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drawings/drawing28.xml" ContentType="application/vnd.openxmlformats-officedocument.drawingml.chartshapes+xml"/>
  <Override PartName="/xl/charts/chart21.xml" ContentType="application/vnd.openxmlformats-officedocument.drawingml.chart+xml"/>
  <Override PartName="/xl/drawings/drawing2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\\mornt4\ANALISIS\Departamento\Gestión de la Información\Publicaciones e Informes\Mensual\Boletín&amp;Consejo\BOLETIN ELECTRONICO\2025\AGO\INF_ELABORADA\"/>
    </mc:Choice>
  </mc:AlternateContent>
  <xr:revisionPtr revIDLastSave="0" documentId="13_ncr:1_{C0F45BA8-DCAC-421C-9FD6-920BC092B399}" xr6:coauthVersionLast="47" xr6:coauthVersionMax="47" xr10:uidLastSave="{00000000-0000-0000-0000-000000000000}"/>
  <bookViews>
    <workbookView xWindow="-120" yWindow="-120" windowWidth="29040" windowHeight="15720" tabRatio="583" firstSheet="20" activeTab="22" xr2:uid="{39F6C391-F3F6-4833-92C2-75411310EE15}"/>
  </bookViews>
  <sheets>
    <sheet name="Indice" sheetId="40" r:id="rId1"/>
    <sheet name="Mozart Reports" sheetId="45" state="veryHidden" r:id="rId2"/>
    <sheet name="P1" sheetId="6" r:id="rId3"/>
    <sheet name="P2" sheetId="29" r:id="rId4"/>
    <sheet name="P3" sheetId="11" r:id="rId5"/>
    <sheet name="P4" sheetId="10" r:id="rId6"/>
    <sheet name="P5" sheetId="13" r:id="rId7"/>
    <sheet name="P6" sheetId="30" r:id="rId8"/>
    <sheet name="P7" sheetId="31" r:id="rId9"/>
    <sheet name="P8" sheetId="14" r:id="rId10"/>
    <sheet name="P9" sheetId="15" r:id="rId11"/>
    <sheet name="P10" sheetId="58" r:id="rId12"/>
    <sheet name="P11" sheetId="61" r:id="rId13"/>
    <sheet name="P12" sheetId="62" r:id="rId14"/>
    <sheet name="P13" sheetId="63" r:id="rId15"/>
    <sheet name="P14" sheetId="51" r:id="rId16"/>
    <sheet name="P16" sheetId="23" r:id="rId17"/>
    <sheet name="P15" sheetId="65" r:id="rId18"/>
    <sheet name="P17" sheetId="66" r:id="rId19"/>
    <sheet name="P18" sheetId="67" r:id="rId20"/>
    <sheet name="P18 DESGLOSE" sheetId="69" r:id="rId21"/>
    <sheet name="P19" sheetId="68" r:id="rId22"/>
    <sheet name="Dat_01" sheetId="44" r:id="rId23"/>
    <sheet name="Dat_02" sheetId="47" r:id="rId24"/>
    <sheet name="Data 2" sheetId="49" state="hidden" r:id="rId25"/>
    <sheet name="Data 3" sheetId="43" r:id="rId26"/>
    <sheet name="Data 4" sheetId="59" r:id="rId27"/>
    <sheet name="Dat_04 CONSEJO" sheetId="56" state="hidden" r:id="rId28"/>
    <sheet name="Data 5" sheetId="60" r:id="rId29"/>
  </sheets>
  <externalReferences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6" hidden="1">'Data 4'!$B$1:$H$487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Eol_Dia">OFFSET(Dat_01!$Y$184,0,0,COUNT(Dat_01!$W$184:$W$215),1)</definedName>
    <definedName name="Eol_Fechas">OFFSET(Dat_01!$A$184,0,0,COUNT(Dat_01!$A$184:$A$215),1)</definedName>
    <definedName name="Eol_Porcentaje">OFFSET(Dat_01!$X$184,0,0,COUNT(Dat_01!$X$184:$X$215),1)</definedName>
    <definedName name="H_Eol">OFFSET(Dat_01!$K$224,0,0,COUNT(Dat_01!$I$224:$I$249),1)</definedName>
    <definedName name="H_Gen">OFFSET(Dat_01!$R$224,0,0,COUNT(Dat_01!$P$224:$P$249),1)</definedName>
    <definedName name="H_Porcentaje">OFFSET(Dat_01!$W$224,0,0,COUNT(Dat_01!$W$224:$W$249),1)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Índice" localSheetId="20">[0]!INDICE</definedName>
    <definedName name="Índice" localSheetId="21">[0]!INDICE</definedName>
    <definedName name="Índice">[0]!INDICE</definedName>
    <definedName name="indice_jcol" localSheetId="20">[0]!INDICE</definedName>
    <definedName name="indice_jcol" localSheetId="21">[0]!INDICE</definedName>
    <definedName name="indice_jcol">[0]!INDICE</definedName>
    <definedName name="MSTR.Balance._Día_máx_generación_renovable._Histórico" xml:space="preserve">    Dat_01!$G$67:$H$88</definedName>
    <definedName name="MSTR.Balance._Día_máx_generación_renovable._Mes" xml:space="preserve">    Dat_01!$A$67:$B$91</definedName>
    <definedName name="MSTR.Balance_B.C._Mensual_Nacional" xml:space="preserve">           Dat_01!$A$271:$I$293</definedName>
    <definedName name="MSTR.Balance_B.C._Mensual_Nacional.1" xml:space="preserve">    Dat_01!$A$271:$I$295</definedName>
    <definedName name="MSTR.Balance_B.C._Mensual_Sistema_eléctrico" xml:space="preserve">            'Dat_04 CONSEJO'!$A$1:$AT$27</definedName>
    <definedName name="MSTR.Emisiones_CO2" xml:space="preserve">    'Dat_04 CONSEJO'!$A$32:$O$45</definedName>
    <definedName name="MSTR.Emisiones_CO2.1" xml:space="preserve">    Dat_01!$A$252:$O$265</definedName>
    <definedName name="MSTR.Serie_Balance_B.C._Mensual_Peninsular" xml:space="preserve">    Dat_01!$A$118:$Z$143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Prod">OFFSET(Dat_02!$E$3,0,0,COUNT(Dat_02!$E$3:$E$500),1)</definedName>
    <definedName name="Prod_Dia">OFFSET(Dat_02!$C$3,0,0,COUNT(Dat_02!$C$3:$C$500),1)</definedName>
    <definedName name="Prod_Med">OFFSET(Dat_02!$D$3,0,0,COUNT(Dat_02!$D$3:$D$500),1)</definedName>
    <definedName name="sfasfasf" localSheetId="20">[0]!INDICE</definedName>
    <definedName name="sfasfasf" localSheetId="21">[0]!INDICE</definedName>
    <definedName name="sfasfasf">[0]!INDICE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" hidden="1">Dat_01!$L$4:$M$21</definedName>
    <definedName name="WW" hidden="1" xml:space="preserve">        Dat_01!$A$219:$W$247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53" i="44" l="1"/>
  <c r="K60" i="43"/>
  <c r="J60" i="43"/>
  <c r="Q266" i="44"/>
  <c r="M60" i="44" l="1"/>
  <c r="H70" i="43"/>
  <c r="F70" i="43"/>
  <c r="I60" i="43"/>
  <c r="H872" i="56"/>
  <c r="I872" i="56"/>
  <c r="J872" i="56"/>
  <c r="G18" i="6" l="1"/>
  <c r="H97" i="44"/>
  <c r="C83" i="44"/>
  <c r="AA184" i="44"/>
  <c r="Z184" i="44"/>
  <c r="Y184" i="44" l="1"/>
  <c r="X184" i="44"/>
  <c r="I59" i="43" l="1"/>
  <c r="O47" i="56" l="1"/>
  <c r="A763" i="60"/>
  <c r="B763" i="60" s="1"/>
  <c r="C763" i="60" l="1"/>
  <c r="D763" i="60"/>
  <c r="E763" i="60" l="1"/>
  <c r="A763" i="59" l="1"/>
  <c r="B763" i="59"/>
  <c r="C763" i="59" s="1"/>
  <c r="D763" i="59" l="1"/>
  <c r="E763" i="59" s="1"/>
  <c r="X207" i="44" l="1"/>
  <c r="F296" i="44"/>
  <c r="F298" i="44" s="1"/>
  <c r="E296" i="44"/>
  <c r="E298" i="44" s="1"/>
  <c r="C296" i="44"/>
  <c r="C298" i="44" s="1"/>
  <c r="B296" i="44"/>
  <c r="B298" i="44" s="1"/>
  <c r="X225" i="44"/>
  <c r="X226" i="44"/>
  <c r="X227" i="44"/>
  <c r="X228" i="44"/>
  <c r="X229" i="44"/>
  <c r="X230" i="44"/>
  <c r="X231" i="44"/>
  <c r="X232" i="44"/>
  <c r="X233" i="44"/>
  <c r="X234" i="44"/>
  <c r="X235" i="44"/>
  <c r="X236" i="44"/>
  <c r="X237" i="44"/>
  <c r="X238" i="44"/>
  <c r="X239" i="44"/>
  <c r="X240" i="44"/>
  <c r="X241" i="44"/>
  <c r="X242" i="44"/>
  <c r="X243" i="44"/>
  <c r="X244" i="44"/>
  <c r="X245" i="44"/>
  <c r="X246" i="44"/>
  <c r="X247" i="44"/>
  <c r="X248" i="44"/>
  <c r="X249" i="44"/>
  <c r="X250" i="44"/>
  <c r="X224" i="44"/>
  <c r="X185" i="44" l="1"/>
  <c r="X186" i="44"/>
  <c r="X187" i="44"/>
  <c r="X188" i="44"/>
  <c r="X189" i="44"/>
  <c r="X190" i="44"/>
  <c r="X191" i="44"/>
  <c r="X192" i="44"/>
  <c r="X193" i="44"/>
  <c r="X194" i="44"/>
  <c r="X195" i="44"/>
  <c r="X196" i="44"/>
  <c r="X197" i="44"/>
  <c r="X198" i="44"/>
  <c r="X199" i="44"/>
  <c r="X200" i="44"/>
  <c r="X201" i="44"/>
  <c r="X202" i="44"/>
  <c r="X203" i="44"/>
  <c r="X204" i="44"/>
  <c r="X205" i="44"/>
  <c r="X206" i="44"/>
  <c r="X208" i="44"/>
  <c r="X209" i="44"/>
  <c r="X210" i="44"/>
  <c r="X211" i="44"/>
  <c r="X212" i="44"/>
  <c r="X213" i="44"/>
  <c r="X214" i="44"/>
  <c r="H100" i="44" l="1"/>
  <c r="B100" i="44"/>
  <c r="B97" i="44"/>
  <c r="H99" i="44"/>
  <c r="B99" i="44"/>
  <c r="I81" i="44" l="1"/>
  <c r="M24" i="44"/>
  <c r="H871" i="56"/>
  <c r="B813" i="56"/>
  <c r="C813" i="56" s="1"/>
  <c r="J59" i="43"/>
  <c r="B764" i="47"/>
  <c r="C764" i="47" s="1"/>
  <c r="F23" i="68"/>
  <c r="F10" i="68"/>
  <c r="E8" i="68"/>
  <c r="AA185" i="44"/>
  <c r="AA186" i="44"/>
  <c r="AA187" i="44"/>
  <c r="AA188" i="44"/>
  <c r="AA189" i="44"/>
  <c r="AA190" i="44"/>
  <c r="AA191" i="44"/>
  <c r="AA192" i="44"/>
  <c r="AA193" i="44"/>
  <c r="AA194" i="44"/>
  <c r="AA195" i="44"/>
  <c r="AA196" i="44"/>
  <c r="AA197" i="44"/>
  <c r="AA198" i="44"/>
  <c r="AA199" i="44"/>
  <c r="AA200" i="44"/>
  <c r="AA201" i="44"/>
  <c r="AA202" i="44"/>
  <c r="AA203" i="44"/>
  <c r="AA204" i="44"/>
  <c r="AA205" i="44"/>
  <c r="AA206" i="44"/>
  <c r="AA207" i="44"/>
  <c r="AA208" i="44"/>
  <c r="AA209" i="44"/>
  <c r="AA210" i="44"/>
  <c r="AA211" i="44"/>
  <c r="AA212" i="44"/>
  <c r="AA213" i="44"/>
  <c r="AA214" i="44"/>
  <c r="Z185" i="44"/>
  <c r="Z186" i="44"/>
  <c r="Z187" i="44"/>
  <c r="Z188" i="44"/>
  <c r="Z189" i="44"/>
  <c r="Z190" i="44"/>
  <c r="Z191" i="44"/>
  <c r="Z192" i="44"/>
  <c r="Z193" i="44"/>
  <c r="Z194" i="44"/>
  <c r="Z195" i="44"/>
  <c r="Z196" i="44"/>
  <c r="Z197" i="44"/>
  <c r="Z198" i="44"/>
  <c r="Z199" i="44"/>
  <c r="Z200" i="44"/>
  <c r="Z201" i="44"/>
  <c r="Z202" i="44"/>
  <c r="Z203" i="44"/>
  <c r="Z204" i="44"/>
  <c r="Z205" i="44"/>
  <c r="Z206" i="44"/>
  <c r="Z207" i="44"/>
  <c r="Z208" i="44"/>
  <c r="Z209" i="44"/>
  <c r="Z210" i="44"/>
  <c r="Z211" i="44"/>
  <c r="Z212" i="44"/>
  <c r="Z213" i="44"/>
  <c r="Z214" i="44"/>
  <c r="Y185" i="44"/>
  <c r="Y186" i="44"/>
  <c r="Y187" i="44"/>
  <c r="Y188" i="44"/>
  <c r="Y189" i="44"/>
  <c r="Y190" i="44"/>
  <c r="Y191" i="44"/>
  <c r="Y192" i="44"/>
  <c r="Y193" i="44"/>
  <c r="Y194" i="44"/>
  <c r="Y195" i="44"/>
  <c r="Y196" i="44"/>
  <c r="Y197" i="44"/>
  <c r="Y198" i="44"/>
  <c r="Y199" i="44"/>
  <c r="Y200" i="44"/>
  <c r="Y201" i="44"/>
  <c r="Y202" i="44"/>
  <c r="Y203" i="44"/>
  <c r="Y204" i="44"/>
  <c r="Y205" i="44"/>
  <c r="Y206" i="44"/>
  <c r="Y207" i="44"/>
  <c r="Y208" i="44"/>
  <c r="Y209" i="44"/>
  <c r="Y210" i="44"/>
  <c r="Y211" i="44"/>
  <c r="Y212" i="44"/>
  <c r="Y213" i="44"/>
  <c r="Y214" i="44"/>
  <c r="F297" i="44"/>
  <c r="F299" i="44" s="1"/>
  <c r="E297" i="44"/>
  <c r="E299" i="44" s="1"/>
  <c r="C297" i="44"/>
  <c r="C299" i="44" s="1"/>
  <c r="B297" i="44"/>
  <c r="B299" i="44" s="1"/>
  <c r="D813" i="56" l="1"/>
  <c r="E813" i="56" s="1"/>
  <c r="K59" i="43"/>
  <c r="D764" i="47"/>
  <c r="E764" i="47" s="1"/>
  <c r="H215" i="44" l="1"/>
  <c r="I215" i="44"/>
  <c r="I59" i="44" l="1"/>
  <c r="I58" i="44"/>
  <c r="I51" i="44"/>
  <c r="I35" i="44"/>
  <c r="I52" i="44"/>
  <c r="B62" i="44"/>
  <c r="B61" i="44"/>
  <c r="B60" i="44"/>
  <c r="B59" i="44"/>
  <c r="B58" i="44"/>
  <c r="B57" i="44"/>
  <c r="B56" i="44"/>
  <c r="B55" i="44"/>
  <c r="B54" i="44"/>
  <c r="B53" i="44"/>
  <c r="B52" i="44"/>
  <c r="B51" i="44"/>
  <c r="B34" i="44"/>
  <c r="I34" i="44"/>
  <c r="K27" i="6" l="1"/>
  <c r="K22" i="6"/>
  <c r="K15" i="6"/>
  <c r="J19" i="6"/>
  <c r="H19" i="6"/>
  <c r="I27" i="6"/>
  <c r="I22" i="6"/>
  <c r="I15" i="6"/>
  <c r="G27" i="6"/>
  <c r="C30" i="44"/>
  <c r="B30" i="44"/>
  <c r="G22" i="6"/>
  <c r="G15" i="6"/>
  <c r="F19" i="6"/>
  <c r="B37" i="44"/>
  <c r="B39" i="44"/>
  <c r="I30" i="44"/>
  <c r="H30" i="44"/>
  <c r="F30" i="44"/>
  <c r="E30" i="44"/>
  <c r="D30" i="44" l="1"/>
  <c r="B63" i="44"/>
  <c r="E27" i="40"/>
  <c r="E26" i="40"/>
  <c r="E25" i="40"/>
  <c r="E23" i="40"/>
  <c r="E22" i="40"/>
  <c r="H870" i="56"/>
  <c r="I871" i="56" s="1"/>
  <c r="I58" i="43" l="1"/>
  <c r="J58" i="43" s="1"/>
  <c r="K58" i="43"/>
  <c r="I57" i="43" l="1"/>
  <c r="J57" i="43" s="1"/>
  <c r="H869" i="56"/>
  <c r="I870" i="56" s="1"/>
  <c r="H868" i="56"/>
  <c r="I869" i="56" s="1"/>
  <c r="K57" i="43" l="1"/>
  <c r="H813" i="56" l="1"/>
  <c r="N303" i="44" l="1"/>
  <c r="M303" i="44" s="1"/>
  <c r="L303" i="44" s="1"/>
  <c r="N302" i="44" l="1"/>
  <c r="L302" i="44"/>
  <c r="K303" i="44"/>
  <c r="M302" i="44"/>
  <c r="K302" i="44" l="1"/>
  <c r="J303" i="44"/>
  <c r="J302" i="44" l="1"/>
  <c r="I303" i="44"/>
  <c r="I302" i="44" l="1"/>
  <c r="H303" i="44"/>
  <c r="H302" i="44" l="1"/>
  <c r="G303" i="44"/>
  <c r="G302" i="44" l="1"/>
  <c r="F303" i="44"/>
  <c r="F302" i="44" l="1"/>
  <c r="E303" i="44"/>
  <c r="E302" i="44" l="1"/>
  <c r="D303" i="44"/>
  <c r="D302" i="44" l="1"/>
  <c r="C303" i="44"/>
  <c r="B303" i="44" l="1"/>
  <c r="B302" i="44" s="1"/>
  <c r="C302" i="44"/>
  <c r="D2" i="69" l="1"/>
  <c r="K59" i="44" l="1"/>
  <c r="K52" i="44"/>
  <c r="D2" i="67"/>
  <c r="I60" i="44" l="1"/>
  <c r="J59" i="44" s="1"/>
  <c r="M59" i="44" s="1"/>
  <c r="K51" i="44"/>
  <c r="K58" i="44"/>
  <c r="I53" i="44"/>
  <c r="J52" i="44" s="1"/>
  <c r="M52" i="44" s="1"/>
  <c r="K35" i="44"/>
  <c r="K34" i="44"/>
  <c r="I36" i="44" l="1"/>
  <c r="C9" i="66" s="1"/>
  <c r="J58" i="44"/>
  <c r="M58" i="44" s="1"/>
  <c r="J51" i="44"/>
  <c r="M51" i="44" s="1"/>
  <c r="J60" i="44" l="1"/>
  <c r="J34" i="44"/>
  <c r="M34" i="44" s="1"/>
  <c r="J35" i="44"/>
  <c r="M35" i="44" s="1"/>
  <c r="J53" i="44"/>
  <c r="H867" i="56"/>
  <c r="I868" i="56" s="1"/>
  <c r="I56" i="43"/>
  <c r="J56" i="43"/>
  <c r="K56" i="43"/>
  <c r="J36" i="44" l="1"/>
  <c r="B811" i="56"/>
  <c r="C811" i="56" s="1"/>
  <c r="B812" i="56"/>
  <c r="C812" i="56" s="1"/>
  <c r="D812" i="56" l="1"/>
  <c r="E812" i="56" s="1"/>
  <c r="D811" i="56"/>
  <c r="E811" i="56" s="1"/>
  <c r="G26" i="6" l="1"/>
  <c r="W248" i="44"/>
  <c r="W249" i="44"/>
  <c r="W250" i="44"/>
  <c r="I55" i="43"/>
  <c r="J55" i="43"/>
  <c r="K55" i="43"/>
  <c r="B762" i="47" l="1"/>
  <c r="C762" i="47" s="1"/>
  <c r="B763" i="47"/>
  <c r="C763" i="47" s="1"/>
  <c r="D762" i="47" l="1"/>
  <c r="E762" i="47" s="1"/>
  <c r="D763" i="47"/>
  <c r="E763" i="47" s="1"/>
  <c r="A761" i="60" l="1"/>
  <c r="B761" i="60"/>
  <c r="D761" i="60" s="1"/>
  <c r="A762" i="60"/>
  <c r="B762" i="60" s="1"/>
  <c r="C762" i="60" l="1"/>
  <c r="D762" i="60"/>
  <c r="C761" i="60"/>
  <c r="E761" i="60" s="1"/>
  <c r="E762" i="60" l="1"/>
  <c r="A761" i="59" l="1"/>
  <c r="B761" i="59"/>
  <c r="C761" i="59" s="1"/>
  <c r="A762" i="59"/>
  <c r="B762" i="59"/>
  <c r="C762" i="59" s="1"/>
  <c r="D761" i="59" l="1"/>
  <c r="E761" i="59" s="1"/>
  <c r="D762" i="59"/>
  <c r="E762" i="59" s="1"/>
  <c r="H866" i="56" l="1"/>
  <c r="I54" i="43"/>
  <c r="I867" i="56" l="1"/>
  <c r="J54" i="43" l="1"/>
  <c r="K54" i="43"/>
  <c r="G25" i="6" l="1"/>
  <c r="J30" i="44" l="1"/>
  <c r="G30" i="44"/>
  <c r="I52" i="43" l="1"/>
  <c r="I51" i="43"/>
  <c r="I50" i="43"/>
  <c r="I49" i="43"/>
  <c r="I48" i="43"/>
  <c r="I47" i="43"/>
  <c r="I46" i="43"/>
  <c r="I45" i="43"/>
  <c r="I44" i="43"/>
  <c r="I43" i="43"/>
  <c r="I42" i="43"/>
  <c r="I41" i="43"/>
  <c r="I40" i="43"/>
  <c r="I39" i="43"/>
  <c r="I38" i="43"/>
  <c r="I37" i="43"/>
  <c r="I36" i="43"/>
  <c r="I35" i="43"/>
  <c r="I34" i="43"/>
  <c r="I33" i="43"/>
  <c r="I32" i="43"/>
  <c r="I31" i="43"/>
  <c r="I30" i="43"/>
  <c r="I29" i="43"/>
  <c r="I28" i="43"/>
  <c r="I27" i="43"/>
  <c r="I26" i="43"/>
  <c r="I25" i="43"/>
  <c r="I24" i="43"/>
  <c r="I23" i="43"/>
  <c r="I22" i="43"/>
  <c r="I21" i="43"/>
  <c r="I20" i="43"/>
  <c r="I19" i="43"/>
  <c r="I18" i="43"/>
  <c r="I17" i="43"/>
  <c r="I16" i="43"/>
  <c r="I15" i="43"/>
  <c r="I14" i="43"/>
  <c r="I13" i="43"/>
  <c r="I12" i="43"/>
  <c r="I11" i="43"/>
  <c r="I10" i="43"/>
  <c r="I9" i="43"/>
  <c r="I8" i="43"/>
  <c r="I7" i="43"/>
  <c r="I6" i="43"/>
  <c r="I5" i="43"/>
  <c r="B5" i="43"/>
  <c r="B6" i="43"/>
  <c r="B7" i="43"/>
  <c r="B8" i="43"/>
  <c r="B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H864" i="56"/>
  <c r="H863" i="56"/>
  <c r="H862" i="56"/>
  <c r="H861" i="56"/>
  <c r="H860" i="56"/>
  <c r="H859" i="56"/>
  <c r="J871" i="56" s="1"/>
  <c r="H858" i="56"/>
  <c r="J870" i="56" s="1"/>
  <c r="H857" i="56"/>
  <c r="J869" i="56" s="1"/>
  <c r="H856" i="56"/>
  <c r="J868" i="56" s="1"/>
  <c r="H855" i="56"/>
  <c r="J867" i="56" s="1"/>
  <c r="H854" i="56"/>
  <c r="J866" i="56" s="1"/>
  <c r="H853" i="56"/>
  <c r="H852" i="56"/>
  <c r="H851" i="56"/>
  <c r="H850" i="56"/>
  <c r="H849" i="56"/>
  <c r="H848" i="56"/>
  <c r="H847" i="56"/>
  <c r="H846" i="56"/>
  <c r="H845" i="56"/>
  <c r="H844" i="56"/>
  <c r="H843" i="56"/>
  <c r="H842" i="56"/>
  <c r="H841" i="56"/>
  <c r="H840" i="56"/>
  <c r="H839" i="56"/>
  <c r="H838" i="56"/>
  <c r="H837" i="56"/>
  <c r="H836" i="56"/>
  <c r="H835" i="56"/>
  <c r="H834" i="56"/>
  <c r="H833" i="56"/>
  <c r="H832" i="56"/>
  <c r="H831" i="56"/>
  <c r="H830" i="56"/>
  <c r="H829" i="56"/>
  <c r="H828" i="56"/>
  <c r="H827" i="56"/>
  <c r="H826" i="56"/>
  <c r="H825" i="56"/>
  <c r="H824" i="56"/>
  <c r="H823" i="56"/>
  <c r="H822" i="56"/>
  <c r="H821" i="56"/>
  <c r="H820" i="56"/>
  <c r="H819" i="56"/>
  <c r="H818" i="56"/>
  <c r="H817" i="56"/>
  <c r="C31" i="56" l="1"/>
  <c r="H98" i="44" l="1"/>
  <c r="H101" i="44"/>
  <c r="H102" i="44"/>
  <c r="H103" i="44"/>
  <c r="H104" i="44"/>
  <c r="H105" i="44"/>
  <c r="H106" i="44"/>
  <c r="H107" i="44"/>
  <c r="H108" i="44"/>
  <c r="B108" i="44"/>
  <c r="B107" i="44"/>
  <c r="B106" i="44"/>
  <c r="B105" i="44"/>
  <c r="B104" i="44"/>
  <c r="B103" i="44"/>
  <c r="B102" i="44"/>
  <c r="B101" i="44"/>
  <c r="B98" i="44"/>
  <c r="K26" i="6"/>
  <c r="J26" i="6"/>
  <c r="K25" i="6"/>
  <c r="J25" i="6"/>
  <c r="H26" i="6"/>
  <c r="H25" i="6"/>
  <c r="I26" i="6"/>
  <c r="I25" i="6"/>
  <c r="F26" i="6"/>
  <c r="F25" i="6"/>
  <c r="F30" i="6"/>
  <c r="F9" i="6"/>
  <c r="H109" i="44" l="1"/>
  <c r="B112" i="44"/>
  <c r="B113" i="44"/>
  <c r="H112" i="44"/>
  <c r="H113" i="44"/>
  <c r="I764" i="47" l="1"/>
  <c r="F764" i="47"/>
  <c r="H764" i="47"/>
  <c r="K10" i="6" l="1"/>
  <c r="G813" i="56" l="1"/>
  <c r="H811" i="56" l="1"/>
  <c r="H812" i="56"/>
  <c r="G762" i="59" l="1"/>
  <c r="H762" i="59"/>
  <c r="G761" i="59"/>
  <c r="H761" i="59"/>
  <c r="I53" i="43" l="1"/>
  <c r="J53" i="43" l="1"/>
  <c r="K53" i="43"/>
  <c r="H865" i="56"/>
  <c r="I866" i="56" s="1"/>
  <c r="I750" i="49" l="1"/>
  <c r="I751" i="49"/>
  <c r="I752" i="49"/>
  <c r="I753" i="49"/>
  <c r="I754" i="49"/>
  <c r="I755" i="49"/>
  <c r="I756" i="49"/>
  <c r="I757" i="49"/>
  <c r="I758" i="49"/>
  <c r="I759" i="49"/>
  <c r="I760" i="49"/>
  <c r="I761" i="49"/>
  <c r="I762" i="49"/>
  <c r="I763" i="49"/>
  <c r="I399" i="49"/>
  <c r="I400" i="49"/>
  <c r="I401" i="49"/>
  <c r="I402" i="49"/>
  <c r="I403" i="49"/>
  <c r="I404" i="49"/>
  <c r="I405" i="49"/>
  <c r="I406" i="49"/>
  <c r="I407" i="49"/>
  <c r="I408" i="49"/>
  <c r="I409" i="49"/>
  <c r="I410" i="49"/>
  <c r="I416" i="49"/>
  <c r="I417" i="49"/>
  <c r="I418" i="49"/>
  <c r="I419" i="49"/>
  <c r="I420" i="49"/>
  <c r="I421" i="49"/>
  <c r="I422" i="49"/>
  <c r="I423" i="49"/>
  <c r="I424" i="49"/>
  <c r="I425" i="49"/>
  <c r="I426" i="49"/>
  <c r="I427" i="49"/>
  <c r="I428" i="49"/>
  <c r="I429" i="49"/>
  <c r="I430" i="49"/>
  <c r="I431" i="49"/>
  <c r="I432" i="49"/>
  <c r="I433" i="49"/>
  <c r="I434" i="49"/>
  <c r="I435" i="49"/>
  <c r="I436" i="49"/>
  <c r="I437" i="49"/>
  <c r="I438" i="49"/>
  <c r="I439" i="49"/>
  <c r="I440" i="49"/>
  <c r="I441" i="49"/>
  <c r="I446" i="49"/>
  <c r="I447" i="49"/>
  <c r="I448" i="49"/>
  <c r="I449" i="49"/>
  <c r="I450" i="49"/>
  <c r="I451" i="49"/>
  <c r="I452" i="49"/>
  <c r="I453" i="49"/>
  <c r="I454" i="49"/>
  <c r="I455" i="49"/>
  <c r="I456" i="49"/>
  <c r="I457" i="49"/>
  <c r="I458" i="49"/>
  <c r="I459" i="49"/>
  <c r="I460" i="49"/>
  <c r="I461" i="49"/>
  <c r="I462" i="49"/>
  <c r="I463" i="49"/>
  <c r="I464" i="49"/>
  <c r="I465" i="49"/>
  <c r="I466" i="49"/>
  <c r="I467" i="49"/>
  <c r="I468" i="49"/>
  <c r="I469" i="49"/>
  <c r="I470" i="49"/>
  <c r="I471" i="49"/>
  <c r="I477" i="49"/>
  <c r="I478" i="49"/>
  <c r="I479" i="49"/>
  <c r="I480" i="49"/>
  <c r="I481" i="49"/>
  <c r="I482" i="49"/>
  <c r="I483" i="49"/>
  <c r="I484" i="49"/>
  <c r="I485" i="49"/>
  <c r="I486" i="49"/>
  <c r="I487" i="49"/>
  <c r="I488" i="49"/>
  <c r="I489" i="49"/>
  <c r="I490" i="49"/>
  <c r="I491" i="49"/>
  <c r="I492" i="49"/>
  <c r="I493" i="49"/>
  <c r="I494" i="49"/>
  <c r="I495" i="49"/>
  <c r="I496" i="49"/>
  <c r="I497" i="49"/>
  <c r="I498" i="49"/>
  <c r="I499" i="49"/>
  <c r="I500" i="49"/>
  <c r="I501" i="49"/>
  <c r="I502" i="49"/>
  <c r="I507" i="49"/>
  <c r="I508" i="49"/>
  <c r="I509" i="49"/>
  <c r="I510" i="49"/>
  <c r="I511" i="49"/>
  <c r="I512" i="49"/>
  <c r="I513" i="49"/>
  <c r="I514" i="49"/>
  <c r="I515" i="49"/>
  <c r="I516" i="49"/>
  <c r="I517" i="49"/>
  <c r="I518" i="49"/>
  <c r="I519" i="49"/>
  <c r="I520" i="49"/>
  <c r="I521" i="49"/>
  <c r="I522" i="49"/>
  <c r="I523" i="49"/>
  <c r="I524" i="49"/>
  <c r="I525" i="49"/>
  <c r="I526" i="49"/>
  <c r="I527" i="49"/>
  <c r="I528" i="49"/>
  <c r="I529" i="49"/>
  <c r="I530" i="49"/>
  <c r="I531" i="49"/>
  <c r="I532" i="49"/>
  <c r="I538" i="49"/>
  <c r="I539" i="49"/>
  <c r="I540" i="49"/>
  <c r="I541" i="49"/>
  <c r="I542" i="49"/>
  <c r="I543" i="49"/>
  <c r="I544" i="49"/>
  <c r="I545" i="49"/>
  <c r="I546" i="49"/>
  <c r="I547" i="49"/>
  <c r="I548" i="49"/>
  <c r="I549" i="49"/>
  <c r="I550" i="49"/>
  <c r="I551" i="49"/>
  <c r="I552" i="49"/>
  <c r="I553" i="49"/>
  <c r="I554" i="49"/>
  <c r="I555" i="49"/>
  <c r="I556" i="49"/>
  <c r="I557" i="49"/>
  <c r="I558" i="49"/>
  <c r="I559" i="49"/>
  <c r="I560" i="49"/>
  <c r="I561" i="49"/>
  <c r="I562" i="49"/>
  <c r="I563" i="49"/>
  <c r="I569" i="49"/>
  <c r="I570" i="49"/>
  <c r="I571" i="49"/>
  <c r="I572" i="49"/>
  <c r="I573" i="49"/>
  <c r="I574" i="49"/>
  <c r="I575" i="49"/>
  <c r="I576" i="49"/>
  <c r="I577" i="49"/>
  <c r="I578" i="49"/>
  <c r="I579" i="49"/>
  <c r="I580" i="49"/>
  <c r="I581" i="49"/>
  <c r="I582" i="49"/>
  <c r="I583" i="49"/>
  <c r="I584" i="49"/>
  <c r="I585" i="49"/>
  <c r="I586" i="49"/>
  <c r="I587" i="49"/>
  <c r="I588" i="49"/>
  <c r="I589" i="49"/>
  <c r="I590" i="49"/>
  <c r="I591" i="49"/>
  <c r="I592" i="49"/>
  <c r="I593" i="49"/>
  <c r="I594" i="49"/>
  <c r="I599" i="49"/>
  <c r="I600" i="49"/>
  <c r="I601" i="49"/>
  <c r="I602" i="49"/>
  <c r="I603" i="49"/>
  <c r="I604" i="49"/>
  <c r="I605" i="49"/>
  <c r="I606" i="49"/>
  <c r="I607" i="49"/>
  <c r="I608" i="49"/>
  <c r="I609" i="49"/>
  <c r="I610" i="49"/>
  <c r="I611" i="49"/>
  <c r="I612" i="49"/>
  <c r="I613" i="49"/>
  <c r="I614" i="49"/>
  <c r="I615" i="49"/>
  <c r="I616" i="49"/>
  <c r="I617" i="49"/>
  <c r="I618" i="49"/>
  <c r="I619" i="49"/>
  <c r="I620" i="49"/>
  <c r="I621" i="49"/>
  <c r="I622" i="49"/>
  <c r="I623" i="49"/>
  <c r="I624" i="49"/>
  <c r="I630" i="49"/>
  <c r="I631" i="49"/>
  <c r="I632" i="49"/>
  <c r="I633" i="49"/>
  <c r="I634" i="49"/>
  <c r="I635" i="49"/>
  <c r="I636" i="49"/>
  <c r="I637" i="49"/>
  <c r="I638" i="49"/>
  <c r="I639" i="49"/>
  <c r="I640" i="49"/>
  <c r="I641" i="49"/>
  <c r="I642" i="49"/>
  <c r="I643" i="49"/>
  <c r="I644" i="49"/>
  <c r="I645" i="49"/>
  <c r="I646" i="49"/>
  <c r="I647" i="49"/>
  <c r="I648" i="49"/>
  <c r="I649" i="49"/>
  <c r="I650" i="49"/>
  <c r="I651" i="49"/>
  <c r="I652" i="49"/>
  <c r="I653" i="49"/>
  <c r="I654" i="49"/>
  <c r="I655" i="49"/>
  <c r="I660" i="49"/>
  <c r="I661" i="49"/>
  <c r="I662" i="49"/>
  <c r="I663" i="49"/>
  <c r="I664" i="49"/>
  <c r="I665" i="49"/>
  <c r="I666" i="49"/>
  <c r="I667" i="49"/>
  <c r="I668" i="49"/>
  <c r="I669" i="49"/>
  <c r="I670" i="49"/>
  <c r="I671" i="49"/>
  <c r="I672" i="49"/>
  <c r="I673" i="49"/>
  <c r="I674" i="49"/>
  <c r="I675" i="49"/>
  <c r="I676" i="49"/>
  <c r="I677" i="49"/>
  <c r="I678" i="49"/>
  <c r="I679" i="49"/>
  <c r="I680" i="49"/>
  <c r="I681" i="49"/>
  <c r="I682" i="49"/>
  <c r="I683" i="49"/>
  <c r="I684" i="49"/>
  <c r="I685" i="49"/>
  <c r="I691" i="49"/>
  <c r="I692" i="49"/>
  <c r="I693" i="49"/>
  <c r="I694" i="49"/>
  <c r="I695" i="49"/>
  <c r="I696" i="49"/>
  <c r="I697" i="49"/>
  <c r="I698" i="49"/>
  <c r="I699" i="49"/>
  <c r="I700" i="49"/>
  <c r="I701" i="49"/>
  <c r="I702" i="49"/>
  <c r="I703" i="49"/>
  <c r="I704" i="49"/>
  <c r="I705" i="49"/>
  <c r="I706" i="49"/>
  <c r="I707" i="49"/>
  <c r="I708" i="49"/>
  <c r="I709" i="49"/>
  <c r="I710" i="49"/>
  <c r="I711" i="49"/>
  <c r="I712" i="49"/>
  <c r="I713" i="49"/>
  <c r="I714" i="49"/>
  <c r="I715" i="49"/>
  <c r="I716" i="49"/>
  <c r="I722" i="49"/>
  <c r="I723" i="49"/>
  <c r="I724" i="49"/>
  <c r="I725" i="49"/>
  <c r="I726" i="49"/>
  <c r="I727" i="49"/>
  <c r="I728" i="49"/>
  <c r="I729" i="49"/>
  <c r="I730" i="49"/>
  <c r="I731" i="49"/>
  <c r="I732" i="49"/>
  <c r="I733" i="49"/>
  <c r="I734" i="49"/>
  <c r="I735" i="49"/>
  <c r="I736" i="49"/>
  <c r="I737" i="49"/>
  <c r="I738" i="49"/>
  <c r="I739" i="49"/>
  <c r="I740" i="49"/>
  <c r="I741" i="49"/>
  <c r="I742" i="49"/>
  <c r="I743" i="49"/>
  <c r="I744" i="49"/>
  <c r="I745" i="49"/>
  <c r="I746" i="49"/>
  <c r="I747" i="49"/>
  <c r="B3" i="47" l="1"/>
  <c r="I47" i="49" l="1"/>
  <c r="B54" i="43" l="1"/>
  <c r="B55" i="43"/>
  <c r="B56" i="43"/>
  <c r="B57" i="43"/>
  <c r="B58" i="43"/>
  <c r="B59" i="43"/>
  <c r="B60" i="43"/>
  <c r="B61" i="43"/>
  <c r="B62" i="43"/>
  <c r="B63" i="43"/>
  <c r="B64" i="43"/>
  <c r="B53" i="43"/>
  <c r="B399" i="47"/>
  <c r="I399" i="47" s="1"/>
  <c r="B400" i="47"/>
  <c r="I400" i="47" s="1"/>
  <c r="B401" i="47"/>
  <c r="I401" i="47" s="1"/>
  <c r="B402" i="47"/>
  <c r="I402" i="47" s="1"/>
  <c r="B403" i="47"/>
  <c r="I403" i="47" s="1"/>
  <c r="B404" i="47"/>
  <c r="I404" i="47" s="1"/>
  <c r="B405" i="47"/>
  <c r="I405" i="47" s="1"/>
  <c r="B406" i="47"/>
  <c r="I406" i="47" s="1"/>
  <c r="B407" i="47"/>
  <c r="I407" i="47" s="1"/>
  <c r="B408" i="47"/>
  <c r="B409" i="47"/>
  <c r="I409" i="47" s="1"/>
  <c r="B410" i="47"/>
  <c r="B411" i="47"/>
  <c r="B412" i="47"/>
  <c r="B413" i="47"/>
  <c r="B414" i="47"/>
  <c r="B415" i="47"/>
  <c r="I415" i="47" s="1"/>
  <c r="B416" i="47"/>
  <c r="I416" i="47" s="1"/>
  <c r="B417" i="47"/>
  <c r="I417" i="47" s="1"/>
  <c r="B418" i="47"/>
  <c r="I418" i="47" s="1"/>
  <c r="B419" i="47"/>
  <c r="I419" i="47" s="1"/>
  <c r="B420" i="47"/>
  <c r="I420" i="47" s="1"/>
  <c r="B421" i="47"/>
  <c r="I421" i="47" s="1"/>
  <c r="B422" i="47"/>
  <c r="I422" i="47" s="1"/>
  <c r="B423" i="47"/>
  <c r="I423" i="47" s="1"/>
  <c r="B424" i="47"/>
  <c r="I424" i="47" s="1"/>
  <c r="B425" i="47"/>
  <c r="I425" i="47" s="1"/>
  <c r="B426" i="47"/>
  <c r="I426" i="47" s="1"/>
  <c r="B427" i="47"/>
  <c r="I427" i="47" s="1"/>
  <c r="B428" i="47"/>
  <c r="I428" i="47" s="1"/>
  <c r="B429" i="47"/>
  <c r="I429" i="47" s="1"/>
  <c r="B430" i="47"/>
  <c r="I430" i="47" s="1"/>
  <c r="B431" i="47"/>
  <c r="I431" i="47" s="1"/>
  <c r="B432" i="47"/>
  <c r="I432" i="47" s="1"/>
  <c r="B433" i="47"/>
  <c r="I433" i="47" s="1"/>
  <c r="B434" i="47"/>
  <c r="I434" i="47" s="1"/>
  <c r="B435" i="47"/>
  <c r="I435" i="47" s="1"/>
  <c r="B436" i="47"/>
  <c r="I436" i="47" s="1"/>
  <c r="B437" i="47"/>
  <c r="I437" i="47" s="1"/>
  <c r="B438" i="47"/>
  <c r="I438" i="47" s="1"/>
  <c r="B439" i="47"/>
  <c r="I439" i="47" s="1"/>
  <c r="B440" i="47"/>
  <c r="I440" i="47" s="1"/>
  <c r="B441" i="47"/>
  <c r="B442" i="47"/>
  <c r="B443" i="47"/>
  <c r="B444" i="47"/>
  <c r="B445" i="47"/>
  <c r="B446" i="47"/>
  <c r="B447" i="47"/>
  <c r="B448" i="47"/>
  <c r="B449" i="47"/>
  <c r="B450" i="47"/>
  <c r="B451" i="47"/>
  <c r="B452" i="47"/>
  <c r="B453" i="47"/>
  <c r="B454" i="47"/>
  <c r="F454" i="47" s="1"/>
  <c r="B455" i="47"/>
  <c r="B456" i="47"/>
  <c r="B457" i="47"/>
  <c r="B458" i="47"/>
  <c r="B459" i="47"/>
  <c r="B460" i="47"/>
  <c r="B461" i="47"/>
  <c r="B462" i="47"/>
  <c r="F462" i="47" s="1"/>
  <c r="B463" i="47"/>
  <c r="B464" i="47"/>
  <c r="B465" i="47"/>
  <c r="B466" i="47"/>
  <c r="F466" i="47" s="1"/>
  <c r="B467" i="47"/>
  <c r="B468" i="47"/>
  <c r="B469" i="47"/>
  <c r="B470" i="47"/>
  <c r="B471" i="47"/>
  <c r="B472" i="47"/>
  <c r="B473" i="47"/>
  <c r="B474" i="47"/>
  <c r="B475" i="47"/>
  <c r="B476" i="47"/>
  <c r="I476" i="47" s="1"/>
  <c r="B477" i="47"/>
  <c r="I477" i="47" s="1"/>
  <c r="B478" i="47"/>
  <c r="I478" i="47" s="1"/>
  <c r="B479" i="47"/>
  <c r="B480" i="47"/>
  <c r="I480" i="47" s="1"/>
  <c r="B481" i="47"/>
  <c r="I481" i="47" s="1"/>
  <c r="B482" i="47"/>
  <c r="B483" i="47"/>
  <c r="I483" i="47" s="1"/>
  <c r="B484" i="47"/>
  <c r="I484" i="47" s="1"/>
  <c r="B485" i="47"/>
  <c r="I485" i="47" s="1"/>
  <c r="B486" i="47"/>
  <c r="I486" i="47" s="1"/>
  <c r="B487" i="47"/>
  <c r="I487" i="47" s="1"/>
  <c r="B488" i="47"/>
  <c r="B489" i="47"/>
  <c r="I489" i="47" s="1"/>
  <c r="B490" i="47"/>
  <c r="I490" i="47" s="1"/>
  <c r="B491" i="47"/>
  <c r="I491" i="47" s="1"/>
  <c r="B492" i="47"/>
  <c r="I492" i="47" s="1"/>
  <c r="B493" i="47"/>
  <c r="I493" i="47" s="1"/>
  <c r="B494" i="47"/>
  <c r="I494" i="47" s="1"/>
  <c r="B495" i="47"/>
  <c r="B496" i="47"/>
  <c r="I496" i="47" s="1"/>
  <c r="B497" i="47"/>
  <c r="I497" i="47" s="1"/>
  <c r="B498" i="47"/>
  <c r="I498" i="47" s="1"/>
  <c r="B499" i="47"/>
  <c r="I499" i="47" s="1"/>
  <c r="B500" i="47"/>
  <c r="I500" i="47" s="1"/>
  <c r="B501" i="47"/>
  <c r="I501" i="47" s="1"/>
  <c r="B502" i="47"/>
  <c r="B503" i="47"/>
  <c r="B504" i="47"/>
  <c r="B505" i="47"/>
  <c r="B506" i="47"/>
  <c r="B507" i="47"/>
  <c r="I507" i="47" s="1"/>
  <c r="B508" i="47"/>
  <c r="I508" i="47" s="1"/>
  <c r="B509" i="47"/>
  <c r="I509" i="47" s="1"/>
  <c r="B510" i="47"/>
  <c r="I510" i="47" s="1"/>
  <c r="B511" i="47"/>
  <c r="I511" i="47" s="1"/>
  <c r="B512" i="47"/>
  <c r="I512" i="47" s="1"/>
  <c r="B513" i="47"/>
  <c r="I513" i="47" s="1"/>
  <c r="B514" i="47"/>
  <c r="I514" i="47" s="1"/>
  <c r="B515" i="47"/>
  <c r="I515" i="47" s="1"/>
  <c r="B516" i="47"/>
  <c r="I516" i="47" s="1"/>
  <c r="B517" i="47"/>
  <c r="I517" i="47" s="1"/>
  <c r="B518" i="47"/>
  <c r="I518" i="47" s="1"/>
  <c r="B519" i="47"/>
  <c r="I519" i="47" s="1"/>
  <c r="B520" i="47"/>
  <c r="B521" i="47"/>
  <c r="B522" i="47"/>
  <c r="I522" i="47" s="1"/>
  <c r="B523" i="47"/>
  <c r="I523" i="47" s="1"/>
  <c r="B524" i="47"/>
  <c r="I524" i="47" s="1"/>
  <c r="B525" i="47"/>
  <c r="I525" i="47" s="1"/>
  <c r="B526" i="47"/>
  <c r="B527" i="47"/>
  <c r="I527" i="47" s="1"/>
  <c r="B528" i="47"/>
  <c r="I528" i="47" s="1"/>
  <c r="B529" i="47"/>
  <c r="I529" i="47" s="1"/>
  <c r="B530" i="47"/>
  <c r="B531" i="47"/>
  <c r="I531" i="47" s="1"/>
  <c r="B532" i="47"/>
  <c r="B533" i="47"/>
  <c r="B534" i="47"/>
  <c r="B535" i="47"/>
  <c r="B536" i="47"/>
  <c r="B537" i="47"/>
  <c r="I537" i="47" s="1"/>
  <c r="B538" i="47"/>
  <c r="B539" i="47"/>
  <c r="B540" i="47"/>
  <c r="I540" i="47" s="1"/>
  <c r="B541" i="47"/>
  <c r="I541" i="47" s="1"/>
  <c r="B542" i="47"/>
  <c r="I542" i="47" s="1"/>
  <c r="B543" i="47"/>
  <c r="I543" i="47" s="1"/>
  <c r="B544" i="47"/>
  <c r="I544" i="47" s="1"/>
  <c r="B545" i="47"/>
  <c r="I545" i="47" s="1"/>
  <c r="B546" i="47"/>
  <c r="I546" i="47" s="1"/>
  <c r="B547" i="47"/>
  <c r="I547" i="47" s="1"/>
  <c r="B548" i="47"/>
  <c r="I548" i="47" s="1"/>
  <c r="B549" i="47"/>
  <c r="I549" i="47" s="1"/>
  <c r="B550" i="47"/>
  <c r="I550" i="47" s="1"/>
  <c r="B551" i="47"/>
  <c r="B552" i="47"/>
  <c r="I552" i="47" s="1"/>
  <c r="B553" i="47"/>
  <c r="I553" i="47" s="1"/>
  <c r="B554" i="47"/>
  <c r="I554" i="47" s="1"/>
  <c r="B555" i="47"/>
  <c r="I555" i="47" s="1"/>
  <c r="B556" i="47"/>
  <c r="I556" i="47" s="1"/>
  <c r="B557" i="47"/>
  <c r="I557" i="47" s="1"/>
  <c r="B558" i="47"/>
  <c r="I558" i="47" s="1"/>
  <c r="B559" i="47"/>
  <c r="B560" i="47"/>
  <c r="I560" i="47" s="1"/>
  <c r="B561" i="47"/>
  <c r="B562" i="47"/>
  <c r="I562" i="47" s="1"/>
  <c r="B563" i="47"/>
  <c r="B564" i="47"/>
  <c r="B565" i="47"/>
  <c r="B566" i="47"/>
  <c r="B567" i="47"/>
  <c r="B568" i="47"/>
  <c r="I568" i="47" s="1"/>
  <c r="B569" i="47"/>
  <c r="B570" i="47"/>
  <c r="I570" i="47" s="1"/>
  <c r="B571" i="47"/>
  <c r="B572" i="47"/>
  <c r="I572" i="47" s="1"/>
  <c r="B573" i="47"/>
  <c r="I573" i="47" s="1"/>
  <c r="B574" i="47"/>
  <c r="I574" i="47" s="1"/>
  <c r="B575" i="47"/>
  <c r="B576" i="47"/>
  <c r="I576" i="47" s="1"/>
  <c r="B577" i="47"/>
  <c r="B578" i="47"/>
  <c r="I578" i="47" s="1"/>
  <c r="B579" i="47"/>
  <c r="B580" i="47"/>
  <c r="I580" i="47" s="1"/>
  <c r="B581" i="47"/>
  <c r="I581" i="47" s="1"/>
  <c r="B582" i="47"/>
  <c r="I582" i="47" s="1"/>
  <c r="B583" i="47"/>
  <c r="I583" i="47" s="1"/>
  <c r="B584" i="47"/>
  <c r="I584" i="47" s="1"/>
  <c r="B585" i="47"/>
  <c r="I585" i="47" s="1"/>
  <c r="B586" i="47"/>
  <c r="I586" i="47" s="1"/>
  <c r="B587" i="47"/>
  <c r="I587" i="47" s="1"/>
  <c r="B588" i="47"/>
  <c r="I588" i="47" s="1"/>
  <c r="B589" i="47"/>
  <c r="I589" i="47" s="1"/>
  <c r="B590" i="47"/>
  <c r="I590" i="47" s="1"/>
  <c r="B591" i="47"/>
  <c r="I591" i="47" s="1"/>
  <c r="B592" i="47"/>
  <c r="I592" i="47" s="1"/>
  <c r="B593" i="47"/>
  <c r="I593" i="47" s="1"/>
  <c r="B594" i="47"/>
  <c r="I594" i="47" s="1"/>
  <c r="B595" i="47"/>
  <c r="B596" i="47"/>
  <c r="B597" i="47"/>
  <c r="B598" i="47"/>
  <c r="I598" i="47" s="1"/>
  <c r="B599" i="47"/>
  <c r="I599" i="47" s="1"/>
  <c r="B600" i="47"/>
  <c r="I600" i="47" s="1"/>
  <c r="B601" i="47"/>
  <c r="I601" i="47" s="1"/>
  <c r="B602" i="47"/>
  <c r="I602" i="47" s="1"/>
  <c r="B603" i="47"/>
  <c r="I603" i="47" s="1"/>
  <c r="B604" i="47"/>
  <c r="I604" i="47" s="1"/>
  <c r="B605" i="47"/>
  <c r="I605" i="47" s="1"/>
  <c r="B606" i="47"/>
  <c r="I606" i="47" s="1"/>
  <c r="B607" i="47"/>
  <c r="I607" i="47" s="1"/>
  <c r="B608" i="47"/>
  <c r="I608" i="47" s="1"/>
  <c r="B609" i="47"/>
  <c r="I609" i="47" s="1"/>
  <c r="B610" i="47"/>
  <c r="I610" i="47" s="1"/>
  <c r="B611" i="47"/>
  <c r="I611" i="47" s="1"/>
  <c r="B612" i="47"/>
  <c r="I612" i="47" s="1"/>
  <c r="B613" i="47"/>
  <c r="I613" i="47" s="1"/>
  <c r="B614" i="47"/>
  <c r="I614" i="47" s="1"/>
  <c r="B615" i="47"/>
  <c r="I615" i="47" s="1"/>
  <c r="B616" i="47"/>
  <c r="I616" i="47" s="1"/>
  <c r="B617" i="47"/>
  <c r="I617" i="47" s="1"/>
  <c r="B618" i="47"/>
  <c r="I618" i="47" s="1"/>
  <c r="B619" i="47"/>
  <c r="I619" i="47" s="1"/>
  <c r="B620" i="47"/>
  <c r="I620" i="47" s="1"/>
  <c r="B621" i="47"/>
  <c r="I621" i="47" s="1"/>
  <c r="B622" i="47"/>
  <c r="I622" i="47" s="1"/>
  <c r="B623" i="47"/>
  <c r="I623" i="47" s="1"/>
  <c r="B624" i="47"/>
  <c r="B625" i="47"/>
  <c r="B626" i="47"/>
  <c r="B627" i="47"/>
  <c r="B628" i="47"/>
  <c r="B629" i="47"/>
  <c r="I629" i="47" s="1"/>
  <c r="B630" i="47"/>
  <c r="I630" i="47" s="1"/>
  <c r="B631" i="47"/>
  <c r="I631" i="47" s="1"/>
  <c r="B632" i="47"/>
  <c r="I632" i="47" s="1"/>
  <c r="B633" i="47"/>
  <c r="I633" i="47" s="1"/>
  <c r="B634" i="47"/>
  <c r="I634" i="47" s="1"/>
  <c r="B635" i="47"/>
  <c r="I635" i="47" s="1"/>
  <c r="B636" i="47"/>
  <c r="I636" i="47" s="1"/>
  <c r="B637" i="47"/>
  <c r="I637" i="47" s="1"/>
  <c r="B638" i="47"/>
  <c r="I638" i="47" s="1"/>
  <c r="B639" i="47"/>
  <c r="I639" i="47" s="1"/>
  <c r="B640" i="47"/>
  <c r="I640" i="47" s="1"/>
  <c r="B641" i="47"/>
  <c r="I641" i="47" s="1"/>
  <c r="B642" i="47"/>
  <c r="I642" i="47" s="1"/>
  <c r="B643" i="47"/>
  <c r="I643" i="47" s="1"/>
  <c r="B644" i="47"/>
  <c r="I644" i="47" s="1"/>
  <c r="B645" i="47"/>
  <c r="I645" i="47" s="1"/>
  <c r="B646" i="47"/>
  <c r="I646" i="47" s="1"/>
  <c r="B647" i="47"/>
  <c r="I647" i="47" s="1"/>
  <c r="B648" i="47"/>
  <c r="I648" i="47" s="1"/>
  <c r="B649" i="47"/>
  <c r="I649" i="47" s="1"/>
  <c r="B650" i="47"/>
  <c r="I650" i="47" s="1"/>
  <c r="B651" i="47"/>
  <c r="I651" i="47" s="1"/>
  <c r="B652" i="47"/>
  <c r="I652" i="47" s="1"/>
  <c r="B653" i="47"/>
  <c r="I653" i="47" s="1"/>
  <c r="B654" i="47"/>
  <c r="I654" i="47" s="1"/>
  <c r="B655" i="47"/>
  <c r="I655" i="47" s="1"/>
  <c r="B656" i="47"/>
  <c r="B657" i="47"/>
  <c r="B658" i="47"/>
  <c r="B659" i="47"/>
  <c r="I659" i="47" s="1"/>
  <c r="B660" i="47"/>
  <c r="I660" i="47" s="1"/>
  <c r="B661" i="47"/>
  <c r="I661" i="47" s="1"/>
  <c r="B662" i="47"/>
  <c r="I662" i="47" s="1"/>
  <c r="B663" i="47"/>
  <c r="I663" i="47" s="1"/>
  <c r="B664" i="47"/>
  <c r="I664" i="47" s="1"/>
  <c r="B665" i="47"/>
  <c r="I665" i="47" s="1"/>
  <c r="B666" i="47"/>
  <c r="I666" i="47" s="1"/>
  <c r="B667" i="47"/>
  <c r="I667" i="47" s="1"/>
  <c r="B668" i="47"/>
  <c r="I668" i="47" s="1"/>
  <c r="B669" i="47"/>
  <c r="I669" i="47" s="1"/>
  <c r="B670" i="47"/>
  <c r="I670" i="47" s="1"/>
  <c r="B671" i="47"/>
  <c r="I671" i="47" s="1"/>
  <c r="B672" i="47"/>
  <c r="I672" i="47" s="1"/>
  <c r="B673" i="47"/>
  <c r="I673" i="47" s="1"/>
  <c r="B674" i="47"/>
  <c r="I674" i="47" s="1"/>
  <c r="B675" i="47"/>
  <c r="I675" i="47" s="1"/>
  <c r="B676" i="47"/>
  <c r="I676" i="47" s="1"/>
  <c r="B677" i="47"/>
  <c r="I677" i="47" s="1"/>
  <c r="B678" i="47"/>
  <c r="I678" i="47" s="1"/>
  <c r="B679" i="47"/>
  <c r="I679" i="47" s="1"/>
  <c r="B680" i="47"/>
  <c r="I680" i="47" s="1"/>
  <c r="B681" i="47"/>
  <c r="I681" i="47" s="1"/>
  <c r="B682" i="47"/>
  <c r="I682" i="47" s="1"/>
  <c r="B683" i="47"/>
  <c r="I683" i="47" s="1"/>
  <c r="B684" i="47"/>
  <c r="I684" i="47" s="1"/>
  <c r="B685" i="47"/>
  <c r="B686" i="47"/>
  <c r="B687" i="47"/>
  <c r="B688" i="47"/>
  <c r="B689" i="47"/>
  <c r="B690" i="47"/>
  <c r="I690" i="47" s="1"/>
  <c r="B691" i="47"/>
  <c r="I691" i="47" s="1"/>
  <c r="B692" i="47"/>
  <c r="I692" i="47" s="1"/>
  <c r="B693" i="47"/>
  <c r="I693" i="47" s="1"/>
  <c r="B694" i="47"/>
  <c r="I694" i="47" s="1"/>
  <c r="B695" i="47"/>
  <c r="I695" i="47" s="1"/>
  <c r="B696" i="47"/>
  <c r="I696" i="47" s="1"/>
  <c r="B697" i="47"/>
  <c r="I697" i="47" s="1"/>
  <c r="B698" i="47"/>
  <c r="I698" i="47" s="1"/>
  <c r="B699" i="47"/>
  <c r="I699" i="47" s="1"/>
  <c r="B700" i="47"/>
  <c r="I700" i="47" s="1"/>
  <c r="B701" i="47"/>
  <c r="I701" i="47" s="1"/>
  <c r="B702" i="47"/>
  <c r="I702" i="47" s="1"/>
  <c r="B703" i="47"/>
  <c r="I703" i="47" s="1"/>
  <c r="B704" i="47"/>
  <c r="I704" i="47" s="1"/>
  <c r="B705" i="47"/>
  <c r="I705" i="47" s="1"/>
  <c r="B706" i="47"/>
  <c r="I706" i="47" s="1"/>
  <c r="B707" i="47"/>
  <c r="I707" i="47" s="1"/>
  <c r="B708" i="47"/>
  <c r="I708" i="47" s="1"/>
  <c r="B709" i="47"/>
  <c r="I709" i="47" s="1"/>
  <c r="B710" i="47"/>
  <c r="I710" i="47" s="1"/>
  <c r="B711" i="47"/>
  <c r="I711" i="47" s="1"/>
  <c r="B712" i="47"/>
  <c r="I712" i="47" s="1"/>
  <c r="B713" i="47"/>
  <c r="I713" i="47" s="1"/>
  <c r="B714" i="47"/>
  <c r="I714" i="47" s="1"/>
  <c r="B715" i="47"/>
  <c r="I715" i="47" s="1"/>
  <c r="B716" i="47"/>
  <c r="B717" i="47"/>
  <c r="B718" i="47"/>
  <c r="B719" i="47"/>
  <c r="B720" i="47"/>
  <c r="B721" i="47"/>
  <c r="I721" i="47" s="1"/>
  <c r="B722" i="47"/>
  <c r="I722" i="47" s="1"/>
  <c r="B723" i="47"/>
  <c r="I723" i="47" s="1"/>
  <c r="B724" i="47"/>
  <c r="I724" i="47" s="1"/>
  <c r="B725" i="47"/>
  <c r="I725" i="47" s="1"/>
  <c r="B726" i="47"/>
  <c r="I726" i="47" s="1"/>
  <c r="B727" i="47"/>
  <c r="I727" i="47" s="1"/>
  <c r="B728" i="47"/>
  <c r="I728" i="47" s="1"/>
  <c r="B729" i="47"/>
  <c r="I729" i="47" s="1"/>
  <c r="B730" i="47"/>
  <c r="I730" i="47" s="1"/>
  <c r="B731" i="47"/>
  <c r="I731" i="47" s="1"/>
  <c r="B732" i="47"/>
  <c r="I732" i="47" s="1"/>
  <c r="B733" i="47"/>
  <c r="I733" i="47" s="1"/>
  <c r="B734" i="47"/>
  <c r="I734" i="47" s="1"/>
  <c r="B735" i="47"/>
  <c r="I735" i="47" s="1"/>
  <c r="B736" i="47"/>
  <c r="I736" i="47" s="1"/>
  <c r="B737" i="47"/>
  <c r="I737" i="47" s="1"/>
  <c r="B738" i="47"/>
  <c r="I738" i="47" s="1"/>
  <c r="B739" i="47"/>
  <c r="I739" i="47" s="1"/>
  <c r="B740" i="47"/>
  <c r="I740" i="47" s="1"/>
  <c r="B741" i="47"/>
  <c r="I741" i="47" s="1"/>
  <c r="B742" i="47"/>
  <c r="I742" i="47" s="1"/>
  <c r="B743" i="47"/>
  <c r="I743" i="47" s="1"/>
  <c r="B744" i="47"/>
  <c r="I744" i="47" s="1"/>
  <c r="B745" i="47"/>
  <c r="I745" i="47" s="1"/>
  <c r="B746" i="47"/>
  <c r="I746" i="47" s="1"/>
  <c r="B747" i="47"/>
  <c r="I747" i="47" s="1"/>
  <c r="B748" i="47"/>
  <c r="B749" i="47"/>
  <c r="C750" i="49" s="1"/>
  <c r="B750" i="47"/>
  <c r="C751" i="49" s="1"/>
  <c r="B751" i="47"/>
  <c r="C752" i="49" s="1"/>
  <c r="B752" i="47"/>
  <c r="C753" i="49" s="1"/>
  <c r="B753" i="47"/>
  <c r="C754" i="49" s="1"/>
  <c r="B754" i="47"/>
  <c r="C755" i="49" s="1"/>
  <c r="B755" i="47"/>
  <c r="C756" i="49" s="1"/>
  <c r="B756" i="47"/>
  <c r="C757" i="49" s="1"/>
  <c r="B757" i="47"/>
  <c r="C758" i="49" s="1"/>
  <c r="B758" i="47"/>
  <c r="C759" i="49" s="1"/>
  <c r="B759" i="47"/>
  <c r="C760" i="49" s="1"/>
  <c r="B760" i="47"/>
  <c r="C761" i="49" s="1"/>
  <c r="B761" i="47"/>
  <c r="C762" i="49" s="1"/>
  <c r="C763" i="49"/>
  <c r="B398" i="47"/>
  <c r="I398" i="47" s="1"/>
  <c r="B4" i="47"/>
  <c r="B5" i="47"/>
  <c r="B6" i="47"/>
  <c r="B7" i="47"/>
  <c r="B8" i="47"/>
  <c r="B9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H79" i="47" s="1"/>
  <c r="B80" i="47"/>
  <c r="H80" i="47" s="1"/>
  <c r="B81" i="47"/>
  <c r="H81" i="47" s="1"/>
  <c r="B82" i="47"/>
  <c r="H82" i="47" s="1"/>
  <c r="B83" i="47"/>
  <c r="H83" i="47" s="1"/>
  <c r="B84" i="47"/>
  <c r="H84" i="47" s="1"/>
  <c r="B85" i="47"/>
  <c r="H85" i="47" s="1"/>
  <c r="B86" i="47"/>
  <c r="H86" i="47" s="1"/>
  <c r="B87" i="47"/>
  <c r="H87" i="47" s="1"/>
  <c r="B88" i="47"/>
  <c r="H88" i="47" s="1"/>
  <c r="B89" i="47"/>
  <c r="H89" i="47" s="1"/>
  <c r="B90" i="47"/>
  <c r="H90" i="47" s="1"/>
  <c r="B91" i="47"/>
  <c r="H91" i="47" s="1"/>
  <c r="B92" i="47"/>
  <c r="H92" i="47" s="1"/>
  <c r="B93" i="47"/>
  <c r="H93" i="47" s="1"/>
  <c r="B94" i="47"/>
  <c r="H94" i="47" s="1"/>
  <c r="B95" i="47"/>
  <c r="H95" i="47" s="1"/>
  <c r="B96" i="47"/>
  <c r="H96" i="47" s="1"/>
  <c r="B97" i="47"/>
  <c r="H97" i="47" s="1"/>
  <c r="B98" i="47"/>
  <c r="H98" i="47" s="1"/>
  <c r="B99" i="47"/>
  <c r="H99" i="47" s="1"/>
  <c r="B100" i="47"/>
  <c r="H100" i="47" s="1"/>
  <c r="B101" i="47"/>
  <c r="H101" i="47" s="1"/>
  <c r="B102" i="47"/>
  <c r="H102" i="47" s="1"/>
  <c r="B103" i="47"/>
  <c r="H103" i="47" s="1"/>
  <c r="B104" i="47"/>
  <c r="H104" i="47" s="1"/>
  <c r="B105" i="47"/>
  <c r="H105" i="47" s="1"/>
  <c r="B106" i="47"/>
  <c r="H106" i="47" s="1"/>
  <c r="B107" i="47"/>
  <c r="H107" i="47" s="1"/>
  <c r="B108" i="47"/>
  <c r="H108" i="47" s="1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121" i="47"/>
  <c r="B122" i="47"/>
  <c r="B123" i="47"/>
  <c r="B124" i="47"/>
  <c r="B125" i="47"/>
  <c r="B126" i="47"/>
  <c r="B127" i="47"/>
  <c r="B128" i="47"/>
  <c r="B129" i="47"/>
  <c r="B130" i="47"/>
  <c r="B131" i="47"/>
  <c r="B132" i="47"/>
  <c r="B133" i="47"/>
  <c r="B134" i="47"/>
  <c r="B135" i="47"/>
  <c r="B136" i="47"/>
  <c r="B137" i="47"/>
  <c r="B138" i="47"/>
  <c r="B139" i="47"/>
  <c r="B140" i="47"/>
  <c r="B141" i="47"/>
  <c r="B142" i="47"/>
  <c r="B143" i="47"/>
  <c r="B144" i="47"/>
  <c r="B145" i="47"/>
  <c r="B146" i="47"/>
  <c r="B147" i="47"/>
  <c r="B148" i="47"/>
  <c r="B149" i="47"/>
  <c r="B150" i="47"/>
  <c r="B151" i="47"/>
  <c r="B152" i="47"/>
  <c r="B153" i="47"/>
  <c r="B154" i="47"/>
  <c r="B155" i="47"/>
  <c r="B156" i="47"/>
  <c r="B157" i="47"/>
  <c r="B158" i="47"/>
  <c r="B159" i="47"/>
  <c r="B160" i="47"/>
  <c r="B161" i="47"/>
  <c r="B162" i="47"/>
  <c r="B163" i="47"/>
  <c r="B164" i="47"/>
  <c r="B165" i="47"/>
  <c r="B166" i="47"/>
  <c r="B167" i="47"/>
  <c r="B168" i="47"/>
  <c r="B169" i="47"/>
  <c r="B170" i="47"/>
  <c r="B171" i="47"/>
  <c r="B172" i="47"/>
  <c r="B173" i="47"/>
  <c r="B174" i="47"/>
  <c r="B175" i="47"/>
  <c r="B176" i="47"/>
  <c r="B177" i="47"/>
  <c r="B178" i="47"/>
  <c r="B179" i="47"/>
  <c r="B180" i="47"/>
  <c r="B181" i="47"/>
  <c r="B182" i="47"/>
  <c r="B183" i="47"/>
  <c r="B184" i="47"/>
  <c r="B185" i="47"/>
  <c r="B186" i="47"/>
  <c r="B187" i="47"/>
  <c r="B188" i="47"/>
  <c r="B189" i="47"/>
  <c r="B190" i="47"/>
  <c r="B191" i="47"/>
  <c r="B192" i="47"/>
  <c r="B193" i="47"/>
  <c r="B194" i="47"/>
  <c r="B195" i="47"/>
  <c r="B196" i="47"/>
  <c r="B197" i="47"/>
  <c r="B198" i="47"/>
  <c r="B199" i="47"/>
  <c r="B200" i="47"/>
  <c r="B201" i="47"/>
  <c r="B202" i="47"/>
  <c r="B203" i="47"/>
  <c r="B204" i="47"/>
  <c r="B205" i="47"/>
  <c r="B206" i="47"/>
  <c r="B207" i="47"/>
  <c r="B208" i="47"/>
  <c r="B209" i="47"/>
  <c r="B210" i="47"/>
  <c r="B211" i="47"/>
  <c r="B212" i="47"/>
  <c r="B213" i="47"/>
  <c r="B214" i="47"/>
  <c r="B215" i="47"/>
  <c r="B216" i="47"/>
  <c r="B217" i="47"/>
  <c r="B218" i="47"/>
  <c r="B219" i="47"/>
  <c r="B220" i="47"/>
  <c r="B221" i="47"/>
  <c r="B222" i="47"/>
  <c r="B223" i="47"/>
  <c r="B224" i="47"/>
  <c r="B225" i="47"/>
  <c r="B226" i="47"/>
  <c r="B227" i="47"/>
  <c r="B228" i="47"/>
  <c r="B229" i="47"/>
  <c r="B230" i="47"/>
  <c r="B231" i="47"/>
  <c r="B232" i="47"/>
  <c r="B233" i="47"/>
  <c r="B234" i="47"/>
  <c r="B235" i="47"/>
  <c r="B236" i="47"/>
  <c r="B237" i="47"/>
  <c r="B238" i="47"/>
  <c r="B239" i="47"/>
  <c r="B240" i="47"/>
  <c r="B241" i="47"/>
  <c r="B242" i="47"/>
  <c r="B243" i="47"/>
  <c r="B244" i="47"/>
  <c r="B245" i="47"/>
  <c r="B246" i="47"/>
  <c r="B247" i="47"/>
  <c r="B248" i="47"/>
  <c r="B249" i="47"/>
  <c r="B250" i="47"/>
  <c r="B251" i="47"/>
  <c r="B252" i="47"/>
  <c r="B253" i="47"/>
  <c r="B254" i="47"/>
  <c r="B255" i="47"/>
  <c r="B256" i="47"/>
  <c r="B257" i="47"/>
  <c r="B258" i="47"/>
  <c r="B259" i="47"/>
  <c r="B260" i="47"/>
  <c r="B261" i="47"/>
  <c r="B262" i="47"/>
  <c r="B263" i="47"/>
  <c r="B264" i="47"/>
  <c r="B265" i="47"/>
  <c r="B266" i="47"/>
  <c r="B267" i="47"/>
  <c r="B268" i="47"/>
  <c r="B269" i="47"/>
  <c r="B270" i="47"/>
  <c r="B271" i="47"/>
  <c r="B272" i="47"/>
  <c r="B273" i="47"/>
  <c r="B274" i="47"/>
  <c r="B275" i="47"/>
  <c r="B276" i="47"/>
  <c r="B277" i="47"/>
  <c r="B278" i="47"/>
  <c r="B279" i="47"/>
  <c r="B280" i="47"/>
  <c r="B281" i="47"/>
  <c r="B282" i="47"/>
  <c r="B283" i="47"/>
  <c r="B284" i="47"/>
  <c r="B285" i="47"/>
  <c r="B286" i="47"/>
  <c r="B287" i="47"/>
  <c r="B288" i="47"/>
  <c r="B289" i="47"/>
  <c r="B290" i="47"/>
  <c r="B291" i="47"/>
  <c r="B292" i="47"/>
  <c r="B293" i="47"/>
  <c r="B294" i="47"/>
  <c r="B295" i="47"/>
  <c r="B296" i="47"/>
  <c r="B297" i="47"/>
  <c r="B298" i="47"/>
  <c r="B299" i="47"/>
  <c r="B300" i="47"/>
  <c r="B301" i="47"/>
  <c r="B302" i="47"/>
  <c r="B303" i="47"/>
  <c r="B304" i="47"/>
  <c r="B305" i="47"/>
  <c r="B306" i="47"/>
  <c r="B307" i="47"/>
  <c r="B308" i="47"/>
  <c r="B309" i="47"/>
  <c r="B310" i="47"/>
  <c r="B311" i="47"/>
  <c r="B312" i="47"/>
  <c r="B313" i="47"/>
  <c r="B314" i="47"/>
  <c r="B315" i="47"/>
  <c r="B316" i="47"/>
  <c r="B317" i="47"/>
  <c r="B318" i="47"/>
  <c r="B319" i="47"/>
  <c r="B320" i="47"/>
  <c r="B321" i="47"/>
  <c r="B322" i="47"/>
  <c r="B323" i="47"/>
  <c r="B324" i="47"/>
  <c r="B325" i="47"/>
  <c r="B326" i="47"/>
  <c r="B327" i="47"/>
  <c r="B328" i="47"/>
  <c r="B329" i="47"/>
  <c r="B330" i="47"/>
  <c r="B331" i="47"/>
  <c r="B332" i="47"/>
  <c r="B333" i="47"/>
  <c r="B334" i="47"/>
  <c r="B335" i="47"/>
  <c r="B336" i="47"/>
  <c r="B337" i="47"/>
  <c r="B338" i="47"/>
  <c r="B339" i="47"/>
  <c r="B340" i="47"/>
  <c r="B341" i="47"/>
  <c r="B342" i="47"/>
  <c r="B343" i="47"/>
  <c r="B344" i="47"/>
  <c r="B345" i="47"/>
  <c r="B346" i="47"/>
  <c r="B347" i="47"/>
  <c r="B348" i="47"/>
  <c r="B349" i="47"/>
  <c r="B350" i="47"/>
  <c r="B351" i="47"/>
  <c r="B352" i="47"/>
  <c r="B353" i="47"/>
  <c r="B354" i="47"/>
  <c r="B355" i="47"/>
  <c r="B356" i="47"/>
  <c r="B357" i="47"/>
  <c r="B358" i="47"/>
  <c r="B359" i="47"/>
  <c r="B360" i="47"/>
  <c r="B361" i="47"/>
  <c r="B362" i="47"/>
  <c r="B363" i="47"/>
  <c r="B364" i="47"/>
  <c r="B365" i="47"/>
  <c r="B366" i="47"/>
  <c r="B367" i="47"/>
  <c r="B368" i="47"/>
  <c r="B369" i="47"/>
  <c r="B370" i="47"/>
  <c r="B371" i="47"/>
  <c r="B372" i="47"/>
  <c r="B373" i="47"/>
  <c r="B374" i="47"/>
  <c r="B375" i="47"/>
  <c r="B376" i="47"/>
  <c r="B377" i="47"/>
  <c r="B378" i="47"/>
  <c r="B379" i="47"/>
  <c r="B380" i="47"/>
  <c r="B381" i="47"/>
  <c r="B382" i="47"/>
  <c r="B383" i="47"/>
  <c r="B384" i="47"/>
  <c r="B385" i="47"/>
  <c r="B386" i="47"/>
  <c r="B387" i="47"/>
  <c r="B388" i="47"/>
  <c r="B389" i="47"/>
  <c r="B390" i="47"/>
  <c r="B391" i="47"/>
  <c r="B392" i="47"/>
  <c r="B393" i="47"/>
  <c r="B394" i="47"/>
  <c r="B395" i="47"/>
  <c r="B396" i="47"/>
  <c r="B397" i="47"/>
  <c r="H3" i="47"/>
  <c r="F71" i="43"/>
  <c r="F566" i="47" l="1"/>
  <c r="F261" i="47"/>
  <c r="F200" i="47"/>
  <c r="F717" i="47"/>
  <c r="F352" i="47"/>
  <c r="F474" i="47"/>
  <c r="F413" i="47"/>
  <c r="F108" i="47"/>
  <c r="F47" i="47"/>
  <c r="F627" i="47"/>
  <c r="F354" i="47"/>
  <c r="F170" i="47"/>
  <c r="F658" i="47"/>
  <c r="F201" i="47"/>
  <c r="I689" i="47"/>
  <c r="F689" i="47"/>
  <c r="F505" i="47"/>
  <c r="F48" i="47"/>
  <c r="I720" i="47"/>
  <c r="F720" i="47"/>
  <c r="F536" i="47"/>
  <c r="F383" i="47"/>
  <c r="F231" i="47"/>
  <c r="F567" i="47"/>
  <c r="F262" i="47"/>
  <c r="F78" i="47"/>
  <c r="I414" i="47"/>
  <c r="F414" i="47"/>
  <c r="F109" i="47"/>
  <c r="F597" i="47"/>
  <c r="F292" i="47"/>
  <c r="I628" i="47"/>
  <c r="F628" i="47"/>
  <c r="F444" i="47"/>
  <c r="F323" i="47"/>
  <c r="F139" i="47"/>
  <c r="I475" i="47"/>
  <c r="F475" i="47"/>
  <c r="F106" i="47"/>
  <c r="F686" i="47"/>
  <c r="F45" i="47"/>
  <c r="F625" i="47"/>
  <c r="F320" i="47"/>
  <c r="F259" i="47"/>
  <c r="F137" i="47"/>
  <c r="I533" i="47"/>
  <c r="F533" i="47"/>
  <c r="F472" i="47"/>
  <c r="F167" i="47"/>
  <c r="I411" i="47"/>
  <c r="I412" i="49"/>
  <c r="F411" i="47"/>
  <c r="I503" i="47"/>
  <c r="I168" i="47"/>
  <c r="I199" i="47"/>
  <c r="I625" i="47"/>
  <c r="I686" i="47"/>
  <c r="I564" i="47"/>
  <c r="I595" i="47"/>
  <c r="I260" i="47"/>
  <c r="I658" i="47"/>
  <c r="I321" i="47"/>
  <c r="I505" i="47"/>
  <c r="I352" i="47"/>
  <c r="I687" i="47"/>
  <c r="I718" i="47"/>
  <c r="I140" i="47"/>
  <c r="I626" i="47"/>
  <c r="I473" i="47"/>
  <c r="I717" i="47"/>
  <c r="I565" i="47"/>
  <c r="I108" i="47"/>
  <c r="I48" i="47"/>
  <c r="I688" i="47"/>
  <c r="F688" i="47"/>
  <c r="I504" i="47"/>
  <c r="F504" i="47"/>
  <c r="I719" i="47"/>
  <c r="F719" i="47"/>
  <c r="F535" i="47"/>
  <c r="F382" i="47"/>
  <c r="I78" i="47"/>
  <c r="I109" i="47"/>
  <c r="I413" i="47"/>
  <c r="I474" i="47"/>
  <c r="C749" i="49"/>
  <c r="F748" i="47"/>
  <c r="I596" i="47"/>
  <c r="F596" i="47"/>
  <c r="I657" i="47"/>
  <c r="F657" i="47"/>
  <c r="I627" i="47"/>
  <c r="F443" i="47"/>
  <c r="I450" i="47"/>
  <c r="F450" i="47"/>
  <c r="I465" i="47"/>
  <c r="F465" i="47"/>
  <c r="I457" i="47"/>
  <c r="F457" i="47"/>
  <c r="I449" i="47"/>
  <c r="F449" i="47"/>
  <c r="I320" i="47"/>
  <c r="I464" i="47"/>
  <c r="F464" i="47"/>
  <c r="I456" i="47"/>
  <c r="F456" i="47"/>
  <c r="I448" i="47"/>
  <c r="F448" i="47"/>
  <c r="I458" i="47"/>
  <c r="F458" i="47"/>
  <c r="I410" i="47"/>
  <c r="I471" i="47"/>
  <c r="I463" i="47"/>
  <c r="F463" i="47"/>
  <c r="I455" i="47"/>
  <c r="F455" i="47"/>
  <c r="I447" i="47"/>
  <c r="F447" i="47"/>
  <c r="I470" i="47"/>
  <c r="F470" i="47"/>
  <c r="I446" i="47"/>
  <c r="F446" i="47"/>
  <c r="I442" i="47"/>
  <c r="F442" i="47"/>
  <c r="I685" i="47"/>
  <c r="I469" i="47"/>
  <c r="F469" i="47"/>
  <c r="I461" i="47"/>
  <c r="F461" i="47"/>
  <c r="I453" i="47"/>
  <c r="F453" i="47"/>
  <c r="I445" i="47"/>
  <c r="F445" i="47"/>
  <c r="I532" i="47"/>
  <c r="I468" i="47"/>
  <c r="F468" i="47"/>
  <c r="I460" i="47"/>
  <c r="F460" i="47"/>
  <c r="I452" i="47"/>
  <c r="F452" i="47"/>
  <c r="I467" i="47"/>
  <c r="F467" i="47"/>
  <c r="I459" i="47"/>
  <c r="F459" i="47"/>
  <c r="I451" i="47"/>
  <c r="F451" i="47"/>
  <c r="I443" i="47"/>
  <c r="I441" i="47"/>
  <c r="I472" i="47"/>
  <c r="H386" i="47"/>
  <c r="I386" i="47"/>
  <c r="H378" i="47"/>
  <c r="I378" i="47"/>
  <c r="H370" i="47"/>
  <c r="I370" i="47"/>
  <c r="H362" i="47"/>
  <c r="I362" i="47"/>
  <c r="H354" i="47"/>
  <c r="I354" i="47"/>
  <c r="H346" i="47"/>
  <c r="I346" i="47"/>
  <c r="H338" i="47"/>
  <c r="I338" i="47"/>
  <c r="H330" i="47"/>
  <c r="I330" i="47"/>
  <c r="H322" i="47"/>
  <c r="I322" i="47"/>
  <c r="H314" i="47"/>
  <c r="I314" i="47"/>
  <c r="H306" i="47"/>
  <c r="I306" i="47"/>
  <c r="H298" i="47"/>
  <c r="I298" i="47"/>
  <c r="H290" i="47"/>
  <c r="I290" i="47"/>
  <c r="H282" i="47"/>
  <c r="I282" i="47"/>
  <c r="H274" i="47"/>
  <c r="I274" i="47"/>
  <c r="H266" i="47"/>
  <c r="I266" i="47"/>
  <c r="H258" i="47"/>
  <c r="I258" i="47"/>
  <c r="H250" i="47"/>
  <c r="I250" i="47"/>
  <c r="H242" i="47"/>
  <c r="I242" i="47"/>
  <c r="H234" i="47"/>
  <c r="I234" i="47"/>
  <c r="H226" i="47"/>
  <c r="I226" i="47"/>
  <c r="H218" i="47"/>
  <c r="I218" i="47"/>
  <c r="H210" i="47"/>
  <c r="I210" i="47"/>
  <c r="H202" i="47"/>
  <c r="I202" i="47"/>
  <c r="H194" i="47"/>
  <c r="I194" i="47"/>
  <c r="H186" i="47"/>
  <c r="I186" i="47"/>
  <c r="H178" i="47"/>
  <c r="I178" i="47"/>
  <c r="H170" i="47"/>
  <c r="I170" i="47"/>
  <c r="H162" i="47"/>
  <c r="I162" i="47"/>
  <c r="H154" i="47"/>
  <c r="I154" i="47"/>
  <c r="H146" i="47"/>
  <c r="I146" i="47"/>
  <c r="H138" i="47"/>
  <c r="I138" i="47"/>
  <c r="H130" i="47"/>
  <c r="I130" i="47"/>
  <c r="H122" i="47"/>
  <c r="I122" i="47"/>
  <c r="H114" i="47"/>
  <c r="I114" i="47"/>
  <c r="I106" i="47"/>
  <c r="I98" i="47"/>
  <c r="I90" i="47"/>
  <c r="I82" i="47"/>
  <c r="H74" i="47"/>
  <c r="I74" i="47"/>
  <c r="H66" i="47"/>
  <c r="I66" i="47"/>
  <c r="H58" i="47"/>
  <c r="I58" i="47"/>
  <c r="H50" i="47"/>
  <c r="I50" i="47"/>
  <c r="H42" i="47"/>
  <c r="I42" i="47"/>
  <c r="H34" i="47"/>
  <c r="I34" i="47"/>
  <c r="H26" i="47"/>
  <c r="I26" i="47"/>
  <c r="H18" i="47"/>
  <c r="I18" i="47"/>
  <c r="H10" i="47"/>
  <c r="I10" i="47"/>
  <c r="C539" i="49"/>
  <c r="I538" i="47"/>
  <c r="C531" i="49"/>
  <c r="I530" i="47"/>
  <c r="C507" i="49"/>
  <c r="I506" i="47"/>
  <c r="C483" i="49"/>
  <c r="I482" i="47"/>
  <c r="C467" i="49"/>
  <c r="I466" i="47"/>
  <c r="H393" i="47"/>
  <c r="I393" i="47"/>
  <c r="H369" i="47"/>
  <c r="I369" i="47"/>
  <c r="H361" i="47"/>
  <c r="I361" i="47"/>
  <c r="H353" i="47"/>
  <c r="I353" i="47"/>
  <c r="H345" i="47"/>
  <c r="I345" i="47"/>
  <c r="H337" i="47"/>
  <c r="I337" i="47"/>
  <c r="H329" i="47"/>
  <c r="I329" i="47"/>
  <c r="H313" i="47"/>
  <c r="I313" i="47"/>
  <c r="H305" i="47"/>
  <c r="I305" i="47"/>
  <c r="H297" i="47"/>
  <c r="I297" i="47"/>
  <c r="H289" i="47"/>
  <c r="I289" i="47"/>
  <c r="H281" i="47"/>
  <c r="I281" i="47"/>
  <c r="H273" i="47"/>
  <c r="I273" i="47"/>
  <c r="H265" i="47"/>
  <c r="I265" i="47"/>
  <c r="H257" i="47"/>
  <c r="I257" i="47"/>
  <c r="H249" i="47"/>
  <c r="I249" i="47"/>
  <c r="H241" i="47"/>
  <c r="I241" i="47"/>
  <c r="H233" i="47"/>
  <c r="I233" i="47"/>
  <c r="H225" i="47"/>
  <c r="I225" i="47"/>
  <c r="H217" i="47"/>
  <c r="I217" i="47"/>
  <c r="H209" i="47"/>
  <c r="I209" i="47"/>
  <c r="H201" i="47"/>
  <c r="I201" i="47"/>
  <c r="H193" i="47"/>
  <c r="I193" i="47"/>
  <c r="H185" i="47"/>
  <c r="I185" i="47"/>
  <c r="H177" i="47"/>
  <c r="I177" i="47"/>
  <c r="H169" i="47"/>
  <c r="I169" i="47"/>
  <c r="H161" i="47"/>
  <c r="I161" i="47"/>
  <c r="H153" i="47"/>
  <c r="I153" i="47"/>
  <c r="H145" i="47"/>
  <c r="I145" i="47"/>
  <c r="H137" i="47"/>
  <c r="I137" i="47"/>
  <c r="H129" i="47"/>
  <c r="I129" i="47"/>
  <c r="H121" i="47"/>
  <c r="I121" i="47"/>
  <c r="H113" i="47"/>
  <c r="I113" i="47"/>
  <c r="I105" i="47"/>
  <c r="I97" i="47"/>
  <c r="I89" i="47"/>
  <c r="I81" i="47"/>
  <c r="H73" i="47"/>
  <c r="I73" i="47"/>
  <c r="H65" i="47"/>
  <c r="I65" i="47"/>
  <c r="H57" i="47"/>
  <c r="I57" i="47"/>
  <c r="H49" i="47"/>
  <c r="I49" i="47"/>
  <c r="H41" i="47"/>
  <c r="I41" i="47"/>
  <c r="H33" i="47"/>
  <c r="I33" i="47"/>
  <c r="H25" i="47"/>
  <c r="I25" i="47"/>
  <c r="H17" i="47"/>
  <c r="I17" i="47"/>
  <c r="H9" i="47"/>
  <c r="I9" i="47"/>
  <c r="C578" i="49"/>
  <c r="I577" i="47"/>
  <c r="C570" i="49"/>
  <c r="I569" i="47"/>
  <c r="C562" i="49"/>
  <c r="I561" i="47"/>
  <c r="C522" i="49"/>
  <c r="I521" i="47"/>
  <c r="H394" i="47"/>
  <c r="I394" i="47"/>
  <c r="H392" i="47"/>
  <c r="I392" i="47"/>
  <c r="H384" i="47"/>
  <c r="I384" i="47"/>
  <c r="H376" i="47"/>
  <c r="I376" i="47"/>
  <c r="H368" i="47"/>
  <c r="I368" i="47"/>
  <c r="H360" i="47"/>
  <c r="I360" i="47"/>
  <c r="H344" i="47"/>
  <c r="I344" i="47"/>
  <c r="H336" i="47"/>
  <c r="I336" i="47"/>
  <c r="H328" i="47"/>
  <c r="I328" i="47"/>
  <c r="H312" i="47"/>
  <c r="I312" i="47"/>
  <c r="H304" i="47"/>
  <c r="I304" i="47"/>
  <c r="H296" i="47"/>
  <c r="I296" i="47"/>
  <c r="H288" i="47"/>
  <c r="I288" i="47"/>
  <c r="H280" i="47"/>
  <c r="I280" i="47"/>
  <c r="H272" i="47"/>
  <c r="I272" i="47"/>
  <c r="H264" i="47"/>
  <c r="I264" i="47"/>
  <c r="H256" i="47"/>
  <c r="I256" i="47"/>
  <c r="H248" i="47"/>
  <c r="I248" i="47"/>
  <c r="H240" i="47"/>
  <c r="I240" i="47"/>
  <c r="H232" i="47"/>
  <c r="I232" i="47"/>
  <c r="H224" i="47"/>
  <c r="I224" i="47"/>
  <c r="H216" i="47"/>
  <c r="I216" i="47"/>
  <c r="H208" i="47"/>
  <c r="I208" i="47"/>
  <c r="H200" i="47"/>
  <c r="I200" i="47"/>
  <c r="H192" i="47"/>
  <c r="I192" i="47"/>
  <c r="H184" i="47"/>
  <c r="I184" i="47"/>
  <c r="H176" i="47"/>
  <c r="I176" i="47"/>
  <c r="H160" i="47"/>
  <c r="I160" i="47"/>
  <c r="H152" i="47"/>
  <c r="I152" i="47"/>
  <c r="H144" i="47"/>
  <c r="I144" i="47"/>
  <c r="H136" i="47"/>
  <c r="I136" i="47"/>
  <c r="H128" i="47"/>
  <c r="I128" i="47"/>
  <c r="H120" i="47"/>
  <c r="I120" i="47"/>
  <c r="H112" i="47"/>
  <c r="I112" i="47"/>
  <c r="I104" i="47"/>
  <c r="I96" i="47"/>
  <c r="I88" i="47"/>
  <c r="I80" i="47"/>
  <c r="H72" i="47"/>
  <c r="I72" i="47"/>
  <c r="H64" i="47"/>
  <c r="I64" i="47"/>
  <c r="H56" i="47"/>
  <c r="I56" i="47"/>
  <c r="H40" i="47"/>
  <c r="I40" i="47"/>
  <c r="H32" i="47"/>
  <c r="I32" i="47"/>
  <c r="H24" i="47"/>
  <c r="I24" i="47"/>
  <c r="H16" i="47"/>
  <c r="I16" i="47"/>
  <c r="H8" i="47"/>
  <c r="I8" i="47"/>
  <c r="C657" i="49"/>
  <c r="I656" i="47"/>
  <c r="I624" i="47"/>
  <c r="C537" i="49"/>
  <c r="I536" i="47"/>
  <c r="C521" i="49"/>
  <c r="I520" i="47"/>
  <c r="C489" i="49"/>
  <c r="I488" i="47"/>
  <c r="C409" i="49"/>
  <c r="I408" i="47"/>
  <c r="H397" i="47"/>
  <c r="I397" i="47"/>
  <c r="H385" i="47"/>
  <c r="I385" i="47"/>
  <c r="H391" i="47"/>
  <c r="I391" i="47"/>
  <c r="H383" i="47"/>
  <c r="I383" i="47"/>
  <c r="H375" i="47"/>
  <c r="I375" i="47"/>
  <c r="H367" i="47"/>
  <c r="I367" i="47"/>
  <c r="H359" i="47"/>
  <c r="I359" i="47"/>
  <c r="H351" i="47"/>
  <c r="I351" i="47"/>
  <c r="H343" i="47"/>
  <c r="I343" i="47"/>
  <c r="H335" i="47"/>
  <c r="I335" i="47"/>
  <c r="H327" i="47"/>
  <c r="I327" i="47"/>
  <c r="H319" i="47"/>
  <c r="I319" i="47"/>
  <c r="H311" i="47"/>
  <c r="I311" i="47"/>
  <c r="H303" i="47"/>
  <c r="I303" i="47"/>
  <c r="H295" i="47"/>
  <c r="I295" i="47"/>
  <c r="H287" i="47"/>
  <c r="I287" i="47"/>
  <c r="H279" i="47"/>
  <c r="I279" i="47"/>
  <c r="H271" i="47"/>
  <c r="I271" i="47"/>
  <c r="H263" i="47"/>
  <c r="I263" i="47"/>
  <c r="H255" i="47"/>
  <c r="I255" i="47"/>
  <c r="H247" i="47"/>
  <c r="I247" i="47"/>
  <c r="H239" i="47"/>
  <c r="I239" i="47"/>
  <c r="H231" i="47"/>
  <c r="I231" i="47"/>
  <c r="H223" i="47"/>
  <c r="I223" i="47"/>
  <c r="H215" i="47"/>
  <c r="I215" i="47"/>
  <c r="H207" i="47"/>
  <c r="I207" i="47"/>
  <c r="H191" i="47"/>
  <c r="I191" i="47"/>
  <c r="H183" i="47"/>
  <c r="I183" i="47"/>
  <c r="H175" i="47"/>
  <c r="I175" i="47"/>
  <c r="H167" i="47"/>
  <c r="I167" i="47"/>
  <c r="H159" i="47"/>
  <c r="I159" i="47"/>
  <c r="H151" i="47"/>
  <c r="I151" i="47"/>
  <c r="H143" i="47"/>
  <c r="I143" i="47"/>
  <c r="H135" i="47"/>
  <c r="I135" i="47"/>
  <c r="H127" i="47"/>
  <c r="I127" i="47"/>
  <c r="H119" i="47"/>
  <c r="I119" i="47"/>
  <c r="H111" i="47"/>
  <c r="I111" i="47"/>
  <c r="I103" i="47"/>
  <c r="I95" i="47"/>
  <c r="I87" i="47"/>
  <c r="I79" i="47"/>
  <c r="H71" i="47"/>
  <c r="I71" i="47"/>
  <c r="H63" i="47"/>
  <c r="I63" i="47"/>
  <c r="H55" i="47"/>
  <c r="I55" i="47"/>
  <c r="I47" i="47"/>
  <c r="H39" i="47"/>
  <c r="I39" i="47"/>
  <c r="H31" i="47"/>
  <c r="I31" i="47"/>
  <c r="H23" i="47"/>
  <c r="I23" i="47"/>
  <c r="H15" i="47"/>
  <c r="I15" i="47"/>
  <c r="H7" i="47"/>
  <c r="I7" i="47"/>
  <c r="C576" i="49"/>
  <c r="I575" i="47"/>
  <c r="C568" i="49"/>
  <c r="I567" i="47"/>
  <c r="C560" i="49"/>
  <c r="I559" i="47"/>
  <c r="C552" i="49"/>
  <c r="I551" i="47"/>
  <c r="C536" i="49"/>
  <c r="I535" i="47"/>
  <c r="C496" i="49"/>
  <c r="I495" i="47"/>
  <c r="C480" i="49"/>
  <c r="I479" i="47"/>
  <c r="H389" i="47"/>
  <c r="I389" i="47"/>
  <c r="H377" i="47"/>
  <c r="I377" i="47"/>
  <c r="H390" i="47"/>
  <c r="I390" i="47"/>
  <c r="H382" i="47"/>
  <c r="I382" i="47"/>
  <c r="H374" i="47"/>
  <c r="I374" i="47"/>
  <c r="H366" i="47"/>
  <c r="I366" i="47"/>
  <c r="H358" i="47"/>
  <c r="I358" i="47"/>
  <c r="H350" i="47"/>
  <c r="I350" i="47"/>
  <c r="H342" i="47"/>
  <c r="I342" i="47"/>
  <c r="H334" i="47"/>
  <c r="I334" i="47"/>
  <c r="H326" i="47"/>
  <c r="I326" i="47"/>
  <c r="H318" i="47"/>
  <c r="I318" i="47"/>
  <c r="H310" i="47"/>
  <c r="I310" i="47"/>
  <c r="H302" i="47"/>
  <c r="I302" i="47"/>
  <c r="H294" i="47"/>
  <c r="I294" i="47"/>
  <c r="H286" i="47"/>
  <c r="I286" i="47"/>
  <c r="H278" i="47"/>
  <c r="I278" i="47"/>
  <c r="H270" i="47"/>
  <c r="I270" i="47"/>
  <c r="H262" i="47"/>
  <c r="I262" i="47"/>
  <c r="H254" i="47"/>
  <c r="I254" i="47"/>
  <c r="H246" i="47"/>
  <c r="I246" i="47"/>
  <c r="H238" i="47"/>
  <c r="I238" i="47"/>
  <c r="H230" i="47"/>
  <c r="I230" i="47"/>
  <c r="H222" i="47"/>
  <c r="I222" i="47"/>
  <c r="H214" i="47"/>
  <c r="I214" i="47"/>
  <c r="H206" i="47"/>
  <c r="I206" i="47"/>
  <c r="I198" i="47"/>
  <c r="H190" i="47"/>
  <c r="I190" i="47"/>
  <c r="H182" i="47"/>
  <c r="I182" i="47"/>
  <c r="H174" i="47"/>
  <c r="I174" i="47"/>
  <c r="H166" i="47"/>
  <c r="I166" i="47"/>
  <c r="H158" i="47"/>
  <c r="I158" i="47"/>
  <c r="H150" i="47"/>
  <c r="I150" i="47"/>
  <c r="H142" i="47"/>
  <c r="I142" i="47"/>
  <c r="H134" i="47"/>
  <c r="I134" i="47"/>
  <c r="H126" i="47"/>
  <c r="I126" i="47"/>
  <c r="H118" i="47"/>
  <c r="I118" i="47"/>
  <c r="H110" i="47"/>
  <c r="I110" i="47"/>
  <c r="I102" i="47"/>
  <c r="I94" i="47"/>
  <c r="I86" i="47"/>
  <c r="H70" i="47"/>
  <c r="I70" i="47"/>
  <c r="H62" i="47"/>
  <c r="I62" i="47"/>
  <c r="H54" i="47"/>
  <c r="I54" i="47"/>
  <c r="H46" i="47"/>
  <c r="I46" i="47"/>
  <c r="H38" i="47"/>
  <c r="I38" i="47"/>
  <c r="H30" i="47"/>
  <c r="I30" i="47"/>
  <c r="H22" i="47"/>
  <c r="I22" i="47"/>
  <c r="H14" i="47"/>
  <c r="I14" i="47"/>
  <c r="H6" i="47"/>
  <c r="I6" i="47"/>
  <c r="C567" i="49"/>
  <c r="I566" i="47"/>
  <c r="C535" i="49"/>
  <c r="I534" i="47"/>
  <c r="C527" i="49"/>
  <c r="I526" i="47"/>
  <c r="I502" i="47"/>
  <c r="C463" i="49"/>
  <c r="I462" i="47"/>
  <c r="C455" i="49"/>
  <c r="I454" i="47"/>
  <c r="H373" i="47"/>
  <c r="I373" i="47"/>
  <c r="H365" i="47"/>
  <c r="I365" i="47"/>
  <c r="H357" i="47"/>
  <c r="I357" i="47"/>
  <c r="H349" i="47"/>
  <c r="I349" i="47"/>
  <c r="H341" i="47"/>
  <c r="I341" i="47"/>
  <c r="H333" i="47"/>
  <c r="I333" i="47"/>
  <c r="H325" i="47"/>
  <c r="I325" i="47"/>
  <c r="H317" i="47"/>
  <c r="I317" i="47"/>
  <c r="H309" i="47"/>
  <c r="I309" i="47"/>
  <c r="H301" i="47"/>
  <c r="I301" i="47"/>
  <c r="H293" i="47"/>
  <c r="I293" i="47"/>
  <c r="H285" i="47"/>
  <c r="I285" i="47"/>
  <c r="H277" i="47"/>
  <c r="I277" i="47"/>
  <c r="H269" i="47"/>
  <c r="I269" i="47"/>
  <c r="H261" i="47"/>
  <c r="I261" i="47"/>
  <c r="H253" i="47"/>
  <c r="I253" i="47"/>
  <c r="H245" i="47"/>
  <c r="I245" i="47"/>
  <c r="H237" i="47"/>
  <c r="I237" i="47"/>
  <c r="H229" i="47"/>
  <c r="I229" i="47"/>
  <c r="H221" i="47"/>
  <c r="I221" i="47"/>
  <c r="H213" i="47"/>
  <c r="I213" i="47"/>
  <c r="H205" i="47"/>
  <c r="I205" i="47"/>
  <c r="H197" i="47"/>
  <c r="I197" i="47"/>
  <c r="H189" i="47"/>
  <c r="I189" i="47"/>
  <c r="H181" i="47"/>
  <c r="I181" i="47"/>
  <c r="H173" i="47"/>
  <c r="I173" i="47"/>
  <c r="H165" i="47"/>
  <c r="I165" i="47"/>
  <c r="H157" i="47"/>
  <c r="I157" i="47"/>
  <c r="H149" i="47"/>
  <c r="I149" i="47"/>
  <c r="H141" i="47"/>
  <c r="I141" i="47"/>
  <c r="H133" i="47"/>
  <c r="I133" i="47"/>
  <c r="H125" i="47"/>
  <c r="I125" i="47"/>
  <c r="H117" i="47"/>
  <c r="I117" i="47"/>
  <c r="I101" i="47"/>
  <c r="I93" i="47"/>
  <c r="I85" i="47"/>
  <c r="H77" i="47"/>
  <c r="I77" i="47"/>
  <c r="H69" i="47"/>
  <c r="I69" i="47"/>
  <c r="H61" i="47"/>
  <c r="I61" i="47"/>
  <c r="H53" i="47"/>
  <c r="I53" i="47"/>
  <c r="H45" i="47"/>
  <c r="I45" i="47"/>
  <c r="H37" i="47"/>
  <c r="I37" i="47"/>
  <c r="H29" i="47"/>
  <c r="I29" i="47"/>
  <c r="H21" i="47"/>
  <c r="I21" i="47"/>
  <c r="H13" i="47"/>
  <c r="I13" i="47"/>
  <c r="H5" i="47"/>
  <c r="I5" i="47"/>
  <c r="C598" i="49"/>
  <c r="I597" i="47"/>
  <c r="H396" i="47"/>
  <c r="I396" i="47"/>
  <c r="H388" i="47"/>
  <c r="I388" i="47"/>
  <c r="H380" i="47"/>
  <c r="I380" i="47"/>
  <c r="H372" i="47"/>
  <c r="I372" i="47"/>
  <c r="H364" i="47"/>
  <c r="I364" i="47"/>
  <c r="H356" i="47"/>
  <c r="I356" i="47"/>
  <c r="H348" i="47"/>
  <c r="I348" i="47"/>
  <c r="H340" i="47"/>
  <c r="I340" i="47"/>
  <c r="H332" i="47"/>
  <c r="I332" i="47"/>
  <c r="H324" i="47"/>
  <c r="I324" i="47"/>
  <c r="H316" i="47"/>
  <c r="I316" i="47"/>
  <c r="H308" i="47"/>
  <c r="I308" i="47"/>
  <c r="H300" i="47"/>
  <c r="I300" i="47"/>
  <c r="H292" i="47"/>
  <c r="I292" i="47"/>
  <c r="H284" i="47"/>
  <c r="I284" i="47"/>
  <c r="H276" i="47"/>
  <c r="I276" i="47"/>
  <c r="H268" i="47"/>
  <c r="I268" i="47"/>
  <c r="H252" i="47"/>
  <c r="I252" i="47"/>
  <c r="H244" i="47"/>
  <c r="I244" i="47"/>
  <c r="H236" i="47"/>
  <c r="I236" i="47"/>
  <c r="H228" i="47"/>
  <c r="I228" i="47"/>
  <c r="H220" i="47"/>
  <c r="I220" i="47"/>
  <c r="H212" i="47"/>
  <c r="I212" i="47"/>
  <c r="H204" i="47"/>
  <c r="I204" i="47"/>
  <c r="H196" i="47"/>
  <c r="I196" i="47"/>
  <c r="H188" i="47"/>
  <c r="I188" i="47"/>
  <c r="H180" i="47"/>
  <c r="I180" i="47"/>
  <c r="H172" i="47"/>
  <c r="I172" i="47"/>
  <c r="H164" i="47"/>
  <c r="I164" i="47"/>
  <c r="H156" i="47"/>
  <c r="I156" i="47"/>
  <c r="H148" i="47"/>
  <c r="I148" i="47"/>
  <c r="H132" i="47"/>
  <c r="I132" i="47"/>
  <c r="H124" i="47"/>
  <c r="I124" i="47"/>
  <c r="H116" i="47"/>
  <c r="I116" i="47"/>
  <c r="I100" i="47"/>
  <c r="I92" i="47"/>
  <c r="I84" i="47"/>
  <c r="H76" i="47"/>
  <c r="I76" i="47"/>
  <c r="H68" i="47"/>
  <c r="I68" i="47"/>
  <c r="H60" i="47"/>
  <c r="I60" i="47"/>
  <c r="H52" i="47"/>
  <c r="I52" i="47"/>
  <c r="H44" i="47"/>
  <c r="I44" i="47"/>
  <c r="H36" i="47"/>
  <c r="I36" i="47"/>
  <c r="H28" i="47"/>
  <c r="I28" i="47"/>
  <c r="H20" i="47"/>
  <c r="I20" i="47"/>
  <c r="H12" i="47"/>
  <c r="I12" i="47"/>
  <c r="H4" i="47"/>
  <c r="I4" i="47"/>
  <c r="I716" i="47"/>
  <c r="C445" i="49"/>
  <c r="I444" i="47"/>
  <c r="I412" i="47"/>
  <c r="H381" i="47"/>
  <c r="I381" i="47"/>
  <c r="H395" i="47"/>
  <c r="I395" i="47"/>
  <c r="H387" i="47"/>
  <c r="I387" i="47"/>
  <c r="H379" i="47"/>
  <c r="I379" i="47"/>
  <c r="H371" i="47"/>
  <c r="I371" i="47"/>
  <c r="H363" i="47"/>
  <c r="I363" i="47"/>
  <c r="H355" i="47"/>
  <c r="I355" i="47"/>
  <c r="H347" i="47"/>
  <c r="I347" i="47"/>
  <c r="H339" i="47"/>
  <c r="I339" i="47"/>
  <c r="H331" i="47"/>
  <c r="I331" i="47"/>
  <c r="H323" i="47"/>
  <c r="I323" i="47"/>
  <c r="H315" i="47"/>
  <c r="I315" i="47"/>
  <c r="H307" i="47"/>
  <c r="I307" i="47"/>
  <c r="H299" i="47"/>
  <c r="I299" i="47"/>
  <c r="H291" i="47"/>
  <c r="I291" i="47"/>
  <c r="H283" i="47"/>
  <c r="I283" i="47"/>
  <c r="H275" i="47"/>
  <c r="I275" i="47"/>
  <c r="H267" i="47"/>
  <c r="I267" i="47"/>
  <c r="I259" i="47"/>
  <c r="H251" i="47"/>
  <c r="I251" i="47"/>
  <c r="H243" i="47"/>
  <c r="I243" i="47"/>
  <c r="H235" i="47"/>
  <c r="I235" i="47"/>
  <c r="H227" i="47"/>
  <c r="I227" i="47"/>
  <c r="H219" i="47"/>
  <c r="I219" i="47"/>
  <c r="H211" i="47"/>
  <c r="I211" i="47"/>
  <c r="H203" i="47"/>
  <c r="I203" i="47"/>
  <c r="H195" i="47"/>
  <c r="I195" i="47"/>
  <c r="H187" i="47"/>
  <c r="I187" i="47"/>
  <c r="H179" i="47"/>
  <c r="I179" i="47"/>
  <c r="H171" i="47"/>
  <c r="I171" i="47"/>
  <c r="H163" i="47"/>
  <c r="I163" i="47"/>
  <c r="H155" i="47"/>
  <c r="I155" i="47"/>
  <c r="H147" i="47"/>
  <c r="I147" i="47"/>
  <c r="H139" i="47"/>
  <c r="I139" i="47"/>
  <c r="H131" i="47"/>
  <c r="I131" i="47"/>
  <c r="H123" i="47"/>
  <c r="I123" i="47"/>
  <c r="H115" i="47"/>
  <c r="I115" i="47"/>
  <c r="I107" i="47"/>
  <c r="I99" i="47"/>
  <c r="I91" i="47"/>
  <c r="I83" i="47"/>
  <c r="H75" i="47"/>
  <c r="I75" i="47"/>
  <c r="H67" i="47"/>
  <c r="I67" i="47"/>
  <c r="H59" i="47"/>
  <c r="I59" i="47"/>
  <c r="H51" i="47"/>
  <c r="I51" i="47"/>
  <c r="H43" i="47"/>
  <c r="I43" i="47"/>
  <c r="H35" i="47"/>
  <c r="I35" i="47"/>
  <c r="H27" i="47"/>
  <c r="I27" i="47"/>
  <c r="H19" i="47"/>
  <c r="I19" i="47"/>
  <c r="H11" i="47"/>
  <c r="I11" i="47"/>
  <c r="C580" i="49"/>
  <c r="I579" i="47"/>
  <c r="C572" i="49"/>
  <c r="I571" i="47"/>
  <c r="I563" i="47"/>
  <c r="C540" i="49"/>
  <c r="I539" i="47"/>
  <c r="C475" i="49"/>
  <c r="H321" i="47"/>
  <c r="C626" i="49"/>
  <c r="C506" i="49"/>
  <c r="H352" i="47"/>
  <c r="H168" i="47"/>
  <c r="H48" i="47"/>
  <c r="H199" i="47"/>
  <c r="C687" i="49"/>
  <c r="H109" i="47"/>
  <c r="C718" i="49"/>
  <c r="C414" i="49"/>
  <c r="H260" i="47"/>
  <c r="H140" i="47"/>
  <c r="H746" i="47"/>
  <c r="C747" i="49"/>
  <c r="H738" i="47"/>
  <c r="C739" i="49"/>
  <c r="H730" i="47"/>
  <c r="C731" i="49"/>
  <c r="H722" i="47"/>
  <c r="C723" i="49"/>
  <c r="H714" i="47"/>
  <c r="C715" i="49"/>
  <c r="H706" i="47"/>
  <c r="C707" i="49"/>
  <c r="H698" i="47"/>
  <c r="C699" i="49"/>
  <c r="H690" i="47"/>
  <c r="C691" i="49"/>
  <c r="H682" i="47"/>
  <c r="C683" i="49"/>
  <c r="H674" i="47"/>
  <c r="C675" i="49"/>
  <c r="H666" i="47"/>
  <c r="C667" i="49"/>
  <c r="H658" i="47"/>
  <c r="C659" i="49"/>
  <c r="H650" i="47"/>
  <c r="C651" i="49"/>
  <c r="H642" i="47"/>
  <c r="C643" i="49"/>
  <c r="H634" i="47"/>
  <c r="C635" i="49"/>
  <c r="H626" i="47"/>
  <c r="C627" i="49"/>
  <c r="H618" i="47"/>
  <c r="C619" i="49"/>
  <c r="H610" i="47"/>
  <c r="C611" i="49"/>
  <c r="H602" i="47"/>
  <c r="C603" i="49"/>
  <c r="H594" i="47"/>
  <c r="C595" i="49"/>
  <c r="H586" i="47"/>
  <c r="C587" i="49"/>
  <c r="H578" i="47"/>
  <c r="C579" i="49"/>
  <c r="H570" i="47"/>
  <c r="C571" i="49"/>
  <c r="H562" i="47"/>
  <c r="C563" i="49"/>
  <c r="H554" i="47"/>
  <c r="C555" i="49"/>
  <c r="H546" i="47"/>
  <c r="C547" i="49"/>
  <c r="H522" i="47"/>
  <c r="C523" i="49"/>
  <c r="H514" i="47"/>
  <c r="C515" i="49"/>
  <c r="H498" i="47"/>
  <c r="C499" i="49"/>
  <c r="H490" i="47"/>
  <c r="C491" i="49"/>
  <c r="H458" i="47"/>
  <c r="C459" i="49"/>
  <c r="H450" i="47"/>
  <c r="C451" i="49"/>
  <c r="H442" i="47"/>
  <c r="C443" i="49"/>
  <c r="H434" i="47"/>
  <c r="C435" i="49"/>
  <c r="H426" i="47"/>
  <c r="C427" i="49"/>
  <c r="H418" i="47"/>
  <c r="C419" i="49"/>
  <c r="H410" i="47"/>
  <c r="C411" i="49"/>
  <c r="H402" i="47"/>
  <c r="C403" i="49"/>
  <c r="H745" i="47"/>
  <c r="C746" i="49"/>
  <c r="H737" i="47"/>
  <c r="C738" i="49"/>
  <c r="H729" i="47"/>
  <c r="C730" i="49"/>
  <c r="H721" i="47"/>
  <c r="C722" i="49"/>
  <c r="H713" i="47"/>
  <c r="C714" i="49"/>
  <c r="H705" i="47"/>
  <c r="C706" i="49"/>
  <c r="H697" i="47"/>
  <c r="C698" i="49"/>
  <c r="H689" i="47"/>
  <c r="C690" i="49"/>
  <c r="H681" i="47"/>
  <c r="C682" i="49"/>
  <c r="H673" i="47"/>
  <c r="C674" i="49"/>
  <c r="H665" i="47"/>
  <c r="C666" i="49"/>
  <c r="H657" i="47"/>
  <c r="C658" i="49"/>
  <c r="H649" i="47"/>
  <c r="C650" i="49"/>
  <c r="H641" i="47"/>
  <c r="C642" i="49"/>
  <c r="H633" i="47"/>
  <c r="C634" i="49"/>
  <c r="H617" i="47"/>
  <c r="C618" i="49"/>
  <c r="H609" i="47"/>
  <c r="C610" i="49"/>
  <c r="H601" i="47"/>
  <c r="C602" i="49"/>
  <c r="H593" i="47"/>
  <c r="C594" i="49"/>
  <c r="H585" i="47"/>
  <c r="C586" i="49"/>
  <c r="H553" i="47"/>
  <c r="C554" i="49"/>
  <c r="H545" i="47"/>
  <c r="C546" i="49"/>
  <c r="H537" i="47"/>
  <c r="C538" i="49"/>
  <c r="H529" i="47"/>
  <c r="C530" i="49"/>
  <c r="H513" i="47"/>
  <c r="C514" i="49"/>
  <c r="H497" i="47"/>
  <c r="C498" i="49"/>
  <c r="H489" i="47"/>
  <c r="C490" i="49"/>
  <c r="H481" i="47"/>
  <c r="C482" i="49"/>
  <c r="H473" i="47"/>
  <c r="C474" i="49"/>
  <c r="H465" i="47"/>
  <c r="C466" i="49"/>
  <c r="H457" i="47"/>
  <c r="C458" i="49"/>
  <c r="H449" i="47"/>
  <c r="C450" i="49"/>
  <c r="H441" i="47"/>
  <c r="C442" i="49"/>
  <c r="H433" i="47"/>
  <c r="C434" i="49"/>
  <c r="H425" i="47"/>
  <c r="C426" i="49"/>
  <c r="H417" i="47"/>
  <c r="C418" i="49"/>
  <c r="H409" i="47"/>
  <c r="C410" i="49"/>
  <c r="H401" i="47"/>
  <c r="C402" i="49"/>
  <c r="H320" i="47"/>
  <c r="H744" i="47"/>
  <c r="C745" i="49"/>
  <c r="H736" i="47"/>
  <c r="C737" i="49"/>
  <c r="H728" i="47"/>
  <c r="C729" i="49"/>
  <c r="H720" i="47"/>
  <c r="C721" i="49"/>
  <c r="H712" i="47"/>
  <c r="C713" i="49"/>
  <c r="H704" i="47"/>
  <c r="C705" i="49"/>
  <c r="H696" i="47"/>
  <c r="C697" i="49"/>
  <c r="H688" i="47"/>
  <c r="C689" i="49"/>
  <c r="H680" i="47"/>
  <c r="C681" i="49"/>
  <c r="H672" i="47"/>
  <c r="C673" i="49"/>
  <c r="H664" i="47"/>
  <c r="C665" i="49"/>
  <c r="H648" i="47"/>
  <c r="C649" i="49"/>
  <c r="H640" i="47"/>
  <c r="C641" i="49"/>
  <c r="H632" i="47"/>
  <c r="C633" i="49"/>
  <c r="H624" i="47"/>
  <c r="C625" i="49"/>
  <c r="H616" i="47"/>
  <c r="C617" i="49"/>
  <c r="H608" i="47"/>
  <c r="C609" i="49"/>
  <c r="H600" i="47"/>
  <c r="C601" i="49"/>
  <c r="H592" i="47"/>
  <c r="C593" i="49"/>
  <c r="H584" i="47"/>
  <c r="C585" i="49"/>
  <c r="H576" i="47"/>
  <c r="C577" i="49"/>
  <c r="H568" i="47"/>
  <c r="C569" i="49"/>
  <c r="H560" i="47"/>
  <c r="C561" i="49"/>
  <c r="H552" i="47"/>
  <c r="C553" i="49"/>
  <c r="H544" i="47"/>
  <c r="C545" i="49"/>
  <c r="H528" i="47"/>
  <c r="C529" i="49"/>
  <c r="H512" i="47"/>
  <c r="C513" i="49"/>
  <c r="H504" i="47"/>
  <c r="C505" i="49"/>
  <c r="H496" i="47"/>
  <c r="C497" i="49"/>
  <c r="H480" i="47"/>
  <c r="C481" i="49"/>
  <c r="H472" i="47"/>
  <c r="C473" i="49"/>
  <c r="H464" i="47"/>
  <c r="C465" i="49"/>
  <c r="H456" i="47"/>
  <c r="C457" i="49"/>
  <c r="H448" i="47"/>
  <c r="C449" i="49"/>
  <c r="H440" i="47"/>
  <c r="C441" i="49"/>
  <c r="H432" i="47"/>
  <c r="C433" i="49"/>
  <c r="H424" i="47"/>
  <c r="C425" i="49"/>
  <c r="H416" i="47"/>
  <c r="C417" i="49"/>
  <c r="H400" i="47"/>
  <c r="C401" i="49"/>
  <c r="H47" i="47"/>
  <c r="H743" i="47"/>
  <c r="C744" i="49"/>
  <c r="H735" i="47"/>
  <c r="C736" i="49"/>
  <c r="H727" i="47"/>
  <c r="C728" i="49"/>
  <c r="H719" i="47"/>
  <c r="C720" i="49"/>
  <c r="H711" i="47"/>
  <c r="C712" i="49"/>
  <c r="H703" i="47"/>
  <c r="C704" i="49"/>
  <c r="H695" i="47"/>
  <c r="C696" i="49"/>
  <c r="H687" i="47"/>
  <c r="C688" i="49"/>
  <c r="H679" i="47"/>
  <c r="C680" i="49"/>
  <c r="H671" i="47"/>
  <c r="C672" i="49"/>
  <c r="H663" i="47"/>
  <c r="C664" i="49"/>
  <c r="H655" i="47"/>
  <c r="C656" i="49"/>
  <c r="H647" i="47"/>
  <c r="C648" i="49"/>
  <c r="H639" i="47"/>
  <c r="C640" i="49"/>
  <c r="H631" i="47"/>
  <c r="C632" i="49"/>
  <c r="H623" i="47"/>
  <c r="C624" i="49"/>
  <c r="H615" i="47"/>
  <c r="C616" i="49"/>
  <c r="H607" i="47"/>
  <c r="C608" i="49"/>
  <c r="H599" i="47"/>
  <c r="C600" i="49"/>
  <c r="H591" i="47"/>
  <c r="C592" i="49"/>
  <c r="H583" i="47"/>
  <c r="C584" i="49"/>
  <c r="H543" i="47"/>
  <c r="C544" i="49"/>
  <c r="H527" i="47"/>
  <c r="C528" i="49"/>
  <c r="H519" i="47"/>
  <c r="C520" i="49"/>
  <c r="H511" i="47"/>
  <c r="C512" i="49"/>
  <c r="H503" i="47"/>
  <c r="C504" i="49"/>
  <c r="H487" i="47"/>
  <c r="C488" i="49"/>
  <c r="H471" i="47"/>
  <c r="C472" i="49"/>
  <c r="H463" i="47"/>
  <c r="C464" i="49"/>
  <c r="H455" i="47"/>
  <c r="C456" i="49"/>
  <c r="H447" i="47"/>
  <c r="C448" i="49"/>
  <c r="H439" i="47"/>
  <c r="C440" i="49"/>
  <c r="H431" i="47"/>
  <c r="C432" i="49"/>
  <c r="H423" i="47"/>
  <c r="C424" i="49"/>
  <c r="H415" i="47"/>
  <c r="C416" i="49"/>
  <c r="H407" i="47"/>
  <c r="C408" i="49"/>
  <c r="H399" i="47"/>
  <c r="C400" i="49"/>
  <c r="H198" i="47"/>
  <c r="H78" i="47"/>
  <c r="H742" i="47"/>
  <c r="C743" i="49"/>
  <c r="H734" i="47"/>
  <c r="C735" i="49"/>
  <c r="H726" i="47"/>
  <c r="C727" i="49"/>
  <c r="H718" i="47"/>
  <c r="C719" i="49"/>
  <c r="H710" i="47"/>
  <c r="C711" i="49"/>
  <c r="H702" i="47"/>
  <c r="C703" i="49"/>
  <c r="H694" i="47"/>
  <c r="C695" i="49"/>
  <c r="H678" i="47"/>
  <c r="C679" i="49"/>
  <c r="H670" i="47"/>
  <c r="C671" i="49"/>
  <c r="H662" i="47"/>
  <c r="C663" i="49"/>
  <c r="H654" i="47"/>
  <c r="C655" i="49"/>
  <c r="H646" i="47"/>
  <c r="C647" i="49"/>
  <c r="H638" i="47"/>
  <c r="C639" i="49"/>
  <c r="H630" i="47"/>
  <c r="C631" i="49"/>
  <c r="H622" i="47"/>
  <c r="C623" i="49"/>
  <c r="H614" i="47"/>
  <c r="C615" i="49"/>
  <c r="H606" i="47"/>
  <c r="C607" i="49"/>
  <c r="H598" i="47"/>
  <c r="C599" i="49"/>
  <c r="H590" i="47"/>
  <c r="C591" i="49"/>
  <c r="H582" i="47"/>
  <c r="C583" i="49"/>
  <c r="H574" i="47"/>
  <c r="C575" i="49"/>
  <c r="H558" i="47"/>
  <c r="C559" i="49"/>
  <c r="H550" i="47"/>
  <c r="C551" i="49"/>
  <c r="H542" i="47"/>
  <c r="C543" i="49"/>
  <c r="H518" i="47"/>
  <c r="C519" i="49"/>
  <c r="H510" i="47"/>
  <c r="C511" i="49"/>
  <c r="H502" i="47"/>
  <c r="C503" i="49"/>
  <c r="H494" i="47"/>
  <c r="C495" i="49"/>
  <c r="H486" i="47"/>
  <c r="C487" i="49"/>
  <c r="H478" i="47"/>
  <c r="C479" i="49"/>
  <c r="H470" i="47"/>
  <c r="C471" i="49"/>
  <c r="H446" i="47"/>
  <c r="C447" i="49"/>
  <c r="H438" i="47"/>
  <c r="C439" i="49"/>
  <c r="H430" i="47"/>
  <c r="C431" i="49"/>
  <c r="H422" i="47"/>
  <c r="C423" i="49"/>
  <c r="H414" i="47"/>
  <c r="C415" i="49"/>
  <c r="H406" i="47"/>
  <c r="C407" i="49"/>
  <c r="H741" i="47"/>
  <c r="C742" i="49"/>
  <c r="H733" i="47"/>
  <c r="C734" i="49"/>
  <c r="H725" i="47"/>
  <c r="C726" i="49"/>
  <c r="H709" i="47"/>
  <c r="C710" i="49"/>
  <c r="H701" i="47"/>
  <c r="C702" i="49"/>
  <c r="H693" i="47"/>
  <c r="C694" i="49"/>
  <c r="H685" i="47"/>
  <c r="C686" i="49"/>
  <c r="H677" i="47"/>
  <c r="C678" i="49"/>
  <c r="H669" i="47"/>
  <c r="C670" i="49"/>
  <c r="H661" i="47"/>
  <c r="C662" i="49"/>
  <c r="H653" i="47"/>
  <c r="C654" i="49"/>
  <c r="H645" i="47"/>
  <c r="C646" i="49"/>
  <c r="H637" i="47"/>
  <c r="C638" i="49"/>
  <c r="H629" i="47"/>
  <c r="C630" i="49"/>
  <c r="H621" i="47"/>
  <c r="C622" i="49"/>
  <c r="H613" i="47"/>
  <c r="C614" i="49"/>
  <c r="H605" i="47"/>
  <c r="C606" i="49"/>
  <c r="H589" i="47"/>
  <c r="C590" i="49"/>
  <c r="H581" i="47"/>
  <c r="C582" i="49"/>
  <c r="H573" i="47"/>
  <c r="C574" i="49"/>
  <c r="H565" i="47"/>
  <c r="C566" i="49"/>
  <c r="H557" i="47"/>
  <c r="C558" i="49"/>
  <c r="H549" i="47"/>
  <c r="C550" i="49"/>
  <c r="H541" i="47"/>
  <c r="C542" i="49"/>
  <c r="H533" i="47"/>
  <c r="C534" i="49"/>
  <c r="H525" i="47"/>
  <c r="C526" i="49"/>
  <c r="H517" i="47"/>
  <c r="C518" i="49"/>
  <c r="H509" i="47"/>
  <c r="C510" i="49"/>
  <c r="H501" i="47"/>
  <c r="C502" i="49"/>
  <c r="H493" i="47"/>
  <c r="C494" i="49"/>
  <c r="H485" i="47"/>
  <c r="C486" i="49"/>
  <c r="H477" i="47"/>
  <c r="C478" i="49"/>
  <c r="H469" i="47"/>
  <c r="C470" i="49"/>
  <c r="H461" i="47"/>
  <c r="C462" i="49"/>
  <c r="H453" i="47"/>
  <c r="C454" i="49"/>
  <c r="H445" i="47"/>
  <c r="C446" i="49"/>
  <c r="H437" i="47"/>
  <c r="C438" i="49"/>
  <c r="H429" i="47"/>
  <c r="C430" i="49"/>
  <c r="H421" i="47"/>
  <c r="C422" i="49"/>
  <c r="H405" i="47"/>
  <c r="C406" i="49"/>
  <c r="H740" i="47"/>
  <c r="C741" i="49"/>
  <c r="H732" i="47"/>
  <c r="C733" i="49"/>
  <c r="H724" i="47"/>
  <c r="C725" i="49"/>
  <c r="H716" i="47"/>
  <c r="C717" i="49"/>
  <c r="H708" i="47"/>
  <c r="C709" i="49"/>
  <c r="H700" i="47"/>
  <c r="C701" i="49"/>
  <c r="H692" i="47"/>
  <c r="C693" i="49"/>
  <c r="H684" i="47"/>
  <c r="C685" i="49"/>
  <c r="H676" i="47"/>
  <c r="C677" i="49"/>
  <c r="H668" i="47"/>
  <c r="C669" i="49"/>
  <c r="H660" i="47"/>
  <c r="C661" i="49"/>
  <c r="H652" i="47"/>
  <c r="C653" i="49"/>
  <c r="H644" i="47"/>
  <c r="C645" i="49"/>
  <c r="H636" i="47"/>
  <c r="C637" i="49"/>
  <c r="H628" i="47"/>
  <c r="C629" i="49"/>
  <c r="H620" i="47"/>
  <c r="C621" i="49"/>
  <c r="H612" i="47"/>
  <c r="C613" i="49"/>
  <c r="H604" i="47"/>
  <c r="C605" i="49"/>
  <c r="H596" i="47"/>
  <c r="C597" i="49"/>
  <c r="H588" i="47"/>
  <c r="C589" i="49"/>
  <c r="H580" i="47"/>
  <c r="C581" i="49"/>
  <c r="H572" i="47"/>
  <c r="C573" i="49"/>
  <c r="H564" i="47"/>
  <c r="C565" i="49"/>
  <c r="H556" i="47"/>
  <c r="C557" i="49"/>
  <c r="H548" i="47"/>
  <c r="C549" i="49"/>
  <c r="H540" i="47"/>
  <c r="C541" i="49"/>
  <c r="H532" i="47"/>
  <c r="C533" i="49"/>
  <c r="H524" i="47"/>
  <c r="C525" i="49"/>
  <c r="H516" i="47"/>
  <c r="C517" i="49"/>
  <c r="H508" i="47"/>
  <c r="C509" i="49"/>
  <c r="H500" i="47"/>
  <c r="C501" i="49"/>
  <c r="H492" i="47"/>
  <c r="C493" i="49"/>
  <c r="H484" i="47"/>
  <c r="C485" i="49"/>
  <c r="H476" i="47"/>
  <c r="C477" i="49"/>
  <c r="H468" i="47"/>
  <c r="C469" i="49"/>
  <c r="H460" i="47"/>
  <c r="C461" i="49"/>
  <c r="H452" i="47"/>
  <c r="C453" i="49"/>
  <c r="H436" i="47"/>
  <c r="C437" i="49"/>
  <c r="H428" i="47"/>
  <c r="C429" i="49"/>
  <c r="H420" i="47"/>
  <c r="C421" i="49"/>
  <c r="H412" i="47"/>
  <c r="C413" i="49"/>
  <c r="H404" i="47"/>
  <c r="C405" i="49"/>
  <c r="H259" i="47"/>
  <c r="H398" i="47"/>
  <c r="C399" i="49"/>
  <c r="H747" i="47"/>
  <c r="C748" i="49"/>
  <c r="H739" i="47"/>
  <c r="C740" i="49"/>
  <c r="H731" i="47"/>
  <c r="C732" i="49"/>
  <c r="H723" i="47"/>
  <c r="C724" i="49"/>
  <c r="H715" i="47"/>
  <c r="C716" i="49"/>
  <c r="H707" i="47"/>
  <c r="C708" i="49"/>
  <c r="H699" i="47"/>
  <c r="C700" i="49"/>
  <c r="H691" i="47"/>
  <c r="C692" i="49"/>
  <c r="H683" i="47"/>
  <c r="C684" i="49"/>
  <c r="H675" i="47"/>
  <c r="C676" i="49"/>
  <c r="H667" i="47"/>
  <c r="C668" i="49"/>
  <c r="H659" i="47"/>
  <c r="C660" i="49"/>
  <c r="H651" i="47"/>
  <c r="C652" i="49"/>
  <c r="H643" i="47"/>
  <c r="C644" i="49"/>
  <c r="H635" i="47"/>
  <c r="C636" i="49"/>
  <c r="H627" i="47"/>
  <c r="C628" i="49"/>
  <c r="H619" i="47"/>
  <c r="C620" i="49"/>
  <c r="H611" i="47"/>
  <c r="C612" i="49"/>
  <c r="H603" i="47"/>
  <c r="C604" i="49"/>
  <c r="H595" i="47"/>
  <c r="C596" i="49"/>
  <c r="H587" i="47"/>
  <c r="C588" i="49"/>
  <c r="H563" i="47"/>
  <c r="C564" i="49"/>
  <c r="H555" i="47"/>
  <c r="C556" i="49"/>
  <c r="H547" i="47"/>
  <c r="C548" i="49"/>
  <c r="H531" i="47"/>
  <c r="C532" i="49"/>
  <c r="H523" i="47"/>
  <c r="C524" i="49"/>
  <c r="H515" i="47"/>
  <c r="C516" i="49"/>
  <c r="H507" i="47"/>
  <c r="C508" i="49"/>
  <c r="H499" i="47"/>
  <c r="C500" i="49"/>
  <c r="H491" i="47"/>
  <c r="C492" i="49"/>
  <c r="H483" i="47"/>
  <c r="C484" i="49"/>
  <c r="H475" i="47"/>
  <c r="C476" i="49"/>
  <c r="H467" i="47"/>
  <c r="C468" i="49"/>
  <c r="H459" i="47"/>
  <c r="C460" i="49"/>
  <c r="H451" i="47"/>
  <c r="C452" i="49"/>
  <c r="H443" i="47"/>
  <c r="C444" i="49"/>
  <c r="H435" i="47"/>
  <c r="C436" i="49"/>
  <c r="H427" i="47"/>
  <c r="C428" i="49"/>
  <c r="H419" i="47"/>
  <c r="C420" i="49"/>
  <c r="H411" i="47"/>
  <c r="C412" i="49"/>
  <c r="H403" i="47"/>
  <c r="C404" i="49"/>
  <c r="H762" i="47"/>
  <c r="I762" i="47"/>
  <c r="H754" i="47"/>
  <c r="I754" i="47"/>
  <c r="H761" i="47"/>
  <c r="I761" i="47"/>
  <c r="H753" i="47"/>
  <c r="I753" i="47"/>
  <c r="H760" i="47"/>
  <c r="I760" i="47"/>
  <c r="H752" i="47"/>
  <c r="I752" i="47"/>
  <c r="H759" i="47"/>
  <c r="I759" i="47"/>
  <c r="H751" i="47"/>
  <c r="I751" i="47"/>
  <c r="I758" i="47"/>
  <c r="H758" i="47"/>
  <c r="H750" i="47"/>
  <c r="I750" i="47"/>
  <c r="H757" i="47"/>
  <c r="I757" i="47"/>
  <c r="H749" i="47"/>
  <c r="I749" i="47"/>
  <c r="H756" i="47"/>
  <c r="I756" i="47"/>
  <c r="H748" i="47"/>
  <c r="I748" i="47"/>
  <c r="H763" i="47"/>
  <c r="I763" i="47"/>
  <c r="H755" i="47"/>
  <c r="I755" i="47"/>
  <c r="F538" i="47"/>
  <c r="H538" i="47"/>
  <c r="C530" i="47"/>
  <c r="E531" i="49" s="1"/>
  <c r="H530" i="47"/>
  <c r="C506" i="47"/>
  <c r="E507" i="49" s="1"/>
  <c r="H506" i="47"/>
  <c r="F482" i="47"/>
  <c r="H482" i="47"/>
  <c r="H474" i="47"/>
  <c r="D466" i="47"/>
  <c r="F467" i="49" s="1"/>
  <c r="H466" i="47"/>
  <c r="H625" i="47"/>
  <c r="C577" i="47"/>
  <c r="E578" i="49" s="1"/>
  <c r="H577" i="47"/>
  <c r="C569" i="47"/>
  <c r="E570" i="49" s="1"/>
  <c r="H569" i="47"/>
  <c r="D561" i="47"/>
  <c r="F562" i="49" s="1"/>
  <c r="H561" i="47"/>
  <c r="D521" i="47"/>
  <c r="F522" i="49" s="1"/>
  <c r="H521" i="47"/>
  <c r="H505" i="47"/>
  <c r="H656" i="47"/>
  <c r="D536" i="47"/>
  <c r="F537" i="49" s="1"/>
  <c r="H536" i="47"/>
  <c r="C520" i="47"/>
  <c r="E521" i="49" s="1"/>
  <c r="H520" i="47"/>
  <c r="C488" i="47"/>
  <c r="E489" i="49" s="1"/>
  <c r="H488" i="47"/>
  <c r="C408" i="47"/>
  <c r="E409" i="49" s="1"/>
  <c r="H408" i="47"/>
  <c r="C575" i="47"/>
  <c r="E576" i="49" s="1"/>
  <c r="H575" i="47"/>
  <c r="D567" i="47"/>
  <c r="F568" i="49" s="1"/>
  <c r="H567" i="47"/>
  <c r="C559" i="47"/>
  <c r="E560" i="49" s="1"/>
  <c r="H559" i="47"/>
  <c r="D551" i="47"/>
  <c r="F552" i="49" s="1"/>
  <c r="H551" i="47"/>
  <c r="H535" i="47"/>
  <c r="C495" i="47"/>
  <c r="E496" i="49" s="1"/>
  <c r="H495" i="47"/>
  <c r="C479" i="47"/>
  <c r="E480" i="49" s="1"/>
  <c r="H479" i="47"/>
  <c r="H686" i="47"/>
  <c r="H566" i="47"/>
  <c r="D534" i="47"/>
  <c r="F535" i="49" s="1"/>
  <c r="H534" i="47"/>
  <c r="F526" i="47"/>
  <c r="H526" i="47"/>
  <c r="H462" i="47"/>
  <c r="C454" i="47"/>
  <c r="E455" i="49" s="1"/>
  <c r="H454" i="47"/>
  <c r="H717" i="47"/>
  <c r="H597" i="47"/>
  <c r="H413" i="47"/>
  <c r="H444" i="47"/>
  <c r="C579" i="47"/>
  <c r="E580" i="49" s="1"/>
  <c r="H579" i="47"/>
  <c r="C571" i="47"/>
  <c r="E572" i="49" s="1"/>
  <c r="H571" i="47"/>
  <c r="D539" i="47"/>
  <c r="F540" i="49" s="1"/>
  <c r="H539" i="47"/>
  <c r="C504" i="47"/>
  <c r="E505" i="49" s="1"/>
  <c r="F17" i="47"/>
  <c r="F50" i="47"/>
  <c r="F49" i="47"/>
  <c r="F46" i="47"/>
  <c r="F763" i="47"/>
  <c r="E763" i="49"/>
  <c r="F763" i="49"/>
  <c r="F762" i="47"/>
  <c r="F761" i="47"/>
  <c r="C761" i="47"/>
  <c r="E762" i="49" s="1"/>
  <c r="D761" i="47"/>
  <c r="F762" i="49" s="1"/>
  <c r="C760" i="47"/>
  <c r="E761" i="49" s="1"/>
  <c r="D760" i="47"/>
  <c r="F761" i="49" s="1"/>
  <c r="F760" i="47"/>
  <c r="F759" i="47"/>
  <c r="C759" i="47"/>
  <c r="E760" i="49" s="1"/>
  <c r="D759" i="47"/>
  <c r="F760" i="49" s="1"/>
  <c r="C758" i="47"/>
  <c r="E759" i="49" s="1"/>
  <c r="D758" i="47"/>
  <c r="F759" i="49" s="1"/>
  <c r="F758" i="47"/>
  <c r="F757" i="47"/>
  <c r="C757" i="47"/>
  <c r="E758" i="49" s="1"/>
  <c r="D757" i="47"/>
  <c r="F758" i="49" s="1"/>
  <c r="C756" i="47"/>
  <c r="E757" i="49" s="1"/>
  <c r="D756" i="47"/>
  <c r="F757" i="49" s="1"/>
  <c r="F756" i="47"/>
  <c r="F755" i="47"/>
  <c r="C755" i="47"/>
  <c r="E756" i="49" s="1"/>
  <c r="D755" i="47"/>
  <c r="F756" i="49" s="1"/>
  <c r="C754" i="47"/>
  <c r="E755" i="49" s="1"/>
  <c r="D754" i="47"/>
  <c r="F755" i="49" s="1"/>
  <c r="F754" i="47"/>
  <c r="F753" i="47"/>
  <c r="C753" i="47"/>
  <c r="E754" i="49" s="1"/>
  <c r="D753" i="47"/>
  <c r="F754" i="49" s="1"/>
  <c r="C752" i="47"/>
  <c r="E753" i="49" s="1"/>
  <c r="D752" i="47"/>
  <c r="F753" i="49" s="1"/>
  <c r="F752" i="47"/>
  <c r="F751" i="47"/>
  <c r="C751" i="47"/>
  <c r="E752" i="49" s="1"/>
  <c r="D751" i="47"/>
  <c r="F752" i="49" s="1"/>
  <c r="C750" i="47"/>
  <c r="E751" i="49" s="1"/>
  <c r="D750" i="47"/>
  <c r="F751" i="49" s="1"/>
  <c r="F750" i="47"/>
  <c r="F749" i="47"/>
  <c r="C749" i="47"/>
  <c r="E750" i="49" s="1"/>
  <c r="D749" i="47"/>
  <c r="F750" i="49" s="1"/>
  <c r="C748" i="47"/>
  <c r="E749" i="49" s="1"/>
  <c r="D748" i="47"/>
  <c r="F749" i="49" s="1"/>
  <c r="F747" i="47"/>
  <c r="C747" i="47"/>
  <c r="E748" i="49" s="1"/>
  <c r="D747" i="47"/>
  <c r="C746" i="47"/>
  <c r="E747" i="49" s="1"/>
  <c r="D746" i="47"/>
  <c r="F747" i="49" s="1"/>
  <c r="F746" i="47"/>
  <c r="F745" i="47"/>
  <c r="C745" i="47"/>
  <c r="E746" i="49" s="1"/>
  <c r="D745" i="47"/>
  <c r="F746" i="49" s="1"/>
  <c r="C744" i="47"/>
  <c r="E745" i="49" s="1"/>
  <c r="D744" i="47"/>
  <c r="F745" i="49" s="1"/>
  <c r="F744" i="47"/>
  <c r="F743" i="47"/>
  <c r="C743" i="47"/>
  <c r="E744" i="49" s="1"/>
  <c r="D743" i="47"/>
  <c r="F744" i="49" s="1"/>
  <c r="C742" i="47"/>
  <c r="E743" i="49" s="1"/>
  <c r="D742" i="47"/>
  <c r="F743" i="49" s="1"/>
  <c r="F742" i="47"/>
  <c r="F741" i="47"/>
  <c r="C741" i="47"/>
  <c r="E742" i="49" s="1"/>
  <c r="D741" i="47"/>
  <c r="F742" i="49" s="1"/>
  <c r="C740" i="47"/>
  <c r="E741" i="49" s="1"/>
  <c r="D740" i="47"/>
  <c r="F741" i="49" s="1"/>
  <c r="F740" i="47"/>
  <c r="F739" i="47"/>
  <c r="C739" i="47"/>
  <c r="E740" i="49" s="1"/>
  <c r="D739" i="47"/>
  <c r="F740" i="49" s="1"/>
  <c r="C738" i="47"/>
  <c r="E739" i="49" s="1"/>
  <c r="D738" i="47"/>
  <c r="F739" i="49" s="1"/>
  <c r="F738" i="47"/>
  <c r="F737" i="47"/>
  <c r="C737" i="47"/>
  <c r="E738" i="49" s="1"/>
  <c r="D737" i="47"/>
  <c r="F738" i="49" s="1"/>
  <c r="C736" i="47"/>
  <c r="E737" i="49" s="1"/>
  <c r="D736" i="47"/>
  <c r="F737" i="49" s="1"/>
  <c r="F736" i="47"/>
  <c r="F735" i="47"/>
  <c r="C735" i="47"/>
  <c r="E736" i="49" s="1"/>
  <c r="D735" i="47"/>
  <c r="F736" i="49" s="1"/>
  <c r="C734" i="47"/>
  <c r="E735" i="49" s="1"/>
  <c r="D734" i="47"/>
  <c r="F735" i="49" s="1"/>
  <c r="F734" i="47"/>
  <c r="F733" i="47"/>
  <c r="C733" i="47"/>
  <c r="E734" i="49" s="1"/>
  <c r="D733" i="47"/>
  <c r="F734" i="49" s="1"/>
  <c r="C732" i="47"/>
  <c r="E733" i="49" s="1"/>
  <c r="D732" i="47"/>
  <c r="F733" i="49" s="1"/>
  <c r="F732" i="47"/>
  <c r="F731" i="47"/>
  <c r="C731" i="47"/>
  <c r="E732" i="49" s="1"/>
  <c r="D731" i="47"/>
  <c r="F732" i="49" s="1"/>
  <c r="C730" i="47"/>
  <c r="E731" i="49" s="1"/>
  <c r="D730" i="47"/>
  <c r="F731" i="49" s="1"/>
  <c r="F730" i="47"/>
  <c r="F729" i="47"/>
  <c r="C729" i="47"/>
  <c r="E730" i="49" s="1"/>
  <c r="D729" i="47"/>
  <c r="F730" i="49" s="1"/>
  <c r="C728" i="47"/>
  <c r="E729" i="49" s="1"/>
  <c r="D728" i="47"/>
  <c r="F729" i="49" s="1"/>
  <c r="F728" i="47"/>
  <c r="F727" i="47"/>
  <c r="C727" i="47"/>
  <c r="E728" i="49" s="1"/>
  <c r="D727" i="47"/>
  <c r="F728" i="49" s="1"/>
  <c r="C726" i="47"/>
  <c r="E727" i="49" s="1"/>
  <c r="D726" i="47"/>
  <c r="F727" i="49" s="1"/>
  <c r="F726" i="47"/>
  <c r="F725" i="47"/>
  <c r="C725" i="47"/>
  <c r="E726" i="49" s="1"/>
  <c r="D725" i="47"/>
  <c r="F726" i="49" s="1"/>
  <c r="C724" i="47"/>
  <c r="E725" i="49" s="1"/>
  <c r="D724" i="47"/>
  <c r="F725" i="49" s="1"/>
  <c r="F724" i="47"/>
  <c r="F723" i="47"/>
  <c r="C723" i="47"/>
  <c r="E724" i="49" s="1"/>
  <c r="D723" i="47"/>
  <c r="F724" i="49" s="1"/>
  <c r="C722" i="47"/>
  <c r="E723" i="49" s="1"/>
  <c r="D722" i="47"/>
  <c r="F723" i="49" s="1"/>
  <c r="F722" i="47"/>
  <c r="F721" i="47"/>
  <c r="C721" i="47"/>
  <c r="E722" i="49" s="1"/>
  <c r="D721" i="47"/>
  <c r="F722" i="49" s="1"/>
  <c r="C720" i="47"/>
  <c r="E721" i="49" s="1"/>
  <c r="D720" i="47"/>
  <c r="F721" i="49" s="1"/>
  <c r="C719" i="47"/>
  <c r="E720" i="49" s="1"/>
  <c r="D719" i="47"/>
  <c r="F720" i="49" s="1"/>
  <c r="C718" i="47"/>
  <c r="E719" i="49" s="1"/>
  <c r="D718" i="47"/>
  <c r="F719" i="49" s="1"/>
  <c r="F718" i="47"/>
  <c r="D717" i="47"/>
  <c r="F718" i="49" s="1"/>
  <c r="C717" i="47"/>
  <c r="E718" i="49" s="1"/>
  <c r="C716" i="47"/>
  <c r="E717" i="49" s="1"/>
  <c r="D716" i="47"/>
  <c r="F716" i="47"/>
  <c r="D715" i="47"/>
  <c r="F716" i="49" s="1"/>
  <c r="F715" i="47"/>
  <c r="C715" i="47"/>
  <c r="E716" i="49" s="1"/>
  <c r="C714" i="47"/>
  <c r="E715" i="49" s="1"/>
  <c r="D714" i="47"/>
  <c r="F715" i="49" s="1"/>
  <c r="F714" i="47"/>
  <c r="D713" i="47"/>
  <c r="F714" i="49" s="1"/>
  <c r="F713" i="47"/>
  <c r="C713" i="47"/>
  <c r="E714" i="49" s="1"/>
  <c r="C712" i="47"/>
  <c r="E713" i="49" s="1"/>
  <c r="D712" i="47"/>
  <c r="F713" i="49" s="1"/>
  <c r="F712" i="47"/>
  <c r="D711" i="47"/>
  <c r="F712" i="49" s="1"/>
  <c r="F711" i="47"/>
  <c r="C711" i="47"/>
  <c r="E712" i="49" s="1"/>
  <c r="C710" i="47"/>
  <c r="E711" i="49" s="1"/>
  <c r="D710" i="47"/>
  <c r="F711" i="49" s="1"/>
  <c r="F710" i="47"/>
  <c r="D709" i="47"/>
  <c r="F710" i="49" s="1"/>
  <c r="F709" i="47"/>
  <c r="C709" i="47"/>
  <c r="E710" i="49" s="1"/>
  <c r="C708" i="47"/>
  <c r="E709" i="49" s="1"/>
  <c r="D708" i="47"/>
  <c r="F709" i="49" s="1"/>
  <c r="F708" i="47"/>
  <c r="D707" i="47"/>
  <c r="F708" i="49" s="1"/>
  <c r="F707" i="47"/>
  <c r="C707" i="47"/>
  <c r="E708" i="49" s="1"/>
  <c r="C706" i="47"/>
  <c r="E707" i="49" s="1"/>
  <c r="D706" i="47"/>
  <c r="F707" i="49" s="1"/>
  <c r="F706" i="47"/>
  <c r="D705" i="47"/>
  <c r="F706" i="49" s="1"/>
  <c r="F705" i="47"/>
  <c r="C705" i="47"/>
  <c r="E706" i="49" s="1"/>
  <c r="C704" i="47"/>
  <c r="E705" i="49" s="1"/>
  <c r="D704" i="47"/>
  <c r="F705" i="49" s="1"/>
  <c r="F704" i="47"/>
  <c r="D703" i="47"/>
  <c r="F704" i="49" s="1"/>
  <c r="F703" i="47"/>
  <c r="C703" i="47"/>
  <c r="E704" i="49" s="1"/>
  <c r="C702" i="47"/>
  <c r="E703" i="49" s="1"/>
  <c r="D702" i="47"/>
  <c r="F703" i="49" s="1"/>
  <c r="F702" i="47"/>
  <c r="D701" i="47"/>
  <c r="F702" i="49" s="1"/>
  <c r="F701" i="47"/>
  <c r="C701" i="47"/>
  <c r="E702" i="49" s="1"/>
  <c r="C700" i="47"/>
  <c r="E701" i="49" s="1"/>
  <c r="D700" i="47"/>
  <c r="F701" i="49" s="1"/>
  <c r="F700" i="47"/>
  <c r="D699" i="47"/>
  <c r="F700" i="49" s="1"/>
  <c r="F699" i="47"/>
  <c r="C699" i="47"/>
  <c r="E700" i="49" s="1"/>
  <c r="C698" i="47"/>
  <c r="E699" i="49" s="1"/>
  <c r="D698" i="47"/>
  <c r="F699" i="49" s="1"/>
  <c r="F698" i="47"/>
  <c r="D697" i="47"/>
  <c r="F698" i="49" s="1"/>
  <c r="F697" i="47"/>
  <c r="C697" i="47"/>
  <c r="E698" i="49" s="1"/>
  <c r="C696" i="47"/>
  <c r="E697" i="49" s="1"/>
  <c r="D696" i="47"/>
  <c r="F697" i="49" s="1"/>
  <c r="F696" i="47"/>
  <c r="D695" i="47"/>
  <c r="F696" i="49" s="1"/>
  <c r="F695" i="47"/>
  <c r="C695" i="47"/>
  <c r="E696" i="49" s="1"/>
  <c r="C694" i="47"/>
  <c r="E695" i="49" s="1"/>
  <c r="D694" i="47"/>
  <c r="F695" i="49" s="1"/>
  <c r="F694" i="47"/>
  <c r="D693" i="47"/>
  <c r="F694" i="49" s="1"/>
  <c r="F693" i="47"/>
  <c r="C693" i="47"/>
  <c r="E694" i="49" s="1"/>
  <c r="C692" i="47"/>
  <c r="E693" i="49" s="1"/>
  <c r="D692" i="47"/>
  <c r="F693" i="49" s="1"/>
  <c r="F692" i="47"/>
  <c r="D691" i="47"/>
  <c r="F692" i="49" s="1"/>
  <c r="F691" i="47"/>
  <c r="C691" i="47"/>
  <c r="E692" i="49" s="1"/>
  <c r="C690" i="47"/>
  <c r="E691" i="49" s="1"/>
  <c r="D690" i="47"/>
  <c r="F691" i="49" s="1"/>
  <c r="F690" i="47"/>
  <c r="D689" i="47"/>
  <c r="F690" i="49" s="1"/>
  <c r="C689" i="47"/>
  <c r="E690" i="49" s="1"/>
  <c r="C688" i="47"/>
  <c r="E689" i="49" s="1"/>
  <c r="D688" i="47"/>
  <c r="F689" i="49" s="1"/>
  <c r="D687" i="47"/>
  <c r="F688" i="49" s="1"/>
  <c r="F687" i="47"/>
  <c r="C687" i="47"/>
  <c r="E688" i="49" s="1"/>
  <c r="C686" i="47"/>
  <c r="E687" i="49" s="1"/>
  <c r="D686" i="47"/>
  <c r="F687" i="49" s="1"/>
  <c r="C685" i="47"/>
  <c r="E686" i="49" s="1"/>
  <c r="D685" i="47"/>
  <c r="F686" i="49" s="1"/>
  <c r="F685" i="47"/>
  <c r="C684" i="47"/>
  <c r="E685" i="49" s="1"/>
  <c r="D684" i="47"/>
  <c r="F685" i="49" s="1"/>
  <c r="F684" i="47"/>
  <c r="C683" i="47"/>
  <c r="E684" i="49" s="1"/>
  <c r="D683" i="47"/>
  <c r="F684" i="49" s="1"/>
  <c r="F683" i="47"/>
  <c r="C682" i="47"/>
  <c r="E683" i="49" s="1"/>
  <c r="D682" i="47"/>
  <c r="F683" i="49" s="1"/>
  <c r="F682" i="47"/>
  <c r="C681" i="47"/>
  <c r="E682" i="49" s="1"/>
  <c r="D681" i="47"/>
  <c r="F682" i="49" s="1"/>
  <c r="F681" i="47"/>
  <c r="C680" i="47"/>
  <c r="E681" i="49" s="1"/>
  <c r="D680" i="47"/>
  <c r="F681" i="49" s="1"/>
  <c r="F680" i="47"/>
  <c r="C679" i="47"/>
  <c r="E680" i="49" s="1"/>
  <c r="D679" i="47"/>
  <c r="F680" i="49" s="1"/>
  <c r="F679" i="47"/>
  <c r="C678" i="47"/>
  <c r="E679" i="49" s="1"/>
  <c r="D678" i="47"/>
  <c r="F679" i="49" s="1"/>
  <c r="F678" i="47"/>
  <c r="C677" i="47"/>
  <c r="E678" i="49" s="1"/>
  <c r="D677" i="47"/>
  <c r="F678" i="49" s="1"/>
  <c r="F677" i="47"/>
  <c r="C676" i="47"/>
  <c r="E677" i="49" s="1"/>
  <c r="D676" i="47"/>
  <c r="F677" i="49" s="1"/>
  <c r="F676" i="47"/>
  <c r="C675" i="47"/>
  <c r="E676" i="49" s="1"/>
  <c r="D675" i="47"/>
  <c r="F676" i="49" s="1"/>
  <c r="F675" i="47"/>
  <c r="C674" i="47"/>
  <c r="E675" i="49" s="1"/>
  <c r="D674" i="47"/>
  <c r="F675" i="49" s="1"/>
  <c r="F674" i="47"/>
  <c r="C673" i="47"/>
  <c r="E674" i="49" s="1"/>
  <c r="D673" i="47"/>
  <c r="F674" i="49" s="1"/>
  <c r="F673" i="47"/>
  <c r="C672" i="47"/>
  <c r="E673" i="49" s="1"/>
  <c r="D672" i="47"/>
  <c r="F673" i="49" s="1"/>
  <c r="F672" i="47"/>
  <c r="C671" i="47"/>
  <c r="E672" i="49" s="1"/>
  <c r="D671" i="47"/>
  <c r="F672" i="49" s="1"/>
  <c r="F671" i="47"/>
  <c r="C670" i="47"/>
  <c r="E671" i="49" s="1"/>
  <c r="D670" i="47"/>
  <c r="F671" i="49" s="1"/>
  <c r="F670" i="47"/>
  <c r="C669" i="47"/>
  <c r="E670" i="49" s="1"/>
  <c r="D669" i="47"/>
  <c r="F670" i="49" s="1"/>
  <c r="F669" i="47"/>
  <c r="C668" i="47"/>
  <c r="E669" i="49" s="1"/>
  <c r="D668" i="47"/>
  <c r="F669" i="49" s="1"/>
  <c r="F668" i="47"/>
  <c r="C667" i="47"/>
  <c r="E668" i="49" s="1"/>
  <c r="D667" i="47"/>
  <c r="F668" i="49" s="1"/>
  <c r="F667" i="47"/>
  <c r="C666" i="47"/>
  <c r="E667" i="49" s="1"/>
  <c r="D666" i="47"/>
  <c r="F667" i="49" s="1"/>
  <c r="F666" i="47"/>
  <c r="C665" i="47"/>
  <c r="E666" i="49" s="1"/>
  <c r="D665" i="47"/>
  <c r="F666" i="49" s="1"/>
  <c r="F665" i="47"/>
  <c r="C664" i="47"/>
  <c r="E665" i="49" s="1"/>
  <c r="D664" i="47"/>
  <c r="F665" i="49" s="1"/>
  <c r="F664" i="47"/>
  <c r="C663" i="47"/>
  <c r="E664" i="49" s="1"/>
  <c r="D663" i="47"/>
  <c r="F664" i="49" s="1"/>
  <c r="F663" i="47"/>
  <c r="C662" i="47"/>
  <c r="E663" i="49" s="1"/>
  <c r="D662" i="47"/>
  <c r="F663" i="49" s="1"/>
  <c r="F662" i="47"/>
  <c r="C661" i="47"/>
  <c r="E662" i="49" s="1"/>
  <c r="D661" i="47"/>
  <c r="F662" i="49" s="1"/>
  <c r="F661" i="47"/>
  <c r="C660" i="47"/>
  <c r="E661" i="49" s="1"/>
  <c r="D660" i="47"/>
  <c r="F661" i="49" s="1"/>
  <c r="F660" i="47"/>
  <c r="C659" i="47"/>
  <c r="E660" i="49" s="1"/>
  <c r="D659" i="47"/>
  <c r="F660" i="49" s="1"/>
  <c r="F659" i="47"/>
  <c r="C658" i="47"/>
  <c r="E659" i="49" s="1"/>
  <c r="D658" i="47"/>
  <c r="F659" i="49" s="1"/>
  <c r="C657" i="47"/>
  <c r="E658" i="49" s="1"/>
  <c r="D657" i="47"/>
  <c r="F658" i="49" s="1"/>
  <c r="F656" i="47"/>
  <c r="C656" i="47"/>
  <c r="E657" i="49" s="1"/>
  <c r="D656" i="47"/>
  <c r="F657" i="49" s="1"/>
  <c r="C655" i="47"/>
  <c r="E656" i="49" s="1"/>
  <c r="D655" i="47"/>
  <c r="F655" i="47"/>
  <c r="F654" i="47"/>
  <c r="C654" i="47"/>
  <c r="E655" i="49" s="1"/>
  <c r="D654" i="47"/>
  <c r="F655" i="49" s="1"/>
  <c r="C653" i="47"/>
  <c r="E654" i="49" s="1"/>
  <c r="D653" i="47"/>
  <c r="F654" i="49" s="1"/>
  <c r="F653" i="47"/>
  <c r="D652" i="47"/>
  <c r="F653" i="49" s="1"/>
  <c r="F652" i="47"/>
  <c r="C652" i="47"/>
  <c r="E653" i="49" s="1"/>
  <c r="C651" i="47"/>
  <c r="E652" i="49" s="1"/>
  <c r="F651" i="47"/>
  <c r="D651" i="47"/>
  <c r="F652" i="49" s="1"/>
  <c r="D650" i="47"/>
  <c r="F651" i="49" s="1"/>
  <c r="F650" i="47"/>
  <c r="C650" i="47"/>
  <c r="E651" i="49" s="1"/>
  <c r="C649" i="47"/>
  <c r="E650" i="49" s="1"/>
  <c r="F649" i="47"/>
  <c r="D649" i="47"/>
  <c r="F650" i="49" s="1"/>
  <c r="D648" i="47"/>
  <c r="F649" i="49" s="1"/>
  <c r="F648" i="47"/>
  <c r="C648" i="47"/>
  <c r="E649" i="49" s="1"/>
  <c r="C647" i="47"/>
  <c r="E648" i="49" s="1"/>
  <c r="F647" i="47"/>
  <c r="D647" i="47"/>
  <c r="F648" i="49" s="1"/>
  <c r="D646" i="47"/>
  <c r="F647" i="49" s="1"/>
  <c r="F646" i="47"/>
  <c r="C646" i="47"/>
  <c r="E647" i="49" s="1"/>
  <c r="C645" i="47"/>
  <c r="E646" i="49" s="1"/>
  <c r="F645" i="47"/>
  <c r="D645" i="47"/>
  <c r="F646" i="49" s="1"/>
  <c r="D644" i="47"/>
  <c r="F645" i="49" s="1"/>
  <c r="F644" i="47"/>
  <c r="C644" i="47"/>
  <c r="E645" i="49" s="1"/>
  <c r="C643" i="47"/>
  <c r="E644" i="49" s="1"/>
  <c r="F643" i="47"/>
  <c r="D643" i="47"/>
  <c r="F644" i="49" s="1"/>
  <c r="D642" i="47"/>
  <c r="F643" i="49" s="1"/>
  <c r="F642" i="47"/>
  <c r="C642" i="47"/>
  <c r="E643" i="49" s="1"/>
  <c r="C641" i="47"/>
  <c r="E642" i="49" s="1"/>
  <c r="F641" i="47"/>
  <c r="D641" i="47"/>
  <c r="F642" i="49" s="1"/>
  <c r="D640" i="47"/>
  <c r="F641" i="49" s="1"/>
  <c r="F640" i="47"/>
  <c r="C640" i="47"/>
  <c r="E641" i="49" s="1"/>
  <c r="C639" i="47"/>
  <c r="E640" i="49" s="1"/>
  <c r="F639" i="47"/>
  <c r="D639" i="47"/>
  <c r="F640" i="49" s="1"/>
  <c r="D638" i="47"/>
  <c r="F639" i="49" s="1"/>
  <c r="F638" i="47"/>
  <c r="C638" i="47"/>
  <c r="E639" i="49" s="1"/>
  <c r="C637" i="47"/>
  <c r="E638" i="49" s="1"/>
  <c r="F637" i="47"/>
  <c r="D637" i="47"/>
  <c r="F638" i="49" s="1"/>
  <c r="D636" i="47"/>
  <c r="F637" i="49" s="1"/>
  <c r="F636" i="47"/>
  <c r="C636" i="47"/>
  <c r="E637" i="49" s="1"/>
  <c r="C635" i="47"/>
  <c r="E636" i="49" s="1"/>
  <c r="F635" i="47"/>
  <c r="D635" i="47"/>
  <c r="F636" i="49" s="1"/>
  <c r="D634" i="47"/>
  <c r="F635" i="49" s="1"/>
  <c r="F634" i="47"/>
  <c r="C634" i="47"/>
  <c r="E635" i="49" s="1"/>
  <c r="C633" i="47"/>
  <c r="E634" i="49" s="1"/>
  <c r="D633" i="47"/>
  <c r="F634" i="49" s="1"/>
  <c r="F633" i="47"/>
  <c r="D632" i="47"/>
  <c r="F633" i="49" s="1"/>
  <c r="F632" i="47"/>
  <c r="C632" i="47"/>
  <c r="E633" i="49" s="1"/>
  <c r="C631" i="47"/>
  <c r="E632" i="49" s="1"/>
  <c r="D631" i="47"/>
  <c r="F632" i="49" s="1"/>
  <c r="F631" i="47"/>
  <c r="D630" i="47"/>
  <c r="F631" i="49" s="1"/>
  <c r="F630" i="47"/>
  <c r="C630" i="47"/>
  <c r="E631" i="49" s="1"/>
  <c r="C629" i="47"/>
  <c r="E630" i="49" s="1"/>
  <c r="D629" i="47"/>
  <c r="F630" i="49" s="1"/>
  <c r="F629" i="47"/>
  <c r="D628" i="47"/>
  <c r="F629" i="49" s="1"/>
  <c r="C628" i="47"/>
  <c r="E629" i="49" s="1"/>
  <c r="C627" i="47"/>
  <c r="E628" i="49" s="1"/>
  <c r="D627" i="47"/>
  <c r="F628" i="49" s="1"/>
  <c r="D626" i="47"/>
  <c r="F627" i="49" s="1"/>
  <c r="F626" i="47"/>
  <c r="C626" i="47"/>
  <c r="E627" i="49" s="1"/>
  <c r="C625" i="47"/>
  <c r="E626" i="49" s="1"/>
  <c r="D625" i="47"/>
  <c r="F626" i="49" s="1"/>
  <c r="C624" i="47"/>
  <c r="E625" i="49" s="1"/>
  <c r="D624" i="47"/>
  <c r="F625" i="49" s="1"/>
  <c r="F624" i="47"/>
  <c r="C623" i="47"/>
  <c r="E624" i="49" s="1"/>
  <c r="D623" i="47"/>
  <c r="F624" i="49" s="1"/>
  <c r="F623" i="47"/>
  <c r="C622" i="47"/>
  <c r="E623" i="49" s="1"/>
  <c r="D622" i="47"/>
  <c r="F623" i="49" s="1"/>
  <c r="F622" i="47"/>
  <c r="C621" i="47"/>
  <c r="E622" i="49" s="1"/>
  <c r="D621" i="47"/>
  <c r="F622" i="49" s="1"/>
  <c r="F621" i="47"/>
  <c r="C620" i="47"/>
  <c r="E621" i="49" s="1"/>
  <c r="D620" i="47"/>
  <c r="F621" i="49" s="1"/>
  <c r="F620" i="47"/>
  <c r="C619" i="47"/>
  <c r="E620" i="49" s="1"/>
  <c r="F619" i="47"/>
  <c r="D619" i="47"/>
  <c r="F620" i="49" s="1"/>
  <c r="C618" i="47"/>
  <c r="E619" i="49" s="1"/>
  <c r="D618" i="47"/>
  <c r="F619" i="49" s="1"/>
  <c r="F618" i="47"/>
  <c r="C617" i="47"/>
  <c r="E618" i="49" s="1"/>
  <c r="D617" i="47"/>
  <c r="F618" i="49" s="1"/>
  <c r="F617" i="47"/>
  <c r="C616" i="47"/>
  <c r="E617" i="49" s="1"/>
  <c r="D616" i="47"/>
  <c r="F617" i="49" s="1"/>
  <c r="F616" i="47"/>
  <c r="C615" i="47"/>
  <c r="E616" i="49" s="1"/>
  <c r="D615" i="47"/>
  <c r="F616" i="49" s="1"/>
  <c r="F615" i="47"/>
  <c r="C614" i="47"/>
  <c r="E615" i="49" s="1"/>
  <c r="D614" i="47"/>
  <c r="F615" i="49" s="1"/>
  <c r="F614" i="47"/>
  <c r="C613" i="47"/>
  <c r="E614" i="49" s="1"/>
  <c r="D613" i="47"/>
  <c r="F614" i="49" s="1"/>
  <c r="F613" i="47"/>
  <c r="C612" i="47"/>
  <c r="E613" i="49" s="1"/>
  <c r="D612" i="47"/>
  <c r="F613" i="49" s="1"/>
  <c r="F612" i="47"/>
  <c r="C611" i="47"/>
  <c r="E612" i="49" s="1"/>
  <c r="F611" i="47"/>
  <c r="D611" i="47"/>
  <c r="F612" i="49" s="1"/>
  <c r="C610" i="47"/>
  <c r="E611" i="49" s="1"/>
  <c r="D610" i="47"/>
  <c r="F611" i="49" s="1"/>
  <c r="F610" i="47"/>
  <c r="C609" i="47"/>
  <c r="E610" i="49" s="1"/>
  <c r="D609" i="47"/>
  <c r="F610" i="49" s="1"/>
  <c r="F609" i="47"/>
  <c r="C608" i="47"/>
  <c r="E609" i="49" s="1"/>
  <c r="D608" i="47"/>
  <c r="F609" i="49" s="1"/>
  <c r="F608" i="47"/>
  <c r="C607" i="47"/>
  <c r="E608" i="49" s="1"/>
  <c r="D607" i="47"/>
  <c r="F608" i="49" s="1"/>
  <c r="F607" i="47"/>
  <c r="C606" i="47"/>
  <c r="E607" i="49" s="1"/>
  <c r="D606" i="47"/>
  <c r="F607" i="49" s="1"/>
  <c r="F606" i="47"/>
  <c r="C605" i="47"/>
  <c r="E606" i="49" s="1"/>
  <c r="D605" i="47"/>
  <c r="F606" i="49" s="1"/>
  <c r="F605" i="47"/>
  <c r="C604" i="47"/>
  <c r="E605" i="49" s="1"/>
  <c r="D604" i="47"/>
  <c r="F605" i="49" s="1"/>
  <c r="F604" i="47"/>
  <c r="C603" i="47"/>
  <c r="E604" i="49" s="1"/>
  <c r="F603" i="47"/>
  <c r="D603" i="47"/>
  <c r="F604" i="49" s="1"/>
  <c r="C602" i="47"/>
  <c r="E603" i="49" s="1"/>
  <c r="D602" i="47"/>
  <c r="F603" i="49" s="1"/>
  <c r="F602" i="47"/>
  <c r="C601" i="47"/>
  <c r="E602" i="49" s="1"/>
  <c r="D601" i="47"/>
  <c r="F602" i="49" s="1"/>
  <c r="F601" i="47"/>
  <c r="C600" i="47"/>
  <c r="E601" i="49" s="1"/>
  <c r="D600" i="47"/>
  <c r="F601" i="49" s="1"/>
  <c r="F600" i="47"/>
  <c r="C599" i="47"/>
  <c r="E600" i="49" s="1"/>
  <c r="D599" i="47"/>
  <c r="F600" i="49" s="1"/>
  <c r="F599" i="47"/>
  <c r="C598" i="47"/>
  <c r="E599" i="49" s="1"/>
  <c r="D598" i="47"/>
  <c r="F599" i="49" s="1"/>
  <c r="F598" i="47"/>
  <c r="D597" i="47"/>
  <c r="F598" i="49" s="1"/>
  <c r="C597" i="47"/>
  <c r="E598" i="49" s="1"/>
  <c r="C596" i="47"/>
  <c r="E597" i="49" s="1"/>
  <c r="D596" i="47"/>
  <c r="F597" i="49" s="1"/>
  <c r="F595" i="47"/>
  <c r="D595" i="47"/>
  <c r="F596" i="49" s="1"/>
  <c r="C595" i="47"/>
  <c r="E596" i="49" s="1"/>
  <c r="C594" i="47"/>
  <c r="E595" i="49" s="1"/>
  <c r="D594" i="47"/>
  <c r="F594" i="47"/>
  <c r="F593" i="47"/>
  <c r="D593" i="47"/>
  <c r="F594" i="49" s="1"/>
  <c r="C593" i="47"/>
  <c r="E594" i="49" s="1"/>
  <c r="C592" i="47"/>
  <c r="E593" i="49" s="1"/>
  <c r="D592" i="47"/>
  <c r="F593" i="49" s="1"/>
  <c r="F592" i="47"/>
  <c r="F591" i="47"/>
  <c r="D591" i="47"/>
  <c r="F592" i="49" s="1"/>
  <c r="C591" i="47"/>
  <c r="E592" i="49" s="1"/>
  <c r="F589" i="47"/>
  <c r="D589" i="47"/>
  <c r="F590" i="49" s="1"/>
  <c r="C589" i="47"/>
  <c r="E590" i="49" s="1"/>
  <c r="C588" i="47"/>
  <c r="E589" i="49" s="1"/>
  <c r="D588" i="47"/>
  <c r="F589" i="49" s="1"/>
  <c r="F588" i="47"/>
  <c r="F587" i="47"/>
  <c r="D587" i="47"/>
  <c r="F588" i="49" s="1"/>
  <c r="C587" i="47"/>
  <c r="E588" i="49" s="1"/>
  <c r="F585" i="47"/>
  <c r="D585" i="47"/>
  <c r="F586" i="49" s="1"/>
  <c r="C585" i="47"/>
  <c r="E586" i="49" s="1"/>
  <c r="C584" i="47"/>
  <c r="E585" i="49" s="1"/>
  <c r="D584" i="47"/>
  <c r="F585" i="49" s="1"/>
  <c r="F584" i="47"/>
  <c r="F583" i="47"/>
  <c r="D583" i="47"/>
  <c r="F584" i="49" s="1"/>
  <c r="C583" i="47"/>
  <c r="E584" i="49" s="1"/>
  <c r="F581" i="47"/>
  <c r="D581" i="47"/>
  <c r="F582" i="49" s="1"/>
  <c r="F573" i="47"/>
  <c r="D573" i="47"/>
  <c r="F574" i="49" s="1"/>
  <c r="C565" i="47"/>
  <c r="E566" i="49" s="1"/>
  <c r="D565" i="47"/>
  <c r="F566" i="49" s="1"/>
  <c r="F565" i="47"/>
  <c r="D557" i="47"/>
  <c r="F558" i="49" s="1"/>
  <c r="F557" i="47"/>
  <c r="D549" i="47"/>
  <c r="F550" i="49" s="1"/>
  <c r="C541" i="47"/>
  <c r="E542" i="49" s="1"/>
  <c r="F541" i="47"/>
  <c r="C533" i="47"/>
  <c r="E534" i="49" s="1"/>
  <c r="D533" i="47"/>
  <c r="F534" i="49" s="1"/>
  <c r="D525" i="47"/>
  <c r="F526" i="49" s="1"/>
  <c r="F525" i="47"/>
  <c r="D517" i="47"/>
  <c r="F518" i="49" s="1"/>
  <c r="C517" i="47"/>
  <c r="E518" i="49" s="1"/>
  <c r="F517" i="47"/>
  <c r="D509" i="47"/>
  <c r="F510" i="49" s="1"/>
  <c r="C509" i="47"/>
  <c r="E510" i="49" s="1"/>
  <c r="C501" i="47"/>
  <c r="E502" i="49" s="1"/>
  <c r="F501" i="47"/>
  <c r="D501" i="47"/>
  <c r="F502" i="49" s="1"/>
  <c r="C493" i="47"/>
  <c r="E494" i="49" s="1"/>
  <c r="F493" i="47"/>
  <c r="C485" i="47"/>
  <c r="E486" i="49" s="1"/>
  <c r="F485" i="47"/>
  <c r="D485" i="47"/>
  <c r="F486" i="49" s="1"/>
  <c r="C477" i="47"/>
  <c r="E478" i="49" s="1"/>
  <c r="F477" i="47"/>
  <c r="D469" i="47"/>
  <c r="F470" i="49" s="1"/>
  <c r="C469" i="47"/>
  <c r="E470" i="49" s="1"/>
  <c r="D461" i="47"/>
  <c r="F462" i="49" s="1"/>
  <c r="C453" i="47"/>
  <c r="E454" i="49" s="1"/>
  <c r="D453" i="47"/>
  <c r="F454" i="49" s="1"/>
  <c r="C445" i="47"/>
  <c r="E446" i="49" s="1"/>
  <c r="D445" i="47"/>
  <c r="F446" i="49" s="1"/>
  <c r="C437" i="47"/>
  <c r="E438" i="49" s="1"/>
  <c r="D437" i="47"/>
  <c r="F438" i="49" s="1"/>
  <c r="F437" i="47"/>
  <c r="C429" i="47"/>
  <c r="E430" i="49" s="1"/>
  <c r="D429" i="47"/>
  <c r="F430" i="49" s="1"/>
  <c r="C421" i="47"/>
  <c r="E422" i="49" s="1"/>
  <c r="D421" i="47"/>
  <c r="F422" i="49" s="1"/>
  <c r="C413" i="47"/>
  <c r="E414" i="49" s="1"/>
  <c r="D413" i="47"/>
  <c r="F414" i="49" s="1"/>
  <c r="C405" i="47"/>
  <c r="E406" i="49" s="1"/>
  <c r="F405" i="47"/>
  <c r="D405" i="47"/>
  <c r="F406" i="49" s="1"/>
  <c r="D541" i="47"/>
  <c r="F542" i="49" s="1"/>
  <c r="F509" i="47"/>
  <c r="F429" i="47"/>
  <c r="C580" i="47"/>
  <c r="E581" i="49" s="1"/>
  <c r="D580" i="47"/>
  <c r="F581" i="49" s="1"/>
  <c r="F580" i="47"/>
  <c r="C572" i="47"/>
  <c r="E573" i="49" s="1"/>
  <c r="D572" i="47"/>
  <c r="F573" i="49" s="1"/>
  <c r="F572" i="47"/>
  <c r="D564" i="47"/>
  <c r="F565" i="49" s="1"/>
  <c r="C556" i="47"/>
  <c r="E557" i="49" s="1"/>
  <c r="F556" i="47"/>
  <c r="C548" i="47"/>
  <c r="E549" i="49" s="1"/>
  <c r="D548" i="47"/>
  <c r="F549" i="49" s="1"/>
  <c r="F548" i="47"/>
  <c r="C540" i="47"/>
  <c r="E541" i="49" s="1"/>
  <c r="D540" i="47"/>
  <c r="F541" i="49" s="1"/>
  <c r="F540" i="47"/>
  <c r="C532" i="47"/>
  <c r="E533" i="49" s="1"/>
  <c r="D532" i="47"/>
  <c r="F533" i="49" s="1"/>
  <c r="F532" i="47"/>
  <c r="F524" i="47"/>
  <c r="C524" i="47"/>
  <c r="E525" i="49" s="1"/>
  <c r="D524" i="47"/>
  <c r="F525" i="49" s="1"/>
  <c r="D516" i="47"/>
  <c r="F517" i="49" s="1"/>
  <c r="C516" i="47"/>
  <c r="E517" i="49" s="1"/>
  <c r="D508" i="47"/>
  <c r="F509" i="49" s="1"/>
  <c r="C508" i="47"/>
  <c r="E509" i="49" s="1"/>
  <c r="F508" i="47"/>
  <c r="C500" i="47"/>
  <c r="E501" i="49" s="1"/>
  <c r="F500" i="47"/>
  <c r="C492" i="47"/>
  <c r="E493" i="49" s="1"/>
  <c r="D492" i="47"/>
  <c r="F493" i="49" s="1"/>
  <c r="F492" i="47"/>
  <c r="C484" i="47"/>
  <c r="E485" i="49" s="1"/>
  <c r="F484" i="47"/>
  <c r="C476" i="47"/>
  <c r="E477" i="49" s="1"/>
  <c r="D476" i="47"/>
  <c r="F477" i="49" s="1"/>
  <c r="F476" i="47"/>
  <c r="D468" i="47"/>
  <c r="F469" i="49" s="1"/>
  <c r="D460" i="47"/>
  <c r="F461" i="49" s="1"/>
  <c r="C460" i="47"/>
  <c r="E461" i="49" s="1"/>
  <c r="D452" i="47"/>
  <c r="F453" i="49" s="1"/>
  <c r="C452" i="47"/>
  <c r="E453" i="49" s="1"/>
  <c r="C444" i="47"/>
  <c r="E445" i="49" s="1"/>
  <c r="D444" i="47"/>
  <c r="F445" i="49" s="1"/>
  <c r="C436" i="47"/>
  <c r="E437" i="49" s="1"/>
  <c r="D436" i="47"/>
  <c r="F437" i="49" s="1"/>
  <c r="F436" i="47"/>
  <c r="C428" i="47"/>
  <c r="E429" i="49" s="1"/>
  <c r="D428" i="47"/>
  <c r="F429" i="49" s="1"/>
  <c r="F428" i="47"/>
  <c r="C420" i="47"/>
  <c r="E421" i="49" s="1"/>
  <c r="D420" i="47"/>
  <c r="F421" i="49" s="1"/>
  <c r="F420" i="47"/>
  <c r="C412" i="47"/>
  <c r="E413" i="49" s="1"/>
  <c r="D412" i="47"/>
  <c r="F413" i="49" s="1"/>
  <c r="F412" i="47"/>
  <c r="C404" i="47"/>
  <c r="E405" i="49" s="1"/>
  <c r="D404" i="47"/>
  <c r="F405" i="49" s="1"/>
  <c r="F404" i="47"/>
  <c r="F559" i="47"/>
  <c r="F549" i="47"/>
  <c r="D484" i="47"/>
  <c r="F485" i="49" s="1"/>
  <c r="F421" i="47"/>
  <c r="F579" i="47"/>
  <c r="D579" i="47"/>
  <c r="F571" i="47"/>
  <c r="D571" i="47"/>
  <c r="C563" i="47"/>
  <c r="E564" i="49" s="1"/>
  <c r="D563" i="47"/>
  <c r="F564" i="49" s="1"/>
  <c r="F563" i="47"/>
  <c r="C555" i="47"/>
  <c r="E556" i="49" s="1"/>
  <c r="D555" i="47"/>
  <c r="F556" i="49" s="1"/>
  <c r="F555" i="47"/>
  <c r="D547" i="47"/>
  <c r="F548" i="49" s="1"/>
  <c r="F547" i="47"/>
  <c r="F539" i="47"/>
  <c r="C539" i="47"/>
  <c r="D531" i="47"/>
  <c r="F532" i="49" s="1"/>
  <c r="C531" i="47"/>
  <c r="E532" i="49" s="1"/>
  <c r="C523" i="47"/>
  <c r="E524" i="49" s="1"/>
  <c r="F523" i="47"/>
  <c r="D523" i="47"/>
  <c r="F524" i="49" s="1"/>
  <c r="D515" i="47"/>
  <c r="F516" i="49" s="1"/>
  <c r="F515" i="47"/>
  <c r="D507" i="47"/>
  <c r="F508" i="49" s="1"/>
  <c r="F507" i="47"/>
  <c r="C507" i="47"/>
  <c r="E508" i="49" s="1"/>
  <c r="C499" i="47"/>
  <c r="E500" i="49" s="1"/>
  <c r="D499" i="47"/>
  <c r="F500" i="49" s="1"/>
  <c r="F499" i="47"/>
  <c r="C491" i="47"/>
  <c r="E492" i="49" s="1"/>
  <c r="D491" i="47"/>
  <c r="F492" i="49" s="1"/>
  <c r="F491" i="47"/>
  <c r="C483" i="47"/>
  <c r="E484" i="49" s="1"/>
  <c r="D483" i="47"/>
  <c r="F484" i="49" s="1"/>
  <c r="F483" i="47"/>
  <c r="C475" i="47"/>
  <c r="E476" i="49" s="1"/>
  <c r="D475" i="47"/>
  <c r="F476" i="49" s="1"/>
  <c r="C467" i="47"/>
  <c r="E468" i="49" s="1"/>
  <c r="D467" i="47"/>
  <c r="F468" i="49" s="1"/>
  <c r="C459" i="47"/>
  <c r="E460" i="49" s="1"/>
  <c r="D459" i="47"/>
  <c r="F460" i="49" s="1"/>
  <c r="C451" i="47"/>
  <c r="E452" i="49" s="1"/>
  <c r="D443" i="47"/>
  <c r="D435" i="47"/>
  <c r="F436" i="49" s="1"/>
  <c r="C435" i="47"/>
  <c r="E436" i="49" s="1"/>
  <c r="F435" i="47"/>
  <c r="D427" i="47"/>
  <c r="F428" i="49" s="1"/>
  <c r="C427" i="47"/>
  <c r="E428" i="49" s="1"/>
  <c r="F427" i="47"/>
  <c r="D419" i="47"/>
  <c r="F420" i="49" s="1"/>
  <c r="F419" i="47"/>
  <c r="C411" i="47"/>
  <c r="E412" i="49" s="1"/>
  <c r="D411" i="47"/>
  <c r="F412" i="49" s="1"/>
  <c r="F403" i="47"/>
  <c r="C403" i="47"/>
  <c r="E404" i="49" s="1"/>
  <c r="D403" i="47"/>
  <c r="F404" i="49" s="1"/>
  <c r="C549" i="47"/>
  <c r="E550" i="49" s="1"/>
  <c r="C525" i="47"/>
  <c r="E526" i="49" s="1"/>
  <c r="C461" i="47"/>
  <c r="E462" i="49" s="1"/>
  <c r="C419" i="47"/>
  <c r="E420" i="49" s="1"/>
  <c r="C586" i="47"/>
  <c r="E587" i="49" s="1"/>
  <c r="D586" i="47"/>
  <c r="F587" i="49" s="1"/>
  <c r="F586" i="47"/>
  <c r="C578" i="47"/>
  <c r="E579" i="49" s="1"/>
  <c r="D578" i="47"/>
  <c r="F579" i="49" s="1"/>
  <c r="F578" i="47"/>
  <c r="C570" i="47"/>
  <c r="E571" i="49" s="1"/>
  <c r="D570" i="47"/>
  <c r="F571" i="49" s="1"/>
  <c r="F570" i="47"/>
  <c r="D562" i="47"/>
  <c r="F563" i="49" s="1"/>
  <c r="F562" i="47"/>
  <c r="F554" i="47"/>
  <c r="C554" i="47"/>
  <c r="E555" i="49" s="1"/>
  <c r="C546" i="47"/>
  <c r="E547" i="49" s="1"/>
  <c r="F546" i="47"/>
  <c r="C538" i="47"/>
  <c r="E539" i="49" s="1"/>
  <c r="D538" i="47"/>
  <c r="F539" i="49" s="1"/>
  <c r="D530" i="47"/>
  <c r="F530" i="47"/>
  <c r="C522" i="47"/>
  <c r="E523" i="49" s="1"/>
  <c r="F522" i="47"/>
  <c r="D522" i="47"/>
  <c r="F523" i="49" s="1"/>
  <c r="F514" i="47"/>
  <c r="C514" i="47"/>
  <c r="E515" i="49" s="1"/>
  <c r="D514" i="47"/>
  <c r="F515" i="49" s="1"/>
  <c r="F506" i="47"/>
  <c r="D506" i="47"/>
  <c r="D498" i="47"/>
  <c r="F499" i="49" s="1"/>
  <c r="C498" i="47"/>
  <c r="E499" i="49" s="1"/>
  <c r="D490" i="47"/>
  <c r="F491" i="49" s="1"/>
  <c r="C490" i="47"/>
  <c r="E491" i="49" s="1"/>
  <c r="F490" i="47"/>
  <c r="D482" i="47"/>
  <c r="F483" i="49" s="1"/>
  <c r="C482" i="47"/>
  <c r="E483" i="49" s="1"/>
  <c r="C474" i="47"/>
  <c r="E475" i="49" s="1"/>
  <c r="D474" i="47"/>
  <c r="F475" i="49" s="1"/>
  <c r="C466" i="47"/>
  <c r="C458" i="47"/>
  <c r="E459" i="49" s="1"/>
  <c r="D458" i="47"/>
  <c r="F459" i="49" s="1"/>
  <c r="C450" i="47"/>
  <c r="E451" i="49" s="1"/>
  <c r="D450" i="47"/>
  <c r="F451" i="49" s="1"/>
  <c r="C442" i="47"/>
  <c r="E443" i="49" s="1"/>
  <c r="D442" i="47"/>
  <c r="F443" i="49" s="1"/>
  <c r="C434" i="47"/>
  <c r="E435" i="49" s="1"/>
  <c r="D434" i="47"/>
  <c r="F435" i="49" s="1"/>
  <c r="F434" i="47"/>
  <c r="C426" i="47"/>
  <c r="E427" i="49" s="1"/>
  <c r="D426" i="47"/>
  <c r="F427" i="49" s="1"/>
  <c r="F426" i="47"/>
  <c r="C418" i="47"/>
  <c r="E419" i="49" s="1"/>
  <c r="D418" i="47"/>
  <c r="F419" i="49" s="1"/>
  <c r="F418" i="47"/>
  <c r="C410" i="47"/>
  <c r="E411" i="49" s="1"/>
  <c r="D410" i="47"/>
  <c r="F411" i="49" s="1"/>
  <c r="C402" i="47"/>
  <c r="E403" i="49" s="1"/>
  <c r="D402" i="47"/>
  <c r="F403" i="49" s="1"/>
  <c r="F402" i="47"/>
  <c r="C557" i="47"/>
  <c r="E558" i="49" s="1"/>
  <c r="C547" i="47"/>
  <c r="E548" i="49" s="1"/>
  <c r="D500" i="47"/>
  <c r="F501" i="49" s="1"/>
  <c r="F410" i="47"/>
  <c r="F577" i="47"/>
  <c r="D577" i="47"/>
  <c r="F569" i="47"/>
  <c r="D569" i="47"/>
  <c r="C561" i="47"/>
  <c r="F561" i="47"/>
  <c r="C553" i="47"/>
  <c r="E554" i="49" s="1"/>
  <c r="D553" i="47"/>
  <c r="F554" i="49" s="1"/>
  <c r="C545" i="47"/>
  <c r="E546" i="49" s="1"/>
  <c r="D545" i="47"/>
  <c r="F546" i="49" s="1"/>
  <c r="F545" i="47"/>
  <c r="C537" i="47"/>
  <c r="E538" i="49" s="1"/>
  <c r="D537" i="47"/>
  <c r="F538" i="49" s="1"/>
  <c r="F537" i="47"/>
  <c r="F529" i="47"/>
  <c r="C529" i="47"/>
  <c r="E530" i="49" s="1"/>
  <c r="D529" i="47"/>
  <c r="F530" i="49" s="1"/>
  <c r="C521" i="47"/>
  <c r="F521" i="47"/>
  <c r="C513" i="47"/>
  <c r="E514" i="49" s="1"/>
  <c r="F513" i="47"/>
  <c r="D513" i="47"/>
  <c r="F514" i="49" s="1"/>
  <c r="D505" i="47"/>
  <c r="F506" i="49" s="1"/>
  <c r="C505" i="47"/>
  <c r="E506" i="49" s="1"/>
  <c r="D497" i="47"/>
  <c r="F498" i="49" s="1"/>
  <c r="C497" i="47"/>
  <c r="E498" i="49" s="1"/>
  <c r="F497" i="47"/>
  <c r="D489" i="47"/>
  <c r="F490" i="49" s="1"/>
  <c r="C489" i="47"/>
  <c r="E490" i="49" s="1"/>
  <c r="D481" i="47"/>
  <c r="F482" i="49" s="1"/>
  <c r="C481" i="47"/>
  <c r="E482" i="49" s="1"/>
  <c r="F481" i="47"/>
  <c r="C473" i="47"/>
  <c r="E474" i="49" s="1"/>
  <c r="F473" i="47"/>
  <c r="C465" i="47"/>
  <c r="E466" i="49" s="1"/>
  <c r="D465" i="47"/>
  <c r="F466" i="49" s="1"/>
  <c r="C457" i="47"/>
  <c r="E458" i="49" s="1"/>
  <c r="D457" i="47"/>
  <c r="F458" i="49" s="1"/>
  <c r="C449" i="47"/>
  <c r="E450" i="49" s="1"/>
  <c r="D449" i="47"/>
  <c r="F450" i="49" s="1"/>
  <c r="D441" i="47"/>
  <c r="F442" i="49" s="1"/>
  <c r="F441" i="47"/>
  <c r="C441" i="47"/>
  <c r="E442" i="49" s="1"/>
  <c r="D433" i="47"/>
  <c r="F434" i="49" s="1"/>
  <c r="F433" i="47"/>
  <c r="C433" i="47"/>
  <c r="E434" i="49" s="1"/>
  <c r="D425" i="47"/>
  <c r="F426" i="49" s="1"/>
  <c r="F425" i="47"/>
  <c r="C425" i="47"/>
  <c r="E426" i="49" s="1"/>
  <c r="D417" i="47"/>
  <c r="F418" i="49" s="1"/>
  <c r="F417" i="47"/>
  <c r="C417" i="47"/>
  <c r="E418" i="49" s="1"/>
  <c r="C409" i="47"/>
  <c r="E410" i="49" s="1"/>
  <c r="D409" i="47"/>
  <c r="F410" i="49" s="1"/>
  <c r="F409" i="47"/>
  <c r="C401" i="47"/>
  <c r="E402" i="49" s="1"/>
  <c r="D401" i="47"/>
  <c r="F402" i="49" s="1"/>
  <c r="F401" i="47"/>
  <c r="D556" i="47"/>
  <c r="F557" i="49" s="1"/>
  <c r="D546" i="47"/>
  <c r="F547" i="49" s="1"/>
  <c r="F498" i="47"/>
  <c r="D477" i="47"/>
  <c r="F478" i="49" s="1"/>
  <c r="D451" i="47"/>
  <c r="F452" i="49" s="1"/>
  <c r="C576" i="47"/>
  <c r="E577" i="49" s="1"/>
  <c r="D576" i="47"/>
  <c r="F577" i="49" s="1"/>
  <c r="F576" i="47"/>
  <c r="C568" i="47"/>
  <c r="E569" i="49" s="1"/>
  <c r="D568" i="47"/>
  <c r="F569" i="49" s="1"/>
  <c r="F568" i="47"/>
  <c r="C560" i="47"/>
  <c r="E561" i="49" s="1"/>
  <c r="D560" i="47"/>
  <c r="F561" i="49" s="1"/>
  <c r="F560" i="47"/>
  <c r="D552" i="47"/>
  <c r="F553" i="49" s="1"/>
  <c r="F552" i="47"/>
  <c r="F544" i="47"/>
  <c r="D544" i="47"/>
  <c r="F545" i="49" s="1"/>
  <c r="C536" i="47"/>
  <c r="C528" i="47"/>
  <c r="E529" i="49" s="1"/>
  <c r="D528" i="47"/>
  <c r="F529" i="49" s="1"/>
  <c r="F528" i="47"/>
  <c r="D520" i="47"/>
  <c r="F520" i="47"/>
  <c r="C512" i="47"/>
  <c r="E513" i="49" s="1"/>
  <c r="F512" i="47"/>
  <c r="D512" i="47"/>
  <c r="F513" i="49" s="1"/>
  <c r="D504" i="47"/>
  <c r="F505" i="49" s="1"/>
  <c r="D496" i="47"/>
  <c r="F497" i="49" s="1"/>
  <c r="F496" i="47"/>
  <c r="C496" i="47"/>
  <c r="E497" i="49" s="1"/>
  <c r="D488" i="47"/>
  <c r="F488" i="47"/>
  <c r="D480" i="47"/>
  <c r="F481" i="49" s="1"/>
  <c r="F480" i="47"/>
  <c r="C480" i="47"/>
  <c r="E481" i="49" s="1"/>
  <c r="C472" i="47"/>
  <c r="E473" i="49" s="1"/>
  <c r="D472" i="47"/>
  <c r="F473" i="49" s="1"/>
  <c r="C464" i="47"/>
  <c r="E465" i="49" s="1"/>
  <c r="D464" i="47"/>
  <c r="F465" i="49" s="1"/>
  <c r="C456" i="47"/>
  <c r="E457" i="49" s="1"/>
  <c r="D456" i="47"/>
  <c r="F457" i="49" s="1"/>
  <c r="C448" i="47"/>
  <c r="E449" i="49" s="1"/>
  <c r="D448" i="47"/>
  <c r="F449" i="49" s="1"/>
  <c r="C440" i="47"/>
  <c r="E441" i="49" s="1"/>
  <c r="F440" i="47"/>
  <c r="C432" i="47"/>
  <c r="E433" i="49" s="1"/>
  <c r="F432" i="47"/>
  <c r="C424" i="47"/>
  <c r="E425" i="49" s="1"/>
  <c r="F424" i="47"/>
  <c r="D424" i="47"/>
  <c r="F425" i="49" s="1"/>
  <c r="C416" i="47"/>
  <c r="E417" i="49" s="1"/>
  <c r="F416" i="47"/>
  <c r="D416" i="47"/>
  <c r="F417" i="49" s="1"/>
  <c r="D408" i="47"/>
  <c r="F408" i="47"/>
  <c r="D400" i="47"/>
  <c r="F401" i="49" s="1"/>
  <c r="F400" i="47"/>
  <c r="F564" i="47"/>
  <c r="D554" i="47"/>
  <c r="F555" i="49" s="1"/>
  <c r="F516" i="47"/>
  <c r="D473" i="47"/>
  <c r="F474" i="49" s="1"/>
  <c r="C443" i="47"/>
  <c r="E444" i="49" s="1"/>
  <c r="C400" i="47"/>
  <c r="E401" i="49" s="1"/>
  <c r="F575" i="47"/>
  <c r="D575" i="47"/>
  <c r="C567" i="47"/>
  <c r="D559" i="47"/>
  <c r="C551" i="47"/>
  <c r="F551" i="47"/>
  <c r="C543" i="47"/>
  <c r="E544" i="49" s="1"/>
  <c r="D543" i="47"/>
  <c r="F544" i="49" s="1"/>
  <c r="F543" i="47"/>
  <c r="C535" i="47"/>
  <c r="E536" i="49" s="1"/>
  <c r="D535" i="47"/>
  <c r="D527" i="47"/>
  <c r="F528" i="49" s="1"/>
  <c r="C527" i="47"/>
  <c r="E528" i="49" s="1"/>
  <c r="F527" i="47"/>
  <c r="F519" i="47"/>
  <c r="C519" i="47"/>
  <c r="E520" i="49" s="1"/>
  <c r="D519" i="47"/>
  <c r="F520" i="49" s="1"/>
  <c r="C511" i="47"/>
  <c r="E512" i="49" s="1"/>
  <c r="F511" i="47"/>
  <c r="F503" i="47"/>
  <c r="C503" i="47"/>
  <c r="E504" i="49" s="1"/>
  <c r="D503" i="47"/>
  <c r="F504" i="49" s="1"/>
  <c r="F495" i="47"/>
  <c r="D495" i="47"/>
  <c r="F487" i="47"/>
  <c r="C487" i="47"/>
  <c r="E488" i="49" s="1"/>
  <c r="D487" i="47"/>
  <c r="F488" i="49" s="1"/>
  <c r="F479" i="47"/>
  <c r="D479" i="47"/>
  <c r="D471" i="47"/>
  <c r="F472" i="49" s="1"/>
  <c r="C471" i="47"/>
  <c r="E472" i="49" s="1"/>
  <c r="D463" i="47"/>
  <c r="F464" i="49" s="1"/>
  <c r="C463" i="47"/>
  <c r="E464" i="49" s="1"/>
  <c r="C455" i="47"/>
  <c r="E456" i="49" s="1"/>
  <c r="D455" i="47"/>
  <c r="F456" i="49" s="1"/>
  <c r="C447" i="47"/>
  <c r="E448" i="49" s="1"/>
  <c r="D447" i="47"/>
  <c r="F448" i="49" s="1"/>
  <c r="C439" i="47"/>
  <c r="E440" i="49" s="1"/>
  <c r="D439" i="47"/>
  <c r="F440" i="49" s="1"/>
  <c r="F439" i="47"/>
  <c r="C431" i="47"/>
  <c r="E432" i="49" s="1"/>
  <c r="D431" i="47"/>
  <c r="F432" i="49" s="1"/>
  <c r="F431" i="47"/>
  <c r="C423" i="47"/>
  <c r="E424" i="49" s="1"/>
  <c r="D423" i="47"/>
  <c r="F424" i="49" s="1"/>
  <c r="F423" i="47"/>
  <c r="C415" i="47"/>
  <c r="E416" i="49" s="1"/>
  <c r="D415" i="47"/>
  <c r="F416" i="49" s="1"/>
  <c r="F415" i="47"/>
  <c r="C407" i="47"/>
  <c r="E408" i="49" s="1"/>
  <c r="D407" i="47"/>
  <c r="F408" i="49" s="1"/>
  <c r="F407" i="47"/>
  <c r="C399" i="47"/>
  <c r="E400" i="49" s="1"/>
  <c r="D399" i="47"/>
  <c r="F400" i="49" s="1"/>
  <c r="F399" i="47"/>
  <c r="C581" i="47"/>
  <c r="E582" i="49" s="1"/>
  <c r="C573" i="47"/>
  <c r="E574" i="49" s="1"/>
  <c r="C564" i="47"/>
  <c r="E565" i="49" s="1"/>
  <c r="F553" i="47"/>
  <c r="C544" i="47"/>
  <c r="E545" i="49" s="1"/>
  <c r="C515" i="47"/>
  <c r="E516" i="49" s="1"/>
  <c r="D493" i="47"/>
  <c r="F494" i="49" s="1"/>
  <c r="F471" i="47"/>
  <c r="D440" i="47"/>
  <c r="F441" i="49" s="1"/>
  <c r="C590" i="47"/>
  <c r="E591" i="49" s="1"/>
  <c r="D590" i="47"/>
  <c r="F591" i="49" s="1"/>
  <c r="F590" i="47"/>
  <c r="C582" i="47"/>
  <c r="E583" i="49" s="1"/>
  <c r="D582" i="47"/>
  <c r="F583" i="49" s="1"/>
  <c r="F582" i="47"/>
  <c r="C574" i="47"/>
  <c r="E575" i="49" s="1"/>
  <c r="D574" i="47"/>
  <c r="F575" i="49" s="1"/>
  <c r="F574" i="47"/>
  <c r="C566" i="47"/>
  <c r="E567" i="49" s="1"/>
  <c r="D566" i="47"/>
  <c r="F567" i="49" s="1"/>
  <c r="C558" i="47"/>
  <c r="E559" i="49" s="1"/>
  <c r="D558" i="47"/>
  <c r="F559" i="49" s="1"/>
  <c r="F558" i="47"/>
  <c r="C550" i="47"/>
  <c r="E551" i="49" s="1"/>
  <c r="D550" i="47"/>
  <c r="F551" i="49" s="1"/>
  <c r="F550" i="47"/>
  <c r="D542" i="47"/>
  <c r="F543" i="49" s="1"/>
  <c r="F542" i="47"/>
  <c r="F534" i="47"/>
  <c r="C534" i="47"/>
  <c r="D526" i="47"/>
  <c r="F527" i="49" s="1"/>
  <c r="C526" i="47"/>
  <c r="E527" i="49" s="1"/>
  <c r="C518" i="47"/>
  <c r="E519" i="49" s="1"/>
  <c r="D518" i="47"/>
  <c r="F519" i="49" s="1"/>
  <c r="F518" i="47"/>
  <c r="C510" i="47"/>
  <c r="E511" i="49" s="1"/>
  <c r="D510" i="47"/>
  <c r="F511" i="49" s="1"/>
  <c r="F510" i="47"/>
  <c r="C502" i="47"/>
  <c r="E503" i="49" s="1"/>
  <c r="F502" i="47"/>
  <c r="D502" i="47"/>
  <c r="F503" i="49" s="1"/>
  <c r="C494" i="47"/>
  <c r="E495" i="49" s="1"/>
  <c r="F494" i="47"/>
  <c r="D494" i="47"/>
  <c r="F495" i="49" s="1"/>
  <c r="C486" i="47"/>
  <c r="E487" i="49" s="1"/>
  <c r="F486" i="47"/>
  <c r="D486" i="47"/>
  <c r="F487" i="49" s="1"/>
  <c r="C478" i="47"/>
  <c r="E479" i="49" s="1"/>
  <c r="F478" i="47"/>
  <c r="D478" i="47"/>
  <c r="F479" i="49" s="1"/>
  <c r="D470" i="47"/>
  <c r="F471" i="49" s="1"/>
  <c r="C470" i="47"/>
  <c r="E471" i="49" s="1"/>
  <c r="D462" i="47"/>
  <c r="F463" i="49" s="1"/>
  <c r="C462" i="47"/>
  <c r="E463" i="49" s="1"/>
  <c r="D454" i="47"/>
  <c r="D446" i="47"/>
  <c r="F447" i="49" s="1"/>
  <c r="C446" i="47"/>
  <c r="E447" i="49" s="1"/>
  <c r="F438" i="47"/>
  <c r="C438" i="47"/>
  <c r="E439" i="49" s="1"/>
  <c r="D438" i="47"/>
  <c r="F439" i="49" s="1"/>
  <c r="F430" i="47"/>
  <c r="C430" i="47"/>
  <c r="E431" i="49" s="1"/>
  <c r="D430" i="47"/>
  <c r="F431" i="49" s="1"/>
  <c r="F422" i="47"/>
  <c r="C422" i="47"/>
  <c r="E423" i="49" s="1"/>
  <c r="D422" i="47"/>
  <c r="F423" i="49" s="1"/>
  <c r="C414" i="47"/>
  <c r="E415" i="49" s="1"/>
  <c r="D414" i="47"/>
  <c r="F415" i="49" s="1"/>
  <c r="D406" i="47"/>
  <c r="F407" i="49" s="1"/>
  <c r="F406" i="47"/>
  <c r="C406" i="47"/>
  <c r="E407" i="49" s="1"/>
  <c r="C562" i="47"/>
  <c r="E563" i="49" s="1"/>
  <c r="C552" i="47"/>
  <c r="E553" i="49" s="1"/>
  <c r="C542" i="47"/>
  <c r="E543" i="49" s="1"/>
  <c r="F531" i="47"/>
  <c r="D511" i="47"/>
  <c r="F512" i="49" s="1"/>
  <c r="F489" i="47"/>
  <c r="C468" i="47"/>
  <c r="E469" i="49" s="1"/>
  <c r="D432" i="47"/>
  <c r="F433" i="49" s="1"/>
  <c r="G687" i="47" l="1"/>
  <c r="I688" i="49" s="1"/>
  <c r="G414" i="47"/>
  <c r="G475" i="47"/>
  <c r="G595" i="47"/>
  <c r="I596" i="49" s="1"/>
  <c r="G656" i="47"/>
  <c r="I657" i="49" s="1"/>
  <c r="G626" i="47"/>
  <c r="G567" i="47"/>
  <c r="I475" i="49"/>
  <c r="I628" i="49"/>
  <c r="G717" i="47"/>
  <c r="I718" i="49" s="1"/>
  <c r="I414" i="49"/>
  <c r="I567" i="49"/>
  <c r="I415" i="49"/>
  <c r="I598" i="49"/>
  <c r="I659" i="49"/>
  <c r="G505" i="47"/>
  <c r="I506" i="49" s="1"/>
  <c r="I476" i="49"/>
  <c r="G444" i="47"/>
  <c r="I445" i="49" s="1"/>
  <c r="G536" i="47"/>
  <c r="I537" i="49" s="1"/>
  <c r="I721" i="49"/>
  <c r="I690" i="49"/>
  <c r="I629" i="49"/>
  <c r="I568" i="49"/>
  <c r="I504" i="49"/>
  <c r="I565" i="49"/>
  <c r="I443" i="49"/>
  <c r="I474" i="49"/>
  <c r="I627" i="49"/>
  <c r="I413" i="49"/>
  <c r="I626" i="49"/>
  <c r="I566" i="49"/>
  <c r="I535" i="49"/>
  <c r="I505" i="49"/>
  <c r="I658" i="49"/>
  <c r="I719" i="49"/>
  <c r="I597" i="49"/>
  <c r="I689" i="49"/>
  <c r="I720" i="49"/>
  <c r="G748" i="47"/>
  <c r="I749" i="49" s="1"/>
  <c r="I411" i="49"/>
  <c r="I625" i="49"/>
  <c r="I564" i="49"/>
  <c r="I533" i="49"/>
  <c r="I472" i="49"/>
  <c r="I686" i="49"/>
  <c r="I473" i="49"/>
  <c r="I442" i="49"/>
  <c r="I503" i="49"/>
  <c r="I534" i="49"/>
  <c r="I687" i="49"/>
  <c r="E495" i="47"/>
  <c r="G496" i="49" s="1"/>
  <c r="F496" i="49"/>
  <c r="E575" i="47"/>
  <c r="G576" i="49" s="1"/>
  <c r="F576" i="49"/>
  <c r="E520" i="47"/>
  <c r="G521" i="49" s="1"/>
  <c r="F521" i="49"/>
  <c r="E561" i="47"/>
  <c r="G562" i="49" s="1"/>
  <c r="E562" i="49"/>
  <c r="E559" i="47"/>
  <c r="G560" i="49" s="1"/>
  <c r="F560" i="49"/>
  <c r="E569" i="47"/>
  <c r="G570" i="49" s="1"/>
  <c r="F570" i="49"/>
  <c r="E539" i="47"/>
  <c r="G540" i="49" s="1"/>
  <c r="E540" i="49"/>
  <c r="I748" i="49"/>
  <c r="F748" i="49"/>
  <c r="E579" i="47"/>
  <c r="G580" i="49" s="1"/>
  <c r="F580" i="49"/>
  <c r="E466" i="47"/>
  <c r="G467" i="49" s="1"/>
  <c r="E467" i="49"/>
  <c r="I444" i="49"/>
  <c r="F444" i="49"/>
  <c r="E567" i="47"/>
  <c r="G568" i="49" s="1"/>
  <c r="E568" i="49"/>
  <c r="E454" i="47"/>
  <c r="G455" i="49" s="1"/>
  <c r="F455" i="49"/>
  <c r="E479" i="47"/>
  <c r="G480" i="49" s="1"/>
  <c r="F480" i="49"/>
  <c r="E408" i="47"/>
  <c r="G409" i="49" s="1"/>
  <c r="F409" i="49"/>
  <c r="E521" i="47"/>
  <c r="G522" i="49" s="1"/>
  <c r="E522" i="49"/>
  <c r="E577" i="47"/>
  <c r="G578" i="49" s="1"/>
  <c r="F578" i="49"/>
  <c r="E571" i="47"/>
  <c r="G572" i="49" s="1"/>
  <c r="F572" i="49"/>
  <c r="E506" i="47"/>
  <c r="G507" i="49" s="1"/>
  <c r="F507" i="49"/>
  <c r="E551" i="47"/>
  <c r="G552" i="49" s="1"/>
  <c r="E552" i="49"/>
  <c r="I536" i="49"/>
  <c r="F536" i="49"/>
  <c r="I717" i="49"/>
  <c r="F717" i="49"/>
  <c r="E536" i="47"/>
  <c r="G537" i="49" s="1"/>
  <c r="E537" i="49"/>
  <c r="E534" i="47"/>
  <c r="G535" i="49" s="1"/>
  <c r="E535" i="49"/>
  <c r="I656" i="49"/>
  <c r="F656" i="49"/>
  <c r="E530" i="47"/>
  <c r="G531" i="49" s="1"/>
  <c r="F531" i="49"/>
  <c r="E488" i="47"/>
  <c r="G489" i="49" s="1"/>
  <c r="F489" i="49"/>
  <c r="I595" i="49"/>
  <c r="F595" i="49"/>
  <c r="E497" i="47"/>
  <c r="G498" i="49" s="1"/>
  <c r="E504" i="47"/>
  <c r="G505" i="49" s="1"/>
  <c r="E682" i="47"/>
  <c r="G683" i="49" s="1"/>
  <c r="E666" i="47"/>
  <c r="G667" i="49" s="1"/>
  <c r="E674" i="47"/>
  <c r="G675" i="49" s="1"/>
  <c r="E664" i="47"/>
  <c r="G665" i="49" s="1"/>
  <c r="E672" i="47"/>
  <c r="G673" i="49" s="1"/>
  <c r="E680" i="47"/>
  <c r="G681" i="49" s="1"/>
  <c r="E697" i="47"/>
  <c r="G698" i="49" s="1"/>
  <c r="E713" i="47"/>
  <c r="G714" i="49" s="1"/>
  <c r="E670" i="47"/>
  <c r="G671" i="49" s="1"/>
  <c r="E678" i="47"/>
  <c r="G679" i="49" s="1"/>
  <c r="E668" i="47"/>
  <c r="G669" i="49" s="1"/>
  <c r="E676" i="47"/>
  <c r="G677" i="49" s="1"/>
  <c r="E684" i="47"/>
  <c r="G685" i="49" s="1"/>
  <c r="E693" i="47"/>
  <c r="G694" i="49" s="1"/>
  <c r="E701" i="47"/>
  <c r="G702" i="49" s="1"/>
  <c r="E709" i="47"/>
  <c r="G710" i="49" s="1"/>
  <c r="E711" i="47"/>
  <c r="G712" i="49" s="1"/>
  <c r="E695" i="47"/>
  <c r="G696" i="49" s="1"/>
  <c r="E703" i="47"/>
  <c r="G704" i="49" s="1"/>
  <c r="E707" i="47"/>
  <c r="G708" i="49" s="1"/>
  <c r="E699" i="47"/>
  <c r="G700" i="49" s="1"/>
  <c r="E414" i="47"/>
  <c r="G415" i="49" s="1"/>
  <c r="E705" i="47"/>
  <c r="G706" i="49" s="1"/>
  <c r="E406" i="47"/>
  <c r="G407" i="49" s="1"/>
  <c r="E517" i="47"/>
  <c r="G518" i="49" s="1"/>
  <c r="E736" i="47"/>
  <c r="G737" i="49" s="1"/>
  <c r="G763" i="49"/>
  <c r="E546" i="47"/>
  <c r="G547" i="49" s="1"/>
  <c r="E452" i="47"/>
  <c r="G453" i="49" s="1"/>
  <c r="E440" i="47"/>
  <c r="G441" i="49" s="1"/>
  <c r="E425" i="47"/>
  <c r="G426" i="49" s="1"/>
  <c r="E441" i="47"/>
  <c r="G442" i="49" s="1"/>
  <c r="E507" i="47"/>
  <c r="G508" i="49" s="1"/>
  <c r="E471" i="47"/>
  <c r="G472" i="49" s="1"/>
  <c r="E443" i="47"/>
  <c r="G444" i="49" s="1"/>
  <c r="E496" i="47"/>
  <c r="G497" i="49" s="1"/>
  <c r="E473" i="47"/>
  <c r="G474" i="49" s="1"/>
  <c r="E554" i="47"/>
  <c r="G555" i="49" s="1"/>
  <c r="E508" i="47"/>
  <c r="G509" i="49" s="1"/>
  <c r="E462" i="47"/>
  <c r="G463" i="49" s="1"/>
  <c r="E527" i="47"/>
  <c r="G528" i="49" s="1"/>
  <c r="E480" i="47"/>
  <c r="G481" i="49" s="1"/>
  <c r="E438" i="47"/>
  <c r="G439" i="49" s="1"/>
  <c r="E558" i="47"/>
  <c r="G559" i="49" s="1"/>
  <c r="E490" i="47"/>
  <c r="G491" i="49" s="1"/>
  <c r="E435" i="47"/>
  <c r="G436" i="49" s="1"/>
  <c r="E587" i="47"/>
  <c r="G588" i="49" s="1"/>
  <c r="E589" i="47"/>
  <c r="G590" i="49" s="1"/>
  <c r="E626" i="47"/>
  <c r="G627" i="49" s="1"/>
  <c r="E628" i="47"/>
  <c r="G629" i="49" s="1"/>
  <c r="E485" i="47"/>
  <c r="G486" i="49" s="1"/>
  <c r="E687" i="47"/>
  <c r="G688" i="49" s="1"/>
  <c r="E481" i="47"/>
  <c r="G482" i="49" s="1"/>
  <c r="E689" i="47"/>
  <c r="G690" i="49" s="1"/>
  <c r="E562" i="47"/>
  <c r="G563" i="49" s="1"/>
  <c r="E470" i="47"/>
  <c r="G471" i="49" s="1"/>
  <c r="E515" i="47"/>
  <c r="G516" i="49" s="1"/>
  <c r="E463" i="47"/>
  <c r="G464" i="49" s="1"/>
  <c r="E519" i="47"/>
  <c r="G520" i="49" s="1"/>
  <c r="E535" i="47"/>
  <c r="G536" i="49" s="1"/>
  <c r="E401" i="47"/>
  <c r="G402" i="49" s="1"/>
  <c r="E417" i="47"/>
  <c r="G418" i="49" s="1"/>
  <c r="E465" i="47"/>
  <c r="G466" i="49" s="1"/>
  <c r="E505" i="47"/>
  <c r="G506" i="49" s="1"/>
  <c r="E460" i="47"/>
  <c r="G461" i="49" s="1"/>
  <c r="E556" i="47"/>
  <c r="G557" i="49" s="1"/>
  <c r="E627" i="47"/>
  <c r="G628" i="49" s="1"/>
  <c r="E629" i="47"/>
  <c r="G630" i="49" s="1"/>
  <c r="E631" i="47"/>
  <c r="G632" i="49" s="1"/>
  <c r="E633" i="47"/>
  <c r="G634" i="49" s="1"/>
  <c r="E653" i="47"/>
  <c r="G654" i="49" s="1"/>
  <c r="E655" i="47"/>
  <c r="G656" i="49" s="1"/>
  <c r="E735" i="47"/>
  <c r="G736" i="49" s="1"/>
  <c r="E737" i="47"/>
  <c r="G738" i="49" s="1"/>
  <c r="E662" i="47"/>
  <c r="G663" i="49" s="1"/>
  <c r="E688" i="47"/>
  <c r="G689" i="49" s="1"/>
  <c r="E694" i="47"/>
  <c r="G695" i="49" s="1"/>
  <c r="E700" i="47"/>
  <c r="G701" i="49" s="1"/>
  <c r="E706" i="47"/>
  <c r="G707" i="49" s="1"/>
  <c r="E712" i="47"/>
  <c r="G713" i="49" s="1"/>
  <c r="E718" i="47"/>
  <c r="G719" i="49" s="1"/>
  <c r="E724" i="47"/>
  <c r="G725" i="49" s="1"/>
  <c r="E732" i="47"/>
  <c r="G733" i="49" s="1"/>
  <c r="E744" i="47"/>
  <c r="G745" i="49" s="1"/>
  <c r="E746" i="47"/>
  <c r="G747" i="49" s="1"/>
  <c r="E748" i="47"/>
  <c r="G749" i="49" s="1"/>
  <c r="E750" i="47"/>
  <c r="G751" i="49" s="1"/>
  <c r="E752" i="47"/>
  <c r="G753" i="49" s="1"/>
  <c r="E754" i="47"/>
  <c r="G755" i="49" s="1"/>
  <c r="E756" i="47"/>
  <c r="G757" i="49" s="1"/>
  <c r="E758" i="47"/>
  <c r="G759" i="49" s="1"/>
  <c r="E760" i="47"/>
  <c r="G761" i="49" s="1"/>
  <c r="E422" i="47"/>
  <c r="G423" i="49" s="1"/>
  <c r="E658" i="47"/>
  <c r="G659" i="49" s="1"/>
  <c r="E692" i="47"/>
  <c r="G693" i="49" s="1"/>
  <c r="E696" i="47"/>
  <c r="G697" i="49" s="1"/>
  <c r="E702" i="47"/>
  <c r="G703" i="49" s="1"/>
  <c r="E708" i="47"/>
  <c r="G709" i="49" s="1"/>
  <c r="E714" i="47"/>
  <c r="G715" i="49" s="1"/>
  <c r="E720" i="47"/>
  <c r="G721" i="49" s="1"/>
  <c r="E726" i="47"/>
  <c r="G727" i="49" s="1"/>
  <c r="E448" i="47"/>
  <c r="G449" i="49" s="1"/>
  <c r="E442" i="47"/>
  <c r="G443" i="49" s="1"/>
  <c r="E541" i="47"/>
  <c r="G542" i="49" s="1"/>
  <c r="E469" i="47"/>
  <c r="G470" i="49" s="1"/>
  <c r="E509" i="47"/>
  <c r="G510" i="49" s="1"/>
  <c r="E525" i="47"/>
  <c r="G526" i="49" s="1"/>
  <c r="E625" i="47"/>
  <c r="G626" i="49" s="1"/>
  <c r="E468" i="47"/>
  <c r="G469" i="49" s="1"/>
  <c r="E660" i="47"/>
  <c r="G661" i="49" s="1"/>
  <c r="E690" i="47"/>
  <c r="G691" i="49" s="1"/>
  <c r="E698" i="47"/>
  <c r="G699" i="49" s="1"/>
  <c r="E704" i="47"/>
  <c r="G705" i="49" s="1"/>
  <c r="E710" i="47"/>
  <c r="G711" i="49" s="1"/>
  <c r="E716" i="47"/>
  <c r="G717" i="49" s="1"/>
  <c r="E722" i="47"/>
  <c r="G723" i="49" s="1"/>
  <c r="E728" i="47"/>
  <c r="G729" i="49" s="1"/>
  <c r="E734" i="47"/>
  <c r="G735" i="49" s="1"/>
  <c r="E432" i="47"/>
  <c r="G433" i="49" s="1"/>
  <c r="E500" i="47"/>
  <c r="G501" i="49" s="1"/>
  <c r="E572" i="47"/>
  <c r="G573" i="49" s="1"/>
  <c r="E739" i="47"/>
  <c r="G740" i="49" s="1"/>
  <c r="E759" i="47"/>
  <c r="G760" i="49" s="1"/>
  <c r="E630" i="47"/>
  <c r="G631" i="49" s="1"/>
  <c r="E632" i="47"/>
  <c r="G633" i="49" s="1"/>
  <c r="E634" i="47"/>
  <c r="G635" i="49" s="1"/>
  <c r="E638" i="47"/>
  <c r="G639" i="49" s="1"/>
  <c r="E640" i="47"/>
  <c r="G641" i="49" s="1"/>
  <c r="E642" i="47"/>
  <c r="G643" i="49" s="1"/>
  <c r="E646" i="47"/>
  <c r="G647" i="49" s="1"/>
  <c r="E648" i="47"/>
  <c r="G649" i="49" s="1"/>
  <c r="E650" i="47"/>
  <c r="G651" i="49" s="1"/>
  <c r="E652" i="47"/>
  <c r="G653" i="49" s="1"/>
  <c r="E588" i="47"/>
  <c r="G589" i="49" s="1"/>
  <c r="E522" i="47"/>
  <c r="G523" i="49" s="1"/>
  <c r="E451" i="47"/>
  <c r="G452" i="49" s="1"/>
  <c r="E499" i="47"/>
  <c r="G500" i="49" s="1"/>
  <c r="E412" i="47"/>
  <c r="G413" i="49" s="1"/>
  <c r="E493" i="47"/>
  <c r="G494" i="49" s="1"/>
  <c r="E691" i="47"/>
  <c r="G692" i="49" s="1"/>
  <c r="E400" i="47"/>
  <c r="G401" i="49" s="1"/>
  <c r="E472" i="47"/>
  <c r="G473" i="49" s="1"/>
  <c r="E489" i="47"/>
  <c r="G490" i="49" s="1"/>
  <c r="E434" i="47"/>
  <c r="G435" i="49" s="1"/>
  <c r="E484" i="47"/>
  <c r="G485" i="49" s="1"/>
  <c r="E477" i="47"/>
  <c r="G478" i="49" s="1"/>
  <c r="E557" i="47"/>
  <c r="G558" i="49" s="1"/>
  <c r="E727" i="47"/>
  <c r="G728" i="49" s="1"/>
  <c r="E731" i="47"/>
  <c r="G732" i="49" s="1"/>
  <c r="E733" i="47"/>
  <c r="G734" i="49" s="1"/>
  <c r="E450" i="47"/>
  <c r="G451" i="49" s="1"/>
  <c r="E564" i="47"/>
  <c r="G565" i="49" s="1"/>
  <c r="E409" i="47"/>
  <c r="G410" i="49" s="1"/>
  <c r="E446" i="47"/>
  <c r="G447" i="49" s="1"/>
  <c r="E581" i="47"/>
  <c r="G582" i="49" s="1"/>
  <c r="E416" i="47"/>
  <c r="G417" i="49" s="1"/>
  <c r="E433" i="47"/>
  <c r="G434" i="49" s="1"/>
  <c r="E482" i="47"/>
  <c r="G483" i="49" s="1"/>
  <c r="E427" i="47"/>
  <c r="G428" i="49" s="1"/>
  <c r="E531" i="47"/>
  <c r="G532" i="49" s="1"/>
  <c r="E516" i="47"/>
  <c r="G517" i="49" s="1"/>
  <c r="E740" i="47"/>
  <c r="G741" i="49" s="1"/>
  <c r="E742" i="47"/>
  <c r="G743" i="49" s="1"/>
  <c r="E476" i="47"/>
  <c r="G477" i="49" s="1"/>
  <c r="E437" i="47"/>
  <c r="G438" i="49" s="1"/>
  <c r="E549" i="47"/>
  <c r="G550" i="49" s="1"/>
  <c r="E483" i="47"/>
  <c r="G484" i="49" s="1"/>
  <c r="E555" i="47"/>
  <c r="G556" i="49" s="1"/>
  <c r="E428" i="47"/>
  <c r="G429" i="49" s="1"/>
  <c r="E741" i="47"/>
  <c r="G742" i="49" s="1"/>
  <c r="E743" i="47"/>
  <c r="G744" i="49" s="1"/>
  <c r="E745" i="47"/>
  <c r="G746" i="49" s="1"/>
  <c r="E747" i="47"/>
  <c r="G748" i="49" s="1"/>
  <c r="E749" i="47"/>
  <c r="G750" i="49" s="1"/>
  <c r="E751" i="47"/>
  <c r="G752" i="49" s="1"/>
  <c r="E753" i="47"/>
  <c r="G754" i="49" s="1"/>
  <c r="E755" i="47"/>
  <c r="G756" i="49" s="1"/>
  <c r="E757" i="47"/>
  <c r="G758" i="49" s="1"/>
  <c r="E453" i="47"/>
  <c r="G454" i="49" s="1"/>
  <c r="E467" i="47"/>
  <c r="G468" i="49" s="1"/>
  <c r="E456" i="47"/>
  <c r="G457" i="49" s="1"/>
  <c r="E537" i="47"/>
  <c r="G538" i="49" s="1"/>
  <c r="E540" i="47"/>
  <c r="G541" i="49" s="1"/>
  <c r="E533" i="47"/>
  <c r="G534" i="49" s="1"/>
  <c r="E729" i="47"/>
  <c r="G730" i="49" s="1"/>
  <c r="E457" i="47"/>
  <c r="G458" i="49" s="1"/>
  <c r="E526" i="47"/>
  <c r="G527" i="49" s="1"/>
  <c r="E478" i="47"/>
  <c r="G479" i="49" s="1"/>
  <c r="E494" i="47"/>
  <c r="G495" i="49" s="1"/>
  <c r="E543" i="47"/>
  <c r="G544" i="49" s="1"/>
  <c r="E498" i="47"/>
  <c r="G499" i="49" s="1"/>
  <c r="E492" i="47"/>
  <c r="G493" i="49" s="1"/>
  <c r="E501" i="47"/>
  <c r="G502" i="49" s="1"/>
  <c r="E444" i="47"/>
  <c r="G445" i="49" s="1"/>
  <c r="E524" i="47"/>
  <c r="G525" i="49" s="1"/>
  <c r="E421" i="47"/>
  <c r="G422" i="49" s="1"/>
  <c r="E599" i="47"/>
  <c r="G600" i="49" s="1"/>
  <c r="E601" i="47"/>
  <c r="G602" i="49" s="1"/>
  <c r="E603" i="47"/>
  <c r="G604" i="49" s="1"/>
  <c r="E605" i="47"/>
  <c r="G606" i="49" s="1"/>
  <c r="E607" i="47"/>
  <c r="G608" i="49" s="1"/>
  <c r="E609" i="47"/>
  <c r="G610" i="49" s="1"/>
  <c r="E611" i="47"/>
  <c r="G612" i="49" s="1"/>
  <c r="E613" i="47"/>
  <c r="G614" i="49" s="1"/>
  <c r="E615" i="47"/>
  <c r="G616" i="49" s="1"/>
  <c r="E617" i="47"/>
  <c r="G618" i="49" s="1"/>
  <c r="E619" i="47"/>
  <c r="G620" i="49" s="1"/>
  <c r="E621" i="47"/>
  <c r="G622" i="49" s="1"/>
  <c r="E623" i="47"/>
  <c r="G624" i="49" s="1"/>
  <c r="E635" i="47"/>
  <c r="G636" i="49" s="1"/>
  <c r="E637" i="47"/>
  <c r="G638" i="49" s="1"/>
  <c r="E639" i="47"/>
  <c r="G640" i="49" s="1"/>
  <c r="E641" i="47"/>
  <c r="G642" i="49" s="1"/>
  <c r="E643" i="47"/>
  <c r="G644" i="49" s="1"/>
  <c r="E645" i="47"/>
  <c r="G646" i="49" s="1"/>
  <c r="E647" i="47"/>
  <c r="G648" i="49" s="1"/>
  <c r="E649" i="47"/>
  <c r="G650" i="49" s="1"/>
  <c r="E651" i="47"/>
  <c r="G652" i="49" s="1"/>
  <c r="E568" i="47"/>
  <c r="G569" i="49" s="1"/>
  <c r="E512" i="47"/>
  <c r="G513" i="49" s="1"/>
  <c r="E403" i="47"/>
  <c r="G404" i="49" s="1"/>
  <c r="E405" i="47"/>
  <c r="G406" i="49" s="1"/>
  <c r="E510" i="47"/>
  <c r="G511" i="49" s="1"/>
  <c r="E550" i="47"/>
  <c r="G551" i="49" s="1"/>
  <c r="E423" i="47"/>
  <c r="G424" i="49" s="1"/>
  <c r="E586" i="47"/>
  <c r="G587" i="49" s="1"/>
  <c r="E523" i="47"/>
  <c r="G524" i="49" s="1"/>
  <c r="E528" i="47"/>
  <c r="G529" i="49" s="1"/>
  <c r="E402" i="47"/>
  <c r="G403" i="49" s="1"/>
  <c r="E424" i="47"/>
  <c r="G425" i="49" s="1"/>
  <c r="E566" i="47"/>
  <c r="G567" i="49" s="1"/>
  <c r="E573" i="47"/>
  <c r="G574" i="49" s="1"/>
  <c r="E439" i="47"/>
  <c r="G440" i="49" s="1"/>
  <c r="E529" i="47"/>
  <c r="G530" i="49" s="1"/>
  <c r="E582" i="47"/>
  <c r="G583" i="49" s="1"/>
  <c r="E464" i="47"/>
  <c r="G465" i="49" s="1"/>
  <c r="E545" i="47"/>
  <c r="G546" i="49" s="1"/>
  <c r="E426" i="47"/>
  <c r="G427" i="49" s="1"/>
  <c r="E458" i="47"/>
  <c r="G459" i="49" s="1"/>
  <c r="E474" i="47"/>
  <c r="G475" i="49" s="1"/>
  <c r="E418" i="47"/>
  <c r="G419" i="49" s="1"/>
  <c r="E430" i="47"/>
  <c r="G431" i="49" s="1"/>
  <c r="E407" i="47"/>
  <c r="G408" i="49" s="1"/>
  <c r="E455" i="47"/>
  <c r="G456" i="49" s="1"/>
  <c r="E511" i="47"/>
  <c r="G512" i="49" s="1"/>
  <c r="E514" i="47"/>
  <c r="G515" i="49" s="1"/>
  <c r="E570" i="47"/>
  <c r="G571" i="49" s="1"/>
  <c r="E552" i="47"/>
  <c r="G553" i="49" s="1"/>
  <c r="E449" i="47"/>
  <c r="G450" i="49" s="1"/>
  <c r="E513" i="47"/>
  <c r="G514" i="49" s="1"/>
  <c r="E715" i="47"/>
  <c r="G716" i="49" s="1"/>
  <c r="E717" i="47"/>
  <c r="G718" i="49" s="1"/>
  <c r="E730" i="47"/>
  <c r="G731" i="49" s="1"/>
  <c r="E738" i="47"/>
  <c r="G739" i="49" s="1"/>
  <c r="E459" i="47"/>
  <c r="G460" i="49" s="1"/>
  <c r="E491" i="47"/>
  <c r="G492" i="49" s="1"/>
  <c r="E404" i="47"/>
  <c r="G405" i="49" s="1"/>
  <c r="E436" i="47"/>
  <c r="G437" i="49" s="1"/>
  <c r="E580" i="47"/>
  <c r="G581" i="49" s="1"/>
  <c r="E657" i="47"/>
  <c r="G658" i="49" s="1"/>
  <c r="E661" i="47"/>
  <c r="G662" i="49" s="1"/>
  <c r="E665" i="47"/>
  <c r="G666" i="49" s="1"/>
  <c r="E669" i="47"/>
  <c r="G670" i="49" s="1"/>
  <c r="E673" i="47"/>
  <c r="G674" i="49" s="1"/>
  <c r="E677" i="47"/>
  <c r="G678" i="49" s="1"/>
  <c r="E681" i="47"/>
  <c r="G682" i="49" s="1"/>
  <c r="E685" i="47"/>
  <c r="G686" i="49" s="1"/>
  <c r="E486" i="47"/>
  <c r="G487" i="49" s="1"/>
  <c r="E518" i="47"/>
  <c r="G519" i="49" s="1"/>
  <c r="E560" i="47"/>
  <c r="G561" i="49" s="1"/>
  <c r="E410" i="47"/>
  <c r="G411" i="49" s="1"/>
  <c r="E429" i="47"/>
  <c r="G430" i="49" s="1"/>
  <c r="E594" i="47"/>
  <c r="G595" i="49" s="1"/>
  <c r="E654" i="47"/>
  <c r="G655" i="49" s="1"/>
  <c r="E656" i="47"/>
  <c r="G657" i="49" s="1"/>
  <c r="E761" i="47"/>
  <c r="G762" i="49" s="1"/>
  <c r="E475" i="47"/>
  <c r="G476" i="49" s="1"/>
  <c r="E563" i="47"/>
  <c r="G564" i="49" s="1"/>
  <c r="E420" i="47"/>
  <c r="G421" i="49" s="1"/>
  <c r="E659" i="47"/>
  <c r="G660" i="49" s="1"/>
  <c r="E663" i="47"/>
  <c r="G664" i="49" s="1"/>
  <c r="E667" i="47"/>
  <c r="G668" i="49" s="1"/>
  <c r="E671" i="47"/>
  <c r="G672" i="49" s="1"/>
  <c r="E675" i="47"/>
  <c r="G676" i="49" s="1"/>
  <c r="E679" i="47"/>
  <c r="G680" i="49" s="1"/>
  <c r="E683" i="47"/>
  <c r="G684" i="49" s="1"/>
  <c r="E502" i="47"/>
  <c r="G503" i="49" s="1"/>
  <c r="E576" i="47"/>
  <c r="G577" i="49" s="1"/>
  <c r="E547" i="47"/>
  <c r="G548" i="49" s="1"/>
  <c r="E419" i="47"/>
  <c r="G420" i="49" s="1"/>
  <c r="E413" i="47"/>
  <c r="G414" i="49" s="1"/>
  <c r="E445" i="47"/>
  <c r="G446" i="49" s="1"/>
  <c r="E584" i="47"/>
  <c r="G585" i="49" s="1"/>
  <c r="E592" i="47"/>
  <c r="G593" i="49" s="1"/>
  <c r="E596" i="47"/>
  <c r="G597" i="49" s="1"/>
  <c r="E636" i="47"/>
  <c r="G637" i="49" s="1"/>
  <c r="E644" i="47"/>
  <c r="G645" i="49" s="1"/>
  <c r="E719" i="47"/>
  <c r="G720" i="49" s="1"/>
  <c r="E721" i="47"/>
  <c r="G722" i="49" s="1"/>
  <c r="E723" i="47"/>
  <c r="G724" i="49" s="1"/>
  <c r="E725" i="47"/>
  <c r="G726" i="49" s="1"/>
  <c r="E542" i="47"/>
  <c r="G543" i="49" s="1"/>
  <c r="E399" i="47"/>
  <c r="G400" i="49" s="1"/>
  <c r="E415" i="47"/>
  <c r="G416" i="49" s="1"/>
  <c r="E431" i="47"/>
  <c r="G432" i="49" s="1"/>
  <c r="E447" i="47"/>
  <c r="G448" i="49" s="1"/>
  <c r="E503" i="47"/>
  <c r="G504" i="49" s="1"/>
  <c r="E538" i="47"/>
  <c r="G539" i="49" s="1"/>
  <c r="E461" i="47"/>
  <c r="G462" i="49" s="1"/>
  <c r="E411" i="47"/>
  <c r="G412" i="49" s="1"/>
  <c r="E532" i="47"/>
  <c r="G533" i="49" s="1"/>
  <c r="E548" i="47"/>
  <c r="G549" i="49" s="1"/>
  <c r="E598" i="47"/>
  <c r="G599" i="49" s="1"/>
  <c r="E600" i="47"/>
  <c r="G601" i="49" s="1"/>
  <c r="E602" i="47"/>
  <c r="G603" i="49" s="1"/>
  <c r="E606" i="47"/>
  <c r="G607" i="49" s="1"/>
  <c r="E608" i="47"/>
  <c r="G609" i="49" s="1"/>
  <c r="E610" i="47"/>
  <c r="G611" i="49" s="1"/>
  <c r="E614" i="47"/>
  <c r="G615" i="49" s="1"/>
  <c r="E616" i="47"/>
  <c r="G617" i="49" s="1"/>
  <c r="E618" i="47"/>
  <c r="G619" i="49" s="1"/>
  <c r="E620" i="47"/>
  <c r="G621" i="49" s="1"/>
  <c r="E622" i="47"/>
  <c r="G623" i="49" s="1"/>
  <c r="E624" i="47"/>
  <c r="G625" i="49" s="1"/>
  <c r="E574" i="47"/>
  <c r="G575" i="49" s="1"/>
  <c r="E590" i="47"/>
  <c r="G591" i="49" s="1"/>
  <c r="E544" i="47"/>
  <c r="G545" i="49" s="1"/>
  <c r="E487" i="47"/>
  <c r="G488" i="49" s="1"/>
  <c r="E553" i="47"/>
  <c r="G554" i="49" s="1"/>
  <c r="E578" i="47"/>
  <c r="G579" i="49" s="1"/>
  <c r="E565" i="47"/>
  <c r="G566" i="49" s="1"/>
  <c r="E583" i="47"/>
  <c r="G584" i="49" s="1"/>
  <c r="E585" i="47"/>
  <c r="G586" i="49" s="1"/>
  <c r="E591" i="47"/>
  <c r="G592" i="49" s="1"/>
  <c r="E593" i="47"/>
  <c r="G594" i="49" s="1"/>
  <c r="E595" i="47"/>
  <c r="G596" i="49" s="1"/>
  <c r="E597" i="47"/>
  <c r="G598" i="49" s="1"/>
  <c r="E604" i="47"/>
  <c r="G605" i="49" s="1"/>
  <c r="E612" i="47"/>
  <c r="G613" i="49" s="1"/>
  <c r="E686" i="47"/>
  <c r="G687" i="49" s="1"/>
  <c r="E21" i="40" l="1"/>
  <c r="E20" i="40"/>
  <c r="E19" i="40"/>
  <c r="E16" i="40"/>
  <c r="B3" i="60" l="1"/>
  <c r="B4" i="60"/>
  <c r="B5" i="60"/>
  <c r="B6" i="60"/>
  <c r="B7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B103" i="60"/>
  <c r="B104" i="60"/>
  <c r="B105" i="60"/>
  <c r="B106" i="60"/>
  <c r="B107" i="60"/>
  <c r="B108" i="60"/>
  <c r="B109" i="60"/>
  <c r="B110" i="60"/>
  <c r="B111" i="60"/>
  <c r="B112" i="60"/>
  <c r="B113" i="60"/>
  <c r="B114" i="60"/>
  <c r="B115" i="60"/>
  <c r="B116" i="60"/>
  <c r="B117" i="60"/>
  <c r="B118" i="60"/>
  <c r="B119" i="60"/>
  <c r="B120" i="60"/>
  <c r="B121" i="60"/>
  <c r="B122" i="60"/>
  <c r="B123" i="60"/>
  <c r="B124" i="60"/>
  <c r="B125" i="60"/>
  <c r="B126" i="60"/>
  <c r="B127" i="60"/>
  <c r="B128" i="60"/>
  <c r="B129" i="60"/>
  <c r="B130" i="60"/>
  <c r="B131" i="60"/>
  <c r="B132" i="60"/>
  <c r="B133" i="60"/>
  <c r="B134" i="60"/>
  <c r="B135" i="60"/>
  <c r="B136" i="60"/>
  <c r="B137" i="60"/>
  <c r="B138" i="60"/>
  <c r="B139" i="60"/>
  <c r="B140" i="60"/>
  <c r="B141" i="60"/>
  <c r="B142" i="60"/>
  <c r="B143" i="60"/>
  <c r="B144" i="60"/>
  <c r="B145" i="60"/>
  <c r="B146" i="60"/>
  <c r="B147" i="60"/>
  <c r="B148" i="60"/>
  <c r="B149" i="60"/>
  <c r="B150" i="60"/>
  <c r="B151" i="60"/>
  <c r="B152" i="60"/>
  <c r="B153" i="60"/>
  <c r="B154" i="60"/>
  <c r="B155" i="60"/>
  <c r="F155" i="60" s="1"/>
  <c r="B156" i="60"/>
  <c r="B157" i="60"/>
  <c r="B158" i="60"/>
  <c r="B159" i="60"/>
  <c r="B160" i="60"/>
  <c r="B161" i="60"/>
  <c r="B162" i="60"/>
  <c r="B163" i="60"/>
  <c r="B164" i="60"/>
  <c r="B165" i="60"/>
  <c r="B166" i="60"/>
  <c r="B167" i="60"/>
  <c r="B168" i="60"/>
  <c r="B169" i="60"/>
  <c r="B170" i="60"/>
  <c r="B171" i="60"/>
  <c r="B172" i="60"/>
  <c r="B173" i="60"/>
  <c r="B174" i="60"/>
  <c r="B175" i="60"/>
  <c r="B176" i="60"/>
  <c r="B177" i="60"/>
  <c r="B178" i="60"/>
  <c r="B179" i="60"/>
  <c r="B180" i="60"/>
  <c r="B181" i="60"/>
  <c r="B182" i="60"/>
  <c r="B183" i="60"/>
  <c r="B184" i="60"/>
  <c r="B185" i="60"/>
  <c r="B186" i="60"/>
  <c r="B187" i="60"/>
  <c r="B188" i="60"/>
  <c r="B189" i="60"/>
  <c r="B190" i="60"/>
  <c r="B191" i="60"/>
  <c r="B192" i="60"/>
  <c r="B193" i="60"/>
  <c r="B194" i="60"/>
  <c r="B195" i="60"/>
  <c r="B196" i="60"/>
  <c r="B197" i="60"/>
  <c r="B198" i="60"/>
  <c r="B199" i="60"/>
  <c r="B200" i="60"/>
  <c r="B201" i="60"/>
  <c r="B202" i="60"/>
  <c r="B203" i="60"/>
  <c r="B204" i="60"/>
  <c r="B205" i="60"/>
  <c r="B206" i="60"/>
  <c r="B207" i="60"/>
  <c r="B208" i="60"/>
  <c r="B209" i="60"/>
  <c r="B210" i="60"/>
  <c r="B211" i="60"/>
  <c r="B212" i="60"/>
  <c r="B213" i="60"/>
  <c r="B214" i="60"/>
  <c r="B215" i="60"/>
  <c r="B216" i="60"/>
  <c r="B217" i="60"/>
  <c r="B218" i="60"/>
  <c r="B219" i="60"/>
  <c r="B220" i="60"/>
  <c r="B221" i="60"/>
  <c r="B222" i="60"/>
  <c r="B223" i="60"/>
  <c r="B224" i="60"/>
  <c r="B225" i="60"/>
  <c r="B226" i="60"/>
  <c r="B227" i="60"/>
  <c r="B228" i="60"/>
  <c r="B229" i="60"/>
  <c r="B230" i="60"/>
  <c r="B231" i="60"/>
  <c r="B232" i="60"/>
  <c r="B233" i="60"/>
  <c r="B234" i="60"/>
  <c r="B235" i="60"/>
  <c r="B236" i="60"/>
  <c r="B237" i="60"/>
  <c r="B238" i="60"/>
  <c r="B239" i="60"/>
  <c r="B240" i="60"/>
  <c r="B241" i="60"/>
  <c r="B242" i="60"/>
  <c r="B243" i="60"/>
  <c r="B244" i="60"/>
  <c r="B245" i="60"/>
  <c r="B246" i="60"/>
  <c r="B247" i="60"/>
  <c r="B248" i="60"/>
  <c r="B249" i="60"/>
  <c r="B250" i="60"/>
  <c r="B251" i="60"/>
  <c r="B252" i="60"/>
  <c r="B253" i="60"/>
  <c r="B254" i="60"/>
  <c r="B255" i="60"/>
  <c r="B256" i="60"/>
  <c r="B257" i="60"/>
  <c r="B258" i="60"/>
  <c r="B259" i="60"/>
  <c r="B260" i="60"/>
  <c r="B261" i="60"/>
  <c r="B262" i="60"/>
  <c r="B263" i="60"/>
  <c r="B264" i="60"/>
  <c r="B265" i="60"/>
  <c r="B266" i="60"/>
  <c r="B267" i="60"/>
  <c r="B268" i="60"/>
  <c r="B269" i="60"/>
  <c r="B270" i="60"/>
  <c r="B271" i="60"/>
  <c r="B272" i="60"/>
  <c r="B273" i="60"/>
  <c r="B274" i="60"/>
  <c r="B275" i="60"/>
  <c r="B276" i="60"/>
  <c r="B277" i="60"/>
  <c r="B278" i="60"/>
  <c r="B279" i="60"/>
  <c r="B280" i="60"/>
  <c r="B281" i="60"/>
  <c r="B282" i="60"/>
  <c r="B283" i="60"/>
  <c r="B284" i="60"/>
  <c r="B285" i="60"/>
  <c r="B286" i="60"/>
  <c r="B287" i="60"/>
  <c r="B288" i="60"/>
  <c r="B289" i="60"/>
  <c r="B290" i="60"/>
  <c r="B291" i="60"/>
  <c r="B292" i="60"/>
  <c r="B293" i="60"/>
  <c r="B294" i="60"/>
  <c r="B295" i="60"/>
  <c r="B296" i="60"/>
  <c r="B297" i="60"/>
  <c r="B298" i="60"/>
  <c r="B299" i="60"/>
  <c r="B300" i="60"/>
  <c r="B301" i="60"/>
  <c r="B302" i="60"/>
  <c r="B303" i="60"/>
  <c r="B304" i="60"/>
  <c r="B305" i="60"/>
  <c r="B306" i="60"/>
  <c r="B307" i="60"/>
  <c r="B308" i="60"/>
  <c r="B309" i="60"/>
  <c r="B310" i="60"/>
  <c r="B311" i="60"/>
  <c r="B312" i="60"/>
  <c r="B313" i="60"/>
  <c r="B314" i="60"/>
  <c r="B315" i="60"/>
  <c r="B316" i="60"/>
  <c r="B317" i="60"/>
  <c r="B318" i="60"/>
  <c r="B319" i="60"/>
  <c r="B320" i="60"/>
  <c r="B321" i="60"/>
  <c r="B322" i="60"/>
  <c r="B323" i="60"/>
  <c r="B324" i="60"/>
  <c r="B325" i="60"/>
  <c r="B326" i="60"/>
  <c r="B327" i="60"/>
  <c r="B328" i="60"/>
  <c r="B329" i="60"/>
  <c r="B330" i="60"/>
  <c r="B331" i="60"/>
  <c r="B332" i="60"/>
  <c r="B333" i="60"/>
  <c r="B334" i="60"/>
  <c r="B335" i="60"/>
  <c r="B336" i="60"/>
  <c r="B337" i="60"/>
  <c r="B338" i="60"/>
  <c r="B339" i="60"/>
  <c r="B340" i="60"/>
  <c r="B341" i="60"/>
  <c r="B342" i="60"/>
  <c r="B343" i="60"/>
  <c r="B344" i="60"/>
  <c r="B345" i="60"/>
  <c r="B346" i="60"/>
  <c r="B347" i="60"/>
  <c r="B348" i="60"/>
  <c r="B349" i="60"/>
  <c r="B350" i="60"/>
  <c r="B351" i="60"/>
  <c r="B352" i="60"/>
  <c r="B353" i="60"/>
  <c r="B354" i="60"/>
  <c r="B355" i="60"/>
  <c r="B356" i="60"/>
  <c r="B357" i="60"/>
  <c r="B358" i="60"/>
  <c r="B359" i="60"/>
  <c r="B360" i="60"/>
  <c r="B361" i="60"/>
  <c r="B362" i="60"/>
  <c r="B363" i="60"/>
  <c r="B364" i="60"/>
  <c r="B365" i="60"/>
  <c r="B366" i="60"/>
  <c r="B367" i="60"/>
  <c r="B368" i="60"/>
  <c r="B369" i="60"/>
  <c r="B370" i="60"/>
  <c r="B371" i="60"/>
  <c r="B372" i="60"/>
  <c r="B373" i="60"/>
  <c r="B374" i="60"/>
  <c r="B375" i="60"/>
  <c r="B376" i="60"/>
  <c r="B377" i="60"/>
  <c r="B378" i="60"/>
  <c r="B379" i="60"/>
  <c r="B380" i="60"/>
  <c r="B381" i="60"/>
  <c r="B382" i="60"/>
  <c r="B383" i="60"/>
  <c r="B384" i="60"/>
  <c r="B385" i="60"/>
  <c r="B386" i="60"/>
  <c r="B387" i="60"/>
  <c r="B388" i="60"/>
  <c r="B389" i="60"/>
  <c r="B390" i="60"/>
  <c r="B391" i="60"/>
  <c r="B392" i="60"/>
  <c r="B393" i="60"/>
  <c r="B394" i="60"/>
  <c r="B395" i="60"/>
  <c r="B396" i="60"/>
  <c r="B397" i="60"/>
  <c r="B398" i="60"/>
  <c r="B399" i="60"/>
  <c r="B400" i="60"/>
  <c r="B401" i="60"/>
  <c r="B402" i="60"/>
  <c r="B403" i="60"/>
  <c r="B404" i="60"/>
  <c r="B405" i="60"/>
  <c r="B406" i="60"/>
  <c r="B407" i="60"/>
  <c r="B408" i="60"/>
  <c r="B409" i="60"/>
  <c r="B410" i="60"/>
  <c r="B411" i="60"/>
  <c r="B412" i="60"/>
  <c r="B413" i="60"/>
  <c r="B414" i="60"/>
  <c r="B415" i="60"/>
  <c r="B416" i="60"/>
  <c r="B417" i="60"/>
  <c r="B418" i="60"/>
  <c r="B419" i="60"/>
  <c r="B420" i="60"/>
  <c r="B421" i="60"/>
  <c r="B422" i="60"/>
  <c r="B423" i="60"/>
  <c r="B424" i="60"/>
  <c r="B425" i="60"/>
  <c r="B426" i="60"/>
  <c r="B427" i="60"/>
  <c r="B428" i="60"/>
  <c r="B429" i="60"/>
  <c r="B430" i="60"/>
  <c r="B431" i="60"/>
  <c r="B432" i="60"/>
  <c r="B433" i="60"/>
  <c r="B434" i="60"/>
  <c r="B435" i="60"/>
  <c r="B436" i="60"/>
  <c r="B437" i="60"/>
  <c r="B438" i="60"/>
  <c r="B439" i="60"/>
  <c r="B440" i="60"/>
  <c r="B441" i="60"/>
  <c r="B442" i="60"/>
  <c r="B443" i="60"/>
  <c r="B444" i="60"/>
  <c r="B445" i="60"/>
  <c r="B446" i="60"/>
  <c r="B447" i="60"/>
  <c r="B448" i="60"/>
  <c r="B449" i="60"/>
  <c r="B450" i="60"/>
  <c r="B451" i="60"/>
  <c r="B452" i="60"/>
  <c r="B453" i="60"/>
  <c r="B454" i="60"/>
  <c r="B455" i="60"/>
  <c r="B456" i="60"/>
  <c r="B457" i="60"/>
  <c r="B458" i="60"/>
  <c r="B459" i="60"/>
  <c r="B460" i="60"/>
  <c r="B461" i="60"/>
  <c r="B462" i="60"/>
  <c r="B463" i="60"/>
  <c r="B464" i="60"/>
  <c r="B465" i="60"/>
  <c r="B466" i="60"/>
  <c r="B467" i="60"/>
  <c r="B468" i="60"/>
  <c r="B469" i="60"/>
  <c r="B470" i="60"/>
  <c r="B471" i="60"/>
  <c r="B472" i="60"/>
  <c r="B473" i="60"/>
  <c r="B474" i="60"/>
  <c r="B475" i="60"/>
  <c r="B476" i="60"/>
  <c r="B477" i="60"/>
  <c r="B478" i="60"/>
  <c r="B479" i="60"/>
  <c r="B480" i="60"/>
  <c r="B481" i="60"/>
  <c r="B482" i="60"/>
  <c r="B483" i="60"/>
  <c r="B484" i="60"/>
  <c r="B485" i="60"/>
  <c r="B486" i="60"/>
  <c r="B487" i="60"/>
  <c r="B488" i="60"/>
  <c r="B489" i="60"/>
  <c r="B490" i="60"/>
  <c r="B491" i="60"/>
  <c r="B492" i="60"/>
  <c r="B493" i="60"/>
  <c r="B494" i="60"/>
  <c r="B495" i="60"/>
  <c r="B496" i="60"/>
  <c r="B497" i="60"/>
  <c r="B498" i="60"/>
  <c r="B499" i="60"/>
  <c r="B500" i="60"/>
  <c r="B501" i="60"/>
  <c r="B502" i="60"/>
  <c r="B503" i="60"/>
  <c r="B504" i="60"/>
  <c r="B505" i="60"/>
  <c r="B506" i="60"/>
  <c r="B507" i="60"/>
  <c r="B508" i="60"/>
  <c r="B509" i="60"/>
  <c r="B510" i="60"/>
  <c r="B511" i="60"/>
  <c r="B512" i="60"/>
  <c r="B513" i="60"/>
  <c r="B514" i="60"/>
  <c r="B515" i="60"/>
  <c r="B516" i="60"/>
  <c r="B517" i="60"/>
  <c r="B518" i="60"/>
  <c r="B519" i="60"/>
  <c r="B520" i="60"/>
  <c r="B521" i="60"/>
  <c r="F521" i="60" s="1"/>
  <c r="B522" i="60"/>
  <c r="B523" i="60"/>
  <c r="B524" i="60"/>
  <c r="B525" i="60"/>
  <c r="B526" i="60"/>
  <c r="B527" i="60"/>
  <c r="B528" i="60"/>
  <c r="B529" i="60"/>
  <c r="B530" i="60"/>
  <c r="B531" i="60"/>
  <c r="B532" i="60"/>
  <c r="B533" i="60"/>
  <c r="B534" i="60"/>
  <c r="B535" i="60"/>
  <c r="B536" i="60"/>
  <c r="B537" i="60"/>
  <c r="B538" i="60"/>
  <c r="B539" i="60"/>
  <c r="B540" i="60"/>
  <c r="B541" i="60"/>
  <c r="B542" i="60"/>
  <c r="B543" i="60"/>
  <c r="B544" i="60"/>
  <c r="B545" i="60"/>
  <c r="B546" i="60"/>
  <c r="B547" i="60"/>
  <c r="B548" i="60"/>
  <c r="B549" i="60"/>
  <c r="B550" i="60"/>
  <c r="B551" i="60"/>
  <c r="B552" i="60"/>
  <c r="B553" i="60"/>
  <c r="B554" i="60"/>
  <c r="B555" i="60"/>
  <c r="B556" i="60"/>
  <c r="B557" i="60"/>
  <c r="B558" i="60"/>
  <c r="B559" i="60"/>
  <c r="B560" i="60"/>
  <c r="B561" i="60"/>
  <c r="B562" i="60"/>
  <c r="B563" i="60"/>
  <c r="B564" i="60"/>
  <c r="B565" i="60"/>
  <c r="B566" i="60"/>
  <c r="B567" i="60"/>
  <c r="B568" i="60"/>
  <c r="B569" i="60"/>
  <c r="B570" i="60"/>
  <c r="B571" i="60"/>
  <c r="B572" i="60"/>
  <c r="B573" i="60"/>
  <c r="B574" i="60"/>
  <c r="B575" i="60"/>
  <c r="B576" i="60"/>
  <c r="B577" i="60"/>
  <c r="B578" i="60"/>
  <c r="B579" i="60"/>
  <c r="B580" i="60"/>
  <c r="B581" i="60"/>
  <c r="B582" i="60"/>
  <c r="B583" i="60"/>
  <c r="B584" i="60"/>
  <c r="B585" i="60"/>
  <c r="B586" i="60"/>
  <c r="B587" i="60"/>
  <c r="B588" i="60"/>
  <c r="B589" i="60"/>
  <c r="B590" i="60"/>
  <c r="B591" i="60"/>
  <c r="B592" i="60"/>
  <c r="B593" i="60"/>
  <c r="B594" i="60"/>
  <c r="B595" i="60"/>
  <c r="B596" i="60"/>
  <c r="B597" i="60"/>
  <c r="B598" i="60"/>
  <c r="B599" i="60"/>
  <c r="B600" i="60"/>
  <c r="B601" i="60"/>
  <c r="B602" i="60"/>
  <c r="B603" i="60"/>
  <c r="B604" i="60"/>
  <c r="B605" i="60"/>
  <c r="B606" i="60"/>
  <c r="B607" i="60"/>
  <c r="B608" i="60"/>
  <c r="B609" i="60"/>
  <c r="B610" i="60"/>
  <c r="B611" i="60"/>
  <c r="B612" i="60"/>
  <c r="B613" i="60"/>
  <c r="B614" i="60"/>
  <c r="B615" i="60"/>
  <c r="B616" i="60"/>
  <c r="B617" i="60"/>
  <c r="B618" i="60"/>
  <c r="B619" i="60"/>
  <c r="B620" i="60"/>
  <c r="B621" i="60"/>
  <c r="B622" i="60"/>
  <c r="B623" i="60"/>
  <c r="B624" i="60"/>
  <c r="B625" i="60"/>
  <c r="B626" i="60"/>
  <c r="B627" i="60"/>
  <c r="B628" i="60"/>
  <c r="B629" i="60"/>
  <c r="B630" i="60"/>
  <c r="B631" i="60"/>
  <c r="B632" i="60"/>
  <c r="B633" i="60"/>
  <c r="B634" i="60"/>
  <c r="B635" i="60"/>
  <c r="B636" i="60"/>
  <c r="B637" i="60"/>
  <c r="B638" i="60"/>
  <c r="B639" i="60"/>
  <c r="B640" i="60"/>
  <c r="B641" i="60"/>
  <c r="B642" i="60"/>
  <c r="B643" i="60"/>
  <c r="B644" i="60"/>
  <c r="B645" i="60"/>
  <c r="B646" i="60"/>
  <c r="B647" i="60"/>
  <c r="B648" i="60"/>
  <c r="B649" i="60"/>
  <c r="B650" i="60"/>
  <c r="B651" i="60"/>
  <c r="B652" i="60"/>
  <c r="B653" i="60"/>
  <c r="B654" i="60"/>
  <c r="B655" i="60"/>
  <c r="B656" i="60"/>
  <c r="B657" i="60"/>
  <c r="B658" i="60"/>
  <c r="B659" i="60"/>
  <c r="B660" i="60"/>
  <c r="B661" i="60"/>
  <c r="B662" i="60"/>
  <c r="B663" i="60"/>
  <c r="B664" i="60"/>
  <c r="B665" i="60"/>
  <c r="B666" i="60"/>
  <c r="B667" i="60"/>
  <c r="B668" i="60"/>
  <c r="B669" i="60"/>
  <c r="B670" i="60"/>
  <c r="B671" i="60"/>
  <c r="B672" i="60"/>
  <c r="B673" i="60"/>
  <c r="B674" i="60"/>
  <c r="B675" i="60"/>
  <c r="B676" i="60"/>
  <c r="B677" i="60"/>
  <c r="B678" i="60"/>
  <c r="B679" i="60"/>
  <c r="B680" i="60"/>
  <c r="B681" i="60"/>
  <c r="B682" i="60"/>
  <c r="B683" i="60"/>
  <c r="B684" i="60"/>
  <c r="B685" i="60"/>
  <c r="B686" i="60"/>
  <c r="B687" i="60"/>
  <c r="B688" i="60"/>
  <c r="B689" i="60"/>
  <c r="B690" i="60"/>
  <c r="B691" i="60"/>
  <c r="B692" i="60"/>
  <c r="B693" i="60"/>
  <c r="B694" i="60"/>
  <c r="B695" i="60"/>
  <c r="B696" i="60"/>
  <c r="B697" i="60"/>
  <c r="B698" i="60"/>
  <c r="B699" i="60"/>
  <c r="B700" i="60"/>
  <c r="B701" i="60"/>
  <c r="B702" i="60"/>
  <c r="B703" i="60"/>
  <c r="B704" i="60"/>
  <c r="B705" i="60"/>
  <c r="B706" i="60"/>
  <c r="B707" i="60"/>
  <c r="B708" i="60"/>
  <c r="B709" i="60"/>
  <c r="B710" i="60"/>
  <c r="B711" i="60"/>
  <c r="B712" i="60"/>
  <c r="B713" i="60"/>
  <c r="B714" i="60"/>
  <c r="B715" i="60"/>
  <c r="B716" i="60"/>
  <c r="B717" i="60"/>
  <c r="B718" i="60"/>
  <c r="B719" i="60"/>
  <c r="B720" i="60"/>
  <c r="B721" i="60"/>
  <c r="B722" i="60"/>
  <c r="B723" i="60"/>
  <c r="B724" i="60"/>
  <c r="B725" i="60"/>
  <c r="B726" i="60"/>
  <c r="B727" i="60"/>
  <c r="B728" i="60"/>
  <c r="B729" i="60"/>
  <c r="B730" i="60"/>
  <c r="B731" i="60"/>
  <c r="B732" i="60"/>
  <c r="B733" i="60"/>
  <c r="B734" i="60"/>
  <c r="B735" i="60"/>
  <c r="B736" i="60"/>
  <c r="B737" i="60"/>
  <c r="B738" i="60"/>
  <c r="B739" i="60"/>
  <c r="B740" i="60"/>
  <c r="B741" i="60"/>
  <c r="B742" i="60"/>
  <c r="B743" i="60"/>
  <c r="B744" i="60"/>
  <c r="B745" i="60"/>
  <c r="B746" i="60"/>
  <c r="B747" i="60"/>
  <c r="B748" i="60"/>
  <c r="B749" i="60"/>
  <c r="B750" i="60"/>
  <c r="B751" i="60"/>
  <c r="B752" i="60"/>
  <c r="B753" i="60"/>
  <c r="B754" i="60"/>
  <c r="B755" i="60"/>
  <c r="B756" i="60"/>
  <c r="B757" i="60"/>
  <c r="B758" i="60"/>
  <c r="B759" i="60"/>
  <c r="B760" i="60"/>
  <c r="B2" i="60"/>
  <c r="C2" i="60" s="1"/>
  <c r="H760" i="60" l="1"/>
  <c r="G760" i="60"/>
  <c r="G752" i="60"/>
  <c r="H752" i="60"/>
  <c r="H759" i="60"/>
  <c r="G759" i="60"/>
  <c r="H751" i="60"/>
  <c r="G751" i="60"/>
  <c r="G758" i="60"/>
  <c r="H758" i="60"/>
  <c r="G750" i="60"/>
  <c r="H750" i="60"/>
  <c r="G757" i="60"/>
  <c r="H757" i="60"/>
  <c r="G749" i="60"/>
  <c r="H749" i="60"/>
  <c r="G756" i="60"/>
  <c r="H756" i="60"/>
  <c r="G748" i="60"/>
  <c r="H748" i="60"/>
  <c r="H755" i="60"/>
  <c r="G755" i="60"/>
  <c r="G747" i="60"/>
  <c r="G754" i="60"/>
  <c r="H754" i="60"/>
  <c r="G746" i="60"/>
  <c r="G753" i="60"/>
  <c r="H753" i="60"/>
  <c r="B52" i="56"/>
  <c r="G52" i="56" s="1"/>
  <c r="D3" i="60"/>
  <c r="G470" i="60"/>
  <c r="G528" i="60"/>
  <c r="C543" i="60"/>
  <c r="C584" i="60"/>
  <c r="C592" i="60"/>
  <c r="C599" i="60"/>
  <c r="H600" i="60"/>
  <c r="C606" i="60"/>
  <c r="C615" i="60"/>
  <c r="H616" i="60"/>
  <c r="G618" i="60"/>
  <c r="D631" i="60"/>
  <c r="C633" i="60"/>
  <c r="H634" i="60"/>
  <c r="H641" i="60"/>
  <c r="D647" i="60"/>
  <c r="C649" i="60"/>
  <c r="D654" i="60"/>
  <c r="H663" i="60"/>
  <c r="C671" i="60"/>
  <c r="G687" i="60"/>
  <c r="D693" i="60"/>
  <c r="D702" i="60"/>
  <c r="C704" i="60"/>
  <c r="H705" i="60"/>
  <c r="H707" i="60"/>
  <c r="D718" i="60"/>
  <c r="G720" i="60"/>
  <c r="G721" i="60"/>
  <c r="H722" i="60"/>
  <c r="H724" i="60"/>
  <c r="G725" i="60"/>
  <c r="D726" i="60"/>
  <c r="C727" i="60"/>
  <c r="C728" i="60"/>
  <c r="C729" i="60"/>
  <c r="G731" i="60"/>
  <c r="H733" i="60"/>
  <c r="D735" i="60"/>
  <c r="C736" i="60"/>
  <c r="C737" i="60"/>
  <c r="C738" i="60"/>
  <c r="G740" i="60"/>
  <c r="H742" i="60"/>
  <c r="H744" i="60"/>
  <c r="C745" i="60"/>
  <c r="C746" i="60"/>
  <c r="C747" i="60"/>
  <c r="C748" i="60"/>
  <c r="C750" i="60"/>
  <c r="C752" i="60"/>
  <c r="C754" i="60"/>
  <c r="D755" i="60"/>
  <c r="C756" i="60"/>
  <c r="D757" i="60"/>
  <c r="C759" i="60"/>
  <c r="A4" i="60"/>
  <c r="A5" i="60"/>
  <c r="A6" i="60"/>
  <c r="A7" i="60" s="1"/>
  <c r="A8" i="60" s="1"/>
  <c r="A9" i="60" s="1"/>
  <c r="A10" i="60" s="1"/>
  <c r="A11" i="60"/>
  <c r="A12" i="60" s="1"/>
  <c r="A13" i="60" s="1"/>
  <c r="A3" i="60"/>
  <c r="G713" i="60" l="1"/>
  <c r="H713" i="60"/>
  <c r="C713" i="60"/>
  <c r="D673" i="60"/>
  <c r="G673" i="60"/>
  <c r="H673" i="60"/>
  <c r="G717" i="60"/>
  <c r="C717" i="60"/>
  <c r="C701" i="60"/>
  <c r="D701" i="60"/>
  <c r="G701" i="60"/>
  <c r="H701" i="60"/>
  <c r="C685" i="60"/>
  <c r="D685" i="60"/>
  <c r="G685" i="60"/>
  <c r="C677" i="60"/>
  <c r="D677" i="60"/>
  <c r="G677" i="60"/>
  <c r="H677" i="60"/>
  <c r="G669" i="60"/>
  <c r="H669" i="60"/>
  <c r="C669" i="60"/>
  <c r="D669" i="60"/>
  <c r="C661" i="60"/>
  <c r="D661" i="60"/>
  <c r="G661" i="60"/>
  <c r="C653" i="60"/>
  <c r="D653" i="60"/>
  <c r="G653" i="60"/>
  <c r="H653" i="60"/>
  <c r="G629" i="60"/>
  <c r="H629" i="60"/>
  <c r="C629" i="60"/>
  <c r="D629" i="60"/>
  <c r="C605" i="60"/>
  <c r="D605" i="60"/>
  <c r="G605" i="60"/>
  <c r="H605" i="60"/>
  <c r="C581" i="60"/>
  <c r="D581" i="60"/>
  <c r="G581" i="60"/>
  <c r="H581" i="60"/>
  <c r="H700" i="60"/>
  <c r="C700" i="60"/>
  <c r="D700" i="60"/>
  <c r="C692" i="60"/>
  <c r="D692" i="60"/>
  <c r="G692" i="60"/>
  <c r="H692" i="60"/>
  <c r="D684" i="60"/>
  <c r="H684" i="60" s="1"/>
  <c r="G684" i="60"/>
  <c r="C676" i="60"/>
  <c r="D676" i="60"/>
  <c r="G676" i="60"/>
  <c r="C668" i="60"/>
  <c r="D668" i="60"/>
  <c r="G668" i="60"/>
  <c r="H668" i="60"/>
  <c r="D660" i="60"/>
  <c r="G660" i="60"/>
  <c r="H660" i="60"/>
  <c r="H652" i="60"/>
  <c r="C652" i="60"/>
  <c r="D652" i="60"/>
  <c r="C644" i="60"/>
  <c r="D644" i="60"/>
  <c r="G644" i="60"/>
  <c r="H644" i="60"/>
  <c r="H636" i="60"/>
  <c r="C636" i="60"/>
  <c r="D636" i="60"/>
  <c r="C628" i="60"/>
  <c r="D628" i="60"/>
  <c r="G628" i="60"/>
  <c r="H628" i="60"/>
  <c r="G620" i="60"/>
  <c r="H620" i="60"/>
  <c r="C620" i="60"/>
  <c r="D620" i="60"/>
  <c r="C612" i="60"/>
  <c r="D612" i="60"/>
  <c r="G612" i="60"/>
  <c r="H612" i="60"/>
  <c r="G604" i="60"/>
  <c r="H604" i="60"/>
  <c r="C604" i="60"/>
  <c r="D604" i="60"/>
  <c r="C596" i="60"/>
  <c r="D596" i="60"/>
  <c r="H596" i="60" s="1"/>
  <c r="G596" i="60"/>
  <c r="C588" i="60"/>
  <c r="D588" i="60"/>
  <c r="G588" i="60"/>
  <c r="H588" i="60"/>
  <c r="H580" i="60"/>
  <c r="D580" i="60"/>
  <c r="C580" i="60"/>
  <c r="G580" i="60"/>
  <c r="C572" i="60"/>
  <c r="D572" i="60"/>
  <c r="G572" i="60"/>
  <c r="H572" i="60"/>
  <c r="G564" i="60"/>
  <c r="C564" i="60"/>
  <c r="D564" i="60"/>
  <c r="H564" i="60" s="1"/>
  <c r="C556" i="60"/>
  <c r="D556" i="60"/>
  <c r="G556" i="60"/>
  <c r="H556" i="60"/>
  <c r="G548" i="60"/>
  <c r="H548" i="60"/>
  <c r="C548" i="60"/>
  <c r="D548" i="60"/>
  <c r="C540" i="60"/>
  <c r="D540" i="60"/>
  <c r="G540" i="60"/>
  <c r="H540" i="60"/>
  <c r="G532" i="60"/>
  <c r="C532" i="60"/>
  <c r="D532" i="60"/>
  <c r="H532" i="60" s="1"/>
  <c r="C524" i="60"/>
  <c r="D524" i="60"/>
  <c r="G524" i="60"/>
  <c r="H524" i="60"/>
  <c r="G516" i="60"/>
  <c r="H516" i="60"/>
  <c r="C516" i="60"/>
  <c r="D516" i="60"/>
  <c r="C508" i="60"/>
  <c r="D508" i="60"/>
  <c r="G508" i="60"/>
  <c r="H508" i="60"/>
  <c r="D500" i="60"/>
  <c r="G500" i="60"/>
  <c r="H500" i="60"/>
  <c r="C492" i="60"/>
  <c r="D492" i="60"/>
  <c r="G492" i="60"/>
  <c r="H492" i="60"/>
  <c r="C484" i="60"/>
  <c r="D484" i="60"/>
  <c r="G484" i="60"/>
  <c r="H484" i="60"/>
  <c r="G476" i="60"/>
  <c r="H476" i="60"/>
  <c r="C476" i="60"/>
  <c r="D476" i="60"/>
  <c r="C468" i="60"/>
  <c r="D468" i="60"/>
  <c r="G468" i="60"/>
  <c r="H468" i="60"/>
  <c r="C460" i="60"/>
  <c r="D460" i="60"/>
  <c r="G460" i="60"/>
  <c r="H460" i="60"/>
  <c r="C452" i="60"/>
  <c r="D452" i="60"/>
  <c r="G452" i="60"/>
  <c r="H452" i="60"/>
  <c r="C444" i="60"/>
  <c r="D444" i="60"/>
  <c r="H444" i="60" s="1"/>
  <c r="G444" i="60"/>
  <c r="D436" i="60"/>
  <c r="G436" i="60"/>
  <c r="H436" i="60"/>
  <c r="C436" i="60"/>
  <c r="C428" i="60"/>
  <c r="D428" i="60"/>
  <c r="G428" i="60"/>
  <c r="H428" i="60"/>
  <c r="D420" i="60"/>
  <c r="G420" i="60"/>
  <c r="H420" i="60"/>
  <c r="C420" i="60"/>
  <c r="C412" i="60"/>
  <c r="D412" i="60"/>
  <c r="H412" i="60" s="1"/>
  <c r="G412" i="60"/>
  <c r="D404" i="60"/>
  <c r="G404" i="60"/>
  <c r="H404" i="60"/>
  <c r="C404" i="60"/>
  <c r="C396" i="60"/>
  <c r="D396" i="60"/>
  <c r="G396" i="60"/>
  <c r="H396" i="60"/>
  <c r="D388" i="60"/>
  <c r="G388" i="60"/>
  <c r="H388" i="60"/>
  <c r="C388" i="60"/>
  <c r="C380" i="60"/>
  <c r="D380" i="60"/>
  <c r="G380" i="60"/>
  <c r="H380" i="60"/>
  <c r="C372" i="60"/>
  <c r="D372" i="60"/>
  <c r="G372" i="60"/>
  <c r="H372" i="60"/>
  <c r="C364" i="60"/>
  <c r="D364" i="60"/>
  <c r="G364" i="60"/>
  <c r="H364" i="60"/>
  <c r="C356" i="60"/>
  <c r="D356" i="60"/>
  <c r="G356" i="60"/>
  <c r="H356" i="60"/>
  <c r="C348" i="60"/>
  <c r="D348" i="60"/>
  <c r="G348" i="60"/>
  <c r="H348" i="60"/>
  <c r="C340" i="60"/>
  <c r="D340" i="60"/>
  <c r="G340" i="60"/>
  <c r="H340" i="60"/>
  <c r="G332" i="60"/>
  <c r="H332" i="60"/>
  <c r="C332" i="60"/>
  <c r="D332" i="60"/>
  <c r="H324" i="60"/>
  <c r="C324" i="60"/>
  <c r="D324" i="60"/>
  <c r="G324" i="60"/>
  <c r="C316" i="60"/>
  <c r="D316" i="60"/>
  <c r="G316" i="60"/>
  <c r="H316" i="60"/>
  <c r="C308" i="60"/>
  <c r="D308" i="60"/>
  <c r="G308" i="60"/>
  <c r="H308" i="60"/>
  <c r="H300" i="60"/>
  <c r="D300" i="60"/>
  <c r="G300" i="60"/>
  <c r="C300" i="60"/>
  <c r="C292" i="60"/>
  <c r="D292" i="60"/>
  <c r="H292" i="60" s="1"/>
  <c r="G292" i="60"/>
  <c r="D284" i="60"/>
  <c r="G284" i="60"/>
  <c r="H284" i="60"/>
  <c r="C284" i="60"/>
  <c r="C276" i="60"/>
  <c r="D276" i="60"/>
  <c r="G276" i="60"/>
  <c r="H276" i="60"/>
  <c r="C268" i="60"/>
  <c r="D268" i="60"/>
  <c r="G268" i="60"/>
  <c r="H268" i="60"/>
  <c r="D260" i="60"/>
  <c r="H260" i="60" s="1"/>
  <c r="G260" i="60"/>
  <c r="C260" i="60"/>
  <c r="H252" i="60"/>
  <c r="C252" i="60"/>
  <c r="D252" i="60"/>
  <c r="G252" i="60"/>
  <c r="C244" i="60"/>
  <c r="D244" i="60"/>
  <c r="G244" i="60"/>
  <c r="H244" i="60"/>
  <c r="C236" i="60"/>
  <c r="D236" i="60"/>
  <c r="G236" i="60"/>
  <c r="H236" i="60"/>
  <c r="D228" i="60"/>
  <c r="H228" i="60" s="1"/>
  <c r="G228" i="60"/>
  <c r="C228" i="60"/>
  <c r="H220" i="60"/>
  <c r="C220" i="60"/>
  <c r="D220" i="60"/>
  <c r="G220" i="60"/>
  <c r="C212" i="60"/>
  <c r="H212" i="60"/>
  <c r="D212" i="60"/>
  <c r="G212" i="60"/>
  <c r="D204" i="60"/>
  <c r="G204" i="60"/>
  <c r="H204" i="60"/>
  <c r="C204" i="60"/>
  <c r="H196" i="60"/>
  <c r="C196" i="60"/>
  <c r="D196" i="60"/>
  <c r="G196" i="60"/>
  <c r="C188" i="60"/>
  <c r="D188" i="60"/>
  <c r="G188" i="60"/>
  <c r="H188" i="60"/>
  <c r="D180" i="60"/>
  <c r="G180" i="60"/>
  <c r="H180" i="60"/>
  <c r="C180" i="60"/>
  <c r="C172" i="60"/>
  <c r="D172" i="60"/>
  <c r="G172" i="60"/>
  <c r="H172" i="60"/>
  <c r="C164" i="60"/>
  <c r="D164" i="60"/>
  <c r="G164" i="60"/>
  <c r="H164" i="60"/>
  <c r="H156" i="60"/>
  <c r="C156" i="60"/>
  <c r="D156" i="60"/>
  <c r="G156" i="60"/>
  <c r="G148" i="60"/>
  <c r="H148" i="60"/>
  <c r="C148" i="60"/>
  <c r="D148" i="60"/>
  <c r="D140" i="60"/>
  <c r="G140" i="60"/>
  <c r="C140" i="60"/>
  <c r="H140" i="60"/>
  <c r="H132" i="60"/>
  <c r="C132" i="60"/>
  <c r="D132" i="60"/>
  <c r="G132" i="60"/>
  <c r="C124" i="60"/>
  <c r="D124" i="60"/>
  <c r="G124" i="60"/>
  <c r="H124" i="60"/>
  <c r="D116" i="60"/>
  <c r="G116" i="60"/>
  <c r="H116" i="60"/>
  <c r="C116" i="60"/>
  <c r="C108" i="60"/>
  <c r="G108" i="60"/>
  <c r="D108" i="60"/>
  <c r="H108" i="60" s="1"/>
  <c r="C100" i="60"/>
  <c r="D100" i="60"/>
  <c r="G100" i="60"/>
  <c r="H100" i="60"/>
  <c r="G92" i="60"/>
  <c r="H92" i="60"/>
  <c r="C92" i="60"/>
  <c r="D92" i="60"/>
  <c r="C84" i="60"/>
  <c r="D84" i="60"/>
  <c r="G84" i="60"/>
  <c r="H84" i="60"/>
  <c r="C76" i="60"/>
  <c r="D76" i="60"/>
  <c r="G76" i="60"/>
  <c r="H76" i="60"/>
  <c r="D68" i="60"/>
  <c r="G68" i="60"/>
  <c r="H68" i="60"/>
  <c r="C68" i="60"/>
  <c r="C60" i="60"/>
  <c r="D60" i="60"/>
  <c r="G60" i="60"/>
  <c r="H60" i="60"/>
  <c r="C52" i="60"/>
  <c r="D52" i="60"/>
  <c r="G52" i="60"/>
  <c r="H52" i="60"/>
  <c r="C44" i="60"/>
  <c r="D44" i="60"/>
  <c r="H44" i="60" s="1"/>
  <c r="G44" i="60"/>
  <c r="G36" i="60"/>
  <c r="H36" i="60"/>
  <c r="C36" i="60"/>
  <c r="D36" i="60"/>
  <c r="H28" i="60"/>
  <c r="C28" i="60"/>
  <c r="D28" i="60"/>
  <c r="G28" i="60"/>
  <c r="D20" i="60"/>
  <c r="G20" i="60"/>
  <c r="H20" i="60"/>
  <c r="C20" i="60"/>
  <c r="C12" i="60"/>
  <c r="G12" i="60"/>
  <c r="H12" i="60"/>
  <c r="D12" i="60"/>
  <c r="C4" i="60"/>
  <c r="D4" i="60"/>
  <c r="G4" i="60"/>
  <c r="H4" i="60"/>
  <c r="C757" i="60"/>
  <c r="E757" i="60" s="1"/>
  <c r="C755" i="60"/>
  <c r="E755" i="60" s="1"/>
  <c r="D753" i="60"/>
  <c r="D751" i="60"/>
  <c r="G745" i="60"/>
  <c r="G742" i="60"/>
  <c r="D740" i="60"/>
  <c r="D731" i="60"/>
  <c r="D722" i="60"/>
  <c r="H718" i="60"/>
  <c r="C637" i="60"/>
  <c r="D637" i="60"/>
  <c r="G637" i="60"/>
  <c r="H637" i="60"/>
  <c r="G613" i="60"/>
  <c r="H613" i="60"/>
  <c r="C613" i="60"/>
  <c r="G597" i="60"/>
  <c r="C597" i="60"/>
  <c r="C732" i="60"/>
  <c r="D732" i="60"/>
  <c r="G732" i="60"/>
  <c r="C716" i="60"/>
  <c r="D716" i="60"/>
  <c r="H716" i="60" s="1"/>
  <c r="G716" i="60"/>
  <c r="C708" i="60"/>
  <c r="D708" i="60"/>
  <c r="G708" i="60"/>
  <c r="H708" i="60"/>
  <c r="D739" i="60"/>
  <c r="G739" i="60"/>
  <c r="H739" i="60"/>
  <c r="C723" i="60"/>
  <c r="D723" i="60"/>
  <c r="D715" i="60"/>
  <c r="H715" i="60" s="1"/>
  <c r="G715" i="60"/>
  <c r="C707" i="60"/>
  <c r="D707" i="60"/>
  <c r="G707" i="60"/>
  <c r="C699" i="60"/>
  <c r="D699" i="60"/>
  <c r="G699" i="60"/>
  <c r="H699" i="60"/>
  <c r="G691" i="60"/>
  <c r="H691" i="60"/>
  <c r="C691" i="60"/>
  <c r="C683" i="60"/>
  <c r="D683" i="60"/>
  <c r="G683" i="60"/>
  <c r="H683" i="60"/>
  <c r="C675" i="60"/>
  <c r="D675" i="60"/>
  <c r="G675" i="60"/>
  <c r="H675" i="60"/>
  <c r="H667" i="60"/>
  <c r="C667" i="60"/>
  <c r="D667" i="60"/>
  <c r="C659" i="60"/>
  <c r="D659" i="60"/>
  <c r="G659" i="60"/>
  <c r="H659" i="60"/>
  <c r="C651" i="60"/>
  <c r="D651" i="60"/>
  <c r="G651" i="60"/>
  <c r="H651" i="60"/>
  <c r="C643" i="60"/>
  <c r="D643" i="60"/>
  <c r="G643" i="60"/>
  <c r="C635" i="60"/>
  <c r="D635" i="60"/>
  <c r="G635" i="60"/>
  <c r="H635" i="60"/>
  <c r="C627" i="60"/>
  <c r="D627" i="60"/>
  <c r="H627" i="60" s="1"/>
  <c r="G627" i="60"/>
  <c r="C619" i="60"/>
  <c r="D619" i="60"/>
  <c r="G619" i="60"/>
  <c r="H619" i="60"/>
  <c r="H611" i="60"/>
  <c r="C611" i="60"/>
  <c r="D611" i="60"/>
  <c r="C603" i="60"/>
  <c r="D603" i="60"/>
  <c r="G603" i="60"/>
  <c r="H603" i="60"/>
  <c r="C595" i="60"/>
  <c r="D595" i="60"/>
  <c r="H595" i="60" s="1"/>
  <c r="D587" i="60"/>
  <c r="G587" i="60"/>
  <c r="H587" i="60"/>
  <c r="C579" i="60"/>
  <c r="D579" i="60"/>
  <c r="G579" i="60"/>
  <c r="H579" i="60"/>
  <c r="C571" i="60"/>
  <c r="D571" i="60"/>
  <c r="G571" i="60"/>
  <c r="C563" i="60"/>
  <c r="D563" i="60"/>
  <c r="H563" i="60" s="1"/>
  <c r="G563" i="60"/>
  <c r="H555" i="60"/>
  <c r="C555" i="60"/>
  <c r="D555" i="60"/>
  <c r="G555" i="60"/>
  <c r="C547" i="60"/>
  <c r="D547" i="60"/>
  <c r="G547" i="60"/>
  <c r="H547" i="60"/>
  <c r="H539" i="60"/>
  <c r="C539" i="60"/>
  <c r="D539" i="60"/>
  <c r="G539" i="60"/>
  <c r="C531" i="60"/>
  <c r="D531" i="60"/>
  <c r="G531" i="60"/>
  <c r="H531" i="60"/>
  <c r="G523" i="60"/>
  <c r="H523" i="60"/>
  <c r="C523" i="60"/>
  <c r="D523" i="60"/>
  <c r="C515" i="60"/>
  <c r="D515" i="60"/>
  <c r="G515" i="60"/>
  <c r="H515" i="60"/>
  <c r="G507" i="60"/>
  <c r="H507" i="60"/>
  <c r="C507" i="60"/>
  <c r="D507" i="60"/>
  <c r="C499" i="60"/>
  <c r="D499" i="60"/>
  <c r="G499" i="60"/>
  <c r="H499" i="60"/>
  <c r="C491" i="60"/>
  <c r="D491" i="60"/>
  <c r="G491" i="60"/>
  <c r="H491" i="60"/>
  <c r="H483" i="60"/>
  <c r="C483" i="60"/>
  <c r="D483" i="60"/>
  <c r="G483" i="60"/>
  <c r="C475" i="60"/>
  <c r="D475" i="60"/>
  <c r="G475" i="60"/>
  <c r="H475" i="60"/>
  <c r="D467" i="60"/>
  <c r="G467" i="60"/>
  <c r="H467" i="60"/>
  <c r="C467" i="60"/>
  <c r="C459" i="60"/>
  <c r="D459" i="60"/>
  <c r="G459" i="60"/>
  <c r="H459" i="60"/>
  <c r="D451" i="60"/>
  <c r="G451" i="60"/>
  <c r="H451" i="60"/>
  <c r="C451" i="60"/>
  <c r="G443" i="60"/>
  <c r="C443" i="60"/>
  <c r="D443" i="60"/>
  <c r="H443" i="60" s="1"/>
  <c r="C435" i="60"/>
  <c r="D435" i="60"/>
  <c r="G435" i="60"/>
  <c r="H435" i="60"/>
  <c r="G427" i="60"/>
  <c r="H427" i="60"/>
  <c r="C427" i="60"/>
  <c r="D427" i="60"/>
  <c r="C419" i="60"/>
  <c r="D419" i="60"/>
  <c r="G419" i="60"/>
  <c r="H419" i="60"/>
  <c r="G411" i="60"/>
  <c r="C411" i="60"/>
  <c r="D411" i="60"/>
  <c r="H411" i="60" s="1"/>
  <c r="C403" i="60"/>
  <c r="D403" i="60"/>
  <c r="G403" i="60"/>
  <c r="H403" i="60"/>
  <c r="G395" i="60"/>
  <c r="H395" i="60"/>
  <c r="C395" i="60"/>
  <c r="D395" i="60"/>
  <c r="C387" i="60"/>
  <c r="D387" i="60"/>
  <c r="G387" i="60"/>
  <c r="H387" i="60"/>
  <c r="D379" i="60"/>
  <c r="G379" i="60"/>
  <c r="H379" i="60"/>
  <c r="C379" i="60"/>
  <c r="C371" i="60"/>
  <c r="D371" i="60"/>
  <c r="G371" i="60"/>
  <c r="H371" i="60"/>
  <c r="D363" i="60"/>
  <c r="G363" i="60"/>
  <c r="H363" i="60"/>
  <c r="C363" i="60"/>
  <c r="C355" i="60"/>
  <c r="D355" i="60"/>
  <c r="G355" i="60"/>
  <c r="H355" i="60"/>
  <c r="D347" i="60"/>
  <c r="G347" i="60"/>
  <c r="H347" i="60"/>
  <c r="C347" i="60"/>
  <c r="H339" i="60"/>
  <c r="C339" i="60"/>
  <c r="D339" i="60"/>
  <c r="G339" i="60"/>
  <c r="C331" i="60"/>
  <c r="D331" i="60"/>
  <c r="G331" i="60"/>
  <c r="H331" i="60"/>
  <c r="C323" i="60"/>
  <c r="D323" i="60"/>
  <c r="G323" i="60"/>
  <c r="H323" i="60"/>
  <c r="G315" i="60"/>
  <c r="C315" i="60"/>
  <c r="D315" i="60"/>
  <c r="H315" i="60"/>
  <c r="C307" i="60"/>
  <c r="G307" i="60"/>
  <c r="H307" i="60"/>
  <c r="D307" i="60"/>
  <c r="C299" i="60"/>
  <c r="D299" i="60"/>
  <c r="G299" i="60"/>
  <c r="H299" i="60"/>
  <c r="G291" i="60"/>
  <c r="C291" i="60"/>
  <c r="D291" i="60"/>
  <c r="H291" i="60" s="1"/>
  <c r="C283" i="60"/>
  <c r="D283" i="60"/>
  <c r="G283" i="60"/>
  <c r="H283" i="60"/>
  <c r="D275" i="60"/>
  <c r="G275" i="60"/>
  <c r="H275" i="60"/>
  <c r="C275" i="60"/>
  <c r="H267" i="60"/>
  <c r="C267" i="60"/>
  <c r="D267" i="60"/>
  <c r="G267" i="60"/>
  <c r="C259" i="60"/>
  <c r="D259" i="60"/>
  <c r="H259" i="60" s="1"/>
  <c r="G259" i="60"/>
  <c r="C251" i="60"/>
  <c r="D251" i="60"/>
  <c r="G251" i="60"/>
  <c r="H251" i="60"/>
  <c r="G243" i="60"/>
  <c r="H243" i="60"/>
  <c r="C243" i="60"/>
  <c r="D243" i="60"/>
  <c r="H235" i="60"/>
  <c r="C235" i="60"/>
  <c r="D235" i="60"/>
  <c r="G235" i="60"/>
  <c r="C227" i="60"/>
  <c r="D227" i="60"/>
  <c r="G227" i="60"/>
  <c r="H227" i="60"/>
  <c r="C219" i="60"/>
  <c r="D219" i="60"/>
  <c r="G219" i="60"/>
  <c r="H219" i="60"/>
  <c r="H211" i="60"/>
  <c r="C211" i="60"/>
  <c r="D211" i="60"/>
  <c r="G211" i="60"/>
  <c r="C203" i="60"/>
  <c r="D203" i="60"/>
  <c r="G203" i="60"/>
  <c r="H203" i="60"/>
  <c r="C195" i="60"/>
  <c r="D195" i="60"/>
  <c r="H195" i="60"/>
  <c r="G195" i="60"/>
  <c r="G187" i="60"/>
  <c r="H187" i="60"/>
  <c r="C187" i="60"/>
  <c r="D187" i="60"/>
  <c r="C179" i="60"/>
  <c r="D179" i="60"/>
  <c r="H179" i="60"/>
  <c r="G179" i="60"/>
  <c r="D171" i="60"/>
  <c r="G171" i="60"/>
  <c r="H171" i="60"/>
  <c r="C171" i="60"/>
  <c r="H163" i="60"/>
  <c r="C163" i="60"/>
  <c r="D163" i="60"/>
  <c r="G163" i="60"/>
  <c r="C155" i="60"/>
  <c r="D155" i="60"/>
  <c r="H155" i="60"/>
  <c r="G155" i="60"/>
  <c r="G147" i="60"/>
  <c r="H147" i="60"/>
  <c r="C147" i="60"/>
  <c r="D147" i="60"/>
  <c r="C139" i="60"/>
  <c r="D139" i="60"/>
  <c r="H139" i="60" s="1"/>
  <c r="G139" i="60"/>
  <c r="C131" i="60"/>
  <c r="D131" i="60"/>
  <c r="G131" i="60"/>
  <c r="H131" i="60"/>
  <c r="G123" i="60"/>
  <c r="H123" i="60"/>
  <c r="C123" i="60"/>
  <c r="D123" i="60"/>
  <c r="C115" i="60"/>
  <c r="D115" i="60"/>
  <c r="G115" i="60"/>
  <c r="H115" i="60"/>
  <c r="D107" i="60"/>
  <c r="H107" i="60" s="1"/>
  <c r="C107" i="60"/>
  <c r="G107" i="60"/>
  <c r="H99" i="60"/>
  <c r="G99" i="60"/>
  <c r="C99" i="60"/>
  <c r="D99" i="60"/>
  <c r="C91" i="60"/>
  <c r="D91" i="60"/>
  <c r="G91" i="60"/>
  <c r="H91" i="60"/>
  <c r="G83" i="60"/>
  <c r="H83" i="60"/>
  <c r="C83" i="60"/>
  <c r="D83" i="60"/>
  <c r="C75" i="60"/>
  <c r="G75" i="60"/>
  <c r="D75" i="60"/>
  <c r="H75" i="60" s="1"/>
  <c r="D67" i="60"/>
  <c r="G67" i="60"/>
  <c r="H67" i="60"/>
  <c r="C67" i="60"/>
  <c r="C59" i="60"/>
  <c r="D59" i="60"/>
  <c r="G59" i="60"/>
  <c r="H59" i="60"/>
  <c r="D51" i="60"/>
  <c r="G51" i="60"/>
  <c r="H51" i="60"/>
  <c r="C51" i="60"/>
  <c r="C43" i="60"/>
  <c r="G43" i="60"/>
  <c r="H43" i="60"/>
  <c r="D43" i="60"/>
  <c r="C35" i="60"/>
  <c r="D35" i="60"/>
  <c r="H35" i="60"/>
  <c r="G35" i="60"/>
  <c r="C27" i="60"/>
  <c r="D27" i="60"/>
  <c r="G27" i="60"/>
  <c r="H27" i="60"/>
  <c r="C19" i="60"/>
  <c r="D19" i="60"/>
  <c r="G19" i="60"/>
  <c r="H19" i="60"/>
  <c r="D11" i="60"/>
  <c r="G11" i="60"/>
  <c r="H11" i="60"/>
  <c r="C11" i="60"/>
  <c r="D760" i="60"/>
  <c r="C753" i="60"/>
  <c r="C751" i="60"/>
  <c r="C740" i="60"/>
  <c r="H736" i="60"/>
  <c r="G733" i="60"/>
  <c r="C731" i="60"/>
  <c r="H727" i="60"/>
  <c r="C722" i="60"/>
  <c r="D691" i="60"/>
  <c r="H676" i="60"/>
  <c r="H661" i="60"/>
  <c r="C697" i="60"/>
  <c r="D697" i="60"/>
  <c r="G697" i="60"/>
  <c r="H697" i="60"/>
  <c r="D741" i="60"/>
  <c r="G741" i="60"/>
  <c r="C725" i="60"/>
  <c r="D725" i="60"/>
  <c r="H709" i="60"/>
  <c r="C709" i="60"/>
  <c r="D709" i="60"/>
  <c r="G693" i="60"/>
  <c r="H693" i="60"/>
  <c r="C693" i="60"/>
  <c r="E693" i="60" s="1"/>
  <c r="G645" i="60"/>
  <c r="H645" i="60"/>
  <c r="C645" i="60"/>
  <c r="D645" i="60"/>
  <c r="C621" i="60"/>
  <c r="D621" i="60"/>
  <c r="G621" i="60"/>
  <c r="H621" i="60"/>
  <c r="G589" i="60"/>
  <c r="H589" i="60"/>
  <c r="C589" i="60"/>
  <c r="D589" i="60"/>
  <c r="C730" i="60"/>
  <c r="D730" i="60"/>
  <c r="G730" i="60"/>
  <c r="C714" i="60"/>
  <c r="D714" i="60"/>
  <c r="G714" i="60"/>
  <c r="H714" i="60"/>
  <c r="C706" i="60"/>
  <c r="D706" i="60"/>
  <c r="G706" i="60"/>
  <c r="H706" i="60"/>
  <c r="H698" i="60"/>
  <c r="C698" i="60"/>
  <c r="D698" i="60"/>
  <c r="C690" i="60"/>
  <c r="D690" i="60"/>
  <c r="G690" i="60"/>
  <c r="H690" i="60"/>
  <c r="D682" i="60"/>
  <c r="G682" i="60"/>
  <c r="H682" i="60"/>
  <c r="C674" i="60"/>
  <c r="D674" i="60"/>
  <c r="G674" i="60"/>
  <c r="C666" i="60"/>
  <c r="D666" i="60"/>
  <c r="G666" i="60"/>
  <c r="H666" i="60"/>
  <c r="D658" i="60"/>
  <c r="H658" i="60" s="1"/>
  <c r="G658" i="60"/>
  <c r="C650" i="60"/>
  <c r="D650" i="60"/>
  <c r="G650" i="60"/>
  <c r="C642" i="60"/>
  <c r="D642" i="60"/>
  <c r="G642" i="60"/>
  <c r="H642" i="60"/>
  <c r="C634" i="60"/>
  <c r="D634" i="60"/>
  <c r="G634" i="60"/>
  <c r="C626" i="60"/>
  <c r="D626" i="60"/>
  <c r="H626" i="60" s="1"/>
  <c r="G626" i="60"/>
  <c r="H618" i="60"/>
  <c r="C618" i="60"/>
  <c r="D618" i="60"/>
  <c r="C610" i="60"/>
  <c r="D610" i="60"/>
  <c r="G610" i="60"/>
  <c r="H610" i="60"/>
  <c r="H602" i="60"/>
  <c r="C602" i="60"/>
  <c r="D602" i="60"/>
  <c r="C594" i="60"/>
  <c r="D594" i="60"/>
  <c r="H594" i="60" s="1"/>
  <c r="G594" i="60"/>
  <c r="C586" i="60"/>
  <c r="D586" i="60"/>
  <c r="G586" i="60"/>
  <c r="H586" i="60"/>
  <c r="D578" i="60"/>
  <c r="G578" i="60"/>
  <c r="C578" i="60"/>
  <c r="H578" i="60"/>
  <c r="C570" i="60"/>
  <c r="D570" i="60"/>
  <c r="G570" i="60"/>
  <c r="H570" i="60"/>
  <c r="C562" i="60"/>
  <c r="D562" i="60"/>
  <c r="H562" i="60" s="1"/>
  <c r="G562" i="60"/>
  <c r="C554" i="60"/>
  <c r="D554" i="60"/>
  <c r="G554" i="60"/>
  <c r="H554" i="60"/>
  <c r="H546" i="60"/>
  <c r="C546" i="60"/>
  <c r="D546" i="60"/>
  <c r="G546" i="60"/>
  <c r="C538" i="60"/>
  <c r="D538" i="60"/>
  <c r="G538" i="60"/>
  <c r="H538" i="60"/>
  <c r="G530" i="60"/>
  <c r="H530" i="60"/>
  <c r="C530" i="60"/>
  <c r="D530" i="60"/>
  <c r="C522" i="60"/>
  <c r="D522" i="60"/>
  <c r="G522" i="60"/>
  <c r="H522" i="60"/>
  <c r="G514" i="60"/>
  <c r="H514" i="60"/>
  <c r="C514" i="60"/>
  <c r="C506" i="60"/>
  <c r="D506" i="60"/>
  <c r="G506" i="60"/>
  <c r="H506" i="60"/>
  <c r="D498" i="60"/>
  <c r="G498" i="60"/>
  <c r="H498" i="60"/>
  <c r="C498" i="60"/>
  <c r="C490" i="60"/>
  <c r="D490" i="60"/>
  <c r="G490" i="60"/>
  <c r="H490" i="60"/>
  <c r="C482" i="60"/>
  <c r="D482" i="60"/>
  <c r="G482" i="60"/>
  <c r="H482" i="60"/>
  <c r="G474" i="60"/>
  <c r="C474" i="60"/>
  <c r="D474" i="60"/>
  <c r="H474" i="60" s="1"/>
  <c r="C466" i="60"/>
  <c r="D466" i="60"/>
  <c r="G466" i="60"/>
  <c r="H466" i="60"/>
  <c r="D458" i="60"/>
  <c r="G458" i="60"/>
  <c r="H458" i="60"/>
  <c r="C458" i="60"/>
  <c r="C450" i="60"/>
  <c r="D450" i="60"/>
  <c r="G450" i="60"/>
  <c r="H450" i="60"/>
  <c r="C442" i="60"/>
  <c r="D442" i="60"/>
  <c r="H442" i="60" s="1"/>
  <c r="G442" i="60"/>
  <c r="G434" i="60"/>
  <c r="H434" i="60"/>
  <c r="C434" i="60"/>
  <c r="D434" i="60"/>
  <c r="C426" i="60"/>
  <c r="D426" i="60"/>
  <c r="G426" i="60"/>
  <c r="H426" i="60"/>
  <c r="G418" i="60"/>
  <c r="H418" i="60"/>
  <c r="C418" i="60"/>
  <c r="D418" i="60"/>
  <c r="C410" i="60"/>
  <c r="D410" i="60"/>
  <c r="H410" i="60" s="1"/>
  <c r="G410" i="60"/>
  <c r="G402" i="60"/>
  <c r="H402" i="60"/>
  <c r="C402" i="60"/>
  <c r="D402" i="60"/>
  <c r="C394" i="60"/>
  <c r="D394" i="60"/>
  <c r="G394" i="60"/>
  <c r="H394" i="60"/>
  <c r="G386" i="60"/>
  <c r="H386" i="60"/>
  <c r="C386" i="60"/>
  <c r="D386" i="60"/>
  <c r="C378" i="60"/>
  <c r="D378" i="60"/>
  <c r="G378" i="60"/>
  <c r="H378" i="60"/>
  <c r="D370" i="60"/>
  <c r="G370" i="60"/>
  <c r="H370" i="60"/>
  <c r="C370" i="60"/>
  <c r="C362" i="60"/>
  <c r="D362" i="60"/>
  <c r="G362" i="60"/>
  <c r="H362" i="60"/>
  <c r="D354" i="60"/>
  <c r="G354" i="60"/>
  <c r="H354" i="60"/>
  <c r="C354" i="60"/>
  <c r="C346" i="60"/>
  <c r="D346" i="60"/>
  <c r="G346" i="60"/>
  <c r="H346" i="60"/>
  <c r="C338" i="60"/>
  <c r="D338" i="60"/>
  <c r="G338" i="60"/>
  <c r="H338" i="60"/>
  <c r="H330" i="60"/>
  <c r="C330" i="60"/>
  <c r="D330" i="60"/>
  <c r="G330" i="60"/>
  <c r="C322" i="60"/>
  <c r="D322" i="60"/>
  <c r="H322" i="60" s="1"/>
  <c r="G322" i="60"/>
  <c r="C314" i="60"/>
  <c r="D314" i="60"/>
  <c r="G314" i="60"/>
  <c r="H314" i="60"/>
  <c r="D306" i="60"/>
  <c r="G306" i="60"/>
  <c r="H306" i="60"/>
  <c r="C306" i="60"/>
  <c r="C298" i="60"/>
  <c r="D298" i="60"/>
  <c r="G298" i="60"/>
  <c r="H298" i="60"/>
  <c r="C290" i="60"/>
  <c r="D290" i="60"/>
  <c r="H290" i="60" s="1"/>
  <c r="G290" i="60"/>
  <c r="G282" i="60"/>
  <c r="H282" i="60"/>
  <c r="C282" i="60"/>
  <c r="D282" i="60"/>
  <c r="C274" i="60"/>
  <c r="D274" i="60"/>
  <c r="G274" i="60"/>
  <c r="H274" i="60"/>
  <c r="C266" i="60"/>
  <c r="D266" i="60"/>
  <c r="G266" i="60"/>
  <c r="H266" i="60"/>
  <c r="G258" i="60"/>
  <c r="C258" i="60"/>
  <c r="D258" i="60"/>
  <c r="H258" i="60" s="1"/>
  <c r="C250" i="60"/>
  <c r="D250" i="60"/>
  <c r="G250" i="60"/>
  <c r="H250" i="60"/>
  <c r="C242" i="60"/>
  <c r="D242" i="60"/>
  <c r="G242" i="60"/>
  <c r="H242" i="60"/>
  <c r="C234" i="60"/>
  <c r="D234" i="60"/>
  <c r="G234" i="60"/>
  <c r="H234" i="60"/>
  <c r="G226" i="60"/>
  <c r="H226" i="60"/>
  <c r="C226" i="60"/>
  <c r="D226" i="60"/>
  <c r="G218" i="60"/>
  <c r="C218" i="60"/>
  <c r="D218" i="60"/>
  <c r="H218" i="60"/>
  <c r="C210" i="60"/>
  <c r="D210" i="60"/>
  <c r="G210" i="60"/>
  <c r="H210" i="60"/>
  <c r="G202" i="60"/>
  <c r="H202" i="60"/>
  <c r="C202" i="60"/>
  <c r="D202" i="60"/>
  <c r="C194" i="60"/>
  <c r="G194" i="60"/>
  <c r="H194" i="60"/>
  <c r="D194" i="60"/>
  <c r="C186" i="60"/>
  <c r="D186" i="60"/>
  <c r="G186" i="60"/>
  <c r="H186" i="60"/>
  <c r="G178" i="60"/>
  <c r="H178" i="60"/>
  <c r="C178" i="60"/>
  <c r="D178" i="60"/>
  <c r="C170" i="60"/>
  <c r="D170" i="60"/>
  <c r="G170" i="60"/>
  <c r="H170" i="60"/>
  <c r="C162" i="60"/>
  <c r="D162" i="60"/>
  <c r="G162" i="60"/>
  <c r="H162" i="60"/>
  <c r="C154" i="60"/>
  <c r="D154" i="60"/>
  <c r="G154" i="60"/>
  <c r="H154" i="60"/>
  <c r="C146" i="60"/>
  <c r="D146" i="60"/>
  <c r="G146" i="60"/>
  <c r="H146" i="60"/>
  <c r="D138" i="60"/>
  <c r="H138" i="60" s="1"/>
  <c r="G138" i="60"/>
  <c r="C138" i="60"/>
  <c r="C130" i="60"/>
  <c r="D130" i="60"/>
  <c r="G130" i="60"/>
  <c r="H130" i="60"/>
  <c r="C122" i="60"/>
  <c r="D122" i="60"/>
  <c r="G122" i="60"/>
  <c r="H122" i="60"/>
  <c r="G114" i="60"/>
  <c r="H114" i="60"/>
  <c r="C114" i="60"/>
  <c r="D114" i="60"/>
  <c r="C106" i="60"/>
  <c r="D106" i="60"/>
  <c r="H106" i="60" s="1"/>
  <c r="G106" i="60"/>
  <c r="C98" i="60"/>
  <c r="D98" i="60"/>
  <c r="G98" i="60"/>
  <c r="H98" i="60"/>
  <c r="H90" i="60"/>
  <c r="C90" i="60"/>
  <c r="D90" i="60"/>
  <c r="G90" i="60"/>
  <c r="C82" i="60"/>
  <c r="D82" i="60"/>
  <c r="H82" i="60"/>
  <c r="G82" i="60"/>
  <c r="D74" i="60"/>
  <c r="G74" i="60"/>
  <c r="H74" i="60"/>
  <c r="C74" i="60"/>
  <c r="C66" i="60"/>
  <c r="D66" i="60"/>
  <c r="G66" i="60"/>
  <c r="H66" i="60"/>
  <c r="D58" i="60"/>
  <c r="G58" i="60"/>
  <c r="H58" i="60"/>
  <c r="C58" i="60"/>
  <c r="C50" i="60"/>
  <c r="G50" i="60"/>
  <c r="H50" i="60"/>
  <c r="D50" i="60"/>
  <c r="D42" i="60"/>
  <c r="G42" i="60"/>
  <c r="H42" i="60"/>
  <c r="C42" i="60"/>
  <c r="G34" i="60"/>
  <c r="H34" i="60"/>
  <c r="C34" i="60"/>
  <c r="D34" i="60"/>
  <c r="H26" i="60"/>
  <c r="C26" i="60"/>
  <c r="D26" i="60"/>
  <c r="G26" i="60"/>
  <c r="C18" i="60"/>
  <c r="D18" i="60"/>
  <c r="G18" i="60"/>
  <c r="H18" i="60"/>
  <c r="C10" i="60"/>
  <c r="D10" i="60"/>
  <c r="G10" i="60"/>
  <c r="H10" i="60"/>
  <c r="H3" i="60"/>
  <c r="C760" i="60"/>
  <c r="D758" i="60"/>
  <c r="D749" i="60"/>
  <c r="D747" i="60"/>
  <c r="D745" i="60"/>
  <c r="E745" i="60" s="1"/>
  <c r="D742" i="60"/>
  <c r="C739" i="60"/>
  <c r="G736" i="60"/>
  <c r="H730" i="60"/>
  <c r="G727" i="60"/>
  <c r="G724" i="60"/>
  <c r="H721" i="60"/>
  <c r="H674" i="60"/>
  <c r="C660" i="60"/>
  <c r="G602" i="60"/>
  <c r="C587" i="60"/>
  <c r="D514" i="60"/>
  <c r="C513" i="60"/>
  <c r="D513" i="60"/>
  <c r="G513" i="60"/>
  <c r="H513" i="60"/>
  <c r="G505" i="60"/>
  <c r="C505" i="60"/>
  <c r="D505" i="60"/>
  <c r="H505" i="60" s="1"/>
  <c r="C497" i="60"/>
  <c r="D497" i="60"/>
  <c r="G497" i="60"/>
  <c r="H497" i="60"/>
  <c r="D489" i="60"/>
  <c r="G489" i="60"/>
  <c r="H489" i="60"/>
  <c r="C489" i="60"/>
  <c r="H481" i="60"/>
  <c r="C481" i="60"/>
  <c r="D481" i="60"/>
  <c r="G481" i="60"/>
  <c r="C473" i="60"/>
  <c r="D473" i="60"/>
  <c r="H473" i="60" s="1"/>
  <c r="G473" i="60"/>
  <c r="G465" i="60"/>
  <c r="H465" i="60"/>
  <c r="C465" i="60"/>
  <c r="D465" i="60"/>
  <c r="C457" i="60"/>
  <c r="D457" i="60"/>
  <c r="G457" i="60"/>
  <c r="H457" i="60"/>
  <c r="G449" i="60"/>
  <c r="H449" i="60"/>
  <c r="C449" i="60"/>
  <c r="D449" i="60"/>
  <c r="G441" i="60"/>
  <c r="C441" i="60"/>
  <c r="D441" i="60"/>
  <c r="H441" i="60" s="1"/>
  <c r="C433" i="60"/>
  <c r="D433" i="60"/>
  <c r="G433" i="60"/>
  <c r="H433" i="60"/>
  <c r="G425" i="60"/>
  <c r="H425" i="60"/>
  <c r="C425" i="60"/>
  <c r="D425" i="60"/>
  <c r="C417" i="60"/>
  <c r="D417" i="60"/>
  <c r="G417" i="60"/>
  <c r="H417" i="60"/>
  <c r="G409" i="60"/>
  <c r="C409" i="60"/>
  <c r="D409" i="60"/>
  <c r="H409" i="60" s="1"/>
  <c r="C401" i="60"/>
  <c r="D401" i="60"/>
  <c r="G401" i="60"/>
  <c r="H401" i="60"/>
  <c r="G393" i="60"/>
  <c r="H393" i="60"/>
  <c r="C393" i="60"/>
  <c r="D393" i="60"/>
  <c r="C385" i="60"/>
  <c r="D385" i="60"/>
  <c r="G385" i="60"/>
  <c r="H385" i="60"/>
  <c r="G377" i="60"/>
  <c r="H377" i="60"/>
  <c r="C377" i="60"/>
  <c r="D377" i="60"/>
  <c r="C369" i="60"/>
  <c r="D369" i="60"/>
  <c r="G369" i="60"/>
  <c r="H369" i="60"/>
  <c r="G361" i="60"/>
  <c r="H361" i="60"/>
  <c r="C361" i="60"/>
  <c r="D361" i="60"/>
  <c r="C353" i="60"/>
  <c r="D353" i="60"/>
  <c r="H353" i="60" s="1"/>
  <c r="G353" i="60"/>
  <c r="G345" i="60"/>
  <c r="H345" i="60"/>
  <c r="C345" i="60"/>
  <c r="D345" i="60"/>
  <c r="C337" i="60"/>
  <c r="D337" i="60"/>
  <c r="G337" i="60"/>
  <c r="H337" i="60"/>
  <c r="C329" i="60"/>
  <c r="D329" i="60"/>
  <c r="G329" i="60"/>
  <c r="H329" i="60"/>
  <c r="C321" i="60"/>
  <c r="D321" i="60"/>
  <c r="H321" i="60" s="1"/>
  <c r="G321" i="60"/>
  <c r="G313" i="60"/>
  <c r="H313" i="60"/>
  <c r="C313" i="60"/>
  <c r="D313" i="60"/>
  <c r="C305" i="60"/>
  <c r="D305" i="60"/>
  <c r="G305" i="60"/>
  <c r="H305" i="60"/>
  <c r="D297" i="60"/>
  <c r="G297" i="60"/>
  <c r="H297" i="60"/>
  <c r="C297" i="60"/>
  <c r="C289" i="60"/>
  <c r="D289" i="60"/>
  <c r="H289" i="60" s="1"/>
  <c r="G289" i="60"/>
  <c r="C281" i="60"/>
  <c r="D281" i="60"/>
  <c r="G281" i="60"/>
  <c r="H281" i="60"/>
  <c r="G273" i="60"/>
  <c r="H273" i="60"/>
  <c r="C273" i="60"/>
  <c r="D273" i="60"/>
  <c r="C265" i="60"/>
  <c r="D265" i="60"/>
  <c r="G265" i="60"/>
  <c r="H265" i="60"/>
  <c r="C257" i="60"/>
  <c r="D257" i="60"/>
  <c r="G257" i="60"/>
  <c r="H257" i="60"/>
  <c r="C249" i="60"/>
  <c r="D249" i="60"/>
  <c r="G249" i="60"/>
  <c r="H249" i="60"/>
  <c r="G241" i="60"/>
  <c r="H241" i="60"/>
  <c r="C241" i="60"/>
  <c r="D241" i="60"/>
  <c r="C233" i="60"/>
  <c r="D233" i="60"/>
  <c r="G233" i="60"/>
  <c r="H233" i="60"/>
  <c r="C225" i="60"/>
  <c r="D225" i="60"/>
  <c r="G225" i="60"/>
  <c r="H225" i="60"/>
  <c r="G217" i="60"/>
  <c r="H217" i="60"/>
  <c r="C217" i="60"/>
  <c r="D217" i="60"/>
  <c r="C209" i="60"/>
  <c r="G209" i="60"/>
  <c r="H209" i="60"/>
  <c r="D209" i="60"/>
  <c r="C201" i="60"/>
  <c r="G201" i="60"/>
  <c r="D201" i="60"/>
  <c r="H201" i="60"/>
  <c r="C193" i="60"/>
  <c r="D193" i="60"/>
  <c r="G193" i="60"/>
  <c r="H193" i="60"/>
  <c r="H185" i="60"/>
  <c r="C185" i="60"/>
  <c r="D185" i="60"/>
  <c r="G185" i="60"/>
  <c r="C177" i="60"/>
  <c r="D177" i="60"/>
  <c r="G177" i="60"/>
  <c r="H177" i="60"/>
  <c r="D169" i="60"/>
  <c r="H169" i="60" s="1"/>
  <c r="G169" i="60"/>
  <c r="C169" i="60"/>
  <c r="C161" i="60"/>
  <c r="D161" i="60"/>
  <c r="G161" i="60"/>
  <c r="H161" i="60"/>
  <c r="C153" i="60"/>
  <c r="D153" i="60"/>
  <c r="G153" i="60"/>
  <c r="H153" i="60"/>
  <c r="H145" i="60"/>
  <c r="C145" i="60"/>
  <c r="D145" i="60"/>
  <c r="G145" i="60"/>
  <c r="C137" i="60"/>
  <c r="D137" i="60"/>
  <c r="H137" i="60" s="1"/>
  <c r="G137" i="60"/>
  <c r="C129" i="60"/>
  <c r="D129" i="60"/>
  <c r="G129" i="60"/>
  <c r="H129" i="60"/>
  <c r="H121" i="60"/>
  <c r="D121" i="60"/>
  <c r="G121" i="60"/>
  <c r="C121" i="60"/>
  <c r="C113" i="60"/>
  <c r="D113" i="60"/>
  <c r="G113" i="60"/>
  <c r="H113" i="60"/>
  <c r="D105" i="60"/>
  <c r="H105" i="60" s="1"/>
  <c r="G105" i="60"/>
  <c r="C105" i="60"/>
  <c r="C97" i="60"/>
  <c r="D97" i="60"/>
  <c r="G97" i="60"/>
  <c r="H97" i="60"/>
  <c r="C89" i="60"/>
  <c r="D89" i="60"/>
  <c r="H89" i="60"/>
  <c r="G89" i="60"/>
  <c r="G81" i="60"/>
  <c r="H81" i="60"/>
  <c r="C81" i="60"/>
  <c r="D81" i="60"/>
  <c r="C73" i="60"/>
  <c r="D73" i="60"/>
  <c r="G73" i="60"/>
  <c r="H73" i="60"/>
  <c r="G65" i="60"/>
  <c r="H65" i="60"/>
  <c r="C65" i="60"/>
  <c r="D65" i="60"/>
  <c r="C57" i="60"/>
  <c r="D57" i="60"/>
  <c r="G57" i="60"/>
  <c r="H57" i="60"/>
  <c r="G49" i="60"/>
  <c r="H49" i="60"/>
  <c r="C49" i="60"/>
  <c r="D49" i="60"/>
  <c r="C41" i="60"/>
  <c r="D41" i="60"/>
  <c r="G41" i="60"/>
  <c r="H41" i="60"/>
  <c r="C33" i="60"/>
  <c r="D33" i="60"/>
  <c r="G33" i="60"/>
  <c r="H33" i="60"/>
  <c r="C25" i="60"/>
  <c r="D25" i="60"/>
  <c r="G25" i="60"/>
  <c r="H25" i="60"/>
  <c r="C17" i="60"/>
  <c r="D17" i="60"/>
  <c r="G17" i="60"/>
  <c r="H17" i="60"/>
  <c r="D9" i="60"/>
  <c r="G9" i="60"/>
  <c r="H9" i="60"/>
  <c r="C9" i="60"/>
  <c r="G3" i="60"/>
  <c r="C758" i="60"/>
  <c r="D756" i="60"/>
  <c r="E756" i="60" s="1"/>
  <c r="D754" i="60"/>
  <c r="E754" i="60" s="1"/>
  <c r="C749" i="60"/>
  <c r="G744" i="60"/>
  <c r="C742" i="60"/>
  <c r="H738" i="60"/>
  <c r="D736" i="60"/>
  <c r="E736" i="60" s="1"/>
  <c r="D733" i="60"/>
  <c r="H729" i="60"/>
  <c r="D727" i="60"/>
  <c r="E727" i="60" s="1"/>
  <c r="D724" i="60"/>
  <c r="D717" i="60"/>
  <c r="H717" i="60" s="1"/>
  <c r="C673" i="60"/>
  <c r="E673" i="60" s="1"/>
  <c r="C658" i="60"/>
  <c r="H643" i="60"/>
  <c r="C500" i="60"/>
  <c r="D728" i="60"/>
  <c r="E728" i="60" s="1"/>
  <c r="G728" i="60"/>
  <c r="H728" i="60"/>
  <c r="C712" i="60"/>
  <c r="D712" i="60"/>
  <c r="G712" i="60"/>
  <c r="H712" i="60"/>
  <c r="D704" i="60"/>
  <c r="E704" i="60" s="1"/>
  <c r="G704" i="60"/>
  <c r="H704" i="60"/>
  <c r="C696" i="60"/>
  <c r="D696" i="60"/>
  <c r="G696" i="60"/>
  <c r="C688" i="60"/>
  <c r="D688" i="60"/>
  <c r="H688" i="60" s="1"/>
  <c r="G688" i="60"/>
  <c r="G680" i="60"/>
  <c r="H680" i="60"/>
  <c r="C680" i="60"/>
  <c r="C672" i="60"/>
  <c r="D672" i="60"/>
  <c r="G672" i="60"/>
  <c r="H672" i="60"/>
  <c r="C664" i="60"/>
  <c r="D664" i="60"/>
  <c r="G664" i="60"/>
  <c r="H664" i="60"/>
  <c r="G656" i="60"/>
  <c r="C656" i="60"/>
  <c r="C648" i="60"/>
  <c r="D648" i="60"/>
  <c r="G648" i="60"/>
  <c r="H648" i="60"/>
  <c r="G640" i="60"/>
  <c r="H640" i="60"/>
  <c r="C640" i="60"/>
  <c r="C632" i="60"/>
  <c r="D632" i="60"/>
  <c r="G632" i="60"/>
  <c r="H632" i="60"/>
  <c r="D624" i="60"/>
  <c r="H624" i="60" s="1"/>
  <c r="G624" i="60"/>
  <c r="C616" i="60"/>
  <c r="D616" i="60"/>
  <c r="G616" i="60"/>
  <c r="D608" i="60"/>
  <c r="G608" i="60"/>
  <c r="H608" i="60"/>
  <c r="C600" i="60"/>
  <c r="D600" i="60"/>
  <c r="G600" i="60"/>
  <c r="D592" i="60"/>
  <c r="E592" i="60" s="1"/>
  <c r="G592" i="60"/>
  <c r="H592" i="60"/>
  <c r="G584" i="60"/>
  <c r="H584" i="60"/>
  <c r="D584" i="60"/>
  <c r="E584" i="60" s="1"/>
  <c r="C576" i="60"/>
  <c r="G576" i="60"/>
  <c r="H576" i="60"/>
  <c r="D576" i="60"/>
  <c r="G568" i="60"/>
  <c r="H568" i="60"/>
  <c r="C568" i="60"/>
  <c r="D568" i="60"/>
  <c r="C560" i="60"/>
  <c r="D560" i="60"/>
  <c r="G560" i="60"/>
  <c r="H560" i="60"/>
  <c r="D552" i="60"/>
  <c r="G552" i="60"/>
  <c r="H552" i="60"/>
  <c r="C552" i="60"/>
  <c r="C544" i="60"/>
  <c r="D544" i="60"/>
  <c r="G544" i="60"/>
  <c r="H544" i="60"/>
  <c r="D536" i="60"/>
  <c r="G536" i="60"/>
  <c r="H536" i="60"/>
  <c r="C536" i="60"/>
  <c r="H528" i="60"/>
  <c r="C528" i="60"/>
  <c r="D528" i="60"/>
  <c r="C520" i="60"/>
  <c r="D520" i="60"/>
  <c r="G520" i="60"/>
  <c r="H520" i="60"/>
  <c r="H512" i="60"/>
  <c r="C512" i="60"/>
  <c r="D512" i="60"/>
  <c r="G512" i="60"/>
  <c r="C504" i="60"/>
  <c r="D504" i="60"/>
  <c r="H504" i="60" s="1"/>
  <c r="G504" i="60"/>
  <c r="G496" i="60"/>
  <c r="H496" i="60"/>
  <c r="C496" i="60"/>
  <c r="D496" i="60"/>
  <c r="C488" i="60"/>
  <c r="D488" i="60"/>
  <c r="G488" i="60"/>
  <c r="H488" i="60"/>
  <c r="D480" i="60"/>
  <c r="G480" i="60"/>
  <c r="H480" i="60"/>
  <c r="C480" i="60"/>
  <c r="G472" i="60"/>
  <c r="C472" i="60"/>
  <c r="D472" i="60"/>
  <c r="H472" i="60" s="1"/>
  <c r="C464" i="60"/>
  <c r="D464" i="60"/>
  <c r="G464" i="60"/>
  <c r="H464" i="60"/>
  <c r="G456" i="60"/>
  <c r="H456" i="60"/>
  <c r="C456" i="60"/>
  <c r="D456" i="60"/>
  <c r="C448" i="60"/>
  <c r="D448" i="60"/>
  <c r="G448" i="60"/>
  <c r="H448" i="60"/>
  <c r="C440" i="60"/>
  <c r="D440" i="60"/>
  <c r="H440" i="60" s="1"/>
  <c r="G440" i="60"/>
  <c r="H432" i="60"/>
  <c r="C432" i="60"/>
  <c r="D432" i="60"/>
  <c r="G432" i="60"/>
  <c r="C424" i="60"/>
  <c r="D424" i="60"/>
  <c r="G424" i="60"/>
  <c r="H424" i="60"/>
  <c r="H416" i="60"/>
  <c r="C416" i="60"/>
  <c r="D416" i="60"/>
  <c r="G416" i="60"/>
  <c r="C408" i="60"/>
  <c r="D408" i="60"/>
  <c r="G408" i="60"/>
  <c r="H408" i="60"/>
  <c r="H400" i="60"/>
  <c r="C400" i="60"/>
  <c r="D400" i="60"/>
  <c r="G400" i="60"/>
  <c r="C392" i="60"/>
  <c r="D392" i="60"/>
  <c r="G392" i="60"/>
  <c r="H392" i="60"/>
  <c r="H384" i="60"/>
  <c r="C384" i="60"/>
  <c r="D384" i="60"/>
  <c r="G384" i="60"/>
  <c r="C376" i="60"/>
  <c r="D376" i="60"/>
  <c r="G376" i="60"/>
  <c r="H376" i="60"/>
  <c r="G368" i="60"/>
  <c r="H368" i="60"/>
  <c r="C368" i="60"/>
  <c r="D368" i="60"/>
  <c r="C360" i="60"/>
  <c r="D360" i="60"/>
  <c r="G360" i="60"/>
  <c r="H360" i="60"/>
  <c r="G352" i="60"/>
  <c r="C352" i="60"/>
  <c r="D352" i="60"/>
  <c r="H352" i="60" s="1"/>
  <c r="C344" i="60"/>
  <c r="D344" i="60"/>
  <c r="G344" i="60"/>
  <c r="H344" i="60"/>
  <c r="D336" i="60"/>
  <c r="G336" i="60"/>
  <c r="H336" i="60"/>
  <c r="C336" i="60"/>
  <c r="C328" i="60"/>
  <c r="D328" i="60"/>
  <c r="G328" i="60"/>
  <c r="H328" i="60"/>
  <c r="C320" i="60"/>
  <c r="D320" i="60"/>
  <c r="H320" i="60" s="1"/>
  <c r="G320" i="60"/>
  <c r="C312" i="60"/>
  <c r="D312" i="60"/>
  <c r="G312" i="60"/>
  <c r="H312" i="60"/>
  <c r="G304" i="60"/>
  <c r="H304" i="60"/>
  <c r="C304" i="60"/>
  <c r="D304" i="60"/>
  <c r="C296" i="60"/>
  <c r="H296" i="60"/>
  <c r="D296" i="60"/>
  <c r="G296" i="60"/>
  <c r="C288" i="60"/>
  <c r="D288" i="60"/>
  <c r="G288" i="60"/>
  <c r="H288" i="60"/>
  <c r="H280" i="60"/>
  <c r="C280" i="60"/>
  <c r="D280" i="60"/>
  <c r="G280" i="60"/>
  <c r="C272" i="60"/>
  <c r="D272" i="60"/>
  <c r="G272" i="60"/>
  <c r="H272" i="60"/>
  <c r="D264" i="60"/>
  <c r="G264" i="60"/>
  <c r="H264" i="60"/>
  <c r="C264" i="60"/>
  <c r="G256" i="60"/>
  <c r="H256" i="60"/>
  <c r="C256" i="60"/>
  <c r="D256" i="60"/>
  <c r="C248" i="60"/>
  <c r="D248" i="60"/>
  <c r="G248" i="60"/>
  <c r="H248" i="60"/>
  <c r="C240" i="60"/>
  <c r="D240" i="60"/>
  <c r="G240" i="60"/>
  <c r="H240" i="60"/>
  <c r="C232" i="60"/>
  <c r="D232" i="60"/>
  <c r="G232" i="60"/>
  <c r="H232" i="60"/>
  <c r="G224" i="60"/>
  <c r="H224" i="60"/>
  <c r="C224" i="60"/>
  <c r="D224" i="60"/>
  <c r="G216" i="60"/>
  <c r="C216" i="60"/>
  <c r="D216" i="60"/>
  <c r="H216" i="60"/>
  <c r="C208" i="60"/>
  <c r="D208" i="60"/>
  <c r="G208" i="60"/>
  <c r="H208" i="60"/>
  <c r="G200" i="60"/>
  <c r="C200" i="60"/>
  <c r="D200" i="60"/>
  <c r="H200" i="60" s="1"/>
  <c r="C192" i="60"/>
  <c r="D192" i="60"/>
  <c r="G192" i="60"/>
  <c r="H192" i="60"/>
  <c r="C184" i="60"/>
  <c r="D184" i="60"/>
  <c r="G184" i="60"/>
  <c r="H184" i="60"/>
  <c r="G176" i="60"/>
  <c r="H176" i="60"/>
  <c r="C176" i="60"/>
  <c r="D176" i="60"/>
  <c r="C168" i="60"/>
  <c r="D168" i="60"/>
  <c r="G168" i="60"/>
  <c r="H168" i="60"/>
  <c r="D160" i="60"/>
  <c r="G160" i="60"/>
  <c r="H160" i="60"/>
  <c r="C160" i="60"/>
  <c r="C152" i="60"/>
  <c r="D152" i="60"/>
  <c r="G152" i="60"/>
  <c r="H152" i="60"/>
  <c r="C144" i="60"/>
  <c r="D144" i="60"/>
  <c r="G144" i="60"/>
  <c r="H144" i="60"/>
  <c r="G136" i="60"/>
  <c r="C136" i="60"/>
  <c r="D136" i="60"/>
  <c r="H136" i="60" s="1"/>
  <c r="G128" i="60"/>
  <c r="H128" i="60"/>
  <c r="D128" i="60"/>
  <c r="C128" i="60"/>
  <c r="C120" i="60"/>
  <c r="D120" i="60"/>
  <c r="G120" i="60"/>
  <c r="H120" i="60"/>
  <c r="G112" i="60"/>
  <c r="H112" i="60"/>
  <c r="C112" i="60"/>
  <c r="D112" i="60"/>
  <c r="G104" i="60"/>
  <c r="H104" i="60"/>
  <c r="C104" i="60"/>
  <c r="D104" i="60"/>
  <c r="D96" i="60"/>
  <c r="C96" i="60"/>
  <c r="G96" i="60"/>
  <c r="H96" i="60"/>
  <c r="C88" i="60"/>
  <c r="D88" i="60"/>
  <c r="G88" i="60"/>
  <c r="H88" i="60"/>
  <c r="C80" i="60"/>
  <c r="D80" i="60"/>
  <c r="G80" i="60"/>
  <c r="H80" i="60"/>
  <c r="G72" i="60"/>
  <c r="H72" i="60"/>
  <c r="C72" i="60"/>
  <c r="D72" i="60"/>
  <c r="C64" i="60"/>
  <c r="D64" i="60"/>
  <c r="H64" i="60"/>
  <c r="G64" i="60"/>
  <c r="G56" i="60"/>
  <c r="H56" i="60"/>
  <c r="C56" i="60"/>
  <c r="D56" i="60"/>
  <c r="C48" i="60"/>
  <c r="D48" i="60"/>
  <c r="G48" i="60"/>
  <c r="H48" i="60"/>
  <c r="D40" i="60"/>
  <c r="G40" i="60"/>
  <c r="H40" i="60"/>
  <c r="C40" i="60"/>
  <c r="G32" i="60"/>
  <c r="H32" i="60"/>
  <c r="C32" i="60"/>
  <c r="D32" i="60"/>
  <c r="H24" i="60"/>
  <c r="C24" i="60"/>
  <c r="D24" i="60"/>
  <c r="G24" i="60"/>
  <c r="D16" i="60"/>
  <c r="H16" i="60" s="1"/>
  <c r="G16" i="60"/>
  <c r="C16" i="60"/>
  <c r="C8" i="60"/>
  <c r="G8" i="60"/>
  <c r="H8" i="60"/>
  <c r="D8" i="60"/>
  <c r="C3" i="60"/>
  <c r="E3" i="60" s="1"/>
  <c r="D752" i="60"/>
  <c r="E752" i="60" s="1"/>
  <c r="D744" i="60"/>
  <c r="H741" i="60"/>
  <c r="G738" i="60"/>
  <c r="C733" i="60"/>
  <c r="G729" i="60"/>
  <c r="C724" i="60"/>
  <c r="H720" i="60"/>
  <c r="C715" i="60"/>
  <c r="G700" i="60"/>
  <c r="H685" i="60"/>
  <c r="D656" i="60"/>
  <c r="H656" i="60" s="1"/>
  <c r="D613" i="60"/>
  <c r="C721" i="60"/>
  <c r="D721" i="60"/>
  <c r="C681" i="60"/>
  <c r="D681" i="60"/>
  <c r="G681" i="60"/>
  <c r="H681" i="60"/>
  <c r="C657" i="60"/>
  <c r="D657" i="60"/>
  <c r="H657" i="60" s="1"/>
  <c r="G657" i="60"/>
  <c r="C641" i="60"/>
  <c r="D641" i="60"/>
  <c r="G641" i="60"/>
  <c r="C625" i="60"/>
  <c r="D625" i="60"/>
  <c r="H625" i="60" s="1"/>
  <c r="H609" i="60"/>
  <c r="C609" i="60"/>
  <c r="D609" i="60"/>
  <c r="C585" i="60"/>
  <c r="D585" i="60"/>
  <c r="G585" i="60"/>
  <c r="H585" i="60"/>
  <c r="C569" i="60"/>
  <c r="D569" i="60"/>
  <c r="G569" i="60"/>
  <c r="H569" i="60"/>
  <c r="H553" i="60"/>
  <c r="C553" i="60"/>
  <c r="D553" i="60"/>
  <c r="G553" i="60"/>
  <c r="H537" i="60"/>
  <c r="C537" i="60"/>
  <c r="D537" i="60"/>
  <c r="G537" i="60"/>
  <c r="G521" i="60"/>
  <c r="H521" i="60"/>
  <c r="C521" i="60"/>
  <c r="D521" i="60"/>
  <c r="G735" i="60"/>
  <c r="H735" i="60"/>
  <c r="C719" i="60"/>
  <c r="D719" i="60"/>
  <c r="G719" i="60"/>
  <c r="G711" i="60"/>
  <c r="H711" i="60"/>
  <c r="C711" i="60"/>
  <c r="C703" i="60"/>
  <c r="D703" i="60"/>
  <c r="G703" i="60"/>
  <c r="H703" i="60"/>
  <c r="C695" i="60"/>
  <c r="D695" i="60"/>
  <c r="G695" i="60"/>
  <c r="H695" i="60"/>
  <c r="C687" i="60"/>
  <c r="D687" i="60"/>
  <c r="H687" i="60" s="1"/>
  <c r="C679" i="60"/>
  <c r="D679" i="60"/>
  <c r="G679" i="60"/>
  <c r="H679" i="60"/>
  <c r="D671" i="60"/>
  <c r="E671" i="60" s="1"/>
  <c r="G671" i="60"/>
  <c r="H671" i="60"/>
  <c r="C663" i="60"/>
  <c r="D663" i="60"/>
  <c r="G663" i="60"/>
  <c r="C655" i="60"/>
  <c r="D655" i="60"/>
  <c r="H655" i="60" s="1"/>
  <c r="G655" i="60"/>
  <c r="G647" i="60"/>
  <c r="H647" i="60"/>
  <c r="C647" i="60"/>
  <c r="E647" i="60" s="1"/>
  <c r="C639" i="60"/>
  <c r="D639" i="60"/>
  <c r="G639" i="60"/>
  <c r="H639" i="60"/>
  <c r="G631" i="60"/>
  <c r="H631" i="60"/>
  <c r="C631" i="60"/>
  <c r="E631" i="60" s="1"/>
  <c r="C623" i="60"/>
  <c r="D623" i="60"/>
  <c r="H623" i="60" s="1"/>
  <c r="G623" i="60"/>
  <c r="D615" i="60"/>
  <c r="E615" i="60" s="1"/>
  <c r="G615" i="60"/>
  <c r="H615" i="60"/>
  <c r="C607" i="60"/>
  <c r="D607" i="60"/>
  <c r="G607" i="60"/>
  <c r="H607" i="60"/>
  <c r="D599" i="60"/>
  <c r="E599" i="60" s="1"/>
  <c r="G599" i="60"/>
  <c r="H599" i="60"/>
  <c r="C591" i="60"/>
  <c r="D591" i="60"/>
  <c r="G591" i="60"/>
  <c r="H591" i="60"/>
  <c r="C583" i="60"/>
  <c r="D583" i="60"/>
  <c r="G583" i="60"/>
  <c r="H583" i="60"/>
  <c r="G575" i="60"/>
  <c r="H575" i="60"/>
  <c r="C575" i="60"/>
  <c r="D575" i="60"/>
  <c r="C567" i="60"/>
  <c r="D567" i="60"/>
  <c r="G567" i="60"/>
  <c r="H567" i="60"/>
  <c r="D559" i="60"/>
  <c r="G559" i="60"/>
  <c r="H559" i="60"/>
  <c r="C559" i="60"/>
  <c r="C551" i="60"/>
  <c r="D551" i="60"/>
  <c r="G551" i="60"/>
  <c r="H551" i="60"/>
  <c r="D543" i="60"/>
  <c r="E543" i="60" s="1"/>
  <c r="G543" i="60"/>
  <c r="H543" i="60"/>
  <c r="C535" i="60"/>
  <c r="D535" i="60"/>
  <c r="H535" i="60" s="1"/>
  <c r="G535" i="60"/>
  <c r="C527" i="60"/>
  <c r="D527" i="60"/>
  <c r="G527" i="60"/>
  <c r="H527" i="60"/>
  <c r="C519" i="60"/>
  <c r="D519" i="60"/>
  <c r="G519" i="60"/>
  <c r="H519" i="60"/>
  <c r="C511" i="60"/>
  <c r="D511" i="60"/>
  <c r="G511" i="60"/>
  <c r="H511" i="60"/>
  <c r="C503" i="60"/>
  <c r="D503" i="60"/>
  <c r="H503" i="60" s="1"/>
  <c r="G503" i="60"/>
  <c r="C495" i="60"/>
  <c r="D495" i="60"/>
  <c r="G495" i="60"/>
  <c r="H495" i="60"/>
  <c r="G487" i="60"/>
  <c r="H487" i="60"/>
  <c r="C487" i="60"/>
  <c r="D487" i="60"/>
  <c r="C479" i="60"/>
  <c r="D479" i="60"/>
  <c r="G479" i="60"/>
  <c r="H479" i="60"/>
  <c r="C471" i="60"/>
  <c r="D471" i="60"/>
  <c r="H471" i="60" s="1"/>
  <c r="G471" i="60"/>
  <c r="H463" i="60"/>
  <c r="C463" i="60"/>
  <c r="D463" i="60"/>
  <c r="G463" i="60"/>
  <c r="C455" i="60"/>
  <c r="D455" i="60"/>
  <c r="G455" i="60"/>
  <c r="H455" i="60"/>
  <c r="D447" i="60"/>
  <c r="G447" i="60"/>
  <c r="H447" i="60"/>
  <c r="C447" i="60"/>
  <c r="C439" i="60"/>
  <c r="D439" i="60"/>
  <c r="G439" i="60"/>
  <c r="H439" i="60"/>
  <c r="C431" i="60"/>
  <c r="D431" i="60"/>
  <c r="G431" i="60"/>
  <c r="H431" i="60"/>
  <c r="C423" i="60"/>
  <c r="D423" i="60"/>
  <c r="G423" i="60"/>
  <c r="H423" i="60"/>
  <c r="C415" i="60"/>
  <c r="D415" i="60"/>
  <c r="G415" i="60"/>
  <c r="H415" i="60"/>
  <c r="C407" i="60"/>
  <c r="D407" i="60"/>
  <c r="G407" i="60"/>
  <c r="H407" i="60"/>
  <c r="C399" i="60"/>
  <c r="D399" i="60"/>
  <c r="G399" i="60"/>
  <c r="H399" i="60"/>
  <c r="C391" i="60"/>
  <c r="D391" i="60"/>
  <c r="G391" i="60"/>
  <c r="H391" i="60"/>
  <c r="C383" i="60"/>
  <c r="D383" i="60"/>
  <c r="G383" i="60"/>
  <c r="H383" i="60"/>
  <c r="H375" i="60"/>
  <c r="C375" i="60"/>
  <c r="D375" i="60"/>
  <c r="G375" i="60"/>
  <c r="C367" i="60"/>
  <c r="D367" i="60"/>
  <c r="G367" i="60"/>
  <c r="H367" i="60"/>
  <c r="H359" i="60"/>
  <c r="C359" i="60"/>
  <c r="D359" i="60"/>
  <c r="G359" i="60"/>
  <c r="C351" i="60"/>
  <c r="D351" i="60"/>
  <c r="H351" i="60" s="1"/>
  <c r="G351" i="60"/>
  <c r="G343" i="60"/>
  <c r="H343" i="60"/>
  <c r="C343" i="60"/>
  <c r="D343" i="60"/>
  <c r="C335" i="60"/>
  <c r="D335" i="60"/>
  <c r="G335" i="60"/>
  <c r="H335" i="60"/>
  <c r="C327" i="60"/>
  <c r="D327" i="60"/>
  <c r="G327" i="60"/>
  <c r="H327" i="60"/>
  <c r="C319" i="60"/>
  <c r="D319" i="60"/>
  <c r="H319" i="60" s="1"/>
  <c r="G319" i="60"/>
  <c r="H311" i="60"/>
  <c r="D311" i="60"/>
  <c r="G311" i="60"/>
  <c r="C311" i="60"/>
  <c r="C303" i="60"/>
  <c r="D303" i="60"/>
  <c r="G303" i="60"/>
  <c r="H303" i="60"/>
  <c r="D295" i="60"/>
  <c r="G295" i="60"/>
  <c r="H295" i="60"/>
  <c r="C295" i="60"/>
  <c r="C287" i="60"/>
  <c r="D287" i="60"/>
  <c r="G287" i="60"/>
  <c r="H287" i="60"/>
  <c r="C279" i="60"/>
  <c r="D279" i="60"/>
  <c r="G279" i="60"/>
  <c r="H279" i="60"/>
  <c r="G271" i="60"/>
  <c r="H271" i="60"/>
  <c r="C271" i="60"/>
  <c r="D271" i="60"/>
  <c r="C263" i="60"/>
  <c r="D263" i="60"/>
  <c r="G263" i="60"/>
  <c r="H263" i="60"/>
  <c r="C255" i="60"/>
  <c r="D255" i="60"/>
  <c r="G255" i="60"/>
  <c r="H255" i="60"/>
  <c r="C247" i="60"/>
  <c r="D247" i="60"/>
  <c r="G247" i="60"/>
  <c r="H247" i="60"/>
  <c r="G239" i="60"/>
  <c r="H239" i="60"/>
  <c r="C239" i="60"/>
  <c r="D239" i="60"/>
  <c r="C231" i="60"/>
  <c r="D231" i="60"/>
  <c r="H231" i="60" s="1"/>
  <c r="G231" i="60"/>
  <c r="C223" i="60"/>
  <c r="D223" i="60"/>
  <c r="G223" i="60"/>
  <c r="H223" i="60"/>
  <c r="G215" i="60"/>
  <c r="H215" i="60"/>
  <c r="C215" i="60"/>
  <c r="D215" i="60"/>
  <c r="C207" i="60"/>
  <c r="D207" i="60"/>
  <c r="G207" i="60"/>
  <c r="H207" i="60"/>
  <c r="D199" i="60"/>
  <c r="H199" i="60" s="1"/>
  <c r="C199" i="60"/>
  <c r="G199" i="60"/>
  <c r="C191" i="60"/>
  <c r="D191" i="60"/>
  <c r="G191" i="60"/>
  <c r="H191" i="60"/>
  <c r="H183" i="60"/>
  <c r="C183" i="60"/>
  <c r="D183" i="60"/>
  <c r="G183" i="60"/>
  <c r="C175" i="60"/>
  <c r="D175" i="60"/>
  <c r="G175" i="60"/>
  <c r="H175" i="60"/>
  <c r="G167" i="60"/>
  <c r="C167" i="60"/>
  <c r="D167" i="60"/>
  <c r="H167" i="60" s="1"/>
  <c r="C159" i="60"/>
  <c r="D159" i="60"/>
  <c r="G159" i="60"/>
  <c r="H159" i="60"/>
  <c r="D151" i="60"/>
  <c r="G151" i="60"/>
  <c r="C151" i="60"/>
  <c r="H151" i="60"/>
  <c r="G143" i="60"/>
  <c r="H143" i="60"/>
  <c r="C143" i="60"/>
  <c r="D143" i="60"/>
  <c r="C135" i="60"/>
  <c r="D135" i="60"/>
  <c r="G135" i="60"/>
  <c r="H135" i="60"/>
  <c r="D127" i="60"/>
  <c r="G127" i="60"/>
  <c r="C127" i="60"/>
  <c r="H127" i="60"/>
  <c r="C119" i="60"/>
  <c r="D119" i="60"/>
  <c r="G119" i="60"/>
  <c r="H119" i="60"/>
  <c r="C111" i="60"/>
  <c r="H111" i="60"/>
  <c r="D111" i="60"/>
  <c r="G111" i="60"/>
  <c r="G103" i="60"/>
  <c r="H103" i="60"/>
  <c r="C103" i="60"/>
  <c r="D103" i="60"/>
  <c r="C95" i="60"/>
  <c r="D95" i="60"/>
  <c r="G95" i="60"/>
  <c r="H95" i="60"/>
  <c r="D87" i="60"/>
  <c r="G87" i="60"/>
  <c r="H87" i="60"/>
  <c r="C87" i="60"/>
  <c r="D79" i="60"/>
  <c r="G79" i="60"/>
  <c r="H79" i="60"/>
  <c r="C79" i="60"/>
  <c r="C71" i="60"/>
  <c r="D71" i="60"/>
  <c r="G71" i="60"/>
  <c r="H71" i="60"/>
  <c r="H63" i="60"/>
  <c r="C63" i="60"/>
  <c r="D63" i="60"/>
  <c r="G63" i="60"/>
  <c r="C55" i="60"/>
  <c r="D55" i="60"/>
  <c r="G55" i="60"/>
  <c r="H55" i="60"/>
  <c r="C47" i="60"/>
  <c r="D47" i="60"/>
  <c r="H47" i="60" s="1"/>
  <c r="G47" i="60"/>
  <c r="C39" i="60"/>
  <c r="G39" i="60"/>
  <c r="H39" i="60"/>
  <c r="D39" i="60"/>
  <c r="C31" i="60"/>
  <c r="D31" i="60"/>
  <c r="H31" i="60"/>
  <c r="G31" i="60"/>
  <c r="C23" i="60"/>
  <c r="D23" i="60"/>
  <c r="G23" i="60"/>
  <c r="H23" i="60"/>
  <c r="C15" i="60"/>
  <c r="D15" i="60"/>
  <c r="G15" i="60"/>
  <c r="H15" i="60"/>
  <c r="D7" i="60"/>
  <c r="G7" i="60"/>
  <c r="H7" i="60"/>
  <c r="C7" i="60"/>
  <c r="D759" i="60"/>
  <c r="E759" i="60" s="1"/>
  <c r="D750" i="60"/>
  <c r="E750" i="60" s="1"/>
  <c r="D746" i="60"/>
  <c r="C744" i="60"/>
  <c r="C741" i="60"/>
  <c r="D738" i="60"/>
  <c r="E738" i="60" s="1"/>
  <c r="C735" i="60"/>
  <c r="E735" i="60" s="1"/>
  <c r="H732" i="60"/>
  <c r="H723" i="60"/>
  <c r="D720" i="60"/>
  <c r="D713" i="60"/>
  <c r="G698" i="60"/>
  <c r="C684" i="60"/>
  <c r="E684" i="60" s="1"/>
  <c r="D640" i="60"/>
  <c r="G625" i="60"/>
  <c r="G611" i="60"/>
  <c r="D597" i="60"/>
  <c r="H597" i="60" s="1"/>
  <c r="G737" i="60"/>
  <c r="H737" i="60"/>
  <c r="C705" i="60"/>
  <c r="D705" i="60"/>
  <c r="G705" i="60"/>
  <c r="G689" i="60"/>
  <c r="H689" i="60"/>
  <c r="C689" i="60"/>
  <c r="D689" i="60"/>
  <c r="H665" i="60"/>
  <c r="C665" i="60"/>
  <c r="D665" i="60"/>
  <c r="D649" i="60"/>
  <c r="E649" i="60" s="1"/>
  <c r="G649" i="60"/>
  <c r="H649" i="60"/>
  <c r="D633" i="60"/>
  <c r="E633" i="60" s="1"/>
  <c r="G633" i="60"/>
  <c r="H633" i="60"/>
  <c r="C617" i="60"/>
  <c r="D617" i="60"/>
  <c r="G617" i="60"/>
  <c r="H617" i="60"/>
  <c r="C601" i="60"/>
  <c r="D601" i="60"/>
  <c r="G601" i="60"/>
  <c r="H601" i="60"/>
  <c r="C593" i="60"/>
  <c r="D593" i="60"/>
  <c r="H593" i="60" s="1"/>
  <c r="D577" i="60"/>
  <c r="G577" i="60"/>
  <c r="C577" i="60"/>
  <c r="H577" i="60"/>
  <c r="C561" i="60"/>
  <c r="D561" i="60"/>
  <c r="G561" i="60"/>
  <c r="H561" i="60"/>
  <c r="C545" i="60"/>
  <c r="D545" i="60"/>
  <c r="G545" i="60"/>
  <c r="H545" i="60"/>
  <c r="C529" i="60"/>
  <c r="D529" i="60"/>
  <c r="G529" i="60"/>
  <c r="H529" i="60"/>
  <c r="C743" i="60"/>
  <c r="D743" i="60"/>
  <c r="C734" i="60"/>
  <c r="D734" i="60"/>
  <c r="G726" i="60"/>
  <c r="H726" i="60"/>
  <c r="C718" i="60"/>
  <c r="E718" i="60" s="1"/>
  <c r="G718" i="60"/>
  <c r="C710" i="60"/>
  <c r="D710" i="60"/>
  <c r="G710" i="60"/>
  <c r="H710" i="60"/>
  <c r="G702" i="60"/>
  <c r="H702" i="60"/>
  <c r="C702" i="60"/>
  <c r="E702" i="60" s="1"/>
  <c r="C694" i="60"/>
  <c r="D694" i="60"/>
  <c r="G694" i="60"/>
  <c r="C686" i="60"/>
  <c r="D686" i="60"/>
  <c r="H686" i="60" s="1"/>
  <c r="G686" i="60"/>
  <c r="G678" i="60"/>
  <c r="H678" i="60"/>
  <c r="C678" i="60"/>
  <c r="D678" i="60"/>
  <c r="C670" i="60"/>
  <c r="D670" i="60"/>
  <c r="G670" i="60"/>
  <c r="H670" i="60"/>
  <c r="C662" i="60"/>
  <c r="D662" i="60"/>
  <c r="G662" i="60"/>
  <c r="H662" i="60"/>
  <c r="G654" i="60"/>
  <c r="H654" i="60"/>
  <c r="C654" i="60"/>
  <c r="E654" i="60" s="1"/>
  <c r="C646" i="60"/>
  <c r="D646" i="60"/>
  <c r="G646" i="60"/>
  <c r="H646" i="60"/>
  <c r="G638" i="60"/>
  <c r="H638" i="60"/>
  <c r="C638" i="60"/>
  <c r="C630" i="60"/>
  <c r="D630" i="60"/>
  <c r="G630" i="60"/>
  <c r="H630" i="60"/>
  <c r="D622" i="60"/>
  <c r="G622" i="60"/>
  <c r="H622" i="60"/>
  <c r="C614" i="60"/>
  <c r="D614" i="60"/>
  <c r="G614" i="60"/>
  <c r="H614" i="60"/>
  <c r="D606" i="60"/>
  <c r="E606" i="60" s="1"/>
  <c r="G606" i="60"/>
  <c r="H606" i="60"/>
  <c r="C598" i="60"/>
  <c r="D598" i="60"/>
  <c r="G598" i="60"/>
  <c r="H598" i="60"/>
  <c r="C590" i="60"/>
  <c r="D590" i="60"/>
  <c r="G590" i="60"/>
  <c r="H590" i="60"/>
  <c r="G582" i="60"/>
  <c r="H582" i="60"/>
  <c r="C582" i="60"/>
  <c r="D582" i="60"/>
  <c r="C574" i="60"/>
  <c r="H574" i="60"/>
  <c r="D574" i="60"/>
  <c r="G574" i="60"/>
  <c r="G566" i="60"/>
  <c r="C566" i="60"/>
  <c r="D566" i="60"/>
  <c r="H566" i="60" s="1"/>
  <c r="C558" i="60"/>
  <c r="D558" i="60"/>
  <c r="G558" i="60"/>
  <c r="H558" i="60"/>
  <c r="D550" i="60"/>
  <c r="G550" i="60"/>
  <c r="H550" i="60"/>
  <c r="C550" i="60"/>
  <c r="C542" i="60"/>
  <c r="D542" i="60"/>
  <c r="G542" i="60"/>
  <c r="H542" i="60"/>
  <c r="C534" i="60"/>
  <c r="D534" i="60"/>
  <c r="H534" i="60" s="1"/>
  <c r="G534" i="60"/>
  <c r="C526" i="60"/>
  <c r="D526" i="60"/>
  <c r="G526" i="60"/>
  <c r="H526" i="60"/>
  <c r="C518" i="60"/>
  <c r="D518" i="60"/>
  <c r="G518" i="60"/>
  <c r="H518" i="60"/>
  <c r="C510" i="60"/>
  <c r="D510" i="60"/>
  <c r="G510" i="60"/>
  <c r="H510" i="60"/>
  <c r="C502" i="60"/>
  <c r="D502" i="60"/>
  <c r="H502" i="60" s="1"/>
  <c r="G502" i="60"/>
  <c r="H494" i="60"/>
  <c r="C494" i="60"/>
  <c r="D494" i="60"/>
  <c r="G494" i="60"/>
  <c r="C486" i="60"/>
  <c r="D486" i="60"/>
  <c r="G486" i="60"/>
  <c r="H486" i="60"/>
  <c r="D478" i="60"/>
  <c r="G478" i="60"/>
  <c r="H478" i="60"/>
  <c r="C478" i="60"/>
  <c r="C470" i="60"/>
  <c r="D470" i="60"/>
  <c r="H470" i="60" s="1"/>
  <c r="C462" i="60"/>
  <c r="D462" i="60"/>
  <c r="G462" i="60"/>
  <c r="H462" i="60"/>
  <c r="H454" i="60"/>
  <c r="C454" i="60"/>
  <c r="D454" i="60"/>
  <c r="G454" i="60"/>
  <c r="C446" i="60"/>
  <c r="G446" i="60"/>
  <c r="H446" i="60"/>
  <c r="D446" i="60"/>
  <c r="C438" i="60"/>
  <c r="D438" i="60"/>
  <c r="G438" i="60"/>
  <c r="H438" i="60"/>
  <c r="C430" i="60"/>
  <c r="D430" i="60"/>
  <c r="G430" i="60"/>
  <c r="H430" i="60"/>
  <c r="C422" i="60"/>
  <c r="D422" i="60"/>
  <c r="G422" i="60"/>
  <c r="H422" i="60"/>
  <c r="C414" i="60"/>
  <c r="D414" i="60"/>
  <c r="G414" i="60"/>
  <c r="H414" i="60"/>
  <c r="C406" i="60"/>
  <c r="D406" i="60"/>
  <c r="G406" i="60"/>
  <c r="H406" i="60"/>
  <c r="C398" i="60"/>
  <c r="D398" i="60"/>
  <c r="G398" i="60"/>
  <c r="H398" i="60"/>
  <c r="C390" i="60"/>
  <c r="D390" i="60"/>
  <c r="G390" i="60"/>
  <c r="H390" i="60"/>
  <c r="C382" i="60"/>
  <c r="D382" i="60"/>
  <c r="H382" i="60" s="1"/>
  <c r="G382" i="60"/>
  <c r="C374" i="60"/>
  <c r="D374" i="60"/>
  <c r="G374" i="60"/>
  <c r="H374" i="60"/>
  <c r="H366" i="60"/>
  <c r="C366" i="60"/>
  <c r="D366" i="60"/>
  <c r="G366" i="60"/>
  <c r="C358" i="60"/>
  <c r="D358" i="60"/>
  <c r="G358" i="60"/>
  <c r="H358" i="60"/>
  <c r="C350" i="60"/>
  <c r="D350" i="60"/>
  <c r="H350" i="60" s="1"/>
  <c r="G350" i="60"/>
  <c r="C342" i="60"/>
  <c r="D342" i="60"/>
  <c r="G342" i="60"/>
  <c r="H342" i="60"/>
  <c r="D334" i="60"/>
  <c r="G334" i="60"/>
  <c r="H334" i="60"/>
  <c r="C334" i="60"/>
  <c r="G326" i="60"/>
  <c r="H326" i="60"/>
  <c r="C326" i="60"/>
  <c r="D326" i="60"/>
  <c r="C318" i="60"/>
  <c r="D318" i="60"/>
  <c r="G318" i="60"/>
  <c r="H318" i="60"/>
  <c r="C310" i="60"/>
  <c r="D310" i="60"/>
  <c r="G310" i="60"/>
  <c r="H310" i="60"/>
  <c r="G302" i="60"/>
  <c r="H302" i="60"/>
  <c r="C302" i="60"/>
  <c r="D302" i="60"/>
  <c r="C294" i="60"/>
  <c r="D294" i="60"/>
  <c r="G294" i="60"/>
  <c r="H294" i="60"/>
  <c r="C286" i="60"/>
  <c r="D286" i="60"/>
  <c r="G286" i="60"/>
  <c r="H286" i="60"/>
  <c r="H278" i="60"/>
  <c r="C278" i="60"/>
  <c r="D278" i="60"/>
  <c r="G278" i="60"/>
  <c r="C270" i="60"/>
  <c r="D270" i="60"/>
  <c r="G270" i="60"/>
  <c r="H270" i="60"/>
  <c r="D262" i="60"/>
  <c r="G262" i="60"/>
  <c r="H262" i="60"/>
  <c r="C262" i="60"/>
  <c r="G254" i="60"/>
  <c r="H254" i="60"/>
  <c r="C254" i="60"/>
  <c r="D254" i="60"/>
  <c r="C246" i="60"/>
  <c r="D246" i="60"/>
  <c r="G246" i="60"/>
  <c r="H246" i="60"/>
  <c r="C238" i="60"/>
  <c r="D238" i="60"/>
  <c r="G238" i="60"/>
  <c r="H238" i="60"/>
  <c r="C230" i="60"/>
  <c r="D230" i="60"/>
  <c r="H230" i="60" s="1"/>
  <c r="G230" i="60"/>
  <c r="G222" i="60"/>
  <c r="H222" i="60"/>
  <c r="C222" i="60"/>
  <c r="D222" i="60"/>
  <c r="G214" i="60"/>
  <c r="C214" i="60"/>
  <c r="D214" i="60"/>
  <c r="H214" i="60"/>
  <c r="C206" i="60"/>
  <c r="D206" i="60"/>
  <c r="G206" i="60"/>
  <c r="H206" i="60"/>
  <c r="G198" i="60"/>
  <c r="C198" i="60"/>
  <c r="D198" i="60"/>
  <c r="H198" i="60" s="1"/>
  <c r="C190" i="60"/>
  <c r="D190" i="60"/>
  <c r="G190" i="60"/>
  <c r="H190" i="60"/>
  <c r="C182" i="60"/>
  <c r="D182" i="60"/>
  <c r="G182" i="60"/>
  <c r="H182" i="60"/>
  <c r="G174" i="60"/>
  <c r="H174" i="60"/>
  <c r="C174" i="60"/>
  <c r="D174" i="60"/>
  <c r="C166" i="60"/>
  <c r="D166" i="60"/>
  <c r="H166" i="60" s="1"/>
  <c r="G166" i="60"/>
  <c r="G158" i="60"/>
  <c r="C158" i="60"/>
  <c r="D158" i="60"/>
  <c r="H158" i="60"/>
  <c r="H150" i="60"/>
  <c r="C150" i="60"/>
  <c r="D150" i="60"/>
  <c r="G150" i="60"/>
  <c r="C142" i="60"/>
  <c r="D142" i="60"/>
  <c r="G142" i="60"/>
  <c r="H142" i="60"/>
  <c r="G134" i="60"/>
  <c r="H134" i="60"/>
  <c r="C134" i="60"/>
  <c r="D134" i="60"/>
  <c r="D126" i="60"/>
  <c r="G126" i="60"/>
  <c r="H126" i="60"/>
  <c r="C126" i="60"/>
  <c r="C118" i="60"/>
  <c r="D118" i="60"/>
  <c r="G118" i="60"/>
  <c r="H118" i="60"/>
  <c r="H110" i="60"/>
  <c r="C110" i="60"/>
  <c r="D110" i="60"/>
  <c r="G110" i="60"/>
  <c r="C102" i="60"/>
  <c r="D102" i="60"/>
  <c r="G102" i="60"/>
  <c r="H102" i="60"/>
  <c r="D94" i="60"/>
  <c r="G94" i="60"/>
  <c r="H94" i="60"/>
  <c r="C94" i="60"/>
  <c r="C86" i="60"/>
  <c r="D86" i="60"/>
  <c r="G86" i="60"/>
  <c r="H86" i="60"/>
  <c r="C78" i="60"/>
  <c r="D78" i="60"/>
  <c r="H78" i="60" s="1"/>
  <c r="G78" i="60"/>
  <c r="H70" i="60"/>
  <c r="C70" i="60"/>
  <c r="D70" i="60"/>
  <c r="G70" i="60"/>
  <c r="C62" i="60"/>
  <c r="D62" i="60"/>
  <c r="G62" i="60"/>
  <c r="H62" i="60"/>
  <c r="H54" i="60"/>
  <c r="C54" i="60"/>
  <c r="D54" i="60"/>
  <c r="G54" i="60"/>
  <c r="C46" i="60"/>
  <c r="D46" i="60"/>
  <c r="H46" i="60" s="1"/>
  <c r="G46" i="60"/>
  <c r="D38" i="60"/>
  <c r="G38" i="60"/>
  <c r="H38" i="60"/>
  <c r="C38" i="60"/>
  <c r="G30" i="60"/>
  <c r="H30" i="60"/>
  <c r="C30" i="60"/>
  <c r="D30" i="60"/>
  <c r="H22" i="60"/>
  <c r="C22" i="60"/>
  <c r="D22" i="60"/>
  <c r="G22" i="60"/>
  <c r="C14" i="60"/>
  <c r="D14" i="60"/>
  <c r="G14" i="60"/>
  <c r="H14" i="60"/>
  <c r="C6" i="60"/>
  <c r="D6" i="60"/>
  <c r="G6" i="60"/>
  <c r="H6" i="60"/>
  <c r="D748" i="60"/>
  <c r="E748" i="60" s="1"/>
  <c r="H743" i="60"/>
  <c r="H740" i="60"/>
  <c r="H734" i="60"/>
  <c r="H731" i="60"/>
  <c r="D729" i="60"/>
  <c r="E729" i="60" s="1"/>
  <c r="C726" i="60"/>
  <c r="E726" i="60" s="1"/>
  <c r="G723" i="60"/>
  <c r="C720" i="60"/>
  <c r="D711" i="60"/>
  <c r="H696" i="60"/>
  <c r="C682" i="60"/>
  <c r="G667" i="60"/>
  <c r="G652" i="60"/>
  <c r="D638" i="60"/>
  <c r="C624" i="60"/>
  <c r="G609" i="60"/>
  <c r="G595" i="60"/>
  <c r="H571" i="60"/>
  <c r="G573" i="60"/>
  <c r="H573" i="60"/>
  <c r="C573" i="60"/>
  <c r="D573" i="60"/>
  <c r="C565" i="60"/>
  <c r="D565" i="60"/>
  <c r="H565" i="60" s="1"/>
  <c r="G565" i="60"/>
  <c r="G557" i="60"/>
  <c r="H557" i="60"/>
  <c r="C557" i="60"/>
  <c r="C549" i="60"/>
  <c r="D549" i="60"/>
  <c r="G549" i="60"/>
  <c r="H549" i="60"/>
  <c r="G541" i="60"/>
  <c r="H541" i="60"/>
  <c r="C541" i="60"/>
  <c r="D541" i="60"/>
  <c r="C533" i="60"/>
  <c r="D533" i="60"/>
  <c r="H533" i="60" s="1"/>
  <c r="G533" i="60"/>
  <c r="D525" i="60"/>
  <c r="G525" i="60"/>
  <c r="H525" i="60"/>
  <c r="C525" i="60"/>
  <c r="C517" i="60"/>
  <c r="D517" i="60"/>
  <c r="G517" i="60"/>
  <c r="H517" i="60"/>
  <c r="D509" i="60"/>
  <c r="G509" i="60"/>
  <c r="H509" i="60"/>
  <c r="C509" i="60"/>
  <c r="C501" i="60"/>
  <c r="D501" i="60"/>
  <c r="H501" i="60" s="1"/>
  <c r="G501" i="60"/>
  <c r="C493" i="60"/>
  <c r="D493" i="60"/>
  <c r="G493" i="60"/>
  <c r="H493" i="60"/>
  <c r="G485" i="60"/>
  <c r="H485" i="60"/>
  <c r="C485" i="60"/>
  <c r="D485" i="60"/>
  <c r="C477" i="60"/>
  <c r="D477" i="60"/>
  <c r="G477" i="60"/>
  <c r="H477" i="60"/>
  <c r="C469" i="60"/>
  <c r="D469" i="60"/>
  <c r="G469" i="60"/>
  <c r="H469" i="60"/>
  <c r="H461" i="60"/>
  <c r="C461" i="60"/>
  <c r="D461" i="60"/>
  <c r="G461" i="60"/>
  <c r="C453" i="60"/>
  <c r="D453" i="60"/>
  <c r="G453" i="60"/>
  <c r="H453" i="60"/>
  <c r="G445" i="60"/>
  <c r="H445" i="60"/>
  <c r="C445" i="60"/>
  <c r="D445" i="60"/>
  <c r="C437" i="60"/>
  <c r="D437" i="60"/>
  <c r="G437" i="60"/>
  <c r="H437" i="60"/>
  <c r="D429" i="60"/>
  <c r="G429" i="60"/>
  <c r="H429" i="60"/>
  <c r="C429" i="60"/>
  <c r="C421" i="60"/>
  <c r="D421" i="60"/>
  <c r="G421" i="60"/>
  <c r="H421" i="60"/>
  <c r="D413" i="60"/>
  <c r="H413" i="60" s="1"/>
  <c r="G413" i="60"/>
  <c r="C413" i="60"/>
  <c r="C405" i="60"/>
  <c r="D405" i="60"/>
  <c r="G405" i="60"/>
  <c r="H405" i="60"/>
  <c r="D397" i="60"/>
  <c r="G397" i="60"/>
  <c r="H397" i="60"/>
  <c r="C397" i="60"/>
  <c r="C389" i="60"/>
  <c r="D389" i="60"/>
  <c r="G389" i="60"/>
  <c r="H389" i="60"/>
  <c r="C381" i="60"/>
  <c r="D381" i="60"/>
  <c r="H381" i="60" s="1"/>
  <c r="G381" i="60"/>
  <c r="H373" i="60"/>
  <c r="C373" i="60"/>
  <c r="D373" i="60"/>
  <c r="G373" i="60"/>
  <c r="C365" i="60"/>
  <c r="D365" i="60"/>
  <c r="G365" i="60"/>
  <c r="H365" i="60"/>
  <c r="H357" i="60"/>
  <c r="C357" i="60"/>
  <c r="D357" i="60"/>
  <c r="G357" i="60"/>
  <c r="C349" i="60"/>
  <c r="D349" i="60"/>
  <c r="G349" i="60"/>
  <c r="H349" i="60"/>
  <c r="G341" i="60"/>
  <c r="H341" i="60"/>
  <c r="C341" i="60"/>
  <c r="D341" i="60"/>
  <c r="C333" i="60"/>
  <c r="D333" i="60"/>
  <c r="G333" i="60"/>
  <c r="H333" i="60"/>
  <c r="C325" i="60"/>
  <c r="D325" i="60"/>
  <c r="G325" i="60"/>
  <c r="H325" i="60"/>
  <c r="D317" i="60"/>
  <c r="H317" i="60"/>
  <c r="C317" i="60"/>
  <c r="G317" i="60"/>
  <c r="H309" i="60"/>
  <c r="C309" i="60"/>
  <c r="D309" i="60"/>
  <c r="G309" i="60"/>
  <c r="C301" i="60"/>
  <c r="D301" i="60"/>
  <c r="G301" i="60"/>
  <c r="H301" i="60"/>
  <c r="G293" i="60"/>
  <c r="H293" i="60"/>
  <c r="C293" i="60"/>
  <c r="D293" i="60"/>
  <c r="C285" i="60"/>
  <c r="D285" i="60"/>
  <c r="G285" i="60"/>
  <c r="H285" i="60"/>
  <c r="C277" i="60"/>
  <c r="D277" i="60"/>
  <c r="G277" i="60"/>
  <c r="H277" i="60"/>
  <c r="G269" i="60"/>
  <c r="H269" i="60"/>
  <c r="C269" i="60"/>
  <c r="D269" i="60"/>
  <c r="C261" i="60"/>
  <c r="D261" i="60"/>
  <c r="H261" i="60" s="1"/>
  <c r="G261" i="60"/>
  <c r="C253" i="60"/>
  <c r="D253" i="60"/>
  <c r="G253" i="60"/>
  <c r="H253" i="60"/>
  <c r="D245" i="60"/>
  <c r="G245" i="60"/>
  <c r="H245" i="60"/>
  <c r="C245" i="60"/>
  <c r="G237" i="60"/>
  <c r="H237" i="60"/>
  <c r="C237" i="60"/>
  <c r="D237" i="60"/>
  <c r="C229" i="60"/>
  <c r="D229" i="60"/>
  <c r="H229" i="60" s="1"/>
  <c r="G229" i="60"/>
  <c r="C221" i="60"/>
  <c r="D221" i="60"/>
  <c r="G221" i="60"/>
  <c r="H221" i="60"/>
  <c r="G213" i="60"/>
  <c r="H213" i="60"/>
  <c r="C213" i="60"/>
  <c r="D213" i="60"/>
  <c r="D205" i="60"/>
  <c r="G205" i="60"/>
  <c r="H205" i="60"/>
  <c r="C205" i="60"/>
  <c r="C197" i="60"/>
  <c r="D197" i="60"/>
  <c r="H197" i="60" s="1"/>
  <c r="G197" i="60"/>
  <c r="G189" i="60"/>
  <c r="H189" i="60"/>
  <c r="D189" i="60"/>
  <c r="C189" i="60"/>
  <c r="C181" i="60"/>
  <c r="D181" i="60"/>
  <c r="G181" i="60"/>
  <c r="H181" i="60"/>
  <c r="C173" i="60"/>
  <c r="D173" i="60"/>
  <c r="G173" i="60"/>
  <c r="H173" i="60"/>
  <c r="G165" i="60"/>
  <c r="H165" i="60"/>
  <c r="D165" i="60"/>
  <c r="C165" i="60"/>
  <c r="C157" i="60"/>
  <c r="D157" i="60"/>
  <c r="G157" i="60"/>
  <c r="H157" i="60"/>
  <c r="G149" i="60"/>
  <c r="C149" i="60"/>
  <c r="D149" i="60"/>
  <c r="H149" i="60"/>
  <c r="D141" i="60"/>
  <c r="G141" i="60"/>
  <c r="H141" i="60"/>
  <c r="C141" i="60"/>
  <c r="C133" i="60"/>
  <c r="G133" i="60"/>
  <c r="H133" i="60"/>
  <c r="D133" i="60"/>
  <c r="G125" i="60"/>
  <c r="C125" i="60"/>
  <c r="D125" i="60"/>
  <c r="H125" i="60"/>
  <c r="C117" i="60"/>
  <c r="D117" i="60"/>
  <c r="G117" i="60"/>
  <c r="H117" i="60"/>
  <c r="C109" i="60"/>
  <c r="D109" i="60"/>
  <c r="G109" i="60"/>
  <c r="H109" i="60"/>
  <c r="G101" i="60"/>
  <c r="H101" i="60"/>
  <c r="C101" i="60"/>
  <c r="D101" i="60"/>
  <c r="C93" i="60"/>
  <c r="D93" i="60"/>
  <c r="G93" i="60"/>
  <c r="H93" i="60"/>
  <c r="G85" i="60"/>
  <c r="C85" i="60"/>
  <c r="D85" i="60"/>
  <c r="H85" i="60"/>
  <c r="C77" i="60"/>
  <c r="D77" i="60"/>
  <c r="H77" i="60" s="1"/>
  <c r="G77" i="60"/>
  <c r="C69" i="60"/>
  <c r="D69" i="60"/>
  <c r="G69" i="60"/>
  <c r="H69" i="60"/>
  <c r="H61" i="60"/>
  <c r="D61" i="60"/>
  <c r="G61" i="60"/>
  <c r="C61" i="60"/>
  <c r="C53" i="60"/>
  <c r="D53" i="60"/>
  <c r="G53" i="60"/>
  <c r="H53" i="60"/>
  <c r="H45" i="60"/>
  <c r="C45" i="60"/>
  <c r="D45" i="60"/>
  <c r="G45" i="60"/>
  <c r="C37" i="60"/>
  <c r="D37" i="60"/>
  <c r="G37" i="60"/>
  <c r="H37" i="60"/>
  <c r="C29" i="60"/>
  <c r="D29" i="60"/>
  <c r="G29" i="60"/>
  <c r="H29" i="60"/>
  <c r="C21" i="60"/>
  <c r="D21" i="60"/>
  <c r="G21" i="60"/>
  <c r="H21" i="60"/>
  <c r="D13" i="60"/>
  <c r="G13" i="60"/>
  <c r="H13" i="60"/>
  <c r="C13" i="60"/>
  <c r="G5" i="60"/>
  <c r="H5" i="60"/>
  <c r="C5" i="60"/>
  <c r="D5" i="60"/>
  <c r="H745" i="60"/>
  <c r="G743" i="60"/>
  <c r="D737" i="60"/>
  <c r="E737" i="60" s="1"/>
  <c r="G734" i="60"/>
  <c r="H725" i="60"/>
  <c r="G722" i="60"/>
  <c r="H719" i="60"/>
  <c r="G709" i="60"/>
  <c r="H694" i="60"/>
  <c r="D680" i="60"/>
  <c r="G665" i="60"/>
  <c r="H650" i="60"/>
  <c r="G636" i="60"/>
  <c r="C622" i="60"/>
  <c r="C608" i="60"/>
  <c r="G593" i="60"/>
  <c r="D557" i="60"/>
  <c r="A14" i="60"/>
  <c r="E608" i="60" l="1"/>
  <c r="E660" i="60"/>
  <c r="E587" i="60"/>
  <c r="E554" i="60"/>
  <c r="E715" i="60"/>
  <c r="E434" i="60"/>
  <c r="E747" i="60"/>
  <c r="H747" i="60"/>
  <c r="E624" i="60"/>
  <c r="E622" i="60"/>
  <c r="E746" i="60"/>
  <c r="H746" i="60"/>
  <c r="E394" i="60"/>
  <c r="E346" i="60"/>
  <c r="E362" i="60"/>
  <c r="E378" i="60"/>
  <c r="E410" i="60"/>
  <c r="E530" i="60"/>
  <c r="E426" i="60"/>
  <c r="E733" i="60"/>
  <c r="E578" i="60"/>
  <c r="E514" i="60"/>
  <c r="E546" i="60"/>
  <c r="E562" i="60"/>
  <c r="E610" i="60"/>
  <c r="E138" i="60"/>
  <c r="E234" i="60"/>
  <c r="E250" i="60"/>
  <c r="E298" i="60"/>
  <c r="E314" i="60"/>
  <c r="E594" i="60"/>
  <c r="E646" i="60"/>
  <c r="E466" i="60"/>
  <c r="E618" i="60"/>
  <c r="E482" i="60"/>
  <c r="E751" i="60"/>
  <c r="E322" i="60"/>
  <c r="E338" i="60"/>
  <c r="E602" i="60"/>
  <c r="E324" i="60"/>
  <c r="E741" i="60"/>
  <c r="E388" i="60"/>
  <c r="E242" i="60"/>
  <c r="E354" i="60"/>
  <c r="E474" i="60"/>
  <c r="E332" i="60"/>
  <c r="E290" i="60"/>
  <c r="E370" i="60"/>
  <c r="E192" i="60"/>
  <c r="E208" i="60"/>
  <c r="E240" i="60"/>
  <c r="E148" i="60"/>
  <c r="E272" i="60"/>
  <c r="E288" i="60"/>
  <c r="E146" i="60"/>
  <c r="E162" i="60"/>
  <c r="E494" i="60"/>
  <c r="E542" i="60"/>
  <c r="E558" i="60"/>
  <c r="E590" i="60"/>
  <c r="E662" i="60"/>
  <c r="E593" i="60"/>
  <c r="E47" i="60"/>
  <c r="E63" i="60"/>
  <c r="E207" i="60"/>
  <c r="E223" i="60"/>
  <c r="E255" i="60"/>
  <c r="E287" i="60"/>
  <c r="E303" i="60"/>
  <c r="E319" i="60"/>
  <c r="E335" i="60"/>
  <c r="E351" i="60"/>
  <c r="E367" i="60"/>
  <c r="E383" i="60"/>
  <c r="E399" i="60"/>
  <c r="E415" i="60"/>
  <c r="E431" i="60"/>
  <c r="E479" i="60"/>
  <c r="E495" i="60"/>
  <c r="E404" i="60"/>
  <c r="E299" i="60"/>
  <c r="E331" i="60"/>
  <c r="E451" i="60"/>
  <c r="E467" i="60"/>
  <c r="E683" i="60"/>
  <c r="E692" i="60"/>
  <c r="E538" i="60"/>
  <c r="E570" i="60"/>
  <c r="E586" i="60"/>
  <c r="E163" i="60"/>
  <c r="E323" i="60"/>
  <c r="E355" i="60"/>
  <c r="E371" i="60"/>
  <c r="E387" i="60"/>
  <c r="E675" i="60"/>
  <c r="E732" i="60"/>
  <c r="E625" i="60"/>
  <c r="E233" i="60"/>
  <c r="E249" i="60"/>
  <c r="E265" i="60"/>
  <c r="E281" i="60"/>
  <c r="E329" i="60"/>
  <c r="E457" i="60"/>
  <c r="E473" i="60"/>
  <c r="E553" i="60"/>
  <c r="E25" i="60"/>
  <c r="E41" i="60"/>
  <c r="E57" i="60"/>
  <c r="E89" i="60"/>
  <c r="E137" i="60"/>
  <c r="E153" i="60"/>
  <c r="E11" i="60"/>
  <c r="E132" i="60"/>
  <c r="E196" i="60"/>
  <c r="E276" i="60"/>
  <c r="E292" i="60"/>
  <c r="E308" i="60"/>
  <c r="E340" i="60"/>
  <c r="E356" i="60"/>
  <c r="E740" i="60"/>
  <c r="E5" i="60"/>
  <c r="E85" i="60"/>
  <c r="E149" i="60"/>
  <c r="E293" i="60"/>
  <c r="E341" i="60"/>
  <c r="E565" i="60"/>
  <c r="E30" i="60"/>
  <c r="E199" i="60"/>
  <c r="E32" i="60"/>
  <c r="E128" i="60"/>
  <c r="E176" i="60"/>
  <c r="E224" i="60"/>
  <c r="E256" i="60"/>
  <c r="E304" i="60"/>
  <c r="E490" i="60"/>
  <c r="E384" i="60"/>
  <c r="E400" i="60"/>
  <c r="E416" i="60"/>
  <c r="E432" i="60"/>
  <c r="E419" i="60"/>
  <c r="E435" i="60"/>
  <c r="E499" i="60"/>
  <c r="E515" i="60"/>
  <c r="E531" i="60"/>
  <c r="E547" i="60"/>
  <c r="E563" i="60"/>
  <c r="E156" i="60"/>
  <c r="E220" i="60"/>
  <c r="E252" i="60"/>
  <c r="E268" i="60"/>
  <c r="E316" i="60"/>
  <c r="E348" i="60"/>
  <c r="E364" i="60"/>
  <c r="E380" i="60"/>
  <c r="E396" i="60"/>
  <c r="E412" i="60"/>
  <c r="E428" i="60"/>
  <c r="E444" i="60"/>
  <c r="E460" i="60"/>
  <c r="E492" i="60"/>
  <c r="E403" i="60"/>
  <c r="E603" i="60"/>
  <c r="E420" i="60"/>
  <c r="E125" i="60"/>
  <c r="E664" i="60"/>
  <c r="E73" i="60"/>
  <c r="E210" i="60"/>
  <c r="E674" i="60"/>
  <c r="E372" i="60"/>
  <c r="E658" i="60"/>
  <c r="E698" i="60"/>
  <c r="E669" i="60"/>
  <c r="E638" i="60"/>
  <c r="E262" i="60"/>
  <c r="E92" i="60"/>
  <c r="E749" i="60"/>
  <c r="E28" i="60"/>
  <c r="E10" i="60"/>
  <c r="E122" i="60"/>
  <c r="E666" i="60"/>
  <c r="E730" i="60"/>
  <c r="E307" i="60"/>
  <c r="E12" i="60"/>
  <c r="E108" i="60"/>
  <c r="E739" i="60"/>
  <c r="E731" i="60"/>
  <c r="E442" i="60"/>
  <c r="E226" i="60"/>
  <c r="E258" i="60"/>
  <c r="E450" i="60"/>
  <c r="E634" i="60"/>
  <c r="E650" i="60"/>
  <c r="E709" i="60"/>
  <c r="E171" i="60"/>
  <c r="E133" i="60"/>
  <c r="E209" i="60"/>
  <c r="E600" i="60"/>
  <c r="E696" i="60"/>
  <c r="E476" i="60"/>
  <c r="E685" i="60"/>
  <c r="E317" i="60"/>
  <c r="E461" i="60"/>
  <c r="E127" i="60"/>
  <c r="E619" i="60"/>
  <c r="E140" i="60"/>
  <c r="E605" i="60"/>
  <c r="E653" i="60"/>
  <c r="E551" i="60"/>
  <c r="E567" i="60"/>
  <c r="E583" i="60"/>
  <c r="E655" i="60"/>
  <c r="E40" i="60"/>
  <c r="E264" i="60"/>
  <c r="E18" i="60"/>
  <c r="E66" i="60"/>
  <c r="E82" i="60"/>
  <c r="E98" i="60"/>
  <c r="E130" i="60"/>
  <c r="E411" i="60"/>
  <c r="E596" i="60"/>
  <c r="E612" i="60"/>
  <c r="E628" i="60"/>
  <c r="E629" i="60"/>
  <c r="E151" i="60"/>
  <c r="E8" i="60"/>
  <c r="E677" i="60"/>
  <c r="E6" i="60"/>
  <c r="E694" i="60"/>
  <c r="E143" i="60"/>
  <c r="E511" i="60"/>
  <c r="E527" i="60"/>
  <c r="E703" i="60"/>
  <c r="E569" i="60"/>
  <c r="E48" i="60"/>
  <c r="E64" i="60"/>
  <c r="E80" i="60"/>
  <c r="E144" i="60"/>
  <c r="E336" i="60"/>
  <c r="E448" i="60"/>
  <c r="E464" i="60"/>
  <c r="E568" i="60"/>
  <c r="E9" i="60"/>
  <c r="E169" i="60"/>
  <c r="E297" i="60"/>
  <c r="E489" i="60"/>
  <c r="E26" i="60"/>
  <c r="E90" i="60"/>
  <c r="E106" i="60"/>
  <c r="E154" i="60"/>
  <c r="E170" i="60"/>
  <c r="E186" i="60"/>
  <c r="E498" i="60"/>
  <c r="E626" i="60"/>
  <c r="E753" i="60"/>
  <c r="E27" i="60"/>
  <c r="E59" i="60"/>
  <c r="E91" i="60"/>
  <c r="E139" i="60"/>
  <c r="E155" i="60"/>
  <c r="E203" i="60"/>
  <c r="E219" i="60"/>
  <c r="E251" i="60"/>
  <c r="E283" i="60"/>
  <c r="E94" i="60"/>
  <c r="E126" i="60"/>
  <c r="E334" i="60"/>
  <c r="E574" i="60"/>
  <c r="E101" i="60"/>
  <c r="E213" i="60"/>
  <c r="E485" i="60"/>
  <c r="E720" i="60"/>
  <c r="E174" i="60"/>
  <c r="E222" i="60"/>
  <c r="E254" i="60"/>
  <c r="E302" i="60"/>
  <c r="E744" i="60"/>
  <c r="E56" i="60"/>
  <c r="E72" i="60"/>
  <c r="E104" i="60"/>
  <c r="E216" i="60"/>
  <c r="E280" i="60"/>
  <c r="E296" i="60"/>
  <c r="E456" i="60"/>
  <c r="E472" i="60"/>
  <c r="E178" i="60"/>
  <c r="E386" i="60"/>
  <c r="E402" i="60"/>
  <c r="E418" i="60"/>
  <c r="E700" i="60"/>
  <c r="E614" i="60"/>
  <c r="E103" i="60"/>
  <c r="E167" i="60"/>
  <c r="E359" i="60"/>
  <c r="E375" i="60"/>
  <c r="E559" i="60"/>
  <c r="E88" i="60"/>
  <c r="E120" i="60"/>
  <c r="E152" i="60"/>
  <c r="E168" i="60"/>
  <c r="E360" i="60"/>
  <c r="E376" i="60"/>
  <c r="E392" i="60"/>
  <c r="E408" i="60"/>
  <c r="E424" i="60"/>
  <c r="E440" i="60"/>
  <c r="E632" i="60"/>
  <c r="E688" i="60"/>
  <c r="E758" i="60"/>
  <c r="E760" i="60"/>
  <c r="E458" i="60"/>
  <c r="E589" i="60"/>
  <c r="E645" i="60"/>
  <c r="E697" i="60"/>
  <c r="E19" i="60"/>
  <c r="E35" i="60"/>
  <c r="E115" i="60"/>
  <c r="E131" i="60"/>
  <c r="E179" i="60"/>
  <c r="E195" i="60"/>
  <c r="E227" i="60"/>
  <c r="E259" i="60"/>
  <c r="E347" i="60"/>
  <c r="E363" i="60"/>
  <c r="E379" i="60"/>
  <c r="E427" i="60"/>
  <c r="E443" i="60"/>
  <c r="E507" i="60"/>
  <c r="E523" i="60"/>
  <c r="E436" i="60"/>
  <c r="E516" i="60"/>
  <c r="E532" i="60"/>
  <c r="E548" i="60"/>
  <c r="E564" i="60"/>
  <c r="E644" i="60"/>
  <c r="E470" i="60"/>
  <c r="E534" i="60"/>
  <c r="E670" i="60"/>
  <c r="E686" i="60"/>
  <c r="E734" i="60"/>
  <c r="E577" i="60"/>
  <c r="E575" i="60"/>
  <c r="E623" i="60"/>
  <c r="E679" i="60"/>
  <c r="E496" i="60"/>
  <c r="E528" i="60"/>
  <c r="E616" i="60"/>
  <c r="E742" i="60"/>
  <c r="E49" i="60"/>
  <c r="E65" i="60"/>
  <c r="E81" i="60"/>
  <c r="E241" i="60"/>
  <c r="E273" i="60"/>
  <c r="E449" i="60"/>
  <c r="E465" i="60"/>
  <c r="E395" i="60"/>
  <c r="E661" i="60"/>
  <c r="E13" i="60"/>
  <c r="E237" i="60"/>
  <c r="E269" i="60"/>
  <c r="E445" i="60"/>
  <c r="E541" i="60"/>
  <c r="E38" i="60"/>
  <c r="E134" i="60"/>
  <c r="E198" i="60"/>
  <c r="E326" i="60"/>
  <c r="E39" i="60"/>
  <c r="E447" i="60"/>
  <c r="E724" i="60"/>
  <c r="E712" i="60"/>
  <c r="E97" i="60"/>
  <c r="E113" i="60"/>
  <c r="E129" i="60"/>
  <c r="E145" i="60"/>
  <c r="E225" i="60"/>
  <c r="E289" i="60"/>
  <c r="E202" i="60"/>
  <c r="E714" i="60"/>
  <c r="E123" i="60"/>
  <c r="E187" i="60"/>
  <c r="E459" i="60"/>
  <c r="E475" i="60"/>
  <c r="E491" i="60"/>
  <c r="E595" i="60"/>
  <c r="E667" i="60"/>
  <c r="E699" i="60"/>
  <c r="E36" i="60"/>
  <c r="E221" i="60"/>
  <c r="E253" i="60"/>
  <c r="E54" i="60"/>
  <c r="E70" i="60"/>
  <c r="E109" i="60"/>
  <c r="E173" i="60"/>
  <c r="E381" i="60"/>
  <c r="E477" i="60"/>
  <c r="E493" i="60"/>
  <c r="E22" i="60"/>
  <c r="E45" i="60"/>
  <c r="E93" i="60"/>
  <c r="E157" i="60"/>
  <c r="E29" i="60"/>
  <c r="E165" i="60"/>
  <c r="E245" i="60"/>
  <c r="E77" i="60"/>
  <c r="E110" i="60"/>
  <c r="E158" i="60"/>
  <c r="E117" i="60"/>
  <c r="E181" i="60"/>
  <c r="E229" i="60"/>
  <c r="E261" i="60"/>
  <c r="E309" i="60"/>
  <c r="E357" i="60"/>
  <c r="E389" i="60"/>
  <c r="E421" i="60"/>
  <c r="E437" i="60"/>
  <c r="E469" i="60"/>
  <c r="E517" i="60"/>
  <c r="E549" i="60"/>
  <c r="E197" i="60"/>
  <c r="E277" i="60"/>
  <c r="E373" i="60"/>
  <c r="E405" i="60"/>
  <c r="E453" i="60"/>
  <c r="E501" i="60"/>
  <c r="E533" i="60"/>
  <c r="E21" i="60"/>
  <c r="E37" i="60"/>
  <c r="E53" i="60"/>
  <c r="E61" i="60"/>
  <c r="E69" i="60"/>
  <c r="E141" i="60"/>
  <c r="E189" i="60"/>
  <c r="E205" i="60"/>
  <c r="E325" i="60"/>
  <c r="E397" i="60"/>
  <c r="E413" i="60"/>
  <c r="E429" i="60"/>
  <c r="E509" i="60"/>
  <c r="E525" i="60"/>
  <c r="E557" i="60"/>
  <c r="E573" i="60"/>
  <c r="E14" i="60"/>
  <c r="E46" i="60"/>
  <c r="E62" i="60"/>
  <c r="E78" i="60"/>
  <c r="E142" i="60"/>
  <c r="E190" i="60"/>
  <c r="E206" i="60"/>
  <c r="E238" i="60"/>
  <c r="E270" i="60"/>
  <c r="E286" i="60"/>
  <c r="E318" i="60"/>
  <c r="E382" i="60"/>
  <c r="E398" i="60"/>
  <c r="E414" i="60"/>
  <c r="E430" i="60"/>
  <c r="E446" i="60"/>
  <c r="E462" i="60"/>
  <c r="E566" i="60"/>
  <c r="E582" i="60"/>
  <c r="E630" i="60"/>
  <c r="E529" i="60"/>
  <c r="E561" i="60"/>
  <c r="E7" i="60"/>
  <c r="E87" i="60"/>
  <c r="E215" i="60"/>
  <c r="E343" i="60"/>
  <c r="E487" i="60"/>
  <c r="E521" i="60"/>
  <c r="E200" i="60"/>
  <c r="E17" i="60"/>
  <c r="E33" i="60"/>
  <c r="E161" i="60"/>
  <c r="E177" i="60"/>
  <c r="E193" i="60"/>
  <c r="E257" i="60"/>
  <c r="E305" i="60"/>
  <c r="E321" i="60"/>
  <c r="E337" i="60"/>
  <c r="E353" i="60"/>
  <c r="E369" i="60"/>
  <c r="E385" i="60"/>
  <c r="E401" i="60"/>
  <c r="E417" i="60"/>
  <c r="E433" i="60"/>
  <c r="E497" i="60"/>
  <c r="E513" i="60"/>
  <c r="E218" i="60"/>
  <c r="E282" i="60"/>
  <c r="E330" i="60"/>
  <c r="E506" i="60"/>
  <c r="E642" i="60"/>
  <c r="E107" i="60"/>
  <c r="E235" i="60"/>
  <c r="E267" i="60"/>
  <c r="E315" i="60"/>
  <c r="E539" i="60"/>
  <c r="E555" i="60"/>
  <c r="E571" i="60"/>
  <c r="E611" i="60"/>
  <c r="E627" i="60"/>
  <c r="E723" i="60"/>
  <c r="E637" i="60"/>
  <c r="E20" i="60"/>
  <c r="E68" i="60"/>
  <c r="E116" i="60"/>
  <c r="E180" i="60"/>
  <c r="E228" i="60"/>
  <c r="E260" i="60"/>
  <c r="E701" i="60"/>
  <c r="E682" i="60"/>
  <c r="E43" i="60"/>
  <c r="E75" i="60"/>
  <c r="E500" i="60"/>
  <c r="E652" i="60"/>
  <c r="E668" i="60"/>
  <c r="E717" i="60"/>
  <c r="E598" i="60"/>
  <c r="E689" i="60"/>
  <c r="E183" i="60"/>
  <c r="E231" i="60"/>
  <c r="E247" i="60"/>
  <c r="E263" i="60"/>
  <c r="E279" i="60"/>
  <c r="E327" i="60"/>
  <c r="E391" i="60"/>
  <c r="E407" i="60"/>
  <c r="E423" i="60"/>
  <c r="E439" i="60"/>
  <c r="E455" i="60"/>
  <c r="E471" i="60"/>
  <c r="E503" i="60"/>
  <c r="E519" i="60"/>
  <c r="E535" i="60"/>
  <c r="E639" i="60"/>
  <c r="E695" i="60"/>
  <c r="E585" i="60"/>
  <c r="E641" i="60"/>
  <c r="E681" i="60"/>
  <c r="E24" i="60"/>
  <c r="E136" i="60"/>
  <c r="E184" i="60"/>
  <c r="E232" i="60"/>
  <c r="E248" i="60"/>
  <c r="E312" i="60"/>
  <c r="E328" i="60"/>
  <c r="E344" i="60"/>
  <c r="E488" i="60"/>
  <c r="E504" i="60"/>
  <c r="E520" i="60"/>
  <c r="E648" i="60"/>
  <c r="E217" i="60"/>
  <c r="E313" i="60"/>
  <c r="E345" i="60"/>
  <c r="E361" i="60"/>
  <c r="E377" i="60"/>
  <c r="E393" i="60"/>
  <c r="E409" i="60"/>
  <c r="E425" i="60"/>
  <c r="E441" i="60"/>
  <c r="E505" i="60"/>
  <c r="E266" i="60"/>
  <c r="E51" i="60"/>
  <c r="E67" i="60"/>
  <c r="E275" i="60"/>
  <c r="E613" i="60"/>
  <c r="E722" i="60"/>
  <c r="E452" i="60"/>
  <c r="E468" i="60"/>
  <c r="E484" i="60"/>
  <c r="E604" i="60"/>
  <c r="E620" i="60"/>
  <c r="E636" i="60"/>
  <c r="E581" i="60"/>
  <c r="E150" i="60"/>
  <c r="E214" i="60"/>
  <c r="E278" i="60"/>
  <c r="E454" i="60"/>
  <c r="E486" i="60"/>
  <c r="E502" i="60"/>
  <c r="E518" i="60"/>
  <c r="E601" i="60"/>
  <c r="E23" i="60"/>
  <c r="E55" i="60"/>
  <c r="E71" i="60"/>
  <c r="E119" i="60"/>
  <c r="E135" i="60"/>
  <c r="E480" i="60"/>
  <c r="E656" i="60"/>
  <c r="E121" i="60"/>
  <c r="E185" i="60"/>
  <c r="E42" i="60"/>
  <c r="E58" i="60"/>
  <c r="E74" i="60"/>
  <c r="E194" i="60"/>
  <c r="E306" i="60"/>
  <c r="E706" i="60"/>
  <c r="E621" i="60"/>
  <c r="E83" i="60"/>
  <c r="E99" i="60"/>
  <c r="E147" i="60"/>
  <c r="E243" i="60"/>
  <c r="E291" i="60"/>
  <c r="E651" i="60"/>
  <c r="E691" i="60"/>
  <c r="E716" i="60"/>
  <c r="E4" i="60"/>
  <c r="E52" i="60"/>
  <c r="E84" i="60"/>
  <c r="E100" i="60"/>
  <c r="E164" i="60"/>
  <c r="E212" i="60"/>
  <c r="E244" i="60"/>
  <c r="E284" i="60"/>
  <c r="E300" i="60"/>
  <c r="E285" i="60"/>
  <c r="E301" i="60"/>
  <c r="E333" i="60"/>
  <c r="E349" i="60"/>
  <c r="E365" i="60"/>
  <c r="E86" i="60"/>
  <c r="E102" i="60"/>
  <c r="E118" i="60"/>
  <c r="E166" i="60"/>
  <c r="E182" i="60"/>
  <c r="E230" i="60"/>
  <c r="E246" i="60"/>
  <c r="E294" i="60"/>
  <c r="E310" i="60"/>
  <c r="E342" i="60"/>
  <c r="E358" i="60"/>
  <c r="E374" i="60"/>
  <c r="E390" i="60"/>
  <c r="E406" i="60"/>
  <c r="E422" i="60"/>
  <c r="E438" i="60"/>
  <c r="E478" i="60"/>
  <c r="E678" i="60"/>
  <c r="E710" i="60"/>
  <c r="E743" i="60"/>
  <c r="E545" i="60"/>
  <c r="E79" i="60"/>
  <c r="E239" i="60"/>
  <c r="E271" i="60"/>
  <c r="E607" i="60"/>
  <c r="E663" i="60"/>
  <c r="E719" i="60"/>
  <c r="E609" i="60"/>
  <c r="E721" i="60"/>
  <c r="E16" i="60"/>
  <c r="E160" i="60"/>
  <c r="E640" i="60"/>
  <c r="E105" i="60"/>
  <c r="E201" i="60"/>
  <c r="E34" i="60"/>
  <c r="E50" i="60"/>
  <c r="E114" i="60"/>
  <c r="E690" i="60"/>
  <c r="E211" i="60"/>
  <c r="E339" i="60"/>
  <c r="E483" i="60"/>
  <c r="E579" i="60"/>
  <c r="E635" i="60"/>
  <c r="E707" i="60"/>
  <c r="E204" i="60"/>
  <c r="E572" i="60"/>
  <c r="E588" i="60"/>
  <c r="E676" i="60"/>
  <c r="E463" i="60"/>
  <c r="E591" i="60"/>
  <c r="E687" i="60"/>
  <c r="E537" i="60"/>
  <c r="E657" i="60"/>
  <c r="E112" i="60"/>
  <c r="E320" i="60"/>
  <c r="E352" i="60"/>
  <c r="E368" i="60"/>
  <c r="E512" i="60"/>
  <c r="E544" i="60"/>
  <c r="E560" i="60"/>
  <c r="E576" i="60"/>
  <c r="E672" i="60"/>
  <c r="E508" i="60"/>
  <c r="E524" i="60"/>
  <c r="E540" i="60"/>
  <c r="E556" i="60"/>
  <c r="E96" i="60"/>
  <c r="E536" i="60"/>
  <c r="E552" i="60"/>
  <c r="E680" i="60"/>
  <c r="E274" i="60"/>
  <c r="E580" i="60"/>
  <c r="E350" i="60"/>
  <c r="E366" i="60"/>
  <c r="E510" i="60"/>
  <c r="E526" i="60"/>
  <c r="E550" i="60"/>
  <c r="E617" i="60"/>
  <c r="E665" i="60"/>
  <c r="E705" i="60"/>
  <c r="E15" i="60"/>
  <c r="E31" i="60"/>
  <c r="E95" i="60"/>
  <c r="E111" i="60"/>
  <c r="E159" i="60"/>
  <c r="E175" i="60"/>
  <c r="E191" i="60"/>
  <c r="E295" i="60"/>
  <c r="E311" i="60"/>
  <c r="E711" i="60"/>
  <c r="E481" i="60"/>
  <c r="E522" i="60"/>
  <c r="E725" i="60"/>
  <c r="E643" i="60"/>
  <c r="E659" i="60"/>
  <c r="E708" i="60"/>
  <c r="E597" i="60"/>
  <c r="E44" i="60"/>
  <c r="E60" i="60"/>
  <c r="E76" i="60"/>
  <c r="E124" i="60"/>
  <c r="E172" i="60"/>
  <c r="E188" i="60"/>
  <c r="E236" i="60"/>
  <c r="E713" i="60"/>
  <c r="A15" i="60"/>
  <c r="A16" i="60" l="1"/>
  <c r="A17" i="60" l="1"/>
  <c r="A18" i="60" l="1"/>
  <c r="A19" i="60" l="1"/>
  <c r="A20" i="60" l="1"/>
  <c r="A21" i="60" l="1"/>
  <c r="A22" i="60" l="1"/>
  <c r="A23" i="60" l="1"/>
  <c r="A24" i="60" l="1"/>
  <c r="A25" i="60" l="1"/>
  <c r="A26" i="60" l="1"/>
  <c r="A27" i="60" l="1"/>
  <c r="A28" i="60" l="1"/>
  <c r="A29" i="60" l="1"/>
  <c r="A30" i="60" l="1"/>
  <c r="A31" i="60" l="1"/>
  <c r="A32" i="60" l="1"/>
  <c r="A33" i="60" l="1"/>
  <c r="A34" i="60" l="1"/>
  <c r="A35" i="60" l="1"/>
  <c r="A36" i="60" l="1"/>
  <c r="A37" i="60" l="1"/>
  <c r="A38" i="60" l="1"/>
  <c r="A39" i="60" l="1"/>
  <c r="A40" i="60" l="1"/>
  <c r="A41" i="60" l="1"/>
  <c r="A42" i="60" l="1"/>
  <c r="A43" i="60" l="1"/>
  <c r="A44" i="60" l="1"/>
  <c r="A45" i="60" l="1"/>
  <c r="A46" i="60" l="1"/>
  <c r="A47" i="60" l="1"/>
  <c r="A48" i="60" l="1"/>
  <c r="A49" i="60" l="1"/>
  <c r="A50" i="60" l="1"/>
  <c r="A51" i="60" l="1"/>
  <c r="A52" i="60" l="1"/>
  <c r="A53" i="60" l="1"/>
  <c r="A54" i="60" l="1"/>
  <c r="A55" i="60" l="1"/>
  <c r="A56" i="60" l="1"/>
  <c r="A57" i="60" l="1"/>
  <c r="A58" i="60" l="1"/>
  <c r="A59" i="60" l="1"/>
  <c r="A60" i="60" l="1"/>
  <c r="A61" i="60" l="1"/>
  <c r="A62" i="60" l="1"/>
  <c r="A63" i="60" l="1"/>
  <c r="A64" i="60" l="1"/>
  <c r="A65" i="60" l="1"/>
  <c r="A66" i="60" l="1"/>
  <c r="A67" i="60" l="1"/>
  <c r="A68" i="60" l="1"/>
  <c r="A69" i="60" l="1"/>
  <c r="A70" i="60" l="1"/>
  <c r="A71" i="60" l="1"/>
  <c r="A72" i="60" l="1"/>
  <c r="A73" i="60" l="1"/>
  <c r="A74" i="60" l="1"/>
  <c r="A75" i="60" l="1"/>
  <c r="A76" i="60" l="1"/>
  <c r="A77" i="60" l="1"/>
  <c r="A78" i="60" l="1"/>
  <c r="A79" i="60" l="1"/>
  <c r="A80" i="60" l="1"/>
  <c r="A81" i="60" l="1"/>
  <c r="A82" i="60" l="1"/>
  <c r="A83" i="60" l="1"/>
  <c r="A84" i="60" l="1"/>
  <c r="A85" i="60" l="1"/>
  <c r="A86" i="60" l="1"/>
  <c r="A87" i="60" l="1"/>
  <c r="A88" i="60" l="1"/>
  <c r="A89" i="60" l="1"/>
  <c r="A90" i="60" l="1"/>
  <c r="A91" i="60" l="1"/>
  <c r="A92" i="60" l="1"/>
  <c r="A678" i="59"/>
  <c r="B678" i="59"/>
  <c r="A679" i="59"/>
  <c r="A604" i="59"/>
  <c r="B604" i="59" s="1"/>
  <c r="A605" i="59"/>
  <c r="B605" i="59" s="1"/>
  <c r="A535" i="59"/>
  <c r="B535" i="59"/>
  <c r="A536" i="59"/>
  <c r="B536" i="59" s="1"/>
  <c r="A534" i="59"/>
  <c r="A398" i="59"/>
  <c r="A399" i="59" s="1"/>
  <c r="B390" i="59"/>
  <c r="B391" i="59"/>
  <c r="B392" i="59"/>
  <c r="B393" i="59"/>
  <c r="B394" i="59"/>
  <c r="B395" i="59"/>
  <c r="B396" i="59"/>
  <c r="B397" i="59"/>
  <c r="B398" i="59"/>
  <c r="B534" i="59"/>
  <c r="B382" i="59"/>
  <c r="B383" i="59"/>
  <c r="B384" i="59"/>
  <c r="B385" i="59"/>
  <c r="B386" i="59"/>
  <c r="B387" i="59"/>
  <c r="B388" i="59"/>
  <c r="B389" i="59"/>
  <c r="A4" i="59"/>
  <c r="A5" i="59" s="1"/>
  <c r="A3" i="59"/>
  <c r="B3" i="59"/>
  <c r="B4" i="59"/>
  <c r="B2" i="59"/>
  <c r="F7" i="62"/>
  <c r="G4" i="59" l="1"/>
  <c r="H4" i="59"/>
  <c r="G3" i="59"/>
  <c r="H3" i="59"/>
  <c r="C389" i="59"/>
  <c r="G389" i="59"/>
  <c r="H389" i="59"/>
  <c r="G388" i="59"/>
  <c r="H388" i="59"/>
  <c r="G387" i="59"/>
  <c r="H387" i="59"/>
  <c r="C386" i="59"/>
  <c r="G386" i="59"/>
  <c r="H386" i="59"/>
  <c r="C385" i="59"/>
  <c r="G385" i="59"/>
  <c r="H385" i="59"/>
  <c r="G384" i="59"/>
  <c r="H384" i="59"/>
  <c r="G383" i="59"/>
  <c r="H383" i="59"/>
  <c r="C382" i="59"/>
  <c r="G382" i="59"/>
  <c r="C534" i="59"/>
  <c r="G534" i="59"/>
  <c r="D398" i="59"/>
  <c r="G398" i="59"/>
  <c r="H398" i="59"/>
  <c r="C397" i="59"/>
  <c r="H397" i="59"/>
  <c r="G397" i="59"/>
  <c r="D396" i="59"/>
  <c r="G396" i="59"/>
  <c r="H396" i="59"/>
  <c r="G395" i="59"/>
  <c r="H395" i="59"/>
  <c r="G394" i="59"/>
  <c r="H394" i="59"/>
  <c r="C393" i="59"/>
  <c r="G393" i="59"/>
  <c r="H393" i="59"/>
  <c r="G392" i="59"/>
  <c r="H392" i="59"/>
  <c r="G391" i="59"/>
  <c r="H391" i="59"/>
  <c r="C390" i="59"/>
  <c r="G390" i="59"/>
  <c r="H390" i="59"/>
  <c r="G536" i="59"/>
  <c r="H536" i="59"/>
  <c r="C535" i="59"/>
  <c r="G535" i="59"/>
  <c r="G605" i="59"/>
  <c r="H605" i="59"/>
  <c r="G604" i="59"/>
  <c r="H604" i="59"/>
  <c r="C678" i="59"/>
  <c r="G678" i="59"/>
  <c r="H678" i="59"/>
  <c r="A93" i="60"/>
  <c r="D388" i="59"/>
  <c r="C383" i="59"/>
  <c r="D394" i="59"/>
  <c r="D389" i="59"/>
  <c r="D392" i="59"/>
  <c r="C387" i="59"/>
  <c r="D395" i="59"/>
  <c r="D393" i="59"/>
  <c r="D387" i="59"/>
  <c r="D383" i="59"/>
  <c r="D397" i="59"/>
  <c r="D391" i="59"/>
  <c r="C391" i="59"/>
  <c r="C395" i="59"/>
  <c r="B679" i="59"/>
  <c r="A680" i="59"/>
  <c r="D678" i="59"/>
  <c r="C605" i="59"/>
  <c r="D605" i="59"/>
  <c r="C604" i="59"/>
  <c r="D604" i="59"/>
  <c r="A606" i="59"/>
  <c r="C536" i="59"/>
  <c r="D536" i="59"/>
  <c r="A537" i="59"/>
  <c r="D535" i="59"/>
  <c r="H535" i="59" s="1"/>
  <c r="B399" i="59"/>
  <c r="A400" i="59"/>
  <c r="C394" i="59"/>
  <c r="C398" i="59"/>
  <c r="C396" i="59"/>
  <c r="D534" i="59"/>
  <c r="C392" i="59"/>
  <c r="D390" i="59"/>
  <c r="D384" i="59"/>
  <c r="C388" i="59"/>
  <c r="C384" i="59"/>
  <c r="D385" i="59"/>
  <c r="D382" i="59"/>
  <c r="H382" i="59" s="1"/>
  <c r="D386" i="59"/>
  <c r="A6" i="59"/>
  <c r="B5" i="59"/>
  <c r="H2" i="60"/>
  <c r="E534" i="59" l="1"/>
  <c r="E382" i="59"/>
  <c r="E393" i="59"/>
  <c r="E385" i="59"/>
  <c r="H534" i="59"/>
  <c r="E396" i="59"/>
  <c r="E386" i="59"/>
  <c r="E389" i="59"/>
  <c r="E397" i="59"/>
  <c r="E390" i="59"/>
  <c r="E678" i="59"/>
  <c r="E398" i="59"/>
  <c r="E388" i="59"/>
  <c r="E535" i="59"/>
  <c r="G5" i="59"/>
  <c r="H5" i="59"/>
  <c r="G399" i="59"/>
  <c r="H399" i="59"/>
  <c r="G679" i="59"/>
  <c r="H679" i="59"/>
  <c r="E394" i="59"/>
  <c r="E395" i="59"/>
  <c r="E392" i="59"/>
  <c r="E383" i="59"/>
  <c r="A94" i="60"/>
  <c r="E387" i="59"/>
  <c r="E391" i="59"/>
  <c r="E604" i="59"/>
  <c r="E384" i="59"/>
  <c r="E536" i="59"/>
  <c r="E605" i="59"/>
  <c r="A681" i="59"/>
  <c r="B680" i="59"/>
  <c r="D679" i="59"/>
  <c r="C679" i="59"/>
  <c r="B606" i="59"/>
  <c r="A607" i="59"/>
  <c r="A538" i="59"/>
  <c r="B537" i="59"/>
  <c r="A401" i="59"/>
  <c r="B400" i="59"/>
  <c r="C399" i="59"/>
  <c r="D399" i="59"/>
  <c r="A7" i="59"/>
  <c r="B6" i="59"/>
  <c r="F2" i="60"/>
  <c r="D2" i="60"/>
  <c r="G6" i="59" l="1"/>
  <c r="H6" i="59"/>
  <c r="G400" i="59"/>
  <c r="H400" i="59"/>
  <c r="G537" i="59"/>
  <c r="H537" i="59"/>
  <c r="G606" i="59"/>
  <c r="H606" i="59"/>
  <c r="G680" i="59"/>
  <c r="H680" i="59"/>
  <c r="E2" i="60"/>
  <c r="A95" i="60"/>
  <c r="E679" i="59"/>
  <c r="C680" i="59"/>
  <c r="D680" i="59"/>
  <c r="A682" i="59"/>
  <c r="B681" i="59"/>
  <c r="C606" i="59"/>
  <c r="D606" i="59"/>
  <c r="A608" i="59"/>
  <c r="B607" i="59"/>
  <c r="A539" i="59"/>
  <c r="B538" i="59"/>
  <c r="C537" i="59"/>
  <c r="D537" i="59"/>
  <c r="E399" i="59"/>
  <c r="D400" i="59"/>
  <c r="C400" i="59"/>
  <c r="A402" i="59"/>
  <c r="B401" i="59"/>
  <c r="A8" i="59"/>
  <c r="B7" i="59"/>
  <c r="G7" i="59" l="1"/>
  <c r="H7" i="59"/>
  <c r="H401" i="59"/>
  <c r="G401" i="59"/>
  <c r="G538" i="59"/>
  <c r="H538" i="59"/>
  <c r="G607" i="59"/>
  <c r="H607" i="59"/>
  <c r="H681" i="59"/>
  <c r="G681" i="59"/>
  <c r="A96" i="60"/>
  <c r="E400" i="59"/>
  <c r="E680" i="59"/>
  <c r="D681" i="59"/>
  <c r="C681" i="59"/>
  <c r="A683" i="59"/>
  <c r="B682" i="59"/>
  <c r="E606" i="59"/>
  <c r="D607" i="59"/>
  <c r="C607" i="59"/>
  <c r="A609" i="59"/>
  <c r="B608" i="59"/>
  <c r="E537" i="59"/>
  <c r="A540" i="59"/>
  <c r="B539" i="59"/>
  <c r="D538" i="59"/>
  <c r="C538" i="59"/>
  <c r="C401" i="59"/>
  <c r="D401" i="59"/>
  <c r="B402" i="59"/>
  <c r="A403" i="59"/>
  <c r="B8" i="59"/>
  <c r="A9" i="59"/>
  <c r="G8" i="59" l="1"/>
  <c r="H8" i="59"/>
  <c r="G402" i="59"/>
  <c r="H402" i="59"/>
  <c r="G539" i="59"/>
  <c r="H539" i="59"/>
  <c r="G608" i="59"/>
  <c r="H608" i="59"/>
  <c r="G682" i="59"/>
  <c r="H682" i="59"/>
  <c r="A97" i="60"/>
  <c r="E401" i="59"/>
  <c r="E681" i="59"/>
  <c r="E607" i="59"/>
  <c r="C682" i="59"/>
  <c r="D682" i="59"/>
  <c r="A684" i="59"/>
  <c r="B683" i="59"/>
  <c r="C608" i="59"/>
  <c r="D608" i="59"/>
  <c r="A610" i="59"/>
  <c r="B609" i="59"/>
  <c r="D539" i="59"/>
  <c r="C539" i="59"/>
  <c r="A541" i="59"/>
  <c r="B540" i="59"/>
  <c r="E538" i="59"/>
  <c r="B403" i="59"/>
  <c r="A404" i="59"/>
  <c r="D402" i="59"/>
  <c r="C402" i="59"/>
  <c r="B9" i="59"/>
  <c r="A10" i="59"/>
  <c r="G9" i="59" l="1"/>
  <c r="H9" i="59"/>
  <c r="G403" i="59"/>
  <c r="H403" i="59"/>
  <c r="G540" i="59"/>
  <c r="H540" i="59"/>
  <c r="G609" i="59"/>
  <c r="H609" i="59"/>
  <c r="G683" i="59"/>
  <c r="H683" i="59"/>
  <c r="A98" i="60"/>
  <c r="E402" i="59"/>
  <c r="E539" i="59"/>
  <c r="C683" i="59"/>
  <c r="D683" i="59"/>
  <c r="E682" i="59"/>
  <c r="B684" i="59"/>
  <c r="A685" i="59"/>
  <c r="E608" i="59"/>
  <c r="D609" i="59"/>
  <c r="C609" i="59"/>
  <c r="A611" i="59"/>
  <c r="B610" i="59"/>
  <c r="A542" i="59"/>
  <c r="B541" i="59"/>
  <c r="C540" i="59"/>
  <c r="D540" i="59"/>
  <c r="D403" i="59"/>
  <c r="C403" i="59"/>
  <c r="A405" i="59"/>
  <c r="B404" i="59"/>
  <c r="B10" i="59"/>
  <c r="A11" i="59"/>
  <c r="G10" i="59" l="1"/>
  <c r="H10" i="59"/>
  <c r="G404" i="59"/>
  <c r="H404" i="59"/>
  <c r="H541" i="59"/>
  <c r="G541" i="59"/>
  <c r="G610" i="59"/>
  <c r="H610" i="59"/>
  <c r="G684" i="59"/>
  <c r="A99" i="60"/>
  <c r="E403" i="59"/>
  <c r="E540" i="59"/>
  <c r="E609" i="59"/>
  <c r="E683" i="59"/>
  <c r="C684" i="59"/>
  <c r="D684" i="59"/>
  <c r="H684" i="59" s="1"/>
  <c r="A686" i="59"/>
  <c r="B685" i="59"/>
  <c r="C610" i="59"/>
  <c r="D610" i="59"/>
  <c r="A612" i="59"/>
  <c r="B611" i="59"/>
  <c r="C541" i="59"/>
  <c r="D541" i="59"/>
  <c r="A543" i="59"/>
  <c r="B542" i="59"/>
  <c r="D404" i="59"/>
  <c r="C404" i="59"/>
  <c r="A406" i="59"/>
  <c r="B405" i="59"/>
  <c r="A12" i="59"/>
  <c r="B11" i="59"/>
  <c r="G11" i="59" l="1"/>
  <c r="H11" i="59"/>
  <c r="G405" i="59"/>
  <c r="H405" i="59"/>
  <c r="G542" i="59"/>
  <c r="H542" i="59"/>
  <c r="G611" i="59"/>
  <c r="H611" i="59"/>
  <c r="G685" i="59"/>
  <c r="A100" i="60"/>
  <c r="E404" i="59"/>
  <c r="E541" i="59"/>
  <c r="E610" i="59"/>
  <c r="E684" i="59"/>
  <c r="C685" i="59"/>
  <c r="D685" i="59"/>
  <c r="H685" i="59" s="1"/>
  <c r="A687" i="59"/>
  <c r="B686" i="59"/>
  <c r="C611" i="59"/>
  <c r="D611" i="59"/>
  <c r="B612" i="59"/>
  <c r="A613" i="59"/>
  <c r="C542" i="59"/>
  <c r="D542" i="59"/>
  <c r="B543" i="59"/>
  <c r="A544" i="59"/>
  <c r="C405" i="59"/>
  <c r="D405" i="59"/>
  <c r="A407" i="59"/>
  <c r="B406" i="59"/>
  <c r="A13" i="59"/>
  <c r="B12" i="59"/>
  <c r="B810" i="56"/>
  <c r="C396" i="47"/>
  <c r="E397" i="49" s="1"/>
  <c r="C397" i="47"/>
  <c r="E398" i="49" s="1"/>
  <c r="D398" i="47"/>
  <c r="F399" i="49" s="1"/>
  <c r="C810" i="56" l="1"/>
  <c r="H810" i="56"/>
  <c r="G12" i="59"/>
  <c r="H12" i="59"/>
  <c r="G406" i="59"/>
  <c r="H406" i="59"/>
  <c r="G543" i="59"/>
  <c r="H543" i="59"/>
  <c r="G612" i="59"/>
  <c r="H612" i="59"/>
  <c r="G686" i="59"/>
  <c r="A101" i="60"/>
  <c r="E405" i="59"/>
  <c r="E611" i="59"/>
  <c r="E542" i="59"/>
  <c r="E685" i="59"/>
  <c r="C686" i="59"/>
  <c r="D686" i="59"/>
  <c r="H686" i="59" s="1"/>
  <c r="B687" i="59"/>
  <c r="A688" i="59"/>
  <c r="C612" i="59"/>
  <c r="D612" i="59"/>
  <c r="B613" i="59"/>
  <c r="A614" i="59"/>
  <c r="B544" i="59"/>
  <c r="A545" i="59"/>
  <c r="C543" i="59"/>
  <c r="D543" i="59"/>
  <c r="D406" i="59"/>
  <c r="C406" i="59"/>
  <c r="A408" i="59"/>
  <c r="B407" i="59"/>
  <c r="A14" i="59"/>
  <c r="B13" i="59"/>
  <c r="C398" i="49"/>
  <c r="C397" i="49"/>
  <c r="D810" i="56"/>
  <c r="D397" i="47"/>
  <c r="C398" i="47"/>
  <c r="E399" i="49" s="1"/>
  <c r="D396" i="47"/>
  <c r="E810" i="56" l="1"/>
  <c r="G13" i="59"/>
  <c r="H13" i="59"/>
  <c r="G407" i="59"/>
  <c r="H407" i="59"/>
  <c r="G544" i="59"/>
  <c r="H544" i="59"/>
  <c r="H613" i="59"/>
  <c r="G613" i="59"/>
  <c r="G687" i="59"/>
  <c r="A102" i="60"/>
  <c r="E406" i="59"/>
  <c r="E686" i="59"/>
  <c r="D687" i="59"/>
  <c r="H687" i="59" s="1"/>
  <c r="C687" i="59"/>
  <c r="A689" i="59"/>
  <c r="B688" i="59"/>
  <c r="E612" i="59"/>
  <c r="B614" i="59"/>
  <c r="A615" i="59"/>
  <c r="C613" i="59"/>
  <c r="D613" i="59"/>
  <c r="C544" i="59"/>
  <c r="D544" i="59"/>
  <c r="E543" i="59"/>
  <c r="A546" i="59"/>
  <c r="B545" i="59"/>
  <c r="C407" i="59"/>
  <c r="D407" i="59"/>
  <c r="B408" i="59"/>
  <c r="A409" i="59"/>
  <c r="A15" i="59"/>
  <c r="B14" i="59"/>
  <c r="E398" i="47"/>
  <c r="G399" i="49" s="1"/>
  <c r="E397" i="47"/>
  <c r="G398" i="49" s="1"/>
  <c r="F398" i="49"/>
  <c r="E396" i="47"/>
  <c r="G397" i="49" s="1"/>
  <c r="F397" i="49"/>
  <c r="G14" i="59" l="1"/>
  <c r="H14" i="59"/>
  <c r="G408" i="59"/>
  <c r="H408" i="59"/>
  <c r="G545" i="59"/>
  <c r="H545" i="59"/>
  <c r="G614" i="59"/>
  <c r="H614" i="59"/>
  <c r="G688" i="59"/>
  <c r="A103" i="60"/>
  <c r="E687" i="59"/>
  <c r="C688" i="59"/>
  <c r="D688" i="59"/>
  <c r="H688" i="59" s="1"/>
  <c r="A690" i="59"/>
  <c r="B689" i="59"/>
  <c r="C614" i="59"/>
  <c r="D614" i="59"/>
  <c r="E613" i="59"/>
  <c r="A616" i="59"/>
  <c r="B615" i="59"/>
  <c r="C545" i="59"/>
  <c r="D545" i="59"/>
  <c r="A547" i="59"/>
  <c r="B546" i="59"/>
  <c r="E544" i="59"/>
  <c r="E407" i="59"/>
  <c r="B409" i="59"/>
  <c r="A410" i="59"/>
  <c r="D408" i="59"/>
  <c r="C408" i="59"/>
  <c r="A16" i="59"/>
  <c r="B15" i="59"/>
  <c r="G15" i="59" l="1"/>
  <c r="H15" i="59"/>
  <c r="G409" i="59"/>
  <c r="G546" i="59"/>
  <c r="H546" i="59"/>
  <c r="G615" i="59"/>
  <c r="H615" i="59"/>
  <c r="H689" i="59"/>
  <c r="G689" i="59"/>
  <c r="A104" i="60"/>
  <c r="E408" i="59"/>
  <c r="D689" i="59"/>
  <c r="C689" i="59"/>
  <c r="A691" i="59"/>
  <c r="B690" i="59"/>
  <c r="E688" i="59"/>
  <c r="E614" i="59"/>
  <c r="D615" i="59"/>
  <c r="C615" i="59"/>
  <c r="A617" i="59"/>
  <c r="B616" i="59"/>
  <c r="E545" i="59"/>
  <c r="D546" i="59"/>
  <c r="C546" i="59"/>
  <c r="A548" i="59"/>
  <c r="B547" i="59"/>
  <c r="B410" i="59"/>
  <c r="A411" i="59"/>
  <c r="C409" i="59"/>
  <c r="D409" i="59"/>
  <c r="H409" i="59" s="1"/>
  <c r="B16" i="59"/>
  <c r="A17" i="59"/>
  <c r="G16" i="59" l="1"/>
  <c r="G410" i="59"/>
  <c r="G547" i="59"/>
  <c r="H547" i="59"/>
  <c r="G616" i="59"/>
  <c r="H616" i="59"/>
  <c r="G690" i="59"/>
  <c r="H690" i="59"/>
  <c r="A105" i="60"/>
  <c r="E546" i="59"/>
  <c r="E689" i="59"/>
  <c r="E615" i="59"/>
  <c r="C690" i="59"/>
  <c r="D690" i="59"/>
  <c r="A692" i="59"/>
  <c r="B691" i="59"/>
  <c r="C616" i="59"/>
  <c r="D616" i="59"/>
  <c r="A618" i="59"/>
  <c r="B617" i="59"/>
  <c r="D547" i="59"/>
  <c r="C547" i="59"/>
  <c r="A549" i="59"/>
  <c r="B548" i="59"/>
  <c r="D410" i="59"/>
  <c r="H410" i="59" s="1"/>
  <c r="C410" i="59"/>
  <c r="E409" i="59"/>
  <c r="B411" i="59"/>
  <c r="A412" i="59"/>
  <c r="B17" i="59"/>
  <c r="A18" i="59"/>
  <c r="G17" i="59" l="1"/>
  <c r="H17" i="59"/>
  <c r="G411" i="59"/>
  <c r="G548" i="59"/>
  <c r="H548" i="59"/>
  <c r="G617" i="59"/>
  <c r="H617" i="59"/>
  <c r="G691" i="59"/>
  <c r="H691" i="59"/>
  <c r="A106" i="60"/>
  <c r="E410" i="59"/>
  <c r="E690" i="59"/>
  <c r="E547" i="59"/>
  <c r="C691" i="59"/>
  <c r="D691" i="59"/>
  <c r="B692" i="59"/>
  <c r="A693" i="59"/>
  <c r="E616" i="59"/>
  <c r="D617" i="59"/>
  <c r="C617" i="59"/>
  <c r="A619" i="59"/>
  <c r="B618" i="59"/>
  <c r="C548" i="59"/>
  <c r="D548" i="59"/>
  <c r="A550" i="59"/>
  <c r="B549" i="59"/>
  <c r="D411" i="59"/>
  <c r="H411" i="59" s="1"/>
  <c r="C411" i="59"/>
  <c r="A413" i="59"/>
  <c r="B412" i="59"/>
  <c r="B18" i="59"/>
  <c r="A19" i="59"/>
  <c r="J865" i="56"/>
  <c r="O64" i="65"/>
  <c r="I865" i="56" l="1"/>
  <c r="G18" i="59"/>
  <c r="H18" i="59"/>
  <c r="G412" i="59"/>
  <c r="G549" i="59"/>
  <c r="H549" i="59"/>
  <c r="G618" i="59"/>
  <c r="H618" i="59"/>
  <c r="G692" i="59"/>
  <c r="H692" i="59"/>
  <c r="E691" i="59"/>
  <c r="A107" i="60"/>
  <c r="E548" i="59"/>
  <c r="E617" i="59"/>
  <c r="A694" i="59"/>
  <c r="B693" i="59"/>
  <c r="C692" i="59"/>
  <c r="D692" i="59"/>
  <c r="C618" i="59"/>
  <c r="D618" i="59"/>
  <c r="A620" i="59"/>
  <c r="B619" i="59"/>
  <c r="C549" i="59"/>
  <c r="D549" i="59"/>
  <c r="A551" i="59"/>
  <c r="B550" i="59"/>
  <c r="E411" i="59"/>
  <c r="D412" i="59"/>
  <c r="H412" i="59" s="1"/>
  <c r="C412" i="59"/>
  <c r="A414" i="59"/>
  <c r="B413" i="59"/>
  <c r="A20" i="59"/>
  <c r="B19" i="59"/>
  <c r="G19" i="59" l="1"/>
  <c r="H19" i="59"/>
  <c r="G413" i="59"/>
  <c r="G550" i="59"/>
  <c r="H550" i="59"/>
  <c r="G619" i="59"/>
  <c r="H619" i="59"/>
  <c r="G693" i="59"/>
  <c r="H693" i="59"/>
  <c r="A108" i="60"/>
  <c r="E412" i="59"/>
  <c r="E692" i="59"/>
  <c r="C693" i="59"/>
  <c r="D693" i="59"/>
  <c r="B694" i="59"/>
  <c r="A695" i="59"/>
  <c r="E618" i="59"/>
  <c r="C619" i="59"/>
  <c r="D619" i="59"/>
  <c r="B620" i="59"/>
  <c r="A621" i="59"/>
  <c r="E549" i="59"/>
  <c r="C550" i="59"/>
  <c r="D550" i="59"/>
  <c r="B551" i="59"/>
  <c r="A552" i="59"/>
  <c r="C413" i="59"/>
  <c r="D413" i="59"/>
  <c r="H413" i="59" s="1"/>
  <c r="A415" i="59"/>
  <c r="B414" i="59"/>
  <c r="A21" i="59"/>
  <c r="B20" i="59"/>
  <c r="G20" i="59" l="1"/>
  <c r="H20" i="59"/>
  <c r="G414" i="59"/>
  <c r="H414" i="59"/>
  <c r="G551" i="59"/>
  <c r="H551" i="59"/>
  <c r="G620" i="59"/>
  <c r="H620" i="59"/>
  <c r="G694" i="59"/>
  <c r="H694" i="59"/>
  <c r="A109" i="60"/>
  <c r="E413" i="59"/>
  <c r="E693" i="59"/>
  <c r="E619" i="59"/>
  <c r="C694" i="59"/>
  <c r="D694" i="59"/>
  <c r="B695" i="59"/>
  <c r="A696" i="59"/>
  <c r="C620" i="59"/>
  <c r="D620" i="59"/>
  <c r="B621" i="59"/>
  <c r="A622" i="59"/>
  <c r="B552" i="59"/>
  <c r="A553" i="59"/>
  <c r="C551" i="59"/>
  <c r="D551" i="59"/>
  <c r="E550" i="59"/>
  <c r="D414" i="59"/>
  <c r="C414" i="59"/>
  <c r="B415" i="59"/>
  <c r="A416" i="59"/>
  <c r="A22" i="59"/>
  <c r="B21" i="59"/>
  <c r="F398" i="47"/>
  <c r="G21" i="59" l="1"/>
  <c r="H21" i="59"/>
  <c r="G415" i="59"/>
  <c r="H415" i="59"/>
  <c r="G552" i="59"/>
  <c r="H552" i="59"/>
  <c r="H621" i="59"/>
  <c r="G621" i="59"/>
  <c r="G695" i="59"/>
  <c r="H695" i="59"/>
  <c r="A110" i="60"/>
  <c r="E551" i="59"/>
  <c r="E414" i="59"/>
  <c r="E694" i="59"/>
  <c r="E620" i="59"/>
  <c r="A697" i="59"/>
  <c r="B696" i="59"/>
  <c r="D695" i="59"/>
  <c r="C695" i="59"/>
  <c r="B622" i="59"/>
  <c r="A623" i="59"/>
  <c r="C621" i="59"/>
  <c r="D621" i="59"/>
  <c r="C552" i="59"/>
  <c r="D552" i="59"/>
  <c r="B553" i="59"/>
  <c r="A554" i="59"/>
  <c r="C415" i="59"/>
  <c r="D415" i="59"/>
  <c r="A417" i="59"/>
  <c r="B416" i="59"/>
  <c r="A23" i="59"/>
  <c r="B22" i="59"/>
  <c r="G22" i="59" l="1"/>
  <c r="H22" i="59"/>
  <c r="G416" i="59"/>
  <c r="H416" i="59"/>
  <c r="G553" i="59"/>
  <c r="H553" i="59"/>
  <c r="G622" i="59"/>
  <c r="H622" i="59"/>
  <c r="G696" i="59"/>
  <c r="H696" i="59"/>
  <c r="A111" i="60"/>
  <c r="E552" i="59"/>
  <c r="E415" i="59"/>
  <c r="E695" i="59"/>
  <c r="C696" i="59"/>
  <c r="D696" i="59"/>
  <c r="A698" i="59"/>
  <c r="B697" i="59"/>
  <c r="E621" i="59"/>
  <c r="A624" i="59"/>
  <c r="B623" i="59"/>
  <c r="C622" i="59"/>
  <c r="D622" i="59"/>
  <c r="A555" i="59"/>
  <c r="B554" i="59"/>
  <c r="C553" i="59"/>
  <c r="D553" i="59"/>
  <c r="D416" i="59"/>
  <c r="C416" i="59"/>
  <c r="B417" i="59"/>
  <c r="A418" i="59"/>
  <c r="A24" i="59"/>
  <c r="B23" i="59"/>
  <c r="G12" i="6"/>
  <c r="G23" i="59" l="1"/>
  <c r="H23" i="59"/>
  <c r="H417" i="59"/>
  <c r="G417" i="59"/>
  <c r="G554" i="59"/>
  <c r="H554" i="59"/>
  <c r="G623" i="59"/>
  <c r="G697" i="59"/>
  <c r="H697" i="59"/>
  <c r="A112" i="60"/>
  <c r="E416" i="59"/>
  <c r="E553" i="59"/>
  <c r="A699" i="59"/>
  <c r="B698" i="59"/>
  <c r="E696" i="59"/>
  <c r="D697" i="59"/>
  <c r="C697" i="59"/>
  <c r="D623" i="59"/>
  <c r="H623" i="59" s="1"/>
  <c r="C623" i="59"/>
  <c r="A625" i="59"/>
  <c r="B624" i="59"/>
  <c r="E622" i="59"/>
  <c r="D554" i="59"/>
  <c r="C554" i="59"/>
  <c r="A556" i="59"/>
  <c r="B555" i="59"/>
  <c r="C417" i="59"/>
  <c r="D417" i="59"/>
  <c r="B418" i="59"/>
  <c r="A419" i="59"/>
  <c r="B24" i="59"/>
  <c r="A25" i="59"/>
  <c r="I5" i="49"/>
  <c r="I6" i="49"/>
  <c r="I7" i="49"/>
  <c r="I8" i="49"/>
  <c r="I9" i="49"/>
  <c r="I10" i="49"/>
  <c r="I11" i="49"/>
  <c r="I12" i="49"/>
  <c r="I13" i="49"/>
  <c r="I14" i="49"/>
  <c r="I15" i="49"/>
  <c r="I16" i="49"/>
  <c r="I17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8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11" i="49"/>
  <c r="I112" i="49"/>
  <c r="I113" i="49"/>
  <c r="I114" i="49"/>
  <c r="I115" i="49"/>
  <c r="I116" i="49"/>
  <c r="I117" i="49"/>
  <c r="I118" i="49"/>
  <c r="I119" i="49"/>
  <c r="I120" i="49"/>
  <c r="I121" i="49"/>
  <c r="I122" i="49"/>
  <c r="I123" i="49"/>
  <c r="I124" i="49"/>
  <c r="I125" i="49"/>
  <c r="I126" i="49"/>
  <c r="I127" i="49"/>
  <c r="I128" i="49"/>
  <c r="I129" i="49"/>
  <c r="I130" i="49"/>
  <c r="I131" i="49"/>
  <c r="I132" i="49"/>
  <c r="I133" i="49"/>
  <c r="I134" i="49"/>
  <c r="I135" i="49"/>
  <c r="I136" i="49"/>
  <c r="I137" i="49"/>
  <c r="I142" i="49"/>
  <c r="I143" i="49"/>
  <c r="I144" i="49"/>
  <c r="I145" i="49"/>
  <c r="I146" i="49"/>
  <c r="I147" i="49"/>
  <c r="I148" i="49"/>
  <c r="I149" i="49"/>
  <c r="I150" i="49"/>
  <c r="I151" i="49"/>
  <c r="I152" i="49"/>
  <c r="I153" i="49"/>
  <c r="I154" i="49"/>
  <c r="I155" i="49"/>
  <c r="I156" i="49"/>
  <c r="I157" i="49"/>
  <c r="I158" i="49"/>
  <c r="I159" i="49"/>
  <c r="I160" i="49"/>
  <c r="I161" i="49"/>
  <c r="I162" i="49"/>
  <c r="I163" i="49"/>
  <c r="I164" i="49"/>
  <c r="I165" i="49"/>
  <c r="I166" i="49"/>
  <c r="I167" i="49"/>
  <c r="I170" i="49"/>
  <c r="I172" i="49"/>
  <c r="I173" i="49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I192" i="49"/>
  <c r="I193" i="49"/>
  <c r="I194" i="49"/>
  <c r="I195" i="49"/>
  <c r="I196" i="49"/>
  <c r="I197" i="49"/>
  <c r="I198" i="49"/>
  <c r="I203" i="49"/>
  <c r="I204" i="49"/>
  <c r="I205" i="49"/>
  <c r="I206" i="49"/>
  <c r="I207" i="49"/>
  <c r="I208" i="49"/>
  <c r="I209" i="49"/>
  <c r="I210" i="49"/>
  <c r="I211" i="49"/>
  <c r="I212" i="49"/>
  <c r="I213" i="49"/>
  <c r="I214" i="49"/>
  <c r="I215" i="49"/>
  <c r="I216" i="49"/>
  <c r="I217" i="49"/>
  <c r="I218" i="49"/>
  <c r="I219" i="49"/>
  <c r="I220" i="49"/>
  <c r="I221" i="49"/>
  <c r="I222" i="49"/>
  <c r="I223" i="49"/>
  <c r="I224" i="49"/>
  <c r="I225" i="49"/>
  <c r="I226" i="49"/>
  <c r="I227" i="49"/>
  <c r="I228" i="49"/>
  <c r="I229" i="49"/>
  <c r="I234" i="49"/>
  <c r="I235" i="49"/>
  <c r="I236" i="49"/>
  <c r="I237" i="49"/>
  <c r="I238" i="49"/>
  <c r="I239" i="49"/>
  <c r="I240" i="49"/>
  <c r="I241" i="49"/>
  <c r="I242" i="49"/>
  <c r="I243" i="49"/>
  <c r="I244" i="49"/>
  <c r="I245" i="49"/>
  <c r="I246" i="49"/>
  <c r="I247" i="49"/>
  <c r="I248" i="49"/>
  <c r="I249" i="49"/>
  <c r="I250" i="49"/>
  <c r="I251" i="49"/>
  <c r="I252" i="49"/>
  <c r="I253" i="49"/>
  <c r="I254" i="49"/>
  <c r="I255" i="49"/>
  <c r="I256" i="49"/>
  <c r="I257" i="49"/>
  <c r="I258" i="49"/>
  <c r="I259" i="49"/>
  <c r="I264" i="49"/>
  <c r="I265" i="49"/>
  <c r="I266" i="49"/>
  <c r="I267" i="49"/>
  <c r="I268" i="49"/>
  <c r="I269" i="49"/>
  <c r="I270" i="49"/>
  <c r="I271" i="49"/>
  <c r="I272" i="49"/>
  <c r="I273" i="49"/>
  <c r="I274" i="49"/>
  <c r="I275" i="49"/>
  <c r="I276" i="49"/>
  <c r="I277" i="49"/>
  <c r="I278" i="49"/>
  <c r="I279" i="49"/>
  <c r="I280" i="49"/>
  <c r="I281" i="49"/>
  <c r="I282" i="49"/>
  <c r="I283" i="49"/>
  <c r="I284" i="49"/>
  <c r="I285" i="49"/>
  <c r="I286" i="49"/>
  <c r="I287" i="49"/>
  <c r="I288" i="49"/>
  <c r="I289" i="49"/>
  <c r="I290" i="49"/>
  <c r="I295" i="49"/>
  <c r="I296" i="49"/>
  <c r="I297" i="49"/>
  <c r="I298" i="49"/>
  <c r="I299" i="49"/>
  <c r="I300" i="49"/>
  <c r="I301" i="49"/>
  <c r="I302" i="49"/>
  <c r="I303" i="49"/>
  <c r="I304" i="49"/>
  <c r="I305" i="49"/>
  <c r="I306" i="49"/>
  <c r="I307" i="49"/>
  <c r="I308" i="49"/>
  <c r="I309" i="49"/>
  <c r="I310" i="49"/>
  <c r="I311" i="49"/>
  <c r="I312" i="49"/>
  <c r="I313" i="49"/>
  <c r="I314" i="49"/>
  <c r="I315" i="49"/>
  <c r="I316" i="49"/>
  <c r="I317" i="49"/>
  <c r="I318" i="49"/>
  <c r="I319" i="49"/>
  <c r="I320" i="49"/>
  <c r="I325" i="49"/>
  <c r="I326" i="49"/>
  <c r="I327" i="49"/>
  <c r="I328" i="49"/>
  <c r="I329" i="49"/>
  <c r="I330" i="49"/>
  <c r="I331" i="49"/>
  <c r="I332" i="49"/>
  <c r="I333" i="49"/>
  <c r="I334" i="49"/>
  <c r="I335" i="49"/>
  <c r="I336" i="49"/>
  <c r="I337" i="49"/>
  <c r="I338" i="49"/>
  <c r="I339" i="49"/>
  <c r="I340" i="49"/>
  <c r="I341" i="49"/>
  <c r="I342" i="49"/>
  <c r="I343" i="49"/>
  <c r="I344" i="49"/>
  <c r="I345" i="49"/>
  <c r="I346" i="49"/>
  <c r="I347" i="49"/>
  <c r="I348" i="49"/>
  <c r="I349" i="49"/>
  <c r="I350" i="49"/>
  <c r="I351" i="49"/>
  <c r="I354" i="49"/>
  <c r="I356" i="49"/>
  <c r="I357" i="49"/>
  <c r="I358" i="49"/>
  <c r="I359" i="49"/>
  <c r="I360" i="49"/>
  <c r="I361" i="49"/>
  <c r="I362" i="49"/>
  <c r="I363" i="49"/>
  <c r="I364" i="49"/>
  <c r="I365" i="49"/>
  <c r="I366" i="49"/>
  <c r="I367" i="49"/>
  <c r="I368" i="49"/>
  <c r="I369" i="49"/>
  <c r="I370" i="49"/>
  <c r="I371" i="49"/>
  <c r="I372" i="49"/>
  <c r="I373" i="49"/>
  <c r="I374" i="49"/>
  <c r="I375" i="49"/>
  <c r="I376" i="49"/>
  <c r="I377" i="49"/>
  <c r="I378" i="49"/>
  <c r="I379" i="49"/>
  <c r="I380" i="49"/>
  <c r="I381" i="49"/>
  <c r="I382" i="49"/>
  <c r="I385" i="49"/>
  <c r="I386" i="49"/>
  <c r="I387" i="49"/>
  <c r="I388" i="49"/>
  <c r="I389" i="49"/>
  <c r="I390" i="49"/>
  <c r="I391" i="49"/>
  <c r="I392" i="49"/>
  <c r="I393" i="49"/>
  <c r="I394" i="49"/>
  <c r="I395" i="49"/>
  <c r="I396" i="49"/>
  <c r="I397" i="49"/>
  <c r="I398" i="49"/>
  <c r="G24" i="59" l="1"/>
  <c r="H24" i="59"/>
  <c r="G418" i="59"/>
  <c r="H418" i="59"/>
  <c r="G555" i="59"/>
  <c r="H555" i="59"/>
  <c r="G624" i="59"/>
  <c r="G698" i="59"/>
  <c r="H698" i="59"/>
  <c r="A113" i="60"/>
  <c r="E417" i="59"/>
  <c r="E697" i="59"/>
  <c r="A700" i="59"/>
  <c r="B699" i="59"/>
  <c r="C698" i="59"/>
  <c r="D698" i="59"/>
  <c r="C624" i="59"/>
  <c r="D624" i="59"/>
  <c r="H624" i="59" s="1"/>
  <c r="B625" i="59"/>
  <c r="A626" i="59"/>
  <c r="E623" i="59"/>
  <c r="D555" i="59"/>
  <c r="C555" i="59"/>
  <c r="A557" i="59"/>
  <c r="B556" i="59"/>
  <c r="E554" i="59"/>
  <c r="B419" i="59"/>
  <c r="A420" i="59"/>
  <c r="D418" i="59"/>
  <c r="C418" i="59"/>
  <c r="B25" i="59"/>
  <c r="A26" i="59"/>
  <c r="G25" i="59" l="1"/>
  <c r="H25" i="59"/>
  <c r="G419" i="59"/>
  <c r="H419" i="59"/>
  <c r="G556" i="59"/>
  <c r="H556" i="59"/>
  <c r="G625" i="59"/>
  <c r="G699" i="59"/>
  <c r="H699" i="59"/>
  <c r="A114" i="60"/>
  <c r="E555" i="59"/>
  <c r="E418" i="59"/>
  <c r="E624" i="59"/>
  <c r="C699" i="59"/>
  <c r="D699" i="59"/>
  <c r="B700" i="59"/>
  <c r="A701" i="59"/>
  <c r="E698" i="59"/>
  <c r="A627" i="59"/>
  <c r="B626" i="59"/>
  <c r="D625" i="59"/>
  <c r="H625" i="59" s="1"/>
  <c r="C625" i="59"/>
  <c r="C556" i="59"/>
  <c r="D556" i="59"/>
  <c r="A558" i="59"/>
  <c r="B557" i="59"/>
  <c r="B420" i="59"/>
  <c r="A421" i="59"/>
  <c r="D419" i="59"/>
  <c r="C419" i="59"/>
  <c r="B26" i="59"/>
  <c r="A27" i="59"/>
  <c r="G26" i="59" l="1"/>
  <c r="H26" i="59"/>
  <c r="G420" i="59"/>
  <c r="H420" i="59"/>
  <c r="G557" i="59"/>
  <c r="H557" i="59"/>
  <c r="G626" i="59"/>
  <c r="G700" i="59"/>
  <c r="H700" i="59"/>
  <c r="A115" i="60"/>
  <c r="E419" i="59"/>
  <c r="E625" i="59"/>
  <c r="C700" i="59"/>
  <c r="D700" i="59"/>
  <c r="E699" i="59"/>
  <c r="A702" i="59"/>
  <c r="B701" i="59"/>
  <c r="A628" i="59"/>
  <c r="B627" i="59"/>
  <c r="C626" i="59"/>
  <c r="D626" i="59"/>
  <c r="H626" i="59" s="1"/>
  <c r="C557" i="59"/>
  <c r="D557" i="59"/>
  <c r="A559" i="59"/>
  <c r="B558" i="59"/>
  <c r="E556" i="59"/>
  <c r="D420" i="59"/>
  <c r="C420" i="59"/>
  <c r="A422" i="59"/>
  <c r="B421" i="59"/>
  <c r="A28" i="59"/>
  <c r="B27" i="59"/>
  <c r="I76" i="43"/>
  <c r="H76" i="43" s="1"/>
  <c r="G27" i="59" l="1"/>
  <c r="H27" i="59"/>
  <c r="G421" i="59"/>
  <c r="H421" i="59"/>
  <c r="G558" i="59"/>
  <c r="H558" i="59"/>
  <c r="G627" i="59"/>
  <c r="G701" i="59"/>
  <c r="H701" i="59"/>
  <c r="A116" i="60"/>
  <c r="E626" i="59"/>
  <c r="E700" i="59"/>
  <c r="C701" i="59"/>
  <c r="D701" i="59"/>
  <c r="B702" i="59"/>
  <c r="A703" i="59"/>
  <c r="C627" i="59"/>
  <c r="D627" i="59"/>
  <c r="H627" i="59" s="1"/>
  <c r="B628" i="59"/>
  <c r="A629" i="59"/>
  <c r="E557" i="59"/>
  <c r="C558" i="59"/>
  <c r="D558" i="59"/>
  <c r="B559" i="59"/>
  <c r="A560" i="59"/>
  <c r="A423" i="59"/>
  <c r="B422" i="59"/>
  <c r="C421" i="59"/>
  <c r="D421" i="59"/>
  <c r="E420" i="59"/>
  <c r="A29" i="59"/>
  <c r="B28" i="59"/>
  <c r="E71" i="43"/>
  <c r="E72" i="43"/>
  <c r="E73" i="43"/>
  <c r="E74" i="43"/>
  <c r="E75" i="43"/>
  <c r="E70" i="43"/>
  <c r="G28" i="59" l="1"/>
  <c r="H28" i="59"/>
  <c r="G422" i="59"/>
  <c r="H422" i="59"/>
  <c r="G559" i="59"/>
  <c r="H559" i="59"/>
  <c r="G628" i="59"/>
  <c r="H628" i="59"/>
  <c r="G702" i="59"/>
  <c r="H702" i="59"/>
  <c r="A117" i="60"/>
  <c r="E627" i="59"/>
  <c r="E421" i="59"/>
  <c r="E701" i="59"/>
  <c r="C702" i="59"/>
  <c r="D702" i="59"/>
  <c r="B703" i="59"/>
  <c r="A704" i="59"/>
  <c r="B629" i="59"/>
  <c r="A630" i="59"/>
  <c r="C628" i="59"/>
  <c r="D628" i="59"/>
  <c r="E558" i="59"/>
  <c r="C559" i="59"/>
  <c r="D559" i="59"/>
  <c r="B560" i="59"/>
  <c r="A561" i="59"/>
  <c r="D422" i="59"/>
  <c r="C422" i="59"/>
  <c r="B423" i="59"/>
  <c r="A424" i="59"/>
  <c r="A30" i="59"/>
  <c r="B29" i="59"/>
  <c r="G29" i="6"/>
  <c r="I29" i="6"/>
  <c r="K29" i="6"/>
  <c r="G29" i="59" l="1"/>
  <c r="H29" i="59"/>
  <c r="G423" i="59"/>
  <c r="H423" i="59"/>
  <c r="G560" i="59"/>
  <c r="H560" i="59"/>
  <c r="G629" i="59"/>
  <c r="H629" i="59"/>
  <c r="G703" i="59"/>
  <c r="H703" i="59"/>
  <c r="A118" i="60"/>
  <c r="E702" i="59"/>
  <c r="D703" i="59"/>
  <c r="C703" i="59"/>
  <c r="A705" i="59"/>
  <c r="B704" i="59"/>
  <c r="C629" i="59"/>
  <c r="D629" i="59"/>
  <c r="E628" i="59"/>
  <c r="A631" i="59"/>
  <c r="B630" i="59"/>
  <c r="E559" i="59"/>
  <c r="B561" i="59"/>
  <c r="A562" i="59"/>
  <c r="C560" i="59"/>
  <c r="D560" i="59"/>
  <c r="E422" i="59"/>
  <c r="B424" i="59"/>
  <c r="A425" i="59"/>
  <c r="D423" i="59"/>
  <c r="C423" i="59"/>
  <c r="A31" i="59"/>
  <c r="B30" i="59"/>
  <c r="G76" i="43"/>
  <c r="F76" i="43" s="1"/>
  <c r="G30" i="59" l="1"/>
  <c r="H30" i="59"/>
  <c r="G424" i="59"/>
  <c r="H424" i="59"/>
  <c r="H561" i="59"/>
  <c r="G561" i="59"/>
  <c r="G630" i="59"/>
  <c r="H630" i="59"/>
  <c r="G704" i="59"/>
  <c r="H704" i="59"/>
  <c r="A119" i="60"/>
  <c r="E703" i="59"/>
  <c r="E423" i="59"/>
  <c r="C704" i="59"/>
  <c r="D704" i="59"/>
  <c r="A706" i="59"/>
  <c r="B705" i="59"/>
  <c r="E629" i="59"/>
  <c r="C630" i="59"/>
  <c r="D630" i="59"/>
  <c r="A632" i="59"/>
  <c r="B631" i="59"/>
  <c r="C561" i="59"/>
  <c r="D561" i="59"/>
  <c r="E560" i="59"/>
  <c r="A563" i="59"/>
  <c r="B562" i="59"/>
  <c r="B425" i="59"/>
  <c r="A426" i="59"/>
  <c r="D424" i="59"/>
  <c r="C424" i="59"/>
  <c r="A32" i="59"/>
  <c r="B31" i="59"/>
  <c r="G31" i="59" l="1"/>
  <c r="H31" i="59"/>
  <c r="G425" i="59"/>
  <c r="H425" i="59"/>
  <c r="G562" i="59"/>
  <c r="G631" i="59"/>
  <c r="H631" i="59"/>
  <c r="H705" i="59"/>
  <c r="G705" i="59"/>
  <c r="A120" i="60"/>
  <c r="E424" i="59"/>
  <c r="E704" i="59"/>
  <c r="D705" i="59"/>
  <c r="C705" i="59"/>
  <c r="A707" i="59"/>
  <c r="B706" i="59"/>
  <c r="E630" i="59"/>
  <c r="D631" i="59"/>
  <c r="C631" i="59"/>
  <c r="A633" i="59"/>
  <c r="B632" i="59"/>
  <c r="E561" i="59"/>
  <c r="D562" i="59"/>
  <c r="H562" i="59" s="1"/>
  <c r="C562" i="59"/>
  <c r="A564" i="59"/>
  <c r="B563" i="59"/>
  <c r="C425" i="59"/>
  <c r="D425" i="59"/>
  <c r="A427" i="59"/>
  <c r="B426" i="59"/>
  <c r="B32" i="59"/>
  <c r="A33" i="59"/>
  <c r="G32" i="59" l="1"/>
  <c r="H32" i="59"/>
  <c r="G426" i="59"/>
  <c r="H426" i="59"/>
  <c r="G563" i="59"/>
  <c r="G632" i="59"/>
  <c r="H632" i="59"/>
  <c r="G706" i="59"/>
  <c r="H706" i="59"/>
  <c r="A121" i="60"/>
  <c r="E425" i="59"/>
  <c r="E631" i="59"/>
  <c r="E562" i="59"/>
  <c r="E705" i="59"/>
  <c r="C706" i="59"/>
  <c r="D706" i="59"/>
  <c r="A708" i="59"/>
  <c r="B707" i="59"/>
  <c r="C632" i="59"/>
  <c r="D632" i="59"/>
  <c r="A634" i="59"/>
  <c r="B633" i="59"/>
  <c r="C563" i="59"/>
  <c r="D563" i="59"/>
  <c r="H563" i="59" s="1"/>
  <c r="A565" i="59"/>
  <c r="B564" i="59"/>
  <c r="A428" i="59"/>
  <c r="B427" i="59"/>
  <c r="D426" i="59"/>
  <c r="C426" i="59"/>
  <c r="B33" i="59"/>
  <c r="A34" i="59"/>
  <c r="G33" i="59" l="1"/>
  <c r="H33" i="59"/>
  <c r="G427" i="59"/>
  <c r="H427" i="59"/>
  <c r="G564" i="59"/>
  <c r="H633" i="59"/>
  <c r="G633" i="59"/>
  <c r="G707" i="59"/>
  <c r="H707" i="59"/>
  <c r="A122" i="60"/>
  <c r="E563" i="59"/>
  <c r="E706" i="59"/>
  <c r="C707" i="59"/>
  <c r="D707" i="59"/>
  <c r="B708" i="59"/>
  <c r="A709" i="59"/>
  <c r="E632" i="59"/>
  <c r="D633" i="59"/>
  <c r="C633" i="59"/>
  <c r="A635" i="59"/>
  <c r="B634" i="59"/>
  <c r="C564" i="59"/>
  <c r="D564" i="59"/>
  <c r="H564" i="59" s="1"/>
  <c r="B565" i="59"/>
  <c r="A566" i="59"/>
  <c r="C427" i="59"/>
  <c r="D427" i="59"/>
  <c r="B428" i="59"/>
  <c r="A429" i="59"/>
  <c r="E426" i="59"/>
  <c r="B34" i="59"/>
  <c r="A35" i="59"/>
  <c r="B42" i="44"/>
  <c r="B35" i="44"/>
  <c r="B36" i="44"/>
  <c r="B38" i="44"/>
  <c r="B40" i="44"/>
  <c r="B41" i="44"/>
  <c r="B43" i="44"/>
  <c r="B44" i="44"/>
  <c r="B45" i="44"/>
  <c r="B46" i="44"/>
  <c r="B47" i="44" l="1"/>
  <c r="C37" i="44" s="1"/>
  <c r="G34" i="59"/>
  <c r="H34" i="59"/>
  <c r="G428" i="59"/>
  <c r="H428" i="59"/>
  <c r="G565" i="59"/>
  <c r="G634" i="59"/>
  <c r="H634" i="59"/>
  <c r="G708" i="59"/>
  <c r="H708" i="59"/>
  <c r="A123" i="60"/>
  <c r="E633" i="59"/>
  <c r="E707" i="59"/>
  <c r="E427" i="59"/>
  <c r="A710" i="59"/>
  <c r="B709" i="59"/>
  <c r="C708" i="59"/>
  <c r="D708" i="59"/>
  <c r="C634" i="59"/>
  <c r="D634" i="59"/>
  <c r="A636" i="59"/>
  <c r="B635" i="59"/>
  <c r="E564" i="59"/>
  <c r="A567" i="59"/>
  <c r="B566" i="59"/>
  <c r="C565" i="59"/>
  <c r="D565" i="59"/>
  <c r="H565" i="59" s="1"/>
  <c r="A430" i="59"/>
  <c r="B429" i="59"/>
  <c r="D428" i="59"/>
  <c r="C428" i="59"/>
  <c r="A36" i="59"/>
  <c r="B35" i="59"/>
  <c r="D31" i="56"/>
  <c r="E31" i="56"/>
  <c r="F31" i="56"/>
  <c r="G31" i="56"/>
  <c r="H31" i="56"/>
  <c r="I31" i="56"/>
  <c r="J31" i="56"/>
  <c r="K31" i="56"/>
  <c r="L31" i="56"/>
  <c r="M31" i="56"/>
  <c r="N31" i="56"/>
  <c r="O31" i="56"/>
  <c r="D47" i="44" l="1"/>
  <c r="C10" i="29"/>
  <c r="G35" i="59"/>
  <c r="H35" i="59"/>
  <c r="H429" i="59"/>
  <c r="G429" i="59"/>
  <c r="G566" i="59"/>
  <c r="G635" i="59"/>
  <c r="H635" i="59"/>
  <c r="G709" i="59"/>
  <c r="H709" i="59"/>
  <c r="A124" i="60"/>
  <c r="E428" i="59"/>
  <c r="E708" i="59"/>
  <c r="C709" i="59"/>
  <c r="D709" i="59"/>
  <c r="B710" i="59"/>
  <c r="A711" i="59"/>
  <c r="E634" i="59"/>
  <c r="C635" i="59"/>
  <c r="D635" i="59"/>
  <c r="B636" i="59"/>
  <c r="A637" i="59"/>
  <c r="C566" i="59"/>
  <c r="D566" i="59"/>
  <c r="H566" i="59" s="1"/>
  <c r="A568" i="59"/>
  <c r="B567" i="59"/>
  <c r="E565" i="59"/>
  <c r="C429" i="59"/>
  <c r="D429" i="59"/>
  <c r="A431" i="59"/>
  <c r="B430" i="59"/>
  <c r="A37" i="59"/>
  <c r="B36" i="59"/>
  <c r="G36" i="59" l="1"/>
  <c r="H36" i="59"/>
  <c r="G430" i="59"/>
  <c r="H430" i="59"/>
  <c r="G567" i="59"/>
  <c r="H567" i="59"/>
  <c r="G636" i="59"/>
  <c r="H636" i="59"/>
  <c r="G710" i="59"/>
  <c r="H710" i="59"/>
  <c r="A125" i="60"/>
  <c r="E709" i="59"/>
  <c r="E429" i="59"/>
  <c r="C710" i="59"/>
  <c r="D710" i="59"/>
  <c r="B711" i="59"/>
  <c r="A712" i="59"/>
  <c r="E635" i="59"/>
  <c r="B637" i="59"/>
  <c r="A638" i="59"/>
  <c r="C636" i="59"/>
  <c r="D636" i="59"/>
  <c r="E566" i="59"/>
  <c r="C567" i="59"/>
  <c r="D567" i="59"/>
  <c r="B568" i="59"/>
  <c r="A569" i="59"/>
  <c r="D430" i="59"/>
  <c r="C430" i="59"/>
  <c r="B431" i="59"/>
  <c r="A432" i="59"/>
  <c r="A38" i="59"/>
  <c r="B37" i="59"/>
  <c r="F72" i="43"/>
  <c r="G37" i="59" l="1"/>
  <c r="H37" i="59"/>
  <c r="G431" i="59"/>
  <c r="H431" i="59"/>
  <c r="G568" i="59"/>
  <c r="H568" i="59"/>
  <c r="G637" i="59"/>
  <c r="H637" i="59"/>
  <c r="G711" i="59"/>
  <c r="H711" i="59"/>
  <c r="A126" i="60"/>
  <c r="E710" i="59"/>
  <c r="E430" i="59"/>
  <c r="A713" i="59"/>
  <c r="B712" i="59"/>
  <c r="D711" i="59"/>
  <c r="C711" i="59"/>
  <c r="C637" i="59"/>
  <c r="D637" i="59"/>
  <c r="E636" i="59"/>
  <c r="B638" i="59"/>
  <c r="A639" i="59"/>
  <c r="E567" i="59"/>
  <c r="B569" i="59"/>
  <c r="A570" i="59"/>
  <c r="C568" i="59"/>
  <c r="D568" i="59"/>
  <c r="A433" i="59"/>
  <c r="B432" i="59"/>
  <c r="C431" i="59"/>
  <c r="D431" i="59"/>
  <c r="A39" i="59"/>
  <c r="B38" i="59"/>
  <c r="G38" i="59" l="1"/>
  <c r="H38" i="59"/>
  <c r="G432" i="59"/>
  <c r="H432" i="59"/>
  <c r="H569" i="59"/>
  <c r="G569" i="59"/>
  <c r="G638" i="59"/>
  <c r="H638" i="59"/>
  <c r="G712" i="59"/>
  <c r="H712" i="59"/>
  <c r="A127" i="60"/>
  <c r="E568" i="59"/>
  <c r="E711" i="59"/>
  <c r="C712" i="59"/>
  <c r="D712" i="59"/>
  <c r="A714" i="59"/>
  <c r="B713" i="59"/>
  <c r="E637" i="59"/>
  <c r="A640" i="59"/>
  <c r="B639" i="59"/>
  <c r="C638" i="59"/>
  <c r="D638" i="59"/>
  <c r="C569" i="59"/>
  <c r="D569" i="59"/>
  <c r="A571" i="59"/>
  <c r="B570" i="59"/>
  <c r="E431" i="59"/>
  <c r="A434" i="59"/>
  <c r="B433" i="59"/>
  <c r="D432" i="59"/>
  <c r="C432" i="59"/>
  <c r="A40" i="59"/>
  <c r="B39" i="59"/>
  <c r="K70" i="43"/>
  <c r="K71" i="43"/>
  <c r="K72" i="43"/>
  <c r="K73" i="43"/>
  <c r="K74" i="43"/>
  <c r="K75" i="43"/>
  <c r="J70" i="43" l="1"/>
  <c r="K76" i="43"/>
  <c r="G39" i="59"/>
  <c r="H39" i="59"/>
  <c r="H433" i="59"/>
  <c r="G433" i="59"/>
  <c r="G570" i="59"/>
  <c r="H570" i="59"/>
  <c r="G639" i="59"/>
  <c r="H639" i="59"/>
  <c r="H713" i="59"/>
  <c r="G713" i="59"/>
  <c r="A128" i="60"/>
  <c r="E569" i="59"/>
  <c r="E432" i="59"/>
  <c r="D713" i="59"/>
  <c r="C713" i="59"/>
  <c r="A715" i="59"/>
  <c r="B714" i="59"/>
  <c r="E712" i="59"/>
  <c r="D639" i="59"/>
  <c r="C639" i="59"/>
  <c r="A641" i="59"/>
  <c r="B640" i="59"/>
  <c r="E638" i="59"/>
  <c r="D570" i="59"/>
  <c r="C570" i="59"/>
  <c r="A572" i="59"/>
  <c r="B571" i="59"/>
  <c r="C433" i="59"/>
  <c r="D433" i="59"/>
  <c r="B434" i="59"/>
  <c r="A435" i="59"/>
  <c r="B40" i="59"/>
  <c r="A41" i="59"/>
  <c r="B67" i="43"/>
  <c r="B80" i="43"/>
  <c r="B79" i="43"/>
  <c r="G40" i="59" l="1"/>
  <c r="H40" i="59"/>
  <c r="G434" i="59"/>
  <c r="H434" i="59"/>
  <c r="G571" i="59"/>
  <c r="H571" i="59"/>
  <c r="G640" i="59"/>
  <c r="H640" i="59"/>
  <c r="G714" i="59"/>
  <c r="H714" i="59"/>
  <c r="A129" i="60"/>
  <c r="E433" i="59"/>
  <c r="E639" i="59"/>
  <c r="A716" i="59"/>
  <c r="B715" i="59"/>
  <c r="C714" i="59"/>
  <c r="D714" i="59"/>
  <c r="E713" i="59"/>
  <c r="A642" i="59"/>
  <c r="B641" i="59"/>
  <c r="C640" i="59"/>
  <c r="D640" i="59"/>
  <c r="A573" i="59"/>
  <c r="B572" i="59"/>
  <c r="D571" i="59"/>
  <c r="C571" i="59"/>
  <c r="E570" i="59"/>
  <c r="B435" i="59"/>
  <c r="A436" i="59"/>
  <c r="D434" i="59"/>
  <c r="C434" i="59"/>
  <c r="B41" i="59"/>
  <c r="A42" i="59"/>
  <c r="G41" i="59" l="1"/>
  <c r="H41" i="59"/>
  <c r="G435" i="59"/>
  <c r="H435" i="59"/>
  <c r="G572" i="59"/>
  <c r="H572" i="59"/>
  <c r="H641" i="59"/>
  <c r="G641" i="59"/>
  <c r="G715" i="59"/>
  <c r="A130" i="60"/>
  <c r="E571" i="59"/>
  <c r="E714" i="59"/>
  <c r="E640" i="59"/>
  <c r="E434" i="59"/>
  <c r="B716" i="59"/>
  <c r="A717" i="59"/>
  <c r="C715" i="59"/>
  <c r="D715" i="59"/>
  <c r="H715" i="59" s="1"/>
  <c r="A643" i="59"/>
  <c r="B642" i="59"/>
  <c r="D641" i="59"/>
  <c r="C641" i="59"/>
  <c r="C572" i="59"/>
  <c r="D572" i="59"/>
  <c r="B573" i="59"/>
  <c r="A574" i="59"/>
  <c r="C435" i="59"/>
  <c r="D435" i="59"/>
  <c r="B436" i="59"/>
  <c r="A437" i="59"/>
  <c r="B42" i="59"/>
  <c r="A43" i="59"/>
  <c r="B109" i="44"/>
  <c r="G42" i="59" l="1"/>
  <c r="H42" i="59"/>
  <c r="G436" i="59"/>
  <c r="H436" i="59"/>
  <c r="G573" i="59"/>
  <c r="H573" i="59"/>
  <c r="G642" i="59"/>
  <c r="H642" i="59"/>
  <c r="G716" i="59"/>
  <c r="A131" i="60"/>
  <c r="E641" i="59"/>
  <c r="C716" i="59"/>
  <c r="D716" i="59"/>
  <c r="H716" i="59" s="1"/>
  <c r="E715" i="59"/>
  <c r="A718" i="59"/>
  <c r="B717" i="59"/>
  <c r="C642" i="59"/>
  <c r="D642" i="59"/>
  <c r="A644" i="59"/>
  <c r="B643" i="59"/>
  <c r="E572" i="59"/>
  <c r="A575" i="59"/>
  <c r="B574" i="59"/>
  <c r="C573" i="59"/>
  <c r="D573" i="59"/>
  <c r="D436" i="59"/>
  <c r="C436" i="59"/>
  <c r="A438" i="59"/>
  <c r="B437" i="59"/>
  <c r="E435" i="59"/>
  <c r="A44" i="59"/>
  <c r="B43" i="59"/>
  <c r="G43" i="59" l="1"/>
  <c r="H43" i="59"/>
  <c r="G437" i="59"/>
  <c r="H437" i="59"/>
  <c r="G574" i="59"/>
  <c r="H574" i="59"/>
  <c r="G643" i="59"/>
  <c r="H643" i="59"/>
  <c r="G717" i="59"/>
  <c r="A132" i="60"/>
  <c r="E573" i="59"/>
  <c r="E716" i="59"/>
  <c r="C717" i="59"/>
  <c r="D717" i="59"/>
  <c r="H717" i="59" s="1"/>
  <c r="A719" i="59"/>
  <c r="B718" i="59"/>
  <c r="D643" i="59"/>
  <c r="C643" i="59"/>
  <c r="B644" i="59"/>
  <c r="A645" i="59"/>
  <c r="E642" i="59"/>
  <c r="C574" i="59"/>
  <c r="D574" i="59"/>
  <c r="A576" i="59"/>
  <c r="B575" i="59"/>
  <c r="A439" i="59"/>
  <c r="B438" i="59"/>
  <c r="C437" i="59"/>
  <c r="D437" i="59"/>
  <c r="E436" i="59"/>
  <c r="A45" i="59"/>
  <c r="B44" i="59"/>
  <c r="G44" i="59" l="1"/>
  <c r="G438" i="59"/>
  <c r="H438" i="59"/>
  <c r="G575" i="59"/>
  <c r="H575" i="59"/>
  <c r="G644" i="59"/>
  <c r="H644" i="59"/>
  <c r="G718" i="59"/>
  <c r="A133" i="60"/>
  <c r="E437" i="59"/>
  <c r="E643" i="59"/>
  <c r="E717" i="59"/>
  <c r="C718" i="59"/>
  <c r="D718" i="59"/>
  <c r="H718" i="59" s="1"/>
  <c r="B719" i="59"/>
  <c r="A720" i="59"/>
  <c r="B645" i="59"/>
  <c r="A646" i="59"/>
  <c r="C644" i="59"/>
  <c r="D644" i="59"/>
  <c r="E574" i="59"/>
  <c r="B576" i="59"/>
  <c r="A577" i="59"/>
  <c r="C575" i="59"/>
  <c r="D575" i="59"/>
  <c r="D438" i="59"/>
  <c r="C438" i="59"/>
  <c r="B439" i="59"/>
  <c r="A440" i="59"/>
  <c r="A46" i="59"/>
  <c r="B45" i="59"/>
  <c r="G45" i="59" l="1"/>
  <c r="H45" i="59"/>
  <c r="G439" i="59"/>
  <c r="H439" i="59"/>
  <c r="G576" i="59"/>
  <c r="H576" i="59"/>
  <c r="H645" i="59"/>
  <c r="G645" i="59"/>
  <c r="G719" i="59"/>
  <c r="A134" i="60"/>
  <c r="E438" i="59"/>
  <c r="E644" i="59"/>
  <c r="E575" i="59"/>
  <c r="E718" i="59"/>
  <c r="A721" i="59"/>
  <c r="B720" i="59"/>
  <c r="D719" i="59"/>
  <c r="H719" i="59" s="1"/>
  <c r="C719" i="59"/>
  <c r="C645" i="59"/>
  <c r="D645" i="59"/>
  <c r="B646" i="59"/>
  <c r="A647" i="59"/>
  <c r="B577" i="59"/>
  <c r="A578" i="59"/>
  <c r="D576" i="59"/>
  <c r="C576" i="59"/>
  <c r="C439" i="59"/>
  <c r="D439" i="59"/>
  <c r="B440" i="59"/>
  <c r="A441" i="59"/>
  <c r="A47" i="59"/>
  <c r="B46" i="59"/>
  <c r="E18" i="40"/>
  <c r="G46" i="59" l="1"/>
  <c r="G440" i="59"/>
  <c r="G577" i="59"/>
  <c r="H577" i="59"/>
  <c r="G646" i="59"/>
  <c r="H646" i="59"/>
  <c r="G720" i="59"/>
  <c r="H720" i="59"/>
  <c r="A135" i="60"/>
  <c r="E439" i="59"/>
  <c r="E645" i="59"/>
  <c r="E576" i="59"/>
  <c r="C720" i="59"/>
  <c r="D720" i="59"/>
  <c r="A722" i="59"/>
  <c r="B721" i="59"/>
  <c r="E719" i="59"/>
  <c r="A648" i="59"/>
  <c r="B647" i="59"/>
  <c r="C646" i="59"/>
  <c r="D646" i="59"/>
  <c r="C577" i="59"/>
  <c r="D577" i="59"/>
  <c r="A579" i="59"/>
  <c r="B578" i="59"/>
  <c r="B441" i="59"/>
  <c r="A442" i="59"/>
  <c r="D440" i="59"/>
  <c r="H440" i="59" s="1"/>
  <c r="C440" i="59"/>
  <c r="A48" i="59"/>
  <c r="B47" i="59"/>
  <c r="N64" i="65"/>
  <c r="G47" i="59" l="1"/>
  <c r="G441" i="59"/>
  <c r="G578" i="59"/>
  <c r="H578" i="59"/>
  <c r="G647" i="59"/>
  <c r="H647" i="59"/>
  <c r="G721" i="59"/>
  <c r="H721" i="59"/>
  <c r="A136" i="60"/>
  <c r="E720" i="59"/>
  <c r="E646" i="59"/>
  <c r="E577" i="59"/>
  <c r="E440" i="59"/>
  <c r="D721" i="59"/>
  <c r="C721" i="59"/>
  <c r="A723" i="59"/>
  <c r="B722" i="59"/>
  <c r="A649" i="59"/>
  <c r="B648" i="59"/>
  <c r="C647" i="59"/>
  <c r="D647" i="59"/>
  <c r="A580" i="59"/>
  <c r="B579" i="59"/>
  <c r="D578" i="59"/>
  <c r="C578" i="59"/>
  <c r="C441" i="59"/>
  <c r="D441" i="59"/>
  <c r="H441" i="59" s="1"/>
  <c r="A443" i="59"/>
  <c r="B442" i="59"/>
  <c r="B48" i="59"/>
  <c r="A49" i="59"/>
  <c r="G48" i="59" l="1"/>
  <c r="H48" i="59"/>
  <c r="G442" i="59"/>
  <c r="G579" i="59"/>
  <c r="H579" i="59"/>
  <c r="G648" i="59"/>
  <c r="H648" i="59"/>
  <c r="G722" i="59"/>
  <c r="H722" i="59"/>
  <c r="A137" i="60"/>
  <c r="E441" i="59"/>
  <c r="E647" i="59"/>
  <c r="E578" i="59"/>
  <c r="E721" i="59"/>
  <c r="C722" i="59"/>
  <c r="D722" i="59"/>
  <c r="A724" i="59"/>
  <c r="B723" i="59"/>
  <c r="C648" i="59"/>
  <c r="D648" i="59"/>
  <c r="A650" i="59"/>
  <c r="B649" i="59"/>
  <c r="D579" i="59"/>
  <c r="C579" i="59"/>
  <c r="A581" i="59"/>
  <c r="B580" i="59"/>
  <c r="B443" i="59"/>
  <c r="A444" i="59"/>
  <c r="D442" i="59"/>
  <c r="H442" i="59" s="1"/>
  <c r="C442" i="59"/>
  <c r="B49" i="59"/>
  <c r="A50" i="59"/>
  <c r="G49" i="59" l="1"/>
  <c r="H49" i="59"/>
  <c r="G443" i="59"/>
  <c r="G580" i="59"/>
  <c r="H580" i="59"/>
  <c r="G649" i="59"/>
  <c r="H649" i="59"/>
  <c r="G723" i="59"/>
  <c r="H723" i="59"/>
  <c r="A138" i="60"/>
  <c r="E648" i="59"/>
  <c r="E442" i="59"/>
  <c r="E722" i="59"/>
  <c r="E579" i="59"/>
  <c r="C723" i="59"/>
  <c r="D723" i="59"/>
  <c r="B724" i="59"/>
  <c r="A725" i="59"/>
  <c r="D649" i="59"/>
  <c r="C649" i="59"/>
  <c r="A651" i="59"/>
  <c r="B650" i="59"/>
  <c r="B581" i="59"/>
  <c r="A582" i="59"/>
  <c r="C580" i="59"/>
  <c r="D580" i="59"/>
  <c r="D443" i="59"/>
  <c r="H443" i="59" s="1"/>
  <c r="C443" i="59"/>
  <c r="B444" i="59"/>
  <c r="A445" i="59"/>
  <c r="B50" i="59"/>
  <c r="A51" i="59"/>
  <c r="F2" i="59"/>
  <c r="C4" i="49"/>
  <c r="G50" i="59" l="1"/>
  <c r="H50" i="59"/>
  <c r="G444" i="59"/>
  <c r="G581" i="59"/>
  <c r="H581" i="59"/>
  <c r="G650" i="59"/>
  <c r="H650" i="59"/>
  <c r="G724" i="59"/>
  <c r="H724" i="59"/>
  <c r="A139" i="60"/>
  <c r="E649" i="59"/>
  <c r="A726" i="59"/>
  <c r="B725" i="59"/>
  <c r="C724" i="59"/>
  <c r="D724" i="59"/>
  <c r="E723" i="59"/>
  <c r="B651" i="59"/>
  <c r="A652" i="59"/>
  <c r="C650" i="59"/>
  <c r="D650" i="59"/>
  <c r="A583" i="59"/>
  <c r="B582" i="59"/>
  <c r="E580" i="59"/>
  <c r="C581" i="59"/>
  <c r="D581" i="59"/>
  <c r="E443" i="59"/>
  <c r="A446" i="59"/>
  <c r="B445" i="59"/>
  <c r="D444" i="59"/>
  <c r="H444" i="59" s="1"/>
  <c r="C444" i="59"/>
  <c r="A52" i="59"/>
  <c r="B51" i="59"/>
  <c r="C50" i="59"/>
  <c r="D50" i="59"/>
  <c r="C46" i="59"/>
  <c r="D46" i="59"/>
  <c r="H46" i="59" s="1"/>
  <c r="D42" i="59"/>
  <c r="C42" i="59"/>
  <c r="C38" i="59"/>
  <c r="D38" i="59"/>
  <c r="D34" i="59"/>
  <c r="C34" i="59"/>
  <c r="C30" i="59"/>
  <c r="D30" i="59"/>
  <c r="C26" i="59"/>
  <c r="D26" i="59"/>
  <c r="C22" i="59"/>
  <c r="D22" i="59"/>
  <c r="C18" i="59"/>
  <c r="D18" i="59"/>
  <c r="C14" i="59"/>
  <c r="D14" i="59"/>
  <c r="D10" i="59"/>
  <c r="C10" i="59"/>
  <c r="C6" i="59"/>
  <c r="D6" i="59"/>
  <c r="D45" i="59"/>
  <c r="C45" i="59"/>
  <c r="D37" i="59"/>
  <c r="C37" i="59"/>
  <c r="D29" i="59"/>
  <c r="C29" i="59"/>
  <c r="D21" i="59"/>
  <c r="C21" i="59"/>
  <c r="D13" i="59"/>
  <c r="C13" i="59"/>
  <c r="D9" i="59"/>
  <c r="C9" i="59"/>
  <c r="H2" i="59"/>
  <c r="D2" i="59"/>
  <c r="C2" i="59"/>
  <c r="D48" i="59"/>
  <c r="C48" i="59"/>
  <c r="D44" i="59"/>
  <c r="H44" i="59" s="1"/>
  <c r="C44" i="59"/>
  <c r="D40" i="59"/>
  <c r="C40" i="59"/>
  <c r="D36" i="59"/>
  <c r="C36" i="59"/>
  <c r="D32" i="59"/>
  <c r="C32" i="59"/>
  <c r="D28" i="59"/>
  <c r="C28" i="59"/>
  <c r="D24" i="59"/>
  <c r="C24" i="59"/>
  <c r="D20" i="59"/>
  <c r="C20" i="59"/>
  <c r="D16" i="59"/>
  <c r="H16" i="59" s="1"/>
  <c r="C16" i="59"/>
  <c r="D12" i="59"/>
  <c r="C12" i="59"/>
  <c r="D8" i="59"/>
  <c r="C8" i="59"/>
  <c r="D4" i="59"/>
  <c r="C4" i="59"/>
  <c r="D49" i="59"/>
  <c r="C49" i="59"/>
  <c r="D41" i="59"/>
  <c r="C41" i="59"/>
  <c r="D33" i="59"/>
  <c r="C33" i="59"/>
  <c r="D25" i="59"/>
  <c r="C25" i="59"/>
  <c r="D17" i="59"/>
  <c r="C17" i="59"/>
  <c r="D5" i="59"/>
  <c r="C5" i="59"/>
  <c r="D47" i="59"/>
  <c r="H47" i="59" s="1"/>
  <c r="C47" i="59"/>
  <c r="D43" i="59"/>
  <c r="C43" i="59"/>
  <c r="D39" i="59"/>
  <c r="C39" i="59"/>
  <c r="D35" i="59"/>
  <c r="C35" i="59"/>
  <c r="D31" i="59"/>
  <c r="C31" i="59"/>
  <c r="D27" i="59"/>
  <c r="C27" i="59"/>
  <c r="D23" i="59"/>
  <c r="C23" i="59"/>
  <c r="D19" i="59"/>
  <c r="C19" i="59"/>
  <c r="D15" i="59"/>
  <c r="C15" i="59"/>
  <c r="D11" i="59"/>
  <c r="C11" i="59"/>
  <c r="D7" i="59"/>
  <c r="C7" i="59"/>
  <c r="D3" i="59"/>
  <c r="C3" i="59"/>
  <c r="G2" i="59"/>
  <c r="G51" i="59" l="1"/>
  <c r="H51" i="59"/>
  <c r="G445" i="59"/>
  <c r="H445" i="59"/>
  <c r="G582" i="59"/>
  <c r="H582" i="59"/>
  <c r="G651" i="59"/>
  <c r="H651" i="59"/>
  <c r="G725" i="59"/>
  <c r="H725" i="59"/>
  <c r="D51" i="59"/>
  <c r="C51" i="59"/>
  <c r="A140" i="60"/>
  <c r="C725" i="59"/>
  <c r="D725" i="59"/>
  <c r="B726" i="59"/>
  <c r="A727" i="59"/>
  <c r="E724" i="59"/>
  <c r="D651" i="59"/>
  <c r="C651" i="59"/>
  <c r="E650" i="59"/>
  <c r="B652" i="59"/>
  <c r="A653" i="59"/>
  <c r="C582" i="59"/>
  <c r="D582" i="59"/>
  <c r="A584" i="59"/>
  <c r="B583" i="59"/>
  <c r="E581" i="59"/>
  <c r="E444" i="59"/>
  <c r="C445" i="59"/>
  <c r="D445" i="59"/>
  <c r="A447" i="59"/>
  <c r="B446" i="59"/>
  <c r="A53" i="59"/>
  <c r="B52" i="59"/>
  <c r="E14" i="59"/>
  <c r="E18" i="59"/>
  <c r="E8" i="59"/>
  <c r="E44" i="59"/>
  <c r="E9" i="59"/>
  <c r="E13" i="59"/>
  <c r="E21" i="59"/>
  <c r="E5" i="59"/>
  <c r="E10" i="59"/>
  <c r="E17" i="59"/>
  <c r="E20" i="59"/>
  <c r="E24" i="59"/>
  <c r="E40" i="59"/>
  <c r="E25" i="59"/>
  <c r="E33" i="59"/>
  <c r="E16" i="59"/>
  <c r="E49" i="59"/>
  <c r="E12" i="59"/>
  <c r="E28" i="59"/>
  <c r="E32" i="59"/>
  <c r="E6" i="59"/>
  <c r="E22" i="59"/>
  <c r="E26" i="59"/>
  <c r="E30" i="59"/>
  <c r="E34" i="59"/>
  <c r="E38" i="59"/>
  <c r="E42" i="59"/>
  <c r="E46" i="59"/>
  <c r="E50" i="59"/>
  <c r="E31" i="59"/>
  <c r="E35" i="59"/>
  <c r="E29" i="59"/>
  <c r="E4" i="59"/>
  <c r="E36" i="59"/>
  <c r="E48" i="59"/>
  <c r="E41" i="59"/>
  <c r="E23" i="59"/>
  <c r="E39" i="59"/>
  <c r="E43" i="59"/>
  <c r="E19" i="59"/>
  <c r="E7" i="59"/>
  <c r="E27" i="59"/>
  <c r="E47" i="59"/>
  <c r="E11" i="59"/>
  <c r="E3" i="59"/>
  <c r="E15" i="59"/>
  <c r="E37" i="59"/>
  <c r="E45" i="59"/>
  <c r="E2" i="59"/>
  <c r="G52" i="59" l="1"/>
  <c r="H52" i="59"/>
  <c r="G446" i="59"/>
  <c r="H446" i="59"/>
  <c r="G583" i="59"/>
  <c r="H583" i="59"/>
  <c r="G652" i="59"/>
  <c r="H652" i="59"/>
  <c r="G726" i="59"/>
  <c r="H726" i="59"/>
  <c r="E51" i="59"/>
  <c r="A141" i="60"/>
  <c r="E582" i="59"/>
  <c r="E725" i="59"/>
  <c r="B727" i="59"/>
  <c r="A728" i="59"/>
  <c r="C726" i="59"/>
  <c r="D726" i="59"/>
  <c r="A654" i="59"/>
  <c r="B653" i="59"/>
  <c r="C652" i="59"/>
  <c r="D652" i="59"/>
  <c r="E651" i="59"/>
  <c r="C583" i="59"/>
  <c r="D583" i="59"/>
  <c r="B584" i="59"/>
  <c r="A585" i="59"/>
  <c r="E445" i="59"/>
  <c r="D446" i="59"/>
  <c r="C446" i="59"/>
  <c r="B447" i="59"/>
  <c r="A448" i="59"/>
  <c r="D52" i="59"/>
  <c r="C52" i="59"/>
  <c r="A54" i="59"/>
  <c r="B53" i="59"/>
  <c r="N145" i="44"/>
  <c r="N307" i="44" l="1"/>
  <c r="N308" i="44"/>
  <c r="N304" i="44"/>
  <c r="N305" i="44"/>
  <c r="N149" i="44"/>
  <c r="N152" i="44"/>
  <c r="N154" i="44"/>
  <c r="N156" i="44"/>
  <c r="N146" i="44"/>
  <c r="N147" i="44"/>
  <c r="N148" i="44"/>
  <c r="N150" i="44"/>
  <c r="N151" i="44"/>
  <c r="N153" i="44"/>
  <c r="N155" i="44"/>
  <c r="N157" i="44"/>
  <c r="N144" i="44"/>
  <c r="G53" i="59"/>
  <c r="H53" i="59"/>
  <c r="G447" i="59"/>
  <c r="H447" i="59"/>
  <c r="G584" i="59"/>
  <c r="H584" i="59"/>
  <c r="G653" i="59"/>
  <c r="H653" i="59"/>
  <c r="G727" i="59"/>
  <c r="H727" i="59"/>
  <c r="E52" i="59"/>
  <c r="A142" i="60"/>
  <c r="E583" i="59"/>
  <c r="D727" i="59"/>
  <c r="C727" i="59"/>
  <c r="E726" i="59"/>
  <c r="A729" i="59"/>
  <c r="B728" i="59"/>
  <c r="C653" i="59"/>
  <c r="D653" i="59"/>
  <c r="A655" i="59"/>
  <c r="B654" i="59"/>
  <c r="E652" i="59"/>
  <c r="B585" i="59"/>
  <c r="A586" i="59"/>
  <c r="D584" i="59"/>
  <c r="C584" i="59"/>
  <c r="B448" i="59"/>
  <c r="A449" i="59"/>
  <c r="C447" i="59"/>
  <c r="D447" i="59"/>
  <c r="E446" i="59"/>
  <c r="C53" i="59"/>
  <c r="D53" i="59"/>
  <c r="A55" i="59"/>
  <c r="B54" i="59"/>
  <c r="E76" i="43"/>
  <c r="N306" i="44" l="1"/>
  <c r="N309" i="44"/>
  <c r="N169" i="44"/>
  <c r="N161" i="44"/>
  <c r="N160" i="44"/>
  <c r="N168" i="44"/>
  <c r="N158" i="44"/>
  <c r="G54" i="59"/>
  <c r="H54" i="59"/>
  <c r="G448" i="59"/>
  <c r="H448" i="59"/>
  <c r="H585" i="59"/>
  <c r="G585" i="59"/>
  <c r="G654" i="59"/>
  <c r="G728" i="59"/>
  <c r="H728" i="59"/>
  <c r="A143" i="60"/>
  <c r="E53" i="59"/>
  <c r="E727" i="59"/>
  <c r="E447" i="59"/>
  <c r="E584" i="59"/>
  <c r="C728" i="59"/>
  <c r="D728" i="59"/>
  <c r="A730" i="59"/>
  <c r="B729" i="59"/>
  <c r="E653" i="59"/>
  <c r="D654" i="59"/>
  <c r="H654" i="59" s="1"/>
  <c r="C654" i="59"/>
  <c r="A656" i="59"/>
  <c r="B655" i="59"/>
  <c r="C585" i="59"/>
  <c r="D585" i="59"/>
  <c r="A587" i="59"/>
  <c r="B586" i="59"/>
  <c r="D448" i="59"/>
  <c r="C448" i="59"/>
  <c r="A450" i="59"/>
  <c r="B449" i="59"/>
  <c r="A56" i="59"/>
  <c r="B55" i="59"/>
  <c r="C54" i="59"/>
  <c r="D54" i="59"/>
  <c r="B53" i="56"/>
  <c r="G53" i="56" s="1"/>
  <c r="B54" i="56"/>
  <c r="B55" i="56"/>
  <c r="B56" i="56"/>
  <c r="B57" i="56"/>
  <c r="B58" i="56"/>
  <c r="N310" i="44" l="1"/>
  <c r="N171" i="44"/>
  <c r="N163" i="44"/>
  <c r="N170" i="44"/>
  <c r="N162" i="44"/>
  <c r="G55" i="59"/>
  <c r="H55" i="59"/>
  <c r="H449" i="59"/>
  <c r="G449" i="59"/>
  <c r="G586" i="59"/>
  <c r="H586" i="59"/>
  <c r="G655" i="59"/>
  <c r="G729" i="59"/>
  <c r="H729" i="59"/>
  <c r="A144" i="60"/>
  <c r="E54" i="59"/>
  <c r="E448" i="59"/>
  <c r="E728" i="59"/>
  <c r="A731" i="59"/>
  <c r="B730" i="59"/>
  <c r="D729" i="59"/>
  <c r="C729" i="59"/>
  <c r="E654" i="59"/>
  <c r="D655" i="59"/>
  <c r="H655" i="59" s="1"/>
  <c r="C655" i="59"/>
  <c r="A657" i="59"/>
  <c r="B656" i="59"/>
  <c r="E585" i="59"/>
  <c r="A588" i="59"/>
  <c r="B587" i="59"/>
  <c r="D586" i="59"/>
  <c r="C586" i="59"/>
  <c r="C449" i="59"/>
  <c r="D449" i="59"/>
  <c r="B450" i="59"/>
  <c r="A451" i="59"/>
  <c r="C55" i="59"/>
  <c r="D55" i="59"/>
  <c r="B56" i="59"/>
  <c r="A57" i="59"/>
  <c r="F52" i="56"/>
  <c r="C56" i="56"/>
  <c r="C55" i="56"/>
  <c r="C58" i="56"/>
  <c r="C54" i="56"/>
  <c r="C57" i="56"/>
  <c r="C53" i="56"/>
  <c r="D52" i="56"/>
  <c r="C52" i="56"/>
  <c r="D58" i="56"/>
  <c r="D57" i="56"/>
  <c r="D56" i="56"/>
  <c r="D55" i="56"/>
  <c r="D54" i="56"/>
  <c r="D53" i="56"/>
  <c r="G56" i="59" l="1"/>
  <c r="H56" i="59"/>
  <c r="G450" i="59"/>
  <c r="H450" i="59"/>
  <c r="G587" i="59"/>
  <c r="H587" i="59"/>
  <c r="G656" i="59"/>
  <c r="G730" i="59"/>
  <c r="H730" i="59"/>
  <c r="E586" i="59"/>
  <c r="A145" i="60"/>
  <c r="E655" i="59"/>
  <c r="C730" i="59"/>
  <c r="D730" i="59"/>
  <c r="A732" i="59"/>
  <c r="B731" i="59"/>
  <c r="E729" i="59"/>
  <c r="C656" i="59"/>
  <c r="D656" i="59"/>
  <c r="H656" i="59" s="1"/>
  <c r="A658" i="59"/>
  <c r="B657" i="59"/>
  <c r="C587" i="59"/>
  <c r="D587" i="59"/>
  <c r="A589" i="59"/>
  <c r="B588" i="59"/>
  <c r="E449" i="59"/>
  <c r="B451" i="59"/>
  <c r="A452" i="59"/>
  <c r="D450" i="59"/>
  <c r="C450" i="59"/>
  <c r="C56" i="59"/>
  <c r="D56" i="59"/>
  <c r="B57" i="59"/>
  <c r="A58" i="59"/>
  <c r="E55" i="59"/>
  <c r="E56" i="56"/>
  <c r="E54" i="56"/>
  <c r="E58" i="56"/>
  <c r="E57" i="56"/>
  <c r="E53" i="56"/>
  <c r="E55" i="56"/>
  <c r="E52" i="56"/>
  <c r="G57" i="59" l="1"/>
  <c r="H57" i="59"/>
  <c r="G451" i="59"/>
  <c r="H451" i="59"/>
  <c r="G588" i="59"/>
  <c r="H588" i="59"/>
  <c r="G657" i="59"/>
  <c r="G731" i="59"/>
  <c r="H731" i="59"/>
  <c r="A146" i="60"/>
  <c r="E656" i="59"/>
  <c r="E730" i="59"/>
  <c r="C731" i="59"/>
  <c r="D731" i="59"/>
  <c r="B732" i="59"/>
  <c r="A733" i="59"/>
  <c r="D657" i="59"/>
  <c r="H657" i="59" s="1"/>
  <c r="C657" i="59"/>
  <c r="A659" i="59"/>
  <c r="B658" i="59"/>
  <c r="B589" i="59"/>
  <c r="A590" i="59"/>
  <c r="C588" i="59"/>
  <c r="D588" i="59"/>
  <c r="E587" i="59"/>
  <c r="D451" i="59"/>
  <c r="C451" i="59"/>
  <c r="E450" i="59"/>
  <c r="A453" i="59"/>
  <c r="B452" i="59"/>
  <c r="B58" i="59"/>
  <c r="A59" i="59"/>
  <c r="C57" i="59"/>
  <c r="D57" i="59"/>
  <c r="E56" i="59"/>
  <c r="G58" i="59" l="1"/>
  <c r="H58" i="59"/>
  <c r="G452" i="59"/>
  <c r="H452" i="59"/>
  <c r="H589" i="59"/>
  <c r="G589" i="59"/>
  <c r="G658" i="59"/>
  <c r="G732" i="59"/>
  <c r="H732" i="59"/>
  <c r="E657" i="59"/>
  <c r="A147" i="60"/>
  <c r="E731" i="59"/>
  <c r="E451" i="59"/>
  <c r="A734" i="59"/>
  <c r="B733" i="59"/>
  <c r="C732" i="59"/>
  <c r="D732" i="59"/>
  <c r="B659" i="59"/>
  <c r="A660" i="59"/>
  <c r="C658" i="59"/>
  <c r="D658" i="59"/>
  <c r="H658" i="59" s="1"/>
  <c r="C589" i="59"/>
  <c r="D589" i="59"/>
  <c r="E588" i="59"/>
  <c r="A591" i="59"/>
  <c r="B590" i="59"/>
  <c r="D452" i="59"/>
  <c r="C452" i="59"/>
  <c r="A454" i="59"/>
  <c r="B453" i="59"/>
  <c r="E57" i="59"/>
  <c r="A60" i="59"/>
  <c r="B59" i="59"/>
  <c r="D58" i="59"/>
  <c r="C58" i="59"/>
  <c r="B94" i="44"/>
  <c r="G59" i="59" l="1"/>
  <c r="H59" i="59"/>
  <c r="G453" i="59"/>
  <c r="H453" i="59"/>
  <c r="G590" i="59"/>
  <c r="H590" i="59"/>
  <c r="G659" i="59"/>
  <c r="H659" i="59"/>
  <c r="H733" i="59"/>
  <c r="G733" i="59"/>
  <c r="A148" i="60"/>
  <c r="E452" i="59"/>
  <c r="E58" i="59"/>
  <c r="C733" i="59"/>
  <c r="D733" i="59"/>
  <c r="B734" i="59"/>
  <c r="A735" i="59"/>
  <c r="E732" i="59"/>
  <c r="D659" i="59"/>
  <c r="C659" i="59"/>
  <c r="E658" i="59"/>
  <c r="B660" i="59"/>
  <c r="A661" i="59"/>
  <c r="E589" i="59"/>
  <c r="C590" i="59"/>
  <c r="D590" i="59"/>
  <c r="A592" i="59"/>
  <c r="B591" i="59"/>
  <c r="C453" i="59"/>
  <c r="D453" i="59"/>
  <c r="A455" i="59"/>
  <c r="B454" i="59"/>
  <c r="D59" i="59"/>
  <c r="C59" i="59"/>
  <c r="A61" i="59"/>
  <c r="B60" i="59"/>
  <c r="G60" i="59" l="1"/>
  <c r="H60" i="59"/>
  <c r="G454" i="59"/>
  <c r="H454" i="59"/>
  <c r="G591" i="59"/>
  <c r="H591" i="59"/>
  <c r="G660" i="59"/>
  <c r="H660" i="59"/>
  <c r="G734" i="59"/>
  <c r="H734" i="59"/>
  <c r="A149" i="60"/>
  <c r="E733" i="59"/>
  <c r="E590" i="59"/>
  <c r="E59" i="59"/>
  <c r="B735" i="59"/>
  <c r="A736" i="59"/>
  <c r="C734" i="59"/>
  <c r="D734" i="59"/>
  <c r="E659" i="59"/>
  <c r="A662" i="59"/>
  <c r="B661" i="59"/>
  <c r="C660" i="59"/>
  <c r="D660" i="59"/>
  <c r="C591" i="59"/>
  <c r="D591" i="59"/>
  <c r="B592" i="59"/>
  <c r="A593" i="59"/>
  <c r="E453" i="59"/>
  <c r="A456" i="59"/>
  <c r="B455" i="59"/>
  <c r="D454" i="59"/>
  <c r="C454" i="59"/>
  <c r="D60" i="59"/>
  <c r="C60" i="59"/>
  <c r="A62" i="59"/>
  <c r="B61" i="59"/>
  <c r="B59" i="56"/>
  <c r="B60" i="56"/>
  <c r="B61" i="56"/>
  <c r="B62" i="56"/>
  <c r="B63" i="56"/>
  <c r="B64" i="56"/>
  <c r="B65" i="56"/>
  <c r="B66" i="56"/>
  <c r="B67" i="56"/>
  <c r="H67" i="56" s="1"/>
  <c r="B68" i="56"/>
  <c r="H68" i="56" s="1"/>
  <c r="B69" i="56"/>
  <c r="H69" i="56" s="1"/>
  <c r="B70" i="56"/>
  <c r="H70" i="56" s="1"/>
  <c r="B71" i="56"/>
  <c r="H71" i="56" s="1"/>
  <c r="B72" i="56"/>
  <c r="H72" i="56" s="1"/>
  <c r="B73" i="56"/>
  <c r="H73" i="56" s="1"/>
  <c r="B74" i="56"/>
  <c r="H74" i="56" s="1"/>
  <c r="B75" i="56"/>
  <c r="H75" i="56" s="1"/>
  <c r="B76" i="56"/>
  <c r="H76" i="56" s="1"/>
  <c r="B77" i="56"/>
  <c r="H77" i="56" s="1"/>
  <c r="B78" i="56"/>
  <c r="H78" i="56" s="1"/>
  <c r="B79" i="56"/>
  <c r="H79" i="56" s="1"/>
  <c r="B80" i="56"/>
  <c r="H80" i="56" s="1"/>
  <c r="B81" i="56"/>
  <c r="H81" i="56" s="1"/>
  <c r="B82" i="56"/>
  <c r="H82" i="56" s="1"/>
  <c r="B83" i="56"/>
  <c r="H83" i="56" s="1"/>
  <c r="B84" i="56"/>
  <c r="H84" i="56" s="1"/>
  <c r="B85" i="56"/>
  <c r="H85" i="56" s="1"/>
  <c r="B86" i="56"/>
  <c r="H86" i="56" s="1"/>
  <c r="B87" i="56"/>
  <c r="H87" i="56" s="1"/>
  <c r="B88" i="56"/>
  <c r="H88" i="56" s="1"/>
  <c r="B89" i="56"/>
  <c r="H89" i="56" s="1"/>
  <c r="B90" i="56"/>
  <c r="H90" i="56" s="1"/>
  <c r="B91" i="56"/>
  <c r="H91" i="56" s="1"/>
  <c r="B92" i="56"/>
  <c r="H92" i="56" s="1"/>
  <c r="B93" i="56"/>
  <c r="H93" i="56" s="1"/>
  <c r="B94" i="56"/>
  <c r="B95" i="56"/>
  <c r="H95" i="56" s="1"/>
  <c r="B96" i="56"/>
  <c r="B97" i="56"/>
  <c r="B98" i="56"/>
  <c r="H98" i="56" s="1"/>
  <c r="B99" i="56"/>
  <c r="H99" i="56" s="1"/>
  <c r="B100" i="56"/>
  <c r="H100" i="56" s="1"/>
  <c r="B101" i="56"/>
  <c r="H101" i="56" s="1"/>
  <c r="B102" i="56"/>
  <c r="H102" i="56" s="1"/>
  <c r="B103" i="56"/>
  <c r="H103" i="56" s="1"/>
  <c r="B104" i="56"/>
  <c r="H104" i="56" s="1"/>
  <c r="B105" i="56"/>
  <c r="H105" i="56" s="1"/>
  <c r="B106" i="56"/>
  <c r="H106" i="56" s="1"/>
  <c r="B107" i="56"/>
  <c r="H107" i="56" s="1"/>
  <c r="B108" i="56"/>
  <c r="H108" i="56" s="1"/>
  <c r="B109" i="56"/>
  <c r="H109" i="56" s="1"/>
  <c r="B110" i="56"/>
  <c r="H110" i="56" s="1"/>
  <c r="B111" i="56"/>
  <c r="H111" i="56" s="1"/>
  <c r="B112" i="56"/>
  <c r="H112" i="56" s="1"/>
  <c r="B113" i="56"/>
  <c r="H113" i="56" s="1"/>
  <c r="B114" i="56"/>
  <c r="H114" i="56" s="1"/>
  <c r="B115" i="56"/>
  <c r="H115" i="56" s="1"/>
  <c r="B116" i="56"/>
  <c r="H116" i="56" s="1"/>
  <c r="B117" i="56"/>
  <c r="H117" i="56" s="1"/>
  <c r="B118" i="56"/>
  <c r="H118" i="56" s="1"/>
  <c r="B119" i="56"/>
  <c r="H119" i="56" s="1"/>
  <c r="B120" i="56"/>
  <c r="H120" i="56" s="1"/>
  <c r="B121" i="56"/>
  <c r="H121" i="56" s="1"/>
  <c r="B122" i="56"/>
  <c r="H122" i="56" s="1"/>
  <c r="B123" i="56"/>
  <c r="H123" i="56" s="1"/>
  <c r="B124" i="56"/>
  <c r="H124" i="56" s="1"/>
  <c r="B125" i="56"/>
  <c r="B126" i="56"/>
  <c r="H126" i="56" s="1"/>
  <c r="B127" i="56"/>
  <c r="B128" i="56"/>
  <c r="B129" i="56"/>
  <c r="H129" i="56" s="1"/>
  <c r="B130" i="56"/>
  <c r="H130" i="56" s="1"/>
  <c r="B131" i="56"/>
  <c r="H131" i="56" s="1"/>
  <c r="B132" i="56"/>
  <c r="H132" i="56" s="1"/>
  <c r="B133" i="56"/>
  <c r="H133" i="56" s="1"/>
  <c r="B134" i="56"/>
  <c r="H134" i="56" s="1"/>
  <c r="B135" i="56"/>
  <c r="H135" i="56" s="1"/>
  <c r="B136" i="56"/>
  <c r="H136" i="56" s="1"/>
  <c r="B137" i="56"/>
  <c r="H137" i="56" s="1"/>
  <c r="B138" i="56"/>
  <c r="H138" i="56" s="1"/>
  <c r="B139" i="56"/>
  <c r="H139" i="56" s="1"/>
  <c r="B140" i="56"/>
  <c r="H140" i="56" s="1"/>
  <c r="B141" i="56"/>
  <c r="H141" i="56" s="1"/>
  <c r="B142" i="56"/>
  <c r="H142" i="56" s="1"/>
  <c r="B143" i="56"/>
  <c r="H143" i="56" s="1"/>
  <c r="B144" i="56"/>
  <c r="H144" i="56" s="1"/>
  <c r="B145" i="56"/>
  <c r="H145" i="56" s="1"/>
  <c r="B146" i="56"/>
  <c r="H146" i="56" s="1"/>
  <c r="B147" i="56"/>
  <c r="H147" i="56" s="1"/>
  <c r="B148" i="56"/>
  <c r="H148" i="56" s="1"/>
  <c r="B149" i="56"/>
  <c r="H149" i="56" s="1"/>
  <c r="B150" i="56"/>
  <c r="H150" i="56" s="1"/>
  <c r="B151" i="56"/>
  <c r="H151" i="56" s="1"/>
  <c r="B152" i="56"/>
  <c r="H152" i="56" s="1"/>
  <c r="B153" i="56"/>
  <c r="H153" i="56" s="1"/>
  <c r="B154" i="56"/>
  <c r="H154" i="56" s="1"/>
  <c r="B155" i="56"/>
  <c r="B156" i="56"/>
  <c r="B157" i="56"/>
  <c r="B158" i="56"/>
  <c r="B159" i="56"/>
  <c r="H159" i="56" s="1"/>
  <c r="B160" i="56"/>
  <c r="H160" i="56" s="1"/>
  <c r="B161" i="56"/>
  <c r="H161" i="56" s="1"/>
  <c r="B162" i="56"/>
  <c r="H162" i="56" s="1"/>
  <c r="B163" i="56"/>
  <c r="H163" i="56" s="1"/>
  <c r="B164" i="56"/>
  <c r="H164" i="56" s="1"/>
  <c r="B165" i="56"/>
  <c r="H165" i="56" s="1"/>
  <c r="B166" i="56"/>
  <c r="H166" i="56" s="1"/>
  <c r="B167" i="56"/>
  <c r="H167" i="56" s="1"/>
  <c r="B168" i="56"/>
  <c r="H168" i="56" s="1"/>
  <c r="B169" i="56"/>
  <c r="H169" i="56" s="1"/>
  <c r="B170" i="56"/>
  <c r="H170" i="56" s="1"/>
  <c r="B171" i="56"/>
  <c r="H171" i="56" s="1"/>
  <c r="B172" i="56"/>
  <c r="H172" i="56" s="1"/>
  <c r="B173" i="56"/>
  <c r="H173" i="56" s="1"/>
  <c r="B174" i="56"/>
  <c r="H174" i="56" s="1"/>
  <c r="B175" i="56"/>
  <c r="H175" i="56" s="1"/>
  <c r="B176" i="56"/>
  <c r="H176" i="56" s="1"/>
  <c r="B177" i="56"/>
  <c r="H177" i="56" s="1"/>
  <c r="B178" i="56"/>
  <c r="H178" i="56" s="1"/>
  <c r="B179" i="56"/>
  <c r="H179" i="56" s="1"/>
  <c r="B180" i="56"/>
  <c r="H180" i="56" s="1"/>
  <c r="B181" i="56"/>
  <c r="H181" i="56" s="1"/>
  <c r="B182" i="56"/>
  <c r="H182" i="56" s="1"/>
  <c r="B183" i="56"/>
  <c r="H183" i="56" s="1"/>
  <c r="B184" i="56"/>
  <c r="H184" i="56" s="1"/>
  <c r="B185" i="56"/>
  <c r="H185" i="56" s="1"/>
  <c r="B186" i="56"/>
  <c r="B187" i="56"/>
  <c r="B188" i="56"/>
  <c r="B189" i="56"/>
  <c r="B190" i="56"/>
  <c r="H190" i="56" s="1"/>
  <c r="B191" i="56"/>
  <c r="H191" i="56" s="1"/>
  <c r="B192" i="56"/>
  <c r="H192" i="56" s="1"/>
  <c r="B193" i="56"/>
  <c r="H193" i="56" s="1"/>
  <c r="B194" i="56"/>
  <c r="H194" i="56" s="1"/>
  <c r="B195" i="56"/>
  <c r="H195" i="56" s="1"/>
  <c r="B196" i="56"/>
  <c r="H196" i="56" s="1"/>
  <c r="B197" i="56"/>
  <c r="H197" i="56" s="1"/>
  <c r="B198" i="56"/>
  <c r="H198" i="56" s="1"/>
  <c r="B199" i="56"/>
  <c r="H199" i="56" s="1"/>
  <c r="B200" i="56"/>
  <c r="H200" i="56" s="1"/>
  <c r="B201" i="56"/>
  <c r="H201" i="56" s="1"/>
  <c r="B202" i="56"/>
  <c r="H202" i="56" s="1"/>
  <c r="B203" i="56"/>
  <c r="H203" i="56" s="1"/>
  <c r="B204" i="56"/>
  <c r="H204" i="56" s="1"/>
  <c r="B205" i="56"/>
  <c r="H205" i="56" s="1"/>
  <c r="B206" i="56"/>
  <c r="H206" i="56" s="1"/>
  <c r="B207" i="56"/>
  <c r="H207" i="56" s="1"/>
  <c r="B208" i="56"/>
  <c r="H208" i="56" s="1"/>
  <c r="B209" i="56"/>
  <c r="H209" i="56" s="1"/>
  <c r="B210" i="56"/>
  <c r="H210" i="56" s="1"/>
  <c r="B211" i="56"/>
  <c r="H211" i="56" s="1"/>
  <c r="B212" i="56"/>
  <c r="H212" i="56" s="1"/>
  <c r="B213" i="56"/>
  <c r="H213" i="56" s="1"/>
  <c r="B214" i="56"/>
  <c r="H214" i="56" s="1"/>
  <c r="B215" i="56"/>
  <c r="H215" i="56" s="1"/>
  <c r="B216" i="56"/>
  <c r="B217" i="56"/>
  <c r="B218" i="56"/>
  <c r="H218" i="56" s="1"/>
  <c r="B219" i="56"/>
  <c r="B220" i="56"/>
  <c r="H220" i="56" s="1"/>
  <c r="B221" i="56"/>
  <c r="H221" i="56" s="1"/>
  <c r="B222" i="56"/>
  <c r="H222" i="56" s="1"/>
  <c r="B223" i="56"/>
  <c r="H223" i="56" s="1"/>
  <c r="B224" i="56"/>
  <c r="H224" i="56" s="1"/>
  <c r="B225" i="56"/>
  <c r="H225" i="56" s="1"/>
  <c r="B226" i="56"/>
  <c r="H226" i="56" s="1"/>
  <c r="B227" i="56"/>
  <c r="H227" i="56" s="1"/>
  <c r="B228" i="56"/>
  <c r="H228" i="56" s="1"/>
  <c r="B229" i="56"/>
  <c r="H229" i="56" s="1"/>
  <c r="B230" i="56"/>
  <c r="H230" i="56" s="1"/>
  <c r="B231" i="56"/>
  <c r="H231" i="56" s="1"/>
  <c r="B232" i="56"/>
  <c r="H232" i="56" s="1"/>
  <c r="B233" i="56"/>
  <c r="H233" i="56" s="1"/>
  <c r="B234" i="56"/>
  <c r="H234" i="56" s="1"/>
  <c r="B235" i="56"/>
  <c r="H235" i="56" s="1"/>
  <c r="B236" i="56"/>
  <c r="B237" i="56"/>
  <c r="H237" i="56" s="1"/>
  <c r="B238" i="56"/>
  <c r="H238" i="56" s="1"/>
  <c r="B239" i="56"/>
  <c r="H239" i="56" s="1"/>
  <c r="B240" i="56"/>
  <c r="H240" i="56" s="1"/>
  <c r="B241" i="56"/>
  <c r="H241" i="56" s="1"/>
  <c r="B242" i="56"/>
  <c r="H242" i="56" s="1"/>
  <c r="B243" i="56"/>
  <c r="H243" i="56" s="1"/>
  <c r="B244" i="56"/>
  <c r="H244" i="56" s="1"/>
  <c r="B245" i="56"/>
  <c r="H245" i="56" s="1"/>
  <c r="B246" i="56"/>
  <c r="H246" i="56" s="1"/>
  <c r="B247" i="56"/>
  <c r="B248" i="56"/>
  <c r="B249" i="56"/>
  <c r="B250" i="56"/>
  <c r="B251" i="56"/>
  <c r="H251" i="56" s="1"/>
  <c r="B252" i="56"/>
  <c r="H252" i="56" s="1"/>
  <c r="B253" i="56"/>
  <c r="H253" i="56" s="1"/>
  <c r="B254" i="56"/>
  <c r="H254" i="56" s="1"/>
  <c r="B255" i="56"/>
  <c r="H255" i="56" s="1"/>
  <c r="B256" i="56"/>
  <c r="H256" i="56" s="1"/>
  <c r="B257" i="56"/>
  <c r="H257" i="56" s="1"/>
  <c r="B258" i="56"/>
  <c r="H258" i="56" s="1"/>
  <c r="B259" i="56"/>
  <c r="B260" i="56"/>
  <c r="B261" i="56"/>
  <c r="B262" i="56"/>
  <c r="B263" i="56"/>
  <c r="H263" i="56" s="1"/>
  <c r="B264" i="56"/>
  <c r="B265" i="56"/>
  <c r="B266" i="56"/>
  <c r="H266" i="56" s="1"/>
  <c r="B267" i="56"/>
  <c r="H267" i="56" s="1"/>
  <c r="B268" i="56"/>
  <c r="B269" i="56"/>
  <c r="B270" i="56"/>
  <c r="B271" i="56"/>
  <c r="H271" i="56" s="1"/>
  <c r="B272" i="56"/>
  <c r="B273" i="56"/>
  <c r="B274" i="56"/>
  <c r="H274" i="56" s="1"/>
  <c r="B275" i="56"/>
  <c r="H275" i="56" s="1"/>
  <c r="B276" i="56"/>
  <c r="H276" i="56" s="1"/>
  <c r="B277" i="56"/>
  <c r="H277" i="56" s="1"/>
  <c r="B278" i="56"/>
  <c r="B279" i="56"/>
  <c r="B280" i="56"/>
  <c r="B281" i="56"/>
  <c r="B282" i="56"/>
  <c r="H282" i="56" s="1"/>
  <c r="B283" i="56"/>
  <c r="H283" i="56" s="1"/>
  <c r="B284" i="56"/>
  <c r="H284" i="56" s="1"/>
  <c r="B285" i="56"/>
  <c r="H285" i="56" s="1"/>
  <c r="B286" i="56"/>
  <c r="H286" i="56" s="1"/>
  <c r="B287" i="56"/>
  <c r="H287" i="56" s="1"/>
  <c r="B288" i="56"/>
  <c r="H288" i="56" s="1"/>
  <c r="B289" i="56"/>
  <c r="H289" i="56" s="1"/>
  <c r="B290" i="56"/>
  <c r="H290" i="56" s="1"/>
  <c r="B291" i="56"/>
  <c r="H291" i="56" s="1"/>
  <c r="B292" i="56"/>
  <c r="H292" i="56" s="1"/>
  <c r="B293" i="56"/>
  <c r="H293" i="56" s="1"/>
  <c r="B294" i="56"/>
  <c r="H294" i="56" s="1"/>
  <c r="B295" i="56"/>
  <c r="H295" i="56" s="1"/>
  <c r="B296" i="56"/>
  <c r="H296" i="56" s="1"/>
  <c r="B297" i="56"/>
  <c r="H297" i="56" s="1"/>
  <c r="B298" i="56"/>
  <c r="H298" i="56" s="1"/>
  <c r="B299" i="56"/>
  <c r="H299" i="56" s="1"/>
  <c r="B300" i="56"/>
  <c r="H300" i="56" s="1"/>
  <c r="B301" i="56"/>
  <c r="H301" i="56" s="1"/>
  <c r="B302" i="56"/>
  <c r="H302" i="56" s="1"/>
  <c r="B303" i="56"/>
  <c r="H303" i="56" s="1"/>
  <c r="B304" i="56"/>
  <c r="H304" i="56" s="1"/>
  <c r="B305" i="56"/>
  <c r="H305" i="56" s="1"/>
  <c r="B306" i="56"/>
  <c r="H306" i="56" s="1"/>
  <c r="B307" i="56"/>
  <c r="H307" i="56" s="1"/>
  <c r="B308" i="56"/>
  <c r="B309" i="56"/>
  <c r="B310" i="56"/>
  <c r="B311" i="56"/>
  <c r="B312" i="56"/>
  <c r="H312" i="56" s="1"/>
  <c r="B313" i="56"/>
  <c r="H313" i="56" s="1"/>
  <c r="B314" i="56"/>
  <c r="H314" i="56" s="1"/>
  <c r="B315" i="56"/>
  <c r="H315" i="56" s="1"/>
  <c r="B316" i="56"/>
  <c r="H316" i="56" s="1"/>
  <c r="B317" i="56"/>
  <c r="H317" i="56" s="1"/>
  <c r="B318" i="56"/>
  <c r="H318" i="56" s="1"/>
  <c r="B319" i="56"/>
  <c r="H319" i="56" s="1"/>
  <c r="B320" i="56"/>
  <c r="H320" i="56" s="1"/>
  <c r="B321" i="56"/>
  <c r="H321" i="56" s="1"/>
  <c r="B322" i="56"/>
  <c r="H322" i="56" s="1"/>
  <c r="B323" i="56"/>
  <c r="H323" i="56" s="1"/>
  <c r="B324" i="56"/>
  <c r="H324" i="56" s="1"/>
  <c r="B325" i="56"/>
  <c r="H325" i="56" s="1"/>
  <c r="B326" i="56"/>
  <c r="H326" i="56" s="1"/>
  <c r="B327" i="56"/>
  <c r="H327" i="56" s="1"/>
  <c r="B328" i="56"/>
  <c r="H328" i="56" s="1"/>
  <c r="B329" i="56"/>
  <c r="H329" i="56" s="1"/>
  <c r="B330" i="56"/>
  <c r="H330" i="56" s="1"/>
  <c r="B331" i="56"/>
  <c r="H331" i="56" s="1"/>
  <c r="B332" i="56"/>
  <c r="H332" i="56" s="1"/>
  <c r="B333" i="56"/>
  <c r="H333" i="56" s="1"/>
  <c r="B334" i="56"/>
  <c r="H334" i="56" s="1"/>
  <c r="B335" i="56"/>
  <c r="H335" i="56" s="1"/>
  <c r="B336" i="56"/>
  <c r="H336" i="56" s="1"/>
  <c r="B337" i="56"/>
  <c r="H337" i="56" s="1"/>
  <c r="B338" i="56"/>
  <c r="H338" i="56" s="1"/>
  <c r="B339" i="56"/>
  <c r="B340" i="56"/>
  <c r="B341" i="56"/>
  <c r="B342" i="56"/>
  <c r="B343" i="56"/>
  <c r="H343" i="56" s="1"/>
  <c r="B344" i="56"/>
  <c r="H344" i="56" s="1"/>
  <c r="B345" i="56"/>
  <c r="H345" i="56" s="1"/>
  <c r="B346" i="56"/>
  <c r="H346" i="56" s="1"/>
  <c r="B347" i="56"/>
  <c r="H347" i="56" s="1"/>
  <c r="B348" i="56"/>
  <c r="H348" i="56" s="1"/>
  <c r="B349" i="56"/>
  <c r="H349" i="56" s="1"/>
  <c r="B350" i="56"/>
  <c r="H350" i="56" s="1"/>
  <c r="B351" i="56"/>
  <c r="H351" i="56" s="1"/>
  <c r="B352" i="56"/>
  <c r="H352" i="56" s="1"/>
  <c r="B353" i="56"/>
  <c r="H353" i="56" s="1"/>
  <c r="B354" i="56"/>
  <c r="H354" i="56" s="1"/>
  <c r="B355" i="56"/>
  <c r="H355" i="56" s="1"/>
  <c r="B356" i="56"/>
  <c r="H356" i="56" s="1"/>
  <c r="B357" i="56"/>
  <c r="H357" i="56" s="1"/>
  <c r="B358" i="56"/>
  <c r="H358" i="56" s="1"/>
  <c r="B359" i="56"/>
  <c r="H359" i="56" s="1"/>
  <c r="B360" i="56"/>
  <c r="H360" i="56" s="1"/>
  <c r="B361" i="56"/>
  <c r="H361" i="56" s="1"/>
  <c r="B362" i="56"/>
  <c r="H362" i="56" s="1"/>
  <c r="B363" i="56"/>
  <c r="H363" i="56" s="1"/>
  <c r="B364" i="56"/>
  <c r="H364" i="56" s="1"/>
  <c r="B365" i="56"/>
  <c r="H365" i="56" s="1"/>
  <c r="B366" i="56"/>
  <c r="H366" i="56" s="1"/>
  <c r="B367" i="56"/>
  <c r="H367" i="56" s="1"/>
  <c r="B368" i="56"/>
  <c r="H368" i="56" s="1"/>
  <c r="B369" i="56"/>
  <c r="B370" i="56"/>
  <c r="B371" i="56"/>
  <c r="B372" i="56"/>
  <c r="B373" i="56"/>
  <c r="H373" i="56" s="1"/>
  <c r="B374" i="56"/>
  <c r="H374" i="56" s="1"/>
  <c r="B375" i="56"/>
  <c r="H375" i="56" s="1"/>
  <c r="B376" i="56"/>
  <c r="H376" i="56" s="1"/>
  <c r="B377" i="56"/>
  <c r="H377" i="56" s="1"/>
  <c r="B378" i="56"/>
  <c r="H378" i="56" s="1"/>
  <c r="B379" i="56"/>
  <c r="H379" i="56" s="1"/>
  <c r="B380" i="56"/>
  <c r="H380" i="56" s="1"/>
  <c r="B381" i="56"/>
  <c r="H381" i="56" s="1"/>
  <c r="B382" i="56"/>
  <c r="H382" i="56" s="1"/>
  <c r="B383" i="56"/>
  <c r="H383" i="56" s="1"/>
  <c r="B384" i="56"/>
  <c r="H384" i="56" s="1"/>
  <c r="B385" i="56"/>
  <c r="H385" i="56" s="1"/>
  <c r="B386" i="56"/>
  <c r="H386" i="56" s="1"/>
  <c r="B387" i="56"/>
  <c r="H387" i="56" s="1"/>
  <c r="B388" i="56"/>
  <c r="H388" i="56" s="1"/>
  <c r="B389" i="56"/>
  <c r="H389" i="56" s="1"/>
  <c r="B390" i="56"/>
  <c r="H390" i="56" s="1"/>
  <c r="B391" i="56"/>
  <c r="H391" i="56" s="1"/>
  <c r="B392" i="56"/>
  <c r="H392" i="56" s="1"/>
  <c r="B393" i="56"/>
  <c r="H393" i="56" s="1"/>
  <c r="B394" i="56"/>
  <c r="H394" i="56" s="1"/>
  <c r="B395" i="56"/>
  <c r="H395" i="56" s="1"/>
  <c r="B396" i="56"/>
  <c r="H396" i="56" s="1"/>
  <c r="B397" i="56"/>
  <c r="H397" i="56" s="1"/>
  <c r="B398" i="56"/>
  <c r="H398" i="56" s="1"/>
  <c r="B399" i="56"/>
  <c r="H399" i="56" s="1"/>
  <c r="B400" i="56"/>
  <c r="B401" i="56"/>
  <c r="B402" i="56"/>
  <c r="B403" i="56"/>
  <c r="B404" i="56"/>
  <c r="H404" i="56" s="1"/>
  <c r="B405" i="56"/>
  <c r="H405" i="56" s="1"/>
  <c r="B406" i="56"/>
  <c r="H406" i="56" s="1"/>
  <c r="B407" i="56"/>
  <c r="H407" i="56" s="1"/>
  <c r="B408" i="56"/>
  <c r="H408" i="56" s="1"/>
  <c r="B409" i="56"/>
  <c r="H409" i="56" s="1"/>
  <c r="B410" i="56"/>
  <c r="H410" i="56" s="1"/>
  <c r="B411" i="56"/>
  <c r="H411" i="56" s="1"/>
  <c r="B412" i="56"/>
  <c r="H412" i="56" s="1"/>
  <c r="B413" i="56"/>
  <c r="H413" i="56" s="1"/>
  <c r="B414" i="56"/>
  <c r="H414" i="56" s="1"/>
  <c r="B415" i="56"/>
  <c r="H415" i="56" s="1"/>
  <c r="B416" i="56"/>
  <c r="H416" i="56" s="1"/>
  <c r="B417" i="56"/>
  <c r="H417" i="56" s="1"/>
  <c r="B418" i="56"/>
  <c r="H418" i="56" s="1"/>
  <c r="B419" i="56"/>
  <c r="H419" i="56" s="1"/>
  <c r="B420" i="56"/>
  <c r="H420" i="56" s="1"/>
  <c r="B421" i="56"/>
  <c r="H421" i="56" s="1"/>
  <c r="B422" i="56"/>
  <c r="H422" i="56" s="1"/>
  <c r="B423" i="56"/>
  <c r="H423" i="56" s="1"/>
  <c r="B424" i="56"/>
  <c r="H424" i="56" s="1"/>
  <c r="B425" i="56"/>
  <c r="H425" i="56" s="1"/>
  <c r="B426" i="56"/>
  <c r="H426" i="56" s="1"/>
  <c r="B427" i="56"/>
  <c r="H427" i="56" s="1"/>
  <c r="B428" i="56"/>
  <c r="H428" i="56" s="1"/>
  <c r="B429" i="56"/>
  <c r="H429" i="56" s="1"/>
  <c r="B430" i="56"/>
  <c r="H430" i="56" s="1"/>
  <c r="B431" i="56"/>
  <c r="H431" i="56" s="1"/>
  <c r="B432" i="56"/>
  <c r="B433" i="56"/>
  <c r="H433" i="56" s="1"/>
  <c r="B434" i="56"/>
  <c r="H434" i="56" s="1"/>
  <c r="B435" i="56"/>
  <c r="H435" i="56" s="1"/>
  <c r="B436" i="56"/>
  <c r="H436" i="56" s="1"/>
  <c r="B437" i="56"/>
  <c r="H437" i="56" s="1"/>
  <c r="B438" i="56"/>
  <c r="B439" i="56"/>
  <c r="B440" i="56"/>
  <c r="B441" i="56"/>
  <c r="H441" i="56" s="1"/>
  <c r="B442" i="56"/>
  <c r="B443" i="56"/>
  <c r="H443" i="56" s="1"/>
  <c r="B444" i="56"/>
  <c r="B445" i="56"/>
  <c r="H445" i="56" s="1"/>
  <c r="B446" i="56"/>
  <c r="B447" i="56"/>
  <c r="H447" i="56" s="1"/>
  <c r="B448" i="56"/>
  <c r="H448" i="56" s="1"/>
  <c r="B449" i="56"/>
  <c r="H449" i="56" s="1"/>
  <c r="B450" i="56"/>
  <c r="H450" i="56" s="1"/>
  <c r="B451" i="56"/>
  <c r="H451" i="56" s="1"/>
  <c r="B452" i="56"/>
  <c r="H452" i="56" s="1"/>
  <c r="B453" i="56"/>
  <c r="H453" i="56" s="1"/>
  <c r="B454" i="56"/>
  <c r="H454" i="56" s="1"/>
  <c r="B455" i="56"/>
  <c r="H455" i="56" s="1"/>
  <c r="B456" i="56"/>
  <c r="H456" i="56" s="1"/>
  <c r="B457" i="56"/>
  <c r="H457" i="56" s="1"/>
  <c r="B458" i="56"/>
  <c r="H458" i="56" s="1"/>
  <c r="B459" i="56"/>
  <c r="H459" i="56" s="1"/>
  <c r="B460" i="56"/>
  <c r="B461" i="56"/>
  <c r="B462" i="56"/>
  <c r="B463" i="56"/>
  <c r="B464" i="56"/>
  <c r="H464" i="56" s="1"/>
  <c r="B465" i="56"/>
  <c r="H465" i="56" s="1"/>
  <c r="B466" i="56"/>
  <c r="H466" i="56" s="1"/>
  <c r="B467" i="56"/>
  <c r="H467" i="56" s="1"/>
  <c r="B468" i="56"/>
  <c r="H468" i="56" s="1"/>
  <c r="B469" i="56"/>
  <c r="H469" i="56" s="1"/>
  <c r="B470" i="56"/>
  <c r="H470" i="56" s="1"/>
  <c r="B471" i="56"/>
  <c r="H471" i="56" s="1"/>
  <c r="B472" i="56"/>
  <c r="B473" i="56"/>
  <c r="H473" i="56" s="1"/>
  <c r="B474" i="56"/>
  <c r="B475" i="56"/>
  <c r="B476" i="56"/>
  <c r="H476" i="56" s="1"/>
  <c r="B477" i="56"/>
  <c r="H477" i="56" s="1"/>
  <c r="B478" i="56"/>
  <c r="B479" i="56"/>
  <c r="H479" i="56" s="1"/>
  <c r="B480" i="56"/>
  <c r="B481" i="56"/>
  <c r="H481" i="56" s="1"/>
  <c r="B482" i="56"/>
  <c r="B483" i="56"/>
  <c r="H483" i="56" s="1"/>
  <c r="B484" i="56"/>
  <c r="B485" i="56"/>
  <c r="H485" i="56" s="1"/>
  <c r="B486" i="56"/>
  <c r="H486" i="56" s="1"/>
  <c r="B487" i="56"/>
  <c r="H487" i="56" s="1"/>
  <c r="B488" i="56"/>
  <c r="H488" i="56" s="1"/>
  <c r="B489" i="56"/>
  <c r="H489" i="56" s="1"/>
  <c r="B490" i="56"/>
  <c r="H490" i="56" s="1"/>
  <c r="B491" i="56"/>
  <c r="B492" i="56"/>
  <c r="B493" i="56"/>
  <c r="B494" i="56"/>
  <c r="B495" i="56"/>
  <c r="H495" i="56" s="1"/>
  <c r="B496" i="56"/>
  <c r="H496" i="56" s="1"/>
  <c r="B497" i="56"/>
  <c r="H497" i="56" s="1"/>
  <c r="B498" i="56"/>
  <c r="H498" i="56" s="1"/>
  <c r="B499" i="56"/>
  <c r="H499" i="56" s="1"/>
  <c r="B500" i="56"/>
  <c r="H500" i="56" s="1"/>
  <c r="B501" i="56"/>
  <c r="H501" i="56" s="1"/>
  <c r="B502" i="56"/>
  <c r="H502" i="56" s="1"/>
  <c r="B503" i="56"/>
  <c r="B504" i="56"/>
  <c r="H504" i="56" s="1"/>
  <c r="B505" i="56"/>
  <c r="H505" i="56" s="1"/>
  <c r="B506" i="56"/>
  <c r="B507" i="56"/>
  <c r="H507" i="56" s="1"/>
  <c r="B508" i="56"/>
  <c r="B509" i="56"/>
  <c r="B510" i="56"/>
  <c r="H510" i="56" s="1"/>
  <c r="B511" i="56"/>
  <c r="B512" i="56"/>
  <c r="B513" i="56"/>
  <c r="H513" i="56" s="1"/>
  <c r="B514" i="56"/>
  <c r="B515" i="56"/>
  <c r="H515" i="56" s="1"/>
  <c r="B516" i="56"/>
  <c r="H516" i="56" s="1"/>
  <c r="B517" i="56"/>
  <c r="H517" i="56" s="1"/>
  <c r="B518" i="56"/>
  <c r="H518" i="56" s="1"/>
  <c r="B519" i="56"/>
  <c r="H519" i="56" s="1"/>
  <c r="B520" i="56"/>
  <c r="H520" i="56" s="1"/>
  <c r="B521" i="56"/>
  <c r="B522" i="56"/>
  <c r="B523" i="56"/>
  <c r="B524" i="56"/>
  <c r="B525" i="56"/>
  <c r="H525" i="56" s="1"/>
  <c r="B526" i="56"/>
  <c r="H526" i="56" s="1"/>
  <c r="B527" i="56"/>
  <c r="H527" i="56" s="1"/>
  <c r="B528" i="56"/>
  <c r="H528" i="56" s="1"/>
  <c r="B529" i="56"/>
  <c r="H529" i="56" s="1"/>
  <c r="B530" i="56"/>
  <c r="H530" i="56" s="1"/>
  <c r="B531" i="56"/>
  <c r="H531" i="56" s="1"/>
  <c r="B532" i="56"/>
  <c r="B533" i="56"/>
  <c r="B534" i="56"/>
  <c r="B535" i="56"/>
  <c r="B536" i="56"/>
  <c r="H536" i="56" s="1"/>
  <c r="B537" i="56"/>
  <c r="H537" i="56" s="1"/>
  <c r="B538" i="56"/>
  <c r="B539" i="56"/>
  <c r="H539" i="56" s="1"/>
  <c r="B540" i="56"/>
  <c r="H540" i="56" s="1"/>
  <c r="B541" i="56"/>
  <c r="H541" i="56" s="1"/>
  <c r="B542" i="56"/>
  <c r="H542" i="56" s="1"/>
  <c r="B543" i="56"/>
  <c r="H543" i="56" s="1"/>
  <c r="B544" i="56"/>
  <c r="H544" i="56" s="1"/>
  <c r="B545" i="56"/>
  <c r="H545" i="56" s="1"/>
  <c r="B546" i="56"/>
  <c r="H546" i="56" s="1"/>
  <c r="B547" i="56"/>
  <c r="H547" i="56" s="1"/>
  <c r="B548" i="56"/>
  <c r="H548" i="56" s="1"/>
  <c r="B549" i="56"/>
  <c r="H549" i="56" s="1"/>
  <c r="B550" i="56"/>
  <c r="H550" i="56" s="1"/>
  <c r="B551" i="56"/>
  <c r="H551" i="56" s="1"/>
  <c r="B552" i="56"/>
  <c r="B553" i="56"/>
  <c r="B554" i="56"/>
  <c r="B555" i="56"/>
  <c r="B556" i="56"/>
  <c r="H556" i="56" s="1"/>
  <c r="B557" i="56"/>
  <c r="H557" i="56" s="1"/>
  <c r="B558" i="56"/>
  <c r="H558" i="56" s="1"/>
  <c r="B559" i="56"/>
  <c r="H559" i="56" s="1"/>
  <c r="B560" i="56"/>
  <c r="B561" i="56"/>
  <c r="H561" i="56" s="1"/>
  <c r="B562" i="56"/>
  <c r="H562" i="56" s="1"/>
  <c r="B563" i="56"/>
  <c r="H563" i="56" s="1"/>
  <c r="B564" i="56"/>
  <c r="B565" i="56"/>
  <c r="H565" i="56" s="1"/>
  <c r="B566" i="56"/>
  <c r="B567" i="56"/>
  <c r="H567" i="56" s="1"/>
  <c r="B568" i="56"/>
  <c r="H568" i="56" s="1"/>
  <c r="B569" i="56"/>
  <c r="H569" i="56" s="1"/>
  <c r="B570" i="56"/>
  <c r="B571" i="56"/>
  <c r="H571" i="56" s="1"/>
  <c r="B572" i="56"/>
  <c r="B573" i="56"/>
  <c r="H573" i="56" s="1"/>
  <c r="B574" i="56"/>
  <c r="H574" i="56" s="1"/>
  <c r="B575" i="56"/>
  <c r="H575" i="56" s="1"/>
  <c r="B576" i="56"/>
  <c r="H576" i="56" s="1"/>
  <c r="B577" i="56"/>
  <c r="H577" i="56" s="1"/>
  <c r="B578" i="56"/>
  <c r="H578" i="56" s="1"/>
  <c r="B579" i="56"/>
  <c r="H579" i="56" s="1"/>
  <c r="B580" i="56"/>
  <c r="H580" i="56" s="1"/>
  <c r="B581" i="56"/>
  <c r="H581" i="56" s="1"/>
  <c r="B582" i="56"/>
  <c r="B583" i="56"/>
  <c r="B584" i="56"/>
  <c r="H584" i="56" s="1"/>
  <c r="B585" i="56"/>
  <c r="B586" i="56"/>
  <c r="H586" i="56" s="1"/>
  <c r="B587" i="56"/>
  <c r="H587" i="56" s="1"/>
  <c r="B588" i="56"/>
  <c r="B589" i="56"/>
  <c r="H589" i="56" s="1"/>
  <c r="B590" i="56"/>
  <c r="B591" i="56"/>
  <c r="B592" i="56"/>
  <c r="H592" i="56" s="1"/>
  <c r="B593" i="56"/>
  <c r="B594" i="56"/>
  <c r="H594" i="56" s="1"/>
  <c r="B595" i="56"/>
  <c r="H595" i="56" s="1"/>
  <c r="B596" i="56"/>
  <c r="B597" i="56"/>
  <c r="H597" i="56" s="1"/>
  <c r="B598" i="56"/>
  <c r="B599" i="56"/>
  <c r="H599" i="56" s="1"/>
  <c r="B600" i="56"/>
  <c r="H600" i="56" s="1"/>
  <c r="B601" i="56"/>
  <c r="H601" i="56" s="1"/>
  <c r="B602" i="56"/>
  <c r="B603" i="56"/>
  <c r="H603" i="56" s="1"/>
  <c r="B604" i="56"/>
  <c r="B605" i="56"/>
  <c r="H605" i="56" s="1"/>
  <c r="B606" i="56"/>
  <c r="B607" i="56"/>
  <c r="H607" i="56" s="1"/>
  <c r="B608" i="56"/>
  <c r="H608" i="56" s="1"/>
  <c r="B609" i="56"/>
  <c r="H609" i="56" s="1"/>
  <c r="B610" i="56"/>
  <c r="H610" i="56" s="1"/>
  <c r="B611" i="56"/>
  <c r="H611" i="56" s="1"/>
  <c r="B612" i="56"/>
  <c r="H612" i="56" s="1"/>
  <c r="B613" i="56"/>
  <c r="B614" i="56"/>
  <c r="B615" i="56"/>
  <c r="B616" i="56"/>
  <c r="B617" i="56"/>
  <c r="H617" i="56" s="1"/>
  <c r="B618" i="56"/>
  <c r="H618" i="56" s="1"/>
  <c r="B619" i="56"/>
  <c r="H619" i="56" s="1"/>
  <c r="B620" i="56"/>
  <c r="B621" i="56"/>
  <c r="H621" i="56" s="1"/>
  <c r="B622" i="56"/>
  <c r="B623" i="56"/>
  <c r="B624" i="56"/>
  <c r="B625" i="56"/>
  <c r="B626" i="56"/>
  <c r="H626" i="56" s="1"/>
  <c r="B627" i="56"/>
  <c r="H627" i="56" s="1"/>
  <c r="B628" i="56"/>
  <c r="B629" i="56"/>
  <c r="H629" i="56" s="1"/>
  <c r="B630" i="56"/>
  <c r="B631" i="56"/>
  <c r="H631" i="56" s="1"/>
  <c r="B632" i="56"/>
  <c r="H632" i="56" s="1"/>
  <c r="B633" i="56"/>
  <c r="H633" i="56" s="1"/>
  <c r="B634" i="56"/>
  <c r="B635" i="56"/>
  <c r="H635" i="56" s="1"/>
  <c r="B636" i="56"/>
  <c r="B637" i="56"/>
  <c r="H637" i="56" s="1"/>
  <c r="B638" i="56"/>
  <c r="H638" i="56" s="1"/>
  <c r="B639" i="56"/>
  <c r="H639" i="56" s="1"/>
  <c r="B640" i="56"/>
  <c r="H640" i="56" s="1"/>
  <c r="B641" i="56"/>
  <c r="H641" i="56" s="1"/>
  <c r="B642" i="56"/>
  <c r="H642" i="56" s="1"/>
  <c r="B643" i="56"/>
  <c r="H643" i="56" s="1"/>
  <c r="B644" i="56"/>
  <c r="B645" i="56"/>
  <c r="H645" i="56" s="1"/>
  <c r="B646" i="56"/>
  <c r="B647" i="56"/>
  <c r="B648" i="56"/>
  <c r="H648" i="56" s="1"/>
  <c r="B649" i="56"/>
  <c r="H649" i="56" s="1"/>
  <c r="B650" i="56"/>
  <c r="H650" i="56" s="1"/>
  <c r="B651" i="56"/>
  <c r="H651" i="56" s="1"/>
  <c r="B652" i="56"/>
  <c r="H652" i="56" s="1"/>
  <c r="B653" i="56"/>
  <c r="H653" i="56" s="1"/>
  <c r="B654" i="56"/>
  <c r="H654" i="56" s="1"/>
  <c r="B655" i="56"/>
  <c r="H655" i="56" s="1"/>
  <c r="B656" i="56"/>
  <c r="H656" i="56" s="1"/>
  <c r="B657" i="56"/>
  <c r="H657" i="56" s="1"/>
  <c r="B658" i="56"/>
  <c r="H658" i="56" s="1"/>
  <c r="B659" i="56"/>
  <c r="H659" i="56" s="1"/>
  <c r="B660" i="56"/>
  <c r="H660" i="56" s="1"/>
  <c r="B661" i="56"/>
  <c r="H661" i="56" s="1"/>
  <c r="B662" i="56"/>
  <c r="H662" i="56" s="1"/>
  <c r="B663" i="56"/>
  <c r="H663" i="56" s="1"/>
  <c r="B664" i="56"/>
  <c r="H664" i="56" s="1"/>
  <c r="B665" i="56"/>
  <c r="H665" i="56" s="1"/>
  <c r="B666" i="56"/>
  <c r="H666" i="56" s="1"/>
  <c r="B667" i="56"/>
  <c r="H667" i="56" s="1"/>
  <c r="B668" i="56"/>
  <c r="H668" i="56" s="1"/>
  <c r="B669" i="56"/>
  <c r="H669" i="56" s="1"/>
  <c r="B670" i="56"/>
  <c r="H670" i="56" s="1"/>
  <c r="B671" i="56"/>
  <c r="H671" i="56" s="1"/>
  <c r="B672" i="56"/>
  <c r="H672" i="56" s="1"/>
  <c r="B673" i="56"/>
  <c r="H673" i="56" s="1"/>
  <c r="B674" i="56"/>
  <c r="B675" i="56"/>
  <c r="B676" i="56"/>
  <c r="B677" i="56"/>
  <c r="B678" i="56"/>
  <c r="H678" i="56" s="1"/>
  <c r="B679" i="56"/>
  <c r="H679" i="56" s="1"/>
  <c r="B680" i="56"/>
  <c r="H680" i="56" s="1"/>
  <c r="B681" i="56"/>
  <c r="H681" i="56" s="1"/>
  <c r="B682" i="56"/>
  <c r="H682" i="56" s="1"/>
  <c r="B683" i="56"/>
  <c r="H683" i="56" s="1"/>
  <c r="B684" i="56"/>
  <c r="H684" i="56" s="1"/>
  <c r="B685" i="56"/>
  <c r="H685" i="56" s="1"/>
  <c r="B686" i="56"/>
  <c r="H686" i="56" s="1"/>
  <c r="B687" i="56"/>
  <c r="H687" i="56" s="1"/>
  <c r="B688" i="56"/>
  <c r="H688" i="56" s="1"/>
  <c r="B689" i="56"/>
  <c r="H689" i="56" s="1"/>
  <c r="B690" i="56"/>
  <c r="H690" i="56" s="1"/>
  <c r="B691" i="56"/>
  <c r="H691" i="56" s="1"/>
  <c r="B692" i="56"/>
  <c r="H692" i="56" s="1"/>
  <c r="B693" i="56"/>
  <c r="H693" i="56" s="1"/>
  <c r="B694" i="56"/>
  <c r="H694" i="56" s="1"/>
  <c r="B695" i="56"/>
  <c r="H695" i="56" s="1"/>
  <c r="B696" i="56"/>
  <c r="H696" i="56" s="1"/>
  <c r="B697" i="56"/>
  <c r="H697" i="56" s="1"/>
  <c r="B698" i="56"/>
  <c r="H698" i="56" s="1"/>
  <c r="B699" i="56"/>
  <c r="H699" i="56" s="1"/>
  <c r="B700" i="56"/>
  <c r="H700" i="56" s="1"/>
  <c r="B701" i="56"/>
  <c r="H701" i="56" s="1"/>
  <c r="B702" i="56"/>
  <c r="H702" i="56" s="1"/>
  <c r="B703" i="56"/>
  <c r="H703" i="56" s="1"/>
  <c r="B704" i="56"/>
  <c r="H704" i="56" s="1"/>
  <c r="B705" i="56"/>
  <c r="B706" i="56"/>
  <c r="B707" i="56"/>
  <c r="B708" i="56"/>
  <c r="B709" i="56"/>
  <c r="H709" i="56" s="1"/>
  <c r="B710" i="56"/>
  <c r="H710" i="56" s="1"/>
  <c r="B711" i="56"/>
  <c r="H711" i="56" s="1"/>
  <c r="B712" i="56"/>
  <c r="H712" i="56" s="1"/>
  <c r="B713" i="56"/>
  <c r="H713" i="56" s="1"/>
  <c r="B714" i="56"/>
  <c r="H714" i="56" s="1"/>
  <c r="B715" i="56"/>
  <c r="H715" i="56" s="1"/>
  <c r="B716" i="56"/>
  <c r="H716" i="56" s="1"/>
  <c r="B717" i="56"/>
  <c r="H717" i="56" s="1"/>
  <c r="B718" i="56"/>
  <c r="H718" i="56" s="1"/>
  <c r="B719" i="56"/>
  <c r="H719" i="56" s="1"/>
  <c r="B720" i="56"/>
  <c r="H720" i="56" s="1"/>
  <c r="B721" i="56"/>
  <c r="H721" i="56" s="1"/>
  <c r="B722" i="56"/>
  <c r="H722" i="56" s="1"/>
  <c r="B723" i="56"/>
  <c r="H723" i="56" s="1"/>
  <c r="B724" i="56"/>
  <c r="H724" i="56" s="1"/>
  <c r="B725" i="56"/>
  <c r="H725" i="56" s="1"/>
  <c r="B726" i="56"/>
  <c r="H726" i="56" s="1"/>
  <c r="B727" i="56"/>
  <c r="H727" i="56" s="1"/>
  <c r="B728" i="56"/>
  <c r="H728" i="56" s="1"/>
  <c r="B729" i="56"/>
  <c r="H729" i="56" s="1"/>
  <c r="B730" i="56"/>
  <c r="H730" i="56" s="1"/>
  <c r="B731" i="56"/>
  <c r="H731" i="56" s="1"/>
  <c r="B732" i="56"/>
  <c r="H732" i="56" s="1"/>
  <c r="B733" i="56"/>
  <c r="H733" i="56" s="1"/>
  <c r="B734" i="56"/>
  <c r="H734" i="56" s="1"/>
  <c r="B735" i="56"/>
  <c r="B736" i="56"/>
  <c r="B737" i="56"/>
  <c r="H737" i="56" s="1"/>
  <c r="B738" i="56"/>
  <c r="B739" i="56"/>
  <c r="H739" i="56" s="1"/>
  <c r="B740" i="56"/>
  <c r="H740" i="56" s="1"/>
  <c r="B741" i="56"/>
  <c r="H741" i="56" s="1"/>
  <c r="B742" i="56"/>
  <c r="H742" i="56" s="1"/>
  <c r="B743" i="56"/>
  <c r="H743" i="56" s="1"/>
  <c r="B744" i="56"/>
  <c r="H744" i="56" s="1"/>
  <c r="B745" i="56"/>
  <c r="H745" i="56" s="1"/>
  <c r="B746" i="56"/>
  <c r="H746" i="56" s="1"/>
  <c r="B747" i="56"/>
  <c r="H747" i="56" s="1"/>
  <c r="B748" i="56"/>
  <c r="H748" i="56" s="1"/>
  <c r="B749" i="56"/>
  <c r="H749" i="56" s="1"/>
  <c r="B750" i="56"/>
  <c r="H750" i="56" s="1"/>
  <c r="B751" i="56"/>
  <c r="H751" i="56" s="1"/>
  <c r="B752" i="56"/>
  <c r="H752" i="56" s="1"/>
  <c r="B753" i="56"/>
  <c r="H753" i="56" s="1"/>
  <c r="B754" i="56"/>
  <c r="H754" i="56" s="1"/>
  <c r="B755" i="56"/>
  <c r="H755" i="56" s="1"/>
  <c r="B756" i="56"/>
  <c r="H756" i="56" s="1"/>
  <c r="B757" i="56"/>
  <c r="H757" i="56" s="1"/>
  <c r="B758" i="56"/>
  <c r="H758" i="56" s="1"/>
  <c r="B759" i="56"/>
  <c r="H759" i="56" s="1"/>
  <c r="B760" i="56"/>
  <c r="H760" i="56" s="1"/>
  <c r="B761" i="56"/>
  <c r="H761" i="56" s="1"/>
  <c r="B762" i="56"/>
  <c r="H762" i="56" s="1"/>
  <c r="B763" i="56"/>
  <c r="H763" i="56" s="1"/>
  <c r="B764" i="56"/>
  <c r="H764" i="56" s="1"/>
  <c r="B765" i="56"/>
  <c r="H765" i="56" s="1"/>
  <c r="B766" i="56"/>
  <c r="B767" i="56"/>
  <c r="B768" i="56"/>
  <c r="H768" i="56" s="1"/>
  <c r="B769" i="56"/>
  <c r="B770" i="56"/>
  <c r="H770" i="56" s="1"/>
  <c r="B771" i="56"/>
  <c r="H771" i="56" s="1"/>
  <c r="B772" i="56"/>
  <c r="H772" i="56" s="1"/>
  <c r="B773" i="56"/>
  <c r="H773" i="56" s="1"/>
  <c r="B774" i="56"/>
  <c r="H774" i="56" s="1"/>
  <c r="B775" i="56"/>
  <c r="H775" i="56" s="1"/>
  <c r="B776" i="56"/>
  <c r="H776" i="56" s="1"/>
  <c r="B777" i="56"/>
  <c r="H777" i="56" s="1"/>
  <c r="B778" i="56"/>
  <c r="H778" i="56" s="1"/>
  <c r="B779" i="56"/>
  <c r="H779" i="56" s="1"/>
  <c r="B780" i="56"/>
  <c r="H780" i="56" s="1"/>
  <c r="B781" i="56"/>
  <c r="H781" i="56" s="1"/>
  <c r="B782" i="56"/>
  <c r="H782" i="56" s="1"/>
  <c r="B783" i="56"/>
  <c r="H783" i="56" s="1"/>
  <c r="B784" i="56"/>
  <c r="H784" i="56" s="1"/>
  <c r="B785" i="56"/>
  <c r="H785" i="56" s="1"/>
  <c r="B786" i="56"/>
  <c r="H786" i="56" s="1"/>
  <c r="B787" i="56"/>
  <c r="H787" i="56" s="1"/>
  <c r="B788" i="56"/>
  <c r="H788" i="56" s="1"/>
  <c r="B789" i="56"/>
  <c r="H789" i="56" s="1"/>
  <c r="B790" i="56"/>
  <c r="H790" i="56" s="1"/>
  <c r="B791" i="56"/>
  <c r="H791" i="56" s="1"/>
  <c r="B792" i="56"/>
  <c r="H792" i="56" s="1"/>
  <c r="B793" i="56"/>
  <c r="H793" i="56" s="1"/>
  <c r="B794" i="56"/>
  <c r="H794" i="56" s="1"/>
  <c r="B795" i="56"/>
  <c r="H795" i="56" s="1"/>
  <c r="B796" i="56"/>
  <c r="H796" i="56" s="1"/>
  <c r="B797" i="56"/>
  <c r="H797" i="56" s="1"/>
  <c r="B798" i="56"/>
  <c r="H798" i="56" s="1"/>
  <c r="B799" i="56"/>
  <c r="H799" i="56" s="1"/>
  <c r="B800" i="56"/>
  <c r="H800" i="56" s="1"/>
  <c r="B801" i="56"/>
  <c r="H801" i="56" s="1"/>
  <c r="B802" i="56"/>
  <c r="H802" i="56" s="1"/>
  <c r="B803" i="56"/>
  <c r="H803" i="56" s="1"/>
  <c r="B804" i="56"/>
  <c r="H804" i="56" s="1"/>
  <c r="B805" i="56"/>
  <c r="H805" i="56" s="1"/>
  <c r="B806" i="56"/>
  <c r="H806" i="56" s="1"/>
  <c r="B807" i="56"/>
  <c r="H807" i="56" s="1"/>
  <c r="B808" i="56"/>
  <c r="H808" i="56" s="1"/>
  <c r="B809" i="56"/>
  <c r="H809" i="56" s="1"/>
  <c r="D3" i="47"/>
  <c r="H279" i="56" l="1"/>
  <c r="H281" i="56"/>
  <c r="H494" i="56"/>
  <c r="H647" i="56"/>
  <c r="H708" i="56"/>
  <c r="H555" i="56"/>
  <c r="H402" i="56"/>
  <c r="H371" i="56"/>
  <c r="H342" i="56"/>
  <c r="H311" i="56"/>
  <c r="H250" i="56"/>
  <c r="H189" i="56"/>
  <c r="H158" i="56"/>
  <c r="H97" i="56"/>
  <c r="H766" i="56"/>
  <c r="H310" i="56"/>
  <c r="H249" i="56"/>
  <c r="H523" i="56"/>
  <c r="H127" i="56"/>
  <c r="H462" i="56"/>
  <c r="H615" i="56"/>
  <c r="H157" i="56"/>
  <c r="H401" i="56"/>
  <c r="H676" i="56"/>
  <c r="H96" i="56"/>
  <c r="H646" i="56"/>
  <c r="H463" i="56"/>
  <c r="H372" i="56"/>
  <c r="H707" i="56"/>
  <c r="H403" i="56"/>
  <c r="H219" i="56"/>
  <c r="H616" i="56"/>
  <c r="H677" i="56"/>
  <c r="H493" i="56"/>
  <c r="H341" i="56"/>
  <c r="H738" i="56"/>
  <c r="H554" i="56"/>
  <c r="H524" i="56"/>
  <c r="H188" i="56"/>
  <c r="H769" i="56"/>
  <c r="H585" i="56"/>
  <c r="H432" i="56"/>
  <c r="H280" i="56"/>
  <c r="H582" i="56"/>
  <c r="H460" i="56"/>
  <c r="H94" i="56"/>
  <c r="H369" i="56"/>
  <c r="H521" i="56"/>
  <c r="H674" i="56"/>
  <c r="H216" i="56"/>
  <c r="H308" i="56"/>
  <c r="H735" i="56"/>
  <c r="H155" i="56"/>
  <c r="H491" i="56"/>
  <c r="H125" i="56"/>
  <c r="H340" i="56"/>
  <c r="H156" i="56"/>
  <c r="H187" i="56"/>
  <c r="H706" i="56"/>
  <c r="H128" i="56"/>
  <c r="H186" i="56"/>
  <c r="H552" i="56"/>
  <c r="H248" i="56"/>
  <c r="H767" i="56"/>
  <c r="H583" i="56"/>
  <c r="H309" i="56"/>
  <c r="H675" i="56"/>
  <c r="H370" i="56"/>
  <c r="H736" i="56"/>
  <c r="H614" i="56"/>
  <c r="H217" i="56"/>
  <c r="H613" i="56"/>
  <c r="H461" i="56"/>
  <c r="H522" i="56"/>
  <c r="H247" i="56"/>
  <c r="G630" i="56"/>
  <c r="H630" i="56"/>
  <c r="G622" i="56"/>
  <c r="H622" i="56"/>
  <c r="G606" i="56"/>
  <c r="H606" i="56"/>
  <c r="G598" i="56"/>
  <c r="H598" i="56"/>
  <c r="G590" i="56"/>
  <c r="H590" i="56"/>
  <c r="G566" i="56"/>
  <c r="H566" i="56"/>
  <c r="G534" i="56"/>
  <c r="H534" i="56"/>
  <c r="G478" i="56"/>
  <c r="H478" i="56"/>
  <c r="G446" i="56"/>
  <c r="H446" i="56"/>
  <c r="G438" i="56"/>
  <c r="H438" i="56"/>
  <c r="H278" i="56"/>
  <c r="G270" i="56"/>
  <c r="H270" i="56"/>
  <c r="G262" i="56"/>
  <c r="H262" i="56"/>
  <c r="H705" i="56"/>
  <c r="G533" i="56"/>
  <c r="H533" i="56"/>
  <c r="G509" i="56"/>
  <c r="H509" i="56"/>
  <c r="G269" i="56"/>
  <c r="H269" i="56"/>
  <c r="G261" i="56"/>
  <c r="H261" i="56"/>
  <c r="H553" i="56"/>
  <c r="G265" i="56"/>
  <c r="H265" i="56"/>
  <c r="H644" i="56"/>
  <c r="G636" i="56"/>
  <c r="H636" i="56"/>
  <c r="G628" i="56"/>
  <c r="H628" i="56"/>
  <c r="G620" i="56"/>
  <c r="H620" i="56"/>
  <c r="G604" i="56"/>
  <c r="H604" i="56"/>
  <c r="G596" i="56"/>
  <c r="H596" i="56"/>
  <c r="G588" i="56"/>
  <c r="H588" i="56"/>
  <c r="G572" i="56"/>
  <c r="H572" i="56"/>
  <c r="G564" i="56"/>
  <c r="H564" i="56"/>
  <c r="G532" i="56"/>
  <c r="H532" i="56"/>
  <c r="G508" i="56"/>
  <c r="H508" i="56"/>
  <c r="H492" i="56"/>
  <c r="G484" i="56"/>
  <c r="H484" i="56"/>
  <c r="G444" i="56"/>
  <c r="H444" i="56"/>
  <c r="G268" i="56"/>
  <c r="H268" i="56"/>
  <c r="G260" i="56"/>
  <c r="H260" i="56"/>
  <c r="G236" i="56"/>
  <c r="H236" i="56"/>
  <c r="G475" i="56"/>
  <c r="H475" i="56"/>
  <c r="H339" i="56"/>
  <c r="G259" i="56"/>
  <c r="H259" i="56"/>
  <c r="G625" i="56"/>
  <c r="H625" i="56"/>
  <c r="G634" i="56"/>
  <c r="H634" i="56"/>
  <c r="G602" i="56"/>
  <c r="H602" i="56"/>
  <c r="G570" i="56"/>
  <c r="H570" i="56"/>
  <c r="G538" i="56"/>
  <c r="H538" i="56"/>
  <c r="G514" i="56"/>
  <c r="H514" i="56"/>
  <c r="G506" i="56"/>
  <c r="H506" i="56"/>
  <c r="G482" i="56"/>
  <c r="H482" i="56"/>
  <c r="G474" i="56"/>
  <c r="H474" i="56"/>
  <c r="G442" i="56"/>
  <c r="H442" i="56"/>
  <c r="G593" i="56"/>
  <c r="H593" i="56"/>
  <c r="G624" i="56"/>
  <c r="H624" i="56"/>
  <c r="G560" i="56"/>
  <c r="H560" i="56"/>
  <c r="G512" i="56"/>
  <c r="H512" i="56"/>
  <c r="G480" i="56"/>
  <c r="H480" i="56"/>
  <c r="G472" i="56"/>
  <c r="H472" i="56"/>
  <c r="G440" i="56"/>
  <c r="H440" i="56"/>
  <c r="H400" i="56"/>
  <c r="G272" i="56"/>
  <c r="H272" i="56"/>
  <c r="G264" i="56"/>
  <c r="H264" i="56"/>
  <c r="G273" i="56"/>
  <c r="H273" i="56"/>
  <c r="G623" i="56"/>
  <c r="H623" i="56"/>
  <c r="G591" i="56"/>
  <c r="H591" i="56"/>
  <c r="G535" i="56"/>
  <c r="H535" i="56"/>
  <c r="G511" i="56"/>
  <c r="H511" i="56"/>
  <c r="G503" i="56"/>
  <c r="H503" i="56"/>
  <c r="G439" i="56"/>
  <c r="H439" i="56"/>
  <c r="G797" i="56"/>
  <c r="G61" i="59"/>
  <c r="H61" i="59"/>
  <c r="G455" i="59"/>
  <c r="H455" i="59"/>
  <c r="G592" i="59"/>
  <c r="H592" i="59"/>
  <c r="H661" i="59"/>
  <c r="G661" i="59"/>
  <c r="G735" i="59"/>
  <c r="H735" i="59"/>
  <c r="E60" i="59"/>
  <c r="A150" i="60"/>
  <c r="E591" i="59"/>
  <c r="E734" i="59"/>
  <c r="E454" i="59"/>
  <c r="A737" i="59"/>
  <c r="B736" i="59"/>
  <c r="D735" i="59"/>
  <c r="C735" i="59"/>
  <c r="E660" i="59"/>
  <c r="C661" i="59"/>
  <c r="D661" i="59"/>
  <c r="A663" i="59"/>
  <c r="B662" i="59"/>
  <c r="B593" i="59"/>
  <c r="A594" i="59"/>
  <c r="D592" i="59"/>
  <c r="C592" i="59"/>
  <c r="C455" i="59"/>
  <c r="D455" i="59"/>
  <c r="B456" i="59"/>
  <c r="A457" i="59"/>
  <c r="D61" i="59"/>
  <c r="C61" i="59"/>
  <c r="A63" i="59"/>
  <c r="B62" i="59"/>
  <c r="F662" i="56"/>
  <c r="F660" i="56"/>
  <c r="G298" i="56"/>
  <c r="G297" i="56"/>
  <c r="G293" i="56"/>
  <c r="G290" i="56"/>
  <c r="G288" i="56"/>
  <c r="G287" i="56"/>
  <c r="G286" i="56"/>
  <c r="G745" i="56"/>
  <c r="G353" i="56"/>
  <c r="G778" i="56"/>
  <c r="G746" i="56"/>
  <c r="G714" i="56"/>
  <c r="G418" i="56"/>
  <c r="G410" i="56"/>
  <c r="G386" i="56"/>
  <c r="G378" i="56"/>
  <c r="G362" i="56"/>
  <c r="G354" i="56"/>
  <c r="G330" i="56"/>
  <c r="G322" i="56"/>
  <c r="G777" i="56"/>
  <c r="G416" i="56"/>
  <c r="G384" i="56"/>
  <c r="G360" i="56"/>
  <c r="G352" i="56"/>
  <c r="G328" i="56"/>
  <c r="G320" i="56"/>
  <c r="G753" i="56"/>
  <c r="G329" i="56"/>
  <c r="G783" i="56"/>
  <c r="G751" i="56"/>
  <c r="G774" i="56"/>
  <c r="G726" i="56"/>
  <c r="G422" i="56"/>
  <c r="G414" i="56"/>
  <c r="G390" i="56"/>
  <c r="G382" i="56"/>
  <c r="G358" i="56"/>
  <c r="G350" i="56"/>
  <c r="G326" i="56"/>
  <c r="G318" i="56"/>
  <c r="G785" i="56"/>
  <c r="G361" i="56"/>
  <c r="G415" i="56"/>
  <c r="G421" i="56"/>
  <c r="G389" i="56"/>
  <c r="G357" i="56"/>
  <c r="G333" i="56"/>
  <c r="G325" i="56"/>
  <c r="G393" i="56"/>
  <c r="G776" i="56"/>
  <c r="G752" i="56"/>
  <c r="G720" i="56"/>
  <c r="G719" i="56"/>
  <c r="G788" i="56"/>
  <c r="G780" i="56"/>
  <c r="G756" i="56"/>
  <c r="G748" i="56"/>
  <c r="G724" i="56"/>
  <c r="G716" i="56"/>
  <c r="G388" i="56"/>
  <c r="G380" i="56"/>
  <c r="G332" i="56"/>
  <c r="G324" i="56"/>
  <c r="G316" i="56"/>
  <c r="G411" i="56"/>
  <c r="G387" i="56"/>
  <c r="G379" i="56"/>
  <c r="G126" i="56"/>
  <c r="G582" i="56"/>
  <c r="F661" i="56"/>
  <c r="F659" i="56"/>
  <c r="F658" i="56"/>
  <c r="G666" i="56"/>
  <c r="G682" i="56"/>
  <c r="G689" i="56"/>
  <c r="G692" i="56"/>
  <c r="G660" i="56"/>
  <c r="G698" i="56"/>
  <c r="G681" i="56"/>
  <c r="G657" i="56"/>
  <c r="G688" i="56"/>
  <c r="G680" i="56"/>
  <c r="G684" i="56"/>
  <c r="G655" i="56"/>
  <c r="G694" i="56"/>
  <c r="G662" i="56"/>
  <c r="G654" i="56"/>
  <c r="G652" i="56"/>
  <c r="G110" i="56"/>
  <c r="G106" i="56"/>
  <c r="F82" i="56"/>
  <c r="G105" i="56"/>
  <c r="F203" i="56"/>
  <c r="G234" i="56"/>
  <c r="G230" i="56"/>
  <c r="G226" i="56"/>
  <c r="G210" i="56"/>
  <c r="G202" i="56"/>
  <c r="G198" i="56"/>
  <c r="G118" i="56"/>
  <c r="G114" i="56"/>
  <c r="G233" i="56"/>
  <c r="G229" i="56"/>
  <c r="G209" i="56"/>
  <c r="G205" i="56"/>
  <c r="G201" i="56"/>
  <c r="G197" i="56"/>
  <c r="G117" i="56"/>
  <c r="G113" i="56"/>
  <c r="G109" i="56"/>
  <c r="G232" i="56"/>
  <c r="G224" i="56"/>
  <c r="G208" i="56"/>
  <c r="G116" i="56"/>
  <c r="G112" i="56"/>
  <c r="G108" i="56"/>
  <c r="G104" i="56"/>
  <c r="G103" i="56"/>
  <c r="G204" i="56"/>
  <c r="F204" i="56"/>
  <c r="G206" i="56"/>
  <c r="F206" i="56"/>
  <c r="G147" i="56"/>
  <c r="G146" i="56"/>
  <c r="G142" i="56"/>
  <c r="G138" i="56"/>
  <c r="G149" i="56"/>
  <c r="G145" i="56"/>
  <c r="G141" i="56"/>
  <c r="G137" i="56"/>
  <c r="G339" i="56"/>
  <c r="G127" i="56"/>
  <c r="G796" i="56"/>
  <c r="G492" i="56"/>
  <c r="G102" i="56"/>
  <c r="G98" i="56"/>
  <c r="G764" i="56"/>
  <c r="G708" i="56"/>
  <c r="G648" i="56"/>
  <c r="G584" i="56"/>
  <c r="G556" i="56"/>
  <c r="G548" i="56"/>
  <c r="G540" i="56"/>
  <c r="G528" i="56"/>
  <c r="G500" i="56"/>
  <c r="G464" i="56"/>
  <c r="G460" i="56"/>
  <c r="G448" i="56"/>
  <c r="G527" i="56"/>
  <c r="G519" i="56"/>
  <c r="G495" i="56"/>
  <c r="G487" i="56"/>
  <c r="G471" i="56"/>
  <c r="G467" i="56"/>
  <c r="G451" i="56"/>
  <c r="G435" i="56"/>
  <c r="G407" i="56"/>
  <c r="G403" i="56"/>
  <c r="G375" i="56"/>
  <c r="G371" i="56"/>
  <c r="G347" i="56"/>
  <c r="G343" i="56"/>
  <c r="G315" i="56"/>
  <c r="G311" i="56"/>
  <c r="G307" i="56"/>
  <c r="G283" i="56"/>
  <c r="G279" i="56"/>
  <c r="G251" i="56"/>
  <c r="G243" i="56"/>
  <c r="G223" i="56"/>
  <c r="G219" i="56"/>
  <c r="G215" i="56"/>
  <c r="G211" i="56"/>
  <c r="G195" i="56"/>
  <c r="G187" i="56"/>
  <c r="G183" i="56"/>
  <c r="G163" i="56"/>
  <c r="G155" i="56"/>
  <c r="G151" i="56"/>
  <c r="G131" i="56"/>
  <c r="G99" i="56"/>
  <c r="G794" i="56"/>
  <c r="G790" i="56"/>
  <c r="G762" i="56"/>
  <c r="G758" i="56"/>
  <c r="G742" i="56"/>
  <c r="G730" i="56"/>
  <c r="G710" i="56"/>
  <c r="G678" i="56"/>
  <c r="G670" i="56"/>
  <c r="G650" i="56"/>
  <c r="G638" i="56"/>
  <c r="G618" i="56"/>
  <c r="G614" i="56"/>
  <c r="G610" i="56"/>
  <c r="G586" i="56"/>
  <c r="G558" i="56"/>
  <c r="G546" i="56"/>
  <c r="G542" i="56"/>
  <c r="G530" i="56"/>
  <c r="G518" i="56"/>
  <c r="G502" i="56"/>
  <c r="G498" i="56"/>
  <c r="G490" i="56"/>
  <c r="G486" i="56"/>
  <c r="G470" i="56"/>
  <c r="G466" i="56"/>
  <c r="G458" i="56"/>
  <c r="G454" i="56"/>
  <c r="G450" i="56"/>
  <c r="G430" i="56"/>
  <c r="G426" i="56"/>
  <c r="G398" i="56"/>
  <c r="G394" i="56"/>
  <c r="G374" i="56"/>
  <c r="G366" i="56"/>
  <c r="G346" i="56"/>
  <c r="G338" i="56"/>
  <c r="G314" i="56"/>
  <c r="G306" i="56"/>
  <c r="G302" i="56"/>
  <c r="G282" i="56"/>
  <c r="G274" i="56"/>
  <c r="G258" i="56"/>
  <c r="G254" i="56"/>
  <c r="G250" i="56"/>
  <c r="G242" i="56"/>
  <c r="G238" i="56"/>
  <c r="G222" i="56"/>
  <c r="G218" i="56"/>
  <c r="G214" i="56"/>
  <c r="G194" i="56"/>
  <c r="G190" i="56"/>
  <c r="G186" i="56"/>
  <c r="G182" i="56"/>
  <c r="G162" i="56"/>
  <c r="G154" i="56"/>
  <c r="G150" i="56"/>
  <c r="G134" i="56"/>
  <c r="G130" i="56"/>
  <c r="G122" i="56"/>
  <c r="G769" i="56"/>
  <c r="G737" i="56"/>
  <c r="G705" i="56"/>
  <c r="G641" i="56"/>
  <c r="G617" i="56"/>
  <c r="G609" i="56"/>
  <c r="G577" i="56"/>
  <c r="G545" i="56"/>
  <c r="G525" i="56"/>
  <c r="G517" i="56"/>
  <c r="G497" i="56"/>
  <c r="G493" i="56"/>
  <c r="G469" i="56"/>
  <c r="G465" i="56"/>
  <c r="G457" i="56"/>
  <c r="G453" i="56"/>
  <c r="G437" i="56"/>
  <c r="G429" i="56"/>
  <c r="G425" i="56"/>
  <c r="G405" i="56"/>
  <c r="G397" i="56"/>
  <c r="G373" i="56"/>
  <c r="G365" i="56"/>
  <c r="G341" i="56"/>
  <c r="G337" i="56"/>
  <c r="G305" i="56"/>
  <c r="G301" i="56"/>
  <c r="G277" i="56"/>
  <c r="G253" i="56"/>
  <c r="G245" i="56"/>
  <c r="G241" i="56"/>
  <c r="G237" i="56"/>
  <c r="G181" i="56"/>
  <c r="G161" i="56"/>
  <c r="G153" i="56"/>
  <c r="G133" i="56"/>
  <c r="G125" i="56"/>
  <c r="G101" i="56"/>
  <c r="G772" i="56"/>
  <c r="G740" i="56"/>
  <c r="G732" i="56"/>
  <c r="G712" i="56"/>
  <c r="G700" i="56"/>
  <c r="G676" i="56"/>
  <c r="G668" i="56"/>
  <c r="G644" i="56"/>
  <c r="G580" i="56"/>
  <c r="G552" i="56"/>
  <c r="G524" i="56"/>
  <c r="G496" i="56"/>
  <c r="G468" i="56"/>
  <c r="G456" i="56"/>
  <c r="G452" i="56"/>
  <c r="G436" i="56"/>
  <c r="G432" i="56"/>
  <c r="G428" i="56"/>
  <c r="G424" i="56"/>
  <c r="G408" i="56"/>
  <c r="G404" i="56"/>
  <c r="G400" i="56"/>
  <c r="G396" i="56"/>
  <c r="G376" i="56"/>
  <c r="G372" i="56"/>
  <c r="G368" i="56"/>
  <c r="G364" i="56"/>
  <c r="G344" i="56"/>
  <c r="G340" i="56"/>
  <c r="G336" i="56"/>
  <c r="G312" i="56"/>
  <c r="G304" i="56"/>
  <c r="G300" i="56"/>
  <c r="G280" i="56"/>
  <c r="G276" i="56"/>
  <c r="G256" i="56"/>
  <c r="G252" i="56"/>
  <c r="G244" i="56"/>
  <c r="G240" i="56"/>
  <c r="G216" i="56"/>
  <c r="G212" i="56"/>
  <c r="G196" i="56"/>
  <c r="G192" i="56"/>
  <c r="G188" i="56"/>
  <c r="G184" i="56"/>
  <c r="G160" i="56"/>
  <c r="G156" i="56"/>
  <c r="G152" i="56"/>
  <c r="G136" i="56"/>
  <c r="G132" i="56"/>
  <c r="G128" i="56"/>
  <c r="G124" i="56"/>
  <c r="G120" i="56"/>
  <c r="G100" i="56"/>
  <c r="G158" i="56"/>
  <c r="G554" i="56"/>
  <c r="G401" i="56"/>
  <c r="G309" i="56"/>
  <c r="G189" i="56"/>
  <c r="G66" i="56"/>
  <c r="H66" i="56"/>
  <c r="G248" i="56"/>
  <c r="G174" i="56"/>
  <c r="G166" i="56"/>
  <c r="G180" i="56"/>
  <c r="G176" i="56"/>
  <c r="G172" i="56"/>
  <c r="G168" i="56"/>
  <c r="G179" i="56"/>
  <c r="G175" i="56"/>
  <c r="G178" i="56"/>
  <c r="G170" i="56"/>
  <c r="G177" i="56"/>
  <c r="G173" i="56"/>
  <c r="G165" i="56"/>
  <c r="G522" i="56"/>
  <c r="G278" i="56"/>
  <c r="G673" i="56"/>
  <c r="G461" i="56"/>
  <c r="G247" i="56"/>
  <c r="G369" i="56"/>
  <c r="G157" i="56"/>
  <c r="G612" i="56"/>
  <c r="G308" i="56"/>
  <c r="G95" i="56"/>
  <c r="G75" i="56"/>
  <c r="G71" i="56"/>
  <c r="G67" i="56"/>
  <c r="G462" i="56"/>
  <c r="G96" i="56"/>
  <c r="G92" i="56"/>
  <c r="G88" i="56"/>
  <c r="G84" i="56"/>
  <c r="G80" i="56"/>
  <c r="G72" i="56"/>
  <c r="G68" i="56"/>
  <c r="G64" i="56"/>
  <c r="G60" i="56"/>
  <c r="G56" i="56"/>
  <c r="G94" i="56"/>
  <c r="G90" i="56"/>
  <c r="G86" i="56"/>
  <c r="G82" i="56"/>
  <c r="G78" i="56"/>
  <c r="G74" i="56"/>
  <c r="G70" i="56"/>
  <c r="G62" i="56"/>
  <c r="G89" i="56"/>
  <c r="G85" i="56"/>
  <c r="G81" i="56"/>
  <c r="G69" i="56"/>
  <c r="G61" i="56"/>
  <c r="G57" i="56"/>
  <c r="C802" i="56"/>
  <c r="G802" i="56"/>
  <c r="C750" i="56"/>
  <c r="G750" i="56"/>
  <c r="C734" i="56"/>
  <c r="G734" i="56"/>
  <c r="C722" i="56"/>
  <c r="G722" i="56"/>
  <c r="C686" i="56"/>
  <c r="G686" i="56"/>
  <c r="C674" i="56"/>
  <c r="G674" i="56"/>
  <c r="C626" i="56"/>
  <c r="G626" i="56"/>
  <c r="C578" i="56"/>
  <c r="G578" i="56"/>
  <c r="C510" i="56"/>
  <c r="G510" i="56"/>
  <c r="G809" i="56"/>
  <c r="G801" i="56"/>
  <c r="C793" i="56"/>
  <c r="G793" i="56"/>
  <c r="G773" i="56"/>
  <c r="G765" i="56"/>
  <c r="G757" i="56"/>
  <c r="G741" i="56"/>
  <c r="G733" i="56"/>
  <c r="G725" i="56"/>
  <c r="G717" i="56"/>
  <c r="G709" i="56"/>
  <c r="G701" i="56"/>
  <c r="G693" i="56"/>
  <c r="G685" i="56"/>
  <c r="D649" i="56"/>
  <c r="G649" i="56"/>
  <c r="C633" i="56"/>
  <c r="G633" i="56"/>
  <c r="D808" i="56"/>
  <c r="G808" i="56"/>
  <c r="C800" i="56"/>
  <c r="G800" i="56"/>
  <c r="C792" i="56"/>
  <c r="G792" i="56"/>
  <c r="D784" i="56"/>
  <c r="G784" i="56"/>
  <c r="C768" i="56"/>
  <c r="G768" i="56"/>
  <c r="C760" i="56"/>
  <c r="G760" i="56"/>
  <c r="D744" i="56"/>
  <c r="G744" i="56"/>
  <c r="C736" i="56"/>
  <c r="G736" i="56"/>
  <c r="C696" i="56"/>
  <c r="G696" i="56"/>
  <c r="D672" i="56"/>
  <c r="G672" i="56"/>
  <c r="C664" i="56"/>
  <c r="G664" i="56"/>
  <c r="D656" i="56"/>
  <c r="G656" i="56"/>
  <c r="C640" i="56"/>
  <c r="G640" i="56"/>
  <c r="C632" i="56"/>
  <c r="G632" i="56"/>
  <c r="D616" i="56"/>
  <c r="I616" i="56" s="1"/>
  <c r="G616" i="56"/>
  <c r="C608" i="56"/>
  <c r="G608" i="56"/>
  <c r="D600" i="56"/>
  <c r="G600" i="56"/>
  <c r="D592" i="56"/>
  <c r="G592" i="56"/>
  <c r="C576" i="56"/>
  <c r="G576" i="56"/>
  <c r="C568" i="56"/>
  <c r="G568" i="56"/>
  <c r="C544" i="56"/>
  <c r="G544" i="56"/>
  <c r="D536" i="56"/>
  <c r="G536" i="56"/>
  <c r="C520" i="56"/>
  <c r="G520" i="56"/>
  <c r="C504" i="56"/>
  <c r="G504" i="56"/>
  <c r="C488" i="56"/>
  <c r="G488" i="56"/>
  <c r="G392" i="56"/>
  <c r="D356" i="56"/>
  <c r="G356" i="56"/>
  <c r="D348" i="56"/>
  <c r="G348" i="56"/>
  <c r="G296" i="56"/>
  <c r="D292" i="56"/>
  <c r="G292" i="56"/>
  <c r="D284" i="56"/>
  <c r="G284" i="56"/>
  <c r="D228" i="56"/>
  <c r="G228" i="56"/>
  <c r="D220" i="56"/>
  <c r="G220" i="56"/>
  <c r="G200" i="56"/>
  <c r="C164" i="56"/>
  <c r="G164" i="56"/>
  <c r="D148" i="56"/>
  <c r="G148" i="56"/>
  <c r="G144" i="56"/>
  <c r="D140" i="56"/>
  <c r="G140" i="56"/>
  <c r="G76" i="56"/>
  <c r="G806" i="56"/>
  <c r="C782" i="56"/>
  <c r="G782" i="56"/>
  <c r="C770" i="56"/>
  <c r="G770" i="56"/>
  <c r="C766" i="56"/>
  <c r="G766" i="56"/>
  <c r="C754" i="56"/>
  <c r="G754" i="56"/>
  <c r="C718" i="56"/>
  <c r="G718" i="56"/>
  <c r="C706" i="56"/>
  <c r="G706" i="56"/>
  <c r="C658" i="56"/>
  <c r="G658" i="56"/>
  <c r="C646" i="56"/>
  <c r="G646" i="56"/>
  <c r="C574" i="56"/>
  <c r="G574" i="56"/>
  <c r="C562" i="56"/>
  <c r="G562" i="56"/>
  <c r="C550" i="56"/>
  <c r="G550" i="56"/>
  <c r="C526" i="56"/>
  <c r="G526" i="56"/>
  <c r="G805" i="56"/>
  <c r="G789" i="56"/>
  <c r="G781" i="56"/>
  <c r="C761" i="56"/>
  <c r="G761" i="56"/>
  <c r="D749" i="56"/>
  <c r="G749" i="56"/>
  <c r="D729" i="56"/>
  <c r="G729" i="56"/>
  <c r="C721" i="56"/>
  <c r="G721" i="56"/>
  <c r="D713" i="56"/>
  <c r="G713" i="56"/>
  <c r="C697" i="56"/>
  <c r="G697" i="56"/>
  <c r="G677" i="56"/>
  <c r="G669" i="56"/>
  <c r="C665" i="56"/>
  <c r="G665" i="56"/>
  <c r="G661" i="56"/>
  <c r="G653" i="56"/>
  <c r="G645" i="56"/>
  <c r="G637" i="56"/>
  <c r="C629" i="56"/>
  <c r="G629" i="56"/>
  <c r="G621" i="56"/>
  <c r="G613" i="56"/>
  <c r="G804" i="56"/>
  <c r="D728" i="56"/>
  <c r="G728" i="56"/>
  <c r="C704" i="56"/>
  <c r="G704" i="56"/>
  <c r="G516" i="56"/>
  <c r="D476" i="56"/>
  <c r="G476" i="56"/>
  <c r="D420" i="56"/>
  <c r="G420" i="56"/>
  <c r="D412" i="56"/>
  <c r="G412" i="56"/>
  <c r="G812" i="56"/>
  <c r="G807" i="56"/>
  <c r="G803" i="56"/>
  <c r="C799" i="56"/>
  <c r="G799" i="56"/>
  <c r="G795" i="56"/>
  <c r="D791" i="56"/>
  <c r="G791" i="56"/>
  <c r="C787" i="56"/>
  <c r="G787" i="56"/>
  <c r="G779" i="56"/>
  <c r="D775" i="56"/>
  <c r="G775" i="56"/>
  <c r="G771" i="56"/>
  <c r="D767" i="56"/>
  <c r="G767" i="56"/>
  <c r="G763" i="56"/>
  <c r="D759" i="56"/>
  <c r="G759" i="56"/>
  <c r="G755" i="56"/>
  <c r="G747" i="56"/>
  <c r="D743" i="56"/>
  <c r="G743" i="56"/>
  <c r="G739" i="56"/>
  <c r="D735" i="56"/>
  <c r="G735" i="56"/>
  <c r="G731" i="56"/>
  <c r="D727" i="56"/>
  <c r="G727" i="56"/>
  <c r="G723" i="56"/>
  <c r="G715" i="56"/>
  <c r="D711" i="56"/>
  <c r="G711" i="56"/>
  <c r="G707" i="56"/>
  <c r="D703" i="56"/>
  <c r="G703" i="56"/>
  <c r="G699" i="56"/>
  <c r="D695" i="56"/>
  <c r="G695" i="56"/>
  <c r="G691" i="56"/>
  <c r="C687" i="56"/>
  <c r="G687" i="56"/>
  <c r="G683" i="56"/>
  <c r="D679" i="56"/>
  <c r="G679" i="56"/>
  <c r="G675" i="56"/>
  <c r="C671" i="56"/>
  <c r="G671" i="56"/>
  <c r="G667" i="56"/>
  <c r="D663" i="56"/>
  <c r="G663" i="56"/>
  <c r="G659" i="56"/>
  <c r="G651" i="56"/>
  <c r="D647" i="56"/>
  <c r="G647" i="56"/>
  <c r="G643" i="56"/>
  <c r="D639" i="56"/>
  <c r="G639" i="56"/>
  <c r="C635" i="56"/>
  <c r="G635" i="56"/>
  <c r="D631" i="56"/>
  <c r="G631" i="56"/>
  <c r="G627" i="56"/>
  <c r="G619" i="56"/>
  <c r="D615" i="56"/>
  <c r="G615" i="56"/>
  <c r="G611" i="56"/>
  <c r="D607" i="56"/>
  <c r="G607" i="56"/>
  <c r="G603" i="56"/>
  <c r="D599" i="56"/>
  <c r="G599" i="56"/>
  <c r="G595" i="56"/>
  <c r="G587" i="56"/>
  <c r="D583" i="56"/>
  <c r="G583" i="56"/>
  <c r="G579" i="56"/>
  <c r="D575" i="56"/>
  <c r="G575" i="56"/>
  <c r="G571" i="56"/>
  <c r="D567" i="56"/>
  <c r="G567" i="56"/>
  <c r="G563" i="56"/>
  <c r="C559" i="56"/>
  <c r="G559" i="56"/>
  <c r="G555" i="56"/>
  <c r="D551" i="56"/>
  <c r="G551" i="56"/>
  <c r="G547" i="56"/>
  <c r="C543" i="56"/>
  <c r="G543" i="56"/>
  <c r="G539" i="56"/>
  <c r="G531" i="56"/>
  <c r="G523" i="56"/>
  <c r="G515" i="56"/>
  <c r="G507" i="56"/>
  <c r="G499" i="56"/>
  <c r="G491" i="56"/>
  <c r="G483" i="56"/>
  <c r="C479" i="56"/>
  <c r="G479" i="56"/>
  <c r="C463" i="56"/>
  <c r="G463" i="56"/>
  <c r="C459" i="56"/>
  <c r="G459" i="56"/>
  <c r="G455" i="56"/>
  <c r="D447" i="56"/>
  <c r="G447" i="56"/>
  <c r="G443" i="56"/>
  <c r="C431" i="56"/>
  <c r="G431" i="56"/>
  <c r="C427" i="56"/>
  <c r="G427" i="56"/>
  <c r="G423" i="56"/>
  <c r="D419" i="56"/>
  <c r="G419" i="56"/>
  <c r="D399" i="56"/>
  <c r="G399" i="56"/>
  <c r="D395" i="56"/>
  <c r="G395" i="56"/>
  <c r="G391" i="56"/>
  <c r="D383" i="56"/>
  <c r="G383" i="56"/>
  <c r="C367" i="56"/>
  <c r="G367" i="56"/>
  <c r="D363" i="56"/>
  <c r="G363" i="56"/>
  <c r="G359" i="56"/>
  <c r="D355" i="56"/>
  <c r="G355" i="56"/>
  <c r="C351" i="56"/>
  <c r="G351" i="56"/>
  <c r="C335" i="56"/>
  <c r="G335" i="56"/>
  <c r="D331" i="56"/>
  <c r="G331" i="56"/>
  <c r="G327" i="56"/>
  <c r="C323" i="56"/>
  <c r="G323" i="56"/>
  <c r="D319" i="56"/>
  <c r="G319" i="56"/>
  <c r="C303" i="56"/>
  <c r="G303" i="56"/>
  <c r="D299" i="56"/>
  <c r="G299" i="56"/>
  <c r="G295" i="56"/>
  <c r="D291" i="56"/>
  <c r="G291" i="56"/>
  <c r="G275" i="56"/>
  <c r="C271" i="56"/>
  <c r="G271" i="56"/>
  <c r="D267" i="56"/>
  <c r="G267" i="56"/>
  <c r="G263" i="56"/>
  <c r="D255" i="56"/>
  <c r="G255" i="56"/>
  <c r="D239" i="56"/>
  <c r="G239" i="56"/>
  <c r="D235" i="56"/>
  <c r="G235" i="56"/>
  <c r="G231" i="56"/>
  <c r="D227" i="56"/>
  <c r="G227" i="56"/>
  <c r="C207" i="56"/>
  <c r="G207" i="56"/>
  <c r="D203" i="56"/>
  <c r="G203" i="56"/>
  <c r="G199" i="56"/>
  <c r="D191" i="56"/>
  <c r="G191" i="56"/>
  <c r="G171" i="56"/>
  <c r="D167" i="56"/>
  <c r="G167" i="56"/>
  <c r="C159" i="56"/>
  <c r="G159" i="56"/>
  <c r="C143" i="56"/>
  <c r="G143" i="56"/>
  <c r="D139" i="56"/>
  <c r="G139" i="56"/>
  <c r="D135" i="56"/>
  <c r="G135" i="56"/>
  <c r="G123" i="56"/>
  <c r="D119" i="56"/>
  <c r="G119" i="56"/>
  <c r="C115" i="56"/>
  <c r="G115" i="56"/>
  <c r="G111" i="56"/>
  <c r="D107" i="56"/>
  <c r="G107" i="56"/>
  <c r="D91" i="56"/>
  <c r="G91" i="56"/>
  <c r="G87" i="56"/>
  <c r="D83" i="56"/>
  <c r="G83" i="56"/>
  <c r="C79" i="56"/>
  <c r="G79" i="56"/>
  <c r="C63" i="56"/>
  <c r="G63" i="56"/>
  <c r="D59" i="56"/>
  <c r="G59" i="56"/>
  <c r="G55" i="56"/>
  <c r="G810" i="56"/>
  <c r="C798" i="56"/>
  <c r="G798" i="56"/>
  <c r="C786" i="56"/>
  <c r="G786" i="56"/>
  <c r="C738" i="56"/>
  <c r="G738" i="56"/>
  <c r="C702" i="56"/>
  <c r="G702" i="56"/>
  <c r="C690" i="56"/>
  <c r="G690" i="56"/>
  <c r="C642" i="56"/>
  <c r="G642" i="56"/>
  <c r="C594" i="56"/>
  <c r="G594" i="56"/>
  <c r="C494" i="56"/>
  <c r="G494" i="56"/>
  <c r="D434" i="56"/>
  <c r="G434" i="56"/>
  <c r="D406" i="56"/>
  <c r="G406" i="56"/>
  <c r="D402" i="56"/>
  <c r="G402" i="56"/>
  <c r="D370" i="56"/>
  <c r="G370" i="56"/>
  <c r="C342" i="56"/>
  <c r="G342" i="56"/>
  <c r="D334" i="56"/>
  <c r="G334" i="56"/>
  <c r="D310" i="56"/>
  <c r="I310" i="56" s="1"/>
  <c r="G310" i="56"/>
  <c r="G294" i="56"/>
  <c r="C266" i="56"/>
  <c r="G266" i="56"/>
  <c r="C246" i="56"/>
  <c r="G246" i="56"/>
  <c r="G58" i="56"/>
  <c r="G54" i="56"/>
  <c r="G605" i="56"/>
  <c r="C601" i="56"/>
  <c r="G601" i="56"/>
  <c r="G597" i="56"/>
  <c r="G589" i="56"/>
  <c r="C585" i="56"/>
  <c r="G585" i="56"/>
  <c r="G581" i="56"/>
  <c r="G573" i="56"/>
  <c r="C569" i="56"/>
  <c r="G569" i="56"/>
  <c r="G565" i="56"/>
  <c r="C561" i="56"/>
  <c r="G561" i="56"/>
  <c r="C557" i="56"/>
  <c r="G557" i="56"/>
  <c r="C553" i="56"/>
  <c r="G553" i="56"/>
  <c r="G549" i="56"/>
  <c r="G541" i="56"/>
  <c r="C537" i="56"/>
  <c r="G537" i="56"/>
  <c r="C529" i="56"/>
  <c r="G529" i="56"/>
  <c r="D521" i="56"/>
  <c r="G521" i="56"/>
  <c r="C513" i="56"/>
  <c r="G513" i="56"/>
  <c r="C505" i="56"/>
  <c r="G505" i="56"/>
  <c r="C501" i="56"/>
  <c r="G501" i="56"/>
  <c r="C489" i="56"/>
  <c r="G489" i="56"/>
  <c r="C485" i="56"/>
  <c r="G485" i="56"/>
  <c r="C481" i="56"/>
  <c r="G481" i="56"/>
  <c r="C477" i="56"/>
  <c r="G477" i="56"/>
  <c r="G473" i="56"/>
  <c r="C449" i="56"/>
  <c r="G449" i="56"/>
  <c r="D445" i="56"/>
  <c r="G445" i="56"/>
  <c r="G441" i="56"/>
  <c r="D433" i="56"/>
  <c r="G433" i="56"/>
  <c r="C417" i="56"/>
  <c r="G417" i="56"/>
  <c r="C413" i="56"/>
  <c r="G413" i="56"/>
  <c r="G409" i="56"/>
  <c r="C385" i="56"/>
  <c r="G385" i="56"/>
  <c r="C381" i="56"/>
  <c r="G381" i="56"/>
  <c r="G377" i="56"/>
  <c r="C349" i="56"/>
  <c r="G349" i="56"/>
  <c r="G345" i="56"/>
  <c r="C321" i="56"/>
  <c r="G321" i="56"/>
  <c r="C317" i="56"/>
  <c r="G317" i="56"/>
  <c r="G313" i="56"/>
  <c r="C289" i="56"/>
  <c r="G289" i="56"/>
  <c r="C285" i="56"/>
  <c r="G285" i="56"/>
  <c r="G281" i="56"/>
  <c r="C257" i="56"/>
  <c r="G257" i="56"/>
  <c r="G249" i="56"/>
  <c r="C225" i="56"/>
  <c r="G225" i="56"/>
  <c r="C221" i="56"/>
  <c r="G221" i="56"/>
  <c r="G217" i="56"/>
  <c r="C213" i="56"/>
  <c r="G213" i="56"/>
  <c r="C193" i="56"/>
  <c r="G193" i="56"/>
  <c r="G185" i="56"/>
  <c r="C169" i="56"/>
  <c r="G169" i="56"/>
  <c r="D129" i="56"/>
  <c r="G129" i="56"/>
  <c r="D121" i="56"/>
  <c r="G121" i="56"/>
  <c r="G97" i="56"/>
  <c r="C93" i="56"/>
  <c r="G93" i="56"/>
  <c r="D77" i="56"/>
  <c r="G77" i="56"/>
  <c r="G73" i="56"/>
  <c r="C65" i="56"/>
  <c r="G65" i="56"/>
  <c r="C807" i="56"/>
  <c r="D799" i="56"/>
  <c r="D671" i="56"/>
  <c r="D543" i="56"/>
  <c r="C531" i="56"/>
  <c r="D483" i="56"/>
  <c r="D455" i="56"/>
  <c r="D391" i="56"/>
  <c r="D327" i="56"/>
  <c r="D263" i="56"/>
  <c r="D199" i="56"/>
  <c r="D803" i="56"/>
  <c r="D795" i="56"/>
  <c r="D771" i="56"/>
  <c r="D763" i="56"/>
  <c r="D739" i="56"/>
  <c r="D731" i="56"/>
  <c r="D707" i="56"/>
  <c r="D699" i="56"/>
  <c r="D675" i="56"/>
  <c r="I675" i="56" s="1"/>
  <c r="D667" i="56"/>
  <c r="D643" i="56"/>
  <c r="D635" i="56"/>
  <c r="D611" i="56"/>
  <c r="D603" i="56"/>
  <c r="D579" i="56"/>
  <c r="D571" i="56"/>
  <c r="D547" i="56"/>
  <c r="D539" i="56"/>
  <c r="D499" i="56"/>
  <c r="C483" i="56"/>
  <c r="C455" i="56"/>
  <c r="C391" i="56"/>
  <c r="C327" i="56"/>
  <c r="C263" i="56"/>
  <c r="C199" i="56"/>
  <c r="D111" i="56"/>
  <c r="C803" i="56"/>
  <c r="C771" i="56"/>
  <c r="C739" i="56"/>
  <c r="C728" i="56"/>
  <c r="C707" i="56"/>
  <c r="C675" i="56"/>
  <c r="C643" i="56"/>
  <c r="C611" i="56"/>
  <c r="C600" i="56"/>
  <c r="C579" i="56"/>
  <c r="C547" i="56"/>
  <c r="C536" i="56"/>
  <c r="D515" i="56"/>
  <c r="C499" i="56"/>
  <c r="C111" i="56"/>
  <c r="C779" i="56"/>
  <c r="C747" i="56"/>
  <c r="C715" i="56"/>
  <c r="C683" i="56"/>
  <c r="C672" i="56"/>
  <c r="C651" i="56"/>
  <c r="C619" i="56"/>
  <c r="C587" i="56"/>
  <c r="C555" i="56"/>
  <c r="D531" i="56"/>
  <c r="C515" i="56"/>
  <c r="D427" i="56"/>
  <c r="C399" i="56"/>
  <c r="D806" i="56"/>
  <c r="D794" i="56"/>
  <c r="D778" i="56"/>
  <c r="D762" i="56"/>
  <c r="D746" i="56"/>
  <c r="D730" i="56"/>
  <c r="D714" i="56"/>
  <c r="D698" i="56"/>
  <c r="D682" i="56"/>
  <c r="D670" i="56"/>
  <c r="D654" i="56"/>
  <c r="D638" i="56"/>
  <c r="D622" i="56"/>
  <c r="D610" i="56"/>
  <c r="D590" i="56"/>
  <c r="D566" i="56"/>
  <c r="D558" i="56"/>
  <c r="D546" i="56"/>
  <c r="D534" i="56"/>
  <c r="D518" i="56"/>
  <c r="D502" i="56"/>
  <c r="D486" i="56"/>
  <c r="C470" i="56"/>
  <c r="C454" i="56"/>
  <c r="D454" i="56"/>
  <c r="C438" i="56"/>
  <c r="C426" i="56"/>
  <c r="C410" i="56"/>
  <c r="D410" i="56"/>
  <c r="C394" i="56"/>
  <c r="C378" i="56"/>
  <c r="D378" i="56"/>
  <c r="C362" i="56"/>
  <c r="C350" i="56"/>
  <c r="D350" i="56"/>
  <c r="C338" i="56"/>
  <c r="C322" i="56"/>
  <c r="D322" i="56"/>
  <c r="C306" i="56"/>
  <c r="C290" i="56"/>
  <c r="D290" i="56"/>
  <c r="C278" i="56"/>
  <c r="C274" i="56"/>
  <c r="C270" i="56"/>
  <c r="C262" i="56"/>
  <c r="D262" i="56"/>
  <c r="C258" i="56"/>
  <c r="D258" i="56"/>
  <c r="C254" i="56"/>
  <c r="D254" i="56"/>
  <c r="C250" i="56"/>
  <c r="D250" i="56"/>
  <c r="I250" i="56" s="1"/>
  <c r="C242" i="56"/>
  <c r="C238" i="56"/>
  <c r="C234" i="56"/>
  <c r="C230" i="56"/>
  <c r="D230" i="56"/>
  <c r="C226" i="56"/>
  <c r="D226" i="56"/>
  <c r="C222" i="56"/>
  <c r="D222" i="56"/>
  <c r="C218" i="56"/>
  <c r="D218" i="56"/>
  <c r="C214" i="56"/>
  <c r="C210" i="56"/>
  <c r="C206" i="56"/>
  <c r="C202" i="56"/>
  <c r="C198" i="56"/>
  <c r="D198" i="56"/>
  <c r="C194" i="56"/>
  <c r="D194" i="56"/>
  <c r="C190" i="56"/>
  <c r="D190" i="56"/>
  <c r="C186" i="56"/>
  <c r="D186" i="56"/>
  <c r="C182" i="56"/>
  <c r="C178" i="56"/>
  <c r="C174" i="56"/>
  <c r="D174" i="56"/>
  <c r="C170" i="56"/>
  <c r="D170" i="56"/>
  <c r="C166" i="56"/>
  <c r="D166" i="56"/>
  <c r="C162" i="56"/>
  <c r="C158" i="56"/>
  <c r="C154" i="56"/>
  <c r="C150" i="56"/>
  <c r="C146" i="56"/>
  <c r="D146" i="56"/>
  <c r="C142" i="56"/>
  <c r="D142" i="56"/>
  <c r="C138" i="56"/>
  <c r="D138" i="56"/>
  <c r="C134" i="56"/>
  <c r="C130" i="56"/>
  <c r="C126" i="56"/>
  <c r="C122" i="56"/>
  <c r="D122" i="56"/>
  <c r="C118" i="56"/>
  <c r="D118" i="56"/>
  <c r="C114" i="56"/>
  <c r="D114" i="56"/>
  <c r="C110" i="56"/>
  <c r="D110" i="56"/>
  <c r="C106" i="56"/>
  <c r="D106" i="56"/>
  <c r="C102" i="56"/>
  <c r="C98" i="56"/>
  <c r="D98" i="56"/>
  <c r="C94" i="56"/>
  <c r="D94" i="56"/>
  <c r="C90" i="56"/>
  <c r="D90" i="56"/>
  <c r="C86" i="56"/>
  <c r="D86" i="56"/>
  <c r="C82" i="56"/>
  <c r="C78" i="56"/>
  <c r="D78" i="56"/>
  <c r="C74" i="56"/>
  <c r="D74" i="56"/>
  <c r="C70" i="56"/>
  <c r="D70" i="56"/>
  <c r="C66" i="56"/>
  <c r="D66" i="56"/>
  <c r="I66" i="56" s="1"/>
  <c r="C62" i="56"/>
  <c r="D62" i="56"/>
  <c r="D809" i="56"/>
  <c r="C797" i="56"/>
  <c r="D789" i="56"/>
  <c r="C765" i="56"/>
  <c r="D757" i="56"/>
  <c r="C733" i="56"/>
  <c r="C729" i="56"/>
  <c r="D725" i="56"/>
  <c r="C701" i="56"/>
  <c r="D693" i="56"/>
  <c r="C669" i="56"/>
  <c r="D661" i="56"/>
  <c r="C654" i="56"/>
  <c r="C637" i="56"/>
  <c r="D629" i="56"/>
  <c r="C622" i="56"/>
  <c r="C605" i="56"/>
  <c r="D597" i="56"/>
  <c r="C590" i="56"/>
  <c r="C573" i="56"/>
  <c r="D565" i="56"/>
  <c r="C558" i="56"/>
  <c r="C541" i="56"/>
  <c r="C521" i="56"/>
  <c r="D470" i="56"/>
  <c r="D441" i="56"/>
  <c r="D377" i="56"/>
  <c r="D342" i="56"/>
  <c r="D313" i="56"/>
  <c r="D306" i="56"/>
  <c r="D278" i="56"/>
  <c r="D249" i="56"/>
  <c r="D242" i="56"/>
  <c r="D214" i="56"/>
  <c r="D185" i="56"/>
  <c r="D178" i="56"/>
  <c r="D150" i="56"/>
  <c r="D130" i="56"/>
  <c r="D102" i="56"/>
  <c r="D73" i="56"/>
  <c r="D790" i="56"/>
  <c r="D774" i="56"/>
  <c r="D758" i="56"/>
  <c r="D742" i="56"/>
  <c r="D726" i="56"/>
  <c r="D710" i="56"/>
  <c r="D694" i="56"/>
  <c r="D678" i="56"/>
  <c r="D666" i="56"/>
  <c r="D650" i="56"/>
  <c r="D634" i="56"/>
  <c r="D618" i="56"/>
  <c r="D606" i="56"/>
  <c r="D594" i="56"/>
  <c r="D582" i="56"/>
  <c r="D570" i="56"/>
  <c r="D562" i="56"/>
  <c r="D554" i="56"/>
  <c r="I554" i="56" s="1"/>
  <c r="D542" i="56"/>
  <c r="D530" i="56"/>
  <c r="C530" i="56"/>
  <c r="D514" i="56"/>
  <c r="C514" i="56"/>
  <c r="D498" i="56"/>
  <c r="C498" i="56"/>
  <c r="D482" i="56"/>
  <c r="C482" i="56"/>
  <c r="C466" i="56"/>
  <c r="C450" i="56"/>
  <c r="D450" i="56"/>
  <c r="C434" i="56"/>
  <c r="C418" i="56"/>
  <c r="D418" i="56"/>
  <c r="C406" i="56"/>
  <c r="C390" i="56"/>
  <c r="D390" i="56"/>
  <c r="C374" i="56"/>
  <c r="C358" i="56"/>
  <c r="D358" i="56"/>
  <c r="C346" i="56"/>
  <c r="D346" i="56"/>
  <c r="C330" i="56"/>
  <c r="C314" i="56"/>
  <c r="D314" i="56"/>
  <c r="C298" i="56"/>
  <c r="D801" i="56"/>
  <c r="D777" i="56"/>
  <c r="D753" i="56"/>
  <c r="D745" i="56"/>
  <c r="D705" i="56"/>
  <c r="I705" i="56" s="1"/>
  <c r="D681" i="56"/>
  <c r="D657" i="56"/>
  <c r="D641" i="56"/>
  <c r="D617" i="56"/>
  <c r="D593" i="56"/>
  <c r="D569" i="56"/>
  <c r="D545" i="56"/>
  <c r="D537" i="56"/>
  <c r="C525" i="56"/>
  <c r="C517" i="56"/>
  <c r="D505" i="56"/>
  <c r="D497" i="56"/>
  <c r="D489" i="56"/>
  <c r="D477" i="56"/>
  <c r="D469" i="56"/>
  <c r="C457" i="56"/>
  <c r="D457" i="56"/>
  <c r="D449" i="56"/>
  <c r="D437" i="56"/>
  <c r="C425" i="56"/>
  <c r="D425" i="56"/>
  <c r="D413" i="56"/>
  <c r="C401" i="56"/>
  <c r="D385" i="56"/>
  <c r="D365" i="56"/>
  <c r="C365" i="56"/>
  <c r="D353" i="56"/>
  <c r="D341" i="56"/>
  <c r="D333" i="56"/>
  <c r="C333" i="56"/>
  <c r="D321" i="56"/>
  <c r="C305" i="56"/>
  <c r="D293" i="56"/>
  <c r="C293" i="56"/>
  <c r="D285" i="56"/>
  <c r="C273" i="56"/>
  <c r="C265" i="56"/>
  <c r="D265" i="56"/>
  <c r="D253" i="56"/>
  <c r="C241" i="56"/>
  <c r="D229" i="56"/>
  <c r="C229" i="56"/>
  <c r="D205" i="56"/>
  <c r="C205" i="56"/>
  <c r="D193" i="56"/>
  <c r="D189" i="56"/>
  <c r="D177" i="56"/>
  <c r="D173" i="56"/>
  <c r="D169" i="56"/>
  <c r="D165" i="56"/>
  <c r="C165" i="56"/>
  <c r="C161" i="56"/>
  <c r="D161" i="56"/>
  <c r="D157" i="56"/>
  <c r="C157" i="56"/>
  <c r="D145" i="56"/>
  <c r="D133" i="56"/>
  <c r="C133" i="56"/>
  <c r="C121" i="56"/>
  <c r="D113" i="56"/>
  <c r="C113" i="56"/>
  <c r="D101" i="56"/>
  <c r="C89" i="56"/>
  <c r="D89" i="56"/>
  <c r="D81" i="56"/>
  <c r="C81" i="56"/>
  <c r="D69" i="56"/>
  <c r="D61" i="56"/>
  <c r="C61" i="56"/>
  <c r="C809" i="56"/>
  <c r="C806" i="56"/>
  <c r="C725" i="56"/>
  <c r="D717" i="56"/>
  <c r="C714" i="56"/>
  <c r="C710" i="56"/>
  <c r="C661" i="56"/>
  <c r="C657" i="56"/>
  <c r="D653" i="56"/>
  <c r="C650" i="56"/>
  <c r="C565" i="56"/>
  <c r="D557" i="56"/>
  <c r="C554" i="56"/>
  <c r="C441" i="56"/>
  <c r="D426" i="56"/>
  <c r="C341" i="56"/>
  <c r="C249" i="56"/>
  <c r="D241" i="56"/>
  <c r="D234" i="56"/>
  <c r="D206" i="56"/>
  <c r="C185" i="56"/>
  <c r="C177" i="56"/>
  <c r="D158" i="56"/>
  <c r="I158" i="56" s="1"/>
  <c r="C101" i="56"/>
  <c r="D82" i="56"/>
  <c r="C73" i="56"/>
  <c r="D804" i="56"/>
  <c r="C804" i="56"/>
  <c r="D800" i="56"/>
  <c r="D796" i="56"/>
  <c r="C796" i="56"/>
  <c r="D792" i="56"/>
  <c r="D788" i="56"/>
  <c r="C788" i="56"/>
  <c r="D780" i="56"/>
  <c r="C780" i="56"/>
  <c r="D776" i="56"/>
  <c r="D772" i="56"/>
  <c r="C772" i="56"/>
  <c r="D768" i="56"/>
  <c r="D764" i="56"/>
  <c r="C764" i="56"/>
  <c r="D760" i="56"/>
  <c r="D756" i="56"/>
  <c r="C756" i="56"/>
  <c r="D752" i="56"/>
  <c r="D748" i="56"/>
  <c r="C748" i="56"/>
  <c r="D740" i="56"/>
  <c r="C740" i="56"/>
  <c r="D736" i="56"/>
  <c r="I736" i="56" s="1"/>
  <c r="D732" i="56"/>
  <c r="C732" i="56"/>
  <c r="D724" i="56"/>
  <c r="C724" i="56"/>
  <c r="D720" i="56"/>
  <c r="D716" i="56"/>
  <c r="C716" i="56"/>
  <c r="D712" i="56"/>
  <c r="D708" i="56"/>
  <c r="C708" i="56"/>
  <c r="D704" i="56"/>
  <c r="D700" i="56"/>
  <c r="C700" i="56"/>
  <c r="D696" i="56"/>
  <c r="D692" i="56"/>
  <c r="C692" i="56"/>
  <c r="D688" i="56"/>
  <c r="D684" i="56"/>
  <c r="C684" i="56"/>
  <c r="D680" i="56"/>
  <c r="D676" i="56"/>
  <c r="C676" i="56"/>
  <c r="D668" i="56"/>
  <c r="C668" i="56"/>
  <c r="D664" i="56"/>
  <c r="D660" i="56"/>
  <c r="C660" i="56"/>
  <c r="D652" i="56"/>
  <c r="C652" i="56"/>
  <c r="D648" i="56"/>
  <c r="D644" i="56"/>
  <c r="I644" i="56" s="1"/>
  <c r="C644" i="56"/>
  <c r="D640" i="56"/>
  <c r="D636" i="56"/>
  <c r="C636" i="56"/>
  <c r="D632" i="56"/>
  <c r="D628" i="56"/>
  <c r="C628" i="56"/>
  <c r="D624" i="56"/>
  <c r="D620" i="56"/>
  <c r="C620" i="56"/>
  <c r="D612" i="56"/>
  <c r="C612" i="56"/>
  <c r="D608" i="56"/>
  <c r="D604" i="56"/>
  <c r="C604" i="56"/>
  <c r="D596" i="56"/>
  <c r="C596" i="56"/>
  <c r="D588" i="56"/>
  <c r="C588" i="56"/>
  <c r="D584" i="56"/>
  <c r="D580" i="56"/>
  <c r="C580" i="56"/>
  <c r="D576" i="56"/>
  <c r="D572" i="56"/>
  <c r="C572" i="56"/>
  <c r="D568" i="56"/>
  <c r="D564" i="56"/>
  <c r="C564" i="56"/>
  <c r="D560" i="56"/>
  <c r="D556" i="56"/>
  <c r="C556" i="56"/>
  <c r="D552" i="56"/>
  <c r="D548" i="56"/>
  <c r="C548" i="56"/>
  <c r="D544" i="56"/>
  <c r="D540" i="56"/>
  <c r="C540" i="56"/>
  <c r="D532" i="56"/>
  <c r="C532" i="56"/>
  <c r="D528" i="56"/>
  <c r="D524" i="56"/>
  <c r="I524" i="56" s="1"/>
  <c r="C524" i="56"/>
  <c r="D520" i="56"/>
  <c r="D516" i="56"/>
  <c r="C516" i="56"/>
  <c r="D512" i="56"/>
  <c r="D508" i="56"/>
  <c r="C508" i="56"/>
  <c r="D504" i="56"/>
  <c r="D500" i="56"/>
  <c r="C500" i="56"/>
  <c r="D496" i="56"/>
  <c r="D492" i="56"/>
  <c r="C492" i="56"/>
  <c r="D488" i="56"/>
  <c r="D484" i="56"/>
  <c r="C484" i="56"/>
  <c r="C480" i="56"/>
  <c r="D480" i="56"/>
  <c r="C476" i="56"/>
  <c r="C472" i="56"/>
  <c r="D472" i="56"/>
  <c r="C468" i="56"/>
  <c r="D468" i="56"/>
  <c r="C464" i="56"/>
  <c r="D464" i="56"/>
  <c r="C460" i="56"/>
  <c r="D460" i="56"/>
  <c r="C456" i="56"/>
  <c r="D456" i="56"/>
  <c r="C452" i="56"/>
  <c r="C448" i="56"/>
  <c r="D448" i="56"/>
  <c r="C444" i="56"/>
  <c r="C440" i="56"/>
  <c r="D440" i="56"/>
  <c r="C436" i="56"/>
  <c r="D436" i="56"/>
  <c r="C432" i="56"/>
  <c r="D432" i="56"/>
  <c r="I432" i="56" s="1"/>
  <c r="C428" i="56"/>
  <c r="D428" i="56"/>
  <c r="C424" i="56"/>
  <c r="D424" i="56"/>
  <c r="C420" i="56"/>
  <c r="C416" i="56"/>
  <c r="D416" i="56"/>
  <c r="C412" i="56"/>
  <c r="C408" i="56"/>
  <c r="D408" i="56"/>
  <c r="C404" i="56"/>
  <c r="D404" i="56"/>
  <c r="C400" i="56"/>
  <c r="D400" i="56"/>
  <c r="C396" i="56"/>
  <c r="D396" i="56"/>
  <c r="C392" i="56"/>
  <c r="D392" i="56"/>
  <c r="C388" i="56"/>
  <c r="C384" i="56"/>
  <c r="D384" i="56"/>
  <c r="C380" i="56"/>
  <c r="C376" i="56"/>
  <c r="D376" i="56"/>
  <c r="C372" i="56"/>
  <c r="D372" i="56"/>
  <c r="C368" i="56"/>
  <c r="D368" i="56"/>
  <c r="C364" i="56"/>
  <c r="D364" i="56"/>
  <c r="C360" i="56"/>
  <c r="D360" i="56"/>
  <c r="C356" i="56"/>
  <c r="C352" i="56"/>
  <c r="D352" i="56"/>
  <c r="C348" i="56"/>
  <c r="C344" i="56"/>
  <c r="D344" i="56"/>
  <c r="C340" i="56"/>
  <c r="D340" i="56"/>
  <c r="I340" i="56" s="1"/>
  <c r="C336" i="56"/>
  <c r="D336" i="56"/>
  <c r="C332" i="56"/>
  <c r="D332" i="56"/>
  <c r="C328" i="56"/>
  <c r="D328" i="56"/>
  <c r="C324" i="56"/>
  <c r="C320" i="56"/>
  <c r="D320" i="56"/>
  <c r="C316" i="56"/>
  <c r="C312" i="56"/>
  <c r="D312" i="56"/>
  <c r="C308" i="56"/>
  <c r="D308" i="56"/>
  <c r="C304" i="56"/>
  <c r="D304" i="56"/>
  <c r="C300" i="56"/>
  <c r="D300" i="56"/>
  <c r="C296" i="56"/>
  <c r="D296" i="56"/>
  <c r="C292" i="56"/>
  <c r="C288" i="56"/>
  <c r="D288" i="56"/>
  <c r="C284" i="56"/>
  <c r="C280" i="56"/>
  <c r="D280" i="56"/>
  <c r="C276" i="56"/>
  <c r="D276" i="56"/>
  <c r="C272" i="56"/>
  <c r="D272" i="56"/>
  <c r="C268" i="56"/>
  <c r="D268" i="56"/>
  <c r="C264" i="56"/>
  <c r="D264" i="56"/>
  <c r="C260" i="56"/>
  <c r="C256" i="56"/>
  <c r="D256" i="56"/>
  <c r="C252" i="56"/>
  <c r="C248" i="56"/>
  <c r="D248" i="56"/>
  <c r="C244" i="56"/>
  <c r="D244" i="56"/>
  <c r="C240" i="56"/>
  <c r="D240" i="56"/>
  <c r="C236" i="56"/>
  <c r="D236" i="56"/>
  <c r="C232" i="56"/>
  <c r="D232" i="56"/>
  <c r="C228" i="56"/>
  <c r="C224" i="56"/>
  <c r="D224" i="56"/>
  <c r="C220" i="56"/>
  <c r="C216" i="56"/>
  <c r="D216" i="56"/>
  <c r="C212" i="56"/>
  <c r="D212" i="56"/>
  <c r="C208" i="56"/>
  <c r="D208" i="56"/>
  <c r="C204" i="56"/>
  <c r="D204" i="56"/>
  <c r="C200" i="56"/>
  <c r="D200" i="56"/>
  <c r="C196" i="56"/>
  <c r="C192" i="56"/>
  <c r="D192" i="56"/>
  <c r="C188" i="56"/>
  <c r="C184" i="56"/>
  <c r="D184" i="56"/>
  <c r="C180" i="56"/>
  <c r="D180" i="56"/>
  <c r="C176" i="56"/>
  <c r="D176" i="56"/>
  <c r="C172" i="56"/>
  <c r="C168" i="56"/>
  <c r="D168" i="56"/>
  <c r="C160" i="56"/>
  <c r="D160" i="56"/>
  <c r="C156" i="56"/>
  <c r="D156" i="56"/>
  <c r="C152" i="56"/>
  <c r="D152" i="56"/>
  <c r="C148" i="56"/>
  <c r="C144" i="56"/>
  <c r="D144" i="56"/>
  <c r="C140" i="56"/>
  <c r="C136" i="56"/>
  <c r="D136" i="56"/>
  <c r="C132" i="56"/>
  <c r="D132" i="56"/>
  <c r="C128" i="56"/>
  <c r="D128" i="56"/>
  <c r="C124" i="56"/>
  <c r="D124" i="56"/>
  <c r="C120" i="56"/>
  <c r="D120" i="56"/>
  <c r="C116" i="56"/>
  <c r="C112" i="56"/>
  <c r="D112" i="56"/>
  <c r="C108" i="56"/>
  <c r="D108" i="56"/>
  <c r="C104" i="56"/>
  <c r="D104" i="56"/>
  <c r="C100" i="56"/>
  <c r="D100" i="56"/>
  <c r="C96" i="56"/>
  <c r="D96" i="56"/>
  <c r="C92" i="56"/>
  <c r="D92" i="56"/>
  <c r="C88" i="56"/>
  <c r="D88" i="56"/>
  <c r="C84" i="56"/>
  <c r="D84" i="56"/>
  <c r="C80" i="56"/>
  <c r="D80" i="56"/>
  <c r="C76" i="56"/>
  <c r="D76" i="56"/>
  <c r="C72" i="56"/>
  <c r="D72" i="56"/>
  <c r="C68" i="56"/>
  <c r="C64" i="56"/>
  <c r="D64" i="56"/>
  <c r="C60" i="56"/>
  <c r="D60" i="56"/>
  <c r="C3" i="47"/>
  <c r="E3" i="47" s="1"/>
  <c r="C808" i="56"/>
  <c r="D805" i="56"/>
  <c r="C795" i="56"/>
  <c r="D787" i="56"/>
  <c r="C784" i="56"/>
  <c r="C781" i="56"/>
  <c r="C777" i="56"/>
  <c r="D773" i="56"/>
  <c r="C763" i="56"/>
  <c r="D755" i="56"/>
  <c r="C752" i="56"/>
  <c r="C749" i="56"/>
  <c r="C745" i="56"/>
  <c r="D741" i="56"/>
  <c r="C731" i="56"/>
  <c r="D723" i="56"/>
  <c r="C720" i="56"/>
  <c r="C717" i="56"/>
  <c r="C713" i="56"/>
  <c r="D709" i="56"/>
  <c r="C699" i="56"/>
  <c r="D691" i="56"/>
  <c r="C688" i="56"/>
  <c r="C685" i="56"/>
  <c r="C681" i="56"/>
  <c r="D677" i="56"/>
  <c r="C670" i="56"/>
  <c r="C667" i="56"/>
  <c r="D659" i="56"/>
  <c r="C656" i="56"/>
  <c r="C653" i="56"/>
  <c r="C649" i="56"/>
  <c r="D645" i="56"/>
  <c r="C638" i="56"/>
  <c r="D627" i="56"/>
  <c r="C624" i="56"/>
  <c r="C621" i="56"/>
  <c r="C617" i="56"/>
  <c r="D613" i="56"/>
  <c r="C610" i="56"/>
  <c r="C606" i="56"/>
  <c r="C603" i="56"/>
  <c r="D595" i="56"/>
  <c r="C592" i="56"/>
  <c r="C589" i="56"/>
  <c r="D581" i="56"/>
  <c r="C571" i="56"/>
  <c r="D563" i="56"/>
  <c r="C560" i="56"/>
  <c r="D549" i="56"/>
  <c r="C546" i="56"/>
  <c r="C542" i="56"/>
  <c r="C539" i="56"/>
  <c r="C534" i="56"/>
  <c r="D523" i="56"/>
  <c r="C518" i="56"/>
  <c r="D507" i="56"/>
  <c r="C502" i="56"/>
  <c r="C497" i="56"/>
  <c r="D491" i="56"/>
  <c r="C486" i="56"/>
  <c r="D473" i="56"/>
  <c r="D466" i="56"/>
  <c r="D459" i="56"/>
  <c r="D452" i="56"/>
  <c r="C445" i="56"/>
  <c r="D438" i="56"/>
  <c r="D423" i="56"/>
  <c r="D409" i="56"/>
  <c r="D388" i="56"/>
  <c r="D374" i="56"/>
  <c r="D359" i="56"/>
  <c r="C353" i="56"/>
  <c r="D345" i="56"/>
  <c r="D338" i="56"/>
  <c r="D324" i="56"/>
  <c r="D295" i="56"/>
  <c r="D281" i="56"/>
  <c r="D274" i="56"/>
  <c r="D260" i="56"/>
  <c r="C253" i="56"/>
  <c r="D246" i="56"/>
  <c r="C239" i="56"/>
  <c r="D231" i="56"/>
  <c r="D217" i="56"/>
  <c r="D210" i="56"/>
  <c r="D196" i="56"/>
  <c r="C189" i="56"/>
  <c r="D182" i="56"/>
  <c r="C173" i="56"/>
  <c r="D164" i="56"/>
  <c r="D154" i="56"/>
  <c r="C145" i="56"/>
  <c r="D126" i="56"/>
  <c r="D116" i="56"/>
  <c r="D97" i="56"/>
  <c r="I97" i="56" s="1"/>
  <c r="D87" i="56"/>
  <c r="C69" i="56"/>
  <c r="D802" i="56"/>
  <c r="D798" i="56"/>
  <c r="D786" i="56"/>
  <c r="D782" i="56"/>
  <c r="D770" i="56"/>
  <c r="D766" i="56"/>
  <c r="I766" i="56" s="1"/>
  <c r="D754" i="56"/>
  <c r="D750" i="56"/>
  <c r="D738" i="56"/>
  <c r="D734" i="56"/>
  <c r="D722" i="56"/>
  <c r="D718" i="56"/>
  <c r="D706" i="56"/>
  <c r="D702" i="56"/>
  <c r="D690" i="56"/>
  <c r="D686" i="56"/>
  <c r="D674" i="56"/>
  <c r="D662" i="56"/>
  <c r="D658" i="56"/>
  <c r="D646" i="56"/>
  <c r="D642" i="56"/>
  <c r="D630" i="56"/>
  <c r="D626" i="56"/>
  <c r="D614" i="56"/>
  <c r="D602" i="56"/>
  <c r="D598" i="56"/>
  <c r="D586" i="56"/>
  <c r="D578" i="56"/>
  <c r="D574" i="56"/>
  <c r="D550" i="56"/>
  <c r="D538" i="56"/>
  <c r="D526" i="56"/>
  <c r="D522" i="56"/>
  <c r="C522" i="56"/>
  <c r="D510" i="56"/>
  <c r="D506" i="56"/>
  <c r="C506" i="56"/>
  <c r="D494" i="56"/>
  <c r="D490" i="56"/>
  <c r="C490" i="56"/>
  <c r="C478" i="56"/>
  <c r="D478" i="56"/>
  <c r="C474" i="56"/>
  <c r="D474" i="56"/>
  <c r="C462" i="56"/>
  <c r="C458" i="56"/>
  <c r="C446" i="56"/>
  <c r="D446" i="56"/>
  <c r="C442" i="56"/>
  <c r="D442" i="56"/>
  <c r="C430" i="56"/>
  <c r="C422" i="56"/>
  <c r="D422" i="56"/>
  <c r="C414" i="56"/>
  <c r="D414" i="56"/>
  <c r="C402" i="56"/>
  <c r="C398" i="56"/>
  <c r="C386" i="56"/>
  <c r="D386" i="56"/>
  <c r="C382" i="56"/>
  <c r="D382" i="56"/>
  <c r="C370" i="56"/>
  <c r="C366" i="56"/>
  <c r="C354" i="56"/>
  <c r="D354" i="56"/>
  <c r="C334" i="56"/>
  <c r="C326" i="56"/>
  <c r="D326" i="56"/>
  <c r="C318" i="56"/>
  <c r="D318" i="56"/>
  <c r="C310" i="56"/>
  <c r="C302" i="56"/>
  <c r="C294" i="56"/>
  <c r="D294" i="56"/>
  <c r="C286" i="56"/>
  <c r="D286" i="56"/>
  <c r="C282" i="56"/>
  <c r="D282" i="56"/>
  <c r="D793" i="56"/>
  <c r="D785" i="56"/>
  <c r="D769" i="56"/>
  <c r="D761" i="56"/>
  <c r="D737" i="56"/>
  <c r="D721" i="56"/>
  <c r="D697" i="56"/>
  <c r="D689" i="56"/>
  <c r="D673" i="56"/>
  <c r="D665" i="56"/>
  <c r="D633" i="56"/>
  <c r="D625" i="56"/>
  <c r="D609" i="56"/>
  <c r="D601" i="56"/>
  <c r="D585" i="56"/>
  <c r="I585" i="56" s="1"/>
  <c r="D577" i="56"/>
  <c r="D561" i="56"/>
  <c r="D553" i="56"/>
  <c r="C533" i="56"/>
  <c r="D529" i="56"/>
  <c r="D513" i="56"/>
  <c r="C509" i="56"/>
  <c r="C493" i="56"/>
  <c r="D481" i="56"/>
  <c r="C465" i="56"/>
  <c r="D461" i="56"/>
  <c r="C461" i="56"/>
  <c r="D453" i="56"/>
  <c r="C453" i="56"/>
  <c r="C433" i="56"/>
  <c r="D429" i="56"/>
  <c r="C429" i="56"/>
  <c r="D421" i="56"/>
  <c r="C421" i="56"/>
  <c r="D417" i="56"/>
  <c r="D405" i="56"/>
  <c r="D397" i="56"/>
  <c r="C397" i="56"/>
  <c r="C393" i="56"/>
  <c r="D393" i="56"/>
  <c r="D389" i="56"/>
  <c r="C389" i="56"/>
  <c r="D381" i="56"/>
  <c r="D373" i="56"/>
  <c r="C369" i="56"/>
  <c r="C361" i="56"/>
  <c r="D361" i="56"/>
  <c r="D357" i="56"/>
  <c r="C357" i="56"/>
  <c r="D349" i="56"/>
  <c r="C337" i="56"/>
  <c r="C329" i="56"/>
  <c r="D329" i="56"/>
  <c r="D325" i="56"/>
  <c r="C325" i="56"/>
  <c r="D317" i="56"/>
  <c r="D309" i="56"/>
  <c r="D301" i="56"/>
  <c r="C301" i="56"/>
  <c r="C297" i="56"/>
  <c r="D297" i="56"/>
  <c r="D289" i="56"/>
  <c r="D277" i="56"/>
  <c r="D269" i="56"/>
  <c r="C269" i="56"/>
  <c r="D261" i="56"/>
  <c r="C261" i="56"/>
  <c r="D257" i="56"/>
  <c r="D245" i="56"/>
  <c r="D237" i="56"/>
  <c r="C237" i="56"/>
  <c r="C233" i="56"/>
  <c r="D233" i="56"/>
  <c r="D225" i="56"/>
  <c r="D221" i="56"/>
  <c r="D213" i="56"/>
  <c r="C209" i="56"/>
  <c r="C201" i="56"/>
  <c r="D201" i="56"/>
  <c r="D197" i="56"/>
  <c r="C197" i="56"/>
  <c r="D181" i="56"/>
  <c r="C153" i="56"/>
  <c r="D149" i="56"/>
  <c r="C149" i="56"/>
  <c r="D141" i="56"/>
  <c r="C141" i="56"/>
  <c r="C137" i="56"/>
  <c r="D137" i="56"/>
  <c r="C129" i="56"/>
  <c r="D125" i="56"/>
  <c r="D117" i="56"/>
  <c r="C117" i="56"/>
  <c r="D109" i="56"/>
  <c r="C109" i="56"/>
  <c r="C105" i="56"/>
  <c r="D93" i="56"/>
  <c r="D85" i="56"/>
  <c r="C85" i="56"/>
  <c r="D65" i="56"/>
  <c r="C789" i="56"/>
  <c r="C785" i="56"/>
  <c r="D781" i="56"/>
  <c r="C778" i="56"/>
  <c r="C774" i="56"/>
  <c r="C757" i="56"/>
  <c r="C753" i="56"/>
  <c r="C746" i="56"/>
  <c r="C742" i="56"/>
  <c r="C693" i="56"/>
  <c r="C689" i="56"/>
  <c r="D685" i="56"/>
  <c r="C682" i="56"/>
  <c r="C678" i="56"/>
  <c r="C625" i="56"/>
  <c r="D621" i="56"/>
  <c r="C618" i="56"/>
  <c r="C614" i="56"/>
  <c r="C597" i="56"/>
  <c r="C593" i="56"/>
  <c r="D589" i="56"/>
  <c r="C586" i="56"/>
  <c r="C582" i="56"/>
  <c r="D525" i="56"/>
  <c r="D509" i="56"/>
  <c r="D493" i="56"/>
  <c r="I493" i="56" s="1"/>
  <c r="C469" i="56"/>
  <c r="D462" i="56"/>
  <c r="C405" i="56"/>
  <c r="D398" i="56"/>
  <c r="C377" i="56"/>
  <c r="D369" i="56"/>
  <c r="D362" i="56"/>
  <c r="C313" i="56"/>
  <c r="D305" i="56"/>
  <c r="D298" i="56"/>
  <c r="C277" i="56"/>
  <c r="D270" i="56"/>
  <c r="C791" i="56"/>
  <c r="C783" i="56"/>
  <c r="C775" i="56"/>
  <c r="C767" i="56"/>
  <c r="C759" i="56"/>
  <c r="C751" i="56"/>
  <c r="C743" i="56"/>
  <c r="C735" i="56"/>
  <c r="C727" i="56"/>
  <c r="C719" i="56"/>
  <c r="C711" i="56"/>
  <c r="C703" i="56"/>
  <c r="C695" i="56"/>
  <c r="C679" i="56"/>
  <c r="C663" i="56"/>
  <c r="C655" i="56"/>
  <c r="C647" i="56"/>
  <c r="C639" i="56"/>
  <c r="C631" i="56"/>
  <c r="C623" i="56"/>
  <c r="C615" i="56"/>
  <c r="C607" i="56"/>
  <c r="C599" i="56"/>
  <c r="C591" i="56"/>
  <c r="C583" i="56"/>
  <c r="C575" i="56"/>
  <c r="C567" i="56"/>
  <c r="C551" i="56"/>
  <c r="C535" i="56"/>
  <c r="D535" i="56"/>
  <c r="C527" i="56"/>
  <c r="D527" i="56"/>
  <c r="C519" i="56"/>
  <c r="D519" i="56"/>
  <c r="C511" i="56"/>
  <c r="D511" i="56"/>
  <c r="C503" i="56"/>
  <c r="D503" i="56"/>
  <c r="C495" i="56"/>
  <c r="D495" i="56"/>
  <c r="C487" i="56"/>
  <c r="D487" i="56"/>
  <c r="C475" i="56"/>
  <c r="D475" i="56"/>
  <c r="C471" i="56"/>
  <c r="D471" i="56"/>
  <c r="C467" i="56"/>
  <c r="D467" i="56"/>
  <c r="D463" i="56"/>
  <c r="I463" i="56" s="1"/>
  <c r="C451" i="56"/>
  <c r="C447" i="56"/>
  <c r="C443" i="56"/>
  <c r="D443" i="56"/>
  <c r="C439" i="56"/>
  <c r="D439" i="56"/>
  <c r="C435" i="56"/>
  <c r="D435" i="56"/>
  <c r="D431" i="56"/>
  <c r="C419" i="56"/>
  <c r="C415" i="56"/>
  <c r="C411" i="56"/>
  <c r="D411" i="56"/>
  <c r="C407" i="56"/>
  <c r="D407" i="56"/>
  <c r="C403" i="56"/>
  <c r="D403" i="56"/>
  <c r="C395" i="56"/>
  <c r="C387" i="56"/>
  <c r="C383" i="56"/>
  <c r="C379" i="56"/>
  <c r="D379" i="56"/>
  <c r="C375" i="56"/>
  <c r="D375" i="56"/>
  <c r="C371" i="56"/>
  <c r="D371" i="56"/>
  <c r="I371" i="56" s="1"/>
  <c r="D367" i="56"/>
  <c r="C363" i="56"/>
  <c r="C355" i="56"/>
  <c r="C347" i="56"/>
  <c r="D347" i="56"/>
  <c r="C343" i="56"/>
  <c r="D343" i="56"/>
  <c r="C339" i="56"/>
  <c r="D339" i="56"/>
  <c r="D335" i="56"/>
  <c r="C331" i="56"/>
  <c r="C319" i="56"/>
  <c r="C315" i="56"/>
  <c r="D315" i="56"/>
  <c r="C311" i="56"/>
  <c r="D311" i="56"/>
  <c r="C307" i="56"/>
  <c r="D307" i="56"/>
  <c r="D303" i="56"/>
  <c r="C299" i="56"/>
  <c r="C291" i="56"/>
  <c r="C287" i="56"/>
  <c r="C283" i="56"/>
  <c r="D283" i="56"/>
  <c r="C279" i="56"/>
  <c r="D279" i="56"/>
  <c r="I279" i="56" s="1"/>
  <c r="C275" i="56"/>
  <c r="D275" i="56"/>
  <c r="D271" i="56"/>
  <c r="C267" i="56"/>
  <c r="C259" i="56"/>
  <c r="C255" i="56"/>
  <c r="C251" i="56"/>
  <c r="D251" i="56"/>
  <c r="C247" i="56"/>
  <c r="D247" i="56"/>
  <c r="C243" i="56"/>
  <c r="D243" i="56"/>
  <c r="C235" i="56"/>
  <c r="C227" i="56"/>
  <c r="C223" i="56"/>
  <c r="C219" i="56"/>
  <c r="D219" i="56"/>
  <c r="I219" i="56" s="1"/>
  <c r="C215" i="56"/>
  <c r="D215" i="56"/>
  <c r="C211" i="56"/>
  <c r="D211" i="56"/>
  <c r="D207" i="56"/>
  <c r="C203" i="56"/>
  <c r="C195" i="56"/>
  <c r="C191" i="56"/>
  <c r="C187" i="56"/>
  <c r="D187" i="56"/>
  <c r="C183" i="56"/>
  <c r="D183" i="56"/>
  <c r="C179" i="56"/>
  <c r="D179" i="56"/>
  <c r="C175" i="56"/>
  <c r="D175" i="56"/>
  <c r="C171" i="56"/>
  <c r="D171" i="56"/>
  <c r="C167" i="56"/>
  <c r="C163" i="56"/>
  <c r="D163" i="56"/>
  <c r="D159" i="56"/>
  <c r="C155" i="56"/>
  <c r="D155" i="56"/>
  <c r="C151" i="56"/>
  <c r="D151" i="56"/>
  <c r="C147" i="56"/>
  <c r="D147" i="56"/>
  <c r="C139" i="56"/>
  <c r="C135" i="56"/>
  <c r="C131" i="56"/>
  <c r="D131" i="56"/>
  <c r="D127" i="56"/>
  <c r="I127" i="56" s="1"/>
  <c r="C127" i="56"/>
  <c r="C123" i="56"/>
  <c r="D123" i="56"/>
  <c r="C119" i="56"/>
  <c r="C107" i="56"/>
  <c r="C103" i="56"/>
  <c r="D103" i="56"/>
  <c r="C99" i="56"/>
  <c r="D99" i="56"/>
  <c r="D95" i="56"/>
  <c r="C95" i="56"/>
  <c r="C91" i="56"/>
  <c r="C83" i="56"/>
  <c r="D79" i="56"/>
  <c r="C75" i="56"/>
  <c r="D75" i="56"/>
  <c r="C71" i="56"/>
  <c r="D71" i="56"/>
  <c r="C67" i="56"/>
  <c r="D67" i="56"/>
  <c r="D63" i="56"/>
  <c r="C59" i="56"/>
  <c r="D807" i="56"/>
  <c r="C805" i="56"/>
  <c r="C801" i="56"/>
  <c r="D797" i="56"/>
  <c r="I797" i="56" s="1"/>
  <c r="C794" i="56"/>
  <c r="C790" i="56"/>
  <c r="D783" i="56"/>
  <c r="D779" i="56"/>
  <c r="C776" i="56"/>
  <c r="C773" i="56"/>
  <c r="C769" i="56"/>
  <c r="D765" i="56"/>
  <c r="C762" i="56"/>
  <c r="C758" i="56"/>
  <c r="C755" i="56"/>
  <c r="D751" i="56"/>
  <c r="D747" i="56"/>
  <c r="C744" i="56"/>
  <c r="C741" i="56"/>
  <c r="C737" i="56"/>
  <c r="D733" i="56"/>
  <c r="C730" i="56"/>
  <c r="C726" i="56"/>
  <c r="C723" i="56"/>
  <c r="D719" i="56"/>
  <c r="D715" i="56"/>
  <c r="C712" i="56"/>
  <c r="C709" i="56"/>
  <c r="C705" i="56"/>
  <c r="D701" i="56"/>
  <c r="C698" i="56"/>
  <c r="C694" i="56"/>
  <c r="C691" i="56"/>
  <c r="D687" i="56"/>
  <c r="D683" i="56"/>
  <c r="C680" i="56"/>
  <c r="C677" i="56"/>
  <c r="C673" i="56"/>
  <c r="D669" i="56"/>
  <c r="C666" i="56"/>
  <c r="C662" i="56"/>
  <c r="C659" i="56"/>
  <c r="D655" i="56"/>
  <c r="D651" i="56"/>
  <c r="C648" i="56"/>
  <c r="C645" i="56"/>
  <c r="C641" i="56"/>
  <c r="D637" i="56"/>
  <c r="C634" i="56"/>
  <c r="C630" i="56"/>
  <c r="C627" i="56"/>
  <c r="D623" i="56"/>
  <c r="D619" i="56"/>
  <c r="C616" i="56"/>
  <c r="C613" i="56"/>
  <c r="C609" i="56"/>
  <c r="D605" i="56"/>
  <c r="C602" i="56"/>
  <c r="C598" i="56"/>
  <c r="C595" i="56"/>
  <c r="D591" i="56"/>
  <c r="D587" i="56"/>
  <c r="C584" i="56"/>
  <c r="C581" i="56"/>
  <c r="C577" i="56"/>
  <c r="D573" i="56"/>
  <c r="C570" i="56"/>
  <c r="C566" i="56"/>
  <c r="C563" i="56"/>
  <c r="D559" i="56"/>
  <c r="D555" i="56"/>
  <c r="C552" i="56"/>
  <c r="C549" i="56"/>
  <c r="C545" i="56"/>
  <c r="D541" i="56"/>
  <c r="C538" i="56"/>
  <c r="D533" i="56"/>
  <c r="C528" i="56"/>
  <c r="C523" i="56"/>
  <c r="D517" i="56"/>
  <c r="C512" i="56"/>
  <c r="C507" i="56"/>
  <c r="D501" i="56"/>
  <c r="C496" i="56"/>
  <c r="C491" i="56"/>
  <c r="D485" i="56"/>
  <c r="D479" i="56"/>
  <c r="C473" i="56"/>
  <c r="D465" i="56"/>
  <c r="D458" i="56"/>
  <c r="D451" i="56"/>
  <c r="D444" i="56"/>
  <c r="C437" i="56"/>
  <c r="D430" i="56"/>
  <c r="C423" i="56"/>
  <c r="D415" i="56"/>
  <c r="C409" i="56"/>
  <c r="D401" i="56"/>
  <c r="I401" i="56" s="1"/>
  <c r="D394" i="56"/>
  <c r="D387" i="56"/>
  <c r="D380" i="56"/>
  <c r="C373" i="56"/>
  <c r="D366" i="56"/>
  <c r="C359" i="56"/>
  <c r="D351" i="56"/>
  <c r="C345" i="56"/>
  <c r="D337" i="56"/>
  <c r="D330" i="56"/>
  <c r="D323" i="56"/>
  <c r="D316" i="56"/>
  <c r="C309" i="56"/>
  <c r="D302" i="56"/>
  <c r="C295" i="56"/>
  <c r="D287" i="56"/>
  <c r="C281" i="56"/>
  <c r="D273" i="56"/>
  <c r="D266" i="56"/>
  <c r="D259" i="56"/>
  <c r="D252" i="56"/>
  <c r="C245" i="56"/>
  <c r="D238" i="56"/>
  <c r="C231" i="56"/>
  <c r="D223" i="56"/>
  <c r="C217" i="56"/>
  <c r="D209" i="56"/>
  <c r="D202" i="56"/>
  <c r="D195" i="56"/>
  <c r="D188" i="56"/>
  <c r="I188" i="56" s="1"/>
  <c r="C181" i="56"/>
  <c r="D172" i="56"/>
  <c r="D162" i="56"/>
  <c r="D153" i="56"/>
  <c r="D143" i="56"/>
  <c r="D134" i="56"/>
  <c r="C125" i="56"/>
  <c r="D115" i="56"/>
  <c r="D105" i="56"/>
  <c r="C97" i="56"/>
  <c r="C87" i="56"/>
  <c r="C77" i="56"/>
  <c r="D68" i="56"/>
  <c r="G62" i="59" l="1"/>
  <c r="H62" i="59"/>
  <c r="G456" i="59"/>
  <c r="H456" i="59"/>
  <c r="G593" i="59"/>
  <c r="G662" i="59"/>
  <c r="H662" i="59"/>
  <c r="G736" i="59"/>
  <c r="H736" i="59"/>
  <c r="A151" i="60"/>
  <c r="E661" i="59"/>
  <c r="E735" i="59"/>
  <c r="C736" i="59"/>
  <c r="D736" i="59"/>
  <c r="A738" i="59"/>
  <c r="B737" i="59"/>
  <c r="D662" i="59"/>
  <c r="C662" i="59"/>
  <c r="A664" i="59"/>
  <c r="B663" i="59"/>
  <c r="C593" i="59"/>
  <c r="D593" i="59"/>
  <c r="H593" i="59" s="1"/>
  <c r="E592" i="59"/>
  <c r="A595" i="59"/>
  <c r="B594" i="59"/>
  <c r="B457" i="59"/>
  <c r="A458" i="59"/>
  <c r="D456" i="59"/>
  <c r="C456" i="59"/>
  <c r="E455" i="59"/>
  <c r="C62" i="59"/>
  <c r="D62" i="59"/>
  <c r="A64" i="59"/>
  <c r="B63" i="59"/>
  <c r="E61" i="59"/>
  <c r="C20" i="49"/>
  <c r="C23" i="49"/>
  <c r="C24" i="49"/>
  <c r="C25" i="49"/>
  <c r="C26" i="49"/>
  <c r="C27" i="49"/>
  <c r="C28" i="49"/>
  <c r="C31" i="49"/>
  <c r="C32" i="49"/>
  <c r="C33" i="49"/>
  <c r="C34" i="49"/>
  <c r="C36" i="49"/>
  <c r="C39" i="49"/>
  <c r="C40" i="49"/>
  <c r="C41" i="49"/>
  <c r="C42" i="49"/>
  <c r="C43" i="49"/>
  <c r="C44" i="49"/>
  <c r="C50" i="49"/>
  <c r="C51" i="49"/>
  <c r="C52" i="49"/>
  <c r="C55" i="49"/>
  <c r="C56" i="49"/>
  <c r="C57" i="49"/>
  <c r="C58" i="49"/>
  <c r="C59" i="49"/>
  <c r="C60" i="49"/>
  <c r="C63" i="49"/>
  <c r="C64" i="49"/>
  <c r="C65" i="49"/>
  <c r="C66" i="49"/>
  <c r="C67" i="49"/>
  <c r="C68" i="49"/>
  <c r="C71" i="49"/>
  <c r="C72" i="49"/>
  <c r="C73" i="49"/>
  <c r="C74" i="49"/>
  <c r="C75" i="49"/>
  <c r="C76" i="49"/>
  <c r="C81" i="49"/>
  <c r="C82" i="49"/>
  <c r="C83" i="49"/>
  <c r="C84" i="49"/>
  <c r="C87" i="49"/>
  <c r="C88" i="49"/>
  <c r="C89" i="49"/>
  <c r="C90" i="49"/>
  <c r="C91" i="49"/>
  <c r="C92" i="49"/>
  <c r="C95" i="49"/>
  <c r="C96" i="49"/>
  <c r="C97" i="49"/>
  <c r="C98" i="49"/>
  <c r="C99" i="49"/>
  <c r="C100" i="49"/>
  <c r="C103" i="49"/>
  <c r="C104" i="49"/>
  <c r="C105" i="49"/>
  <c r="C106" i="49"/>
  <c r="C111" i="49"/>
  <c r="C112" i="49"/>
  <c r="C113" i="49"/>
  <c r="C114" i="49"/>
  <c r="C115" i="49"/>
  <c r="C116" i="49"/>
  <c r="C119" i="49"/>
  <c r="C120" i="49"/>
  <c r="C121" i="49"/>
  <c r="C122" i="49"/>
  <c r="C123" i="49"/>
  <c r="C124" i="49"/>
  <c r="C127" i="49"/>
  <c r="C128" i="49"/>
  <c r="C129" i="49"/>
  <c r="C130" i="49"/>
  <c r="C131" i="49"/>
  <c r="C132" i="49"/>
  <c r="C135" i="49"/>
  <c r="C136" i="49"/>
  <c r="C137" i="49"/>
  <c r="I139" i="49"/>
  <c r="C143" i="49"/>
  <c r="C144" i="49"/>
  <c r="C145" i="49"/>
  <c r="C146" i="49"/>
  <c r="C147" i="49"/>
  <c r="C148" i="49"/>
  <c r="C151" i="49"/>
  <c r="C152" i="49"/>
  <c r="C153" i="49"/>
  <c r="C154" i="49"/>
  <c r="C155" i="49"/>
  <c r="C156" i="49"/>
  <c r="C159" i="49"/>
  <c r="C160" i="49"/>
  <c r="C161" i="49"/>
  <c r="C162" i="49"/>
  <c r="C163" i="49"/>
  <c r="C164" i="49"/>
  <c r="C167" i="49"/>
  <c r="C170" i="49"/>
  <c r="C172" i="49"/>
  <c r="C175" i="49"/>
  <c r="C176" i="49"/>
  <c r="C177" i="49"/>
  <c r="C179" i="49"/>
  <c r="C180" i="49"/>
  <c r="C181" i="49"/>
  <c r="C183" i="49"/>
  <c r="C184" i="49"/>
  <c r="C185" i="49"/>
  <c r="C187" i="49"/>
  <c r="C188" i="49"/>
  <c r="C189" i="49"/>
  <c r="C191" i="49"/>
  <c r="C192" i="49"/>
  <c r="C193" i="49"/>
  <c r="C195" i="49"/>
  <c r="C196" i="49"/>
  <c r="C197" i="49"/>
  <c r="C203" i="49"/>
  <c r="C204" i="49"/>
  <c r="C205" i="49"/>
  <c r="C207" i="49"/>
  <c r="C208" i="49"/>
  <c r="C209" i="49"/>
  <c r="C211" i="49"/>
  <c r="C212" i="49"/>
  <c r="C213" i="49"/>
  <c r="C215" i="49"/>
  <c r="C216" i="49"/>
  <c r="C217" i="49"/>
  <c r="C219" i="49"/>
  <c r="C220" i="49"/>
  <c r="C221" i="49"/>
  <c r="C223" i="49"/>
  <c r="C224" i="49"/>
  <c r="C225" i="49"/>
  <c r="C227" i="49"/>
  <c r="C228" i="49"/>
  <c r="C229" i="49"/>
  <c r="C235" i="49"/>
  <c r="C238" i="49"/>
  <c r="C241" i="49"/>
  <c r="C243" i="49"/>
  <c r="C246" i="49"/>
  <c r="C249" i="49"/>
  <c r="C251" i="49"/>
  <c r="C254" i="49"/>
  <c r="C257" i="49"/>
  <c r="C259" i="49"/>
  <c r="C323" i="49"/>
  <c r="C329" i="49"/>
  <c r="C330" i="49"/>
  <c r="C331" i="49"/>
  <c r="C332" i="49"/>
  <c r="C333" i="49"/>
  <c r="C334" i="49"/>
  <c r="C335" i="49"/>
  <c r="C336" i="49"/>
  <c r="C337" i="49"/>
  <c r="C338" i="49"/>
  <c r="C339" i="49"/>
  <c r="C340" i="49"/>
  <c r="C341" i="49"/>
  <c r="C342" i="49"/>
  <c r="C343" i="49"/>
  <c r="C344" i="49"/>
  <c r="C345" i="49"/>
  <c r="C346" i="49"/>
  <c r="C347" i="49"/>
  <c r="C348" i="49"/>
  <c r="C349" i="49"/>
  <c r="C350" i="49"/>
  <c r="C351" i="49"/>
  <c r="C354" i="49"/>
  <c r="C356" i="49"/>
  <c r="C357" i="49"/>
  <c r="C358" i="49"/>
  <c r="C359" i="49"/>
  <c r="C360" i="49"/>
  <c r="C361" i="49"/>
  <c r="C362" i="49"/>
  <c r="C363" i="49"/>
  <c r="C364" i="49"/>
  <c r="C365" i="49"/>
  <c r="C366" i="49"/>
  <c r="C374" i="49"/>
  <c r="C390" i="49"/>
  <c r="C7" i="49"/>
  <c r="C8" i="49"/>
  <c r="C9" i="49"/>
  <c r="C10" i="49"/>
  <c r="C11" i="49"/>
  <c r="C12" i="49"/>
  <c r="C15" i="49"/>
  <c r="C16" i="49"/>
  <c r="C17" i="49"/>
  <c r="C18" i="49"/>
  <c r="C19" i="49"/>
  <c r="G63" i="59" l="1"/>
  <c r="H63" i="59"/>
  <c r="H457" i="59"/>
  <c r="G457" i="59"/>
  <c r="G594" i="59"/>
  <c r="G663" i="59"/>
  <c r="H663" i="59"/>
  <c r="H737" i="59"/>
  <c r="G737" i="59"/>
  <c r="A152" i="60"/>
  <c r="E62" i="59"/>
  <c r="E662" i="59"/>
  <c r="D737" i="59"/>
  <c r="C737" i="59"/>
  <c r="A739" i="59"/>
  <c r="B738" i="59"/>
  <c r="E736" i="59"/>
  <c r="D663" i="59"/>
  <c r="C663" i="59"/>
  <c r="A665" i="59"/>
  <c r="B664" i="59"/>
  <c r="E593" i="59"/>
  <c r="D594" i="59"/>
  <c r="H594" i="59" s="1"/>
  <c r="C594" i="59"/>
  <c r="A596" i="59"/>
  <c r="B595" i="59"/>
  <c r="E456" i="59"/>
  <c r="B458" i="59"/>
  <c r="A459" i="59"/>
  <c r="C457" i="59"/>
  <c r="D457" i="59"/>
  <c r="D63" i="59"/>
  <c r="C63" i="59"/>
  <c r="B64" i="59"/>
  <c r="A65" i="59"/>
  <c r="F290" i="47"/>
  <c r="F351" i="47"/>
  <c r="F321" i="47"/>
  <c r="F293" i="47"/>
  <c r="F140" i="47"/>
  <c r="C110" i="49"/>
  <c r="C79" i="49"/>
  <c r="C107" i="49"/>
  <c r="C168" i="49"/>
  <c r="C46" i="49"/>
  <c r="C77" i="49"/>
  <c r="C49" i="49"/>
  <c r="C108" i="49"/>
  <c r="C138" i="49"/>
  <c r="C321" i="49"/>
  <c r="C199" i="49"/>
  <c r="C260" i="49"/>
  <c r="C230" i="49"/>
  <c r="C233" i="49"/>
  <c r="F232" i="47"/>
  <c r="C80" i="49"/>
  <c r="F79" i="47"/>
  <c r="C294" i="49"/>
  <c r="C141" i="49"/>
  <c r="C384" i="49"/>
  <c r="C383" i="49"/>
  <c r="C355" i="49"/>
  <c r="C353" i="49"/>
  <c r="C324" i="49"/>
  <c r="C322" i="49"/>
  <c r="C293" i="49"/>
  <c r="C292" i="49"/>
  <c r="C263" i="49"/>
  <c r="C261" i="49"/>
  <c r="C232" i="49"/>
  <c r="C231" i="49"/>
  <c r="C202" i="49"/>
  <c r="C200" i="49"/>
  <c r="C171" i="49"/>
  <c r="C169" i="49"/>
  <c r="C140" i="49"/>
  <c r="C139" i="49"/>
  <c r="C78" i="49"/>
  <c r="C47" i="49"/>
  <c r="C262" i="49"/>
  <c r="C201" i="49"/>
  <c r="C109" i="49"/>
  <c r="C352" i="49"/>
  <c r="C48" i="49"/>
  <c r="D5" i="47"/>
  <c r="C6" i="49"/>
  <c r="D316" i="47"/>
  <c r="C317" i="49"/>
  <c r="D276" i="47"/>
  <c r="C277" i="49"/>
  <c r="C394" i="47"/>
  <c r="C395" i="49"/>
  <c r="C386" i="47"/>
  <c r="C387" i="49"/>
  <c r="C378" i="47"/>
  <c r="C379" i="49"/>
  <c r="C370" i="47"/>
  <c r="C371" i="49"/>
  <c r="D314" i="47"/>
  <c r="C315" i="49"/>
  <c r="D306" i="47"/>
  <c r="C307" i="49"/>
  <c r="D298" i="47"/>
  <c r="C299" i="49"/>
  <c r="C290" i="47"/>
  <c r="C291" i="49"/>
  <c r="D282" i="47"/>
  <c r="C283" i="49"/>
  <c r="D274" i="47"/>
  <c r="C275" i="49"/>
  <c r="D266" i="47"/>
  <c r="C267" i="49"/>
  <c r="C34" i="47"/>
  <c r="C35" i="49"/>
  <c r="C372" i="47"/>
  <c r="C373" i="49"/>
  <c r="D324" i="47"/>
  <c r="C325" i="49"/>
  <c r="D284" i="47"/>
  <c r="C285" i="49"/>
  <c r="C393" i="47"/>
  <c r="C394" i="49"/>
  <c r="C385" i="47"/>
  <c r="C386" i="49"/>
  <c r="C377" i="47"/>
  <c r="C378" i="49"/>
  <c r="C369" i="47"/>
  <c r="C370" i="49"/>
  <c r="C313" i="47"/>
  <c r="C314" i="49"/>
  <c r="C305" i="47"/>
  <c r="C306" i="49"/>
  <c r="C297" i="47"/>
  <c r="C298" i="49"/>
  <c r="C289" i="47"/>
  <c r="C290" i="49"/>
  <c r="C281" i="47"/>
  <c r="C282" i="49"/>
  <c r="C273" i="47"/>
  <c r="C274" i="49"/>
  <c r="C265" i="47"/>
  <c r="C266" i="49"/>
  <c r="C257" i="47"/>
  <c r="C258" i="49"/>
  <c r="C249" i="47"/>
  <c r="C250" i="49"/>
  <c r="C241" i="47"/>
  <c r="C242" i="49"/>
  <c r="C233" i="47"/>
  <c r="C234" i="49"/>
  <c r="C225" i="47"/>
  <c r="C226" i="49"/>
  <c r="C217" i="47"/>
  <c r="C218" i="49"/>
  <c r="C209" i="47"/>
  <c r="C210" i="49"/>
  <c r="C193" i="47"/>
  <c r="C194" i="49"/>
  <c r="C185" i="47"/>
  <c r="C186" i="49"/>
  <c r="C177" i="47"/>
  <c r="C178" i="49"/>
  <c r="D13" i="47"/>
  <c r="C14" i="49"/>
  <c r="C388" i="47"/>
  <c r="C389" i="49"/>
  <c r="D300" i="47"/>
  <c r="C301" i="49"/>
  <c r="C244" i="47"/>
  <c r="C245" i="49"/>
  <c r="C392" i="47"/>
  <c r="C393" i="49"/>
  <c r="C384" i="47"/>
  <c r="C385" i="49"/>
  <c r="C376" i="47"/>
  <c r="C377" i="49"/>
  <c r="C368" i="47"/>
  <c r="C369" i="49"/>
  <c r="D312" i="47"/>
  <c r="C313" i="49"/>
  <c r="D304" i="47"/>
  <c r="C305" i="49"/>
  <c r="D296" i="47"/>
  <c r="C297" i="49"/>
  <c r="D288" i="47"/>
  <c r="C289" i="49"/>
  <c r="D280" i="47"/>
  <c r="C281" i="49"/>
  <c r="D272" i="47"/>
  <c r="C273" i="49"/>
  <c r="D264" i="47"/>
  <c r="C265" i="49"/>
  <c r="C390" i="47"/>
  <c r="C391" i="49"/>
  <c r="C381" i="47"/>
  <c r="C382" i="49"/>
  <c r="C380" i="47"/>
  <c r="C381" i="49"/>
  <c r="C252" i="47"/>
  <c r="C253" i="49"/>
  <c r="C391" i="47"/>
  <c r="C392" i="49"/>
  <c r="D375" i="47"/>
  <c r="C376" i="49"/>
  <c r="C367" i="47"/>
  <c r="C368" i="49"/>
  <c r="C327" i="47"/>
  <c r="C328" i="49"/>
  <c r="C319" i="47"/>
  <c r="C320" i="49"/>
  <c r="C311" i="47"/>
  <c r="C312" i="49"/>
  <c r="C303" i="47"/>
  <c r="C304" i="49"/>
  <c r="C295" i="47"/>
  <c r="C296" i="49"/>
  <c r="C287" i="47"/>
  <c r="C288" i="49"/>
  <c r="C279" i="47"/>
  <c r="C280" i="49"/>
  <c r="C271" i="47"/>
  <c r="C272" i="49"/>
  <c r="C263" i="47"/>
  <c r="C264" i="49"/>
  <c r="D255" i="47"/>
  <c r="C256" i="49"/>
  <c r="D247" i="47"/>
  <c r="C248" i="49"/>
  <c r="D239" i="47"/>
  <c r="C240" i="49"/>
  <c r="C374" i="47"/>
  <c r="C375" i="49"/>
  <c r="D366" i="47"/>
  <c r="C367" i="49"/>
  <c r="D326" i="47"/>
  <c r="C327" i="49"/>
  <c r="D318" i="47"/>
  <c r="C319" i="49"/>
  <c r="D310" i="47"/>
  <c r="C311" i="49"/>
  <c r="D302" i="47"/>
  <c r="C303" i="49"/>
  <c r="D294" i="47"/>
  <c r="C295" i="49"/>
  <c r="D286" i="47"/>
  <c r="C287" i="49"/>
  <c r="D278" i="47"/>
  <c r="C279" i="49"/>
  <c r="D270" i="47"/>
  <c r="C271" i="49"/>
  <c r="C254" i="47"/>
  <c r="C255" i="49"/>
  <c r="C246" i="47"/>
  <c r="C247" i="49"/>
  <c r="C238" i="47"/>
  <c r="C239" i="49"/>
  <c r="C4" i="47"/>
  <c r="C5" i="49"/>
  <c r="C325" i="47"/>
  <c r="C326" i="49"/>
  <c r="C317" i="47"/>
  <c r="C318" i="49"/>
  <c r="C309" i="47"/>
  <c r="C310" i="49"/>
  <c r="C301" i="47"/>
  <c r="C302" i="49"/>
  <c r="C285" i="47"/>
  <c r="C286" i="49"/>
  <c r="C277" i="47"/>
  <c r="C278" i="49"/>
  <c r="C269" i="47"/>
  <c r="C270" i="49"/>
  <c r="C221" i="47"/>
  <c r="C222" i="49"/>
  <c r="C213" i="47"/>
  <c r="C214" i="49"/>
  <c r="C205" i="47"/>
  <c r="C206" i="49"/>
  <c r="C197" i="47"/>
  <c r="C198" i="49"/>
  <c r="C189" i="47"/>
  <c r="C190" i="49"/>
  <c r="C181" i="47"/>
  <c r="C182" i="49"/>
  <c r="D173" i="47"/>
  <c r="C174" i="49"/>
  <c r="D165" i="47"/>
  <c r="C166" i="49"/>
  <c r="D157" i="47"/>
  <c r="C158" i="49"/>
  <c r="D149" i="47"/>
  <c r="C150" i="49"/>
  <c r="D141" i="47"/>
  <c r="C142" i="49"/>
  <c r="D133" i="47"/>
  <c r="C134" i="49"/>
  <c r="D125" i="47"/>
  <c r="C126" i="49"/>
  <c r="D117" i="47"/>
  <c r="C118" i="49"/>
  <c r="D101" i="47"/>
  <c r="C102" i="49"/>
  <c r="D93" i="47"/>
  <c r="C94" i="49"/>
  <c r="D85" i="47"/>
  <c r="C86" i="49"/>
  <c r="D69" i="47"/>
  <c r="C70" i="49"/>
  <c r="D61" i="47"/>
  <c r="C62" i="49"/>
  <c r="D53" i="47"/>
  <c r="C54" i="49"/>
  <c r="D37" i="47"/>
  <c r="C38" i="49"/>
  <c r="D29" i="47"/>
  <c r="C30" i="49"/>
  <c r="D21" i="47"/>
  <c r="C22" i="49"/>
  <c r="C236" i="47"/>
  <c r="C237" i="49"/>
  <c r="C172" i="47"/>
  <c r="C173" i="49"/>
  <c r="C164" i="47"/>
  <c r="C165" i="49"/>
  <c r="C156" i="47"/>
  <c r="C157" i="49"/>
  <c r="C148" i="47"/>
  <c r="C149" i="49"/>
  <c r="C132" i="47"/>
  <c r="C133" i="49"/>
  <c r="C124" i="47"/>
  <c r="C125" i="49"/>
  <c r="C116" i="47"/>
  <c r="C117" i="49"/>
  <c r="C100" i="47"/>
  <c r="C101" i="49"/>
  <c r="C92" i="47"/>
  <c r="C93" i="49"/>
  <c r="C84" i="47"/>
  <c r="C85" i="49"/>
  <c r="C68" i="47"/>
  <c r="C69" i="49"/>
  <c r="C60" i="47"/>
  <c r="C61" i="49"/>
  <c r="C52" i="47"/>
  <c r="C53" i="49"/>
  <c r="C44" i="47"/>
  <c r="C45" i="49"/>
  <c r="C36" i="47"/>
  <c r="C37" i="49"/>
  <c r="C28" i="47"/>
  <c r="C29" i="49"/>
  <c r="C20" i="47"/>
  <c r="C21" i="49"/>
  <c r="C12" i="47"/>
  <c r="C13" i="49"/>
  <c r="D308" i="47"/>
  <c r="C309" i="49"/>
  <c r="D268" i="47"/>
  <c r="C269" i="49"/>
  <c r="D395" i="47"/>
  <c r="C396" i="49"/>
  <c r="D387" i="47"/>
  <c r="C388" i="49"/>
  <c r="D379" i="47"/>
  <c r="C380" i="49"/>
  <c r="D371" i="47"/>
  <c r="C372" i="49"/>
  <c r="C315" i="47"/>
  <c r="C316" i="49"/>
  <c r="C307" i="47"/>
  <c r="C308" i="49"/>
  <c r="C299" i="47"/>
  <c r="C300" i="49"/>
  <c r="C283" i="47"/>
  <c r="C284" i="49"/>
  <c r="C275" i="47"/>
  <c r="C276" i="49"/>
  <c r="C267" i="47"/>
  <c r="C268" i="49"/>
  <c r="C251" i="47"/>
  <c r="C252" i="49"/>
  <c r="C243" i="47"/>
  <c r="C244" i="49"/>
  <c r="C235" i="47"/>
  <c r="C236" i="49"/>
  <c r="C382" i="47"/>
  <c r="D77" i="47"/>
  <c r="C321" i="47"/>
  <c r="F230" i="47"/>
  <c r="F291" i="47"/>
  <c r="D322" i="47"/>
  <c r="G322" i="47" s="1"/>
  <c r="I323" i="49" s="1"/>
  <c r="C293" i="47"/>
  <c r="C261" i="47"/>
  <c r="D262" i="47"/>
  <c r="D109" i="47"/>
  <c r="G109" i="47" s="1"/>
  <c r="D292" i="47"/>
  <c r="D383" i="47"/>
  <c r="G383" i="47" s="1"/>
  <c r="I384" i="49" s="1"/>
  <c r="C323" i="47"/>
  <c r="D45" i="47"/>
  <c r="D362" i="47"/>
  <c r="F362" i="47"/>
  <c r="D358" i="47"/>
  <c r="F358" i="47"/>
  <c r="D354" i="47"/>
  <c r="D350" i="47"/>
  <c r="F350" i="47"/>
  <c r="D346" i="47"/>
  <c r="F346" i="47"/>
  <c r="D342" i="47"/>
  <c r="F342" i="47"/>
  <c r="D338" i="47"/>
  <c r="F338" i="47"/>
  <c r="D334" i="47"/>
  <c r="F334" i="47"/>
  <c r="D330" i="47"/>
  <c r="F330" i="47"/>
  <c r="D365" i="47"/>
  <c r="F365" i="47"/>
  <c r="D341" i="47"/>
  <c r="F341" i="47"/>
  <c r="C361" i="47"/>
  <c r="F361" i="47"/>
  <c r="D349" i="47"/>
  <c r="F349" i="47"/>
  <c r="D364" i="47"/>
  <c r="F364" i="47"/>
  <c r="D360" i="47"/>
  <c r="F360" i="47"/>
  <c r="D356" i="47"/>
  <c r="F356" i="47"/>
  <c r="D348" i="47"/>
  <c r="F348" i="47"/>
  <c r="D344" i="47"/>
  <c r="F344" i="47"/>
  <c r="D340" i="47"/>
  <c r="F340" i="47"/>
  <c r="D336" i="47"/>
  <c r="F336" i="47"/>
  <c r="D332" i="47"/>
  <c r="F332" i="47"/>
  <c r="D328" i="47"/>
  <c r="F328" i="47"/>
  <c r="D357" i="47"/>
  <c r="F357" i="47"/>
  <c r="C353" i="47"/>
  <c r="F353" i="47"/>
  <c r="C345" i="47"/>
  <c r="F345" i="47"/>
  <c r="C337" i="47"/>
  <c r="F337" i="47"/>
  <c r="C333" i="47"/>
  <c r="F333" i="47"/>
  <c r="C329" i="47"/>
  <c r="F329" i="47"/>
  <c r="C363" i="47"/>
  <c r="F363" i="47"/>
  <c r="C359" i="47"/>
  <c r="F359" i="47"/>
  <c r="C355" i="47"/>
  <c r="F355" i="47"/>
  <c r="C351" i="47"/>
  <c r="C347" i="47"/>
  <c r="F347" i="47"/>
  <c r="C343" i="47"/>
  <c r="F343" i="47"/>
  <c r="C339" i="47"/>
  <c r="F339" i="47"/>
  <c r="C335" i="47"/>
  <c r="F335" i="47"/>
  <c r="C331" i="47"/>
  <c r="F331" i="47"/>
  <c r="C76" i="47"/>
  <c r="D320" i="47"/>
  <c r="C108" i="47"/>
  <c r="C259" i="47"/>
  <c r="C229" i="47"/>
  <c r="C201" i="47"/>
  <c r="D352" i="47"/>
  <c r="G352" i="47" s="1"/>
  <c r="D260" i="47"/>
  <c r="C140" i="47"/>
  <c r="C291" i="47"/>
  <c r="C109" i="47"/>
  <c r="C45" i="47"/>
  <c r="C125" i="47"/>
  <c r="C61" i="47"/>
  <c r="C93" i="47"/>
  <c r="C29" i="47"/>
  <c r="C77" i="47"/>
  <c r="C21" i="47"/>
  <c r="C258" i="47"/>
  <c r="D258" i="47"/>
  <c r="C250" i="47"/>
  <c r="D250" i="47"/>
  <c r="C242" i="47"/>
  <c r="D242" i="47"/>
  <c r="C234" i="47"/>
  <c r="D234" i="47"/>
  <c r="C230" i="47"/>
  <c r="D230" i="47"/>
  <c r="G230" i="47" s="1"/>
  <c r="I231" i="49" s="1"/>
  <c r="C226" i="47"/>
  <c r="D226" i="47"/>
  <c r="C222" i="47"/>
  <c r="D222" i="47"/>
  <c r="C218" i="47"/>
  <c r="D218" i="47"/>
  <c r="C214" i="47"/>
  <c r="D214" i="47"/>
  <c r="C210" i="47"/>
  <c r="D210" i="47"/>
  <c r="C206" i="47"/>
  <c r="D206" i="47"/>
  <c r="C202" i="47"/>
  <c r="D202" i="47"/>
  <c r="C198" i="47"/>
  <c r="D198" i="47"/>
  <c r="C194" i="47"/>
  <c r="D194" i="47"/>
  <c r="C190" i="47"/>
  <c r="D190" i="47"/>
  <c r="C186" i="47"/>
  <c r="D186" i="47"/>
  <c r="C182" i="47"/>
  <c r="D182" i="47"/>
  <c r="C178" i="47"/>
  <c r="D178" i="47"/>
  <c r="C174" i="47"/>
  <c r="D174" i="47"/>
  <c r="C170" i="47"/>
  <c r="D170" i="47"/>
  <c r="G170" i="47" s="1"/>
  <c r="C166" i="47"/>
  <c r="D166" i="47"/>
  <c r="C162" i="47"/>
  <c r="D162" i="47"/>
  <c r="C158" i="47"/>
  <c r="D158" i="47"/>
  <c r="C154" i="47"/>
  <c r="D154" i="47"/>
  <c r="C150" i="47"/>
  <c r="D150" i="47"/>
  <c r="C146" i="47"/>
  <c r="D146" i="47"/>
  <c r="C142" i="47"/>
  <c r="D142" i="47"/>
  <c r="C138" i="47"/>
  <c r="D138" i="47"/>
  <c r="C134" i="47"/>
  <c r="D134" i="47"/>
  <c r="C130" i="47"/>
  <c r="D130" i="47"/>
  <c r="C126" i="47"/>
  <c r="D126" i="47"/>
  <c r="C122" i="47"/>
  <c r="D122" i="47"/>
  <c r="C118" i="47"/>
  <c r="D118" i="47"/>
  <c r="C114" i="47"/>
  <c r="D114" i="47"/>
  <c r="C110" i="47"/>
  <c r="D110" i="47"/>
  <c r="C106" i="47"/>
  <c r="D106" i="47"/>
  <c r="C102" i="47"/>
  <c r="D102" i="47"/>
  <c r="C98" i="47"/>
  <c r="D98" i="47"/>
  <c r="C94" i="47"/>
  <c r="D94" i="47"/>
  <c r="C90" i="47"/>
  <c r="D90" i="47"/>
  <c r="C86" i="47"/>
  <c r="D86" i="47"/>
  <c r="C82" i="47"/>
  <c r="D82" i="47"/>
  <c r="C78" i="47"/>
  <c r="D78" i="47"/>
  <c r="G78" i="47" s="1"/>
  <c r="C74" i="47"/>
  <c r="D74" i="47"/>
  <c r="C70" i="47"/>
  <c r="D70" i="47"/>
  <c r="C66" i="47"/>
  <c r="D66" i="47"/>
  <c r="C62" i="47"/>
  <c r="D62" i="47"/>
  <c r="C58" i="47"/>
  <c r="D58" i="47"/>
  <c r="C54" i="47"/>
  <c r="D54" i="47"/>
  <c r="C50" i="47"/>
  <c r="D50" i="47"/>
  <c r="C46" i="47"/>
  <c r="D46" i="47"/>
  <c r="C42" i="47"/>
  <c r="D42" i="47"/>
  <c r="C38" i="47"/>
  <c r="D38" i="47"/>
  <c r="D34" i="47"/>
  <c r="C30" i="47"/>
  <c r="D30" i="47"/>
  <c r="C26" i="47"/>
  <c r="D26" i="47"/>
  <c r="C22" i="47"/>
  <c r="D22" i="47"/>
  <c r="D385" i="47"/>
  <c r="D367" i="47"/>
  <c r="C365" i="47"/>
  <c r="C362" i="47"/>
  <c r="D359" i="47"/>
  <c r="C357" i="47"/>
  <c r="C354" i="47"/>
  <c r="D351" i="47"/>
  <c r="C349" i="47"/>
  <c r="C346" i="47"/>
  <c r="D343" i="47"/>
  <c r="C341" i="47"/>
  <c r="C338" i="47"/>
  <c r="C334" i="47"/>
  <c r="C330" i="47"/>
  <c r="C326" i="47"/>
  <c r="C322" i="47"/>
  <c r="C318" i="47"/>
  <c r="C314" i="47"/>
  <c r="C310" i="47"/>
  <c r="C306" i="47"/>
  <c r="C302" i="47"/>
  <c r="C298" i="47"/>
  <c r="C294" i="47"/>
  <c r="C286" i="47"/>
  <c r="C282" i="47"/>
  <c r="C278" i="47"/>
  <c r="C274" i="47"/>
  <c r="C270" i="47"/>
  <c r="C266" i="47"/>
  <c r="C262" i="47"/>
  <c r="D257" i="47"/>
  <c r="D252" i="47"/>
  <c r="C247" i="47"/>
  <c r="D241" i="47"/>
  <c r="D236" i="47"/>
  <c r="D229" i="47"/>
  <c r="D221" i="47"/>
  <c r="D213" i="47"/>
  <c r="D205" i="47"/>
  <c r="D197" i="47"/>
  <c r="D189" i="47"/>
  <c r="D181" i="47"/>
  <c r="C173" i="47"/>
  <c r="C157" i="47"/>
  <c r="C141" i="47"/>
  <c r="C13" i="47"/>
  <c r="D290" i="47"/>
  <c r="D15" i="47"/>
  <c r="C15" i="47"/>
  <c r="D11" i="47"/>
  <c r="C11" i="47"/>
  <c r="D7" i="47"/>
  <c r="C7" i="47"/>
  <c r="C389" i="47"/>
  <c r="D389" i="47"/>
  <c r="C373" i="47"/>
  <c r="D373" i="47"/>
  <c r="C253" i="47"/>
  <c r="D253" i="47"/>
  <c r="C245" i="47"/>
  <c r="D245" i="47"/>
  <c r="C237" i="47"/>
  <c r="D237" i="47"/>
  <c r="D169" i="47"/>
  <c r="C169" i="47"/>
  <c r="D161" i="47"/>
  <c r="C161" i="47"/>
  <c r="D153" i="47"/>
  <c r="C153" i="47"/>
  <c r="D145" i="47"/>
  <c r="C145" i="47"/>
  <c r="D137" i="47"/>
  <c r="C137" i="47"/>
  <c r="D129" i="47"/>
  <c r="C129" i="47"/>
  <c r="D121" i="47"/>
  <c r="C121" i="47"/>
  <c r="D113" i="47"/>
  <c r="C113" i="47"/>
  <c r="D105" i="47"/>
  <c r="C105" i="47"/>
  <c r="D97" i="47"/>
  <c r="C97" i="47"/>
  <c r="D89" i="47"/>
  <c r="C89" i="47"/>
  <c r="D81" i="47"/>
  <c r="C81" i="47"/>
  <c r="D73" i="47"/>
  <c r="C73" i="47"/>
  <c r="D65" i="47"/>
  <c r="C65" i="47"/>
  <c r="D57" i="47"/>
  <c r="C57" i="47"/>
  <c r="D49" i="47"/>
  <c r="C49" i="47"/>
  <c r="D41" i="47"/>
  <c r="C41" i="47"/>
  <c r="D33" i="47"/>
  <c r="C33" i="47"/>
  <c r="D25" i="47"/>
  <c r="C25" i="47"/>
  <c r="D381" i="47"/>
  <c r="C364" i="47"/>
  <c r="D361" i="47"/>
  <c r="C356" i="47"/>
  <c r="D353" i="47"/>
  <c r="C348" i="47"/>
  <c r="D345" i="47"/>
  <c r="C340" i="47"/>
  <c r="D337" i="47"/>
  <c r="D333" i="47"/>
  <c r="D329" i="47"/>
  <c r="D325" i="47"/>
  <c r="D321" i="47"/>
  <c r="D317" i="47"/>
  <c r="D313" i="47"/>
  <c r="D309" i="47"/>
  <c r="D305" i="47"/>
  <c r="D301" i="47"/>
  <c r="D297" i="47"/>
  <c r="D293" i="47"/>
  <c r="D289" i="47"/>
  <c r="D285" i="47"/>
  <c r="D281" i="47"/>
  <c r="D277" i="47"/>
  <c r="D273" i="47"/>
  <c r="D269" i="47"/>
  <c r="D265" i="47"/>
  <c r="D261" i="47"/>
  <c r="D251" i="47"/>
  <c r="D246" i="47"/>
  <c r="D235" i="47"/>
  <c r="D172" i="47"/>
  <c r="D156" i="47"/>
  <c r="D140" i="47"/>
  <c r="D124" i="47"/>
  <c r="D108" i="47"/>
  <c r="D92" i="47"/>
  <c r="D76" i="47"/>
  <c r="D60" i="47"/>
  <c r="D44" i="47"/>
  <c r="D28" i="47"/>
  <c r="D12" i="47"/>
  <c r="C16" i="47"/>
  <c r="D16" i="47"/>
  <c r="C8" i="47"/>
  <c r="D8" i="47"/>
  <c r="C18" i="47"/>
  <c r="D18" i="47"/>
  <c r="C6" i="47"/>
  <c r="D6" i="47"/>
  <c r="C256" i="47"/>
  <c r="D256" i="47"/>
  <c r="C248" i="47"/>
  <c r="D248" i="47"/>
  <c r="C240" i="47"/>
  <c r="D240" i="47"/>
  <c r="C232" i="47"/>
  <c r="D232" i="47"/>
  <c r="C228" i="47"/>
  <c r="D228" i="47"/>
  <c r="C224" i="47"/>
  <c r="D224" i="47"/>
  <c r="C220" i="47"/>
  <c r="D220" i="47"/>
  <c r="C216" i="47"/>
  <c r="D216" i="47"/>
  <c r="C212" i="47"/>
  <c r="D212" i="47"/>
  <c r="C208" i="47"/>
  <c r="D208" i="47"/>
  <c r="C204" i="47"/>
  <c r="D204" i="47"/>
  <c r="C200" i="47"/>
  <c r="D200" i="47"/>
  <c r="C196" i="47"/>
  <c r="D196" i="47"/>
  <c r="C192" i="47"/>
  <c r="D192" i="47"/>
  <c r="C188" i="47"/>
  <c r="D188" i="47"/>
  <c r="C184" i="47"/>
  <c r="D184" i="47"/>
  <c r="C180" i="47"/>
  <c r="D180" i="47"/>
  <c r="C176" i="47"/>
  <c r="D176" i="47"/>
  <c r="C168" i="47"/>
  <c r="D168" i="47"/>
  <c r="C160" i="47"/>
  <c r="D160" i="47"/>
  <c r="C152" i="47"/>
  <c r="D152" i="47"/>
  <c r="C144" i="47"/>
  <c r="D144" i="47"/>
  <c r="C136" i="47"/>
  <c r="D136" i="47"/>
  <c r="C128" i="47"/>
  <c r="D128" i="47"/>
  <c r="C120" i="47"/>
  <c r="D120" i="47"/>
  <c r="C112" i="47"/>
  <c r="D112" i="47"/>
  <c r="C104" i="47"/>
  <c r="D104" i="47"/>
  <c r="C96" i="47"/>
  <c r="D96" i="47"/>
  <c r="C88" i="47"/>
  <c r="D88" i="47"/>
  <c r="C80" i="47"/>
  <c r="D80" i="47"/>
  <c r="C72" i="47"/>
  <c r="D72" i="47"/>
  <c r="C64" i="47"/>
  <c r="D64" i="47"/>
  <c r="C56" i="47"/>
  <c r="D56" i="47"/>
  <c r="C48" i="47"/>
  <c r="D48" i="47"/>
  <c r="G48" i="47" s="1"/>
  <c r="C40" i="47"/>
  <c r="D40" i="47"/>
  <c r="C32" i="47"/>
  <c r="D32" i="47"/>
  <c r="C24" i="47"/>
  <c r="D24" i="47"/>
  <c r="D377" i="47"/>
  <c r="C366" i="47"/>
  <c r="D363" i="47"/>
  <c r="C358" i="47"/>
  <c r="D355" i="47"/>
  <c r="C350" i="47"/>
  <c r="D347" i="47"/>
  <c r="C342" i="47"/>
  <c r="D339" i="47"/>
  <c r="C336" i="47"/>
  <c r="C332" i="47"/>
  <c r="C328" i="47"/>
  <c r="C324" i="47"/>
  <c r="C320" i="47"/>
  <c r="C316" i="47"/>
  <c r="C312" i="47"/>
  <c r="C308" i="47"/>
  <c r="C304" i="47"/>
  <c r="C300" i="47"/>
  <c r="C296" i="47"/>
  <c r="C292" i="47"/>
  <c r="C288" i="47"/>
  <c r="C284" i="47"/>
  <c r="C280" i="47"/>
  <c r="C276" i="47"/>
  <c r="C272" i="47"/>
  <c r="C268" i="47"/>
  <c r="C264" i="47"/>
  <c r="C260" i="47"/>
  <c r="C255" i="47"/>
  <c r="D249" i="47"/>
  <c r="D244" i="47"/>
  <c r="C239" i="47"/>
  <c r="D233" i="47"/>
  <c r="D225" i="47"/>
  <c r="D217" i="47"/>
  <c r="D209" i="47"/>
  <c r="D201" i="47"/>
  <c r="G201" i="47" s="1"/>
  <c r="D193" i="47"/>
  <c r="D185" i="47"/>
  <c r="D177" i="47"/>
  <c r="C165" i="47"/>
  <c r="C149" i="47"/>
  <c r="C133" i="47"/>
  <c r="C117" i="47"/>
  <c r="C101" i="47"/>
  <c r="C85" i="47"/>
  <c r="C69" i="47"/>
  <c r="C53" i="47"/>
  <c r="C37" i="47"/>
  <c r="C5" i="47"/>
  <c r="C14" i="47"/>
  <c r="D14" i="47"/>
  <c r="C10" i="47"/>
  <c r="D10" i="47"/>
  <c r="D17" i="47"/>
  <c r="G17" i="47" s="1"/>
  <c r="I18" i="49" s="1"/>
  <c r="C17" i="47"/>
  <c r="D9" i="47"/>
  <c r="C9" i="47"/>
  <c r="C231" i="47"/>
  <c r="D231" i="47"/>
  <c r="C227" i="47"/>
  <c r="D227" i="47"/>
  <c r="C223" i="47"/>
  <c r="D223" i="47"/>
  <c r="C219" i="47"/>
  <c r="D219" i="47"/>
  <c r="C215" i="47"/>
  <c r="D215" i="47"/>
  <c r="C211" i="47"/>
  <c r="D211" i="47"/>
  <c r="C207" i="47"/>
  <c r="D207" i="47"/>
  <c r="C203" i="47"/>
  <c r="D203" i="47"/>
  <c r="C199" i="47"/>
  <c r="D199" i="47"/>
  <c r="C195" i="47"/>
  <c r="D195" i="47"/>
  <c r="C191" i="47"/>
  <c r="D191" i="47"/>
  <c r="C187" i="47"/>
  <c r="D187" i="47"/>
  <c r="C183" i="47"/>
  <c r="D183" i="47"/>
  <c r="C179" i="47"/>
  <c r="D179" i="47"/>
  <c r="C175" i="47"/>
  <c r="D175" i="47"/>
  <c r="D171" i="47"/>
  <c r="C171" i="47"/>
  <c r="D167" i="47"/>
  <c r="C167" i="47"/>
  <c r="D163" i="47"/>
  <c r="C163" i="47"/>
  <c r="D159" i="47"/>
  <c r="C159" i="47"/>
  <c r="D155" i="47"/>
  <c r="C155" i="47"/>
  <c r="D151" i="47"/>
  <c r="C151" i="47"/>
  <c r="D147" i="47"/>
  <c r="C147" i="47"/>
  <c r="D143" i="47"/>
  <c r="C143" i="47"/>
  <c r="D139" i="47"/>
  <c r="G139" i="47" s="1"/>
  <c r="C139" i="47"/>
  <c r="D135" i="47"/>
  <c r="C135" i="47"/>
  <c r="D131" i="47"/>
  <c r="C131" i="47"/>
  <c r="D127" i="47"/>
  <c r="C127" i="47"/>
  <c r="D123" i="47"/>
  <c r="C123" i="47"/>
  <c r="D119" i="47"/>
  <c r="C119" i="47"/>
  <c r="D115" i="47"/>
  <c r="C115" i="47"/>
  <c r="D111" i="47"/>
  <c r="C111" i="47"/>
  <c r="D107" i="47"/>
  <c r="C107" i="47"/>
  <c r="D103" i="47"/>
  <c r="C103" i="47"/>
  <c r="D99" i="47"/>
  <c r="C99" i="47"/>
  <c r="D95" i="47"/>
  <c r="C95" i="47"/>
  <c r="D91" i="47"/>
  <c r="C91" i="47"/>
  <c r="D87" i="47"/>
  <c r="C87" i="47"/>
  <c r="D83" i="47"/>
  <c r="C83" i="47"/>
  <c r="D79" i="47"/>
  <c r="C79" i="47"/>
  <c r="D75" i="47"/>
  <c r="C75" i="47"/>
  <c r="D71" i="47"/>
  <c r="C71" i="47"/>
  <c r="D67" i="47"/>
  <c r="C67" i="47"/>
  <c r="D63" i="47"/>
  <c r="C63" i="47"/>
  <c r="D59" i="47"/>
  <c r="C59" i="47"/>
  <c r="D55" i="47"/>
  <c r="C55" i="47"/>
  <c r="D51" i="47"/>
  <c r="C51" i="47"/>
  <c r="D47" i="47"/>
  <c r="C47" i="47"/>
  <c r="D43" i="47"/>
  <c r="C43" i="47"/>
  <c r="D39" i="47"/>
  <c r="C39" i="47"/>
  <c r="D35" i="47"/>
  <c r="C35" i="47"/>
  <c r="D31" i="47"/>
  <c r="C31" i="47"/>
  <c r="D27" i="47"/>
  <c r="C27" i="47"/>
  <c r="D23" i="47"/>
  <c r="C23" i="47"/>
  <c r="D19" i="47"/>
  <c r="C19" i="47"/>
  <c r="D393" i="47"/>
  <c r="D369" i="47"/>
  <c r="C360" i="47"/>
  <c r="C352" i="47"/>
  <c r="C344" i="47"/>
  <c r="D335" i="47"/>
  <c r="D331" i="47"/>
  <c r="D327" i="47"/>
  <c r="D323" i="47"/>
  <c r="D319" i="47"/>
  <c r="D315" i="47"/>
  <c r="D311" i="47"/>
  <c r="D307" i="47"/>
  <c r="D303" i="47"/>
  <c r="D299" i="47"/>
  <c r="D295" i="47"/>
  <c r="D291" i="47"/>
  <c r="G291" i="47" s="1"/>
  <c r="D287" i="47"/>
  <c r="D283" i="47"/>
  <c r="D279" i="47"/>
  <c r="D275" i="47"/>
  <c r="D271" i="47"/>
  <c r="D267" i="47"/>
  <c r="D263" i="47"/>
  <c r="D259" i="47"/>
  <c r="D254" i="47"/>
  <c r="D243" i="47"/>
  <c r="D238" i="47"/>
  <c r="D164" i="47"/>
  <c r="D148" i="47"/>
  <c r="D132" i="47"/>
  <c r="D116" i="47"/>
  <c r="D100" i="47"/>
  <c r="D84" i="47"/>
  <c r="D68" i="47"/>
  <c r="D52" i="47"/>
  <c r="D36" i="47"/>
  <c r="D20" i="47"/>
  <c r="D4" i="47"/>
  <c r="D391" i="47"/>
  <c r="C395" i="47"/>
  <c r="C387" i="47"/>
  <c r="C383" i="47"/>
  <c r="C379" i="47"/>
  <c r="C375" i="47"/>
  <c r="C371" i="47"/>
  <c r="D394" i="47"/>
  <c r="D392" i="47"/>
  <c r="D390" i="47"/>
  <c r="D388" i="47"/>
  <c r="D386" i="47"/>
  <c r="D384" i="47"/>
  <c r="D382" i="47"/>
  <c r="D380" i="47"/>
  <c r="D378" i="47"/>
  <c r="D376" i="47"/>
  <c r="D374" i="47"/>
  <c r="D372" i="47"/>
  <c r="D370" i="47"/>
  <c r="D368" i="47"/>
  <c r="G261" i="47" l="1"/>
  <c r="I262" i="49" s="1"/>
  <c r="I80" i="49"/>
  <c r="I292" i="49"/>
  <c r="I233" i="49"/>
  <c r="I294" i="49"/>
  <c r="I232" i="49"/>
  <c r="I171" i="49"/>
  <c r="I383" i="49"/>
  <c r="I324" i="49"/>
  <c r="I355" i="49"/>
  <c r="I293" i="49"/>
  <c r="I107" i="49"/>
  <c r="I168" i="49"/>
  <c r="I46" i="49"/>
  <c r="I108" i="49"/>
  <c r="I77" i="49"/>
  <c r="G64" i="59"/>
  <c r="H64" i="59"/>
  <c r="G458" i="59"/>
  <c r="H458" i="59"/>
  <c r="G595" i="59"/>
  <c r="G664" i="59"/>
  <c r="H664" i="59"/>
  <c r="G738" i="59"/>
  <c r="H738" i="59"/>
  <c r="I48" i="49"/>
  <c r="I200" i="49"/>
  <c r="I169" i="49"/>
  <c r="I109" i="49"/>
  <c r="I321" i="49"/>
  <c r="I201" i="49"/>
  <c r="I140" i="49"/>
  <c r="I141" i="49"/>
  <c r="I263" i="49"/>
  <c r="I353" i="49"/>
  <c r="I322" i="49"/>
  <c r="I202" i="49"/>
  <c r="E457" i="59"/>
  <c r="E594" i="59"/>
  <c r="A153" i="60"/>
  <c r="E737" i="59"/>
  <c r="E663" i="59"/>
  <c r="C738" i="59"/>
  <c r="D738" i="59"/>
  <c r="A740" i="59"/>
  <c r="B739" i="59"/>
  <c r="C664" i="59"/>
  <c r="D664" i="59"/>
  <c r="A666" i="59"/>
  <c r="B665" i="59"/>
  <c r="D595" i="59"/>
  <c r="H595" i="59" s="1"/>
  <c r="C595" i="59"/>
  <c r="A597" i="59"/>
  <c r="B596" i="59"/>
  <c r="B459" i="59"/>
  <c r="A460" i="59"/>
  <c r="D458" i="59"/>
  <c r="C458" i="59"/>
  <c r="B65" i="59"/>
  <c r="A66" i="59"/>
  <c r="C64" i="59"/>
  <c r="D64" i="59"/>
  <c r="E63" i="59"/>
  <c r="I110" i="49"/>
  <c r="I79" i="49"/>
  <c r="I260" i="49"/>
  <c r="I199" i="49"/>
  <c r="I352" i="49"/>
  <c r="I138" i="49"/>
  <c r="I291" i="49"/>
  <c r="I261" i="49"/>
  <c r="I49" i="49"/>
  <c r="I230" i="49"/>
  <c r="F397" i="47"/>
  <c r="F396" i="47"/>
  <c r="F395" i="47"/>
  <c r="E395" i="47"/>
  <c r="F394" i="47"/>
  <c r="E394" i="47"/>
  <c r="F393" i="47"/>
  <c r="E393" i="47"/>
  <c r="F392" i="47"/>
  <c r="E392" i="47"/>
  <c r="F391" i="47"/>
  <c r="E391" i="47"/>
  <c r="F390" i="47"/>
  <c r="E390" i="47"/>
  <c r="F389" i="47"/>
  <c r="E389" i="47"/>
  <c r="F388" i="47"/>
  <c r="E388" i="47"/>
  <c r="F387" i="47"/>
  <c r="E387" i="47"/>
  <c r="F386" i="47"/>
  <c r="E386" i="47"/>
  <c r="F385" i="47"/>
  <c r="E385" i="47"/>
  <c r="F384" i="47"/>
  <c r="E384" i="47"/>
  <c r="E383" i="47"/>
  <c r="E382" i="47"/>
  <c r="F381" i="47"/>
  <c r="E381" i="47"/>
  <c r="F380" i="47"/>
  <c r="E380" i="47"/>
  <c r="F379" i="47"/>
  <c r="E379" i="47"/>
  <c r="F378" i="47"/>
  <c r="E378" i="47"/>
  <c r="F377" i="47"/>
  <c r="E377" i="47"/>
  <c r="F376" i="47"/>
  <c r="E376" i="47"/>
  <c r="F375" i="47"/>
  <c r="E375" i="47"/>
  <c r="F374" i="47"/>
  <c r="E374" i="47"/>
  <c r="F373" i="47"/>
  <c r="E373" i="47"/>
  <c r="F372" i="47"/>
  <c r="E372" i="47"/>
  <c r="F371" i="47"/>
  <c r="E371" i="47"/>
  <c r="F370" i="47"/>
  <c r="E370" i="47"/>
  <c r="F369" i="47"/>
  <c r="E369" i="47"/>
  <c r="F368" i="47"/>
  <c r="E368" i="47"/>
  <c r="F367" i="47"/>
  <c r="E367" i="47"/>
  <c r="F366" i="47"/>
  <c r="E366" i="47"/>
  <c r="E365" i="47"/>
  <c r="E364" i="47"/>
  <c r="E363" i="47"/>
  <c r="E362" i="47"/>
  <c r="E361" i="47"/>
  <c r="E360" i="47"/>
  <c r="E359" i="47"/>
  <c r="E358" i="47"/>
  <c r="E357" i="47"/>
  <c r="E356" i="47"/>
  <c r="E355" i="47"/>
  <c r="E354" i="47"/>
  <c r="E353" i="47"/>
  <c r="E352" i="47"/>
  <c r="E351" i="47"/>
  <c r="E350" i="47"/>
  <c r="E349" i="47"/>
  <c r="E348" i="47"/>
  <c r="E347" i="47"/>
  <c r="E346" i="47"/>
  <c r="E345" i="47"/>
  <c r="E344" i="47"/>
  <c r="E343" i="47"/>
  <c r="E342" i="47"/>
  <c r="E341" i="47"/>
  <c r="E340" i="47"/>
  <c r="E339" i="47"/>
  <c r="E338" i="47"/>
  <c r="E337" i="47"/>
  <c r="E336" i="47"/>
  <c r="E335" i="47"/>
  <c r="E334" i="47"/>
  <c r="E333" i="47"/>
  <c r="E332" i="47"/>
  <c r="E331" i="47"/>
  <c r="E330" i="47"/>
  <c r="E329" i="47"/>
  <c r="E328" i="47"/>
  <c r="F327" i="47"/>
  <c r="E327" i="47"/>
  <c r="F326" i="47"/>
  <c r="E326" i="47"/>
  <c r="F325" i="47"/>
  <c r="E325" i="47"/>
  <c r="F324" i="47"/>
  <c r="E324" i="47"/>
  <c r="E323" i="47"/>
  <c r="F322" i="47"/>
  <c r="E322" i="47"/>
  <c r="E321" i="47"/>
  <c r="E320" i="47"/>
  <c r="F319" i="47"/>
  <c r="E319" i="47"/>
  <c r="F318" i="47"/>
  <c r="E318" i="47"/>
  <c r="F317" i="47"/>
  <c r="E317" i="47"/>
  <c r="F316" i="47"/>
  <c r="E316" i="47"/>
  <c r="F315" i="47"/>
  <c r="E315" i="47"/>
  <c r="F314" i="47"/>
  <c r="E314" i="47"/>
  <c r="F313" i="47"/>
  <c r="E313" i="47"/>
  <c r="F312" i="47"/>
  <c r="E312" i="47"/>
  <c r="F311" i="47"/>
  <c r="E311" i="47"/>
  <c r="F310" i="47"/>
  <c r="E310" i="47"/>
  <c r="F309" i="47"/>
  <c r="E309" i="47"/>
  <c r="F308" i="47"/>
  <c r="E308" i="47"/>
  <c r="F307" i="47"/>
  <c r="E307" i="47"/>
  <c r="F306" i="47"/>
  <c r="E306" i="47"/>
  <c r="F305" i="47"/>
  <c r="E305" i="47"/>
  <c r="F304" i="47"/>
  <c r="E304" i="47"/>
  <c r="F303" i="47"/>
  <c r="E303" i="47"/>
  <c r="F302" i="47"/>
  <c r="E302" i="47"/>
  <c r="F301" i="47"/>
  <c r="E301" i="47"/>
  <c r="F300" i="47"/>
  <c r="E300" i="47"/>
  <c r="F299" i="47"/>
  <c r="E299" i="47"/>
  <c r="F298" i="47"/>
  <c r="E298" i="47"/>
  <c r="F297" i="47"/>
  <c r="E297" i="47"/>
  <c r="F296" i="47"/>
  <c r="E296" i="47"/>
  <c r="F295" i="47"/>
  <c r="E295" i="47"/>
  <c r="F294" i="47"/>
  <c r="E294" i="47"/>
  <c r="E293" i="47"/>
  <c r="E292" i="47"/>
  <c r="E291" i="47"/>
  <c r="E290" i="47"/>
  <c r="F289" i="47"/>
  <c r="E289" i="47"/>
  <c r="F288" i="47"/>
  <c r="E288" i="47"/>
  <c r="F287" i="47"/>
  <c r="E287" i="47"/>
  <c r="F286" i="47"/>
  <c r="E286" i="47"/>
  <c r="F285" i="47"/>
  <c r="E285" i="47"/>
  <c r="F284" i="47"/>
  <c r="E284" i="47"/>
  <c r="F283" i="47"/>
  <c r="E283" i="47"/>
  <c r="F282" i="47"/>
  <c r="E282" i="47"/>
  <c r="F281" i="47"/>
  <c r="E281" i="47"/>
  <c r="F280" i="47"/>
  <c r="E280" i="47"/>
  <c r="F279" i="47"/>
  <c r="E279" i="47"/>
  <c r="F278" i="47"/>
  <c r="E278" i="47"/>
  <c r="F277" i="47"/>
  <c r="E277" i="47"/>
  <c r="F276" i="47"/>
  <c r="E276" i="47"/>
  <c r="F275" i="47"/>
  <c r="E275" i="47"/>
  <c r="F274" i="47"/>
  <c r="E274" i="47"/>
  <c r="F273" i="47"/>
  <c r="E273" i="47"/>
  <c r="F272" i="47"/>
  <c r="E272" i="47"/>
  <c r="F271" i="47"/>
  <c r="E271" i="47"/>
  <c r="F270" i="47"/>
  <c r="E270" i="47"/>
  <c r="F269" i="47"/>
  <c r="E269" i="47"/>
  <c r="F268" i="47"/>
  <c r="E268" i="47"/>
  <c r="F267" i="47"/>
  <c r="E267" i="47"/>
  <c r="F266" i="47"/>
  <c r="E266" i="47"/>
  <c r="F265" i="47"/>
  <c r="E265" i="47"/>
  <c r="F264" i="47"/>
  <c r="E264" i="47"/>
  <c r="F263" i="47"/>
  <c r="E263" i="47"/>
  <c r="E262" i="47"/>
  <c r="E261" i="47"/>
  <c r="F260" i="47"/>
  <c r="E260" i="47"/>
  <c r="E259" i="47"/>
  <c r="F258" i="47"/>
  <c r="E258" i="47"/>
  <c r="F257" i="47"/>
  <c r="E257" i="47"/>
  <c r="F256" i="47"/>
  <c r="E256" i="47"/>
  <c r="F255" i="47"/>
  <c r="E255" i="47"/>
  <c r="F254" i="47"/>
  <c r="E254" i="47"/>
  <c r="F253" i="47"/>
  <c r="E253" i="47"/>
  <c r="F252" i="47"/>
  <c r="E252" i="47"/>
  <c r="F251" i="47"/>
  <c r="E251" i="47"/>
  <c r="F250" i="47"/>
  <c r="E250" i="47"/>
  <c r="F249" i="47"/>
  <c r="E249" i="47"/>
  <c r="F248" i="47"/>
  <c r="E248" i="47"/>
  <c r="F247" i="47"/>
  <c r="E247" i="47"/>
  <c r="F246" i="47"/>
  <c r="E246" i="47"/>
  <c r="F245" i="47"/>
  <c r="E245" i="47"/>
  <c r="F244" i="47"/>
  <c r="E244" i="47"/>
  <c r="F243" i="47"/>
  <c r="E243" i="47"/>
  <c r="F242" i="47"/>
  <c r="E242" i="47"/>
  <c r="F241" i="47"/>
  <c r="E241" i="47"/>
  <c r="F240" i="47"/>
  <c r="E240" i="47"/>
  <c r="F239" i="47"/>
  <c r="E239" i="47"/>
  <c r="F238" i="47"/>
  <c r="E238" i="47"/>
  <c r="F237" i="47"/>
  <c r="E237" i="47"/>
  <c r="F236" i="47"/>
  <c r="E236" i="47"/>
  <c r="F235" i="47"/>
  <c r="E235" i="47"/>
  <c r="F234" i="47"/>
  <c r="E234" i="47"/>
  <c r="F233" i="47"/>
  <c r="E233" i="47"/>
  <c r="E232" i="47"/>
  <c r="E231" i="47"/>
  <c r="E230" i="47"/>
  <c r="F229" i="47"/>
  <c r="E229" i="47"/>
  <c r="F228" i="47"/>
  <c r="E228" i="47"/>
  <c r="F227" i="47"/>
  <c r="E227" i="47"/>
  <c r="F226" i="47"/>
  <c r="E226" i="47"/>
  <c r="F225" i="47"/>
  <c r="E225" i="47"/>
  <c r="F224" i="47"/>
  <c r="E224" i="47"/>
  <c r="F223" i="47"/>
  <c r="E223" i="47"/>
  <c r="F222" i="47"/>
  <c r="E222" i="47"/>
  <c r="F221" i="47"/>
  <c r="E221" i="47"/>
  <c r="F220" i="47"/>
  <c r="E220" i="47"/>
  <c r="F219" i="47"/>
  <c r="E219" i="47"/>
  <c r="F218" i="47"/>
  <c r="E218" i="47"/>
  <c r="F217" i="47"/>
  <c r="E217" i="47"/>
  <c r="F216" i="47"/>
  <c r="E216" i="47"/>
  <c r="F215" i="47"/>
  <c r="E215" i="47"/>
  <c r="F214" i="47"/>
  <c r="E214" i="47"/>
  <c r="F213" i="47"/>
  <c r="E213" i="47"/>
  <c r="F212" i="47"/>
  <c r="E212" i="47"/>
  <c r="F211" i="47"/>
  <c r="E211" i="47"/>
  <c r="F210" i="47"/>
  <c r="E210" i="47"/>
  <c r="F209" i="47"/>
  <c r="E209" i="47"/>
  <c r="F208" i="47"/>
  <c r="E208" i="47"/>
  <c r="F207" i="47"/>
  <c r="E207" i="47"/>
  <c r="F206" i="47"/>
  <c r="E206" i="47"/>
  <c r="F205" i="47"/>
  <c r="E205" i="47"/>
  <c r="F204" i="47"/>
  <c r="E204" i="47"/>
  <c r="F203" i="47"/>
  <c r="E203" i="47"/>
  <c r="F202" i="47"/>
  <c r="E202" i="47"/>
  <c r="E201" i="47"/>
  <c r="E200" i="47"/>
  <c r="F199" i="47"/>
  <c r="E199" i="47"/>
  <c r="F198" i="47"/>
  <c r="E198" i="47"/>
  <c r="F197" i="47"/>
  <c r="E197" i="47"/>
  <c r="F196" i="47"/>
  <c r="E196" i="47"/>
  <c r="F195" i="47"/>
  <c r="E195" i="47"/>
  <c r="F194" i="47"/>
  <c r="E194" i="47"/>
  <c r="F193" i="47"/>
  <c r="E193" i="47"/>
  <c r="F192" i="47"/>
  <c r="E192" i="47"/>
  <c r="F191" i="47"/>
  <c r="E191" i="47"/>
  <c r="F190" i="47"/>
  <c r="E190" i="47"/>
  <c r="F189" i="47"/>
  <c r="E189" i="47"/>
  <c r="F188" i="47"/>
  <c r="E188" i="47"/>
  <c r="F187" i="47"/>
  <c r="E187" i="47"/>
  <c r="F186" i="47"/>
  <c r="E186" i="47"/>
  <c r="F185" i="47"/>
  <c r="E185" i="47"/>
  <c r="F184" i="47"/>
  <c r="E184" i="47"/>
  <c r="F183" i="47"/>
  <c r="E183" i="47"/>
  <c r="F182" i="47"/>
  <c r="E182" i="47"/>
  <c r="F181" i="47"/>
  <c r="E181" i="47"/>
  <c r="F180" i="47"/>
  <c r="E180" i="47"/>
  <c r="F179" i="47"/>
  <c r="E179" i="47"/>
  <c r="F178" i="47"/>
  <c r="E178" i="47"/>
  <c r="F177" i="47"/>
  <c r="E177" i="47"/>
  <c r="F176" i="47"/>
  <c r="E176" i="47"/>
  <c r="F175" i="47"/>
  <c r="E175" i="47"/>
  <c r="F174" i="47"/>
  <c r="E174" i="47"/>
  <c r="F173" i="47"/>
  <c r="E173" i="47"/>
  <c r="F172" i="47"/>
  <c r="E172" i="47"/>
  <c r="F171" i="47"/>
  <c r="E171" i="47"/>
  <c r="E170" i="47"/>
  <c r="F169" i="47"/>
  <c r="E169" i="47"/>
  <c r="F168" i="47"/>
  <c r="E168" i="47"/>
  <c r="E167" i="47"/>
  <c r="F166" i="47"/>
  <c r="E166" i="47"/>
  <c r="F165" i="47"/>
  <c r="E165" i="47"/>
  <c r="F164" i="47"/>
  <c r="E164" i="47"/>
  <c r="F163" i="47"/>
  <c r="E163" i="47"/>
  <c r="F162" i="47"/>
  <c r="E162" i="47"/>
  <c r="F161" i="47"/>
  <c r="E161" i="47"/>
  <c r="F160" i="47"/>
  <c r="E160" i="47"/>
  <c r="F159" i="47"/>
  <c r="E159" i="47"/>
  <c r="F158" i="47"/>
  <c r="E158" i="47"/>
  <c r="F157" i="47"/>
  <c r="E157" i="47"/>
  <c r="F156" i="47"/>
  <c r="E156" i="47"/>
  <c r="F155" i="47"/>
  <c r="E155" i="47"/>
  <c r="F154" i="47"/>
  <c r="E154" i="47"/>
  <c r="F153" i="47"/>
  <c r="E153" i="47"/>
  <c r="F152" i="47"/>
  <c r="E152" i="47"/>
  <c r="F151" i="47"/>
  <c r="E151" i="47"/>
  <c r="F150" i="47"/>
  <c r="E150" i="47"/>
  <c r="F149" i="47"/>
  <c r="E149" i="47"/>
  <c r="F148" i="47"/>
  <c r="E148" i="47"/>
  <c r="F147" i="47"/>
  <c r="E147" i="47"/>
  <c r="F146" i="47"/>
  <c r="E146" i="47"/>
  <c r="F145" i="47"/>
  <c r="E145" i="47"/>
  <c r="F144" i="47"/>
  <c r="E144" i="47"/>
  <c r="F143" i="47"/>
  <c r="E143" i="47"/>
  <c r="F142" i="47"/>
  <c r="E142" i="47"/>
  <c r="F141" i="47"/>
  <c r="E141" i="47"/>
  <c r="E140" i="47"/>
  <c r="E139" i="47"/>
  <c r="F138" i="47"/>
  <c r="E138" i="47"/>
  <c r="E137" i="47"/>
  <c r="F136" i="47"/>
  <c r="E136" i="47"/>
  <c r="F135" i="47"/>
  <c r="E135" i="47"/>
  <c r="F134" i="47"/>
  <c r="E134" i="47"/>
  <c r="F133" i="47"/>
  <c r="E133" i="47"/>
  <c r="F132" i="47"/>
  <c r="E132" i="47"/>
  <c r="F131" i="47"/>
  <c r="E131" i="47"/>
  <c r="F130" i="47"/>
  <c r="E130" i="47"/>
  <c r="F129" i="47"/>
  <c r="E129" i="47"/>
  <c r="F128" i="47"/>
  <c r="E128" i="47"/>
  <c r="F127" i="47"/>
  <c r="E127" i="47"/>
  <c r="F126" i="47"/>
  <c r="E126" i="47"/>
  <c r="F125" i="47"/>
  <c r="E125" i="47"/>
  <c r="F124" i="47"/>
  <c r="E124" i="47"/>
  <c r="F123" i="47"/>
  <c r="E123" i="47"/>
  <c r="F122" i="47"/>
  <c r="E122" i="47"/>
  <c r="F121" i="47"/>
  <c r="E121" i="47"/>
  <c r="F120" i="47"/>
  <c r="E120" i="47"/>
  <c r="F119" i="47"/>
  <c r="E119" i="47"/>
  <c r="F118" i="47"/>
  <c r="E118" i="47"/>
  <c r="F117" i="47"/>
  <c r="E117" i="47"/>
  <c r="F116" i="47"/>
  <c r="E116" i="47"/>
  <c r="F115" i="47"/>
  <c r="E115" i="47"/>
  <c r="F114" i="47"/>
  <c r="E114" i="47"/>
  <c r="F113" i="47"/>
  <c r="E113" i="47"/>
  <c r="F112" i="47"/>
  <c r="E112" i="47"/>
  <c r="F111" i="47"/>
  <c r="E111" i="47"/>
  <c r="F110" i="47"/>
  <c r="E110" i="47"/>
  <c r="E109" i="47"/>
  <c r="E108" i="47"/>
  <c r="F107" i="47"/>
  <c r="E107" i="47"/>
  <c r="E106" i="47"/>
  <c r="F105" i="47"/>
  <c r="E105" i="47"/>
  <c r="F104" i="47"/>
  <c r="E104" i="47"/>
  <c r="F103" i="47"/>
  <c r="E103" i="47"/>
  <c r="F102" i="47"/>
  <c r="E102" i="47"/>
  <c r="F101" i="47"/>
  <c r="E101" i="47"/>
  <c r="F100" i="47"/>
  <c r="E100" i="47"/>
  <c r="F99" i="47"/>
  <c r="E99" i="47"/>
  <c r="F98" i="47"/>
  <c r="E98" i="47"/>
  <c r="F97" i="47"/>
  <c r="E97" i="47"/>
  <c r="F96" i="47"/>
  <c r="E96" i="47"/>
  <c r="F95" i="47"/>
  <c r="E95" i="47"/>
  <c r="F94" i="47"/>
  <c r="E94" i="47"/>
  <c r="F93" i="47"/>
  <c r="E93" i="47"/>
  <c r="F92" i="47"/>
  <c r="E92" i="47"/>
  <c r="F91" i="47"/>
  <c r="E91" i="47"/>
  <c r="F90" i="47"/>
  <c r="E90" i="47"/>
  <c r="F89" i="47"/>
  <c r="E89" i="47"/>
  <c r="F88" i="47"/>
  <c r="E88" i="47"/>
  <c r="F87" i="47"/>
  <c r="E87" i="47"/>
  <c r="F86" i="47"/>
  <c r="E86" i="47"/>
  <c r="F85" i="47"/>
  <c r="E85" i="47"/>
  <c r="F84" i="47"/>
  <c r="E84" i="47"/>
  <c r="F83" i="47"/>
  <c r="E83" i="47"/>
  <c r="F82" i="47"/>
  <c r="E82" i="47"/>
  <c r="F81" i="47"/>
  <c r="E81" i="47"/>
  <c r="F80" i="47"/>
  <c r="E80" i="47"/>
  <c r="E79" i="47"/>
  <c r="E78" i="47"/>
  <c r="F77" i="47"/>
  <c r="E77" i="47"/>
  <c r="F76" i="47"/>
  <c r="E76" i="47"/>
  <c r="F75" i="47"/>
  <c r="E75" i="47"/>
  <c r="F74" i="47"/>
  <c r="E74" i="47"/>
  <c r="F73" i="47"/>
  <c r="E73" i="47"/>
  <c r="F72" i="47"/>
  <c r="E72" i="47"/>
  <c r="F71" i="47"/>
  <c r="E71" i="47"/>
  <c r="F70" i="47"/>
  <c r="E70" i="47"/>
  <c r="F69" i="47"/>
  <c r="E69" i="47"/>
  <c r="F68" i="47"/>
  <c r="E68" i="47"/>
  <c r="F67" i="47"/>
  <c r="E67" i="47"/>
  <c r="F66" i="47"/>
  <c r="E66" i="47"/>
  <c r="F65" i="47"/>
  <c r="E65" i="47"/>
  <c r="F64" i="47"/>
  <c r="E64" i="47"/>
  <c r="F63" i="47"/>
  <c r="E63" i="47"/>
  <c r="F62" i="47"/>
  <c r="E62" i="47"/>
  <c r="F61" i="47"/>
  <c r="E61" i="47"/>
  <c r="F60" i="47"/>
  <c r="E60" i="47"/>
  <c r="F59" i="47"/>
  <c r="E59" i="47"/>
  <c r="F58" i="47"/>
  <c r="E58" i="47"/>
  <c r="F57" i="47"/>
  <c r="E57" i="47"/>
  <c r="F56" i="47"/>
  <c r="E56" i="47"/>
  <c r="F55" i="47"/>
  <c r="E55" i="47"/>
  <c r="F54" i="47"/>
  <c r="E54" i="47"/>
  <c r="F53" i="47"/>
  <c r="E53" i="47"/>
  <c r="F52" i="47"/>
  <c r="E52" i="47"/>
  <c r="F51" i="47"/>
  <c r="E51" i="47"/>
  <c r="E50" i="47"/>
  <c r="E49" i="47"/>
  <c r="E48" i="47"/>
  <c r="E47" i="47"/>
  <c r="E46" i="47"/>
  <c r="E45" i="47"/>
  <c r="F44" i="47"/>
  <c r="E44" i="47"/>
  <c r="F43" i="47"/>
  <c r="E43" i="47"/>
  <c r="F42" i="47"/>
  <c r="E42" i="47"/>
  <c r="F41" i="47"/>
  <c r="E41" i="47"/>
  <c r="F40" i="47"/>
  <c r="E40" i="47"/>
  <c r="F39" i="47"/>
  <c r="E39" i="47"/>
  <c r="F38" i="47"/>
  <c r="E38" i="47"/>
  <c r="F37" i="47"/>
  <c r="E37" i="47"/>
  <c r="F36" i="47"/>
  <c r="E36" i="47"/>
  <c r="F35" i="47"/>
  <c r="E35" i="47"/>
  <c r="F34" i="47"/>
  <c r="E34" i="47"/>
  <c r="F33" i="47"/>
  <c r="E33" i="47"/>
  <c r="F32" i="47"/>
  <c r="E32" i="47"/>
  <c r="F31" i="47"/>
  <c r="E31" i="47"/>
  <c r="F30" i="47"/>
  <c r="E30" i="47"/>
  <c r="F29" i="47"/>
  <c r="E29" i="47"/>
  <c r="F28" i="47"/>
  <c r="E28" i="47"/>
  <c r="F27" i="47"/>
  <c r="E27" i="47"/>
  <c r="F26" i="47"/>
  <c r="E26" i="47"/>
  <c r="F25" i="47"/>
  <c r="E25" i="47"/>
  <c r="F24" i="47"/>
  <c r="E24" i="47"/>
  <c r="F23" i="47"/>
  <c r="E23" i="47"/>
  <c r="F22" i="47"/>
  <c r="E22" i="47"/>
  <c r="F21" i="47"/>
  <c r="E21" i="47"/>
  <c r="F20" i="47"/>
  <c r="E20" i="47"/>
  <c r="F19" i="47"/>
  <c r="E19" i="47"/>
  <c r="F18" i="47"/>
  <c r="E18" i="47"/>
  <c r="E17" i="47"/>
  <c r="F16" i="47"/>
  <c r="E16" i="47"/>
  <c r="F15" i="47"/>
  <c r="E15" i="47"/>
  <c r="F14" i="47"/>
  <c r="E14" i="47"/>
  <c r="F13" i="47"/>
  <c r="E13" i="47"/>
  <c r="F12" i="47"/>
  <c r="E12" i="47"/>
  <c r="F11" i="47"/>
  <c r="E11" i="47"/>
  <c r="F10" i="47"/>
  <c r="E10" i="47"/>
  <c r="F9" i="47"/>
  <c r="E9" i="47"/>
  <c r="F8" i="47"/>
  <c r="E8" i="47"/>
  <c r="F7" i="47"/>
  <c r="E7" i="47"/>
  <c r="F6" i="47"/>
  <c r="E6" i="47"/>
  <c r="F5" i="47"/>
  <c r="E5" i="47"/>
  <c r="F4" i="47"/>
  <c r="E4" i="47"/>
  <c r="F3" i="47"/>
  <c r="G65" i="59" l="1"/>
  <c r="H65" i="59"/>
  <c r="G459" i="59"/>
  <c r="H459" i="59"/>
  <c r="G596" i="59"/>
  <c r="H665" i="59"/>
  <c r="G665" i="59"/>
  <c r="G739" i="59"/>
  <c r="H739" i="59"/>
  <c r="A154" i="60"/>
  <c r="E458" i="59"/>
  <c r="E738" i="59"/>
  <c r="C739" i="59"/>
  <c r="D739" i="59"/>
  <c r="B740" i="59"/>
  <c r="A741" i="59"/>
  <c r="D665" i="59"/>
  <c r="C665" i="59"/>
  <c r="A667" i="59"/>
  <c r="B666" i="59"/>
  <c r="E664" i="59"/>
  <c r="E595" i="59"/>
  <c r="C596" i="59"/>
  <c r="D596" i="59"/>
  <c r="H596" i="59" s="1"/>
  <c r="B597" i="59"/>
  <c r="A598" i="59"/>
  <c r="C459" i="59"/>
  <c r="D459" i="59"/>
  <c r="A461" i="59"/>
  <c r="B460" i="59"/>
  <c r="E64" i="59"/>
  <c r="B66" i="59"/>
  <c r="A67" i="59"/>
  <c r="D65" i="59"/>
  <c r="C65" i="59"/>
  <c r="G66" i="59" l="1"/>
  <c r="H66" i="59"/>
  <c r="G460" i="59"/>
  <c r="H460" i="59"/>
  <c r="G597" i="59"/>
  <c r="G666" i="59"/>
  <c r="H666" i="59"/>
  <c r="G740" i="59"/>
  <c r="H740" i="59"/>
  <c r="A155" i="60"/>
  <c r="E65" i="59"/>
  <c r="E596" i="59"/>
  <c r="E739" i="59"/>
  <c r="E665" i="59"/>
  <c r="A742" i="59"/>
  <c r="B741" i="59"/>
  <c r="C740" i="59"/>
  <c r="D740" i="59"/>
  <c r="C666" i="59"/>
  <c r="D666" i="59"/>
  <c r="B667" i="59"/>
  <c r="A668" i="59"/>
  <c r="A599" i="59"/>
  <c r="B598" i="59"/>
  <c r="C597" i="59"/>
  <c r="D597" i="59"/>
  <c r="H597" i="59" s="1"/>
  <c r="E459" i="59"/>
  <c r="D460" i="59"/>
  <c r="C460" i="59"/>
  <c r="A462" i="59"/>
  <c r="B461" i="59"/>
  <c r="D66" i="59"/>
  <c r="C66" i="59"/>
  <c r="A68" i="59"/>
  <c r="B67" i="59"/>
  <c r="I30" i="6"/>
  <c r="I28" i="6"/>
  <c r="I24" i="6"/>
  <c r="I21" i="6"/>
  <c r="I20" i="6"/>
  <c r="I18" i="6"/>
  <c r="I17" i="6"/>
  <c r="I16" i="6"/>
  <c r="I23" i="6"/>
  <c r="I14" i="6"/>
  <c r="I13" i="6"/>
  <c r="I12" i="6"/>
  <c r="I11" i="6"/>
  <c r="I10" i="6"/>
  <c r="I9" i="6"/>
  <c r="H30" i="6"/>
  <c r="H29" i="6"/>
  <c r="H28" i="6"/>
  <c r="H24" i="6"/>
  <c r="H21" i="6"/>
  <c r="H20" i="6"/>
  <c r="H18" i="6"/>
  <c r="H17" i="6"/>
  <c r="H16" i="6"/>
  <c r="H23" i="6"/>
  <c r="H14" i="6"/>
  <c r="H13" i="6"/>
  <c r="H12" i="6"/>
  <c r="H11" i="6"/>
  <c r="H10" i="6"/>
  <c r="H9" i="6"/>
  <c r="G30" i="6"/>
  <c r="G28" i="6"/>
  <c r="G24" i="6"/>
  <c r="G21" i="6"/>
  <c r="G20" i="6"/>
  <c r="G17" i="6"/>
  <c r="G16" i="6"/>
  <c r="G23" i="6"/>
  <c r="G14" i="6"/>
  <c r="G13" i="6"/>
  <c r="G11" i="6"/>
  <c r="G10" i="6"/>
  <c r="G9" i="6"/>
  <c r="F29" i="6"/>
  <c r="F28" i="6"/>
  <c r="F24" i="6"/>
  <c r="F21" i="6"/>
  <c r="F20" i="6"/>
  <c r="F18" i="6"/>
  <c r="F17" i="6"/>
  <c r="F16" i="6"/>
  <c r="F23" i="6"/>
  <c r="F14" i="6"/>
  <c r="F13" i="6"/>
  <c r="F12" i="6"/>
  <c r="F11" i="6"/>
  <c r="F10" i="6"/>
  <c r="K30" i="6"/>
  <c r="K28" i="6"/>
  <c r="K24" i="6"/>
  <c r="K21" i="6"/>
  <c r="K20" i="6"/>
  <c r="K18" i="6"/>
  <c r="K17" i="6"/>
  <c r="K16" i="6"/>
  <c r="K23" i="6"/>
  <c r="K14" i="6"/>
  <c r="K13" i="6"/>
  <c r="K12" i="6"/>
  <c r="K11" i="6"/>
  <c r="K9" i="6"/>
  <c r="J30" i="6"/>
  <c r="J29" i="6"/>
  <c r="J28" i="6"/>
  <c r="J24" i="6"/>
  <c r="J21" i="6"/>
  <c r="J20" i="6"/>
  <c r="J18" i="6"/>
  <c r="J17" i="6"/>
  <c r="J16" i="6"/>
  <c r="J23" i="6"/>
  <c r="J14" i="6"/>
  <c r="J13" i="6"/>
  <c r="J12" i="6"/>
  <c r="J11" i="6"/>
  <c r="J10" i="6"/>
  <c r="J9" i="6"/>
  <c r="H27" i="6" l="1"/>
  <c r="F27" i="6"/>
  <c r="J27" i="6"/>
  <c r="F15" i="6"/>
  <c r="F22" i="6"/>
  <c r="G67" i="59"/>
  <c r="H67" i="59"/>
  <c r="H461" i="59"/>
  <c r="G461" i="59"/>
  <c r="G598" i="59"/>
  <c r="H598" i="59"/>
  <c r="G667" i="59"/>
  <c r="H667" i="59"/>
  <c r="G741" i="59"/>
  <c r="H741" i="59"/>
  <c r="A156" i="60"/>
  <c r="E740" i="59"/>
  <c r="E460" i="59"/>
  <c r="E66" i="59"/>
  <c r="E666" i="59"/>
  <c r="C741" i="59"/>
  <c r="D741" i="59"/>
  <c r="B742" i="59"/>
  <c r="A743" i="59"/>
  <c r="B668" i="59"/>
  <c r="A669" i="59"/>
  <c r="C667" i="59"/>
  <c r="D667" i="59"/>
  <c r="E597" i="59"/>
  <c r="C598" i="59"/>
  <c r="D598" i="59"/>
  <c r="A600" i="59"/>
  <c r="B599" i="59"/>
  <c r="C461" i="59"/>
  <c r="D461" i="59"/>
  <c r="A463" i="59"/>
  <c r="B462" i="59"/>
  <c r="C67" i="59"/>
  <c r="D67" i="59"/>
  <c r="A69" i="59"/>
  <c r="B68" i="59"/>
  <c r="C43" i="44"/>
  <c r="G68" i="59" l="1"/>
  <c r="H68" i="59"/>
  <c r="G462" i="59"/>
  <c r="H462" i="59"/>
  <c r="G599" i="59"/>
  <c r="H599" i="59"/>
  <c r="G668" i="59"/>
  <c r="H668" i="59"/>
  <c r="G742" i="59"/>
  <c r="H742" i="59"/>
  <c r="A157" i="60"/>
  <c r="E667" i="59"/>
  <c r="E598" i="59"/>
  <c r="E741" i="59"/>
  <c r="B743" i="59"/>
  <c r="A744" i="59"/>
  <c r="C742" i="59"/>
  <c r="D742" i="59"/>
  <c r="A670" i="59"/>
  <c r="B669" i="59"/>
  <c r="C668" i="59"/>
  <c r="D668" i="59"/>
  <c r="C599" i="59"/>
  <c r="D599" i="59"/>
  <c r="B600" i="59"/>
  <c r="A601" i="59"/>
  <c r="E461" i="59"/>
  <c r="D462" i="59"/>
  <c r="C462" i="59"/>
  <c r="B463" i="59"/>
  <c r="A464" i="59"/>
  <c r="E67" i="59"/>
  <c r="D68" i="59"/>
  <c r="C68" i="59"/>
  <c r="A70" i="59"/>
  <c r="B69" i="59"/>
  <c r="C36" i="44"/>
  <c r="C45" i="44"/>
  <c r="C35" i="44"/>
  <c r="C44" i="44"/>
  <c r="C38" i="44"/>
  <c r="C39" i="44"/>
  <c r="C34" i="44"/>
  <c r="C42" i="44"/>
  <c r="C46" i="44"/>
  <c r="C40" i="44"/>
  <c r="C41" i="44"/>
  <c r="F53" i="56"/>
  <c r="F54" i="56"/>
  <c r="F55" i="56"/>
  <c r="F56" i="56"/>
  <c r="F57" i="56"/>
  <c r="F58" i="56"/>
  <c r="E59" i="56"/>
  <c r="F59" i="56"/>
  <c r="E60" i="56"/>
  <c r="F60" i="56"/>
  <c r="E61" i="56"/>
  <c r="F61" i="56"/>
  <c r="E62" i="56"/>
  <c r="F62" i="56"/>
  <c r="E63" i="56"/>
  <c r="F63" i="56"/>
  <c r="E64" i="56"/>
  <c r="F64" i="56"/>
  <c r="E65" i="56"/>
  <c r="F65" i="56"/>
  <c r="E66" i="56"/>
  <c r="F66" i="56"/>
  <c r="E67" i="56"/>
  <c r="F67" i="56"/>
  <c r="E68" i="56"/>
  <c r="F68" i="56"/>
  <c r="E69" i="56"/>
  <c r="F69" i="56"/>
  <c r="E70" i="56"/>
  <c r="F70" i="56"/>
  <c r="E71" i="56"/>
  <c r="F71" i="56"/>
  <c r="E72" i="56"/>
  <c r="F72" i="56"/>
  <c r="E73" i="56"/>
  <c r="F73" i="56"/>
  <c r="E74" i="56"/>
  <c r="F74" i="56"/>
  <c r="E75" i="56"/>
  <c r="F75" i="56"/>
  <c r="E76" i="56"/>
  <c r="F76" i="56"/>
  <c r="E77" i="56"/>
  <c r="F77" i="56"/>
  <c r="E78" i="56"/>
  <c r="F78" i="56"/>
  <c r="E79" i="56"/>
  <c r="F79" i="56"/>
  <c r="E80" i="56"/>
  <c r="F80" i="56"/>
  <c r="E81" i="56"/>
  <c r="F81" i="56"/>
  <c r="E82" i="56"/>
  <c r="E83" i="56"/>
  <c r="F83" i="56"/>
  <c r="E84" i="56"/>
  <c r="F84" i="56"/>
  <c r="E85" i="56"/>
  <c r="F85" i="56"/>
  <c r="E86" i="56"/>
  <c r="F86" i="56"/>
  <c r="E87" i="56"/>
  <c r="F87" i="56"/>
  <c r="E88" i="56"/>
  <c r="F88" i="56"/>
  <c r="E89" i="56"/>
  <c r="F89" i="56"/>
  <c r="E90" i="56"/>
  <c r="F90" i="56"/>
  <c r="E91" i="56"/>
  <c r="F91" i="56"/>
  <c r="E92" i="56"/>
  <c r="F92" i="56"/>
  <c r="E93" i="56"/>
  <c r="F93" i="56"/>
  <c r="E94" i="56"/>
  <c r="F94" i="56"/>
  <c r="E95" i="56"/>
  <c r="F95" i="56"/>
  <c r="E96" i="56"/>
  <c r="F96" i="56"/>
  <c r="E97" i="56"/>
  <c r="F97" i="56"/>
  <c r="E98" i="56"/>
  <c r="F98" i="56"/>
  <c r="E99" i="56"/>
  <c r="F99" i="56"/>
  <c r="E100" i="56"/>
  <c r="F100" i="56"/>
  <c r="E101" i="56"/>
  <c r="F101" i="56"/>
  <c r="E102" i="56"/>
  <c r="F102" i="56"/>
  <c r="E103" i="56"/>
  <c r="F103" i="56"/>
  <c r="E104" i="56"/>
  <c r="F104" i="56"/>
  <c r="E105" i="56"/>
  <c r="F105" i="56"/>
  <c r="E106" i="56"/>
  <c r="F106" i="56"/>
  <c r="E107" i="56"/>
  <c r="F107" i="56"/>
  <c r="E108" i="56"/>
  <c r="F108" i="56"/>
  <c r="E109" i="56"/>
  <c r="F109" i="56"/>
  <c r="E110" i="56"/>
  <c r="F110" i="56"/>
  <c r="E111" i="56"/>
  <c r="F111" i="56"/>
  <c r="E112" i="56"/>
  <c r="F112" i="56"/>
  <c r="E113" i="56"/>
  <c r="F113" i="56"/>
  <c r="E114" i="56"/>
  <c r="F114" i="56"/>
  <c r="E115" i="56"/>
  <c r="F115" i="56"/>
  <c r="E116" i="56"/>
  <c r="F116" i="56"/>
  <c r="E117" i="56"/>
  <c r="F117" i="56"/>
  <c r="E118" i="56"/>
  <c r="F118" i="56"/>
  <c r="E119" i="56"/>
  <c r="F119" i="56"/>
  <c r="E120" i="56"/>
  <c r="F120" i="56"/>
  <c r="E121" i="56"/>
  <c r="F121" i="56"/>
  <c r="E122" i="56"/>
  <c r="F122" i="56"/>
  <c r="E123" i="56"/>
  <c r="F123" i="56"/>
  <c r="E124" i="56"/>
  <c r="F124" i="56"/>
  <c r="E125" i="56"/>
  <c r="F125" i="56"/>
  <c r="E126" i="56"/>
  <c r="F126" i="56"/>
  <c r="E127" i="56"/>
  <c r="F127" i="56"/>
  <c r="E128" i="56"/>
  <c r="F128" i="56"/>
  <c r="E129" i="56"/>
  <c r="F129" i="56"/>
  <c r="E130" i="56"/>
  <c r="F130" i="56"/>
  <c r="E131" i="56"/>
  <c r="F131" i="56"/>
  <c r="E132" i="56"/>
  <c r="F132" i="56"/>
  <c r="E133" i="56"/>
  <c r="F133" i="56"/>
  <c r="E134" i="56"/>
  <c r="F134" i="56"/>
  <c r="E135" i="56"/>
  <c r="F135" i="56"/>
  <c r="E136" i="56"/>
  <c r="F136" i="56"/>
  <c r="E137" i="56"/>
  <c r="F137" i="56"/>
  <c r="E138" i="56"/>
  <c r="F138" i="56"/>
  <c r="E139" i="56"/>
  <c r="F139" i="56"/>
  <c r="E140" i="56"/>
  <c r="F140" i="56"/>
  <c r="E141" i="56"/>
  <c r="F141" i="56"/>
  <c r="E142" i="56"/>
  <c r="F142" i="56"/>
  <c r="E143" i="56"/>
  <c r="F143" i="56"/>
  <c r="E144" i="56"/>
  <c r="F144" i="56"/>
  <c r="E145" i="56"/>
  <c r="F145" i="56"/>
  <c r="E146" i="56"/>
  <c r="F146" i="56"/>
  <c r="E147" i="56"/>
  <c r="F147" i="56"/>
  <c r="E148" i="56"/>
  <c r="F148" i="56"/>
  <c r="E149" i="56"/>
  <c r="F149" i="56"/>
  <c r="E150" i="56"/>
  <c r="F150" i="56"/>
  <c r="E151" i="56"/>
  <c r="F151" i="56"/>
  <c r="E152" i="56"/>
  <c r="F152" i="56"/>
  <c r="E153" i="56"/>
  <c r="F153" i="56"/>
  <c r="E154" i="56"/>
  <c r="F154" i="56"/>
  <c r="E155" i="56"/>
  <c r="F155" i="56"/>
  <c r="E156" i="56"/>
  <c r="F156" i="56"/>
  <c r="E157" i="56"/>
  <c r="F157" i="56"/>
  <c r="E158" i="56"/>
  <c r="F158" i="56"/>
  <c r="E159" i="56"/>
  <c r="F159" i="56"/>
  <c r="E160" i="56"/>
  <c r="F160" i="56"/>
  <c r="E161" i="56"/>
  <c r="F161" i="56"/>
  <c r="E162" i="56"/>
  <c r="F162" i="56"/>
  <c r="E163" i="56"/>
  <c r="F163" i="56"/>
  <c r="E164" i="56"/>
  <c r="F164" i="56"/>
  <c r="E165" i="56"/>
  <c r="F165" i="56"/>
  <c r="E166" i="56"/>
  <c r="F166" i="56"/>
  <c r="E167" i="56"/>
  <c r="F167" i="56"/>
  <c r="E168" i="56"/>
  <c r="F168" i="56"/>
  <c r="E169" i="56"/>
  <c r="F169" i="56"/>
  <c r="E170" i="56"/>
  <c r="F170" i="56"/>
  <c r="E171" i="56"/>
  <c r="F171" i="56"/>
  <c r="E172" i="56"/>
  <c r="F172" i="56"/>
  <c r="E173" i="56"/>
  <c r="F173" i="56"/>
  <c r="E174" i="56"/>
  <c r="F174" i="56"/>
  <c r="E175" i="56"/>
  <c r="F175" i="56"/>
  <c r="E176" i="56"/>
  <c r="F176" i="56"/>
  <c r="E177" i="56"/>
  <c r="F177" i="56"/>
  <c r="E178" i="56"/>
  <c r="F178" i="56"/>
  <c r="E179" i="56"/>
  <c r="F179" i="56"/>
  <c r="E180" i="56"/>
  <c r="F180" i="56"/>
  <c r="E181" i="56"/>
  <c r="F181" i="56"/>
  <c r="E182" i="56"/>
  <c r="F182" i="56"/>
  <c r="E183" i="56"/>
  <c r="F183" i="56"/>
  <c r="E184" i="56"/>
  <c r="F184" i="56"/>
  <c r="E185" i="56"/>
  <c r="F185" i="56"/>
  <c r="E186" i="56"/>
  <c r="F186" i="56"/>
  <c r="E187" i="56"/>
  <c r="F187" i="56"/>
  <c r="E188" i="56"/>
  <c r="F188" i="56"/>
  <c r="E189" i="56"/>
  <c r="F189" i="56"/>
  <c r="E190" i="56"/>
  <c r="F190" i="56"/>
  <c r="E191" i="56"/>
  <c r="F191" i="56"/>
  <c r="E192" i="56"/>
  <c r="F192" i="56"/>
  <c r="E193" i="56"/>
  <c r="F193" i="56"/>
  <c r="E194" i="56"/>
  <c r="F194" i="56"/>
  <c r="E195" i="56"/>
  <c r="F195" i="56"/>
  <c r="E196" i="56"/>
  <c r="F196" i="56"/>
  <c r="E197" i="56"/>
  <c r="F197" i="56"/>
  <c r="E198" i="56"/>
  <c r="F198" i="56"/>
  <c r="E199" i="56"/>
  <c r="F199" i="56"/>
  <c r="E200" i="56"/>
  <c r="F200" i="56"/>
  <c r="E201" i="56"/>
  <c r="F201" i="56"/>
  <c r="E202" i="56"/>
  <c r="F202" i="56"/>
  <c r="E203" i="56"/>
  <c r="E204" i="56"/>
  <c r="E205" i="56"/>
  <c r="F205" i="56"/>
  <c r="E206" i="56"/>
  <c r="E207" i="56"/>
  <c r="F207" i="56"/>
  <c r="E208" i="56"/>
  <c r="F208" i="56"/>
  <c r="E209" i="56"/>
  <c r="F209" i="56"/>
  <c r="E210" i="56"/>
  <c r="F210" i="56"/>
  <c r="E211" i="56"/>
  <c r="F211" i="56"/>
  <c r="E212" i="56"/>
  <c r="F212" i="56"/>
  <c r="E213" i="56"/>
  <c r="F213" i="56"/>
  <c r="E214" i="56"/>
  <c r="F214" i="56"/>
  <c r="E215" i="56"/>
  <c r="F215" i="56"/>
  <c r="E216" i="56"/>
  <c r="F216" i="56"/>
  <c r="E217" i="56"/>
  <c r="F217" i="56"/>
  <c r="E218" i="56"/>
  <c r="F218" i="56"/>
  <c r="E219" i="56"/>
  <c r="F219" i="56"/>
  <c r="E220" i="56"/>
  <c r="F220" i="56"/>
  <c r="E221" i="56"/>
  <c r="F221" i="56"/>
  <c r="E222" i="56"/>
  <c r="F222" i="56"/>
  <c r="E223" i="56"/>
  <c r="F223" i="56"/>
  <c r="E224" i="56"/>
  <c r="F224" i="56"/>
  <c r="E225" i="56"/>
  <c r="F225" i="56"/>
  <c r="E226" i="56"/>
  <c r="F226" i="56"/>
  <c r="E227" i="56"/>
  <c r="F227" i="56"/>
  <c r="E228" i="56"/>
  <c r="F228" i="56"/>
  <c r="E229" i="56"/>
  <c r="F229" i="56"/>
  <c r="E230" i="56"/>
  <c r="F230" i="56"/>
  <c r="E231" i="56"/>
  <c r="F231" i="56"/>
  <c r="E232" i="56"/>
  <c r="F232" i="56"/>
  <c r="E233" i="56"/>
  <c r="F233" i="56"/>
  <c r="E234" i="56"/>
  <c r="F234" i="56"/>
  <c r="E235" i="56"/>
  <c r="F235" i="56"/>
  <c r="E236" i="56"/>
  <c r="F236" i="56"/>
  <c r="E237" i="56"/>
  <c r="F237" i="56"/>
  <c r="E238" i="56"/>
  <c r="F238" i="56"/>
  <c r="E239" i="56"/>
  <c r="F239" i="56"/>
  <c r="E240" i="56"/>
  <c r="F240" i="56"/>
  <c r="E241" i="56"/>
  <c r="F241" i="56"/>
  <c r="E242" i="56"/>
  <c r="F242" i="56"/>
  <c r="E243" i="56"/>
  <c r="F243" i="56"/>
  <c r="E244" i="56"/>
  <c r="F244" i="56"/>
  <c r="E245" i="56"/>
  <c r="F245" i="56"/>
  <c r="E246" i="56"/>
  <c r="F246" i="56"/>
  <c r="E247" i="56"/>
  <c r="F247" i="56"/>
  <c r="E248" i="56"/>
  <c r="F248" i="56"/>
  <c r="E249" i="56"/>
  <c r="F249" i="56"/>
  <c r="E250" i="56"/>
  <c r="F250" i="56"/>
  <c r="E251" i="56"/>
  <c r="F251" i="56"/>
  <c r="E252" i="56"/>
  <c r="F252" i="56"/>
  <c r="E253" i="56"/>
  <c r="F253" i="56"/>
  <c r="E254" i="56"/>
  <c r="F254" i="56"/>
  <c r="E255" i="56"/>
  <c r="F255" i="56"/>
  <c r="E256" i="56"/>
  <c r="F256" i="56"/>
  <c r="E257" i="56"/>
  <c r="F257" i="56"/>
  <c r="E258" i="56"/>
  <c r="F258" i="56"/>
  <c r="E259" i="56"/>
  <c r="F259" i="56"/>
  <c r="E260" i="56"/>
  <c r="F260" i="56"/>
  <c r="E261" i="56"/>
  <c r="F261" i="56"/>
  <c r="E262" i="56"/>
  <c r="F262" i="56"/>
  <c r="E263" i="56"/>
  <c r="F263" i="56"/>
  <c r="E264" i="56"/>
  <c r="F264" i="56"/>
  <c r="E265" i="56"/>
  <c r="F265" i="56"/>
  <c r="E266" i="56"/>
  <c r="F266" i="56"/>
  <c r="E267" i="56"/>
  <c r="F267" i="56"/>
  <c r="E268" i="56"/>
  <c r="F268" i="56"/>
  <c r="E269" i="56"/>
  <c r="F269" i="56"/>
  <c r="E270" i="56"/>
  <c r="F270" i="56"/>
  <c r="E271" i="56"/>
  <c r="F271" i="56"/>
  <c r="E272" i="56"/>
  <c r="F272" i="56"/>
  <c r="E273" i="56"/>
  <c r="F273" i="56"/>
  <c r="E274" i="56"/>
  <c r="F274" i="56"/>
  <c r="E275" i="56"/>
  <c r="F275" i="56"/>
  <c r="E276" i="56"/>
  <c r="F276" i="56"/>
  <c r="E277" i="56"/>
  <c r="F277" i="56"/>
  <c r="E278" i="56"/>
  <c r="F278" i="56"/>
  <c r="E279" i="56"/>
  <c r="F279" i="56"/>
  <c r="E280" i="56"/>
  <c r="F280" i="56"/>
  <c r="E281" i="56"/>
  <c r="F281" i="56"/>
  <c r="E282" i="56"/>
  <c r="F282" i="56"/>
  <c r="E283" i="56"/>
  <c r="F283" i="56"/>
  <c r="E284" i="56"/>
  <c r="F284" i="56"/>
  <c r="E285" i="56"/>
  <c r="F285" i="56"/>
  <c r="E286" i="56"/>
  <c r="F286" i="56"/>
  <c r="E287" i="56"/>
  <c r="F287" i="56"/>
  <c r="E288" i="56"/>
  <c r="F288" i="56"/>
  <c r="E289" i="56"/>
  <c r="F289" i="56"/>
  <c r="E290" i="56"/>
  <c r="F290" i="56"/>
  <c r="E291" i="56"/>
  <c r="F291" i="56"/>
  <c r="E292" i="56"/>
  <c r="F292" i="56"/>
  <c r="E293" i="56"/>
  <c r="F293" i="56"/>
  <c r="E294" i="56"/>
  <c r="F294" i="56"/>
  <c r="E295" i="56"/>
  <c r="F295" i="56"/>
  <c r="E296" i="56"/>
  <c r="F296" i="56"/>
  <c r="E297" i="56"/>
  <c r="F297" i="56"/>
  <c r="E298" i="56"/>
  <c r="F298" i="56"/>
  <c r="E299" i="56"/>
  <c r="F299" i="56"/>
  <c r="E300" i="56"/>
  <c r="F300" i="56"/>
  <c r="E301" i="56"/>
  <c r="F301" i="56"/>
  <c r="E302" i="56"/>
  <c r="F302" i="56"/>
  <c r="E303" i="56"/>
  <c r="F303" i="56"/>
  <c r="E304" i="56"/>
  <c r="F304" i="56"/>
  <c r="E305" i="56"/>
  <c r="F305" i="56"/>
  <c r="E306" i="56"/>
  <c r="F306" i="56"/>
  <c r="E307" i="56"/>
  <c r="F307" i="56"/>
  <c r="E308" i="56"/>
  <c r="F308" i="56"/>
  <c r="E309" i="56"/>
  <c r="F309" i="56"/>
  <c r="E310" i="56"/>
  <c r="F310" i="56"/>
  <c r="E311" i="56"/>
  <c r="F311" i="56"/>
  <c r="E312" i="56"/>
  <c r="F312" i="56"/>
  <c r="E313" i="56"/>
  <c r="F313" i="56"/>
  <c r="E314" i="56"/>
  <c r="F314" i="56"/>
  <c r="E315" i="56"/>
  <c r="F315" i="56"/>
  <c r="E316" i="56"/>
  <c r="F316" i="56"/>
  <c r="E317" i="56"/>
  <c r="F317" i="56"/>
  <c r="E318" i="56"/>
  <c r="F318" i="56"/>
  <c r="E319" i="56"/>
  <c r="F319" i="56"/>
  <c r="E320" i="56"/>
  <c r="F320" i="56"/>
  <c r="E321" i="56"/>
  <c r="F321" i="56"/>
  <c r="E322" i="56"/>
  <c r="F322" i="56"/>
  <c r="E323" i="56"/>
  <c r="F323" i="56"/>
  <c r="E324" i="56"/>
  <c r="F324" i="56"/>
  <c r="E325" i="56"/>
  <c r="F325" i="56"/>
  <c r="E326" i="56"/>
  <c r="F326" i="56"/>
  <c r="E327" i="56"/>
  <c r="F327" i="56"/>
  <c r="E328" i="56"/>
  <c r="F328" i="56"/>
  <c r="E329" i="56"/>
  <c r="F329" i="56"/>
  <c r="E330" i="56"/>
  <c r="F330" i="56"/>
  <c r="E331" i="56"/>
  <c r="F331" i="56"/>
  <c r="E332" i="56"/>
  <c r="F332" i="56"/>
  <c r="E333" i="56"/>
  <c r="F333" i="56"/>
  <c r="E334" i="56"/>
  <c r="F334" i="56"/>
  <c r="E335" i="56"/>
  <c r="F335" i="56"/>
  <c r="E336" i="56"/>
  <c r="F336" i="56"/>
  <c r="E337" i="56"/>
  <c r="F337" i="56"/>
  <c r="E338" i="56"/>
  <c r="F338" i="56"/>
  <c r="E339" i="56"/>
  <c r="F339" i="56"/>
  <c r="E340" i="56"/>
  <c r="F340" i="56"/>
  <c r="E341" i="56"/>
  <c r="F341" i="56"/>
  <c r="E342" i="56"/>
  <c r="F342" i="56"/>
  <c r="E343" i="56"/>
  <c r="F343" i="56"/>
  <c r="E344" i="56"/>
  <c r="F344" i="56"/>
  <c r="E345" i="56"/>
  <c r="F345" i="56"/>
  <c r="E346" i="56"/>
  <c r="F346" i="56"/>
  <c r="E347" i="56"/>
  <c r="F347" i="56"/>
  <c r="E348" i="56"/>
  <c r="F348" i="56"/>
  <c r="E349" i="56"/>
  <c r="F349" i="56"/>
  <c r="E350" i="56"/>
  <c r="F350" i="56"/>
  <c r="E351" i="56"/>
  <c r="F351" i="56"/>
  <c r="E352" i="56"/>
  <c r="F352" i="56"/>
  <c r="E353" i="56"/>
  <c r="F353" i="56"/>
  <c r="E354" i="56"/>
  <c r="F354" i="56"/>
  <c r="E355" i="56"/>
  <c r="F355" i="56"/>
  <c r="E356" i="56"/>
  <c r="F356" i="56"/>
  <c r="E357" i="56"/>
  <c r="F357" i="56"/>
  <c r="E358" i="56"/>
  <c r="F358" i="56"/>
  <c r="E359" i="56"/>
  <c r="F359" i="56"/>
  <c r="E360" i="56"/>
  <c r="F360" i="56"/>
  <c r="E361" i="56"/>
  <c r="F361" i="56"/>
  <c r="E362" i="56"/>
  <c r="F362" i="56"/>
  <c r="E363" i="56"/>
  <c r="F363" i="56"/>
  <c r="E364" i="56"/>
  <c r="F364" i="56"/>
  <c r="E365" i="56"/>
  <c r="F365" i="56"/>
  <c r="E366" i="56"/>
  <c r="F366" i="56"/>
  <c r="E367" i="56"/>
  <c r="F367" i="56"/>
  <c r="E368" i="56"/>
  <c r="F368" i="56"/>
  <c r="E369" i="56"/>
  <c r="F369" i="56"/>
  <c r="E370" i="56"/>
  <c r="F370" i="56"/>
  <c r="E371" i="56"/>
  <c r="F371" i="56"/>
  <c r="E372" i="56"/>
  <c r="F372" i="56"/>
  <c r="E373" i="56"/>
  <c r="F373" i="56"/>
  <c r="E374" i="56"/>
  <c r="F374" i="56"/>
  <c r="E375" i="56"/>
  <c r="F375" i="56"/>
  <c r="E376" i="56"/>
  <c r="F376" i="56"/>
  <c r="E377" i="56"/>
  <c r="F377" i="56"/>
  <c r="E378" i="56"/>
  <c r="F378" i="56"/>
  <c r="E379" i="56"/>
  <c r="F379" i="56"/>
  <c r="E380" i="56"/>
  <c r="F380" i="56"/>
  <c r="E381" i="56"/>
  <c r="F381" i="56"/>
  <c r="E382" i="56"/>
  <c r="F382" i="56"/>
  <c r="E383" i="56"/>
  <c r="F383" i="56"/>
  <c r="E384" i="56"/>
  <c r="F384" i="56"/>
  <c r="E385" i="56"/>
  <c r="F385" i="56"/>
  <c r="E386" i="56"/>
  <c r="F386" i="56"/>
  <c r="E387" i="56"/>
  <c r="F387" i="56"/>
  <c r="E388" i="56"/>
  <c r="F388" i="56"/>
  <c r="E389" i="56"/>
  <c r="F389" i="56"/>
  <c r="E390" i="56"/>
  <c r="F390" i="56"/>
  <c r="E391" i="56"/>
  <c r="F391" i="56"/>
  <c r="E392" i="56"/>
  <c r="F392" i="56"/>
  <c r="E393" i="56"/>
  <c r="F393" i="56"/>
  <c r="E394" i="56"/>
  <c r="F394" i="56"/>
  <c r="E395" i="56"/>
  <c r="F395" i="56"/>
  <c r="E396" i="56"/>
  <c r="F396" i="56"/>
  <c r="E397" i="56"/>
  <c r="F397" i="56"/>
  <c r="E398" i="56"/>
  <c r="F398" i="56"/>
  <c r="E399" i="56"/>
  <c r="F399" i="56"/>
  <c r="E400" i="56"/>
  <c r="F400" i="56"/>
  <c r="E401" i="56"/>
  <c r="F401" i="56"/>
  <c r="E402" i="56"/>
  <c r="F402" i="56"/>
  <c r="E403" i="56"/>
  <c r="F403" i="56"/>
  <c r="E404" i="56"/>
  <c r="F404" i="56"/>
  <c r="E405" i="56"/>
  <c r="F405" i="56"/>
  <c r="E406" i="56"/>
  <c r="F406" i="56"/>
  <c r="E407" i="56"/>
  <c r="F407" i="56"/>
  <c r="E408" i="56"/>
  <c r="F408" i="56"/>
  <c r="E409" i="56"/>
  <c r="F409" i="56"/>
  <c r="E410" i="56"/>
  <c r="F410" i="56"/>
  <c r="E411" i="56"/>
  <c r="F411" i="56"/>
  <c r="E412" i="56"/>
  <c r="F412" i="56"/>
  <c r="E413" i="56"/>
  <c r="F413" i="56"/>
  <c r="E414" i="56"/>
  <c r="F414" i="56"/>
  <c r="E415" i="56"/>
  <c r="F415" i="56"/>
  <c r="E416" i="56"/>
  <c r="F416" i="56"/>
  <c r="E417" i="56"/>
  <c r="F417" i="56"/>
  <c r="E418" i="56"/>
  <c r="F418" i="56"/>
  <c r="E419" i="56"/>
  <c r="F419" i="56"/>
  <c r="E420" i="56"/>
  <c r="F420" i="56"/>
  <c r="E421" i="56"/>
  <c r="F421" i="56"/>
  <c r="E422" i="56"/>
  <c r="F422" i="56"/>
  <c r="E423" i="56"/>
  <c r="F423" i="56"/>
  <c r="E424" i="56"/>
  <c r="F424" i="56"/>
  <c r="E425" i="56"/>
  <c r="F425" i="56"/>
  <c r="E426" i="56"/>
  <c r="F426" i="56"/>
  <c r="E427" i="56"/>
  <c r="F427" i="56"/>
  <c r="E428" i="56"/>
  <c r="F428" i="56"/>
  <c r="E429" i="56"/>
  <c r="F429" i="56"/>
  <c r="E430" i="56"/>
  <c r="F430" i="56"/>
  <c r="E431" i="56"/>
  <c r="F431" i="56"/>
  <c r="E432" i="56"/>
  <c r="F432" i="56"/>
  <c r="E433" i="56"/>
  <c r="F433" i="56"/>
  <c r="E434" i="56"/>
  <c r="F434" i="56"/>
  <c r="E435" i="56"/>
  <c r="F435" i="56"/>
  <c r="E436" i="56"/>
  <c r="F436" i="56"/>
  <c r="E437" i="56"/>
  <c r="F437" i="56"/>
  <c r="E438" i="56"/>
  <c r="F438" i="56"/>
  <c r="E439" i="56"/>
  <c r="F439" i="56"/>
  <c r="E440" i="56"/>
  <c r="F440" i="56"/>
  <c r="E441" i="56"/>
  <c r="F441" i="56"/>
  <c r="E442" i="56"/>
  <c r="F442" i="56"/>
  <c r="E443" i="56"/>
  <c r="F443" i="56"/>
  <c r="E444" i="56"/>
  <c r="F444" i="56"/>
  <c r="E445" i="56"/>
  <c r="F445" i="56"/>
  <c r="E446" i="56"/>
  <c r="F446" i="56"/>
  <c r="E447" i="56"/>
  <c r="F447" i="56"/>
  <c r="E448" i="56"/>
  <c r="F448" i="56"/>
  <c r="E449" i="56"/>
  <c r="F449" i="56"/>
  <c r="E450" i="56"/>
  <c r="F450" i="56"/>
  <c r="E451" i="56"/>
  <c r="F451" i="56"/>
  <c r="E452" i="56"/>
  <c r="F452" i="56"/>
  <c r="E453" i="56"/>
  <c r="F453" i="56"/>
  <c r="E454" i="56"/>
  <c r="F454" i="56"/>
  <c r="E455" i="56"/>
  <c r="F455" i="56"/>
  <c r="E456" i="56"/>
  <c r="F456" i="56"/>
  <c r="E457" i="56"/>
  <c r="F457" i="56"/>
  <c r="E458" i="56"/>
  <c r="F458" i="56"/>
  <c r="E459" i="56"/>
  <c r="F459" i="56"/>
  <c r="E460" i="56"/>
  <c r="F460" i="56"/>
  <c r="E461" i="56"/>
  <c r="F461" i="56"/>
  <c r="E462" i="56"/>
  <c r="F462" i="56"/>
  <c r="E463" i="56"/>
  <c r="F463" i="56"/>
  <c r="E464" i="56"/>
  <c r="F464" i="56"/>
  <c r="E465" i="56"/>
  <c r="F465" i="56"/>
  <c r="E466" i="56"/>
  <c r="F466" i="56"/>
  <c r="E467" i="56"/>
  <c r="F467" i="56"/>
  <c r="E468" i="56"/>
  <c r="F468" i="56"/>
  <c r="E469" i="56"/>
  <c r="F469" i="56"/>
  <c r="E470" i="56"/>
  <c r="F470" i="56"/>
  <c r="E471" i="56"/>
  <c r="F471" i="56"/>
  <c r="E472" i="56"/>
  <c r="F472" i="56"/>
  <c r="E473" i="56"/>
  <c r="F473" i="56"/>
  <c r="E474" i="56"/>
  <c r="F474" i="56"/>
  <c r="E475" i="56"/>
  <c r="F475" i="56"/>
  <c r="E476" i="56"/>
  <c r="F476" i="56"/>
  <c r="E477" i="56"/>
  <c r="F477" i="56"/>
  <c r="E478" i="56"/>
  <c r="F478" i="56"/>
  <c r="E479" i="56"/>
  <c r="F479" i="56"/>
  <c r="E480" i="56"/>
  <c r="F480" i="56"/>
  <c r="E481" i="56"/>
  <c r="F481" i="56"/>
  <c r="E482" i="56"/>
  <c r="F482" i="56"/>
  <c r="E483" i="56"/>
  <c r="F483" i="56"/>
  <c r="E484" i="56"/>
  <c r="F484" i="56"/>
  <c r="E485" i="56"/>
  <c r="F485" i="56"/>
  <c r="E486" i="56"/>
  <c r="F486" i="56"/>
  <c r="E487" i="56"/>
  <c r="F487" i="56"/>
  <c r="E488" i="56"/>
  <c r="F488" i="56"/>
  <c r="E489" i="56"/>
  <c r="F489" i="56"/>
  <c r="E490" i="56"/>
  <c r="F490" i="56"/>
  <c r="E491" i="56"/>
  <c r="F491" i="56"/>
  <c r="E492" i="56"/>
  <c r="F492" i="56"/>
  <c r="E493" i="56"/>
  <c r="F493" i="56"/>
  <c r="E494" i="56"/>
  <c r="F494" i="56"/>
  <c r="E495" i="56"/>
  <c r="F495" i="56"/>
  <c r="E496" i="56"/>
  <c r="F496" i="56"/>
  <c r="E497" i="56"/>
  <c r="F497" i="56"/>
  <c r="E498" i="56"/>
  <c r="F498" i="56"/>
  <c r="E499" i="56"/>
  <c r="F499" i="56"/>
  <c r="E500" i="56"/>
  <c r="F500" i="56"/>
  <c r="E501" i="56"/>
  <c r="F501" i="56"/>
  <c r="E502" i="56"/>
  <c r="F502" i="56"/>
  <c r="E503" i="56"/>
  <c r="F503" i="56"/>
  <c r="E504" i="56"/>
  <c r="F504" i="56"/>
  <c r="E505" i="56"/>
  <c r="F505" i="56"/>
  <c r="E506" i="56"/>
  <c r="F506" i="56"/>
  <c r="E507" i="56"/>
  <c r="F507" i="56"/>
  <c r="E508" i="56"/>
  <c r="F508" i="56"/>
  <c r="E509" i="56"/>
  <c r="F509" i="56"/>
  <c r="E510" i="56"/>
  <c r="F510" i="56"/>
  <c r="E511" i="56"/>
  <c r="F511" i="56"/>
  <c r="E512" i="56"/>
  <c r="F512" i="56"/>
  <c r="E513" i="56"/>
  <c r="F513" i="56"/>
  <c r="E514" i="56"/>
  <c r="F514" i="56"/>
  <c r="E515" i="56"/>
  <c r="F515" i="56"/>
  <c r="E516" i="56"/>
  <c r="F516" i="56"/>
  <c r="E517" i="56"/>
  <c r="F517" i="56"/>
  <c r="E518" i="56"/>
  <c r="F518" i="56"/>
  <c r="E519" i="56"/>
  <c r="F519" i="56"/>
  <c r="E520" i="56"/>
  <c r="F520" i="56"/>
  <c r="E521" i="56"/>
  <c r="F521" i="56"/>
  <c r="E522" i="56"/>
  <c r="F522" i="56"/>
  <c r="E523" i="56"/>
  <c r="F523" i="56"/>
  <c r="E524" i="56"/>
  <c r="F524" i="56"/>
  <c r="E525" i="56"/>
  <c r="F525" i="56"/>
  <c r="E526" i="56"/>
  <c r="F526" i="56"/>
  <c r="E527" i="56"/>
  <c r="F527" i="56"/>
  <c r="E528" i="56"/>
  <c r="F528" i="56"/>
  <c r="E529" i="56"/>
  <c r="F529" i="56"/>
  <c r="E530" i="56"/>
  <c r="F530" i="56"/>
  <c r="E531" i="56"/>
  <c r="F531" i="56"/>
  <c r="E532" i="56"/>
  <c r="F532" i="56"/>
  <c r="E533" i="56"/>
  <c r="F533" i="56"/>
  <c r="E534" i="56"/>
  <c r="F534" i="56"/>
  <c r="E535" i="56"/>
  <c r="F535" i="56"/>
  <c r="E536" i="56"/>
  <c r="F536" i="56"/>
  <c r="E537" i="56"/>
  <c r="F537" i="56"/>
  <c r="E538" i="56"/>
  <c r="F538" i="56"/>
  <c r="E539" i="56"/>
  <c r="F539" i="56"/>
  <c r="E540" i="56"/>
  <c r="F540" i="56"/>
  <c r="E541" i="56"/>
  <c r="F541" i="56"/>
  <c r="E542" i="56"/>
  <c r="F542" i="56"/>
  <c r="E543" i="56"/>
  <c r="F543" i="56"/>
  <c r="E544" i="56"/>
  <c r="F544" i="56"/>
  <c r="E545" i="56"/>
  <c r="F545" i="56"/>
  <c r="E546" i="56"/>
  <c r="F546" i="56"/>
  <c r="E547" i="56"/>
  <c r="F547" i="56"/>
  <c r="E548" i="56"/>
  <c r="F548" i="56"/>
  <c r="E549" i="56"/>
  <c r="F549" i="56"/>
  <c r="E550" i="56"/>
  <c r="F550" i="56"/>
  <c r="E551" i="56"/>
  <c r="F551" i="56"/>
  <c r="E552" i="56"/>
  <c r="F552" i="56"/>
  <c r="E553" i="56"/>
  <c r="F553" i="56"/>
  <c r="E554" i="56"/>
  <c r="F554" i="56"/>
  <c r="E555" i="56"/>
  <c r="F555" i="56"/>
  <c r="E556" i="56"/>
  <c r="F556" i="56"/>
  <c r="E557" i="56"/>
  <c r="F557" i="56"/>
  <c r="E558" i="56"/>
  <c r="F558" i="56"/>
  <c r="E559" i="56"/>
  <c r="F559" i="56"/>
  <c r="E560" i="56"/>
  <c r="F560" i="56"/>
  <c r="E561" i="56"/>
  <c r="F561" i="56"/>
  <c r="E562" i="56"/>
  <c r="F562" i="56"/>
  <c r="E563" i="56"/>
  <c r="F563" i="56"/>
  <c r="E564" i="56"/>
  <c r="F564" i="56"/>
  <c r="E565" i="56"/>
  <c r="F565" i="56"/>
  <c r="E566" i="56"/>
  <c r="F566" i="56"/>
  <c r="E567" i="56"/>
  <c r="F567" i="56"/>
  <c r="E568" i="56"/>
  <c r="F568" i="56"/>
  <c r="E569" i="56"/>
  <c r="F569" i="56"/>
  <c r="E570" i="56"/>
  <c r="F570" i="56"/>
  <c r="E571" i="56"/>
  <c r="F571" i="56"/>
  <c r="E572" i="56"/>
  <c r="F572" i="56"/>
  <c r="E573" i="56"/>
  <c r="F573" i="56"/>
  <c r="E574" i="56"/>
  <c r="F574" i="56"/>
  <c r="E575" i="56"/>
  <c r="F575" i="56"/>
  <c r="E576" i="56"/>
  <c r="F576" i="56"/>
  <c r="E577" i="56"/>
  <c r="F577" i="56"/>
  <c r="E578" i="56"/>
  <c r="F578" i="56"/>
  <c r="E579" i="56"/>
  <c r="F579" i="56"/>
  <c r="E580" i="56"/>
  <c r="F580" i="56"/>
  <c r="E581" i="56"/>
  <c r="F581" i="56"/>
  <c r="E582" i="56"/>
  <c r="F582" i="56"/>
  <c r="E583" i="56"/>
  <c r="F583" i="56"/>
  <c r="E584" i="56"/>
  <c r="F584" i="56"/>
  <c r="E585" i="56"/>
  <c r="F585" i="56"/>
  <c r="E586" i="56"/>
  <c r="F586" i="56"/>
  <c r="E587" i="56"/>
  <c r="F587" i="56"/>
  <c r="E588" i="56"/>
  <c r="F588" i="56"/>
  <c r="E589" i="56"/>
  <c r="F589" i="56"/>
  <c r="E590" i="56"/>
  <c r="F590" i="56"/>
  <c r="E591" i="56"/>
  <c r="F591" i="56"/>
  <c r="E592" i="56"/>
  <c r="F592" i="56"/>
  <c r="E593" i="56"/>
  <c r="F593" i="56"/>
  <c r="E594" i="56"/>
  <c r="F594" i="56"/>
  <c r="E595" i="56"/>
  <c r="F595" i="56"/>
  <c r="E596" i="56"/>
  <c r="F596" i="56"/>
  <c r="E597" i="56"/>
  <c r="F597" i="56"/>
  <c r="E598" i="56"/>
  <c r="F598" i="56"/>
  <c r="E599" i="56"/>
  <c r="F599" i="56"/>
  <c r="E600" i="56"/>
  <c r="F600" i="56"/>
  <c r="E601" i="56"/>
  <c r="F601" i="56"/>
  <c r="E602" i="56"/>
  <c r="F602" i="56"/>
  <c r="E603" i="56"/>
  <c r="F603" i="56"/>
  <c r="E604" i="56"/>
  <c r="F604" i="56"/>
  <c r="E605" i="56"/>
  <c r="F605" i="56"/>
  <c r="E606" i="56"/>
  <c r="F606" i="56"/>
  <c r="E607" i="56"/>
  <c r="F607" i="56"/>
  <c r="E608" i="56"/>
  <c r="F608" i="56"/>
  <c r="E609" i="56"/>
  <c r="F609" i="56"/>
  <c r="E610" i="56"/>
  <c r="F610" i="56"/>
  <c r="E611" i="56"/>
  <c r="F611" i="56"/>
  <c r="E612" i="56"/>
  <c r="F612" i="56"/>
  <c r="E613" i="56"/>
  <c r="F613" i="56"/>
  <c r="E614" i="56"/>
  <c r="F614" i="56"/>
  <c r="E615" i="56"/>
  <c r="F615" i="56"/>
  <c r="E616" i="56"/>
  <c r="F616" i="56"/>
  <c r="E617" i="56"/>
  <c r="F617" i="56"/>
  <c r="E618" i="56"/>
  <c r="F618" i="56"/>
  <c r="E619" i="56"/>
  <c r="F619" i="56"/>
  <c r="E620" i="56"/>
  <c r="F620" i="56"/>
  <c r="E621" i="56"/>
  <c r="F621" i="56"/>
  <c r="E622" i="56"/>
  <c r="F622" i="56"/>
  <c r="E623" i="56"/>
  <c r="F623" i="56"/>
  <c r="E624" i="56"/>
  <c r="F624" i="56"/>
  <c r="E625" i="56"/>
  <c r="F625" i="56"/>
  <c r="E626" i="56"/>
  <c r="F626" i="56"/>
  <c r="E627" i="56"/>
  <c r="F627" i="56"/>
  <c r="E628" i="56"/>
  <c r="F628" i="56"/>
  <c r="E629" i="56"/>
  <c r="F629" i="56"/>
  <c r="E630" i="56"/>
  <c r="F630" i="56"/>
  <c r="E631" i="56"/>
  <c r="F631" i="56"/>
  <c r="E632" i="56"/>
  <c r="F632" i="56"/>
  <c r="E633" i="56"/>
  <c r="F633" i="56"/>
  <c r="E634" i="56"/>
  <c r="F634" i="56"/>
  <c r="E635" i="56"/>
  <c r="F635" i="56"/>
  <c r="E636" i="56"/>
  <c r="F636" i="56"/>
  <c r="E637" i="56"/>
  <c r="F637" i="56"/>
  <c r="E638" i="56"/>
  <c r="F638" i="56"/>
  <c r="E639" i="56"/>
  <c r="F639" i="56"/>
  <c r="E640" i="56"/>
  <c r="F640" i="56"/>
  <c r="E641" i="56"/>
  <c r="F641" i="56"/>
  <c r="E642" i="56"/>
  <c r="F642" i="56"/>
  <c r="E643" i="56"/>
  <c r="F643" i="56"/>
  <c r="E644" i="56"/>
  <c r="F644" i="56"/>
  <c r="E645" i="56"/>
  <c r="F645" i="56"/>
  <c r="E646" i="56"/>
  <c r="F646" i="56"/>
  <c r="E647" i="56"/>
  <c r="F647" i="56"/>
  <c r="E648" i="56"/>
  <c r="F648" i="56"/>
  <c r="E649" i="56"/>
  <c r="F649" i="56"/>
  <c r="E650" i="56"/>
  <c r="F650" i="56"/>
  <c r="E651" i="56"/>
  <c r="F651" i="56"/>
  <c r="E652" i="56"/>
  <c r="F652" i="56"/>
  <c r="E653" i="56"/>
  <c r="F653" i="56"/>
  <c r="E654" i="56"/>
  <c r="F654" i="56"/>
  <c r="E655" i="56"/>
  <c r="F655" i="56"/>
  <c r="E656" i="56"/>
  <c r="F656" i="56"/>
  <c r="E657" i="56"/>
  <c r="F657" i="56"/>
  <c r="E658" i="56"/>
  <c r="E659" i="56"/>
  <c r="E660" i="56"/>
  <c r="E661" i="56"/>
  <c r="E662" i="56"/>
  <c r="E663" i="56"/>
  <c r="F663" i="56"/>
  <c r="E664" i="56"/>
  <c r="F664" i="56"/>
  <c r="E665" i="56"/>
  <c r="F665" i="56"/>
  <c r="E666" i="56"/>
  <c r="F666" i="56"/>
  <c r="E667" i="56"/>
  <c r="F667" i="56"/>
  <c r="E668" i="56"/>
  <c r="F668" i="56"/>
  <c r="E669" i="56"/>
  <c r="F669" i="56"/>
  <c r="E670" i="56"/>
  <c r="F670" i="56"/>
  <c r="E671" i="56"/>
  <c r="F671" i="56"/>
  <c r="E672" i="56"/>
  <c r="F672" i="56"/>
  <c r="E673" i="56"/>
  <c r="F673" i="56"/>
  <c r="E674" i="56"/>
  <c r="F674" i="56"/>
  <c r="E675" i="56"/>
  <c r="F675" i="56"/>
  <c r="E676" i="56"/>
  <c r="F676" i="56"/>
  <c r="E677" i="56"/>
  <c r="F677" i="56"/>
  <c r="E678" i="56"/>
  <c r="F678" i="56"/>
  <c r="E679" i="56"/>
  <c r="F679" i="56"/>
  <c r="E680" i="56"/>
  <c r="F680" i="56"/>
  <c r="E681" i="56"/>
  <c r="F681" i="56"/>
  <c r="E682" i="56"/>
  <c r="F682" i="56"/>
  <c r="E683" i="56"/>
  <c r="F683" i="56"/>
  <c r="E684" i="56"/>
  <c r="F684" i="56"/>
  <c r="E685" i="56"/>
  <c r="F685" i="56"/>
  <c r="E686" i="56"/>
  <c r="F686" i="56"/>
  <c r="E687" i="56"/>
  <c r="F687" i="56"/>
  <c r="E688" i="56"/>
  <c r="F688" i="56"/>
  <c r="E689" i="56"/>
  <c r="F689" i="56"/>
  <c r="E690" i="56"/>
  <c r="F690" i="56"/>
  <c r="E691" i="56"/>
  <c r="F691" i="56"/>
  <c r="E692" i="56"/>
  <c r="F692" i="56"/>
  <c r="E693" i="56"/>
  <c r="F693" i="56"/>
  <c r="E694" i="56"/>
  <c r="F694" i="56"/>
  <c r="E695" i="56"/>
  <c r="F695" i="56"/>
  <c r="E696" i="56"/>
  <c r="F696" i="56"/>
  <c r="E697" i="56"/>
  <c r="F697" i="56"/>
  <c r="E698" i="56"/>
  <c r="F698" i="56"/>
  <c r="E699" i="56"/>
  <c r="F699" i="56"/>
  <c r="E700" i="56"/>
  <c r="F700" i="56"/>
  <c r="E701" i="56"/>
  <c r="F701" i="56"/>
  <c r="E702" i="56"/>
  <c r="F702" i="56"/>
  <c r="E703" i="56"/>
  <c r="F703" i="56"/>
  <c r="E704" i="56"/>
  <c r="F704" i="56"/>
  <c r="E705" i="56"/>
  <c r="F705" i="56"/>
  <c r="E706" i="56"/>
  <c r="F706" i="56"/>
  <c r="E707" i="56"/>
  <c r="F707" i="56"/>
  <c r="E708" i="56"/>
  <c r="F708" i="56"/>
  <c r="E709" i="56"/>
  <c r="F709" i="56"/>
  <c r="E710" i="56"/>
  <c r="F710" i="56"/>
  <c r="E711" i="56"/>
  <c r="F711" i="56"/>
  <c r="E712" i="56"/>
  <c r="F712" i="56"/>
  <c r="E713" i="56"/>
  <c r="F713" i="56"/>
  <c r="E714" i="56"/>
  <c r="F714" i="56"/>
  <c r="E715" i="56"/>
  <c r="F715" i="56"/>
  <c r="E716" i="56"/>
  <c r="F716" i="56"/>
  <c r="E717" i="56"/>
  <c r="F717" i="56"/>
  <c r="E718" i="56"/>
  <c r="F718" i="56"/>
  <c r="E719" i="56"/>
  <c r="F719" i="56"/>
  <c r="E720" i="56"/>
  <c r="F720" i="56"/>
  <c r="E721" i="56"/>
  <c r="F721" i="56"/>
  <c r="E722" i="56"/>
  <c r="F722" i="56"/>
  <c r="E723" i="56"/>
  <c r="F723" i="56"/>
  <c r="E724" i="56"/>
  <c r="F724" i="56"/>
  <c r="E725" i="56"/>
  <c r="F725" i="56"/>
  <c r="E726" i="56"/>
  <c r="F726" i="56"/>
  <c r="E727" i="56"/>
  <c r="F727" i="56"/>
  <c r="E728" i="56"/>
  <c r="F728" i="56"/>
  <c r="E729" i="56"/>
  <c r="F729" i="56"/>
  <c r="E730" i="56"/>
  <c r="F730" i="56"/>
  <c r="E731" i="56"/>
  <c r="F731" i="56"/>
  <c r="E732" i="56"/>
  <c r="F732" i="56"/>
  <c r="E733" i="56"/>
  <c r="F733" i="56"/>
  <c r="E734" i="56"/>
  <c r="F734" i="56"/>
  <c r="E735" i="56"/>
  <c r="F735" i="56"/>
  <c r="E736" i="56"/>
  <c r="F736" i="56"/>
  <c r="E737" i="56"/>
  <c r="F737" i="56"/>
  <c r="E738" i="56"/>
  <c r="F738" i="56"/>
  <c r="E739" i="56"/>
  <c r="F739" i="56"/>
  <c r="E740" i="56"/>
  <c r="F740" i="56"/>
  <c r="E741" i="56"/>
  <c r="F741" i="56"/>
  <c r="E742" i="56"/>
  <c r="F742" i="56"/>
  <c r="E743" i="56"/>
  <c r="F743" i="56"/>
  <c r="E744" i="56"/>
  <c r="F744" i="56"/>
  <c r="E745" i="56"/>
  <c r="F745" i="56"/>
  <c r="E746" i="56"/>
  <c r="F746" i="56"/>
  <c r="E747" i="56"/>
  <c r="F747" i="56"/>
  <c r="E748" i="56"/>
  <c r="F748" i="56"/>
  <c r="E749" i="56"/>
  <c r="F749" i="56"/>
  <c r="E750" i="56"/>
  <c r="F750" i="56"/>
  <c r="E751" i="56"/>
  <c r="F751" i="56"/>
  <c r="E752" i="56"/>
  <c r="F752" i="56"/>
  <c r="E753" i="56"/>
  <c r="F753" i="56"/>
  <c r="E754" i="56"/>
  <c r="F754" i="56"/>
  <c r="E755" i="56"/>
  <c r="F755" i="56"/>
  <c r="E756" i="56"/>
  <c r="F756" i="56"/>
  <c r="E757" i="56"/>
  <c r="F757" i="56"/>
  <c r="E758" i="56"/>
  <c r="F758" i="56"/>
  <c r="E759" i="56"/>
  <c r="F759" i="56"/>
  <c r="E760" i="56"/>
  <c r="F760" i="56"/>
  <c r="E761" i="56"/>
  <c r="F761" i="56"/>
  <c r="E762" i="56"/>
  <c r="F762" i="56"/>
  <c r="E763" i="56"/>
  <c r="F763" i="56"/>
  <c r="E764" i="56"/>
  <c r="F764" i="56"/>
  <c r="E765" i="56"/>
  <c r="F765" i="56"/>
  <c r="E766" i="56"/>
  <c r="F766" i="56"/>
  <c r="E767" i="56"/>
  <c r="F767" i="56"/>
  <c r="E768" i="56"/>
  <c r="F768" i="56"/>
  <c r="E769" i="56"/>
  <c r="F769" i="56"/>
  <c r="E770" i="56"/>
  <c r="F770" i="56"/>
  <c r="E771" i="56"/>
  <c r="F771" i="56"/>
  <c r="E772" i="56"/>
  <c r="F772" i="56"/>
  <c r="E773" i="56"/>
  <c r="F773" i="56"/>
  <c r="E774" i="56"/>
  <c r="F774" i="56"/>
  <c r="E775" i="56"/>
  <c r="F775" i="56"/>
  <c r="E776" i="56"/>
  <c r="F776" i="56"/>
  <c r="E777" i="56"/>
  <c r="F777" i="56"/>
  <c r="E778" i="56"/>
  <c r="F778" i="56"/>
  <c r="E779" i="56"/>
  <c r="F779" i="56"/>
  <c r="E780" i="56"/>
  <c r="F780" i="56"/>
  <c r="E781" i="56"/>
  <c r="F781" i="56"/>
  <c r="E782" i="56"/>
  <c r="F782" i="56"/>
  <c r="E783" i="56"/>
  <c r="F783" i="56"/>
  <c r="E784" i="56"/>
  <c r="F784" i="56"/>
  <c r="E785" i="56"/>
  <c r="F785" i="56"/>
  <c r="E786" i="56"/>
  <c r="F786" i="56"/>
  <c r="E787" i="56"/>
  <c r="F787" i="56"/>
  <c r="E788" i="56"/>
  <c r="F788" i="56"/>
  <c r="E789" i="56"/>
  <c r="F789" i="56"/>
  <c r="E790" i="56"/>
  <c r="F790" i="56"/>
  <c r="E791" i="56"/>
  <c r="F791" i="56"/>
  <c r="E792" i="56"/>
  <c r="F792" i="56"/>
  <c r="E793" i="56"/>
  <c r="F793" i="56"/>
  <c r="E794" i="56"/>
  <c r="F794" i="56"/>
  <c r="E795" i="56"/>
  <c r="F795" i="56"/>
  <c r="E796" i="56"/>
  <c r="F796" i="56"/>
  <c r="E797" i="56"/>
  <c r="F797" i="56"/>
  <c r="E798" i="56"/>
  <c r="F798" i="56"/>
  <c r="E799" i="56"/>
  <c r="F799" i="56"/>
  <c r="E800" i="56"/>
  <c r="F800" i="56"/>
  <c r="E801" i="56"/>
  <c r="F801" i="56"/>
  <c r="E802" i="56"/>
  <c r="F802" i="56"/>
  <c r="E803" i="56"/>
  <c r="F803" i="56"/>
  <c r="E804" i="56"/>
  <c r="F804" i="56"/>
  <c r="E805" i="56"/>
  <c r="F805" i="56"/>
  <c r="E806" i="56"/>
  <c r="F806" i="56"/>
  <c r="E807" i="56"/>
  <c r="F807" i="56"/>
  <c r="E808" i="56"/>
  <c r="F808" i="56"/>
  <c r="E809" i="56"/>
  <c r="F809" i="56"/>
  <c r="F810" i="56"/>
  <c r="F34" i="44" l="1"/>
  <c r="F35" i="44"/>
  <c r="G69" i="59"/>
  <c r="H69" i="59"/>
  <c r="G463" i="59"/>
  <c r="H463" i="59"/>
  <c r="G600" i="59"/>
  <c r="H600" i="59"/>
  <c r="G669" i="59"/>
  <c r="H669" i="59"/>
  <c r="G743" i="59"/>
  <c r="H743" i="59"/>
  <c r="A158" i="60"/>
  <c r="E599" i="59"/>
  <c r="E668" i="59"/>
  <c r="E462" i="59"/>
  <c r="E68" i="59"/>
  <c r="E742" i="59"/>
  <c r="A745" i="59"/>
  <c r="B744" i="59"/>
  <c r="D743" i="59"/>
  <c r="C743" i="59"/>
  <c r="C669" i="59"/>
  <c r="D669" i="59"/>
  <c r="B670" i="59"/>
  <c r="A671" i="59"/>
  <c r="B601" i="59"/>
  <c r="A602" i="59"/>
  <c r="D600" i="59"/>
  <c r="C600" i="59"/>
  <c r="B464" i="59"/>
  <c r="A465" i="59"/>
  <c r="D463" i="59"/>
  <c r="C463" i="59"/>
  <c r="D69" i="59"/>
  <c r="C69" i="59"/>
  <c r="A71" i="59"/>
  <c r="B70" i="59"/>
  <c r="G70" i="59" l="1"/>
  <c r="H70" i="59"/>
  <c r="G464" i="59"/>
  <c r="H464" i="59"/>
  <c r="G601" i="59"/>
  <c r="H601" i="59"/>
  <c r="G670" i="59"/>
  <c r="H670" i="59"/>
  <c r="G744" i="59"/>
  <c r="H744" i="59"/>
  <c r="E463" i="59"/>
  <c r="E69" i="59"/>
  <c r="A159" i="60"/>
  <c r="E743" i="59"/>
  <c r="E669" i="59"/>
  <c r="C744" i="59"/>
  <c r="D744" i="59"/>
  <c r="A746" i="59"/>
  <c r="B745" i="59"/>
  <c r="A672" i="59"/>
  <c r="B671" i="59"/>
  <c r="D670" i="59"/>
  <c r="C670" i="59"/>
  <c r="C601" i="59"/>
  <c r="D601" i="59"/>
  <c r="E600" i="59"/>
  <c r="A603" i="59"/>
  <c r="B603" i="59" s="1"/>
  <c r="B602" i="59"/>
  <c r="A466" i="59"/>
  <c r="B465" i="59"/>
  <c r="D464" i="59"/>
  <c r="C464" i="59"/>
  <c r="A72" i="59"/>
  <c r="B71" i="59"/>
  <c r="D70" i="59"/>
  <c r="C70" i="59"/>
  <c r="G71" i="59" l="1"/>
  <c r="H71" i="59"/>
  <c r="H465" i="59"/>
  <c r="G465" i="59"/>
  <c r="G602" i="59"/>
  <c r="H602" i="59"/>
  <c r="G603" i="59"/>
  <c r="H603" i="59"/>
  <c r="G671" i="59"/>
  <c r="H671" i="59"/>
  <c r="G745" i="59"/>
  <c r="H745" i="59"/>
  <c r="E70" i="59"/>
  <c r="A160" i="60"/>
  <c r="E744" i="59"/>
  <c r="E601" i="59"/>
  <c r="E670" i="59"/>
  <c r="D745" i="59"/>
  <c r="C745" i="59"/>
  <c r="A747" i="59"/>
  <c r="B746" i="59"/>
  <c r="A673" i="59"/>
  <c r="B672" i="59"/>
  <c r="D671" i="59"/>
  <c r="C671" i="59"/>
  <c r="D603" i="59"/>
  <c r="C603" i="59"/>
  <c r="D602" i="59"/>
  <c r="C602" i="59"/>
  <c r="B466" i="59"/>
  <c r="A467" i="59"/>
  <c r="E464" i="59"/>
  <c r="C465" i="59"/>
  <c r="D465" i="59"/>
  <c r="C71" i="59"/>
  <c r="D71" i="59"/>
  <c r="B72" i="59"/>
  <c r="A73" i="59"/>
  <c r="G72" i="59" l="1"/>
  <c r="H72" i="59"/>
  <c r="G466" i="59"/>
  <c r="H466" i="59"/>
  <c r="G672" i="59"/>
  <c r="H672" i="59"/>
  <c r="G746" i="59"/>
  <c r="A161" i="60"/>
  <c r="E745" i="59"/>
  <c r="E602" i="59"/>
  <c r="E465" i="59"/>
  <c r="E71" i="59"/>
  <c r="C746" i="59"/>
  <c r="D746" i="59"/>
  <c r="H746" i="59" s="1"/>
  <c r="A748" i="59"/>
  <c r="B747" i="59"/>
  <c r="G747" i="59" s="1"/>
  <c r="A674" i="59"/>
  <c r="B673" i="59"/>
  <c r="C672" i="59"/>
  <c r="D672" i="59"/>
  <c r="E671" i="59"/>
  <c r="E603" i="59"/>
  <c r="D466" i="59"/>
  <c r="C466" i="59"/>
  <c r="B467" i="59"/>
  <c r="A468" i="59"/>
  <c r="B73" i="59"/>
  <c r="A74" i="59"/>
  <c r="C72" i="59"/>
  <c r="D72" i="59"/>
  <c r="F7" i="15"/>
  <c r="G73" i="59" l="1"/>
  <c r="H73" i="59"/>
  <c r="G467" i="59"/>
  <c r="H467" i="59"/>
  <c r="G673" i="59"/>
  <c r="H673" i="59"/>
  <c r="A162" i="60"/>
  <c r="E672" i="59"/>
  <c r="E746" i="59"/>
  <c r="C747" i="59"/>
  <c r="D747" i="59"/>
  <c r="H747" i="59" s="1"/>
  <c r="B748" i="59"/>
  <c r="G748" i="59" s="1"/>
  <c r="A749" i="59"/>
  <c r="D673" i="59"/>
  <c r="C673" i="59"/>
  <c r="A675" i="59"/>
  <c r="B674" i="59"/>
  <c r="E466" i="59"/>
  <c r="A469" i="59"/>
  <c r="B468" i="59"/>
  <c r="D467" i="59"/>
  <c r="C467" i="59"/>
  <c r="D73" i="59"/>
  <c r="C73" i="59"/>
  <c r="E72" i="59"/>
  <c r="B74" i="59"/>
  <c r="A75" i="59"/>
  <c r="G74" i="59" l="1"/>
  <c r="H74" i="59"/>
  <c r="G468" i="59"/>
  <c r="H468" i="59"/>
  <c r="G674" i="59"/>
  <c r="H674" i="59"/>
  <c r="H748" i="59"/>
  <c r="A163" i="60"/>
  <c r="E467" i="59"/>
  <c r="E747" i="59"/>
  <c r="A750" i="59"/>
  <c r="B749" i="59"/>
  <c r="G749" i="59" s="1"/>
  <c r="C748" i="59"/>
  <c r="D748" i="59"/>
  <c r="C674" i="59"/>
  <c r="D674" i="59"/>
  <c r="B675" i="59"/>
  <c r="A676" i="59"/>
  <c r="E673" i="59"/>
  <c r="D468" i="59"/>
  <c r="C468" i="59"/>
  <c r="A470" i="59"/>
  <c r="B469" i="59"/>
  <c r="A76" i="59"/>
  <c r="B75" i="59"/>
  <c r="D74" i="59"/>
  <c r="C74" i="59"/>
  <c r="E73" i="59"/>
  <c r="J5" i="49"/>
  <c r="J6" i="49"/>
  <c r="J7" i="49"/>
  <c r="J8" i="49"/>
  <c r="J9" i="49"/>
  <c r="J10" i="49"/>
  <c r="J11" i="49"/>
  <c r="J12" i="49"/>
  <c r="J13" i="49"/>
  <c r="J14" i="49"/>
  <c r="J15" i="49"/>
  <c r="J16" i="49"/>
  <c r="J17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J32" i="49"/>
  <c r="J33" i="49"/>
  <c r="J34" i="49"/>
  <c r="J35" i="49"/>
  <c r="J36" i="49"/>
  <c r="J37" i="49"/>
  <c r="J38" i="49"/>
  <c r="J39" i="49"/>
  <c r="J40" i="49"/>
  <c r="J41" i="49"/>
  <c r="J42" i="49"/>
  <c r="J43" i="49"/>
  <c r="J44" i="49"/>
  <c r="J45" i="49"/>
  <c r="J47" i="49"/>
  <c r="J50" i="49"/>
  <c r="J51" i="49"/>
  <c r="J52" i="49"/>
  <c r="J53" i="49"/>
  <c r="J54" i="49"/>
  <c r="J55" i="49"/>
  <c r="J56" i="49"/>
  <c r="J57" i="49"/>
  <c r="J58" i="49"/>
  <c r="J59" i="49"/>
  <c r="J60" i="49"/>
  <c r="J61" i="49"/>
  <c r="J62" i="49"/>
  <c r="J63" i="49"/>
  <c r="J64" i="49"/>
  <c r="J65" i="49"/>
  <c r="J66" i="49"/>
  <c r="J67" i="49"/>
  <c r="J68" i="49"/>
  <c r="J69" i="49"/>
  <c r="J70" i="49"/>
  <c r="J71" i="49"/>
  <c r="J72" i="49"/>
  <c r="J73" i="49"/>
  <c r="J74" i="49"/>
  <c r="J75" i="49"/>
  <c r="J76" i="49"/>
  <c r="J78" i="49"/>
  <c r="J81" i="49"/>
  <c r="J82" i="49"/>
  <c r="J83" i="49"/>
  <c r="J84" i="49"/>
  <c r="J85" i="49"/>
  <c r="J86" i="49"/>
  <c r="J87" i="49"/>
  <c r="J88" i="49"/>
  <c r="J89" i="49"/>
  <c r="J90" i="49"/>
  <c r="J91" i="49"/>
  <c r="J92" i="49"/>
  <c r="J93" i="49"/>
  <c r="J94" i="49"/>
  <c r="J95" i="49"/>
  <c r="J96" i="49"/>
  <c r="J97" i="49"/>
  <c r="J98" i="49"/>
  <c r="J99" i="49"/>
  <c r="J100" i="49"/>
  <c r="J101" i="49"/>
  <c r="J102" i="49"/>
  <c r="J103" i="49"/>
  <c r="J104" i="49"/>
  <c r="J105" i="49"/>
  <c r="J106" i="49"/>
  <c r="J111" i="49"/>
  <c r="J112" i="49"/>
  <c r="J113" i="49"/>
  <c r="J114" i="49"/>
  <c r="J115" i="49"/>
  <c r="J116" i="49"/>
  <c r="J117" i="49"/>
  <c r="J118" i="49"/>
  <c r="J119" i="49"/>
  <c r="J120" i="49"/>
  <c r="J121" i="49"/>
  <c r="J122" i="49"/>
  <c r="J123" i="49"/>
  <c r="J124" i="49"/>
  <c r="J125" i="49"/>
  <c r="J126" i="49"/>
  <c r="J127" i="49"/>
  <c r="J128" i="49"/>
  <c r="J129" i="49"/>
  <c r="J130" i="49"/>
  <c r="J131" i="49"/>
  <c r="J132" i="49"/>
  <c r="J133" i="49"/>
  <c r="J134" i="49"/>
  <c r="J135" i="49"/>
  <c r="J136" i="49"/>
  <c r="J137" i="49"/>
  <c r="J142" i="49"/>
  <c r="J143" i="49"/>
  <c r="J144" i="49"/>
  <c r="J145" i="49"/>
  <c r="J146" i="49"/>
  <c r="J147" i="49"/>
  <c r="J148" i="49"/>
  <c r="J149" i="49"/>
  <c r="J150" i="49"/>
  <c r="J151" i="49"/>
  <c r="J152" i="49"/>
  <c r="J153" i="49"/>
  <c r="J154" i="49"/>
  <c r="J155" i="49"/>
  <c r="J156" i="49"/>
  <c r="J157" i="49"/>
  <c r="J158" i="49"/>
  <c r="J159" i="49"/>
  <c r="J160" i="49"/>
  <c r="J161" i="49"/>
  <c r="J162" i="49"/>
  <c r="J163" i="49"/>
  <c r="J164" i="49"/>
  <c r="J165" i="49"/>
  <c r="J166" i="49"/>
  <c r="J167" i="49"/>
  <c r="J170" i="49"/>
  <c r="J172" i="49"/>
  <c r="J173" i="49"/>
  <c r="J174" i="49"/>
  <c r="J175" i="49"/>
  <c r="J176" i="49"/>
  <c r="J177" i="49"/>
  <c r="J178" i="49"/>
  <c r="J179" i="49"/>
  <c r="J180" i="49"/>
  <c r="J181" i="49"/>
  <c r="J182" i="49"/>
  <c r="J183" i="49"/>
  <c r="J184" i="49"/>
  <c r="J185" i="49"/>
  <c r="J186" i="49"/>
  <c r="J187" i="49"/>
  <c r="J188" i="49"/>
  <c r="J189" i="49"/>
  <c r="J190" i="49"/>
  <c r="J191" i="49"/>
  <c r="J192" i="49"/>
  <c r="J193" i="49"/>
  <c r="J194" i="49"/>
  <c r="J195" i="49"/>
  <c r="J196" i="49"/>
  <c r="J197" i="49"/>
  <c r="J198" i="49"/>
  <c r="J201" i="49"/>
  <c r="J203" i="49"/>
  <c r="J204" i="49"/>
  <c r="J205" i="49"/>
  <c r="J206" i="49"/>
  <c r="J207" i="49"/>
  <c r="J208" i="49"/>
  <c r="J209" i="49"/>
  <c r="J210" i="49"/>
  <c r="J211" i="49"/>
  <c r="J212" i="49"/>
  <c r="J213" i="49"/>
  <c r="J214" i="49"/>
  <c r="J215" i="49"/>
  <c r="J216" i="49"/>
  <c r="J217" i="49"/>
  <c r="J218" i="49"/>
  <c r="J219" i="49"/>
  <c r="J220" i="49"/>
  <c r="J221" i="49"/>
  <c r="J222" i="49"/>
  <c r="J223" i="49"/>
  <c r="J224" i="49"/>
  <c r="J225" i="49"/>
  <c r="J226" i="49"/>
  <c r="J227" i="49"/>
  <c r="J228" i="49"/>
  <c r="J229" i="49"/>
  <c r="J231" i="49"/>
  <c r="J233" i="49"/>
  <c r="J234" i="49"/>
  <c r="J235" i="49"/>
  <c r="J236" i="49"/>
  <c r="J237" i="49"/>
  <c r="J238" i="49"/>
  <c r="J239" i="49"/>
  <c r="J240" i="49"/>
  <c r="J241" i="49"/>
  <c r="J242" i="49"/>
  <c r="J243" i="49"/>
  <c r="J244" i="49"/>
  <c r="J245" i="49"/>
  <c r="J246" i="49"/>
  <c r="J247" i="49"/>
  <c r="J248" i="49"/>
  <c r="J249" i="49"/>
  <c r="J250" i="49"/>
  <c r="J251" i="49"/>
  <c r="J252" i="49"/>
  <c r="J253" i="49"/>
  <c r="J254" i="49"/>
  <c r="J255" i="49"/>
  <c r="J256" i="49"/>
  <c r="J257" i="49"/>
  <c r="J258" i="49"/>
  <c r="J259" i="49"/>
  <c r="J262" i="49"/>
  <c r="J264" i="49"/>
  <c r="J265" i="49"/>
  <c r="J266" i="49"/>
  <c r="J267" i="49"/>
  <c r="J268" i="49"/>
  <c r="J269" i="49"/>
  <c r="J270" i="49"/>
  <c r="J271" i="49"/>
  <c r="J272" i="49"/>
  <c r="J273" i="49"/>
  <c r="J274" i="49"/>
  <c r="J275" i="49"/>
  <c r="J276" i="49"/>
  <c r="J277" i="49"/>
  <c r="J278" i="49"/>
  <c r="J279" i="49"/>
  <c r="J280" i="49"/>
  <c r="J281" i="49"/>
  <c r="J282" i="49"/>
  <c r="J283" i="49"/>
  <c r="J284" i="49"/>
  <c r="J285" i="49"/>
  <c r="J286" i="49"/>
  <c r="J287" i="49"/>
  <c r="J288" i="49"/>
  <c r="J289" i="49"/>
  <c r="J290" i="49"/>
  <c r="J294" i="49"/>
  <c r="J295" i="49"/>
  <c r="J296" i="49"/>
  <c r="J297" i="49"/>
  <c r="J298" i="49"/>
  <c r="J299" i="49"/>
  <c r="J300" i="49"/>
  <c r="J301" i="49"/>
  <c r="J302" i="49"/>
  <c r="J303" i="49"/>
  <c r="J304" i="49"/>
  <c r="J305" i="49"/>
  <c r="J306" i="49"/>
  <c r="J307" i="49"/>
  <c r="J308" i="49"/>
  <c r="J309" i="49"/>
  <c r="J310" i="49"/>
  <c r="J311" i="49"/>
  <c r="J312" i="49"/>
  <c r="J313" i="49"/>
  <c r="J314" i="49"/>
  <c r="J315" i="49"/>
  <c r="J316" i="49"/>
  <c r="J317" i="49"/>
  <c r="J318" i="49"/>
  <c r="J319" i="49"/>
  <c r="J320" i="49"/>
  <c r="J323" i="49"/>
  <c r="J325" i="49"/>
  <c r="J326" i="49"/>
  <c r="J327" i="49"/>
  <c r="J328" i="49"/>
  <c r="J329" i="49"/>
  <c r="J330" i="49"/>
  <c r="J331" i="49"/>
  <c r="J332" i="49"/>
  <c r="J333" i="49"/>
  <c r="J334" i="49"/>
  <c r="J335" i="49"/>
  <c r="J336" i="49"/>
  <c r="J337" i="49"/>
  <c r="J338" i="49"/>
  <c r="J339" i="49"/>
  <c r="J340" i="49"/>
  <c r="J341" i="49"/>
  <c r="J342" i="49"/>
  <c r="J343" i="49"/>
  <c r="J344" i="49"/>
  <c r="J345" i="49"/>
  <c r="J346" i="49"/>
  <c r="J347" i="49"/>
  <c r="J348" i="49"/>
  <c r="J349" i="49"/>
  <c r="J350" i="49"/>
  <c r="J351" i="49"/>
  <c r="J354" i="49"/>
  <c r="J356" i="49"/>
  <c r="J357" i="49"/>
  <c r="J358" i="49"/>
  <c r="J359" i="49"/>
  <c r="J360" i="49"/>
  <c r="J361" i="49"/>
  <c r="J362" i="49"/>
  <c r="J363" i="49"/>
  <c r="J364" i="49"/>
  <c r="J365" i="49"/>
  <c r="J366" i="49"/>
  <c r="J367" i="49"/>
  <c r="J368" i="49"/>
  <c r="J369" i="49"/>
  <c r="J370" i="49"/>
  <c r="J371" i="49"/>
  <c r="J372" i="49"/>
  <c r="J373" i="49"/>
  <c r="J374" i="49"/>
  <c r="J375" i="49"/>
  <c r="J376" i="49"/>
  <c r="J377" i="49"/>
  <c r="J378" i="49"/>
  <c r="J379" i="49"/>
  <c r="J380" i="49"/>
  <c r="J381" i="49"/>
  <c r="J382" i="49"/>
  <c r="J384" i="49"/>
  <c r="J385" i="49"/>
  <c r="J386" i="49"/>
  <c r="J387" i="49"/>
  <c r="J388" i="49"/>
  <c r="J389" i="49"/>
  <c r="J390" i="49"/>
  <c r="J391" i="49"/>
  <c r="J392" i="49"/>
  <c r="J393" i="49"/>
  <c r="J394" i="49"/>
  <c r="J395" i="49"/>
  <c r="J396" i="49"/>
  <c r="J397" i="49"/>
  <c r="J398" i="49"/>
  <c r="J763" i="49"/>
  <c r="J4" i="49"/>
  <c r="K4" i="49" s="1"/>
  <c r="G75" i="59" l="1"/>
  <c r="G469" i="59"/>
  <c r="H469" i="59"/>
  <c r="G675" i="59"/>
  <c r="H675" i="59"/>
  <c r="H749" i="59"/>
  <c r="A164" i="60"/>
  <c r="E674" i="59"/>
  <c r="E74" i="59"/>
  <c r="E468" i="59"/>
  <c r="E748" i="59"/>
  <c r="C749" i="59"/>
  <c r="D749" i="59"/>
  <c r="A751" i="59"/>
  <c r="B750" i="59"/>
  <c r="G750" i="59" s="1"/>
  <c r="B676" i="59"/>
  <c r="A677" i="59"/>
  <c r="B677" i="59" s="1"/>
  <c r="C675" i="59"/>
  <c r="D675" i="59"/>
  <c r="C469" i="59"/>
  <c r="D469" i="59"/>
  <c r="A471" i="59"/>
  <c r="B470" i="59"/>
  <c r="D75" i="59"/>
  <c r="H75" i="59" s="1"/>
  <c r="C75" i="59"/>
  <c r="A77" i="59"/>
  <c r="B76" i="59"/>
  <c r="G76" i="59" l="1"/>
  <c r="H76" i="59"/>
  <c r="G470" i="59"/>
  <c r="G677" i="59"/>
  <c r="H677" i="59"/>
  <c r="G676" i="59"/>
  <c r="H676" i="59"/>
  <c r="H750" i="59"/>
  <c r="A165" i="60"/>
  <c r="E749" i="59"/>
  <c r="E675" i="59"/>
  <c r="C750" i="59"/>
  <c r="D750" i="59"/>
  <c r="B751" i="59"/>
  <c r="G751" i="59" s="1"/>
  <c r="A752" i="59"/>
  <c r="C676" i="59"/>
  <c r="D676" i="59"/>
  <c r="C677" i="59"/>
  <c r="D677" i="59"/>
  <c r="E469" i="59"/>
  <c r="D470" i="59"/>
  <c r="H470" i="59" s="1"/>
  <c r="C470" i="59"/>
  <c r="A472" i="59"/>
  <c r="B471" i="59"/>
  <c r="E75" i="59"/>
  <c r="A78" i="59"/>
  <c r="B77" i="59"/>
  <c r="D76" i="59"/>
  <c r="C76" i="59"/>
  <c r="G77" i="59" l="1"/>
  <c r="G471" i="59"/>
  <c r="H751" i="59"/>
  <c r="A166" i="60"/>
  <c r="E750" i="59"/>
  <c r="D751" i="59"/>
  <c r="C751" i="59"/>
  <c r="A753" i="59"/>
  <c r="B752" i="59"/>
  <c r="G752" i="59" s="1"/>
  <c r="E676" i="59"/>
  <c r="E677" i="59"/>
  <c r="C471" i="59"/>
  <c r="D471" i="59"/>
  <c r="H471" i="59" s="1"/>
  <c r="B472" i="59"/>
  <c r="A473" i="59"/>
  <c r="E470" i="59"/>
  <c r="E76" i="59"/>
  <c r="D77" i="59"/>
  <c r="H77" i="59" s="1"/>
  <c r="C77" i="59"/>
  <c r="A79" i="59"/>
  <c r="B78" i="59"/>
  <c r="G78" i="59" l="1"/>
  <c r="G472" i="59"/>
  <c r="H752" i="59"/>
  <c r="A167" i="60"/>
  <c r="E751" i="59"/>
  <c r="C752" i="59"/>
  <c r="D752" i="59"/>
  <c r="A754" i="59"/>
  <c r="B753" i="59"/>
  <c r="G753" i="59" s="1"/>
  <c r="D472" i="59"/>
  <c r="H472" i="59" s="1"/>
  <c r="C472" i="59"/>
  <c r="A474" i="59"/>
  <c r="B473" i="59"/>
  <c r="E471" i="59"/>
  <c r="A80" i="59"/>
  <c r="B79" i="59"/>
  <c r="E77" i="59"/>
  <c r="C78" i="59"/>
  <c r="D78" i="59"/>
  <c r="H78" i="59" s="1"/>
  <c r="G79" i="59" l="1"/>
  <c r="H79" i="59"/>
  <c r="G473" i="59"/>
  <c r="H753" i="59"/>
  <c r="A168" i="60"/>
  <c r="E752" i="59"/>
  <c r="D753" i="59"/>
  <c r="C753" i="59"/>
  <c r="A755" i="59"/>
  <c r="B754" i="59"/>
  <c r="G754" i="59" s="1"/>
  <c r="C473" i="59"/>
  <c r="D473" i="59"/>
  <c r="H473" i="59" s="1"/>
  <c r="B474" i="59"/>
  <c r="A475" i="59"/>
  <c r="E472" i="59"/>
  <c r="D79" i="59"/>
  <c r="C79" i="59"/>
  <c r="B80" i="59"/>
  <c r="A81" i="59"/>
  <c r="E78" i="59"/>
  <c r="F396" i="49"/>
  <c r="E396" i="49"/>
  <c r="F395" i="49"/>
  <c r="E395" i="49"/>
  <c r="F394" i="49"/>
  <c r="E394" i="49"/>
  <c r="F393" i="49"/>
  <c r="E393" i="49"/>
  <c r="F392" i="49"/>
  <c r="E392" i="49"/>
  <c r="F391" i="49"/>
  <c r="E391" i="49"/>
  <c r="F390" i="49"/>
  <c r="E390" i="49"/>
  <c r="F389" i="49"/>
  <c r="E389" i="49"/>
  <c r="F388" i="49"/>
  <c r="E388" i="49"/>
  <c r="F387" i="49"/>
  <c r="E387" i="49"/>
  <c r="F386" i="49"/>
  <c r="E386" i="49"/>
  <c r="F385" i="49"/>
  <c r="E385" i="49"/>
  <c r="F384" i="49"/>
  <c r="E384" i="49"/>
  <c r="F383" i="49"/>
  <c r="E383" i="49"/>
  <c r="F382" i="49"/>
  <c r="E382" i="49"/>
  <c r="F381" i="49"/>
  <c r="E381" i="49"/>
  <c r="F380" i="49"/>
  <c r="E380" i="49"/>
  <c r="F379" i="49"/>
  <c r="E379" i="49"/>
  <c r="F378" i="49"/>
  <c r="E378" i="49"/>
  <c r="F377" i="49"/>
  <c r="E377" i="49"/>
  <c r="F376" i="49"/>
  <c r="E376" i="49"/>
  <c r="F375" i="49"/>
  <c r="E375" i="49"/>
  <c r="F374" i="49"/>
  <c r="E374" i="49"/>
  <c r="F373" i="49"/>
  <c r="E373" i="49"/>
  <c r="F372" i="49"/>
  <c r="E372" i="49"/>
  <c r="F371" i="49"/>
  <c r="E371" i="49"/>
  <c r="F370" i="49"/>
  <c r="E370" i="49"/>
  <c r="F369" i="49"/>
  <c r="E369" i="49"/>
  <c r="F368" i="49"/>
  <c r="E368" i="49"/>
  <c r="F367" i="49"/>
  <c r="E367" i="49"/>
  <c r="F366" i="49"/>
  <c r="E366" i="49"/>
  <c r="F365" i="49"/>
  <c r="E365" i="49"/>
  <c r="F364" i="49"/>
  <c r="E364" i="49"/>
  <c r="F363" i="49"/>
  <c r="E363" i="49"/>
  <c r="F362" i="49"/>
  <c r="E362" i="49"/>
  <c r="F361" i="49"/>
  <c r="E361" i="49"/>
  <c r="F360" i="49"/>
  <c r="E360" i="49"/>
  <c r="F359" i="49"/>
  <c r="E359" i="49"/>
  <c r="F358" i="49"/>
  <c r="E358" i="49"/>
  <c r="F357" i="49"/>
  <c r="E357" i="49"/>
  <c r="F356" i="49"/>
  <c r="E356" i="49"/>
  <c r="E355" i="49"/>
  <c r="F354" i="49"/>
  <c r="E354" i="49"/>
  <c r="E353" i="49"/>
  <c r="F352" i="49"/>
  <c r="E352" i="49"/>
  <c r="F351" i="49"/>
  <c r="E351" i="49"/>
  <c r="F350" i="49"/>
  <c r="E350" i="49"/>
  <c r="F349" i="49"/>
  <c r="E349" i="49"/>
  <c r="F348" i="49"/>
  <c r="E348" i="49"/>
  <c r="F347" i="49"/>
  <c r="E347" i="49"/>
  <c r="F346" i="49"/>
  <c r="E346" i="49"/>
  <c r="F345" i="49"/>
  <c r="E345" i="49"/>
  <c r="F344" i="49"/>
  <c r="E344" i="49"/>
  <c r="F343" i="49"/>
  <c r="E343" i="49"/>
  <c r="F342" i="49"/>
  <c r="E342" i="49"/>
  <c r="F341" i="49"/>
  <c r="E341" i="49"/>
  <c r="F340" i="49"/>
  <c r="E340" i="49"/>
  <c r="F339" i="49"/>
  <c r="E339" i="49"/>
  <c r="F338" i="49"/>
  <c r="E338" i="49"/>
  <c r="F337" i="49"/>
  <c r="E337" i="49"/>
  <c r="F336" i="49"/>
  <c r="E336" i="49"/>
  <c r="F335" i="49"/>
  <c r="E335" i="49"/>
  <c r="F334" i="49"/>
  <c r="E334" i="49"/>
  <c r="F333" i="49"/>
  <c r="E333" i="49"/>
  <c r="F332" i="49"/>
  <c r="E332" i="49"/>
  <c r="F331" i="49"/>
  <c r="E331" i="49"/>
  <c r="F330" i="49"/>
  <c r="E330" i="49"/>
  <c r="F329" i="49"/>
  <c r="E329" i="49"/>
  <c r="F328" i="49"/>
  <c r="E328" i="49"/>
  <c r="F327" i="49"/>
  <c r="E327" i="49"/>
  <c r="F326" i="49"/>
  <c r="E326" i="49"/>
  <c r="F325" i="49"/>
  <c r="E325" i="49"/>
  <c r="E324" i="49"/>
  <c r="F323" i="49"/>
  <c r="E323" i="49"/>
  <c r="F322" i="49"/>
  <c r="E322" i="49"/>
  <c r="E321" i="49"/>
  <c r="F320" i="49"/>
  <c r="E320" i="49"/>
  <c r="F319" i="49"/>
  <c r="E319" i="49"/>
  <c r="F318" i="49"/>
  <c r="E318" i="49"/>
  <c r="F317" i="49"/>
  <c r="E317" i="49"/>
  <c r="F316" i="49"/>
  <c r="E316" i="49"/>
  <c r="F315" i="49"/>
  <c r="E315" i="49"/>
  <c r="F314" i="49"/>
  <c r="E314" i="49"/>
  <c r="F313" i="49"/>
  <c r="E313" i="49"/>
  <c r="F312" i="49"/>
  <c r="E312" i="49"/>
  <c r="F311" i="49"/>
  <c r="E311" i="49"/>
  <c r="F310" i="49"/>
  <c r="E310" i="49"/>
  <c r="F309" i="49"/>
  <c r="E309" i="49"/>
  <c r="F308" i="49"/>
  <c r="E308" i="49"/>
  <c r="F307" i="49"/>
  <c r="E307" i="49"/>
  <c r="F306" i="49"/>
  <c r="E306" i="49"/>
  <c r="F305" i="49"/>
  <c r="E305" i="49"/>
  <c r="F304" i="49"/>
  <c r="E304" i="49"/>
  <c r="F303" i="49"/>
  <c r="E303" i="49"/>
  <c r="F302" i="49"/>
  <c r="E302" i="49"/>
  <c r="F301" i="49"/>
  <c r="E301" i="49"/>
  <c r="F300" i="49"/>
  <c r="E300" i="49"/>
  <c r="F299" i="49"/>
  <c r="E299" i="49"/>
  <c r="F298" i="49"/>
  <c r="E298" i="49"/>
  <c r="F297" i="49"/>
  <c r="E297" i="49"/>
  <c r="F296" i="49"/>
  <c r="E296" i="49"/>
  <c r="F295" i="49"/>
  <c r="E295" i="49"/>
  <c r="F294" i="49"/>
  <c r="E294" i="49"/>
  <c r="E293" i="49"/>
  <c r="E292" i="49"/>
  <c r="F291" i="49"/>
  <c r="E291" i="49"/>
  <c r="F290" i="49"/>
  <c r="E290" i="49"/>
  <c r="F289" i="49"/>
  <c r="E289" i="49"/>
  <c r="F288" i="49"/>
  <c r="E288" i="49"/>
  <c r="F287" i="49"/>
  <c r="E287" i="49"/>
  <c r="F286" i="49"/>
  <c r="E286" i="49"/>
  <c r="F285" i="49"/>
  <c r="E285" i="49"/>
  <c r="F284" i="49"/>
  <c r="E284" i="49"/>
  <c r="F283" i="49"/>
  <c r="E283" i="49"/>
  <c r="F282" i="49"/>
  <c r="E282" i="49"/>
  <c r="F281" i="49"/>
  <c r="E281" i="49"/>
  <c r="F280" i="49"/>
  <c r="E280" i="49"/>
  <c r="F279" i="49"/>
  <c r="E279" i="49"/>
  <c r="F278" i="49"/>
  <c r="E278" i="49"/>
  <c r="F277" i="49"/>
  <c r="E277" i="49"/>
  <c r="F276" i="49"/>
  <c r="E276" i="49"/>
  <c r="F275" i="49"/>
  <c r="E275" i="49"/>
  <c r="F274" i="49"/>
  <c r="E274" i="49"/>
  <c r="F273" i="49"/>
  <c r="E273" i="49"/>
  <c r="F272" i="49"/>
  <c r="E272" i="49"/>
  <c r="F271" i="49"/>
  <c r="E271" i="49"/>
  <c r="F270" i="49"/>
  <c r="E270" i="49"/>
  <c r="F269" i="49"/>
  <c r="E269" i="49"/>
  <c r="F268" i="49"/>
  <c r="E268" i="49"/>
  <c r="F267" i="49"/>
  <c r="E267" i="49"/>
  <c r="F266" i="49"/>
  <c r="E266" i="49"/>
  <c r="F265" i="49"/>
  <c r="E265" i="49"/>
  <c r="F264" i="49"/>
  <c r="E264" i="49"/>
  <c r="E263" i="49"/>
  <c r="F262" i="49"/>
  <c r="E262" i="49"/>
  <c r="F261" i="49"/>
  <c r="E261" i="49"/>
  <c r="E260" i="49"/>
  <c r="F259" i="49"/>
  <c r="E259" i="49"/>
  <c r="F258" i="49"/>
  <c r="E258" i="49"/>
  <c r="F257" i="49"/>
  <c r="E257" i="49"/>
  <c r="F256" i="49"/>
  <c r="E256" i="49"/>
  <c r="F255" i="49"/>
  <c r="E255" i="49"/>
  <c r="F254" i="49"/>
  <c r="E254" i="49"/>
  <c r="F253" i="49"/>
  <c r="E253" i="49"/>
  <c r="F252" i="49"/>
  <c r="E252" i="49"/>
  <c r="F251" i="49"/>
  <c r="E251" i="49"/>
  <c r="F250" i="49"/>
  <c r="E250" i="49"/>
  <c r="F249" i="49"/>
  <c r="E249" i="49"/>
  <c r="F248" i="49"/>
  <c r="E248" i="49"/>
  <c r="F247" i="49"/>
  <c r="E247" i="49"/>
  <c r="F246" i="49"/>
  <c r="E246" i="49"/>
  <c r="F245" i="49"/>
  <c r="E245" i="49"/>
  <c r="F244" i="49"/>
  <c r="E244" i="49"/>
  <c r="F243" i="49"/>
  <c r="E243" i="49"/>
  <c r="F242" i="49"/>
  <c r="E242" i="49"/>
  <c r="F241" i="49"/>
  <c r="E241" i="49"/>
  <c r="F240" i="49"/>
  <c r="E240" i="49"/>
  <c r="F239" i="49"/>
  <c r="E239" i="49"/>
  <c r="F238" i="49"/>
  <c r="E238" i="49"/>
  <c r="F237" i="49"/>
  <c r="E237" i="49"/>
  <c r="F236" i="49"/>
  <c r="E236" i="49"/>
  <c r="F235" i="49"/>
  <c r="E235" i="49"/>
  <c r="F234" i="49"/>
  <c r="E234" i="49"/>
  <c r="F233" i="49"/>
  <c r="E233" i="49"/>
  <c r="E232" i="49"/>
  <c r="F231" i="49"/>
  <c r="E231" i="49"/>
  <c r="F230" i="49"/>
  <c r="E230" i="49"/>
  <c r="F229" i="49"/>
  <c r="E229" i="49"/>
  <c r="F228" i="49"/>
  <c r="E228" i="49"/>
  <c r="F227" i="49"/>
  <c r="E227" i="49"/>
  <c r="F226" i="49"/>
  <c r="E226" i="49"/>
  <c r="F225" i="49"/>
  <c r="E225" i="49"/>
  <c r="F224" i="49"/>
  <c r="E224" i="49"/>
  <c r="F223" i="49"/>
  <c r="E223" i="49"/>
  <c r="F222" i="49"/>
  <c r="E222" i="49"/>
  <c r="F221" i="49"/>
  <c r="E221" i="49"/>
  <c r="F220" i="49"/>
  <c r="E220" i="49"/>
  <c r="F219" i="49"/>
  <c r="E219" i="49"/>
  <c r="F218" i="49"/>
  <c r="E218" i="49"/>
  <c r="F217" i="49"/>
  <c r="E217" i="49"/>
  <c r="F216" i="49"/>
  <c r="E216" i="49"/>
  <c r="F215" i="49"/>
  <c r="E215" i="49"/>
  <c r="F214" i="49"/>
  <c r="E214" i="49"/>
  <c r="F213" i="49"/>
  <c r="E213" i="49"/>
  <c r="F212" i="49"/>
  <c r="E212" i="49"/>
  <c r="F211" i="49"/>
  <c r="E211" i="49"/>
  <c r="F210" i="49"/>
  <c r="E210" i="49"/>
  <c r="F209" i="49"/>
  <c r="E209" i="49"/>
  <c r="F208" i="49"/>
  <c r="E208" i="49"/>
  <c r="F207" i="49"/>
  <c r="E207" i="49"/>
  <c r="F206" i="49"/>
  <c r="E206" i="49"/>
  <c r="F205" i="49"/>
  <c r="E205" i="49"/>
  <c r="F204" i="49"/>
  <c r="E204" i="49"/>
  <c r="F203" i="49"/>
  <c r="E203" i="49"/>
  <c r="F202" i="49"/>
  <c r="E202" i="49"/>
  <c r="F201" i="49"/>
  <c r="E201" i="49"/>
  <c r="E200" i="49"/>
  <c r="E199" i="49"/>
  <c r="F198" i="49"/>
  <c r="E198" i="49"/>
  <c r="F197" i="49"/>
  <c r="E197" i="49"/>
  <c r="F196" i="49"/>
  <c r="E196" i="49"/>
  <c r="F195" i="49"/>
  <c r="E195" i="49"/>
  <c r="F194" i="49"/>
  <c r="E194" i="49"/>
  <c r="F193" i="49"/>
  <c r="E193" i="49"/>
  <c r="F192" i="49"/>
  <c r="E192" i="49"/>
  <c r="F191" i="49"/>
  <c r="E191" i="49"/>
  <c r="F190" i="49"/>
  <c r="E190" i="49"/>
  <c r="F189" i="49"/>
  <c r="E189" i="49"/>
  <c r="F188" i="49"/>
  <c r="E188" i="49"/>
  <c r="F187" i="49"/>
  <c r="E187" i="49"/>
  <c r="F186" i="49"/>
  <c r="E186" i="49"/>
  <c r="F185" i="49"/>
  <c r="E185" i="49"/>
  <c r="F184" i="49"/>
  <c r="E184" i="49"/>
  <c r="F183" i="49"/>
  <c r="E183" i="49"/>
  <c r="F182" i="49"/>
  <c r="E182" i="49"/>
  <c r="F181" i="49"/>
  <c r="E181" i="49"/>
  <c r="F180" i="49"/>
  <c r="E180" i="49"/>
  <c r="F179" i="49"/>
  <c r="E179" i="49"/>
  <c r="F178" i="49"/>
  <c r="E178" i="49"/>
  <c r="F177" i="49"/>
  <c r="E177" i="49"/>
  <c r="F176" i="49"/>
  <c r="E176" i="49"/>
  <c r="F175" i="49"/>
  <c r="E175" i="49"/>
  <c r="F174" i="49"/>
  <c r="E174" i="49"/>
  <c r="F173" i="49"/>
  <c r="E173" i="49"/>
  <c r="F172" i="49"/>
  <c r="E172" i="49"/>
  <c r="F171" i="49"/>
  <c r="E171" i="49"/>
  <c r="F170" i="49"/>
  <c r="E170" i="49"/>
  <c r="E169" i="49"/>
  <c r="E168" i="49"/>
  <c r="F167" i="49"/>
  <c r="E167" i="49"/>
  <c r="F166" i="49"/>
  <c r="E166" i="49"/>
  <c r="F165" i="49"/>
  <c r="E165" i="49"/>
  <c r="F164" i="49"/>
  <c r="E164" i="49"/>
  <c r="F163" i="49"/>
  <c r="E163" i="49"/>
  <c r="F162" i="49"/>
  <c r="E162" i="49"/>
  <c r="F161" i="49"/>
  <c r="E161" i="49"/>
  <c r="F160" i="49"/>
  <c r="E160" i="49"/>
  <c r="F159" i="49"/>
  <c r="E159" i="49"/>
  <c r="F158" i="49"/>
  <c r="E158" i="49"/>
  <c r="F157" i="49"/>
  <c r="E157" i="49"/>
  <c r="F156" i="49"/>
  <c r="E156" i="49"/>
  <c r="F155" i="49"/>
  <c r="E155" i="49"/>
  <c r="F154" i="49"/>
  <c r="E154" i="49"/>
  <c r="F153" i="49"/>
  <c r="E153" i="49"/>
  <c r="F152" i="49"/>
  <c r="E152" i="49"/>
  <c r="F151" i="49"/>
  <c r="E151" i="49"/>
  <c r="F150" i="49"/>
  <c r="E150" i="49"/>
  <c r="F149" i="49"/>
  <c r="E149" i="49"/>
  <c r="F148" i="49"/>
  <c r="E148" i="49"/>
  <c r="F147" i="49"/>
  <c r="E147" i="49"/>
  <c r="F146" i="49"/>
  <c r="E146" i="49"/>
  <c r="F145" i="49"/>
  <c r="E145" i="49"/>
  <c r="F144" i="49"/>
  <c r="E144" i="49"/>
  <c r="F143" i="49"/>
  <c r="E143" i="49"/>
  <c r="F142" i="49"/>
  <c r="E142" i="49"/>
  <c r="E141" i="49"/>
  <c r="F140" i="49"/>
  <c r="E140" i="49"/>
  <c r="E139" i="49"/>
  <c r="E138" i="49"/>
  <c r="F137" i="49"/>
  <c r="E137" i="49"/>
  <c r="F136" i="49"/>
  <c r="E136" i="49"/>
  <c r="F135" i="49"/>
  <c r="E135" i="49"/>
  <c r="F134" i="49"/>
  <c r="E134" i="49"/>
  <c r="F133" i="49"/>
  <c r="E133" i="49"/>
  <c r="F132" i="49"/>
  <c r="E132" i="49"/>
  <c r="F131" i="49"/>
  <c r="E131" i="49"/>
  <c r="F130" i="49"/>
  <c r="E130" i="49"/>
  <c r="F129" i="49"/>
  <c r="E129" i="49"/>
  <c r="F128" i="49"/>
  <c r="E128" i="49"/>
  <c r="F127" i="49"/>
  <c r="E127" i="49"/>
  <c r="F126" i="49"/>
  <c r="E126" i="49"/>
  <c r="F125" i="49"/>
  <c r="E125" i="49"/>
  <c r="F124" i="49"/>
  <c r="E124" i="49"/>
  <c r="F123" i="49"/>
  <c r="E123" i="49"/>
  <c r="F122" i="49"/>
  <c r="E122" i="49"/>
  <c r="F121" i="49"/>
  <c r="E121" i="49"/>
  <c r="F120" i="49"/>
  <c r="E120" i="49"/>
  <c r="F119" i="49"/>
  <c r="E119" i="49"/>
  <c r="F118" i="49"/>
  <c r="E118" i="49"/>
  <c r="F117" i="49"/>
  <c r="E117" i="49"/>
  <c r="F116" i="49"/>
  <c r="E116" i="49"/>
  <c r="F115" i="49"/>
  <c r="E115" i="49"/>
  <c r="F114" i="49"/>
  <c r="E114" i="49"/>
  <c r="F113" i="49"/>
  <c r="E113" i="49"/>
  <c r="F112" i="49"/>
  <c r="E112" i="49"/>
  <c r="F111" i="49"/>
  <c r="E111" i="49"/>
  <c r="F110" i="49"/>
  <c r="E110" i="49"/>
  <c r="E109" i="49"/>
  <c r="E108" i="49"/>
  <c r="E107" i="49"/>
  <c r="F106" i="49"/>
  <c r="E106" i="49"/>
  <c r="F105" i="49"/>
  <c r="E105" i="49"/>
  <c r="F104" i="49"/>
  <c r="E104" i="49"/>
  <c r="F103" i="49"/>
  <c r="E103" i="49"/>
  <c r="F102" i="49"/>
  <c r="E102" i="49"/>
  <c r="F101" i="49"/>
  <c r="E101" i="49"/>
  <c r="F100" i="49"/>
  <c r="E100" i="49"/>
  <c r="F99" i="49"/>
  <c r="E99" i="49"/>
  <c r="F98" i="49"/>
  <c r="E98" i="49"/>
  <c r="F97" i="49"/>
  <c r="E97" i="49"/>
  <c r="F96" i="49"/>
  <c r="E96" i="49"/>
  <c r="F95" i="49"/>
  <c r="E95" i="49"/>
  <c r="F94" i="49"/>
  <c r="E94" i="49"/>
  <c r="F93" i="49"/>
  <c r="E93" i="49"/>
  <c r="F92" i="49"/>
  <c r="E92" i="49"/>
  <c r="F91" i="49"/>
  <c r="E91" i="49"/>
  <c r="F90" i="49"/>
  <c r="E90" i="49"/>
  <c r="F89" i="49"/>
  <c r="E89" i="49"/>
  <c r="F88" i="49"/>
  <c r="E88" i="49"/>
  <c r="F87" i="49"/>
  <c r="E87" i="49"/>
  <c r="F86" i="49"/>
  <c r="E86" i="49"/>
  <c r="F85" i="49"/>
  <c r="E85" i="49"/>
  <c r="F84" i="49"/>
  <c r="E84" i="49"/>
  <c r="F83" i="49"/>
  <c r="E83" i="49"/>
  <c r="F82" i="49"/>
  <c r="E82" i="49"/>
  <c r="F81" i="49"/>
  <c r="E81" i="49"/>
  <c r="E80" i="49"/>
  <c r="F79" i="49"/>
  <c r="E79" i="49"/>
  <c r="F78" i="49"/>
  <c r="E78" i="49"/>
  <c r="E77" i="49"/>
  <c r="F76" i="49"/>
  <c r="E76" i="49"/>
  <c r="F75" i="49"/>
  <c r="E75" i="49"/>
  <c r="F74" i="49"/>
  <c r="E74" i="49"/>
  <c r="F73" i="49"/>
  <c r="E73" i="49"/>
  <c r="F72" i="49"/>
  <c r="E72" i="49"/>
  <c r="F71" i="49"/>
  <c r="E71" i="49"/>
  <c r="F70" i="49"/>
  <c r="E70" i="49"/>
  <c r="F69" i="49"/>
  <c r="E69" i="49"/>
  <c r="F68" i="49"/>
  <c r="E68" i="49"/>
  <c r="F67" i="49"/>
  <c r="E67" i="49"/>
  <c r="F66" i="49"/>
  <c r="E66" i="49"/>
  <c r="F65" i="49"/>
  <c r="E65" i="49"/>
  <c r="F64" i="49"/>
  <c r="E64" i="49"/>
  <c r="F63" i="49"/>
  <c r="E63" i="49"/>
  <c r="F62" i="49"/>
  <c r="E62" i="49"/>
  <c r="F61" i="49"/>
  <c r="E61" i="49"/>
  <c r="F60" i="49"/>
  <c r="E60" i="49"/>
  <c r="F59" i="49"/>
  <c r="E59" i="49"/>
  <c r="F58" i="49"/>
  <c r="E58" i="49"/>
  <c r="F57" i="49"/>
  <c r="E57" i="49"/>
  <c r="F56" i="49"/>
  <c r="E56" i="49"/>
  <c r="F55" i="49"/>
  <c r="E55" i="49"/>
  <c r="F54" i="49"/>
  <c r="E54" i="49"/>
  <c r="F53" i="49"/>
  <c r="E53" i="49"/>
  <c r="F52" i="49"/>
  <c r="E52" i="49"/>
  <c r="F51" i="49"/>
  <c r="E51" i="49"/>
  <c r="F50" i="49"/>
  <c r="E50" i="49"/>
  <c r="F49" i="49"/>
  <c r="E49" i="49"/>
  <c r="E48" i="49"/>
  <c r="F47" i="49"/>
  <c r="E47" i="49"/>
  <c r="E46" i="49"/>
  <c r="F45" i="49"/>
  <c r="E45" i="49"/>
  <c r="F44" i="49"/>
  <c r="E44" i="49"/>
  <c r="F43" i="49"/>
  <c r="E43" i="49"/>
  <c r="F42" i="49"/>
  <c r="E42" i="49"/>
  <c r="F41" i="49"/>
  <c r="E41" i="49"/>
  <c r="F40" i="49"/>
  <c r="E40" i="49"/>
  <c r="F39" i="49"/>
  <c r="E39" i="49"/>
  <c r="F38" i="49"/>
  <c r="E38" i="49"/>
  <c r="F37" i="49"/>
  <c r="E37" i="49"/>
  <c r="F36" i="49"/>
  <c r="E36" i="49"/>
  <c r="F35" i="49"/>
  <c r="E35" i="49"/>
  <c r="F34" i="49"/>
  <c r="E34" i="49"/>
  <c r="F33" i="49"/>
  <c r="E33" i="49"/>
  <c r="F32" i="49"/>
  <c r="E32" i="49"/>
  <c r="F31" i="49"/>
  <c r="E31" i="49"/>
  <c r="F30" i="49"/>
  <c r="E30" i="49"/>
  <c r="F29" i="49"/>
  <c r="E29" i="49"/>
  <c r="F28" i="49"/>
  <c r="E28" i="49"/>
  <c r="F27" i="49"/>
  <c r="E27" i="49"/>
  <c r="F26" i="49"/>
  <c r="E26" i="49"/>
  <c r="F25" i="49"/>
  <c r="E25" i="49"/>
  <c r="F24" i="49"/>
  <c r="E24" i="49"/>
  <c r="F23" i="49"/>
  <c r="E23" i="49"/>
  <c r="F22" i="49"/>
  <c r="E22" i="49"/>
  <c r="F21" i="49"/>
  <c r="E21" i="49"/>
  <c r="F20" i="49"/>
  <c r="E20" i="49"/>
  <c r="F19" i="49"/>
  <c r="E19" i="49"/>
  <c r="E18" i="49"/>
  <c r="F17" i="49"/>
  <c r="E17" i="49"/>
  <c r="F16" i="49"/>
  <c r="E16" i="49"/>
  <c r="F15" i="49"/>
  <c r="E15" i="49"/>
  <c r="F14" i="49"/>
  <c r="E14" i="49"/>
  <c r="F13" i="49"/>
  <c r="E13" i="49"/>
  <c r="F12" i="49"/>
  <c r="E12" i="49"/>
  <c r="F11" i="49"/>
  <c r="E11" i="49"/>
  <c r="F10" i="49"/>
  <c r="E10" i="49"/>
  <c r="F9" i="49"/>
  <c r="E9" i="49"/>
  <c r="F8" i="49"/>
  <c r="E8" i="49"/>
  <c r="F7" i="49"/>
  <c r="E7" i="49"/>
  <c r="F6" i="49"/>
  <c r="E6" i="49"/>
  <c r="F5" i="49"/>
  <c r="E5" i="49"/>
  <c r="F4" i="49"/>
  <c r="E4" i="49"/>
  <c r="G80" i="59" l="1"/>
  <c r="H80" i="59"/>
  <c r="G474" i="59"/>
  <c r="H754" i="59"/>
  <c r="A169" i="60"/>
  <c r="E753" i="59"/>
  <c r="E473" i="59"/>
  <c r="E79" i="59"/>
  <c r="C754" i="59"/>
  <c r="D754" i="59"/>
  <c r="A756" i="59"/>
  <c r="B755" i="59"/>
  <c r="G755" i="59" s="1"/>
  <c r="B475" i="59"/>
  <c r="A476" i="59"/>
  <c r="D474" i="59"/>
  <c r="H474" i="59" s="1"/>
  <c r="C474" i="59"/>
  <c r="B81" i="59"/>
  <c r="A82" i="59"/>
  <c r="D80" i="59"/>
  <c r="C80" i="59"/>
  <c r="F263" i="49"/>
  <c r="J263" i="49"/>
  <c r="F293" i="49"/>
  <c r="J293" i="49"/>
  <c r="F355" i="49"/>
  <c r="J355" i="49"/>
  <c r="F232" i="49"/>
  <c r="J232" i="49"/>
  <c r="F324" i="49"/>
  <c r="J324" i="49"/>
  <c r="F107" i="49"/>
  <c r="J107" i="49"/>
  <c r="F46" i="49"/>
  <c r="J46" i="49"/>
  <c r="F168" i="49"/>
  <c r="J168" i="49"/>
  <c r="F77" i="49"/>
  <c r="J77" i="49"/>
  <c r="F139" i="49"/>
  <c r="J139" i="49"/>
  <c r="F80" i="49"/>
  <c r="J80" i="49"/>
  <c r="F108" i="49"/>
  <c r="J108" i="49"/>
  <c r="F292" i="49"/>
  <c r="J292" i="49"/>
  <c r="F138" i="49"/>
  <c r="J138" i="49"/>
  <c r="F169" i="49"/>
  <c r="J169" i="49"/>
  <c r="F353" i="49"/>
  <c r="J353" i="49"/>
  <c r="F141" i="49"/>
  <c r="J141" i="49"/>
  <c r="F200" i="49"/>
  <c r="J200" i="49"/>
  <c r="F109" i="49"/>
  <c r="J109" i="49"/>
  <c r="F199" i="49"/>
  <c r="J199" i="49"/>
  <c r="F321" i="49"/>
  <c r="J321" i="49"/>
  <c r="F18" i="49"/>
  <c r="J18" i="49"/>
  <c r="F48" i="49"/>
  <c r="J48" i="49"/>
  <c r="F260" i="49"/>
  <c r="J260" i="49"/>
  <c r="J383" i="49"/>
  <c r="J352" i="49"/>
  <c r="J322" i="49"/>
  <c r="J291" i="49"/>
  <c r="J261" i="49"/>
  <c r="J230" i="49"/>
  <c r="J202" i="49"/>
  <c r="J171" i="49"/>
  <c r="J140" i="49"/>
  <c r="J110" i="49"/>
  <c r="J79" i="49"/>
  <c r="J49" i="49"/>
  <c r="G5" i="49"/>
  <c r="G6" i="49"/>
  <c r="G7" i="49"/>
  <c r="G8" i="49"/>
  <c r="G9" i="49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G194" i="49"/>
  <c r="G195" i="49"/>
  <c r="G196" i="49"/>
  <c r="G197" i="49"/>
  <c r="G198" i="49"/>
  <c r="G199" i="49"/>
  <c r="G200" i="49"/>
  <c r="G201" i="49"/>
  <c r="G202" i="49"/>
  <c r="G203" i="49"/>
  <c r="G204" i="49"/>
  <c r="G205" i="49"/>
  <c r="G206" i="49"/>
  <c r="G207" i="49"/>
  <c r="G208" i="49"/>
  <c r="G209" i="49"/>
  <c r="G210" i="49"/>
  <c r="G211" i="49"/>
  <c r="G212" i="49"/>
  <c r="G213" i="49"/>
  <c r="G214" i="49"/>
  <c r="G215" i="49"/>
  <c r="G216" i="49"/>
  <c r="G217" i="49"/>
  <c r="G218" i="49"/>
  <c r="G219" i="49"/>
  <c r="G220" i="49"/>
  <c r="G221" i="49"/>
  <c r="G222" i="49"/>
  <c r="G223" i="49"/>
  <c r="G224" i="49"/>
  <c r="G225" i="49"/>
  <c r="G226" i="49"/>
  <c r="G227" i="49"/>
  <c r="G228" i="49"/>
  <c r="G229" i="49"/>
  <c r="G230" i="49"/>
  <c r="G231" i="49"/>
  <c r="G232" i="49"/>
  <c r="G233" i="49"/>
  <c r="G234" i="49"/>
  <c r="G235" i="49"/>
  <c r="G236" i="49"/>
  <c r="G237" i="49"/>
  <c r="G238" i="49"/>
  <c r="G239" i="49"/>
  <c r="G240" i="49"/>
  <c r="G241" i="49"/>
  <c r="G242" i="49"/>
  <c r="G243" i="49"/>
  <c r="G244" i="49"/>
  <c r="G245" i="49"/>
  <c r="G246" i="49"/>
  <c r="G247" i="49"/>
  <c r="G248" i="49"/>
  <c r="G249" i="49"/>
  <c r="G250" i="49"/>
  <c r="G251" i="49"/>
  <c r="G252" i="49"/>
  <c r="G253" i="49"/>
  <c r="G254" i="49"/>
  <c r="G255" i="49"/>
  <c r="G256" i="49"/>
  <c r="G257" i="49"/>
  <c r="G258" i="49"/>
  <c r="G259" i="49"/>
  <c r="G260" i="49"/>
  <c r="G261" i="49"/>
  <c r="G262" i="49"/>
  <c r="G263" i="49"/>
  <c r="G264" i="49"/>
  <c r="G265" i="49"/>
  <c r="G266" i="49"/>
  <c r="G267" i="49"/>
  <c r="G268" i="49"/>
  <c r="G269" i="49"/>
  <c r="G270" i="49"/>
  <c r="G271" i="49"/>
  <c r="G272" i="49"/>
  <c r="G273" i="49"/>
  <c r="G274" i="49"/>
  <c r="G275" i="49"/>
  <c r="G276" i="49"/>
  <c r="G277" i="49"/>
  <c r="G278" i="49"/>
  <c r="G279" i="49"/>
  <c r="G280" i="49"/>
  <c r="G281" i="49"/>
  <c r="G282" i="49"/>
  <c r="G283" i="49"/>
  <c r="G284" i="49"/>
  <c r="G285" i="49"/>
  <c r="G286" i="49"/>
  <c r="G287" i="49"/>
  <c r="G288" i="49"/>
  <c r="G289" i="49"/>
  <c r="G290" i="49"/>
  <c r="G291" i="49"/>
  <c r="G292" i="49"/>
  <c r="G293" i="49"/>
  <c r="G294" i="49"/>
  <c r="G295" i="49"/>
  <c r="G296" i="49"/>
  <c r="G297" i="49"/>
  <c r="G298" i="49"/>
  <c r="G299" i="49"/>
  <c r="G300" i="49"/>
  <c r="G301" i="49"/>
  <c r="G302" i="49"/>
  <c r="G303" i="49"/>
  <c r="G304" i="49"/>
  <c r="G305" i="49"/>
  <c r="G306" i="49"/>
  <c r="G307" i="49"/>
  <c r="G308" i="49"/>
  <c r="G309" i="49"/>
  <c r="G310" i="49"/>
  <c r="G311" i="49"/>
  <c r="G312" i="49"/>
  <c r="G313" i="49"/>
  <c r="G314" i="49"/>
  <c r="G315" i="49"/>
  <c r="G316" i="49"/>
  <c r="G317" i="49"/>
  <c r="G318" i="49"/>
  <c r="G319" i="49"/>
  <c r="G320" i="49"/>
  <c r="G321" i="49"/>
  <c r="G322" i="49"/>
  <c r="G323" i="49"/>
  <c r="G324" i="49"/>
  <c r="G325" i="49"/>
  <c r="G326" i="49"/>
  <c r="G327" i="49"/>
  <c r="G328" i="49"/>
  <c r="G329" i="49"/>
  <c r="G330" i="49"/>
  <c r="G331" i="49"/>
  <c r="G332" i="49"/>
  <c r="G333" i="49"/>
  <c r="G334" i="49"/>
  <c r="G335" i="49"/>
  <c r="G336" i="49"/>
  <c r="G337" i="49"/>
  <c r="G338" i="49"/>
  <c r="G339" i="49"/>
  <c r="G340" i="49"/>
  <c r="G341" i="49"/>
  <c r="G342" i="49"/>
  <c r="G343" i="49"/>
  <c r="G344" i="49"/>
  <c r="G345" i="49"/>
  <c r="G346" i="49"/>
  <c r="G347" i="49"/>
  <c r="G348" i="49"/>
  <c r="G349" i="49"/>
  <c r="G350" i="49"/>
  <c r="G351" i="49"/>
  <c r="G352" i="49"/>
  <c r="G353" i="49"/>
  <c r="G354" i="49"/>
  <c r="G355" i="49"/>
  <c r="G356" i="49"/>
  <c r="G357" i="49"/>
  <c r="G358" i="49"/>
  <c r="G359" i="49"/>
  <c r="G360" i="49"/>
  <c r="G361" i="49"/>
  <c r="G362" i="49"/>
  <c r="G363" i="49"/>
  <c r="G364" i="49"/>
  <c r="G365" i="49"/>
  <c r="G366" i="49"/>
  <c r="G367" i="49"/>
  <c r="G368" i="49"/>
  <c r="G369" i="49"/>
  <c r="G370" i="49"/>
  <c r="G371" i="49"/>
  <c r="G372" i="49"/>
  <c r="G373" i="49"/>
  <c r="G374" i="49"/>
  <c r="G375" i="49"/>
  <c r="G376" i="49"/>
  <c r="G377" i="49"/>
  <c r="G378" i="49"/>
  <c r="G379" i="49"/>
  <c r="G380" i="49"/>
  <c r="G381" i="49"/>
  <c r="G382" i="49"/>
  <c r="G383" i="49"/>
  <c r="G384" i="49"/>
  <c r="G385" i="49"/>
  <c r="G386" i="49"/>
  <c r="G387" i="49"/>
  <c r="G388" i="49"/>
  <c r="G389" i="49"/>
  <c r="G390" i="49"/>
  <c r="G391" i="49"/>
  <c r="G392" i="49"/>
  <c r="G393" i="49"/>
  <c r="G394" i="49"/>
  <c r="G395" i="49"/>
  <c r="G396" i="49"/>
  <c r="G4" i="49"/>
  <c r="G81" i="59" l="1"/>
  <c r="H81" i="59"/>
  <c r="G475" i="59"/>
  <c r="H475" i="59"/>
  <c r="H755" i="59"/>
  <c r="A170" i="60"/>
  <c r="E754" i="59"/>
  <c r="E474" i="59"/>
  <c r="C755" i="59"/>
  <c r="D755" i="59"/>
  <c r="B756" i="59"/>
  <c r="G756" i="59" s="1"/>
  <c r="A757" i="59"/>
  <c r="A477" i="59"/>
  <c r="B476" i="59"/>
  <c r="D475" i="59"/>
  <c r="C475" i="59"/>
  <c r="D81" i="59"/>
  <c r="C81" i="59"/>
  <c r="E80" i="59"/>
  <c r="B82" i="59"/>
  <c r="A83" i="59"/>
  <c r="G82" i="59" l="1"/>
  <c r="H82" i="59"/>
  <c r="G476" i="59"/>
  <c r="H476" i="59"/>
  <c r="H756" i="59"/>
  <c r="A171" i="60"/>
  <c r="E81" i="59"/>
  <c r="E755" i="59"/>
  <c r="E475" i="59"/>
  <c r="C756" i="59"/>
  <c r="D756" i="59"/>
  <c r="A758" i="59"/>
  <c r="B757" i="59"/>
  <c r="G757" i="59" s="1"/>
  <c r="A478" i="59"/>
  <c r="B477" i="59"/>
  <c r="D476" i="59"/>
  <c r="C476" i="59"/>
  <c r="A84" i="59"/>
  <c r="B83" i="59"/>
  <c r="D82" i="59"/>
  <c r="C82" i="59"/>
  <c r="G83" i="59" l="1"/>
  <c r="H83" i="59"/>
  <c r="H477" i="59"/>
  <c r="G477" i="59"/>
  <c r="H757" i="59"/>
  <c r="A172" i="60"/>
  <c r="E756" i="59"/>
  <c r="E82" i="59"/>
  <c r="C757" i="59"/>
  <c r="D757" i="59"/>
  <c r="B758" i="59"/>
  <c r="G758" i="59" s="1"/>
  <c r="A759" i="59"/>
  <c r="A479" i="59"/>
  <c r="B478" i="59"/>
  <c r="E476" i="59"/>
  <c r="C477" i="59"/>
  <c r="D477" i="59"/>
  <c r="A85" i="59"/>
  <c r="B84" i="59"/>
  <c r="D83" i="59"/>
  <c r="C83" i="59"/>
  <c r="D76" i="43"/>
  <c r="C76" i="43"/>
  <c r="J75" i="43"/>
  <c r="H75" i="43"/>
  <c r="F75" i="43"/>
  <c r="J74" i="43"/>
  <c r="H74" i="43"/>
  <c r="F74" i="43"/>
  <c r="J73" i="43"/>
  <c r="H73" i="43"/>
  <c r="J72" i="43"/>
  <c r="H72" i="43"/>
  <c r="J71" i="43"/>
  <c r="H71" i="43"/>
  <c r="G84" i="59" l="1"/>
  <c r="H84" i="59"/>
  <c r="G478" i="59"/>
  <c r="H478" i="59"/>
  <c r="H758" i="59"/>
  <c r="A173" i="60"/>
  <c r="E83" i="59"/>
  <c r="E757" i="59"/>
  <c r="B759" i="59"/>
  <c r="G759" i="59" s="1"/>
  <c r="A760" i="59"/>
  <c r="C758" i="59"/>
  <c r="D758" i="59"/>
  <c r="D478" i="59"/>
  <c r="C478" i="59"/>
  <c r="A480" i="59"/>
  <c r="B479" i="59"/>
  <c r="E477" i="59"/>
  <c r="D84" i="59"/>
  <c r="C84" i="59"/>
  <c r="A86" i="59"/>
  <c r="B85" i="59"/>
  <c r="J76" i="43"/>
  <c r="G85" i="59" l="1"/>
  <c r="H85" i="59"/>
  <c r="G479" i="59"/>
  <c r="H479" i="59"/>
  <c r="H759" i="59"/>
  <c r="A174" i="60"/>
  <c r="E84" i="59"/>
  <c r="E758" i="59"/>
  <c r="B760" i="59"/>
  <c r="G760" i="59" s="1"/>
  <c r="D759" i="59"/>
  <c r="C759" i="59"/>
  <c r="C479" i="59"/>
  <c r="D479" i="59"/>
  <c r="B480" i="59"/>
  <c r="A481" i="59"/>
  <c r="E478" i="59"/>
  <c r="C85" i="59"/>
  <c r="D85" i="59"/>
  <c r="A87" i="59"/>
  <c r="B86" i="59"/>
  <c r="I4" i="49"/>
  <c r="G86" i="59" l="1"/>
  <c r="H86" i="59"/>
  <c r="G480" i="59"/>
  <c r="H480" i="59"/>
  <c r="H760" i="59"/>
  <c r="A175" i="60"/>
  <c r="E759" i="59"/>
  <c r="E479" i="59"/>
  <c r="C760" i="59"/>
  <c r="D760" i="59"/>
  <c r="B481" i="59"/>
  <c r="A482" i="59"/>
  <c r="D480" i="59"/>
  <c r="C480" i="59"/>
  <c r="E85" i="59"/>
  <c r="D86" i="59"/>
  <c r="C86" i="59"/>
  <c r="A88" i="59"/>
  <c r="B87" i="59"/>
  <c r="G87" i="59" l="1"/>
  <c r="H87" i="59"/>
  <c r="H481" i="59"/>
  <c r="G481" i="59"/>
  <c r="A176" i="60"/>
  <c r="E760" i="59"/>
  <c r="C481" i="59"/>
  <c r="D481" i="59"/>
  <c r="A483" i="59"/>
  <c r="B482" i="59"/>
  <c r="E480" i="59"/>
  <c r="D87" i="59"/>
  <c r="C87" i="59"/>
  <c r="B88" i="59"/>
  <c r="A89" i="59"/>
  <c r="E86" i="59"/>
  <c r="M145" i="44"/>
  <c r="M304" i="44" l="1"/>
  <c r="M305" i="44"/>
  <c r="M307" i="44"/>
  <c r="M308" i="44"/>
  <c r="M157" i="44"/>
  <c r="M146" i="44"/>
  <c r="M147" i="44"/>
  <c r="M148" i="44"/>
  <c r="M149" i="44"/>
  <c r="M150" i="44"/>
  <c r="M151" i="44"/>
  <c r="M152" i="44"/>
  <c r="M153" i="44"/>
  <c r="M154" i="44"/>
  <c r="M155" i="44"/>
  <c r="M156" i="44"/>
  <c r="M144" i="44"/>
  <c r="G88" i="59"/>
  <c r="H88" i="59"/>
  <c r="G482" i="59"/>
  <c r="H482" i="59"/>
  <c r="A177" i="60"/>
  <c r="E481" i="59"/>
  <c r="D482" i="59"/>
  <c r="C482" i="59"/>
  <c r="B483" i="59"/>
  <c r="A484" i="59"/>
  <c r="E87" i="59"/>
  <c r="B89" i="59"/>
  <c r="A90" i="59"/>
  <c r="D88" i="59"/>
  <c r="C88" i="59"/>
  <c r="L145" i="44"/>
  <c r="M309" i="44" l="1"/>
  <c r="M306" i="44"/>
  <c r="M310" i="44" s="1"/>
  <c r="L307" i="44"/>
  <c r="L308" i="44"/>
  <c r="L304" i="44"/>
  <c r="L305" i="44"/>
  <c r="M161" i="44"/>
  <c r="M169" i="44"/>
  <c r="L146" i="44"/>
  <c r="L147" i="44"/>
  <c r="L148" i="44"/>
  <c r="L149" i="44"/>
  <c r="L150" i="44"/>
  <c r="L151" i="44"/>
  <c r="L152" i="44"/>
  <c r="L153" i="44"/>
  <c r="L154" i="44"/>
  <c r="L155" i="44"/>
  <c r="L156" i="44"/>
  <c r="L157" i="44"/>
  <c r="L144" i="44"/>
  <c r="M160" i="44"/>
  <c r="M168" i="44"/>
  <c r="M158" i="44"/>
  <c r="G89" i="59"/>
  <c r="H89" i="59"/>
  <c r="G483" i="59"/>
  <c r="H483" i="59"/>
  <c r="A178" i="60"/>
  <c r="E88" i="59"/>
  <c r="E482" i="59"/>
  <c r="A485" i="59"/>
  <c r="B484" i="59"/>
  <c r="D483" i="59"/>
  <c r="C483" i="59"/>
  <c r="B90" i="59"/>
  <c r="A91" i="59"/>
  <c r="D89" i="59"/>
  <c r="C89" i="59"/>
  <c r="K145" i="44"/>
  <c r="L309" i="44" l="1"/>
  <c r="L306" i="44"/>
  <c r="L310" i="44" s="1"/>
  <c r="K307" i="44"/>
  <c r="K308" i="44"/>
  <c r="K304" i="44"/>
  <c r="K305" i="44"/>
  <c r="L161" i="44"/>
  <c r="L169" i="44"/>
  <c r="M171" i="44"/>
  <c r="K146" i="44"/>
  <c r="K147" i="44"/>
  <c r="K148" i="44"/>
  <c r="K149" i="44"/>
  <c r="K150" i="44"/>
  <c r="K152" i="44"/>
  <c r="K153" i="44"/>
  <c r="K154" i="44"/>
  <c r="K155" i="44"/>
  <c r="K156" i="44"/>
  <c r="K157" i="44"/>
  <c r="K151" i="44"/>
  <c r="M170" i="44"/>
  <c r="M162" i="44"/>
  <c r="L158" i="44"/>
  <c r="L168" i="44"/>
  <c r="L160" i="44"/>
  <c r="K144" i="44"/>
  <c r="M163" i="44"/>
  <c r="G90" i="59"/>
  <c r="H90" i="59"/>
  <c r="G484" i="59"/>
  <c r="H484" i="59"/>
  <c r="A179" i="60"/>
  <c r="E483" i="59"/>
  <c r="D484" i="59"/>
  <c r="C484" i="59"/>
  <c r="A486" i="59"/>
  <c r="B485" i="59"/>
  <c r="E89" i="59"/>
  <c r="C90" i="59"/>
  <c r="D90" i="59"/>
  <c r="A92" i="59"/>
  <c r="B91" i="59"/>
  <c r="J145" i="44"/>
  <c r="K306" i="44" l="1"/>
  <c r="K309" i="44"/>
  <c r="J307" i="44"/>
  <c r="J308" i="44"/>
  <c r="J304" i="44"/>
  <c r="J305" i="44"/>
  <c r="K169" i="44"/>
  <c r="K161" i="44"/>
  <c r="L171" i="44"/>
  <c r="J146" i="44"/>
  <c r="J147" i="44"/>
  <c r="J148" i="44"/>
  <c r="J149" i="44"/>
  <c r="J150" i="44"/>
  <c r="J151" i="44"/>
  <c r="J152" i="44"/>
  <c r="J153" i="44"/>
  <c r="J154" i="44"/>
  <c r="J155" i="44"/>
  <c r="J156" i="44"/>
  <c r="J157" i="44"/>
  <c r="L163" i="44"/>
  <c r="L170" i="44"/>
  <c r="L162" i="44"/>
  <c r="K160" i="44"/>
  <c r="K158" i="44"/>
  <c r="K168" i="44"/>
  <c r="J144" i="44"/>
  <c r="G91" i="59"/>
  <c r="H91" i="59"/>
  <c r="G485" i="59"/>
  <c r="H485" i="59"/>
  <c r="A180" i="60"/>
  <c r="E484" i="59"/>
  <c r="C485" i="59"/>
  <c r="D485" i="59"/>
  <c r="A487" i="59"/>
  <c r="B486" i="59"/>
  <c r="D91" i="59"/>
  <c r="C91" i="59"/>
  <c r="A93" i="59"/>
  <c r="B92" i="59"/>
  <c r="E90" i="59"/>
  <c r="I145" i="44"/>
  <c r="J306" i="44" l="1"/>
  <c r="J309" i="44"/>
  <c r="K310" i="44"/>
  <c r="I304" i="44"/>
  <c r="I305" i="44"/>
  <c r="I308" i="44"/>
  <c r="I307" i="44"/>
  <c r="J169" i="44"/>
  <c r="J161" i="44"/>
  <c r="K171" i="44"/>
  <c r="I146" i="44"/>
  <c r="I147" i="44"/>
  <c r="I148" i="44"/>
  <c r="I149" i="44"/>
  <c r="I150" i="44"/>
  <c r="I151" i="44"/>
  <c r="I152" i="44"/>
  <c r="I153" i="44"/>
  <c r="I154" i="44"/>
  <c r="I155" i="44"/>
  <c r="I156" i="44"/>
  <c r="I157" i="44"/>
  <c r="K170" i="44"/>
  <c r="K163" i="44"/>
  <c r="J158" i="44"/>
  <c r="J168" i="44"/>
  <c r="J160" i="44"/>
  <c r="I144" i="44"/>
  <c r="K162" i="44"/>
  <c r="G92" i="59"/>
  <c r="H92" i="59"/>
  <c r="G486" i="59"/>
  <c r="H486" i="59"/>
  <c r="A181" i="60"/>
  <c r="E485" i="59"/>
  <c r="D486" i="59"/>
  <c r="C486" i="59"/>
  <c r="A488" i="59"/>
  <c r="B487" i="59"/>
  <c r="D92" i="59"/>
  <c r="C92" i="59"/>
  <c r="A94" i="59"/>
  <c r="B93" i="59"/>
  <c r="E91" i="59"/>
  <c r="H145" i="44"/>
  <c r="J310" i="44" l="1"/>
  <c r="I306" i="44"/>
  <c r="H304" i="44"/>
  <c r="H305" i="44"/>
  <c r="H307" i="44"/>
  <c r="H308" i="44"/>
  <c r="I309" i="44"/>
  <c r="J171" i="44"/>
  <c r="I161" i="44"/>
  <c r="I169" i="44"/>
  <c r="H146" i="44"/>
  <c r="H147" i="44"/>
  <c r="H148" i="44"/>
  <c r="H149" i="44"/>
  <c r="H150" i="44"/>
  <c r="H151" i="44"/>
  <c r="H152" i="44"/>
  <c r="H153" i="44"/>
  <c r="H154" i="44"/>
  <c r="H155" i="44"/>
  <c r="H156" i="44"/>
  <c r="H157" i="44"/>
  <c r="J162" i="44"/>
  <c r="J170" i="44"/>
  <c r="J163" i="44"/>
  <c r="I158" i="44"/>
  <c r="I168" i="44"/>
  <c r="I160" i="44"/>
  <c r="H144" i="44"/>
  <c r="G93" i="59"/>
  <c r="H93" i="59"/>
  <c r="G487" i="59"/>
  <c r="H487" i="59"/>
  <c r="A182" i="60"/>
  <c r="E92" i="59"/>
  <c r="E486" i="59"/>
  <c r="D487" i="59"/>
  <c r="C487" i="59"/>
  <c r="B488" i="59"/>
  <c r="A489" i="59"/>
  <c r="C93" i="59"/>
  <c r="D93" i="59"/>
  <c r="A95" i="59"/>
  <c r="B94" i="59"/>
  <c r="G145" i="44"/>
  <c r="I310" i="44" l="1"/>
  <c r="H309" i="44"/>
  <c r="H306" i="44"/>
  <c r="G304" i="44"/>
  <c r="G305" i="44"/>
  <c r="G307" i="44"/>
  <c r="G308" i="44"/>
  <c r="H169" i="44"/>
  <c r="I171" i="44"/>
  <c r="H161" i="44"/>
  <c r="G148" i="44"/>
  <c r="G152" i="44"/>
  <c r="G156" i="44"/>
  <c r="G149" i="44"/>
  <c r="G153" i="44"/>
  <c r="G157" i="44"/>
  <c r="G150" i="44"/>
  <c r="G147" i="44"/>
  <c r="G155" i="44"/>
  <c r="G146" i="44"/>
  <c r="G154" i="44"/>
  <c r="G151" i="44"/>
  <c r="H158" i="44"/>
  <c r="H168" i="44"/>
  <c r="I162" i="44"/>
  <c r="H160" i="44"/>
  <c r="I170" i="44"/>
  <c r="G144" i="44"/>
  <c r="I163" i="44"/>
  <c r="G94" i="59"/>
  <c r="H94" i="59"/>
  <c r="G488" i="59"/>
  <c r="H488" i="59"/>
  <c r="A183" i="60"/>
  <c r="E487" i="59"/>
  <c r="B489" i="59"/>
  <c r="A490" i="59"/>
  <c r="D488" i="59"/>
  <c r="C488" i="59"/>
  <c r="E93" i="59"/>
  <c r="D94" i="59"/>
  <c r="C94" i="59"/>
  <c r="A96" i="59"/>
  <c r="B95" i="59"/>
  <c r="F145" i="44"/>
  <c r="G309" i="44" l="1"/>
  <c r="G306" i="44"/>
  <c r="G310" i="44" s="1"/>
  <c r="H310" i="44"/>
  <c r="H171" i="44"/>
  <c r="F304" i="44"/>
  <c r="F305" i="44"/>
  <c r="F307" i="44"/>
  <c r="F308" i="44"/>
  <c r="G161" i="44"/>
  <c r="G169" i="44"/>
  <c r="F148" i="44"/>
  <c r="F152" i="44"/>
  <c r="F156" i="44"/>
  <c r="F149" i="44"/>
  <c r="F153" i="44"/>
  <c r="F157" i="44"/>
  <c r="F146" i="44"/>
  <c r="F154" i="44"/>
  <c r="F147" i="44"/>
  <c r="F150" i="44"/>
  <c r="F151" i="44"/>
  <c r="F155" i="44"/>
  <c r="H162" i="44"/>
  <c r="H170" i="44"/>
  <c r="G168" i="44"/>
  <c r="G160" i="44"/>
  <c r="G158" i="44"/>
  <c r="F144" i="44"/>
  <c r="H163" i="44"/>
  <c r="G95" i="59"/>
  <c r="H95" i="59"/>
  <c r="H489" i="59"/>
  <c r="G489" i="59"/>
  <c r="A184" i="60"/>
  <c r="E94" i="59"/>
  <c r="E488" i="59"/>
  <c r="A491" i="59"/>
  <c r="B490" i="59"/>
  <c r="C489" i="59"/>
  <c r="D489" i="59"/>
  <c r="D95" i="59"/>
  <c r="C95" i="59"/>
  <c r="B96" i="59"/>
  <c r="A97" i="59"/>
  <c r="E145" i="44"/>
  <c r="F309" i="44" l="1"/>
  <c r="F306" i="44"/>
  <c r="F310" i="44" s="1"/>
  <c r="E305" i="44"/>
  <c r="E307" i="44"/>
  <c r="E308" i="44"/>
  <c r="E304" i="44"/>
  <c r="F161" i="44"/>
  <c r="G171" i="44"/>
  <c r="F169" i="44"/>
  <c r="E149" i="44"/>
  <c r="E153" i="44"/>
  <c r="E157" i="44"/>
  <c r="E150" i="44"/>
  <c r="E154" i="44"/>
  <c r="E151" i="44"/>
  <c r="E156" i="44"/>
  <c r="E147" i="44"/>
  <c r="E155" i="44"/>
  <c r="E146" i="44"/>
  <c r="E148" i="44"/>
  <c r="E152" i="44"/>
  <c r="G163" i="44"/>
  <c r="F158" i="44"/>
  <c r="F168" i="44"/>
  <c r="F160" i="44"/>
  <c r="E144" i="44"/>
  <c r="G162" i="44"/>
  <c r="G170" i="44"/>
  <c r="G96" i="59"/>
  <c r="H96" i="59"/>
  <c r="G490" i="59"/>
  <c r="H490" i="59"/>
  <c r="A185" i="60"/>
  <c r="E489" i="59"/>
  <c r="D490" i="59"/>
  <c r="C490" i="59"/>
  <c r="B491" i="59"/>
  <c r="A492" i="59"/>
  <c r="E95" i="59"/>
  <c r="B97" i="59"/>
  <c r="A98" i="59"/>
  <c r="D96" i="59"/>
  <c r="C96" i="59"/>
  <c r="D145" i="44"/>
  <c r="E306" i="44" l="1"/>
  <c r="E309" i="44"/>
  <c r="E310" i="44"/>
  <c r="D307" i="44"/>
  <c r="D308" i="44"/>
  <c r="D304" i="44"/>
  <c r="D305" i="44"/>
  <c r="F171" i="44"/>
  <c r="E161" i="44"/>
  <c r="E169" i="44"/>
  <c r="D146" i="44"/>
  <c r="D148" i="44"/>
  <c r="D150" i="44"/>
  <c r="D152" i="44"/>
  <c r="D154" i="44"/>
  <c r="D156" i="44"/>
  <c r="D147" i="44"/>
  <c r="D149" i="44"/>
  <c r="D151" i="44"/>
  <c r="D153" i="44"/>
  <c r="D155" i="44"/>
  <c r="D157" i="44"/>
  <c r="F163" i="44"/>
  <c r="F162" i="44"/>
  <c r="F170" i="44"/>
  <c r="D144" i="44"/>
  <c r="E158" i="44"/>
  <c r="E168" i="44"/>
  <c r="E160" i="44"/>
  <c r="G97" i="59"/>
  <c r="H97" i="59"/>
  <c r="G491" i="59"/>
  <c r="H491" i="59"/>
  <c r="A186" i="60"/>
  <c r="E96" i="59"/>
  <c r="E490" i="59"/>
  <c r="C491" i="59"/>
  <c r="D491" i="59"/>
  <c r="B492" i="59"/>
  <c r="A493" i="59"/>
  <c r="B98" i="59"/>
  <c r="A99" i="59"/>
  <c r="D97" i="59"/>
  <c r="C97" i="59"/>
  <c r="C145" i="44"/>
  <c r="D306" i="44" l="1"/>
  <c r="D309" i="44"/>
  <c r="C307" i="44"/>
  <c r="C308" i="44"/>
  <c r="C304" i="44"/>
  <c r="C305" i="44"/>
  <c r="D161" i="44"/>
  <c r="D169" i="44"/>
  <c r="E171" i="44"/>
  <c r="C146" i="44"/>
  <c r="C148" i="44"/>
  <c r="C150" i="44"/>
  <c r="C152" i="44"/>
  <c r="C154" i="44"/>
  <c r="C156" i="44"/>
  <c r="C147" i="44"/>
  <c r="C149" i="44"/>
  <c r="C151" i="44"/>
  <c r="C153" i="44"/>
  <c r="C155" i="44"/>
  <c r="C157" i="44"/>
  <c r="B145" i="44"/>
  <c r="E170" i="44"/>
  <c r="E163" i="44"/>
  <c r="D168" i="44"/>
  <c r="D158" i="44"/>
  <c r="D160" i="44"/>
  <c r="C144" i="44"/>
  <c r="E162" i="44"/>
  <c r="G98" i="59"/>
  <c r="H98" i="59"/>
  <c r="G492" i="59"/>
  <c r="H492" i="59"/>
  <c r="A187" i="60"/>
  <c r="E491" i="59"/>
  <c r="A494" i="59"/>
  <c r="B493" i="59"/>
  <c r="D492" i="59"/>
  <c r="C492" i="59"/>
  <c r="E97" i="59"/>
  <c r="D98" i="59"/>
  <c r="C98" i="59"/>
  <c r="A100" i="59"/>
  <c r="B99" i="59"/>
  <c r="D310" i="44" l="1"/>
  <c r="C306" i="44"/>
  <c r="C309" i="44"/>
  <c r="B308" i="44"/>
  <c r="O308" i="44" s="1"/>
  <c r="B307" i="44"/>
  <c r="O307" i="44" s="1"/>
  <c r="B305" i="44"/>
  <c r="O305" i="44" s="1"/>
  <c r="B304" i="44"/>
  <c r="C161" i="44"/>
  <c r="C169" i="44"/>
  <c r="D171" i="44"/>
  <c r="B152" i="44"/>
  <c r="B151" i="44"/>
  <c r="B150" i="44"/>
  <c r="B149" i="44"/>
  <c r="B157" i="44"/>
  <c r="B156" i="44"/>
  <c r="B148" i="44"/>
  <c r="B153" i="44"/>
  <c r="B155" i="44"/>
  <c r="B154" i="44"/>
  <c r="B144" i="44"/>
  <c r="B146" i="44"/>
  <c r="D162" i="44"/>
  <c r="C160" i="44"/>
  <c r="C158" i="44"/>
  <c r="C168" i="44"/>
  <c r="B147" i="44"/>
  <c r="D170" i="44"/>
  <c r="D163" i="44"/>
  <c r="G99" i="59"/>
  <c r="H99" i="59"/>
  <c r="G493" i="59"/>
  <c r="H493" i="59"/>
  <c r="A188" i="60"/>
  <c r="E98" i="59"/>
  <c r="E492" i="59"/>
  <c r="C493" i="59"/>
  <c r="D493" i="59"/>
  <c r="A495" i="59"/>
  <c r="B494" i="59"/>
  <c r="D99" i="59"/>
  <c r="C99" i="59"/>
  <c r="A101" i="59"/>
  <c r="B100" i="59"/>
  <c r="C310" i="44" l="1"/>
  <c r="C171" i="44"/>
  <c r="B169" i="44"/>
  <c r="B161" i="44"/>
  <c r="B168" i="44"/>
  <c r="B160" i="44"/>
  <c r="B306" i="44"/>
  <c r="O304" i="44"/>
  <c r="B309" i="44"/>
  <c r="C170" i="44"/>
  <c r="B158" i="44"/>
  <c r="C162" i="44"/>
  <c r="C163" i="44"/>
  <c r="G100" i="59"/>
  <c r="H100" i="59"/>
  <c r="G494" i="59"/>
  <c r="H494" i="59"/>
  <c r="A189" i="60"/>
  <c r="E493" i="59"/>
  <c r="D494" i="59"/>
  <c r="C494" i="59"/>
  <c r="A496" i="59"/>
  <c r="B495" i="59"/>
  <c r="E99" i="59"/>
  <c r="D100" i="59"/>
  <c r="C100" i="59"/>
  <c r="A102" i="59"/>
  <c r="B101" i="59"/>
  <c r="O306" i="44" l="1"/>
  <c r="B310" i="44"/>
  <c r="O310" i="44" s="1"/>
  <c r="B162" i="44"/>
  <c r="O162" i="44" s="1"/>
  <c r="B170" i="44"/>
  <c r="O170" i="44" s="1"/>
  <c r="B163" i="44"/>
  <c r="B171" i="44"/>
  <c r="O309" i="44"/>
  <c r="G101" i="59"/>
  <c r="H101" i="59"/>
  <c r="G495" i="59"/>
  <c r="H495" i="59"/>
  <c r="A190" i="60"/>
  <c r="E494" i="59"/>
  <c r="D495" i="59"/>
  <c r="C495" i="59"/>
  <c r="A497" i="59"/>
  <c r="B496" i="59"/>
  <c r="E100" i="59"/>
  <c r="D101" i="59"/>
  <c r="C101" i="59"/>
  <c r="A103" i="59"/>
  <c r="B102" i="59"/>
  <c r="H94" i="44"/>
  <c r="G95" i="44"/>
  <c r="A95" i="44"/>
  <c r="E95" i="44" s="1"/>
  <c r="H15" i="6"/>
  <c r="E3" i="40"/>
  <c r="E3" i="66" l="1"/>
  <c r="G3" i="68"/>
  <c r="C54" i="44"/>
  <c r="G102" i="59"/>
  <c r="H102" i="59"/>
  <c r="G496" i="59"/>
  <c r="H496" i="59"/>
  <c r="D3" i="65"/>
  <c r="I3" i="62"/>
  <c r="E3" i="63"/>
  <c r="E3" i="61"/>
  <c r="A191" i="60"/>
  <c r="E101" i="59"/>
  <c r="E495" i="59"/>
  <c r="D496" i="59"/>
  <c r="C496" i="59"/>
  <c r="B497" i="59"/>
  <c r="A498" i="59"/>
  <c r="D102" i="59"/>
  <c r="C102" i="59"/>
  <c r="A104" i="59"/>
  <c r="B103" i="59"/>
  <c r="E3" i="58"/>
  <c r="H22" i="6"/>
  <c r="J15" i="6"/>
  <c r="J22" i="6"/>
  <c r="D3" i="51"/>
  <c r="E3" i="29"/>
  <c r="K3" i="6"/>
  <c r="F7" i="6" s="1"/>
  <c r="G8" i="6" s="1"/>
  <c r="E3" i="13"/>
  <c r="I3" i="15"/>
  <c r="E3" i="23"/>
  <c r="E3" i="30"/>
  <c r="G3" i="11"/>
  <c r="E3" i="31"/>
  <c r="E3" i="10"/>
  <c r="E3" i="14"/>
  <c r="G103" i="59" l="1"/>
  <c r="H103" i="59"/>
  <c r="G497" i="59"/>
  <c r="H497" i="59"/>
  <c r="A192" i="60"/>
  <c r="E496" i="59"/>
  <c r="A499" i="59"/>
  <c r="B498" i="59"/>
  <c r="C497" i="59"/>
  <c r="D497" i="59"/>
  <c r="D103" i="59"/>
  <c r="C103" i="59"/>
  <c r="B104" i="59"/>
  <c r="A105" i="59"/>
  <c r="E102" i="59"/>
  <c r="C56" i="44"/>
  <c r="C55" i="44"/>
  <c r="C57" i="44"/>
  <c r="C62" i="44"/>
  <c r="C51" i="44"/>
  <c r="C61" i="44"/>
  <c r="C60" i="44"/>
  <c r="C53" i="44"/>
  <c r="C59" i="44"/>
  <c r="C52" i="44"/>
  <c r="C58" i="44"/>
  <c r="F52" i="44" l="1"/>
  <c r="F51" i="44"/>
  <c r="G104" i="59"/>
  <c r="H104" i="59"/>
  <c r="G498" i="59"/>
  <c r="H498" i="59"/>
  <c r="A193" i="60"/>
  <c r="E103" i="59"/>
  <c r="E497" i="59"/>
  <c r="B499" i="59"/>
  <c r="A500" i="59"/>
  <c r="D498" i="59"/>
  <c r="C498" i="59"/>
  <c r="D104" i="59"/>
  <c r="C104" i="59"/>
  <c r="B105" i="59"/>
  <c r="A106" i="59"/>
  <c r="G105" i="59" l="1"/>
  <c r="G499" i="59"/>
  <c r="H499" i="59"/>
  <c r="A194" i="60"/>
  <c r="E498" i="59"/>
  <c r="C499" i="59"/>
  <c r="D499" i="59"/>
  <c r="A501" i="59"/>
  <c r="B500" i="59"/>
  <c r="E104" i="59"/>
  <c r="B106" i="59"/>
  <c r="A107" i="59"/>
  <c r="D105" i="59"/>
  <c r="H105" i="59" s="1"/>
  <c r="C105" i="59"/>
  <c r="C47" i="44"/>
  <c r="C63" i="44"/>
  <c r="G106" i="59" l="1"/>
  <c r="G500" i="59"/>
  <c r="H500" i="59"/>
  <c r="A195" i="60"/>
  <c r="D500" i="59"/>
  <c r="C500" i="59"/>
  <c r="A502" i="59"/>
  <c r="B501" i="59"/>
  <c r="E499" i="59"/>
  <c r="E105" i="59"/>
  <c r="A108" i="59"/>
  <c r="B107" i="59"/>
  <c r="D106" i="59"/>
  <c r="H106" i="59" s="1"/>
  <c r="C106" i="59"/>
  <c r="C20" i="6"/>
  <c r="G107" i="59" l="1"/>
  <c r="G501" i="59"/>
  <c r="A196" i="60"/>
  <c r="E106" i="59"/>
  <c r="A503" i="59"/>
  <c r="B502" i="59"/>
  <c r="C501" i="59"/>
  <c r="D501" i="59"/>
  <c r="H501" i="59" s="1"/>
  <c r="E500" i="59"/>
  <c r="D107" i="59"/>
  <c r="H107" i="59" s="1"/>
  <c r="C107" i="59"/>
  <c r="A109" i="59"/>
  <c r="B108" i="59"/>
  <c r="K8" i="6"/>
  <c r="I8" i="6"/>
  <c r="G108" i="59" l="1"/>
  <c r="G502" i="59"/>
  <c r="A197" i="60"/>
  <c r="C502" i="59"/>
  <c r="D502" i="59"/>
  <c r="H502" i="59" s="1"/>
  <c r="B503" i="59"/>
  <c r="A504" i="59"/>
  <c r="E501" i="59"/>
  <c r="E107" i="59"/>
  <c r="D108" i="59"/>
  <c r="H108" i="59" s="1"/>
  <c r="C108" i="59"/>
  <c r="A110" i="59"/>
  <c r="B109" i="59"/>
  <c r="E24" i="40"/>
  <c r="E17" i="40"/>
  <c r="E15" i="40"/>
  <c r="E14" i="40"/>
  <c r="E13" i="40"/>
  <c r="E12" i="40"/>
  <c r="E11" i="40"/>
  <c r="E10" i="40"/>
  <c r="E9" i="40"/>
  <c r="G109" i="59" l="1"/>
  <c r="H109" i="59"/>
  <c r="G503" i="59"/>
  <c r="A198" i="60"/>
  <c r="E108" i="59"/>
  <c r="C503" i="59"/>
  <c r="D503" i="59"/>
  <c r="H503" i="59" s="1"/>
  <c r="E502" i="59"/>
  <c r="A505" i="59"/>
  <c r="B504" i="59"/>
  <c r="D109" i="59"/>
  <c r="C109" i="59"/>
  <c r="A111" i="59"/>
  <c r="B110" i="59"/>
  <c r="G110" i="59" l="1"/>
  <c r="H110" i="59"/>
  <c r="G504" i="59"/>
  <c r="A199" i="60"/>
  <c r="E503" i="59"/>
  <c r="C504" i="59"/>
  <c r="D504" i="59"/>
  <c r="H504" i="59" s="1"/>
  <c r="B505" i="59"/>
  <c r="A506" i="59"/>
  <c r="D110" i="59"/>
  <c r="C110" i="59"/>
  <c r="A112" i="59"/>
  <c r="B111" i="59"/>
  <c r="E109" i="59"/>
  <c r="G111" i="59" l="1"/>
  <c r="H111" i="59"/>
  <c r="G505" i="59"/>
  <c r="A200" i="60"/>
  <c r="E504" i="59"/>
  <c r="E110" i="59"/>
  <c r="B506" i="59"/>
  <c r="A507" i="59"/>
  <c r="C505" i="59"/>
  <c r="D505" i="59"/>
  <c r="H505" i="59" s="1"/>
  <c r="D111" i="59"/>
  <c r="C111" i="59"/>
  <c r="B112" i="59"/>
  <c r="A113" i="59"/>
  <c r="G112" i="59" l="1"/>
  <c r="H112" i="59"/>
  <c r="G506" i="59"/>
  <c r="H506" i="59"/>
  <c r="A201" i="60"/>
  <c r="E111" i="59"/>
  <c r="C506" i="59"/>
  <c r="D506" i="59"/>
  <c r="E505" i="59"/>
  <c r="A508" i="59"/>
  <c r="B507" i="59"/>
  <c r="B113" i="59"/>
  <c r="A114" i="59"/>
  <c r="D112" i="59"/>
  <c r="C112" i="59"/>
  <c r="G113" i="59" l="1"/>
  <c r="H113" i="59"/>
  <c r="G507" i="59"/>
  <c r="H507" i="59"/>
  <c r="A202" i="60"/>
  <c r="E112" i="59"/>
  <c r="C507" i="59"/>
  <c r="D507" i="59"/>
  <c r="B508" i="59"/>
  <c r="A509" i="59"/>
  <c r="E506" i="59"/>
  <c r="D113" i="59"/>
  <c r="C113" i="59"/>
  <c r="B114" i="59"/>
  <c r="A115" i="59"/>
  <c r="G114" i="59" l="1"/>
  <c r="H114" i="59"/>
  <c r="G508" i="59"/>
  <c r="H508" i="59"/>
  <c r="A203" i="60"/>
  <c r="E113" i="59"/>
  <c r="E507" i="59"/>
  <c r="A510" i="59"/>
  <c r="B509" i="59"/>
  <c r="C508" i="59"/>
  <c r="D508" i="59"/>
  <c r="A116" i="59"/>
  <c r="B115" i="59"/>
  <c r="D114" i="59"/>
  <c r="C114" i="59"/>
  <c r="G115" i="59" l="1"/>
  <c r="H115" i="59"/>
  <c r="G509" i="59"/>
  <c r="H509" i="59"/>
  <c r="A204" i="60"/>
  <c r="E114" i="59"/>
  <c r="E508" i="59"/>
  <c r="D509" i="59"/>
  <c r="C509" i="59"/>
  <c r="A511" i="59"/>
  <c r="B510" i="59"/>
  <c r="A117" i="59"/>
  <c r="B116" i="59"/>
  <c r="D115" i="59"/>
  <c r="C115" i="59"/>
  <c r="G116" i="59" l="1"/>
  <c r="H116" i="59"/>
  <c r="G510" i="59"/>
  <c r="H510" i="59"/>
  <c r="A205" i="60"/>
  <c r="C510" i="59"/>
  <c r="D510" i="59"/>
  <c r="A512" i="59"/>
  <c r="B511" i="59"/>
  <c r="E509" i="59"/>
  <c r="D116" i="59"/>
  <c r="C116" i="59"/>
  <c r="A118" i="59"/>
  <c r="B117" i="59"/>
  <c r="E115" i="59"/>
  <c r="G117" i="59" l="1"/>
  <c r="H117" i="59"/>
  <c r="G511" i="59"/>
  <c r="H511" i="59"/>
  <c r="A206" i="60"/>
  <c r="C511" i="59"/>
  <c r="D511" i="59"/>
  <c r="B512" i="59"/>
  <c r="A513" i="59"/>
  <c r="E510" i="59"/>
  <c r="D117" i="59"/>
  <c r="C117" i="59"/>
  <c r="A119" i="59"/>
  <c r="B118" i="59"/>
  <c r="E116" i="59"/>
  <c r="G118" i="59" l="1"/>
  <c r="H118" i="59"/>
  <c r="G512" i="59"/>
  <c r="H512" i="59"/>
  <c r="A207" i="60"/>
  <c r="B513" i="59"/>
  <c r="A514" i="59"/>
  <c r="C512" i="59"/>
  <c r="D512" i="59"/>
  <c r="E511" i="59"/>
  <c r="D118" i="59"/>
  <c r="C118" i="59"/>
  <c r="A120" i="59"/>
  <c r="B119" i="59"/>
  <c r="E117" i="59"/>
  <c r="G119" i="59" l="1"/>
  <c r="H119" i="59"/>
  <c r="H513" i="59"/>
  <c r="G513" i="59"/>
  <c r="A208" i="60"/>
  <c r="E512" i="59"/>
  <c r="D513" i="59"/>
  <c r="C513" i="59"/>
  <c r="B514" i="59"/>
  <c r="A515" i="59"/>
  <c r="C119" i="59"/>
  <c r="D119" i="59"/>
  <c r="B120" i="59"/>
  <c r="A121" i="59"/>
  <c r="E118" i="59"/>
  <c r="G120" i="59" l="1"/>
  <c r="H120" i="59"/>
  <c r="G514" i="59"/>
  <c r="H514" i="59"/>
  <c r="A209" i="60"/>
  <c r="E513" i="59"/>
  <c r="C514" i="59"/>
  <c r="D514" i="59"/>
  <c r="B515" i="59"/>
  <c r="A516" i="59"/>
  <c r="B121" i="59"/>
  <c r="A122" i="59"/>
  <c r="D120" i="59"/>
  <c r="C120" i="59"/>
  <c r="E119" i="59"/>
  <c r="G121" i="59" l="1"/>
  <c r="H121" i="59"/>
  <c r="G515" i="59"/>
  <c r="H515" i="59"/>
  <c r="A210" i="60"/>
  <c r="E514" i="59"/>
  <c r="A517" i="59"/>
  <c r="B516" i="59"/>
  <c r="C515" i="59"/>
  <c r="D515" i="59"/>
  <c r="D121" i="59"/>
  <c r="C121" i="59"/>
  <c r="E120" i="59"/>
  <c r="B122" i="59"/>
  <c r="A123" i="59"/>
  <c r="G122" i="59" l="1"/>
  <c r="H122" i="59"/>
  <c r="G516" i="59"/>
  <c r="H516" i="59"/>
  <c r="A211" i="60"/>
  <c r="E515" i="59"/>
  <c r="C516" i="59"/>
  <c r="D516" i="59"/>
  <c r="A518" i="59"/>
  <c r="B517" i="59"/>
  <c r="A124" i="59"/>
  <c r="B123" i="59"/>
  <c r="D122" i="59"/>
  <c r="C122" i="59"/>
  <c r="E121" i="59"/>
  <c r="G123" i="59" l="1"/>
  <c r="H123" i="59"/>
  <c r="G517" i="59"/>
  <c r="H517" i="59"/>
  <c r="A212" i="60"/>
  <c r="E516" i="59"/>
  <c r="E122" i="59"/>
  <c r="C517" i="59"/>
  <c r="D517" i="59"/>
  <c r="B518" i="59"/>
  <c r="A519" i="59"/>
  <c r="D123" i="59"/>
  <c r="C123" i="59"/>
  <c r="A125" i="59"/>
  <c r="B124" i="59"/>
  <c r="G124" i="59" l="1"/>
  <c r="H124" i="59"/>
  <c r="G518" i="59"/>
  <c r="H518" i="59"/>
  <c r="A213" i="60"/>
  <c r="E517" i="59"/>
  <c r="B519" i="59"/>
  <c r="A520" i="59"/>
  <c r="C518" i="59"/>
  <c r="D518" i="59"/>
  <c r="E123" i="59"/>
  <c r="C124" i="59"/>
  <c r="D124" i="59"/>
  <c r="A126" i="59"/>
  <c r="B125" i="59"/>
  <c r="G125" i="59" l="1"/>
  <c r="H125" i="59"/>
  <c r="G519" i="59"/>
  <c r="H519" i="59"/>
  <c r="A214" i="60"/>
  <c r="E518" i="59"/>
  <c r="C519" i="59"/>
  <c r="D519" i="59"/>
  <c r="A521" i="59"/>
  <c r="B520" i="59"/>
  <c r="E124" i="59"/>
  <c r="A127" i="59"/>
  <c r="B126" i="59"/>
  <c r="D125" i="59"/>
  <c r="C125" i="59"/>
  <c r="G126" i="59" l="1"/>
  <c r="H126" i="59"/>
  <c r="G520" i="59"/>
  <c r="H520" i="59"/>
  <c r="A215" i="60"/>
  <c r="E519" i="59"/>
  <c r="C520" i="59"/>
  <c r="D520" i="59"/>
  <c r="B521" i="59"/>
  <c r="F521" i="59" s="1"/>
  <c r="A522" i="59"/>
  <c r="A128" i="59"/>
  <c r="B127" i="59"/>
  <c r="E125" i="59"/>
  <c r="D126" i="59"/>
  <c r="C126" i="59"/>
  <c r="G127" i="59" l="1"/>
  <c r="H127" i="59"/>
  <c r="H521" i="59"/>
  <c r="G521" i="59"/>
  <c r="A216" i="60"/>
  <c r="E520" i="59"/>
  <c r="B522" i="59"/>
  <c r="A523" i="59"/>
  <c r="C521" i="59"/>
  <c r="D521" i="59"/>
  <c r="E126" i="59"/>
  <c r="C127" i="59"/>
  <c r="D127" i="59"/>
  <c r="B128" i="59"/>
  <c r="A129" i="59"/>
  <c r="G128" i="59" l="1"/>
  <c r="H128" i="59"/>
  <c r="G522" i="59"/>
  <c r="H522" i="59"/>
  <c r="A217" i="60"/>
  <c r="E127" i="59"/>
  <c r="E521" i="59"/>
  <c r="C522" i="59"/>
  <c r="D522" i="59"/>
  <c r="A524" i="59"/>
  <c r="B523" i="59"/>
  <c r="B129" i="59"/>
  <c r="A130" i="59"/>
  <c r="C128" i="59"/>
  <c r="D128" i="59"/>
  <c r="G129" i="59" l="1"/>
  <c r="H129" i="59"/>
  <c r="G523" i="59"/>
  <c r="H523" i="59"/>
  <c r="A218" i="60"/>
  <c r="E522" i="59"/>
  <c r="C523" i="59"/>
  <c r="D523" i="59"/>
  <c r="A525" i="59"/>
  <c r="B524" i="59"/>
  <c r="E128" i="59"/>
  <c r="B130" i="59"/>
  <c r="A131" i="59"/>
  <c r="C129" i="59"/>
  <c r="D129" i="59"/>
  <c r="G130" i="59" l="1"/>
  <c r="H130" i="59"/>
  <c r="G524" i="59"/>
  <c r="H524" i="59"/>
  <c r="A219" i="60"/>
  <c r="E129" i="59"/>
  <c r="C524" i="59"/>
  <c r="D524" i="59"/>
  <c r="A526" i="59"/>
  <c r="B525" i="59"/>
  <c r="E523" i="59"/>
  <c r="A132" i="59"/>
  <c r="B131" i="59"/>
  <c r="D130" i="59"/>
  <c r="C130" i="59"/>
  <c r="G131" i="59" l="1"/>
  <c r="H131" i="59"/>
  <c r="G525" i="59"/>
  <c r="H525" i="59"/>
  <c r="A220" i="60"/>
  <c r="E524" i="59"/>
  <c r="B526" i="59"/>
  <c r="A527" i="59"/>
  <c r="D525" i="59"/>
  <c r="C525" i="59"/>
  <c r="E130" i="59"/>
  <c r="D131" i="59"/>
  <c r="C131" i="59"/>
  <c r="A133" i="59"/>
  <c r="B132" i="59"/>
  <c r="G132" i="59" l="1"/>
  <c r="H132" i="59"/>
  <c r="G526" i="59"/>
  <c r="H526" i="59"/>
  <c r="A221" i="60"/>
  <c r="E525" i="59"/>
  <c r="E131" i="59"/>
  <c r="A528" i="59"/>
  <c r="B527" i="59"/>
  <c r="C526" i="59"/>
  <c r="D526" i="59"/>
  <c r="C132" i="59"/>
  <c r="D132" i="59"/>
  <c r="A134" i="59"/>
  <c r="B133" i="59"/>
  <c r="G133" i="59" l="1"/>
  <c r="H133" i="59"/>
  <c r="G527" i="59"/>
  <c r="H527" i="59"/>
  <c r="A222" i="60"/>
  <c r="E526" i="59"/>
  <c r="C527" i="59"/>
  <c r="D527" i="59"/>
  <c r="B528" i="59"/>
  <c r="A529" i="59"/>
  <c r="E132" i="59"/>
  <c r="C133" i="59"/>
  <c r="D133" i="59"/>
  <c r="A135" i="59"/>
  <c r="B134" i="59"/>
  <c r="G134" i="59" l="1"/>
  <c r="H134" i="59"/>
  <c r="G528" i="59"/>
  <c r="H528" i="59"/>
  <c r="A223" i="60"/>
  <c r="E527" i="59"/>
  <c r="B529" i="59"/>
  <c r="A530" i="59"/>
  <c r="C528" i="59"/>
  <c r="D528" i="59"/>
  <c r="E133" i="59"/>
  <c r="C134" i="59"/>
  <c r="D134" i="59"/>
  <c r="A136" i="59"/>
  <c r="B135" i="59"/>
  <c r="G135" i="59" l="1"/>
  <c r="H135" i="59"/>
  <c r="G529" i="59"/>
  <c r="H529" i="59"/>
  <c r="A224" i="60"/>
  <c r="E528" i="59"/>
  <c r="B530" i="59"/>
  <c r="A531" i="59"/>
  <c r="D529" i="59"/>
  <c r="C529" i="59"/>
  <c r="E134" i="59"/>
  <c r="C135" i="59"/>
  <c r="D135" i="59"/>
  <c r="B136" i="59"/>
  <c r="A137" i="59"/>
  <c r="G136" i="59" l="1"/>
  <c r="G530" i="59"/>
  <c r="H530" i="59"/>
  <c r="A225" i="60"/>
  <c r="E529" i="59"/>
  <c r="E135" i="59"/>
  <c r="C530" i="59"/>
  <c r="D530" i="59"/>
  <c r="B531" i="59"/>
  <c r="A532" i="59"/>
  <c r="B137" i="59"/>
  <c r="A138" i="59"/>
  <c r="D136" i="59"/>
  <c r="H136" i="59" s="1"/>
  <c r="C136" i="59"/>
  <c r="G137" i="59" l="1"/>
  <c r="G531" i="59"/>
  <c r="A226" i="60"/>
  <c r="E136" i="59"/>
  <c r="A533" i="59"/>
  <c r="B533" i="59" s="1"/>
  <c r="B532" i="59"/>
  <c r="C531" i="59"/>
  <c r="D531" i="59"/>
  <c r="H531" i="59" s="1"/>
  <c r="E530" i="59"/>
  <c r="D137" i="59"/>
  <c r="H137" i="59" s="1"/>
  <c r="C137" i="59"/>
  <c r="B138" i="59"/>
  <c r="A139" i="59"/>
  <c r="G138" i="59" l="1"/>
  <c r="G532" i="59"/>
  <c r="G533" i="59"/>
  <c r="A227" i="60"/>
  <c r="E531" i="59"/>
  <c r="E137" i="59"/>
  <c r="D533" i="59"/>
  <c r="H533" i="59" s="1"/>
  <c r="C533" i="59"/>
  <c r="C532" i="59"/>
  <c r="D532" i="59"/>
  <c r="H532" i="59" s="1"/>
  <c r="A140" i="59"/>
  <c r="B139" i="59"/>
  <c r="D138" i="59"/>
  <c r="H138" i="59" s="1"/>
  <c r="C138" i="59"/>
  <c r="G139" i="59" l="1"/>
  <c r="A228" i="60"/>
  <c r="E532" i="59"/>
  <c r="E533" i="59"/>
  <c r="A141" i="59"/>
  <c r="B140" i="59"/>
  <c r="C139" i="59"/>
  <c r="D139" i="59"/>
  <c r="H139" i="59" s="1"/>
  <c r="E138" i="59"/>
  <c r="G140" i="59" l="1"/>
  <c r="H140" i="59"/>
  <c r="A229" i="60"/>
  <c r="D140" i="59"/>
  <c r="C140" i="59"/>
  <c r="A142" i="59"/>
  <c r="B141" i="59"/>
  <c r="E139" i="59"/>
  <c r="G141" i="59" l="1"/>
  <c r="H141" i="59"/>
  <c r="A230" i="60"/>
  <c r="E140" i="59"/>
  <c r="D141" i="59"/>
  <c r="C141" i="59"/>
  <c r="A143" i="59"/>
  <c r="B142" i="59"/>
  <c r="G142" i="59" l="1"/>
  <c r="H142" i="59"/>
  <c r="A231" i="60"/>
  <c r="D142" i="59"/>
  <c r="C142" i="59"/>
  <c r="A144" i="59"/>
  <c r="B143" i="59"/>
  <c r="E141" i="59"/>
  <c r="G143" i="59" l="1"/>
  <c r="H143" i="59"/>
  <c r="A232" i="60"/>
  <c r="E142" i="59"/>
  <c r="D143" i="59"/>
  <c r="C143" i="59"/>
  <c r="B144" i="59"/>
  <c r="A145" i="59"/>
  <c r="G144" i="59" l="1"/>
  <c r="H144" i="59"/>
  <c r="A233" i="60"/>
  <c r="E143" i="59"/>
  <c r="B145" i="59"/>
  <c r="A146" i="59"/>
  <c r="D144" i="59"/>
  <c r="C144" i="59"/>
  <c r="G145" i="59" l="1"/>
  <c r="H145" i="59"/>
  <c r="A234" i="60"/>
  <c r="E144" i="59"/>
  <c r="B146" i="59"/>
  <c r="A147" i="59"/>
  <c r="D145" i="59"/>
  <c r="C145" i="59"/>
  <c r="G146" i="59" l="1"/>
  <c r="H146" i="59"/>
  <c r="A235" i="60"/>
  <c r="E145" i="59"/>
  <c r="A148" i="59"/>
  <c r="B147" i="59"/>
  <c r="D146" i="59"/>
  <c r="C146" i="59"/>
  <c r="G147" i="59" l="1"/>
  <c r="H147" i="59"/>
  <c r="A236" i="60"/>
  <c r="E146" i="59"/>
  <c r="D147" i="59"/>
  <c r="C147" i="59"/>
  <c r="A149" i="59"/>
  <c r="B148" i="59"/>
  <c r="G148" i="59" l="1"/>
  <c r="H148" i="59"/>
  <c r="A237" i="60"/>
  <c r="D148" i="59"/>
  <c r="C148" i="59"/>
  <c r="A150" i="59"/>
  <c r="B149" i="59"/>
  <c r="E147" i="59"/>
  <c r="G149" i="59" l="1"/>
  <c r="H149" i="59"/>
  <c r="A238" i="60"/>
  <c r="E148" i="59"/>
  <c r="D149" i="59"/>
  <c r="C149" i="59"/>
  <c r="A151" i="59"/>
  <c r="B150" i="59"/>
  <c r="G150" i="59" l="1"/>
  <c r="H150" i="59"/>
  <c r="A239" i="60"/>
  <c r="E149" i="59"/>
  <c r="D150" i="59"/>
  <c r="C150" i="59"/>
  <c r="A152" i="59"/>
  <c r="B151" i="59"/>
  <c r="G151" i="59" l="1"/>
  <c r="H151" i="59"/>
  <c r="A240" i="60"/>
  <c r="E150" i="59"/>
  <c r="D151" i="59"/>
  <c r="C151" i="59"/>
  <c r="B152" i="59"/>
  <c r="A153" i="59"/>
  <c r="G152" i="59" l="1"/>
  <c r="H152" i="59"/>
  <c r="A241" i="60"/>
  <c r="E151" i="59"/>
  <c r="B153" i="59"/>
  <c r="A154" i="59"/>
  <c r="C152" i="59"/>
  <c r="D152" i="59"/>
  <c r="G153" i="59" l="1"/>
  <c r="H153" i="59"/>
  <c r="A242" i="60"/>
  <c r="E152" i="59"/>
  <c r="B154" i="59"/>
  <c r="A155" i="59"/>
  <c r="D153" i="59"/>
  <c r="C153" i="59"/>
  <c r="G154" i="59" l="1"/>
  <c r="H154" i="59"/>
  <c r="A243" i="60"/>
  <c r="E153" i="59"/>
  <c r="A156" i="59"/>
  <c r="B155" i="59"/>
  <c r="F155" i="59" s="1"/>
  <c r="D154" i="59"/>
  <c r="C154" i="59"/>
  <c r="G155" i="59" l="1"/>
  <c r="H155" i="59"/>
  <c r="A244" i="60"/>
  <c r="E154" i="59"/>
  <c r="C155" i="59"/>
  <c r="D155" i="59"/>
  <c r="A157" i="59"/>
  <c r="B156" i="59"/>
  <c r="G156" i="59" l="1"/>
  <c r="H156" i="59"/>
  <c r="A245" i="60"/>
  <c r="E155" i="59"/>
  <c r="D156" i="59"/>
  <c r="C156" i="59"/>
  <c r="A158" i="59"/>
  <c r="B157" i="59"/>
  <c r="G157" i="59" l="1"/>
  <c r="H157" i="59"/>
  <c r="A246" i="60"/>
  <c r="E156" i="59"/>
  <c r="D157" i="59"/>
  <c r="C157" i="59"/>
  <c r="A159" i="59"/>
  <c r="B158" i="59"/>
  <c r="G158" i="59" l="1"/>
  <c r="H158" i="59"/>
  <c r="A247" i="60"/>
  <c r="E157" i="59"/>
  <c r="D158" i="59"/>
  <c r="C158" i="59"/>
  <c r="A160" i="59"/>
  <c r="B159" i="59"/>
  <c r="G159" i="59" l="1"/>
  <c r="H159" i="59"/>
  <c r="A248" i="60"/>
  <c r="E158" i="59"/>
  <c r="D159" i="59"/>
  <c r="C159" i="59"/>
  <c r="B160" i="59"/>
  <c r="A161" i="59"/>
  <c r="G160" i="59" l="1"/>
  <c r="H160" i="59"/>
  <c r="A249" i="60"/>
  <c r="E159" i="59"/>
  <c r="B161" i="59"/>
  <c r="A162" i="59"/>
  <c r="D160" i="59"/>
  <c r="C160" i="59"/>
  <c r="G161" i="59" l="1"/>
  <c r="H161" i="59"/>
  <c r="A250" i="60"/>
  <c r="E160" i="59"/>
  <c r="D161" i="59"/>
  <c r="C161" i="59"/>
  <c r="B162" i="59"/>
  <c r="A163" i="59"/>
  <c r="G162" i="59" l="1"/>
  <c r="H162" i="59"/>
  <c r="A251" i="60"/>
  <c r="E161" i="59"/>
  <c r="A164" i="59"/>
  <c r="B163" i="59"/>
  <c r="D162" i="59"/>
  <c r="C162" i="59"/>
  <c r="G163" i="59" l="1"/>
  <c r="H163" i="59"/>
  <c r="A252" i="60"/>
  <c r="A165" i="59"/>
  <c r="B164" i="59"/>
  <c r="E162" i="59"/>
  <c r="D163" i="59"/>
  <c r="C163" i="59"/>
  <c r="G164" i="59" l="1"/>
  <c r="H164" i="59"/>
  <c r="A253" i="60"/>
  <c r="E163" i="59"/>
  <c r="C164" i="59"/>
  <c r="D164" i="59"/>
  <c r="A166" i="59"/>
  <c r="B165" i="59"/>
  <c r="G165" i="59" l="1"/>
  <c r="H165" i="59"/>
  <c r="A254" i="60"/>
  <c r="E164" i="59"/>
  <c r="D165" i="59"/>
  <c r="C165" i="59"/>
  <c r="A167" i="59"/>
  <c r="B166" i="59"/>
  <c r="G166" i="59" l="1"/>
  <c r="A255" i="60"/>
  <c r="E165" i="59"/>
  <c r="C166" i="59"/>
  <c r="D166" i="59"/>
  <c r="H166" i="59" s="1"/>
  <c r="A168" i="59"/>
  <c r="B167" i="59"/>
  <c r="G167" i="59" l="1"/>
  <c r="A256" i="60"/>
  <c r="E166" i="59"/>
  <c r="D167" i="59"/>
  <c r="H167" i="59" s="1"/>
  <c r="C167" i="59"/>
  <c r="B168" i="59"/>
  <c r="A169" i="59"/>
  <c r="G168" i="59" l="1"/>
  <c r="H168" i="59"/>
  <c r="A257" i="60"/>
  <c r="E167" i="59"/>
  <c r="B169" i="59"/>
  <c r="A170" i="59"/>
  <c r="C168" i="59"/>
  <c r="D168" i="59"/>
  <c r="G169" i="59" l="1"/>
  <c r="A258" i="60"/>
  <c r="C169" i="59"/>
  <c r="D169" i="59"/>
  <c r="H169" i="59" s="1"/>
  <c r="E168" i="59"/>
  <c r="B170" i="59"/>
  <c r="A171" i="59"/>
  <c r="G170" i="59" l="1"/>
  <c r="H170" i="59"/>
  <c r="A259" i="60"/>
  <c r="E169" i="59"/>
  <c r="A172" i="59"/>
  <c r="B171" i="59"/>
  <c r="D170" i="59"/>
  <c r="C170" i="59"/>
  <c r="G171" i="59" l="1"/>
  <c r="H171" i="59"/>
  <c r="A260" i="60"/>
  <c r="E170" i="59"/>
  <c r="A173" i="59"/>
  <c r="B172" i="59"/>
  <c r="D171" i="59"/>
  <c r="C171" i="59"/>
  <c r="G172" i="59" l="1"/>
  <c r="H172" i="59"/>
  <c r="A261" i="60"/>
  <c r="E171" i="59"/>
  <c r="A174" i="59"/>
  <c r="B173" i="59"/>
  <c r="D172" i="59"/>
  <c r="C172" i="59"/>
  <c r="G173" i="59" l="1"/>
  <c r="H173" i="59"/>
  <c r="A262" i="60"/>
  <c r="D173" i="59"/>
  <c r="C173" i="59"/>
  <c r="A175" i="59"/>
  <c r="B174" i="59"/>
  <c r="E172" i="59"/>
  <c r="G174" i="59" l="1"/>
  <c r="H174" i="59"/>
  <c r="A263" i="60"/>
  <c r="E173" i="59"/>
  <c r="C174" i="59"/>
  <c r="D174" i="59"/>
  <c r="A176" i="59"/>
  <c r="B175" i="59"/>
  <c r="G175" i="59" l="1"/>
  <c r="H175" i="59"/>
  <c r="A264" i="60"/>
  <c r="E174" i="59"/>
  <c r="B176" i="59"/>
  <c r="A177" i="59"/>
  <c r="C175" i="59"/>
  <c r="D175" i="59"/>
  <c r="G176" i="59" l="1"/>
  <c r="H176" i="59"/>
  <c r="A265" i="60"/>
  <c r="E175" i="59"/>
  <c r="D176" i="59"/>
  <c r="C176" i="59"/>
  <c r="B177" i="59"/>
  <c r="A178" i="59"/>
  <c r="G177" i="59" l="1"/>
  <c r="H177" i="59"/>
  <c r="A266" i="60"/>
  <c r="E176" i="59"/>
  <c r="B178" i="59"/>
  <c r="A179" i="59"/>
  <c r="C177" i="59"/>
  <c r="D177" i="59"/>
  <c r="G178" i="59" l="1"/>
  <c r="H178" i="59"/>
  <c r="A267" i="60"/>
  <c r="E177" i="59"/>
  <c r="A180" i="59"/>
  <c r="B179" i="59"/>
  <c r="D178" i="59"/>
  <c r="C178" i="59"/>
  <c r="G179" i="59" l="1"/>
  <c r="H179" i="59"/>
  <c r="A268" i="60"/>
  <c r="E178" i="59"/>
  <c r="D179" i="59"/>
  <c r="C179" i="59"/>
  <c r="A181" i="59"/>
  <c r="B180" i="59"/>
  <c r="G180" i="59" l="1"/>
  <c r="H180" i="59"/>
  <c r="A269" i="60"/>
  <c r="E179" i="59"/>
  <c r="A182" i="59"/>
  <c r="B181" i="59"/>
  <c r="D180" i="59"/>
  <c r="C180" i="59"/>
  <c r="G181" i="59" l="1"/>
  <c r="H181" i="59"/>
  <c r="A270" i="60"/>
  <c r="C181" i="59"/>
  <c r="D181" i="59"/>
  <c r="A183" i="59"/>
  <c r="B182" i="59"/>
  <c r="E180" i="59"/>
  <c r="G182" i="59" l="1"/>
  <c r="H182" i="59"/>
  <c r="A271" i="60"/>
  <c r="E181" i="59"/>
  <c r="A184" i="59"/>
  <c r="B183" i="59"/>
  <c r="D182" i="59"/>
  <c r="C182" i="59"/>
  <c r="G183" i="59" l="1"/>
  <c r="H183" i="59"/>
  <c r="A272" i="60"/>
  <c r="E182" i="59"/>
  <c r="D183" i="59"/>
  <c r="C183" i="59"/>
  <c r="B184" i="59"/>
  <c r="A185" i="59"/>
  <c r="G184" i="59" l="1"/>
  <c r="H184" i="59"/>
  <c r="A273" i="60"/>
  <c r="E183" i="59"/>
  <c r="B185" i="59"/>
  <c r="A186" i="59"/>
  <c r="D184" i="59"/>
  <c r="C184" i="59"/>
  <c r="G185" i="59" l="1"/>
  <c r="H185" i="59"/>
  <c r="A274" i="60"/>
  <c r="E184" i="59"/>
  <c r="C185" i="59"/>
  <c r="D185" i="59"/>
  <c r="B186" i="59"/>
  <c r="A187" i="59"/>
  <c r="G186" i="59" l="1"/>
  <c r="H186" i="59"/>
  <c r="A275" i="60"/>
  <c r="E185" i="59"/>
  <c r="A188" i="59"/>
  <c r="B187" i="59"/>
  <c r="C186" i="59"/>
  <c r="D186" i="59"/>
  <c r="G187" i="59" l="1"/>
  <c r="H187" i="59"/>
  <c r="A276" i="60"/>
  <c r="E186" i="59"/>
  <c r="A189" i="59"/>
  <c r="B188" i="59"/>
  <c r="C187" i="59"/>
  <c r="D187" i="59"/>
  <c r="G188" i="59" l="1"/>
  <c r="H188" i="59"/>
  <c r="A277" i="60"/>
  <c r="C188" i="59"/>
  <c r="D188" i="59"/>
  <c r="A190" i="59"/>
  <c r="B189" i="59"/>
  <c r="E187" i="59"/>
  <c r="G189" i="59" l="1"/>
  <c r="H189" i="59"/>
  <c r="A278" i="60"/>
  <c r="E188" i="59"/>
  <c r="D189" i="59"/>
  <c r="C189" i="59"/>
  <c r="A191" i="59"/>
  <c r="B190" i="59"/>
  <c r="G190" i="59" l="1"/>
  <c r="H190" i="59"/>
  <c r="A279" i="60"/>
  <c r="E189" i="59"/>
  <c r="C190" i="59"/>
  <c r="D190" i="59"/>
  <c r="A192" i="59"/>
  <c r="B191" i="59"/>
  <c r="G191" i="59" l="1"/>
  <c r="H191" i="59"/>
  <c r="A280" i="60"/>
  <c r="D191" i="59"/>
  <c r="C191" i="59"/>
  <c r="B192" i="59"/>
  <c r="A193" i="59"/>
  <c r="E190" i="59"/>
  <c r="G192" i="59" l="1"/>
  <c r="H192" i="59"/>
  <c r="A281" i="60"/>
  <c r="E191" i="59"/>
  <c r="B193" i="59"/>
  <c r="A194" i="59"/>
  <c r="C192" i="59"/>
  <c r="D192" i="59"/>
  <c r="G193" i="59" l="1"/>
  <c r="H193" i="59"/>
  <c r="A282" i="60"/>
  <c r="E192" i="59"/>
  <c r="D193" i="59"/>
  <c r="C193" i="59"/>
  <c r="B194" i="59"/>
  <c r="A195" i="59"/>
  <c r="G194" i="59" l="1"/>
  <c r="H194" i="59"/>
  <c r="A283" i="60"/>
  <c r="E193" i="59"/>
  <c r="A196" i="59"/>
  <c r="B195" i="59"/>
  <c r="D194" i="59"/>
  <c r="C194" i="59"/>
  <c r="G195" i="59" l="1"/>
  <c r="H195" i="59"/>
  <c r="A284" i="60"/>
  <c r="E194" i="59"/>
  <c r="D195" i="59"/>
  <c r="C195" i="59"/>
  <c r="A197" i="59"/>
  <c r="B196" i="59"/>
  <c r="G196" i="59" l="1"/>
  <c r="H196" i="59"/>
  <c r="A285" i="60"/>
  <c r="E195" i="59"/>
  <c r="D196" i="59"/>
  <c r="C196" i="59"/>
  <c r="A198" i="59"/>
  <c r="B197" i="59"/>
  <c r="G197" i="59" l="1"/>
  <c r="A286" i="60"/>
  <c r="E196" i="59"/>
  <c r="D197" i="59"/>
  <c r="H197" i="59" s="1"/>
  <c r="C197" i="59"/>
  <c r="A199" i="59"/>
  <c r="B198" i="59"/>
  <c r="G198" i="59" l="1"/>
  <c r="A287" i="60"/>
  <c r="A200" i="59"/>
  <c r="B199" i="59"/>
  <c r="D198" i="59"/>
  <c r="H198" i="59" s="1"/>
  <c r="C198" i="59"/>
  <c r="E197" i="59"/>
  <c r="G199" i="59" l="1"/>
  <c r="A288" i="60"/>
  <c r="E198" i="59"/>
  <c r="B200" i="59"/>
  <c r="A201" i="59"/>
  <c r="D199" i="59"/>
  <c r="H199" i="59" s="1"/>
  <c r="C199" i="59"/>
  <c r="G200" i="59" l="1"/>
  <c r="A289" i="60"/>
  <c r="E199" i="59"/>
  <c r="B201" i="59"/>
  <c r="A202" i="59"/>
  <c r="D200" i="59"/>
  <c r="H200" i="59" s="1"/>
  <c r="C200" i="59"/>
  <c r="G201" i="59" l="1"/>
  <c r="H201" i="59"/>
  <c r="A290" i="60"/>
  <c r="E200" i="59"/>
  <c r="B202" i="59"/>
  <c r="A203" i="59"/>
  <c r="D201" i="59"/>
  <c r="C201" i="59"/>
  <c r="G202" i="59" l="1"/>
  <c r="H202" i="59"/>
  <c r="A291" i="60"/>
  <c r="E201" i="59"/>
  <c r="D202" i="59"/>
  <c r="C202" i="59"/>
  <c r="A204" i="59"/>
  <c r="B203" i="59"/>
  <c r="G203" i="59" l="1"/>
  <c r="H203" i="59"/>
  <c r="A292" i="60"/>
  <c r="E202" i="59"/>
  <c r="C203" i="59"/>
  <c r="D203" i="59"/>
  <c r="A205" i="59"/>
  <c r="B204" i="59"/>
  <c r="G204" i="59" l="1"/>
  <c r="H204" i="59"/>
  <c r="A293" i="60"/>
  <c r="E203" i="59"/>
  <c r="C204" i="59"/>
  <c r="D204" i="59"/>
  <c r="A206" i="59"/>
  <c r="B205" i="59"/>
  <c r="G205" i="59" l="1"/>
  <c r="H205" i="59"/>
  <c r="A294" i="60"/>
  <c r="D205" i="59"/>
  <c r="C205" i="59"/>
  <c r="A207" i="59"/>
  <c r="B206" i="59"/>
  <c r="E204" i="59"/>
  <c r="G206" i="59" l="1"/>
  <c r="H206" i="59"/>
  <c r="A295" i="60"/>
  <c r="E205" i="59"/>
  <c r="D206" i="59"/>
  <c r="C206" i="59"/>
  <c r="A208" i="59"/>
  <c r="B207" i="59"/>
  <c r="G207" i="59" l="1"/>
  <c r="H207" i="59"/>
  <c r="A296" i="60"/>
  <c r="E206" i="59"/>
  <c r="C207" i="59"/>
  <c r="D207" i="59"/>
  <c r="B208" i="59"/>
  <c r="A209" i="59"/>
  <c r="G208" i="59" l="1"/>
  <c r="H208" i="59"/>
  <c r="A297" i="60"/>
  <c r="E207" i="59"/>
  <c r="B209" i="59"/>
  <c r="A210" i="59"/>
  <c r="C208" i="59"/>
  <c r="D208" i="59"/>
  <c r="G209" i="59" l="1"/>
  <c r="H209" i="59"/>
  <c r="A298" i="60"/>
  <c r="E208" i="59"/>
  <c r="B210" i="59"/>
  <c r="A211" i="59"/>
  <c r="D209" i="59"/>
  <c r="C209" i="59"/>
  <c r="G210" i="59" l="1"/>
  <c r="H210" i="59"/>
  <c r="A299" i="60"/>
  <c r="E209" i="59"/>
  <c r="A212" i="59"/>
  <c r="B211" i="59"/>
  <c r="D210" i="59"/>
  <c r="C210" i="59"/>
  <c r="G211" i="59" l="1"/>
  <c r="H211" i="59"/>
  <c r="A300" i="60"/>
  <c r="E210" i="59"/>
  <c r="A213" i="59"/>
  <c r="B212" i="59"/>
  <c r="D211" i="59"/>
  <c r="C211" i="59"/>
  <c r="G212" i="59" l="1"/>
  <c r="H212" i="59"/>
  <c r="A301" i="60"/>
  <c r="D212" i="59"/>
  <c r="C212" i="59"/>
  <c r="A214" i="59"/>
  <c r="B213" i="59"/>
  <c r="E211" i="59"/>
  <c r="G213" i="59" l="1"/>
  <c r="H213" i="59"/>
  <c r="A302" i="60"/>
  <c r="D213" i="59"/>
  <c r="C213" i="59"/>
  <c r="A215" i="59"/>
  <c r="B214" i="59"/>
  <c r="E212" i="59"/>
  <c r="G214" i="59" l="1"/>
  <c r="H214" i="59"/>
  <c r="A303" i="60"/>
  <c r="E213" i="59"/>
  <c r="D214" i="59"/>
  <c r="C214" i="59"/>
  <c r="A216" i="59"/>
  <c r="B215" i="59"/>
  <c r="G215" i="59" l="1"/>
  <c r="H215" i="59"/>
  <c r="A304" i="60"/>
  <c r="C215" i="59"/>
  <c r="D215" i="59"/>
  <c r="B216" i="59"/>
  <c r="A217" i="59"/>
  <c r="E214" i="59"/>
  <c r="G216" i="59" l="1"/>
  <c r="H216" i="59"/>
  <c r="A305" i="60"/>
  <c r="E215" i="59"/>
  <c r="B217" i="59"/>
  <c r="A218" i="59"/>
  <c r="D216" i="59"/>
  <c r="C216" i="59"/>
  <c r="G217" i="59" l="1"/>
  <c r="H217" i="59"/>
  <c r="A306" i="60"/>
  <c r="E216" i="59"/>
  <c r="D217" i="59"/>
  <c r="C217" i="59"/>
  <c r="B218" i="59"/>
  <c r="A219" i="59"/>
  <c r="G218" i="59" l="1"/>
  <c r="H218" i="59"/>
  <c r="A307" i="60"/>
  <c r="E217" i="59"/>
  <c r="A220" i="59"/>
  <c r="B219" i="59"/>
  <c r="D218" i="59"/>
  <c r="C218" i="59"/>
  <c r="G219" i="59" l="1"/>
  <c r="H219" i="59"/>
  <c r="A308" i="60"/>
  <c r="E218" i="59"/>
  <c r="D219" i="59"/>
  <c r="C219" i="59"/>
  <c r="A221" i="59"/>
  <c r="B220" i="59"/>
  <c r="G220" i="59" l="1"/>
  <c r="H220" i="59"/>
  <c r="A309" i="60"/>
  <c r="E219" i="59"/>
  <c r="D220" i="59"/>
  <c r="C220" i="59"/>
  <c r="A222" i="59"/>
  <c r="B221" i="59"/>
  <c r="G221" i="59" l="1"/>
  <c r="H221" i="59"/>
  <c r="A310" i="60"/>
  <c r="E220" i="59"/>
  <c r="D221" i="59"/>
  <c r="C221" i="59"/>
  <c r="A223" i="59"/>
  <c r="B222" i="59"/>
  <c r="G222" i="59" l="1"/>
  <c r="H222" i="59"/>
  <c r="A311" i="60"/>
  <c r="E221" i="59"/>
  <c r="D222" i="59"/>
  <c r="C222" i="59"/>
  <c r="A224" i="59"/>
  <c r="B223" i="59"/>
  <c r="G223" i="59" l="1"/>
  <c r="H223" i="59"/>
  <c r="A312" i="60"/>
  <c r="D223" i="59"/>
  <c r="C223" i="59"/>
  <c r="B224" i="59"/>
  <c r="A225" i="59"/>
  <c r="E222" i="59"/>
  <c r="G224" i="59" l="1"/>
  <c r="H224" i="59"/>
  <c r="A313" i="60"/>
  <c r="B225" i="59"/>
  <c r="A226" i="59"/>
  <c r="D224" i="59"/>
  <c r="C224" i="59"/>
  <c r="E223" i="59"/>
  <c r="G225" i="59" l="1"/>
  <c r="H225" i="59"/>
  <c r="A314" i="60"/>
  <c r="E224" i="59"/>
  <c r="D225" i="59"/>
  <c r="C225" i="59"/>
  <c r="B226" i="59"/>
  <c r="A227" i="59"/>
  <c r="G226" i="59" l="1"/>
  <c r="H226" i="59"/>
  <c r="A315" i="60"/>
  <c r="E225" i="59"/>
  <c r="D226" i="59"/>
  <c r="C226" i="59"/>
  <c r="A228" i="59"/>
  <c r="B227" i="59"/>
  <c r="G227" i="59" l="1"/>
  <c r="H227" i="59"/>
  <c r="A316" i="60"/>
  <c r="E226" i="59"/>
  <c r="D227" i="59"/>
  <c r="C227" i="59"/>
  <c r="A229" i="59"/>
  <c r="B228" i="59"/>
  <c r="G228" i="59" l="1"/>
  <c r="A317" i="60"/>
  <c r="E227" i="59"/>
  <c r="D228" i="59"/>
  <c r="H228" i="59" s="1"/>
  <c r="C228" i="59"/>
  <c r="A230" i="59"/>
  <c r="B229" i="59"/>
  <c r="G229" i="59" l="1"/>
  <c r="A318" i="60"/>
  <c r="C229" i="59"/>
  <c r="D229" i="59"/>
  <c r="H229" i="59" s="1"/>
  <c r="A231" i="59"/>
  <c r="B230" i="59"/>
  <c r="E228" i="59"/>
  <c r="G230" i="59" l="1"/>
  <c r="A319" i="60"/>
  <c r="E229" i="59"/>
  <c r="D230" i="59"/>
  <c r="H230" i="59" s="1"/>
  <c r="C230" i="59"/>
  <c r="A232" i="59"/>
  <c r="B231" i="59"/>
  <c r="G231" i="59" l="1"/>
  <c r="A320" i="60"/>
  <c r="D231" i="59"/>
  <c r="H231" i="59" s="1"/>
  <c r="C231" i="59"/>
  <c r="B232" i="59"/>
  <c r="A233" i="59"/>
  <c r="E230" i="59"/>
  <c r="G232" i="59" l="1"/>
  <c r="H232" i="59"/>
  <c r="A321" i="60"/>
  <c r="C232" i="59"/>
  <c r="D232" i="59"/>
  <c r="B233" i="59"/>
  <c r="A234" i="59"/>
  <c r="E231" i="59"/>
  <c r="G233" i="59" l="1"/>
  <c r="H233" i="59"/>
  <c r="A322" i="60"/>
  <c r="D233" i="59"/>
  <c r="C233" i="59"/>
  <c r="E232" i="59"/>
  <c r="B234" i="59"/>
  <c r="A235" i="59"/>
  <c r="G234" i="59" l="1"/>
  <c r="H234" i="59"/>
  <c r="A323" i="60"/>
  <c r="E233" i="59"/>
  <c r="A236" i="59"/>
  <c r="B235" i="59"/>
  <c r="D234" i="59"/>
  <c r="C234" i="59"/>
  <c r="G235" i="59" l="1"/>
  <c r="H235" i="59"/>
  <c r="A324" i="60"/>
  <c r="E234" i="59"/>
  <c r="D235" i="59"/>
  <c r="C235" i="59"/>
  <c r="A237" i="59"/>
  <c r="B236" i="59"/>
  <c r="G236" i="59" l="1"/>
  <c r="H236" i="59"/>
  <c r="A325" i="60"/>
  <c r="E235" i="59"/>
  <c r="A238" i="59"/>
  <c r="B237" i="59"/>
  <c r="D236" i="59"/>
  <c r="C236" i="59"/>
  <c r="G237" i="59" l="1"/>
  <c r="H237" i="59"/>
  <c r="A326" i="60"/>
  <c r="E236" i="59"/>
  <c r="D237" i="59"/>
  <c r="C237" i="59"/>
  <c r="A239" i="59"/>
  <c r="B238" i="59"/>
  <c r="G238" i="59" l="1"/>
  <c r="H238" i="59"/>
  <c r="A327" i="60"/>
  <c r="E237" i="59"/>
  <c r="D238" i="59"/>
  <c r="C238" i="59"/>
  <c r="A240" i="59"/>
  <c r="B239" i="59"/>
  <c r="G239" i="59" l="1"/>
  <c r="H239" i="59"/>
  <c r="A328" i="60"/>
  <c r="D239" i="59"/>
  <c r="C239" i="59"/>
  <c r="B240" i="59"/>
  <c r="A241" i="59"/>
  <c r="E238" i="59"/>
  <c r="G240" i="59" l="1"/>
  <c r="H240" i="59"/>
  <c r="A329" i="60"/>
  <c r="E239" i="59"/>
  <c r="D240" i="59"/>
  <c r="C240" i="59"/>
  <c r="B241" i="59"/>
  <c r="A242" i="59"/>
  <c r="G241" i="59" l="1"/>
  <c r="H241" i="59"/>
  <c r="A330" i="60"/>
  <c r="E240" i="59"/>
  <c r="B242" i="59"/>
  <c r="A243" i="59"/>
  <c r="D241" i="59"/>
  <c r="C241" i="59"/>
  <c r="G242" i="59" l="1"/>
  <c r="H242" i="59"/>
  <c r="A331" i="60"/>
  <c r="A244" i="59"/>
  <c r="B243" i="59"/>
  <c r="E241" i="59"/>
  <c r="D242" i="59"/>
  <c r="C242" i="59"/>
  <c r="G243" i="59" l="1"/>
  <c r="H243" i="59"/>
  <c r="A332" i="60"/>
  <c r="E242" i="59"/>
  <c r="C243" i="59"/>
  <c r="D243" i="59"/>
  <c r="A245" i="59"/>
  <c r="B244" i="59"/>
  <c r="G244" i="59" l="1"/>
  <c r="H244" i="59"/>
  <c r="A333" i="60"/>
  <c r="E243" i="59"/>
  <c r="C244" i="59"/>
  <c r="D244" i="59"/>
  <c r="A246" i="59"/>
  <c r="B245" i="59"/>
  <c r="G245" i="59" l="1"/>
  <c r="H245" i="59"/>
  <c r="A334" i="60"/>
  <c r="C245" i="59"/>
  <c r="D245" i="59"/>
  <c r="A247" i="59"/>
  <c r="B246" i="59"/>
  <c r="E244" i="59"/>
  <c r="G246" i="59" l="1"/>
  <c r="H246" i="59"/>
  <c r="A335" i="60"/>
  <c r="E245" i="59"/>
  <c r="D246" i="59"/>
  <c r="C246" i="59"/>
  <c r="A248" i="59"/>
  <c r="B247" i="59"/>
  <c r="G247" i="59" l="1"/>
  <c r="H247" i="59"/>
  <c r="A336" i="60"/>
  <c r="E246" i="59"/>
  <c r="C247" i="59"/>
  <c r="D247" i="59"/>
  <c r="B248" i="59"/>
  <c r="A249" i="59"/>
  <c r="G248" i="59" l="1"/>
  <c r="H248" i="59"/>
  <c r="A337" i="60"/>
  <c r="C248" i="59"/>
  <c r="D248" i="59"/>
  <c r="B249" i="59"/>
  <c r="A250" i="59"/>
  <c r="E247" i="59"/>
  <c r="G249" i="59" l="1"/>
  <c r="H249" i="59"/>
  <c r="A338" i="60"/>
  <c r="E248" i="59"/>
  <c r="B250" i="59"/>
  <c r="A251" i="59"/>
  <c r="C249" i="59"/>
  <c r="D249" i="59"/>
  <c r="G250" i="59" l="1"/>
  <c r="H250" i="59"/>
  <c r="A339" i="60"/>
  <c r="D250" i="59"/>
  <c r="C250" i="59"/>
  <c r="E249" i="59"/>
  <c r="A252" i="59"/>
  <c r="B251" i="59"/>
  <c r="G251" i="59" l="1"/>
  <c r="H251" i="59"/>
  <c r="A340" i="60"/>
  <c r="E250" i="59"/>
  <c r="D251" i="59"/>
  <c r="C251" i="59"/>
  <c r="A253" i="59"/>
  <c r="B252" i="59"/>
  <c r="G252" i="59" l="1"/>
  <c r="H252" i="59"/>
  <c r="A341" i="60"/>
  <c r="E251" i="59"/>
  <c r="D252" i="59"/>
  <c r="C252" i="59"/>
  <c r="A254" i="59"/>
  <c r="B253" i="59"/>
  <c r="G253" i="59" l="1"/>
  <c r="H253" i="59"/>
  <c r="A342" i="60"/>
  <c r="D253" i="59"/>
  <c r="C253" i="59"/>
  <c r="A255" i="59"/>
  <c r="B254" i="59"/>
  <c r="E252" i="59"/>
  <c r="G254" i="59" l="1"/>
  <c r="H254" i="59"/>
  <c r="A343" i="60"/>
  <c r="E253" i="59"/>
  <c r="A256" i="59"/>
  <c r="B255" i="59"/>
  <c r="C254" i="59"/>
  <c r="D254" i="59"/>
  <c r="G255" i="59" l="1"/>
  <c r="H255" i="59"/>
  <c r="A344" i="60"/>
  <c r="C255" i="59"/>
  <c r="D255" i="59"/>
  <c r="B256" i="59"/>
  <c r="A257" i="59"/>
  <c r="E254" i="59"/>
  <c r="G256" i="59" l="1"/>
  <c r="H256" i="59"/>
  <c r="A345" i="60"/>
  <c r="E255" i="59"/>
  <c r="B257" i="59"/>
  <c r="A258" i="59"/>
  <c r="D256" i="59"/>
  <c r="C256" i="59"/>
  <c r="G257" i="59" l="1"/>
  <c r="H257" i="59"/>
  <c r="A346" i="60"/>
  <c r="E256" i="59"/>
  <c r="B258" i="59"/>
  <c r="A259" i="59"/>
  <c r="D257" i="59"/>
  <c r="C257" i="59"/>
  <c r="G258" i="59" l="1"/>
  <c r="A347" i="60"/>
  <c r="E257" i="59"/>
  <c r="D258" i="59"/>
  <c r="H258" i="59" s="1"/>
  <c r="C258" i="59"/>
  <c r="A260" i="59"/>
  <c r="B259" i="59"/>
  <c r="G259" i="59" l="1"/>
  <c r="A348" i="60"/>
  <c r="E258" i="59"/>
  <c r="A261" i="59"/>
  <c r="B260" i="59"/>
  <c r="D259" i="59"/>
  <c r="H259" i="59" s="1"/>
  <c r="C259" i="59"/>
  <c r="G260" i="59" l="1"/>
  <c r="A349" i="60"/>
  <c r="E259" i="59"/>
  <c r="D260" i="59"/>
  <c r="H260" i="59" s="1"/>
  <c r="C260" i="59"/>
  <c r="A262" i="59"/>
  <c r="B261" i="59"/>
  <c r="G261" i="59" l="1"/>
  <c r="A350" i="60"/>
  <c r="E260" i="59"/>
  <c r="A263" i="59"/>
  <c r="B262" i="59"/>
  <c r="D261" i="59"/>
  <c r="H261" i="59" s="1"/>
  <c r="C261" i="59"/>
  <c r="G262" i="59" l="1"/>
  <c r="H262" i="59"/>
  <c r="A351" i="60"/>
  <c r="E261" i="59"/>
  <c r="A264" i="59"/>
  <c r="B263" i="59"/>
  <c r="D262" i="59"/>
  <c r="C262" i="59"/>
  <c r="G263" i="59" l="1"/>
  <c r="H263" i="59"/>
  <c r="A352" i="60"/>
  <c r="E262" i="59"/>
  <c r="C263" i="59"/>
  <c r="D263" i="59"/>
  <c r="A265" i="59"/>
  <c r="B264" i="59"/>
  <c r="G264" i="59" l="1"/>
  <c r="H264" i="59"/>
  <c r="A353" i="60"/>
  <c r="E263" i="59"/>
  <c r="C264" i="59"/>
  <c r="D264" i="59"/>
  <c r="B265" i="59"/>
  <c r="A266" i="59"/>
  <c r="G265" i="59" l="1"/>
  <c r="H265" i="59"/>
  <c r="A354" i="60"/>
  <c r="E264" i="59"/>
  <c r="B266" i="59"/>
  <c r="A267" i="59"/>
  <c r="C265" i="59"/>
  <c r="D265" i="59"/>
  <c r="G266" i="59" l="1"/>
  <c r="H266" i="59"/>
  <c r="A355" i="60"/>
  <c r="D266" i="59"/>
  <c r="C266" i="59"/>
  <c r="E265" i="59"/>
  <c r="A268" i="59"/>
  <c r="B267" i="59"/>
  <c r="G267" i="59" l="1"/>
  <c r="H267" i="59"/>
  <c r="A356" i="60"/>
  <c r="E266" i="59"/>
  <c r="D267" i="59"/>
  <c r="C267" i="59"/>
  <c r="A269" i="59"/>
  <c r="B268" i="59"/>
  <c r="G268" i="59" l="1"/>
  <c r="H268" i="59"/>
  <c r="A357" i="60"/>
  <c r="E267" i="59"/>
  <c r="C268" i="59"/>
  <c r="D268" i="59"/>
  <c r="A270" i="59"/>
  <c r="B269" i="59"/>
  <c r="G269" i="59" l="1"/>
  <c r="H269" i="59"/>
  <c r="A358" i="60"/>
  <c r="E268" i="59"/>
  <c r="D269" i="59"/>
  <c r="C269" i="59"/>
  <c r="A271" i="59"/>
  <c r="B270" i="59"/>
  <c r="G270" i="59" l="1"/>
  <c r="H270" i="59"/>
  <c r="A359" i="60"/>
  <c r="E269" i="59"/>
  <c r="C270" i="59"/>
  <c r="D270" i="59"/>
  <c r="A272" i="59"/>
  <c r="B271" i="59"/>
  <c r="G271" i="59" l="1"/>
  <c r="H271" i="59"/>
  <c r="A360" i="60"/>
  <c r="D271" i="59"/>
  <c r="C271" i="59"/>
  <c r="E270" i="59"/>
  <c r="A273" i="59"/>
  <c r="B272" i="59"/>
  <c r="G272" i="59" l="1"/>
  <c r="H272" i="59"/>
  <c r="A361" i="60"/>
  <c r="E271" i="59"/>
  <c r="D272" i="59"/>
  <c r="C272" i="59"/>
  <c r="B273" i="59"/>
  <c r="A274" i="59"/>
  <c r="G273" i="59" l="1"/>
  <c r="H273" i="59"/>
  <c r="A362" i="60"/>
  <c r="E272" i="59"/>
  <c r="D273" i="59"/>
  <c r="C273" i="59"/>
  <c r="B274" i="59"/>
  <c r="A275" i="59"/>
  <c r="G274" i="59" l="1"/>
  <c r="H274" i="59"/>
  <c r="A363" i="60"/>
  <c r="E273" i="59"/>
  <c r="D274" i="59"/>
  <c r="C274" i="59"/>
  <c r="A276" i="59"/>
  <c r="B275" i="59"/>
  <c r="G275" i="59" l="1"/>
  <c r="H275" i="59"/>
  <c r="A364" i="60"/>
  <c r="E274" i="59"/>
  <c r="C275" i="59"/>
  <c r="D275" i="59"/>
  <c r="A277" i="59"/>
  <c r="B276" i="59"/>
  <c r="G276" i="59" l="1"/>
  <c r="H276" i="59"/>
  <c r="A365" i="60"/>
  <c r="E275" i="59"/>
  <c r="A278" i="59"/>
  <c r="B277" i="59"/>
  <c r="D276" i="59"/>
  <c r="C276" i="59"/>
  <c r="G277" i="59" l="1"/>
  <c r="H277" i="59"/>
  <c r="A366" i="60"/>
  <c r="E276" i="59"/>
  <c r="D277" i="59"/>
  <c r="C277" i="59"/>
  <c r="A279" i="59"/>
  <c r="B278" i="59"/>
  <c r="G278" i="59" l="1"/>
  <c r="H278" i="59"/>
  <c r="A367" i="60"/>
  <c r="E277" i="59"/>
  <c r="D278" i="59"/>
  <c r="C278" i="59"/>
  <c r="A280" i="59"/>
  <c r="B279" i="59"/>
  <c r="G279" i="59" l="1"/>
  <c r="H279" i="59"/>
  <c r="A368" i="60"/>
  <c r="E278" i="59"/>
  <c r="D279" i="59"/>
  <c r="C279" i="59"/>
  <c r="A281" i="59"/>
  <c r="B280" i="59"/>
  <c r="G280" i="59" l="1"/>
  <c r="H280" i="59"/>
  <c r="A369" i="60"/>
  <c r="E279" i="59"/>
  <c r="D280" i="59"/>
  <c r="C280" i="59"/>
  <c r="B281" i="59"/>
  <c r="A282" i="59"/>
  <c r="G281" i="59" l="1"/>
  <c r="H281" i="59"/>
  <c r="A370" i="60"/>
  <c r="E280" i="59"/>
  <c r="B282" i="59"/>
  <c r="A283" i="59"/>
  <c r="C281" i="59"/>
  <c r="D281" i="59"/>
  <c r="G282" i="59" l="1"/>
  <c r="H282" i="59"/>
  <c r="A371" i="60"/>
  <c r="E281" i="59"/>
  <c r="A284" i="59"/>
  <c r="B283" i="59"/>
  <c r="C282" i="59"/>
  <c r="D282" i="59"/>
  <c r="G283" i="59" l="1"/>
  <c r="H283" i="59"/>
  <c r="A372" i="60"/>
  <c r="D283" i="59"/>
  <c r="C283" i="59"/>
  <c r="A285" i="59"/>
  <c r="B284" i="59"/>
  <c r="E282" i="59"/>
  <c r="G284" i="59" l="1"/>
  <c r="H284" i="59"/>
  <c r="A373" i="60"/>
  <c r="E283" i="59"/>
  <c r="D284" i="59"/>
  <c r="C284" i="59"/>
  <c r="A286" i="59"/>
  <c r="B285" i="59"/>
  <c r="G285" i="59" l="1"/>
  <c r="H285" i="59"/>
  <c r="A374" i="60"/>
  <c r="E284" i="59"/>
  <c r="A287" i="59"/>
  <c r="B286" i="59"/>
  <c r="D285" i="59"/>
  <c r="C285" i="59"/>
  <c r="G286" i="59" l="1"/>
  <c r="H286" i="59"/>
  <c r="A375" i="60"/>
  <c r="E285" i="59"/>
  <c r="A288" i="59"/>
  <c r="B287" i="59"/>
  <c r="D286" i="59"/>
  <c r="C286" i="59"/>
  <c r="G287" i="59" l="1"/>
  <c r="H287" i="59"/>
  <c r="A376" i="60"/>
  <c r="E286" i="59"/>
  <c r="C287" i="59"/>
  <c r="D287" i="59"/>
  <c r="A289" i="59"/>
  <c r="B288" i="59"/>
  <c r="G288" i="59" l="1"/>
  <c r="H288" i="59"/>
  <c r="A377" i="60"/>
  <c r="E287" i="59"/>
  <c r="A290" i="59"/>
  <c r="B289" i="59"/>
  <c r="D288" i="59"/>
  <c r="C288" i="59"/>
  <c r="G289" i="59" l="1"/>
  <c r="A378" i="60"/>
  <c r="E288" i="59"/>
  <c r="B290" i="59"/>
  <c r="A291" i="59"/>
  <c r="D289" i="59"/>
  <c r="H289" i="59" s="1"/>
  <c r="C289" i="59"/>
  <c r="G290" i="59" l="1"/>
  <c r="A379" i="60"/>
  <c r="E289" i="59"/>
  <c r="D290" i="59"/>
  <c r="H290" i="59" s="1"/>
  <c r="C290" i="59"/>
  <c r="A292" i="59"/>
  <c r="B291" i="59"/>
  <c r="G291" i="59" l="1"/>
  <c r="A380" i="60"/>
  <c r="E290" i="59"/>
  <c r="D291" i="59"/>
  <c r="H291" i="59" s="1"/>
  <c r="C291" i="59"/>
  <c r="A293" i="59"/>
  <c r="B292" i="59"/>
  <c r="G292" i="59" l="1"/>
  <c r="A381" i="60"/>
  <c r="A294" i="59"/>
  <c r="B293" i="59"/>
  <c r="D292" i="59"/>
  <c r="H292" i="59" s="1"/>
  <c r="C292" i="59"/>
  <c r="E291" i="59"/>
  <c r="G293" i="59" l="1"/>
  <c r="H293" i="59"/>
  <c r="A382" i="60"/>
  <c r="E292" i="59"/>
  <c r="A295" i="59"/>
  <c r="B294" i="59"/>
  <c r="D293" i="59"/>
  <c r="C293" i="59"/>
  <c r="G294" i="59" l="1"/>
  <c r="H294" i="59"/>
  <c r="A383" i="60"/>
  <c r="E293" i="59"/>
  <c r="D294" i="59"/>
  <c r="C294" i="59"/>
  <c r="A296" i="59"/>
  <c r="B295" i="59"/>
  <c r="G295" i="59" l="1"/>
  <c r="H295" i="59"/>
  <c r="A384" i="60"/>
  <c r="E294" i="59"/>
  <c r="C295" i="59"/>
  <c r="D295" i="59"/>
  <c r="A297" i="59"/>
  <c r="B296" i="59"/>
  <c r="G296" i="59" l="1"/>
  <c r="H296" i="59"/>
  <c r="A385" i="60"/>
  <c r="E295" i="59"/>
  <c r="D296" i="59"/>
  <c r="C296" i="59"/>
  <c r="A298" i="59"/>
  <c r="B297" i="59"/>
  <c r="G297" i="59" l="1"/>
  <c r="H297" i="59"/>
  <c r="A386" i="60"/>
  <c r="E296" i="59"/>
  <c r="D297" i="59"/>
  <c r="C297" i="59"/>
  <c r="B298" i="59"/>
  <c r="A299" i="59"/>
  <c r="G298" i="59" l="1"/>
  <c r="H298" i="59"/>
  <c r="A387" i="60"/>
  <c r="E297" i="59"/>
  <c r="A300" i="59"/>
  <c r="B299" i="59"/>
  <c r="D298" i="59"/>
  <c r="C298" i="59"/>
  <c r="G299" i="59" l="1"/>
  <c r="H299" i="59"/>
  <c r="A388" i="60"/>
  <c r="E298" i="59"/>
  <c r="D299" i="59"/>
  <c r="C299" i="59"/>
  <c r="A301" i="59"/>
  <c r="B300" i="59"/>
  <c r="G300" i="59" l="1"/>
  <c r="H300" i="59"/>
  <c r="A389" i="60"/>
  <c r="E299" i="59"/>
  <c r="C300" i="59"/>
  <c r="D300" i="59"/>
  <c r="A302" i="59"/>
  <c r="B301" i="59"/>
  <c r="G301" i="59" l="1"/>
  <c r="H301" i="59"/>
  <c r="A390" i="60"/>
  <c r="E300" i="59"/>
  <c r="D301" i="59"/>
  <c r="C301" i="59"/>
  <c r="A303" i="59"/>
  <c r="B302" i="59"/>
  <c r="G302" i="59" l="1"/>
  <c r="H302" i="59"/>
  <c r="A391" i="60"/>
  <c r="C302" i="59"/>
  <c r="D302" i="59"/>
  <c r="E301" i="59"/>
  <c r="A304" i="59"/>
  <c r="B303" i="59"/>
  <c r="G303" i="59" l="1"/>
  <c r="H303" i="59"/>
  <c r="A392" i="60"/>
  <c r="E302" i="59"/>
  <c r="D303" i="59"/>
  <c r="C303" i="59"/>
  <c r="A305" i="59"/>
  <c r="B304" i="59"/>
  <c r="G304" i="59" l="1"/>
  <c r="H304" i="59"/>
  <c r="A393" i="60"/>
  <c r="E303" i="59"/>
  <c r="D304" i="59"/>
  <c r="C304" i="59"/>
  <c r="A306" i="59"/>
  <c r="B305" i="59"/>
  <c r="G305" i="59" l="1"/>
  <c r="H305" i="59"/>
  <c r="A394" i="60"/>
  <c r="E304" i="59"/>
  <c r="C305" i="59"/>
  <c r="D305" i="59"/>
  <c r="B306" i="59"/>
  <c r="A307" i="59"/>
  <c r="G306" i="59" l="1"/>
  <c r="H306" i="59"/>
  <c r="A395" i="60"/>
  <c r="E305" i="59"/>
  <c r="A308" i="59"/>
  <c r="B307" i="59"/>
  <c r="D306" i="59"/>
  <c r="C306" i="59"/>
  <c r="G307" i="59" l="1"/>
  <c r="H307" i="59"/>
  <c r="A396" i="60"/>
  <c r="E306" i="59"/>
  <c r="C307" i="59"/>
  <c r="D307" i="59"/>
  <c r="A309" i="59"/>
  <c r="B308" i="59"/>
  <c r="G308" i="59" l="1"/>
  <c r="H308" i="59"/>
  <c r="A397" i="60"/>
  <c r="E307" i="59"/>
  <c r="C308" i="59"/>
  <c r="D308" i="59"/>
  <c r="A310" i="59"/>
  <c r="B309" i="59"/>
  <c r="G309" i="59" l="1"/>
  <c r="H309" i="59"/>
  <c r="A398" i="60"/>
  <c r="E308" i="59"/>
  <c r="D309" i="59"/>
  <c r="C309" i="59"/>
  <c r="A311" i="59"/>
  <c r="B310" i="59"/>
  <c r="G310" i="59" l="1"/>
  <c r="H310" i="59"/>
  <c r="A399" i="60"/>
  <c r="E309" i="59"/>
  <c r="D310" i="59"/>
  <c r="C310" i="59"/>
  <c r="A312" i="59"/>
  <c r="B311" i="59"/>
  <c r="G311" i="59" l="1"/>
  <c r="H311" i="59"/>
  <c r="A400" i="60"/>
  <c r="E310" i="59"/>
  <c r="D311" i="59"/>
  <c r="C311" i="59"/>
  <c r="A313" i="59"/>
  <c r="B312" i="59"/>
  <c r="G312" i="59" l="1"/>
  <c r="H312" i="59"/>
  <c r="A401" i="60"/>
  <c r="E311" i="59"/>
  <c r="D312" i="59"/>
  <c r="C312" i="59"/>
  <c r="A314" i="59"/>
  <c r="B313" i="59"/>
  <c r="G313" i="59" l="1"/>
  <c r="H313" i="59"/>
  <c r="A402" i="60"/>
  <c r="E312" i="59"/>
  <c r="C313" i="59"/>
  <c r="D313" i="59"/>
  <c r="B314" i="59"/>
  <c r="A315" i="59"/>
  <c r="G314" i="59" l="1"/>
  <c r="H314" i="59"/>
  <c r="A403" i="60"/>
  <c r="E313" i="59"/>
  <c r="A316" i="59"/>
  <c r="B315" i="59"/>
  <c r="D314" i="59"/>
  <c r="C314" i="59"/>
  <c r="G315" i="59" l="1"/>
  <c r="H315" i="59"/>
  <c r="A404" i="60"/>
  <c r="D315" i="59"/>
  <c r="C315" i="59"/>
  <c r="A317" i="59"/>
  <c r="B316" i="59"/>
  <c r="E314" i="59"/>
  <c r="G316" i="59" l="1"/>
  <c r="H316" i="59"/>
  <c r="A405" i="60"/>
  <c r="E315" i="59"/>
  <c r="D316" i="59"/>
  <c r="C316" i="59"/>
  <c r="A318" i="59"/>
  <c r="B317" i="59"/>
  <c r="G317" i="59" l="1"/>
  <c r="H317" i="59"/>
  <c r="A406" i="60"/>
  <c r="E316" i="59"/>
  <c r="C317" i="59"/>
  <c r="D317" i="59"/>
  <c r="A319" i="59"/>
  <c r="B318" i="59"/>
  <c r="G318" i="59" l="1"/>
  <c r="H318" i="59"/>
  <c r="A407" i="60"/>
  <c r="E317" i="59"/>
  <c r="D318" i="59"/>
  <c r="C318" i="59"/>
  <c r="A320" i="59"/>
  <c r="B319" i="59"/>
  <c r="G319" i="59" l="1"/>
  <c r="A408" i="60"/>
  <c r="E318" i="59"/>
  <c r="D319" i="59"/>
  <c r="H319" i="59" s="1"/>
  <c r="C319" i="59"/>
  <c r="A321" i="59"/>
  <c r="B320" i="59"/>
  <c r="G320" i="59" l="1"/>
  <c r="A409" i="60"/>
  <c r="E319" i="59"/>
  <c r="C320" i="59"/>
  <c r="D320" i="59"/>
  <c r="H320" i="59" s="1"/>
  <c r="A322" i="59"/>
  <c r="B321" i="59"/>
  <c r="G321" i="59" l="1"/>
  <c r="A410" i="60"/>
  <c r="E320" i="59"/>
  <c r="D321" i="59"/>
  <c r="H321" i="59" s="1"/>
  <c r="C321" i="59"/>
  <c r="A323" i="59"/>
  <c r="B322" i="59"/>
  <c r="G322" i="59" l="1"/>
  <c r="A411" i="60"/>
  <c r="E321" i="59"/>
  <c r="D322" i="59"/>
  <c r="H322" i="59" s="1"/>
  <c r="C322" i="59"/>
  <c r="A324" i="59"/>
  <c r="B323" i="59"/>
  <c r="G323" i="59" l="1"/>
  <c r="H323" i="59"/>
  <c r="A412" i="60"/>
  <c r="E322" i="59"/>
  <c r="D323" i="59"/>
  <c r="C323" i="59"/>
  <c r="A325" i="59"/>
  <c r="B324" i="59"/>
  <c r="G324" i="59" l="1"/>
  <c r="H324" i="59"/>
  <c r="A413" i="60"/>
  <c r="E323" i="59"/>
  <c r="D324" i="59"/>
  <c r="C324" i="59"/>
  <c r="A326" i="59"/>
  <c r="B325" i="59"/>
  <c r="G325" i="59" l="1"/>
  <c r="H325" i="59"/>
  <c r="A414" i="60"/>
  <c r="E324" i="59"/>
  <c r="D325" i="59"/>
  <c r="C325" i="59"/>
  <c r="A327" i="59"/>
  <c r="B326" i="59"/>
  <c r="G326" i="59" l="1"/>
  <c r="H326" i="59"/>
  <c r="A415" i="60"/>
  <c r="E325" i="59"/>
  <c r="D326" i="59"/>
  <c r="C326" i="59"/>
  <c r="A328" i="59"/>
  <c r="B327" i="59"/>
  <c r="G327" i="59" l="1"/>
  <c r="H327" i="59"/>
  <c r="A416" i="60"/>
  <c r="E326" i="59"/>
  <c r="C327" i="59"/>
  <c r="D327" i="59"/>
  <c r="A329" i="59"/>
  <c r="B328" i="59"/>
  <c r="G328" i="59" l="1"/>
  <c r="H328" i="59"/>
  <c r="A417" i="60"/>
  <c r="E327" i="59"/>
  <c r="D328" i="59"/>
  <c r="C328" i="59"/>
  <c r="A330" i="59"/>
  <c r="B329" i="59"/>
  <c r="G329" i="59" l="1"/>
  <c r="H329" i="59"/>
  <c r="A418" i="60"/>
  <c r="E328" i="59"/>
  <c r="D329" i="59"/>
  <c r="C329" i="59"/>
  <c r="A331" i="59"/>
  <c r="B330" i="59"/>
  <c r="G330" i="59" l="1"/>
  <c r="H330" i="59"/>
  <c r="A419" i="60"/>
  <c r="E329" i="59"/>
  <c r="D330" i="59"/>
  <c r="C330" i="59"/>
  <c r="A332" i="59"/>
  <c r="B331" i="59"/>
  <c r="G331" i="59" l="1"/>
  <c r="H331" i="59"/>
  <c r="A420" i="60"/>
  <c r="E330" i="59"/>
  <c r="C331" i="59"/>
  <c r="D331" i="59"/>
  <c r="A333" i="59"/>
  <c r="B332" i="59"/>
  <c r="G332" i="59" l="1"/>
  <c r="H332" i="59"/>
  <c r="A421" i="60"/>
  <c r="E331" i="59"/>
  <c r="D332" i="59"/>
  <c r="C332" i="59"/>
  <c r="A334" i="59"/>
  <c r="B333" i="59"/>
  <c r="G333" i="59" l="1"/>
  <c r="H333" i="59"/>
  <c r="A422" i="60"/>
  <c r="E332" i="59"/>
  <c r="D333" i="59"/>
  <c r="C333" i="59"/>
  <c r="A335" i="59"/>
  <c r="B334" i="59"/>
  <c r="G334" i="59" l="1"/>
  <c r="H334" i="59"/>
  <c r="A423" i="60"/>
  <c r="E333" i="59"/>
  <c r="D334" i="59"/>
  <c r="C334" i="59"/>
  <c r="A336" i="59"/>
  <c r="B335" i="59"/>
  <c r="G335" i="59" l="1"/>
  <c r="H335" i="59"/>
  <c r="A424" i="60"/>
  <c r="E334" i="59"/>
  <c r="D335" i="59"/>
  <c r="C335" i="59"/>
  <c r="A337" i="59"/>
  <c r="B336" i="59"/>
  <c r="G336" i="59" l="1"/>
  <c r="H336" i="59"/>
  <c r="A425" i="60"/>
  <c r="E335" i="59"/>
  <c r="D336" i="59"/>
  <c r="C336" i="59"/>
  <c r="A338" i="59"/>
  <c r="B337" i="59"/>
  <c r="G337" i="59" l="1"/>
  <c r="H337" i="59"/>
  <c r="A426" i="60"/>
  <c r="E336" i="59"/>
  <c r="D337" i="59"/>
  <c r="C337" i="59"/>
  <c r="B338" i="59"/>
  <c r="A339" i="59"/>
  <c r="G338" i="59" l="1"/>
  <c r="H338" i="59"/>
  <c r="A427" i="60"/>
  <c r="E337" i="59"/>
  <c r="A340" i="59"/>
  <c r="B339" i="59"/>
  <c r="D338" i="59"/>
  <c r="C338" i="59"/>
  <c r="G339" i="59" l="1"/>
  <c r="H339" i="59"/>
  <c r="A428" i="60"/>
  <c r="E338" i="59"/>
  <c r="C339" i="59"/>
  <c r="D339" i="59"/>
  <c r="A341" i="59"/>
  <c r="B340" i="59"/>
  <c r="G340" i="59" l="1"/>
  <c r="H340" i="59"/>
  <c r="A429" i="60"/>
  <c r="E339" i="59"/>
  <c r="C340" i="59"/>
  <c r="D340" i="59"/>
  <c r="A342" i="59"/>
  <c r="B341" i="59"/>
  <c r="G341" i="59" l="1"/>
  <c r="H341" i="59"/>
  <c r="A430" i="60"/>
  <c r="E340" i="59"/>
  <c r="D341" i="59"/>
  <c r="C341" i="59"/>
  <c r="A343" i="59"/>
  <c r="B342" i="59"/>
  <c r="G342" i="59" l="1"/>
  <c r="H342" i="59"/>
  <c r="A431" i="60"/>
  <c r="E341" i="59"/>
  <c r="D342" i="59"/>
  <c r="C342" i="59"/>
  <c r="A344" i="59"/>
  <c r="B343" i="59"/>
  <c r="H343" i="59" l="1"/>
  <c r="G343" i="59"/>
  <c r="A432" i="60"/>
  <c r="E342" i="59"/>
  <c r="C343" i="59"/>
  <c r="D343" i="59"/>
  <c r="A345" i="59"/>
  <c r="B344" i="59"/>
  <c r="H344" i="59" l="1"/>
  <c r="G344" i="59"/>
  <c r="A433" i="60"/>
  <c r="E343" i="59"/>
  <c r="D344" i="59"/>
  <c r="C344" i="59"/>
  <c r="A346" i="59"/>
  <c r="B345" i="59"/>
  <c r="G345" i="59" l="1"/>
  <c r="H345" i="59"/>
  <c r="A434" i="60"/>
  <c r="E344" i="59"/>
  <c r="C345" i="59"/>
  <c r="D345" i="59"/>
  <c r="B346" i="59"/>
  <c r="A347" i="59"/>
  <c r="G346" i="59" l="1"/>
  <c r="H346" i="59"/>
  <c r="A435" i="60"/>
  <c r="E345" i="59"/>
  <c r="A348" i="59"/>
  <c r="B347" i="59"/>
  <c r="D346" i="59"/>
  <c r="C346" i="59"/>
  <c r="G347" i="59" l="1"/>
  <c r="H347" i="59"/>
  <c r="A436" i="60"/>
  <c r="E346" i="59"/>
  <c r="C347" i="59"/>
  <c r="D347" i="59"/>
  <c r="A349" i="59"/>
  <c r="B348" i="59"/>
  <c r="G348" i="59" l="1"/>
  <c r="H348" i="59"/>
  <c r="A437" i="60"/>
  <c r="E347" i="59"/>
  <c r="C348" i="59"/>
  <c r="D348" i="59"/>
  <c r="A350" i="59"/>
  <c r="B349" i="59"/>
  <c r="G349" i="59" l="1"/>
  <c r="H349" i="59"/>
  <c r="A438" i="60"/>
  <c r="E348" i="59"/>
  <c r="D349" i="59"/>
  <c r="C349" i="59"/>
  <c r="A351" i="59"/>
  <c r="B350" i="59"/>
  <c r="G350" i="59" l="1"/>
  <c r="A439" i="60"/>
  <c r="E349" i="59"/>
  <c r="D350" i="59"/>
  <c r="H350" i="59" s="1"/>
  <c r="C350" i="59"/>
  <c r="A352" i="59"/>
  <c r="B351" i="59"/>
  <c r="G351" i="59" l="1"/>
  <c r="A440" i="60"/>
  <c r="E350" i="59"/>
  <c r="D351" i="59"/>
  <c r="H351" i="59" s="1"/>
  <c r="C351" i="59"/>
  <c r="A353" i="59"/>
  <c r="B352" i="59"/>
  <c r="G352" i="59" l="1"/>
  <c r="A441" i="60"/>
  <c r="E351" i="59"/>
  <c r="C352" i="59"/>
  <c r="D352" i="59"/>
  <c r="H352" i="59" s="1"/>
  <c r="A354" i="59"/>
  <c r="B353" i="59"/>
  <c r="G353" i="59" l="1"/>
  <c r="A442" i="60"/>
  <c r="E352" i="59"/>
  <c r="D353" i="59"/>
  <c r="H353" i="59" s="1"/>
  <c r="C353" i="59"/>
  <c r="B354" i="59"/>
  <c r="A355" i="59"/>
  <c r="G354" i="59" l="1"/>
  <c r="H354" i="59"/>
  <c r="A443" i="60"/>
  <c r="E353" i="59"/>
  <c r="A356" i="59"/>
  <c r="B355" i="59"/>
  <c r="D354" i="59"/>
  <c r="C354" i="59"/>
  <c r="H355" i="59" l="1"/>
  <c r="G355" i="59"/>
  <c r="A444" i="60"/>
  <c r="E354" i="59"/>
  <c r="D355" i="59"/>
  <c r="C355" i="59"/>
  <c r="A357" i="59"/>
  <c r="B356" i="59"/>
  <c r="G356" i="59" l="1"/>
  <c r="H356" i="59"/>
  <c r="A445" i="60"/>
  <c r="E355" i="59"/>
  <c r="D356" i="59"/>
  <c r="C356" i="59"/>
  <c r="A358" i="59"/>
  <c r="B357" i="59"/>
  <c r="G357" i="59" l="1"/>
  <c r="H357" i="59"/>
  <c r="A446" i="60"/>
  <c r="E356" i="59"/>
  <c r="D357" i="59"/>
  <c r="C357" i="59"/>
  <c r="A359" i="59"/>
  <c r="B358" i="59"/>
  <c r="G358" i="59" l="1"/>
  <c r="H358" i="59"/>
  <c r="A447" i="60"/>
  <c r="E357" i="59"/>
  <c r="D358" i="59"/>
  <c r="C358" i="59"/>
  <c r="A360" i="59"/>
  <c r="B359" i="59"/>
  <c r="H359" i="59" l="1"/>
  <c r="G359" i="59"/>
  <c r="A448" i="60"/>
  <c r="E358" i="59"/>
  <c r="D359" i="59"/>
  <c r="C359" i="59"/>
  <c r="A361" i="59"/>
  <c r="B360" i="59"/>
  <c r="H360" i="59" l="1"/>
  <c r="G360" i="59"/>
  <c r="A449" i="60"/>
  <c r="E359" i="59"/>
  <c r="D360" i="59"/>
  <c r="C360" i="59"/>
  <c r="A362" i="59"/>
  <c r="B361" i="59"/>
  <c r="G361" i="59" l="1"/>
  <c r="H361" i="59"/>
  <c r="A450" i="60"/>
  <c r="E360" i="59"/>
  <c r="D361" i="59"/>
  <c r="C361" i="59"/>
  <c r="B362" i="59"/>
  <c r="A363" i="59"/>
  <c r="G362" i="59" l="1"/>
  <c r="H362" i="59"/>
  <c r="A451" i="60"/>
  <c r="E361" i="59"/>
  <c r="A364" i="59"/>
  <c r="B363" i="59"/>
  <c r="D362" i="59"/>
  <c r="C362" i="59"/>
  <c r="G363" i="59" l="1"/>
  <c r="H363" i="59"/>
  <c r="A452" i="60"/>
  <c r="E362" i="59"/>
  <c r="C363" i="59"/>
  <c r="D363" i="59"/>
  <c r="A365" i="59"/>
  <c r="B364" i="59"/>
  <c r="G364" i="59" l="1"/>
  <c r="H364" i="59"/>
  <c r="A453" i="60"/>
  <c r="E363" i="59"/>
  <c r="D364" i="59"/>
  <c r="C364" i="59"/>
  <c r="A366" i="59"/>
  <c r="B365" i="59"/>
  <c r="G365" i="59" l="1"/>
  <c r="H365" i="59"/>
  <c r="A454" i="60"/>
  <c r="E364" i="59"/>
  <c r="C365" i="59"/>
  <c r="D365" i="59"/>
  <c r="A367" i="59"/>
  <c r="B366" i="59"/>
  <c r="G366" i="59" l="1"/>
  <c r="H366" i="59"/>
  <c r="A455" i="60"/>
  <c r="E365" i="59"/>
  <c r="D366" i="59"/>
  <c r="C366" i="59"/>
  <c r="A368" i="59"/>
  <c r="B367" i="59"/>
  <c r="G367" i="59" l="1"/>
  <c r="H367" i="59"/>
  <c r="A456" i="60"/>
  <c r="E366" i="59"/>
  <c r="C367" i="59"/>
  <c r="D367" i="59"/>
  <c r="A369" i="59"/>
  <c r="B368" i="59"/>
  <c r="H368" i="59" l="1"/>
  <c r="G368" i="59"/>
  <c r="A457" i="60"/>
  <c r="E367" i="59"/>
  <c r="D368" i="59"/>
  <c r="C368" i="59"/>
  <c r="A370" i="59"/>
  <c r="B369" i="59"/>
  <c r="G369" i="59" l="1"/>
  <c r="H369" i="59"/>
  <c r="A458" i="60"/>
  <c r="E368" i="59"/>
  <c r="D369" i="59"/>
  <c r="C369" i="59"/>
  <c r="B370" i="59"/>
  <c r="A371" i="59"/>
  <c r="G370" i="59" l="1"/>
  <c r="H370" i="59"/>
  <c r="A459" i="60"/>
  <c r="E369" i="59"/>
  <c r="A372" i="59"/>
  <c r="B371" i="59"/>
  <c r="D370" i="59"/>
  <c r="C370" i="59"/>
  <c r="G371" i="59" l="1"/>
  <c r="H371" i="59"/>
  <c r="A460" i="60"/>
  <c r="E370" i="59"/>
  <c r="C371" i="59"/>
  <c r="D371" i="59"/>
  <c r="A373" i="59"/>
  <c r="B372" i="59"/>
  <c r="G372" i="59" l="1"/>
  <c r="H372" i="59"/>
  <c r="A461" i="60"/>
  <c r="E371" i="59"/>
  <c r="C372" i="59"/>
  <c r="D372" i="59"/>
  <c r="A374" i="59"/>
  <c r="B373" i="59"/>
  <c r="G373" i="59" l="1"/>
  <c r="H373" i="59"/>
  <c r="A462" i="60"/>
  <c r="E372" i="59"/>
  <c r="D373" i="59"/>
  <c r="C373" i="59"/>
  <c r="A375" i="59"/>
  <c r="B374" i="59"/>
  <c r="G374" i="59" l="1"/>
  <c r="H374" i="59"/>
  <c r="A463" i="60"/>
  <c r="E373" i="59"/>
  <c r="D374" i="59"/>
  <c r="C374" i="59"/>
  <c r="A376" i="59"/>
  <c r="B375" i="59"/>
  <c r="G375" i="59" l="1"/>
  <c r="H375" i="59"/>
  <c r="A464" i="60"/>
  <c r="E374" i="59"/>
  <c r="D375" i="59"/>
  <c r="C375" i="59"/>
  <c r="A377" i="59"/>
  <c r="B376" i="59"/>
  <c r="G376" i="59" l="1"/>
  <c r="H376" i="59"/>
  <c r="A465" i="60"/>
  <c r="E375" i="59"/>
  <c r="D376" i="59"/>
  <c r="C376" i="59"/>
  <c r="A378" i="59"/>
  <c r="B377" i="59"/>
  <c r="H377" i="59" l="1"/>
  <c r="G377" i="59"/>
  <c r="A466" i="60"/>
  <c r="E376" i="59"/>
  <c r="C377" i="59"/>
  <c r="D377" i="59"/>
  <c r="B378" i="59"/>
  <c r="A379" i="59"/>
  <c r="G378" i="59" l="1"/>
  <c r="H378" i="59"/>
  <c r="A467" i="60"/>
  <c r="E377" i="59"/>
  <c r="A380" i="59"/>
  <c r="B379" i="59"/>
  <c r="C378" i="59"/>
  <c r="D378" i="59"/>
  <c r="G379" i="59" l="1"/>
  <c r="H379" i="59"/>
  <c r="A468" i="60"/>
  <c r="E378" i="59"/>
  <c r="C379" i="59"/>
  <c r="D379" i="59"/>
  <c r="A381" i="59"/>
  <c r="B380" i="59"/>
  <c r="G380" i="59" l="1"/>
  <c r="H380" i="59"/>
  <c r="A469" i="60"/>
  <c r="E379" i="59"/>
  <c r="D380" i="59"/>
  <c r="C380" i="59"/>
  <c r="A382" i="59"/>
  <c r="B381" i="59"/>
  <c r="G381" i="59" l="1"/>
  <c r="A470" i="60"/>
  <c r="E380" i="59"/>
  <c r="D381" i="59"/>
  <c r="H381" i="59" s="1"/>
  <c r="C381" i="59"/>
  <c r="A383" i="59"/>
  <c r="A471" i="60" l="1"/>
  <c r="E381" i="59"/>
  <c r="A384" i="59"/>
  <c r="A472" i="60" l="1"/>
  <c r="A385" i="59"/>
  <c r="A473" i="60" l="1"/>
  <c r="A386" i="59"/>
  <c r="A474" i="60" l="1"/>
  <c r="A387" i="59"/>
  <c r="A475" i="60" l="1"/>
  <c r="A388" i="59"/>
  <c r="A476" i="60" l="1"/>
  <c r="A477" i="60" s="1"/>
  <c r="A478" i="60" s="1"/>
  <c r="A479" i="60" s="1"/>
  <c r="A480" i="60" s="1"/>
  <c r="A481" i="60" s="1"/>
  <c r="A482" i="60" s="1"/>
  <c r="A483" i="60" s="1"/>
  <c r="A484" i="60" s="1"/>
  <c r="A485" i="60" s="1"/>
  <c r="A486" i="60" s="1"/>
  <c r="A487" i="60" s="1"/>
  <c r="A488" i="60" s="1"/>
  <c r="A489" i="60" s="1"/>
  <c r="A490" i="60" s="1"/>
  <c r="A491" i="60" s="1"/>
  <c r="A492" i="60" s="1"/>
  <c r="A493" i="60" s="1"/>
  <c r="A494" i="60" s="1"/>
  <c r="A495" i="60" s="1"/>
  <c r="A496" i="60" s="1"/>
  <c r="A497" i="60" s="1"/>
  <c r="A498" i="60" s="1"/>
  <c r="A499" i="60" s="1"/>
  <c r="A500" i="60" s="1"/>
  <c r="A501" i="60" s="1"/>
  <c r="A502" i="60" s="1"/>
  <c r="A503" i="60" s="1"/>
  <c r="A504" i="60" s="1"/>
  <c r="A505" i="60" s="1"/>
  <c r="A506" i="60" s="1"/>
  <c r="A507" i="60" s="1"/>
  <c r="A508" i="60" s="1"/>
  <c r="A509" i="60" s="1"/>
  <c r="A510" i="60" s="1"/>
  <c r="A511" i="60" s="1"/>
  <c r="A512" i="60" s="1"/>
  <c r="A513" i="60" s="1"/>
  <c r="A514" i="60" s="1"/>
  <c r="A515" i="60" s="1"/>
  <c r="A516" i="60" s="1"/>
  <c r="A517" i="60" s="1"/>
  <c r="A518" i="60" s="1"/>
  <c r="A519" i="60" s="1"/>
  <c r="A520" i="60" s="1"/>
  <c r="A521" i="60" s="1"/>
  <c r="A522" i="60" s="1"/>
  <c r="A523" i="60" s="1"/>
  <c r="A524" i="60" s="1"/>
  <c r="A525" i="60" s="1"/>
  <c r="A526" i="60" s="1"/>
  <c r="A527" i="60" s="1"/>
  <c r="A528" i="60" s="1"/>
  <c r="A529" i="60" s="1"/>
  <c r="A530" i="60" s="1"/>
  <c r="A531" i="60" s="1"/>
  <c r="A532" i="60" s="1"/>
  <c r="A533" i="60" s="1"/>
  <c r="A534" i="60" s="1"/>
  <c r="A535" i="60" s="1"/>
  <c r="A536" i="60" s="1"/>
  <c r="A537" i="60" s="1"/>
  <c r="A538" i="60" s="1"/>
  <c r="A539" i="60" s="1"/>
  <c r="A540" i="60" s="1"/>
  <c r="A541" i="60" s="1"/>
  <c r="A542" i="60" s="1"/>
  <c r="A543" i="60" s="1"/>
  <c r="A544" i="60" s="1"/>
  <c r="A545" i="60" s="1"/>
  <c r="A546" i="60" s="1"/>
  <c r="A547" i="60" s="1"/>
  <c r="A548" i="60" s="1"/>
  <c r="A549" i="60" s="1"/>
  <c r="A550" i="60" s="1"/>
  <c r="A551" i="60" s="1"/>
  <c r="A552" i="60" s="1"/>
  <c r="A553" i="60" s="1"/>
  <c r="A554" i="60" s="1"/>
  <c r="A555" i="60" s="1"/>
  <c r="A556" i="60" s="1"/>
  <c r="A557" i="60" s="1"/>
  <c r="A558" i="60" s="1"/>
  <c r="A559" i="60" s="1"/>
  <c r="A560" i="60" s="1"/>
  <c r="A561" i="60" s="1"/>
  <c r="A562" i="60" s="1"/>
  <c r="A563" i="60" s="1"/>
  <c r="A564" i="60" s="1"/>
  <c r="A565" i="60" s="1"/>
  <c r="A566" i="60" s="1"/>
  <c r="A567" i="60" s="1"/>
  <c r="A568" i="60" s="1"/>
  <c r="A569" i="60" s="1"/>
  <c r="A570" i="60" s="1"/>
  <c r="A571" i="60" s="1"/>
  <c r="A572" i="60" s="1"/>
  <c r="A573" i="60" s="1"/>
  <c r="A574" i="60" s="1"/>
  <c r="A575" i="60" s="1"/>
  <c r="A576" i="60" s="1"/>
  <c r="A577" i="60" s="1"/>
  <c r="A578" i="60" s="1"/>
  <c r="A579" i="60" s="1"/>
  <c r="A580" i="60" s="1"/>
  <c r="A581" i="60" s="1"/>
  <c r="A582" i="60" s="1"/>
  <c r="A583" i="60" s="1"/>
  <c r="A584" i="60" s="1"/>
  <c r="A585" i="60" s="1"/>
  <c r="A586" i="60" s="1"/>
  <c r="A587" i="60" s="1"/>
  <c r="A588" i="60" s="1"/>
  <c r="A589" i="60" s="1"/>
  <c r="A590" i="60" s="1"/>
  <c r="A591" i="60" s="1"/>
  <c r="A592" i="60" s="1"/>
  <c r="A593" i="60" s="1"/>
  <c r="A594" i="60" s="1"/>
  <c r="A595" i="60" s="1"/>
  <c r="A596" i="60" s="1"/>
  <c r="A597" i="60" s="1"/>
  <c r="A598" i="60" s="1"/>
  <c r="A599" i="60" s="1"/>
  <c r="A600" i="60" s="1"/>
  <c r="A601" i="60" s="1"/>
  <c r="A602" i="60" s="1"/>
  <c r="A603" i="60" s="1"/>
  <c r="A604" i="60" s="1"/>
  <c r="A605" i="60" s="1"/>
  <c r="A606" i="60" s="1"/>
  <c r="A607" i="60" s="1"/>
  <c r="A608" i="60" s="1"/>
  <c r="A609" i="60" s="1"/>
  <c r="A610" i="60" s="1"/>
  <c r="A611" i="60" s="1"/>
  <c r="A612" i="60" s="1"/>
  <c r="A613" i="60" s="1"/>
  <c r="A614" i="60" s="1"/>
  <c r="A615" i="60" s="1"/>
  <c r="A616" i="60" s="1"/>
  <c r="A617" i="60" s="1"/>
  <c r="A618" i="60" s="1"/>
  <c r="A619" i="60" s="1"/>
  <c r="A620" i="60" s="1"/>
  <c r="A621" i="60" s="1"/>
  <c r="A622" i="60" s="1"/>
  <c r="A623" i="60" s="1"/>
  <c r="A624" i="60" s="1"/>
  <c r="A625" i="60" s="1"/>
  <c r="A626" i="60" s="1"/>
  <c r="A627" i="60" s="1"/>
  <c r="A628" i="60" s="1"/>
  <c r="A629" i="60" s="1"/>
  <c r="A630" i="60" s="1"/>
  <c r="A631" i="60" s="1"/>
  <c r="A632" i="60" s="1"/>
  <c r="A633" i="60" s="1"/>
  <c r="A634" i="60" s="1"/>
  <c r="A635" i="60" s="1"/>
  <c r="A636" i="60" s="1"/>
  <c r="A637" i="60" s="1"/>
  <c r="A638" i="60" s="1"/>
  <c r="A639" i="60" s="1"/>
  <c r="A640" i="60" s="1"/>
  <c r="A641" i="60" s="1"/>
  <c r="A642" i="60" s="1"/>
  <c r="A643" i="60" s="1"/>
  <c r="A644" i="60" s="1"/>
  <c r="A645" i="60" s="1"/>
  <c r="A646" i="60" s="1"/>
  <c r="A647" i="60" s="1"/>
  <c r="A648" i="60" s="1"/>
  <c r="A649" i="60" s="1"/>
  <c r="A650" i="60" s="1"/>
  <c r="A651" i="60" s="1"/>
  <c r="A652" i="60" s="1"/>
  <c r="A653" i="60" s="1"/>
  <c r="A654" i="60" s="1"/>
  <c r="A655" i="60" s="1"/>
  <c r="A656" i="60" s="1"/>
  <c r="A657" i="60" s="1"/>
  <c r="A658" i="60" s="1"/>
  <c r="A659" i="60" s="1"/>
  <c r="A660" i="60" s="1"/>
  <c r="A661" i="60" s="1"/>
  <c r="A662" i="60" s="1"/>
  <c r="A663" i="60" s="1"/>
  <c r="A664" i="60" s="1"/>
  <c r="A665" i="60" s="1"/>
  <c r="A666" i="60" s="1"/>
  <c r="A667" i="60" s="1"/>
  <c r="A668" i="60" s="1"/>
  <c r="A669" i="60" s="1"/>
  <c r="A670" i="60" s="1"/>
  <c r="A671" i="60" s="1"/>
  <c r="A672" i="60" s="1"/>
  <c r="A673" i="60" s="1"/>
  <c r="A674" i="60" s="1"/>
  <c r="A675" i="60" s="1"/>
  <c r="A676" i="60" s="1"/>
  <c r="A677" i="60" s="1"/>
  <c r="A678" i="60" s="1"/>
  <c r="A679" i="60" s="1"/>
  <c r="A680" i="60" s="1"/>
  <c r="A681" i="60" s="1"/>
  <c r="A682" i="60" s="1"/>
  <c r="A683" i="60" s="1"/>
  <c r="A684" i="60" s="1"/>
  <c r="A685" i="60" s="1"/>
  <c r="A686" i="60" s="1"/>
  <c r="A687" i="60" s="1"/>
  <c r="A688" i="60" s="1"/>
  <c r="A689" i="60" s="1"/>
  <c r="A690" i="60" s="1"/>
  <c r="A691" i="60" s="1"/>
  <c r="A692" i="60" s="1"/>
  <c r="A693" i="60" s="1"/>
  <c r="A694" i="60" s="1"/>
  <c r="A695" i="60" s="1"/>
  <c r="A696" i="60" s="1"/>
  <c r="A697" i="60" s="1"/>
  <c r="A698" i="60" s="1"/>
  <c r="A699" i="60" s="1"/>
  <c r="A700" i="60" s="1"/>
  <c r="A701" i="60" s="1"/>
  <c r="A702" i="60" s="1"/>
  <c r="A703" i="60" s="1"/>
  <c r="A704" i="60" s="1"/>
  <c r="A705" i="60" s="1"/>
  <c r="A706" i="60" s="1"/>
  <c r="A707" i="60" s="1"/>
  <c r="A708" i="60" s="1"/>
  <c r="A709" i="60" s="1"/>
  <c r="A710" i="60" s="1"/>
  <c r="A711" i="60" s="1"/>
  <c r="A712" i="60" s="1"/>
  <c r="A713" i="60" s="1"/>
  <c r="A714" i="60" s="1"/>
  <c r="A715" i="60" s="1"/>
  <c r="A716" i="60" s="1"/>
  <c r="A717" i="60" s="1"/>
  <c r="A718" i="60" s="1"/>
  <c r="A719" i="60" s="1"/>
  <c r="A720" i="60" s="1"/>
  <c r="A721" i="60" s="1"/>
  <c r="A722" i="60" s="1"/>
  <c r="A723" i="60" s="1"/>
  <c r="A724" i="60" s="1"/>
  <c r="A725" i="60" s="1"/>
  <c r="A726" i="60" s="1"/>
  <c r="A727" i="60" s="1"/>
  <c r="A728" i="60" s="1"/>
  <c r="A729" i="60" s="1"/>
  <c r="A730" i="60" s="1"/>
  <c r="A731" i="60" s="1"/>
  <c r="A732" i="60" s="1"/>
  <c r="A733" i="60" s="1"/>
  <c r="A734" i="60" s="1"/>
  <c r="A735" i="60" s="1"/>
  <c r="A736" i="60" s="1"/>
  <c r="A737" i="60" s="1"/>
  <c r="A738" i="60" s="1"/>
  <c r="A739" i="60" s="1"/>
  <c r="A740" i="60" s="1"/>
  <c r="A741" i="60" s="1"/>
  <c r="A742" i="60" s="1"/>
  <c r="A743" i="60" s="1"/>
  <c r="A744" i="60" s="1"/>
  <c r="A745" i="60" s="1"/>
  <c r="A746" i="60" s="1"/>
  <c r="A747" i="60" s="1"/>
  <c r="A748" i="60" s="1"/>
  <c r="A749" i="60" s="1"/>
  <c r="A750" i="60" s="1"/>
  <c r="A751" i="60" s="1"/>
  <c r="A752" i="60" s="1"/>
  <c r="A753" i="60" s="1"/>
  <c r="A754" i="60" s="1"/>
  <c r="A755" i="60" s="1"/>
  <c r="A756" i="60" s="1"/>
  <c r="A757" i="60" s="1"/>
  <c r="A758" i="60" s="1"/>
  <c r="A759" i="60" s="1"/>
  <c r="A760" i="60" s="1"/>
  <c r="A389" i="59"/>
  <c r="A390" i="59" l="1"/>
  <c r="A391" i="59" l="1"/>
  <c r="A392" i="59" l="1"/>
  <c r="A393" i="59" l="1"/>
  <c r="A394" i="59" l="1"/>
  <c r="A395" i="59" l="1"/>
  <c r="A396" i="59" l="1"/>
  <c r="A397" i="59" l="1"/>
</calcChain>
</file>

<file path=xl/sharedStrings.xml><?xml version="1.0" encoding="utf-8"?>
<sst xmlns="http://schemas.openxmlformats.org/spreadsheetml/2006/main" count="1534" uniqueCount="267">
  <si>
    <t>GWh</t>
  </si>
  <si>
    <t>Boletín mensual</t>
  </si>
  <si>
    <t>Hidráulica</t>
  </si>
  <si>
    <t>Nuclear</t>
  </si>
  <si>
    <t>Carbón</t>
  </si>
  <si>
    <t>Eólica</t>
  </si>
  <si>
    <t>Solar fotovoltaica</t>
  </si>
  <si>
    <t>Solar térmica</t>
  </si>
  <si>
    <t>Otras renovables</t>
  </si>
  <si>
    <t>Cogeneración</t>
  </si>
  <si>
    <t>Generación</t>
  </si>
  <si>
    <t>Ciclo combinado</t>
  </si>
  <si>
    <t>Consumos en bombeo</t>
  </si>
  <si>
    <t>Demanda (b.c.)</t>
  </si>
  <si>
    <t>%</t>
  </si>
  <si>
    <t>Total</t>
  </si>
  <si>
    <t>No renovables</t>
  </si>
  <si>
    <t>Renovables</t>
  </si>
  <si>
    <t>-</t>
  </si>
  <si>
    <t>Sin emisiones CO2 (GWh)</t>
  </si>
  <si>
    <t>Con emisiones CO2 (GWh)</t>
  </si>
  <si>
    <t>Máximo</t>
  </si>
  <si>
    <t>Generación eólica diaria peninsular</t>
  </si>
  <si>
    <t>Máximos de generación de energía eólica peninsular</t>
  </si>
  <si>
    <t>Energía producible hidráulica diaria comparada con el producible medio histórico</t>
  </si>
  <si>
    <t>Histórica</t>
  </si>
  <si>
    <t>Potencia (MW)</t>
  </si>
  <si>
    <t>Cobertura de la demanda (%)</t>
  </si>
  <si>
    <t>Mes</t>
  </si>
  <si>
    <t>Día</t>
  </si>
  <si>
    <t>Producible diario</t>
  </si>
  <si>
    <t>Producible medio</t>
  </si>
  <si>
    <t>Producible</t>
  </si>
  <si>
    <t xml:space="preserve">Capacidad </t>
  </si>
  <si>
    <t>Estadístico</t>
  </si>
  <si>
    <t>Reservas (GWh)</t>
  </si>
  <si>
    <t>máxima (GWh)</t>
  </si>
  <si>
    <t>Mínimo</t>
  </si>
  <si>
    <t>% Llenado</t>
  </si>
  <si>
    <t>Reservas hidroeléctricas</t>
  </si>
  <si>
    <t>Anual</t>
  </si>
  <si>
    <t>Hiperanual</t>
  </si>
  <si>
    <t>Conjunto</t>
  </si>
  <si>
    <t>Reservas</t>
  </si>
  <si>
    <t>Norte</t>
  </si>
  <si>
    <t>Duero</t>
  </si>
  <si>
    <t>Tajo + Júcar +Segura</t>
  </si>
  <si>
    <t>Guadiana</t>
  </si>
  <si>
    <t>Guadalquivir</t>
  </si>
  <si>
    <t>Ebro</t>
  </si>
  <si>
    <t>Total </t>
  </si>
  <si>
    <t>Capacidad</t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</si>
  <si>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Asignación de unidades de producción según combustible principal.</t>
    </r>
  </si>
  <si>
    <t xml:space="preserve">Evolución de la generación renovable peninsular </t>
  </si>
  <si>
    <t>Estructura de potencia instalada mensual peninsular</t>
  </si>
  <si>
    <t>MW</t>
  </si>
  <si>
    <t>Estructura de generacion mensual de energía eléctrica peninsular</t>
  </si>
  <si>
    <t>Estructura de generación mensual peninsular</t>
  </si>
  <si>
    <t xml:space="preserve">Evolución de la generación no renovable peninsular </t>
  </si>
  <si>
    <t>Evolución del peso de la generación renovable y no renovable peninsular</t>
  </si>
  <si>
    <r>
      <t xml:space="preserve">Balance de energía eléctrica peninsular </t>
    </r>
    <r>
      <rPr>
        <b/>
        <vertAlign val="superscript"/>
        <sz val="8"/>
        <color rgb="FF004563"/>
        <rFont val="Arial"/>
        <family val="2"/>
      </rPr>
      <t>(1)</t>
    </r>
  </si>
  <si>
    <t>Acumulado anual</t>
  </si>
  <si>
    <t xml:space="preserve"> </t>
  </si>
  <si>
    <t xml:space="preserve">• </t>
  </si>
  <si>
    <t>Producción</t>
  </si>
  <si>
    <t>Media estadística (GWh)</t>
  </si>
  <si>
    <t>Residuos renovables</t>
  </si>
  <si>
    <t>Residuos no renovables</t>
  </si>
  <si>
    <r>
      <t xml:space="preserve">Año móvil </t>
    </r>
    <r>
      <rPr>
        <b/>
        <vertAlign val="superscript"/>
        <sz val="8"/>
        <color indexed="9"/>
        <rFont val="Geneva"/>
      </rPr>
      <t>(2)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</si>
  <si>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Año móvil: valor acumulado en los últimos 365 días o 366 días en años bisiestos.</t>
    </r>
  </si>
  <si>
    <t xml:space="preserve">Estructura de generación diaria del día de máxima generación de energía renovable peninsular
</t>
  </si>
  <si>
    <r>
      <rPr>
        <vertAlign val="superscript"/>
        <sz val="8"/>
        <color rgb="FF004563"/>
        <rFont val="Arial"/>
        <family val="2"/>
      </rPr>
      <t>(6)</t>
    </r>
    <r>
      <rPr>
        <sz val="8"/>
        <color rgb="FF004563"/>
        <rFont val="Arial"/>
        <family val="2"/>
      </rPr>
      <t xml:space="preserve"> Valor positivo: entrada de energía en el sistema; valor negativo: salida de energía del sistema.</t>
    </r>
  </si>
  <si>
    <r>
      <t xml:space="preserve">Enlace Península-Baleares </t>
    </r>
    <r>
      <rPr>
        <vertAlign val="superscript"/>
        <sz val="8"/>
        <color rgb="FF004563"/>
        <rFont val="Arial"/>
        <family val="2"/>
      </rPr>
      <t>(6)</t>
    </r>
  </si>
  <si>
    <r>
      <t xml:space="preserve">Saldo intercambios internacionales </t>
    </r>
    <r>
      <rPr>
        <vertAlign val="superscript"/>
        <sz val="8"/>
        <color rgb="FF004563"/>
        <rFont val="Arial"/>
        <family val="2"/>
      </rPr>
      <t>(7)</t>
    </r>
  </si>
  <si>
    <t>Reservas hidroeléctricas a finales de mes por cuencas hidrográficas</t>
  </si>
  <si>
    <t>Balance de energía eléctrica peninsular</t>
  </si>
  <si>
    <r>
      <rPr>
        <vertAlign val="superscript"/>
        <sz val="8"/>
        <color rgb="FF004563"/>
        <rFont val="Arial"/>
        <family val="2"/>
      </rPr>
      <t>(7)</t>
    </r>
    <r>
      <rPr>
        <sz val="8"/>
        <color rgb="FF004563"/>
        <rFont val="Arial"/>
        <family val="2"/>
      </rPr>
      <t xml:space="preserve"> Valor positivo: saldo importador; valor negativo: saldo exportador. Los valores de incrementos no se calculan cuando los saldos de intercambios tienen distinto signo.</t>
    </r>
  </si>
  <si>
    <t>Potencia</t>
  </si>
  <si>
    <t>Turbinación bombeo</t>
  </si>
  <si>
    <t xml:space="preserve">Residuos renovables </t>
  </si>
  <si>
    <t>Nota: Todos los porcentajes de variación están refereridos al mismo período del año anterior.</t>
  </si>
  <si>
    <t>Renovables: hidráulica, eólica, solar fotovoltaica, solar térmica, otras renovables y residuos renovables.</t>
  </si>
  <si>
    <t>F</t>
  </si>
  <si>
    <t>M</t>
  </si>
  <si>
    <t>A</t>
  </si>
  <si>
    <t>J</t>
  </si>
  <si>
    <t>S</t>
  </si>
  <si>
    <t>O</t>
  </si>
  <si>
    <t>N</t>
  </si>
  <si>
    <t>D</t>
  </si>
  <si>
    <t>E</t>
  </si>
  <si>
    <t>Total generación</t>
  </si>
  <si>
    <t>Enlace Península-Baleares</t>
  </si>
  <si>
    <t>Península</t>
  </si>
  <si>
    <t>Mes (MWh)</t>
  </si>
  <si>
    <t>% Incr. Mes</t>
  </si>
  <si>
    <t>Año (MWh)</t>
  </si>
  <si>
    <t>% Incr. Año</t>
  </si>
  <si>
    <t>Año móvil (MWh)</t>
  </si>
  <si>
    <t>% Incr. Año móvil</t>
  </si>
  <si>
    <t>Sistema Eléctrico</t>
  </si>
  <si>
    <t>Indicadores</t>
  </si>
  <si>
    <t>Balance</t>
  </si>
  <si>
    <t>Último día mes</t>
  </si>
  <si>
    <t>Demanda B.C. (GWh)</t>
  </si>
  <si>
    <t>Balance Máx.Renov.Mes</t>
  </si>
  <si>
    <t>Últimos 13 meses</t>
  </si>
  <si>
    <t>Sin emisiones CO2 (%)</t>
  </si>
  <si>
    <t>Renovables (GWh)</t>
  </si>
  <si>
    <t>No renovables (GWh)</t>
  </si>
  <si>
    <t>Renovables (%)</t>
  </si>
  <si>
    <t>No renovables (%)</t>
  </si>
  <si>
    <t>Demanda B.C. (MWh)</t>
  </si>
  <si>
    <t>Hora</t>
  </si>
  <si>
    <t>Demanda B.C. Horaria (GWh)</t>
  </si>
  <si>
    <t>Consumo de bombeo</t>
  </si>
  <si>
    <t>Saldos intercambios internacionales</t>
  </si>
  <si>
    <t>Demanda transporte (b.c.)</t>
  </si>
  <si>
    <t>Generación eólica / total generación (%)</t>
  </si>
  <si>
    <t>Calculadas pdte BDE</t>
  </si>
  <si>
    <t>Ciclo Combinado</t>
  </si>
  <si>
    <t>Solar Fotovoltaica</t>
  </si>
  <si>
    <t>Solar Térmica</t>
  </si>
  <si>
    <t>Residuos Renovables</t>
  </si>
  <si>
    <t>Otras Renovables</t>
  </si>
  <si>
    <t>Fecha</t>
  </si>
  <si>
    <t>Informes Actividad Consejo</t>
  </si>
  <si>
    <t>(GWh)</t>
  </si>
  <si>
    <t xml:space="preserve">  </t>
  </si>
  <si>
    <t>Generación renovable</t>
  </si>
  <si>
    <t>Generación no renovable</t>
  </si>
  <si>
    <r>
      <t xml:space="preserve">Otras renovables </t>
    </r>
    <r>
      <rPr>
        <vertAlign val="superscript"/>
        <sz val="8"/>
        <color rgb="FF004563"/>
        <rFont val="Arial"/>
        <family val="2"/>
      </rPr>
      <t>(3)</t>
    </r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</si>
  <si>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Incluye biogás, biomasa, hidráulica marina y geotérmica.</t>
    </r>
  </si>
  <si>
    <t>Motores diesel</t>
  </si>
  <si>
    <t>Turbina de gas</t>
  </si>
  <si>
    <t>Turbina de vapor</t>
  </si>
  <si>
    <t>Generación auxiliar</t>
  </si>
  <si>
    <t>Hidroeólica</t>
  </si>
  <si>
    <t>Ceuta</t>
  </si>
  <si>
    <t>Melilla</t>
  </si>
  <si>
    <t>Baleares</t>
  </si>
  <si>
    <t>Canarias</t>
  </si>
  <si>
    <t>Mes año anterior (MWh)</t>
  </si>
  <si>
    <t>Año anterior (MWh)</t>
  </si>
  <si>
    <t>Año móvil año anterior (MWh)</t>
  </si>
  <si>
    <t>HUI</t>
  </si>
  <si>
    <t>HUN</t>
  </si>
  <si>
    <t>GAS</t>
  </si>
  <si>
    <t>GFP</t>
  </si>
  <si>
    <t>GSN</t>
  </si>
  <si>
    <t>SPI</t>
  </si>
  <si>
    <t>MIN</t>
  </si>
  <si>
    <t>RSU</t>
  </si>
  <si>
    <t>RSVN</t>
  </si>
  <si>
    <t>Emisiones CO2 balance</t>
  </si>
  <si>
    <t>Combustible Desglose Evolución UP</t>
  </si>
  <si>
    <t>Mes Año anterior (MWh)</t>
  </si>
  <si>
    <t>Año móvil Año anterior (MWh)</t>
  </si>
  <si>
    <t>Producible Eólico Diario (GWh)</t>
  </si>
  <si>
    <t>Emisión (tCO2 eq.)</t>
  </si>
  <si>
    <t>Energía producible eólica comparada con el producible eólico medio histórico</t>
  </si>
  <si>
    <r>
      <t>Evolución de las emisiones de CO</t>
    </r>
    <r>
      <rPr>
        <b/>
        <vertAlign val="subscript"/>
        <sz val="8"/>
        <color rgb="FF004563"/>
        <rFont val="Arial"/>
        <family val="2"/>
      </rPr>
      <t>2</t>
    </r>
    <r>
      <rPr>
        <b/>
        <sz val="8"/>
        <color rgb="FF004563"/>
        <rFont val="Arial"/>
        <family val="2"/>
      </rPr>
      <t xml:space="preserve"> equivalente y peso de la generación libre de CO</t>
    </r>
    <r>
      <rPr>
        <b/>
        <vertAlign val="subscript"/>
        <sz val="8"/>
        <color rgb="FF004563"/>
        <rFont val="Arial"/>
        <family val="2"/>
      </rPr>
      <t>2</t>
    </r>
    <r>
      <rPr>
        <b/>
        <sz val="8"/>
        <color rgb="FF004563"/>
        <rFont val="Arial"/>
        <family val="2"/>
      </rPr>
      <t xml:space="preserve"> peninsular</t>
    </r>
  </si>
  <si>
    <t>2021 Mayo</t>
  </si>
  <si>
    <t>Residuos no Renovables</t>
  </si>
  <si>
    <t>Potencia instalada CIL</t>
  </si>
  <si>
    <t>Combustible</t>
  </si>
  <si>
    <t>Martes 28/12/2021 (03:03 h)</t>
  </si>
  <si>
    <t>2022 Enero</t>
  </si>
  <si>
    <t>2021 Junio</t>
  </si>
  <si>
    <t>2021 Julio</t>
  </si>
  <si>
    <t>2021 Agosto</t>
  </si>
  <si>
    <t>2021 Septiembre</t>
  </si>
  <si>
    <t>2021 Octubre</t>
  </si>
  <si>
    <t>2021 Noviembre</t>
  </si>
  <si>
    <t>2021 Diciembre</t>
  </si>
  <si>
    <t>2022 Abril</t>
  </si>
  <si>
    <t>2022 Mayo</t>
  </si>
  <si>
    <t>2022 Febrero</t>
  </si>
  <si>
    <t>2022 Marzo</t>
  </si>
  <si>
    <t>Jueves 09/03/2023 (20:35 h)</t>
  </si>
  <si>
    <t>Producible Solar Diario (GWh)</t>
  </si>
  <si>
    <t>Producible Solar Medio 10 dia (GWh)</t>
  </si>
  <si>
    <t>Generación solar fotovoltaica diaria peninsular</t>
  </si>
  <si>
    <t>Máximos de generación de energía solar fotovoltaica peninsular</t>
  </si>
  <si>
    <t>Energía producible solar fotovoltaica comparada con el producible solar fotovoltaico medio histórico</t>
  </si>
  <si>
    <t>Agosto 2023</t>
  </si>
  <si>
    <t>Septiembre 2023</t>
  </si>
  <si>
    <t>Octubre 2023</t>
  </si>
  <si>
    <t>Noviembre 2023</t>
  </si>
  <si>
    <t>Diciembre 2023</t>
  </si>
  <si>
    <t>Enero 2024</t>
  </si>
  <si>
    <t>Febrero 2024</t>
  </si>
  <si>
    <t>Marzo 2024</t>
  </si>
  <si>
    <t>Producible Eólico Medio 10 años (GWh)</t>
  </si>
  <si>
    <t>Abril 2024</t>
  </si>
  <si>
    <t>Mayo 2024</t>
  </si>
  <si>
    <t>Junio 2024</t>
  </si>
  <si>
    <t>Julio 2024</t>
  </si>
  <si>
    <t>Agosto 2024</t>
  </si>
  <si>
    <t>Septiembre 2024</t>
  </si>
  <si>
    <t>Octubre 2024</t>
  </si>
  <si>
    <t>Noviembre 2024</t>
  </si>
  <si>
    <t>Diciembre 2024</t>
  </si>
  <si>
    <t>Entrega batería</t>
  </si>
  <si>
    <t>Carga batería</t>
  </si>
  <si>
    <t>Saldo almacenamiento</t>
  </si>
  <si>
    <t>Enero 2025</t>
  </si>
  <si>
    <t>Baterías</t>
  </si>
  <si>
    <t>Estructura de potencia instalada de generación peninsular</t>
  </si>
  <si>
    <r>
      <t xml:space="preserve">Ciclo combinado </t>
    </r>
    <r>
      <rPr>
        <vertAlign val="superscript"/>
        <sz val="8"/>
        <color rgb="FF004563"/>
        <rFont val="Arial"/>
        <family val="2"/>
      </rPr>
      <t>(4)</t>
    </r>
  </si>
  <si>
    <r>
      <rPr>
        <vertAlign val="superscript"/>
        <sz val="8"/>
        <color rgb="FF004563"/>
        <rFont val="Arial"/>
        <family val="2"/>
      </rPr>
      <t>(4)</t>
    </r>
    <r>
      <rPr>
        <sz val="8"/>
        <color rgb="FF004563"/>
        <rFont val="Arial"/>
        <family val="2"/>
      </rPr>
      <t xml:space="preserve"> Incluye funcionamiento en ciclo abierto</t>
    </r>
  </si>
  <si>
    <r>
      <t xml:space="preserve">Turbinación bombeo </t>
    </r>
    <r>
      <rPr>
        <vertAlign val="superscript"/>
        <sz val="8"/>
        <color rgb="FF004563"/>
        <rFont val="Arial"/>
        <family val="2"/>
      </rPr>
      <t>(5)</t>
    </r>
  </si>
  <si>
    <r>
      <rPr>
        <vertAlign val="superscript"/>
        <sz val="8"/>
        <color rgb="FF004563"/>
        <rFont val="Arial"/>
        <family val="2"/>
      </rPr>
      <t>(5)</t>
    </r>
    <r>
      <rPr>
        <sz val="8"/>
        <color rgb="FF004563"/>
        <rFont val="Arial"/>
        <family val="2"/>
      </rPr>
      <t xml:space="preserve"> Turbinación de bombeo puro + estimación de turbinación de bombeo mixto.</t>
    </r>
  </si>
  <si>
    <t>Almacenamiento</t>
  </si>
  <si>
    <t>Febrero 2025</t>
  </si>
  <si>
    <t>Marzo 2025</t>
  </si>
  <si>
    <t>20/03/2025</t>
  </si>
  <si>
    <t>Abril 2025</t>
  </si>
  <si>
    <t>Balance Máx.Renov.Histórico</t>
  </si>
  <si>
    <t>Lunes 21/04/2025 (13:33 h)</t>
  </si>
  <si>
    <t>Estructura de potencia instalada de almacenamiento peninsular</t>
  </si>
  <si>
    <t>Evolución de la energía de almacenamiento peninsular</t>
  </si>
  <si>
    <t>Saldo</t>
  </si>
  <si>
    <t>Balance de energía de almacenamiento peninsular</t>
  </si>
  <si>
    <t>Saldo total Peninsula</t>
  </si>
  <si>
    <t>Entregas a la red</t>
  </si>
  <si>
    <t>Estructura de energía de almacenamiento peninsular</t>
  </si>
  <si>
    <t>Tomas de la red</t>
  </si>
  <si>
    <t>Mayo 2025</t>
  </si>
  <si>
    <t>Junio 2025</t>
  </si>
  <si>
    <t>Miércoles 18/06/2025 (13:58 h)</t>
  </si>
  <si>
    <t>Julio 2025</t>
  </si>
  <si>
    <t>Fuel</t>
  </si>
  <si>
    <t>Turbina de Vapor</t>
  </si>
  <si>
    <t>No renovables: nuclear, carbón, turbina de vapor,  fuel/gas, ciclo combinado, cogeneración y residuos no renovables.</t>
  </si>
  <si>
    <t>Sin emisiones CO2: hidráulica, nuclear, eólica, solar fotovoltaica, solar térmica, otras renovables y residuos renovables.</t>
  </si>
  <si>
    <t>Con emisiones CO2 (%)</t>
  </si>
  <si>
    <t>Con emisiones CO2: carbón, turbina de vapor, fuel/gas, ciclo combinado, cogeneración y residuos no renovables.</t>
  </si>
  <si>
    <t>FUG</t>
  </si>
  <si>
    <t>Generación eólica/Generación (%)</t>
  </si>
  <si>
    <t>Generación eólica (GWh)</t>
  </si>
  <si>
    <t>Generación solar fotovoltaica/Generación (%)</t>
  </si>
  <si>
    <t>Generación solar fotovoltaica (GWh)</t>
  </si>
  <si>
    <t>Desconocido</t>
  </si>
  <si>
    <t>&lt;mi app="e" ver="22"&gt;&lt;rptloc guid="052ee096faf54fb1b5226c6993ad96e9" rank="0" ds="1"&gt;&lt;ri hasPG="0" name="Balance B.C. Mensual Sistema eléctrico" id="EFE74E0E480B5072ECEA02A9C0AB8EF7" path="Objetos públicos\Informes\Informes macros\Consejo\Balance B.C. Mensual Sistema eléctrico" cf="0" prompt="1" ve="0" vm="0" flashpth="d:\Usuarios\sevpenma\AppData\Local\Temp\" fimagepth="d:\Usuarios\sevpenma\AppData\Local\Temp\" swfn="DashboardViewer.swf" fvars="" dvis=""&gt;&lt;ci ps="BI" srv="APBI5A" prj="BDEbi" prjid="D066E1C611E6257C10D00080EF253B44" li="FUEPERRO" am="s" /&gt;&lt;lu ut="12/04/2023 18:08:50" si="2.000000019c605fabcb6f4f574e34fff9430f25b19905d2795fac065175c0f6314585eb17e8898eef4eec0d34efe79f311b4e2526d55c40e2e4881030a499be545f3fe166c9e3465c2aa88706c82b87697f28d50d9e203b774773117985956f707b884968d6a32aef5754cdf09b3a84336c146168b9895520aed9b9663242f2f6359a24628cb6ae7e070bb1ea1f1bba10e668f5ebaadf6ea45dd0d7d539cf585d4b40.p.3082.0.1.Europe/Madrid.upriv*_1*_pidn2*_9*_session*-lat*_1.00000001acc607f2c354f8ecc2592892769f3c32b5ee3e72cc1b87640ecdabd6bb3016ffd94bc02f932cff35c77ca293446ee9406a7b22ea.0000000185f3b328e47190968f8a2b01ead194eab5ee3e72bf804c5021c4041649256779b2a7de884429ac948f1d3bf06217f439feb97f9d.0.1.1.BDEbi.D066E1C611E6257C10D00080EF253B44.0-3082.1.1_-0.1.0_-3082.1.1_5.5.0.*0.000000016a987d4502ef9e2ac13c0b79d8f76ba3c911585a68388a8941dfc6627ce17f718d310216.0.23.11*.2*.0400*.31152J.e.000000019d83dd8569638adf7ba932ef642659b9c911585a6356f238b7adda154992d85dc961249a.0.10*.131*.122*.122.0.0" msgID="DFB0663C11EE92CC62F40080EF5510E9"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ews="Dat_04 CONSEJO" ece="A1" enr="MSTR.Balance_B.C._Mensual_Sistema_eléctrico" ptn="" qtn="" rows="27" cols="46" /&gt;&lt;esdo ews="" ece="" ptn="" /&gt;&lt;/excel&gt;&lt;pgs&gt;&lt;pg rows="23" cols="45" nrr="598" nrc="9270"&gt;&lt;pg /&gt;&lt;bls&gt;&lt;bl sr="1" sc="1" rfetch="23" cfetch="45" posid="1" darows="0" dacols="1"&gt;&lt;excel&gt;&lt;epo ews="Dat_04 CONSEJO" ece="A1" enr="MSTR.Balance_B.C._Mensual_Sistema_eléctrico" ptn="" qtn="" rows="27" cols="46" /&gt;&lt;esdo ews="" ece="" ptn="" /&gt;&lt;/excel&gt;&lt;gridRng&gt;&lt;sect id="TITLE_AREA" rngprop="1:1:4:1" /&gt;&lt;sect id="ROWHEADERS_AREA" rngprop="5:1:23:1" /&gt;&lt;sect id="COLUMNHEADERS_AREA" rngprop="1:2:4:45" /&gt;&lt;sect id="DATA_AREA" rngprop="5:2:23:45" /&gt;&lt;/gridRng&gt;&lt;shapes /&gt;&lt;/bl&gt;&lt;/bls&gt;&lt;/pg&gt;&lt;/pgs&gt;&lt;/rptloc&gt;&lt;/mi&gt;</t>
  </si>
  <si>
    <t>Agosto 2025</t>
  </si>
  <si>
    <t>31/08/2025</t>
  </si>
  <si>
    <t>&lt;mi app="e" ver="22"&gt;&lt;rptloc guid="8eda295ca0c44ed4b2c2697f05f1f12f" rank="0" ds="1"&gt;&lt;ri hasPG="0" name="Mes del informe" id="6B81E4A345D0B50062DA74B86812DB5B" path="Objetos públicos\Informes\Informes macros\Boletín\Mes del informe"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srv="apbi5a" prj="BDEbi" prjid="A2E2948BC74B9CF051A963A6CEDDABFA" li="SEVPENMA" am="s" /&gt;&lt;lu ut="09/10/2025 09:41:35" si="2.00000001a8e1ec41a53e3f3506aaff184f4739092796ae5c2b4182affd8d3e0c8e0e1d5826a2b7ad95115dc2fcc6ed378fd10641dc31098d21dbaadd98afa012e6e96c9ae35e49eb70f9fbb7fd9641e99ddb8b116dac3e925c763206d3fa39ad1e5641b64f8d64d62efb82efbf4a399299a3a48e1fbb05a804092e7f4bf07190efd3ed4442ba2a26607754b1d5a83f25e408dbe8391a07437f05398cb6b90969212cb2e12459ee67d0d87d570622709edb3d02165b862abee891c75d35333f301c433998bb1ab371f01ff24d55e1219fdf690e1de51da356a2fe1d310799008e28bc064db3b14b74d9bd09a21efd5874f10d5a11420fbb1756715abcc29ff0c4dc9c918b4494b4e442b787ece3518134210a27db4cfa907aaa1871bb6a86c7e90026.p-3082.0.1_-3082.0.1_0.1.Europe/Madrid.upriv*_1*_pidn2*_1*_session*-lat*_1.000000019dd0e8fea07f5c13f795bcc11dc645e4bc6025e00fa85e243a8d261bbc393ba1430f341270217c084f3eef3453b3074b9c2d7433.0000000125d7cadf46591b7a904405a728208df5bc6025e05c2eacaadf56f18fd0e43ff41c1bf560d59cbdb41a0089dac6365b8429408951.0.1.1.BDEbi.A2E2948BC74B9CF051A963A6CEDDABFA.0-3082.1.1_-0.1.0_-1033.1.1_5.5.0.*0.000000010129842549412244bde7964512a60c63c911585a2aa7cd268fbf3105f62c0787963a3b58.0.23.11*.4*.1200*.00787J.e.00000001c3696279a071683ae5dd009edbdd7f87c911585a74d00271aa1271d9dc8f5a692f93326a.0.10*.131*.138*.19.*0.0.0.0" msgID="1432A7E3D642C4DFA4ED498C6330A0C3"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ece="A1" enr="MSTR.Último_día_del_mes" ptn="" qtn="" rows="2" cols="2" /&gt;&lt;esdo ews="" ece="" ptn="" /&gt;&lt;/excel&gt;&lt;pgs&gt;&lt;pg rows="1" cols="0" nrr="137" nrc="0"&gt;&lt;pg /&gt;&lt;bls&gt;&lt;bl sr="1" sc="1" rfetch="1" cfetch="0" posid="1" darows="0" dacols="1"&gt;&lt;excel&gt;&lt;epo ews="Dat_01" ece="A1" enr="MSTR.Último_día_del_mes" ptn="" qtn="" rows="2" cols="2" /&gt;&lt;esdo ews="" ece="" ptn="" /&gt;&lt;/excel&gt;&lt;gridRng&gt;&lt;sect id="TITLE_AREA" rngprop="1:1:1:2" /&gt;&lt;sect id="ROWHEADERS_AREA" rngprop="2:1:1:2" /&gt;&lt;sect id="COLUMNHEADERS_AREA" rngprop="0:0:0:0" /&gt;&lt;sect id="DATA_AREA" rngprop="2:3:1:0" /&gt;&lt;/gridRng&gt;&lt;shapes /&gt;&lt;/bl&gt;&lt;/bls&gt;&lt;/pg&gt;&lt;/pgs&gt;&lt;/rptloc&gt;&lt;/mi&gt;</t>
  </si>
  <si>
    <t>&lt;mi app="e" ver="22"&gt;&lt;rptloc guid="5fe731c357db43efa2a5febd8fdb3582" rank="0" ds="1"&gt;&lt;ri hasPG="0" name="Balance B.C. Mensual Peninsular" id="72B518624D2DBF77003353B699115DFF" path="Objetos públicos\Informes\Informes macros\Boletín\Balance B.C. Mensual Peninsular"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srv="apbi5a" prj="BDEbi" prjid="A2E2948BC74B9CF051A963A6CEDDABFA" li="SEVPENMA" am="s" /&gt;&lt;lu ut="09/10/2025 09:55:15" si="2.00000001a8e1ec41a53e3f3506aaff184f4739092796ae5c2b4182affd8d3e0c8e0e1d5826a2b7ad95115dc2fcc6ed378fd10641dc31098d21dbaadd98afa012e6e96c9ae35e49eb70f9fbb7fd9641e99ddb8b116dac3e925c763206d3fa39ad1e5641b64f8d64d62efb82efbf4a399299a3a48e1fbb05a804092e7f4bf07190efd3ed4442ba2a26607754b1d5a83f25e408dbe8391a07437f05398cb6b90969212cb2e12459ee67d0d87d570622709edb3d02165b862abee891c75d35333f301c433998bb1ab371f01ff24d55e1219fdf690e1de51da356a2fe1d310799008e28bc064db3b14b74d9bd09a21efd5874f10d5a11420fbb1756715abcc29ff0c4dc9c918b4494b4e442b787ece3518134210a27db4cfa907aaa1871bb6a86c7e90026.p-3082.0.1_-3082.0.1_0.1.Europe/Madrid.upriv*_1*_pidn2*_1*_session*-lat*_1.000000019dd0e8fea07f5c13f795bcc11dc645e4bc6025e00fa85e243a8d261bbc393ba1430f341270217c084f3eef3453b3074b9c2d7433.0000000125d7cadf46591b7a904405a728208df5bc6025e05c2eacaadf56f18fd0e43ff41c1bf560d59cbdb41a0089dac6365b8429408951.0.1.1.BDEbi.A2E2948BC74B9CF051A963A6CEDDABFA.0-3082.1.1_-0.1.0_-1033.1.1_5.5.0.*0.000000010129842549412244bde7964512a60c63c911585a2aa7cd268fbf3105f62c0787963a3b58.0.23.11*.4*.1200*.00787J.e.00000001c3696279a071683ae5dd009edbdd7f87c911585a74d00271aa1271d9dc8f5a692f93326a.0.10*.131*.138*.19.*0.0.0.0" msgID="D26D7F53754C2F169921FEB46512E338"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ece="A4" enr="MSTR.Balance_B.C._Mensual_Peninsular" ptn="" qtn="" rows="26" cols="10" /&gt;&lt;esdo ews="" ece="" ptn="" /&gt;&lt;/excel&gt;&lt;pgs&gt;&lt;pg rows="22" cols="9" nrr="2141" nrc="1275"&gt;&lt;pg /&gt;&lt;bls&gt;&lt;bl sr="1" sc="1" rfetch="22" cfetch="9" posid="1" darows="0" dacols="1"&gt;&lt;excel&gt;&lt;epo ews="Dat_01" ece="A4" enr="MSTR.Balance_B.C._Mensual_Peninsular" ptn="" qtn="" rows="26" cols="10" /&gt;&lt;esdo ews="" ece="" ptn="" /&gt;&lt;/excel&gt;&lt;gridRng&gt;&lt;sect id="TITLE_AREA" rngprop="1:1:4:1" /&gt;&lt;sect id="ROWHEADERS_AREA" rngprop="5:1:22:1" /&gt;&lt;sect id="COLUMNHEADERS_AREA" rngprop="1:2:4:9" /&gt;&lt;sect id="DATA_AREA" rngprop="5:2:22:9" /&gt;&lt;/gridRng&gt;&lt;shapes /&gt;&lt;/bl&gt;&lt;/bls&gt;&lt;/pg&gt;&lt;/pgs&gt;&lt;/rptloc&gt;&lt;/mi&gt;</t>
  </si>
  <si>
    <t>2025 Agosto</t>
  </si>
  <si>
    <t>&lt;mi app="e" ver="22"&gt;&lt;rptloc guid="5b83d63ba9314e82b555f84bc06c4937" rank="0" ds="1"&gt;&lt;ri hasPG="0" name="Potencia instalada" id="CCCD6AEF49D88879CD2CE99555E139E4" path="Objetos públicos\Informes\Informes Específicos\Estadística\INFORMES MACROS\NUEVO BOLETIN ELECTRONICO\Potencia instalada" cf="0" prompt="1" ve="0" vm="0" flashpth="C:\Users\FUEPERRO\AppData\Local\Temp\" fimagepth="C:\Users\FUEPERRO\AppData\Local\Temp\" swfn="DashboardViewer.swf" fvars="" dvis=""&gt;&lt;ans /&gt;&lt;ci ps="BI" srv="apbi5a" prj="SIOSbi" prjid="80652F57504C7F8E3D7CF2B0B09EA47F" li="SEVPENMA" am="s" /&gt;&lt;lu ut="09/10/2025 09:58:18" si="2.00000001f4cab3277f9e2b4cf5fb2313190394e04a15c7ce901871d1ac10a03bcf55ec15dbf2312de134cb1ea309c2bfaddcd03b7111bb6b516bbb4cdb69180c0f8ef8385a0608d12dc2076ac2d9d543bafb3195b7f0e2e56cd93123d138b5ede2b1e555fe06c1bb375ed2bb20aa79965999a86c0fabbb72d57007e78130591eaa29a458a8e0d8e98852a956fc51221572df02b6ea7a4809d65072fa12f92d234140f42ac235e1a04fa69af893eff155a336d2e48dea6ec3b00457d538a283ee2f2a6d1c5e0aa3c6a3827dc1bcf0df6211578ba03bd51986ab53bdbda7530420f5ab46cbbd963240a2bdd24de5b1742e49f0c82235ed68c8b99783343ec96c047fa6beca9230f7e602f31b7f2370a99ad1e749609b2c2c11f9bcba8bac511d9192b8.p-3082.0.1_-3082.0.1_0.1.Europe/Madrid.upriv*_1*_pidn2*_2*_session*-lat*_1.00000001804e0434cbdbf6caa1a802124b156669bc6025e0c3694cb97ecd1dad3dd83ad68270c2985fc28a2939b56f2b39103fb912210964.00000001dba814a4904e0daeb51cd31ccf374e7bbc6025e0dd034c841e650b5e8579086c63b166644d7e662f5179f4fc211e3b550f14a9f4.0.1.1.SIOSbi.80652F57504C7F8E3D7CF2B0B09EA47F.0-3082.1.1_-0.1.0_-1033.1.1_5.5.0.*0.000000015ae1041bfe366436d3c1169b1e09dc6ac911585ab669ae214ad5fd3e73fdc84f1ce4f4e3.0.23.11*.4*.1200*.00787J.e.0000000135348cb4d31e02673f910943207bf242c911585ab6df7c3368ed5fd8d7371f9f6e81c1d4.0.10*.131*.138*.19.*0.0.0.0" msgID="9414E8FB5D42F2F7AF1403973C532D51"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ece="L4" enr="MSTR.Potencia_instalada.1" ptn="" qtn="" rows="19" cols="2" /&gt;&lt;esdo ews="" ece="" ptn="" /&gt;&lt;/excel&gt;&lt;pgs&gt;&lt;pg rows="16" cols="1" nrr="928" nrc="89"&gt;&lt;pg /&gt;&lt;bls&gt;&lt;bl sr="1" sc="1" rfetch="16" cfetch="1" posid="1" darows="0" dacols="1"&gt;&lt;excel&gt;&lt;epo ews="Dat_01" ece="L4" enr="MSTR.Potencia_instalada.1" ptn="" qtn="" rows="19" cols="2" /&gt;&lt;esdo ews="" ece="" ptn="" /&gt;&lt;/excel&gt;&lt;gridRng&gt;&lt;sect id="TITLE_AREA" rngprop="1:1:3:1" /&gt;&lt;sect id="ROWHEADERS_AREA" rngprop="4:1:16:1" /&gt;&lt;sect id="COLUMNHEADERS_AREA" rngprop="1:2:3:1" /&gt;&lt;sect id="DATA_AREA" rngprop="4:2:16:1" /&gt;&lt;/gridRng&gt;&lt;shapes /&gt;&lt;/bl&gt;&lt;/bls&gt;&lt;/pg&gt;&lt;/pgs&gt;&lt;/rptloc&gt;&lt;/mi&gt;</t>
  </si>
  <si>
    <t>01/08/2025</t>
  </si>
  <si>
    <t>&lt;mi app="e" ver="22"&gt;&lt;rptloc guid="529e5c846d334b2baa85f8e8504cbfe7" rank="0" ds="1"&gt;&lt;ri hasPG="0" name="Balance. Día máx generación renovable. Mes" id="0F494B724409784499DFCA9E2F628FB0" path="Objetos públicos\Informes\Informes macros\Consejo\Balance. Día máx generación renovable. Mes" cf="0" prompt="1" ve="0" vm="0" flashpth="C:\Users\SEVPENMA\AppData\Local\Temp\" fimagepth="C:\Users\SEVPENMA\AppData\Local\Temp\" swfn="DashboardViewer.swf" fvars="" dvis=""&gt;&lt;ans&gt;&lt;pan pk="B7C3BF0D4428274429E8B8B9E552B212@0@10" aid="" /&gt;&lt;/ans&gt;&lt;ci ps="BI" srv="apbi5a" prj="BDEbi" prjid="A2E2948BC74B9CF051A963A6CEDDABFA" li="SEVPENMA" am="s" /&gt;&lt;lu ut="09/10/2025 10:00:29" si="2.00000001a8e1ec41a53e3f3506aaff184f4739092796ae5c2b4182affd8d3e0c8e0e1d5826a2b7ad95115dc2fcc6ed378fd10641dc31098d21dbaadd98afa012e6e96c9ae35e49eb70f9fbb7fd9641e99ddb8b116dac3e925c763206d3fa39ad1e5641b64f8d64d62efb82efbf4a399299a3a48e1fbb05a804092e7f4bf07190efd3ed4442ba2a26607754b1d5a83f25e408dbe8391a07437f05398cb6b90969212cb2e12459ee67d0d87d570622709edb3d02165b862abee891c75d35333f301c433998bb1ab371f01ff24d55e1219fdf690e1de51da356a2fe1d310799008e28bc064db3b14b74d9bd09a21efd5874f10d5a11420fbb1756715abcc29ff0c4dc9c918b4494b4e442b787ece3518134210a27db4cfa907aaa1871bb6a86c7e90026.p-3082.0.1_-3082.0.1_0.1.Europe/Madrid.upriv*_1*_pidn2*_1*_session*-lat*_1.000000019dd0e8fea07f5c13f795bcc11dc645e4bc6025e00fa85e243a8d261bbc393ba1430f341270217c084f3eef3453b3074b9c2d7433.0000000125d7cadf46591b7a904405a728208df5bc6025e05c2eacaadf56f18fd0e43ff41c1bf560d59cbdb41a0089dac6365b8429408951.0.1.1.BDEbi.A2E2948BC74B9CF051A963A6CEDDABFA.0-3082.1.1_-0.1.0_-1033.1.1_5.5.0.*0.000000010129842549412244bde7964512a60c63c911585a2aa7cd268fbf3105f62c0787963a3b58.0.23.11*.4*.1200*.00787J.e.00000001c3696279a071683ae5dd009edbdd7f87c911585a74d00271aa1271d9dc8f5a692f93326a.0.10*.131*.138*.19.*0.0.0.0" msgID="EB1E92CF39462CA633331DB2112CB17F"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ece="A67" enr="MSTR.Balance._Día_máx_generación_renovable._Mes" ptn="" qtn="" rows="25" cols="2" /&gt;&lt;esdo ews="" ece="" ptn="" /&gt;&lt;/excel&gt;&lt;pgs&gt;&lt;pg rows="22" cols="1" nrr="98" nrc="5"&gt;&lt;pg /&gt;&lt;bls&gt;&lt;bl sr="1" sc="1" rfetch="22" cfetch="1" posid="1" darows="0" dacols="1"&gt;&lt;excel&gt;&lt;epo ews="Dat_01" ece="A67" enr="MSTR.Balance._Día_máx_generación_renovable._Mes" ptn="" qtn="" rows="25" cols="2" /&gt;&lt;esdo ews="" ece="" ptn="" /&gt;&lt;/excel&gt;&lt;gridRng&gt;&lt;sect id="TITLE_AREA" rngprop="1:1:3:1" /&gt;&lt;sect id="ROWHEADERS_AREA" rngprop="4:1:22:1" /&gt;&lt;sect id="COLUMNHEADERS_AREA" rngprop="1:2:3:1" /&gt;&lt;sect id="DATA_AREA" rngprop="4:2:22:1" /&gt;&lt;/gridRng&gt;&lt;shapes /&gt;&lt;/bl&gt;&lt;/bls&gt;&lt;/pg&gt;&lt;/pgs&gt;&lt;/rptloc&gt;&lt;/mi&gt;</t>
  </si>
  <si>
    <t>&lt;mi app="e" ver="22"&gt;&lt;rptloc guid="63ae816f42c3470cac4f70366e31d6a4" rank="0" ds="1"&gt;&lt;ri hasPG="0" name="Balance. Día máx generación renovable. Histórico" id="7DA8AE2E4189A3F3DD2220BFE17AADAC" path="Objetos públicos\Informes\Informes macros\Consejo\Balance. Día máx generación renovable. Histórico" cf="0" prompt="0" ve="0" vm="0" flashpth="C:\Users\SEVPENMA\AppData\Local\Temp\" fimagepth="C:\Users\SEVPENMA\AppData\Local\Temp\" swfn="DashboardViewer.swf" fvars="" dvis=""&gt;&lt;ci ps="BI" srv="apbi5a" prj="BDEbi" prjid="A2E2948BC74B9CF051A963A6CEDDABFA" li="SEVPENMA" am="s" /&gt;&lt;lu ut="09/10/2025 10:18:08" si="2.00000001a8e1ec41a53e3f3506aaff184f4739092796ae5c2b4182affd8d3e0c8e0e1d5826a2b7ad95115dc2fcc6ed378fd10641dc31098d21dbaadd98afa012e6e96c9ae35e49eb70f9fbb7fd9641e99ddb8b116dac3e925c763206d3fa39ad1e5641b64f8d64d62efb82efbf4a399299a3a48e1fbb05a804092e7f4bf07190efd3ed4442ba2a26607754b1d5a83f25e408dbe8391a07437f05398cb6b90969212cb2e12459ee67d0d87d570622709edb3d02165b862abee891c75d35333f301c433998bb1ab371f01ff24d55e1219fdf690e1de51da356a2fe1d310799008e28bc064db3b14b74d9bd09a21efd5874f10d5a11420fbb1756715abcc29ff0c4dc9c918b4494b4e442b787ece3518134210a27db4cfa907aaa1871bb6a86c7e90026.p-3082.0.1_-3082.0.1_0.1.Europe/Madrid.upriv*_1*_pidn2*_1*_session*-lat*_1.000000019dd0e8fea07f5c13f795bcc11dc645e4bc6025e00fa85e243a8d261bbc393ba1430f341270217c084f3eef3453b3074b9c2d7433.0000000125d7cadf46591b7a904405a728208df5bc6025e05c2eacaadf56f18fd0e43ff41c1bf560d59cbdb41a0089dac6365b8429408951.0.1.1.BDEbi.A2E2948BC74B9CF051A963A6CEDDABFA.0-3082.1.1_-0.1.0_-1033.1.1_5.5.0.*0.000000010129842549412244bde7964512a60c63c911585a2aa7cd268fbf3105f62c0787963a3b58.0.23.11*.4*.1200*.00787J.e.00000001c3696279a071683ae5dd009edbdd7f87c911585a74d00271aa1271d9dc8f5a692f93326a.0.10*.131*.138*.19.*0.0.0.0" msgID="C2B0B0DF794801C620C8A28DFBD08778"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ece="G67" enr="MSTR.Balance._Día_máx_generación_renovable._Histórico" ptn="" qtn="" rows="22" cols="2" /&gt;&lt;esdo ews="" ece="" ptn="" /&gt;&lt;/excel&gt;&lt;pgs&gt;&lt;pg rows="19" cols="1" nrr="95" nrc="5"&gt;&lt;pg /&gt;&lt;bls&gt;&lt;bl sr="1" sc="1" rfetch="19" cfetch="1" posid="1" darows="0" dacols="1"&gt;&lt;excel&gt;&lt;epo ews="Dat_01" ece="G67" enr="MSTR.Balance._Día_máx_generación_renovable._Histórico" ptn="" qtn="" rows="22" cols="2" /&gt;&lt;esdo ews="" ece="" ptn="" /&gt;&lt;/excel&gt;&lt;gridRng&gt;&lt;sect id="TITLE_AREA" rngprop="1:1:3:1" /&gt;&lt;sect id="ROWHEADERS_AREA" rngprop="4:1:19:1" /&gt;&lt;sect id="COLUMNHEADERS_AREA" rngprop="1:2:3:1" /&gt;&lt;sect id="DATA_AREA" rngprop="4:2:19:1" /&gt;&lt;/gridRng&gt;&lt;shapes /&gt;&lt;/bl&gt;&lt;/bls&gt;&lt;/pg&gt;&lt;/pgs&gt;&lt;/rptloc&gt;&lt;/mi&gt;</t>
  </si>
  <si>
    <t>&lt;mi app="e" ver="22"&gt;&lt;rptloc guid="e56c484aa36e42a497bcfbacac849a72" rank="0" ds="1"&gt;&lt;ri hasPG="0" name="Serie Balance B.C. Mensual Peninsular" id="E61AF3854964BBD29B7553A35339E8D9" path="Objetos públicos\Informes\Informes macros\Boletín\Serie Balance B.C. Mensual Peninsular" cf="0" prompt="0" ve="0" vm="0" flashpth="C:\Users\SEVPENMA\AppData\Local\Temp\" fimagepth="C:\Users\SEVPENMA\AppData\Local\Temp\" swfn="DashboardViewer.swf" fvars="" dvis=""&gt;&lt;ci ps="BI" srv="apbi5a" prj="BDEbi" prjid="A2E2948BC74B9CF051A963A6CEDDABFA" li="SEVPENMA" am="s" /&gt;&lt;lu ut="09/10/2025 10:30:53" si="2.00000001a8e1ec41a53e3f3506aaff184f4739092796ae5c2b4182affd8d3e0c8e0e1d5826a2b7ad95115dc2fcc6ed378fd10641dc31098d21dbaadd98afa012e6e96c9ae35e49eb70f9fbb7fd9641e99ddb8b116dac3e925c763206d3fa39ad1e5641b64f8d64d62efb82efbf4a399299a3a48e1fbb05a804092e7f4bf07190efd3ed4442ba2a26607754b1d5a83f25e408dbe8391a07437f05398cb6b90969212cb2e12459ee67d0d87d570622709edb3d02165b862abee891c75d35333f301c433998bb1ab371f01ff24d55e1219fdf690e1de51da356a2fe1d310799008e28bc064db3b14b74d9bd09a21efd5874f10d5a11420fbb1756715abcc29ff0c4dc9c918b4494b4e442b787ece3518134210a27db4cfa907aaa1871bb6a86c7e90026.p-3082.0.1_-3082.0.1_0.1.Europe/Madrid.upriv*_1*_pidn2*_1*_session*-lat*_1.000000019dd0e8fea07f5c13f795bcc11dc645e4bc6025e00fa85e243a8d261bbc393ba1430f341270217c084f3eef3453b3074b9c2d7433.0000000125d7cadf46591b7a904405a728208df5bc6025e05c2eacaadf56f18fd0e43ff41c1bf560d59cbdb41a0089dac6365b8429408951.0.1.1.BDEbi.A2E2948BC74B9CF051A963A6CEDDABFA.0-3082.1.1_-0.1.0_-1033.1.1_5.5.0.*0.000000010129842549412244bde7964512a60c63c911585a2aa7cd268fbf3105f62c0787963a3b58.0.23.11*.4*.1200*.00787J.e.00000001c3696279a071683ae5dd009edbdd7f87c911585a74d00271aa1271d9dc8f5a692f93326a.0.10*.131*.138*.19.*0.0.0.0" msgID="27F0A49F8B4C57BBC46561A6FA114156"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ece="A118" enr="MSTR.Serie_Balance_B.C._Mensual_Peninsular" ptn="" qtn="" rows="26" cols="26" /&gt;&lt;esdo ews="" ece="" ptn="" /&gt;&lt;/excel&gt;&lt;pgs&gt;&lt;pg rows="22" cols="25" nrr="107" nrc="125"&gt;&lt;pg /&gt;&lt;bls&gt;&lt;bl sr="1" sc="1" rfetch="22" cfetch="25" posid="1" darows="0" dacols="1"&gt;&lt;excel&gt;&lt;epo ews="Dat_01" ece="A118" enr="MSTR.Serie_Balance_B.C._Mensual_Peninsular" ptn="" qtn="" rows="26" cols="26" /&gt;&lt;esdo ews="" ece="" ptn="" /&gt;&lt;/excel&gt;&lt;gridRng&gt;&lt;sect id="TITLE_AREA" rngprop="1:1:4:1" /&gt;&lt;sect id="ROWHEADERS_AREA" rngprop="5:1:22:1" /&gt;&lt;sect id="COLUMNHEADERS_AREA" rngprop="1:2:4:25" /&gt;&lt;sect id="DATA_AREA" rngprop="5:2:22:25" /&gt;&lt;/gridRng&gt;&lt;shapes /&gt;&lt;/bl&gt;&lt;/bls&gt;&lt;/pg&gt;&lt;/pgs&gt;&lt;/rptloc&gt;&lt;/mi&gt;</t>
  </si>
  <si>
    <t>&lt;mi app="e" ver="22"&gt;&lt;rptloc guid="dc1825c7390746ac98b6d46339e8b3ac" rank="0" ds="1"&gt;&lt;ri hasPG="0" name="Balance B.C. Diario Peninsular" id="41519F0B41FAA38F537A41B227B45757" path="Objetos públicos\Informes\Informes macros\Boletín\Balance B.C. Diario Peninsular" cf="0" prompt="1" ve="0" vm="0" flashpth="C:\Users\SEVPENMA\AppData\Local\Temp\" fimagepth="C:\Users\SEVPENMA\AppData\Local\Temp\" swfn="DashboardViewer.swf" fvars="" dvis=""&gt;&lt;ans&gt;&lt;pan pk="B7C3BF0D4428274429E8B8B9E552B212@0@10" aid="" /&gt;&lt;/ans&gt;&lt;ci ps="BI" srv="apbi5a" prj="BDEbi" prjid="A2E2948BC74B9CF051A963A6CEDDABFA" li="SEVPENMA" am="s" /&gt;&lt;lu ut="09/10/2025 10:32:05" si="2.00000001a8e1ec41a53e3f3506aaff184f4739092796ae5c2b4182affd8d3e0c8e0e1d5826a2b7ad95115dc2fcc6ed378fd10641dc31098d21dbaadd98afa012e6e96c9ae35e49eb70f9fbb7fd9641e99ddb8b116dac3e925c763206d3fa39ad1e5641b64f8d64d62efb82efbf4a399299a3a48e1fbb05a804092e7f4bf07190efd3ed4442ba2a26607754b1d5a83f25e408dbe8391a07437f05398cb6b90969212cb2e12459ee67d0d87d570622709edb3d02165b862abee891c75d35333f301c433998bb1ab371f01ff24d55e1219fdf690e1de51da356a2fe1d310799008e28bc064db3b14b74d9bd09a21efd5874f10d5a11420fbb1756715abcc29ff0c4dc9c918b4494b4e442b787ece3518134210a27db4cfa907aaa1871bb6a86c7e90026.p-3082.0.1_-3082.0.1_0.1.Europe/Madrid.upriv*_1*_pidn2*_1*_session*-lat*_1.000000019dd0e8fea07f5c13f795bcc11dc645e4bc6025e00fa85e243a8d261bbc393ba1430f341270217c084f3eef3453b3074b9c2d7433.0000000125d7cadf46591b7a904405a728208df5bc6025e05c2eacaadf56f18fd0e43ff41c1bf560d59cbdb41a0089dac6365b8429408951.0.1.1.BDEbi.A2E2948BC74B9CF051A963A6CEDDABFA.0-3082.1.1_-0.1.0_-1033.1.1_5.5.0.*0.000000010129842549412244bde7964512a60c63c911585a2aa7cd268fbf3105f62c0787963a3b58.0.23.11*.4*.1200*.00787J.e.00000001c3696279a071683ae5dd009edbdd7f87c911585a74d00271aa1271d9dc8f5a692f93326a.0.10*.131*.138*.19.*0.0.0.0" msgID="C503F1FFBC4954DAD94E07BA8E104B64"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ece="A179" enr="MSTR.Balance_B.C._Diario_Peninsular" ptn="" qtn="" rows="36" cols="23" /&gt;&lt;esdo ews="" ece="" ptn="" /&gt;&lt;/excel&gt;&lt;pgs&gt;&lt;pg rows="31" cols="22" nrr="213" nrc="372"&gt;&lt;pg /&gt;&lt;bls&gt;&lt;bl sr="1" sc="1" rfetch="31" cfetch="22" posid="1" darows="0" dacols="1"&gt;&lt;excel&gt;&lt;epo ews="Dat_01" ece="A179" enr="MSTR.Balance_B.C._Diario_Peninsular" ptn="" qtn="" rows="36" cols="23" /&gt;&lt;esdo ews="" ece="" ptn="" /&gt;&lt;/excel&gt;&lt;gridRng&gt;&lt;sect id="TITLE_AREA" rngprop="1:1:5:1" /&gt;&lt;sect id="ROWHEADERS_AREA" rngprop="6:1:31:1" /&gt;&lt;sect id="COLUMNHEADERS_AREA" rngprop="1:2:5:22" /&gt;&lt;sect id="DATA_AREA" rngprop="6:2:31:22" /&gt;&lt;/gridRng&gt;&lt;shapes /&gt;&lt;/bl&gt;&lt;/bls&gt;&lt;/pg&gt;&lt;/pgs&gt;&lt;/rptloc&gt;&lt;/mi&gt;</t>
  </si>
  <si>
    <t>02/08/2025</t>
  </si>
  <si>
    <t>&lt;mi app="e" ver="22"&gt;&lt;rptloc guid="f6f9c852476e4dc4a5a8e238a5c5c118" rank="0" ds="1"&gt;&lt;ri hasPG="0" name="Emisiones CO2" id="60ECEE0D4D3162DF98B8FEB4C976BFDE" path="Objetos públicos\Informes\Informes macros\Boletín\Emisiones CO2" cf="0" prompt="1" ve="0" vm="0" flashpth="C:\Users\SEVPENMA\AppData\Local\Temp\" fimagepth="C:\Users\SEVPENMA\AppData\Local\Temp\" swfn="DashboardViewer.swf" fvars="" dvis=""&gt;&lt;ans&gt;&lt;pan pk="B7C3BF0D4428274429E8B8B9E552B212@0@10" aid="" /&gt;&lt;pan pk="86BA8826468B4BC44041DF8DC3E31322@0@10" aid="" /&gt;&lt;/ans&gt;&lt;ci ps="BI" srv="apbi5a" prj="BDEbi" prjid="A2E2948BC74B9CF051A963A6CEDDABFA" li="SEVPENMA" am="s" /&gt;&lt;lu ut="09/10/2025 10:35:02" si="2.00000001a8e1ec41a53e3f3506aaff184f4739092796ae5c2b4182affd8d3e0c8e0e1d5826a2b7ad95115dc2fcc6ed378fd10641dc31098d21dbaadd98afa012e6e96c9ae35e49eb70f9fbb7fd9641e99ddb8b116dac3e925c763206d3fa39ad1e5641b64f8d64d62efb82efbf4a399299a3a48e1fbb05a804092e7f4bf07190efd3ed4442ba2a26607754b1d5a83f25e408dbe8391a07437f05398cb6b90969212cb2e12459ee67d0d87d570622709edb3d02165b862abee891c75d35333f301c433998bb1ab371f01ff24d55e1219fdf690e1de51da356a2fe1d310799008e28bc064db3b14b74d9bd09a21efd5874f10d5a11420fbb1756715abcc29ff0c4dc9c918b4494b4e442b787ece3518134210a27db4cfa907aaa1871bb6a86c7e90026.p-3082.0.1_-3082.0.1_0.1.Europe/Madrid.upriv*_1*_pidn2*_1*_session*-lat*_1.000000019dd0e8fea07f5c13f795bcc11dc645e4bc6025e00fa85e243a8d261bbc393ba1430f341270217c084f3eef3453b3074b9c2d7433.0000000125d7cadf46591b7a904405a728208df5bc6025e05c2eacaadf56f18fd0e43ff41c1bf560d59cbdb41a0089dac6365b8429408951.0.1.1.BDEbi.A2E2948BC74B9CF051A963A6CEDDABFA.0-3082.1.1_-0.1.0_-1033.1.1_5.5.0.*0.000000010129842549412244bde7964512a60c63c911585a2aa7cd268fbf3105f62c0787963a3b58.0.23.11*.4*.1200*.00787J.e.00000001c3696279a071683ae5dd009edbdd7f87c911585a74d00271aa1271d9dc8f5a692f93326a.0.10*.131*.138*.19.*0.0.0.0" msgID="A82761FB6C49E50D8B6BE8839D9D6762"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ece="A252" enr="MSTR.Emisiones_CO2.1" ptn="" qtn="" rows="14" cols="15" /&gt;&lt;esdo ews="" ece="" ptn="" /&gt;&lt;/excel&gt;&lt;pgs&gt;&lt;pg rows="11" cols="13" nrr="57" nrc="65"&gt;&lt;pg /&gt;&lt;bls&gt;&lt;bl sr="1" sc="1" rfetch="11" cfetch="13" posid="1" darows="0" dacols="1"&gt;&lt;excel&gt;&lt;epo ews="Dat_01" ece="A252" enr="MSTR.Emisiones_CO2.1" ptn="" qtn="" rows="14" cols="15" /&gt;&lt;esdo ews="" ece="" ptn="" /&gt;&lt;/excel&gt;&lt;gridRng&gt;&lt;sect id="TITLE_AREA" rngprop="1:1:3:2" /&gt;&lt;sect id="ROWHEADERS_AREA" rngprop="4:1:11:2" /&gt;&lt;sect id="COLUMNHEADERS_AREA" rngprop="1:3:3:13" /&gt;&lt;sect id="DATA_AREA" rngprop="4:3:11:13" /&gt;&lt;/gridRng&gt;&lt;shapes /&gt;&lt;/bl&gt;&lt;/bls&gt;&lt;/pg&gt;&lt;/pgs&gt;&lt;/rptloc&gt;&lt;/mi&gt;</t>
  </si>
  <si>
    <t>&lt;mi app="e" ver="22"&gt;&lt;rptloc guid="318159fd6e9340cc859b23f41b05accf" rank="0" ds="1"&gt;&lt;ri hasPG="0" name="Balance B.C. Mensual Nacional" id="4D2174684389F784B9923298392E9560" path="Objetos públicos\Informes\Informes macros\Consejo\Balance B.C. Mensual Nacional" cf="0" prompt="1" ve="0" vm="0" flashpth="C:\Users\SEVPENMA\AppData\Local\Temp\" fimagepth="C:\Users\SEVPENMA\AppData\Local\Temp\" swfn="DashboardViewer.swf" fvars="" dvis=""&gt;&lt;ans&gt;&lt;pan pk="B7C3BF0D4428274429E8B8B9E552B212@0@10" aid="" /&gt;&lt;/ans&gt;&lt;ci ps="BI" srv="apbi5a" prj="BDEbi" prjid="A2E2948BC74B9CF051A963A6CEDDABFA" li="SEVPENMA" am="s" /&gt;&lt;lu ut="09/10/2025 11:56:42" si="2.00000001a8e1ec41a53e3f3506aaff184f4739092796ae5c2b4182affd8d3e0c8e0e1d5826a2b7ad95115dc2fcc6ed378fd10641dc31098d21dbaadd98afa012e6e96c9ae35e49eb70f9fbb7fd9641e99ddb8b116dac3e925c763206d3fa39ad1e5641b64f8d64d62efb82efbf4a399299a3a48e1fbb05a804092e7f4bf07190efd3ed4442ba2a26607754b1d5a83f25e408dbe8391a07437f05398cb6b90969212cb2e12459ee67d0d87d570622709edb3d02165b862abee891c75d35333f301c433998bb1ab371f01ff24d55e1219fdf690e1de51da356a2fe1d310799008e28bc064db3b14b74d9bd09a21efd5874f10d5a11420fbb1756715abcc29ff0c4dc9c918b4494b4e442b787ece3518134210a27db4cfa907aaa1871bb6a86c7e90026.p-3082.0.1_-3082.0.1_0.1.Europe/Madrid.upriv*_1*_pidn2*_1*_session*-lat*_1.000000019dd0e8fea07f5c13f795bcc11dc645e4bc6025e00fa85e243a8d261bbc393ba1430f341270217c084f3eef3453b3074b9c2d7433.0000000125d7cadf46591b7a904405a728208df5bc6025e05c2eacaadf56f18fd0e43ff41c1bf560d59cbdb41a0089dac6365b8429408951.0.1.1.BDEbi.A2E2948BC74B9CF051A963A6CEDDABFA.0-3082.1.1_-0.1.0_-1033.1.1_5.5.0.*0.000000010129842549412244bde7964512a60c63c911585a2aa7cd268fbf3105f62c0787963a3b58.0.23.11*.4*.1200*.00787J.e.00000001c3696279a071683ae5dd009edbdd7f87c911585a74d00271aa1271d9dc8f5a692f93326a.0.10*.131*.138*.19.*0.0.0.0" msgID="73E11EB31440F076269A77800922F877"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ece="A271" enr="MSTR.Balance_B.C._Mensual_Nacional.1" ptn="" qtn="" rows="25" cols="9" /&gt;&lt;esdo ews="" ece="" ptn="" /&gt;&lt;/excel&gt;&lt;pgs&gt;&lt;pg rows="22" cols="8" nrr="108" nrc="40"&gt;&lt;pg /&gt;&lt;bls&gt;&lt;bl sr="1" sc="1" rfetch="22" cfetch="8" posid="1" darows="0" dacols="1"&gt;&lt;excel&gt;&lt;epo ews="Dat_01" ece="A271" enr="MSTR.Balance_B.C._Mensual_Nacional.1" ptn="" qtn="" rows="25" cols="9" /&gt;&lt;esdo ews="" ece="" ptn="" /&gt;&lt;/excel&gt;&lt;gridRng&gt;&lt;sect id="TITLE_AREA" rngprop="1:1:3:1" /&gt;&lt;sect id="ROWHEADERS_AREA" rngprop="4:1:22:1" /&gt;&lt;sect id="COLUMNHEADERS_AREA" rngprop="1:2:3:8" /&gt;&lt;sect id="DATA_AREA" rngprop="4:2:22:8" /&gt;&lt;/gridRng&gt;&lt;shapes /&gt;&lt;/bl&gt;&lt;/bls&gt;&lt;/pg&gt;&lt;/pgs&gt;&lt;/rptloc&gt;&lt;/mi&gt;</t>
  </si>
  <si>
    <t>&lt;mi app="e" ver="22"&gt;&lt;rptloc guid="b7c58bb5f7b342b9a593b111f87a0fcd" rank="0" ds="1"&gt;&lt;ri hasPG="0" name="Balance B.C. Horario Eólico" id="002F08AD4EE551CE05505BAD5669B1C3" path="Objetos públicos\Informes\Informes macros\Boletín\Balance B.C. Horario Eólico" cf="0" prompt="1" ve="0" vm="0" flashpth="C:\Users\SEVPENMA\AppData\Local\Temp\" fimagepth="C:\Users\SEVPENMA\AppData\Local\Temp\" swfn="DashboardViewer.swf" fvars="" dvis=""&gt;&lt;ans&gt;&lt;pan pk="B7C3BF0D4428274429E8B8B9E552B212@0@10" aid="" /&gt;&lt;/ans&gt;&lt;ci ps="BI" srv="apbi5a" prj="BDEbi" prjid="A2E2948BC74B9CF051A963A6CEDDABFA" li="SEVPENMA" am="s" /&gt;&lt;lu ut="09/10/2025 12:07:48" si="2.00000001a8e1ec41a53e3f3506aaff184f4739092796ae5c2b4182affd8d3e0c8e0e1d5826a2b7ad95115dc2fcc6ed378fd10641dc31098d21dbaadd98afa012e6e96c9ae35e49eb70f9fbb7fd9641e99ddb8b116dac3e925c763206d3fa39ad1e5641b64f8d64d62efb82efbf4a399299a3a48e1fbb05a804092e7f4bf07190efd3ed4442ba2a26607754b1d5a83f25e408dbe8391a07437f05398cb6b90969212cb2e12459ee67d0d87d570622709edb3d02165b862abee891c75d35333f301c433998bb1ab371f01ff24d55e1219fdf690e1de51da356a2fe1d310799008e28bc064db3b14b74d9bd09a21efd5874f10d5a11420fbb1756715abcc29ff0c4dc9c918b4494b4e442b787ece3518134210a27db4cfa907aaa1871bb6a86c7e90026.p-3082.0.1_-3082.0.1_0.1.Europe/Madrid.upriv*_1*_pidn2*_1*_session*-lat*_1.000000019dd0e8fea07f5c13f795bcc11dc645e4bc6025e00fa85e243a8d261bbc393ba1430f341270217c084f3eef3453b3074b9c2d7433.0000000125d7cadf46591b7a904405a728208df5bc6025e05c2eacaadf56f18fd0e43ff41c1bf560d59cbdb41a0089dac6365b8429408951.0.1.1.BDEbi.A2E2948BC74B9CF051A963A6CEDDABFA.0-3082.1.1_-0.1.0_-1033.1.1_5.5.0.*0.000000010129842549412244bde7964512a60c63c911585a2aa7cd268fbf3105f62c0787963a3b58.0.23.11*.4*.1200*.00787J.e.00000001c3696279a071683ae5dd009edbdd7f87c911585a74d00271aa1271d9dc8f5a692f93326a.0.10*.131*.138*.19.*0.0.0.0" msgID="B4109E0D874490BE1856F59EF5C01551"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ece="A219" enr="MSTR.Balance_B.C._Horario_Eólico" ptn="" qtn="" rows="29" cols="23" /&gt;&lt;esdo ews="" ece="" ptn="" /&gt;&lt;/excel&gt;&lt;pgs&gt;&lt;pg rows="24" cols="22" nrr="216" nrc="182"&gt;&lt;pg /&gt;&lt;bls&gt;&lt;bl sr="1" sc="1" rfetch="24" cfetch="22" posid="1" darows="0" dacols="1"&gt;&lt;excel&gt;&lt;epo ews="Dat_01" ece="A219" enr="MSTR.Balance_B.C._Horario_Eólico" ptn="" qtn="" rows="29" cols="23" /&gt;&lt;esdo ews="" ece="" ptn="" /&gt;&lt;/excel&gt;&lt;gridRng&gt;&lt;sect id="TITLE_AREA" rngprop="1:1:5:1" /&gt;&lt;sect id="ROWHEADERS_AREA" rngprop="6:1:24:1" /&gt;&lt;sect id="COLUMNHEADERS_AREA" rngprop="1:2:5:22" /&gt;&lt;sect id="DATA_AREA" rngprop="6:2:24:22" /&gt;&lt;/gridRng&gt;&lt;shapes /&gt;&lt;/bl&gt;&lt;/bls&gt;&lt;/pg&gt;&lt;/pgs&gt;&lt;/rptloc&gt;&lt;/mi&gt;</t>
  </si>
  <si>
    <t>70cc9062a7e3426d98150dbd6629243d</t>
  </si>
  <si>
    <t>&lt;mi app="e" ver="22"&gt;&lt;rptloc guid="6bf59626ab9149ff93bf71052422af0b" rank="0" ds="1"&gt;&lt;ri hasPG="0" name="Emisiones CO2" id="60ECEE0D4D3162DF98B8FEB4C976BFDE" path="Objetos públicos\Informes\Informes macros\Boletín\Emisiones CO2" cf="0" prompt="1" ve="0" vm="0" flashpth="C:\Users\SEVPENMA\AppData\Local\Temp\" fimagepth="C:\Users\SEVPENMA\AppData\Local\Temp\" swfn="DashboardViewer.swf" fvars="" dvis=""&gt;&lt;ans&gt;&lt;pan pk="B7C3BF0D4428274429E8B8B9E552B212@0@10" aid="" /&gt;&lt;pan pk="86BA8826468B4BC44041DF8DC3E31322@0@10" aid="" /&gt;&lt;/ans&gt;&lt;ci ps="BI" srv="apbi5a" prj="BDEbi" prjid="A2E2948BC74B9CF051A963A6CEDDABFA" li="SEVPENMA" am="s" /&gt;&lt;lu ut="09/10/2025 12:08:57" si="2.00000001a8e1ec41a53e3f3506aaff184f4739092796ae5c2b4182affd8d3e0c8e0e1d5826a2b7ad95115dc2fcc6ed378fd10641dc31098d21dbaadd98afa012e6e96c9ae35e49eb70f9fbb7fd9641e99ddb8b116dac3e925c763206d3fa39ad1e5641b64f8d64d62efb82efbf4a399299a3a48e1fbb05a804092e7f4bf07190efd3ed4442ba2a26607754b1d5a83f25e408dbe8391a07437f05398cb6b90969212cb2e12459ee67d0d87d570622709edb3d02165b862abee891c75d35333f301c433998bb1ab371f01ff24d55e1219fdf690e1de51da356a2fe1d310799008e28bc064db3b14b74d9bd09a21efd5874f10d5a11420fbb1756715abcc29ff0c4dc9c918b4494b4e442b787ece3518134210a27db4cfa907aaa1871bb6a86c7e90026.p-3082.0.1_-3082.0.1_0.1.Europe/Madrid.upriv*_1*_pidn2*_1*_session*-lat*_1.000000019dd0e8fea07f5c13f795bcc11dc645e4bc6025e00fa85e243a8d261bbc393ba1430f341270217c084f3eef3453b3074b9c2d7433.0000000125d7cadf46591b7a904405a728208df5bc6025e05c2eacaadf56f18fd0e43ff41c1bf560d59cbdb41a0089dac6365b8429408951.0.1.1.BDEbi.A2E2948BC74B9CF051A963A6CEDDABFA.0-3082.1.1_-0.1.0_-1033.1.1_5.5.0.*0.000000010129842549412244bde7964512a60c63c911585a2aa7cd268fbf3105f62c0787963a3b58.0.23.11*.4*.1200*.00787J.e.00000001c3696279a071683ae5dd009edbdd7f87c911585a74d00271aa1271d9dc8f5a692f93326a.0.10*.131*.138*.19.*0.0.0.0" msgID="AB5F0D2D3A4C1434B209C98FB244089F" /&gt;&lt;/ri&gt;&lt;do pa="0"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ews="Dat_04 CONSEJO" ece="A32" enr="MSTR.Emisiones_CO2" ptn="" qtn="" rows="14" cols="15" /&gt;&lt;esdo ews="" ece="" ptn="" /&gt;&lt;/excel&gt;&lt;pgs&gt;&lt;pg rows="11" cols="13" nrr="121" nrc="143"&gt;&lt;pg /&gt;&lt;bls&gt;&lt;bl sr="1" sc="1" rfetch="11" cfetch="13" posid="1" darows="0" dacols="1"&gt;&lt;excel&gt;&lt;epo ews="Dat_04 CONSEJO" ece="A32" enr="MSTR.Emisiones_CO2" ptn="" qtn="" rows="14" cols="15" /&gt;&lt;esdo ews="" ece="" ptn="" /&gt;&lt;/excel&gt;&lt;gridRng&gt;&lt;sect id="TITLE_AREA" rngprop="1:1:3:2" /&gt;&lt;sect id="ROWHEADERS_AREA" rngprop="4:1:11:2" /&gt;&lt;sect id="COLUMNHEADERS_AREA" rngprop="1:3:3:13" /&gt;&lt;sect id="DATA_AREA" rngprop="4:3:11:13" /&gt;&lt;/gridRng&gt;&lt;shapes /&gt;&lt;/bl&gt;&lt;/bls&gt;&lt;/pg&gt;&lt;/pgs&gt;&lt;/rptloc&gt;&lt;/mi&gt;</t>
  </si>
  <si>
    <t>Domingo 31/08/2025 (20:46 h)</t>
  </si>
  <si>
    <t>Domingo 03/08/2025 (02:17 h)</t>
  </si>
  <si>
    <t>Lunes 11/08/2025 (14:14 h)</t>
  </si>
  <si>
    <t>Sábado 23/08/2025 (12:18 h)</t>
  </si>
  <si>
    <t>variación año anterior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</si>
</sst>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">
    <numFmt numFmtId="164" formatCode="_-* #,##0.00\ _€_-;\-* #,##0.00\ _€_-;_-* &quot;-&quot;??\ _€_-;_-@_-"/>
    <numFmt numFmtId="165" formatCode="0_)"/>
    <numFmt numFmtId="166" formatCode="[$-C0A]mmmmm;@"/>
    <numFmt numFmtId="167" formatCode="#,##0.0"/>
    <numFmt numFmtId="168" formatCode="#,##0.000"/>
    <numFmt numFmtId="169" formatCode="0.0_)"/>
    <numFmt numFmtId="170" formatCode="[$-C0A]mmm\-yy;@"/>
    <numFmt numFmtId="171" formatCode="0.0"/>
    <numFmt numFmtId="172" formatCode="&quot;Día&quot;\ dd/mm/yyyy"/>
    <numFmt numFmtId="173" formatCode="0.000"/>
    <numFmt numFmtId="174" formatCode="mmm\-yyyy"/>
    <numFmt numFmtId="175" formatCode="#,##0\ _)"/>
    <numFmt numFmtId="176" formatCode="0.0;[Red]0.0"/>
    <numFmt numFmtId="177" formatCode="0.0%"/>
    <numFmt numFmtId="178" formatCode="_-* #,##0.0\ _€_-;\-* #,##0.0\ _€_-;_-* &quot;-&quot;??\ _€_-;_-@_-"/>
    <numFmt numFmtId="179" formatCode="#,##0.000;\(#,##0.000\)"/>
    <numFmt numFmtId="180" formatCode="0.00000_)"/>
    <numFmt numFmtId="181" formatCode="0.000_)"/>
    <numFmt numFmtId="182" formatCode="0.00_)"/>
  </numFmts>
  <fonts count="75">
    <font>
      <sz val="10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0"/>
      <name val="Geneva"/>
    </font>
    <font>
      <sz val="10"/>
      <color indexed="56"/>
      <name val="Geneva"/>
    </font>
    <font>
      <sz val="10"/>
      <color indexed="8"/>
      <name val="Geneva"/>
    </font>
    <font>
      <sz val="10"/>
      <color indexed="9"/>
      <name val="Geneva"/>
    </font>
    <font>
      <b/>
      <sz val="8"/>
      <color indexed="9"/>
      <name val="Arial"/>
      <family val="2"/>
    </font>
    <font>
      <b/>
      <sz val="8"/>
      <color indexed="9"/>
      <name val="Geneva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10"/>
      <color indexed="32"/>
      <name val="Arial"/>
      <family val="2"/>
    </font>
    <font>
      <sz val="8"/>
      <color rgb="FF004563"/>
      <name val="Arial"/>
      <family val="2"/>
    </font>
    <font>
      <sz val="8"/>
      <color rgb="FF000000"/>
      <name val="Arial"/>
      <family val="2"/>
    </font>
    <font>
      <sz val="10"/>
      <color indexed="32"/>
      <name val="Avant Garde"/>
    </font>
    <font>
      <sz val="10"/>
      <name val="Geneva"/>
      <family val="2"/>
    </font>
    <font>
      <sz val="10"/>
      <color rgb="FFFF0000"/>
      <name val="Geneva"/>
    </font>
    <font>
      <sz val="11"/>
      <name val="Arial"/>
      <family val="2"/>
    </font>
    <font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b/>
      <sz val="8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name val="Avant Garde"/>
    </font>
    <font>
      <u/>
      <sz val="10"/>
      <color indexed="12"/>
      <name val="Geneva"/>
    </font>
    <font>
      <b/>
      <sz val="8"/>
      <color rgb="FF004563"/>
      <name val="Arial"/>
      <family val="2"/>
    </font>
    <font>
      <vertAlign val="superscript"/>
      <sz val="8"/>
      <color rgb="FF004563"/>
      <name val="Arial"/>
      <family val="2"/>
    </font>
    <font>
      <b/>
      <vertAlign val="superscript"/>
      <sz val="8"/>
      <color rgb="FF004563"/>
      <name val="Arial"/>
      <family val="2"/>
    </font>
    <font>
      <b/>
      <sz val="10"/>
      <color rgb="FF004563"/>
      <name val="Arial"/>
      <family val="2"/>
    </font>
    <font>
      <b/>
      <vertAlign val="subscript"/>
      <sz val="8"/>
      <color rgb="FF004563"/>
      <name val="Arial"/>
      <family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sz val="10"/>
      <color indexed="21"/>
      <name val="Symbol"/>
      <family val="1"/>
      <charset val="2"/>
    </font>
    <font>
      <b/>
      <vertAlign val="superscript"/>
      <sz val="8"/>
      <color indexed="9"/>
      <name val="Geneva"/>
    </font>
    <font>
      <b/>
      <sz val="8"/>
      <color theme="0"/>
      <name val="Arial"/>
      <family val="2"/>
    </font>
    <font>
      <i/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sz val="8"/>
      <color rgb="FFFFFFFF"/>
      <name val="Verdana"/>
      <family val="2"/>
    </font>
    <font>
      <sz val="8"/>
      <color rgb="FF000000"/>
      <name val="Verdana"/>
      <family val="2"/>
    </font>
    <font>
      <sz val="8"/>
      <color rgb="FF4E5E78"/>
      <name val="Verdana"/>
      <family val="2"/>
    </font>
    <font>
      <b/>
      <sz val="8"/>
      <color rgb="FF4E5E78"/>
      <name val="Verdana"/>
      <family val="2"/>
    </font>
    <font>
      <sz val="10"/>
      <color rgb="FF000000"/>
      <name val="Geneva"/>
    </font>
    <font>
      <sz val="9"/>
      <color indexed="32"/>
      <name val="Arial"/>
      <family val="2"/>
    </font>
    <font>
      <b/>
      <i/>
      <sz val="8"/>
      <color rgb="FF000000"/>
      <name val="Verdana"/>
      <family val="2"/>
    </font>
    <font>
      <b/>
      <i/>
      <sz val="8"/>
      <color rgb="FF3F3F3F"/>
      <name val="Verdana"/>
      <family val="2"/>
    </font>
    <font>
      <sz val="8"/>
      <color rgb="FFFF0000"/>
      <name val="Arial"/>
      <family val="2"/>
    </font>
    <font>
      <b/>
      <sz val="10"/>
      <color rgb="FF002060"/>
      <name val="Geneva"/>
    </font>
    <font>
      <sz val="9"/>
      <name val="Segoe UI"/>
      <family val="2"/>
    </font>
    <font>
      <sz val="9"/>
      <color rgb="FF4E5E78"/>
      <name val="Segoe UI"/>
      <family val="2"/>
    </font>
    <font>
      <sz val="9"/>
      <color rgb="FF004563"/>
      <name val="Segoe UI"/>
      <family val="2"/>
    </font>
    <font>
      <b/>
      <sz val="9"/>
      <color rgb="FF4E5E78"/>
      <name val="Segoe UI"/>
      <family val="2"/>
    </font>
    <font>
      <b/>
      <sz val="9"/>
      <color rgb="FF000000"/>
      <name val="Segoe UI"/>
      <family val="2"/>
    </font>
    <font>
      <b/>
      <sz val="9"/>
      <name val="Segoe UI"/>
      <family val="2"/>
    </font>
    <font>
      <b/>
      <sz val="8"/>
      <color rgb="FF002060"/>
      <name val="Segoe UI"/>
      <family val="2"/>
    </font>
    <font>
      <sz val="10"/>
      <color rgb="FF002060"/>
      <name val="Segoe UI"/>
      <family val="2"/>
    </font>
    <font>
      <b/>
      <sz val="8"/>
      <color rgb="FF25396E"/>
      <name val="Arial"/>
      <family val="2"/>
    </font>
    <font>
      <sz val="8"/>
      <color rgb="FF25396E"/>
      <name val="Arial"/>
      <family val="2"/>
    </font>
    <font>
      <sz val="9"/>
      <name val="Arial"/>
      <family val="2"/>
    </font>
    <font>
      <sz val="8"/>
      <name val="Geneva"/>
    </font>
    <font>
      <b/>
      <sz val="8"/>
      <color rgb="FF0B428E"/>
      <name val="Arial"/>
      <family val="2"/>
    </font>
    <font>
      <b/>
      <sz val="8"/>
      <color rgb="FF003366"/>
      <name val="Arial"/>
      <family val="2"/>
    </font>
    <font>
      <sz val="8"/>
      <color indexed="56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00546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8192AD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FF"/>
      </patternFill>
    </fill>
    <fill>
      <patternFill patternType="solid">
        <fgColor rgb="FF004563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0F0F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8192AD"/>
      </patternFill>
    </fill>
    <fill>
      <patternFill patternType="solid">
        <fgColor rgb="FFFFFFFF"/>
      </patternFill>
    </fill>
    <fill>
      <patternFill patternType="solid">
        <fgColor rgb="FFDFDFDF"/>
        <bgColor rgb="FFFFFFFF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3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/>
      <right style="thin">
        <color rgb="FF006699"/>
      </right>
      <top/>
      <bottom/>
      <diagonal/>
    </border>
    <border>
      <left/>
      <right/>
      <top/>
      <bottom style="thin">
        <color rgb="FF006699"/>
      </bottom>
      <diagonal/>
    </border>
    <border>
      <left/>
      <right style="thin">
        <color rgb="FF006699"/>
      </right>
      <top/>
      <bottom style="thin">
        <color rgb="FF006699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indexed="63"/>
      </top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C0C0C0"/>
      </left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6C3C6"/>
      </left>
      <right style="thin">
        <color rgb="FFC6C3C6"/>
      </right>
      <top/>
      <bottom/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/>
      <bottom/>
      <diagonal/>
    </border>
  </borders>
  <cellStyleXfs count="67">
    <xf numFmtId="165" fontId="0" fillId="0" borderId="0"/>
    <xf numFmtId="0" fontId="7" fillId="0" borderId="0"/>
    <xf numFmtId="0" fontId="7" fillId="0" borderId="0"/>
    <xf numFmtId="0" fontId="7" fillId="0" borderId="0"/>
    <xf numFmtId="165" fontId="11" fillId="0" borderId="0"/>
    <xf numFmtId="0" fontId="11" fillId="0" borderId="0"/>
    <xf numFmtId="0" fontId="7" fillId="0" borderId="0"/>
    <xf numFmtId="165" fontId="11" fillId="0" borderId="0"/>
    <xf numFmtId="0" fontId="11" fillId="0" borderId="0"/>
    <xf numFmtId="0" fontId="23" fillId="0" borderId="0"/>
    <xf numFmtId="0" fontId="25" fillId="0" borderId="0" applyNumberFormat="0" applyFont="0" applyBorder="0" applyAlignment="0" applyProtection="0">
      <alignment horizontal="centerContinuous"/>
    </xf>
    <xf numFmtId="0" fontId="7" fillId="0" borderId="0"/>
    <xf numFmtId="0" fontId="6" fillId="0" borderId="0"/>
    <xf numFmtId="9" fontId="11" fillId="0" borderId="0" applyFont="0" applyFill="0" applyBorder="0" applyAlignment="0" applyProtection="0"/>
    <xf numFmtId="0" fontId="23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44" fillId="0" borderId="0" applyNumberFormat="0" applyFill="0" applyBorder="0" applyAlignment="0" applyProtection="0">
      <alignment vertical="top"/>
      <protection locked="0"/>
    </xf>
    <xf numFmtId="164" fontId="11" fillId="0" borderId="0" applyFont="0" applyFill="0" applyBorder="0" applyAlignment="0" applyProtection="0"/>
    <xf numFmtId="167" fontId="48" fillId="4" borderId="13">
      <alignment horizontal="right" vertical="center"/>
    </xf>
    <xf numFmtId="167" fontId="49" fillId="5" borderId="13">
      <alignment horizontal="right" vertical="center"/>
    </xf>
    <xf numFmtId="165" fontId="50" fillId="6" borderId="13">
      <alignment vertical="center" wrapText="1"/>
    </xf>
    <xf numFmtId="10" fontId="49" fillId="5" borderId="13">
      <alignment horizontal="right" vertical="center"/>
    </xf>
    <xf numFmtId="167" fontId="51" fillId="4" borderId="13">
      <alignment horizontal="right" vertical="center"/>
    </xf>
    <xf numFmtId="10" fontId="51" fillId="4" borderId="13">
      <alignment horizontal="right" vertical="center"/>
    </xf>
    <xf numFmtId="165" fontId="52" fillId="4" borderId="13">
      <alignment horizontal="left" vertical="center" wrapText="1"/>
    </xf>
    <xf numFmtId="165" fontId="50" fillId="6" borderId="13">
      <alignment horizontal="center" vertical="center" wrapText="1"/>
    </xf>
    <xf numFmtId="165" fontId="53" fillId="5" borderId="13">
      <alignment horizontal="left" vertical="center" wrapText="1"/>
    </xf>
    <xf numFmtId="165" fontId="54" fillId="7" borderId="16"/>
    <xf numFmtId="165" fontId="50" fillId="6" borderId="13">
      <alignment horizontal="center" wrapText="1"/>
    </xf>
    <xf numFmtId="165" fontId="50" fillId="6" borderId="16">
      <alignment vertical="center" wrapText="1"/>
    </xf>
    <xf numFmtId="167" fontId="56" fillId="4" borderId="13">
      <alignment horizontal="right" vertical="center"/>
    </xf>
    <xf numFmtId="167" fontId="57" fillId="4" borderId="13">
      <alignment horizontal="right" vertical="center"/>
    </xf>
    <xf numFmtId="165" fontId="50" fillId="5" borderId="13">
      <alignment horizontal="center" wrapText="1"/>
    </xf>
    <xf numFmtId="165" fontId="52" fillId="4" borderId="16">
      <alignment horizontal="left" vertical="center" wrapText="1"/>
    </xf>
    <xf numFmtId="168" fontId="49" fillId="5" borderId="13">
      <alignment horizontal="right" vertical="center"/>
    </xf>
    <xf numFmtId="0" fontId="11" fillId="0" borderId="0"/>
    <xf numFmtId="0" fontId="11" fillId="0" borderId="0"/>
    <xf numFmtId="0" fontId="11" fillId="0" borderId="0"/>
    <xf numFmtId="165" fontId="68" fillId="13" borderId="13">
      <alignment horizontal="center" wrapText="1"/>
    </xf>
    <xf numFmtId="179" fontId="21" fillId="4" borderId="13">
      <alignment horizontal="right" vertical="center"/>
    </xf>
    <xf numFmtId="165" fontId="68" fillId="13" borderId="13">
      <alignment vertical="center" wrapText="1"/>
    </xf>
    <xf numFmtId="165" fontId="69" fillId="4" borderId="13">
      <alignment horizontal="left" vertical="center" wrapText="1"/>
    </xf>
    <xf numFmtId="179" fontId="68" fillId="13" borderId="13">
      <alignment horizontal="right" vertical="center"/>
    </xf>
    <xf numFmtId="165" fontId="68" fillId="13" borderId="13">
      <alignment horizontal="left" vertical="center"/>
    </xf>
    <xf numFmtId="168" fontId="21" fillId="4" borderId="13">
      <alignment horizontal="right" vertical="center"/>
    </xf>
    <xf numFmtId="10" fontId="51" fillId="4" borderId="15">
      <alignment horizontal="right" vertical="center"/>
    </xf>
    <xf numFmtId="0" fontId="5" fillId="0" borderId="0"/>
    <xf numFmtId="165" fontId="72" fillId="18" borderId="13">
      <alignment vertical="center" wrapText="1"/>
    </xf>
    <xf numFmtId="165" fontId="72" fillId="13" borderId="13">
      <alignment horizontal="left" vertical="center"/>
    </xf>
    <xf numFmtId="165" fontId="72" fillId="18" borderId="13">
      <alignment horizontal="center" wrapText="1"/>
    </xf>
    <xf numFmtId="168" fontId="72" fillId="13" borderId="13">
      <alignment horizontal="right" vertical="center"/>
    </xf>
    <xf numFmtId="165" fontId="50" fillId="6" borderId="13">
      <alignment vertical="center" wrapText="1"/>
    </xf>
    <xf numFmtId="165" fontId="50" fillId="6" borderId="13">
      <alignment horizontal="center" wrapText="1"/>
    </xf>
    <xf numFmtId="165" fontId="52" fillId="4" borderId="13">
      <alignment horizontal="left" vertical="center" wrapText="1"/>
    </xf>
    <xf numFmtId="168" fontId="51" fillId="4" borderId="13">
      <alignment horizontal="right" vertical="center"/>
    </xf>
    <xf numFmtId="165" fontId="53" fillId="5" borderId="13">
      <alignment horizontal="left" vertical="center" wrapText="1"/>
    </xf>
    <xf numFmtId="168" fontId="49" fillId="5" borderId="13">
      <alignment horizontal="right" vertical="center"/>
    </xf>
    <xf numFmtId="10" fontId="49" fillId="5" borderId="13">
      <alignment horizontal="right" vertical="center"/>
    </xf>
    <xf numFmtId="0" fontId="4" fillId="0" borderId="0"/>
    <xf numFmtId="0" fontId="1" fillId="0" borderId="0"/>
    <xf numFmtId="0" fontId="50" fillId="6" borderId="13">
      <alignment horizontal="center" wrapText="1"/>
    </xf>
    <xf numFmtId="0" fontId="50" fillId="6" borderId="13">
      <alignment horizontal="center" vertical="center" wrapText="1"/>
    </xf>
    <xf numFmtId="10" fontId="51" fillId="4" borderId="13">
      <alignment horizontal="right" vertical="center"/>
    </xf>
    <xf numFmtId="0" fontId="53" fillId="5" borderId="13">
      <alignment horizontal="left" vertical="center" wrapText="1"/>
    </xf>
    <xf numFmtId="168" fontId="49" fillId="5" borderId="13">
      <alignment horizontal="right" vertical="center"/>
    </xf>
    <xf numFmtId="10" fontId="49" fillId="5" borderId="13">
      <alignment horizontal="right" vertical="center"/>
    </xf>
  </cellStyleXfs>
  <cellXfs count="349">
    <xf numFmtId="165" fontId="0" fillId="0" borderId="0" xfId="0"/>
    <xf numFmtId="0" fontId="8" fillId="0" borderId="0" xfId="1" applyFont="1" applyAlignment="1">
      <alignment horizontal="right"/>
    </xf>
    <xf numFmtId="3" fontId="0" fillId="0" borderId="0" xfId="0" applyNumberFormat="1"/>
    <xf numFmtId="166" fontId="0" fillId="0" borderId="0" xfId="0" applyNumberFormat="1"/>
    <xf numFmtId="0" fontId="9" fillId="0" borderId="0" xfId="3" applyFont="1" applyAlignment="1">
      <alignment horizontal="left"/>
    </xf>
    <xf numFmtId="165" fontId="11" fillId="0" borderId="0" xfId="4"/>
    <xf numFmtId="165" fontId="8" fillId="0" borderId="0" xfId="4" applyFont="1" applyAlignment="1">
      <alignment horizontal="right"/>
    </xf>
    <xf numFmtId="165" fontId="12" fillId="0" borderId="0" xfId="4" applyFont="1"/>
    <xf numFmtId="165" fontId="13" fillId="0" borderId="0" xfId="4" applyFont="1"/>
    <xf numFmtId="165" fontId="14" fillId="0" borderId="0" xfId="4" applyFont="1"/>
    <xf numFmtId="165" fontId="9" fillId="0" borderId="0" xfId="4" applyFont="1"/>
    <xf numFmtId="165" fontId="9" fillId="0" borderId="0" xfId="4" applyFont="1" applyAlignment="1">
      <alignment horizontal="left" vertical="center" indent="1"/>
    </xf>
    <xf numFmtId="165" fontId="12" fillId="0" borderId="0" xfId="4" applyFont="1" applyAlignment="1">
      <alignment horizontal="left" indent="1"/>
    </xf>
    <xf numFmtId="165" fontId="15" fillId="3" borderId="0" xfId="4" applyFont="1" applyFill="1" applyAlignment="1">
      <alignment horizontal="left"/>
    </xf>
    <xf numFmtId="167" fontId="17" fillId="3" borderId="1" xfId="4" applyNumberFormat="1" applyFont="1" applyFill="1" applyBorder="1"/>
    <xf numFmtId="1" fontId="15" fillId="3" borderId="1" xfId="4" applyNumberFormat="1" applyFont="1" applyFill="1" applyBorder="1" applyAlignment="1">
      <alignment horizontal="right" indent="1"/>
    </xf>
    <xf numFmtId="167" fontId="18" fillId="0" borderId="0" xfId="4" applyNumberFormat="1" applyFont="1"/>
    <xf numFmtId="167" fontId="19" fillId="0" borderId="0" xfId="4" applyNumberFormat="1" applyFont="1"/>
    <xf numFmtId="165" fontId="9" fillId="0" borderId="0" xfId="4" applyFont="1" applyAlignment="1">
      <alignment vertical="top" wrapText="1"/>
    </xf>
    <xf numFmtId="168" fontId="7" fillId="0" borderId="0" xfId="4" applyNumberFormat="1" applyFont="1"/>
    <xf numFmtId="165" fontId="10" fillId="0" borderId="0" xfId="4" applyFont="1"/>
    <xf numFmtId="167" fontId="20" fillId="0" borderId="0" xfId="4" applyNumberFormat="1" applyFont="1"/>
    <xf numFmtId="3" fontId="19" fillId="0" borderId="0" xfId="4" applyNumberFormat="1" applyFont="1"/>
    <xf numFmtId="3" fontId="20" fillId="0" borderId="0" xfId="4" applyNumberFormat="1" applyFont="1"/>
    <xf numFmtId="165" fontId="8" fillId="0" borderId="0" xfId="4" applyFont="1"/>
    <xf numFmtId="1" fontId="15" fillId="3" borderId="1" xfId="4" quotePrefix="1" applyNumberFormat="1" applyFont="1" applyFill="1" applyBorder="1" applyAlignment="1">
      <alignment horizontal="right" indent="1"/>
    </xf>
    <xf numFmtId="0" fontId="7" fillId="0" borderId="0" xfId="6"/>
    <xf numFmtId="165" fontId="8" fillId="0" borderId="0" xfId="7" applyFont="1" applyAlignment="1">
      <alignment horizontal="right"/>
    </xf>
    <xf numFmtId="0" fontId="13" fillId="0" borderId="0" xfId="6" applyFont="1"/>
    <xf numFmtId="0" fontId="12" fillId="0" borderId="0" xfId="6" applyFont="1"/>
    <xf numFmtId="0" fontId="9" fillId="0" borderId="0" xfId="6" applyFont="1"/>
    <xf numFmtId="0" fontId="9" fillId="0" borderId="0" xfId="6" applyFont="1" applyAlignment="1">
      <alignment horizontal="left" vertical="center" indent="1"/>
    </xf>
    <xf numFmtId="0" fontId="12" fillId="0" borderId="0" xfId="6" applyFont="1" applyAlignment="1">
      <alignment horizontal="left" indent="1"/>
    </xf>
    <xf numFmtId="0" fontId="10" fillId="0" borderId="0" xfId="6" applyFont="1"/>
    <xf numFmtId="0" fontId="9" fillId="0" borderId="0" xfId="8" applyFont="1" applyAlignment="1">
      <alignment vertical="center"/>
    </xf>
    <xf numFmtId="0" fontId="10" fillId="0" borderId="0" xfId="6" applyFont="1" applyAlignment="1">
      <alignment horizontal="left" vertical="top"/>
    </xf>
    <xf numFmtId="0" fontId="22" fillId="0" borderId="0" xfId="6" applyFont="1"/>
    <xf numFmtId="0" fontId="10" fillId="0" borderId="0" xfId="6" applyFont="1" applyAlignment="1">
      <alignment vertical="center" wrapText="1"/>
    </xf>
    <xf numFmtId="0" fontId="10" fillId="0" borderId="0" xfId="6" applyFont="1" applyAlignment="1">
      <alignment horizontal="justify" vertical="center" wrapText="1"/>
    </xf>
    <xf numFmtId="0" fontId="9" fillId="0" borderId="0" xfId="6" applyFont="1" applyAlignment="1">
      <alignment horizontal="left"/>
    </xf>
    <xf numFmtId="0" fontId="9" fillId="0" borderId="0" xfId="6" applyFont="1" applyAlignment="1">
      <alignment vertical="top" wrapText="1"/>
    </xf>
    <xf numFmtId="165" fontId="21" fillId="0" borderId="0" xfId="7" applyFont="1" applyAlignment="1">
      <alignment horizontal="left" readingOrder="1"/>
    </xf>
    <xf numFmtId="0" fontId="0" fillId="0" borderId="0" xfId="0" applyNumberFormat="1"/>
    <xf numFmtId="0" fontId="9" fillId="0" borderId="0" xfId="2" applyFont="1" applyAlignment="1">
      <alignment vertical="top" wrapText="1"/>
    </xf>
    <xf numFmtId="169" fontId="0" fillId="0" borderId="0" xfId="0" applyNumberFormat="1"/>
    <xf numFmtId="170" fontId="0" fillId="0" borderId="0" xfId="0" applyNumberFormat="1"/>
    <xf numFmtId="14" fontId="0" fillId="0" borderId="0" xfId="0" applyNumberFormat="1"/>
    <xf numFmtId="165" fontId="0" fillId="0" borderId="0" xfId="0" applyAlignment="1">
      <alignment horizontal="left" indent="1"/>
    </xf>
    <xf numFmtId="14" fontId="24" fillId="0" borderId="0" xfId="0" applyNumberFormat="1" applyFont="1"/>
    <xf numFmtId="165" fontId="0" fillId="0" borderId="0" xfId="0" applyAlignment="1">
      <alignment wrapText="1"/>
    </xf>
    <xf numFmtId="0" fontId="26" fillId="0" borderId="0" xfId="11" applyFont="1"/>
    <xf numFmtId="1" fontId="27" fillId="0" borderId="0" xfId="11" applyNumberFormat="1" applyFont="1"/>
    <xf numFmtId="0" fontId="28" fillId="0" borderId="0" xfId="11" applyFont="1"/>
    <xf numFmtId="0" fontId="29" fillId="0" borderId="0" xfId="11" applyFont="1"/>
    <xf numFmtId="1" fontId="26" fillId="0" borderId="0" xfId="11" applyNumberFormat="1" applyFont="1"/>
    <xf numFmtId="168" fontId="26" fillId="0" borderId="0" xfId="11" applyNumberFormat="1" applyFont="1"/>
    <xf numFmtId="173" fontId="26" fillId="0" borderId="0" xfId="11" applyNumberFormat="1" applyFont="1"/>
    <xf numFmtId="4" fontId="26" fillId="0" borderId="0" xfId="11" applyNumberFormat="1" applyFont="1"/>
    <xf numFmtId="171" fontId="26" fillId="0" borderId="0" xfId="11" applyNumberFormat="1" applyFont="1"/>
    <xf numFmtId="1" fontId="30" fillId="0" borderId="0" xfId="11" applyNumberFormat="1" applyFont="1"/>
    <xf numFmtId="170" fontId="30" fillId="0" borderId="0" xfId="11" applyNumberFormat="1" applyFont="1"/>
    <xf numFmtId="171" fontId="30" fillId="0" borderId="0" xfId="11" applyNumberFormat="1" applyFont="1"/>
    <xf numFmtId="0" fontId="30" fillId="0" borderId="0" xfId="11" applyFont="1" applyAlignment="1">
      <alignment horizontal="right"/>
    </xf>
    <xf numFmtId="172" fontId="30" fillId="0" borderId="0" xfId="11" applyNumberFormat="1" applyFont="1"/>
    <xf numFmtId="176" fontId="26" fillId="0" borderId="0" xfId="11" applyNumberFormat="1" applyFont="1"/>
    <xf numFmtId="0" fontId="31" fillId="0" borderId="0" xfId="12" applyFont="1" applyAlignment="1">
      <alignment horizontal="left" vertical="top" wrapText="1"/>
    </xf>
    <xf numFmtId="0" fontId="32" fillId="0" borderId="0" xfId="11" applyFont="1"/>
    <xf numFmtId="171" fontId="32" fillId="0" borderId="0" xfId="11" applyNumberFormat="1" applyFont="1"/>
    <xf numFmtId="175" fontId="32" fillId="0" borderId="0" xfId="11" applyNumberFormat="1" applyFont="1" applyAlignment="1">
      <alignment horizontal="right"/>
    </xf>
    <xf numFmtId="0" fontId="11" fillId="0" borderId="0" xfId="8"/>
    <xf numFmtId="0" fontId="34" fillId="0" borderId="0" xfId="8" applyFont="1"/>
    <xf numFmtId="0" fontId="35" fillId="0" borderId="0" xfId="8" applyFont="1"/>
    <xf numFmtId="0" fontId="9" fillId="0" borderId="0" xfId="8" applyFont="1"/>
    <xf numFmtId="0" fontId="9" fillId="0" borderId="0" xfId="8" applyFont="1" applyAlignment="1">
      <alignment horizontal="left" vertical="center" indent="1"/>
    </xf>
    <xf numFmtId="0" fontId="35" fillId="0" borderId="0" xfId="8" applyFont="1" applyAlignment="1">
      <alignment horizontal="left" indent="1"/>
    </xf>
    <xf numFmtId="0" fontId="9" fillId="2" borderId="0" xfId="8" applyFont="1" applyFill="1" applyAlignment="1">
      <alignment horizontal="left"/>
    </xf>
    <xf numFmtId="0" fontId="23" fillId="0" borderId="0" xfId="14" applyAlignment="1">
      <alignment horizontal="center"/>
    </xf>
    <xf numFmtId="0" fontId="23" fillId="0" borderId="0" xfId="14" applyAlignment="1">
      <alignment horizontal="right"/>
    </xf>
    <xf numFmtId="171" fontId="23" fillId="0" borderId="0" xfId="14" applyNumberFormat="1"/>
    <xf numFmtId="0" fontId="35" fillId="2" borderId="0" xfId="8" applyFont="1" applyFill="1" applyAlignment="1">
      <alignment horizontal="left" indent="1"/>
    </xf>
    <xf numFmtId="3" fontId="23" fillId="0" borderId="0" xfId="8" applyNumberFormat="1" applyFont="1"/>
    <xf numFmtId="0" fontId="23" fillId="0" borderId="0" xfId="8" applyFont="1"/>
    <xf numFmtId="0" fontId="11" fillId="2" borderId="0" xfId="8" applyFill="1"/>
    <xf numFmtId="0" fontId="36" fillId="0" borderId="0" xfId="8" applyFont="1"/>
    <xf numFmtId="1" fontId="36" fillId="0" borderId="0" xfId="8" applyNumberFormat="1" applyFont="1"/>
    <xf numFmtId="0" fontId="9" fillId="0" borderId="0" xfId="8" applyFont="1" applyAlignment="1">
      <alignment vertical="top" wrapText="1"/>
    </xf>
    <xf numFmtId="1" fontId="38" fillId="2" borderId="6" xfId="4" applyNumberFormat="1" applyFont="1" applyFill="1" applyBorder="1" applyAlignment="1">
      <alignment horizontal="right" indent="1"/>
    </xf>
    <xf numFmtId="165" fontId="20" fillId="2" borderId="0" xfId="4" applyFont="1" applyFill="1" applyAlignment="1">
      <alignment horizontal="left"/>
    </xf>
    <xf numFmtId="3" fontId="20" fillId="2" borderId="0" xfId="4" applyNumberFormat="1" applyFont="1" applyFill="1" applyAlignment="1">
      <alignment horizontal="right" indent="1"/>
    </xf>
    <xf numFmtId="167" fontId="20" fillId="2" borderId="0" xfId="4" applyNumberFormat="1" applyFont="1" applyFill="1" applyAlignment="1">
      <alignment horizontal="right" indent="1"/>
    </xf>
    <xf numFmtId="167" fontId="38" fillId="2" borderId="2" xfId="4" applyNumberFormat="1" applyFont="1" applyFill="1" applyBorder="1"/>
    <xf numFmtId="3" fontId="38" fillId="2" borderId="2" xfId="4" applyNumberFormat="1" applyFont="1" applyFill="1" applyBorder="1" applyAlignment="1">
      <alignment horizontal="right" indent="1"/>
    </xf>
    <xf numFmtId="167" fontId="38" fillId="2" borderId="2" xfId="4" applyNumberFormat="1" applyFont="1" applyFill="1" applyBorder="1" applyAlignment="1">
      <alignment horizontal="right" indent="1"/>
    </xf>
    <xf numFmtId="167" fontId="20" fillId="2" borderId="0" xfId="4" applyNumberFormat="1" applyFont="1" applyFill="1" applyAlignment="1">
      <alignment horizontal="left"/>
    </xf>
    <xf numFmtId="3" fontId="20" fillId="2" borderId="2" xfId="4" applyNumberFormat="1" applyFont="1" applyFill="1" applyBorder="1" applyAlignment="1">
      <alignment horizontal="right" indent="1"/>
    </xf>
    <xf numFmtId="167" fontId="20" fillId="2" borderId="2" xfId="4" applyNumberFormat="1" applyFont="1" applyFill="1" applyBorder="1" applyAlignment="1">
      <alignment horizontal="right" indent="1"/>
    </xf>
    <xf numFmtId="167" fontId="38" fillId="2" borderId="3" xfId="4" applyNumberFormat="1" applyFont="1" applyFill="1" applyBorder="1"/>
    <xf numFmtId="3" fontId="38" fillId="2" borderId="4" xfId="4" applyNumberFormat="1" applyFont="1" applyFill="1" applyBorder="1" applyAlignment="1">
      <alignment horizontal="right" indent="1"/>
    </xf>
    <xf numFmtId="167" fontId="38" fillId="2" borderId="4" xfId="4" applyNumberFormat="1" applyFont="1" applyFill="1" applyBorder="1" applyAlignment="1">
      <alignment horizontal="right" indent="1"/>
    </xf>
    <xf numFmtId="165" fontId="41" fillId="0" borderId="0" xfId="0" applyFont="1"/>
    <xf numFmtId="0" fontId="41" fillId="0" borderId="0" xfId="1" applyFont="1" applyAlignment="1">
      <alignment horizontal="right"/>
    </xf>
    <xf numFmtId="165" fontId="41" fillId="0" borderId="0" xfId="0" quotePrefix="1" applyFont="1" applyAlignment="1">
      <alignment horizontal="right"/>
    </xf>
    <xf numFmtId="165" fontId="38" fillId="0" borderId="0" xfId="0" applyFont="1"/>
    <xf numFmtId="165" fontId="20" fillId="2" borderId="6" xfId="0" applyFont="1" applyFill="1" applyBorder="1" applyAlignment="1">
      <alignment horizontal="left"/>
    </xf>
    <xf numFmtId="165" fontId="20" fillId="0" borderId="0" xfId="0" applyFont="1"/>
    <xf numFmtId="0" fontId="20" fillId="2" borderId="0" xfId="0" applyNumberFormat="1" applyFont="1" applyFill="1" applyAlignment="1">
      <alignment horizontal="left"/>
    </xf>
    <xf numFmtId="167" fontId="20" fillId="2" borderId="0" xfId="9" applyNumberFormat="1" applyFont="1" applyFill="1" applyAlignment="1">
      <alignment horizontal="right" indent="1"/>
    </xf>
    <xf numFmtId="165" fontId="38" fillId="2" borderId="6" xfId="0" applyFont="1" applyFill="1" applyBorder="1" applyAlignment="1">
      <alignment horizontal="left"/>
    </xf>
    <xf numFmtId="167" fontId="38" fillId="2" borderId="6" xfId="9" applyNumberFormat="1" applyFont="1" applyFill="1" applyBorder="1" applyAlignment="1">
      <alignment horizontal="right" indent="1"/>
    </xf>
    <xf numFmtId="165" fontId="41" fillId="0" borderId="0" xfId="0" applyFont="1" applyAlignment="1">
      <alignment horizontal="right"/>
    </xf>
    <xf numFmtId="165" fontId="20" fillId="0" borderId="0" xfId="7" applyFont="1" applyAlignment="1">
      <alignment horizontal="left" readingOrder="1"/>
    </xf>
    <xf numFmtId="0" fontId="38" fillId="2" borderId="0" xfId="10" applyNumberFormat="1" applyFont="1" applyFill="1" applyBorder="1" applyAlignment="1">
      <alignment vertical="center"/>
    </xf>
    <xf numFmtId="165" fontId="38" fillId="0" borderId="0" xfId="0" applyFont="1" applyAlignment="1">
      <alignment horizontal="left" vertical="center" wrapText="1" readingOrder="1"/>
    </xf>
    <xf numFmtId="165" fontId="38" fillId="0" borderId="9" xfId="0" applyFont="1" applyBorder="1" applyAlignment="1">
      <alignment horizontal="left" vertical="center" wrapText="1" readingOrder="1"/>
    </xf>
    <xf numFmtId="0" fontId="38" fillId="0" borderId="0" xfId="2" applyFont="1" applyAlignment="1">
      <alignment vertical="top" wrapText="1"/>
    </xf>
    <xf numFmtId="165" fontId="20" fillId="0" borderId="1" xfId="0" applyFont="1" applyBorder="1"/>
    <xf numFmtId="165" fontId="38" fillId="2" borderId="0" xfId="0" applyFont="1" applyFill="1"/>
    <xf numFmtId="165" fontId="38" fillId="2" borderId="1" xfId="0" applyFont="1" applyFill="1" applyBorder="1"/>
    <xf numFmtId="165" fontId="38" fillId="2" borderId="1" xfId="0" applyFont="1" applyFill="1" applyBorder="1" applyAlignment="1">
      <alignment horizontal="right"/>
    </xf>
    <xf numFmtId="165" fontId="38" fillId="2" borderId="1" xfId="0" applyFont="1" applyFill="1" applyBorder="1" applyAlignment="1">
      <alignment horizontal="right" wrapText="1"/>
    </xf>
    <xf numFmtId="165" fontId="20" fillId="2" borderId="0" xfId="0" applyFont="1" applyFill="1"/>
    <xf numFmtId="3" fontId="20" fillId="2" borderId="0" xfId="0" applyNumberFormat="1" applyFont="1" applyFill="1" applyAlignment="1">
      <alignment horizontal="right" vertical="center"/>
    </xf>
    <xf numFmtId="3" fontId="38" fillId="2" borderId="1" xfId="0" applyNumberFormat="1" applyFont="1" applyFill="1" applyBorder="1"/>
    <xf numFmtId="3" fontId="20" fillId="2" borderId="0" xfId="9" applyNumberFormat="1" applyFont="1" applyFill="1" applyAlignment="1">
      <alignment horizontal="right" indent="1"/>
    </xf>
    <xf numFmtId="3" fontId="38" fillId="2" borderId="6" xfId="9" applyNumberFormat="1" applyFont="1" applyFill="1" applyBorder="1" applyAlignment="1">
      <alignment horizontal="right" indent="1"/>
    </xf>
    <xf numFmtId="169" fontId="20" fillId="0" borderId="0" xfId="0" applyNumberFormat="1" applyFont="1"/>
    <xf numFmtId="0" fontId="38" fillId="0" borderId="0" xfId="6" applyFont="1" applyAlignment="1">
      <alignment vertical="top" wrapText="1"/>
    </xf>
    <xf numFmtId="0" fontId="20" fillId="0" borderId="0" xfId="6" applyFont="1" applyAlignment="1">
      <alignment horizontal="left" vertical="top" wrapText="1"/>
    </xf>
    <xf numFmtId="0" fontId="33" fillId="0" borderId="0" xfId="11" applyFont="1" applyAlignment="1">
      <alignment horizontal="right"/>
    </xf>
    <xf numFmtId="0" fontId="11" fillId="0" borderId="0" xfId="16"/>
    <xf numFmtId="0" fontId="23" fillId="0" borderId="0" xfId="16" applyFont="1"/>
    <xf numFmtId="0" fontId="34" fillId="0" borderId="0" xfId="16" applyFont="1"/>
    <xf numFmtId="0" fontId="35" fillId="0" borderId="0" xfId="16" applyFont="1"/>
    <xf numFmtId="0" fontId="9" fillId="0" borderId="0" xfId="16" applyFont="1"/>
    <xf numFmtId="0" fontId="9" fillId="0" borderId="0" xfId="16" applyFont="1" applyAlignment="1">
      <alignment horizontal="right" vertical="center"/>
    </xf>
    <xf numFmtId="0" fontId="35" fillId="2" borderId="0" xfId="16" applyFont="1" applyFill="1" applyAlignment="1">
      <alignment horizontal="left" indent="1"/>
    </xf>
    <xf numFmtId="0" fontId="43" fillId="2" borderId="0" xfId="16" applyFont="1" applyFill="1" applyAlignment="1">
      <alignment horizontal="right" vertical="center"/>
    </xf>
    <xf numFmtId="0" fontId="38" fillId="2" borderId="0" xfId="17" applyFont="1" applyFill="1" applyBorder="1" applyAlignment="1" applyProtection="1">
      <alignment horizontal="left"/>
    </xf>
    <xf numFmtId="0" fontId="45" fillId="0" borderId="0" xfId="16" applyFont="1" applyAlignment="1">
      <alignment horizontal="right"/>
    </xf>
    <xf numFmtId="0" fontId="26" fillId="0" borderId="0" xfId="11" applyFont="1" applyAlignment="1">
      <alignment horizontal="right"/>
    </xf>
    <xf numFmtId="0" fontId="26" fillId="0" borderId="0" xfId="11" applyFont="1" applyAlignment="1">
      <alignment horizontal="left"/>
    </xf>
    <xf numFmtId="3" fontId="26" fillId="0" borderId="0" xfId="11" applyNumberFormat="1" applyFont="1"/>
    <xf numFmtId="165" fontId="38" fillId="0" borderId="0" xfId="0" quotePrefix="1" applyFont="1"/>
    <xf numFmtId="177" fontId="20" fillId="2" borderId="0" xfId="13" applyNumberFormat="1" applyFont="1" applyFill="1" applyAlignment="1" applyProtection="1">
      <alignment horizontal="right" vertical="center"/>
    </xf>
    <xf numFmtId="177" fontId="38" fillId="2" borderId="1" xfId="13" applyNumberFormat="1" applyFont="1" applyFill="1" applyBorder="1" applyAlignment="1" applyProtection="1">
      <alignment horizontal="right"/>
    </xf>
    <xf numFmtId="0" fontId="38" fillId="0" borderId="5" xfId="11" applyFont="1" applyBorder="1" applyAlignment="1">
      <alignment horizontal="center"/>
    </xf>
    <xf numFmtId="0" fontId="38" fillId="0" borderId="5" xfId="11" applyFont="1" applyBorder="1" applyAlignment="1">
      <alignment horizontal="right"/>
    </xf>
    <xf numFmtId="0" fontId="20" fillId="0" borderId="0" xfId="11" applyFont="1"/>
    <xf numFmtId="0" fontId="38" fillId="0" borderId="4" xfId="11" applyFont="1" applyBorder="1" applyAlignment="1">
      <alignment horizontal="center"/>
    </xf>
    <xf numFmtId="0" fontId="38" fillId="0" borderId="4" xfId="11" applyFont="1" applyBorder="1" applyAlignment="1">
      <alignment horizontal="right"/>
    </xf>
    <xf numFmtId="3" fontId="20" fillId="0" borderId="0" xfId="11" applyNumberFormat="1" applyFont="1" applyAlignment="1">
      <alignment horizontal="right"/>
    </xf>
    <xf numFmtId="175" fontId="20" fillId="0" borderId="0" xfId="11" applyNumberFormat="1" applyFont="1" applyAlignment="1">
      <alignment horizontal="right"/>
    </xf>
    <xf numFmtId="171" fontId="20" fillId="0" borderId="0" xfId="11" applyNumberFormat="1" applyFont="1"/>
    <xf numFmtId="1" fontId="20" fillId="0" borderId="0" xfId="12" applyNumberFormat="1" applyFont="1"/>
    <xf numFmtId="174" fontId="20" fillId="0" borderId="0" xfId="11" quotePrefix="1" applyNumberFormat="1" applyFont="1" applyAlignment="1">
      <alignment horizontal="left"/>
    </xf>
    <xf numFmtId="165" fontId="47" fillId="0" borderId="0" xfId="4" applyFont="1" applyAlignment="1">
      <alignment horizontal="left" vertical="center" indent="1"/>
    </xf>
    <xf numFmtId="0" fontId="20" fillId="0" borderId="0" xfId="6" applyFont="1"/>
    <xf numFmtId="0" fontId="20" fillId="0" borderId="0" xfId="0" applyNumberFormat="1" applyFont="1" applyAlignment="1">
      <alignment horizontal="left"/>
    </xf>
    <xf numFmtId="167" fontId="20" fillId="0" borderId="0" xfId="9" applyNumberFormat="1" applyFont="1" applyAlignment="1">
      <alignment horizontal="right" indent="1"/>
    </xf>
    <xf numFmtId="165" fontId="20" fillId="0" borderId="6" xfId="0" applyFont="1" applyBorder="1" applyAlignment="1">
      <alignment horizontal="left"/>
    </xf>
    <xf numFmtId="1" fontId="38" fillId="0" borderId="6" xfId="4" applyNumberFormat="1" applyFont="1" applyBorder="1" applyAlignment="1">
      <alignment horizontal="right" indent="1"/>
    </xf>
    <xf numFmtId="0" fontId="20" fillId="0" borderId="7" xfId="0" applyNumberFormat="1" applyFont="1" applyBorder="1" applyAlignment="1">
      <alignment horizontal="left"/>
    </xf>
    <xf numFmtId="167" fontId="20" fillId="0" borderId="7" xfId="9" applyNumberFormat="1" applyFont="1" applyBorder="1" applyAlignment="1">
      <alignment horizontal="right" indent="1"/>
    </xf>
    <xf numFmtId="165" fontId="50" fillId="6" borderId="13" xfId="21" applyAlignment="1">
      <alignment vertical="center"/>
    </xf>
    <xf numFmtId="165" fontId="50" fillId="6" borderId="13" xfId="26" quotePrefix="1" applyAlignment="1">
      <alignment horizontal="center" vertical="center"/>
    </xf>
    <xf numFmtId="165" fontId="50" fillId="6" borderId="13" xfId="26" applyAlignment="1">
      <alignment horizontal="center" vertical="center"/>
    </xf>
    <xf numFmtId="167" fontId="51" fillId="4" borderId="13" xfId="23">
      <alignment horizontal="right" vertical="center"/>
    </xf>
    <xf numFmtId="165" fontId="50" fillId="6" borderId="16" xfId="30" applyAlignment="1">
      <alignment vertical="center"/>
    </xf>
    <xf numFmtId="167" fontId="55" fillId="0" borderId="0" xfId="4" applyNumberFormat="1" applyFont="1"/>
    <xf numFmtId="177" fontId="55" fillId="0" borderId="0" xfId="13" applyNumberFormat="1" applyFont="1" applyFill="1" applyBorder="1" applyProtection="1"/>
    <xf numFmtId="178" fontId="20" fillId="2" borderId="0" xfId="18" applyNumberFormat="1" applyFont="1" applyFill="1" applyBorder="1" applyAlignment="1" applyProtection="1">
      <alignment horizontal="right" indent="1"/>
    </xf>
    <xf numFmtId="0" fontId="58" fillId="0" borderId="0" xfId="6" applyFont="1"/>
    <xf numFmtId="165" fontId="59" fillId="0" borderId="0" xfId="0" applyFont="1" applyAlignment="1">
      <alignment horizontal="center"/>
    </xf>
    <xf numFmtId="165" fontId="60" fillId="0" borderId="0" xfId="0" applyFont="1" applyAlignment="1">
      <alignment horizontal="center"/>
    </xf>
    <xf numFmtId="165" fontId="61" fillId="4" borderId="13" xfId="25" quotePrefix="1" applyFont="1" applyAlignment="1">
      <alignment horizontal="left" vertical="center"/>
    </xf>
    <xf numFmtId="167" fontId="62" fillId="0" borderId="0" xfId="0" applyNumberFormat="1" applyFont="1"/>
    <xf numFmtId="165" fontId="60" fillId="0" borderId="0" xfId="0" applyFont="1"/>
    <xf numFmtId="165" fontId="63" fillId="5" borderId="13" xfId="27" quotePrefix="1" applyFont="1" applyAlignment="1">
      <alignment horizontal="left" vertical="center"/>
    </xf>
    <xf numFmtId="167" fontId="64" fillId="5" borderId="13" xfId="20" applyFont="1">
      <alignment horizontal="right" vertical="center"/>
    </xf>
    <xf numFmtId="165" fontId="65" fillId="8" borderId="17" xfId="0" applyFont="1" applyFill="1" applyBorder="1" applyAlignment="1">
      <alignment horizontal="center"/>
    </xf>
    <xf numFmtId="165" fontId="62" fillId="0" borderId="0" xfId="0" applyFont="1"/>
    <xf numFmtId="171" fontId="62" fillId="0" borderId="0" xfId="0" applyNumberFormat="1" applyFont="1"/>
    <xf numFmtId="165" fontId="50" fillId="5" borderId="13" xfId="33" quotePrefix="1" applyAlignment="1">
      <alignment horizontal="center"/>
    </xf>
    <xf numFmtId="165" fontId="50" fillId="5" borderId="13" xfId="33" applyAlignment="1">
      <alignment horizontal="center"/>
    </xf>
    <xf numFmtId="165" fontId="66" fillId="9" borderId="18" xfId="33" applyFont="1" applyFill="1" applyBorder="1" applyAlignment="1">
      <alignment horizontal="center"/>
    </xf>
    <xf numFmtId="165" fontId="67" fillId="8" borderId="0" xfId="0" applyFont="1" applyFill="1"/>
    <xf numFmtId="169" fontId="67" fillId="8" borderId="0" xfId="0" applyNumberFormat="1" applyFont="1" applyFill="1"/>
    <xf numFmtId="165" fontId="52" fillId="4" borderId="16" xfId="34" quotePrefix="1" applyAlignment="1">
      <alignment horizontal="left" vertical="center"/>
    </xf>
    <xf numFmtId="165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5" fontId="50" fillId="10" borderId="13" xfId="29" quotePrefix="1" applyFill="1" applyAlignment="1">
      <alignment horizontal="center"/>
    </xf>
    <xf numFmtId="3" fontId="62" fillId="0" borderId="0" xfId="0" applyNumberFormat="1" applyFont="1"/>
    <xf numFmtId="0" fontId="20" fillId="0" borderId="0" xfId="0" applyNumberFormat="1" applyFont="1"/>
    <xf numFmtId="0" fontId="20" fillId="2" borderId="3" xfId="11" applyFont="1" applyFill="1" applyBorder="1" applyAlignment="1">
      <alignment horizontal="center"/>
    </xf>
    <xf numFmtId="0" fontId="20" fillId="2" borderId="3" xfId="11" applyFont="1" applyFill="1" applyBorder="1" applyAlignment="1">
      <alignment horizontal="right"/>
    </xf>
    <xf numFmtId="0" fontId="20" fillId="2" borderId="3" xfId="11" applyFont="1" applyFill="1" applyBorder="1" applyAlignment="1">
      <alignment horizontal="right" wrapText="1"/>
    </xf>
    <xf numFmtId="0" fontId="20" fillId="0" borderId="0" xfId="11" applyFont="1" applyAlignment="1">
      <alignment horizontal="right"/>
    </xf>
    <xf numFmtId="170" fontId="20" fillId="0" borderId="0" xfId="11" applyNumberFormat="1" applyFont="1" applyAlignment="1">
      <alignment horizontal="right"/>
    </xf>
    <xf numFmtId="0" fontId="20" fillId="2" borderId="0" xfId="11" applyFont="1" applyFill="1"/>
    <xf numFmtId="172" fontId="20" fillId="2" borderId="0" xfId="11" applyNumberFormat="1" applyFont="1" applyFill="1"/>
    <xf numFmtId="3" fontId="20" fillId="2" borderId="0" xfId="11" applyNumberFormat="1" applyFont="1" applyFill="1"/>
    <xf numFmtId="0" fontId="20" fillId="0" borderId="0" xfId="3" applyFont="1"/>
    <xf numFmtId="170" fontId="20" fillId="0" borderId="0" xfId="11" applyNumberFormat="1" applyFont="1"/>
    <xf numFmtId="0" fontId="20" fillId="2" borderId="11" xfId="11" applyFont="1" applyFill="1" applyBorder="1"/>
    <xf numFmtId="172" fontId="20" fillId="2" borderId="11" xfId="11" applyNumberFormat="1" applyFont="1" applyFill="1" applyBorder="1"/>
    <xf numFmtId="0" fontId="20" fillId="2" borderId="4" xfId="11" applyFont="1" applyFill="1" applyBorder="1"/>
    <xf numFmtId="3" fontId="20" fillId="0" borderId="0" xfId="11" applyNumberFormat="1" applyFont="1"/>
    <xf numFmtId="1" fontId="20" fillId="0" borderId="0" xfId="11" applyNumberFormat="1" applyFont="1"/>
    <xf numFmtId="17" fontId="20" fillId="2" borderId="3" xfId="11" quotePrefix="1" applyNumberFormat="1" applyFont="1" applyFill="1" applyBorder="1" applyAlignment="1">
      <alignment horizontal="right"/>
    </xf>
    <xf numFmtId="169" fontId="60" fillId="0" borderId="0" xfId="0" applyNumberFormat="1" applyFont="1"/>
    <xf numFmtId="3" fontId="38" fillId="0" borderId="1" xfId="0" applyNumberFormat="1" applyFont="1" applyBorder="1"/>
    <xf numFmtId="3" fontId="20" fillId="0" borderId="1" xfId="0" applyNumberFormat="1" applyFont="1" applyBorder="1"/>
    <xf numFmtId="3" fontId="20" fillId="12" borderId="0" xfId="0" applyNumberFormat="1" applyFont="1" applyFill="1" applyAlignment="1">
      <alignment horizontal="right" vertical="center"/>
    </xf>
    <xf numFmtId="177" fontId="20" fillId="12" borderId="0" xfId="13" applyNumberFormat="1" applyFont="1" applyFill="1" applyAlignment="1" applyProtection="1">
      <alignment horizontal="right" vertical="center"/>
    </xf>
    <xf numFmtId="177" fontId="38" fillId="12" borderId="1" xfId="13" applyNumberFormat="1" applyFont="1" applyFill="1" applyBorder="1" applyAlignment="1" applyProtection="1">
      <alignment horizontal="right"/>
    </xf>
    <xf numFmtId="165" fontId="0" fillId="0" borderId="0" xfId="0" applyAlignment="1">
      <alignment horizontal="right"/>
    </xf>
    <xf numFmtId="165" fontId="68" fillId="13" borderId="13" xfId="41" applyAlignment="1">
      <alignment vertical="center"/>
    </xf>
    <xf numFmtId="165" fontId="68" fillId="13" borderId="13" xfId="39" quotePrefix="1" applyAlignment="1">
      <alignment horizontal="center"/>
    </xf>
    <xf numFmtId="165" fontId="68" fillId="13" borderId="13" xfId="39" applyAlignment="1">
      <alignment horizontal="center"/>
    </xf>
    <xf numFmtId="165" fontId="69" fillId="4" borderId="13" xfId="42" quotePrefix="1" applyAlignment="1">
      <alignment horizontal="left" vertical="center"/>
    </xf>
    <xf numFmtId="0" fontId="20" fillId="0" borderId="0" xfId="4" applyNumberFormat="1" applyFont="1" applyAlignment="1">
      <alignment horizontal="left" wrapText="1"/>
    </xf>
    <xf numFmtId="3" fontId="51" fillId="4" borderId="13" xfId="23" applyNumberFormat="1">
      <alignment horizontal="right" vertical="center"/>
    </xf>
    <xf numFmtId="14" fontId="52" fillId="4" borderId="13" xfId="25" quotePrefix="1" applyNumberFormat="1" applyAlignment="1">
      <alignment horizontal="left" vertical="center"/>
    </xf>
    <xf numFmtId="165" fontId="50" fillId="10" borderId="14" xfId="29" applyFill="1" applyBorder="1" applyAlignment="1">
      <alignment horizontal="center"/>
    </xf>
    <xf numFmtId="171" fontId="20" fillId="0" borderId="9" xfId="0" applyNumberFormat="1" applyFont="1" applyBorder="1" applyAlignment="1">
      <alignment horizontal="right" vertical="center" wrapText="1" readingOrder="1"/>
    </xf>
    <xf numFmtId="171" fontId="58" fillId="11" borderId="0" xfId="0" applyNumberFormat="1" applyFont="1" applyFill="1" applyAlignment="1">
      <alignment horizontal="right" vertical="center" wrapText="1"/>
    </xf>
    <xf numFmtId="165" fontId="58" fillId="11" borderId="0" xfId="0" applyFont="1" applyFill="1" applyAlignment="1">
      <alignment horizontal="right" vertical="center" wrapText="1"/>
    </xf>
    <xf numFmtId="171" fontId="20" fillId="11" borderId="9" xfId="0" applyNumberFormat="1" applyFont="1" applyFill="1" applyBorder="1" applyAlignment="1">
      <alignment horizontal="right" vertical="center" wrapText="1"/>
    </xf>
    <xf numFmtId="165" fontId="20" fillId="11" borderId="10" xfId="0" applyFont="1" applyFill="1" applyBorder="1" applyAlignment="1">
      <alignment horizontal="right" vertical="center" wrapText="1"/>
    </xf>
    <xf numFmtId="3" fontId="58" fillId="11" borderId="0" xfId="0" applyNumberFormat="1" applyFont="1" applyFill="1" applyAlignment="1">
      <alignment horizontal="right" vertical="center" wrapText="1"/>
    </xf>
    <xf numFmtId="165" fontId="38" fillId="0" borderId="0" xfId="7" applyFont="1" applyAlignment="1">
      <alignment horizontal="left" readingOrder="1"/>
    </xf>
    <xf numFmtId="0" fontId="5" fillId="0" borderId="0" xfId="47" applyAlignment="1">
      <alignment horizontal="center" vertical="center" wrapText="1"/>
    </xf>
    <xf numFmtId="0" fontId="5" fillId="0" borderId="0" xfId="47"/>
    <xf numFmtId="14" fontId="5" fillId="0" borderId="0" xfId="47" applyNumberFormat="1"/>
    <xf numFmtId="3" fontId="70" fillId="0" borderId="22" xfId="47" applyNumberFormat="1" applyFont="1" applyBorder="1" applyAlignment="1">
      <alignment horizontal="right" vertical="center"/>
    </xf>
    <xf numFmtId="167" fontId="70" fillId="0" borderId="22" xfId="47" applyNumberFormat="1" applyFont="1" applyBorder="1" applyAlignment="1">
      <alignment horizontal="right" vertical="center"/>
    </xf>
    <xf numFmtId="171" fontId="5" fillId="0" borderId="0" xfId="47" applyNumberFormat="1"/>
    <xf numFmtId="1" fontId="5" fillId="0" borderId="0" xfId="47" applyNumberFormat="1"/>
    <xf numFmtId="180" fontId="20" fillId="0" borderId="0" xfId="0" applyNumberFormat="1" applyFont="1"/>
    <xf numFmtId="3" fontId="70" fillId="0" borderId="0" xfId="47" applyNumberFormat="1" applyFont="1" applyAlignment="1">
      <alignment horizontal="right" vertical="center"/>
    </xf>
    <xf numFmtId="0" fontId="20" fillId="0" borderId="0" xfId="4" applyNumberFormat="1" applyFont="1" applyAlignment="1">
      <alignment wrapText="1"/>
    </xf>
    <xf numFmtId="0" fontId="20" fillId="0" borderId="0" xfId="4" applyNumberFormat="1" applyFont="1"/>
    <xf numFmtId="165" fontId="68" fillId="0" borderId="13" xfId="44" quotePrefix="1" applyFill="1">
      <alignment horizontal="left" vertical="center"/>
    </xf>
    <xf numFmtId="165" fontId="68" fillId="0" borderId="13" xfId="44" applyFill="1">
      <alignment horizontal="left" vertical="center"/>
    </xf>
    <xf numFmtId="179" fontId="68" fillId="0" borderId="13" xfId="43" applyFill="1">
      <alignment horizontal="right" vertical="center"/>
    </xf>
    <xf numFmtId="167" fontId="68" fillId="14" borderId="13" xfId="43" applyNumberFormat="1" applyFill="1">
      <alignment horizontal="right" vertical="center"/>
    </xf>
    <xf numFmtId="3" fontId="20" fillId="11" borderId="0" xfId="0" applyNumberFormat="1" applyFont="1" applyFill="1" applyAlignment="1">
      <alignment horizontal="right" vertical="center" wrapText="1"/>
    </xf>
    <xf numFmtId="165" fontId="20" fillId="11" borderId="8" xfId="0" applyFont="1" applyFill="1" applyBorder="1" applyAlignment="1">
      <alignment horizontal="right" vertical="center" wrapText="1"/>
    </xf>
    <xf numFmtId="165" fontId="72" fillId="18" borderId="13" xfId="48" applyAlignment="1">
      <alignment vertical="center"/>
    </xf>
    <xf numFmtId="165" fontId="72" fillId="18" borderId="13" xfId="50" quotePrefix="1" applyAlignment="1">
      <alignment horizontal="center"/>
    </xf>
    <xf numFmtId="165" fontId="72" fillId="18" borderId="13" xfId="50" applyAlignment="1">
      <alignment horizontal="center"/>
    </xf>
    <xf numFmtId="165" fontId="52" fillId="4" borderId="13" xfId="54" quotePrefix="1" applyAlignment="1">
      <alignment horizontal="left" vertical="center"/>
    </xf>
    <xf numFmtId="165" fontId="53" fillId="5" borderId="13" xfId="56" quotePrefix="1" applyAlignment="1">
      <alignment horizontal="left" vertical="center"/>
    </xf>
    <xf numFmtId="165" fontId="50" fillId="6" borderId="13" xfId="53" applyAlignment="1">
      <alignment horizontal="center"/>
    </xf>
    <xf numFmtId="165" fontId="52" fillId="4" borderId="13" xfId="54" applyAlignment="1">
      <alignment horizontal="left" vertical="center"/>
    </xf>
    <xf numFmtId="181" fontId="0" fillId="0" borderId="0" xfId="0" applyNumberFormat="1"/>
    <xf numFmtId="167" fontId="49" fillId="5" borderId="13" xfId="20">
      <alignment horizontal="right" vertical="center"/>
    </xf>
    <xf numFmtId="0" fontId="50" fillId="16" borderId="13" xfId="59" applyFont="1" applyFill="1" applyBorder="1" applyAlignment="1">
      <alignment horizontal="center" vertical="center" wrapText="1"/>
    </xf>
    <xf numFmtId="0" fontId="50" fillId="16" borderId="21" xfId="59" applyFont="1" applyFill="1" applyBorder="1" applyAlignment="1">
      <alignment horizontal="center" vertical="center" wrapText="1"/>
    </xf>
    <xf numFmtId="0" fontId="3" fillId="0" borderId="0" xfId="47" applyFont="1" applyAlignment="1">
      <alignment horizontal="center" vertical="center" wrapText="1"/>
    </xf>
    <xf numFmtId="1" fontId="20" fillId="0" borderId="0" xfId="3" applyNumberFormat="1" applyFont="1"/>
    <xf numFmtId="165" fontId="67" fillId="0" borderId="0" xfId="0" applyFont="1"/>
    <xf numFmtId="182" fontId="67" fillId="0" borderId="0" xfId="0" applyNumberFormat="1" applyFont="1"/>
    <xf numFmtId="0" fontId="2" fillId="0" borderId="0" xfId="47" applyFont="1" applyAlignment="1">
      <alignment horizontal="center" vertical="center" wrapText="1"/>
    </xf>
    <xf numFmtId="167" fontId="51" fillId="17" borderId="13" xfId="0" applyNumberFormat="1" applyFont="1" applyFill="1" applyBorder="1" applyAlignment="1">
      <alignment horizontal="right" vertical="center" wrapText="1"/>
    </xf>
    <xf numFmtId="10" fontId="51" fillId="17" borderId="13" xfId="0" applyNumberFormat="1" applyFont="1" applyFill="1" applyBorder="1" applyAlignment="1">
      <alignment horizontal="right" vertical="center" wrapText="1"/>
    </xf>
    <xf numFmtId="10" fontId="51" fillId="17" borderId="21" xfId="0" applyNumberFormat="1" applyFont="1" applyFill="1" applyBorder="1" applyAlignment="1">
      <alignment horizontal="right" vertical="center" wrapText="1"/>
    </xf>
    <xf numFmtId="167" fontId="49" fillId="15" borderId="13" xfId="0" applyNumberFormat="1" applyFont="1" applyFill="1" applyBorder="1" applyAlignment="1">
      <alignment horizontal="right" vertical="center" wrapText="1"/>
    </xf>
    <xf numFmtId="10" fontId="49" fillId="15" borderId="13" xfId="0" applyNumberFormat="1" applyFont="1" applyFill="1" applyBorder="1" applyAlignment="1">
      <alignment horizontal="right" vertical="center" wrapText="1"/>
    </xf>
    <xf numFmtId="10" fontId="49" fillId="15" borderId="21" xfId="0" applyNumberFormat="1" applyFont="1" applyFill="1" applyBorder="1" applyAlignment="1">
      <alignment horizontal="right" vertical="center" wrapText="1"/>
    </xf>
    <xf numFmtId="165" fontId="52" fillId="17" borderId="13" xfId="0" applyFont="1" applyFill="1" applyBorder="1" applyAlignment="1">
      <alignment horizontal="left" vertical="center" wrapText="1"/>
    </xf>
    <xf numFmtId="165" fontId="53" fillId="15" borderId="13" xfId="0" applyFont="1" applyFill="1" applyBorder="1" applyAlignment="1">
      <alignment horizontal="left" vertical="center" wrapText="1"/>
    </xf>
    <xf numFmtId="165" fontId="50" fillId="6" borderId="13" xfId="53" quotePrefix="1" applyAlignment="1">
      <alignment horizontal="center"/>
    </xf>
    <xf numFmtId="0" fontId="38" fillId="0" borderId="0" xfId="6" applyFont="1" applyAlignment="1">
      <alignment horizontal="left" vertical="top" wrapText="1"/>
    </xf>
    <xf numFmtId="165" fontId="52" fillId="0" borderId="18" xfId="54" applyFill="1" applyBorder="1" applyAlignment="1">
      <alignment horizontal="left" vertical="center"/>
    </xf>
    <xf numFmtId="165" fontId="8" fillId="0" borderId="0" xfId="0" applyFont="1" applyAlignment="1">
      <alignment horizontal="right"/>
    </xf>
    <xf numFmtId="0" fontId="32" fillId="0" borderId="0" xfId="2" applyFont="1"/>
    <xf numFmtId="0" fontId="73" fillId="0" borderId="0" xfId="2" applyFont="1"/>
    <xf numFmtId="0" fontId="74" fillId="0" borderId="0" xfId="2" applyFont="1"/>
    <xf numFmtId="0" fontId="9" fillId="0" borderId="0" xfId="8" applyFont="1" applyAlignment="1">
      <alignment horizontal="left"/>
    </xf>
    <xf numFmtId="0" fontId="20" fillId="0" borderId="0" xfId="2" applyFont="1"/>
    <xf numFmtId="170" fontId="20" fillId="11" borderId="0" xfId="8" applyNumberFormat="1" applyFont="1" applyFill="1"/>
    <xf numFmtId="0" fontId="32" fillId="0" borderId="0" xfId="8" applyFont="1" applyAlignment="1">
      <alignment wrapText="1"/>
    </xf>
    <xf numFmtId="0" fontId="32" fillId="0" borderId="24" xfId="2" applyFont="1" applyBorder="1"/>
    <xf numFmtId="177" fontId="0" fillId="0" borderId="0" xfId="13" applyNumberFormat="1" applyFont="1"/>
    <xf numFmtId="10" fontId="20" fillId="2" borderId="0" xfId="13" applyNumberFormat="1" applyFont="1" applyFill="1" applyAlignment="1">
      <alignment horizontal="right" indent="1"/>
    </xf>
    <xf numFmtId="10" fontId="24" fillId="0" borderId="0" xfId="13" applyNumberFormat="1" applyFont="1"/>
    <xf numFmtId="165" fontId="24" fillId="0" borderId="0" xfId="0" applyFont="1"/>
    <xf numFmtId="10" fontId="38" fillId="2" borderId="6" xfId="13" applyNumberFormat="1" applyFont="1" applyFill="1" applyBorder="1" applyAlignment="1">
      <alignment horizontal="right" indent="1"/>
    </xf>
    <xf numFmtId="3" fontId="64" fillId="5" borderId="13" xfId="20" applyNumberFormat="1" applyFont="1">
      <alignment horizontal="right" vertical="center"/>
    </xf>
    <xf numFmtId="165" fontId="52" fillId="4" borderId="13" xfId="54" quotePrefix="1" applyAlignment="1">
      <alignment horizontal="left" vertical="center" indent="1"/>
    </xf>
    <xf numFmtId="165" fontId="52" fillId="4" borderId="13" xfId="54" quotePrefix="1" applyAlignment="1">
      <alignment horizontal="left" vertical="center" indent="2"/>
    </xf>
    <xf numFmtId="165" fontId="38" fillId="0" borderId="0" xfId="0" applyFont="1" applyAlignment="1">
      <alignment horizontal="left"/>
    </xf>
    <xf numFmtId="3" fontId="38" fillId="0" borderId="0" xfId="9" applyNumberFormat="1" applyFont="1" applyAlignment="1">
      <alignment horizontal="right" indent="1"/>
    </xf>
    <xf numFmtId="10" fontId="38" fillId="0" borderId="0" xfId="13" applyNumberFormat="1" applyFont="1" applyFill="1" applyBorder="1" applyAlignment="1">
      <alignment horizontal="right" indent="1"/>
    </xf>
    <xf numFmtId="168" fontId="51" fillId="4" borderId="13" xfId="55">
      <alignment horizontal="right" vertical="center"/>
    </xf>
    <xf numFmtId="10" fontId="51" fillId="4" borderId="13" xfId="24">
      <alignment horizontal="right" vertical="center"/>
    </xf>
    <xf numFmtId="168" fontId="49" fillId="5" borderId="13" xfId="57">
      <alignment horizontal="right" vertical="center"/>
    </xf>
    <xf numFmtId="10" fontId="49" fillId="5" borderId="13" xfId="58">
      <alignment horizontal="right" vertical="center"/>
    </xf>
    <xf numFmtId="168" fontId="21" fillId="4" borderId="13" xfId="45">
      <alignment horizontal="right" vertical="center"/>
    </xf>
    <xf numFmtId="165" fontId="72" fillId="13" borderId="13" xfId="49" quotePrefix="1">
      <alignment horizontal="left" vertical="center"/>
    </xf>
    <xf numFmtId="168" fontId="72" fillId="13" borderId="13" xfId="51">
      <alignment horizontal="right" vertical="center"/>
    </xf>
    <xf numFmtId="179" fontId="21" fillId="4" borderId="13" xfId="40">
      <alignment horizontal="right" vertical="center"/>
    </xf>
    <xf numFmtId="165" fontId="68" fillId="13" borderId="13" xfId="44" quotePrefix="1">
      <alignment horizontal="left" vertical="center"/>
    </xf>
    <xf numFmtId="165" fontId="68" fillId="13" borderId="13" xfId="44">
      <alignment horizontal="left" vertical="center"/>
    </xf>
    <xf numFmtId="179" fontId="68" fillId="13" borderId="13" xfId="43">
      <alignment horizontal="right" vertical="center"/>
    </xf>
    <xf numFmtId="165" fontId="52" fillId="4" borderId="13" xfId="25" quotePrefix="1" applyAlignment="1">
      <alignment horizontal="left" vertical="center"/>
    </xf>
    <xf numFmtId="10" fontId="51" fillId="4" borderId="13" xfId="63">
      <alignment horizontal="right" vertical="center"/>
    </xf>
    <xf numFmtId="165" fontId="52" fillId="4" borderId="13" xfId="25" applyAlignment="1">
      <alignment horizontal="left" vertical="center"/>
    </xf>
    <xf numFmtId="171" fontId="0" fillId="0" borderId="0" xfId="13" applyNumberFormat="1" applyFont="1"/>
    <xf numFmtId="165" fontId="38" fillId="0" borderId="0" xfId="4" applyFont="1" applyAlignment="1">
      <alignment horizontal="left" vertical="top" wrapText="1"/>
    </xf>
    <xf numFmtId="165" fontId="16" fillId="3" borderId="2" xfId="4" quotePrefix="1" applyFont="1" applyFill="1" applyBorder="1" applyAlignment="1">
      <alignment horizontal="right" indent="1"/>
    </xf>
    <xf numFmtId="0" fontId="16" fillId="3" borderId="2" xfId="4" applyNumberFormat="1" applyFont="1" applyFill="1" applyBorder="1" applyAlignment="1">
      <alignment horizontal="right" indent="1"/>
    </xf>
    <xf numFmtId="165" fontId="16" fillId="3" borderId="2" xfId="4" applyFont="1" applyFill="1" applyBorder="1" applyAlignment="1">
      <alignment horizontal="right" indent="1"/>
    </xf>
    <xf numFmtId="0" fontId="20" fillId="0" borderId="0" xfId="4" applyNumberFormat="1" applyFont="1" applyAlignment="1">
      <alignment horizontal="left" wrapText="1"/>
    </xf>
    <xf numFmtId="0" fontId="20" fillId="0" borderId="0" xfId="4" applyNumberFormat="1" applyFont="1" applyAlignment="1">
      <alignment horizontal="justify"/>
    </xf>
    <xf numFmtId="0" fontId="20" fillId="0" borderId="5" xfId="4" applyNumberFormat="1" applyFont="1" applyBorder="1" applyAlignment="1">
      <alignment horizontal="justify" wrapText="1"/>
    </xf>
    <xf numFmtId="0" fontId="20" fillId="0" borderId="5" xfId="4" applyNumberFormat="1" applyFont="1" applyBorder="1" applyAlignment="1">
      <alignment horizontal="justify"/>
    </xf>
    <xf numFmtId="0" fontId="38" fillId="0" borderId="0" xfId="6" applyFont="1" applyAlignment="1">
      <alignment horizontal="left" vertical="top" wrapText="1"/>
    </xf>
    <xf numFmtId="0" fontId="38" fillId="0" borderId="0" xfId="6" applyFont="1" applyAlignment="1">
      <alignment vertical="top" wrapText="1"/>
    </xf>
    <xf numFmtId="0" fontId="38" fillId="0" borderId="0" xfId="2" applyFont="1" applyAlignment="1">
      <alignment horizontal="left" vertical="top" wrapText="1"/>
    </xf>
    <xf numFmtId="165" fontId="38" fillId="2" borderId="0" xfId="10" quotePrefix="1" applyNumberFormat="1" applyFont="1" applyFill="1" applyBorder="1" applyAlignment="1">
      <alignment horizontal="center" vertical="center"/>
    </xf>
    <xf numFmtId="0" fontId="38" fillId="2" borderId="8" xfId="10" applyNumberFormat="1" applyFont="1" applyFill="1" applyBorder="1" applyAlignment="1">
      <alignment horizontal="center" vertical="center"/>
    </xf>
    <xf numFmtId="0" fontId="38" fillId="2" borderId="0" xfId="10" applyNumberFormat="1" applyFont="1" applyFill="1" applyBorder="1" applyAlignment="1">
      <alignment horizontal="center" vertical="center"/>
    </xf>
    <xf numFmtId="167" fontId="20" fillId="2" borderId="0" xfId="4" applyNumberFormat="1" applyFont="1" applyFill="1" applyAlignment="1">
      <alignment horizontal="left" vertical="center"/>
    </xf>
    <xf numFmtId="167" fontId="38" fillId="2" borderId="0" xfId="4" applyNumberFormat="1" applyFont="1" applyFill="1" applyAlignment="1">
      <alignment horizontal="right" vertical="center"/>
    </xf>
    <xf numFmtId="167" fontId="20" fillId="2" borderId="0" xfId="4" applyNumberFormat="1" applyFont="1" applyFill="1" applyAlignment="1">
      <alignment horizontal="center"/>
    </xf>
    <xf numFmtId="167" fontId="38" fillId="2" borderId="0" xfId="4" applyNumberFormat="1" applyFont="1" applyFill="1" applyAlignment="1">
      <alignment horizontal="center"/>
    </xf>
    <xf numFmtId="165" fontId="69" fillId="4" borderId="19" xfId="42" quotePrefix="1" applyBorder="1" applyAlignment="1">
      <alignment horizontal="left" vertical="center"/>
    </xf>
    <xf numFmtId="165" fontId="0" fillId="0" borderId="20" xfId="0" applyBorder="1" applyAlignment="1">
      <alignment horizontal="left" vertical="center"/>
    </xf>
    <xf numFmtId="165" fontId="0" fillId="0" borderId="21" xfId="0" applyBorder="1" applyAlignment="1">
      <alignment horizontal="left" vertical="center"/>
    </xf>
    <xf numFmtId="165" fontId="69" fillId="4" borderId="20" xfId="42" quotePrefix="1" applyBorder="1" applyAlignment="1">
      <alignment horizontal="left" vertical="center"/>
    </xf>
    <xf numFmtId="165" fontId="50" fillId="6" borderId="13" xfId="53" quotePrefix="1" applyAlignment="1">
      <alignment horizontal="center"/>
    </xf>
    <xf numFmtId="165" fontId="0" fillId="0" borderId="11" xfId="0" applyBorder="1" applyAlignment="1">
      <alignment horizontal="center"/>
    </xf>
    <xf numFmtId="165" fontId="50" fillId="6" borderId="15" xfId="53" quotePrefix="1" applyBorder="1" applyAlignment="1">
      <alignment horizontal="center"/>
    </xf>
    <xf numFmtId="165" fontId="0" fillId="0" borderId="14" xfId="0" applyBorder="1" applyAlignment="1">
      <alignment horizontal="center"/>
    </xf>
    <xf numFmtId="165" fontId="50" fillId="6" borderId="15" xfId="26" quotePrefix="1" applyBorder="1" applyAlignment="1">
      <alignment horizontal="center" vertical="center"/>
    </xf>
    <xf numFmtId="165" fontId="0" fillId="0" borderId="14" xfId="0" applyBorder="1" applyAlignment="1">
      <alignment horizontal="center" vertical="center"/>
    </xf>
    <xf numFmtId="165" fontId="50" fillId="10" borderId="15" xfId="29" applyFill="1" applyBorder="1" applyAlignment="1">
      <alignment horizontal="center"/>
    </xf>
    <xf numFmtId="165" fontId="50" fillId="10" borderId="14" xfId="29" applyFill="1" applyBorder="1" applyAlignment="1">
      <alignment horizontal="center"/>
    </xf>
    <xf numFmtId="165" fontId="38" fillId="2" borderId="12" xfId="0" applyFont="1" applyFill="1" applyBorder="1" applyAlignment="1">
      <alignment horizontal="center"/>
    </xf>
    <xf numFmtId="0" fontId="38" fillId="0" borderId="3" xfId="11" applyFont="1" applyBorder="1" applyAlignment="1">
      <alignment horizontal="center"/>
    </xf>
    <xf numFmtId="165" fontId="50" fillId="16" borderId="16" xfId="0" applyFont="1" applyFill="1" applyBorder="1" applyAlignment="1">
      <alignment horizontal="center" wrapText="1"/>
    </xf>
    <xf numFmtId="165" fontId="50" fillId="16" borderId="15" xfId="0" applyFont="1" applyFill="1" applyBorder="1" applyAlignment="1">
      <alignment horizontal="center" wrapText="1"/>
    </xf>
    <xf numFmtId="165" fontId="50" fillId="16" borderId="14" xfId="0" applyFont="1" applyFill="1" applyBorder="1" applyAlignment="1">
      <alignment horizontal="center" wrapText="1"/>
    </xf>
    <xf numFmtId="165" fontId="50" fillId="16" borderId="23" xfId="0" applyFont="1" applyFill="1" applyBorder="1" applyAlignment="1">
      <alignment horizontal="center" wrapText="1"/>
    </xf>
    <xf numFmtId="165" fontId="0" fillId="0" borderId="23" xfId="0" applyBorder="1" applyAlignment="1">
      <alignment horizontal="center"/>
    </xf>
    <xf numFmtId="0" fontId="50" fillId="16" borderId="13" xfId="59" applyFont="1" applyFill="1" applyBorder="1" applyAlignment="1">
      <alignment horizontal="center" wrapText="1"/>
    </xf>
    <xf numFmtId="0" fontId="50" fillId="16" borderId="21" xfId="59" applyFont="1" applyFill="1" applyBorder="1" applyAlignment="1">
      <alignment horizontal="center" wrapText="1"/>
    </xf>
  </cellXfs>
  <cellStyles count="67">
    <cellStyle name="consejo" xfId="10" xr:uid="{00000000-0005-0000-0000-000000000000}"/>
    <cellStyle name="Hipervínculo 2" xfId="17" xr:uid="{00000000-0005-0000-0000-000001000000}"/>
    <cellStyle name="Hipervínculo 3" xfId="15" xr:uid="{00000000-0005-0000-0000-000002000000}"/>
    <cellStyle name="Millares" xfId="18" builtinId="3"/>
    <cellStyle name="MSTRStyle.Todos.c01345FC2B5437FE7CC6FC097290B19B5_d21bff2c-6d57-4b21-a9db-885c116d5232" xfId="64" xr:uid="{AF487255-1B73-4CEA-9C26-18068ACF8F56}"/>
    <cellStyle name="MSTRStyle.Todos.c1_f233c5b5-8efc-40cc-a089-d6ee1d6d5aff" xfId="28" xr:uid="{00000000-0005-0000-0000-000004000000}"/>
    <cellStyle name="MSTRStyle.Todos.c12_41e5c802-0036-4296-98c2-7fda3afe8126" xfId="45" xr:uid="{67A0AA3A-AC11-4695-8802-88404AA6C089}"/>
    <cellStyle name="MSTRStyle.Todos.c12_7a1e8989-ce78-4d49-8f33-804e75eaa9ac" xfId="40" xr:uid="{00000000-0005-0000-0000-000005000000}"/>
    <cellStyle name="MSTRStyle.Todos.c13_0b0314d6-c2e0-43d2-a5aa-9345e4338932" xfId="62" xr:uid="{E77B47E2-34CD-43A9-B992-E781A910FBB3}"/>
    <cellStyle name="MSTRStyle.Todos.c13_1c857d04-1888-46ca-a093-da254b91b892" xfId="44" xr:uid="{00000000-0005-0000-0000-000006000000}"/>
    <cellStyle name="MSTRStyle.Todos.c13_7e420611-275d-473b-8f31-0e521fd83d09" xfId="26" xr:uid="{00000000-0005-0000-0000-000007000000}"/>
    <cellStyle name="MSTRStyle.Todos.c14_bd018b41-2aac-4afa-b128-186e0d2a0ba8" xfId="43" xr:uid="{00000000-0005-0000-0000-000008000000}"/>
    <cellStyle name="MSTRStyle.Todos.c15_15fbff46-fe6a-4e3e-a0de-d99014ad5935" xfId="55" xr:uid="{CBC9C65B-4B9A-4409-A2B6-9DC46AD977FB}"/>
    <cellStyle name="MSTRStyle.Todos.c16_a3abbdba-39c5-4475-8de4-e6135500e251" xfId="23" xr:uid="{00000000-0005-0000-0000-00000A000000}"/>
    <cellStyle name="MSTRStyle.Todos.c17_4d0c6726-016a-458a-8b38-aa05b0e7297c" xfId="46" xr:uid="{D18DF0AE-27F8-4B95-8BD1-57C13B7B04DF}"/>
    <cellStyle name="MSTRStyle.Todos.c17_9a84d701-23f0-4645-bc21-6b9831c6df1c" xfId="63" xr:uid="{14423CFE-7906-4680-A545-0493BD2E2652}"/>
    <cellStyle name="MSTRStyle.Todos.c18_19c4098a-8743-4bc4-b466-65d82a5a7505" xfId="24" xr:uid="{00000000-0005-0000-0000-00000B000000}"/>
    <cellStyle name="MSTRStyle.Todos.c19_15009b83-d662-472c-ae48-4df3fea471dd" xfId="35" xr:uid="{00000000-0005-0000-0000-00000C000000}"/>
    <cellStyle name="MSTRStyle.Todos.c19_5273395b-330c-4453-bb5e-3d097a5f9a38" xfId="57" xr:uid="{5089B4E7-27A2-4D31-918A-A7C85961DB86}"/>
    <cellStyle name="MSTRStyle.Todos.c2_3a581374-dd4c-4b65-a07e-d5e7fd3fec7a" xfId="52" xr:uid="{0E9F78D5-4D9A-4151-B054-A0EEE46EFED7}"/>
    <cellStyle name="MSTRStyle.Todos.c2_3c6e317f-bd39-4422-933b-ac144830b67b" xfId="21" xr:uid="{00000000-0005-0000-0000-00000D000000}"/>
    <cellStyle name="MSTRStyle.Todos.c2_c104d2fa-5300-418c-a569-abbb41344e9d" xfId="41" xr:uid="{00000000-0005-0000-0000-00000E000000}"/>
    <cellStyle name="MSTRStyle.Todos.c2_e153042f-707e-470f-9ae6-b2261dc537dd" xfId="48" xr:uid="{0C089A2F-1D42-4871-B3A0-B3855D13E552}"/>
    <cellStyle name="MSTRStyle.Todos.c20_17d38e15-bcc2-49f6-adb0-74fa24f73c0d" xfId="19" xr:uid="{00000000-0005-0000-0000-00000F000000}"/>
    <cellStyle name="MSTRStyle.Todos.c21_8e710c8e-e33a-4c2d-8e81-b7657ce67fb9" xfId="33" xr:uid="{00000000-0005-0000-0000-000010000000}"/>
    <cellStyle name="MSTRStyle.Todos.c22_8ff8ac70-2ad1-4e8d-b36a-325273c52159" xfId="56" xr:uid="{FFD0639C-6CE7-4D97-BF9A-C36F9456FA99}"/>
    <cellStyle name="MSTRStyle.Todos.c22_928c9b5c-8086-45a3-84f9-2dc5b737a557" xfId="27" xr:uid="{00000000-0005-0000-0000-000011000000}"/>
    <cellStyle name="MSTRStyle.Todos.c23_54a66e00-ce3a-4eb4-88c1-b8c753f0ebd7" xfId="32" xr:uid="{00000000-0005-0000-0000-000012000000}"/>
    <cellStyle name="MSTRStyle.Todos.c23_b4897d19-5129-427d-b27c-b6d10c22bb8b" xfId="20" xr:uid="{00000000-0005-0000-0000-000013000000}"/>
    <cellStyle name="MSTRStyle.Todos.c24_035038c2-2ddd-4b85-84d7-5bc27c6cfc1f" xfId="22" xr:uid="{00000000-0005-0000-0000-000014000000}"/>
    <cellStyle name="MSTRStyle.Todos.c24_08dad9a3-f282-4d8f-8754-383bda6f9464" xfId="58" xr:uid="{94577577-EA40-4777-8DFF-4664E10FBDE0}"/>
    <cellStyle name="MSTRStyle.Todos.c25_afaf7586-66ac-412d-9de1-4c2909e1f8f2" xfId="31" xr:uid="{00000000-0005-0000-0000-000015000000}"/>
    <cellStyle name="MSTRStyle.Todos.c3_12fa68d3-c457-4d25-994e-10345e19d365" xfId="54" xr:uid="{AADFEBED-E0AA-44F6-928D-83E8D7C60954}"/>
    <cellStyle name="MSTRStyle.Todos.c3_643e75d5-5bb6-4a8f-a153-5b2cbad6ca42" xfId="25" xr:uid="{00000000-0005-0000-0000-000016000000}"/>
    <cellStyle name="MSTRStyle.Todos.c3_c7acf525-e5b5-4332-9962-8db109e784ea" xfId="42" xr:uid="{00000000-0005-0000-0000-000017000000}"/>
    <cellStyle name="MSTRStyle.Todos.c6_81bfd3a6-0f47-492d-bc49-79c4fbba0499" xfId="34" xr:uid="{00000000-0005-0000-0000-000018000000}"/>
    <cellStyle name="MSTRStyle.Todos.c664D86AC864EB7F1EB71E0963B03102A_d6ca69ad-1ff2-41b0-86b3-47dddf07b00e" xfId="65" xr:uid="{F255159D-A48B-44D7-9225-CCD3E9F88463}"/>
    <cellStyle name="MSTRStyle.Todos.c7_03c312d0-6154-48f1-b89c-a4374d2ac33b" xfId="50" xr:uid="{6BBFE342-F0F2-48F2-9896-0157F62CAB84}"/>
    <cellStyle name="MSTRStyle.Todos.c7_3e22e94e-2e1a-4be3-9466-931f06a0e26e" xfId="30" xr:uid="{00000000-0005-0000-0000-000019000000}"/>
    <cellStyle name="MSTRStyle.Todos.c7_4be24ddf-a144-4ef7-aea0-57f6cd34329f" xfId="39" xr:uid="{00000000-0005-0000-0000-00001A000000}"/>
    <cellStyle name="MSTRStyle.Todos.c9_1576a73a-c000-427e-9123-f88f4de52482" xfId="61" xr:uid="{FFA793B7-3F50-4199-9C4F-36F9CE1C1ACE}"/>
    <cellStyle name="MSTRStyle.Todos.c9_4640f619-39fa-4d3e-98e7-beb9e4e71513" xfId="53" xr:uid="{56729557-3780-46F1-A18D-DBCA35551066}"/>
    <cellStyle name="MSTRStyle.Todos.c9_5a51e594-f96b-4da2-8e95-9c20ffe12f9e" xfId="29" xr:uid="{00000000-0005-0000-0000-00001B000000}"/>
    <cellStyle name="MSTRStyle.Todos.cDD77117A8A407989421D709872706048_c40abd0a-78c5-4b85-96d0-e2bfe39c315b" xfId="66" xr:uid="{2AD10A2B-A4A2-44A4-A050-68779D459EBD}"/>
    <cellStyle name="MSTRStyle.Todos.cEF9EF78311EBE4B100000080EFC544CB_941934bb-17c9-4476-9644-f6ead735be79" xfId="49" xr:uid="{76DD4D36-5A03-4E73-B3A4-6DA9693F0638}"/>
    <cellStyle name="MSTRStyle.Todos.cEF9EFC7911EBE4B100000080EFC544CB_fada1520-e799-4241-8aee-b007ed03b5f8" xfId="51" xr:uid="{267C298B-0156-4CEE-9019-4AEB8EB4CEAB}"/>
    <cellStyle name="Normal" xfId="0" builtinId="0"/>
    <cellStyle name="Normal 10" xfId="47" xr:uid="{7058EDDB-2C98-440F-B7DB-70A68D35EAE7}"/>
    <cellStyle name="Normal 11" xfId="59" xr:uid="{58FEF1AE-EFAA-4806-BFE1-A7F55B564B3A}"/>
    <cellStyle name="Normal 12" xfId="60" xr:uid="{E8335E95-8B56-4206-8E80-4F2445F731AF}"/>
    <cellStyle name="Normal 2" xfId="4" xr:uid="{00000000-0005-0000-0000-00001D000000}"/>
    <cellStyle name="Normal 2 2" xfId="11" xr:uid="{00000000-0005-0000-0000-00001E000000}"/>
    <cellStyle name="Normal 2 2 2" xfId="16" xr:uid="{00000000-0005-0000-0000-00001F000000}"/>
    <cellStyle name="Normal 3" xfId="3" xr:uid="{00000000-0005-0000-0000-000020000000}"/>
    <cellStyle name="Normal 3 2" xfId="8" xr:uid="{00000000-0005-0000-0000-000021000000}"/>
    <cellStyle name="Normal 4" xfId="5" xr:uid="{00000000-0005-0000-0000-000022000000}"/>
    <cellStyle name="Normal 4 2" xfId="7" xr:uid="{00000000-0005-0000-0000-000023000000}"/>
    <cellStyle name="Normal 5" xfId="12" xr:uid="{00000000-0005-0000-0000-000024000000}"/>
    <cellStyle name="Normal 6" xfId="36" xr:uid="{00000000-0005-0000-0000-000025000000}"/>
    <cellStyle name="Normal 7" xfId="2" xr:uid="{00000000-0005-0000-0000-000026000000}"/>
    <cellStyle name="Normal 8" xfId="37" xr:uid="{00000000-0005-0000-0000-000027000000}"/>
    <cellStyle name="Normal 9" xfId="38" xr:uid="{00000000-0005-0000-0000-000028000000}"/>
    <cellStyle name="Normal_3 Regimen Ordinario" xfId="14" xr:uid="{00000000-0005-0000-0000-000029000000}"/>
    <cellStyle name="Normal_5 Regimen Especial" xfId="6" xr:uid="{00000000-0005-0000-0000-00002A000000}"/>
    <cellStyle name="Normal_A1 Comparacion Internacional" xfId="1" xr:uid="{00000000-0005-0000-0000-00002B000000}"/>
    <cellStyle name="Normal_cuadro 1.1 2" xfId="9" xr:uid="{00000000-0005-0000-0000-00002C000000}"/>
    <cellStyle name="Porcentaje" xfId="13" builtinId="5"/>
  </cellStyles>
  <dxfs count="3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1" defaultTableStyle="TableStyleMedium2" defaultPivotStyle="PivotStyleLight16">
    <tableStyle name="Invisible" pivot="0" table="0" count="0" xr9:uid="{8B45C24D-6D9C-48B0-A0AE-0CE8249880B0}"/>
  </tableStyles>
  <colors>
    <mruColors>
      <color rgb="FFED7D31"/>
      <color rgb="FF44B114"/>
      <color rgb="FF385723"/>
      <color rgb="FFDAACA8"/>
      <color rgb="FFAF8E00"/>
      <color rgb="FF993300"/>
      <color rgb="FFFFCC66"/>
      <color rgb="FFCFA2CA"/>
      <color rgb="FFCD997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338108955892703"/>
          <c:y val="0.10657897174617879"/>
          <c:w val="0.4868981499263812"/>
          <c:h val="0.782855848901240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1-32E5-4465-9654-3942BDE5BA0E}"/>
              </c:ext>
            </c:extLst>
          </c:dPt>
          <c:dPt>
            <c:idx val="1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3-32E5-4465-9654-3942BDE5BA0E}"/>
              </c:ext>
            </c:extLst>
          </c:dPt>
          <c:dPt>
            <c:idx val="2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5-32E5-4465-9654-3942BDE5BA0E}"/>
              </c:ext>
            </c:extLst>
          </c:dPt>
          <c:dPt>
            <c:idx val="3"/>
            <c:bubble3D val="0"/>
            <c:spPr>
              <a:solidFill>
                <a:srgbClr val="AF8E00"/>
              </a:solidFill>
            </c:spPr>
            <c:extLst>
              <c:ext xmlns:c16="http://schemas.microsoft.com/office/drawing/2014/chart" uri="{C3380CC4-5D6E-409C-BE32-E72D297353CC}">
                <c16:uniqueId val="{00000016-700A-4484-860A-84A5297EFAFD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09-32E5-4465-9654-3942BDE5BA0E}"/>
              </c:ext>
            </c:extLst>
          </c:dPt>
          <c:dPt>
            <c:idx val="5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0B-32E5-4465-9654-3942BDE5BA0E}"/>
              </c:ext>
            </c:extLst>
          </c:dPt>
          <c:dPt>
            <c:idx val="6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0D-32E5-4465-9654-3942BDE5BA0E}"/>
              </c:ext>
            </c:extLst>
          </c:dPt>
          <c:dPt>
            <c:idx val="7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0F-32E5-4465-9654-3942BDE5BA0E}"/>
              </c:ext>
            </c:extLst>
          </c:dPt>
          <c:dPt>
            <c:idx val="8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11-32E5-4465-9654-3942BDE5BA0E}"/>
              </c:ext>
            </c:extLst>
          </c:dPt>
          <c:dPt>
            <c:idx val="9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3-32E5-4465-9654-3942BDE5BA0E}"/>
              </c:ext>
            </c:extLst>
          </c:dPt>
          <c:dPt>
            <c:idx val="10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15-32E5-4465-9654-3942BDE5BA0E}"/>
              </c:ext>
            </c:extLst>
          </c:dPt>
          <c:dPt>
            <c:idx val="11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7-32E5-4465-9654-3942BDE5BA0E}"/>
              </c:ext>
            </c:extLst>
          </c:dPt>
          <c:dPt>
            <c:idx val="12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5-700A-4484-860A-84A5297EFAFD}"/>
              </c:ext>
            </c:extLst>
          </c:dPt>
          <c:dLbls>
            <c:dLbl>
              <c:idx val="0"/>
              <c:layout>
                <c:manualLayout>
                  <c:x val="5.468719267234453E-2"/>
                  <c:y val="-0.148287664041994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5-4465-9654-3942BDE5BA0E}"/>
                </c:ext>
              </c:extLst>
            </c:dLbl>
            <c:dLbl>
              <c:idx val="1"/>
              <c:layout>
                <c:manualLayout>
                  <c:x val="0.12972302747870801"/>
                  <c:y val="-9.88009832104320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84552845528455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2E5-4465-9654-3942BDE5BA0E}"/>
                </c:ext>
              </c:extLst>
            </c:dLbl>
            <c:dLbl>
              <c:idx val="2"/>
              <c:layout>
                <c:manualLayout>
                  <c:x val="0.1836485428693552"/>
                  <c:y val="-4.96729967577582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375594156028071"/>
                      <c:h val="0.154693016314137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2E5-4465-9654-3942BDE5BA0E}"/>
                </c:ext>
              </c:extLst>
            </c:dLbl>
            <c:dLbl>
              <c:idx val="3"/>
              <c:layout>
                <c:manualLayout>
                  <c:x val="0.19417945958194074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250397810533022"/>
                      <c:h val="0.149464258144202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700A-4484-860A-84A5297EFAFD}"/>
                </c:ext>
              </c:extLst>
            </c:dLbl>
            <c:dLbl>
              <c:idx val="4"/>
              <c:layout>
                <c:manualLayout>
                  <c:x val="0.17872908545032251"/>
                  <c:y val="6.30588235294116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E5-4465-9654-3942BDE5BA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5-4465-9654-3942BDE5BA0E}"/>
                </c:ext>
              </c:extLst>
            </c:dLbl>
            <c:dLbl>
              <c:idx val="6"/>
              <c:layout>
                <c:manualLayout>
                  <c:x val="0.1490359609234588"/>
                  <c:y val="0.155735680098811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6358669452032"/>
                      <c:h val="0.1714250424579280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2E5-4465-9654-3942BDE5BA0E}"/>
                </c:ext>
              </c:extLst>
            </c:dLbl>
            <c:dLbl>
              <c:idx val="7"/>
              <c:layout>
                <c:manualLayout>
                  <c:x val="8.743839574010083E-2"/>
                  <c:y val="0.2826666666666666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240650406504068"/>
                      <c:h val="0.118091709124594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2E5-4465-9654-3942BDE5BA0E}"/>
                </c:ext>
              </c:extLst>
            </c:dLbl>
            <c:dLbl>
              <c:idx val="8"/>
              <c:layout>
                <c:manualLayout>
                  <c:x val="-0.16898627671541058"/>
                  <c:y val="0.1628237270341207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E5-4465-9654-3942BDE5BA0E}"/>
                </c:ext>
              </c:extLst>
            </c:dLbl>
            <c:dLbl>
              <c:idx val="9"/>
              <c:layout>
                <c:manualLayout>
                  <c:x val="-0.14607411216455085"/>
                  <c:y val="7.43004724409448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249236702555037"/>
                      <c:h val="0.17152965879265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2E5-4465-9654-3942BDE5BA0E}"/>
                </c:ext>
              </c:extLst>
            </c:dLbl>
            <c:dLbl>
              <c:idx val="10"/>
              <c:layout>
                <c:manualLayout>
                  <c:x val="-0.26829268292682928"/>
                  <c:y val="2.36508671710153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146354266692274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32E5-4465-9654-3942BDE5BA0E}"/>
                </c:ext>
              </c:extLst>
            </c:dLbl>
            <c:dLbl>
              <c:idx val="11"/>
              <c:layout>
                <c:manualLayout>
                  <c:x val="-0.2861788617886179"/>
                  <c:y val="-3.84835695538057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3739837398374"/>
                      <c:h val="0.134196325459317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32E5-4465-9654-3942BDE5BA0E}"/>
                </c:ext>
              </c:extLst>
            </c:dLbl>
            <c:dLbl>
              <c:idx val="12"/>
              <c:layout>
                <c:manualLayout>
                  <c:x val="-0.1804878048780488"/>
                  <c:y val="-0.117124199475065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541463414634148"/>
                      <c:h val="0.166196325459317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700A-4484-860A-84A5297EFAF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Dat_01!$A$34:$A$46</c:f>
              <c:strCache>
                <c:ptCount val="13"/>
                <c:pt idx="0">
                  <c:v>Nuclear</c:v>
                </c:pt>
                <c:pt idx="1">
                  <c:v>Carbón</c:v>
                </c:pt>
                <c:pt idx="2">
                  <c:v>Ciclo combinado</c:v>
                </c:pt>
                <c:pt idx="3">
                  <c:v>Turbina de vapor</c:v>
                </c:pt>
                <c:pt idx="4">
                  <c:v>Cogeneración</c:v>
                </c:pt>
                <c:pt idx="5">
                  <c:v>Fuel</c:v>
                </c:pt>
                <c:pt idx="6">
                  <c:v>Residuos no renovables</c:v>
                </c:pt>
                <c:pt idx="7">
                  <c:v>Residuos renovables</c:v>
                </c:pt>
                <c:pt idx="8">
                  <c:v>Eólica</c:v>
                </c:pt>
                <c:pt idx="9">
                  <c:v>Hidráulica</c:v>
                </c:pt>
                <c:pt idx="10">
                  <c:v>Solar fotovoltaica</c:v>
                </c:pt>
                <c:pt idx="11">
                  <c:v>Solar térmica</c:v>
                </c:pt>
                <c:pt idx="12">
                  <c:v>Otras renovables</c:v>
                </c:pt>
              </c:strCache>
            </c:strRef>
          </c:cat>
          <c:val>
            <c:numRef>
              <c:f>Dat_01!$C$34:$C$46</c:f>
              <c:numCache>
                <c:formatCode>#,##0.0</c:formatCode>
                <c:ptCount val="13"/>
                <c:pt idx="0">
                  <c:v>5.5815813404115646</c:v>
                </c:pt>
                <c:pt idx="1">
                  <c:v>0.98662997693762433</c:v>
                </c:pt>
                <c:pt idx="2">
                  <c:v>19.262097756039321</c:v>
                </c:pt>
                <c:pt idx="3">
                  <c:v>0.44064620543172356</c:v>
                </c:pt>
                <c:pt idx="4">
                  <c:v>4.0854012775299378</c:v>
                </c:pt>
                <c:pt idx="5">
                  <c:v>6.2346162171657941E-3</c:v>
                </c:pt>
                <c:pt idx="6">
                  <c:v>0.2966269629294212</c:v>
                </c:pt>
                <c:pt idx="7">
                  <c:v>0.10322603095911831</c:v>
                </c:pt>
                <c:pt idx="8">
                  <c:v>25.056782592010112</c:v>
                </c:pt>
                <c:pt idx="9">
                  <c:v>13.392424626615062</c:v>
                </c:pt>
                <c:pt idx="10">
                  <c:v>28.098574412000342</c:v>
                </c:pt>
                <c:pt idx="11">
                  <c:v>1.8043708664940947</c:v>
                </c:pt>
                <c:pt idx="12">
                  <c:v>0.88540333642450153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2E5-4465-9654-3942BDE5BA0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19852622507025586"/>
          <c:w val="0.89139096346862223"/>
          <c:h val="0.670075235096791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Dat_01!$A$147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Dat_01!$B$147:$N$147</c:f>
              <c:numCache>
                <c:formatCode>#,##0.0</c:formatCode>
                <c:ptCount val="13"/>
                <c:pt idx="0">
                  <c:v>5127.9636950000004</c:v>
                </c:pt>
                <c:pt idx="1">
                  <c:v>5016.5852709999999</c:v>
                </c:pt>
                <c:pt idx="2">
                  <c:v>4636.1565559999999</c:v>
                </c:pt>
                <c:pt idx="3">
                  <c:v>3631.6146010000002</c:v>
                </c:pt>
                <c:pt idx="4">
                  <c:v>4248.0893850000002</c:v>
                </c:pt>
                <c:pt idx="5">
                  <c:v>5226.0164349999995</c:v>
                </c:pt>
                <c:pt idx="6">
                  <c:v>4737.4506929999998</c:v>
                </c:pt>
                <c:pt idx="7">
                  <c:v>4877.9919600000003</c:v>
                </c:pt>
                <c:pt idx="8">
                  <c:v>2951.0691240000001</c:v>
                </c:pt>
                <c:pt idx="9">
                  <c:v>3062.4801870000001</c:v>
                </c:pt>
                <c:pt idx="10">
                  <c:v>4096.3802539999997</c:v>
                </c:pt>
                <c:pt idx="11">
                  <c:v>5059.0227649999997</c:v>
                </c:pt>
                <c:pt idx="12">
                  <c:v>5094.8395760000003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70-4BE9-B18B-1E29E3BE3F83}"/>
            </c:ext>
          </c:extLst>
        </c:ser>
        <c:ser>
          <c:idx val="0"/>
          <c:order val="1"/>
          <c:tx>
            <c:strRef>
              <c:f>Dat_01!$A$148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Dat_01!$B$148:$N$148</c:f>
              <c:numCache>
                <c:formatCode>#,##0.0</c:formatCode>
                <c:ptCount val="13"/>
                <c:pt idx="0">
                  <c:v>224.37374800000001</c:v>
                </c:pt>
                <c:pt idx="1">
                  <c:v>300.028865</c:v>
                </c:pt>
                <c:pt idx="2">
                  <c:v>310.38593600000002</c:v>
                </c:pt>
                <c:pt idx="3">
                  <c:v>288.07616899999999</c:v>
                </c:pt>
                <c:pt idx="4">
                  <c:v>315.08651700000001</c:v>
                </c:pt>
                <c:pt idx="5">
                  <c:v>297.46981799999998</c:v>
                </c:pt>
                <c:pt idx="6">
                  <c:v>278.05515800000001</c:v>
                </c:pt>
                <c:pt idx="7">
                  <c:v>190.53958</c:v>
                </c:pt>
                <c:pt idx="8">
                  <c:v>169.82641100000001</c:v>
                </c:pt>
                <c:pt idx="9">
                  <c:v>143.526748</c:v>
                </c:pt>
                <c:pt idx="10">
                  <c:v>154.141783</c:v>
                </c:pt>
                <c:pt idx="11">
                  <c:v>105.938849</c:v>
                </c:pt>
                <c:pt idx="12">
                  <c:v>1.1E-4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0-4BE9-B18B-1E29E3BE3F83}"/>
            </c:ext>
          </c:extLst>
        </c:ser>
        <c:ser>
          <c:idx val="4"/>
          <c:order val="2"/>
          <c:tx>
            <c:strRef>
              <c:f>Dat_01!$A$149</c:f>
              <c:strCache>
                <c:ptCount val="1"/>
                <c:pt idx="0">
                  <c:v>Turbina de vapor</c:v>
                </c:pt>
              </c:strCache>
            </c:strRef>
          </c:tx>
          <c:spPr>
            <a:solidFill>
              <a:srgbClr val="AF8E00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Dat_01!$B$149:$N$149</c:f>
              <c:numCache>
                <c:formatCode>#,##0.0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108.616974</c:v>
                </c:pt>
                <c:pt idx="12">
                  <c:v>164.26569699999999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B-4DFF-AD53-7B07EBBCC20E}"/>
            </c:ext>
          </c:extLst>
        </c:ser>
        <c:ser>
          <c:idx val="1"/>
          <c:order val="3"/>
          <c:tx>
            <c:strRef>
              <c:f>Dat_01!$A$150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Dat_01!$B$150:$N$150</c:f>
              <c:numCache>
                <c:formatCode>#,##0.0</c:formatCode>
                <c:ptCount val="13"/>
                <c:pt idx="0">
                  <c:v>2914.4289709999998</c:v>
                </c:pt>
                <c:pt idx="1">
                  <c:v>2348.2528990000001</c:v>
                </c:pt>
                <c:pt idx="2">
                  <c:v>2264.896299</c:v>
                </c:pt>
                <c:pt idx="3">
                  <c:v>3505.494428</c:v>
                </c:pt>
                <c:pt idx="4">
                  <c:v>4516.264698</c:v>
                </c:pt>
                <c:pt idx="5">
                  <c:v>2796.3871949999998</c:v>
                </c:pt>
                <c:pt idx="6">
                  <c:v>2601.0313259999998</c:v>
                </c:pt>
                <c:pt idx="7">
                  <c:v>1974.6932220000001</c:v>
                </c:pt>
                <c:pt idx="8">
                  <c:v>2023.7233229999999</c:v>
                </c:pt>
                <c:pt idx="9">
                  <c:v>2692.3510759999999</c:v>
                </c:pt>
                <c:pt idx="10">
                  <c:v>3980.7121860000002</c:v>
                </c:pt>
                <c:pt idx="11">
                  <c:v>3578.6064449999999</c:v>
                </c:pt>
                <c:pt idx="12">
                  <c:v>3538.346309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70-4BE9-B18B-1E29E3BE3F83}"/>
            </c:ext>
          </c:extLst>
        </c:ser>
        <c:ser>
          <c:idx val="5"/>
          <c:order val="4"/>
          <c:tx>
            <c:strRef>
              <c:f>Dat_01!$A$155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Dat_01!$B$155:$N$155</c:f>
              <c:numCache>
                <c:formatCode>#,##0.0</c:formatCode>
                <c:ptCount val="13"/>
                <c:pt idx="0">
                  <c:v>1402.103447</c:v>
                </c:pt>
                <c:pt idx="1">
                  <c:v>1311.498208</c:v>
                </c:pt>
                <c:pt idx="2">
                  <c:v>1224.0637610000001</c:v>
                </c:pt>
                <c:pt idx="3">
                  <c:v>1543.21272</c:v>
                </c:pt>
                <c:pt idx="4">
                  <c:v>1506.8375820000001</c:v>
                </c:pt>
                <c:pt idx="5">
                  <c:v>1428.380842</c:v>
                </c:pt>
                <c:pt idx="6">
                  <c:v>1372.525161</c:v>
                </c:pt>
                <c:pt idx="7">
                  <c:v>1152.9488690000001</c:v>
                </c:pt>
                <c:pt idx="8">
                  <c:v>1135.3294229999999</c:v>
                </c:pt>
                <c:pt idx="9">
                  <c:v>1158.4630870000001</c:v>
                </c:pt>
                <c:pt idx="10">
                  <c:v>1365.643943</c:v>
                </c:pt>
                <c:pt idx="11">
                  <c:v>1299.381529</c:v>
                </c:pt>
                <c:pt idx="12">
                  <c:v>1208.5679929999999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70-4BE9-B18B-1E29E3BE3F83}"/>
            </c:ext>
          </c:extLst>
        </c:ser>
        <c:ser>
          <c:idx val="3"/>
          <c:order val="5"/>
          <c:tx>
            <c:strRef>
              <c:f>Dat_01!$A$156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Dat_01!$B$156:$N$156</c:f>
              <c:numCache>
                <c:formatCode>#,##0.0</c:formatCode>
                <c:ptCount val="13"/>
                <c:pt idx="0">
                  <c:v>140.658547</c:v>
                </c:pt>
                <c:pt idx="1">
                  <c:v>118.93706349999999</c:v>
                </c:pt>
                <c:pt idx="2">
                  <c:v>120.82929900000001</c:v>
                </c:pt>
                <c:pt idx="3">
                  <c:v>115.758396</c:v>
                </c:pt>
                <c:pt idx="4">
                  <c:v>111.3057175</c:v>
                </c:pt>
                <c:pt idx="5">
                  <c:v>91.833926500000004</c:v>
                </c:pt>
                <c:pt idx="6">
                  <c:v>89.247632999999993</c:v>
                </c:pt>
                <c:pt idx="7">
                  <c:v>76.525302999999994</c:v>
                </c:pt>
                <c:pt idx="8">
                  <c:v>55.897608499999997</c:v>
                </c:pt>
                <c:pt idx="9">
                  <c:v>41.967689</c:v>
                </c:pt>
                <c:pt idx="10">
                  <c:v>59.118400999999999</c:v>
                </c:pt>
                <c:pt idx="11">
                  <c:v>84.448240999999996</c:v>
                </c:pt>
                <c:pt idx="12">
                  <c:v>93.167946499999999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70-4BE9-B18B-1E29E3BE3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0943288"/>
        <c:axId val="690943680"/>
      </c:barChart>
      <c:catAx>
        <c:axId val="690943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1793984487198343"/>
              <c:y val="0.93613490772412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3680"/>
        <c:crosses val="autoZero"/>
        <c:auto val="1"/>
        <c:lblAlgn val="ctr"/>
        <c:lblOffset val="100"/>
        <c:noMultiLvlLbl val="1"/>
      </c:catAx>
      <c:valAx>
        <c:axId val="690943680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>
                    <a:solidFill>
                      <a:srgbClr val="004563"/>
                    </a:solidFill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3.0705323611924532E-2"/>
              <c:y val="7.74362749039716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3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101736308540291"/>
          <c:y val="3.1421838177533384E-2"/>
          <c:w val="0.7745109974551132"/>
          <c:h val="5.94061246545862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1300862004442E-2"/>
          <c:y val="0.18352005286750084"/>
          <c:w val="0.87861960913213566"/>
          <c:h val="0.7060292641567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Dat_01!$Y$182</c:f>
              <c:strCache>
                <c:ptCount val="1"/>
                <c:pt idx="0">
                  <c:v>Generación eólica (GWh)</c:v>
                </c:pt>
              </c:strCache>
            </c:strRef>
          </c:tx>
          <c:spPr>
            <a:solidFill>
              <a:srgbClr val="44B11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86-462B-82E6-5CB9BA0106B9}"/>
              </c:ext>
            </c:extLst>
          </c:dPt>
          <c:dPt>
            <c:idx val="1"/>
            <c:invertIfNegative val="0"/>
            <c:bubble3D val="0"/>
            <c:spPr>
              <a:solidFill>
                <a:srgbClr val="38572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FBE1-4447-9B95-6E000051BCCC}"/>
              </c:ext>
            </c:extLst>
          </c:dPt>
          <c:dPt>
            <c:idx val="4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E9B-4267-9522-A9849656F051}"/>
              </c:ext>
            </c:extLst>
          </c:dPt>
          <c:dPt>
            <c:idx val="5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86-462B-82E6-5CB9BA0106B9}"/>
              </c:ext>
            </c:extLst>
          </c:dPt>
          <c:dPt>
            <c:idx val="6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01F-43D6-B603-8EF2A12A26AE}"/>
              </c:ext>
            </c:extLst>
          </c:dPt>
          <c:dPt>
            <c:idx val="7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DA66-4769-BDF5-E92B1CE694E7}"/>
              </c:ext>
            </c:extLst>
          </c:dPt>
          <c:dPt>
            <c:idx val="8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E5B-4A73-9497-A98ABCECEEB9}"/>
              </c:ext>
            </c:extLst>
          </c:dPt>
          <c:dPt>
            <c:idx val="9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86-462B-82E6-5CB9BA0106B9}"/>
              </c:ext>
            </c:extLst>
          </c:dPt>
          <c:dPt>
            <c:idx val="11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111-4A0E-B83D-1544EFB4B877}"/>
              </c:ext>
            </c:extLst>
          </c:dPt>
          <c:dPt>
            <c:idx val="12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86-462B-82E6-5CB9BA0106B9}"/>
              </c:ext>
            </c:extLst>
          </c:dPt>
          <c:dPt>
            <c:idx val="13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86-462B-82E6-5CB9BA0106B9}"/>
              </c:ext>
            </c:extLst>
          </c:dPt>
          <c:dPt>
            <c:idx val="14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080-43E7-A08E-993CB70CAE32}"/>
              </c:ext>
            </c:extLst>
          </c:dPt>
          <c:dPt>
            <c:idx val="15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7D3-414D-8244-F92ABFF5E3CB}"/>
              </c:ext>
            </c:extLst>
          </c:dPt>
          <c:dPt>
            <c:idx val="16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8E6-4771-8112-A943A5618A71}"/>
              </c:ext>
            </c:extLst>
          </c:dPt>
          <c:dPt>
            <c:idx val="17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86-462B-82E6-5CB9BA0106B9}"/>
              </c:ext>
            </c:extLst>
          </c:dPt>
          <c:dPt>
            <c:idx val="18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DB4-4D92-8E0D-9BF0ECF73E5F}"/>
              </c:ext>
            </c:extLst>
          </c:dPt>
          <c:dPt>
            <c:idx val="19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58D-4659-BF57-5B540963CCB1}"/>
              </c:ext>
            </c:extLst>
          </c:dPt>
          <c:dPt>
            <c:idx val="20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A30-4373-86F0-F15C2256BC81}"/>
              </c:ext>
            </c:extLst>
          </c:dPt>
          <c:dPt>
            <c:idx val="21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F99-419E-9E3F-9AEF48F7099D}"/>
              </c:ext>
            </c:extLst>
          </c:dPt>
          <c:dPt>
            <c:idx val="22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86-462B-82E6-5CB9BA0106B9}"/>
              </c:ext>
            </c:extLst>
          </c:dPt>
          <c:dPt>
            <c:idx val="23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86-462B-82E6-5CB9BA0106B9}"/>
              </c:ext>
            </c:extLst>
          </c:dPt>
          <c:dPt>
            <c:idx val="24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86-462B-82E6-5CB9BA0106B9}"/>
              </c:ext>
            </c:extLst>
          </c:dPt>
          <c:dPt>
            <c:idx val="25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C2A-4BA6-9C88-854F59B3A1E3}"/>
              </c:ext>
            </c:extLst>
          </c:dPt>
          <c:dPt>
            <c:idx val="26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94B-47E8-B370-D3A158253148}"/>
              </c:ext>
            </c:extLst>
          </c:dPt>
          <c:dPt>
            <c:idx val="27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59D-47D1-ACBC-CCEF7EE67987}"/>
              </c:ext>
            </c:extLst>
          </c:dPt>
          <c:cat>
            <c:numRef>
              <c:f>[0]!Eol_Fechas</c:f>
              <c:numCache>
                <c:formatCode>0_)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Dat_01!$Y$184:$Y$214</c:f>
              <c:numCache>
                <c:formatCode>0_)</c:formatCode>
                <c:ptCount val="31"/>
                <c:pt idx="0">
                  <c:v>195.11775599999999</c:v>
                </c:pt>
                <c:pt idx="1">
                  <c:v>207.09628400000003</c:v>
                </c:pt>
                <c:pt idx="2">
                  <c:v>166.54025200000001</c:v>
                </c:pt>
                <c:pt idx="3">
                  <c:v>97.230615999999998</c:v>
                </c:pt>
                <c:pt idx="4">
                  <c:v>171.68399100000002</c:v>
                </c:pt>
                <c:pt idx="5">
                  <c:v>107.461889</c:v>
                </c:pt>
                <c:pt idx="6">
                  <c:v>59.628482000000005</c:v>
                </c:pt>
                <c:pt idx="7">
                  <c:v>94.329234999999997</c:v>
                </c:pt>
                <c:pt idx="8">
                  <c:v>100.62548299999999</c:v>
                </c:pt>
                <c:pt idx="9">
                  <c:v>103.05971099999999</c:v>
                </c:pt>
                <c:pt idx="10">
                  <c:v>76.902623000000006</c:v>
                </c:pt>
                <c:pt idx="11">
                  <c:v>97.871995999999996</c:v>
                </c:pt>
                <c:pt idx="12">
                  <c:v>91.042066999999989</c:v>
                </c:pt>
                <c:pt idx="13">
                  <c:v>103.136573</c:v>
                </c:pt>
                <c:pt idx="14">
                  <c:v>90.717305999999994</c:v>
                </c:pt>
                <c:pt idx="15">
                  <c:v>47.853473000000001</c:v>
                </c:pt>
                <c:pt idx="16">
                  <c:v>51.093851999999998</c:v>
                </c:pt>
                <c:pt idx="17">
                  <c:v>106.77844999999999</c:v>
                </c:pt>
                <c:pt idx="18">
                  <c:v>145.63421599999998</c:v>
                </c:pt>
                <c:pt idx="19">
                  <c:v>162.574375</c:v>
                </c:pt>
                <c:pt idx="20">
                  <c:v>146.963022</c:v>
                </c:pt>
                <c:pt idx="21">
                  <c:v>156.156913</c:v>
                </c:pt>
                <c:pt idx="22">
                  <c:v>70.61985</c:v>
                </c:pt>
                <c:pt idx="23">
                  <c:v>46.668775000000004</c:v>
                </c:pt>
                <c:pt idx="24">
                  <c:v>83.666798999999997</c:v>
                </c:pt>
                <c:pt idx="25">
                  <c:v>80.672576000000007</c:v>
                </c:pt>
                <c:pt idx="26">
                  <c:v>98.679749999999999</c:v>
                </c:pt>
                <c:pt idx="27">
                  <c:v>188.81899999999999</c:v>
                </c:pt>
                <c:pt idx="28">
                  <c:v>183.63951500000002</c:v>
                </c:pt>
                <c:pt idx="29">
                  <c:v>113.774186</c:v>
                </c:pt>
                <c:pt idx="30">
                  <c:v>151.945055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C86-462B-82E6-5CB9BA01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944464"/>
        <c:axId val="690944856"/>
      </c:barChart>
      <c:lineChart>
        <c:grouping val="standard"/>
        <c:varyColors val="0"/>
        <c:ser>
          <c:idx val="1"/>
          <c:order val="1"/>
          <c:tx>
            <c:strRef>
              <c:f>Dat_01!$X$182</c:f>
              <c:strCache>
                <c:ptCount val="1"/>
                <c:pt idx="0">
                  <c:v>Generación eólica/Generación (%)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[0]!Eol_Fechas</c:f>
              <c:numCache>
                <c:formatCode>0_)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[0]!Eol_Porcentaje</c:f>
              <c:numCache>
                <c:formatCode>0.0_)</c:formatCode>
                <c:ptCount val="31"/>
                <c:pt idx="0">
                  <c:v>25.446052151756462</c:v>
                </c:pt>
                <c:pt idx="1">
                  <c:v>27.763949441224657</c:v>
                </c:pt>
                <c:pt idx="2">
                  <c:v>24.446323929097304</c:v>
                </c:pt>
                <c:pt idx="3">
                  <c:v>13.636232116660555</c:v>
                </c:pt>
                <c:pt idx="4">
                  <c:v>22.923023470928129</c:v>
                </c:pt>
                <c:pt idx="5">
                  <c:v>14.192875957692324</c:v>
                </c:pt>
                <c:pt idx="6">
                  <c:v>8.027192584578561</c:v>
                </c:pt>
                <c:pt idx="7">
                  <c:v>12.902461164847004</c:v>
                </c:pt>
                <c:pt idx="8">
                  <c:v>14.313156597805005</c:v>
                </c:pt>
                <c:pt idx="9">
                  <c:v>15.561149261228536</c:v>
                </c:pt>
                <c:pt idx="10">
                  <c:v>10.371438478775268</c:v>
                </c:pt>
                <c:pt idx="11">
                  <c:v>12.67987478448622</c:v>
                </c:pt>
                <c:pt idx="12">
                  <c:v>12.105283635466508</c:v>
                </c:pt>
                <c:pt idx="13">
                  <c:v>13.680299915619345</c:v>
                </c:pt>
                <c:pt idx="14">
                  <c:v>12.997655946092934</c:v>
                </c:pt>
                <c:pt idx="15">
                  <c:v>6.9716033856703286</c:v>
                </c:pt>
                <c:pt idx="16">
                  <c:v>7.8089047464651422</c:v>
                </c:pt>
                <c:pt idx="17">
                  <c:v>14.929717538723883</c:v>
                </c:pt>
                <c:pt idx="18">
                  <c:v>19.755226917098874</c:v>
                </c:pt>
                <c:pt idx="19">
                  <c:v>22.342884676728048</c:v>
                </c:pt>
                <c:pt idx="20">
                  <c:v>20.239068766206579</c:v>
                </c:pt>
                <c:pt idx="21">
                  <c:v>21.53624057625289</c:v>
                </c:pt>
                <c:pt idx="22">
                  <c:v>10.672976459617423</c:v>
                </c:pt>
                <c:pt idx="23">
                  <c:v>7.7928872490117342</c:v>
                </c:pt>
                <c:pt idx="24">
                  <c:v>12.021080232731919</c:v>
                </c:pt>
                <c:pt idx="25">
                  <c:v>11.236275362080411</c:v>
                </c:pt>
                <c:pt idx="26">
                  <c:v>13.381280088594751</c:v>
                </c:pt>
                <c:pt idx="27">
                  <c:v>25.523238107912682</c:v>
                </c:pt>
                <c:pt idx="28">
                  <c:v>26.233679057027665</c:v>
                </c:pt>
                <c:pt idx="29">
                  <c:v>17.59954583361764</c:v>
                </c:pt>
                <c:pt idx="30">
                  <c:v>24.326393361242122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86-462B-82E6-5CB9BA01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945640"/>
        <c:axId val="690945248"/>
      </c:lineChart>
      <c:catAx>
        <c:axId val="69094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4856"/>
        <c:crosses val="autoZero"/>
        <c:auto val="0"/>
        <c:lblAlgn val="ctr"/>
        <c:lblOffset val="100"/>
        <c:noMultiLvlLbl val="0"/>
      </c:catAx>
      <c:valAx>
        <c:axId val="690944856"/>
        <c:scaling>
          <c:orientation val="minMax"/>
          <c:max val="3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GWh</a:t>
                </a:r>
              </a:p>
            </c:rich>
          </c:tx>
          <c:layout>
            <c:manualLayout>
              <c:xMode val="edge"/>
              <c:yMode val="edge"/>
              <c:x val="9.0309775329189806E-3"/>
              <c:y val="7.94350824911731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4464"/>
        <c:crosses val="autoZero"/>
        <c:crossBetween val="between"/>
      </c:valAx>
      <c:valAx>
        <c:axId val="69094524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435111644215319"/>
              <c:y val="7.151742611745978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5640"/>
        <c:crosses val="max"/>
        <c:crossBetween val="between"/>
      </c:valAx>
      <c:catAx>
        <c:axId val="690945640"/>
        <c:scaling>
          <c:orientation val="minMax"/>
        </c:scaling>
        <c:delete val="1"/>
        <c:axPos val="b"/>
        <c:numFmt formatCode="0_)" sourceLinked="1"/>
        <c:majorTickMark val="out"/>
        <c:minorTickMark val="none"/>
        <c:tickLblPos val="nextTo"/>
        <c:crossAx val="690945248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704125549645195"/>
          <c:y val="3.6949063077329113E-2"/>
          <c:w val="0.56574580087988746"/>
          <c:h val="7.8361523099398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790633608815426E-2"/>
          <c:y val="6.4971625915181658E-2"/>
          <c:w val="0.89118457300275478"/>
          <c:h val="0.74282612579186769"/>
        </c:manualLayout>
      </c:layout>
      <c:areaChart>
        <c:grouping val="standard"/>
        <c:varyColors val="0"/>
        <c:ser>
          <c:idx val="1"/>
          <c:order val="0"/>
          <c:tx>
            <c:v>HUMEDO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'Data 4'!$F$2:$G$761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</c:v>
                  </c:pt>
                  <c:pt idx="153">
                    <c:v>2024</c:v>
                  </c:pt>
                  <c:pt idx="519">
                    <c:v>2025</c:v>
                  </c:pt>
                </c:lvl>
              </c:multiLvlStrCache>
            </c:multiLvlStrRef>
          </c:cat>
          <c:val>
            <c:numRef>
              <c:f>'Data 4'!$C$2:$C$762</c:f>
              <c:numCache>
                <c:formatCode>#,##0</c:formatCode>
                <c:ptCount val="761"/>
                <c:pt idx="0">
                  <c:v>154.50211999999999</c:v>
                </c:pt>
                <c:pt idx="1">
                  <c:v>180.00831100000002</c:v>
                </c:pt>
                <c:pt idx="2">
                  <c:v>230.92194499999999</c:v>
                </c:pt>
                <c:pt idx="3">
                  <c:v>234.901647</c:v>
                </c:pt>
                <c:pt idx="4">
                  <c:v>189.59339700000001</c:v>
                </c:pt>
                <c:pt idx="5">
                  <c:v>218.77079599999999</c:v>
                </c:pt>
                <c:pt idx="6">
                  <c:v>178.006044</c:v>
                </c:pt>
                <c:pt idx="7">
                  <c:v>98.964422999999996</c:v>
                </c:pt>
                <c:pt idx="8">
                  <c:v>77.418668999999994</c:v>
                </c:pt>
                <c:pt idx="9">
                  <c:v>141.28193899999999</c:v>
                </c:pt>
                <c:pt idx="10">
                  <c:v>69.618390000000005</c:v>
                </c:pt>
                <c:pt idx="11">
                  <c:v>83.903301999999996</c:v>
                </c:pt>
                <c:pt idx="12">
                  <c:v>126.116394</c:v>
                </c:pt>
                <c:pt idx="13">
                  <c:v>124.80716600000001</c:v>
                </c:pt>
                <c:pt idx="14">
                  <c:v>100.339393</c:v>
                </c:pt>
                <c:pt idx="15">
                  <c:v>103.455326</c:v>
                </c:pt>
                <c:pt idx="16">
                  <c:v>68.621103000000005</c:v>
                </c:pt>
                <c:pt idx="17">
                  <c:v>135.74966799999999</c:v>
                </c:pt>
                <c:pt idx="18">
                  <c:v>54.853555999999998</c:v>
                </c:pt>
                <c:pt idx="19">
                  <c:v>48.389574999999994</c:v>
                </c:pt>
                <c:pt idx="20">
                  <c:v>94.382906000000006</c:v>
                </c:pt>
                <c:pt idx="21">
                  <c:v>112.489047</c:v>
                </c:pt>
                <c:pt idx="22">
                  <c:v>107.018405</c:v>
                </c:pt>
                <c:pt idx="23">
                  <c:v>103.82589</c:v>
                </c:pt>
                <c:pt idx="24">
                  <c:v>124.997399</c:v>
                </c:pt>
                <c:pt idx="25">
                  <c:v>171.67689300000001</c:v>
                </c:pt>
                <c:pt idx="26">
                  <c:v>258.46826699999997</c:v>
                </c:pt>
                <c:pt idx="27">
                  <c:v>227.67741000000001</c:v>
                </c:pt>
                <c:pt idx="28">
                  <c:v>178.80843299999998</c:v>
                </c:pt>
                <c:pt idx="29">
                  <c:v>125.749825</c:v>
                </c:pt>
                <c:pt idx="30">
                  <c:v>69.090783000000002</c:v>
                </c:pt>
                <c:pt idx="31">
                  <c:v>134.30191600000001</c:v>
                </c:pt>
                <c:pt idx="32">
                  <c:v>173.30460500000001</c:v>
                </c:pt>
                <c:pt idx="33">
                  <c:v>286.20041900000001</c:v>
                </c:pt>
                <c:pt idx="34">
                  <c:v>216.75734299999999</c:v>
                </c:pt>
                <c:pt idx="35">
                  <c:v>112.382542</c:v>
                </c:pt>
                <c:pt idx="36">
                  <c:v>80.776755999999992</c:v>
                </c:pt>
                <c:pt idx="37">
                  <c:v>87.522680999999992</c:v>
                </c:pt>
                <c:pt idx="38">
                  <c:v>90.356411999999992</c:v>
                </c:pt>
                <c:pt idx="39">
                  <c:v>109.17743899999999</c:v>
                </c:pt>
                <c:pt idx="40">
                  <c:v>69.486354999999989</c:v>
                </c:pt>
                <c:pt idx="41">
                  <c:v>51.591932</c:v>
                </c:pt>
                <c:pt idx="42">
                  <c:v>56.065298999999996</c:v>
                </c:pt>
                <c:pt idx="43">
                  <c:v>115.824215</c:v>
                </c:pt>
                <c:pt idx="44">
                  <c:v>109.82474499999999</c:v>
                </c:pt>
                <c:pt idx="45">
                  <c:v>98.996418999999989</c:v>
                </c:pt>
                <c:pt idx="46">
                  <c:v>122.681451</c:v>
                </c:pt>
                <c:pt idx="47">
                  <c:v>204.66157100000001</c:v>
                </c:pt>
                <c:pt idx="48">
                  <c:v>120.037791</c:v>
                </c:pt>
                <c:pt idx="49">
                  <c:v>54.820730000000005</c:v>
                </c:pt>
                <c:pt idx="50">
                  <c:v>148.83000200000001</c:v>
                </c:pt>
                <c:pt idx="51">
                  <c:v>295.61916500000001</c:v>
                </c:pt>
                <c:pt idx="52">
                  <c:v>187.32219499999997</c:v>
                </c:pt>
                <c:pt idx="53">
                  <c:v>57.580082000000004</c:v>
                </c:pt>
                <c:pt idx="54">
                  <c:v>77.505685</c:v>
                </c:pt>
                <c:pt idx="55">
                  <c:v>56.628192999999996</c:v>
                </c:pt>
                <c:pt idx="56">
                  <c:v>61.718797000000002</c:v>
                </c:pt>
                <c:pt idx="57">
                  <c:v>113.10493700000001</c:v>
                </c:pt>
                <c:pt idx="58">
                  <c:v>87.621300000000005</c:v>
                </c:pt>
                <c:pt idx="59">
                  <c:v>47.606676</c:v>
                </c:pt>
                <c:pt idx="60">
                  <c:v>71.15500200000001</c:v>
                </c:pt>
                <c:pt idx="61">
                  <c:v>65.036508999999995</c:v>
                </c:pt>
                <c:pt idx="62">
                  <c:v>119.873908</c:v>
                </c:pt>
                <c:pt idx="63">
                  <c:v>119.526482</c:v>
                </c:pt>
                <c:pt idx="64">
                  <c:v>100.721293</c:v>
                </c:pt>
                <c:pt idx="65">
                  <c:v>48.011491999999997</c:v>
                </c:pt>
                <c:pt idx="66">
                  <c:v>62.862432999999996</c:v>
                </c:pt>
                <c:pt idx="67">
                  <c:v>73.717717000000007</c:v>
                </c:pt>
                <c:pt idx="68">
                  <c:v>58.464908000000001</c:v>
                </c:pt>
                <c:pt idx="69">
                  <c:v>53.210732</c:v>
                </c:pt>
                <c:pt idx="70">
                  <c:v>39.624146000000003</c:v>
                </c:pt>
                <c:pt idx="71">
                  <c:v>44.576447999999999</c:v>
                </c:pt>
                <c:pt idx="72">
                  <c:v>85.145594000000017</c:v>
                </c:pt>
                <c:pt idx="73">
                  <c:v>155.04919400000003</c:v>
                </c:pt>
                <c:pt idx="74">
                  <c:v>77.801785999999993</c:v>
                </c:pt>
                <c:pt idx="75">
                  <c:v>55.921984999999999</c:v>
                </c:pt>
                <c:pt idx="76">
                  <c:v>100.69317699999999</c:v>
                </c:pt>
                <c:pt idx="77">
                  <c:v>303.56875000000002</c:v>
                </c:pt>
                <c:pt idx="78">
                  <c:v>377.86370500000004</c:v>
                </c:pt>
                <c:pt idx="79">
                  <c:v>394.54359199999993</c:v>
                </c:pt>
                <c:pt idx="80">
                  <c:v>416.60651100000001</c:v>
                </c:pt>
                <c:pt idx="81">
                  <c:v>193.11387200000001</c:v>
                </c:pt>
                <c:pt idx="82">
                  <c:v>170.560667</c:v>
                </c:pt>
                <c:pt idx="83">
                  <c:v>148.388329</c:v>
                </c:pt>
                <c:pt idx="84">
                  <c:v>303.23055200000005</c:v>
                </c:pt>
                <c:pt idx="85">
                  <c:v>401.490028</c:v>
                </c:pt>
                <c:pt idx="86">
                  <c:v>411.52092900000002</c:v>
                </c:pt>
                <c:pt idx="87">
                  <c:v>357.31926899999996</c:v>
                </c:pt>
                <c:pt idx="88">
                  <c:v>286.65468699999997</c:v>
                </c:pt>
                <c:pt idx="89">
                  <c:v>240.731649</c:v>
                </c:pt>
                <c:pt idx="90">
                  <c:v>309.97619900000001</c:v>
                </c:pt>
                <c:pt idx="91">
                  <c:v>184.52124799999999</c:v>
                </c:pt>
                <c:pt idx="92">
                  <c:v>305.81844899999999</c:v>
                </c:pt>
                <c:pt idx="93">
                  <c:v>378.86872499999998</c:v>
                </c:pt>
                <c:pt idx="94">
                  <c:v>373.03598800000003</c:v>
                </c:pt>
                <c:pt idx="95">
                  <c:v>299.91223500000001</c:v>
                </c:pt>
                <c:pt idx="96">
                  <c:v>286.01113299999997</c:v>
                </c:pt>
                <c:pt idx="97">
                  <c:v>220.93818100000001</c:v>
                </c:pt>
                <c:pt idx="98">
                  <c:v>167.05639300000001</c:v>
                </c:pt>
                <c:pt idx="99">
                  <c:v>181.78700000000001</c:v>
                </c:pt>
                <c:pt idx="100">
                  <c:v>265.00637999999998</c:v>
                </c:pt>
                <c:pt idx="101">
                  <c:v>315.55326199999996</c:v>
                </c:pt>
                <c:pt idx="102">
                  <c:v>354.778547</c:v>
                </c:pt>
                <c:pt idx="103">
                  <c:v>269.60511700000001</c:v>
                </c:pt>
                <c:pt idx="104">
                  <c:v>237.94392799999997</c:v>
                </c:pt>
                <c:pt idx="105">
                  <c:v>195.99808100000001</c:v>
                </c:pt>
                <c:pt idx="106">
                  <c:v>103.760564</c:v>
                </c:pt>
                <c:pt idx="107">
                  <c:v>164.64532800000001</c:v>
                </c:pt>
                <c:pt idx="108">
                  <c:v>106.642061</c:v>
                </c:pt>
                <c:pt idx="109">
                  <c:v>92.486569000000003</c:v>
                </c:pt>
                <c:pt idx="110">
                  <c:v>33.756368000000002</c:v>
                </c:pt>
                <c:pt idx="111">
                  <c:v>127.631987</c:v>
                </c:pt>
                <c:pt idx="112">
                  <c:v>335.09370699999999</c:v>
                </c:pt>
                <c:pt idx="113">
                  <c:v>359.17849999999999</c:v>
                </c:pt>
                <c:pt idx="114">
                  <c:v>302.73943800000001</c:v>
                </c:pt>
                <c:pt idx="115">
                  <c:v>260.22515499999997</c:v>
                </c:pt>
                <c:pt idx="116">
                  <c:v>171.300014</c:v>
                </c:pt>
                <c:pt idx="117">
                  <c:v>30.775072999999999</c:v>
                </c:pt>
                <c:pt idx="118">
                  <c:v>201.966161</c:v>
                </c:pt>
                <c:pt idx="119">
                  <c:v>217.77380600000001</c:v>
                </c:pt>
                <c:pt idx="120">
                  <c:v>291.122863</c:v>
                </c:pt>
                <c:pt idx="121">
                  <c:v>286.47759200000002</c:v>
                </c:pt>
                <c:pt idx="122">
                  <c:v>272.70024800000004</c:v>
                </c:pt>
                <c:pt idx="123">
                  <c:v>208.146873</c:v>
                </c:pt>
                <c:pt idx="124">
                  <c:v>179.16148200000001</c:v>
                </c:pt>
                <c:pt idx="125">
                  <c:v>290.79758600000002</c:v>
                </c:pt>
                <c:pt idx="126">
                  <c:v>117.636807</c:v>
                </c:pt>
                <c:pt idx="127">
                  <c:v>86.278187000000003</c:v>
                </c:pt>
                <c:pt idx="128">
                  <c:v>218.13426799999999</c:v>
                </c:pt>
                <c:pt idx="129">
                  <c:v>337.88358999999997</c:v>
                </c:pt>
                <c:pt idx="130">
                  <c:v>315.39542499999999</c:v>
                </c:pt>
                <c:pt idx="131">
                  <c:v>243.64799100000002</c:v>
                </c:pt>
                <c:pt idx="132">
                  <c:v>251.44671599999998</c:v>
                </c:pt>
                <c:pt idx="133">
                  <c:v>310.79321899999997</c:v>
                </c:pt>
                <c:pt idx="134">
                  <c:v>360.35050200000001</c:v>
                </c:pt>
                <c:pt idx="135">
                  <c:v>294.73806399999995</c:v>
                </c:pt>
                <c:pt idx="136">
                  <c:v>242.31831599999998</c:v>
                </c:pt>
                <c:pt idx="137">
                  <c:v>117.850365</c:v>
                </c:pt>
                <c:pt idx="138">
                  <c:v>36.720750000000002</c:v>
                </c:pt>
                <c:pt idx="139">
                  <c:v>21.287457999999997</c:v>
                </c:pt>
                <c:pt idx="140">
                  <c:v>100.578644</c:v>
                </c:pt>
                <c:pt idx="141">
                  <c:v>343.335375</c:v>
                </c:pt>
                <c:pt idx="142">
                  <c:v>267.99624200000005</c:v>
                </c:pt>
                <c:pt idx="143">
                  <c:v>261.92012600000004</c:v>
                </c:pt>
                <c:pt idx="144">
                  <c:v>187.89280600000001</c:v>
                </c:pt>
                <c:pt idx="145">
                  <c:v>40.785699999999999</c:v>
                </c:pt>
                <c:pt idx="146">
                  <c:v>34.930998000000002</c:v>
                </c:pt>
                <c:pt idx="147">
                  <c:v>56.949647000000006</c:v>
                </c:pt>
                <c:pt idx="148">
                  <c:v>117.74673300000001</c:v>
                </c:pt>
                <c:pt idx="149">
                  <c:v>83.808848999999995</c:v>
                </c:pt>
                <c:pt idx="150">
                  <c:v>39.407254999999999</c:v>
                </c:pt>
                <c:pt idx="151">
                  <c:v>137.48146800000001</c:v>
                </c:pt>
                <c:pt idx="152">
                  <c:v>235.43440200000001</c:v>
                </c:pt>
                <c:pt idx="153">
                  <c:v>160.07481100000001</c:v>
                </c:pt>
                <c:pt idx="154">
                  <c:v>307.25113500000003</c:v>
                </c:pt>
                <c:pt idx="155">
                  <c:v>284.84383399999996</c:v>
                </c:pt>
                <c:pt idx="156">
                  <c:v>138.26594200000002</c:v>
                </c:pt>
                <c:pt idx="157">
                  <c:v>306.23014400000005</c:v>
                </c:pt>
                <c:pt idx="158">
                  <c:v>314.35115800000005</c:v>
                </c:pt>
                <c:pt idx="159">
                  <c:v>266.50268299999993</c:v>
                </c:pt>
                <c:pt idx="160">
                  <c:v>194.88375699999997</c:v>
                </c:pt>
                <c:pt idx="161">
                  <c:v>24.609955000000003</c:v>
                </c:pt>
                <c:pt idx="162">
                  <c:v>90.572484000000003</c:v>
                </c:pt>
                <c:pt idx="163">
                  <c:v>145.88266300000001</c:v>
                </c:pt>
                <c:pt idx="164">
                  <c:v>123.754503</c:v>
                </c:pt>
                <c:pt idx="165">
                  <c:v>155.99460099999999</c:v>
                </c:pt>
                <c:pt idx="166">
                  <c:v>262.74895299999997</c:v>
                </c:pt>
                <c:pt idx="167">
                  <c:v>262.54821800000002</c:v>
                </c:pt>
                <c:pt idx="168">
                  <c:v>314.56918899999999</c:v>
                </c:pt>
                <c:pt idx="169">
                  <c:v>415.95359200000001</c:v>
                </c:pt>
                <c:pt idx="170">
                  <c:v>316.25680999999997</c:v>
                </c:pt>
                <c:pt idx="171">
                  <c:v>284.46691100000004</c:v>
                </c:pt>
                <c:pt idx="172">
                  <c:v>128.54224099999999</c:v>
                </c:pt>
                <c:pt idx="173">
                  <c:v>122.77217300000001</c:v>
                </c:pt>
                <c:pt idx="174">
                  <c:v>208.51628600000001</c:v>
                </c:pt>
                <c:pt idx="175">
                  <c:v>127.14699300000001</c:v>
                </c:pt>
                <c:pt idx="176">
                  <c:v>82.287725000000009</c:v>
                </c:pt>
                <c:pt idx="177">
                  <c:v>80.772361999999987</c:v>
                </c:pt>
                <c:pt idx="178">
                  <c:v>44.223860999999999</c:v>
                </c:pt>
                <c:pt idx="179">
                  <c:v>85.899208000000002</c:v>
                </c:pt>
                <c:pt idx="180">
                  <c:v>162.763341</c:v>
                </c:pt>
                <c:pt idx="181">
                  <c:v>137.261663</c:v>
                </c:pt>
                <c:pt idx="182">
                  <c:v>64.807305999999997</c:v>
                </c:pt>
                <c:pt idx="183">
                  <c:v>67.026424000000006</c:v>
                </c:pt>
                <c:pt idx="184">
                  <c:v>159.82235800000001</c:v>
                </c:pt>
                <c:pt idx="185">
                  <c:v>204.003638</c:v>
                </c:pt>
                <c:pt idx="186">
                  <c:v>75.195433999999992</c:v>
                </c:pt>
                <c:pt idx="187">
                  <c:v>28.476825000000002</c:v>
                </c:pt>
                <c:pt idx="188">
                  <c:v>16.489471000000002</c:v>
                </c:pt>
                <c:pt idx="189">
                  <c:v>110.40474800000001</c:v>
                </c:pt>
                <c:pt idx="190">
                  <c:v>288.404696</c:v>
                </c:pt>
                <c:pt idx="191">
                  <c:v>330.63518599999998</c:v>
                </c:pt>
                <c:pt idx="192">
                  <c:v>323.49917900000003</c:v>
                </c:pt>
                <c:pt idx="193">
                  <c:v>396.14495699999998</c:v>
                </c:pt>
                <c:pt idx="194">
                  <c:v>309.79723999999999</c:v>
                </c:pt>
                <c:pt idx="195">
                  <c:v>327.75338399999998</c:v>
                </c:pt>
                <c:pt idx="196">
                  <c:v>168.62369799999999</c:v>
                </c:pt>
                <c:pt idx="197">
                  <c:v>158.582087</c:v>
                </c:pt>
                <c:pt idx="198">
                  <c:v>248.21895500000002</c:v>
                </c:pt>
                <c:pt idx="199">
                  <c:v>235.15105300000002</c:v>
                </c:pt>
                <c:pt idx="200">
                  <c:v>145.90896499999999</c:v>
                </c:pt>
                <c:pt idx="201">
                  <c:v>95.06930899999999</c:v>
                </c:pt>
                <c:pt idx="202">
                  <c:v>220.327552</c:v>
                </c:pt>
                <c:pt idx="203">
                  <c:v>147.90806099999998</c:v>
                </c:pt>
                <c:pt idx="204">
                  <c:v>141.81943600000002</c:v>
                </c:pt>
                <c:pt idx="205">
                  <c:v>376.42025799999999</c:v>
                </c:pt>
                <c:pt idx="206">
                  <c:v>391.862303</c:v>
                </c:pt>
                <c:pt idx="207">
                  <c:v>349.08516100000003</c:v>
                </c:pt>
                <c:pt idx="208">
                  <c:v>359.74380200000002</c:v>
                </c:pt>
                <c:pt idx="209">
                  <c:v>369.79782699999998</c:v>
                </c:pt>
                <c:pt idx="210">
                  <c:v>341.24197000000004</c:v>
                </c:pt>
                <c:pt idx="211">
                  <c:v>273.86204800000002</c:v>
                </c:pt>
                <c:pt idx="212">
                  <c:v>282.68962400000004</c:v>
                </c:pt>
                <c:pt idx="213">
                  <c:v>302.79244400000005</c:v>
                </c:pt>
                <c:pt idx="214">
                  <c:v>308.57966399999998</c:v>
                </c:pt>
                <c:pt idx="215">
                  <c:v>274.19204099999996</c:v>
                </c:pt>
                <c:pt idx="216">
                  <c:v>304.715936</c:v>
                </c:pt>
                <c:pt idx="217">
                  <c:v>142.68886299999997</c:v>
                </c:pt>
                <c:pt idx="218">
                  <c:v>74.129460000000009</c:v>
                </c:pt>
                <c:pt idx="219">
                  <c:v>289.21666899999997</c:v>
                </c:pt>
                <c:pt idx="220">
                  <c:v>300.36727100000002</c:v>
                </c:pt>
                <c:pt idx="221">
                  <c:v>291.49103100000002</c:v>
                </c:pt>
                <c:pt idx="222">
                  <c:v>247.51816299999999</c:v>
                </c:pt>
                <c:pt idx="223">
                  <c:v>232.96147099999999</c:v>
                </c:pt>
                <c:pt idx="224">
                  <c:v>92.800828999999993</c:v>
                </c:pt>
                <c:pt idx="225">
                  <c:v>77.45814</c:v>
                </c:pt>
                <c:pt idx="226">
                  <c:v>156.409908</c:v>
                </c:pt>
                <c:pt idx="227">
                  <c:v>124.23169799999999</c:v>
                </c:pt>
                <c:pt idx="228">
                  <c:v>94.42524499999999</c:v>
                </c:pt>
                <c:pt idx="229">
                  <c:v>83.422263000000001</c:v>
                </c:pt>
                <c:pt idx="230">
                  <c:v>35.761544999999998</c:v>
                </c:pt>
                <c:pt idx="231">
                  <c:v>42.875498999999998</c:v>
                </c:pt>
                <c:pt idx="232">
                  <c:v>129.89415199999999</c:v>
                </c:pt>
                <c:pt idx="233">
                  <c:v>188.33634900000001</c:v>
                </c:pt>
                <c:pt idx="234">
                  <c:v>134.00907100000003</c:v>
                </c:pt>
                <c:pt idx="235">
                  <c:v>252.920299</c:v>
                </c:pt>
                <c:pt idx="236">
                  <c:v>192.43456699999999</c:v>
                </c:pt>
                <c:pt idx="237">
                  <c:v>196.87216000000001</c:v>
                </c:pt>
                <c:pt idx="238">
                  <c:v>260.28339999999997</c:v>
                </c:pt>
                <c:pt idx="239">
                  <c:v>332.93795499999999</c:v>
                </c:pt>
                <c:pt idx="240">
                  <c:v>293.16768099999996</c:v>
                </c:pt>
                <c:pt idx="241">
                  <c:v>208.22990799999999</c:v>
                </c:pt>
                <c:pt idx="242">
                  <c:v>185.79709800000001</c:v>
                </c:pt>
                <c:pt idx="243">
                  <c:v>226.96737400000001</c:v>
                </c:pt>
                <c:pt idx="244">
                  <c:v>223.32941500000001</c:v>
                </c:pt>
                <c:pt idx="245">
                  <c:v>203.433886</c:v>
                </c:pt>
                <c:pt idx="246">
                  <c:v>182.48627199999999</c:v>
                </c:pt>
                <c:pt idx="247">
                  <c:v>136.49796799999999</c:v>
                </c:pt>
                <c:pt idx="248">
                  <c:v>190.38049799999999</c:v>
                </c:pt>
                <c:pt idx="249">
                  <c:v>184.798304</c:v>
                </c:pt>
                <c:pt idx="250">
                  <c:v>88.301966000000007</c:v>
                </c:pt>
                <c:pt idx="251">
                  <c:v>197.19230999999999</c:v>
                </c:pt>
                <c:pt idx="252">
                  <c:v>155.13695899999999</c:v>
                </c:pt>
                <c:pt idx="253">
                  <c:v>144.34957</c:v>
                </c:pt>
                <c:pt idx="254">
                  <c:v>134.635357</c:v>
                </c:pt>
                <c:pt idx="255">
                  <c:v>57.205264</c:v>
                </c:pt>
                <c:pt idx="256">
                  <c:v>42.257612999999999</c:v>
                </c:pt>
                <c:pt idx="257">
                  <c:v>46.413694999999997</c:v>
                </c:pt>
                <c:pt idx="258">
                  <c:v>141.240396</c:v>
                </c:pt>
                <c:pt idx="259">
                  <c:v>197.10136000000003</c:v>
                </c:pt>
                <c:pt idx="260">
                  <c:v>210.68524599999998</c:v>
                </c:pt>
                <c:pt idx="261">
                  <c:v>222.16881000000001</c:v>
                </c:pt>
                <c:pt idx="262">
                  <c:v>131.74317500000001</c:v>
                </c:pt>
                <c:pt idx="263">
                  <c:v>186.09048200000001</c:v>
                </c:pt>
                <c:pt idx="264">
                  <c:v>185.73502099999999</c:v>
                </c:pt>
                <c:pt idx="265">
                  <c:v>253.281972</c:v>
                </c:pt>
                <c:pt idx="266">
                  <c:v>233.504029</c:v>
                </c:pt>
                <c:pt idx="267">
                  <c:v>198.339823</c:v>
                </c:pt>
                <c:pt idx="268">
                  <c:v>97.932551000000004</c:v>
                </c:pt>
                <c:pt idx="269">
                  <c:v>103.308204</c:v>
                </c:pt>
                <c:pt idx="270">
                  <c:v>208.21277900000001</c:v>
                </c:pt>
                <c:pt idx="271">
                  <c:v>49.425173000000001</c:v>
                </c:pt>
                <c:pt idx="272">
                  <c:v>79.722092999999987</c:v>
                </c:pt>
                <c:pt idx="273">
                  <c:v>175.17279000000002</c:v>
                </c:pt>
                <c:pt idx="274">
                  <c:v>233.35741300000001</c:v>
                </c:pt>
                <c:pt idx="275">
                  <c:v>229.22431800000001</c:v>
                </c:pt>
                <c:pt idx="276">
                  <c:v>172.13193200000001</c:v>
                </c:pt>
                <c:pt idx="277">
                  <c:v>191.382001</c:v>
                </c:pt>
                <c:pt idx="278">
                  <c:v>161.45757500000002</c:v>
                </c:pt>
                <c:pt idx="279">
                  <c:v>134.828249</c:v>
                </c:pt>
                <c:pt idx="280">
                  <c:v>175.97327899999999</c:v>
                </c:pt>
                <c:pt idx="281">
                  <c:v>179.67409799999999</c:v>
                </c:pt>
                <c:pt idx="282">
                  <c:v>94.349829999999997</c:v>
                </c:pt>
                <c:pt idx="283">
                  <c:v>104.52058700000001</c:v>
                </c:pt>
                <c:pt idx="284">
                  <c:v>111.98720299999999</c:v>
                </c:pt>
                <c:pt idx="285">
                  <c:v>42.815072000000001</c:v>
                </c:pt>
                <c:pt idx="286">
                  <c:v>149.357788</c:v>
                </c:pt>
                <c:pt idx="287">
                  <c:v>219.279246</c:v>
                </c:pt>
                <c:pt idx="288">
                  <c:v>161.88280700000001</c:v>
                </c:pt>
                <c:pt idx="289">
                  <c:v>151.256146</c:v>
                </c:pt>
                <c:pt idx="290">
                  <c:v>92.694320000000005</c:v>
                </c:pt>
                <c:pt idx="291">
                  <c:v>66.203377000000003</c:v>
                </c:pt>
                <c:pt idx="292">
                  <c:v>59.654917000000005</c:v>
                </c:pt>
                <c:pt idx="293">
                  <c:v>86.411618000000004</c:v>
                </c:pt>
                <c:pt idx="294">
                  <c:v>107.22406099999999</c:v>
                </c:pt>
                <c:pt idx="295">
                  <c:v>106.34951099999999</c:v>
                </c:pt>
                <c:pt idx="296">
                  <c:v>103.80237099999999</c:v>
                </c:pt>
                <c:pt idx="297">
                  <c:v>87.500405999999998</c:v>
                </c:pt>
                <c:pt idx="298">
                  <c:v>90.076833999999991</c:v>
                </c:pt>
                <c:pt idx="299">
                  <c:v>73.916628000000003</c:v>
                </c:pt>
                <c:pt idx="300">
                  <c:v>128.985792</c:v>
                </c:pt>
                <c:pt idx="301">
                  <c:v>95.618361000000007</c:v>
                </c:pt>
                <c:pt idx="302">
                  <c:v>95.682964000000013</c:v>
                </c:pt>
                <c:pt idx="303">
                  <c:v>180.70064500000001</c:v>
                </c:pt>
                <c:pt idx="304">
                  <c:v>264.78673800000001</c:v>
                </c:pt>
                <c:pt idx="305">
                  <c:v>259.83351999999996</c:v>
                </c:pt>
                <c:pt idx="306">
                  <c:v>224.0539</c:v>
                </c:pt>
                <c:pt idx="307">
                  <c:v>186.4083</c:v>
                </c:pt>
                <c:pt idx="308">
                  <c:v>66.230172999999994</c:v>
                </c:pt>
                <c:pt idx="309">
                  <c:v>69.742851999999999</c:v>
                </c:pt>
                <c:pt idx="310">
                  <c:v>157.81811300000001</c:v>
                </c:pt>
                <c:pt idx="311">
                  <c:v>202.68652</c:v>
                </c:pt>
                <c:pt idx="312">
                  <c:v>166.63429199999999</c:v>
                </c:pt>
                <c:pt idx="313">
                  <c:v>241.083168</c:v>
                </c:pt>
                <c:pt idx="314">
                  <c:v>220.85818700000002</c:v>
                </c:pt>
                <c:pt idx="315">
                  <c:v>177.21823799999999</c:v>
                </c:pt>
                <c:pt idx="316">
                  <c:v>178.976552</c:v>
                </c:pt>
                <c:pt idx="317">
                  <c:v>100.22699300000001</c:v>
                </c:pt>
                <c:pt idx="318">
                  <c:v>152.37786499999999</c:v>
                </c:pt>
                <c:pt idx="319">
                  <c:v>130.59935200000001</c:v>
                </c:pt>
                <c:pt idx="320">
                  <c:v>93.94324499999999</c:v>
                </c:pt>
                <c:pt idx="321">
                  <c:v>140.66970200000003</c:v>
                </c:pt>
                <c:pt idx="322">
                  <c:v>132.59820000000002</c:v>
                </c:pt>
                <c:pt idx="323">
                  <c:v>93.237751999999986</c:v>
                </c:pt>
                <c:pt idx="324">
                  <c:v>138.92069900000001</c:v>
                </c:pt>
                <c:pt idx="325">
                  <c:v>73.637070000000008</c:v>
                </c:pt>
                <c:pt idx="326">
                  <c:v>103.73947600000001</c:v>
                </c:pt>
                <c:pt idx="327">
                  <c:v>148.17534900000001</c:v>
                </c:pt>
                <c:pt idx="328">
                  <c:v>124.193652</c:v>
                </c:pt>
                <c:pt idx="329">
                  <c:v>93.912762000000001</c:v>
                </c:pt>
                <c:pt idx="330">
                  <c:v>118.845916</c:v>
                </c:pt>
                <c:pt idx="331">
                  <c:v>130.9426</c:v>
                </c:pt>
                <c:pt idx="332">
                  <c:v>185.431545</c:v>
                </c:pt>
                <c:pt idx="333">
                  <c:v>156.818172</c:v>
                </c:pt>
                <c:pt idx="334">
                  <c:v>56.954242000000008</c:v>
                </c:pt>
                <c:pt idx="335">
                  <c:v>183.07220500000003</c:v>
                </c:pt>
                <c:pt idx="336">
                  <c:v>180.22424699999999</c:v>
                </c:pt>
                <c:pt idx="337">
                  <c:v>139.905495</c:v>
                </c:pt>
                <c:pt idx="338">
                  <c:v>140.02259599999999</c:v>
                </c:pt>
                <c:pt idx="339">
                  <c:v>150.14626499999997</c:v>
                </c:pt>
                <c:pt idx="340">
                  <c:v>153.765837</c:v>
                </c:pt>
                <c:pt idx="341">
                  <c:v>92.287915999999996</c:v>
                </c:pt>
                <c:pt idx="342">
                  <c:v>129.90347700000001</c:v>
                </c:pt>
                <c:pt idx="343">
                  <c:v>135.30928999999998</c:v>
                </c:pt>
                <c:pt idx="344">
                  <c:v>68.314876999999996</c:v>
                </c:pt>
                <c:pt idx="345">
                  <c:v>124.845597</c:v>
                </c:pt>
                <c:pt idx="346">
                  <c:v>190.27972799999998</c:v>
                </c:pt>
                <c:pt idx="347">
                  <c:v>132.69847000000001</c:v>
                </c:pt>
                <c:pt idx="348">
                  <c:v>101.11832100000001</c:v>
                </c:pt>
                <c:pt idx="349">
                  <c:v>190.482573</c:v>
                </c:pt>
                <c:pt idx="350">
                  <c:v>98.862234999999998</c:v>
                </c:pt>
                <c:pt idx="351">
                  <c:v>104.94921000000001</c:v>
                </c:pt>
                <c:pt idx="352">
                  <c:v>72.424884999999989</c:v>
                </c:pt>
                <c:pt idx="353">
                  <c:v>59.236810000000006</c:v>
                </c:pt>
                <c:pt idx="354">
                  <c:v>154.67245600000001</c:v>
                </c:pt>
                <c:pt idx="355">
                  <c:v>191.23055400000001</c:v>
                </c:pt>
                <c:pt idx="356">
                  <c:v>164.59027899999998</c:v>
                </c:pt>
                <c:pt idx="357">
                  <c:v>127.680735</c:v>
                </c:pt>
                <c:pt idx="358">
                  <c:v>131.10322099999999</c:v>
                </c:pt>
                <c:pt idx="359">
                  <c:v>145.74753200000001</c:v>
                </c:pt>
                <c:pt idx="360">
                  <c:v>104.143731</c:v>
                </c:pt>
                <c:pt idx="361">
                  <c:v>108.45381</c:v>
                </c:pt>
                <c:pt idx="362">
                  <c:v>159.02018300000003</c:v>
                </c:pt>
                <c:pt idx="363">
                  <c:v>127.01384200000001</c:v>
                </c:pt>
                <c:pt idx="364">
                  <c:v>161.54082399999999</c:v>
                </c:pt>
                <c:pt idx="365">
                  <c:v>75.948722000000004</c:v>
                </c:pt>
                <c:pt idx="366">
                  <c:v>110.714079</c:v>
                </c:pt>
                <c:pt idx="367">
                  <c:v>194.56742799999998</c:v>
                </c:pt>
                <c:pt idx="368">
                  <c:v>129.686756</c:v>
                </c:pt>
                <c:pt idx="369">
                  <c:v>87.72823600000001</c:v>
                </c:pt>
                <c:pt idx="370">
                  <c:v>71.729529999999997</c:v>
                </c:pt>
                <c:pt idx="371">
                  <c:v>102.846844</c:v>
                </c:pt>
                <c:pt idx="372">
                  <c:v>146.872434</c:v>
                </c:pt>
                <c:pt idx="373">
                  <c:v>117.85944200000002</c:v>
                </c:pt>
                <c:pt idx="374">
                  <c:v>104.752955</c:v>
                </c:pt>
                <c:pt idx="375">
                  <c:v>131.54880799999998</c:v>
                </c:pt>
                <c:pt idx="376">
                  <c:v>137.39475300000001</c:v>
                </c:pt>
                <c:pt idx="377">
                  <c:v>91.825952999999998</c:v>
                </c:pt>
                <c:pt idx="378">
                  <c:v>103.752116</c:v>
                </c:pt>
                <c:pt idx="379">
                  <c:v>156.817002</c:v>
                </c:pt>
                <c:pt idx="380">
                  <c:v>159.07435800000002</c:v>
                </c:pt>
                <c:pt idx="381">
                  <c:v>112.051107</c:v>
                </c:pt>
                <c:pt idx="382">
                  <c:v>106.82991200000001</c:v>
                </c:pt>
                <c:pt idx="383">
                  <c:v>144.614554</c:v>
                </c:pt>
                <c:pt idx="384">
                  <c:v>137.98127200000002</c:v>
                </c:pt>
                <c:pt idx="385">
                  <c:v>124.72519100000001</c:v>
                </c:pt>
                <c:pt idx="386">
                  <c:v>173.32077200000001</c:v>
                </c:pt>
                <c:pt idx="387">
                  <c:v>55.629601000000001</c:v>
                </c:pt>
                <c:pt idx="388">
                  <c:v>76.594407000000004</c:v>
                </c:pt>
                <c:pt idx="389">
                  <c:v>162.84900199999998</c:v>
                </c:pt>
                <c:pt idx="390">
                  <c:v>193.33785999999998</c:v>
                </c:pt>
                <c:pt idx="391">
                  <c:v>124.623966</c:v>
                </c:pt>
                <c:pt idx="392">
                  <c:v>50.358134</c:v>
                </c:pt>
                <c:pt idx="393">
                  <c:v>100.16805599999999</c:v>
                </c:pt>
                <c:pt idx="394">
                  <c:v>143.79440700000001</c:v>
                </c:pt>
                <c:pt idx="395">
                  <c:v>137.00482099999999</c:v>
                </c:pt>
                <c:pt idx="396">
                  <c:v>117.602396</c:v>
                </c:pt>
                <c:pt idx="397">
                  <c:v>38.287339000000003</c:v>
                </c:pt>
                <c:pt idx="398">
                  <c:v>84.727943999999994</c:v>
                </c:pt>
                <c:pt idx="399">
                  <c:v>145.349459</c:v>
                </c:pt>
                <c:pt idx="400">
                  <c:v>186.47451100000001</c:v>
                </c:pt>
                <c:pt idx="401">
                  <c:v>110.478555</c:v>
                </c:pt>
                <c:pt idx="402">
                  <c:v>140.67824400000001</c:v>
                </c:pt>
                <c:pt idx="403">
                  <c:v>85.718754999999987</c:v>
                </c:pt>
                <c:pt idx="404">
                  <c:v>96.344214999999991</c:v>
                </c:pt>
                <c:pt idx="405">
                  <c:v>138.56027799999998</c:v>
                </c:pt>
                <c:pt idx="406">
                  <c:v>157.10657199999997</c:v>
                </c:pt>
                <c:pt idx="407">
                  <c:v>169.09022099999999</c:v>
                </c:pt>
                <c:pt idx="408">
                  <c:v>184.00566500000002</c:v>
                </c:pt>
                <c:pt idx="409">
                  <c:v>246.69072200000002</c:v>
                </c:pt>
                <c:pt idx="410">
                  <c:v>162.56204499999998</c:v>
                </c:pt>
                <c:pt idx="411">
                  <c:v>180.21814700000002</c:v>
                </c:pt>
                <c:pt idx="412">
                  <c:v>258.33612900000003</c:v>
                </c:pt>
                <c:pt idx="413">
                  <c:v>267.09059000000002</c:v>
                </c:pt>
                <c:pt idx="414">
                  <c:v>170.14048499999998</c:v>
                </c:pt>
                <c:pt idx="415">
                  <c:v>98.345635999999999</c:v>
                </c:pt>
                <c:pt idx="416">
                  <c:v>83.848354999999998</c:v>
                </c:pt>
                <c:pt idx="417">
                  <c:v>102.84054699999999</c:v>
                </c:pt>
                <c:pt idx="418">
                  <c:v>48.319129000000004</c:v>
                </c:pt>
                <c:pt idx="419">
                  <c:v>82.914781999999988</c:v>
                </c:pt>
                <c:pt idx="420">
                  <c:v>116.58649399999999</c:v>
                </c:pt>
                <c:pt idx="421">
                  <c:v>263.25730600000003</c:v>
                </c:pt>
                <c:pt idx="422">
                  <c:v>350.39831500000003</c:v>
                </c:pt>
                <c:pt idx="423">
                  <c:v>250.77285800000001</c:v>
                </c:pt>
                <c:pt idx="424">
                  <c:v>123.24835899999999</c:v>
                </c:pt>
                <c:pt idx="425">
                  <c:v>133.95177999999999</c:v>
                </c:pt>
                <c:pt idx="426">
                  <c:v>71.803145000000001</c:v>
                </c:pt>
                <c:pt idx="427">
                  <c:v>129.50985700000001</c:v>
                </c:pt>
                <c:pt idx="428">
                  <c:v>227.77397999999999</c:v>
                </c:pt>
                <c:pt idx="429">
                  <c:v>229.613159</c:v>
                </c:pt>
                <c:pt idx="430">
                  <c:v>130.88414500000002</c:v>
                </c:pt>
                <c:pt idx="431">
                  <c:v>146.67079500000003</c:v>
                </c:pt>
                <c:pt idx="432">
                  <c:v>217.89979</c:v>
                </c:pt>
                <c:pt idx="433">
                  <c:v>287.25597900000002</c:v>
                </c:pt>
                <c:pt idx="434">
                  <c:v>330.85287</c:v>
                </c:pt>
                <c:pt idx="435">
                  <c:v>332.582021</c:v>
                </c:pt>
                <c:pt idx="436">
                  <c:v>157.51709700000001</c:v>
                </c:pt>
                <c:pt idx="437">
                  <c:v>128.90489499999998</c:v>
                </c:pt>
                <c:pt idx="438">
                  <c:v>164.88877499999998</c:v>
                </c:pt>
                <c:pt idx="439">
                  <c:v>72.970892000000006</c:v>
                </c:pt>
                <c:pt idx="440">
                  <c:v>81.081192000000001</c:v>
                </c:pt>
                <c:pt idx="441">
                  <c:v>199.95210699999998</c:v>
                </c:pt>
                <c:pt idx="442">
                  <c:v>233.343683</c:v>
                </c:pt>
                <c:pt idx="443">
                  <c:v>244.79140399999997</c:v>
                </c:pt>
                <c:pt idx="444">
                  <c:v>246.79632100000001</c:v>
                </c:pt>
                <c:pt idx="445">
                  <c:v>171.44575400000002</c:v>
                </c:pt>
                <c:pt idx="446">
                  <c:v>117.052217</c:v>
                </c:pt>
                <c:pt idx="447">
                  <c:v>83.630014000000017</c:v>
                </c:pt>
                <c:pt idx="448">
                  <c:v>162.92548300000001</c:v>
                </c:pt>
                <c:pt idx="449">
                  <c:v>120.51246</c:v>
                </c:pt>
                <c:pt idx="450">
                  <c:v>175.53221400000001</c:v>
                </c:pt>
                <c:pt idx="451">
                  <c:v>151.48751899999999</c:v>
                </c:pt>
                <c:pt idx="452">
                  <c:v>141.75994200000002</c:v>
                </c:pt>
                <c:pt idx="453">
                  <c:v>95.336416</c:v>
                </c:pt>
                <c:pt idx="454">
                  <c:v>199.78502499999999</c:v>
                </c:pt>
                <c:pt idx="455">
                  <c:v>263.66565200000002</c:v>
                </c:pt>
                <c:pt idx="456">
                  <c:v>245.58669800000001</c:v>
                </c:pt>
                <c:pt idx="457">
                  <c:v>126.31444</c:v>
                </c:pt>
                <c:pt idx="458">
                  <c:v>76.931747000000001</c:v>
                </c:pt>
                <c:pt idx="459">
                  <c:v>55.120820000000002</c:v>
                </c:pt>
                <c:pt idx="460">
                  <c:v>125.204784</c:v>
                </c:pt>
                <c:pt idx="461">
                  <c:v>112.71133400000001</c:v>
                </c:pt>
                <c:pt idx="462">
                  <c:v>36.601855</c:v>
                </c:pt>
                <c:pt idx="463">
                  <c:v>51.481109000000004</c:v>
                </c:pt>
                <c:pt idx="464">
                  <c:v>81.333202</c:v>
                </c:pt>
                <c:pt idx="465">
                  <c:v>89.719461999999993</c:v>
                </c:pt>
                <c:pt idx="466">
                  <c:v>133.74336899999997</c:v>
                </c:pt>
                <c:pt idx="467">
                  <c:v>164.31446700000001</c:v>
                </c:pt>
                <c:pt idx="468">
                  <c:v>245.01193399999997</c:v>
                </c:pt>
                <c:pt idx="469">
                  <c:v>298.69580899999994</c:v>
                </c:pt>
                <c:pt idx="470">
                  <c:v>251.43123199999999</c:v>
                </c:pt>
                <c:pt idx="471">
                  <c:v>187.32002799999998</c:v>
                </c:pt>
                <c:pt idx="472">
                  <c:v>139.87811899999997</c:v>
                </c:pt>
                <c:pt idx="473">
                  <c:v>109.89834399999999</c:v>
                </c:pt>
                <c:pt idx="474">
                  <c:v>56.989307999999994</c:v>
                </c:pt>
                <c:pt idx="475">
                  <c:v>39.763338000000005</c:v>
                </c:pt>
                <c:pt idx="476">
                  <c:v>144.488213</c:v>
                </c:pt>
                <c:pt idx="477">
                  <c:v>338.74631499999998</c:v>
                </c:pt>
                <c:pt idx="478">
                  <c:v>441.09243100000003</c:v>
                </c:pt>
                <c:pt idx="479">
                  <c:v>259.83363499999996</c:v>
                </c:pt>
                <c:pt idx="480">
                  <c:v>239.93852200000001</c:v>
                </c:pt>
                <c:pt idx="481">
                  <c:v>327.40975099999997</c:v>
                </c:pt>
                <c:pt idx="482">
                  <c:v>295.82170000000002</c:v>
                </c:pt>
                <c:pt idx="483">
                  <c:v>99.086891000000008</c:v>
                </c:pt>
                <c:pt idx="484">
                  <c:v>77.781571</c:v>
                </c:pt>
                <c:pt idx="485">
                  <c:v>91.143726999999998</c:v>
                </c:pt>
                <c:pt idx="486">
                  <c:v>145.74843299999998</c:v>
                </c:pt>
                <c:pt idx="487">
                  <c:v>103.236913</c:v>
                </c:pt>
                <c:pt idx="488">
                  <c:v>85.14557099999999</c:v>
                </c:pt>
                <c:pt idx="489">
                  <c:v>70.599469999999997</c:v>
                </c:pt>
                <c:pt idx="490">
                  <c:v>129.40656200000001</c:v>
                </c:pt>
                <c:pt idx="491">
                  <c:v>240.59485999999998</c:v>
                </c:pt>
                <c:pt idx="492">
                  <c:v>192.42606899999998</c:v>
                </c:pt>
                <c:pt idx="493">
                  <c:v>237.226057</c:v>
                </c:pt>
                <c:pt idx="494">
                  <c:v>330.15532200000001</c:v>
                </c:pt>
                <c:pt idx="495">
                  <c:v>359.24616800000001</c:v>
                </c:pt>
                <c:pt idx="496">
                  <c:v>355.82025699999997</c:v>
                </c:pt>
                <c:pt idx="497">
                  <c:v>169.756168</c:v>
                </c:pt>
                <c:pt idx="498">
                  <c:v>44.381824000000002</c:v>
                </c:pt>
                <c:pt idx="499">
                  <c:v>63.364561000000002</c:v>
                </c:pt>
                <c:pt idx="500">
                  <c:v>29.612646000000002</c:v>
                </c:pt>
                <c:pt idx="501">
                  <c:v>109.12266000000001</c:v>
                </c:pt>
                <c:pt idx="502">
                  <c:v>220.339617</c:v>
                </c:pt>
                <c:pt idx="503">
                  <c:v>150.424226</c:v>
                </c:pt>
                <c:pt idx="504">
                  <c:v>159.424904</c:v>
                </c:pt>
                <c:pt idx="505">
                  <c:v>211.78661700000001</c:v>
                </c:pt>
                <c:pt idx="506">
                  <c:v>360.69541199999998</c:v>
                </c:pt>
                <c:pt idx="507">
                  <c:v>238.76478500000002</c:v>
                </c:pt>
                <c:pt idx="508">
                  <c:v>172.575818</c:v>
                </c:pt>
                <c:pt idx="509">
                  <c:v>266.56708399999997</c:v>
                </c:pt>
                <c:pt idx="510">
                  <c:v>346.45263599999998</c:v>
                </c:pt>
                <c:pt idx="511">
                  <c:v>281.35492199999999</c:v>
                </c:pt>
                <c:pt idx="512">
                  <c:v>109.379043</c:v>
                </c:pt>
                <c:pt idx="513">
                  <c:v>57.152721</c:v>
                </c:pt>
                <c:pt idx="514">
                  <c:v>94.683819</c:v>
                </c:pt>
                <c:pt idx="515">
                  <c:v>52.418404000000002</c:v>
                </c:pt>
                <c:pt idx="516">
                  <c:v>29.813920999999997</c:v>
                </c:pt>
                <c:pt idx="517">
                  <c:v>32.461750000000002</c:v>
                </c:pt>
                <c:pt idx="518">
                  <c:v>28.700936000000002</c:v>
                </c:pt>
                <c:pt idx="519">
                  <c:v>96.052729000000014</c:v>
                </c:pt>
                <c:pt idx="520">
                  <c:v>163.711106</c:v>
                </c:pt>
                <c:pt idx="521">
                  <c:v>298.12851599999999</c:v>
                </c:pt>
                <c:pt idx="522">
                  <c:v>247.46587300000002</c:v>
                </c:pt>
                <c:pt idx="523">
                  <c:v>326.950039</c:v>
                </c:pt>
                <c:pt idx="524">
                  <c:v>292.72099200000002</c:v>
                </c:pt>
                <c:pt idx="525">
                  <c:v>325.78869200000003</c:v>
                </c:pt>
                <c:pt idx="526">
                  <c:v>348.31037099999998</c:v>
                </c:pt>
                <c:pt idx="527">
                  <c:v>367.51350300000001</c:v>
                </c:pt>
                <c:pt idx="528">
                  <c:v>304.74519300000003</c:v>
                </c:pt>
                <c:pt idx="529">
                  <c:v>326.88237300000003</c:v>
                </c:pt>
                <c:pt idx="530">
                  <c:v>284.63760100000002</c:v>
                </c:pt>
                <c:pt idx="531">
                  <c:v>220.757533</c:v>
                </c:pt>
                <c:pt idx="532">
                  <c:v>113.3263</c:v>
                </c:pt>
                <c:pt idx="533">
                  <c:v>165.77932100000001</c:v>
                </c:pt>
                <c:pt idx="534">
                  <c:v>196.324063</c:v>
                </c:pt>
                <c:pt idx="535">
                  <c:v>111.412497</c:v>
                </c:pt>
                <c:pt idx="536">
                  <c:v>47.349745000000006</c:v>
                </c:pt>
                <c:pt idx="537">
                  <c:v>97.682328999999996</c:v>
                </c:pt>
                <c:pt idx="538">
                  <c:v>112.44127400000001</c:v>
                </c:pt>
                <c:pt idx="539">
                  <c:v>199.057221</c:v>
                </c:pt>
                <c:pt idx="540">
                  <c:v>262.80624699999998</c:v>
                </c:pt>
                <c:pt idx="541">
                  <c:v>152.31426099999999</c:v>
                </c:pt>
                <c:pt idx="542">
                  <c:v>231.89339999999999</c:v>
                </c:pt>
                <c:pt idx="543">
                  <c:v>298.60549800000001</c:v>
                </c:pt>
                <c:pt idx="544">
                  <c:v>307.86237599999998</c:v>
                </c:pt>
                <c:pt idx="545">
                  <c:v>394.80470199999996</c:v>
                </c:pt>
                <c:pt idx="546">
                  <c:v>365.59122000000002</c:v>
                </c:pt>
                <c:pt idx="547">
                  <c:v>335.67250899999993</c:v>
                </c:pt>
                <c:pt idx="548">
                  <c:v>311.81872499999997</c:v>
                </c:pt>
                <c:pt idx="549">
                  <c:v>202.58639499999998</c:v>
                </c:pt>
                <c:pt idx="550">
                  <c:v>163.626349</c:v>
                </c:pt>
                <c:pt idx="551">
                  <c:v>103.74497100000001</c:v>
                </c:pt>
                <c:pt idx="552">
                  <c:v>99.155101999999999</c:v>
                </c:pt>
                <c:pt idx="553">
                  <c:v>54.182020999999999</c:v>
                </c:pt>
                <c:pt idx="554">
                  <c:v>118.510643</c:v>
                </c:pt>
                <c:pt idx="555">
                  <c:v>46.500585000000001</c:v>
                </c:pt>
                <c:pt idx="556">
                  <c:v>200.85959700000001</c:v>
                </c:pt>
                <c:pt idx="557">
                  <c:v>164.775655</c:v>
                </c:pt>
                <c:pt idx="558">
                  <c:v>105.033641</c:v>
                </c:pt>
                <c:pt idx="559">
                  <c:v>91.194533000000007</c:v>
                </c:pt>
                <c:pt idx="560">
                  <c:v>153.956177</c:v>
                </c:pt>
                <c:pt idx="561">
                  <c:v>196.06428400000001</c:v>
                </c:pt>
                <c:pt idx="562">
                  <c:v>153.357359</c:v>
                </c:pt>
                <c:pt idx="563">
                  <c:v>105.507743</c:v>
                </c:pt>
                <c:pt idx="564">
                  <c:v>112.994186</c:v>
                </c:pt>
                <c:pt idx="565">
                  <c:v>58.922659000000003</c:v>
                </c:pt>
                <c:pt idx="566">
                  <c:v>54.980528</c:v>
                </c:pt>
                <c:pt idx="567">
                  <c:v>178.12425399999998</c:v>
                </c:pt>
                <c:pt idx="568">
                  <c:v>67.212444000000005</c:v>
                </c:pt>
                <c:pt idx="569">
                  <c:v>109.511971</c:v>
                </c:pt>
                <c:pt idx="570">
                  <c:v>290.54964400000006</c:v>
                </c:pt>
                <c:pt idx="571">
                  <c:v>130.81857600000001</c:v>
                </c:pt>
                <c:pt idx="572">
                  <c:v>110.00107500000001</c:v>
                </c:pt>
                <c:pt idx="573">
                  <c:v>189.55330799999999</c:v>
                </c:pt>
                <c:pt idx="574">
                  <c:v>271.48519199999998</c:v>
                </c:pt>
                <c:pt idx="575">
                  <c:v>114.36595799999999</c:v>
                </c:pt>
                <c:pt idx="576">
                  <c:v>32.263058000000001</c:v>
                </c:pt>
                <c:pt idx="577">
                  <c:v>167.02051499999999</c:v>
                </c:pt>
                <c:pt idx="578">
                  <c:v>313.113654</c:v>
                </c:pt>
                <c:pt idx="579">
                  <c:v>277.32445200000001</c:v>
                </c:pt>
                <c:pt idx="580">
                  <c:v>244.36342800000003</c:v>
                </c:pt>
                <c:pt idx="581">
                  <c:v>243.70677499999999</c:v>
                </c:pt>
                <c:pt idx="582">
                  <c:v>258.88388200000003</c:v>
                </c:pt>
                <c:pt idx="583">
                  <c:v>246.04940400000001</c:v>
                </c:pt>
                <c:pt idx="584">
                  <c:v>287.27360700000003</c:v>
                </c:pt>
                <c:pt idx="585">
                  <c:v>346.97692999999998</c:v>
                </c:pt>
                <c:pt idx="586">
                  <c:v>173.339676</c:v>
                </c:pt>
                <c:pt idx="587">
                  <c:v>136.982891</c:v>
                </c:pt>
                <c:pt idx="588">
                  <c:v>181.49984499999999</c:v>
                </c:pt>
                <c:pt idx="589">
                  <c:v>198.76046500000001</c:v>
                </c:pt>
                <c:pt idx="590">
                  <c:v>181.16058100000001</c:v>
                </c:pt>
                <c:pt idx="591">
                  <c:v>213.685439</c:v>
                </c:pt>
                <c:pt idx="592">
                  <c:v>142.95814899999999</c:v>
                </c:pt>
                <c:pt idx="593">
                  <c:v>96.001475999999997</c:v>
                </c:pt>
                <c:pt idx="594">
                  <c:v>141.406701</c:v>
                </c:pt>
                <c:pt idx="595">
                  <c:v>236.30331199999998</c:v>
                </c:pt>
                <c:pt idx="596">
                  <c:v>270.76331900000002</c:v>
                </c:pt>
                <c:pt idx="597">
                  <c:v>372.38735200000002</c:v>
                </c:pt>
                <c:pt idx="598">
                  <c:v>348.09792399999998</c:v>
                </c:pt>
                <c:pt idx="599">
                  <c:v>244.37254999999999</c:v>
                </c:pt>
                <c:pt idx="600">
                  <c:v>165.08041399999999</c:v>
                </c:pt>
                <c:pt idx="601">
                  <c:v>162.02467000000001</c:v>
                </c:pt>
                <c:pt idx="602">
                  <c:v>168.76038299999999</c:v>
                </c:pt>
                <c:pt idx="603">
                  <c:v>172.88286499999998</c:v>
                </c:pt>
                <c:pt idx="604">
                  <c:v>158.74360199999998</c:v>
                </c:pt>
                <c:pt idx="605">
                  <c:v>187.672775</c:v>
                </c:pt>
                <c:pt idx="606">
                  <c:v>234.45375199999998</c:v>
                </c:pt>
                <c:pt idx="607">
                  <c:v>171.06194099999999</c:v>
                </c:pt>
                <c:pt idx="608">
                  <c:v>113.48658399999999</c:v>
                </c:pt>
                <c:pt idx="609">
                  <c:v>55.305022999999998</c:v>
                </c:pt>
                <c:pt idx="610">
                  <c:v>159.30938700000002</c:v>
                </c:pt>
                <c:pt idx="611">
                  <c:v>240.27338599999999</c:v>
                </c:pt>
                <c:pt idx="612">
                  <c:v>250.217277</c:v>
                </c:pt>
                <c:pt idx="613">
                  <c:v>142.10995800000001</c:v>
                </c:pt>
                <c:pt idx="614">
                  <c:v>92.200361000000001</c:v>
                </c:pt>
                <c:pt idx="615">
                  <c:v>65.283080999999996</c:v>
                </c:pt>
                <c:pt idx="616">
                  <c:v>67.715493000000009</c:v>
                </c:pt>
                <c:pt idx="617">
                  <c:v>90.514348999999996</c:v>
                </c:pt>
                <c:pt idx="618">
                  <c:v>182.00163499999999</c:v>
                </c:pt>
                <c:pt idx="619">
                  <c:v>208.06907199999998</c:v>
                </c:pt>
                <c:pt idx="620">
                  <c:v>92.361042999999995</c:v>
                </c:pt>
                <c:pt idx="621">
                  <c:v>46.474194000000004</c:v>
                </c:pt>
                <c:pt idx="622">
                  <c:v>168.549228</c:v>
                </c:pt>
                <c:pt idx="623">
                  <c:v>232.48323499999998</c:v>
                </c:pt>
                <c:pt idx="624">
                  <c:v>263.40821600000004</c:v>
                </c:pt>
                <c:pt idx="625">
                  <c:v>204.63455300000001</c:v>
                </c:pt>
                <c:pt idx="626">
                  <c:v>178.321282</c:v>
                </c:pt>
                <c:pt idx="627">
                  <c:v>227.57283200000001</c:v>
                </c:pt>
                <c:pt idx="628">
                  <c:v>131.448273</c:v>
                </c:pt>
                <c:pt idx="629">
                  <c:v>72.051129999999986</c:v>
                </c:pt>
                <c:pt idx="630">
                  <c:v>102.756902</c:v>
                </c:pt>
                <c:pt idx="631">
                  <c:v>110.202663</c:v>
                </c:pt>
                <c:pt idx="632">
                  <c:v>114.649427</c:v>
                </c:pt>
                <c:pt idx="633">
                  <c:v>77.655495999999999</c:v>
                </c:pt>
                <c:pt idx="634">
                  <c:v>184.31117699999999</c:v>
                </c:pt>
                <c:pt idx="635">
                  <c:v>131.219179</c:v>
                </c:pt>
                <c:pt idx="636">
                  <c:v>58.299390000000002</c:v>
                </c:pt>
                <c:pt idx="637">
                  <c:v>89.623407</c:v>
                </c:pt>
                <c:pt idx="638">
                  <c:v>223.98727199999999</c:v>
                </c:pt>
                <c:pt idx="639">
                  <c:v>130.88345900000002</c:v>
                </c:pt>
                <c:pt idx="640">
                  <c:v>181.660078</c:v>
                </c:pt>
                <c:pt idx="641">
                  <c:v>89.445875999999984</c:v>
                </c:pt>
                <c:pt idx="642">
                  <c:v>112.966257</c:v>
                </c:pt>
                <c:pt idx="643">
                  <c:v>219.790741</c:v>
                </c:pt>
                <c:pt idx="644">
                  <c:v>176.80138399999998</c:v>
                </c:pt>
                <c:pt idx="645">
                  <c:v>103.300662</c:v>
                </c:pt>
                <c:pt idx="646">
                  <c:v>73.210046000000006</c:v>
                </c:pt>
                <c:pt idx="647">
                  <c:v>65.982574</c:v>
                </c:pt>
                <c:pt idx="648">
                  <c:v>101.78966699999999</c:v>
                </c:pt>
                <c:pt idx="649">
                  <c:v>84.697861000000003</c:v>
                </c:pt>
                <c:pt idx="650">
                  <c:v>77.858558000000002</c:v>
                </c:pt>
                <c:pt idx="651">
                  <c:v>45.845228999999996</c:v>
                </c:pt>
                <c:pt idx="652">
                  <c:v>50.479971000000006</c:v>
                </c:pt>
                <c:pt idx="653">
                  <c:v>132.81496000000001</c:v>
                </c:pt>
                <c:pt idx="654">
                  <c:v>157.876869</c:v>
                </c:pt>
                <c:pt idx="655">
                  <c:v>60.090343999999995</c:v>
                </c:pt>
                <c:pt idx="656">
                  <c:v>88.441888000000006</c:v>
                </c:pt>
                <c:pt idx="657">
                  <c:v>139.39144300000001</c:v>
                </c:pt>
                <c:pt idx="658">
                  <c:v>137.78934099999998</c:v>
                </c:pt>
                <c:pt idx="659">
                  <c:v>101.306844</c:v>
                </c:pt>
                <c:pt idx="660">
                  <c:v>195.19902299999998</c:v>
                </c:pt>
                <c:pt idx="661">
                  <c:v>198.20928300000003</c:v>
                </c:pt>
                <c:pt idx="662">
                  <c:v>108.396787</c:v>
                </c:pt>
                <c:pt idx="663">
                  <c:v>60.330680000000001</c:v>
                </c:pt>
                <c:pt idx="664">
                  <c:v>108.761596</c:v>
                </c:pt>
                <c:pt idx="665">
                  <c:v>90.241628000000006</c:v>
                </c:pt>
                <c:pt idx="666">
                  <c:v>73.798220999999998</c:v>
                </c:pt>
                <c:pt idx="667">
                  <c:v>73.778673999999995</c:v>
                </c:pt>
                <c:pt idx="668">
                  <c:v>80.868812000000005</c:v>
                </c:pt>
                <c:pt idx="669">
                  <c:v>68.699438000000015</c:v>
                </c:pt>
                <c:pt idx="670">
                  <c:v>111.35742500000001</c:v>
                </c:pt>
                <c:pt idx="671">
                  <c:v>181.94606100000001</c:v>
                </c:pt>
                <c:pt idx="672">
                  <c:v>105.658908</c:v>
                </c:pt>
                <c:pt idx="673">
                  <c:v>90.578382000000005</c:v>
                </c:pt>
                <c:pt idx="674">
                  <c:v>92.04586900000001</c:v>
                </c:pt>
                <c:pt idx="675">
                  <c:v>72.958808000000005</c:v>
                </c:pt>
                <c:pt idx="676">
                  <c:v>73.210296999999997</c:v>
                </c:pt>
                <c:pt idx="677">
                  <c:v>90.687922999999998</c:v>
                </c:pt>
                <c:pt idx="678">
                  <c:v>98.775077999999993</c:v>
                </c:pt>
                <c:pt idx="679">
                  <c:v>105.692728</c:v>
                </c:pt>
                <c:pt idx="680">
                  <c:v>158.85436800000002</c:v>
                </c:pt>
                <c:pt idx="681">
                  <c:v>91.151920000000004</c:v>
                </c:pt>
                <c:pt idx="682">
                  <c:v>100.58464500000001</c:v>
                </c:pt>
                <c:pt idx="683">
                  <c:v>74.388030000000001</c:v>
                </c:pt>
                <c:pt idx="684">
                  <c:v>158.77911500000002</c:v>
                </c:pt>
                <c:pt idx="685">
                  <c:v>144.41842200000002</c:v>
                </c:pt>
                <c:pt idx="686">
                  <c:v>95.742632999999984</c:v>
                </c:pt>
                <c:pt idx="687">
                  <c:v>67.285437999999999</c:v>
                </c:pt>
                <c:pt idx="688">
                  <c:v>90.308557000000008</c:v>
                </c:pt>
                <c:pt idx="689">
                  <c:v>79.748396000000014</c:v>
                </c:pt>
                <c:pt idx="690">
                  <c:v>81.65248600000001</c:v>
                </c:pt>
                <c:pt idx="691">
                  <c:v>93.969624999999994</c:v>
                </c:pt>
                <c:pt idx="692">
                  <c:v>114.80814500000001</c:v>
                </c:pt>
                <c:pt idx="693">
                  <c:v>145.68446300000002</c:v>
                </c:pt>
                <c:pt idx="694">
                  <c:v>133.44204999999999</c:v>
                </c:pt>
                <c:pt idx="695">
                  <c:v>107.10214900000001</c:v>
                </c:pt>
                <c:pt idx="696">
                  <c:v>74.385886999999997</c:v>
                </c:pt>
                <c:pt idx="697">
                  <c:v>82.544207999999998</c:v>
                </c:pt>
                <c:pt idx="698">
                  <c:v>83.201902000000004</c:v>
                </c:pt>
                <c:pt idx="699">
                  <c:v>88.419715000000011</c:v>
                </c:pt>
                <c:pt idx="700">
                  <c:v>84.277218000000005</c:v>
                </c:pt>
                <c:pt idx="701">
                  <c:v>160.66548600000002</c:v>
                </c:pt>
                <c:pt idx="702">
                  <c:v>213.60602899999998</c:v>
                </c:pt>
                <c:pt idx="703">
                  <c:v>155.67933299999999</c:v>
                </c:pt>
                <c:pt idx="704">
                  <c:v>149.22946999999999</c:v>
                </c:pt>
                <c:pt idx="705">
                  <c:v>115.26097</c:v>
                </c:pt>
                <c:pt idx="706">
                  <c:v>187.42015599999999</c:v>
                </c:pt>
                <c:pt idx="707">
                  <c:v>225.07011599999998</c:v>
                </c:pt>
                <c:pt idx="708">
                  <c:v>117.66345999999999</c:v>
                </c:pt>
                <c:pt idx="709">
                  <c:v>60.650477999999993</c:v>
                </c:pt>
                <c:pt idx="710">
                  <c:v>99.958921999999987</c:v>
                </c:pt>
                <c:pt idx="711">
                  <c:v>71.312774999999988</c:v>
                </c:pt>
                <c:pt idx="712">
                  <c:v>41.125961000000004</c:v>
                </c:pt>
                <c:pt idx="713">
                  <c:v>89.165200999999996</c:v>
                </c:pt>
                <c:pt idx="714">
                  <c:v>115.473939</c:v>
                </c:pt>
                <c:pt idx="715">
                  <c:v>77.006179000000003</c:v>
                </c:pt>
                <c:pt idx="716">
                  <c:v>76.113729000000006</c:v>
                </c:pt>
                <c:pt idx="717">
                  <c:v>140.17631299999999</c:v>
                </c:pt>
                <c:pt idx="718">
                  <c:v>169.82710699999998</c:v>
                </c:pt>
                <c:pt idx="719">
                  <c:v>180.38483000000002</c:v>
                </c:pt>
                <c:pt idx="720">
                  <c:v>117.03448299999999</c:v>
                </c:pt>
                <c:pt idx="721">
                  <c:v>81.647548</c:v>
                </c:pt>
                <c:pt idx="722">
                  <c:v>151.14407600000001</c:v>
                </c:pt>
                <c:pt idx="723">
                  <c:v>254.08799099999999</c:v>
                </c:pt>
                <c:pt idx="724">
                  <c:v>220.41790599999999</c:v>
                </c:pt>
                <c:pt idx="725">
                  <c:v>179.06431999999998</c:v>
                </c:pt>
                <c:pt idx="726">
                  <c:v>142.819051</c:v>
                </c:pt>
                <c:pt idx="727">
                  <c:v>222.88105000000002</c:v>
                </c:pt>
                <c:pt idx="728">
                  <c:v>246.21511799999999</c:v>
                </c:pt>
                <c:pt idx="729">
                  <c:v>213.93552499999998</c:v>
                </c:pt>
                <c:pt idx="730">
                  <c:v>191.04505500000002</c:v>
                </c:pt>
                <c:pt idx="731">
                  <c:v>195.59287399999999</c:v>
                </c:pt>
                <c:pt idx="732">
                  <c:v>207.15976900000001</c:v>
                </c:pt>
                <c:pt idx="733">
                  <c:v>166.880965</c:v>
                </c:pt>
                <c:pt idx="734">
                  <c:v>97.611058999999997</c:v>
                </c:pt>
                <c:pt idx="735">
                  <c:v>177.737967</c:v>
                </c:pt>
                <c:pt idx="736">
                  <c:v>108.57818899999999</c:v>
                </c:pt>
                <c:pt idx="737">
                  <c:v>59.921418000000003</c:v>
                </c:pt>
                <c:pt idx="738">
                  <c:v>94.350186000000008</c:v>
                </c:pt>
                <c:pt idx="739">
                  <c:v>101.04774299999998</c:v>
                </c:pt>
                <c:pt idx="740">
                  <c:v>103.06724399999999</c:v>
                </c:pt>
                <c:pt idx="741">
                  <c:v>77.336628000000005</c:v>
                </c:pt>
                <c:pt idx="742">
                  <c:v>98.493037999999999</c:v>
                </c:pt>
                <c:pt idx="743">
                  <c:v>91.627511999999996</c:v>
                </c:pt>
                <c:pt idx="744">
                  <c:v>103.42869900000001</c:v>
                </c:pt>
                <c:pt idx="745">
                  <c:v>91.743358999999998</c:v>
                </c:pt>
                <c:pt idx="746">
                  <c:v>48.016739000000001</c:v>
                </c:pt>
                <c:pt idx="747">
                  <c:v>51.217410999999998</c:v>
                </c:pt>
                <c:pt idx="748">
                  <c:v>108.576768</c:v>
                </c:pt>
                <c:pt idx="749">
                  <c:v>148.56472600000001</c:v>
                </c:pt>
                <c:pt idx="750">
                  <c:v>174.74941000000001</c:v>
                </c:pt>
                <c:pt idx="751">
                  <c:v>160.13917600000002</c:v>
                </c:pt>
                <c:pt idx="752">
                  <c:v>159.98717499999998</c:v>
                </c:pt>
                <c:pt idx="753">
                  <c:v>70.953585000000004</c:v>
                </c:pt>
                <c:pt idx="754">
                  <c:v>46.668775000000004</c:v>
                </c:pt>
                <c:pt idx="755">
                  <c:v>86.060666999999995</c:v>
                </c:pt>
                <c:pt idx="756">
                  <c:v>81.252551000000011</c:v>
                </c:pt>
                <c:pt idx="757">
                  <c:v>98.872264999999999</c:v>
                </c:pt>
                <c:pt idx="758">
                  <c:v>189.384592</c:v>
                </c:pt>
                <c:pt idx="759">
                  <c:v>185.63184000000004</c:v>
                </c:pt>
                <c:pt idx="760">
                  <c:v>114.484016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B-41FB-B4FF-442B24B1BF2E}"/>
            </c:ext>
          </c:extLst>
        </c:ser>
        <c:ser>
          <c:idx val="2"/>
          <c:order val="1"/>
          <c:tx>
            <c:v>SECO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'Data 4'!$F$2:$G$761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</c:v>
                  </c:pt>
                  <c:pt idx="153">
                    <c:v>2024</c:v>
                  </c:pt>
                  <c:pt idx="519">
                    <c:v>2025</c:v>
                  </c:pt>
                </c:lvl>
              </c:multiLvlStrCache>
            </c:multiLvlStrRef>
          </c:cat>
          <c:val>
            <c:numRef>
              <c:f>'Data 4'!$D$2:$D$762</c:f>
              <c:numCache>
                <c:formatCode>#,##0.0</c:formatCode>
                <c:ptCount val="761"/>
                <c:pt idx="0">
                  <c:v>131.15981240241757</c:v>
                </c:pt>
                <c:pt idx="1">
                  <c:v>131.15981240241757</c:v>
                </c:pt>
                <c:pt idx="2">
                  <c:v>131.15981240241757</c:v>
                </c:pt>
                <c:pt idx="3">
                  <c:v>131.15981240241757</c:v>
                </c:pt>
                <c:pt idx="4">
                  <c:v>131.15981240241757</c:v>
                </c:pt>
                <c:pt idx="5">
                  <c:v>131.15981240241757</c:v>
                </c:pt>
                <c:pt idx="6">
                  <c:v>131.15981240241757</c:v>
                </c:pt>
                <c:pt idx="7">
                  <c:v>131.15981240241757</c:v>
                </c:pt>
                <c:pt idx="8">
                  <c:v>131.15981240241757</c:v>
                </c:pt>
                <c:pt idx="9">
                  <c:v>131.15981240241757</c:v>
                </c:pt>
                <c:pt idx="10">
                  <c:v>131.15981240241757</c:v>
                </c:pt>
                <c:pt idx="11">
                  <c:v>131.15981240241757</c:v>
                </c:pt>
                <c:pt idx="12">
                  <c:v>131.15981240241757</c:v>
                </c:pt>
                <c:pt idx="13">
                  <c:v>131.15981240241757</c:v>
                </c:pt>
                <c:pt idx="14">
                  <c:v>131.15981240241757</c:v>
                </c:pt>
                <c:pt idx="15">
                  <c:v>131.15981240241757</c:v>
                </c:pt>
                <c:pt idx="16">
                  <c:v>131.15981240241757</c:v>
                </c:pt>
                <c:pt idx="17">
                  <c:v>131.15981240241757</c:v>
                </c:pt>
                <c:pt idx="18">
                  <c:v>131.15981240241757</c:v>
                </c:pt>
                <c:pt idx="19">
                  <c:v>131.15981240241757</c:v>
                </c:pt>
                <c:pt idx="20">
                  <c:v>131.15981240241757</c:v>
                </c:pt>
                <c:pt idx="21">
                  <c:v>131.15981240241757</c:v>
                </c:pt>
                <c:pt idx="22">
                  <c:v>131.15981240241757</c:v>
                </c:pt>
                <c:pt idx="23">
                  <c:v>131.15981240241757</c:v>
                </c:pt>
                <c:pt idx="24">
                  <c:v>131.15981240241757</c:v>
                </c:pt>
                <c:pt idx="25">
                  <c:v>131.15981240241757</c:v>
                </c:pt>
                <c:pt idx="26">
                  <c:v>131.15981240241757</c:v>
                </c:pt>
                <c:pt idx="27">
                  <c:v>131.15981240241757</c:v>
                </c:pt>
                <c:pt idx="28">
                  <c:v>121.41283003794459</c:v>
                </c:pt>
                <c:pt idx="29">
                  <c:v>121.41283003794459</c:v>
                </c:pt>
                <c:pt idx="30">
                  <c:v>121.41283003794459</c:v>
                </c:pt>
                <c:pt idx="31">
                  <c:v>125.45992437254273</c:v>
                </c:pt>
                <c:pt idx="32">
                  <c:v>125.45992437254273</c:v>
                </c:pt>
                <c:pt idx="33">
                  <c:v>125.45992437254273</c:v>
                </c:pt>
                <c:pt idx="34">
                  <c:v>125.45992437254273</c:v>
                </c:pt>
                <c:pt idx="35">
                  <c:v>125.45992437254273</c:v>
                </c:pt>
                <c:pt idx="36">
                  <c:v>125.45992437254273</c:v>
                </c:pt>
                <c:pt idx="37">
                  <c:v>125.45992437254273</c:v>
                </c:pt>
                <c:pt idx="38">
                  <c:v>125.45992437254273</c:v>
                </c:pt>
                <c:pt idx="39">
                  <c:v>125.45992437254273</c:v>
                </c:pt>
                <c:pt idx="40">
                  <c:v>125.45992437254273</c:v>
                </c:pt>
                <c:pt idx="41">
                  <c:v>125.45992437254273</c:v>
                </c:pt>
                <c:pt idx="42">
                  <c:v>125.45992437254273</c:v>
                </c:pt>
                <c:pt idx="43">
                  <c:v>125.45992437254273</c:v>
                </c:pt>
                <c:pt idx="44">
                  <c:v>125.45992437254273</c:v>
                </c:pt>
                <c:pt idx="45">
                  <c:v>125.45992437254273</c:v>
                </c:pt>
                <c:pt idx="46">
                  <c:v>125.45992437254273</c:v>
                </c:pt>
                <c:pt idx="47">
                  <c:v>125.45992437254273</c:v>
                </c:pt>
                <c:pt idx="48">
                  <c:v>125.45992437254273</c:v>
                </c:pt>
                <c:pt idx="49">
                  <c:v>125.45992437254273</c:v>
                </c:pt>
                <c:pt idx="50">
                  <c:v>125.45992437254273</c:v>
                </c:pt>
                <c:pt idx="51">
                  <c:v>125.45992437254273</c:v>
                </c:pt>
                <c:pt idx="52">
                  <c:v>125.45992437254273</c:v>
                </c:pt>
                <c:pt idx="53">
                  <c:v>125.45992437254273</c:v>
                </c:pt>
                <c:pt idx="54">
                  <c:v>125.45992437254273</c:v>
                </c:pt>
                <c:pt idx="55">
                  <c:v>125.45992437254273</c:v>
                </c:pt>
                <c:pt idx="56">
                  <c:v>125.45992437254273</c:v>
                </c:pt>
                <c:pt idx="57">
                  <c:v>125.45992437254273</c:v>
                </c:pt>
                <c:pt idx="58">
                  <c:v>125.45992437254273</c:v>
                </c:pt>
                <c:pt idx="59">
                  <c:v>125.45992437254273</c:v>
                </c:pt>
                <c:pt idx="60">
                  <c:v>125.45992437254273</c:v>
                </c:pt>
                <c:pt idx="61">
                  <c:v>153.65643704499149</c:v>
                </c:pt>
                <c:pt idx="62">
                  <c:v>153.65643704499149</c:v>
                </c:pt>
                <c:pt idx="63">
                  <c:v>153.65643704499149</c:v>
                </c:pt>
                <c:pt idx="64">
                  <c:v>153.65643704499149</c:v>
                </c:pt>
                <c:pt idx="65">
                  <c:v>153.65643704499149</c:v>
                </c:pt>
                <c:pt idx="66">
                  <c:v>153.65643704499149</c:v>
                </c:pt>
                <c:pt idx="67">
                  <c:v>153.65643704499149</c:v>
                </c:pt>
                <c:pt idx="68">
                  <c:v>153.65643704499149</c:v>
                </c:pt>
                <c:pt idx="69">
                  <c:v>153.65643704499149</c:v>
                </c:pt>
                <c:pt idx="70">
                  <c:v>153.65643704499149</c:v>
                </c:pt>
                <c:pt idx="71">
                  <c:v>153.65643704499149</c:v>
                </c:pt>
                <c:pt idx="72">
                  <c:v>153.65643704499149</c:v>
                </c:pt>
                <c:pt idx="73">
                  <c:v>153.65643704499149</c:v>
                </c:pt>
                <c:pt idx="74">
                  <c:v>153.65643704499149</c:v>
                </c:pt>
                <c:pt idx="75">
                  <c:v>153.65643704499149</c:v>
                </c:pt>
                <c:pt idx="76">
                  <c:v>153.65643704499149</c:v>
                </c:pt>
                <c:pt idx="77">
                  <c:v>153.65643704499149</c:v>
                </c:pt>
                <c:pt idx="78">
                  <c:v>153.65643704499149</c:v>
                </c:pt>
                <c:pt idx="79">
                  <c:v>153.65643704499149</c:v>
                </c:pt>
                <c:pt idx="80">
                  <c:v>153.65643704499149</c:v>
                </c:pt>
                <c:pt idx="81">
                  <c:v>153.65643704499149</c:v>
                </c:pt>
                <c:pt idx="82">
                  <c:v>153.65643704499149</c:v>
                </c:pt>
                <c:pt idx="83">
                  <c:v>153.65643704499149</c:v>
                </c:pt>
                <c:pt idx="84">
                  <c:v>153.65643704499149</c:v>
                </c:pt>
                <c:pt idx="85">
                  <c:v>153.65643704499149</c:v>
                </c:pt>
                <c:pt idx="86">
                  <c:v>153.65643704499149</c:v>
                </c:pt>
                <c:pt idx="87">
                  <c:v>153.65643704499149</c:v>
                </c:pt>
                <c:pt idx="88">
                  <c:v>153.65643704499149</c:v>
                </c:pt>
                <c:pt idx="89">
                  <c:v>153.65643704499149</c:v>
                </c:pt>
                <c:pt idx="90">
                  <c:v>153.65643704499149</c:v>
                </c:pt>
                <c:pt idx="91">
                  <c:v>153.65643704499149</c:v>
                </c:pt>
                <c:pt idx="92">
                  <c:v>207.56972273551534</c:v>
                </c:pt>
                <c:pt idx="93">
                  <c:v>207.56972273551534</c:v>
                </c:pt>
                <c:pt idx="94">
                  <c:v>207.56972273551534</c:v>
                </c:pt>
                <c:pt idx="95">
                  <c:v>207.56972273551534</c:v>
                </c:pt>
                <c:pt idx="96">
                  <c:v>207.56972273551534</c:v>
                </c:pt>
                <c:pt idx="97">
                  <c:v>207.56972273551534</c:v>
                </c:pt>
                <c:pt idx="98">
                  <c:v>207.56972273551534</c:v>
                </c:pt>
                <c:pt idx="99">
                  <c:v>207.56972273551534</c:v>
                </c:pt>
                <c:pt idx="100">
                  <c:v>207.56972273551534</c:v>
                </c:pt>
                <c:pt idx="101">
                  <c:v>207.56972273551534</c:v>
                </c:pt>
                <c:pt idx="102">
                  <c:v>207.56972273551534</c:v>
                </c:pt>
                <c:pt idx="103">
                  <c:v>207.56972273551534</c:v>
                </c:pt>
                <c:pt idx="104">
                  <c:v>207.56972273551534</c:v>
                </c:pt>
                <c:pt idx="105">
                  <c:v>207.56972273551534</c:v>
                </c:pt>
                <c:pt idx="106">
                  <c:v>207.56972273551534</c:v>
                </c:pt>
                <c:pt idx="107">
                  <c:v>207.56972273551534</c:v>
                </c:pt>
                <c:pt idx="108">
                  <c:v>207.56972273551534</c:v>
                </c:pt>
                <c:pt idx="109">
                  <c:v>207.56972273551534</c:v>
                </c:pt>
                <c:pt idx="110">
                  <c:v>207.56972273551534</c:v>
                </c:pt>
                <c:pt idx="111">
                  <c:v>207.56972273551534</c:v>
                </c:pt>
                <c:pt idx="112">
                  <c:v>207.56972273551534</c:v>
                </c:pt>
                <c:pt idx="113">
                  <c:v>207.56972273551534</c:v>
                </c:pt>
                <c:pt idx="114">
                  <c:v>207.56972273551534</c:v>
                </c:pt>
                <c:pt idx="115">
                  <c:v>207.56972273551534</c:v>
                </c:pt>
                <c:pt idx="116">
                  <c:v>207.56972273551534</c:v>
                </c:pt>
                <c:pt idx="117">
                  <c:v>207.56972273551534</c:v>
                </c:pt>
                <c:pt idx="118">
                  <c:v>207.56972273551534</c:v>
                </c:pt>
                <c:pt idx="119">
                  <c:v>207.56972273551534</c:v>
                </c:pt>
                <c:pt idx="120">
                  <c:v>207.56972273551534</c:v>
                </c:pt>
                <c:pt idx="121">
                  <c:v>207.56972273551534</c:v>
                </c:pt>
                <c:pt idx="122">
                  <c:v>195.62485934287386</c:v>
                </c:pt>
                <c:pt idx="123">
                  <c:v>195.62485934287386</c:v>
                </c:pt>
                <c:pt idx="124">
                  <c:v>195.62485934287386</c:v>
                </c:pt>
                <c:pt idx="125">
                  <c:v>195.62485934287386</c:v>
                </c:pt>
                <c:pt idx="126">
                  <c:v>195.62485934287386</c:v>
                </c:pt>
                <c:pt idx="127">
                  <c:v>195.62485934287386</c:v>
                </c:pt>
                <c:pt idx="128">
                  <c:v>195.62485934287386</c:v>
                </c:pt>
                <c:pt idx="129">
                  <c:v>195.62485934287386</c:v>
                </c:pt>
                <c:pt idx="130">
                  <c:v>195.62485934287386</c:v>
                </c:pt>
                <c:pt idx="131">
                  <c:v>195.62485934287386</c:v>
                </c:pt>
                <c:pt idx="132">
                  <c:v>195.62485934287386</c:v>
                </c:pt>
                <c:pt idx="133">
                  <c:v>195.62485934287386</c:v>
                </c:pt>
                <c:pt idx="134">
                  <c:v>195.62485934287386</c:v>
                </c:pt>
                <c:pt idx="135">
                  <c:v>195.62485934287386</c:v>
                </c:pt>
                <c:pt idx="136">
                  <c:v>195.62485934287386</c:v>
                </c:pt>
                <c:pt idx="137">
                  <c:v>195.62485934287386</c:v>
                </c:pt>
                <c:pt idx="138">
                  <c:v>195.62485934287386</c:v>
                </c:pt>
                <c:pt idx="139">
                  <c:v>195.62485934287386</c:v>
                </c:pt>
                <c:pt idx="140">
                  <c:v>195.62485934287386</c:v>
                </c:pt>
                <c:pt idx="141">
                  <c:v>195.62485934287386</c:v>
                </c:pt>
                <c:pt idx="142">
                  <c:v>195.62485934287386</c:v>
                </c:pt>
                <c:pt idx="143">
                  <c:v>195.62485934287386</c:v>
                </c:pt>
                <c:pt idx="144">
                  <c:v>195.62485934287386</c:v>
                </c:pt>
                <c:pt idx="145">
                  <c:v>195.62485934287386</c:v>
                </c:pt>
                <c:pt idx="146">
                  <c:v>195.62485934287386</c:v>
                </c:pt>
                <c:pt idx="147">
                  <c:v>195.62485934287386</c:v>
                </c:pt>
                <c:pt idx="148">
                  <c:v>195.62485934287386</c:v>
                </c:pt>
                <c:pt idx="149">
                  <c:v>195.62485934287386</c:v>
                </c:pt>
                <c:pt idx="150">
                  <c:v>195.62485934287386</c:v>
                </c:pt>
                <c:pt idx="151">
                  <c:v>195.62485934287386</c:v>
                </c:pt>
                <c:pt idx="152">
                  <c:v>195.62485934287386</c:v>
                </c:pt>
                <c:pt idx="153">
                  <c:v>226.69698541636285</c:v>
                </c:pt>
                <c:pt idx="154">
                  <c:v>226.69698541636285</c:v>
                </c:pt>
                <c:pt idx="155">
                  <c:v>226.69698541636285</c:v>
                </c:pt>
                <c:pt idx="156">
                  <c:v>226.69698541636285</c:v>
                </c:pt>
                <c:pt idx="157">
                  <c:v>226.69698541636285</c:v>
                </c:pt>
                <c:pt idx="158">
                  <c:v>226.69698541636285</c:v>
                </c:pt>
                <c:pt idx="159">
                  <c:v>226.69698541636285</c:v>
                </c:pt>
                <c:pt idx="160">
                  <c:v>226.69698541636285</c:v>
                </c:pt>
                <c:pt idx="161">
                  <c:v>226.69698541636285</c:v>
                </c:pt>
                <c:pt idx="162">
                  <c:v>226.69698541636285</c:v>
                </c:pt>
                <c:pt idx="163">
                  <c:v>226.69698541636285</c:v>
                </c:pt>
                <c:pt idx="164">
                  <c:v>226.69698541636285</c:v>
                </c:pt>
                <c:pt idx="165">
                  <c:v>226.69698541636285</c:v>
                </c:pt>
                <c:pt idx="166">
                  <c:v>226.69698541636285</c:v>
                </c:pt>
                <c:pt idx="167">
                  <c:v>226.69698541636285</c:v>
                </c:pt>
                <c:pt idx="168">
                  <c:v>226.69698541636285</c:v>
                </c:pt>
                <c:pt idx="169">
                  <c:v>226.69698541636285</c:v>
                </c:pt>
                <c:pt idx="170">
                  <c:v>226.69698541636285</c:v>
                </c:pt>
                <c:pt idx="171">
                  <c:v>226.69698541636285</c:v>
                </c:pt>
                <c:pt idx="172">
                  <c:v>226.69698541636285</c:v>
                </c:pt>
                <c:pt idx="173">
                  <c:v>226.69698541636285</c:v>
                </c:pt>
                <c:pt idx="174">
                  <c:v>226.69698541636285</c:v>
                </c:pt>
                <c:pt idx="175">
                  <c:v>226.69698541636285</c:v>
                </c:pt>
                <c:pt idx="176">
                  <c:v>226.69698541636285</c:v>
                </c:pt>
                <c:pt idx="177">
                  <c:v>226.69698541636285</c:v>
                </c:pt>
                <c:pt idx="178">
                  <c:v>226.69698541636285</c:v>
                </c:pt>
                <c:pt idx="179">
                  <c:v>226.69698541636285</c:v>
                </c:pt>
                <c:pt idx="180">
                  <c:v>226.69698541636285</c:v>
                </c:pt>
                <c:pt idx="181">
                  <c:v>226.69698541636285</c:v>
                </c:pt>
                <c:pt idx="182">
                  <c:v>226.69698541636285</c:v>
                </c:pt>
                <c:pt idx="183">
                  <c:v>226.69698541636285</c:v>
                </c:pt>
                <c:pt idx="184">
                  <c:v>216.84283256745775</c:v>
                </c:pt>
                <c:pt idx="185">
                  <c:v>216.84283256745775</c:v>
                </c:pt>
                <c:pt idx="186">
                  <c:v>216.84283256745775</c:v>
                </c:pt>
                <c:pt idx="187">
                  <c:v>216.84283256745775</c:v>
                </c:pt>
                <c:pt idx="188">
                  <c:v>216.84283256745775</c:v>
                </c:pt>
                <c:pt idx="189">
                  <c:v>216.84283256745775</c:v>
                </c:pt>
                <c:pt idx="190">
                  <c:v>216.84283256745775</c:v>
                </c:pt>
                <c:pt idx="191">
                  <c:v>216.84283256745775</c:v>
                </c:pt>
                <c:pt idx="192">
                  <c:v>216.84283256745775</c:v>
                </c:pt>
                <c:pt idx="193">
                  <c:v>216.84283256745775</c:v>
                </c:pt>
                <c:pt idx="194">
                  <c:v>216.84283256745775</c:v>
                </c:pt>
                <c:pt idx="195">
                  <c:v>216.84283256745775</c:v>
                </c:pt>
                <c:pt idx="196">
                  <c:v>216.84283256745775</c:v>
                </c:pt>
                <c:pt idx="197">
                  <c:v>216.84283256745775</c:v>
                </c:pt>
                <c:pt idx="198">
                  <c:v>216.84283256745775</c:v>
                </c:pt>
                <c:pt idx="199">
                  <c:v>216.84283256745775</c:v>
                </c:pt>
                <c:pt idx="200">
                  <c:v>216.84283256745775</c:v>
                </c:pt>
                <c:pt idx="201">
                  <c:v>216.84283256745775</c:v>
                </c:pt>
                <c:pt idx="202">
                  <c:v>216.84283256745775</c:v>
                </c:pt>
                <c:pt idx="203">
                  <c:v>216.84283256745775</c:v>
                </c:pt>
                <c:pt idx="204">
                  <c:v>216.84283256745775</c:v>
                </c:pt>
                <c:pt idx="205">
                  <c:v>216.84283256745775</c:v>
                </c:pt>
                <c:pt idx="206">
                  <c:v>216.84283256745775</c:v>
                </c:pt>
                <c:pt idx="207">
                  <c:v>216.84283256745775</c:v>
                </c:pt>
                <c:pt idx="208">
                  <c:v>216.84283256745775</c:v>
                </c:pt>
                <c:pt idx="209">
                  <c:v>216.84283256745775</c:v>
                </c:pt>
                <c:pt idx="210">
                  <c:v>216.84283256745775</c:v>
                </c:pt>
                <c:pt idx="211">
                  <c:v>216.84283256745775</c:v>
                </c:pt>
                <c:pt idx="212">
                  <c:v>216.84283256745775</c:v>
                </c:pt>
                <c:pt idx="213">
                  <c:v>222.84447144022923</c:v>
                </c:pt>
                <c:pt idx="214">
                  <c:v>222.84447144022923</c:v>
                </c:pt>
                <c:pt idx="215">
                  <c:v>222.84447144022923</c:v>
                </c:pt>
                <c:pt idx="216">
                  <c:v>222.84447144022923</c:v>
                </c:pt>
                <c:pt idx="217">
                  <c:v>222.84447144022923</c:v>
                </c:pt>
                <c:pt idx="218">
                  <c:v>222.84447144022923</c:v>
                </c:pt>
                <c:pt idx="219">
                  <c:v>222.84447144022923</c:v>
                </c:pt>
                <c:pt idx="220">
                  <c:v>222.84447144022923</c:v>
                </c:pt>
                <c:pt idx="221">
                  <c:v>222.84447144022923</c:v>
                </c:pt>
                <c:pt idx="222">
                  <c:v>222.84447144022923</c:v>
                </c:pt>
                <c:pt idx="223">
                  <c:v>222.84447144022923</c:v>
                </c:pt>
                <c:pt idx="224">
                  <c:v>222.84447144022923</c:v>
                </c:pt>
                <c:pt idx="225">
                  <c:v>222.84447144022923</c:v>
                </c:pt>
                <c:pt idx="226">
                  <c:v>222.84447144022923</c:v>
                </c:pt>
                <c:pt idx="227">
                  <c:v>222.84447144022923</c:v>
                </c:pt>
                <c:pt idx="228">
                  <c:v>222.84447144022923</c:v>
                </c:pt>
                <c:pt idx="229">
                  <c:v>222.84447144022923</c:v>
                </c:pt>
                <c:pt idx="230">
                  <c:v>222.84447144022923</c:v>
                </c:pt>
                <c:pt idx="231">
                  <c:v>222.84447144022923</c:v>
                </c:pt>
                <c:pt idx="232">
                  <c:v>222.84447144022923</c:v>
                </c:pt>
                <c:pt idx="233">
                  <c:v>222.84447144022923</c:v>
                </c:pt>
                <c:pt idx="234">
                  <c:v>222.84447144022923</c:v>
                </c:pt>
                <c:pt idx="235">
                  <c:v>222.84447144022923</c:v>
                </c:pt>
                <c:pt idx="236">
                  <c:v>222.84447144022923</c:v>
                </c:pt>
                <c:pt idx="237">
                  <c:v>222.84447144022923</c:v>
                </c:pt>
                <c:pt idx="238">
                  <c:v>222.84447144022923</c:v>
                </c:pt>
                <c:pt idx="239">
                  <c:v>222.84447144022923</c:v>
                </c:pt>
                <c:pt idx="240">
                  <c:v>222.84447144022923</c:v>
                </c:pt>
                <c:pt idx="241">
                  <c:v>222.84447144022923</c:v>
                </c:pt>
                <c:pt idx="242">
                  <c:v>222.84447144022923</c:v>
                </c:pt>
                <c:pt idx="243">
                  <c:v>222.84447144022923</c:v>
                </c:pt>
                <c:pt idx="244">
                  <c:v>177.18158829648888</c:v>
                </c:pt>
                <c:pt idx="245">
                  <c:v>177.18158829648888</c:v>
                </c:pt>
                <c:pt idx="246">
                  <c:v>177.18158829648888</c:v>
                </c:pt>
                <c:pt idx="247">
                  <c:v>177.18158829648888</c:v>
                </c:pt>
                <c:pt idx="248">
                  <c:v>177.18158829648888</c:v>
                </c:pt>
                <c:pt idx="249">
                  <c:v>177.18158829648888</c:v>
                </c:pt>
                <c:pt idx="250">
                  <c:v>177.18158829648888</c:v>
                </c:pt>
                <c:pt idx="251">
                  <c:v>177.18158829648888</c:v>
                </c:pt>
                <c:pt idx="252">
                  <c:v>177.18158829648888</c:v>
                </c:pt>
                <c:pt idx="253">
                  <c:v>177.18158829648888</c:v>
                </c:pt>
                <c:pt idx="254">
                  <c:v>177.18158829648888</c:v>
                </c:pt>
                <c:pt idx="255">
                  <c:v>177.18158829648888</c:v>
                </c:pt>
                <c:pt idx="256">
                  <c:v>177.18158829648888</c:v>
                </c:pt>
                <c:pt idx="257">
                  <c:v>177.18158829648888</c:v>
                </c:pt>
                <c:pt idx="258">
                  <c:v>177.18158829648888</c:v>
                </c:pt>
                <c:pt idx="259">
                  <c:v>177.18158829648888</c:v>
                </c:pt>
                <c:pt idx="260">
                  <c:v>177.18158829648888</c:v>
                </c:pt>
                <c:pt idx="261">
                  <c:v>177.18158829648888</c:v>
                </c:pt>
                <c:pt idx="262">
                  <c:v>177.18158829648888</c:v>
                </c:pt>
                <c:pt idx="263">
                  <c:v>177.18158829648888</c:v>
                </c:pt>
                <c:pt idx="264">
                  <c:v>177.18158829648888</c:v>
                </c:pt>
                <c:pt idx="265">
                  <c:v>177.18158829648888</c:v>
                </c:pt>
                <c:pt idx="266">
                  <c:v>177.18158829648888</c:v>
                </c:pt>
                <c:pt idx="267">
                  <c:v>177.18158829648888</c:v>
                </c:pt>
                <c:pt idx="268">
                  <c:v>177.18158829648888</c:v>
                </c:pt>
                <c:pt idx="269">
                  <c:v>177.18158829648888</c:v>
                </c:pt>
                <c:pt idx="270">
                  <c:v>177.18158829648888</c:v>
                </c:pt>
                <c:pt idx="271">
                  <c:v>177.18158829648888</c:v>
                </c:pt>
                <c:pt idx="272">
                  <c:v>177.18158829648888</c:v>
                </c:pt>
                <c:pt idx="273">
                  <c:v>177.18158829648888</c:v>
                </c:pt>
                <c:pt idx="274">
                  <c:v>166.6203257805451</c:v>
                </c:pt>
                <c:pt idx="275">
                  <c:v>166.6203257805451</c:v>
                </c:pt>
                <c:pt idx="276">
                  <c:v>166.6203257805451</c:v>
                </c:pt>
                <c:pt idx="277">
                  <c:v>166.6203257805451</c:v>
                </c:pt>
                <c:pt idx="278">
                  <c:v>166.6203257805451</c:v>
                </c:pt>
                <c:pt idx="279">
                  <c:v>166.6203257805451</c:v>
                </c:pt>
                <c:pt idx="280">
                  <c:v>166.6203257805451</c:v>
                </c:pt>
                <c:pt idx="281">
                  <c:v>166.6203257805451</c:v>
                </c:pt>
                <c:pt idx="282">
                  <c:v>166.6203257805451</c:v>
                </c:pt>
                <c:pt idx="283">
                  <c:v>166.6203257805451</c:v>
                </c:pt>
                <c:pt idx="284">
                  <c:v>166.6203257805451</c:v>
                </c:pt>
                <c:pt idx="285">
                  <c:v>166.6203257805451</c:v>
                </c:pt>
                <c:pt idx="286">
                  <c:v>166.6203257805451</c:v>
                </c:pt>
                <c:pt idx="287">
                  <c:v>166.6203257805451</c:v>
                </c:pt>
                <c:pt idx="288">
                  <c:v>166.6203257805451</c:v>
                </c:pt>
                <c:pt idx="289">
                  <c:v>166.6203257805451</c:v>
                </c:pt>
                <c:pt idx="290">
                  <c:v>166.6203257805451</c:v>
                </c:pt>
                <c:pt idx="291">
                  <c:v>166.6203257805451</c:v>
                </c:pt>
                <c:pt idx="292">
                  <c:v>166.6203257805451</c:v>
                </c:pt>
                <c:pt idx="293">
                  <c:v>166.6203257805451</c:v>
                </c:pt>
                <c:pt idx="294">
                  <c:v>166.6203257805451</c:v>
                </c:pt>
                <c:pt idx="295">
                  <c:v>166.6203257805451</c:v>
                </c:pt>
                <c:pt idx="296">
                  <c:v>166.6203257805451</c:v>
                </c:pt>
                <c:pt idx="297">
                  <c:v>166.6203257805451</c:v>
                </c:pt>
                <c:pt idx="298">
                  <c:v>166.6203257805451</c:v>
                </c:pt>
                <c:pt idx="299">
                  <c:v>166.6203257805451</c:v>
                </c:pt>
                <c:pt idx="300">
                  <c:v>166.6203257805451</c:v>
                </c:pt>
                <c:pt idx="301">
                  <c:v>166.6203257805451</c:v>
                </c:pt>
                <c:pt idx="302">
                  <c:v>166.6203257805451</c:v>
                </c:pt>
                <c:pt idx="303">
                  <c:v>166.6203257805451</c:v>
                </c:pt>
                <c:pt idx="304">
                  <c:v>166.6203257805451</c:v>
                </c:pt>
                <c:pt idx="305">
                  <c:v>128.84164464824599</c:v>
                </c:pt>
                <c:pt idx="306">
                  <c:v>128.84164464824599</c:v>
                </c:pt>
                <c:pt idx="307">
                  <c:v>128.84164464824599</c:v>
                </c:pt>
                <c:pt idx="308">
                  <c:v>128.84164464824599</c:v>
                </c:pt>
                <c:pt idx="309">
                  <c:v>128.84164464824599</c:v>
                </c:pt>
                <c:pt idx="310">
                  <c:v>128.84164464824599</c:v>
                </c:pt>
                <c:pt idx="311">
                  <c:v>128.84164464824599</c:v>
                </c:pt>
                <c:pt idx="312">
                  <c:v>128.84164464824599</c:v>
                </c:pt>
                <c:pt idx="313">
                  <c:v>128.84164464824599</c:v>
                </c:pt>
                <c:pt idx="314">
                  <c:v>128.84164464824599</c:v>
                </c:pt>
                <c:pt idx="315">
                  <c:v>128.84164464824599</c:v>
                </c:pt>
                <c:pt idx="316">
                  <c:v>128.84164464824599</c:v>
                </c:pt>
                <c:pt idx="317">
                  <c:v>128.84164464824599</c:v>
                </c:pt>
                <c:pt idx="318">
                  <c:v>128.84164464824599</c:v>
                </c:pt>
                <c:pt idx="319">
                  <c:v>128.84164464824599</c:v>
                </c:pt>
                <c:pt idx="320">
                  <c:v>128.84164464824599</c:v>
                </c:pt>
                <c:pt idx="321">
                  <c:v>128.84164464824599</c:v>
                </c:pt>
                <c:pt idx="322">
                  <c:v>128.84164464824599</c:v>
                </c:pt>
                <c:pt idx="323">
                  <c:v>128.84164464824599</c:v>
                </c:pt>
                <c:pt idx="324">
                  <c:v>128.84164464824599</c:v>
                </c:pt>
                <c:pt idx="325">
                  <c:v>128.84164464824599</c:v>
                </c:pt>
                <c:pt idx="326">
                  <c:v>128.84164464824599</c:v>
                </c:pt>
                <c:pt idx="327">
                  <c:v>128.84164464824599</c:v>
                </c:pt>
                <c:pt idx="328">
                  <c:v>128.84164464824599</c:v>
                </c:pt>
                <c:pt idx="329">
                  <c:v>128.84164464824599</c:v>
                </c:pt>
                <c:pt idx="330">
                  <c:v>128.84164464824599</c:v>
                </c:pt>
                <c:pt idx="331">
                  <c:v>128.84164464824599</c:v>
                </c:pt>
                <c:pt idx="332">
                  <c:v>128.84164464824599</c:v>
                </c:pt>
                <c:pt idx="333">
                  <c:v>128.84164464824599</c:v>
                </c:pt>
                <c:pt idx="334">
                  <c:v>128.84164464824599</c:v>
                </c:pt>
                <c:pt idx="335">
                  <c:v>138.50778519321111</c:v>
                </c:pt>
                <c:pt idx="336">
                  <c:v>138.50778519321111</c:v>
                </c:pt>
                <c:pt idx="337">
                  <c:v>138.50778519321111</c:v>
                </c:pt>
                <c:pt idx="338">
                  <c:v>138.50778519321111</c:v>
                </c:pt>
                <c:pt idx="339">
                  <c:v>138.50778519321111</c:v>
                </c:pt>
                <c:pt idx="340">
                  <c:v>138.50778519321111</c:v>
                </c:pt>
                <c:pt idx="341">
                  <c:v>138.50778519321111</c:v>
                </c:pt>
                <c:pt idx="342">
                  <c:v>138.50778519321111</c:v>
                </c:pt>
                <c:pt idx="343">
                  <c:v>138.50778519321111</c:v>
                </c:pt>
                <c:pt idx="344">
                  <c:v>138.50778519321111</c:v>
                </c:pt>
                <c:pt idx="345">
                  <c:v>138.50778519321111</c:v>
                </c:pt>
                <c:pt idx="346">
                  <c:v>138.50778519321111</c:v>
                </c:pt>
                <c:pt idx="347">
                  <c:v>138.50778519321111</c:v>
                </c:pt>
                <c:pt idx="348">
                  <c:v>138.50778519321111</c:v>
                </c:pt>
                <c:pt idx="349">
                  <c:v>138.50778519321111</c:v>
                </c:pt>
                <c:pt idx="350">
                  <c:v>138.50778519321111</c:v>
                </c:pt>
                <c:pt idx="351">
                  <c:v>138.50778519321111</c:v>
                </c:pt>
                <c:pt idx="352">
                  <c:v>138.50778519321111</c:v>
                </c:pt>
                <c:pt idx="353">
                  <c:v>138.50778519321111</c:v>
                </c:pt>
                <c:pt idx="354">
                  <c:v>138.50778519321111</c:v>
                </c:pt>
                <c:pt idx="355">
                  <c:v>138.50778519321111</c:v>
                </c:pt>
                <c:pt idx="356">
                  <c:v>138.50778519321111</c:v>
                </c:pt>
                <c:pt idx="357">
                  <c:v>138.50778519321111</c:v>
                </c:pt>
                <c:pt idx="358">
                  <c:v>138.50778519321111</c:v>
                </c:pt>
                <c:pt idx="359">
                  <c:v>138.50778519321111</c:v>
                </c:pt>
                <c:pt idx="360">
                  <c:v>138.50778519321111</c:v>
                </c:pt>
                <c:pt idx="361">
                  <c:v>138.50778519321111</c:v>
                </c:pt>
                <c:pt idx="362">
                  <c:v>138.50778519321111</c:v>
                </c:pt>
                <c:pt idx="363">
                  <c:v>138.50778519321111</c:v>
                </c:pt>
                <c:pt idx="364">
                  <c:v>138.50778519321111</c:v>
                </c:pt>
                <c:pt idx="365">
                  <c:v>138.50778519321111</c:v>
                </c:pt>
                <c:pt idx="366">
                  <c:v>132.93077628527917</c:v>
                </c:pt>
                <c:pt idx="367">
                  <c:v>132.93077628527917</c:v>
                </c:pt>
                <c:pt idx="368">
                  <c:v>132.93077628527917</c:v>
                </c:pt>
                <c:pt idx="369">
                  <c:v>132.93077628527917</c:v>
                </c:pt>
                <c:pt idx="370">
                  <c:v>132.93077628527917</c:v>
                </c:pt>
                <c:pt idx="371">
                  <c:v>132.93077628527917</c:v>
                </c:pt>
                <c:pt idx="372">
                  <c:v>132.93077628527917</c:v>
                </c:pt>
                <c:pt idx="373">
                  <c:v>132.93077628527917</c:v>
                </c:pt>
                <c:pt idx="374">
                  <c:v>132.93077628527917</c:v>
                </c:pt>
                <c:pt idx="375">
                  <c:v>132.93077628527917</c:v>
                </c:pt>
                <c:pt idx="376">
                  <c:v>132.93077628527917</c:v>
                </c:pt>
                <c:pt idx="377">
                  <c:v>132.93077628527917</c:v>
                </c:pt>
                <c:pt idx="378">
                  <c:v>132.93077628527917</c:v>
                </c:pt>
                <c:pt idx="379">
                  <c:v>132.93077628527917</c:v>
                </c:pt>
                <c:pt idx="380">
                  <c:v>132.93077628527917</c:v>
                </c:pt>
                <c:pt idx="381">
                  <c:v>132.93077628527917</c:v>
                </c:pt>
                <c:pt idx="382">
                  <c:v>132.93077628527917</c:v>
                </c:pt>
                <c:pt idx="383">
                  <c:v>132.93077628527917</c:v>
                </c:pt>
                <c:pt idx="384">
                  <c:v>132.93077628527917</c:v>
                </c:pt>
                <c:pt idx="385">
                  <c:v>132.93077628527917</c:v>
                </c:pt>
                <c:pt idx="386">
                  <c:v>132.93077628527917</c:v>
                </c:pt>
                <c:pt idx="387">
                  <c:v>132.93077628527917</c:v>
                </c:pt>
                <c:pt idx="388">
                  <c:v>132.93077628527917</c:v>
                </c:pt>
                <c:pt idx="389">
                  <c:v>132.93077628527917</c:v>
                </c:pt>
                <c:pt idx="390">
                  <c:v>132.93077628527917</c:v>
                </c:pt>
                <c:pt idx="391">
                  <c:v>132.93077628527917</c:v>
                </c:pt>
                <c:pt idx="392">
                  <c:v>132.93077628527917</c:v>
                </c:pt>
                <c:pt idx="393">
                  <c:v>132.93077628527917</c:v>
                </c:pt>
                <c:pt idx="394">
                  <c:v>132.93077628527917</c:v>
                </c:pt>
                <c:pt idx="395">
                  <c:v>132.93077628527917</c:v>
                </c:pt>
                <c:pt idx="396">
                  <c:v>132.93077628527917</c:v>
                </c:pt>
                <c:pt idx="397">
                  <c:v>125.60755433708039</c:v>
                </c:pt>
                <c:pt idx="398">
                  <c:v>125.60755433708039</c:v>
                </c:pt>
                <c:pt idx="399">
                  <c:v>125.60755433708039</c:v>
                </c:pt>
                <c:pt idx="400">
                  <c:v>125.60755433708039</c:v>
                </c:pt>
                <c:pt idx="401">
                  <c:v>125.60755433708039</c:v>
                </c:pt>
                <c:pt idx="402">
                  <c:v>125.60755433708039</c:v>
                </c:pt>
                <c:pt idx="403">
                  <c:v>125.60755433708039</c:v>
                </c:pt>
                <c:pt idx="404">
                  <c:v>125.60755433708039</c:v>
                </c:pt>
                <c:pt idx="405">
                  <c:v>125.60755433708039</c:v>
                </c:pt>
                <c:pt idx="406">
                  <c:v>125.60755433708039</c:v>
                </c:pt>
                <c:pt idx="407">
                  <c:v>125.60755433708039</c:v>
                </c:pt>
                <c:pt idx="408">
                  <c:v>125.60755433708039</c:v>
                </c:pt>
                <c:pt idx="409">
                  <c:v>125.60755433708039</c:v>
                </c:pt>
                <c:pt idx="410">
                  <c:v>125.60755433708039</c:v>
                </c:pt>
                <c:pt idx="411">
                  <c:v>125.60755433708039</c:v>
                </c:pt>
                <c:pt idx="412">
                  <c:v>125.60755433708039</c:v>
                </c:pt>
                <c:pt idx="413">
                  <c:v>125.60755433708039</c:v>
                </c:pt>
                <c:pt idx="414">
                  <c:v>125.60755433708039</c:v>
                </c:pt>
                <c:pt idx="415">
                  <c:v>125.60755433708039</c:v>
                </c:pt>
                <c:pt idx="416">
                  <c:v>125.60755433708039</c:v>
                </c:pt>
                <c:pt idx="417">
                  <c:v>125.60755433708039</c:v>
                </c:pt>
                <c:pt idx="418">
                  <c:v>125.60755433708039</c:v>
                </c:pt>
                <c:pt idx="419">
                  <c:v>125.60755433708039</c:v>
                </c:pt>
                <c:pt idx="420">
                  <c:v>125.60755433708039</c:v>
                </c:pt>
                <c:pt idx="421">
                  <c:v>125.60755433708039</c:v>
                </c:pt>
                <c:pt idx="422">
                  <c:v>125.60755433708039</c:v>
                </c:pt>
                <c:pt idx="423">
                  <c:v>125.60755433708039</c:v>
                </c:pt>
                <c:pt idx="424">
                  <c:v>125.60755433708039</c:v>
                </c:pt>
                <c:pt idx="425">
                  <c:v>125.60755433708039</c:v>
                </c:pt>
                <c:pt idx="426">
                  <c:v>125.60755433708039</c:v>
                </c:pt>
                <c:pt idx="427">
                  <c:v>158.58862447451119</c:v>
                </c:pt>
                <c:pt idx="428">
                  <c:v>158.58862447451119</c:v>
                </c:pt>
                <c:pt idx="429">
                  <c:v>158.58862447451119</c:v>
                </c:pt>
                <c:pt idx="430">
                  <c:v>158.58862447451119</c:v>
                </c:pt>
                <c:pt idx="431">
                  <c:v>158.58862447451119</c:v>
                </c:pt>
                <c:pt idx="432">
                  <c:v>158.58862447451119</c:v>
                </c:pt>
                <c:pt idx="433">
                  <c:v>158.58862447451119</c:v>
                </c:pt>
                <c:pt idx="434">
                  <c:v>158.58862447451119</c:v>
                </c:pt>
                <c:pt idx="435">
                  <c:v>158.58862447451119</c:v>
                </c:pt>
                <c:pt idx="436">
                  <c:v>158.58862447451119</c:v>
                </c:pt>
                <c:pt idx="437">
                  <c:v>158.58862447451119</c:v>
                </c:pt>
                <c:pt idx="438">
                  <c:v>158.58862447451119</c:v>
                </c:pt>
                <c:pt idx="439">
                  <c:v>158.58862447451119</c:v>
                </c:pt>
                <c:pt idx="440">
                  <c:v>158.58862447451119</c:v>
                </c:pt>
                <c:pt idx="441">
                  <c:v>158.58862447451119</c:v>
                </c:pt>
                <c:pt idx="442">
                  <c:v>158.58862447451119</c:v>
                </c:pt>
                <c:pt idx="443">
                  <c:v>158.58862447451119</c:v>
                </c:pt>
                <c:pt idx="444">
                  <c:v>158.58862447451119</c:v>
                </c:pt>
                <c:pt idx="445">
                  <c:v>158.58862447451119</c:v>
                </c:pt>
                <c:pt idx="446">
                  <c:v>158.58862447451119</c:v>
                </c:pt>
                <c:pt idx="447">
                  <c:v>158.58862447451119</c:v>
                </c:pt>
                <c:pt idx="448">
                  <c:v>158.58862447451119</c:v>
                </c:pt>
                <c:pt idx="449">
                  <c:v>158.58862447451119</c:v>
                </c:pt>
                <c:pt idx="450">
                  <c:v>158.58862447451119</c:v>
                </c:pt>
                <c:pt idx="451">
                  <c:v>158.58862447451119</c:v>
                </c:pt>
                <c:pt idx="452">
                  <c:v>158.58862447451119</c:v>
                </c:pt>
                <c:pt idx="453">
                  <c:v>158.58862447451119</c:v>
                </c:pt>
                <c:pt idx="454">
                  <c:v>158.58862447451119</c:v>
                </c:pt>
                <c:pt idx="455">
                  <c:v>158.58862447451119</c:v>
                </c:pt>
                <c:pt idx="456">
                  <c:v>158.58862447451119</c:v>
                </c:pt>
                <c:pt idx="457">
                  <c:v>158.58862447451119</c:v>
                </c:pt>
                <c:pt idx="458">
                  <c:v>206.58836225654034</c:v>
                </c:pt>
                <c:pt idx="459">
                  <c:v>206.58836225654034</c:v>
                </c:pt>
                <c:pt idx="460">
                  <c:v>206.58836225654034</c:v>
                </c:pt>
                <c:pt idx="461">
                  <c:v>206.58836225654034</c:v>
                </c:pt>
                <c:pt idx="462">
                  <c:v>206.58836225654034</c:v>
                </c:pt>
                <c:pt idx="463">
                  <c:v>206.58836225654034</c:v>
                </c:pt>
                <c:pt idx="464">
                  <c:v>206.58836225654034</c:v>
                </c:pt>
                <c:pt idx="465">
                  <c:v>206.58836225654034</c:v>
                </c:pt>
                <c:pt idx="466">
                  <c:v>206.58836225654034</c:v>
                </c:pt>
                <c:pt idx="467">
                  <c:v>206.58836225654034</c:v>
                </c:pt>
                <c:pt idx="468">
                  <c:v>206.58836225654034</c:v>
                </c:pt>
                <c:pt idx="469">
                  <c:v>206.58836225654034</c:v>
                </c:pt>
                <c:pt idx="470">
                  <c:v>206.58836225654034</c:v>
                </c:pt>
                <c:pt idx="471">
                  <c:v>206.58836225654034</c:v>
                </c:pt>
                <c:pt idx="472">
                  <c:v>206.58836225654034</c:v>
                </c:pt>
                <c:pt idx="473">
                  <c:v>206.58836225654034</c:v>
                </c:pt>
                <c:pt idx="474">
                  <c:v>206.58836225654034</c:v>
                </c:pt>
                <c:pt idx="475">
                  <c:v>206.58836225654034</c:v>
                </c:pt>
                <c:pt idx="476">
                  <c:v>206.58836225654034</c:v>
                </c:pt>
                <c:pt idx="477">
                  <c:v>206.58836225654034</c:v>
                </c:pt>
                <c:pt idx="478">
                  <c:v>206.58836225654034</c:v>
                </c:pt>
                <c:pt idx="479">
                  <c:v>206.58836225654034</c:v>
                </c:pt>
                <c:pt idx="480">
                  <c:v>206.58836225654034</c:v>
                </c:pt>
                <c:pt idx="481">
                  <c:v>206.58836225654034</c:v>
                </c:pt>
                <c:pt idx="482">
                  <c:v>206.58836225654034</c:v>
                </c:pt>
                <c:pt idx="483">
                  <c:v>206.58836225654034</c:v>
                </c:pt>
                <c:pt idx="484">
                  <c:v>206.58836225654034</c:v>
                </c:pt>
                <c:pt idx="485">
                  <c:v>206.58836225654034</c:v>
                </c:pt>
                <c:pt idx="486">
                  <c:v>206.58836225654034</c:v>
                </c:pt>
                <c:pt idx="487">
                  <c:v>206.58836225654034</c:v>
                </c:pt>
                <c:pt idx="488">
                  <c:v>197.24299123529053</c:v>
                </c:pt>
                <c:pt idx="489">
                  <c:v>197.24299123529053</c:v>
                </c:pt>
                <c:pt idx="490">
                  <c:v>197.24299123529053</c:v>
                </c:pt>
                <c:pt idx="491">
                  <c:v>197.24299123529053</c:v>
                </c:pt>
                <c:pt idx="492">
                  <c:v>197.24299123529053</c:v>
                </c:pt>
                <c:pt idx="493">
                  <c:v>197.24299123529053</c:v>
                </c:pt>
                <c:pt idx="494">
                  <c:v>197.24299123529053</c:v>
                </c:pt>
                <c:pt idx="495">
                  <c:v>197.24299123529053</c:v>
                </c:pt>
                <c:pt idx="496">
                  <c:v>197.24299123529053</c:v>
                </c:pt>
                <c:pt idx="497">
                  <c:v>197.24299123529053</c:v>
                </c:pt>
                <c:pt idx="498">
                  <c:v>197.24299123529053</c:v>
                </c:pt>
                <c:pt idx="499">
                  <c:v>197.24299123529053</c:v>
                </c:pt>
                <c:pt idx="500">
                  <c:v>197.24299123529053</c:v>
                </c:pt>
                <c:pt idx="501">
                  <c:v>197.24299123529053</c:v>
                </c:pt>
                <c:pt idx="502">
                  <c:v>197.24299123529053</c:v>
                </c:pt>
                <c:pt idx="503">
                  <c:v>197.24299123529053</c:v>
                </c:pt>
                <c:pt idx="504">
                  <c:v>197.24299123529053</c:v>
                </c:pt>
                <c:pt idx="505">
                  <c:v>197.24299123529053</c:v>
                </c:pt>
                <c:pt idx="506">
                  <c:v>197.24299123529053</c:v>
                </c:pt>
                <c:pt idx="507">
                  <c:v>197.24299123529053</c:v>
                </c:pt>
                <c:pt idx="508">
                  <c:v>197.24299123529053</c:v>
                </c:pt>
                <c:pt idx="509">
                  <c:v>197.24299123529053</c:v>
                </c:pt>
                <c:pt idx="510">
                  <c:v>197.24299123529053</c:v>
                </c:pt>
                <c:pt idx="511">
                  <c:v>197.24299123529053</c:v>
                </c:pt>
                <c:pt idx="512">
                  <c:v>197.24299123529053</c:v>
                </c:pt>
                <c:pt idx="513">
                  <c:v>197.24299123529053</c:v>
                </c:pt>
                <c:pt idx="514">
                  <c:v>197.24299123529053</c:v>
                </c:pt>
                <c:pt idx="515">
                  <c:v>197.24299123529053</c:v>
                </c:pt>
                <c:pt idx="516">
                  <c:v>197.24299123529053</c:v>
                </c:pt>
                <c:pt idx="517">
                  <c:v>197.24299123529053</c:v>
                </c:pt>
                <c:pt idx="518">
                  <c:v>197.24299123529053</c:v>
                </c:pt>
                <c:pt idx="519">
                  <c:v>226.06566399410238</c:v>
                </c:pt>
                <c:pt idx="520">
                  <c:v>226.06566399410238</c:v>
                </c:pt>
                <c:pt idx="521">
                  <c:v>226.06566399410238</c:v>
                </c:pt>
                <c:pt idx="522">
                  <c:v>226.06566399410238</c:v>
                </c:pt>
                <c:pt idx="523">
                  <c:v>226.06566399410238</c:v>
                </c:pt>
                <c:pt idx="524">
                  <c:v>226.06566399410238</c:v>
                </c:pt>
                <c:pt idx="525">
                  <c:v>226.06566399410238</c:v>
                </c:pt>
                <c:pt idx="526">
                  <c:v>226.06566399410238</c:v>
                </c:pt>
                <c:pt idx="527">
                  <c:v>226.06566399410238</c:v>
                </c:pt>
                <c:pt idx="528">
                  <c:v>226.06566399410238</c:v>
                </c:pt>
                <c:pt idx="529">
                  <c:v>226.06566399410238</c:v>
                </c:pt>
                <c:pt idx="530">
                  <c:v>226.06566399410238</c:v>
                </c:pt>
                <c:pt idx="531">
                  <c:v>226.06566399410238</c:v>
                </c:pt>
                <c:pt idx="532">
                  <c:v>226.06566399410238</c:v>
                </c:pt>
                <c:pt idx="533">
                  <c:v>226.06566399410238</c:v>
                </c:pt>
                <c:pt idx="534">
                  <c:v>226.06566399410238</c:v>
                </c:pt>
                <c:pt idx="535">
                  <c:v>226.06566399410238</c:v>
                </c:pt>
                <c:pt idx="536">
                  <c:v>226.06566399410238</c:v>
                </c:pt>
                <c:pt idx="537">
                  <c:v>226.06566399410238</c:v>
                </c:pt>
                <c:pt idx="538">
                  <c:v>226.06566399410238</c:v>
                </c:pt>
                <c:pt idx="539">
                  <c:v>226.06566399410238</c:v>
                </c:pt>
                <c:pt idx="540">
                  <c:v>226.06566399410238</c:v>
                </c:pt>
                <c:pt idx="541">
                  <c:v>226.06566399410238</c:v>
                </c:pt>
                <c:pt idx="542">
                  <c:v>226.06566399410238</c:v>
                </c:pt>
                <c:pt idx="543">
                  <c:v>226.06566399410238</c:v>
                </c:pt>
                <c:pt idx="544">
                  <c:v>226.06566399410238</c:v>
                </c:pt>
                <c:pt idx="545">
                  <c:v>226.06566399410238</c:v>
                </c:pt>
                <c:pt idx="546">
                  <c:v>226.06566399410238</c:v>
                </c:pt>
                <c:pt idx="547">
                  <c:v>226.06566399410238</c:v>
                </c:pt>
                <c:pt idx="548">
                  <c:v>226.06566399410238</c:v>
                </c:pt>
                <c:pt idx="549">
                  <c:v>226.06566399410238</c:v>
                </c:pt>
                <c:pt idx="550">
                  <c:v>229.74777986474285</c:v>
                </c:pt>
                <c:pt idx="551">
                  <c:v>229.74777986474285</c:v>
                </c:pt>
                <c:pt idx="552">
                  <c:v>229.74777986474285</c:v>
                </c:pt>
                <c:pt idx="553">
                  <c:v>229.74777986474285</c:v>
                </c:pt>
                <c:pt idx="554">
                  <c:v>229.74777986474285</c:v>
                </c:pt>
                <c:pt idx="555">
                  <c:v>229.74777986474285</c:v>
                </c:pt>
                <c:pt idx="556">
                  <c:v>229.74777986474285</c:v>
                </c:pt>
                <c:pt idx="557">
                  <c:v>229.74777986474285</c:v>
                </c:pt>
                <c:pt idx="558">
                  <c:v>229.74777986474285</c:v>
                </c:pt>
                <c:pt idx="559">
                  <c:v>229.74777986474285</c:v>
                </c:pt>
                <c:pt idx="560">
                  <c:v>229.74777986474285</c:v>
                </c:pt>
                <c:pt idx="561">
                  <c:v>229.74777986474285</c:v>
                </c:pt>
                <c:pt idx="562">
                  <c:v>229.74777986474285</c:v>
                </c:pt>
                <c:pt idx="563">
                  <c:v>229.74777986474285</c:v>
                </c:pt>
                <c:pt idx="564">
                  <c:v>229.74777986474285</c:v>
                </c:pt>
                <c:pt idx="565">
                  <c:v>229.74777986474285</c:v>
                </c:pt>
                <c:pt idx="566">
                  <c:v>229.74777986474285</c:v>
                </c:pt>
                <c:pt idx="567">
                  <c:v>229.74777986474285</c:v>
                </c:pt>
                <c:pt idx="568">
                  <c:v>229.74777986474285</c:v>
                </c:pt>
                <c:pt idx="569">
                  <c:v>229.74777986474285</c:v>
                </c:pt>
                <c:pt idx="570">
                  <c:v>229.74777986474285</c:v>
                </c:pt>
                <c:pt idx="571">
                  <c:v>229.74777986474285</c:v>
                </c:pt>
                <c:pt idx="572">
                  <c:v>229.74777986474285</c:v>
                </c:pt>
                <c:pt idx="573">
                  <c:v>229.74777986474285</c:v>
                </c:pt>
                <c:pt idx="574">
                  <c:v>229.74777986474285</c:v>
                </c:pt>
                <c:pt idx="575">
                  <c:v>229.74777986474285</c:v>
                </c:pt>
                <c:pt idx="576">
                  <c:v>229.74777986474285</c:v>
                </c:pt>
                <c:pt idx="577">
                  <c:v>229.74777986474285</c:v>
                </c:pt>
                <c:pt idx="578">
                  <c:v>229.89029782985438</c:v>
                </c:pt>
                <c:pt idx="579">
                  <c:v>229.89029782985438</c:v>
                </c:pt>
                <c:pt idx="580">
                  <c:v>229.89029782985438</c:v>
                </c:pt>
                <c:pt idx="581">
                  <c:v>229.89029782985438</c:v>
                </c:pt>
                <c:pt idx="582">
                  <c:v>229.89029782985438</c:v>
                </c:pt>
                <c:pt idx="583">
                  <c:v>229.89029782985438</c:v>
                </c:pt>
                <c:pt idx="584">
                  <c:v>229.89029782985438</c:v>
                </c:pt>
                <c:pt idx="585">
                  <c:v>229.89029782985438</c:v>
                </c:pt>
                <c:pt idx="586">
                  <c:v>229.89029782985438</c:v>
                </c:pt>
                <c:pt idx="587">
                  <c:v>229.89029782985438</c:v>
                </c:pt>
                <c:pt idx="588">
                  <c:v>229.89029782985438</c:v>
                </c:pt>
                <c:pt idx="589">
                  <c:v>229.89029782985438</c:v>
                </c:pt>
                <c:pt idx="590">
                  <c:v>229.89029782985438</c:v>
                </c:pt>
                <c:pt idx="591">
                  <c:v>229.89029782985438</c:v>
                </c:pt>
                <c:pt idx="592">
                  <c:v>229.89029782985438</c:v>
                </c:pt>
                <c:pt idx="593">
                  <c:v>229.89029782985438</c:v>
                </c:pt>
                <c:pt idx="594">
                  <c:v>229.89029782985438</c:v>
                </c:pt>
                <c:pt idx="595">
                  <c:v>229.89029782985438</c:v>
                </c:pt>
                <c:pt idx="596">
                  <c:v>229.89029782985438</c:v>
                </c:pt>
                <c:pt idx="597">
                  <c:v>229.89029782985438</c:v>
                </c:pt>
                <c:pt idx="598">
                  <c:v>229.89029782985438</c:v>
                </c:pt>
                <c:pt idx="599">
                  <c:v>229.89029782985438</c:v>
                </c:pt>
                <c:pt idx="600">
                  <c:v>229.89029782985438</c:v>
                </c:pt>
                <c:pt idx="601">
                  <c:v>229.89029782985438</c:v>
                </c:pt>
                <c:pt idx="602">
                  <c:v>229.89029782985438</c:v>
                </c:pt>
                <c:pt idx="603">
                  <c:v>229.89029782985438</c:v>
                </c:pt>
                <c:pt idx="604">
                  <c:v>229.89029782985438</c:v>
                </c:pt>
                <c:pt idx="605">
                  <c:v>229.89029782985438</c:v>
                </c:pt>
                <c:pt idx="606">
                  <c:v>229.89029782985438</c:v>
                </c:pt>
                <c:pt idx="607">
                  <c:v>229.89029782985438</c:v>
                </c:pt>
                <c:pt idx="608">
                  <c:v>229.89029782985438</c:v>
                </c:pt>
                <c:pt idx="609">
                  <c:v>182.60597718084921</c:v>
                </c:pt>
                <c:pt idx="610">
                  <c:v>182.60597718084921</c:v>
                </c:pt>
                <c:pt idx="611">
                  <c:v>182.60597718084921</c:v>
                </c:pt>
                <c:pt idx="612">
                  <c:v>182.60597718084921</c:v>
                </c:pt>
                <c:pt idx="613">
                  <c:v>182.60597718084921</c:v>
                </c:pt>
                <c:pt idx="614">
                  <c:v>182.60597718084921</c:v>
                </c:pt>
                <c:pt idx="615">
                  <c:v>182.60597718084921</c:v>
                </c:pt>
                <c:pt idx="616">
                  <c:v>182.60597718084921</c:v>
                </c:pt>
                <c:pt idx="617">
                  <c:v>182.60597718084921</c:v>
                </c:pt>
                <c:pt idx="618">
                  <c:v>182.60597718084921</c:v>
                </c:pt>
                <c:pt idx="619">
                  <c:v>182.60597718084921</c:v>
                </c:pt>
                <c:pt idx="620">
                  <c:v>182.60597718084921</c:v>
                </c:pt>
                <c:pt idx="621">
                  <c:v>182.60597718084921</c:v>
                </c:pt>
                <c:pt idx="622">
                  <c:v>182.60597718084921</c:v>
                </c:pt>
                <c:pt idx="623">
                  <c:v>182.60597718084921</c:v>
                </c:pt>
                <c:pt idx="624">
                  <c:v>182.60597718084921</c:v>
                </c:pt>
                <c:pt idx="625">
                  <c:v>182.60597718084921</c:v>
                </c:pt>
                <c:pt idx="626">
                  <c:v>182.60597718084921</c:v>
                </c:pt>
                <c:pt idx="627">
                  <c:v>182.60597718084921</c:v>
                </c:pt>
                <c:pt idx="628">
                  <c:v>182.60597718084921</c:v>
                </c:pt>
                <c:pt idx="629">
                  <c:v>182.60597718084921</c:v>
                </c:pt>
                <c:pt idx="630">
                  <c:v>182.60597718084921</c:v>
                </c:pt>
                <c:pt idx="631">
                  <c:v>182.60597718084921</c:v>
                </c:pt>
                <c:pt idx="632">
                  <c:v>182.60597718084921</c:v>
                </c:pt>
                <c:pt idx="633">
                  <c:v>182.60597718084921</c:v>
                </c:pt>
                <c:pt idx="634">
                  <c:v>182.60597718084921</c:v>
                </c:pt>
                <c:pt idx="635">
                  <c:v>182.60597718084921</c:v>
                </c:pt>
                <c:pt idx="636">
                  <c:v>182.60597718084921</c:v>
                </c:pt>
                <c:pt idx="637">
                  <c:v>182.60597718084921</c:v>
                </c:pt>
                <c:pt idx="638">
                  <c:v>182.60597718084921</c:v>
                </c:pt>
                <c:pt idx="639">
                  <c:v>169.06063932352288</c:v>
                </c:pt>
                <c:pt idx="640">
                  <c:v>169.06063932352288</c:v>
                </c:pt>
                <c:pt idx="641">
                  <c:v>169.06063932352288</c:v>
                </c:pt>
                <c:pt idx="642">
                  <c:v>169.06063932352288</c:v>
                </c:pt>
                <c:pt idx="643">
                  <c:v>169.06063932352288</c:v>
                </c:pt>
                <c:pt idx="644">
                  <c:v>169.06063932352288</c:v>
                </c:pt>
                <c:pt idx="645">
                  <c:v>169.06063932352288</c:v>
                </c:pt>
                <c:pt idx="646">
                  <c:v>169.06063932352288</c:v>
                </c:pt>
                <c:pt idx="647">
                  <c:v>169.06063932352288</c:v>
                </c:pt>
                <c:pt idx="648">
                  <c:v>169.06063932352288</c:v>
                </c:pt>
                <c:pt idx="649">
                  <c:v>169.06063932352288</c:v>
                </c:pt>
                <c:pt idx="650">
                  <c:v>169.06063932352288</c:v>
                </c:pt>
                <c:pt idx="651">
                  <c:v>169.06063932352288</c:v>
                </c:pt>
                <c:pt idx="652">
                  <c:v>169.06063932352288</c:v>
                </c:pt>
                <c:pt idx="653">
                  <c:v>169.06063932352288</c:v>
                </c:pt>
                <c:pt idx="654">
                  <c:v>169.06063932352288</c:v>
                </c:pt>
                <c:pt idx="655">
                  <c:v>169.06063932352288</c:v>
                </c:pt>
                <c:pt idx="656">
                  <c:v>169.06063932352288</c:v>
                </c:pt>
                <c:pt idx="657">
                  <c:v>169.06063932352288</c:v>
                </c:pt>
                <c:pt idx="658">
                  <c:v>169.06063932352288</c:v>
                </c:pt>
                <c:pt idx="659">
                  <c:v>169.06063932352288</c:v>
                </c:pt>
                <c:pt idx="660">
                  <c:v>169.06063932352288</c:v>
                </c:pt>
                <c:pt idx="661">
                  <c:v>169.06063932352288</c:v>
                </c:pt>
                <c:pt idx="662">
                  <c:v>169.06063932352288</c:v>
                </c:pt>
                <c:pt idx="663">
                  <c:v>169.06063932352288</c:v>
                </c:pt>
                <c:pt idx="664">
                  <c:v>169.06063932352288</c:v>
                </c:pt>
                <c:pt idx="665">
                  <c:v>169.06063932352288</c:v>
                </c:pt>
                <c:pt idx="666">
                  <c:v>169.06063932352288</c:v>
                </c:pt>
                <c:pt idx="667">
                  <c:v>169.06063932352288</c:v>
                </c:pt>
                <c:pt idx="668">
                  <c:v>169.06063932352288</c:v>
                </c:pt>
                <c:pt idx="669">
                  <c:v>169.06063932352288</c:v>
                </c:pt>
                <c:pt idx="670">
                  <c:v>134.03435248397858</c:v>
                </c:pt>
                <c:pt idx="671">
                  <c:v>134.03435248397858</c:v>
                </c:pt>
                <c:pt idx="672">
                  <c:v>134.03435248397858</c:v>
                </c:pt>
                <c:pt idx="673">
                  <c:v>134.03435248397858</c:v>
                </c:pt>
                <c:pt idx="674">
                  <c:v>134.03435248397858</c:v>
                </c:pt>
                <c:pt idx="675">
                  <c:v>134.03435248397858</c:v>
                </c:pt>
                <c:pt idx="676">
                  <c:v>134.03435248397858</c:v>
                </c:pt>
                <c:pt idx="677">
                  <c:v>134.03435248397858</c:v>
                </c:pt>
                <c:pt idx="678">
                  <c:v>134.03435248397858</c:v>
                </c:pt>
                <c:pt idx="679">
                  <c:v>134.03435248397858</c:v>
                </c:pt>
                <c:pt idx="680">
                  <c:v>134.03435248397858</c:v>
                </c:pt>
                <c:pt idx="681">
                  <c:v>134.03435248397858</c:v>
                </c:pt>
                <c:pt idx="682">
                  <c:v>134.03435248397858</c:v>
                </c:pt>
                <c:pt idx="683">
                  <c:v>134.03435248397858</c:v>
                </c:pt>
                <c:pt idx="684">
                  <c:v>134.03435248397858</c:v>
                </c:pt>
                <c:pt idx="685">
                  <c:v>134.03435248397858</c:v>
                </c:pt>
                <c:pt idx="686">
                  <c:v>134.03435248397858</c:v>
                </c:pt>
                <c:pt idx="687">
                  <c:v>134.03435248397858</c:v>
                </c:pt>
                <c:pt idx="688">
                  <c:v>134.03435248397858</c:v>
                </c:pt>
                <c:pt idx="689">
                  <c:v>134.03435248397858</c:v>
                </c:pt>
                <c:pt idx="690">
                  <c:v>134.03435248397858</c:v>
                </c:pt>
                <c:pt idx="691">
                  <c:v>134.03435248397858</c:v>
                </c:pt>
                <c:pt idx="692">
                  <c:v>134.03435248397858</c:v>
                </c:pt>
                <c:pt idx="693">
                  <c:v>134.03435248397858</c:v>
                </c:pt>
                <c:pt idx="694">
                  <c:v>134.03435248397858</c:v>
                </c:pt>
                <c:pt idx="695">
                  <c:v>134.03435248397858</c:v>
                </c:pt>
                <c:pt idx="696">
                  <c:v>134.03435248397858</c:v>
                </c:pt>
                <c:pt idx="697">
                  <c:v>134.03435248397858</c:v>
                </c:pt>
                <c:pt idx="698">
                  <c:v>134.03435248397858</c:v>
                </c:pt>
                <c:pt idx="699">
                  <c:v>134.03435248397858</c:v>
                </c:pt>
                <c:pt idx="700">
                  <c:v>141.91898696599665</c:v>
                </c:pt>
                <c:pt idx="701">
                  <c:v>141.91898696599665</c:v>
                </c:pt>
                <c:pt idx="702">
                  <c:v>141.91898696599665</c:v>
                </c:pt>
                <c:pt idx="703">
                  <c:v>141.91898696599665</c:v>
                </c:pt>
                <c:pt idx="704">
                  <c:v>141.91898696599665</c:v>
                </c:pt>
                <c:pt idx="705">
                  <c:v>141.91898696599665</c:v>
                </c:pt>
                <c:pt idx="706">
                  <c:v>141.91898696599665</c:v>
                </c:pt>
                <c:pt idx="707">
                  <c:v>141.91898696599665</c:v>
                </c:pt>
                <c:pt idx="708">
                  <c:v>141.91898696599665</c:v>
                </c:pt>
                <c:pt idx="709">
                  <c:v>141.91898696599665</c:v>
                </c:pt>
                <c:pt idx="710">
                  <c:v>141.91898696599665</c:v>
                </c:pt>
                <c:pt idx="711">
                  <c:v>141.91898696599665</c:v>
                </c:pt>
                <c:pt idx="712">
                  <c:v>141.91898696599665</c:v>
                </c:pt>
                <c:pt idx="713">
                  <c:v>141.91898696599665</c:v>
                </c:pt>
                <c:pt idx="714">
                  <c:v>141.91898696599665</c:v>
                </c:pt>
                <c:pt idx="715">
                  <c:v>141.91898696599665</c:v>
                </c:pt>
                <c:pt idx="716">
                  <c:v>141.91898696599665</c:v>
                </c:pt>
                <c:pt idx="717">
                  <c:v>141.91898696599665</c:v>
                </c:pt>
                <c:pt idx="718">
                  <c:v>141.91898696599665</c:v>
                </c:pt>
                <c:pt idx="719">
                  <c:v>141.91898696599665</c:v>
                </c:pt>
                <c:pt idx="720">
                  <c:v>141.91898696599665</c:v>
                </c:pt>
                <c:pt idx="721">
                  <c:v>141.91898696599665</c:v>
                </c:pt>
                <c:pt idx="722">
                  <c:v>141.91898696599665</c:v>
                </c:pt>
                <c:pt idx="723">
                  <c:v>141.91898696599665</c:v>
                </c:pt>
                <c:pt idx="724">
                  <c:v>141.91898696599665</c:v>
                </c:pt>
                <c:pt idx="725">
                  <c:v>141.91898696599665</c:v>
                </c:pt>
                <c:pt idx="726">
                  <c:v>141.91898696599665</c:v>
                </c:pt>
                <c:pt idx="727">
                  <c:v>141.91898696599665</c:v>
                </c:pt>
                <c:pt idx="728">
                  <c:v>141.91898696599665</c:v>
                </c:pt>
                <c:pt idx="729">
                  <c:v>141.91898696599665</c:v>
                </c:pt>
                <c:pt idx="730">
                  <c:v>141.91898696599665</c:v>
                </c:pt>
                <c:pt idx="731">
                  <c:v>138.42120397113479</c:v>
                </c:pt>
                <c:pt idx="732">
                  <c:v>138.42120397113479</c:v>
                </c:pt>
                <c:pt idx="733">
                  <c:v>138.42120397113479</c:v>
                </c:pt>
                <c:pt idx="734">
                  <c:v>138.42120397113479</c:v>
                </c:pt>
                <c:pt idx="735">
                  <c:v>138.42120397113479</c:v>
                </c:pt>
                <c:pt idx="736">
                  <c:v>138.42120397113479</c:v>
                </c:pt>
                <c:pt idx="737">
                  <c:v>138.42120397113479</c:v>
                </c:pt>
                <c:pt idx="738">
                  <c:v>138.42120397113479</c:v>
                </c:pt>
                <c:pt idx="739">
                  <c:v>138.42120397113479</c:v>
                </c:pt>
                <c:pt idx="740">
                  <c:v>138.42120397113479</c:v>
                </c:pt>
                <c:pt idx="741">
                  <c:v>138.42120397113479</c:v>
                </c:pt>
                <c:pt idx="742">
                  <c:v>138.42120397113479</c:v>
                </c:pt>
                <c:pt idx="743">
                  <c:v>138.42120397113479</c:v>
                </c:pt>
                <c:pt idx="744">
                  <c:v>138.42120397113479</c:v>
                </c:pt>
                <c:pt idx="745">
                  <c:v>138.42120397113479</c:v>
                </c:pt>
                <c:pt idx="746">
                  <c:v>138.42120397113479</c:v>
                </c:pt>
                <c:pt idx="747">
                  <c:v>138.42120397113479</c:v>
                </c:pt>
                <c:pt idx="748">
                  <c:v>138.42120397113479</c:v>
                </c:pt>
                <c:pt idx="749">
                  <c:v>138.42120397113479</c:v>
                </c:pt>
                <c:pt idx="750">
                  <c:v>138.42120397113479</c:v>
                </c:pt>
                <c:pt idx="751">
                  <c:v>138.42120397113479</c:v>
                </c:pt>
                <c:pt idx="752">
                  <c:v>138.42120397113479</c:v>
                </c:pt>
                <c:pt idx="753">
                  <c:v>138.42120397113479</c:v>
                </c:pt>
                <c:pt idx="754">
                  <c:v>138.42120397113479</c:v>
                </c:pt>
                <c:pt idx="755">
                  <c:v>138.42120397113479</c:v>
                </c:pt>
                <c:pt idx="756">
                  <c:v>138.42120397113479</c:v>
                </c:pt>
                <c:pt idx="757">
                  <c:v>138.42120397113479</c:v>
                </c:pt>
                <c:pt idx="758">
                  <c:v>138.42120397113479</c:v>
                </c:pt>
                <c:pt idx="759">
                  <c:v>138.42120397113479</c:v>
                </c:pt>
                <c:pt idx="760">
                  <c:v>138.42120397113479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B-41FB-B4FF-442B24B1B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949840"/>
        <c:axId val="511950232"/>
      </c:areaChart>
      <c:areaChart>
        <c:grouping val="standard"/>
        <c:varyColors val="0"/>
        <c:ser>
          <c:idx val="0"/>
          <c:order val="2"/>
          <c:tx>
            <c:v>DIFERENCIA</c:v>
          </c:tx>
          <c:spPr>
            <a:solidFill>
              <a:srgbClr val="F5F5F5"/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'Data 4'!$F$2:$G$761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</c:v>
                  </c:pt>
                  <c:pt idx="153">
                    <c:v>2024</c:v>
                  </c:pt>
                  <c:pt idx="519">
                    <c:v>2025</c:v>
                  </c:pt>
                </c:lvl>
              </c:multiLvlStrCache>
            </c:multiLvlStrRef>
          </c:cat>
          <c:val>
            <c:numRef>
              <c:f>'Data 4'!$E$2:$E$762</c:f>
              <c:numCache>
                <c:formatCode>#,##0</c:formatCode>
                <c:ptCount val="761"/>
                <c:pt idx="0">
                  <c:v>131.15981240241757</c:v>
                </c:pt>
                <c:pt idx="1">
                  <c:v>131.15981240241757</c:v>
                </c:pt>
                <c:pt idx="2">
                  <c:v>131.15981240241757</c:v>
                </c:pt>
                <c:pt idx="3">
                  <c:v>131.15981240241757</c:v>
                </c:pt>
                <c:pt idx="4">
                  <c:v>131.15981240241757</c:v>
                </c:pt>
                <c:pt idx="5">
                  <c:v>131.15981240241757</c:v>
                </c:pt>
                <c:pt idx="6">
                  <c:v>131.15981240241757</c:v>
                </c:pt>
                <c:pt idx="7">
                  <c:v>98.964422999999996</c:v>
                </c:pt>
                <c:pt idx="8">
                  <c:v>77.418668999999994</c:v>
                </c:pt>
                <c:pt idx="9">
                  <c:v>131.15981240241757</c:v>
                </c:pt>
                <c:pt idx="10">
                  <c:v>69.618390000000005</c:v>
                </c:pt>
                <c:pt idx="11">
                  <c:v>83.903301999999996</c:v>
                </c:pt>
                <c:pt idx="12">
                  <c:v>126.116394</c:v>
                </c:pt>
                <c:pt idx="13">
                  <c:v>124.80716600000001</c:v>
                </c:pt>
                <c:pt idx="14">
                  <c:v>100.339393</c:v>
                </c:pt>
                <c:pt idx="15">
                  <c:v>103.455326</c:v>
                </c:pt>
                <c:pt idx="16">
                  <c:v>68.621103000000005</c:v>
                </c:pt>
                <c:pt idx="17">
                  <c:v>131.15981240241757</c:v>
                </c:pt>
                <c:pt idx="18">
                  <c:v>54.853555999999998</c:v>
                </c:pt>
                <c:pt idx="19">
                  <c:v>48.389574999999994</c:v>
                </c:pt>
                <c:pt idx="20">
                  <c:v>94.382906000000006</c:v>
                </c:pt>
                <c:pt idx="21">
                  <c:v>112.489047</c:v>
                </c:pt>
                <c:pt idx="22">
                  <c:v>107.018405</c:v>
                </c:pt>
                <c:pt idx="23">
                  <c:v>103.82589</c:v>
                </c:pt>
                <c:pt idx="24">
                  <c:v>124.997399</c:v>
                </c:pt>
                <c:pt idx="25">
                  <c:v>131.15981240241757</c:v>
                </c:pt>
                <c:pt idx="26">
                  <c:v>131.15981240241757</c:v>
                </c:pt>
                <c:pt idx="27">
                  <c:v>131.15981240241757</c:v>
                </c:pt>
                <c:pt idx="28">
                  <c:v>121.41283003794459</c:v>
                </c:pt>
                <c:pt idx="29">
                  <c:v>121.41283003794459</c:v>
                </c:pt>
                <c:pt idx="30">
                  <c:v>69.090783000000002</c:v>
                </c:pt>
                <c:pt idx="31">
                  <c:v>125.45992437254273</c:v>
                </c:pt>
                <c:pt idx="32">
                  <c:v>125.45992437254273</c:v>
                </c:pt>
                <c:pt idx="33">
                  <c:v>125.45992437254273</c:v>
                </c:pt>
                <c:pt idx="34">
                  <c:v>125.45992437254273</c:v>
                </c:pt>
                <c:pt idx="35">
                  <c:v>112.382542</c:v>
                </c:pt>
                <c:pt idx="36">
                  <c:v>80.776755999999992</c:v>
                </c:pt>
                <c:pt idx="37">
                  <c:v>87.522680999999992</c:v>
                </c:pt>
                <c:pt idx="38">
                  <c:v>90.356411999999992</c:v>
                </c:pt>
                <c:pt idx="39">
                  <c:v>109.17743899999999</c:v>
                </c:pt>
                <c:pt idx="40">
                  <c:v>69.486354999999989</c:v>
                </c:pt>
                <c:pt idx="41">
                  <c:v>51.591932</c:v>
                </c:pt>
                <c:pt idx="42">
                  <c:v>56.065298999999996</c:v>
                </c:pt>
                <c:pt idx="43">
                  <c:v>115.824215</c:v>
                </c:pt>
                <c:pt idx="44">
                  <c:v>109.82474499999999</c:v>
                </c:pt>
                <c:pt idx="45">
                  <c:v>98.996418999999989</c:v>
                </c:pt>
                <c:pt idx="46">
                  <c:v>122.681451</c:v>
                </c:pt>
                <c:pt idx="47">
                  <c:v>125.45992437254273</c:v>
                </c:pt>
                <c:pt idx="48">
                  <c:v>120.037791</c:v>
                </c:pt>
                <c:pt idx="49">
                  <c:v>54.820730000000005</c:v>
                </c:pt>
                <c:pt idx="50">
                  <c:v>125.45992437254273</c:v>
                </c:pt>
                <c:pt idx="51">
                  <c:v>125.45992437254273</c:v>
                </c:pt>
                <c:pt idx="52">
                  <c:v>125.45992437254273</c:v>
                </c:pt>
                <c:pt idx="53">
                  <c:v>57.580082000000004</c:v>
                </c:pt>
                <c:pt idx="54">
                  <c:v>77.505685</c:v>
                </c:pt>
                <c:pt idx="55">
                  <c:v>56.628192999999996</c:v>
                </c:pt>
                <c:pt idx="56">
                  <c:v>61.718797000000002</c:v>
                </c:pt>
                <c:pt idx="57">
                  <c:v>113.10493700000001</c:v>
                </c:pt>
                <c:pt idx="58">
                  <c:v>87.621300000000005</c:v>
                </c:pt>
                <c:pt idx="59">
                  <c:v>47.606676</c:v>
                </c:pt>
                <c:pt idx="60">
                  <c:v>71.15500200000001</c:v>
                </c:pt>
                <c:pt idx="61">
                  <c:v>65.036508999999995</c:v>
                </c:pt>
                <c:pt idx="62">
                  <c:v>119.873908</c:v>
                </c:pt>
                <c:pt idx="63">
                  <c:v>119.526482</c:v>
                </c:pt>
                <c:pt idx="64">
                  <c:v>100.721293</c:v>
                </c:pt>
                <c:pt idx="65">
                  <c:v>48.011491999999997</c:v>
                </c:pt>
                <c:pt idx="66">
                  <c:v>62.862432999999996</c:v>
                </c:pt>
                <c:pt idx="67">
                  <c:v>73.717717000000007</c:v>
                </c:pt>
                <c:pt idx="68">
                  <c:v>58.464908000000001</c:v>
                </c:pt>
                <c:pt idx="69">
                  <c:v>53.210732</c:v>
                </c:pt>
                <c:pt idx="70">
                  <c:v>39.624146000000003</c:v>
                </c:pt>
                <c:pt idx="71">
                  <c:v>44.576447999999999</c:v>
                </c:pt>
                <c:pt idx="72">
                  <c:v>85.145594000000017</c:v>
                </c:pt>
                <c:pt idx="73">
                  <c:v>153.65643704499149</c:v>
                </c:pt>
                <c:pt idx="74">
                  <c:v>77.801785999999993</c:v>
                </c:pt>
                <c:pt idx="75">
                  <c:v>55.921984999999999</c:v>
                </c:pt>
                <c:pt idx="76">
                  <c:v>100.69317699999999</c:v>
                </c:pt>
                <c:pt idx="77">
                  <c:v>153.65643704499149</c:v>
                </c:pt>
                <c:pt idx="78">
                  <c:v>153.65643704499149</c:v>
                </c:pt>
                <c:pt idx="79">
                  <c:v>153.65643704499149</c:v>
                </c:pt>
                <c:pt idx="80">
                  <c:v>153.65643704499149</c:v>
                </c:pt>
                <c:pt idx="81">
                  <c:v>153.65643704499149</c:v>
                </c:pt>
                <c:pt idx="82">
                  <c:v>153.65643704499149</c:v>
                </c:pt>
                <c:pt idx="83">
                  <c:v>148.388329</c:v>
                </c:pt>
                <c:pt idx="84">
                  <c:v>153.65643704499149</c:v>
                </c:pt>
                <c:pt idx="85">
                  <c:v>153.65643704499149</c:v>
                </c:pt>
                <c:pt idx="86">
                  <c:v>153.65643704499149</c:v>
                </c:pt>
                <c:pt idx="87">
                  <c:v>153.65643704499149</c:v>
                </c:pt>
                <c:pt idx="88">
                  <c:v>153.65643704499149</c:v>
                </c:pt>
                <c:pt idx="89">
                  <c:v>153.65643704499149</c:v>
                </c:pt>
                <c:pt idx="90">
                  <c:v>153.65643704499149</c:v>
                </c:pt>
                <c:pt idx="91">
                  <c:v>153.65643704499149</c:v>
                </c:pt>
                <c:pt idx="92">
                  <c:v>207.56972273551534</c:v>
                </c:pt>
                <c:pt idx="93">
                  <c:v>207.56972273551534</c:v>
                </c:pt>
                <c:pt idx="94">
                  <c:v>207.56972273551534</c:v>
                </c:pt>
                <c:pt idx="95">
                  <c:v>207.56972273551534</c:v>
                </c:pt>
                <c:pt idx="96">
                  <c:v>207.56972273551534</c:v>
                </c:pt>
                <c:pt idx="97">
                  <c:v>207.56972273551534</c:v>
                </c:pt>
                <c:pt idx="98">
                  <c:v>167.05639300000001</c:v>
                </c:pt>
                <c:pt idx="99">
                  <c:v>181.78700000000001</c:v>
                </c:pt>
                <c:pt idx="100">
                  <c:v>207.56972273551534</c:v>
                </c:pt>
                <c:pt idx="101">
                  <c:v>207.56972273551534</c:v>
                </c:pt>
                <c:pt idx="102">
                  <c:v>207.56972273551534</c:v>
                </c:pt>
                <c:pt idx="103">
                  <c:v>207.56972273551534</c:v>
                </c:pt>
                <c:pt idx="104">
                  <c:v>207.56972273551534</c:v>
                </c:pt>
                <c:pt idx="105">
                  <c:v>195.99808100000001</c:v>
                </c:pt>
                <c:pt idx="106">
                  <c:v>103.760564</c:v>
                </c:pt>
                <c:pt idx="107">
                  <c:v>164.64532800000001</c:v>
                </c:pt>
                <c:pt idx="108">
                  <c:v>106.642061</c:v>
                </c:pt>
                <c:pt idx="109">
                  <c:v>92.486569000000003</c:v>
                </c:pt>
                <c:pt idx="110">
                  <c:v>33.756368000000002</c:v>
                </c:pt>
                <c:pt idx="111">
                  <c:v>127.631987</c:v>
                </c:pt>
                <c:pt idx="112">
                  <c:v>207.56972273551534</c:v>
                </c:pt>
                <c:pt idx="113">
                  <c:v>207.56972273551534</c:v>
                </c:pt>
                <c:pt idx="114">
                  <c:v>207.56972273551534</c:v>
                </c:pt>
                <c:pt idx="115">
                  <c:v>207.56972273551534</c:v>
                </c:pt>
                <c:pt idx="116">
                  <c:v>171.300014</c:v>
                </c:pt>
                <c:pt idx="117">
                  <c:v>30.775072999999999</c:v>
                </c:pt>
                <c:pt idx="118">
                  <c:v>201.966161</c:v>
                </c:pt>
                <c:pt idx="119">
                  <c:v>207.56972273551534</c:v>
                </c:pt>
                <c:pt idx="120">
                  <c:v>207.56972273551534</c:v>
                </c:pt>
                <c:pt idx="121">
                  <c:v>207.56972273551534</c:v>
                </c:pt>
                <c:pt idx="122">
                  <c:v>195.62485934287386</c:v>
                </c:pt>
                <c:pt idx="123">
                  <c:v>195.62485934287386</c:v>
                </c:pt>
                <c:pt idx="124">
                  <c:v>179.16148200000001</c:v>
                </c:pt>
                <c:pt idx="125">
                  <c:v>195.62485934287386</c:v>
                </c:pt>
                <c:pt idx="126">
                  <c:v>117.636807</c:v>
                </c:pt>
                <c:pt idx="127">
                  <c:v>86.278187000000003</c:v>
                </c:pt>
                <c:pt idx="128">
                  <c:v>195.62485934287386</c:v>
                </c:pt>
                <c:pt idx="129">
                  <c:v>195.62485934287386</c:v>
                </c:pt>
                <c:pt idx="130">
                  <c:v>195.62485934287386</c:v>
                </c:pt>
                <c:pt idx="131">
                  <c:v>195.62485934287386</c:v>
                </c:pt>
                <c:pt idx="132">
                  <c:v>195.62485934287386</c:v>
                </c:pt>
                <c:pt idx="133">
                  <c:v>195.62485934287386</c:v>
                </c:pt>
                <c:pt idx="134">
                  <c:v>195.62485934287386</c:v>
                </c:pt>
                <c:pt idx="135">
                  <c:v>195.62485934287386</c:v>
                </c:pt>
                <c:pt idx="136">
                  <c:v>195.62485934287386</c:v>
                </c:pt>
                <c:pt idx="137">
                  <c:v>117.850365</c:v>
                </c:pt>
                <c:pt idx="138">
                  <c:v>36.720750000000002</c:v>
                </c:pt>
                <c:pt idx="139">
                  <c:v>21.287457999999997</c:v>
                </c:pt>
                <c:pt idx="140">
                  <c:v>100.578644</c:v>
                </c:pt>
                <c:pt idx="141">
                  <c:v>195.62485934287386</c:v>
                </c:pt>
                <c:pt idx="142">
                  <c:v>195.62485934287386</c:v>
                </c:pt>
                <c:pt idx="143">
                  <c:v>195.62485934287386</c:v>
                </c:pt>
                <c:pt idx="144">
                  <c:v>187.89280600000001</c:v>
                </c:pt>
                <c:pt idx="145">
                  <c:v>40.785699999999999</c:v>
                </c:pt>
                <c:pt idx="146">
                  <c:v>34.930998000000002</c:v>
                </c:pt>
                <c:pt idx="147">
                  <c:v>56.949647000000006</c:v>
                </c:pt>
                <c:pt idx="148">
                  <c:v>117.74673300000001</c:v>
                </c:pt>
                <c:pt idx="149">
                  <c:v>83.808848999999995</c:v>
                </c:pt>
                <c:pt idx="150">
                  <c:v>39.407254999999999</c:v>
                </c:pt>
                <c:pt idx="151">
                  <c:v>137.48146800000001</c:v>
                </c:pt>
                <c:pt idx="152">
                  <c:v>195.62485934287386</c:v>
                </c:pt>
                <c:pt idx="153">
                  <c:v>160.07481100000001</c:v>
                </c:pt>
                <c:pt idx="154">
                  <c:v>226.69698541636285</c:v>
                </c:pt>
                <c:pt idx="155">
                  <c:v>226.69698541636285</c:v>
                </c:pt>
                <c:pt idx="156">
                  <c:v>138.26594200000002</c:v>
                </c:pt>
                <c:pt idx="157">
                  <c:v>226.69698541636285</c:v>
                </c:pt>
                <c:pt idx="158">
                  <c:v>226.69698541636285</c:v>
                </c:pt>
                <c:pt idx="159">
                  <c:v>226.69698541636285</c:v>
                </c:pt>
                <c:pt idx="160">
                  <c:v>194.88375699999997</c:v>
                </c:pt>
                <c:pt idx="161">
                  <c:v>24.609955000000003</c:v>
                </c:pt>
                <c:pt idx="162">
                  <c:v>90.572484000000003</c:v>
                </c:pt>
                <c:pt idx="163">
                  <c:v>145.88266300000001</c:v>
                </c:pt>
                <c:pt idx="164">
                  <c:v>123.754503</c:v>
                </c:pt>
                <c:pt idx="165">
                  <c:v>155.99460099999999</c:v>
                </c:pt>
                <c:pt idx="166">
                  <c:v>226.69698541636285</c:v>
                </c:pt>
                <c:pt idx="167">
                  <c:v>226.69698541636285</c:v>
                </c:pt>
                <c:pt idx="168">
                  <c:v>226.69698541636285</c:v>
                </c:pt>
                <c:pt idx="169">
                  <c:v>226.69698541636285</c:v>
                </c:pt>
                <c:pt idx="170">
                  <c:v>226.69698541636285</c:v>
                </c:pt>
                <c:pt idx="171">
                  <c:v>226.69698541636285</c:v>
                </c:pt>
                <c:pt idx="172">
                  <c:v>128.54224099999999</c:v>
                </c:pt>
                <c:pt idx="173">
                  <c:v>122.77217300000001</c:v>
                </c:pt>
                <c:pt idx="174">
                  <c:v>208.51628600000001</c:v>
                </c:pt>
                <c:pt idx="175">
                  <c:v>127.14699300000001</c:v>
                </c:pt>
                <c:pt idx="176">
                  <c:v>82.287725000000009</c:v>
                </c:pt>
                <c:pt idx="177">
                  <c:v>80.772361999999987</c:v>
                </c:pt>
                <c:pt idx="178">
                  <c:v>44.223860999999999</c:v>
                </c:pt>
                <c:pt idx="179">
                  <c:v>85.899208000000002</c:v>
                </c:pt>
                <c:pt idx="180">
                  <c:v>162.763341</c:v>
                </c:pt>
                <c:pt idx="181">
                  <c:v>137.261663</c:v>
                </c:pt>
                <c:pt idx="182">
                  <c:v>64.807305999999997</c:v>
                </c:pt>
                <c:pt idx="183">
                  <c:v>67.026424000000006</c:v>
                </c:pt>
                <c:pt idx="184">
                  <c:v>159.82235800000001</c:v>
                </c:pt>
                <c:pt idx="185">
                  <c:v>204.003638</c:v>
                </c:pt>
                <c:pt idx="186">
                  <c:v>75.195433999999992</c:v>
                </c:pt>
                <c:pt idx="187">
                  <c:v>28.476825000000002</c:v>
                </c:pt>
                <c:pt idx="188">
                  <c:v>16.489471000000002</c:v>
                </c:pt>
                <c:pt idx="189">
                  <c:v>110.40474800000001</c:v>
                </c:pt>
                <c:pt idx="190">
                  <c:v>216.84283256745775</c:v>
                </c:pt>
                <c:pt idx="191">
                  <c:v>216.84283256745775</c:v>
                </c:pt>
                <c:pt idx="192">
                  <c:v>216.84283256745775</c:v>
                </c:pt>
                <c:pt idx="193">
                  <c:v>216.84283256745775</c:v>
                </c:pt>
                <c:pt idx="194">
                  <c:v>216.84283256745775</c:v>
                </c:pt>
                <c:pt idx="195">
                  <c:v>216.84283256745775</c:v>
                </c:pt>
                <c:pt idx="196">
                  <c:v>168.62369799999999</c:v>
                </c:pt>
                <c:pt idx="197">
                  <c:v>158.582087</c:v>
                </c:pt>
                <c:pt idx="198">
                  <c:v>216.84283256745775</c:v>
                </c:pt>
                <c:pt idx="199">
                  <c:v>216.84283256745775</c:v>
                </c:pt>
                <c:pt idx="200">
                  <c:v>145.90896499999999</c:v>
                </c:pt>
                <c:pt idx="201">
                  <c:v>95.06930899999999</c:v>
                </c:pt>
                <c:pt idx="202">
                  <c:v>216.84283256745775</c:v>
                </c:pt>
                <c:pt idx="203">
                  <c:v>147.90806099999998</c:v>
                </c:pt>
                <c:pt idx="204">
                  <c:v>141.81943600000002</c:v>
                </c:pt>
                <c:pt idx="205">
                  <c:v>216.84283256745775</c:v>
                </c:pt>
                <c:pt idx="206">
                  <c:v>216.84283256745775</c:v>
                </c:pt>
                <c:pt idx="207">
                  <c:v>216.84283256745775</c:v>
                </c:pt>
                <c:pt idx="208">
                  <c:v>216.84283256745775</c:v>
                </c:pt>
                <c:pt idx="209">
                  <c:v>216.84283256745775</c:v>
                </c:pt>
                <c:pt idx="210">
                  <c:v>216.84283256745775</c:v>
                </c:pt>
                <c:pt idx="211">
                  <c:v>216.84283256745775</c:v>
                </c:pt>
                <c:pt idx="212">
                  <c:v>216.84283256745775</c:v>
                </c:pt>
                <c:pt idx="213">
                  <c:v>222.84447144022923</c:v>
                </c:pt>
                <c:pt idx="214">
                  <c:v>222.84447144022923</c:v>
                </c:pt>
                <c:pt idx="215">
                  <c:v>222.84447144022923</c:v>
                </c:pt>
                <c:pt idx="216">
                  <c:v>222.84447144022923</c:v>
                </c:pt>
                <c:pt idx="217">
                  <c:v>142.68886299999997</c:v>
                </c:pt>
                <c:pt idx="218">
                  <c:v>74.129460000000009</c:v>
                </c:pt>
                <c:pt idx="219">
                  <c:v>222.84447144022923</c:v>
                </c:pt>
                <c:pt idx="220">
                  <c:v>222.84447144022923</c:v>
                </c:pt>
                <c:pt idx="221">
                  <c:v>222.84447144022923</c:v>
                </c:pt>
                <c:pt idx="222">
                  <c:v>222.84447144022923</c:v>
                </c:pt>
                <c:pt idx="223">
                  <c:v>222.84447144022923</c:v>
                </c:pt>
                <c:pt idx="224">
                  <c:v>92.800828999999993</c:v>
                </c:pt>
                <c:pt idx="225">
                  <c:v>77.45814</c:v>
                </c:pt>
                <c:pt idx="226">
                  <c:v>156.409908</c:v>
                </c:pt>
                <c:pt idx="227">
                  <c:v>124.23169799999999</c:v>
                </c:pt>
                <c:pt idx="228">
                  <c:v>94.42524499999999</c:v>
                </c:pt>
                <c:pt idx="229">
                  <c:v>83.422263000000001</c:v>
                </c:pt>
                <c:pt idx="230">
                  <c:v>35.761544999999998</c:v>
                </c:pt>
                <c:pt idx="231">
                  <c:v>42.875498999999998</c:v>
                </c:pt>
                <c:pt idx="232">
                  <c:v>129.89415199999999</c:v>
                </c:pt>
                <c:pt idx="233">
                  <c:v>188.33634900000001</c:v>
                </c:pt>
                <c:pt idx="234">
                  <c:v>134.00907100000003</c:v>
                </c:pt>
                <c:pt idx="235">
                  <c:v>222.84447144022923</c:v>
                </c:pt>
                <c:pt idx="236">
                  <c:v>192.43456699999999</c:v>
                </c:pt>
                <c:pt idx="237">
                  <c:v>196.87216000000001</c:v>
                </c:pt>
                <c:pt idx="238">
                  <c:v>222.84447144022923</c:v>
                </c:pt>
                <c:pt idx="239">
                  <c:v>222.84447144022923</c:v>
                </c:pt>
                <c:pt idx="240">
                  <c:v>222.84447144022923</c:v>
                </c:pt>
                <c:pt idx="241">
                  <c:v>208.22990799999999</c:v>
                </c:pt>
                <c:pt idx="242">
                  <c:v>185.79709800000001</c:v>
                </c:pt>
                <c:pt idx="243">
                  <c:v>222.84447144022923</c:v>
                </c:pt>
                <c:pt idx="244">
                  <c:v>177.18158829648888</c:v>
                </c:pt>
                <c:pt idx="245">
                  <c:v>177.18158829648888</c:v>
                </c:pt>
                <c:pt idx="246">
                  <c:v>177.18158829648888</c:v>
                </c:pt>
                <c:pt idx="247">
                  <c:v>136.49796799999999</c:v>
                </c:pt>
                <c:pt idx="248">
                  <c:v>177.18158829648888</c:v>
                </c:pt>
                <c:pt idx="249">
                  <c:v>177.18158829648888</c:v>
                </c:pt>
                <c:pt idx="250">
                  <c:v>88.301966000000007</c:v>
                </c:pt>
                <c:pt idx="251">
                  <c:v>177.18158829648888</c:v>
                </c:pt>
                <c:pt idx="252">
                  <c:v>155.13695899999999</c:v>
                </c:pt>
                <c:pt idx="253">
                  <c:v>144.34957</c:v>
                </c:pt>
                <c:pt idx="254">
                  <c:v>134.635357</c:v>
                </c:pt>
                <c:pt idx="255">
                  <c:v>57.205264</c:v>
                </c:pt>
                <c:pt idx="256">
                  <c:v>42.257612999999999</c:v>
                </c:pt>
                <c:pt idx="257">
                  <c:v>46.413694999999997</c:v>
                </c:pt>
                <c:pt idx="258">
                  <c:v>141.240396</c:v>
                </c:pt>
                <c:pt idx="259">
                  <c:v>177.18158829648888</c:v>
                </c:pt>
                <c:pt idx="260">
                  <c:v>177.18158829648888</c:v>
                </c:pt>
                <c:pt idx="261">
                  <c:v>177.18158829648888</c:v>
                </c:pt>
                <c:pt idx="262">
                  <c:v>131.74317500000001</c:v>
                </c:pt>
                <c:pt idx="263">
                  <c:v>177.18158829648888</c:v>
                </c:pt>
                <c:pt idx="264">
                  <c:v>177.18158829648888</c:v>
                </c:pt>
                <c:pt idx="265">
                  <c:v>177.18158829648888</c:v>
                </c:pt>
                <c:pt idx="266">
                  <c:v>177.18158829648888</c:v>
                </c:pt>
                <c:pt idx="267">
                  <c:v>177.18158829648888</c:v>
                </c:pt>
                <c:pt idx="268">
                  <c:v>97.932551000000004</c:v>
                </c:pt>
                <c:pt idx="269">
                  <c:v>103.308204</c:v>
                </c:pt>
                <c:pt idx="270">
                  <c:v>177.18158829648888</c:v>
                </c:pt>
                <c:pt idx="271">
                  <c:v>49.425173000000001</c:v>
                </c:pt>
                <c:pt idx="272">
                  <c:v>79.722092999999987</c:v>
                </c:pt>
                <c:pt idx="273">
                  <c:v>175.17279000000002</c:v>
                </c:pt>
                <c:pt idx="274">
                  <c:v>166.6203257805451</c:v>
                </c:pt>
                <c:pt idx="275">
                  <c:v>166.6203257805451</c:v>
                </c:pt>
                <c:pt idx="276">
                  <c:v>166.6203257805451</c:v>
                </c:pt>
                <c:pt idx="277">
                  <c:v>166.6203257805451</c:v>
                </c:pt>
                <c:pt idx="278">
                  <c:v>161.45757500000002</c:v>
                </c:pt>
                <c:pt idx="279">
                  <c:v>134.828249</c:v>
                </c:pt>
                <c:pt idx="280">
                  <c:v>166.6203257805451</c:v>
                </c:pt>
                <c:pt idx="281">
                  <c:v>166.6203257805451</c:v>
                </c:pt>
                <c:pt idx="282">
                  <c:v>94.349829999999997</c:v>
                </c:pt>
                <c:pt idx="283">
                  <c:v>104.52058700000001</c:v>
                </c:pt>
                <c:pt idx="284">
                  <c:v>111.98720299999999</c:v>
                </c:pt>
                <c:pt idx="285">
                  <c:v>42.815072000000001</c:v>
                </c:pt>
                <c:pt idx="286">
                  <c:v>149.357788</c:v>
                </c:pt>
                <c:pt idx="287">
                  <c:v>166.6203257805451</c:v>
                </c:pt>
                <c:pt idx="288">
                  <c:v>161.88280700000001</c:v>
                </c:pt>
                <c:pt idx="289">
                  <c:v>151.256146</c:v>
                </c:pt>
                <c:pt idx="290">
                  <c:v>92.694320000000005</c:v>
                </c:pt>
                <c:pt idx="291">
                  <c:v>66.203377000000003</c:v>
                </c:pt>
                <c:pt idx="292">
                  <c:v>59.654917000000005</c:v>
                </c:pt>
                <c:pt idx="293">
                  <c:v>86.411618000000004</c:v>
                </c:pt>
                <c:pt idx="294">
                  <c:v>107.22406099999999</c:v>
                </c:pt>
                <c:pt idx="295">
                  <c:v>106.34951099999999</c:v>
                </c:pt>
                <c:pt idx="296">
                  <c:v>103.80237099999999</c:v>
                </c:pt>
                <c:pt idx="297">
                  <c:v>87.500405999999998</c:v>
                </c:pt>
                <c:pt idx="298">
                  <c:v>90.076833999999991</c:v>
                </c:pt>
                <c:pt idx="299">
                  <c:v>73.916628000000003</c:v>
                </c:pt>
                <c:pt idx="300">
                  <c:v>128.985792</c:v>
                </c:pt>
                <c:pt idx="301">
                  <c:v>95.618361000000007</c:v>
                </c:pt>
                <c:pt idx="302">
                  <c:v>95.682964000000013</c:v>
                </c:pt>
                <c:pt idx="303">
                  <c:v>166.6203257805451</c:v>
                </c:pt>
                <c:pt idx="304">
                  <c:v>166.6203257805451</c:v>
                </c:pt>
                <c:pt idx="305">
                  <c:v>128.84164464824599</c:v>
                </c:pt>
                <c:pt idx="306">
                  <c:v>128.84164464824599</c:v>
                </c:pt>
                <c:pt idx="307">
                  <c:v>128.84164464824599</c:v>
                </c:pt>
                <c:pt idx="308">
                  <c:v>66.230172999999994</c:v>
                </c:pt>
                <c:pt idx="309">
                  <c:v>69.742851999999999</c:v>
                </c:pt>
                <c:pt idx="310">
                  <c:v>128.84164464824599</c:v>
                </c:pt>
                <c:pt idx="311">
                  <c:v>128.84164464824599</c:v>
                </c:pt>
                <c:pt idx="312">
                  <c:v>128.84164464824599</c:v>
                </c:pt>
                <c:pt idx="313">
                  <c:v>128.84164464824599</c:v>
                </c:pt>
                <c:pt idx="314">
                  <c:v>128.84164464824599</c:v>
                </c:pt>
                <c:pt idx="315">
                  <c:v>128.84164464824599</c:v>
                </c:pt>
                <c:pt idx="316">
                  <c:v>128.84164464824599</c:v>
                </c:pt>
                <c:pt idx="317">
                  <c:v>100.22699300000001</c:v>
                </c:pt>
                <c:pt idx="318">
                  <c:v>128.84164464824599</c:v>
                </c:pt>
                <c:pt idx="319">
                  <c:v>128.84164464824599</c:v>
                </c:pt>
                <c:pt idx="320">
                  <c:v>93.94324499999999</c:v>
                </c:pt>
                <c:pt idx="321">
                  <c:v>128.84164464824599</c:v>
                </c:pt>
                <c:pt idx="322">
                  <c:v>128.84164464824599</c:v>
                </c:pt>
                <c:pt idx="323">
                  <c:v>93.237751999999986</c:v>
                </c:pt>
                <c:pt idx="324">
                  <c:v>128.84164464824599</c:v>
                </c:pt>
                <c:pt idx="325">
                  <c:v>73.637070000000008</c:v>
                </c:pt>
                <c:pt idx="326">
                  <c:v>103.73947600000001</c:v>
                </c:pt>
                <c:pt idx="327">
                  <c:v>128.84164464824599</c:v>
                </c:pt>
                <c:pt idx="328">
                  <c:v>124.193652</c:v>
                </c:pt>
                <c:pt idx="329">
                  <c:v>93.912762000000001</c:v>
                </c:pt>
                <c:pt idx="330">
                  <c:v>118.845916</c:v>
                </c:pt>
                <c:pt idx="331">
                  <c:v>128.84164464824599</c:v>
                </c:pt>
                <c:pt idx="332">
                  <c:v>128.84164464824599</c:v>
                </c:pt>
                <c:pt idx="333">
                  <c:v>128.84164464824599</c:v>
                </c:pt>
                <c:pt idx="334">
                  <c:v>56.954242000000008</c:v>
                </c:pt>
                <c:pt idx="335">
                  <c:v>138.50778519321111</c:v>
                </c:pt>
                <c:pt idx="336">
                  <c:v>138.50778519321111</c:v>
                </c:pt>
                <c:pt idx="337">
                  <c:v>138.50778519321111</c:v>
                </c:pt>
                <c:pt idx="338">
                  <c:v>138.50778519321111</c:v>
                </c:pt>
                <c:pt idx="339">
                  <c:v>138.50778519321111</c:v>
                </c:pt>
                <c:pt idx="340">
                  <c:v>138.50778519321111</c:v>
                </c:pt>
                <c:pt idx="341">
                  <c:v>92.287915999999996</c:v>
                </c:pt>
                <c:pt idx="342">
                  <c:v>129.90347700000001</c:v>
                </c:pt>
                <c:pt idx="343">
                  <c:v>135.30928999999998</c:v>
                </c:pt>
                <c:pt idx="344">
                  <c:v>68.314876999999996</c:v>
                </c:pt>
                <c:pt idx="345">
                  <c:v>124.845597</c:v>
                </c:pt>
                <c:pt idx="346">
                  <c:v>138.50778519321111</c:v>
                </c:pt>
                <c:pt idx="347">
                  <c:v>132.69847000000001</c:v>
                </c:pt>
                <c:pt idx="348">
                  <c:v>101.11832100000001</c:v>
                </c:pt>
                <c:pt idx="349">
                  <c:v>138.50778519321111</c:v>
                </c:pt>
                <c:pt idx="350">
                  <c:v>98.862234999999998</c:v>
                </c:pt>
                <c:pt idx="351">
                  <c:v>104.94921000000001</c:v>
                </c:pt>
                <c:pt idx="352">
                  <c:v>72.424884999999989</c:v>
                </c:pt>
                <c:pt idx="353">
                  <c:v>59.236810000000006</c:v>
                </c:pt>
                <c:pt idx="354">
                  <c:v>138.50778519321111</c:v>
                </c:pt>
                <c:pt idx="355">
                  <c:v>138.50778519321111</c:v>
                </c:pt>
                <c:pt idx="356">
                  <c:v>138.50778519321111</c:v>
                </c:pt>
                <c:pt idx="357">
                  <c:v>127.680735</c:v>
                </c:pt>
                <c:pt idx="358">
                  <c:v>131.10322099999999</c:v>
                </c:pt>
                <c:pt idx="359">
                  <c:v>138.50778519321111</c:v>
                </c:pt>
                <c:pt idx="360">
                  <c:v>104.143731</c:v>
                </c:pt>
                <c:pt idx="361">
                  <c:v>108.45381</c:v>
                </c:pt>
                <c:pt idx="362">
                  <c:v>138.50778519321111</c:v>
                </c:pt>
                <c:pt idx="363">
                  <c:v>127.01384200000001</c:v>
                </c:pt>
                <c:pt idx="364">
                  <c:v>138.50778519321111</c:v>
                </c:pt>
                <c:pt idx="365">
                  <c:v>75.948722000000004</c:v>
                </c:pt>
                <c:pt idx="366">
                  <c:v>110.714079</c:v>
                </c:pt>
                <c:pt idx="367">
                  <c:v>132.93077628527917</c:v>
                </c:pt>
                <c:pt idx="368">
                  <c:v>129.686756</c:v>
                </c:pt>
                <c:pt idx="369">
                  <c:v>87.72823600000001</c:v>
                </c:pt>
                <c:pt idx="370">
                  <c:v>71.729529999999997</c:v>
                </c:pt>
                <c:pt idx="371">
                  <c:v>102.846844</c:v>
                </c:pt>
                <c:pt idx="372">
                  <c:v>132.93077628527917</c:v>
                </c:pt>
                <c:pt idx="373">
                  <c:v>117.85944200000002</c:v>
                </c:pt>
                <c:pt idx="374">
                  <c:v>104.752955</c:v>
                </c:pt>
                <c:pt idx="375">
                  <c:v>131.54880799999998</c:v>
                </c:pt>
                <c:pt idx="376">
                  <c:v>132.93077628527917</c:v>
                </c:pt>
                <c:pt idx="377">
                  <c:v>91.825952999999998</c:v>
                </c:pt>
                <c:pt idx="378">
                  <c:v>103.752116</c:v>
                </c:pt>
                <c:pt idx="379">
                  <c:v>132.93077628527917</c:v>
                </c:pt>
                <c:pt idx="380">
                  <c:v>132.93077628527917</c:v>
                </c:pt>
                <c:pt idx="381">
                  <c:v>112.051107</c:v>
                </c:pt>
                <c:pt idx="382">
                  <c:v>106.82991200000001</c:v>
                </c:pt>
                <c:pt idx="383">
                  <c:v>132.93077628527917</c:v>
                </c:pt>
                <c:pt idx="384">
                  <c:v>132.93077628527917</c:v>
                </c:pt>
                <c:pt idx="385">
                  <c:v>124.72519100000001</c:v>
                </c:pt>
                <c:pt idx="386">
                  <c:v>132.93077628527917</c:v>
                </c:pt>
                <c:pt idx="387">
                  <c:v>55.629601000000001</c:v>
                </c:pt>
                <c:pt idx="388">
                  <c:v>76.594407000000004</c:v>
                </c:pt>
                <c:pt idx="389">
                  <c:v>132.93077628527917</c:v>
                </c:pt>
                <c:pt idx="390">
                  <c:v>132.93077628527917</c:v>
                </c:pt>
                <c:pt idx="391">
                  <c:v>124.623966</c:v>
                </c:pt>
                <c:pt idx="392">
                  <c:v>50.358134</c:v>
                </c:pt>
                <c:pt idx="393">
                  <c:v>100.16805599999999</c:v>
                </c:pt>
                <c:pt idx="394">
                  <c:v>132.93077628527917</c:v>
                </c:pt>
                <c:pt idx="395">
                  <c:v>132.93077628527917</c:v>
                </c:pt>
                <c:pt idx="396">
                  <c:v>117.602396</c:v>
                </c:pt>
                <c:pt idx="397">
                  <c:v>38.287339000000003</c:v>
                </c:pt>
                <c:pt idx="398">
                  <c:v>84.727943999999994</c:v>
                </c:pt>
                <c:pt idx="399">
                  <c:v>125.60755433708039</c:v>
                </c:pt>
                <c:pt idx="400">
                  <c:v>125.60755433708039</c:v>
                </c:pt>
                <c:pt idx="401">
                  <c:v>110.478555</c:v>
                </c:pt>
                <c:pt idx="402">
                  <c:v>125.60755433708039</c:v>
                </c:pt>
                <c:pt idx="403">
                  <c:v>85.718754999999987</c:v>
                </c:pt>
                <c:pt idx="404">
                  <c:v>96.344214999999991</c:v>
                </c:pt>
                <c:pt idx="405">
                  <c:v>125.60755433708039</c:v>
                </c:pt>
                <c:pt idx="406">
                  <c:v>125.60755433708039</c:v>
                </c:pt>
                <c:pt idx="407">
                  <c:v>125.60755433708039</c:v>
                </c:pt>
                <c:pt idx="408">
                  <c:v>125.60755433708039</c:v>
                </c:pt>
                <c:pt idx="409">
                  <c:v>125.60755433708039</c:v>
                </c:pt>
                <c:pt idx="410">
                  <c:v>125.60755433708039</c:v>
                </c:pt>
                <c:pt idx="411">
                  <c:v>125.60755433708039</c:v>
                </c:pt>
                <c:pt idx="412">
                  <c:v>125.60755433708039</c:v>
                </c:pt>
                <c:pt idx="413">
                  <c:v>125.60755433708039</c:v>
                </c:pt>
                <c:pt idx="414">
                  <c:v>125.60755433708039</c:v>
                </c:pt>
                <c:pt idx="415">
                  <c:v>98.345635999999999</c:v>
                </c:pt>
                <c:pt idx="416">
                  <c:v>83.848354999999998</c:v>
                </c:pt>
                <c:pt idx="417">
                  <c:v>102.84054699999999</c:v>
                </c:pt>
                <c:pt idx="418">
                  <c:v>48.319129000000004</c:v>
                </c:pt>
                <c:pt idx="419">
                  <c:v>82.914781999999988</c:v>
                </c:pt>
                <c:pt idx="420">
                  <c:v>116.58649399999999</c:v>
                </c:pt>
                <c:pt idx="421">
                  <c:v>125.60755433708039</c:v>
                </c:pt>
                <c:pt idx="422">
                  <c:v>125.60755433708039</c:v>
                </c:pt>
                <c:pt idx="423">
                  <c:v>125.60755433708039</c:v>
                </c:pt>
                <c:pt idx="424">
                  <c:v>123.24835899999999</c:v>
                </c:pt>
                <c:pt idx="425">
                  <c:v>125.60755433708039</c:v>
                </c:pt>
                <c:pt idx="426">
                  <c:v>71.803145000000001</c:v>
                </c:pt>
                <c:pt idx="427">
                  <c:v>129.50985700000001</c:v>
                </c:pt>
                <c:pt idx="428">
                  <c:v>158.58862447451119</c:v>
                </c:pt>
                <c:pt idx="429">
                  <c:v>158.58862447451119</c:v>
                </c:pt>
                <c:pt idx="430">
                  <c:v>130.88414500000002</c:v>
                </c:pt>
                <c:pt idx="431">
                  <c:v>146.67079500000003</c:v>
                </c:pt>
                <c:pt idx="432">
                  <c:v>158.58862447451119</c:v>
                </c:pt>
                <c:pt idx="433">
                  <c:v>158.58862447451119</c:v>
                </c:pt>
                <c:pt idx="434">
                  <c:v>158.58862447451119</c:v>
                </c:pt>
                <c:pt idx="435">
                  <c:v>158.58862447451119</c:v>
                </c:pt>
                <c:pt idx="436">
                  <c:v>157.51709700000001</c:v>
                </c:pt>
                <c:pt idx="437">
                  <c:v>128.90489499999998</c:v>
                </c:pt>
                <c:pt idx="438">
                  <c:v>158.58862447451119</c:v>
                </c:pt>
                <c:pt idx="439">
                  <c:v>72.970892000000006</c:v>
                </c:pt>
                <c:pt idx="440">
                  <c:v>81.081192000000001</c:v>
                </c:pt>
                <c:pt idx="441">
                  <c:v>158.58862447451119</c:v>
                </c:pt>
                <c:pt idx="442">
                  <c:v>158.58862447451119</c:v>
                </c:pt>
                <c:pt idx="443">
                  <c:v>158.58862447451119</c:v>
                </c:pt>
                <c:pt idx="444">
                  <c:v>158.58862447451119</c:v>
                </c:pt>
                <c:pt idx="445">
                  <c:v>158.58862447451119</c:v>
                </c:pt>
                <c:pt idx="446">
                  <c:v>117.052217</c:v>
                </c:pt>
                <c:pt idx="447">
                  <c:v>83.630014000000017</c:v>
                </c:pt>
                <c:pt idx="448">
                  <c:v>158.58862447451119</c:v>
                </c:pt>
                <c:pt idx="449">
                  <c:v>120.51246</c:v>
                </c:pt>
                <c:pt idx="450">
                  <c:v>158.58862447451119</c:v>
                </c:pt>
                <c:pt idx="451">
                  <c:v>151.48751899999999</c:v>
                </c:pt>
                <c:pt idx="452">
                  <c:v>141.75994200000002</c:v>
                </c:pt>
                <c:pt idx="453">
                  <c:v>95.336416</c:v>
                </c:pt>
                <c:pt idx="454">
                  <c:v>158.58862447451119</c:v>
                </c:pt>
                <c:pt idx="455">
                  <c:v>158.58862447451119</c:v>
                </c:pt>
                <c:pt idx="456">
                  <c:v>158.58862447451119</c:v>
                </c:pt>
                <c:pt idx="457">
                  <c:v>126.31444</c:v>
                </c:pt>
                <c:pt idx="458">
                  <c:v>76.931747000000001</c:v>
                </c:pt>
                <c:pt idx="459">
                  <c:v>55.120820000000002</c:v>
                </c:pt>
                <c:pt idx="460">
                  <c:v>125.204784</c:v>
                </c:pt>
                <c:pt idx="461">
                  <c:v>112.71133400000001</c:v>
                </c:pt>
                <c:pt idx="462">
                  <c:v>36.601855</c:v>
                </c:pt>
                <c:pt idx="463">
                  <c:v>51.481109000000004</c:v>
                </c:pt>
                <c:pt idx="464">
                  <c:v>81.333202</c:v>
                </c:pt>
                <c:pt idx="465">
                  <c:v>89.719461999999993</c:v>
                </c:pt>
                <c:pt idx="466">
                  <c:v>133.74336899999997</c:v>
                </c:pt>
                <c:pt idx="467">
                  <c:v>164.31446700000001</c:v>
                </c:pt>
                <c:pt idx="468">
                  <c:v>206.58836225654034</c:v>
                </c:pt>
                <c:pt idx="469">
                  <c:v>206.58836225654034</c:v>
                </c:pt>
                <c:pt idx="470">
                  <c:v>206.58836225654034</c:v>
                </c:pt>
                <c:pt idx="471">
                  <c:v>187.32002799999998</c:v>
                </c:pt>
                <c:pt idx="472">
                  <c:v>139.87811899999997</c:v>
                </c:pt>
                <c:pt idx="473">
                  <c:v>109.89834399999999</c:v>
                </c:pt>
                <c:pt idx="474">
                  <c:v>56.989307999999994</c:v>
                </c:pt>
                <c:pt idx="475">
                  <c:v>39.763338000000005</c:v>
                </c:pt>
                <c:pt idx="476">
                  <c:v>144.488213</c:v>
                </c:pt>
                <c:pt idx="477">
                  <c:v>206.58836225654034</c:v>
                </c:pt>
                <c:pt idx="478">
                  <c:v>206.58836225654034</c:v>
                </c:pt>
                <c:pt idx="479">
                  <c:v>206.58836225654034</c:v>
                </c:pt>
                <c:pt idx="480">
                  <c:v>206.58836225654034</c:v>
                </c:pt>
                <c:pt idx="481">
                  <c:v>206.58836225654034</c:v>
                </c:pt>
                <c:pt idx="482">
                  <c:v>206.58836225654034</c:v>
                </c:pt>
                <c:pt idx="483">
                  <c:v>99.086891000000008</c:v>
                </c:pt>
                <c:pt idx="484">
                  <c:v>77.781571</c:v>
                </c:pt>
                <c:pt idx="485">
                  <c:v>91.143726999999998</c:v>
                </c:pt>
                <c:pt idx="486">
                  <c:v>145.74843299999998</c:v>
                </c:pt>
                <c:pt idx="487">
                  <c:v>103.236913</c:v>
                </c:pt>
                <c:pt idx="488">
                  <c:v>85.14557099999999</c:v>
                </c:pt>
                <c:pt idx="489">
                  <c:v>70.599469999999997</c:v>
                </c:pt>
                <c:pt idx="490">
                  <c:v>129.40656200000001</c:v>
                </c:pt>
                <c:pt idx="491">
                  <c:v>197.24299123529053</c:v>
                </c:pt>
                <c:pt idx="492">
                  <c:v>192.42606899999998</c:v>
                </c:pt>
                <c:pt idx="493">
                  <c:v>197.24299123529053</c:v>
                </c:pt>
                <c:pt idx="494">
                  <c:v>197.24299123529053</c:v>
                </c:pt>
                <c:pt idx="495">
                  <c:v>197.24299123529053</c:v>
                </c:pt>
                <c:pt idx="496">
                  <c:v>197.24299123529053</c:v>
                </c:pt>
                <c:pt idx="497">
                  <c:v>169.756168</c:v>
                </c:pt>
                <c:pt idx="498">
                  <c:v>44.381824000000002</c:v>
                </c:pt>
                <c:pt idx="499">
                  <c:v>63.364561000000002</c:v>
                </c:pt>
                <c:pt idx="500">
                  <c:v>29.612646000000002</c:v>
                </c:pt>
                <c:pt idx="501">
                  <c:v>109.12266000000001</c:v>
                </c:pt>
                <c:pt idx="502">
                  <c:v>197.24299123529053</c:v>
                </c:pt>
                <c:pt idx="503">
                  <c:v>150.424226</c:v>
                </c:pt>
                <c:pt idx="504">
                  <c:v>159.424904</c:v>
                </c:pt>
                <c:pt idx="505">
                  <c:v>197.24299123529053</c:v>
                </c:pt>
                <c:pt idx="506">
                  <c:v>197.24299123529053</c:v>
                </c:pt>
                <c:pt idx="507">
                  <c:v>197.24299123529053</c:v>
                </c:pt>
                <c:pt idx="508">
                  <c:v>172.575818</c:v>
                </c:pt>
                <c:pt idx="509">
                  <c:v>197.24299123529053</c:v>
                </c:pt>
                <c:pt idx="510">
                  <c:v>197.24299123529053</c:v>
                </c:pt>
                <c:pt idx="511">
                  <c:v>197.24299123529053</c:v>
                </c:pt>
                <c:pt idx="512">
                  <c:v>109.379043</c:v>
                </c:pt>
                <c:pt idx="513">
                  <c:v>57.152721</c:v>
                </c:pt>
                <c:pt idx="514">
                  <c:v>94.683819</c:v>
                </c:pt>
                <c:pt idx="515">
                  <c:v>52.418404000000002</c:v>
                </c:pt>
                <c:pt idx="516">
                  <c:v>29.813920999999997</c:v>
                </c:pt>
                <c:pt idx="517">
                  <c:v>32.461750000000002</c:v>
                </c:pt>
                <c:pt idx="518">
                  <c:v>28.700936000000002</c:v>
                </c:pt>
                <c:pt idx="519">
                  <c:v>96.052729000000014</c:v>
                </c:pt>
                <c:pt idx="520">
                  <c:v>163.711106</c:v>
                </c:pt>
                <c:pt idx="521">
                  <c:v>226.06566399410238</c:v>
                </c:pt>
                <c:pt idx="522">
                  <c:v>226.06566399410238</c:v>
                </c:pt>
                <c:pt idx="523">
                  <c:v>226.06566399410238</c:v>
                </c:pt>
                <c:pt idx="524">
                  <c:v>226.06566399410238</c:v>
                </c:pt>
                <c:pt idx="525">
                  <c:v>226.06566399410238</c:v>
                </c:pt>
                <c:pt idx="526">
                  <c:v>226.06566399410238</c:v>
                </c:pt>
                <c:pt idx="527">
                  <c:v>226.06566399410238</c:v>
                </c:pt>
                <c:pt idx="528">
                  <c:v>226.06566399410238</c:v>
                </c:pt>
                <c:pt idx="529">
                  <c:v>226.06566399410238</c:v>
                </c:pt>
                <c:pt idx="530">
                  <c:v>226.06566399410238</c:v>
                </c:pt>
                <c:pt idx="531">
                  <c:v>220.757533</c:v>
                </c:pt>
                <c:pt idx="532">
                  <c:v>113.3263</c:v>
                </c:pt>
                <c:pt idx="533">
                  <c:v>165.77932100000001</c:v>
                </c:pt>
                <c:pt idx="534">
                  <c:v>196.324063</c:v>
                </c:pt>
                <c:pt idx="535">
                  <c:v>111.412497</c:v>
                </c:pt>
                <c:pt idx="536">
                  <c:v>47.349745000000006</c:v>
                </c:pt>
                <c:pt idx="537">
                  <c:v>97.682328999999996</c:v>
                </c:pt>
                <c:pt idx="538">
                  <c:v>112.44127400000001</c:v>
                </c:pt>
                <c:pt idx="539">
                  <c:v>199.057221</c:v>
                </c:pt>
                <c:pt idx="540">
                  <c:v>226.06566399410238</c:v>
                </c:pt>
                <c:pt idx="541">
                  <c:v>152.31426099999999</c:v>
                </c:pt>
                <c:pt idx="542">
                  <c:v>226.06566399410238</c:v>
                </c:pt>
                <c:pt idx="543">
                  <c:v>226.06566399410238</c:v>
                </c:pt>
                <c:pt idx="544">
                  <c:v>226.06566399410238</c:v>
                </c:pt>
                <c:pt idx="545">
                  <c:v>226.06566399410238</c:v>
                </c:pt>
                <c:pt idx="546">
                  <c:v>226.06566399410238</c:v>
                </c:pt>
                <c:pt idx="547">
                  <c:v>226.06566399410238</c:v>
                </c:pt>
                <c:pt idx="548">
                  <c:v>226.06566399410238</c:v>
                </c:pt>
                <c:pt idx="549">
                  <c:v>202.58639499999998</c:v>
                </c:pt>
                <c:pt idx="550">
                  <c:v>163.626349</c:v>
                </c:pt>
                <c:pt idx="551">
                  <c:v>103.74497100000001</c:v>
                </c:pt>
                <c:pt idx="552">
                  <c:v>99.155101999999999</c:v>
                </c:pt>
                <c:pt idx="553">
                  <c:v>54.182020999999999</c:v>
                </c:pt>
                <c:pt idx="554">
                  <c:v>118.510643</c:v>
                </c:pt>
                <c:pt idx="555">
                  <c:v>46.500585000000001</c:v>
                </c:pt>
                <c:pt idx="556">
                  <c:v>200.85959700000001</c:v>
                </c:pt>
                <c:pt idx="557">
                  <c:v>164.775655</c:v>
                </c:pt>
                <c:pt idx="558">
                  <c:v>105.033641</c:v>
                </c:pt>
                <c:pt idx="559">
                  <c:v>91.194533000000007</c:v>
                </c:pt>
                <c:pt idx="560">
                  <c:v>153.956177</c:v>
                </c:pt>
                <c:pt idx="561">
                  <c:v>196.06428400000001</c:v>
                </c:pt>
                <c:pt idx="562">
                  <c:v>153.357359</c:v>
                </c:pt>
                <c:pt idx="563">
                  <c:v>105.507743</c:v>
                </c:pt>
                <c:pt idx="564">
                  <c:v>112.994186</c:v>
                </c:pt>
                <c:pt idx="565">
                  <c:v>58.922659000000003</c:v>
                </c:pt>
                <c:pt idx="566">
                  <c:v>54.980528</c:v>
                </c:pt>
                <c:pt idx="567">
                  <c:v>178.12425399999998</c:v>
                </c:pt>
                <c:pt idx="568">
                  <c:v>67.212444000000005</c:v>
                </c:pt>
                <c:pt idx="569">
                  <c:v>109.511971</c:v>
                </c:pt>
                <c:pt idx="570">
                  <c:v>229.74777986474285</c:v>
                </c:pt>
                <c:pt idx="571">
                  <c:v>130.81857600000001</c:v>
                </c:pt>
                <c:pt idx="572">
                  <c:v>110.00107500000001</c:v>
                </c:pt>
                <c:pt idx="573">
                  <c:v>189.55330799999999</c:v>
                </c:pt>
                <c:pt idx="574">
                  <c:v>229.74777986474285</c:v>
                </c:pt>
                <c:pt idx="575">
                  <c:v>114.36595799999999</c:v>
                </c:pt>
                <c:pt idx="576">
                  <c:v>32.263058000000001</c:v>
                </c:pt>
                <c:pt idx="577">
                  <c:v>167.02051499999999</c:v>
                </c:pt>
                <c:pt idx="578">
                  <c:v>229.89029782985438</c:v>
                </c:pt>
                <c:pt idx="579">
                  <c:v>229.89029782985438</c:v>
                </c:pt>
                <c:pt idx="580">
                  <c:v>229.89029782985438</c:v>
                </c:pt>
                <c:pt idx="581">
                  <c:v>229.89029782985438</c:v>
                </c:pt>
                <c:pt idx="582">
                  <c:v>229.89029782985438</c:v>
                </c:pt>
                <c:pt idx="583">
                  <c:v>229.89029782985438</c:v>
                </c:pt>
                <c:pt idx="584">
                  <c:v>229.89029782985438</c:v>
                </c:pt>
                <c:pt idx="585">
                  <c:v>229.89029782985438</c:v>
                </c:pt>
                <c:pt idx="586">
                  <c:v>173.339676</c:v>
                </c:pt>
                <c:pt idx="587">
                  <c:v>136.982891</c:v>
                </c:pt>
                <c:pt idx="588">
                  <c:v>181.49984499999999</c:v>
                </c:pt>
                <c:pt idx="589">
                  <c:v>198.76046500000001</c:v>
                </c:pt>
                <c:pt idx="590">
                  <c:v>181.16058100000001</c:v>
                </c:pt>
                <c:pt idx="591">
                  <c:v>213.685439</c:v>
                </c:pt>
                <c:pt idx="592">
                  <c:v>142.95814899999999</c:v>
                </c:pt>
                <c:pt idx="593">
                  <c:v>96.001475999999997</c:v>
                </c:pt>
                <c:pt idx="594">
                  <c:v>141.406701</c:v>
                </c:pt>
                <c:pt idx="595">
                  <c:v>229.89029782985438</c:v>
                </c:pt>
                <c:pt idx="596">
                  <c:v>229.89029782985438</c:v>
                </c:pt>
                <c:pt idx="597">
                  <c:v>229.89029782985438</c:v>
                </c:pt>
                <c:pt idx="598">
                  <c:v>229.89029782985438</c:v>
                </c:pt>
                <c:pt idx="599">
                  <c:v>229.89029782985438</c:v>
                </c:pt>
                <c:pt idx="600">
                  <c:v>165.08041399999999</c:v>
                </c:pt>
                <c:pt idx="601">
                  <c:v>162.02467000000001</c:v>
                </c:pt>
                <c:pt idx="602">
                  <c:v>168.76038299999999</c:v>
                </c:pt>
                <c:pt idx="603">
                  <c:v>172.88286499999998</c:v>
                </c:pt>
                <c:pt idx="604">
                  <c:v>158.74360199999998</c:v>
                </c:pt>
                <c:pt idx="605">
                  <c:v>187.672775</c:v>
                </c:pt>
                <c:pt idx="606">
                  <c:v>229.89029782985438</c:v>
                </c:pt>
                <c:pt idx="607">
                  <c:v>171.06194099999999</c:v>
                </c:pt>
                <c:pt idx="608">
                  <c:v>113.48658399999999</c:v>
                </c:pt>
                <c:pt idx="609">
                  <c:v>55.305022999999998</c:v>
                </c:pt>
                <c:pt idx="610">
                  <c:v>159.30938700000002</c:v>
                </c:pt>
                <c:pt idx="611">
                  <c:v>182.60597718084921</c:v>
                </c:pt>
                <c:pt idx="612">
                  <c:v>182.60597718084921</c:v>
                </c:pt>
                <c:pt idx="613">
                  <c:v>142.10995800000001</c:v>
                </c:pt>
                <c:pt idx="614">
                  <c:v>92.200361000000001</c:v>
                </c:pt>
                <c:pt idx="615">
                  <c:v>65.283080999999996</c:v>
                </c:pt>
                <c:pt idx="616">
                  <c:v>67.715493000000009</c:v>
                </c:pt>
                <c:pt idx="617">
                  <c:v>90.514348999999996</c:v>
                </c:pt>
                <c:pt idx="618">
                  <c:v>182.00163499999999</c:v>
                </c:pt>
                <c:pt idx="619">
                  <c:v>182.60597718084921</c:v>
                </c:pt>
                <c:pt idx="620">
                  <c:v>92.361042999999995</c:v>
                </c:pt>
                <c:pt idx="621">
                  <c:v>46.474194000000004</c:v>
                </c:pt>
                <c:pt idx="622">
                  <c:v>168.549228</c:v>
                </c:pt>
                <c:pt idx="623">
                  <c:v>182.60597718084921</c:v>
                </c:pt>
                <c:pt idx="624">
                  <c:v>182.60597718084921</c:v>
                </c:pt>
                <c:pt idx="625">
                  <c:v>182.60597718084921</c:v>
                </c:pt>
                <c:pt idx="626">
                  <c:v>178.321282</c:v>
                </c:pt>
                <c:pt idx="627">
                  <c:v>182.60597718084921</c:v>
                </c:pt>
                <c:pt idx="628">
                  <c:v>131.448273</c:v>
                </c:pt>
                <c:pt idx="629">
                  <c:v>72.051129999999986</c:v>
                </c:pt>
                <c:pt idx="630">
                  <c:v>102.756902</c:v>
                </c:pt>
                <c:pt idx="631">
                  <c:v>110.202663</c:v>
                </c:pt>
                <c:pt idx="632">
                  <c:v>114.649427</c:v>
                </c:pt>
                <c:pt idx="633">
                  <c:v>77.655495999999999</c:v>
                </c:pt>
                <c:pt idx="634">
                  <c:v>182.60597718084921</c:v>
                </c:pt>
                <c:pt idx="635">
                  <c:v>131.219179</c:v>
                </c:pt>
                <c:pt idx="636">
                  <c:v>58.299390000000002</c:v>
                </c:pt>
                <c:pt idx="637">
                  <c:v>89.623407</c:v>
                </c:pt>
                <c:pt idx="638">
                  <c:v>182.60597718084921</c:v>
                </c:pt>
                <c:pt idx="639">
                  <c:v>130.88345900000002</c:v>
                </c:pt>
                <c:pt idx="640">
                  <c:v>169.06063932352288</c:v>
                </c:pt>
                <c:pt idx="641">
                  <c:v>89.445875999999984</c:v>
                </c:pt>
                <c:pt idx="642">
                  <c:v>112.966257</c:v>
                </c:pt>
                <c:pt idx="643">
                  <c:v>169.06063932352288</c:v>
                </c:pt>
                <c:pt idx="644">
                  <c:v>169.06063932352288</c:v>
                </c:pt>
                <c:pt idx="645">
                  <c:v>103.300662</c:v>
                </c:pt>
                <c:pt idx="646">
                  <c:v>73.210046000000006</c:v>
                </c:pt>
                <c:pt idx="647">
                  <c:v>65.982574</c:v>
                </c:pt>
                <c:pt idx="648">
                  <c:v>101.78966699999999</c:v>
                </c:pt>
                <c:pt idx="649">
                  <c:v>84.697861000000003</c:v>
                </c:pt>
                <c:pt idx="650">
                  <c:v>77.858558000000002</c:v>
                </c:pt>
                <c:pt idx="651">
                  <c:v>45.845228999999996</c:v>
                </c:pt>
                <c:pt idx="652">
                  <c:v>50.479971000000006</c:v>
                </c:pt>
                <c:pt idx="653">
                  <c:v>132.81496000000001</c:v>
                </c:pt>
                <c:pt idx="654">
                  <c:v>157.876869</c:v>
                </c:pt>
                <c:pt idx="655">
                  <c:v>60.090343999999995</c:v>
                </c:pt>
                <c:pt idx="656">
                  <c:v>88.441888000000006</c:v>
                </c:pt>
                <c:pt idx="657">
                  <c:v>139.39144300000001</c:v>
                </c:pt>
                <c:pt idx="658">
                  <c:v>137.78934099999998</c:v>
                </c:pt>
                <c:pt idx="659">
                  <c:v>101.306844</c:v>
                </c:pt>
                <c:pt idx="660">
                  <c:v>169.06063932352288</c:v>
                </c:pt>
                <c:pt idx="661">
                  <c:v>169.06063932352288</c:v>
                </c:pt>
                <c:pt idx="662">
                  <c:v>108.396787</c:v>
                </c:pt>
                <c:pt idx="663">
                  <c:v>60.330680000000001</c:v>
                </c:pt>
                <c:pt idx="664">
                  <c:v>108.761596</c:v>
                </c:pt>
                <c:pt idx="665">
                  <c:v>90.241628000000006</c:v>
                </c:pt>
                <c:pt idx="666">
                  <c:v>73.798220999999998</c:v>
                </c:pt>
                <c:pt idx="667">
                  <c:v>73.778673999999995</c:v>
                </c:pt>
                <c:pt idx="668">
                  <c:v>80.868812000000005</c:v>
                </c:pt>
                <c:pt idx="669">
                  <c:v>68.699438000000015</c:v>
                </c:pt>
                <c:pt idx="670">
                  <c:v>111.35742500000001</c:v>
                </c:pt>
                <c:pt idx="671">
                  <c:v>134.03435248397858</c:v>
                </c:pt>
                <c:pt idx="672">
                  <c:v>105.658908</c:v>
                </c:pt>
                <c:pt idx="673">
                  <c:v>90.578382000000005</c:v>
                </c:pt>
                <c:pt idx="674">
                  <c:v>92.04586900000001</c:v>
                </c:pt>
                <c:pt idx="675">
                  <c:v>72.958808000000005</c:v>
                </c:pt>
                <c:pt idx="676">
                  <c:v>73.210296999999997</c:v>
                </c:pt>
                <c:pt idx="677">
                  <c:v>90.687922999999998</c:v>
                </c:pt>
                <c:pt idx="678">
                  <c:v>98.775077999999993</c:v>
                </c:pt>
                <c:pt idx="679">
                  <c:v>105.692728</c:v>
                </c:pt>
                <c:pt idx="680">
                  <c:v>134.03435248397858</c:v>
                </c:pt>
                <c:pt idx="681">
                  <c:v>91.151920000000004</c:v>
                </c:pt>
                <c:pt idx="682">
                  <c:v>100.58464500000001</c:v>
                </c:pt>
                <c:pt idx="683">
                  <c:v>74.388030000000001</c:v>
                </c:pt>
                <c:pt idx="684">
                  <c:v>134.03435248397858</c:v>
                </c:pt>
                <c:pt idx="685">
                  <c:v>134.03435248397858</c:v>
                </c:pt>
                <c:pt idx="686">
                  <c:v>95.742632999999984</c:v>
                </c:pt>
                <c:pt idx="687">
                  <c:v>67.285437999999999</c:v>
                </c:pt>
                <c:pt idx="688">
                  <c:v>90.308557000000008</c:v>
                </c:pt>
                <c:pt idx="689">
                  <c:v>79.748396000000014</c:v>
                </c:pt>
                <c:pt idx="690">
                  <c:v>81.65248600000001</c:v>
                </c:pt>
                <c:pt idx="691">
                  <c:v>93.969624999999994</c:v>
                </c:pt>
                <c:pt idx="692">
                  <c:v>114.80814500000001</c:v>
                </c:pt>
                <c:pt idx="693">
                  <c:v>134.03435248397858</c:v>
                </c:pt>
                <c:pt idx="694">
                  <c:v>133.44204999999999</c:v>
                </c:pt>
                <c:pt idx="695">
                  <c:v>107.10214900000001</c:v>
                </c:pt>
                <c:pt idx="696">
                  <c:v>74.385886999999997</c:v>
                </c:pt>
                <c:pt idx="697">
                  <c:v>82.544207999999998</c:v>
                </c:pt>
                <c:pt idx="698">
                  <c:v>83.201902000000004</c:v>
                </c:pt>
                <c:pt idx="699">
                  <c:v>88.419715000000011</c:v>
                </c:pt>
                <c:pt idx="700">
                  <c:v>84.277218000000005</c:v>
                </c:pt>
                <c:pt idx="701">
                  <c:v>141.91898696599665</c:v>
                </c:pt>
                <c:pt idx="702">
                  <c:v>141.91898696599665</c:v>
                </c:pt>
                <c:pt idx="703">
                  <c:v>141.91898696599665</c:v>
                </c:pt>
                <c:pt idx="704">
                  <c:v>141.91898696599665</c:v>
                </c:pt>
                <c:pt idx="705">
                  <c:v>115.26097</c:v>
                </c:pt>
                <c:pt idx="706">
                  <c:v>141.91898696599665</c:v>
                </c:pt>
                <c:pt idx="707">
                  <c:v>141.91898696599665</c:v>
                </c:pt>
                <c:pt idx="708">
                  <c:v>117.66345999999999</c:v>
                </c:pt>
                <c:pt idx="709">
                  <c:v>60.650477999999993</c:v>
                </c:pt>
                <c:pt idx="710">
                  <c:v>99.958921999999987</c:v>
                </c:pt>
                <c:pt idx="711">
                  <c:v>71.312774999999988</c:v>
                </c:pt>
                <c:pt idx="712">
                  <c:v>41.125961000000004</c:v>
                </c:pt>
                <c:pt idx="713">
                  <c:v>89.165200999999996</c:v>
                </c:pt>
                <c:pt idx="714">
                  <c:v>115.473939</c:v>
                </c:pt>
                <c:pt idx="715">
                  <c:v>77.006179000000003</c:v>
                </c:pt>
                <c:pt idx="716">
                  <c:v>76.113729000000006</c:v>
                </c:pt>
                <c:pt idx="717">
                  <c:v>140.17631299999999</c:v>
                </c:pt>
                <c:pt idx="718">
                  <c:v>141.91898696599665</c:v>
                </c:pt>
                <c:pt idx="719">
                  <c:v>141.91898696599665</c:v>
                </c:pt>
                <c:pt idx="720">
                  <c:v>117.03448299999999</c:v>
                </c:pt>
                <c:pt idx="721">
                  <c:v>81.647548</c:v>
                </c:pt>
                <c:pt idx="722">
                  <c:v>141.91898696599665</c:v>
                </c:pt>
                <c:pt idx="723">
                  <c:v>141.91898696599665</c:v>
                </c:pt>
                <c:pt idx="724">
                  <c:v>141.91898696599665</c:v>
                </c:pt>
                <c:pt idx="725">
                  <c:v>141.91898696599665</c:v>
                </c:pt>
                <c:pt idx="726">
                  <c:v>141.91898696599665</c:v>
                </c:pt>
                <c:pt idx="727">
                  <c:v>141.91898696599665</c:v>
                </c:pt>
                <c:pt idx="728">
                  <c:v>141.91898696599665</c:v>
                </c:pt>
                <c:pt idx="729">
                  <c:v>141.91898696599665</c:v>
                </c:pt>
                <c:pt idx="730">
                  <c:v>141.91898696599665</c:v>
                </c:pt>
                <c:pt idx="731">
                  <c:v>138.42120397113479</c:v>
                </c:pt>
                <c:pt idx="732">
                  <c:v>138.42120397113479</c:v>
                </c:pt>
                <c:pt idx="733">
                  <c:v>138.42120397113479</c:v>
                </c:pt>
                <c:pt idx="734">
                  <c:v>97.611058999999997</c:v>
                </c:pt>
                <c:pt idx="735">
                  <c:v>138.42120397113479</c:v>
                </c:pt>
                <c:pt idx="736">
                  <c:v>108.57818899999999</c:v>
                </c:pt>
                <c:pt idx="737">
                  <c:v>59.921418000000003</c:v>
                </c:pt>
                <c:pt idx="738">
                  <c:v>94.350186000000008</c:v>
                </c:pt>
                <c:pt idx="739">
                  <c:v>101.04774299999998</c:v>
                </c:pt>
                <c:pt idx="740">
                  <c:v>103.06724399999999</c:v>
                </c:pt>
                <c:pt idx="741">
                  <c:v>77.336628000000005</c:v>
                </c:pt>
                <c:pt idx="742">
                  <c:v>98.493037999999999</c:v>
                </c:pt>
                <c:pt idx="743">
                  <c:v>91.627511999999996</c:v>
                </c:pt>
                <c:pt idx="744">
                  <c:v>103.42869900000001</c:v>
                </c:pt>
                <c:pt idx="745">
                  <c:v>91.743358999999998</c:v>
                </c:pt>
                <c:pt idx="746">
                  <c:v>48.016739000000001</c:v>
                </c:pt>
                <c:pt idx="747">
                  <c:v>51.217410999999998</c:v>
                </c:pt>
                <c:pt idx="748">
                  <c:v>108.576768</c:v>
                </c:pt>
                <c:pt idx="749">
                  <c:v>138.42120397113479</c:v>
                </c:pt>
                <c:pt idx="750">
                  <c:v>138.42120397113479</c:v>
                </c:pt>
                <c:pt idx="751">
                  <c:v>138.42120397113479</c:v>
                </c:pt>
                <c:pt idx="752">
                  <c:v>138.42120397113479</c:v>
                </c:pt>
                <c:pt idx="753">
                  <c:v>70.953585000000004</c:v>
                </c:pt>
                <c:pt idx="754">
                  <c:v>46.668775000000004</c:v>
                </c:pt>
                <c:pt idx="755">
                  <c:v>86.060666999999995</c:v>
                </c:pt>
                <c:pt idx="756">
                  <c:v>81.252551000000011</c:v>
                </c:pt>
                <c:pt idx="757">
                  <c:v>98.872264999999999</c:v>
                </c:pt>
                <c:pt idx="758">
                  <c:v>138.42120397113479</c:v>
                </c:pt>
                <c:pt idx="759">
                  <c:v>138.42120397113479</c:v>
                </c:pt>
                <c:pt idx="760">
                  <c:v>114.484016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B-41FB-B4FF-442B24B1B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950624"/>
        <c:axId val="511951016"/>
      </c:areaChart>
      <c:barChart>
        <c:barDir val="col"/>
        <c:grouping val="clustered"/>
        <c:varyColors val="0"/>
        <c:ser>
          <c:idx val="4"/>
          <c:order val="3"/>
          <c:tx>
            <c:v>CARACT</c:v>
          </c:tx>
          <c:spPr>
            <a:noFill/>
            <a:ln>
              <a:noFill/>
            </a:ln>
          </c:spPr>
          <c:invertIfNegative val="0"/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25B-41FB-B4FF-442B24B1BF2E}"/>
              </c:ext>
            </c:extLst>
          </c:dPt>
          <c:cat>
            <c:multiLvlStrRef>
              <c:f>'Data 4'!$F$2:$G$761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</c:v>
                  </c:pt>
                  <c:pt idx="153">
                    <c:v>2024</c:v>
                  </c:pt>
                  <c:pt idx="519">
                    <c:v>2025</c:v>
                  </c:pt>
                </c:lvl>
              </c:multiLvlStrCache>
            </c:multiLvlStrRef>
          </c:cat>
          <c:val>
            <c:numRef>
              <c:f>'Data 4'!$H$2:$H$762</c:f>
              <c:numCache>
                <c:formatCode>0.0</c:formatCode>
                <c:ptCount val="7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5B-41FB-B4FF-442B24B1B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950624"/>
        <c:axId val="511951016"/>
      </c:barChart>
      <c:catAx>
        <c:axId val="51194984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>
            <a:solidFill>
              <a:srgbClr val="004563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1950232"/>
        <c:crossesAt val="0"/>
        <c:auto val="0"/>
        <c:lblAlgn val="ctr"/>
        <c:lblOffset val="100"/>
        <c:tickLblSkip val="1"/>
        <c:noMultiLvlLbl val="0"/>
      </c:catAx>
      <c:valAx>
        <c:axId val="511950232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BFBFBF"/>
              </a:solidFill>
              <a:prstDash val="solid"/>
            </a:ln>
          </c:spPr>
        </c:majorGridlines>
        <c:numFmt formatCode="#,##0" sourceLinked="1"/>
        <c:majorTickMark val="cross"/>
        <c:minorTickMark val="none"/>
        <c:tickLblPos val="nextTo"/>
        <c:spPr>
          <a:ln w="12700">
            <a:solidFill>
              <a:srgbClr val="004563"/>
            </a:solidFill>
            <a:prstDash val="solid"/>
          </a:ln>
        </c:spPr>
        <c:txPr>
          <a:bodyPr rot="0" vert="horz"/>
          <a:lstStyle/>
          <a:p>
            <a:pPr algn="ctr" rtl="0">
              <a:defRPr lang="es-ES"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11949840"/>
        <c:crosses val="autoZero"/>
        <c:crossBetween val="midCat"/>
        <c:majorUnit val="100"/>
        <c:minorUnit val="100"/>
      </c:valAx>
      <c:catAx>
        <c:axId val="51195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1951016"/>
        <c:crosses val="autoZero"/>
        <c:auto val="0"/>
        <c:lblAlgn val="ctr"/>
        <c:lblOffset val="100"/>
        <c:noMultiLvlLbl val="0"/>
      </c:catAx>
      <c:valAx>
        <c:axId val="5119510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11950624"/>
        <c:crosses val="autoZero"/>
        <c:crossBetween val="midCat"/>
      </c:valAx>
      <c:spPr>
        <a:noFill/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5F5F5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utura"/>
          <a:ea typeface="Futura"/>
          <a:cs typeface="Futura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1300862004442E-2"/>
          <c:y val="0.18352005286750084"/>
          <c:w val="0.87861960913213566"/>
          <c:h val="0.7060292641567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Dat_01!$AA$182</c:f>
              <c:strCache>
                <c:ptCount val="1"/>
                <c:pt idx="0">
                  <c:v>Generación solar fotovoltaica (GWh)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5D-4EFF-9011-2DD7F9615E43}"/>
              </c:ext>
            </c:extLst>
          </c:dPt>
          <c:dPt>
            <c:idx val="1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84C-422F-A67C-FD4E602D12F2}"/>
              </c:ext>
            </c:extLst>
          </c:dPt>
          <c:dPt>
            <c:idx val="3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58A-47AE-8607-DE81DCF7E2A2}"/>
              </c:ext>
            </c:extLst>
          </c:dPt>
          <c:dPt>
            <c:idx val="4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F2D-4C84-9DA0-251C271BE607}"/>
              </c:ext>
            </c:extLst>
          </c:dPt>
          <c:dPt>
            <c:idx val="5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68A-459D-96B8-DC05E2135598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8BB-49FF-9B74-FC2C9292786E}"/>
              </c:ext>
            </c:extLst>
          </c:dPt>
          <c:dPt>
            <c:idx val="8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9A3-4695-8F2C-8C39BAD60FF9}"/>
              </c:ext>
            </c:extLst>
          </c:dPt>
          <c:dPt>
            <c:idx val="11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3614-48DC-A440-119339425588}"/>
              </c:ext>
            </c:extLst>
          </c:dPt>
          <c:dPt>
            <c:idx val="13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D17-4E14-A539-892DD7405B2D}"/>
              </c:ext>
            </c:extLst>
          </c:dPt>
          <c:dPt>
            <c:idx val="15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1E7-41E3-AA6E-5E0FA72F0C15}"/>
              </c:ext>
            </c:extLst>
          </c:dPt>
          <c:dPt>
            <c:idx val="19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78-4F72-AD28-A283E6D0A492}"/>
              </c:ext>
            </c:extLst>
          </c:dPt>
          <c:dPt>
            <c:idx val="20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88E-4AFA-B018-DC8DACA035C5}"/>
              </c:ext>
            </c:extLst>
          </c:dPt>
          <c:dPt>
            <c:idx val="21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A13-406E-BA4C-2E0E7C910930}"/>
              </c:ext>
            </c:extLst>
          </c:dPt>
          <c:dPt>
            <c:idx val="22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C5F2-47EC-A220-AD730E91A1EA}"/>
              </c:ext>
            </c:extLst>
          </c:dPt>
          <c:dPt>
            <c:idx val="23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F2-47EC-A220-AD730E91A1EA}"/>
              </c:ext>
            </c:extLst>
          </c:dPt>
          <c:dPt>
            <c:idx val="24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0C17-4C23-9F93-F76F9F40DDF4}"/>
              </c:ext>
            </c:extLst>
          </c:dPt>
          <c:dPt>
            <c:idx val="25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645-4432-963D-235F454CF342}"/>
              </c:ext>
            </c:extLst>
          </c:dPt>
          <c:dPt>
            <c:idx val="26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A0A-4D2C-9435-F76805FBC66E}"/>
              </c:ext>
            </c:extLst>
          </c:dPt>
          <c:dPt>
            <c:idx val="27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2A0E-4BDE-9882-51AE7BF37A6E}"/>
              </c:ext>
            </c:extLst>
          </c:dPt>
          <c:cat>
            <c:numRef>
              <c:f>[0]!Eol_Fechas</c:f>
              <c:numCache>
                <c:formatCode>0_)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Dat_01!$AA$184:$AA$214</c:f>
              <c:numCache>
                <c:formatCode>0_)</c:formatCode>
                <c:ptCount val="31"/>
                <c:pt idx="0">
                  <c:v>191.68251000000001</c:v>
                </c:pt>
                <c:pt idx="1">
                  <c:v>191.809124</c:v>
                </c:pt>
                <c:pt idx="2">
                  <c:v>173.01486600000001</c:v>
                </c:pt>
                <c:pt idx="3">
                  <c:v>211.247983</c:v>
                </c:pt>
                <c:pt idx="4">
                  <c:v>194.19891200000001</c:v>
                </c:pt>
                <c:pt idx="5">
                  <c:v>197.99263200000001</c:v>
                </c:pt>
                <c:pt idx="6">
                  <c:v>224.68382</c:v>
                </c:pt>
                <c:pt idx="7">
                  <c:v>206.186812</c:v>
                </c:pt>
                <c:pt idx="8">
                  <c:v>201.24101999999999</c:v>
                </c:pt>
                <c:pt idx="9">
                  <c:v>180.895081</c:v>
                </c:pt>
                <c:pt idx="10">
                  <c:v>213.228781</c:v>
                </c:pt>
                <c:pt idx="11">
                  <c:v>182.22990100000001</c:v>
                </c:pt>
                <c:pt idx="12">
                  <c:v>175.77233900000002</c:v>
                </c:pt>
                <c:pt idx="13">
                  <c:v>189.21991399999999</c:v>
                </c:pt>
                <c:pt idx="14">
                  <c:v>197.75945199999998</c:v>
                </c:pt>
                <c:pt idx="15">
                  <c:v>194.96933200000001</c:v>
                </c:pt>
                <c:pt idx="16">
                  <c:v>178.05756</c:v>
                </c:pt>
                <c:pt idx="17">
                  <c:v>144.569368</c:v>
                </c:pt>
                <c:pt idx="18">
                  <c:v>179.37781200000001</c:v>
                </c:pt>
                <c:pt idx="19">
                  <c:v>173.36260999999999</c:v>
                </c:pt>
                <c:pt idx="20">
                  <c:v>192.60131099999998</c:v>
                </c:pt>
                <c:pt idx="21">
                  <c:v>187.168452</c:v>
                </c:pt>
                <c:pt idx="22">
                  <c:v>195.78832399999999</c:v>
                </c:pt>
                <c:pt idx="23">
                  <c:v>163.31229999999999</c:v>
                </c:pt>
                <c:pt idx="24">
                  <c:v>163.68427700000001</c:v>
                </c:pt>
                <c:pt idx="25">
                  <c:v>171.83959899999999</c:v>
                </c:pt>
                <c:pt idx="26">
                  <c:v>171.56340400000002</c:v>
                </c:pt>
                <c:pt idx="27">
                  <c:v>169.15326999999999</c:v>
                </c:pt>
                <c:pt idx="28">
                  <c:v>163.48131799999999</c:v>
                </c:pt>
                <c:pt idx="29">
                  <c:v>184.79542600000002</c:v>
                </c:pt>
                <c:pt idx="30">
                  <c:v>137.85921200000001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645-4432-963D-235F454CF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944464"/>
        <c:axId val="690944856"/>
      </c:barChart>
      <c:lineChart>
        <c:grouping val="standard"/>
        <c:varyColors val="0"/>
        <c:ser>
          <c:idx val="1"/>
          <c:order val="1"/>
          <c:tx>
            <c:strRef>
              <c:f>Dat_01!$Z$182</c:f>
              <c:strCache>
                <c:ptCount val="1"/>
                <c:pt idx="0">
                  <c:v>Generación solar fotovoltaica/Generación (%)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[0]!Eol_Fechas</c:f>
              <c:numCache>
                <c:formatCode>0_)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Dat_01!$Z$184:$Z$214</c:f>
              <c:numCache>
                <c:formatCode>0.0_)</c:formatCode>
                <c:ptCount val="31"/>
                <c:pt idx="0">
                  <c:v>24.998048593996643</c:v>
                </c:pt>
                <c:pt idx="1">
                  <c:v>25.714506886572579</c:v>
                </c:pt>
                <c:pt idx="2">
                  <c:v>25.396727866037839</c:v>
                </c:pt>
                <c:pt idx="3">
                  <c:v>29.626743600640804</c:v>
                </c:pt>
                <c:pt idx="4">
                  <c:v>25.929186477291911</c:v>
                </c:pt>
                <c:pt idx="5">
                  <c:v>26.149594918371704</c:v>
                </c:pt>
                <c:pt idx="6">
                  <c:v>30.246959729392142</c:v>
                </c:pt>
                <c:pt idx="7">
                  <c:v>28.20246909172549</c:v>
                </c:pt>
                <c:pt idx="8">
                  <c:v>28.62489845799805</c:v>
                </c:pt>
                <c:pt idx="9">
                  <c:v>27.313635258137158</c:v>
                </c:pt>
                <c:pt idx="10">
                  <c:v>28.757005909222944</c:v>
                </c:pt>
                <c:pt idx="11">
                  <c:v>23.608922072758382</c:v>
                </c:pt>
                <c:pt idx="12">
                  <c:v>23.371328101155385</c:v>
                </c:pt>
                <c:pt idx="13">
                  <c:v>25.098615343052938</c:v>
                </c:pt>
                <c:pt idx="14">
                  <c:v>28.334277444084154</c:v>
                </c:pt>
                <c:pt idx="15">
                  <c:v>28.40439303272894</c:v>
                </c:pt>
                <c:pt idx="16">
                  <c:v>27.213343112748706</c:v>
                </c:pt>
                <c:pt idx="17">
                  <c:v>20.213627646700502</c:v>
                </c:pt>
                <c:pt idx="18">
                  <c:v>24.332533090662579</c:v>
                </c:pt>
                <c:pt idx="19">
                  <c:v>23.825530945369344</c:v>
                </c:pt>
                <c:pt idx="20">
                  <c:v>26.524163185692657</c:v>
                </c:pt>
                <c:pt idx="21">
                  <c:v>25.81316915861958</c:v>
                </c:pt>
                <c:pt idx="22">
                  <c:v>29.590039813451156</c:v>
                </c:pt>
                <c:pt idx="23">
                  <c:v>27.270360969980011</c:v>
                </c:pt>
                <c:pt idx="24">
                  <c:v>23.517833240563149</c:v>
                </c:pt>
                <c:pt idx="25">
                  <c:v>23.934243186600085</c:v>
                </c:pt>
                <c:pt idx="26">
                  <c:v>23.264529570420851</c:v>
                </c:pt>
                <c:pt idx="27">
                  <c:v>22.864961613725541</c:v>
                </c:pt>
                <c:pt idx="28">
                  <c:v>23.353995615986459</c:v>
                </c:pt>
                <c:pt idx="29">
                  <c:v>28.585707215957555</c:v>
                </c:pt>
                <c:pt idx="30">
                  <c:v>22.071250818809933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6645-4432-963D-235F454CF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945640"/>
        <c:axId val="690945248"/>
      </c:lineChart>
      <c:catAx>
        <c:axId val="69094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4856"/>
        <c:crosses val="autoZero"/>
        <c:auto val="0"/>
        <c:lblAlgn val="ctr"/>
        <c:lblOffset val="100"/>
        <c:noMultiLvlLbl val="0"/>
      </c:catAx>
      <c:valAx>
        <c:axId val="6909448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GWh</a:t>
                </a:r>
              </a:p>
            </c:rich>
          </c:tx>
          <c:layout>
            <c:manualLayout>
              <c:xMode val="edge"/>
              <c:yMode val="edge"/>
              <c:x val="9.0309775329189806E-3"/>
              <c:y val="7.94350824911731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4464"/>
        <c:crosses val="autoZero"/>
        <c:crossBetween val="between"/>
      </c:valAx>
      <c:valAx>
        <c:axId val="69094524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435111644215319"/>
              <c:y val="7.151742611745978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5640"/>
        <c:crosses val="max"/>
        <c:crossBetween val="between"/>
        <c:majorUnit val="7"/>
      </c:valAx>
      <c:catAx>
        <c:axId val="690945640"/>
        <c:scaling>
          <c:orientation val="minMax"/>
        </c:scaling>
        <c:delete val="1"/>
        <c:axPos val="b"/>
        <c:numFmt formatCode="0_)" sourceLinked="1"/>
        <c:majorTickMark val="out"/>
        <c:minorTickMark val="none"/>
        <c:tickLblPos val="nextTo"/>
        <c:crossAx val="690945248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712702844999698"/>
          <c:y val="3.6949063077329113E-2"/>
          <c:w val="0.71566002792634253"/>
          <c:h val="7.8361523099398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790633608815426E-2"/>
          <c:y val="6.4971625915181658E-2"/>
          <c:w val="0.89118457300275478"/>
          <c:h val="0.74282612579186769"/>
        </c:manualLayout>
      </c:layout>
      <c:areaChart>
        <c:grouping val="standard"/>
        <c:varyColors val="0"/>
        <c:ser>
          <c:idx val="1"/>
          <c:order val="0"/>
          <c:tx>
            <c:v>HUMEDO</c:v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'Data 5'!$F$2:$G$761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</c:v>
                  </c:pt>
                  <c:pt idx="153">
                    <c:v>2024</c:v>
                  </c:pt>
                  <c:pt idx="519">
                    <c:v>2025</c:v>
                  </c:pt>
                </c:lvl>
              </c:multiLvlStrCache>
            </c:multiLvlStrRef>
          </c:cat>
          <c:val>
            <c:numRef>
              <c:f>'Data 5'!$C$2:$C$762</c:f>
              <c:numCache>
                <c:formatCode>#,##0</c:formatCode>
                <c:ptCount val="761"/>
                <c:pt idx="0">
                  <c:v>159.71785700000001</c:v>
                </c:pt>
                <c:pt idx="1">
                  <c:v>160.95578899999998</c:v>
                </c:pt>
                <c:pt idx="2">
                  <c:v>154.699321</c:v>
                </c:pt>
                <c:pt idx="3">
                  <c:v>154.263655</c:v>
                </c:pt>
                <c:pt idx="4">
                  <c:v>153.40244099999998</c:v>
                </c:pt>
                <c:pt idx="5">
                  <c:v>130.94627</c:v>
                </c:pt>
                <c:pt idx="6">
                  <c:v>149.32182999999998</c:v>
                </c:pt>
                <c:pt idx="7">
                  <c:v>138.911193</c:v>
                </c:pt>
                <c:pt idx="8">
                  <c:v>118.849313</c:v>
                </c:pt>
                <c:pt idx="9">
                  <c:v>148.40845400000001</c:v>
                </c:pt>
                <c:pt idx="10">
                  <c:v>155.705679</c:v>
                </c:pt>
                <c:pt idx="11">
                  <c:v>152.75661799999997</c:v>
                </c:pt>
                <c:pt idx="12">
                  <c:v>148.073477</c:v>
                </c:pt>
                <c:pt idx="13">
                  <c:v>152.137564</c:v>
                </c:pt>
                <c:pt idx="14">
                  <c:v>141.483351</c:v>
                </c:pt>
                <c:pt idx="15">
                  <c:v>146.41887100000002</c:v>
                </c:pt>
                <c:pt idx="16">
                  <c:v>153.499763</c:v>
                </c:pt>
                <c:pt idx="17">
                  <c:v>137.88947699999997</c:v>
                </c:pt>
                <c:pt idx="18">
                  <c:v>149.38798600000001</c:v>
                </c:pt>
                <c:pt idx="19">
                  <c:v>146.610501</c:v>
                </c:pt>
                <c:pt idx="20">
                  <c:v>146.13255999999998</c:v>
                </c:pt>
                <c:pt idx="21">
                  <c:v>144.222836</c:v>
                </c:pt>
                <c:pt idx="22">
                  <c:v>143.787736</c:v>
                </c:pt>
                <c:pt idx="23">
                  <c:v>143.68543300000002</c:v>
                </c:pt>
                <c:pt idx="24">
                  <c:v>132.03506300000001</c:v>
                </c:pt>
                <c:pt idx="25">
                  <c:v>85.675056999999995</c:v>
                </c:pt>
                <c:pt idx="26">
                  <c:v>111.17159699999999</c:v>
                </c:pt>
                <c:pt idx="27">
                  <c:v>141.67410599999999</c:v>
                </c:pt>
                <c:pt idx="28">
                  <c:v>139.974783</c:v>
                </c:pt>
                <c:pt idx="29">
                  <c:v>135.63947100000001</c:v>
                </c:pt>
                <c:pt idx="30">
                  <c:v>146.22966099999999</c:v>
                </c:pt>
                <c:pt idx="31">
                  <c:v>130.76938899999999</c:v>
                </c:pt>
                <c:pt idx="32">
                  <c:v>69.295524999999998</c:v>
                </c:pt>
                <c:pt idx="33">
                  <c:v>38.955362999999998</c:v>
                </c:pt>
                <c:pt idx="34">
                  <c:v>104.556495</c:v>
                </c:pt>
                <c:pt idx="35">
                  <c:v>119.850042</c:v>
                </c:pt>
                <c:pt idx="36">
                  <c:v>121.57846099999999</c:v>
                </c:pt>
                <c:pt idx="37">
                  <c:v>105.469508</c:v>
                </c:pt>
                <c:pt idx="38">
                  <c:v>124.39850100000001</c:v>
                </c:pt>
                <c:pt idx="39">
                  <c:v>107.56102799999999</c:v>
                </c:pt>
                <c:pt idx="40">
                  <c:v>122.72948999999998</c:v>
                </c:pt>
                <c:pt idx="41">
                  <c:v>116.49328299999999</c:v>
                </c:pt>
                <c:pt idx="42">
                  <c:v>116.042193</c:v>
                </c:pt>
                <c:pt idx="43">
                  <c:v>125.481408</c:v>
                </c:pt>
                <c:pt idx="44">
                  <c:v>113.28089600000001</c:v>
                </c:pt>
                <c:pt idx="45">
                  <c:v>82.367879000000002</c:v>
                </c:pt>
                <c:pt idx="46">
                  <c:v>71.284490999999989</c:v>
                </c:pt>
                <c:pt idx="47">
                  <c:v>80.797107999999994</c:v>
                </c:pt>
                <c:pt idx="48">
                  <c:v>95.216066000000012</c:v>
                </c:pt>
                <c:pt idx="49">
                  <c:v>113.72668</c:v>
                </c:pt>
                <c:pt idx="50">
                  <c:v>134.65367600000002</c:v>
                </c:pt>
                <c:pt idx="51">
                  <c:v>77.618116000000001</c:v>
                </c:pt>
                <c:pt idx="52">
                  <c:v>131.76432399999999</c:v>
                </c:pt>
                <c:pt idx="53">
                  <c:v>135.89549</c:v>
                </c:pt>
                <c:pt idx="54">
                  <c:v>122.29015700000001</c:v>
                </c:pt>
                <c:pt idx="55">
                  <c:v>134.55366799999999</c:v>
                </c:pt>
                <c:pt idx="56">
                  <c:v>128.448038</c:v>
                </c:pt>
                <c:pt idx="57">
                  <c:v>124.188236</c:v>
                </c:pt>
                <c:pt idx="58">
                  <c:v>129.465575</c:v>
                </c:pt>
                <c:pt idx="59">
                  <c:v>130.714485</c:v>
                </c:pt>
                <c:pt idx="60">
                  <c:v>126.00690999999999</c:v>
                </c:pt>
                <c:pt idx="61">
                  <c:v>130.432582</c:v>
                </c:pt>
                <c:pt idx="62">
                  <c:v>125.30426700000001</c:v>
                </c:pt>
                <c:pt idx="63">
                  <c:v>118.45305400000001</c:v>
                </c:pt>
                <c:pt idx="64">
                  <c:v>120.91914999999999</c:v>
                </c:pt>
                <c:pt idx="65">
                  <c:v>122.44054399999999</c:v>
                </c:pt>
                <c:pt idx="66">
                  <c:v>119.07494500000001</c:v>
                </c:pt>
                <c:pt idx="67">
                  <c:v>115.845618</c:v>
                </c:pt>
                <c:pt idx="68">
                  <c:v>118.86214200000001</c:v>
                </c:pt>
                <c:pt idx="69">
                  <c:v>115.86609900000001</c:v>
                </c:pt>
                <c:pt idx="70">
                  <c:v>119.418666</c:v>
                </c:pt>
                <c:pt idx="71">
                  <c:v>120.81569999999999</c:v>
                </c:pt>
                <c:pt idx="72">
                  <c:v>117.755326</c:v>
                </c:pt>
                <c:pt idx="73">
                  <c:v>86.216619000000009</c:v>
                </c:pt>
                <c:pt idx="74">
                  <c:v>69.040951000000007</c:v>
                </c:pt>
                <c:pt idx="75">
                  <c:v>76.778490000000005</c:v>
                </c:pt>
                <c:pt idx="76">
                  <c:v>61.620069999999998</c:v>
                </c:pt>
                <c:pt idx="77">
                  <c:v>63.527481999999999</c:v>
                </c:pt>
                <c:pt idx="78">
                  <c:v>68.204227000000003</c:v>
                </c:pt>
                <c:pt idx="79">
                  <c:v>22.012518</c:v>
                </c:pt>
                <c:pt idx="80">
                  <c:v>69.623384000000001</c:v>
                </c:pt>
                <c:pt idx="81">
                  <c:v>89.472590999999994</c:v>
                </c:pt>
                <c:pt idx="82">
                  <c:v>36.361680999999997</c:v>
                </c:pt>
                <c:pt idx="83">
                  <c:v>48.181832999999997</c:v>
                </c:pt>
                <c:pt idx="84">
                  <c:v>76.79440799999999</c:v>
                </c:pt>
                <c:pt idx="85">
                  <c:v>54.737656999999999</c:v>
                </c:pt>
                <c:pt idx="86">
                  <c:v>36.479742000000002</c:v>
                </c:pt>
                <c:pt idx="87">
                  <c:v>65.397288000000003</c:v>
                </c:pt>
                <c:pt idx="88">
                  <c:v>67.752014000000003</c:v>
                </c:pt>
                <c:pt idx="89">
                  <c:v>50.649194999999999</c:v>
                </c:pt>
                <c:pt idx="90">
                  <c:v>70.832736000000011</c:v>
                </c:pt>
                <c:pt idx="91">
                  <c:v>39.057870000000001</c:v>
                </c:pt>
                <c:pt idx="92">
                  <c:v>46.288249</c:v>
                </c:pt>
                <c:pt idx="93">
                  <c:v>40.837874000000006</c:v>
                </c:pt>
                <c:pt idx="94">
                  <c:v>52.930858000000001</c:v>
                </c:pt>
                <c:pt idx="95">
                  <c:v>41.972282</c:v>
                </c:pt>
                <c:pt idx="96">
                  <c:v>66.290897999999999</c:v>
                </c:pt>
                <c:pt idx="97">
                  <c:v>85.498978000000008</c:v>
                </c:pt>
                <c:pt idx="98">
                  <c:v>80.327264999999997</c:v>
                </c:pt>
                <c:pt idx="99">
                  <c:v>63.962266999999997</c:v>
                </c:pt>
                <c:pt idx="100">
                  <c:v>68.568135999999996</c:v>
                </c:pt>
                <c:pt idx="101">
                  <c:v>73.071536999999992</c:v>
                </c:pt>
                <c:pt idx="102">
                  <c:v>43.978161</c:v>
                </c:pt>
                <c:pt idx="103">
                  <c:v>59.310703000000004</c:v>
                </c:pt>
                <c:pt idx="104">
                  <c:v>73.495080000000002</c:v>
                </c:pt>
                <c:pt idx="105">
                  <c:v>80.31173600000001</c:v>
                </c:pt>
                <c:pt idx="106">
                  <c:v>71.540275999999992</c:v>
                </c:pt>
                <c:pt idx="107">
                  <c:v>59.781014000000006</c:v>
                </c:pt>
                <c:pt idx="108">
                  <c:v>70.298204999999996</c:v>
                </c:pt>
                <c:pt idx="109">
                  <c:v>82.669778000000008</c:v>
                </c:pt>
                <c:pt idx="110">
                  <c:v>86.880585999999994</c:v>
                </c:pt>
                <c:pt idx="111">
                  <c:v>80.872427000000002</c:v>
                </c:pt>
                <c:pt idx="112">
                  <c:v>72.541214000000011</c:v>
                </c:pt>
                <c:pt idx="113">
                  <c:v>81.340116000000009</c:v>
                </c:pt>
                <c:pt idx="114">
                  <c:v>89.022942000000015</c:v>
                </c:pt>
                <c:pt idx="115">
                  <c:v>91.742438000000007</c:v>
                </c:pt>
                <c:pt idx="116">
                  <c:v>82.709311</c:v>
                </c:pt>
                <c:pt idx="117">
                  <c:v>75.970869999999991</c:v>
                </c:pt>
                <c:pt idx="118">
                  <c:v>55.906965</c:v>
                </c:pt>
                <c:pt idx="119">
                  <c:v>29.955693</c:v>
                </c:pt>
                <c:pt idx="120">
                  <c:v>35.317715</c:v>
                </c:pt>
                <c:pt idx="121">
                  <c:v>25.651702</c:v>
                </c:pt>
                <c:pt idx="122">
                  <c:v>47.024774000000001</c:v>
                </c:pt>
                <c:pt idx="123">
                  <c:v>72.391619999999989</c:v>
                </c:pt>
                <c:pt idx="124">
                  <c:v>66.101892000000007</c:v>
                </c:pt>
                <c:pt idx="125">
                  <c:v>32.806052000000001</c:v>
                </c:pt>
                <c:pt idx="126">
                  <c:v>38.519732000000005</c:v>
                </c:pt>
                <c:pt idx="127">
                  <c:v>40.338355999999997</c:v>
                </c:pt>
                <c:pt idx="128">
                  <c:v>32.601993999999998</c:v>
                </c:pt>
                <c:pt idx="129">
                  <c:v>51.204957999999998</c:v>
                </c:pt>
                <c:pt idx="130">
                  <c:v>42.002099000000001</c:v>
                </c:pt>
                <c:pt idx="131">
                  <c:v>44.956557000000004</c:v>
                </c:pt>
                <c:pt idx="132">
                  <c:v>58.690300000000001</c:v>
                </c:pt>
                <c:pt idx="133">
                  <c:v>47.111885999999998</c:v>
                </c:pt>
                <c:pt idx="134">
                  <c:v>48.781883999999998</c:v>
                </c:pt>
                <c:pt idx="135">
                  <c:v>80.165981999999985</c:v>
                </c:pt>
                <c:pt idx="136">
                  <c:v>81.865934999999993</c:v>
                </c:pt>
                <c:pt idx="137">
                  <c:v>82.034505999999993</c:v>
                </c:pt>
                <c:pt idx="138">
                  <c:v>79.493524000000008</c:v>
                </c:pt>
                <c:pt idx="139">
                  <c:v>80.229129</c:v>
                </c:pt>
                <c:pt idx="140">
                  <c:v>79.453175000000002</c:v>
                </c:pt>
                <c:pt idx="141">
                  <c:v>47.886561</c:v>
                </c:pt>
                <c:pt idx="142">
                  <c:v>78.245908000000014</c:v>
                </c:pt>
                <c:pt idx="143">
                  <c:v>78.925466999999998</c:v>
                </c:pt>
                <c:pt idx="144">
                  <c:v>78.612109000000004</c:v>
                </c:pt>
                <c:pt idx="145">
                  <c:v>78.176388000000003</c:v>
                </c:pt>
                <c:pt idx="146">
                  <c:v>72.253319000000005</c:v>
                </c:pt>
                <c:pt idx="147">
                  <c:v>58.556135999999995</c:v>
                </c:pt>
                <c:pt idx="148">
                  <c:v>60.355708</c:v>
                </c:pt>
                <c:pt idx="149">
                  <c:v>43.214978000000002</c:v>
                </c:pt>
                <c:pt idx="150">
                  <c:v>26.99569</c:v>
                </c:pt>
                <c:pt idx="151">
                  <c:v>69.958248999999995</c:v>
                </c:pt>
                <c:pt idx="152">
                  <c:v>35.382241999999998</c:v>
                </c:pt>
                <c:pt idx="153">
                  <c:v>65.430025999999998</c:v>
                </c:pt>
                <c:pt idx="154">
                  <c:v>47.960481000000001</c:v>
                </c:pt>
                <c:pt idx="155">
                  <c:v>34.651142</c:v>
                </c:pt>
                <c:pt idx="156">
                  <c:v>24.720465000000001</c:v>
                </c:pt>
                <c:pt idx="157">
                  <c:v>60.722881999999998</c:v>
                </c:pt>
                <c:pt idx="158">
                  <c:v>76.909234999999995</c:v>
                </c:pt>
                <c:pt idx="159">
                  <c:v>83.36531699999999</c:v>
                </c:pt>
                <c:pt idx="160">
                  <c:v>63.771609000000005</c:v>
                </c:pt>
                <c:pt idx="161">
                  <c:v>36.002093000000002</c:v>
                </c:pt>
                <c:pt idx="162">
                  <c:v>32.02693</c:v>
                </c:pt>
                <c:pt idx="163">
                  <c:v>61.908797</c:v>
                </c:pt>
                <c:pt idx="164">
                  <c:v>70.377947000000006</c:v>
                </c:pt>
                <c:pt idx="165">
                  <c:v>43.785226999999999</c:v>
                </c:pt>
                <c:pt idx="166">
                  <c:v>44.072997000000001</c:v>
                </c:pt>
                <c:pt idx="167">
                  <c:v>22.149871999999998</c:v>
                </c:pt>
                <c:pt idx="168">
                  <c:v>32.080852999999998</c:v>
                </c:pt>
                <c:pt idx="169">
                  <c:v>44.327406000000003</c:v>
                </c:pt>
                <c:pt idx="170">
                  <c:v>43.507561000000003</c:v>
                </c:pt>
                <c:pt idx="171">
                  <c:v>21.147915000000001</c:v>
                </c:pt>
                <c:pt idx="172">
                  <c:v>71.517696000000001</c:v>
                </c:pt>
                <c:pt idx="173">
                  <c:v>81.185708000000005</c:v>
                </c:pt>
                <c:pt idx="174">
                  <c:v>80.471592000000001</c:v>
                </c:pt>
                <c:pt idx="175">
                  <c:v>87.804777999999999</c:v>
                </c:pt>
                <c:pt idx="176">
                  <c:v>91.826278000000002</c:v>
                </c:pt>
                <c:pt idx="177">
                  <c:v>91.982301000000007</c:v>
                </c:pt>
                <c:pt idx="178">
                  <c:v>87.342753999999999</c:v>
                </c:pt>
                <c:pt idx="179">
                  <c:v>86.535828999999993</c:v>
                </c:pt>
                <c:pt idx="180">
                  <c:v>79.319478000000004</c:v>
                </c:pt>
                <c:pt idx="181">
                  <c:v>58.766905000000001</c:v>
                </c:pt>
                <c:pt idx="182">
                  <c:v>73.831197000000003</c:v>
                </c:pt>
                <c:pt idx="183">
                  <c:v>84.655586999999997</c:v>
                </c:pt>
                <c:pt idx="184">
                  <c:v>104.493128</c:v>
                </c:pt>
                <c:pt idx="185">
                  <c:v>107.70524899999999</c:v>
                </c:pt>
                <c:pt idx="186">
                  <c:v>105.820611</c:v>
                </c:pt>
                <c:pt idx="187">
                  <c:v>107.220388</c:v>
                </c:pt>
                <c:pt idx="188">
                  <c:v>85.764502999999991</c:v>
                </c:pt>
                <c:pt idx="189">
                  <c:v>83.446739999999991</c:v>
                </c:pt>
                <c:pt idx="190">
                  <c:v>61.497343000000001</c:v>
                </c:pt>
                <c:pt idx="191">
                  <c:v>37.377444000000004</c:v>
                </c:pt>
                <c:pt idx="192">
                  <c:v>29.317591</c:v>
                </c:pt>
                <c:pt idx="193">
                  <c:v>76.884963999999997</c:v>
                </c:pt>
                <c:pt idx="194">
                  <c:v>40.164586999999997</c:v>
                </c:pt>
                <c:pt idx="195">
                  <c:v>85.811510000000013</c:v>
                </c:pt>
                <c:pt idx="196">
                  <c:v>78.004092</c:v>
                </c:pt>
                <c:pt idx="197">
                  <c:v>75.42201</c:v>
                </c:pt>
                <c:pt idx="198">
                  <c:v>40.57085</c:v>
                </c:pt>
                <c:pt idx="199">
                  <c:v>91.467905000000002</c:v>
                </c:pt>
                <c:pt idx="200">
                  <c:v>125.382549</c:v>
                </c:pt>
                <c:pt idx="201">
                  <c:v>116.10747099999999</c:v>
                </c:pt>
                <c:pt idx="202">
                  <c:v>123.768477</c:v>
                </c:pt>
                <c:pt idx="203">
                  <c:v>124.062955</c:v>
                </c:pt>
                <c:pt idx="204">
                  <c:v>104.024736</c:v>
                </c:pt>
                <c:pt idx="205">
                  <c:v>70.729303000000002</c:v>
                </c:pt>
                <c:pt idx="206">
                  <c:v>97.341922999999994</c:v>
                </c:pt>
                <c:pt idx="207">
                  <c:v>96.952414000000005</c:v>
                </c:pt>
                <c:pt idx="208">
                  <c:v>51.158391999999999</c:v>
                </c:pt>
                <c:pt idx="209">
                  <c:v>84.87567</c:v>
                </c:pt>
                <c:pt idx="210">
                  <c:v>101.70175399999999</c:v>
                </c:pt>
                <c:pt idx="211">
                  <c:v>126.59962</c:v>
                </c:pt>
                <c:pt idx="212">
                  <c:v>119.143816</c:v>
                </c:pt>
                <c:pt idx="213">
                  <c:v>122.11869899999999</c:v>
                </c:pt>
                <c:pt idx="214">
                  <c:v>55.567951000000001</c:v>
                </c:pt>
                <c:pt idx="215">
                  <c:v>96.701739000000003</c:v>
                </c:pt>
                <c:pt idx="216">
                  <c:v>72.520445000000009</c:v>
                </c:pt>
                <c:pt idx="217">
                  <c:v>141.51600299999998</c:v>
                </c:pt>
                <c:pt idx="218">
                  <c:v>139.885141</c:v>
                </c:pt>
                <c:pt idx="219">
                  <c:v>72.104758000000004</c:v>
                </c:pt>
                <c:pt idx="220">
                  <c:v>82.392664000000011</c:v>
                </c:pt>
                <c:pt idx="221">
                  <c:v>47.828806999999998</c:v>
                </c:pt>
                <c:pt idx="222">
                  <c:v>72.627145999999996</c:v>
                </c:pt>
                <c:pt idx="223">
                  <c:v>120.249878</c:v>
                </c:pt>
                <c:pt idx="224">
                  <c:v>148.35287700000001</c:v>
                </c:pt>
                <c:pt idx="225">
                  <c:v>142.369595</c:v>
                </c:pt>
                <c:pt idx="226">
                  <c:v>116.08085000000001</c:v>
                </c:pt>
                <c:pt idx="227">
                  <c:v>121.48374000000001</c:v>
                </c:pt>
                <c:pt idx="228">
                  <c:v>130.81258299999999</c:v>
                </c:pt>
                <c:pt idx="229">
                  <c:v>124.90538599999999</c:v>
                </c:pt>
                <c:pt idx="230">
                  <c:v>105.00185400000001</c:v>
                </c:pt>
                <c:pt idx="231">
                  <c:v>123.37160399999999</c:v>
                </c:pt>
                <c:pt idx="232">
                  <c:v>105.09590799999999</c:v>
                </c:pt>
                <c:pt idx="233">
                  <c:v>98.39542999999999</c:v>
                </c:pt>
                <c:pt idx="234">
                  <c:v>110.21183000000001</c:v>
                </c:pt>
                <c:pt idx="235">
                  <c:v>86.283113999999998</c:v>
                </c:pt>
                <c:pt idx="236">
                  <c:v>70.281137000000001</c:v>
                </c:pt>
                <c:pt idx="237">
                  <c:v>51.423927999999997</c:v>
                </c:pt>
                <c:pt idx="238">
                  <c:v>95.094104000000002</c:v>
                </c:pt>
                <c:pt idx="239">
                  <c:v>71.113115999999991</c:v>
                </c:pt>
                <c:pt idx="240">
                  <c:v>72.591762000000003</c:v>
                </c:pt>
                <c:pt idx="241">
                  <c:v>70.004452000000001</c:v>
                </c:pt>
                <c:pt idx="242">
                  <c:v>73.258577000000002</c:v>
                </c:pt>
                <c:pt idx="243">
                  <c:v>56.576115999999999</c:v>
                </c:pt>
                <c:pt idx="244">
                  <c:v>110.617662</c:v>
                </c:pt>
                <c:pt idx="245">
                  <c:v>100.563721</c:v>
                </c:pt>
                <c:pt idx="246">
                  <c:v>127.454972</c:v>
                </c:pt>
                <c:pt idx="247">
                  <c:v>133.29243599999998</c:v>
                </c:pt>
                <c:pt idx="248">
                  <c:v>129.717265</c:v>
                </c:pt>
                <c:pt idx="249">
                  <c:v>67.144410000000008</c:v>
                </c:pt>
                <c:pt idx="250">
                  <c:v>87.659811000000005</c:v>
                </c:pt>
                <c:pt idx="251">
                  <c:v>102.884333</c:v>
                </c:pt>
                <c:pt idx="252">
                  <c:v>139.20560200000003</c:v>
                </c:pt>
                <c:pt idx="253">
                  <c:v>135.94129100000001</c:v>
                </c:pt>
                <c:pt idx="254">
                  <c:v>145.73245600000001</c:v>
                </c:pt>
                <c:pt idx="255">
                  <c:v>153.19438</c:v>
                </c:pt>
                <c:pt idx="256">
                  <c:v>131.437084</c:v>
                </c:pt>
                <c:pt idx="257">
                  <c:v>121.77601799999999</c:v>
                </c:pt>
                <c:pt idx="258">
                  <c:v>139.22938199999999</c:v>
                </c:pt>
                <c:pt idx="259">
                  <c:v>146.43443600000001</c:v>
                </c:pt>
                <c:pt idx="260">
                  <c:v>145.45671999999999</c:v>
                </c:pt>
                <c:pt idx="261">
                  <c:v>149.47644099999999</c:v>
                </c:pt>
                <c:pt idx="262">
                  <c:v>156.89545799999999</c:v>
                </c:pt>
                <c:pt idx="263">
                  <c:v>138.89298000000002</c:v>
                </c:pt>
                <c:pt idx="264">
                  <c:v>134.99850499999999</c:v>
                </c:pt>
                <c:pt idx="265">
                  <c:v>143.62547400000003</c:v>
                </c:pt>
                <c:pt idx="266">
                  <c:v>159.20101200000002</c:v>
                </c:pt>
                <c:pt idx="267">
                  <c:v>181.02885599999999</c:v>
                </c:pt>
                <c:pt idx="268">
                  <c:v>141.17770400000001</c:v>
                </c:pt>
                <c:pt idx="269">
                  <c:v>127.54322500000001</c:v>
                </c:pt>
                <c:pt idx="270">
                  <c:v>109.72990300000001</c:v>
                </c:pt>
                <c:pt idx="271">
                  <c:v>136.06989300000001</c:v>
                </c:pt>
                <c:pt idx="272">
                  <c:v>129.36293000000001</c:v>
                </c:pt>
                <c:pt idx="273">
                  <c:v>128.55420799999999</c:v>
                </c:pt>
                <c:pt idx="274">
                  <c:v>109.82363700000001</c:v>
                </c:pt>
                <c:pt idx="275">
                  <c:v>161.784434</c:v>
                </c:pt>
                <c:pt idx="276">
                  <c:v>178.44599199999999</c:v>
                </c:pt>
                <c:pt idx="277">
                  <c:v>158.96108800000002</c:v>
                </c:pt>
                <c:pt idx="278">
                  <c:v>117.60462600000001</c:v>
                </c:pt>
                <c:pt idx="279">
                  <c:v>148.74340700000002</c:v>
                </c:pt>
                <c:pt idx="280">
                  <c:v>180.023889</c:v>
                </c:pt>
                <c:pt idx="281">
                  <c:v>180.497052</c:v>
                </c:pt>
                <c:pt idx="282">
                  <c:v>170.38241500000001</c:v>
                </c:pt>
                <c:pt idx="283">
                  <c:v>172.83320599999999</c:v>
                </c:pt>
                <c:pt idx="284">
                  <c:v>141.24041</c:v>
                </c:pt>
                <c:pt idx="285">
                  <c:v>132.454678</c:v>
                </c:pt>
                <c:pt idx="286">
                  <c:v>159.569872</c:v>
                </c:pt>
                <c:pt idx="287">
                  <c:v>150.03524900000002</c:v>
                </c:pt>
                <c:pt idx="288">
                  <c:v>166.33568300000002</c:v>
                </c:pt>
                <c:pt idx="289">
                  <c:v>152.46536600000002</c:v>
                </c:pt>
                <c:pt idx="290">
                  <c:v>144.41933300000002</c:v>
                </c:pt>
                <c:pt idx="291">
                  <c:v>174.23653200000001</c:v>
                </c:pt>
                <c:pt idx="292">
                  <c:v>139.01047399999999</c:v>
                </c:pt>
                <c:pt idx="293">
                  <c:v>161.96756500000001</c:v>
                </c:pt>
                <c:pt idx="294">
                  <c:v>162.45104500000002</c:v>
                </c:pt>
                <c:pt idx="295">
                  <c:v>178.88222200000001</c:v>
                </c:pt>
                <c:pt idx="296">
                  <c:v>181.39443499999999</c:v>
                </c:pt>
                <c:pt idx="297">
                  <c:v>198.83987200000001</c:v>
                </c:pt>
                <c:pt idx="298">
                  <c:v>179.37997000000001</c:v>
                </c:pt>
                <c:pt idx="299">
                  <c:v>145.327631</c:v>
                </c:pt>
                <c:pt idx="300">
                  <c:v>184.18776599999998</c:v>
                </c:pt>
                <c:pt idx="301">
                  <c:v>184.26521700000001</c:v>
                </c:pt>
                <c:pt idx="302">
                  <c:v>190.60167899999999</c:v>
                </c:pt>
                <c:pt idx="303">
                  <c:v>177.76068900000001</c:v>
                </c:pt>
                <c:pt idx="304">
                  <c:v>158.66071700000001</c:v>
                </c:pt>
                <c:pt idx="305">
                  <c:v>147.87666700000003</c:v>
                </c:pt>
                <c:pt idx="306">
                  <c:v>151.50779699999998</c:v>
                </c:pt>
                <c:pt idx="307">
                  <c:v>176.83338599999999</c:v>
                </c:pt>
                <c:pt idx="308">
                  <c:v>189.30363900000003</c:v>
                </c:pt>
                <c:pt idx="309">
                  <c:v>184.41141099999999</c:v>
                </c:pt>
                <c:pt idx="310">
                  <c:v>163.438928</c:v>
                </c:pt>
                <c:pt idx="311">
                  <c:v>133.16868500000001</c:v>
                </c:pt>
                <c:pt idx="312">
                  <c:v>123.673928</c:v>
                </c:pt>
                <c:pt idx="313">
                  <c:v>112.13243199999998</c:v>
                </c:pt>
                <c:pt idx="314">
                  <c:v>123.059034</c:v>
                </c:pt>
                <c:pt idx="315">
                  <c:v>157.393722</c:v>
                </c:pt>
                <c:pt idx="316">
                  <c:v>153.54156099999997</c:v>
                </c:pt>
                <c:pt idx="317">
                  <c:v>178.42045999999999</c:v>
                </c:pt>
                <c:pt idx="318">
                  <c:v>185.63656800000001</c:v>
                </c:pt>
                <c:pt idx="319">
                  <c:v>156.48865700000002</c:v>
                </c:pt>
                <c:pt idx="320">
                  <c:v>146.635043</c:v>
                </c:pt>
                <c:pt idx="321">
                  <c:v>198.71553900000001</c:v>
                </c:pt>
                <c:pt idx="322">
                  <c:v>143.64317499999999</c:v>
                </c:pt>
                <c:pt idx="323">
                  <c:v>139.86172399999998</c:v>
                </c:pt>
                <c:pt idx="324">
                  <c:v>153.71248399999999</c:v>
                </c:pt>
                <c:pt idx="325">
                  <c:v>201.16819099999998</c:v>
                </c:pt>
                <c:pt idx="326">
                  <c:v>173.846226</c:v>
                </c:pt>
                <c:pt idx="327">
                  <c:v>149.951358</c:v>
                </c:pt>
                <c:pt idx="328">
                  <c:v>191.35134299999999</c:v>
                </c:pt>
                <c:pt idx="329">
                  <c:v>191.65865400000001</c:v>
                </c:pt>
                <c:pt idx="330">
                  <c:v>153.04221900000002</c:v>
                </c:pt>
                <c:pt idx="331">
                  <c:v>143.51155800000001</c:v>
                </c:pt>
                <c:pt idx="332">
                  <c:v>121.09355000000001</c:v>
                </c:pt>
                <c:pt idx="333">
                  <c:v>102.74132399999999</c:v>
                </c:pt>
                <c:pt idx="334">
                  <c:v>152.093672</c:v>
                </c:pt>
                <c:pt idx="335">
                  <c:v>176.68966500000002</c:v>
                </c:pt>
                <c:pt idx="336">
                  <c:v>199.131606</c:v>
                </c:pt>
                <c:pt idx="337">
                  <c:v>203.566722</c:v>
                </c:pt>
                <c:pt idx="338">
                  <c:v>198.899293</c:v>
                </c:pt>
                <c:pt idx="339">
                  <c:v>194.11130199999999</c:v>
                </c:pt>
                <c:pt idx="340">
                  <c:v>150.343636</c:v>
                </c:pt>
                <c:pt idx="341">
                  <c:v>159.93816700000002</c:v>
                </c:pt>
                <c:pt idx="342">
                  <c:v>194.41218799999999</c:v>
                </c:pt>
                <c:pt idx="343">
                  <c:v>194.626385</c:v>
                </c:pt>
                <c:pt idx="344">
                  <c:v>202.80241800000002</c:v>
                </c:pt>
                <c:pt idx="345">
                  <c:v>202.98172200000002</c:v>
                </c:pt>
                <c:pt idx="346">
                  <c:v>209.10517899999999</c:v>
                </c:pt>
                <c:pt idx="347">
                  <c:v>187.23530700000001</c:v>
                </c:pt>
                <c:pt idx="348">
                  <c:v>171.06237100000001</c:v>
                </c:pt>
                <c:pt idx="349">
                  <c:v>183.149687</c:v>
                </c:pt>
                <c:pt idx="350">
                  <c:v>203.86247800000001</c:v>
                </c:pt>
                <c:pt idx="351">
                  <c:v>194.27258300000003</c:v>
                </c:pt>
                <c:pt idx="352">
                  <c:v>151.60473499999998</c:v>
                </c:pt>
                <c:pt idx="353">
                  <c:v>194.51468600000001</c:v>
                </c:pt>
                <c:pt idx="354">
                  <c:v>184.63639000000001</c:v>
                </c:pt>
                <c:pt idx="355">
                  <c:v>174.48697399999998</c:v>
                </c:pt>
                <c:pt idx="356">
                  <c:v>195.17292699999999</c:v>
                </c:pt>
                <c:pt idx="357">
                  <c:v>196.96767700000001</c:v>
                </c:pt>
                <c:pt idx="358">
                  <c:v>195.58769699999999</c:v>
                </c:pt>
                <c:pt idx="359">
                  <c:v>194.10183599999999</c:v>
                </c:pt>
                <c:pt idx="360">
                  <c:v>188.18512100000001</c:v>
                </c:pt>
                <c:pt idx="361">
                  <c:v>185.64965900000001</c:v>
                </c:pt>
                <c:pt idx="362">
                  <c:v>164.67664500000001</c:v>
                </c:pt>
                <c:pt idx="363">
                  <c:v>121.90305499999999</c:v>
                </c:pt>
                <c:pt idx="364">
                  <c:v>168.957615</c:v>
                </c:pt>
                <c:pt idx="365">
                  <c:v>191.12423899999999</c:v>
                </c:pt>
                <c:pt idx="366">
                  <c:v>196.11937300000002</c:v>
                </c:pt>
                <c:pt idx="367">
                  <c:v>188.98823899999999</c:v>
                </c:pt>
                <c:pt idx="368">
                  <c:v>190.47813199999999</c:v>
                </c:pt>
                <c:pt idx="369">
                  <c:v>188.98171899999997</c:v>
                </c:pt>
                <c:pt idx="370">
                  <c:v>189.37079</c:v>
                </c:pt>
                <c:pt idx="371">
                  <c:v>188.47948499999998</c:v>
                </c:pt>
                <c:pt idx="372">
                  <c:v>188.309899</c:v>
                </c:pt>
                <c:pt idx="373">
                  <c:v>189.579992</c:v>
                </c:pt>
                <c:pt idx="374">
                  <c:v>187.39336799999998</c:v>
                </c:pt>
                <c:pt idx="375">
                  <c:v>175.079285</c:v>
                </c:pt>
                <c:pt idx="376">
                  <c:v>164.71506200000002</c:v>
                </c:pt>
                <c:pt idx="377">
                  <c:v>182.866716</c:v>
                </c:pt>
                <c:pt idx="378">
                  <c:v>145.14749899999998</c:v>
                </c:pt>
                <c:pt idx="379">
                  <c:v>164.38659600000003</c:v>
                </c:pt>
                <c:pt idx="380">
                  <c:v>169.91611600000002</c:v>
                </c:pt>
                <c:pt idx="381">
                  <c:v>184.19095299999998</c:v>
                </c:pt>
                <c:pt idx="382">
                  <c:v>181.32051999999999</c:v>
                </c:pt>
                <c:pt idx="383">
                  <c:v>171.19280000000001</c:v>
                </c:pt>
                <c:pt idx="384">
                  <c:v>182.97993100000002</c:v>
                </c:pt>
                <c:pt idx="385">
                  <c:v>174.32943399999999</c:v>
                </c:pt>
                <c:pt idx="386">
                  <c:v>162.15605600000001</c:v>
                </c:pt>
                <c:pt idx="387">
                  <c:v>169.56846200000001</c:v>
                </c:pt>
                <c:pt idx="388">
                  <c:v>170.49988399999998</c:v>
                </c:pt>
                <c:pt idx="389">
                  <c:v>161.41380299999997</c:v>
                </c:pt>
                <c:pt idx="390">
                  <c:v>135.528899</c:v>
                </c:pt>
                <c:pt idx="391">
                  <c:v>164.40447</c:v>
                </c:pt>
                <c:pt idx="392">
                  <c:v>168.75790499999999</c:v>
                </c:pt>
                <c:pt idx="393">
                  <c:v>164.65436700000001</c:v>
                </c:pt>
                <c:pt idx="394">
                  <c:v>129.18781100000001</c:v>
                </c:pt>
                <c:pt idx="395">
                  <c:v>141.19395699999998</c:v>
                </c:pt>
                <c:pt idx="396">
                  <c:v>124.820413</c:v>
                </c:pt>
                <c:pt idx="397">
                  <c:v>147.09208899999999</c:v>
                </c:pt>
                <c:pt idx="398">
                  <c:v>154.875821</c:v>
                </c:pt>
                <c:pt idx="399">
                  <c:v>152.22384700000001</c:v>
                </c:pt>
                <c:pt idx="400">
                  <c:v>154.39799200000002</c:v>
                </c:pt>
                <c:pt idx="401">
                  <c:v>152.64863500000001</c:v>
                </c:pt>
                <c:pt idx="402">
                  <c:v>172.492266</c:v>
                </c:pt>
                <c:pt idx="403">
                  <c:v>147.21313199999997</c:v>
                </c:pt>
                <c:pt idx="404">
                  <c:v>150.484036</c:v>
                </c:pt>
                <c:pt idx="405">
                  <c:v>178.53101699999999</c:v>
                </c:pt>
                <c:pt idx="406">
                  <c:v>169.755436</c:v>
                </c:pt>
                <c:pt idx="407">
                  <c:v>160.405428</c:v>
                </c:pt>
                <c:pt idx="408">
                  <c:v>150.056736</c:v>
                </c:pt>
                <c:pt idx="409">
                  <c:v>150.11576099999999</c:v>
                </c:pt>
                <c:pt idx="410">
                  <c:v>151.54077600000002</c:v>
                </c:pt>
                <c:pt idx="411">
                  <c:v>134.64170300000001</c:v>
                </c:pt>
                <c:pt idx="412">
                  <c:v>156.75048899999999</c:v>
                </c:pt>
                <c:pt idx="413">
                  <c:v>142.309403</c:v>
                </c:pt>
                <c:pt idx="414">
                  <c:v>129.33869899999999</c:v>
                </c:pt>
                <c:pt idx="415">
                  <c:v>93.914507</c:v>
                </c:pt>
                <c:pt idx="416">
                  <c:v>101.186432</c:v>
                </c:pt>
                <c:pt idx="417">
                  <c:v>96.45611199999999</c:v>
                </c:pt>
                <c:pt idx="418">
                  <c:v>120.73844800000001</c:v>
                </c:pt>
                <c:pt idx="419">
                  <c:v>141.30880300000001</c:v>
                </c:pt>
                <c:pt idx="420">
                  <c:v>91.882216999999997</c:v>
                </c:pt>
                <c:pt idx="421">
                  <c:v>83.148853000000003</c:v>
                </c:pt>
                <c:pt idx="422">
                  <c:v>97.209322999999998</c:v>
                </c:pt>
                <c:pt idx="423">
                  <c:v>128.791965</c:v>
                </c:pt>
                <c:pt idx="424">
                  <c:v>137.79656299999999</c:v>
                </c:pt>
                <c:pt idx="425">
                  <c:v>126.725829</c:v>
                </c:pt>
                <c:pt idx="426">
                  <c:v>154.64047299999999</c:v>
                </c:pt>
                <c:pt idx="427">
                  <c:v>133.02673199999998</c:v>
                </c:pt>
                <c:pt idx="428">
                  <c:v>92.835843999999994</c:v>
                </c:pt>
                <c:pt idx="429">
                  <c:v>129.10218599999999</c:v>
                </c:pt>
                <c:pt idx="430">
                  <c:v>135.96545800000001</c:v>
                </c:pt>
                <c:pt idx="431">
                  <c:v>115.931186</c:v>
                </c:pt>
                <c:pt idx="432">
                  <c:v>92.309816000000012</c:v>
                </c:pt>
                <c:pt idx="433">
                  <c:v>59.648371000000004</c:v>
                </c:pt>
                <c:pt idx="434">
                  <c:v>83.276202999999995</c:v>
                </c:pt>
                <c:pt idx="435">
                  <c:v>63.043931000000001</c:v>
                </c:pt>
                <c:pt idx="436">
                  <c:v>120.443422</c:v>
                </c:pt>
                <c:pt idx="437">
                  <c:v>77.656345999999985</c:v>
                </c:pt>
                <c:pt idx="438">
                  <c:v>41.629035000000002</c:v>
                </c:pt>
                <c:pt idx="439">
                  <c:v>86.045024999999995</c:v>
                </c:pt>
                <c:pt idx="440">
                  <c:v>64.956184000000007</c:v>
                </c:pt>
                <c:pt idx="441">
                  <c:v>50.148288999999998</c:v>
                </c:pt>
                <c:pt idx="442">
                  <c:v>82.865889999999993</c:v>
                </c:pt>
                <c:pt idx="443">
                  <c:v>89.771204999999995</c:v>
                </c:pt>
                <c:pt idx="444">
                  <c:v>104.71456099999999</c:v>
                </c:pt>
                <c:pt idx="445">
                  <c:v>94.470303000000001</c:v>
                </c:pt>
                <c:pt idx="446">
                  <c:v>100.43535</c:v>
                </c:pt>
                <c:pt idx="447">
                  <c:v>128.75581500000001</c:v>
                </c:pt>
                <c:pt idx="448">
                  <c:v>111.03649500000002</c:v>
                </c:pt>
                <c:pt idx="449">
                  <c:v>112.976062</c:v>
                </c:pt>
                <c:pt idx="450">
                  <c:v>105.95544599999999</c:v>
                </c:pt>
                <c:pt idx="451">
                  <c:v>66.978003000000001</c:v>
                </c:pt>
                <c:pt idx="452">
                  <c:v>72.411600000000007</c:v>
                </c:pt>
                <c:pt idx="453">
                  <c:v>74.568365</c:v>
                </c:pt>
                <c:pt idx="454">
                  <c:v>93.970867999999996</c:v>
                </c:pt>
                <c:pt idx="455">
                  <c:v>33.239227999999997</c:v>
                </c:pt>
                <c:pt idx="456">
                  <c:v>57.047248999999994</c:v>
                </c:pt>
                <c:pt idx="457">
                  <c:v>54.442112999999999</c:v>
                </c:pt>
                <c:pt idx="458">
                  <c:v>74.426558999999997</c:v>
                </c:pt>
                <c:pt idx="459">
                  <c:v>98.642569000000009</c:v>
                </c:pt>
                <c:pt idx="460">
                  <c:v>94.025517000000008</c:v>
                </c:pt>
                <c:pt idx="461">
                  <c:v>81.757421000000008</c:v>
                </c:pt>
                <c:pt idx="462">
                  <c:v>89.750508999999994</c:v>
                </c:pt>
                <c:pt idx="463">
                  <c:v>109.71186200000001</c:v>
                </c:pt>
                <c:pt idx="464">
                  <c:v>100.23807600000001</c:v>
                </c:pt>
                <c:pt idx="465">
                  <c:v>50.781663000000002</c:v>
                </c:pt>
                <c:pt idx="466">
                  <c:v>78.169955000000002</c:v>
                </c:pt>
                <c:pt idx="467">
                  <c:v>97.480756</c:v>
                </c:pt>
                <c:pt idx="468">
                  <c:v>99.553542000000007</c:v>
                </c:pt>
                <c:pt idx="469">
                  <c:v>94.640654999999995</c:v>
                </c:pt>
                <c:pt idx="470">
                  <c:v>39.911791000000001</c:v>
                </c:pt>
                <c:pt idx="471">
                  <c:v>41.106451999999997</c:v>
                </c:pt>
                <c:pt idx="472">
                  <c:v>62.695011000000001</c:v>
                </c:pt>
                <c:pt idx="473">
                  <c:v>66.970986000000011</c:v>
                </c:pt>
                <c:pt idx="474">
                  <c:v>66.914023</c:v>
                </c:pt>
                <c:pt idx="475">
                  <c:v>89.133653999999993</c:v>
                </c:pt>
                <c:pt idx="476">
                  <c:v>74.652422999999999</c:v>
                </c:pt>
                <c:pt idx="477">
                  <c:v>84.768444000000002</c:v>
                </c:pt>
                <c:pt idx="478">
                  <c:v>42.151499000000001</c:v>
                </c:pt>
                <c:pt idx="479">
                  <c:v>58.160812999999997</c:v>
                </c:pt>
                <c:pt idx="480">
                  <c:v>80.618313000000001</c:v>
                </c:pt>
                <c:pt idx="481">
                  <c:v>51.798917000000003</c:v>
                </c:pt>
                <c:pt idx="482">
                  <c:v>55.326330999999996</c:v>
                </c:pt>
                <c:pt idx="483">
                  <c:v>64.101357000000007</c:v>
                </c:pt>
                <c:pt idx="484">
                  <c:v>93.194969999999998</c:v>
                </c:pt>
                <c:pt idx="485">
                  <c:v>87.411062999999999</c:v>
                </c:pt>
                <c:pt idx="486">
                  <c:v>69.117960000000011</c:v>
                </c:pt>
                <c:pt idx="487">
                  <c:v>80.847859999999997</c:v>
                </c:pt>
                <c:pt idx="488">
                  <c:v>50.372580999999997</c:v>
                </c:pt>
                <c:pt idx="489">
                  <c:v>57.035404999999997</c:v>
                </c:pt>
                <c:pt idx="490">
                  <c:v>60.978746000000001</c:v>
                </c:pt>
                <c:pt idx="491">
                  <c:v>77.795842999999991</c:v>
                </c:pt>
                <c:pt idx="492">
                  <c:v>85.488790999999992</c:v>
                </c:pt>
                <c:pt idx="493">
                  <c:v>79.789164999999997</c:v>
                </c:pt>
                <c:pt idx="494">
                  <c:v>71.945085999999989</c:v>
                </c:pt>
                <c:pt idx="495">
                  <c:v>80.554946000000001</c:v>
                </c:pt>
                <c:pt idx="496">
                  <c:v>89.193346999999989</c:v>
                </c:pt>
                <c:pt idx="497">
                  <c:v>92.45692600000001</c:v>
                </c:pt>
                <c:pt idx="498">
                  <c:v>62.781105000000004</c:v>
                </c:pt>
                <c:pt idx="499">
                  <c:v>54.772286999999999</c:v>
                </c:pt>
                <c:pt idx="500">
                  <c:v>70.571113999999994</c:v>
                </c:pt>
                <c:pt idx="501">
                  <c:v>78.080439999999996</c:v>
                </c:pt>
                <c:pt idx="502">
                  <c:v>85.188813999999994</c:v>
                </c:pt>
                <c:pt idx="503">
                  <c:v>95.217713000000003</c:v>
                </c:pt>
                <c:pt idx="504">
                  <c:v>73.913055</c:v>
                </c:pt>
                <c:pt idx="505">
                  <c:v>69.242447999999996</c:v>
                </c:pt>
                <c:pt idx="506">
                  <c:v>47.243042000000003</c:v>
                </c:pt>
                <c:pt idx="507">
                  <c:v>87.999273999999986</c:v>
                </c:pt>
                <c:pt idx="508">
                  <c:v>95.746225999999993</c:v>
                </c:pt>
                <c:pt idx="509">
                  <c:v>97.264843999999997</c:v>
                </c:pt>
                <c:pt idx="510">
                  <c:v>91.780792000000005</c:v>
                </c:pt>
                <c:pt idx="511">
                  <c:v>94.022751</c:v>
                </c:pt>
                <c:pt idx="512">
                  <c:v>95.685118000000003</c:v>
                </c:pt>
                <c:pt idx="513">
                  <c:v>81.822732999999999</c:v>
                </c:pt>
                <c:pt idx="514">
                  <c:v>85.083970000000008</c:v>
                </c:pt>
                <c:pt idx="515">
                  <c:v>86.094481999999999</c:v>
                </c:pt>
                <c:pt idx="516">
                  <c:v>83.740314999999995</c:v>
                </c:pt>
                <c:pt idx="517">
                  <c:v>85.281542000000002</c:v>
                </c:pt>
                <c:pt idx="518">
                  <c:v>76.353207999999995</c:v>
                </c:pt>
                <c:pt idx="519">
                  <c:v>77.115217999999999</c:v>
                </c:pt>
                <c:pt idx="520">
                  <c:v>91.034464999999997</c:v>
                </c:pt>
                <c:pt idx="521">
                  <c:v>73.349131999999997</c:v>
                </c:pt>
                <c:pt idx="522">
                  <c:v>68.004445000000004</c:v>
                </c:pt>
                <c:pt idx="523">
                  <c:v>38.204943</c:v>
                </c:pt>
                <c:pt idx="524">
                  <c:v>57.554462000000001</c:v>
                </c:pt>
                <c:pt idx="525">
                  <c:v>73.147145000000009</c:v>
                </c:pt>
                <c:pt idx="526">
                  <c:v>56.898694999999996</c:v>
                </c:pt>
                <c:pt idx="527">
                  <c:v>71.220889999999997</c:v>
                </c:pt>
                <c:pt idx="528">
                  <c:v>59.271692000000002</c:v>
                </c:pt>
                <c:pt idx="529">
                  <c:v>57.396920999999992</c:v>
                </c:pt>
                <c:pt idx="530">
                  <c:v>87.390383999999997</c:v>
                </c:pt>
                <c:pt idx="531">
                  <c:v>110.06255899999999</c:v>
                </c:pt>
                <c:pt idx="532">
                  <c:v>113.461765</c:v>
                </c:pt>
                <c:pt idx="533">
                  <c:v>113.148842</c:v>
                </c:pt>
                <c:pt idx="534">
                  <c:v>103.216477</c:v>
                </c:pt>
                <c:pt idx="535">
                  <c:v>100.881015</c:v>
                </c:pt>
                <c:pt idx="536">
                  <c:v>115.321045</c:v>
                </c:pt>
                <c:pt idx="537">
                  <c:v>97.707898</c:v>
                </c:pt>
                <c:pt idx="538">
                  <c:v>26.644197999999999</c:v>
                </c:pt>
                <c:pt idx="539">
                  <c:v>32.612163000000002</c:v>
                </c:pt>
                <c:pt idx="540">
                  <c:v>45.841730000000005</c:v>
                </c:pt>
                <c:pt idx="541">
                  <c:v>69.403064999999998</c:v>
                </c:pt>
                <c:pt idx="542">
                  <c:v>62.935108999999997</c:v>
                </c:pt>
                <c:pt idx="543">
                  <c:v>47.461359999999999</c:v>
                </c:pt>
                <c:pt idx="544">
                  <c:v>41.297497</c:v>
                </c:pt>
                <c:pt idx="545">
                  <c:v>47.103557000000002</c:v>
                </c:pt>
                <c:pt idx="546">
                  <c:v>73.383144000000001</c:v>
                </c:pt>
                <c:pt idx="547">
                  <c:v>33.451029000000005</c:v>
                </c:pt>
                <c:pt idx="548">
                  <c:v>90.764956999999995</c:v>
                </c:pt>
                <c:pt idx="549">
                  <c:v>122.132707</c:v>
                </c:pt>
                <c:pt idx="550">
                  <c:v>113.21449800000001</c:v>
                </c:pt>
                <c:pt idx="551">
                  <c:v>81.540304999999989</c:v>
                </c:pt>
                <c:pt idx="552">
                  <c:v>105.34435499999999</c:v>
                </c:pt>
                <c:pt idx="553">
                  <c:v>126.614047</c:v>
                </c:pt>
                <c:pt idx="554">
                  <c:v>135.74208300000001</c:v>
                </c:pt>
                <c:pt idx="555">
                  <c:v>138.28654299999999</c:v>
                </c:pt>
                <c:pt idx="556">
                  <c:v>83.872061000000002</c:v>
                </c:pt>
                <c:pt idx="557">
                  <c:v>119.263694</c:v>
                </c:pt>
                <c:pt idx="558">
                  <c:v>117.33870900000001</c:v>
                </c:pt>
                <c:pt idx="559">
                  <c:v>89.302373000000003</c:v>
                </c:pt>
                <c:pt idx="560">
                  <c:v>88.008747</c:v>
                </c:pt>
                <c:pt idx="561">
                  <c:v>101.241253</c:v>
                </c:pt>
                <c:pt idx="562">
                  <c:v>132.88454300000001</c:v>
                </c:pt>
                <c:pt idx="563">
                  <c:v>137.60132300000001</c:v>
                </c:pt>
                <c:pt idx="564">
                  <c:v>108.57690099999999</c:v>
                </c:pt>
                <c:pt idx="565">
                  <c:v>127.070942</c:v>
                </c:pt>
                <c:pt idx="566">
                  <c:v>118.92094</c:v>
                </c:pt>
                <c:pt idx="567">
                  <c:v>86.045828999999998</c:v>
                </c:pt>
                <c:pt idx="568">
                  <c:v>111.15956</c:v>
                </c:pt>
                <c:pt idx="569">
                  <c:v>135.352135</c:v>
                </c:pt>
                <c:pt idx="570">
                  <c:v>77.330305999999993</c:v>
                </c:pt>
                <c:pt idx="571">
                  <c:v>100.69772500000001</c:v>
                </c:pt>
                <c:pt idx="572">
                  <c:v>143.37367499999999</c:v>
                </c:pt>
                <c:pt idx="573">
                  <c:v>123.061927</c:v>
                </c:pt>
                <c:pt idx="574">
                  <c:v>82.386356000000006</c:v>
                </c:pt>
                <c:pt idx="575">
                  <c:v>150.85319099999998</c:v>
                </c:pt>
                <c:pt idx="576">
                  <c:v>112.338915</c:v>
                </c:pt>
                <c:pt idx="577">
                  <c:v>87.956367999999998</c:v>
                </c:pt>
                <c:pt idx="578">
                  <c:v>61.562010999999998</c:v>
                </c:pt>
                <c:pt idx="579">
                  <c:v>40.777362000000004</c:v>
                </c:pt>
                <c:pt idx="580">
                  <c:v>58.136489000000005</c:v>
                </c:pt>
                <c:pt idx="581">
                  <c:v>84.467686</c:v>
                </c:pt>
                <c:pt idx="582">
                  <c:v>60.281048000000006</c:v>
                </c:pt>
                <c:pt idx="583">
                  <c:v>83.488789999999995</c:v>
                </c:pt>
                <c:pt idx="584">
                  <c:v>62.668112000000001</c:v>
                </c:pt>
                <c:pt idx="585">
                  <c:v>54.038618</c:v>
                </c:pt>
                <c:pt idx="586">
                  <c:v>98.114784999999998</c:v>
                </c:pt>
                <c:pt idx="587">
                  <c:v>90.544323999999989</c:v>
                </c:pt>
                <c:pt idx="588">
                  <c:v>98.459049999999991</c:v>
                </c:pt>
                <c:pt idx="589">
                  <c:v>93.512199999999993</c:v>
                </c:pt>
                <c:pt idx="590">
                  <c:v>66.299849000000009</c:v>
                </c:pt>
                <c:pt idx="591">
                  <c:v>107.785329</c:v>
                </c:pt>
                <c:pt idx="592">
                  <c:v>137.40190799999999</c:v>
                </c:pt>
                <c:pt idx="593">
                  <c:v>108.75729900000002</c:v>
                </c:pt>
                <c:pt idx="594">
                  <c:v>75.413554000000005</c:v>
                </c:pt>
                <c:pt idx="595">
                  <c:v>78.426657999999989</c:v>
                </c:pt>
                <c:pt idx="596">
                  <c:v>112.69196099999999</c:v>
                </c:pt>
                <c:pt idx="597">
                  <c:v>84.921132</c:v>
                </c:pt>
                <c:pt idx="598">
                  <c:v>83.106803999999997</c:v>
                </c:pt>
                <c:pt idx="599">
                  <c:v>90.167477999999988</c:v>
                </c:pt>
                <c:pt idx="600">
                  <c:v>106.983361</c:v>
                </c:pt>
                <c:pt idx="601">
                  <c:v>147.08363500000002</c:v>
                </c:pt>
                <c:pt idx="602">
                  <c:v>138.56414699999999</c:v>
                </c:pt>
                <c:pt idx="603">
                  <c:v>147.101541</c:v>
                </c:pt>
                <c:pt idx="604">
                  <c:v>147.33164600000001</c:v>
                </c:pt>
                <c:pt idx="605">
                  <c:v>138.70959500000001</c:v>
                </c:pt>
                <c:pt idx="606">
                  <c:v>133.23231199999998</c:v>
                </c:pt>
                <c:pt idx="607">
                  <c:v>122.53919599999999</c:v>
                </c:pt>
                <c:pt idx="608">
                  <c:v>151.09852899999998</c:v>
                </c:pt>
                <c:pt idx="609">
                  <c:v>139.47802799999999</c:v>
                </c:pt>
                <c:pt idx="610">
                  <c:v>106.33242000000001</c:v>
                </c:pt>
                <c:pt idx="611">
                  <c:v>79.403873000000004</c:v>
                </c:pt>
                <c:pt idx="612">
                  <c:v>102.99581500000001</c:v>
                </c:pt>
                <c:pt idx="613">
                  <c:v>126.00872100000001</c:v>
                </c:pt>
                <c:pt idx="614">
                  <c:v>117.960182</c:v>
                </c:pt>
                <c:pt idx="615">
                  <c:v>181.00285499999998</c:v>
                </c:pt>
                <c:pt idx="616">
                  <c:v>165.50404900000001</c:v>
                </c:pt>
                <c:pt idx="617">
                  <c:v>169.63217900000001</c:v>
                </c:pt>
                <c:pt idx="618">
                  <c:v>137.782105</c:v>
                </c:pt>
                <c:pt idx="619">
                  <c:v>94.444496999999998</c:v>
                </c:pt>
                <c:pt idx="620">
                  <c:v>88.855200999999994</c:v>
                </c:pt>
                <c:pt idx="621">
                  <c:v>124.598106</c:v>
                </c:pt>
                <c:pt idx="622">
                  <c:v>111.33362200000001</c:v>
                </c:pt>
                <c:pt idx="623">
                  <c:v>138.04849900000002</c:v>
                </c:pt>
                <c:pt idx="624">
                  <c:v>148.94772700000001</c:v>
                </c:pt>
                <c:pt idx="625">
                  <c:v>153.23601300000001</c:v>
                </c:pt>
                <c:pt idx="626">
                  <c:v>114.01772800000001</c:v>
                </c:pt>
                <c:pt idx="627">
                  <c:v>112.27030500000001</c:v>
                </c:pt>
                <c:pt idx="628">
                  <c:v>117.751141</c:v>
                </c:pt>
                <c:pt idx="629">
                  <c:v>173.41732500000001</c:v>
                </c:pt>
                <c:pt idx="630">
                  <c:v>164.50807900000001</c:v>
                </c:pt>
                <c:pt idx="631">
                  <c:v>207.250091</c:v>
                </c:pt>
                <c:pt idx="632">
                  <c:v>198.38417100000001</c:v>
                </c:pt>
                <c:pt idx="633">
                  <c:v>187.89660500000002</c:v>
                </c:pt>
                <c:pt idx="634">
                  <c:v>163.39053099999998</c:v>
                </c:pt>
                <c:pt idx="635">
                  <c:v>131.6669</c:v>
                </c:pt>
                <c:pt idx="636">
                  <c:v>70.383803</c:v>
                </c:pt>
                <c:pt idx="637">
                  <c:v>89.600320999999994</c:v>
                </c:pt>
                <c:pt idx="638">
                  <c:v>104.38399700000001</c:v>
                </c:pt>
                <c:pt idx="639">
                  <c:v>115.74727</c:v>
                </c:pt>
                <c:pt idx="640">
                  <c:v>100.823173</c:v>
                </c:pt>
                <c:pt idx="641">
                  <c:v>135.01266200000001</c:v>
                </c:pt>
                <c:pt idx="642">
                  <c:v>112.41585600000001</c:v>
                </c:pt>
                <c:pt idx="643">
                  <c:v>120.00466400000001</c:v>
                </c:pt>
                <c:pt idx="644">
                  <c:v>134.54842500000001</c:v>
                </c:pt>
                <c:pt idx="645">
                  <c:v>164.236514</c:v>
                </c:pt>
                <c:pt idx="646">
                  <c:v>128.951571</c:v>
                </c:pt>
                <c:pt idx="647">
                  <c:v>146.80645100000001</c:v>
                </c:pt>
                <c:pt idx="648">
                  <c:v>111.88610899999999</c:v>
                </c:pt>
                <c:pt idx="649">
                  <c:v>115.4772</c:v>
                </c:pt>
                <c:pt idx="650">
                  <c:v>162.20896500000001</c:v>
                </c:pt>
                <c:pt idx="651">
                  <c:v>151.83476099999999</c:v>
                </c:pt>
                <c:pt idx="652">
                  <c:v>158.30367199999998</c:v>
                </c:pt>
                <c:pt idx="653">
                  <c:v>137.30244300000001</c:v>
                </c:pt>
                <c:pt idx="654">
                  <c:v>158.61347499999997</c:v>
                </c:pt>
                <c:pt idx="655">
                  <c:v>155.76477700000001</c:v>
                </c:pt>
                <c:pt idx="656">
                  <c:v>143.92953699999998</c:v>
                </c:pt>
                <c:pt idx="657">
                  <c:v>162.59295699999998</c:v>
                </c:pt>
                <c:pt idx="658">
                  <c:v>174.37386799999999</c:v>
                </c:pt>
                <c:pt idx="659">
                  <c:v>195.869326</c:v>
                </c:pt>
                <c:pt idx="660">
                  <c:v>172.10612700000001</c:v>
                </c:pt>
                <c:pt idx="661">
                  <c:v>171.74784299999999</c:v>
                </c:pt>
                <c:pt idx="662">
                  <c:v>163.75109</c:v>
                </c:pt>
                <c:pt idx="663">
                  <c:v>149.07814199999999</c:v>
                </c:pt>
                <c:pt idx="664">
                  <c:v>207.67469</c:v>
                </c:pt>
                <c:pt idx="665">
                  <c:v>204.90346700000001</c:v>
                </c:pt>
                <c:pt idx="666">
                  <c:v>201.217085</c:v>
                </c:pt>
                <c:pt idx="667">
                  <c:v>205.585588</c:v>
                </c:pt>
                <c:pt idx="668">
                  <c:v>190.03045300000002</c:v>
                </c:pt>
                <c:pt idx="669">
                  <c:v>173.94020900000001</c:v>
                </c:pt>
                <c:pt idx="670">
                  <c:v>147.61089599999997</c:v>
                </c:pt>
                <c:pt idx="671">
                  <c:v>177.80748299999999</c:v>
                </c:pt>
                <c:pt idx="672">
                  <c:v>157.96417500000001</c:v>
                </c:pt>
                <c:pt idx="673">
                  <c:v>209.92247100000003</c:v>
                </c:pt>
                <c:pt idx="674">
                  <c:v>221.812344</c:v>
                </c:pt>
                <c:pt idx="675">
                  <c:v>231.49402699999999</c:v>
                </c:pt>
                <c:pt idx="676">
                  <c:v>196.97096100000002</c:v>
                </c:pt>
                <c:pt idx="677">
                  <c:v>168.30374399999999</c:v>
                </c:pt>
                <c:pt idx="678">
                  <c:v>192.72122399999998</c:v>
                </c:pt>
                <c:pt idx="679">
                  <c:v>164.80872799999997</c:v>
                </c:pt>
                <c:pt idx="680">
                  <c:v>174.60366300000001</c:v>
                </c:pt>
                <c:pt idx="681">
                  <c:v>222.26020700000001</c:v>
                </c:pt>
                <c:pt idx="682">
                  <c:v>216.04410899999999</c:v>
                </c:pt>
                <c:pt idx="683">
                  <c:v>195.93885800000001</c:v>
                </c:pt>
                <c:pt idx="684">
                  <c:v>172.63308800000001</c:v>
                </c:pt>
                <c:pt idx="685">
                  <c:v>217.602845</c:v>
                </c:pt>
                <c:pt idx="686">
                  <c:v>216.64721099999997</c:v>
                </c:pt>
                <c:pt idx="687">
                  <c:v>218.196471</c:v>
                </c:pt>
                <c:pt idx="688">
                  <c:v>185.98578700000002</c:v>
                </c:pt>
                <c:pt idx="689">
                  <c:v>224.685509</c:v>
                </c:pt>
                <c:pt idx="690">
                  <c:v>212.779312</c:v>
                </c:pt>
                <c:pt idx="691">
                  <c:v>182.764929</c:v>
                </c:pt>
                <c:pt idx="692">
                  <c:v>192.61489499999999</c:v>
                </c:pt>
                <c:pt idx="693">
                  <c:v>178.55257999999998</c:v>
                </c:pt>
                <c:pt idx="694">
                  <c:v>233.79758999999999</c:v>
                </c:pt>
                <c:pt idx="695">
                  <c:v>247.79890700000001</c:v>
                </c:pt>
                <c:pt idx="696">
                  <c:v>246.36508000000001</c:v>
                </c:pt>
                <c:pt idx="697">
                  <c:v>228.72767599999997</c:v>
                </c:pt>
                <c:pt idx="698">
                  <c:v>211.728388</c:v>
                </c:pt>
                <c:pt idx="699">
                  <c:v>206.771604</c:v>
                </c:pt>
                <c:pt idx="700">
                  <c:v>221.46423199999998</c:v>
                </c:pt>
                <c:pt idx="701">
                  <c:v>213.39008299999998</c:v>
                </c:pt>
                <c:pt idx="702">
                  <c:v>213.58890500000001</c:v>
                </c:pt>
                <c:pt idx="703">
                  <c:v>207.25037300000002</c:v>
                </c:pt>
                <c:pt idx="704">
                  <c:v>205.45465199999998</c:v>
                </c:pt>
                <c:pt idx="705">
                  <c:v>199.57184900000001</c:v>
                </c:pt>
                <c:pt idx="706">
                  <c:v>232.91583</c:v>
                </c:pt>
                <c:pt idx="707">
                  <c:v>212.45212699999999</c:v>
                </c:pt>
                <c:pt idx="708">
                  <c:v>199.059191</c:v>
                </c:pt>
                <c:pt idx="709">
                  <c:v>220.00045300000002</c:v>
                </c:pt>
                <c:pt idx="710">
                  <c:v>209.46011899999996</c:v>
                </c:pt>
                <c:pt idx="711">
                  <c:v>172.47162400000002</c:v>
                </c:pt>
                <c:pt idx="712">
                  <c:v>223.38682399999999</c:v>
                </c:pt>
                <c:pt idx="713">
                  <c:v>245.95958000000002</c:v>
                </c:pt>
                <c:pt idx="714">
                  <c:v>234.22268199999999</c:v>
                </c:pt>
                <c:pt idx="715">
                  <c:v>240.22070499999998</c:v>
                </c:pt>
                <c:pt idx="716">
                  <c:v>219.513049</c:v>
                </c:pt>
                <c:pt idx="717">
                  <c:v>211.09833899999998</c:v>
                </c:pt>
                <c:pt idx="718">
                  <c:v>187.651252</c:v>
                </c:pt>
                <c:pt idx="719">
                  <c:v>165.63003499999999</c:v>
                </c:pt>
                <c:pt idx="720">
                  <c:v>233.70477299999999</c:v>
                </c:pt>
                <c:pt idx="721">
                  <c:v>218.834282</c:v>
                </c:pt>
                <c:pt idx="722">
                  <c:v>172.893992</c:v>
                </c:pt>
                <c:pt idx="723">
                  <c:v>179.531012</c:v>
                </c:pt>
                <c:pt idx="724">
                  <c:v>194.69191999999998</c:v>
                </c:pt>
                <c:pt idx="725">
                  <c:v>198.72278900000001</c:v>
                </c:pt>
                <c:pt idx="726">
                  <c:v>180.45922100000001</c:v>
                </c:pt>
                <c:pt idx="727">
                  <c:v>197.223859</c:v>
                </c:pt>
                <c:pt idx="728">
                  <c:v>180.407545</c:v>
                </c:pt>
                <c:pt idx="729">
                  <c:v>197.93939800000001</c:v>
                </c:pt>
                <c:pt idx="730">
                  <c:v>205.183224</c:v>
                </c:pt>
                <c:pt idx="731">
                  <c:v>192.22907000000001</c:v>
                </c:pt>
                <c:pt idx="732">
                  <c:v>192.07727400000002</c:v>
                </c:pt>
                <c:pt idx="733">
                  <c:v>173.05847800000001</c:v>
                </c:pt>
                <c:pt idx="734">
                  <c:v>215.648616</c:v>
                </c:pt>
                <c:pt idx="735">
                  <c:v>197.88651099999998</c:v>
                </c:pt>
                <c:pt idx="736">
                  <c:v>207.987641</c:v>
                </c:pt>
                <c:pt idx="737">
                  <c:v>225.12551099999999</c:v>
                </c:pt>
                <c:pt idx="738">
                  <c:v>206.276929</c:v>
                </c:pt>
                <c:pt idx="739">
                  <c:v>202.83051999999998</c:v>
                </c:pt>
                <c:pt idx="740">
                  <c:v>181.33185599999999</c:v>
                </c:pt>
                <c:pt idx="741">
                  <c:v>217.44421499999999</c:v>
                </c:pt>
                <c:pt idx="742">
                  <c:v>182.962986</c:v>
                </c:pt>
                <c:pt idx="743">
                  <c:v>175.88231400000001</c:v>
                </c:pt>
                <c:pt idx="744">
                  <c:v>190.96251699999999</c:v>
                </c:pt>
                <c:pt idx="745">
                  <c:v>208.204375</c:v>
                </c:pt>
                <c:pt idx="746">
                  <c:v>197.827832</c:v>
                </c:pt>
                <c:pt idx="747">
                  <c:v>179.20480600000002</c:v>
                </c:pt>
                <c:pt idx="748">
                  <c:v>145.831773</c:v>
                </c:pt>
                <c:pt idx="749">
                  <c:v>183.48675900000001</c:v>
                </c:pt>
                <c:pt idx="750">
                  <c:v>176.32563499999998</c:v>
                </c:pt>
                <c:pt idx="751">
                  <c:v>195.13361499999999</c:v>
                </c:pt>
                <c:pt idx="752">
                  <c:v>187.21181999999999</c:v>
                </c:pt>
                <c:pt idx="753">
                  <c:v>196.00050399999998</c:v>
                </c:pt>
                <c:pt idx="754">
                  <c:v>163.31229999999999</c:v>
                </c:pt>
                <c:pt idx="755">
                  <c:v>167.09845500000003</c:v>
                </c:pt>
                <c:pt idx="756">
                  <c:v>172.65194399999999</c:v>
                </c:pt>
                <c:pt idx="757">
                  <c:v>175.675882</c:v>
                </c:pt>
                <c:pt idx="758">
                  <c:v>170.85877099999999</c:v>
                </c:pt>
                <c:pt idx="759">
                  <c:v>163.48676800000001</c:v>
                </c:pt>
                <c:pt idx="760">
                  <c:v>184.79747599999999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8-44F7-B176-527443CE71EF}"/>
            </c:ext>
          </c:extLst>
        </c:ser>
        <c:ser>
          <c:idx val="2"/>
          <c:order val="1"/>
          <c:tx>
            <c:v>SECO</c:v>
          </c:tx>
          <c:spPr>
            <a:solidFill>
              <a:schemeClr val="accent6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'Data 5'!$F$2:$G$761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</c:v>
                  </c:pt>
                  <c:pt idx="153">
                    <c:v>2024</c:v>
                  </c:pt>
                  <c:pt idx="519">
                    <c:v>2025</c:v>
                  </c:pt>
                </c:lvl>
              </c:multiLvlStrCache>
            </c:multiLvlStrRef>
          </c:cat>
          <c:val>
            <c:numRef>
              <c:f>'Data 5'!$D$2:$D$762</c:f>
              <c:numCache>
                <c:formatCode>#,##0.0</c:formatCode>
                <c:ptCount val="761"/>
                <c:pt idx="0">
                  <c:v>115.27230310944337</c:v>
                </c:pt>
                <c:pt idx="1">
                  <c:v>115.27230310944337</c:v>
                </c:pt>
                <c:pt idx="2">
                  <c:v>115.27230310944337</c:v>
                </c:pt>
                <c:pt idx="3">
                  <c:v>115.27230310944337</c:v>
                </c:pt>
                <c:pt idx="4">
                  <c:v>115.27230310944337</c:v>
                </c:pt>
                <c:pt idx="5">
                  <c:v>115.27230310944337</c:v>
                </c:pt>
                <c:pt idx="6">
                  <c:v>115.27230310944337</c:v>
                </c:pt>
                <c:pt idx="7">
                  <c:v>115.27230310944337</c:v>
                </c:pt>
                <c:pt idx="8">
                  <c:v>115.27230310944337</c:v>
                </c:pt>
                <c:pt idx="9">
                  <c:v>115.27230310944337</c:v>
                </c:pt>
                <c:pt idx="10">
                  <c:v>115.27230310944337</c:v>
                </c:pt>
                <c:pt idx="11">
                  <c:v>115.27230310944337</c:v>
                </c:pt>
                <c:pt idx="12">
                  <c:v>115.27230310944337</c:v>
                </c:pt>
                <c:pt idx="13">
                  <c:v>115.27230310944337</c:v>
                </c:pt>
                <c:pt idx="14">
                  <c:v>115.27230310944337</c:v>
                </c:pt>
                <c:pt idx="15">
                  <c:v>115.27230310944337</c:v>
                </c:pt>
                <c:pt idx="16">
                  <c:v>115.27230310944337</c:v>
                </c:pt>
                <c:pt idx="17">
                  <c:v>115.27230310944337</c:v>
                </c:pt>
                <c:pt idx="18">
                  <c:v>115.27230310944337</c:v>
                </c:pt>
                <c:pt idx="19">
                  <c:v>115.27230310944337</c:v>
                </c:pt>
                <c:pt idx="20">
                  <c:v>115.27230310944337</c:v>
                </c:pt>
                <c:pt idx="21">
                  <c:v>115.27230310944337</c:v>
                </c:pt>
                <c:pt idx="22">
                  <c:v>115.27230310944337</c:v>
                </c:pt>
                <c:pt idx="23">
                  <c:v>115.27230310944337</c:v>
                </c:pt>
                <c:pt idx="24">
                  <c:v>115.27230310944337</c:v>
                </c:pt>
                <c:pt idx="25">
                  <c:v>115.27230310944337</c:v>
                </c:pt>
                <c:pt idx="26">
                  <c:v>115.27230310944337</c:v>
                </c:pt>
                <c:pt idx="27">
                  <c:v>115.27230310944337</c:v>
                </c:pt>
                <c:pt idx="28">
                  <c:v>115.27230310944337</c:v>
                </c:pt>
                <c:pt idx="29">
                  <c:v>115.27230310944337</c:v>
                </c:pt>
                <c:pt idx="30">
                  <c:v>115.27230310944337</c:v>
                </c:pt>
                <c:pt idx="31">
                  <c:v>99.081006610187515</c:v>
                </c:pt>
                <c:pt idx="32">
                  <c:v>99.081006610187515</c:v>
                </c:pt>
                <c:pt idx="33">
                  <c:v>99.081006610187515</c:v>
                </c:pt>
                <c:pt idx="34">
                  <c:v>99.081006610187515</c:v>
                </c:pt>
                <c:pt idx="35">
                  <c:v>99.081006610187515</c:v>
                </c:pt>
                <c:pt idx="36">
                  <c:v>99.081006610187515</c:v>
                </c:pt>
                <c:pt idx="37">
                  <c:v>99.081006610187515</c:v>
                </c:pt>
                <c:pt idx="38">
                  <c:v>99.081006610187515</c:v>
                </c:pt>
                <c:pt idx="39">
                  <c:v>99.081006610187515</c:v>
                </c:pt>
                <c:pt idx="40">
                  <c:v>99.081006610187515</c:v>
                </c:pt>
                <c:pt idx="41">
                  <c:v>99.081006610187515</c:v>
                </c:pt>
                <c:pt idx="42">
                  <c:v>99.081006610187515</c:v>
                </c:pt>
                <c:pt idx="43">
                  <c:v>99.081006610187515</c:v>
                </c:pt>
                <c:pt idx="44">
                  <c:v>99.081006610187515</c:v>
                </c:pt>
                <c:pt idx="45">
                  <c:v>99.081006610187515</c:v>
                </c:pt>
                <c:pt idx="46">
                  <c:v>99.081006610187515</c:v>
                </c:pt>
                <c:pt idx="47">
                  <c:v>99.081006610187515</c:v>
                </c:pt>
                <c:pt idx="48">
                  <c:v>99.081006610187515</c:v>
                </c:pt>
                <c:pt idx="49">
                  <c:v>99.081006610187515</c:v>
                </c:pt>
                <c:pt idx="50">
                  <c:v>99.081006610187515</c:v>
                </c:pt>
                <c:pt idx="51">
                  <c:v>99.081006610187515</c:v>
                </c:pt>
                <c:pt idx="52">
                  <c:v>99.081006610187515</c:v>
                </c:pt>
                <c:pt idx="53">
                  <c:v>99.081006610187515</c:v>
                </c:pt>
                <c:pt idx="54">
                  <c:v>99.081006610187515</c:v>
                </c:pt>
                <c:pt idx="55">
                  <c:v>99.081006610187515</c:v>
                </c:pt>
                <c:pt idx="56">
                  <c:v>99.081006610187515</c:v>
                </c:pt>
                <c:pt idx="57">
                  <c:v>99.081006610187515</c:v>
                </c:pt>
                <c:pt idx="58">
                  <c:v>99.081006610187515</c:v>
                </c:pt>
                <c:pt idx="59">
                  <c:v>99.081006610187515</c:v>
                </c:pt>
                <c:pt idx="60">
                  <c:v>99.081006610187515</c:v>
                </c:pt>
                <c:pt idx="61">
                  <c:v>79.138010075644203</c:v>
                </c:pt>
                <c:pt idx="62">
                  <c:v>79.138010075644203</c:v>
                </c:pt>
                <c:pt idx="63">
                  <c:v>79.138010075644203</c:v>
                </c:pt>
                <c:pt idx="64">
                  <c:v>79.138010075644203</c:v>
                </c:pt>
                <c:pt idx="65">
                  <c:v>79.138010075644203</c:v>
                </c:pt>
                <c:pt idx="66">
                  <c:v>79.138010075644203</c:v>
                </c:pt>
                <c:pt idx="67">
                  <c:v>79.138010075644203</c:v>
                </c:pt>
                <c:pt idx="68">
                  <c:v>79.138010075644203</c:v>
                </c:pt>
                <c:pt idx="69">
                  <c:v>79.138010075644203</c:v>
                </c:pt>
                <c:pt idx="70">
                  <c:v>79.138010075644203</c:v>
                </c:pt>
                <c:pt idx="71">
                  <c:v>79.138010075644203</c:v>
                </c:pt>
                <c:pt idx="72">
                  <c:v>79.138010075644203</c:v>
                </c:pt>
                <c:pt idx="73">
                  <c:v>79.138010075644203</c:v>
                </c:pt>
                <c:pt idx="74">
                  <c:v>79.138010075644203</c:v>
                </c:pt>
                <c:pt idx="75">
                  <c:v>79.138010075644203</c:v>
                </c:pt>
                <c:pt idx="76">
                  <c:v>79.138010075644203</c:v>
                </c:pt>
                <c:pt idx="77">
                  <c:v>79.138010075644203</c:v>
                </c:pt>
                <c:pt idx="78">
                  <c:v>79.138010075644203</c:v>
                </c:pt>
                <c:pt idx="79">
                  <c:v>79.138010075644203</c:v>
                </c:pt>
                <c:pt idx="80">
                  <c:v>79.138010075644203</c:v>
                </c:pt>
                <c:pt idx="81">
                  <c:v>79.138010075644203</c:v>
                </c:pt>
                <c:pt idx="82">
                  <c:v>79.138010075644203</c:v>
                </c:pt>
                <c:pt idx="83">
                  <c:v>79.138010075644203</c:v>
                </c:pt>
                <c:pt idx="84">
                  <c:v>79.138010075644203</c:v>
                </c:pt>
                <c:pt idx="85">
                  <c:v>79.138010075644203</c:v>
                </c:pt>
                <c:pt idx="86">
                  <c:v>79.138010075644203</c:v>
                </c:pt>
                <c:pt idx="87">
                  <c:v>79.138010075644203</c:v>
                </c:pt>
                <c:pt idx="88">
                  <c:v>79.138010075644203</c:v>
                </c:pt>
                <c:pt idx="89">
                  <c:v>79.138010075644203</c:v>
                </c:pt>
                <c:pt idx="90">
                  <c:v>79.138010075644203</c:v>
                </c:pt>
                <c:pt idx="91">
                  <c:v>79.138010075644203</c:v>
                </c:pt>
                <c:pt idx="92">
                  <c:v>58.779558003820874</c:v>
                </c:pt>
                <c:pt idx="93">
                  <c:v>58.779558003820874</c:v>
                </c:pt>
                <c:pt idx="94">
                  <c:v>58.779558003820874</c:v>
                </c:pt>
                <c:pt idx="95">
                  <c:v>58.779558003820874</c:v>
                </c:pt>
                <c:pt idx="96">
                  <c:v>58.779558003820874</c:v>
                </c:pt>
                <c:pt idx="97">
                  <c:v>58.779558003820874</c:v>
                </c:pt>
                <c:pt idx="98">
                  <c:v>58.779558003820874</c:v>
                </c:pt>
                <c:pt idx="99">
                  <c:v>58.779558003820874</c:v>
                </c:pt>
                <c:pt idx="100">
                  <c:v>58.779558003820874</c:v>
                </c:pt>
                <c:pt idx="101">
                  <c:v>58.779558003820874</c:v>
                </c:pt>
                <c:pt idx="102">
                  <c:v>58.779558003820874</c:v>
                </c:pt>
                <c:pt idx="103">
                  <c:v>58.779558003820874</c:v>
                </c:pt>
                <c:pt idx="104">
                  <c:v>58.779558003820874</c:v>
                </c:pt>
                <c:pt idx="105">
                  <c:v>58.779558003820874</c:v>
                </c:pt>
                <c:pt idx="106">
                  <c:v>58.779558003820874</c:v>
                </c:pt>
                <c:pt idx="107">
                  <c:v>58.779558003820874</c:v>
                </c:pt>
                <c:pt idx="108">
                  <c:v>58.779558003820874</c:v>
                </c:pt>
                <c:pt idx="109">
                  <c:v>58.779558003820874</c:v>
                </c:pt>
                <c:pt idx="110">
                  <c:v>58.779558003820874</c:v>
                </c:pt>
                <c:pt idx="111">
                  <c:v>58.779558003820874</c:v>
                </c:pt>
                <c:pt idx="112">
                  <c:v>58.779558003820874</c:v>
                </c:pt>
                <c:pt idx="113">
                  <c:v>58.779558003820874</c:v>
                </c:pt>
                <c:pt idx="114">
                  <c:v>58.779558003820874</c:v>
                </c:pt>
                <c:pt idx="115">
                  <c:v>58.779558003820874</c:v>
                </c:pt>
                <c:pt idx="116">
                  <c:v>58.779558003820874</c:v>
                </c:pt>
                <c:pt idx="117">
                  <c:v>58.779558003820874</c:v>
                </c:pt>
                <c:pt idx="118">
                  <c:v>58.779558003820874</c:v>
                </c:pt>
                <c:pt idx="119">
                  <c:v>58.779558003820874</c:v>
                </c:pt>
                <c:pt idx="120">
                  <c:v>58.779558003820874</c:v>
                </c:pt>
                <c:pt idx="121">
                  <c:v>58.779558003820874</c:v>
                </c:pt>
                <c:pt idx="122">
                  <c:v>49.70963493284502</c:v>
                </c:pt>
                <c:pt idx="123">
                  <c:v>49.70963493284502</c:v>
                </c:pt>
                <c:pt idx="124">
                  <c:v>49.70963493284502</c:v>
                </c:pt>
                <c:pt idx="125">
                  <c:v>49.70963493284502</c:v>
                </c:pt>
                <c:pt idx="126">
                  <c:v>49.70963493284502</c:v>
                </c:pt>
                <c:pt idx="127">
                  <c:v>49.70963493284502</c:v>
                </c:pt>
                <c:pt idx="128">
                  <c:v>49.70963493284502</c:v>
                </c:pt>
                <c:pt idx="129">
                  <c:v>49.70963493284502</c:v>
                </c:pt>
                <c:pt idx="130">
                  <c:v>49.70963493284502</c:v>
                </c:pt>
                <c:pt idx="131">
                  <c:v>49.70963493284502</c:v>
                </c:pt>
                <c:pt idx="132">
                  <c:v>49.70963493284502</c:v>
                </c:pt>
                <c:pt idx="133">
                  <c:v>49.70963493284502</c:v>
                </c:pt>
                <c:pt idx="134">
                  <c:v>49.70963493284502</c:v>
                </c:pt>
                <c:pt idx="135">
                  <c:v>49.70963493284502</c:v>
                </c:pt>
                <c:pt idx="136">
                  <c:v>49.70963493284502</c:v>
                </c:pt>
                <c:pt idx="137">
                  <c:v>49.70963493284502</c:v>
                </c:pt>
                <c:pt idx="138">
                  <c:v>49.70963493284502</c:v>
                </c:pt>
                <c:pt idx="139">
                  <c:v>49.70963493284502</c:v>
                </c:pt>
                <c:pt idx="140">
                  <c:v>49.70963493284502</c:v>
                </c:pt>
                <c:pt idx="141">
                  <c:v>49.70963493284502</c:v>
                </c:pt>
                <c:pt idx="142">
                  <c:v>49.70963493284502</c:v>
                </c:pt>
                <c:pt idx="143">
                  <c:v>49.70963493284502</c:v>
                </c:pt>
                <c:pt idx="144">
                  <c:v>49.70963493284502</c:v>
                </c:pt>
                <c:pt idx="145">
                  <c:v>49.70963493284502</c:v>
                </c:pt>
                <c:pt idx="146">
                  <c:v>49.70963493284502</c:v>
                </c:pt>
                <c:pt idx="147">
                  <c:v>49.70963493284502</c:v>
                </c:pt>
                <c:pt idx="148">
                  <c:v>49.70963493284502</c:v>
                </c:pt>
                <c:pt idx="149">
                  <c:v>49.70963493284502</c:v>
                </c:pt>
                <c:pt idx="150">
                  <c:v>49.70963493284502</c:v>
                </c:pt>
                <c:pt idx="151">
                  <c:v>49.70963493284502</c:v>
                </c:pt>
                <c:pt idx="152">
                  <c:v>49.70963493284502</c:v>
                </c:pt>
                <c:pt idx="153">
                  <c:v>74.190338066373954</c:v>
                </c:pt>
                <c:pt idx="154">
                  <c:v>74.190338066373954</c:v>
                </c:pt>
                <c:pt idx="155">
                  <c:v>74.190338066373954</c:v>
                </c:pt>
                <c:pt idx="156">
                  <c:v>74.190338066373954</c:v>
                </c:pt>
                <c:pt idx="157">
                  <c:v>74.190338066373954</c:v>
                </c:pt>
                <c:pt idx="158">
                  <c:v>74.190338066373954</c:v>
                </c:pt>
                <c:pt idx="159">
                  <c:v>74.190338066373954</c:v>
                </c:pt>
                <c:pt idx="160">
                  <c:v>74.190338066373954</c:v>
                </c:pt>
                <c:pt idx="161">
                  <c:v>74.190338066373954</c:v>
                </c:pt>
                <c:pt idx="162">
                  <c:v>74.190338066373954</c:v>
                </c:pt>
                <c:pt idx="163">
                  <c:v>74.190338066373954</c:v>
                </c:pt>
                <c:pt idx="164">
                  <c:v>74.190338066373954</c:v>
                </c:pt>
                <c:pt idx="165">
                  <c:v>74.190338066373954</c:v>
                </c:pt>
                <c:pt idx="166">
                  <c:v>74.190338066373954</c:v>
                </c:pt>
                <c:pt idx="167">
                  <c:v>74.190338066373954</c:v>
                </c:pt>
                <c:pt idx="168">
                  <c:v>74.190338066373954</c:v>
                </c:pt>
                <c:pt idx="169">
                  <c:v>74.190338066373954</c:v>
                </c:pt>
                <c:pt idx="170">
                  <c:v>74.190338066373954</c:v>
                </c:pt>
                <c:pt idx="171">
                  <c:v>74.190338066373954</c:v>
                </c:pt>
                <c:pt idx="172">
                  <c:v>74.190338066373954</c:v>
                </c:pt>
                <c:pt idx="173">
                  <c:v>74.190338066373954</c:v>
                </c:pt>
                <c:pt idx="174">
                  <c:v>74.190338066373954</c:v>
                </c:pt>
                <c:pt idx="175">
                  <c:v>74.190338066373954</c:v>
                </c:pt>
                <c:pt idx="176">
                  <c:v>74.190338066373954</c:v>
                </c:pt>
                <c:pt idx="177">
                  <c:v>74.190338066373954</c:v>
                </c:pt>
                <c:pt idx="178">
                  <c:v>74.190338066373954</c:v>
                </c:pt>
                <c:pt idx="179">
                  <c:v>74.190338066373954</c:v>
                </c:pt>
                <c:pt idx="180">
                  <c:v>74.190338066373954</c:v>
                </c:pt>
                <c:pt idx="181">
                  <c:v>74.190338066373954</c:v>
                </c:pt>
                <c:pt idx="182">
                  <c:v>74.190338066373954</c:v>
                </c:pt>
                <c:pt idx="183">
                  <c:v>74.190338066373954</c:v>
                </c:pt>
                <c:pt idx="184">
                  <c:v>91.175410740423288</c:v>
                </c:pt>
                <c:pt idx="185">
                  <c:v>91.175410740423288</c:v>
                </c:pt>
                <c:pt idx="186">
                  <c:v>91.175410740423288</c:v>
                </c:pt>
                <c:pt idx="187">
                  <c:v>91.175410740423288</c:v>
                </c:pt>
                <c:pt idx="188">
                  <c:v>91.175410740423288</c:v>
                </c:pt>
                <c:pt idx="189">
                  <c:v>91.175410740423288</c:v>
                </c:pt>
                <c:pt idx="190">
                  <c:v>91.175410740423288</c:v>
                </c:pt>
                <c:pt idx="191">
                  <c:v>91.175410740423288</c:v>
                </c:pt>
                <c:pt idx="192">
                  <c:v>91.175410740423288</c:v>
                </c:pt>
                <c:pt idx="193">
                  <c:v>91.175410740423288</c:v>
                </c:pt>
                <c:pt idx="194">
                  <c:v>91.175410740423288</c:v>
                </c:pt>
                <c:pt idx="195">
                  <c:v>91.175410740423288</c:v>
                </c:pt>
                <c:pt idx="196">
                  <c:v>91.175410740423288</c:v>
                </c:pt>
                <c:pt idx="197">
                  <c:v>91.175410740423288</c:v>
                </c:pt>
                <c:pt idx="198">
                  <c:v>91.175410740423288</c:v>
                </c:pt>
                <c:pt idx="199">
                  <c:v>91.175410740423288</c:v>
                </c:pt>
                <c:pt idx="200">
                  <c:v>91.175410740423288</c:v>
                </c:pt>
                <c:pt idx="201">
                  <c:v>91.175410740423288</c:v>
                </c:pt>
                <c:pt idx="202">
                  <c:v>91.175410740423288</c:v>
                </c:pt>
                <c:pt idx="203">
                  <c:v>91.175410740423288</c:v>
                </c:pt>
                <c:pt idx="204">
                  <c:v>91.175410740423288</c:v>
                </c:pt>
                <c:pt idx="205">
                  <c:v>91.175410740423288</c:v>
                </c:pt>
                <c:pt idx="206">
                  <c:v>91.175410740423288</c:v>
                </c:pt>
                <c:pt idx="207">
                  <c:v>91.175410740423288</c:v>
                </c:pt>
                <c:pt idx="208">
                  <c:v>91.175410740423288</c:v>
                </c:pt>
                <c:pt idx="209">
                  <c:v>91.175410740423288</c:v>
                </c:pt>
                <c:pt idx="210">
                  <c:v>91.175410740423288</c:v>
                </c:pt>
                <c:pt idx="211">
                  <c:v>91.175410740423288</c:v>
                </c:pt>
                <c:pt idx="212">
                  <c:v>91.175410740423288</c:v>
                </c:pt>
                <c:pt idx="213">
                  <c:v>114.96607412286519</c:v>
                </c:pt>
                <c:pt idx="214">
                  <c:v>114.96607412286519</c:v>
                </c:pt>
                <c:pt idx="215">
                  <c:v>114.96607412286519</c:v>
                </c:pt>
                <c:pt idx="216">
                  <c:v>114.96607412286519</c:v>
                </c:pt>
                <c:pt idx="217">
                  <c:v>114.96607412286519</c:v>
                </c:pt>
                <c:pt idx="218">
                  <c:v>114.96607412286519</c:v>
                </c:pt>
                <c:pt idx="219">
                  <c:v>114.96607412286519</c:v>
                </c:pt>
                <c:pt idx="220">
                  <c:v>114.96607412286519</c:v>
                </c:pt>
                <c:pt idx="221">
                  <c:v>114.96607412286519</c:v>
                </c:pt>
                <c:pt idx="222">
                  <c:v>114.96607412286519</c:v>
                </c:pt>
                <c:pt idx="223">
                  <c:v>114.96607412286519</c:v>
                </c:pt>
                <c:pt idx="224">
                  <c:v>114.96607412286519</c:v>
                </c:pt>
                <c:pt idx="225">
                  <c:v>114.96607412286519</c:v>
                </c:pt>
                <c:pt idx="226">
                  <c:v>114.96607412286519</c:v>
                </c:pt>
                <c:pt idx="227">
                  <c:v>114.96607412286519</c:v>
                </c:pt>
                <c:pt idx="228">
                  <c:v>114.96607412286519</c:v>
                </c:pt>
                <c:pt idx="229">
                  <c:v>114.96607412286519</c:v>
                </c:pt>
                <c:pt idx="230">
                  <c:v>114.96607412286519</c:v>
                </c:pt>
                <c:pt idx="231">
                  <c:v>114.96607412286519</c:v>
                </c:pt>
                <c:pt idx="232">
                  <c:v>114.96607412286519</c:v>
                </c:pt>
                <c:pt idx="233">
                  <c:v>114.96607412286519</c:v>
                </c:pt>
                <c:pt idx="234">
                  <c:v>114.96607412286519</c:v>
                </c:pt>
                <c:pt idx="235">
                  <c:v>114.96607412286519</c:v>
                </c:pt>
                <c:pt idx="236">
                  <c:v>114.96607412286519</c:v>
                </c:pt>
                <c:pt idx="237">
                  <c:v>114.96607412286519</c:v>
                </c:pt>
                <c:pt idx="238">
                  <c:v>114.96607412286519</c:v>
                </c:pt>
                <c:pt idx="239">
                  <c:v>114.96607412286519</c:v>
                </c:pt>
                <c:pt idx="240">
                  <c:v>114.96607412286519</c:v>
                </c:pt>
                <c:pt idx="241">
                  <c:v>114.96607412286519</c:v>
                </c:pt>
                <c:pt idx="242">
                  <c:v>114.96607412286519</c:v>
                </c:pt>
                <c:pt idx="243">
                  <c:v>114.96607412286519</c:v>
                </c:pt>
                <c:pt idx="244">
                  <c:v>130.99771388975955</c:v>
                </c:pt>
                <c:pt idx="245">
                  <c:v>130.99771388975955</c:v>
                </c:pt>
                <c:pt idx="246">
                  <c:v>130.99771388975955</c:v>
                </c:pt>
                <c:pt idx="247">
                  <c:v>130.99771388975955</c:v>
                </c:pt>
                <c:pt idx="248">
                  <c:v>130.99771388975955</c:v>
                </c:pt>
                <c:pt idx="249">
                  <c:v>130.99771388975955</c:v>
                </c:pt>
                <c:pt idx="250">
                  <c:v>130.99771388975955</c:v>
                </c:pt>
                <c:pt idx="251">
                  <c:v>130.99771388975955</c:v>
                </c:pt>
                <c:pt idx="252">
                  <c:v>130.99771388975955</c:v>
                </c:pt>
                <c:pt idx="253">
                  <c:v>130.99771388975955</c:v>
                </c:pt>
                <c:pt idx="254">
                  <c:v>130.99771388975955</c:v>
                </c:pt>
                <c:pt idx="255">
                  <c:v>130.99771388975955</c:v>
                </c:pt>
                <c:pt idx="256">
                  <c:v>130.99771388975955</c:v>
                </c:pt>
                <c:pt idx="257">
                  <c:v>130.99771388975955</c:v>
                </c:pt>
                <c:pt idx="258">
                  <c:v>130.99771388975955</c:v>
                </c:pt>
                <c:pt idx="259">
                  <c:v>130.99771388975955</c:v>
                </c:pt>
                <c:pt idx="260">
                  <c:v>130.99771388975955</c:v>
                </c:pt>
                <c:pt idx="261">
                  <c:v>130.99771388975955</c:v>
                </c:pt>
                <c:pt idx="262">
                  <c:v>130.99771388975955</c:v>
                </c:pt>
                <c:pt idx="263">
                  <c:v>130.99771388975955</c:v>
                </c:pt>
                <c:pt idx="264">
                  <c:v>130.99771388975955</c:v>
                </c:pt>
                <c:pt idx="265">
                  <c:v>130.99771388975955</c:v>
                </c:pt>
                <c:pt idx="266">
                  <c:v>130.99771388975955</c:v>
                </c:pt>
                <c:pt idx="267">
                  <c:v>130.99771388975955</c:v>
                </c:pt>
                <c:pt idx="268">
                  <c:v>130.99771388975955</c:v>
                </c:pt>
                <c:pt idx="269">
                  <c:v>130.99771388975955</c:v>
                </c:pt>
                <c:pt idx="270">
                  <c:v>130.99771388975955</c:v>
                </c:pt>
                <c:pt idx="271">
                  <c:v>130.99771388975955</c:v>
                </c:pt>
                <c:pt idx="272">
                  <c:v>130.99771388975955</c:v>
                </c:pt>
                <c:pt idx="273">
                  <c:v>130.99771388975955</c:v>
                </c:pt>
                <c:pt idx="274">
                  <c:v>151.95069508637943</c:v>
                </c:pt>
                <c:pt idx="275">
                  <c:v>151.95069508637943</c:v>
                </c:pt>
                <c:pt idx="276">
                  <c:v>151.95069508637943</c:v>
                </c:pt>
                <c:pt idx="277">
                  <c:v>151.95069508637943</c:v>
                </c:pt>
                <c:pt idx="278">
                  <c:v>151.95069508637943</c:v>
                </c:pt>
                <c:pt idx="279">
                  <c:v>151.95069508637943</c:v>
                </c:pt>
                <c:pt idx="280">
                  <c:v>151.95069508637943</c:v>
                </c:pt>
                <c:pt idx="281">
                  <c:v>151.95069508637943</c:v>
                </c:pt>
                <c:pt idx="282">
                  <c:v>151.95069508637943</c:v>
                </c:pt>
                <c:pt idx="283">
                  <c:v>151.95069508637943</c:v>
                </c:pt>
                <c:pt idx="284">
                  <c:v>151.95069508637943</c:v>
                </c:pt>
                <c:pt idx="285">
                  <c:v>151.95069508637943</c:v>
                </c:pt>
                <c:pt idx="286">
                  <c:v>151.95069508637943</c:v>
                </c:pt>
                <c:pt idx="287">
                  <c:v>151.95069508637943</c:v>
                </c:pt>
                <c:pt idx="288">
                  <c:v>151.95069508637943</c:v>
                </c:pt>
                <c:pt idx="289">
                  <c:v>151.95069508637943</c:v>
                </c:pt>
                <c:pt idx="290">
                  <c:v>151.95069508637943</c:v>
                </c:pt>
                <c:pt idx="291">
                  <c:v>151.95069508637943</c:v>
                </c:pt>
                <c:pt idx="292">
                  <c:v>151.95069508637943</c:v>
                </c:pt>
                <c:pt idx="293">
                  <c:v>151.95069508637943</c:v>
                </c:pt>
                <c:pt idx="294">
                  <c:v>151.95069508637943</c:v>
                </c:pt>
                <c:pt idx="295">
                  <c:v>151.95069508637943</c:v>
                </c:pt>
                <c:pt idx="296">
                  <c:v>151.95069508637943</c:v>
                </c:pt>
                <c:pt idx="297">
                  <c:v>151.95069508637943</c:v>
                </c:pt>
                <c:pt idx="298">
                  <c:v>151.95069508637943</c:v>
                </c:pt>
                <c:pt idx="299">
                  <c:v>151.95069508637943</c:v>
                </c:pt>
                <c:pt idx="300">
                  <c:v>151.95069508637943</c:v>
                </c:pt>
                <c:pt idx="301">
                  <c:v>151.95069508637943</c:v>
                </c:pt>
                <c:pt idx="302">
                  <c:v>151.95069508637943</c:v>
                </c:pt>
                <c:pt idx="303">
                  <c:v>151.95069508637943</c:v>
                </c:pt>
                <c:pt idx="304">
                  <c:v>151.95069508637943</c:v>
                </c:pt>
                <c:pt idx="305">
                  <c:v>156.98787663738059</c:v>
                </c:pt>
                <c:pt idx="306">
                  <c:v>156.98787663738059</c:v>
                </c:pt>
                <c:pt idx="307">
                  <c:v>156.98787663738059</c:v>
                </c:pt>
                <c:pt idx="308">
                  <c:v>156.98787663738059</c:v>
                </c:pt>
                <c:pt idx="309">
                  <c:v>156.98787663738059</c:v>
                </c:pt>
                <c:pt idx="310">
                  <c:v>156.98787663738059</c:v>
                </c:pt>
                <c:pt idx="311">
                  <c:v>156.98787663738059</c:v>
                </c:pt>
                <c:pt idx="312">
                  <c:v>156.98787663738059</c:v>
                </c:pt>
                <c:pt idx="313">
                  <c:v>156.98787663738059</c:v>
                </c:pt>
                <c:pt idx="314">
                  <c:v>156.98787663738059</c:v>
                </c:pt>
                <c:pt idx="315">
                  <c:v>156.98787663738059</c:v>
                </c:pt>
                <c:pt idx="316">
                  <c:v>156.98787663738059</c:v>
                </c:pt>
                <c:pt idx="317">
                  <c:v>156.98787663738059</c:v>
                </c:pt>
                <c:pt idx="318">
                  <c:v>156.98787663738059</c:v>
                </c:pt>
                <c:pt idx="319">
                  <c:v>156.98787663738059</c:v>
                </c:pt>
                <c:pt idx="320">
                  <c:v>156.98787663738059</c:v>
                </c:pt>
                <c:pt idx="321">
                  <c:v>156.98787663738059</c:v>
                </c:pt>
                <c:pt idx="322">
                  <c:v>156.98787663738059</c:v>
                </c:pt>
                <c:pt idx="323">
                  <c:v>156.98787663738059</c:v>
                </c:pt>
                <c:pt idx="324">
                  <c:v>156.98787663738059</c:v>
                </c:pt>
                <c:pt idx="325">
                  <c:v>156.98787663738059</c:v>
                </c:pt>
                <c:pt idx="326">
                  <c:v>156.98787663738059</c:v>
                </c:pt>
                <c:pt idx="327">
                  <c:v>156.98787663738059</c:v>
                </c:pt>
                <c:pt idx="328">
                  <c:v>156.98787663738059</c:v>
                </c:pt>
                <c:pt idx="329">
                  <c:v>156.98787663738059</c:v>
                </c:pt>
                <c:pt idx="330">
                  <c:v>156.98787663738059</c:v>
                </c:pt>
                <c:pt idx="331">
                  <c:v>156.98787663738059</c:v>
                </c:pt>
                <c:pt idx="332">
                  <c:v>156.98787663738059</c:v>
                </c:pt>
                <c:pt idx="333">
                  <c:v>156.98787663738059</c:v>
                </c:pt>
                <c:pt idx="334">
                  <c:v>156.98787663738059</c:v>
                </c:pt>
                <c:pt idx="335">
                  <c:v>160.67459675359544</c:v>
                </c:pt>
                <c:pt idx="336">
                  <c:v>160.67459675359544</c:v>
                </c:pt>
                <c:pt idx="337">
                  <c:v>160.67459675359544</c:v>
                </c:pt>
                <c:pt idx="338">
                  <c:v>160.67459675359544</c:v>
                </c:pt>
                <c:pt idx="339">
                  <c:v>160.67459675359544</c:v>
                </c:pt>
                <c:pt idx="340">
                  <c:v>160.67459675359544</c:v>
                </c:pt>
                <c:pt idx="341">
                  <c:v>160.67459675359544</c:v>
                </c:pt>
                <c:pt idx="342">
                  <c:v>160.67459675359544</c:v>
                </c:pt>
                <c:pt idx="343">
                  <c:v>160.67459675359544</c:v>
                </c:pt>
                <c:pt idx="344">
                  <c:v>160.67459675359544</c:v>
                </c:pt>
                <c:pt idx="345">
                  <c:v>160.67459675359544</c:v>
                </c:pt>
                <c:pt idx="346">
                  <c:v>160.67459675359544</c:v>
                </c:pt>
                <c:pt idx="347">
                  <c:v>160.67459675359544</c:v>
                </c:pt>
                <c:pt idx="348">
                  <c:v>160.67459675359544</c:v>
                </c:pt>
                <c:pt idx="349">
                  <c:v>160.67459675359544</c:v>
                </c:pt>
                <c:pt idx="350">
                  <c:v>160.67459675359544</c:v>
                </c:pt>
                <c:pt idx="351">
                  <c:v>160.67459675359544</c:v>
                </c:pt>
                <c:pt idx="352">
                  <c:v>160.67459675359544</c:v>
                </c:pt>
                <c:pt idx="353">
                  <c:v>160.67459675359544</c:v>
                </c:pt>
                <c:pt idx="354">
                  <c:v>160.67459675359544</c:v>
                </c:pt>
                <c:pt idx="355">
                  <c:v>160.67459675359544</c:v>
                </c:pt>
                <c:pt idx="356">
                  <c:v>160.67459675359544</c:v>
                </c:pt>
                <c:pt idx="357">
                  <c:v>160.67459675359544</c:v>
                </c:pt>
                <c:pt idx="358">
                  <c:v>160.67459675359544</c:v>
                </c:pt>
                <c:pt idx="359">
                  <c:v>160.67459675359544</c:v>
                </c:pt>
                <c:pt idx="360">
                  <c:v>160.67459675359544</c:v>
                </c:pt>
                <c:pt idx="361">
                  <c:v>160.67459675359544</c:v>
                </c:pt>
                <c:pt idx="362">
                  <c:v>160.67459675359544</c:v>
                </c:pt>
                <c:pt idx="363">
                  <c:v>160.67459675359544</c:v>
                </c:pt>
                <c:pt idx="364">
                  <c:v>160.67459675359544</c:v>
                </c:pt>
                <c:pt idx="365">
                  <c:v>160.67459675359544</c:v>
                </c:pt>
                <c:pt idx="366">
                  <c:v>149.72035477083287</c:v>
                </c:pt>
                <c:pt idx="367">
                  <c:v>149.72035477083287</c:v>
                </c:pt>
                <c:pt idx="368">
                  <c:v>149.72035477083287</c:v>
                </c:pt>
                <c:pt idx="369">
                  <c:v>149.72035477083287</c:v>
                </c:pt>
                <c:pt idx="370">
                  <c:v>149.72035477083287</c:v>
                </c:pt>
                <c:pt idx="371">
                  <c:v>149.72035477083287</c:v>
                </c:pt>
                <c:pt idx="372">
                  <c:v>149.72035477083287</c:v>
                </c:pt>
                <c:pt idx="373">
                  <c:v>149.72035477083287</c:v>
                </c:pt>
                <c:pt idx="374">
                  <c:v>149.72035477083287</c:v>
                </c:pt>
                <c:pt idx="375">
                  <c:v>149.72035477083287</c:v>
                </c:pt>
                <c:pt idx="376">
                  <c:v>149.72035477083287</c:v>
                </c:pt>
                <c:pt idx="377">
                  <c:v>149.72035477083287</c:v>
                </c:pt>
                <c:pt idx="378">
                  <c:v>149.72035477083287</c:v>
                </c:pt>
                <c:pt idx="379">
                  <c:v>149.72035477083287</c:v>
                </c:pt>
                <c:pt idx="380">
                  <c:v>149.72035477083287</c:v>
                </c:pt>
                <c:pt idx="381">
                  <c:v>149.72035477083287</c:v>
                </c:pt>
                <c:pt idx="382">
                  <c:v>149.72035477083287</c:v>
                </c:pt>
                <c:pt idx="383">
                  <c:v>149.72035477083287</c:v>
                </c:pt>
                <c:pt idx="384">
                  <c:v>149.72035477083287</c:v>
                </c:pt>
                <c:pt idx="385">
                  <c:v>149.72035477083287</c:v>
                </c:pt>
                <c:pt idx="386">
                  <c:v>149.72035477083287</c:v>
                </c:pt>
                <c:pt idx="387">
                  <c:v>149.72035477083287</c:v>
                </c:pt>
                <c:pt idx="388">
                  <c:v>149.72035477083287</c:v>
                </c:pt>
                <c:pt idx="389">
                  <c:v>149.72035477083287</c:v>
                </c:pt>
                <c:pt idx="390">
                  <c:v>149.72035477083287</c:v>
                </c:pt>
                <c:pt idx="391">
                  <c:v>149.72035477083287</c:v>
                </c:pt>
                <c:pt idx="392">
                  <c:v>149.72035477083287</c:v>
                </c:pt>
                <c:pt idx="393">
                  <c:v>149.72035477083287</c:v>
                </c:pt>
                <c:pt idx="394">
                  <c:v>149.72035477083287</c:v>
                </c:pt>
                <c:pt idx="395">
                  <c:v>149.72035477083287</c:v>
                </c:pt>
                <c:pt idx="396">
                  <c:v>149.72035477083287</c:v>
                </c:pt>
                <c:pt idx="397">
                  <c:v>127.01563948303999</c:v>
                </c:pt>
                <c:pt idx="398">
                  <c:v>127.01563948303999</c:v>
                </c:pt>
                <c:pt idx="399">
                  <c:v>127.01563948303999</c:v>
                </c:pt>
                <c:pt idx="400">
                  <c:v>127.01563948303999</c:v>
                </c:pt>
                <c:pt idx="401">
                  <c:v>127.01563948303999</c:v>
                </c:pt>
                <c:pt idx="402">
                  <c:v>127.01563948303999</c:v>
                </c:pt>
                <c:pt idx="403">
                  <c:v>127.01563948303999</c:v>
                </c:pt>
                <c:pt idx="404">
                  <c:v>127.01563948303999</c:v>
                </c:pt>
                <c:pt idx="405">
                  <c:v>127.01563948303999</c:v>
                </c:pt>
                <c:pt idx="406">
                  <c:v>127.01563948303999</c:v>
                </c:pt>
                <c:pt idx="407">
                  <c:v>127.01563948303999</c:v>
                </c:pt>
                <c:pt idx="408">
                  <c:v>127.01563948303999</c:v>
                </c:pt>
                <c:pt idx="409">
                  <c:v>127.01563948303999</c:v>
                </c:pt>
                <c:pt idx="410">
                  <c:v>127.01563948303999</c:v>
                </c:pt>
                <c:pt idx="411">
                  <c:v>127.01563948303999</c:v>
                </c:pt>
                <c:pt idx="412">
                  <c:v>127.01563948303999</c:v>
                </c:pt>
                <c:pt idx="413">
                  <c:v>127.01563948303999</c:v>
                </c:pt>
                <c:pt idx="414">
                  <c:v>127.01563948303999</c:v>
                </c:pt>
                <c:pt idx="415">
                  <c:v>127.01563948303999</c:v>
                </c:pt>
                <c:pt idx="416">
                  <c:v>127.01563948303999</c:v>
                </c:pt>
                <c:pt idx="417">
                  <c:v>127.01563948303999</c:v>
                </c:pt>
                <c:pt idx="418">
                  <c:v>127.01563948303999</c:v>
                </c:pt>
                <c:pt idx="419">
                  <c:v>127.01563948303999</c:v>
                </c:pt>
                <c:pt idx="420">
                  <c:v>127.01563948303999</c:v>
                </c:pt>
                <c:pt idx="421">
                  <c:v>127.01563948303999</c:v>
                </c:pt>
                <c:pt idx="422">
                  <c:v>127.01563948303999</c:v>
                </c:pt>
                <c:pt idx="423">
                  <c:v>127.01563948303999</c:v>
                </c:pt>
                <c:pt idx="424">
                  <c:v>127.01563948303999</c:v>
                </c:pt>
                <c:pt idx="425">
                  <c:v>127.01563948303999</c:v>
                </c:pt>
                <c:pt idx="426">
                  <c:v>127.01563948303999</c:v>
                </c:pt>
                <c:pt idx="427">
                  <c:v>100.56403316696498</c:v>
                </c:pt>
                <c:pt idx="428">
                  <c:v>100.56403316696498</c:v>
                </c:pt>
                <c:pt idx="429">
                  <c:v>100.56403316696498</c:v>
                </c:pt>
                <c:pt idx="430">
                  <c:v>100.56403316696498</c:v>
                </c:pt>
                <c:pt idx="431">
                  <c:v>100.56403316696498</c:v>
                </c:pt>
                <c:pt idx="432">
                  <c:v>100.56403316696498</c:v>
                </c:pt>
                <c:pt idx="433">
                  <c:v>100.56403316696498</c:v>
                </c:pt>
                <c:pt idx="434">
                  <c:v>100.56403316696498</c:v>
                </c:pt>
                <c:pt idx="435">
                  <c:v>100.56403316696498</c:v>
                </c:pt>
                <c:pt idx="436">
                  <c:v>100.56403316696498</c:v>
                </c:pt>
                <c:pt idx="437">
                  <c:v>100.56403316696498</c:v>
                </c:pt>
                <c:pt idx="438">
                  <c:v>100.56403316696498</c:v>
                </c:pt>
                <c:pt idx="439">
                  <c:v>100.56403316696498</c:v>
                </c:pt>
                <c:pt idx="440">
                  <c:v>100.56403316696498</c:v>
                </c:pt>
                <c:pt idx="441">
                  <c:v>100.56403316696498</c:v>
                </c:pt>
                <c:pt idx="442">
                  <c:v>100.56403316696498</c:v>
                </c:pt>
                <c:pt idx="443">
                  <c:v>100.56403316696498</c:v>
                </c:pt>
                <c:pt idx="444">
                  <c:v>100.56403316696498</c:v>
                </c:pt>
                <c:pt idx="445">
                  <c:v>100.56403316696498</c:v>
                </c:pt>
                <c:pt idx="446">
                  <c:v>100.56403316696498</c:v>
                </c:pt>
                <c:pt idx="447">
                  <c:v>100.56403316696498</c:v>
                </c:pt>
                <c:pt idx="448">
                  <c:v>100.56403316696498</c:v>
                </c:pt>
                <c:pt idx="449">
                  <c:v>100.56403316696498</c:v>
                </c:pt>
                <c:pt idx="450">
                  <c:v>100.56403316696498</c:v>
                </c:pt>
                <c:pt idx="451">
                  <c:v>100.56403316696498</c:v>
                </c:pt>
                <c:pt idx="452">
                  <c:v>100.56403316696498</c:v>
                </c:pt>
                <c:pt idx="453">
                  <c:v>100.56403316696498</c:v>
                </c:pt>
                <c:pt idx="454">
                  <c:v>100.56403316696498</c:v>
                </c:pt>
                <c:pt idx="455">
                  <c:v>100.56403316696498</c:v>
                </c:pt>
                <c:pt idx="456">
                  <c:v>100.56403316696498</c:v>
                </c:pt>
                <c:pt idx="457">
                  <c:v>100.56403316696498</c:v>
                </c:pt>
                <c:pt idx="458">
                  <c:v>73.706025609248925</c:v>
                </c:pt>
                <c:pt idx="459">
                  <c:v>73.706025609248925</c:v>
                </c:pt>
                <c:pt idx="460">
                  <c:v>73.706025609248925</c:v>
                </c:pt>
                <c:pt idx="461">
                  <c:v>73.706025609248925</c:v>
                </c:pt>
                <c:pt idx="462">
                  <c:v>73.706025609248925</c:v>
                </c:pt>
                <c:pt idx="463">
                  <c:v>73.706025609248925</c:v>
                </c:pt>
                <c:pt idx="464">
                  <c:v>73.706025609248925</c:v>
                </c:pt>
                <c:pt idx="465">
                  <c:v>73.706025609248925</c:v>
                </c:pt>
                <c:pt idx="466">
                  <c:v>73.706025609248925</c:v>
                </c:pt>
                <c:pt idx="467">
                  <c:v>73.706025609248925</c:v>
                </c:pt>
                <c:pt idx="468">
                  <c:v>73.706025609248925</c:v>
                </c:pt>
                <c:pt idx="469">
                  <c:v>73.706025609248925</c:v>
                </c:pt>
                <c:pt idx="470">
                  <c:v>73.706025609248925</c:v>
                </c:pt>
                <c:pt idx="471">
                  <c:v>73.706025609248925</c:v>
                </c:pt>
                <c:pt idx="472">
                  <c:v>73.706025609248925</c:v>
                </c:pt>
                <c:pt idx="473">
                  <c:v>73.706025609248925</c:v>
                </c:pt>
                <c:pt idx="474">
                  <c:v>73.706025609248925</c:v>
                </c:pt>
                <c:pt idx="475">
                  <c:v>73.706025609248925</c:v>
                </c:pt>
                <c:pt idx="476">
                  <c:v>73.706025609248925</c:v>
                </c:pt>
                <c:pt idx="477">
                  <c:v>73.706025609248925</c:v>
                </c:pt>
                <c:pt idx="478">
                  <c:v>73.706025609248925</c:v>
                </c:pt>
                <c:pt idx="479">
                  <c:v>73.706025609248925</c:v>
                </c:pt>
                <c:pt idx="480">
                  <c:v>73.706025609248925</c:v>
                </c:pt>
                <c:pt idx="481">
                  <c:v>73.706025609248925</c:v>
                </c:pt>
                <c:pt idx="482">
                  <c:v>73.706025609248925</c:v>
                </c:pt>
                <c:pt idx="483">
                  <c:v>73.706025609248925</c:v>
                </c:pt>
                <c:pt idx="484">
                  <c:v>73.706025609248925</c:v>
                </c:pt>
                <c:pt idx="485">
                  <c:v>73.706025609248925</c:v>
                </c:pt>
                <c:pt idx="486">
                  <c:v>73.706025609248925</c:v>
                </c:pt>
                <c:pt idx="487">
                  <c:v>73.706025609248925</c:v>
                </c:pt>
                <c:pt idx="488">
                  <c:v>62.841717284505812</c:v>
                </c:pt>
                <c:pt idx="489">
                  <c:v>62.841717284505812</c:v>
                </c:pt>
                <c:pt idx="490">
                  <c:v>62.841717284505812</c:v>
                </c:pt>
                <c:pt idx="491">
                  <c:v>62.841717284505812</c:v>
                </c:pt>
                <c:pt idx="492">
                  <c:v>62.841717284505812</c:v>
                </c:pt>
                <c:pt idx="493">
                  <c:v>62.841717284505812</c:v>
                </c:pt>
                <c:pt idx="494">
                  <c:v>62.841717284505812</c:v>
                </c:pt>
                <c:pt idx="495">
                  <c:v>62.841717284505812</c:v>
                </c:pt>
                <c:pt idx="496">
                  <c:v>62.841717284505812</c:v>
                </c:pt>
                <c:pt idx="497">
                  <c:v>62.841717284505812</c:v>
                </c:pt>
                <c:pt idx="498">
                  <c:v>62.841717284505812</c:v>
                </c:pt>
                <c:pt idx="499">
                  <c:v>62.841717284505812</c:v>
                </c:pt>
                <c:pt idx="500">
                  <c:v>62.841717284505812</c:v>
                </c:pt>
                <c:pt idx="501">
                  <c:v>62.841717284505812</c:v>
                </c:pt>
                <c:pt idx="502">
                  <c:v>62.841717284505812</c:v>
                </c:pt>
                <c:pt idx="503">
                  <c:v>62.841717284505812</c:v>
                </c:pt>
                <c:pt idx="504">
                  <c:v>62.841717284505812</c:v>
                </c:pt>
                <c:pt idx="505">
                  <c:v>62.841717284505812</c:v>
                </c:pt>
                <c:pt idx="506">
                  <c:v>62.841717284505812</c:v>
                </c:pt>
                <c:pt idx="507">
                  <c:v>62.841717284505812</c:v>
                </c:pt>
                <c:pt idx="508">
                  <c:v>62.841717284505812</c:v>
                </c:pt>
                <c:pt idx="509">
                  <c:v>62.841717284505812</c:v>
                </c:pt>
                <c:pt idx="510">
                  <c:v>62.841717284505812</c:v>
                </c:pt>
                <c:pt idx="511">
                  <c:v>62.841717284505812</c:v>
                </c:pt>
                <c:pt idx="512">
                  <c:v>62.841717284505812</c:v>
                </c:pt>
                <c:pt idx="513">
                  <c:v>62.841717284505812</c:v>
                </c:pt>
                <c:pt idx="514">
                  <c:v>62.841717284505812</c:v>
                </c:pt>
                <c:pt idx="515">
                  <c:v>62.841717284505812</c:v>
                </c:pt>
                <c:pt idx="516">
                  <c:v>62.841717284505812</c:v>
                </c:pt>
                <c:pt idx="517">
                  <c:v>62.841717284505812</c:v>
                </c:pt>
                <c:pt idx="518">
                  <c:v>62.841717284505812</c:v>
                </c:pt>
                <c:pt idx="519">
                  <c:v>91.47713882996095</c:v>
                </c:pt>
                <c:pt idx="520">
                  <c:v>91.47713882996095</c:v>
                </c:pt>
                <c:pt idx="521">
                  <c:v>91.47713882996095</c:v>
                </c:pt>
                <c:pt idx="522">
                  <c:v>91.47713882996095</c:v>
                </c:pt>
                <c:pt idx="523">
                  <c:v>91.47713882996095</c:v>
                </c:pt>
                <c:pt idx="524">
                  <c:v>91.47713882996095</c:v>
                </c:pt>
                <c:pt idx="525">
                  <c:v>91.47713882996095</c:v>
                </c:pt>
                <c:pt idx="526">
                  <c:v>91.47713882996095</c:v>
                </c:pt>
                <c:pt idx="527">
                  <c:v>91.47713882996095</c:v>
                </c:pt>
                <c:pt idx="528">
                  <c:v>91.47713882996095</c:v>
                </c:pt>
                <c:pt idx="529">
                  <c:v>91.47713882996095</c:v>
                </c:pt>
                <c:pt idx="530">
                  <c:v>91.47713882996095</c:v>
                </c:pt>
                <c:pt idx="531">
                  <c:v>91.47713882996095</c:v>
                </c:pt>
                <c:pt idx="532">
                  <c:v>91.47713882996095</c:v>
                </c:pt>
                <c:pt idx="533">
                  <c:v>91.47713882996095</c:v>
                </c:pt>
                <c:pt idx="534">
                  <c:v>91.47713882996095</c:v>
                </c:pt>
                <c:pt idx="535">
                  <c:v>91.47713882996095</c:v>
                </c:pt>
                <c:pt idx="536">
                  <c:v>91.47713882996095</c:v>
                </c:pt>
                <c:pt idx="537">
                  <c:v>91.47713882996095</c:v>
                </c:pt>
                <c:pt idx="538">
                  <c:v>91.47713882996095</c:v>
                </c:pt>
                <c:pt idx="539">
                  <c:v>91.47713882996095</c:v>
                </c:pt>
                <c:pt idx="540">
                  <c:v>91.47713882996095</c:v>
                </c:pt>
                <c:pt idx="541">
                  <c:v>91.47713882996095</c:v>
                </c:pt>
                <c:pt idx="542">
                  <c:v>91.47713882996095</c:v>
                </c:pt>
                <c:pt idx="543">
                  <c:v>91.47713882996095</c:v>
                </c:pt>
                <c:pt idx="544">
                  <c:v>91.47713882996095</c:v>
                </c:pt>
                <c:pt idx="545">
                  <c:v>91.47713882996095</c:v>
                </c:pt>
                <c:pt idx="546">
                  <c:v>91.47713882996095</c:v>
                </c:pt>
                <c:pt idx="547">
                  <c:v>91.47713882996095</c:v>
                </c:pt>
                <c:pt idx="548">
                  <c:v>91.47713882996095</c:v>
                </c:pt>
                <c:pt idx="549">
                  <c:v>91.47713882996095</c:v>
                </c:pt>
                <c:pt idx="550">
                  <c:v>118.05413966650116</c:v>
                </c:pt>
                <c:pt idx="551">
                  <c:v>118.05413966650116</c:v>
                </c:pt>
                <c:pt idx="552">
                  <c:v>118.05413966650116</c:v>
                </c:pt>
                <c:pt idx="553">
                  <c:v>118.05413966650116</c:v>
                </c:pt>
                <c:pt idx="554">
                  <c:v>118.05413966650116</c:v>
                </c:pt>
                <c:pt idx="555">
                  <c:v>118.05413966650116</c:v>
                </c:pt>
                <c:pt idx="556">
                  <c:v>118.05413966650116</c:v>
                </c:pt>
                <c:pt idx="557">
                  <c:v>118.05413966650116</c:v>
                </c:pt>
                <c:pt idx="558">
                  <c:v>118.05413966650116</c:v>
                </c:pt>
                <c:pt idx="559">
                  <c:v>118.05413966650116</c:v>
                </c:pt>
                <c:pt idx="560">
                  <c:v>118.05413966650116</c:v>
                </c:pt>
                <c:pt idx="561">
                  <c:v>118.05413966650116</c:v>
                </c:pt>
                <c:pt idx="562">
                  <c:v>118.05413966650116</c:v>
                </c:pt>
                <c:pt idx="563">
                  <c:v>118.05413966650116</c:v>
                </c:pt>
                <c:pt idx="564">
                  <c:v>118.05413966650116</c:v>
                </c:pt>
                <c:pt idx="565">
                  <c:v>118.05413966650116</c:v>
                </c:pt>
                <c:pt idx="566">
                  <c:v>118.05413966650116</c:v>
                </c:pt>
                <c:pt idx="567">
                  <c:v>118.05413966650116</c:v>
                </c:pt>
                <c:pt idx="568">
                  <c:v>118.05413966650116</c:v>
                </c:pt>
                <c:pt idx="569">
                  <c:v>118.05413966650116</c:v>
                </c:pt>
                <c:pt idx="570">
                  <c:v>118.05413966650116</c:v>
                </c:pt>
                <c:pt idx="571">
                  <c:v>118.05413966650116</c:v>
                </c:pt>
                <c:pt idx="572">
                  <c:v>118.05413966650116</c:v>
                </c:pt>
                <c:pt idx="573">
                  <c:v>118.05413966650116</c:v>
                </c:pt>
                <c:pt idx="574">
                  <c:v>118.05413966650116</c:v>
                </c:pt>
                <c:pt idx="575">
                  <c:v>118.05413966650116</c:v>
                </c:pt>
                <c:pt idx="576">
                  <c:v>118.05413966650116</c:v>
                </c:pt>
                <c:pt idx="577">
                  <c:v>118.05413966650116</c:v>
                </c:pt>
                <c:pt idx="578">
                  <c:v>138.2881629195077</c:v>
                </c:pt>
                <c:pt idx="579">
                  <c:v>138.2881629195077</c:v>
                </c:pt>
                <c:pt idx="580">
                  <c:v>138.2881629195077</c:v>
                </c:pt>
                <c:pt idx="581">
                  <c:v>138.2881629195077</c:v>
                </c:pt>
                <c:pt idx="582">
                  <c:v>138.2881629195077</c:v>
                </c:pt>
                <c:pt idx="583">
                  <c:v>138.2881629195077</c:v>
                </c:pt>
                <c:pt idx="584">
                  <c:v>138.2881629195077</c:v>
                </c:pt>
                <c:pt idx="585">
                  <c:v>138.2881629195077</c:v>
                </c:pt>
                <c:pt idx="586">
                  <c:v>138.2881629195077</c:v>
                </c:pt>
                <c:pt idx="587">
                  <c:v>138.2881629195077</c:v>
                </c:pt>
                <c:pt idx="588">
                  <c:v>138.2881629195077</c:v>
                </c:pt>
                <c:pt idx="589">
                  <c:v>138.2881629195077</c:v>
                </c:pt>
                <c:pt idx="590">
                  <c:v>138.2881629195077</c:v>
                </c:pt>
                <c:pt idx="591">
                  <c:v>138.2881629195077</c:v>
                </c:pt>
                <c:pt idx="592">
                  <c:v>138.2881629195077</c:v>
                </c:pt>
                <c:pt idx="593">
                  <c:v>138.2881629195077</c:v>
                </c:pt>
                <c:pt idx="594">
                  <c:v>138.2881629195077</c:v>
                </c:pt>
                <c:pt idx="595">
                  <c:v>138.2881629195077</c:v>
                </c:pt>
                <c:pt idx="596">
                  <c:v>138.2881629195077</c:v>
                </c:pt>
                <c:pt idx="597">
                  <c:v>138.2881629195077</c:v>
                </c:pt>
                <c:pt idx="598">
                  <c:v>138.2881629195077</c:v>
                </c:pt>
                <c:pt idx="599">
                  <c:v>138.2881629195077</c:v>
                </c:pt>
                <c:pt idx="600">
                  <c:v>138.2881629195077</c:v>
                </c:pt>
                <c:pt idx="601">
                  <c:v>138.2881629195077</c:v>
                </c:pt>
                <c:pt idx="602">
                  <c:v>138.2881629195077</c:v>
                </c:pt>
                <c:pt idx="603">
                  <c:v>138.2881629195077</c:v>
                </c:pt>
                <c:pt idx="604">
                  <c:v>138.2881629195077</c:v>
                </c:pt>
                <c:pt idx="605">
                  <c:v>138.2881629195077</c:v>
                </c:pt>
                <c:pt idx="606">
                  <c:v>138.2881629195077</c:v>
                </c:pt>
                <c:pt idx="607">
                  <c:v>138.2881629195077</c:v>
                </c:pt>
                <c:pt idx="608">
                  <c:v>138.2881629195077</c:v>
                </c:pt>
                <c:pt idx="609">
                  <c:v>160.29808456711109</c:v>
                </c:pt>
                <c:pt idx="610">
                  <c:v>160.29808456711109</c:v>
                </c:pt>
                <c:pt idx="611">
                  <c:v>160.29808456711109</c:v>
                </c:pt>
                <c:pt idx="612">
                  <c:v>160.29808456711109</c:v>
                </c:pt>
                <c:pt idx="613">
                  <c:v>160.29808456711109</c:v>
                </c:pt>
                <c:pt idx="614">
                  <c:v>160.29808456711109</c:v>
                </c:pt>
                <c:pt idx="615">
                  <c:v>160.29808456711109</c:v>
                </c:pt>
                <c:pt idx="616">
                  <c:v>160.29808456711109</c:v>
                </c:pt>
                <c:pt idx="617">
                  <c:v>160.29808456711109</c:v>
                </c:pt>
                <c:pt idx="618">
                  <c:v>160.29808456711109</c:v>
                </c:pt>
                <c:pt idx="619">
                  <c:v>160.29808456711109</c:v>
                </c:pt>
                <c:pt idx="620">
                  <c:v>160.29808456711109</c:v>
                </c:pt>
                <c:pt idx="621">
                  <c:v>160.29808456711109</c:v>
                </c:pt>
                <c:pt idx="622">
                  <c:v>160.29808456711109</c:v>
                </c:pt>
                <c:pt idx="623">
                  <c:v>160.29808456711109</c:v>
                </c:pt>
                <c:pt idx="624">
                  <c:v>160.29808456711109</c:v>
                </c:pt>
                <c:pt idx="625">
                  <c:v>160.29808456711109</c:v>
                </c:pt>
                <c:pt idx="626">
                  <c:v>160.29808456711109</c:v>
                </c:pt>
                <c:pt idx="627">
                  <c:v>160.29808456711109</c:v>
                </c:pt>
                <c:pt idx="628">
                  <c:v>160.29808456711109</c:v>
                </c:pt>
                <c:pt idx="629">
                  <c:v>160.29808456711109</c:v>
                </c:pt>
                <c:pt idx="630">
                  <c:v>160.29808456711109</c:v>
                </c:pt>
                <c:pt idx="631">
                  <c:v>160.29808456711109</c:v>
                </c:pt>
                <c:pt idx="632">
                  <c:v>160.29808456711109</c:v>
                </c:pt>
                <c:pt idx="633">
                  <c:v>160.29808456711109</c:v>
                </c:pt>
                <c:pt idx="634">
                  <c:v>160.29808456711109</c:v>
                </c:pt>
                <c:pt idx="635">
                  <c:v>160.29808456711109</c:v>
                </c:pt>
                <c:pt idx="636">
                  <c:v>160.29808456711109</c:v>
                </c:pt>
                <c:pt idx="637">
                  <c:v>160.29808456711109</c:v>
                </c:pt>
                <c:pt idx="638">
                  <c:v>160.29808456711109</c:v>
                </c:pt>
                <c:pt idx="639">
                  <c:v>187.39538365779407</c:v>
                </c:pt>
                <c:pt idx="640">
                  <c:v>187.39538365779407</c:v>
                </c:pt>
                <c:pt idx="641">
                  <c:v>187.39538365779407</c:v>
                </c:pt>
                <c:pt idx="642">
                  <c:v>187.39538365779407</c:v>
                </c:pt>
                <c:pt idx="643">
                  <c:v>187.39538365779407</c:v>
                </c:pt>
                <c:pt idx="644">
                  <c:v>187.39538365779407</c:v>
                </c:pt>
                <c:pt idx="645">
                  <c:v>187.39538365779407</c:v>
                </c:pt>
                <c:pt idx="646">
                  <c:v>187.39538365779407</c:v>
                </c:pt>
                <c:pt idx="647">
                  <c:v>187.39538365779407</c:v>
                </c:pt>
                <c:pt idx="648">
                  <c:v>187.39538365779407</c:v>
                </c:pt>
                <c:pt idx="649">
                  <c:v>187.39538365779407</c:v>
                </c:pt>
                <c:pt idx="650">
                  <c:v>187.39538365779407</c:v>
                </c:pt>
                <c:pt idx="651">
                  <c:v>187.39538365779407</c:v>
                </c:pt>
                <c:pt idx="652">
                  <c:v>187.39538365779407</c:v>
                </c:pt>
                <c:pt idx="653">
                  <c:v>187.39538365779407</c:v>
                </c:pt>
                <c:pt idx="654">
                  <c:v>187.39538365779407</c:v>
                </c:pt>
                <c:pt idx="655">
                  <c:v>187.39538365779407</c:v>
                </c:pt>
                <c:pt idx="656">
                  <c:v>187.39538365779407</c:v>
                </c:pt>
                <c:pt idx="657">
                  <c:v>187.39538365779407</c:v>
                </c:pt>
                <c:pt idx="658">
                  <c:v>187.39538365779407</c:v>
                </c:pt>
                <c:pt idx="659">
                  <c:v>187.39538365779407</c:v>
                </c:pt>
                <c:pt idx="660">
                  <c:v>187.39538365779407</c:v>
                </c:pt>
                <c:pt idx="661">
                  <c:v>187.39538365779407</c:v>
                </c:pt>
                <c:pt idx="662">
                  <c:v>187.39538365779407</c:v>
                </c:pt>
                <c:pt idx="663">
                  <c:v>187.39538365779407</c:v>
                </c:pt>
                <c:pt idx="664">
                  <c:v>187.39538365779407</c:v>
                </c:pt>
                <c:pt idx="665">
                  <c:v>187.39538365779407</c:v>
                </c:pt>
                <c:pt idx="666">
                  <c:v>187.39538365779407</c:v>
                </c:pt>
                <c:pt idx="667">
                  <c:v>187.39538365779407</c:v>
                </c:pt>
                <c:pt idx="668">
                  <c:v>187.39538365779407</c:v>
                </c:pt>
                <c:pt idx="669">
                  <c:v>187.39538365779407</c:v>
                </c:pt>
                <c:pt idx="670">
                  <c:v>192.45897258246356</c:v>
                </c:pt>
                <c:pt idx="671">
                  <c:v>192.45897258246356</c:v>
                </c:pt>
                <c:pt idx="672">
                  <c:v>192.45897258246356</c:v>
                </c:pt>
                <c:pt idx="673">
                  <c:v>192.45897258246356</c:v>
                </c:pt>
                <c:pt idx="674">
                  <c:v>192.45897258246356</c:v>
                </c:pt>
                <c:pt idx="675">
                  <c:v>192.45897258246356</c:v>
                </c:pt>
                <c:pt idx="676">
                  <c:v>192.45897258246356</c:v>
                </c:pt>
                <c:pt idx="677">
                  <c:v>192.45897258246356</c:v>
                </c:pt>
                <c:pt idx="678">
                  <c:v>192.45897258246356</c:v>
                </c:pt>
                <c:pt idx="679">
                  <c:v>192.45897258246356</c:v>
                </c:pt>
                <c:pt idx="680">
                  <c:v>192.45897258246356</c:v>
                </c:pt>
                <c:pt idx="681">
                  <c:v>192.45897258246356</c:v>
                </c:pt>
                <c:pt idx="682">
                  <c:v>192.45897258246356</c:v>
                </c:pt>
                <c:pt idx="683">
                  <c:v>192.45897258246356</c:v>
                </c:pt>
                <c:pt idx="684">
                  <c:v>192.45897258246356</c:v>
                </c:pt>
                <c:pt idx="685">
                  <c:v>192.45897258246356</c:v>
                </c:pt>
                <c:pt idx="686">
                  <c:v>192.45897258246356</c:v>
                </c:pt>
                <c:pt idx="687">
                  <c:v>192.45897258246356</c:v>
                </c:pt>
                <c:pt idx="688">
                  <c:v>192.45897258246356</c:v>
                </c:pt>
                <c:pt idx="689">
                  <c:v>192.45897258246356</c:v>
                </c:pt>
                <c:pt idx="690">
                  <c:v>192.45897258246356</c:v>
                </c:pt>
                <c:pt idx="691">
                  <c:v>192.45897258246356</c:v>
                </c:pt>
                <c:pt idx="692">
                  <c:v>192.45897258246356</c:v>
                </c:pt>
                <c:pt idx="693">
                  <c:v>192.45897258246356</c:v>
                </c:pt>
                <c:pt idx="694">
                  <c:v>192.45897258246356</c:v>
                </c:pt>
                <c:pt idx="695">
                  <c:v>192.45897258246356</c:v>
                </c:pt>
                <c:pt idx="696">
                  <c:v>192.45897258246356</c:v>
                </c:pt>
                <c:pt idx="697">
                  <c:v>192.45897258246356</c:v>
                </c:pt>
                <c:pt idx="698">
                  <c:v>192.45897258246356</c:v>
                </c:pt>
                <c:pt idx="699">
                  <c:v>192.45897258246356</c:v>
                </c:pt>
                <c:pt idx="700">
                  <c:v>199.07886965369516</c:v>
                </c:pt>
                <c:pt idx="701">
                  <c:v>199.07886965369516</c:v>
                </c:pt>
                <c:pt idx="702">
                  <c:v>199.07886965369516</c:v>
                </c:pt>
                <c:pt idx="703">
                  <c:v>199.07886965369516</c:v>
                </c:pt>
                <c:pt idx="704">
                  <c:v>199.07886965369516</c:v>
                </c:pt>
                <c:pt idx="705">
                  <c:v>199.07886965369516</c:v>
                </c:pt>
                <c:pt idx="706">
                  <c:v>199.07886965369516</c:v>
                </c:pt>
                <c:pt idx="707">
                  <c:v>199.07886965369516</c:v>
                </c:pt>
                <c:pt idx="708">
                  <c:v>199.07886965369516</c:v>
                </c:pt>
                <c:pt idx="709">
                  <c:v>199.07886965369516</c:v>
                </c:pt>
                <c:pt idx="710">
                  <c:v>199.07886965369516</c:v>
                </c:pt>
                <c:pt idx="711">
                  <c:v>199.07886965369516</c:v>
                </c:pt>
                <c:pt idx="712">
                  <c:v>199.07886965369516</c:v>
                </c:pt>
                <c:pt idx="713">
                  <c:v>199.07886965369516</c:v>
                </c:pt>
                <c:pt idx="714">
                  <c:v>199.07886965369516</c:v>
                </c:pt>
                <c:pt idx="715">
                  <c:v>199.07886965369516</c:v>
                </c:pt>
                <c:pt idx="716">
                  <c:v>199.07886965369516</c:v>
                </c:pt>
                <c:pt idx="717">
                  <c:v>199.07886965369516</c:v>
                </c:pt>
                <c:pt idx="718">
                  <c:v>199.07886965369516</c:v>
                </c:pt>
                <c:pt idx="719">
                  <c:v>199.07886965369516</c:v>
                </c:pt>
                <c:pt idx="720">
                  <c:v>199.07886965369516</c:v>
                </c:pt>
                <c:pt idx="721">
                  <c:v>199.07886965369516</c:v>
                </c:pt>
                <c:pt idx="722">
                  <c:v>199.07886965369516</c:v>
                </c:pt>
                <c:pt idx="723">
                  <c:v>199.07886965369516</c:v>
                </c:pt>
                <c:pt idx="724">
                  <c:v>199.07886965369516</c:v>
                </c:pt>
                <c:pt idx="725">
                  <c:v>199.07886965369516</c:v>
                </c:pt>
                <c:pt idx="726">
                  <c:v>199.07886965369516</c:v>
                </c:pt>
                <c:pt idx="727">
                  <c:v>199.07886965369516</c:v>
                </c:pt>
                <c:pt idx="728">
                  <c:v>199.07886965369516</c:v>
                </c:pt>
                <c:pt idx="729">
                  <c:v>199.07886965369516</c:v>
                </c:pt>
                <c:pt idx="730">
                  <c:v>199.07886965369516</c:v>
                </c:pt>
                <c:pt idx="731">
                  <c:v>184.53236253443615</c:v>
                </c:pt>
                <c:pt idx="732">
                  <c:v>184.53236253443615</c:v>
                </c:pt>
                <c:pt idx="733">
                  <c:v>184.53236253443615</c:v>
                </c:pt>
                <c:pt idx="734">
                  <c:v>184.53236253443615</c:v>
                </c:pt>
                <c:pt idx="735">
                  <c:v>184.53236253443615</c:v>
                </c:pt>
                <c:pt idx="736">
                  <c:v>184.53236253443615</c:v>
                </c:pt>
                <c:pt idx="737">
                  <c:v>184.53236253443615</c:v>
                </c:pt>
                <c:pt idx="738">
                  <c:v>184.53236253443615</c:v>
                </c:pt>
                <c:pt idx="739">
                  <c:v>184.53236253443615</c:v>
                </c:pt>
                <c:pt idx="740">
                  <c:v>184.53236253443615</c:v>
                </c:pt>
                <c:pt idx="741">
                  <c:v>184.53236253443615</c:v>
                </c:pt>
                <c:pt idx="742">
                  <c:v>184.53236253443615</c:v>
                </c:pt>
                <c:pt idx="743">
                  <c:v>184.53236253443615</c:v>
                </c:pt>
                <c:pt idx="744">
                  <c:v>184.53236253443615</c:v>
                </c:pt>
                <c:pt idx="745">
                  <c:v>184.53236253443615</c:v>
                </c:pt>
                <c:pt idx="746">
                  <c:v>184.53236253443615</c:v>
                </c:pt>
                <c:pt idx="747">
                  <c:v>184.53236253443615</c:v>
                </c:pt>
                <c:pt idx="748">
                  <c:v>184.53236253443615</c:v>
                </c:pt>
                <c:pt idx="749">
                  <c:v>184.53236253443615</c:v>
                </c:pt>
                <c:pt idx="750">
                  <c:v>184.53236253443615</c:v>
                </c:pt>
                <c:pt idx="751">
                  <c:v>184.53236253443615</c:v>
                </c:pt>
                <c:pt idx="752">
                  <c:v>184.53236253443615</c:v>
                </c:pt>
                <c:pt idx="753">
                  <c:v>184.53236253443615</c:v>
                </c:pt>
                <c:pt idx="754">
                  <c:v>184.53236253443615</c:v>
                </c:pt>
                <c:pt idx="755">
                  <c:v>184.53236253443615</c:v>
                </c:pt>
                <c:pt idx="756">
                  <c:v>184.53236253443615</c:v>
                </c:pt>
                <c:pt idx="757">
                  <c:v>184.53236253443615</c:v>
                </c:pt>
                <c:pt idx="758">
                  <c:v>184.53236253443615</c:v>
                </c:pt>
                <c:pt idx="759">
                  <c:v>184.53236253443615</c:v>
                </c:pt>
                <c:pt idx="760">
                  <c:v>184.53236253443615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38-44F7-B176-527443CE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949840"/>
        <c:axId val="511950232"/>
      </c:areaChart>
      <c:areaChart>
        <c:grouping val="standard"/>
        <c:varyColors val="0"/>
        <c:ser>
          <c:idx val="0"/>
          <c:order val="2"/>
          <c:tx>
            <c:v>DIFERENCIA</c:v>
          </c:tx>
          <c:spPr>
            <a:solidFill>
              <a:srgbClr val="F5F5F5"/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'Data 5'!$F$2:$G$761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</c:v>
                  </c:pt>
                  <c:pt idx="153">
                    <c:v>2024</c:v>
                  </c:pt>
                  <c:pt idx="519">
                    <c:v>2025</c:v>
                  </c:pt>
                </c:lvl>
              </c:multiLvlStrCache>
            </c:multiLvlStrRef>
          </c:cat>
          <c:val>
            <c:numRef>
              <c:f>'Data 5'!$E$2:$E$762</c:f>
              <c:numCache>
                <c:formatCode>#,##0</c:formatCode>
                <c:ptCount val="761"/>
                <c:pt idx="0">
                  <c:v>115.27230310944337</c:v>
                </c:pt>
                <c:pt idx="1">
                  <c:v>115.27230310944337</c:v>
                </c:pt>
                <c:pt idx="2">
                  <c:v>115.27230310944337</c:v>
                </c:pt>
                <c:pt idx="3">
                  <c:v>115.27230310944337</c:v>
                </c:pt>
                <c:pt idx="4">
                  <c:v>115.27230310944337</c:v>
                </c:pt>
                <c:pt idx="5">
                  <c:v>115.27230310944337</c:v>
                </c:pt>
                <c:pt idx="6">
                  <c:v>115.27230310944337</c:v>
                </c:pt>
                <c:pt idx="7">
                  <c:v>115.27230310944337</c:v>
                </c:pt>
                <c:pt idx="8">
                  <c:v>115.27230310944337</c:v>
                </c:pt>
                <c:pt idx="9">
                  <c:v>115.27230310944337</c:v>
                </c:pt>
                <c:pt idx="10">
                  <c:v>115.27230310944337</c:v>
                </c:pt>
                <c:pt idx="11">
                  <c:v>115.27230310944337</c:v>
                </c:pt>
                <c:pt idx="12">
                  <c:v>115.27230310944337</c:v>
                </c:pt>
                <c:pt idx="13">
                  <c:v>115.27230310944337</c:v>
                </c:pt>
                <c:pt idx="14">
                  <c:v>115.27230310944337</c:v>
                </c:pt>
                <c:pt idx="15">
                  <c:v>115.27230310944337</c:v>
                </c:pt>
                <c:pt idx="16">
                  <c:v>115.27230310944337</c:v>
                </c:pt>
                <c:pt idx="17">
                  <c:v>115.27230310944337</c:v>
                </c:pt>
                <c:pt idx="18">
                  <c:v>115.27230310944337</c:v>
                </c:pt>
                <c:pt idx="19">
                  <c:v>115.27230310944337</c:v>
                </c:pt>
                <c:pt idx="20">
                  <c:v>115.27230310944337</c:v>
                </c:pt>
                <c:pt idx="21">
                  <c:v>115.27230310944337</c:v>
                </c:pt>
                <c:pt idx="22">
                  <c:v>115.27230310944337</c:v>
                </c:pt>
                <c:pt idx="23">
                  <c:v>115.27230310944337</c:v>
                </c:pt>
                <c:pt idx="24">
                  <c:v>115.27230310944337</c:v>
                </c:pt>
                <c:pt idx="25">
                  <c:v>85.675056999999995</c:v>
                </c:pt>
                <c:pt idx="26">
                  <c:v>111.17159699999999</c:v>
                </c:pt>
                <c:pt idx="27">
                  <c:v>115.27230310944337</c:v>
                </c:pt>
                <c:pt idx="28">
                  <c:v>115.27230310944337</c:v>
                </c:pt>
                <c:pt idx="29">
                  <c:v>115.27230310944337</c:v>
                </c:pt>
                <c:pt idx="30">
                  <c:v>115.27230310944337</c:v>
                </c:pt>
                <c:pt idx="31">
                  <c:v>99.081006610187515</c:v>
                </c:pt>
                <c:pt idx="32">
                  <c:v>69.295524999999998</c:v>
                </c:pt>
                <c:pt idx="33">
                  <c:v>38.955362999999998</c:v>
                </c:pt>
                <c:pt idx="34">
                  <c:v>99.081006610187515</c:v>
                </c:pt>
                <c:pt idx="35">
                  <c:v>99.081006610187515</c:v>
                </c:pt>
                <c:pt idx="36">
                  <c:v>99.081006610187515</c:v>
                </c:pt>
                <c:pt idx="37">
                  <c:v>99.081006610187515</c:v>
                </c:pt>
                <c:pt idx="38">
                  <c:v>99.081006610187515</c:v>
                </c:pt>
                <c:pt idx="39">
                  <c:v>99.081006610187515</c:v>
                </c:pt>
                <c:pt idx="40">
                  <c:v>99.081006610187515</c:v>
                </c:pt>
                <c:pt idx="41">
                  <c:v>99.081006610187515</c:v>
                </c:pt>
                <c:pt idx="42">
                  <c:v>99.081006610187515</c:v>
                </c:pt>
                <c:pt idx="43">
                  <c:v>99.081006610187515</c:v>
                </c:pt>
                <c:pt idx="44">
                  <c:v>99.081006610187515</c:v>
                </c:pt>
                <c:pt idx="45">
                  <c:v>82.367879000000002</c:v>
                </c:pt>
                <c:pt idx="46">
                  <c:v>71.284490999999989</c:v>
                </c:pt>
                <c:pt idx="47">
                  <c:v>80.797107999999994</c:v>
                </c:pt>
                <c:pt idx="48">
                  <c:v>95.216066000000012</c:v>
                </c:pt>
                <c:pt idx="49">
                  <c:v>99.081006610187515</c:v>
                </c:pt>
                <c:pt idx="50">
                  <c:v>99.081006610187515</c:v>
                </c:pt>
                <c:pt idx="51">
                  <c:v>77.618116000000001</c:v>
                </c:pt>
                <c:pt idx="52">
                  <c:v>99.081006610187515</c:v>
                </c:pt>
                <c:pt idx="53">
                  <c:v>99.081006610187515</c:v>
                </c:pt>
                <c:pt idx="54">
                  <c:v>99.081006610187515</c:v>
                </c:pt>
                <c:pt idx="55">
                  <c:v>99.081006610187515</c:v>
                </c:pt>
                <c:pt idx="56">
                  <c:v>99.081006610187515</c:v>
                </c:pt>
                <c:pt idx="57">
                  <c:v>99.081006610187515</c:v>
                </c:pt>
                <c:pt idx="58">
                  <c:v>99.081006610187515</c:v>
                </c:pt>
                <c:pt idx="59">
                  <c:v>99.081006610187515</c:v>
                </c:pt>
                <c:pt idx="60">
                  <c:v>99.081006610187515</c:v>
                </c:pt>
                <c:pt idx="61">
                  <c:v>79.138010075644203</c:v>
                </c:pt>
                <c:pt idx="62">
                  <c:v>79.138010075644203</c:v>
                </c:pt>
                <c:pt idx="63">
                  <c:v>79.138010075644203</c:v>
                </c:pt>
                <c:pt idx="64">
                  <c:v>79.138010075644203</c:v>
                </c:pt>
                <c:pt idx="65">
                  <c:v>79.138010075644203</c:v>
                </c:pt>
                <c:pt idx="66">
                  <c:v>79.138010075644203</c:v>
                </c:pt>
                <c:pt idx="67">
                  <c:v>79.138010075644203</c:v>
                </c:pt>
                <c:pt idx="68">
                  <c:v>79.138010075644203</c:v>
                </c:pt>
                <c:pt idx="69">
                  <c:v>79.138010075644203</c:v>
                </c:pt>
                <c:pt idx="70">
                  <c:v>79.138010075644203</c:v>
                </c:pt>
                <c:pt idx="71">
                  <c:v>79.138010075644203</c:v>
                </c:pt>
                <c:pt idx="72">
                  <c:v>79.138010075644203</c:v>
                </c:pt>
                <c:pt idx="73">
                  <c:v>79.138010075644203</c:v>
                </c:pt>
                <c:pt idx="74">
                  <c:v>69.040951000000007</c:v>
                </c:pt>
                <c:pt idx="75">
                  <c:v>76.778490000000005</c:v>
                </c:pt>
                <c:pt idx="76">
                  <c:v>61.620069999999998</c:v>
                </c:pt>
                <c:pt idx="77">
                  <c:v>63.527481999999999</c:v>
                </c:pt>
                <c:pt idx="78">
                  <c:v>68.204227000000003</c:v>
                </c:pt>
                <c:pt idx="79">
                  <c:v>22.012518</c:v>
                </c:pt>
                <c:pt idx="80">
                  <c:v>69.623384000000001</c:v>
                </c:pt>
                <c:pt idx="81">
                  <c:v>79.138010075644203</c:v>
                </c:pt>
                <c:pt idx="82">
                  <c:v>36.361680999999997</c:v>
                </c:pt>
                <c:pt idx="83">
                  <c:v>48.181832999999997</c:v>
                </c:pt>
                <c:pt idx="84">
                  <c:v>76.79440799999999</c:v>
                </c:pt>
                <c:pt idx="85">
                  <c:v>54.737656999999999</c:v>
                </c:pt>
                <c:pt idx="86">
                  <c:v>36.479742000000002</c:v>
                </c:pt>
                <c:pt idx="87">
                  <c:v>65.397288000000003</c:v>
                </c:pt>
                <c:pt idx="88">
                  <c:v>67.752014000000003</c:v>
                </c:pt>
                <c:pt idx="89">
                  <c:v>50.649194999999999</c:v>
                </c:pt>
                <c:pt idx="90">
                  <c:v>70.832736000000011</c:v>
                </c:pt>
                <c:pt idx="91">
                  <c:v>39.057870000000001</c:v>
                </c:pt>
                <c:pt idx="92">
                  <c:v>46.288249</c:v>
                </c:pt>
                <c:pt idx="93">
                  <c:v>40.837874000000006</c:v>
                </c:pt>
                <c:pt idx="94">
                  <c:v>52.930858000000001</c:v>
                </c:pt>
                <c:pt idx="95">
                  <c:v>41.972282</c:v>
                </c:pt>
                <c:pt idx="96">
                  <c:v>58.779558003820874</c:v>
                </c:pt>
                <c:pt idx="97">
                  <c:v>58.779558003820874</c:v>
                </c:pt>
                <c:pt idx="98">
                  <c:v>58.779558003820874</c:v>
                </c:pt>
                <c:pt idx="99">
                  <c:v>58.779558003820874</c:v>
                </c:pt>
                <c:pt idx="100">
                  <c:v>58.779558003820874</c:v>
                </c:pt>
                <c:pt idx="101">
                  <c:v>58.779558003820874</c:v>
                </c:pt>
                <c:pt idx="102">
                  <c:v>43.978161</c:v>
                </c:pt>
                <c:pt idx="103">
                  <c:v>58.779558003820874</c:v>
                </c:pt>
                <c:pt idx="104">
                  <c:v>58.779558003820874</c:v>
                </c:pt>
                <c:pt idx="105">
                  <c:v>58.779558003820874</c:v>
                </c:pt>
                <c:pt idx="106">
                  <c:v>58.779558003820874</c:v>
                </c:pt>
                <c:pt idx="107">
                  <c:v>58.779558003820874</c:v>
                </c:pt>
                <c:pt idx="108">
                  <c:v>58.779558003820874</c:v>
                </c:pt>
                <c:pt idx="109">
                  <c:v>58.779558003820874</c:v>
                </c:pt>
                <c:pt idx="110">
                  <c:v>58.779558003820874</c:v>
                </c:pt>
                <c:pt idx="111">
                  <c:v>58.779558003820874</c:v>
                </c:pt>
                <c:pt idx="112">
                  <c:v>58.779558003820874</c:v>
                </c:pt>
                <c:pt idx="113">
                  <c:v>58.779558003820874</c:v>
                </c:pt>
                <c:pt idx="114">
                  <c:v>58.779558003820874</c:v>
                </c:pt>
                <c:pt idx="115">
                  <c:v>58.779558003820874</c:v>
                </c:pt>
                <c:pt idx="116">
                  <c:v>58.779558003820874</c:v>
                </c:pt>
                <c:pt idx="117">
                  <c:v>58.779558003820874</c:v>
                </c:pt>
                <c:pt idx="118">
                  <c:v>55.906965</c:v>
                </c:pt>
                <c:pt idx="119">
                  <c:v>29.955693</c:v>
                </c:pt>
                <c:pt idx="120">
                  <c:v>35.317715</c:v>
                </c:pt>
                <c:pt idx="121">
                  <c:v>25.651702</c:v>
                </c:pt>
                <c:pt idx="122">
                  <c:v>47.024774000000001</c:v>
                </c:pt>
                <c:pt idx="123">
                  <c:v>49.70963493284502</c:v>
                </c:pt>
                <c:pt idx="124">
                  <c:v>49.70963493284502</c:v>
                </c:pt>
                <c:pt idx="125">
                  <c:v>32.806052000000001</c:v>
                </c:pt>
                <c:pt idx="126">
                  <c:v>38.519732000000005</c:v>
                </c:pt>
                <c:pt idx="127">
                  <c:v>40.338355999999997</c:v>
                </c:pt>
                <c:pt idx="128">
                  <c:v>32.601993999999998</c:v>
                </c:pt>
                <c:pt idx="129">
                  <c:v>49.70963493284502</c:v>
                </c:pt>
                <c:pt idx="130">
                  <c:v>42.002099000000001</c:v>
                </c:pt>
                <c:pt idx="131">
                  <c:v>44.956557000000004</c:v>
                </c:pt>
                <c:pt idx="132">
                  <c:v>49.70963493284502</c:v>
                </c:pt>
                <c:pt idx="133">
                  <c:v>47.111885999999998</c:v>
                </c:pt>
                <c:pt idx="134">
                  <c:v>48.781883999999998</c:v>
                </c:pt>
                <c:pt idx="135">
                  <c:v>49.70963493284502</c:v>
                </c:pt>
                <c:pt idx="136">
                  <c:v>49.70963493284502</c:v>
                </c:pt>
                <c:pt idx="137">
                  <c:v>49.70963493284502</c:v>
                </c:pt>
                <c:pt idx="138">
                  <c:v>49.70963493284502</c:v>
                </c:pt>
                <c:pt idx="139">
                  <c:v>49.70963493284502</c:v>
                </c:pt>
                <c:pt idx="140">
                  <c:v>49.70963493284502</c:v>
                </c:pt>
                <c:pt idx="141">
                  <c:v>47.886561</c:v>
                </c:pt>
                <c:pt idx="142">
                  <c:v>49.70963493284502</c:v>
                </c:pt>
                <c:pt idx="143">
                  <c:v>49.70963493284502</c:v>
                </c:pt>
                <c:pt idx="144">
                  <c:v>49.70963493284502</c:v>
                </c:pt>
                <c:pt idx="145">
                  <c:v>49.70963493284502</c:v>
                </c:pt>
                <c:pt idx="146">
                  <c:v>49.70963493284502</c:v>
                </c:pt>
                <c:pt idx="147">
                  <c:v>49.70963493284502</c:v>
                </c:pt>
                <c:pt idx="148">
                  <c:v>49.70963493284502</c:v>
                </c:pt>
                <c:pt idx="149">
                  <c:v>43.214978000000002</c:v>
                </c:pt>
                <c:pt idx="150">
                  <c:v>26.99569</c:v>
                </c:pt>
                <c:pt idx="151">
                  <c:v>49.70963493284502</c:v>
                </c:pt>
                <c:pt idx="152">
                  <c:v>35.382241999999998</c:v>
                </c:pt>
                <c:pt idx="153">
                  <c:v>65.430025999999998</c:v>
                </c:pt>
                <c:pt idx="154">
                  <c:v>47.960481000000001</c:v>
                </c:pt>
                <c:pt idx="155">
                  <c:v>34.651142</c:v>
                </c:pt>
                <c:pt idx="156">
                  <c:v>24.720465000000001</c:v>
                </c:pt>
                <c:pt idx="157">
                  <c:v>60.722881999999998</c:v>
                </c:pt>
                <c:pt idx="158">
                  <c:v>74.190338066373954</c:v>
                </c:pt>
                <c:pt idx="159">
                  <c:v>74.190338066373954</c:v>
                </c:pt>
                <c:pt idx="160">
                  <c:v>63.771609000000005</c:v>
                </c:pt>
                <c:pt idx="161">
                  <c:v>36.002093000000002</c:v>
                </c:pt>
                <c:pt idx="162">
                  <c:v>32.02693</c:v>
                </c:pt>
                <c:pt idx="163">
                  <c:v>61.908797</c:v>
                </c:pt>
                <c:pt idx="164">
                  <c:v>70.377947000000006</c:v>
                </c:pt>
                <c:pt idx="165">
                  <c:v>43.785226999999999</c:v>
                </c:pt>
                <c:pt idx="166">
                  <c:v>44.072997000000001</c:v>
                </c:pt>
                <c:pt idx="167">
                  <c:v>22.149871999999998</c:v>
                </c:pt>
                <c:pt idx="168">
                  <c:v>32.080852999999998</c:v>
                </c:pt>
                <c:pt idx="169">
                  <c:v>44.327406000000003</c:v>
                </c:pt>
                <c:pt idx="170">
                  <c:v>43.507561000000003</c:v>
                </c:pt>
                <c:pt idx="171">
                  <c:v>21.147915000000001</c:v>
                </c:pt>
                <c:pt idx="172">
                  <c:v>71.517696000000001</c:v>
                </c:pt>
                <c:pt idx="173">
                  <c:v>74.190338066373954</c:v>
                </c:pt>
                <c:pt idx="174">
                  <c:v>74.190338066373954</c:v>
                </c:pt>
                <c:pt idx="175">
                  <c:v>74.190338066373954</c:v>
                </c:pt>
                <c:pt idx="176">
                  <c:v>74.190338066373954</c:v>
                </c:pt>
                <c:pt idx="177">
                  <c:v>74.190338066373954</c:v>
                </c:pt>
                <c:pt idx="178">
                  <c:v>74.190338066373954</c:v>
                </c:pt>
                <c:pt idx="179">
                  <c:v>74.190338066373954</c:v>
                </c:pt>
                <c:pt idx="180">
                  <c:v>74.190338066373954</c:v>
                </c:pt>
                <c:pt idx="181">
                  <c:v>58.766905000000001</c:v>
                </c:pt>
                <c:pt idx="182">
                  <c:v>73.831197000000003</c:v>
                </c:pt>
                <c:pt idx="183">
                  <c:v>74.190338066373954</c:v>
                </c:pt>
                <c:pt idx="184">
                  <c:v>91.175410740423288</c:v>
                </c:pt>
                <c:pt idx="185">
                  <c:v>91.175410740423288</c:v>
                </c:pt>
                <c:pt idx="186">
                  <c:v>91.175410740423288</c:v>
                </c:pt>
                <c:pt idx="187">
                  <c:v>91.175410740423288</c:v>
                </c:pt>
                <c:pt idx="188">
                  <c:v>85.764502999999991</c:v>
                </c:pt>
                <c:pt idx="189">
                  <c:v>83.446739999999991</c:v>
                </c:pt>
                <c:pt idx="190">
                  <c:v>61.497343000000001</c:v>
                </c:pt>
                <c:pt idx="191">
                  <c:v>37.377444000000004</c:v>
                </c:pt>
                <c:pt idx="192">
                  <c:v>29.317591</c:v>
                </c:pt>
                <c:pt idx="193">
                  <c:v>76.884963999999997</c:v>
                </c:pt>
                <c:pt idx="194">
                  <c:v>40.164586999999997</c:v>
                </c:pt>
                <c:pt idx="195">
                  <c:v>85.811510000000013</c:v>
                </c:pt>
                <c:pt idx="196">
                  <c:v>78.004092</c:v>
                </c:pt>
                <c:pt idx="197">
                  <c:v>75.42201</c:v>
                </c:pt>
                <c:pt idx="198">
                  <c:v>40.57085</c:v>
                </c:pt>
                <c:pt idx="199">
                  <c:v>91.175410740423288</c:v>
                </c:pt>
                <c:pt idx="200">
                  <c:v>91.175410740423288</c:v>
                </c:pt>
                <c:pt idx="201">
                  <c:v>91.175410740423288</c:v>
                </c:pt>
                <c:pt idx="202">
                  <c:v>91.175410740423288</c:v>
                </c:pt>
                <c:pt idx="203">
                  <c:v>91.175410740423288</c:v>
                </c:pt>
                <c:pt idx="204">
                  <c:v>91.175410740423288</c:v>
                </c:pt>
                <c:pt idx="205">
                  <c:v>70.729303000000002</c:v>
                </c:pt>
                <c:pt idx="206">
                  <c:v>91.175410740423288</c:v>
                </c:pt>
                <c:pt idx="207">
                  <c:v>91.175410740423288</c:v>
                </c:pt>
                <c:pt idx="208">
                  <c:v>51.158391999999999</c:v>
                </c:pt>
                <c:pt idx="209">
                  <c:v>84.87567</c:v>
                </c:pt>
                <c:pt idx="210">
                  <c:v>91.175410740423288</c:v>
                </c:pt>
                <c:pt idx="211">
                  <c:v>91.175410740423288</c:v>
                </c:pt>
                <c:pt idx="212">
                  <c:v>91.175410740423288</c:v>
                </c:pt>
                <c:pt idx="213">
                  <c:v>114.96607412286519</c:v>
                </c:pt>
                <c:pt idx="214">
                  <c:v>55.567951000000001</c:v>
                </c:pt>
                <c:pt idx="215">
                  <c:v>96.701739000000003</c:v>
                </c:pt>
                <c:pt idx="216">
                  <c:v>72.520445000000009</c:v>
                </c:pt>
                <c:pt idx="217">
                  <c:v>114.96607412286519</c:v>
                </c:pt>
                <c:pt idx="218">
                  <c:v>114.96607412286519</c:v>
                </c:pt>
                <c:pt idx="219">
                  <c:v>72.104758000000004</c:v>
                </c:pt>
                <c:pt idx="220">
                  <c:v>82.392664000000011</c:v>
                </c:pt>
                <c:pt idx="221">
                  <c:v>47.828806999999998</c:v>
                </c:pt>
                <c:pt idx="222">
                  <c:v>72.627145999999996</c:v>
                </c:pt>
                <c:pt idx="223">
                  <c:v>114.96607412286519</c:v>
                </c:pt>
                <c:pt idx="224">
                  <c:v>114.96607412286519</c:v>
                </c:pt>
                <c:pt idx="225">
                  <c:v>114.96607412286519</c:v>
                </c:pt>
                <c:pt idx="226">
                  <c:v>114.96607412286519</c:v>
                </c:pt>
                <c:pt idx="227">
                  <c:v>114.96607412286519</c:v>
                </c:pt>
                <c:pt idx="228">
                  <c:v>114.96607412286519</c:v>
                </c:pt>
                <c:pt idx="229">
                  <c:v>114.96607412286519</c:v>
                </c:pt>
                <c:pt idx="230">
                  <c:v>105.00185400000001</c:v>
                </c:pt>
                <c:pt idx="231">
                  <c:v>114.96607412286519</c:v>
                </c:pt>
                <c:pt idx="232">
                  <c:v>105.09590799999999</c:v>
                </c:pt>
                <c:pt idx="233">
                  <c:v>98.39542999999999</c:v>
                </c:pt>
                <c:pt idx="234">
                  <c:v>110.21183000000001</c:v>
                </c:pt>
                <c:pt idx="235">
                  <c:v>86.283113999999998</c:v>
                </c:pt>
                <c:pt idx="236">
                  <c:v>70.281137000000001</c:v>
                </c:pt>
                <c:pt idx="237">
                  <c:v>51.423927999999997</c:v>
                </c:pt>
                <c:pt idx="238">
                  <c:v>95.094104000000002</c:v>
                </c:pt>
                <c:pt idx="239">
                  <c:v>71.113115999999991</c:v>
                </c:pt>
                <c:pt idx="240">
                  <c:v>72.591762000000003</c:v>
                </c:pt>
                <c:pt idx="241">
                  <c:v>70.004452000000001</c:v>
                </c:pt>
                <c:pt idx="242">
                  <c:v>73.258577000000002</c:v>
                </c:pt>
                <c:pt idx="243">
                  <c:v>56.576115999999999</c:v>
                </c:pt>
                <c:pt idx="244">
                  <c:v>110.617662</c:v>
                </c:pt>
                <c:pt idx="245">
                  <c:v>100.563721</c:v>
                </c:pt>
                <c:pt idx="246">
                  <c:v>127.454972</c:v>
                </c:pt>
                <c:pt idx="247">
                  <c:v>130.99771388975955</c:v>
                </c:pt>
                <c:pt idx="248">
                  <c:v>129.717265</c:v>
                </c:pt>
                <c:pt idx="249">
                  <c:v>67.144410000000008</c:v>
                </c:pt>
                <c:pt idx="250">
                  <c:v>87.659811000000005</c:v>
                </c:pt>
                <c:pt idx="251">
                  <c:v>102.884333</c:v>
                </c:pt>
                <c:pt idx="252">
                  <c:v>130.99771388975955</c:v>
                </c:pt>
                <c:pt idx="253">
                  <c:v>130.99771388975955</c:v>
                </c:pt>
                <c:pt idx="254">
                  <c:v>130.99771388975955</c:v>
                </c:pt>
                <c:pt idx="255">
                  <c:v>130.99771388975955</c:v>
                </c:pt>
                <c:pt idx="256">
                  <c:v>130.99771388975955</c:v>
                </c:pt>
                <c:pt idx="257">
                  <c:v>121.77601799999999</c:v>
                </c:pt>
                <c:pt idx="258">
                  <c:v>130.99771388975955</c:v>
                </c:pt>
                <c:pt idx="259">
                  <c:v>130.99771388975955</c:v>
                </c:pt>
                <c:pt idx="260">
                  <c:v>130.99771388975955</c:v>
                </c:pt>
                <c:pt idx="261">
                  <c:v>130.99771388975955</c:v>
                </c:pt>
                <c:pt idx="262">
                  <c:v>130.99771388975955</c:v>
                </c:pt>
                <c:pt idx="263">
                  <c:v>130.99771388975955</c:v>
                </c:pt>
                <c:pt idx="264">
                  <c:v>130.99771388975955</c:v>
                </c:pt>
                <c:pt idx="265">
                  <c:v>130.99771388975955</c:v>
                </c:pt>
                <c:pt idx="266">
                  <c:v>130.99771388975955</c:v>
                </c:pt>
                <c:pt idx="267">
                  <c:v>130.99771388975955</c:v>
                </c:pt>
                <c:pt idx="268">
                  <c:v>130.99771388975955</c:v>
                </c:pt>
                <c:pt idx="269">
                  <c:v>127.54322500000001</c:v>
                </c:pt>
                <c:pt idx="270">
                  <c:v>109.72990300000001</c:v>
                </c:pt>
                <c:pt idx="271">
                  <c:v>130.99771388975955</c:v>
                </c:pt>
                <c:pt idx="272">
                  <c:v>129.36293000000001</c:v>
                </c:pt>
                <c:pt idx="273">
                  <c:v>128.55420799999999</c:v>
                </c:pt>
                <c:pt idx="274">
                  <c:v>109.82363700000001</c:v>
                </c:pt>
                <c:pt idx="275">
                  <c:v>151.95069508637943</c:v>
                </c:pt>
                <c:pt idx="276">
                  <c:v>151.95069508637943</c:v>
                </c:pt>
                <c:pt idx="277">
                  <c:v>151.95069508637943</c:v>
                </c:pt>
                <c:pt idx="278">
                  <c:v>117.60462600000001</c:v>
                </c:pt>
                <c:pt idx="279">
                  <c:v>148.74340700000002</c:v>
                </c:pt>
                <c:pt idx="280">
                  <c:v>151.95069508637943</c:v>
                </c:pt>
                <c:pt idx="281">
                  <c:v>151.95069508637943</c:v>
                </c:pt>
                <c:pt idx="282">
                  <c:v>151.95069508637943</c:v>
                </c:pt>
                <c:pt idx="283">
                  <c:v>151.95069508637943</c:v>
                </c:pt>
                <c:pt idx="284">
                  <c:v>141.24041</c:v>
                </c:pt>
                <c:pt idx="285">
                  <c:v>132.454678</c:v>
                </c:pt>
                <c:pt idx="286">
                  <c:v>151.95069508637943</c:v>
                </c:pt>
                <c:pt idx="287">
                  <c:v>150.03524900000002</c:v>
                </c:pt>
                <c:pt idx="288">
                  <c:v>151.95069508637943</c:v>
                </c:pt>
                <c:pt idx="289">
                  <c:v>151.95069508637943</c:v>
                </c:pt>
                <c:pt idx="290">
                  <c:v>144.41933300000002</c:v>
                </c:pt>
                <c:pt idx="291">
                  <c:v>151.95069508637943</c:v>
                </c:pt>
                <c:pt idx="292">
                  <c:v>139.01047399999999</c:v>
                </c:pt>
                <c:pt idx="293">
                  <c:v>151.95069508637943</c:v>
                </c:pt>
                <c:pt idx="294">
                  <c:v>151.95069508637943</c:v>
                </c:pt>
                <c:pt idx="295">
                  <c:v>151.95069508637943</c:v>
                </c:pt>
                <c:pt idx="296">
                  <c:v>151.95069508637943</c:v>
                </c:pt>
                <c:pt idx="297">
                  <c:v>151.95069508637943</c:v>
                </c:pt>
                <c:pt idx="298">
                  <c:v>151.95069508637943</c:v>
                </c:pt>
                <c:pt idx="299">
                  <c:v>145.327631</c:v>
                </c:pt>
                <c:pt idx="300">
                  <c:v>151.95069508637943</c:v>
                </c:pt>
                <c:pt idx="301">
                  <c:v>151.95069508637943</c:v>
                </c:pt>
                <c:pt idx="302">
                  <c:v>151.95069508637943</c:v>
                </c:pt>
                <c:pt idx="303">
                  <c:v>151.95069508637943</c:v>
                </c:pt>
                <c:pt idx="304">
                  <c:v>151.95069508637943</c:v>
                </c:pt>
                <c:pt idx="305">
                  <c:v>147.87666700000003</c:v>
                </c:pt>
                <c:pt idx="306">
                  <c:v>151.50779699999998</c:v>
                </c:pt>
                <c:pt idx="307">
                  <c:v>156.98787663738059</c:v>
                </c:pt>
                <c:pt idx="308">
                  <c:v>156.98787663738059</c:v>
                </c:pt>
                <c:pt idx="309">
                  <c:v>156.98787663738059</c:v>
                </c:pt>
                <c:pt idx="310">
                  <c:v>156.98787663738059</c:v>
                </c:pt>
                <c:pt idx="311">
                  <c:v>133.16868500000001</c:v>
                </c:pt>
                <c:pt idx="312">
                  <c:v>123.673928</c:v>
                </c:pt>
                <c:pt idx="313">
                  <c:v>112.13243199999998</c:v>
                </c:pt>
                <c:pt idx="314">
                  <c:v>123.059034</c:v>
                </c:pt>
                <c:pt idx="315">
                  <c:v>156.98787663738059</c:v>
                </c:pt>
                <c:pt idx="316">
                  <c:v>153.54156099999997</c:v>
                </c:pt>
                <c:pt idx="317">
                  <c:v>156.98787663738059</c:v>
                </c:pt>
                <c:pt idx="318">
                  <c:v>156.98787663738059</c:v>
                </c:pt>
                <c:pt idx="319">
                  <c:v>156.48865700000002</c:v>
                </c:pt>
                <c:pt idx="320">
                  <c:v>146.635043</c:v>
                </c:pt>
                <c:pt idx="321">
                  <c:v>156.98787663738059</c:v>
                </c:pt>
                <c:pt idx="322">
                  <c:v>143.64317499999999</c:v>
                </c:pt>
                <c:pt idx="323">
                  <c:v>139.86172399999998</c:v>
                </c:pt>
                <c:pt idx="324">
                  <c:v>153.71248399999999</c:v>
                </c:pt>
                <c:pt idx="325">
                  <c:v>156.98787663738059</c:v>
                </c:pt>
                <c:pt idx="326">
                  <c:v>156.98787663738059</c:v>
                </c:pt>
                <c:pt idx="327">
                  <c:v>149.951358</c:v>
                </c:pt>
                <c:pt idx="328">
                  <c:v>156.98787663738059</c:v>
                </c:pt>
                <c:pt idx="329">
                  <c:v>156.98787663738059</c:v>
                </c:pt>
                <c:pt idx="330">
                  <c:v>153.04221900000002</c:v>
                </c:pt>
                <c:pt idx="331">
                  <c:v>143.51155800000001</c:v>
                </c:pt>
                <c:pt idx="332">
                  <c:v>121.09355000000001</c:v>
                </c:pt>
                <c:pt idx="333">
                  <c:v>102.74132399999999</c:v>
                </c:pt>
                <c:pt idx="334">
                  <c:v>152.093672</c:v>
                </c:pt>
                <c:pt idx="335">
                  <c:v>160.67459675359544</c:v>
                </c:pt>
                <c:pt idx="336">
                  <c:v>160.67459675359544</c:v>
                </c:pt>
                <c:pt idx="337">
                  <c:v>160.67459675359544</c:v>
                </c:pt>
                <c:pt idx="338">
                  <c:v>160.67459675359544</c:v>
                </c:pt>
                <c:pt idx="339">
                  <c:v>160.67459675359544</c:v>
                </c:pt>
                <c:pt idx="340">
                  <c:v>150.343636</c:v>
                </c:pt>
                <c:pt idx="341">
                  <c:v>159.93816700000002</c:v>
                </c:pt>
                <c:pt idx="342">
                  <c:v>160.67459675359544</c:v>
                </c:pt>
                <c:pt idx="343">
                  <c:v>160.67459675359544</c:v>
                </c:pt>
                <c:pt idx="344">
                  <c:v>160.67459675359544</c:v>
                </c:pt>
                <c:pt idx="345">
                  <c:v>160.67459675359544</c:v>
                </c:pt>
                <c:pt idx="346">
                  <c:v>160.67459675359544</c:v>
                </c:pt>
                <c:pt idx="347">
                  <c:v>160.67459675359544</c:v>
                </c:pt>
                <c:pt idx="348">
                  <c:v>160.67459675359544</c:v>
                </c:pt>
                <c:pt idx="349">
                  <c:v>160.67459675359544</c:v>
                </c:pt>
                <c:pt idx="350">
                  <c:v>160.67459675359544</c:v>
                </c:pt>
                <c:pt idx="351">
                  <c:v>160.67459675359544</c:v>
                </c:pt>
                <c:pt idx="352">
                  <c:v>151.60473499999998</c:v>
                </c:pt>
                <c:pt idx="353">
                  <c:v>160.67459675359544</c:v>
                </c:pt>
                <c:pt idx="354">
                  <c:v>160.67459675359544</c:v>
                </c:pt>
                <c:pt idx="355">
                  <c:v>160.67459675359544</c:v>
                </c:pt>
                <c:pt idx="356">
                  <c:v>160.67459675359544</c:v>
                </c:pt>
                <c:pt idx="357">
                  <c:v>160.67459675359544</c:v>
                </c:pt>
                <c:pt idx="358">
                  <c:v>160.67459675359544</c:v>
                </c:pt>
                <c:pt idx="359">
                  <c:v>160.67459675359544</c:v>
                </c:pt>
                <c:pt idx="360">
                  <c:v>160.67459675359544</c:v>
                </c:pt>
                <c:pt idx="361">
                  <c:v>160.67459675359544</c:v>
                </c:pt>
                <c:pt idx="362">
                  <c:v>160.67459675359544</c:v>
                </c:pt>
                <c:pt idx="363">
                  <c:v>121.90305499999999</c:v>
                </c:pt>
                <c:pt idx="364">
                  <c:v>160.67459675359544</c:v>
                </c:pt>
                <c:pt idx="365">
                  <c:v>160.67459675359544</c:v>
                </c:pt>
                <c:pt idx="366">
                  <c:v>149.72035477083287</c:v>
                </c:pt>
                <c:pt idx="367">
                  <c:v>149.72035477083287</c:v>
                </c:pt>
                <c:pt idx="368">
                  <c:v>149.72035477083287</c:v>
                </c:pt>
                <c:pt idx="369">
                  <c:v>149.72035477083287</c:v>
                </c:pt>
                <c:pt idx="370">
                  <c:v>149.72035477083287</c:v>
                </c:pt>
                <c:pt idx="371">
                  <c:v>149.72035477083287</c:v>
                </c:pt>
                <c:pt idx="372">
                  <c:v>149.72035477083287</c:v>
                </c:pt>
                <c:pt idx="373">
                  <c:v>149.72035477083287</c:v>
                </c:pt>
                <c:pt idx="374">
                  <c:v>149.72035477083287</c:v>
                </c:pt>
                <c:pt idx="375">
                  <c:v>149.72035477083287</c:v>
                </c:pt>
                <c:pt idx="376">
                  <c:v>149.72035477083287</c:v>
                </c:pt>
                <c:pt idx="377">
                  <c:v>149.72035477083287</c:v>
                </c:pt>
                <c:pt idx="378">
                  <c:v>145.14749899999998</c:v>
                </c:pt>
                <c:pt idx="379">
                  <c:v>149.72035477083287</c:v>
                </c:pt>
                <c:pt idx="380">
                  <c:v>149.72035477083287</c:v>
                </c:pt>
                <c:pt idx="381">
                  <c:v>149.72035477083287</c:v>
                </c:pt>
                <c:pt idx="382">
                  <c:v>149.72035477083287</c:v>
                </c:pt>
                <c:pt idx="383">
                  <c:v>149.72035477083287</c:v>
                </c:pt>
                <c:pt idx="384">
                  <c:v>149.72035477083287</c:v>
                </c:pt>
                <c:pt idx="385">
                  <c:v>149.72035477083287</c:v>
                </c:pt>
                <c:pt idx="386">
                  <c:v>149.72035477083287</c:v>
                </c:pt>
                <c:pt idx="387">
                  <c:v>149.72035477083287</c:v>
                </c:pt>
                <c:pt idx="388">
                  <c:v>149.72035477083287</c:v>
                </c:pt>
                <c:pt idx="389">
                  <c:v>149.72035477083287</c:v>
                </c:pt>
                <c:pt idx="390">
                  <c:v>135.528899</c:v>
                </c:pt>
                <c:pt idx="391">
                  <c:v>149.72035477083287</c:v>
                </c:pt>
                <c:pt idx="392">
                  <c:v>149.72035477083287</c:v>
                </c:pt>
                <c:pt idx="393">
                  <c:v>149.72035477083287</c:v>
                </c:pt>
                <c:pt idx="394">
                  <c:v>129.18781100000001</c:v>
                </c:pt>
                <c:pt idx="395">
                  <c:v>141.19395699999998</c:v>
                </c:pt>
                <c:pt idx="396">
                  <c:v>124.820413</c:v>
                </c:pt>
                <c:pt idx="397">
                  <c:v>127.01563948303999</c:v>
                </c:pt>
                <c:pt idx="398">
                  <c:v>127.01563948303999</c:v>
                </c:pt>
                <c:pt idx="399">
                  <c:v>127.01563948303999</c:v>
                </c:pt>
                <c:pt idx="400">
                  <c:v>127.01563948303999</c:v>
                </c:pt>
                <c:pt idx="401">
                  <c:v>127.01563948303999</c:v>
                </c:pt>
                <c:pt idx="402">
                  <c:v>127.01563948303999</c:v>
                </c:pt>
                <c:pt idx="403">
                  <c:v>127.01563948303999</c:v>
                </c:pt>
                <c:pt idx="404">
                  <c:v>127.01563948303999</c:v>
                </c:pt>
                <c:pt idx="405">
                  <c:v>127.01563948303999</c:v>
                </c:pt>
                <c:pt idx="406">
                  <c:v>127.01563948303999</c:v>
                </c:pt>
                <c:pt idx="407">
                  <c:v>127.01563948303999</c:v>
                </c:pt>
                <c:pt idx="408">
                  <c:v>127.01563948303999</c:v>
                </c:pt>
                <c:pt idx="409">
                  <c:v>127.01563948303999</c:v>
                </c:pt>
                <c:pt idx="410">
                  <c:v>127.01563948303999</c:v>
                </c:pt>
                <c:pt idx="411">
                  <c:v>127.01563948303999</c:v>
                </c:pt>
                <c:pt idx="412">
                  <c:v>127.01563948303999</c:v>
                </c:pt>
                <c:pt idx="413">
                  <c:v>127.01563948303999</c:v>
                </c:pt>
                <c:pt idx="414">
                  <c:v>127.01563948303999</c:v>
                </c:pt>
                <c:pt idx="415">
                  <c:v>93.914507</c:v>
                </c:pt>
                <c:pt idx="416">
                  <c:v>101.186432</c:v>
                </c:pt>
                <c:pt idx="417">
                  <c:v>96.45611199999999</c:v>
                </c:pt>
                <c:pt idx="418">
                  <c:v>120.73844800000001</c:v>
                </c:pt>
                <c:pt idx="419">
                  <c:v>127.01563948303999</c:v>
                </c:pt>
                <c:pt idx="420">
                  <c:v>91.882216999999997</c:v>
                </c:pt>
                <c:pt idx="421">
                  <c:v>83.148853000000003</c:v>
                </c:pt>
                <c:pt idx="422">
                  <c:v>97.209322999999998</c:v>
                </c:pt>
                <c:pt idx="423">
                  <c:v>127.01563948303999</c:v>
                </c:pt>
                <c:pt idx="424">
                  <c:v>127.01563948303999</c:v>
                </c:pt>
                <c:pt idx="425">
                  <c:v>126.725829</c:v>
                </c:pt>
                <c:pt idx="426">
                  <c:v>127.01563948303999</c:v>
                </c:pt>
                <c:pt idx="427">
                  <c:v>100.56403316696498</c:v>
                </c:pt>
                <c:pt idx="428">
                  <c:v>92.835843999999994</c:v>
                </c:pt>
                <c:pt idx="429">
                  <c:v>100.56403316696498</c:v>
                </c:pt>
                <c:pt idx="430">
                  <c:v>100.56403316696498</c:v>
                </c:pt>
                <c:pt idx="431">
                  <c:v>100.56403316696498</c:v>
                </c:pt>
                <c:pt idx="432">
                  <c:v>92.309816000000012</c:v>
                </c:pt>
                <c:pt idx="433">
                  <c:v>59.648371000000004</c:v>
                </c:pt>
                <c:pt idx="434">
                  <c:v>83.276202999999995</c:v>
                </c:pt>
                <c:pt idx="435">
                  <c:v>63.043931000000001</c:v>
                </c:pt>
                <c:pt idx="436">
                  <c:v>100.56403316696498</c:v>
                </c:pt>
                <c:pt idx="437">
                  <c:v>77.656345999999985</c:v>
                </c:pt>
                <c:pt idx="438">
                  <c:v>41.629035000000002</c:v>
                </c:pt>
                <c:pt idx="439">
                  <c:v>86.045024999999995</c:v>
                </c:pt>
                <c:pt idx="440">
                  <c:v>64.956184000000007</c:v>
                </c:pt>
                <c:pt idx="441">
                  <c:v>50.148288999999998</c:v>
                </c:pt>
                <c:pt idx="442">
                  <c:v>82.865889999999993</c:v>
                </c:pt>
                <c:pt idx="443">
                  <c:v>89.771204999999995</c:v>
                </c:pt>
                <c:pt idx="444">
                  <c:v>100.56403316696498</c:v>
                </c:pt>
                <c:pt idx="445">
                  <c:v>94.470303000000001</c:v>
                </c:pt>
                <c:pt idx="446">
                  <c:v>100.43535</c:v>
                </c:pt>
                <c:pt idx="447">
                  <c:v>100.56403316696498</c:v>
                </c:pt>
                <c:pt idx="448">
                  <c:v>100.56403316696498</c:v>
                </c:pt>
                <c:pt idx="449">
                  <c:v>100.56403316696498</c:v>
                </c:pt>
                <c:pt idx="450">
                  <c:v>100.56403316696498</c:v>
                </c:pt>
                <c:pt idx="451">
                  <c:v>66.978003000000001</c:v>
                </c:pt>
                <c:pt idx="452">
                  <c:v>72.411600000000007</c:v>
                </c:pt>
                <c:pt idx="453">
                  <c:v>74.568365</c:v>
                </c:pt>
                <c:pt idx="454">
                  <c:v>93.970867999999996</c:v>
                </c:pt>
                <c:pt idx="455">
                  <c:v>33.239227999999997</c:v>
                </c:pt>
                <c:pt idx="456">
                  <c:v>57.047248999999994</c:v>
                </c:pt>
                <c:pt idx="457">
                  <c:v>54.442112999999999</c:v>
                </c:pt>
                <c:pt idx="458">
                  <c:v>73.706025609248925</c:v>
                </c:pt>
                <c:pt idx="459">
                  <c:v>73.706025609248925</c:v>
                </c:pt>
                <c:pt idx="460">
                  <c:v>73.706025609248925</c:v>
                </c:pt>
                <c:pt idx="461">
                  <c:v>73.706025609248925</c:v>
                </c:pt>
                <c:pt idx="462">
                  <c:v>73.706025609248925</c:v>
                </c:pt>
                <c:pt idx="463">
                  <c:v>73.706025609248925</c:v>
                </c:pt>
                <c:pt idx="464">
                  <c:v>73.706025609248925</c:v>
                </c:pt>
                <c:pt idx="465">
                  <c:v>50.781663000000002</c:v>
                </c:pt>
                <c:pt idx="466">
                  <c:v>73.706025609248925</c:v>
                </c:pt>
                <c:pt idx="467">
                  <c:v>73.706025609248925</c:v>
                </c:pt>
                <c:pt idx="468">
                  <c:v>73.706025609248925</c:v>
                </c:pt>
                <c:pt idx="469">
                  <c:v>73.706025609248925</c:v>
                </c:pt>
                <c:pt idx="470">
                  <c:v>39.911791000000001</c:v>
                </c:pt>
                <c:pt idx="471">
                  <c:v>41.106451999999997</c:v>
                </c:pt>
                <c:pt idx="472">
                  <c:v>62.695011000000001</c:v>
                </c:pt>
                <c:pt idx="473">
                  <c:v>66.970986000000011</c:v>
                </c:pt>
                <c:pt idx="474">
                  <c:v>66.914023</c:v>
                </c:pt>
                <c:pt idx="475">
                  <c:v>73.706025609248925</c:v>
                </c:pt>
                <c:pt idx="476">
                  <c:v>73.706025609248925</c:v>
                </c:pt>
                <c:pt idx="477">
                  <c:v>73.706025609248925</c:v>
                </c:pt>
                <c:pt idx="478">
                  <c:v>42.151499000000001</c:v>
                </c:pt>
                <c:pt idx="479">
                  <c:v>58.160812999999997</c:v>
                </c:pt>
                <c:pt idx="480">
                  <c:v>73.706025609248925</c:v>
                </c:pt>
                <c:pt idx="481">
                  <c:v>51.798917000000003</c:v>
                </c:pt>
                <c:pt idx="482">
                  <c:v>55.326330999999996</c:v>
                </c:pt>
                <c:pt idx="483">
                  <c:v>64.101357000000007</c:v>
                </c:pt>
                <c:pt idx="484">
                  <c:v>73.706025609248925</c:v>
                </c:pt>
                <c:pt idx="485">
                  <c:v>73.706025609248925</c:v>
                </c:pt>
                <c:pt idx="486">
                  <c:v>69.117960000000011</c:v>
                </c:pt>
                <c:pt idx="487">
                  <c:v>73.706025609248925</c:v>
                </c:pt>
                <c:pt idx="488">
                  <c:v>50.372580999999997</c:v>
                </c:pt>
                <c:pt idx="489">
                  <c:v>57.035404999999997</c:v>
                </c:pt>
                <c:pt idx="490">
                  <c:v>60.978746000000001</c:v>
                </c:pt>
                <c:pt idx="491">
                  <c:v>62.841717284505812</c:v>
                </c:pt>
                <c:pt idx="492">
                  <c:v>62.841717284505812</c:v>
                </c:pt>
                <c:pt idx="493">
                  <c:v>62.841717284505812</c:v>
                </c:pt>
                <c:pt idx="494">
                  <c:v>62.841717284505812</c:v>
                </c:pt>
                <c:pt idx="495">
                  <c:v>62.841717284505812</c:v>
                </c:pt>
                <c:pt idx="496">
                  <c:v>62.841717284505812</c:v>
                </c:pt>
                <c:pt idx="497">
                  <c:v>62.841717284505812</c:v>
                </c:pt>
                <c:pt idx="498">
                  <c:v>62.781105000000004</c:v>
                </c:pt>
                <c:pt idx="499">
                  <c:v>54.772286999999999</c:v>
                </c:pt>
                <c:pt idx="500">
                  <c:v>62.841717284505812</c:v>
                </c:pt>
                <c:pt idx="501">
                  <c:v>62.841717284505812</c:v>
                </c:pt>
                <c:pt idx="502">
                  <c:v>62.841717284505812</c:v>
                </c:pt>
                <c:pt idx="503">
                  <c:v>62.841717284505812</c:v>
                </c:pt>
                <c:pt idx="504">
                  <c:v>62.841717284505812</c:v>
                </c:pt>
                <c:pt idx="505">
                  <c:v>62.841717284505812</c:v>
                </c:pt>
                <c:pt idx="506">
                  <c:v>47.243042000000003</c:v>
                </c:pt>
                <c:pt idx="507">
                  <c:v>62.841717284505812</c:v>
                </c:pt>
                <c:pt idx="508">
                  <c:v>62.841717284505812</c:v>
                </c:pt>
                <c:pt idx="509">
                  <c:v>62.841717284505812</c:v>
                </c:pt>
                <c:pt idx="510">
                  <c:v>62.841717284505812</c:v>
                </c:pt>
                <c:pt idx="511">
                  <c:v>62.841717284505812</c:v>
                </c:pt>
                <c:pt idx="512">
                  <c:v>62.841717284505812</c:v>
                </c:pt>
                <c:pt idx="513">
                  <c:v>62.841717284505812</c:v>
                </c:pt>
                <c:pt idx="514">
                  <c:v>62.841717284505812</c:v>
                </c:pt>
                <c:pt idx="515">
                  <c:v>62.841717284505812</c:v>
                </c:pt>
                <c:pt idx="516">
                  <c:v>62.841717284505812</c:v>
                </c:pt>
                <c:pt idx="517">
                  <c:v>62.841717284505812</c:v>
                </c:pt>
                <c:pt idx="518">
                  <c:v>62.841717284505812</c:v>
                </c:pt>
                <c:pt idx="519">
                  <c:v>77.115217999999999</c:v>
                </c:pt>
                <c:pt idx="520">
                  <c:v>91.034464999999997</c:v>
                </c:pt>
                <c:pt idx="521">
                  <c:v>73.349131999999997</c:v>
                </c:pt>
                <c:pt idx="522">
                  <c:v>68.004445000000004</c:v>
                </c:pt>
                <c:pt idx="523">
                  <c:v>38.204943</c:v>
                </c:pt>
                <c:pt idx="524">
                  <c:v>57.554462000000001</c:v>
                </c:pt>
                <c:pt idx="525">
                  <c:v>73.147145000000009</c:v>
                </c:pt>
                <c:pt idx="526">
                  <c:v>56.898694999999996</c:v>
                </c:pt>
                <c:pt idx="527">
                  <c:v>71.220889999999997</c:v>
                </c:pt>
                <c:pt idx="528">
                  <c:v>59.271692000000002</c:v>
                </c:pt>
                <c:pt idx="529">
                  <c:v>57.396920999999992</c:v>
                </c:pt>
                <c:pt idx="530">
                  <c:v>87.390383999999997</c:v>
                </c:pt>
                <c:pt idx="531">
                  <c:v>91.47713882996095</c:v>
                </c:pt>
                <c:pt idx="532">
                  <c:v>91.47713882996095</c:v>
                </c:pt>
                <c:pt idx="533">
                  <c:v>91.47713882996095</c:v>
                </c:pt>
                <c:pt idx="534">
                  <c:v>91.47713882996095</c:v>
                </c:pt>
                <c:pt idx="535">
                  <c:v>91.47713882996095</c:v>
                </c:pt>
                <c:pt idx="536">
                  <c:v>91.47713882996095</c:v>
                </c:pt>
                <c:pt idx="537">
                  <c:v>91.47713882996095</c:v>
                </c:pt>
                <c:pt idx="538">
                  <c:v>26.644197999999999</c:v>
                </c:pt>
                <c:pt idx="539">
                  <c:v>32.612163000000002</c:v>
                </c:pt>
                <c:pt idx="540">
                  <c:v>45.841730000000005</c:v>
                </c:pt>
                <c:pt idx="541">
                  <c:v>69.403064999999998</c:v>
                </c:pt>
                <c:pt idx="542">
                  <c:v>62.935108999999997</c:v>
                </c:pt>
                <c:pt idx="543">
                  <c:v>47.461359999999999</c:v>
                </c:pt>
                <c:pt idx="544">
                  <c:v>41.297497</c:v>
                </c:pt>
                <c:pt idx="545">
                  <c:v>47.103557000000002</c:v>
                </c:pt>
                <c:pt idx="546">
                  <c:v>73.383144000000001</c:v>
                </c:pt>
                <c:pt idx="547">
                  <c:v>33.451029000000005</c:v>
                </c:pt>
                <c:pt idx="548">
                  <c:v>90.764956999999995</c:v>
                </c:pt>
                <c:pt idx="549">
                  <c:v>91.47713882996095</c:v>
                </c:pt>
                <c:pt idx="550">
                  <c:v>113.21449800000001</c:v>
                </c:pt>
                <c:pt idx="551">
                  <c:v>81.540304999999989</c:v>
                </c:pt>
                <c:pt idx="552">
                  <c:v>105.34435499999999</c:v>
                </c:pt>
                <c:pt idx="553">
                  <c:v>118.05413966650116</c:v>
                </c:pt>
                <c:pt idx="554">
                  <c:v>118.05413966650116</c:v>
                </c:pt>
                <c:pt idx="555">
                  <c:v>118.05413966650116</c:v>
                </c:pt>
                <c:pt idx="556">
                  <c:v>83.872061000000002</c:v>
                </c:pt>
                <c:pt idx="557">
                  <c:v>118.05413966650116</c:v>
                </c:pt>
                <c:pt idx="558">
                  <c:v>117.33870900000001</c:v>
                </c:pt>
                <c:pt idx="559">
                  <c:v>89.302373000000003</c:v>
                </c:pt>
                <c:pt idx="560">
                  <c:v>88.008747</c:v>
                </c:pt>
                <c:pt idx="561">
                  <c:v>101.241253</c:v>
                </c:pt>
                <c:pt idx="562">
                  <c:v>118.05413966650116</c:v>
                </c:pt>
                <c:pt idx="563">
                  <c:v>118.05413966650116</c:v>
                </c:pt>
                <c:pt idx="564">
                  <c:v>108.57690099999999</c:v>
                </c:pt>
                <c:pt idx="565">
                  <c:v>118.05413966650116</c:v>
                </c:pt>
                <c:pt idx="566">
                  <c:v>118.05413966650116</c:v>
                </c:pt>
                <c:pt idx="567">
                  <c:v>86.045828999999998</c:v>
                </c:pt>
                <c:pt idx="568">
                  <c:v>111.15956</c:v>
                </c:pt>
                <c:pt idx="569">
                  <c:v>118.05413966650116</c:v>
                </c:pt>
                <c:pt idx="570">
                  <c:v>77.330305999999993</c:v>
                </c:pt>
                <c:pt idx="571">
                  <c:v>100.69772500000001</c:v>
                </c:pt>
                <c:pt idx="572">
                  <c:v>118.05413966650116</c:v>
                </c:pt>
                <c:pt idx="573">
                  <c:v>118.05413966650116</c:v>
                </c:pt>
                <c:pt idx="574">
                  <c:v>82.386356000000006</c:v>
                </c:pt>
                <c:pt idx="575">
                  <c:v>118.05413966650116</c:v>
                </c:pt>
                <c:pt idx="576">
                  <c:v>112.338915</c:v>
                </c:pt>
                <c:pt idx="577">
                  <c:v>87.956367999999998</c:v>
                </c:pt>
                <c:pt idx="578">
                  <c:v>61.562010999999998</c:v>
                </c:pt>
                <c:pt idx="579">
                  <c:v>40.777362000000004</c:v>
                </c:pt>
                <c:pt idx="580">
                  <c:v>58.136489000000005</c:v>
                </c:pt>
                <c:pt idx="581">
                  <c:v>84.467686</c:v>
                </c:pt>
                <c:pt idx="582">
                  <c:v>60.281048000000006</c:v>
                </c:pt>
                <c:pt idx="583">
                  <c:v>83.488789999999995</c:v>
                </c:pt>
                <c:pt idx="584">
                  <c:v>62.668112000000001</c:v>
                </c:pt>
                <c:pt idx="585">
                  <c:v>54.038618</c:v>
                </c:pt>
                <c:pt idx="586">
                  <c:v>98.114784999999998</c:v>
                </c:pt>
                <c:pt idx="587">
                  <c:v>90.544323999999989</c:v>
                </c:pt>
                <c:pt idx="588">
                  <c:v>98.459049999999991</c:v>
                </c:pt>
                <c:pt idx="589">
                  <c:v>93.512199999999993</c:v>
                </c:pt>
                <c:pt idx="590">
                  <c:v>66.299849000000009</c:v>
                </c:pt>
                <c:pt idx="591">
                  <c:v>107.785329</c:v>
                </c:pt>
                <c:pt idx="592">
                  <c:v>137.40190799999999</c:v>
                </c:pt>
                <c:pt idx="593">
                  <c:v>108.75729900000002</c:v>
                </c:pt>
                <c:pt idx="594">
                  <c:v>75.413554000000005</c:v>
                </c:pt>
                <c:pt idx="595">
                  <c:v>78.426657999999989</c:v>
                </c:pt>
                <c:pt idx="596">
                  <c:v>112.69196099999999</c:v>
                </c:pt>
                <c:pt idx="597">
                  <c:v>84.921132</c:v>
                </c:pt>
                <c:pt idx="598">
                  <c:v>83.106803999999997</c:v>
                </c:pt>
                <c:pt idx="599">
                  <c:v>90.167477999999988</c:v>
                </c:pt>
                <c:pt idx="600">
                  <c:v>106.983361</c:v>
                </c:pt>
                <c:pt idx="601">
                  <c:v>138.2881629195077</c:v>
                </c:pt>
                <c:pt idx="602">
                  <c:v>138.2881629195077</c:v>
                </c:pt>
                <c:pt idx="603">
                  <c:v>138.2881629195077</c:v>
                </c:pt>
                <c:pt idx="604">
                  <c:v>138.2881629195077</c:v>
                </c:pt>
                <c:pt idx="605">
                  <c:v>138.2881629195077</c:v>
                </c:pt>
                <c:pt idx="606">
                  <c:v>133.23231199999998</c:v>
                </c:pt>
                <c:pt idx="607">
                  <c:v>122.53919599999999</c:v>
                </c:pt>
                <c:pt idx="608">
                  <c:v>138.2881629195077</c:v>
                </c:pt>
                <c:pt idx="609">
                  <c:v>139.47802799999999</c:v>
                </c:pt>
                <c:pt idx="610">
                  <c:v>106.33242000000001</c:v>
                </c:pt>
                <c:pt idx="611">
                  <c:v>79.403873000000004</c:v>
                </c:pt>
                <c:pt idx="612">
                  <c:v>102.99581500000001</c:v>
                </c:pt>
                <c:pt idx="613">
                  <c:v>126.00872100000001</c:v>
                </c:pt>
                <c:pt idx="614">
                  <c:v>117.960182</c:v>
                </c:pt>
                <c:pt idx="615">
                  <c:v>160.29808456711109</c:v>
                </c:pt>
                <c:pt idx="616">
                  <c:v>160.29808456711109</c:v>
                </c:pt>
                <c:pt idx="617">
                  <c:v>160.29808456711109</c:v>
                </c:pt>
                <c:pt idx="618">
                  <c:v>137.782105</c:v>
                </c:pt>
                <c:pt idx="619">
                  <c:v>94.444496999999998</c:v>
                </c:pt>
                <c:pt idx="620">
                  <c:v>88.855200999999994</c:v>
                </c:pt>
                <c:pt idx="621">
                  <c:v>124.598106</c:v>
                </c:pt>
                <c:pt idx="622">
                  <c:v>111.33362200000001</c:v>
                </c:pt>
                <c:pt idx="623">
                  <c:v>138.04849900000002</c:v>
                </c:pt>
                <c:pt idx="624">
                  <c:v>148.94772700000001</c:v>
                </c:pt>
                <c:pt idx="625">
                  <c:v>153.23601300000001</c:v>
                </c:pt>
                <c:pt idx="626">
                  <c:v>114.01772800000001</c:v>
                </c:pt>
                <c:pt idx="627">
                  <c:v>112.27030500000001</c:v>
                </c:pt>
                <c:pt idx="628">
                  <c:v>117.751141</c:v>
                </c:pt>
                <c:pt idx="629">
                  <c:v>160.29808456711109</c:v>
                </c:pt>
                <c:pt idx="630">
                  <c:v>160.29808456711109</c:v>
                </c:pt>
                <c:pt idx="631">
                  <c:v>160.29808456711109</c:v>
                </c:pt>
                <c:pt idx="632">
                  <c:v>160.29808456711109</c:v>
                </c:pt>
                <c:pt idx="633">
                  <c:v>160.29808456711109</c:v>
                </c:pt>
                <c:pt idx="634">
                  <c:v>160.29808456711109</c:v>
                </c:pt>
                <c:pt idx="635">
                  <c:v>131.6669</c:v>
                </c:pt>
                <c:pt idx="636">
                  <c:v>70.383803</c:v>
                </c:pt>
                <c:pt idx="637">
                  <c:v>89.600320999999994</c:v>
                </c:pt>
                <c:pt idx="638">
                  <c:v>104.38399700000001</c:v>
                </c:pt>
                <c:pt idx="639">
                  <c:v>115.74727</c:v>
                </c:pt>
                <c:pt idx="640">
                  <c:v>100.823173</c:v>
                </c:pt>
                <c:pt idx="641">
                  <c:v>135.01266200000001</c:v>
                </c:pt>
                <c:pt idx="642">
                  <c:v>112.41585600000001</c:v>
                </c:pt>
                <c:pt idx="643">
                  <c:v>120.00466400000001</c:v>
                </c:pt>
                <c:pt idx="644">
                  <c:v>134.54842500000001</c:v>
                </c:pt>
                <c:pt idx="645">
                  <c:v>164.236514</c:v>
                </c:pt>
                <c:pt idx="646">
                  <c:v>128.951571</c:v>
                </c:pt>
                <c:pt idx="647">
                  <c:v>146.80645100000001</c:v>
                </c:pt>
                <c:pt idx="648">
                  <c:v>111.88610899999999</c:v>
                </c:pt>
                <c:pt idx="649">
                  <c:v>115.4772</c:v>
                </c:pt>
                <c:pt idx="650">
                  <c:v>162.20896500000001</c:v>
                </c:pt>
                <c:pt idx="651">
                  <c:v>151.83476099999999</c:v>
                </c:pt>
                <c:pt idx="652">
                  <c:v>158.30367199999998</c:v>
                </c:pt>
                <c:pt idx="653">
                  <c:v>137.30244300000001</c:v>
                </c:pt>
                <c:pt idx="654">
                  <c:v>158.61347499999997</c:v>
                </c:pt>
                <c:pt idx="655">
                  <c:v>155.76477700000001</c:v>
                </c:pt>
                <c:pt idx="656">
                  <c:v>143.92953699999998</c:v>
                </c:pt>
                <c:pt idx="657">
                  <c:v>162.59295699999998</c:v>
                </c:pt>
                <c:pt idx="658">
                  <c:v>174.37386799999999</c:v>
                </c:pt>
                <c:pt idx="659">
                  <c:v>187.39538365779407</c:v>
                </c:pt>
                <c:pt idx="660">
                  <c:v>172.10612700000001</c:v>
                </c:pt>
                <c:pt idx="661">
                  <c:v>171.74784299999999</c:v>
                </c:pt>
                <c:pt idx="662">
                  <c:v>163.75109</c:v>
                </c:pt>
                <c:pt idx="663">
                  <c:v>149.07814199999999</c:v>
                </c:pt>
                <c:pt idx="664">
                  <c:v>187.39538365779407</c:v>
                </c:pt>
                <c:pt idx="665">
                  <c:v>187.39538365779407</c:v>
                </c:pt>
                <c:pt idx="666">
                  <c:v>187.39538365779407</c:v>
                </c:pt>
                <c:pt idx="667">
                  <c:v>187.39538365779407</c:v>
                </c:pt>
                <c:pt idx="668">
                  <c:v>187.39538365779407</c:v>
                </c:pt>
                <c:pt idx="669">
                  <c:v>173.94020900000001</c:v>
                </c:pt>
                <c:pt idx="670">
                  <c:v>147.61089599999997</c:v>
                </c:pt>
                <c:pt idx="671">
                  <c:v>177.80748299999999</c:v>
                </c:pt>
                <c:pt idx="672">
                  <c:v>157.96417500000001</c:v>
                </c:pt>
                <c:pt idx="673">
                  <c:v>192.45897258246356</c:v>
                </c:pt>
                <c:pt idx="674">
                  <c:v>192.45897258246356</c:v>
                </c:pt>
                <c:pt idx="675">
                  <c:v>192.45897258246356</c:v>
                </c:pt>
                <c:pt idx="676">
                  <c:v>192.45897258246356</c:v>
                </c:pt>
                <c:pt idx="677">
                  <c:v>168.30374399999999</c:v>
                </c:pt>
                <c:pt idx="678">
                  <c:v>192.45897258246356</c:v>
                </c:pt>
                <c:pt idx="679">
                  <c:v>164.80872799999997</c:v>
                </c:pt>
                <c:pt idx="680">
                  <c:v>174.60366300000001</c:v>
                </c:pt>
                <c:pt idx="681">
                  <c:v>192.45897258246356</c:v>
                </c:pt>
                <c:pt idx="682">
                  <c:v>192.45897258246356</c:v>
                </c:pt>
                <c:pt idx="683">
                  <c:v>192.45897258246356</c:v>
                </c:pt>
                <c:pt idx="684">
                  <c:v>172.63308800000001</c:v>
                </c:pt>
                <c:pt idx="685">
                  <c:v>192.45897258246356</c:v>
                </c:pt>
                <c:pt idx="686">
                  <c:v>192.45897258246356</c:v>
                </c:pt>
                <c:pt idx="687">
                  <c:v>192.45897258246356</c:v>
                </c:pt>
                <c:pt idx="688">
                  <c:v>185.98578700000002</c:v>
                </c:pt>
                <c:pt idx="689">
                  <c:v>192.45897258246356</c:v>
                </c:pt>
                <c:pt idx="690">
                  <c:v>192.45897258246356</c:v>
                </c:pt>
                <c:pt idx="691">
                  <c:v>182.764929</c:v>
                </c:pt>
                <c:pt idx="692">
                  <c:v>192.45897258246356</c:v>
                </c:pt>
                <c:pt idx="693">
                  <c:v>178.55257999999998</c:v>
                </c:pt>
                <c:pt idx="694">
                  <c:v>192.45897258246356</c:v>
                </c:pt>
                <c:pt idx="695">
                  <c:v>192.45897258246356</c:v>
                </c:pt>
                <c:pt idx="696">
                  <c:v>192.45897258246356</c:v>
                </c:pt>
                <c:pt idx="697">
                  <c:v>192.45897258246356</c:v>
                </c:pt>
                <c:pt idx="698">
                  <c:v>192.45897258246356</c:v>
                </c:pt>
                <c:pt idx="699">
                  <c:v>192.45897258246356</c:v>
                </c:pt>
                <c:pt idx="700">
                  <c:v>199.07886965369516</c:v>
                </c:pt>
                <c:pt idx="701">
                  <c:v>199.07886965369516</c:v>
                </c:pt>
                <c:pt idx="702">
                  <c:v>199.07886965369516</c:v>
                </c:pt>
                <c:pt idx="703">
                  <c:v>199.07886965369516</c:v>
                </c:pt>
                <c:pt idx="704">
                  <c:v>199.07886965369516</c:v>
                </c:pt>
                <c:pt idx="705">
                  <c:v>199.07886965369516</c:v>
                </c:pt>
                <c:pt idx="706">
                  <c:v>199.07886965369516</c:v>
                </c:pt>
                <c:pt idx="707">
                  <c:v>199.07886965369516</c:v>
                </c:pt>
                <c:pt idx="708">
                  <c:v>199.059191</c:v>
                </c:pt>
                <c:pt idx="709">
                  <c:v>199.07886965369516</c:v>
                </c:pt>
                <c:pt idx="710">
                  <c:v>199.07886965369516</c:v>
                </c:pt>
                <c:pt idx="711">
                  <c:v>172.47162400000002</c:v>
                </c:pt>
                <c:pt idx="712">
                  <c:v>199.07886965369516</c:v>
                </c:pt>
                <c:pt idx="713">
                  <c:v>199.07886965369516</c:v>
                </c:pt>
                <c:pt idx="714">
                  <c:v>199.07886965369516</c:v>
                </c:pt>
                <c:pt idx="715">
                  <c:v>199.07886965369516</c:v>
                </c:pt>
                <c:pt idx="716">
                  <c:v>199.07886965369516</c:v>
                </c:pt>
                <c:pt idx="717">
                  <c:v>199.07886965369516</c:v>
                </c:pt>
                <c:pt idx="718">
                  <c:v>187.651252</c:v>
                </c:pt>
                <c:pt idx="719">
                  <c:v>165.63003499999999</c:v>
                </c:pt>
                <c:pt idx="720">
                  <c:v>199.07886965369516</c:v>
                </c:pt>
                <c:pt idx="721">
                  <c:v>199.07886965369516</c:v>
                </c:pt>
                <c:pt idx="722">
                  <c:v>172.893992</c:v>
                </c:pt>
                <c:pt idx="723">
                  <c:v>179.531012</c:v>
                </c:pt>
                <c:pt idx="724">
                  <c:v>194.69191999999998</c:v>
                </c:pt>
                <c:pt idx="725">
                  <c:v>198.72278900000001</c:v>
                </c:pt>
                <c:pt idx="726">
                  <c:v>180.45922100000001</c:v>
                </c:pt>
                <c:pt idx="727">
                  <c:v>197.223859</c:v>
                </c:pt>
                <c:pt idx="728">
                  <c:v>180.407545</c:v>
                </c:pt>
                <c:pt idx="729">
                  <c:v>197.93939800000001</c:v>
                </c:pt>
                <c:pt idx="730">
                  <c:v>199.07886965369516</c:v>
                </c:pt>
                <c:pt idx="731">
                  <c:v>184.53236253443615</c:v>
                </c:pt>
                <c:pt idx="732">
                  <c:v>184.53236253443615</c:v>
                </c:pt>
                <c:pt idx="733">
                  <c:v>173.05847800000001</c:v>
                </c:pt>
                <c:pt idx="734">
                  <c:v>184.53236253443615</c:v>
                </c:pt>
                <c:pt idx="735">
                  <c:v>184.53236253443615</c:v>
                </c:pt>
                <c:pt idx="736">
                  <c:v>184.53236253443615</c:v>
                </c:pt>
                <c:pt idx="737">
                  <c:v>184.53236253443615</c:v>
                </c:pt>
                <c:pt idx="738">
                  <c:v>184.53236253443615</c:v>
                </c:pt>
                <c:pt idx="739">
                  <c:v>184.53236253443615</c:v>
                </c:pt>
                <c:pt idx="740">
                  <c:v>181.33185599999999</c:v>
                </c:pt>
                <c:pt idx="741">
                  <c:v>184.53236253443615</c:v>
                </c:pt>
                <c:pt idx="742">
                  <c:v>182.962986</c:v>
                </c:pt>
                <c:pt idx="743">
                  <c:v>175.88231400000001</c:v>
                </c:pt>
                <c:pt idx="744">
                  <c:v>184.53236253443615</c:v>
                </c:pt>
                <c:pt idx="745">
                  <c:v>184.53236253443615</c:v>
                </c:pt>
                <c:pt idx="746">
                  <c:v>184.53236253443615</c:v>
                </c:pt>
                <c:pt idx="747">
                  <c:v>179.20480600000002</c:v>
                </c:pt>
                <c:pt idx="748">
                  <c:v>145.831773</c:v>
                </c:pt>
                <c:pt idx="749">
                  <c:v>183.48675900000001</c:v>
                </c:pt>
                <c:pt idx="750">
                  <c:v>176.32563499999998</c:v>
                </c:pt>
                <c:pt idx="751">
                  <c:v>184.53236253443615</c:v>
                </c:pt>
                <c:pt idx="752">
                  <c:v>184.53236253443615</c:v>
                </c:pt>
                <c:pt idx="753">
                  <c:v>184.53236253443615</c:v>
                </c:pt>
                <c:pt idx="754">
                  <c:v>163.31229999999999</c:v>
                </c:pt>
                <c:pt idx="755">
                  <c:v>167.09845500000003</c:v>
                </c:pt>
                <c:pt idx="756">
                  <c:v>172.65194399999999</c:v>
                </c:pt>
                <c:pt idx="757">
                  <c:v>175.675882</c:v>
                </c:pt>
                <c:pt idx="758">
                  <c:v>170.85877099999999</c:v>
                </c:pt>
                <c:pt idx="759">
                  <c:v>163.48676800000001</c:v>
                </c:pt>
                <c:pt idx="760">
                  <c:v>184.53236253443615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38-44F7-B176-527443CE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950624"/>
        <c:axId val="511951016"/>
      </c:areaChart>
      <c:barChart>
        <c:barDir val="col"/>
        <c:grouping val="clustered"/>
        <c:varyColors val="0"/>
        <c:ser>
          <c:idx val="4"/>
          <c:order val="3"/>
          <c:tx>
            <c:v>CARACT</c:v>
          </c:tx>
          <c:spPr>
            <a:noFill/>
            <a:ln>
              <a:noFill/>
            </a:ln>
          </c:spPr>
          <c:invertIfNegative val="0"/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38-44F7-B176-527443CE71EF}"/>
              </c:ext>
            </c:extLst>
          </c:dPt>
          <c:cat>
            <c:multiLvlStrRef>
              <c:f>'Data 5'!$F$2:$G$761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</c:v>
                  </c:pt>
                  <c:pt idx="153">
                    <c:v>2024</c:v>
                  </c:pt>
                  <c:pt idx="519">
                    <c:v>2025</c:v>
                  </c:pt>
                </c:lvl>
              </c:multiLvlStrCache>
            </c:multiLvlStrRef>
          </c:cat>
          <c:val>
            <c:numRef>
              <c:f>'Data 5'!$H$2:$H$762</c:f>
              <c:numCache>
                <c:formatCode>0.0</c:formatCode>
                <c:ptCount val="7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38-44F7-B176-527443CE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950624"/>
        <c:axId val="511951016"/>
      </c:barChart>
      <c:catAx>
        <c:axId val="51194984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>
            <a:solidFill>
              <a:srgbClr val="004563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1950232"/>
        <c:crossesAt val="0"/>
        <c:auto val="0"/>
        <c:lblAlgn val="ctr"/>
        <c:lblOffset val="100"/>
        <c:tickLblSkip val="1"/>
        <c:noMultiLvlLbl val="0"/>
      </c:catAx>
      <c:valAx>
        <c:axId val="511950232"/>
        <c:scaling>
          <c:orientation val="minMax"/>
        </c:scaling>
        <c:delete val="0"/>
        <c:axPos val="l"/>
        <c:majorGridlines>
          <c:spPr>
            <a:ln w="12700">
              <a:solidFill>
                <a:srgbClr val="BFBFBF"/>
              </a:solidFill>
              <a:prstDash val="solid"/>
            </a:ln>
          </c:spPr>
        </c:majorGridlines>
        <c:numFmt formatCode="#,##0" sourceLinked="1"/>
        <c:majorTickMark val="cross"/>
        <c:minorTickMark val="none"/>
        <c:tickLblPos val="nextTo"/>
        <c:spPr>
          <a:ln w="12700">
            <a:solidFill>
              <a:srgbClr val="004563"/>
            </a:solidFill>
            <a:prstDash val="solid"/>
          </a:ln>
        </c:spPr>
        <c:txPr>
          <a:bodyPr rot="0" vert="horz"/>
          <a:lstStyle/>
          <a:p>
            <a:pPr algn="ctr" rtl="0">
              <a:defRPr lang="es-ES"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11949840"/>
        <c:crosses val="autoZero"/>
        <c:crossBetween val="midCat"/>
      </c:valAx>
      <c:catAx>
        <c:axId val="51195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1951016"/>
        <c:crosses val="autoZero"/>
        <c:auto val="0"/>
        <c:lblAlgn val="ctr"/>
        <c:lblOffset val="100"/>
        <c:noMultiLvlLbl val="0"/>
      </c:catAx>
      <c:valAx>
        <c:axId val="5119510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11950624"/>
        <c:crosses val="autoZero"/>
        <c:crossBetween val="midCat"/>
      </c:valAx>
      <c:spPr>
        <a:noFill/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5F5F5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utura"/>
          <a:ea typeface="Futura"/>
          <a:cs typeface="Futura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085030247996251E-2"/>
          <c:y val="0.11902039804079609"/>
          <c:w val="0.88448972314479668"/>
          <c:h val="0.66229731126128921"/>
        </c:manualLayout>
      </c:layout>
      <c:areaChart>
        <c:grouping val="standard"/>
        <c:varyColors val="0"/>
        <c:ser>
          <c:idx val="4"/>
          <c:order val="0"/>
          <c:tx>
            <c:strRef>
              <c:f>'Dat_04 CONSEJO'!$C$50</c:f>
              <c:strCache>
                <c:ptCount val="1"/>
                <c:pt idx="0">
                  <c:v>Producible diario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cat>
            <c:multiLvlStrRef>
              <c:f>'Dat_04 CONSEJO'!$G$52:$H$812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 </c:v>
                  </c:pt>
                  <c:pt idx="153">
                    <c:v>2024 </c:v>
                  </c:pt>
                  <c:pt idx="519">
                    <c:v>2025 </c:v>
                  </c:pt>
                </c:lvl>
              </c:multiLvlStrCache>
            </c:multiLvlStrRef>
          </c:cat>
          <c:val>
            <c:numRef>
              <c:f>'Dat_04 CONSEJO'!$C$52:$C$811</c:f>
              <c:numCache>
                <c:formatCode>#,##0</c:formatCode>
                <c:ptCount val="760"/>
                <c:pt idx="0">
                  <c:v>3.793801891869407</c:v>
                </c:pt>
                <c:pt idx="1">
                  <c:v>5.0033782764460843</c:v>
                </c:pt>
                <c:pt idx="2">
                  <c:v>3.3466940764507416</c:v>
                </c:pt>
                <c:pt idx="3">
                  <c:v>3.0894375644470164</c:v>
                </c:pt>
                <c:pt idx="4">
                  <c:v>3.5241588124498087</c:v>
                </c:pt>
                <c:pt idx="5">
                  <c:v>2.9849951524479477</c:v>
                </c:pt>
                <c:pt idx="6">
                  <c:v>2.6258801964488776</c:v>
                </c:pt>
                <c:pt idx="7">
                  <c:v>7.0987372324488751</c:v>
                </c:pt>
                <c:pt idx="8">
                  <c:v>12.143784378786354</c:v>
                </c:pt>
                <c:pt idx="9">
                  <c:v>2.6470322987891413</c:v>
                </c:pt>
                <c:pt idx="10">
                  <c:v>7.3846153107863506</c:v>
                </c:pt>
                <c:pt idx="11">
                  <c:v>2.7253009507872812</c:v>
                </c:pt>
                <c:pt idx="12">
                  <c:v>2.9226271667872825</c:v>
                </c:pt>
                <c:pt idx="13">
                  <c:v>2.8306519467872824</c:v>
                </c:pt>
                <c:pt idx="14">
                  <c:v>3.0433979587863504</c:v>
                </c:pt>
                <c:pt idx="15">
                  <c:v>3.6049344894848838</c:v>
                </c:pt>
                <c:pt idx="16">
                  <c:v>2.9963558494886091</c:v>
                </c:pt>
                <c:pt idx="17">
                  <c:v>3.9140803974848821</c:v>
                </c:pt>
                <c:pt idx="18">
                  <c:v>2.9136933294867484</c:v>
                </c:pt>
                <c:pt idx="19">
                  <c:v>2.9091485774867469</c:v>
                </c:pt>
                <c:pt idx="20">
                  <c:v>2.9152266014848864</c:v>
                </c:pt>
                <c:pt idx="21">
                  <c:v>2.8881918454848856</c:v>
                </c:pt>
                <c:pt idx="22">
                  <c:v>7.4518020599029038</c:v>
                </c:pt>
                <c:pt idx="23">
                  <c:v>3.3303416158991821</c:v>
                </c:pt>
                <c:pt idx="24">
                  <c:v>2.5362744079010446</c:v>
                </c:pt>
                <c:pt idx="25">
                  <c:v>2.553953243901975</c:v>
                </c:pt>
                <c:pt idx="26">
                  <c:v>3.0702208999001122</c:v>
                </c:pt>
                <c:pt idx="27">
                  <c:v>2.6072491359001142</c:v>
                </c:pt>
                <c:pt idx="28">
                  <c:v>3.3259974078991799</c:v>
                </c:pt>
                <c:pt idx="29">
                  <c:v>3.6983790729217798</c:v>
                </c:pt>
                <c:pt idx="30">
                  <c:v>4.1301670889227173</c:v>
                </c:pt>
                <c:pt idx="31">
                  <c:v>21.388155212921781</c:v>
                </c:pt>
                <c:pt idx="32">
                  <c:v>10.319054752920852</c:v>
                </c:pt>
                <c:pt idx="33">
                  <c:v>11.337796992919921</c:v>
                </c:pt>
                <c:pt idx="34">
                  <c:v>13.641414236922715</c:v>
                </c:pt>
                <c:pt idx="35">
                  <c:v>21.318054852921787</c:v>
                </c:pt>
                <c:pt idx="36">
                  <c:v>40.18969514857428</c:v>
                </c:pt>
                <c:pt idx="37">
                  <c:v>44.319692828575214</c:v>
                </c:pt>
                <c:pt idx="38">
                  <c:v>39.886098017574284</c:v>
                </c:pt>
                <c:pt idx="39">
                  <c:v>27.240925667576143</c:v>
                </c:pt>
                <c:pt idx="40">
                  <c:v>23.551585360575213</c:v>
                </c:pt>
                <c:pt idx="41">
                  <c:v>35.294461380574276</c:v>
                </c:pt>
                <c:pt idx="42">
                  <c:v>37.172804696575213</c:v>
                </c:pt>
                <c:pt idx="43">
                  <c:v>22.219223154021087</c:v>
                </c:pt>
                <c:pt idx="44">
                  <c:v>19.39009074702016</c:v>
                </c:pt>
                <c:pt idx="45">
                  <c:v>26.119200957019228</c:v>
                </c:pt>
                <c:pt idx="46">
                  <c:v>18.903673146022022</c:v>
                </c:pt>
                <c:pt idx="47">
                  <c:v>10.851405378019226</c:v>
                </c:pt>
                <c:pt idx="48">
                  <c:v>26.837577350022023</c:v>
                </c:pt>
                <c:pt idx="49">
                  <c:v>28.399612466020159</c:v>
                </c:pt>
                <c:pt idx="50">
                  <c:v>23.755646107410477</c:v>
                </c:pt>
                <c:pt idx="51">
                  <c:v>14.993906731411407</c:v>
                </c:pt>
                <c:pt idx="52">
                  <c:v>26.327376983410474</c:v>
                </c:pt>
                <c:pt idx="53">
                  <c:v>19.125017947411408</c:v>
                </c:pt>
                <c:pt idx="54">
                  <c:v>17.897973575408614</c:v>
                </c:pt>
                <c:pt idx="55">
                  <c:v>32.557516671412344</c:v>
                </c:pt>
                <c:pt idx="56">
                  <c:v>34.472968899409551</c:v>
                </c:pt>
                <c:pt idx="57">
                  <c:v>21.829615369558109</c:v>
                </c:pt>
                <c:pt idx="58">
                  <c:v>19.390604873559038</c:v>
                </c:pt>
                <c:pt idx="59">
                  <c:v>20.590276989558109</c:v>
                </c:pt>
                <c:pt idx="60">
                  <c:v>2.523506689559039</c:v>
                </c:pt>
                <c:pt idx="61">
                  <c:v>2.1056485495590422</c:v>
                </c:pt>
                <c:pt idx="62">
                  <c:v>2.635984137558109</c:v>
                </c:pt>
                <c:pt idx="63">
                  <c:v>3.8150691695590395</c:v>
                </c:pt>
                <c:pt idx="64">
                  <c:v>8.2569853218427092</c:v>
                </c:pt>
                <c:pt idx="65">
                  <c:v>20.672574646844573</c:v>
                </c:pt>
                <c:pt idx="66">
                  <c:v>22.144515225843644</c:v>
                </c:pt>
                <c:pt idx="67">
                  <c:v>5.1140933218445719</c:v>
                </c:pt>
                <c:pt idx="68">
                  <c:v>3.4750962828436425</c:v>
                </c:pt>
                <c:pt idx="69">
                  <c:v>22.509661284844572</c:v>
                </c:pt>
                <c:pt idx="70">
                  <c:v>24.315748561843641</c:v>
                </c:pt>
                <c:pt idx="71">
                  <c:v>16.618847536526957</c:v>
                </c:pt>
                <c:pt idx="72">
                  <c:v>8.7665859895250904</c:v>
                </c:pt>
                <c:pt idx="73">
                  <c:v>4.0539202715278808</c:v>
                </c:pt>
                <c:pt idx="74">
                  <c:v>11.487250864526956</c:v>
                </c:pt>
                <c:pt idx="75">
                  <c:v>5.1308790605269534</c:v>
                </c:pt>
                <c:pt idx="76">
                  <c:v>27.555892200526948</c:v>
                </c:pt>
                <c:pt idx="77">
                  <c:v>5.8518849325269544</c:v>
                </c:pt>
                <c:pt idx="78">
                  <c:v>70.60312873297741</c:v>
                </c:pt>
                <c:pt idx="79">
                  <c:v>78.534630715978338</c:v>
                </c:pt>
                <c:pt idx="80">
                  <c:v>90.890940400979275</c:v>
                </c:pt>
                <c:pt idx="81">
                  <c:v>96.171797856979282</c:v>
                </c:pt>
                <c:pt idx="82">
                  <c:v>104.0859269489774</c:v>
                </c:pt>
                <c:pt idx="83">
                  <c:v>122.76917567297927</c:v>
                </c:pt>
                <c:pt idx="84">
                  <c:v>101.42940740097833</c:v>
                </c:pt>
                <c:pt idx="85">
                  <c:v>155.50635443682236</c:v>
                </c:pt>
                <c:pt idx="86">
                  <c:v>161.22304439982139</c:v>
                </c:pt>
                <c:pt idx="87">
                  <c:v>173.31285210182233</c:v>
                </c:pt>
                <c:pt idx="88">
                  <c:v>167.54062048382141</c:v>
                </c:pt>
                <c:pt idx="89">
                  <c:v>177.79013328882235</c:v>
                </c:pt>
                <c:pt idx="90">
                  <c:v>178.86842101782236</c:v>
                </c:pt>
                <c:pt idx="91">
                  <c:v>219.01297562782048</c:v>
                </c:pt>
                <c:pt idx="92">
                  <c:v>253.6148215318982</c:v>
                </c:pt>
                <c:pt idx="93">
                  <c:v>254.10288048389819</c:v>
                </c:pt>
                <c:pt idx="94">
                  <c:v>263.87942528789819</c:v>
                </c:pt>
                <c:pt idx="95">
                  <c:v>260.97814761189818</c:v>
                </c:pt>
                <c:pt idx="96">
                  <c:v>260.26990864389916</c:v>
                </c:pt>
                <c:pt idx="97">
                  <c:v>271.86419665289731</c:v>
                </c:pt>
                <c:pt idx="98">
                  <c:v>288.43707496989913</c:v>
                </c:pt>
                <c:pt idx="99">
                  <c:v>201.7189202797035</c:v>
                </c:pt>
                <c:pt idx="100">
                  <c:v>192.57401201370166</c:v>
                </c:pt>
                <c:pt idx="101">
                  <c:v>190.53594786770165</c:v>
                </c:pt>
                <c:pt idx="102">
                  <c:v>165.43634698970351</c:v>
                </c:pt>
                <c:pt idx="103">
                  <c:v>171.5012587987035</c:v>
                </c:pt>
                <c:pt idx="104">
                  <c:v>186.9203967267035</c:v>
                </c:pt>
                <c:pt idx="105">
                  <c:v>195.15432373870163</c:v>
                </c:pt>
                <c:pt idx="106">
                  <c:v>136.88150827041906</c:v>
                </c:pt>
                <c:pt idx="107">
                  <c:v>137.88263202641906</c:v>
                </c:pt>
                <c:pt idx="108">
                  <c:v>154.00726435041909</c:v>
                </c:pt>
                <c:pt idx="109">
                  <c:v>147.38477178242093</c:v>
                </c:pt>
                <c:pt idx="110">
                  <c:v>113.46929277041906</c:v>
                </c:pt>
                <c:pt idx="111">
                  <c:v>133.41938511441907</c:v>
                </c:pt>
                <c:pt idx="112">
                  <c:v>96.503505298420933</c:v>
                </c:pt>
                <c:pt idx="113">
                  <c:v>54.502371812797733</c:v>
                </c:pt>
                <c:pt idx="114">
                  <c:v>69.862290128795863</c:v>
                </c:pt>
                <c:pt idx="115">
                  <c:v>82.498538988797733</c:v>
                </c:pt>
                <c:pt idx="116">
                  <c:v>78.329930240797736</c:v>
                </c:pt>
                <c:pt idx="117">
                  <c:v>119.80415644079773</c:v>
                </c:pt>
                <c:pt idx="118">
                  <c:v>116.94519380879588</c:v>
                </c:pt>
                <c:pt idx="119">
                  <c:v>112.09005923679774</c:v>
                </c:pt>
                <c:pt idx="120">
                  <c:v>138.81680317065374</c:v>
                </c:pt>
                <c:pt idx="121">
                  <c:v>161.78593439865745</c:v>
                </c:pt>
                <c:pt idx="122">
                  <c:v>161.11846028265373</c:v>
                </c:pt>
                <c:pt idx="123">
                  <c:v>157.50765632665559</c:v>
                </c:pt>
                <c:pt idx="124">
                  <c:v>164.27959961465373</c:v>
                </c:pt>
                <c:pt idx="125">
                  <c:v>172.60810895065745</c:v>
                </c:pt>
                <c:pt idx="126">
                  <c:v>201.47537958265372</c:v>
                </c:pt>
                <c:pt idx="127">
                  <c:v>204.49060813522718</c:v>
                </c:pt>
                <c:pt idx="128">
                  <c:v>176.03838892322719</c:v>
                </c:pt>
                <c:pt idx="129">
                  <c:v>131.1346977272253</c:v>
                </c:pt>
                <c:pt idx="130">
                  <c:v>134.04051455122718</c:v>
                </c:pt>
                <c:pt idx="131">
                  <c:v>140.68438737922534</c:v>
                </c:pt>
                <c:pt idx="132">
                  <c:v>161.31594569722719</c:v>
                </c:pt>
                <c:pt idx="133">
                  <c:v>173.59638009122719</c:v>
                </c:pt>
                <c:pt idx="134">
                  <c:v>144.47361120657493</c:v>
                </c:pt>
                <c:pt idx="135">
                  <c:v>142.99797357457305</c:v>
                </c:pt>
                <c:pt idx="136">
                  <c:v>155.57880703057305</c:v>
                </c:pt>
                <c:pt idx="137">
                  <c:v>156.43636204257305</c:v>
                </c:pt>
                <c:pt idx="138">
                  <c:v>163.83536717457494</c:v>
                </c:pt>
                <c:pt idx="139">
                  <c:v>189.10055625057305</c:v>
                </c:pt>
                <c:pt idx="140">
                  <c:v>184.65076205057304</c:v>
                </c:pt>
                <c:pt idx="141">
                  <c:v>91.702290069493571</c:v>
                </c:pt>
                <c:pt idx="142">
                  <c:v>96.763374213493563</c:v>
                </c:pt>
                <c:pt idx="143">
                  <c:v>85.367497525495438</c:v>
                </c:pt>
                <c:pt idx="144">
                  <c:v>83.527756937491702</c:v>
                </c:pt>
                <c:pt idx="145">
                  <c:v>107.22605843349544</c:v>
                </c:pt>
                <c:pt idx="146">
                  <c:v>88.17712642549543</c:v>
                </c:pt>
                <c:pt idx="147">
                  <c:v>122.90049378949357</c:v>
                </c:pt>
                <c:pt idx="148">
                  <c:v>132.85878955014627</c:v>
                </c:pt>
                <c:pt idx="149">
                  <c:v>128.13222722614813</c:v>
                </c:pt>
                <c:pt idx="150">
                  <c:v>139.02115590614628</c:v>
                </c:pt>
                <c:pt idx="151">
                  <c:v>82.876341482146259</c:v>
                </c:pt>
                <c:pt idx="152">
                  <c:v>60.706967374148121</c:v>
                </c:pt>
                <c:pt idx="153">
                  <c:v>46.317331766148129</c:v>
                </c:pt>
                <c:pt idx="154">
                  <c:v>55.940354536146259</c:v>
                </c:pt>
                <c:pt idx="155">
                  <c:v>96.347034938338027</c:v>
                </c:pt>
                <c:pt idx="156">
                  <c:v>142.08962147033802</c:v>
                </c:pt>
                <c:pt idx="157">
                  <c:v>85.95209914233989</c:v>
                </c:pt>
                <c:pt idx="158">
                  <c:v>80.384418654339882</c:v>
                </c:pt>
                <c:pt idx="159">
                  <c:v>91.604318702336172</c:v>
                </c:pt>
                <c:pt idx="160">
                  <c:v>147.70257932633987</c:v>
                </c:pt>
                <c:pt idx="161">
                  <c:v>174.70871064133988</c:v>
                </c:pt>
                <c:pt idx="162">
                  <c:v>128.66585141382532</c:v>
                </c:pt>
                <c:pt idx="163">
                  <c:v>122.48400734982721</c:v>
                </c:pt>
                <c:pt idx="164">
                  <c:v>90.921518729827213</c:v>
                </c:pt>
                <c:pt idx="165">
                  <c:v>101.59093457382534</c:v>
                </c:pt>
                <c:pt idx="166">
                  <c:v>73.273675441827208</c:v>
                </c:pt>
                <c:pt idx="167">
                  <c:v>101.80176113382535</c:v>
                </c:pt>
                <c:pt idx="168">
                  <c:v>76.844781177829063</c:v>
                </c:pt>
                <c:pt idx="169">
                  <c:v>291.9973854933985</c:v>
                </c:pt>
                <c:pt idx="170">
                  <c:v>306.61460094139846</c:v>
                </c:pt>
                <c:pt idx="171">
                  <c:v>324.74468462540034</c:v>
                </c:pt>
                <c:pt idx="172">
                  <c:v>325.35613808940036</c:v>
                </c:pt>
                <c:pt idx="173">
                  <c:v>326.47416605340038</c:v>
                </c:pt>
                <c:pt idx="174">
                  <c:v>330.81129340239846</c:v>
                </c:pt>
                <c:pt idx="175">
                  <c:v>336.56841545240036</c:v>
                </c:pt>
                <c:pt idx="176">
                  <c:v>174.25858186489705</c:v>
                </c:pt>
                <c:pt idx="177">
                  <c:v>189.73486431289888</c:v>
                </c:pt>
                <c:pt idx="178">
                  <c:v>199.20515662889332</c:v>
                </c:pt>
                <c:pt idx="179">
                  <c:v>156.98031956089889</c:v>
                </c:pt>
                <c:pt idx="180">
                  <c:v>144.3194687128989</c:v>
                </c:pt>
                <c:pt idx="181">
                  <c:v>168.74329450889704</c:v>
                </c:pt>
                <c:pt idx="182">
                  <c:v>193.72112196889518</c:v>
                </c:pt>
                <c:pt idx="183">
                  <c:v>127.45307729313772</c:v>
                </c:pt>
                <c:pt idx="184">
                  <c:v>115.24412592513586</c:v>
                </c:pt>
                <c:pt idx="185">
                  <c:v>88.351072877137739</c:v>
                </c:pt>
                <c:pt idx="186">
                  <c:v>70.321336005135862</c:v>
                </c:pt>
                <c:pt idx="187">
                  <c:v>56.144467513139595</c:v>
                </c:pt>
                <c:pt idx="188">
                  <c:v>107.72370077713774</c:v>
                </c:pt>
                <c:pt idx="189">
                  <c:v>102.96022487713586</c:v>
                </c:pt>
                <c:pt idx="190">
                  <c:v>125.23253068134586</c:v>
                </c:pt>
                <c:pt idx="191">
                  <c:v>121.74336943334959</c:v>
                </c:pt>
                <c:pt idx="192">
                  <c:v>122.85423017734398</c:v>
                </c:pt>
                <c:pt idx="193">
                  <c:v>82.009763521347722</c:v>
                </c:pt>
                <c:pt idx="194">
                  <c:v>92.096768257349581</c:v>
                </c:pt>
                <c:pt idx="195">
                  <c:v>104.74626892534584</c:v>
                </c:pt>
                <c:pt idx="196">
                  <c:v>155.0008602853477</c:v>
                </c:pt>
                <c:pt idx="197">
                  <c:v>155.40752792467583</c:v>
                </c:pt>
                <c:pt idx="198">
                  <c:v>145.30744173267769</c:v>
                </c:pt>
                <c:pt idx="199">
                  <c:v>133.63674514867583</c:v>
                </c:pt>
                <c:pt idx="200">
                  <c:v>119.15370997267397</c:v>
                </c:pt>
                <c:pt idx="201">
                  <c:v>111.38864493667769</c:v>
                </c:pt>
                <c:pt idx="202">
                  <c:v>103.97121753667584</c:v>
                </c:pt>
                <c:pt idx="203">
                  <c:v>141.12725004467583</c:v>
                </c:pt>
                <c:pt idx="204">
                  <c:v>180.11611496162033</c:v>
                </c:pt>
                <c:pt idx="205">
                  <c:v>124.62648388562218</c:v>
                </c:pt>
                <c:pt idx="206">
                  <c:v>111.29172475362031</c:v>
                </c:pt>
                <c:pt idx="207">
                  <c:v>105.35793837762031</c:v>
                </c:pt>
                <c:pt idx="208">
                  <c:v>103.96632681762031</c:v>
                </c:pt>
                <c:pt idx="209">
                  <c:v>135.15554449762405</c:v>
                </c:pt>
                <c:pt idx="210">
                  <c:v>145.6437247416203</c:v>
                </c:pt>
                <c:pt idx="211">
                  <c:v>204.59404648474109</c:v>
                </c:pt>
                <c:pt idx="212">
                  <c:v>210.08763446474481</c:v>
                </c:pt>
                <c:pt idx="213">
                  <c:v>211.9660497607392</c:v>
                </c:pt>
                <c:pt idx="214">
                  <c:v>211.88002381274293</c:v>
                </c:pt>
                <c:pt idx="215">
                  <c:v>197.66541324074106</c:v>
                </c:pt>
                <c:pt idx="216">
                  <c:v>214.30620139274293</c:v>
                </c:pt>
                <c:pt idx="217">
                  <c:v>238.23071474874106</c:v>
                </c:pt>
                <c:pt idx="218">
                  <c:v>234.32867166482279</c:v>
                </c:pt>
                <c:pt idx="219">
                  <c:v>215.8372478448228</c:v>
                </c:pt>
                <c:pt idx="220">
                  <c:v>221.93362245282464</c:v>
                </c:pt>
                <c:pt idx="221">
                  <c:v>218.76776825682276</c:v>
                </c:pt>
                <c:pt idx="222">
                  <c:v>202.10173770882093</c:v>
                </c:pt>
                <c:pt idx="223">
                  <c:v>221.20131164882466</c:v>
                </c:pt>
                <c:pt idx="224">
                  <c:v>234.67890028482466</c:v>
                </c:pt>
                <c:pt idx="225">
                  <c:v>211.53238243101572</c:v>
                </c:pt>
                <c:pt idx="226">
                  <c:v>216.07462333901569</c:v>
                </c:pt>
                <c:pt idx="227">
                  <c:v>223.02256256701943</c:v>
                </c:pt>
                <c:pt idx="228">
                  <c:v>206.91598158701569</c:v>
                </c:pt>
                <c:pt idx="229">
                  <c:v>208.01399140701571</c:v>
                </c:pt>
                <c:pt idx="230">
                  <c:v>227.33454118701758</c:v>
                </c:pt>
                <c:pt idx="231">
                  <c:v>233.93777666701945</c:v>
                </c:pt>
                <c:pt idx="232">
                  <c:v>197.96447342418341</c:v>
                </c:pt>
                <c:pt idx="233">
                  <c:v>176.85543021218712</c:v>
                </c:pt>
                <c:pt idx="234">
                  <c:v>184.05906138818526</c:v>
                </c:pt>
                <c:pt idx="235">
                  <c:v>144.84861818018339</c:v>
                </c:pt>
                <c:pt idx="236">
                  <c:v>136.00949461218897</c:v>
                </c:pt>
                <c:pt idx="237">
                  <c:v>188.86417784818713</c:v>
                </c:pt>
                <c:pt idx="238">
                  <c:v>178.12515757218523</c:v>
                </c:pt>
                <c:pt idx="239">
                  <c:v>224.35234708788724</c:v>
                </c:pt>
                <c:pt idx="240">
                  <c:v>230.37488433589098</c:v>
                </c:pt>
                <c:pt idx="241">
                  <c:v>244.73744427988726</c:v>
                </c:pt>
                <c:pt idx="242">
                  <c:v>252.09877540788537</c:v>
                </c:pt>
                <c:pt idx="243">
                  <c:v>244.49603375188912</c:v>
                </c:pt>
                <c:pt idx="244">
                  <c:v>243.29348493988911</c:v>
                </c:pt>
                <c:pt idx="245">
                  <c:v>255.81591222788725</c:v>
                </c:pt>
                <c:pt idx="246">
                  <c:v>263.57349480166044</c:v>
                </c:pt>
                <c:pt idx="247">
                  <c:v>262.71526991366233</c:v>
                </c:pt>
                <c:pt idx="248">
                  <c:v>257.32151106966046</c:v>
                </c:pt>
                <c:pt idx="249">
                  <c:v>259.32376841766046</c:v>
                </c:pt>
                <c:pt idx="250">
                  <c:v>267.06073969766044</c:v>
                </c:pt>
                <c:pt idx="251">
                  <c:v>270.21304680165861</c:v>
                </c:pt>
                <c:pt idx="252">
                  <c:v>262.92823013066044</c:v>
                </c:pt>
                <c:pt idx="253">
                  <c:v>193.9214722451166</c:v>
                </c:pt>
                <c:pt idx="254">
                  <c:v>173.92818561711846</c:v>
                </c:pt>
                <c:pt idx="255">
                  <c:v>194.95258946511288</c:v>
                </c:pt>
                <c:pt idx="256">
                  <c:v>178.18745186911846</c:v>
                </c:pt>
                <c:pt idx="257">
                  <c:v>165.4526508811166</c:v>
                </c:pt>
                <c:pt idx="258">
                  <c:v>160.50314996911476</c:v>
                </c:pt>
                <c:pt idx="259">
                  <c:v>146.16653191711848</c:v>
                </c:pt>
                <c:pt idx="260">
                  <c:v>123.48102182233816</c:v>
                </c:pt>
                <c:pt idx="261">
                  <c:v>121.8189959663419</c:v>
                </c:pt>
                <c:pt idx="262">
                  <c:v>136.99538842733818</c:v>
                </c:pt>
                <c:pt idx="263">
                  <c:v>111.19103276633818</c:v>
                </c:pt>
                <c:pt idx="264">
                  <c:v>88.599454134340036</c:v>
                </c:pt>
                <c:pt idx="265">
                  <c:v>93.381547750340033</c:v>
                </c:pt>
                <c:pt idx="266">
                  <c:v>96.421928146338175</c:v>
                </c:pt>
                <c:pt idx="267">
                  <c:v>73.047796928215917</c:v>
                </c:pt>
                <c:pt idx="268">
                  <c:v>124.15125314421218</c:v>
                </c:pt>
                <c:pt idx="269">
                  <c:v>131.74439060321961</c:v>
                </c:pt>
                <c:pt idx="270">
                  <c:v>71.896353268219642</c:v>
                </c:pt>
                <c:pt idx="271">
                  <c:v>74.042449444215919</c:v>
                </c:pt>
                <c:pt idx="272">
                  <c:v>109.42936759621591</c:v>
                </c:pt>
                <c:pt idx="273">
                  <c:v>64.354226576215908</c:v>
                </c:pt>
                <c:pt idx="274">
                  <c:v>79.571888342601397</c:v>
                </c:pt>
                <c:pt idx="275">
                  <c:v>89.119704002601381</c:v>
                </c:pt>
                <c:pt idx="276">
                  <c:v>103.91496643460138</c:v>
                </c:pt>
                <c:pt idx="277">
                  <c:v>105.90095924659767</c:v>
                </c:pt>
                <c:pt idx="278">
                  <c:v>104.83254937960325</c:v>
                </c:pt>
                <c:pt idx="279">
                  <c:v>137.12204992159764</c:v>
                </c:pt>
                <c:pt idx="280">
                  <c:v>114.43662242259953</c:v>
                </c:pt>
                <c:pt idx="281">
                  <c:v>95.868914238072179</c:v>
                </c:pt>
                <c:pt idx="282">
                  <c:v>109.52223605407217</c:v>
                </c:pt>
                <c:pt idx="283">
                  <c:v>109.76794713007031</c:v>
                </c:pt>
                <c:pt idx="284">
                  <c:v>87.082563798072187</c:v>
                </c:pt>
                <c:pt idx="285">
                  <c:v>92.097228806070319</c:v>
                </c:pt>
                <c:pt idx="286">
                  <c:v>98.382952402070316</c:v>
                </c:pt>
                <c:pt idx="287">
                  <c:v>86.890977494070313</c:v>
                </c:pt>
                <c:pt idx="288">
                  <c:v>104.96816724701439</c:v>
                </c:pt>
                <c:pt idx="289">
                  <c:v>120.74001667101626</c:v>
                </c:pt>
                <c:pt idx="290">
                  <c:v>147.09440886701253</c:v>
                </c:pt>
                <c:pt idx="291">
                  <c:v>102.0620866310144</c:v>
                </c:pt>
                <c:pt idx="292">
                  <c:v>91.921238147018116</c:v>
                </c:pt>
                <c:pt idx="293">
                  <c:v>105.46814395901252</c:v>
                </c:pt>
                <c:pt idx="294">
                  <c:v>118.7190386380144</c:v>
                </c:pt>
                <c:pt idx="295">
                  <c:v>113.49101006372031</c:v>
                </c:pt>
                <c:pt idx="296">
                  <c:v>118.66739578072031</c:v>
                </c:pt>
                <c:pt idx="297">
                  <c:v>113.69286175571845</c:v>
                </c:pt>
                <c:pt idx="298">
                  <c:v>98.955515526716582</c:v>
                </c:pt>
                <c:pt idx="299">
                  <c:v>91.834740247716596</c:v>
                </c:pt>
                <c:pt idx="300">
                  <c:v>100.30185118772404</c:v>
                </c:pt>
                <c:pt idx="301">
                  <c:v>110.34457240771658</c:v>
                </c:pt>
                <c:pt idx="302">
                  <c:v>92.284333513554529</c:v>
                </c:pt>
                <c:pt idx="303">
                  <c:v>78.878956994548943</c:v>
                </c:pt>
                <c:pt idx="304">
                  <c:v>65.694582402552669</c:v>
                </c:pt>
                <c:pt idx="305">
                  <c:v>40.377900895550802</c:v>
                </c:pt>
                <c:pt idx="306">
                  <c:v>37.02979080555081</c:v>
                </c:pt>
                <c:pt idx="307">
                  <c:v>67.751569642548944</c:v>
                </c:pt>
                <c:pt idx="308">
                  <c:v>98.805928746552667</c:v>
                </c:pt>
                <c:pt idx="309">
                  <c:v>79.432074932758439</c:v>
                </c:pt>
                <c:pt idx="310">
                  <c:v>69.188575634758436</c:v>
                </c:pt>
                <c:pt idx="311">
                  <c:v>70.878695622756581</c:v>
                </c:pt>
                <c:pt idx="312">
                  <c:v>50.981575186758434</c:v>
                </c:pt>
                <c:pt idx="313">
                  <c:v>20.362609987756571</c:v>
                </c:pt>
                <c:pt idx="314">
                  <c:v>36.739903890758434</c:v>
                </c:pt>
                <c:pt idx="315">
                  <c:v>39.157048026758439</c:v>
                </c:pt>
                <c:pt idx="316">
                  <c:v>60.845410224167765</c:v>
                </c:pt>
                <c:pt idx="317">
                  <c:v>66.206468161169624</c:v>
                </c:pt>
                <c:pt idx="318">
                  <c:v>57.264168413165898</c:v>
                </c:pt>
                <c:pt idx="319">
                  <c:v>31.127024317171482</c:v>
                </c:pt>
                <c:pt idx="320">
                  <c:v>37.974406523165896</c:v>
                </c:pt>
                <c:pt idx="321">
                  <c:v>59.228509084169623</c:v>
                </c:pt>
                <c:pt idx="322">
                  <c:v>81.494912965169632</c:v>
                </c:pt>
                <c:pt idx="323">
                  <c:v>86.923513643855273</c:v>
                </c:pt>
                <c:pt idx="324">
                  <c:v>75.492146505858997</c:v>
                </c:pt>
                <c:pt idx="325">
                  <c:v>73.267400409853408</c:v>
                </c:pt>
                <c:pt idx="326">
                  <c:v>49.069099326860858</c:v>
                </c:pt>
                <c:pt idx="327">
                  <c:v>35.045765844855275</c:v>
                </c:pt>
                <c:pt idx="328">
                  <c:v>54.089537297859003</c:v>
                </c:pt>
                <c:pt idx="329">
                  <c:v>69.452281835855274</c:v>
                </c:pt>
                <c:pt idx="330">
                  <c:v>62.754375802933225</c:v>
                </c:pt>
                <c:pt idx="331">
                  <c:v>58.297634420935076</c:v>
                </c:pt>
                <c:pt idx="332">
                  <c:v>52.009208182935076</c:v>
                </c:pt>
                <c:pt idx="333">
                  <c:v>34.695431029936955</c:v>
                </c:pt>
                <c:pt idx="334">
                  <c:v>31.637069029933219</c:v>
                </c:pt>
                <c:pt idx="335">
                  <c:v>21.495916996933222</c:v>
                </c:pt>
                <c:pt idx="336">
                  <c:v>34.492029538935078</c:v>
                </c:pt>
                <c:pt idx="337">
                  <c:v>52.16376323260716</c:v>
                </c:pt>
                <c:pt idx="338">
                  <c:v>44.163039307609026</c:v>
                </c:pt>
                <c:pt idx="339">
                  <c:v>45.345475433607163</c:v>
                </c:pt>
                <c:pt idx="340">
                  <c:v>15.12081097160717</c:v>
                </c:pt>
                <c:pt idx="341">
                  <c:v>19.39214861760717</c:v>
                </c:pt>
                <c:pt idx="342">
                  <c:v>35.733574139609033</c:v>
                </c:pt>
                <c:pt idx="343">
                  <c:v>42.921010012607162</c:v>
                </c:pt>
                <c:pt idx="344">
                  <c:v>42.444933230845052</c:v>
                </c:pt>
                <c:pt idx="345">
                  <c:v>42.768076100841327</c:v>
                </c:pt>
                <c:pt idx="346">
                  <c:v>27.577513094843191</c:v>
                </c:pt>
                <c:pt idx="347">
                  <c:v>13.606924256841332</c:v>
                </c:pt>
                <c:pt idx="348">
                  <c:v>5.4347649878450541</c:v>
                </c:pt>
                <c:pt idx="349">
                  <c:v>11.368316333841328</c:v>
                </c:pt>
                <c:pt idx="350">
                  <c:v>34.957289322846918</c:v>
                </c:pt>
                <c:pt idx="351">
                  <c:v>27.107350574998883</c:v>
                </c:pt>
                <c:pt idx="352">
                  <c:v>47.384967555000735</c:v>
                </c:pt>
                <c:pt idx="353">
                  <c:v>32.610105791002596</c:v>
                </c:pt>
                <c:pt idx="354">
                  <c:v>2.8838368070007419</c:v>
                </c:pt>
                <c:pt idx="355">
                  <c:v>2.773625599002604</c:v>
                </c:pt>
                <c:pt idx="356">
                  <c:v>2.6918520630007405</c:v>
                </c:pt>
                <c:pt idx="357">
                  <c:v>4.8173808750007447</c:v>
                </c:pt>
                <c:pt idx="358">
                  <c:v>28.556996525535084</c:v>
                </c:pt>
                <c:pt idx="359">
                  <c:v>14.895582087538802</c:v>
                </c:pt>
                <c:pt idx="360">
                  <c:v>13.942140612535077</c:v>
                </c:pt>
                <c:pt idx="361">
                  <c:v>8.5909319685369407</c:v>
                </c:pt>
                <c:pt idx="362">
                  <c:v>2.8758978345369397</c:v>
                </c:pt>
                <c:pt idx="363">
                  <c:v>19.15130785353508</c:v>
                </c:pt>
                <c:pt idx="364">
                  <c:v>16.346622300538801</c:v>
                </c:pt>
                <c:pt idx="365">
                  <c:v>24.35939520223344</c:v>
                </c:pt>
                <c:pt idx="366">
                  <c:v>3.2914033582334379</c:v>
                </c:pt>
                <c:pt idx="367">
                  <c:v>1.8560847702352985</c:v>
                </c:pt>
                <c:pt idx="368">
                  <c:v>3.1090699312334329</c:v>
                </c:pt>
                <c:pt idx="369">
                  <c:v>2.4807760832334314</c:v>
                </c:pt>
                <c:pt idx="370">
                  <c:v>3.27927523323716</c:v>
                </c:pt>
                <c:pt idx="371">
                  <c:v>3.0810359062334318</c:v>
                </c:pt>
                <c:pt idx="372">
                  <c:v>3.19426276293696</c:v>
                </c:pt>
                <c:pt idx="373">
                  <c:v>3.3697791099406897</c:v>
                </c:pt>
                <c:pt idx="374">
                  <c:v>3.9030743759388278</c:v>
                </c:pt>
                <c:pt idx="375">
                  <c:v>2.8245451479388213</c:v>
                </c:pt>
                <c:pt idx="376">
                  <c:v>3.2445350539369611</c:v>
                </c:pt>
                <c:pt idx="377">
                  <c:v>2.3591191749406861</c:v>
                </c:pt>
                <c:pt idx="378">
                  <c:v>6.1163461269388204</c:v>
                </c:pt>
                <c:pt idx="379">
                  <c:v>11.974662251003625</c:v>
                </c:pt>
                <c:pt idx="380">
                  <c:v>2.313891444005487</c:v>
                </c:pt>
                <c:pt idx="381">
                  <c:v>2.7889215240073537</c:v>
                </c:pt>
                <c:pt idx="382">
                  <c:v>3.6637183840073484</c:v>
                </c:pt>
                <c:pt idx="383">
                  <c:v>3.1426225090036239</c:v>
                </c:pt>
                <c:pt idx="384">
                  <c:v>2.7647522880036268</c:v>
                </c:pt>
                <c:pt idx="385">
                  <c:v>8.3475346870073484</c:v>
                </c:pt>
                <c:pt idx="386">
                  <c:v>13.457443864621782</c:v>
                </c:pt>
                <c:pt idx="387">
                  <c:v>17.84504337562737</c:v>
                </c:pt>
                <c:pt idx="388">
                  <c:v>13.587899395625515</c:v>
                </c:pt>
                <c:pt idx="389">
                  <c:v>3.139176939625504</c:v>
                </c:pt>
                <c:pt idx="390">
                  <c:v>3.6239849436255063</c:v>
                </c:pt>
                <c:pt idx="391">
                  <c:v>18.695398971623646</c:v>
                </c:pt>
                <c:pt idx="392">
                  <c:v>19.764271587625508</c:v>
                </c:pt>
                <c:pt idx="393">
                  <c:v>25.071713284847881</c:v>
                </c:pt>
                <c:pt idx="394">
                  <c:v>17.686682008849747</c:v>
                </c:pt>
                <c:pt idx="395">
                  <c:v>20.918469743849744</c:v>
                </c:pt>
                <c:pt idx="396">
                  <c:v>2.742251960849746</c:v>
                </c:pt>
                <c:pt idx="397">
                  <c:v>3.3861522168516096</c:v>
                </c:pt>
                <c:pt idx="398">
                  <c:v>3.4677666688497486</c:v>
                </c:pt>
                <c:pt idx="399">
                  <c:v>2.9788258928478828</c:v>
                </c:pt>
                <c:pt idx="400">
                  <c:v>13.350197940835489</c:v>
                </c:pt>
                <c:pt idx="401">
                  <c:v>44.858035183837345</c:v>
                </c:pt>
                <c:pt idx="402">
                  <c:v>39.888847947835487</c:v>
                </c:pt>
                <c:pt idx="403">
                  <c:v>44.693236418833621</c:v>
                </c:pt>
                <c:pt idx="404">
                  <c:v>24.864796343835486</c:v>
                </c:pt>
                <c:pt idx="405">
                  <c:v>34.384552203833621</c:v>
                </c:pt>
                <c:pt idx="406">
                  <c:v>31.774274239835488</c:v>
                </c:pt>
                <c:pt idx="407">
                  <c:v>28.271422682858041</c:v>
                </c:pt>
                <c:pt idx="408">
                  <c:v>31.615490350856177</c:v>
                </c:pt>
                <c:pt idx="409">
                  <c:v>19.226709610854318</c:v>
                </c:pt>
                <c:pt idx="410">
                  <c:v>10.20638647585618</c:v>
                </c:pt>
                <c:pt idx="411">
                  <c:v>4.7013636978543181</c:v>
                </c:pt>
                <c:pt idx="412">
                  <c:v>8.5534986828543182</c:v>
                </c:pt>
                <c:pt idx="413">
                  <c:v>9.7971874988580421</c:v>
                </c:pt>
                <c:pt idx="414">
                  <c:v>29.041916538356869</c:v>
                </c:pt>
                <c:pt idx="415">
                  <c:v>60.274292950355012</c:v>
                </c:pt>
                <c:pt idx="416">
                  <c:v>63.832625350356871</c:v>
                </c:pt>
                <c:pt idx="417">
                  <c:v>50.197664322356871</c:v>
                </c:pt>
                <c:pt idx="418">
                  <c:v>43.917412422356882</c:v>
                </c:pt>
                <c:pt idx="419">
                  <c:v>42.279065178355012</c:v>
                </c:pt>
                <c:pt idx="420">
                  <c:v>43.818669830356868</c:v>
                </c:pt>
                <c:pt idx="421">
                  <c:v>49.660390897962571</c:v>
                </c:pt>
                <c:pt idx="422">
                  <c:v>36.476566837960704</c:v>
                </c:pt>
                <c:pt idx="423">
                  <c:v>37.369163633964433</c:v>
                </c:pt>
                <c:pt idx="424">
                  <c:v>45.754677949964432</c:v>
                </c:pt>
                <c:pt idx="425">
                  <c:v>37.675193005962569</c:v>
                </c:pt>
                <c:pt idx="426">
                  <c:v>63.93063872696257</c:v>
                </c:pt>
                <c:pt idx="427">
                  <c:v>70.068381224962565</c:v>
                </c:pt>
                <c:pt idx="428">
                  <c:v>58.052029492615212</c:v>
                </c:pt>
                <c:pt idx="429">
                  <c:v>63.437394593613355</c:v>
                </c:pt>
                <c:pt idx="430">
                  <c:v>75.007707163617084</c:v>
                </c:pt>
                <c:pt idx="431">
                  <c:v>63.616250232613353</c:v>
                </c:pt>
                <c:pt idx="432">
                  <c:v>32.810350096617086</c:v>
                </c:pt>
                <c:pt idx="433">
                  <c:v>54.122171761615213</c:v>
                </c:pt>
                <c:pt idx="434">
                  <c:v>44.16330611961336</c:v>
                </c:pt>
                <c:pt idx="435">
                  <c:v>108.57079895363435</c:v>
                </c:pt>
                <c:pt idx="436">
                  <c:v>142.66093879663435</c:v>
                </c:pt>
                <c:pt idx="437">
                  <c:v>165.5278694396325</c:v>
                </c:pt>
                <c:pt idx="438">
                  <c:v>154.03467495263436</c:v>
                </c:pt>
                <c:pt idx="439">
                  <c:v>138.60919570463437</c:v>
                </c:pt>
                <c:pt idx="440">
                  <c:v>174.22466010063437</c:v>
                </c:pt>
                <c:pt idx="441">
                  <c:v>159.80809982463248</c:v>
                </c:pt>
                <c:pt idx="442">
                  <c:v>125.8817006946114</c:v>
                </c:pt>
                <c:pt idx="443">
                  <c:v>121.5447070726114</c:v>
                </c:pt>
                <c:pt idx="444">
                  <c:v>130.54230420161514</c:v>
                </c:pt>
                <c:pt idx="445">
                  <c:v>125.60238285760954</c:v>
                </c:pt>
                <c:pt idx="446">
                  <c:v>114.77731400161326</c:v>
                </c:pt>
                <c:pt idx="447">
                  <c:v>146.65737781060952</c:v>
                </c:pt>
                <c:pt idx="448">
                  <c:v>144.62549306961139</c:v>
                </c:pt>
                <c:pt idx="449">
                  <c:v>99.303005761531949</c:v>
                </c:pt>
                <c:pt idx="450">
                  <c:v>89.790892455530084</c:v>
                </c:pt>
                <c:pt idx="451">
                  <c:v>108.95479519853195</c:v>
                </c:pt>
                <c:pt idx="452">
                  <c:v>104.75625435853009</c:v>
                </c:pt>
                <c:pt idx="453">
                  <c:v>100.9805895135338</c:v>
                </c:pt>
                <c:pt idx="454">
                  <c:v>85.280425566530084</c:v>
                </c:pt>
                <c:pt idx="455">
                  <c:v>107.49838493853008</c:v>
                </c:pt>
                <c:pt idx="456">
                  <c:v>114.20029164982061</c:v>
                </c:pt>
                <c:pt idx="457">
                  <c:v>120.56744921381875</c:v>
                </c:pt>
                <c:pt idx="458">
                  <c:v>108.72068790582061</c:v>
                </c:pt>
                <c:pt idx="459">
                  <c:v>109.19724974981874</c:v>
                </c:pt>
                <c:pt idx="460">
                  <c:v>95.714585525818748</c:v>
                </c:pt>
                <c:pt idx="461">
                  <c:v>119.13054744981875</c:v>
                </c:pt>
                <c:pt idx="462">
                  <c:v>129.5196712458206</c:v>
                </c:pt>
                <c:pt idx="463">
                  <c:v>87.747738995033558</c:v>
                </c:pt>
                <c:pt idx="464">
                  <c:v>88.905466919029848</c:v>
                </c:pt>
                <c:pt idx="465">
                  <c:v>102.83224174303358</c:v>
                </c:pt>
                <c:pt idx="466">
                  <c:v>68.936405255031715</c:v>
                </c:pt>
                <c:pt idx="467">
                  <c:v>48.757162151029846</c:v>
                </c:pt>
                <c:pt idx="468">
                  <c:v>48.689695399035436</c:v>
                </c:pt>
                <c:pt idx="469">
                  <c:v>40.047803227031707</c:v>
                </c:pt>
                <c:pt idx="470">
                  <c:v>68.855309445166483</c:v>
                </c:pt>
                <c:pt idx="471">
                  <c:v>75.299004657168354</c:v>
                </c:pt>
                <c:pt idx="472">
                  <c:v>68.215954553168345</c:v>
                </c:pt>
                <c:pt idx="473">
                  <c:v>58.871465425168338</c:v>
                </c:pt>
                <c:pt idx="474">
                  <c:v>58.597059901168336</c:v>
                </c:pt>
                <c:pt idx="475">
                  <c:v>72.038170989168336</c:v>
                </c:pt>
                <c:pt idx="476">
                  <c:v>61.939732837168343</c:v>
                </c:pt>
                <c:pt idx="477">
                  <c:v>57.604023443207126</c:v>
                </c:pt>
                <c:pt idx="478">
                  <c:v>54.52021600720898</c:v>
                </c:pt>
                <c:pt idx="479">
                  <c:v>77.539787579208976</c:v>
                </c:pt>
                <c:pt idx="480">
                  <c:v>43.110696247205254</c:v>
                </c:pt>
                <c:pt idx="481">
                  <c:v>43.692276563208978</c:v>
                </c:pt>
                <c:pt idx="482">
                  <c:v>66.915898435208973</c:v>
                </c:pt>
                <c:pt idx="483">
                  <c:v>92.756794711207121</c:v>
                </c:pt>
                <c:pt idx="484">
                  <c:v>88.907669110948547</c:v>
                </c:pt>
                <c:pt idx="485">
                  <c:v>87.877523222946678</c:v>
                </c:pt>
                <c:pt idx="486">
                  <c:v>83.668051382946686</c:v>
                </c:pt>
                <c:pt idx="487">
                  <c:v>75.554168506946681</c:v>
                </c:pt>
                <c:pt idx="488">
                  <c:v>83.351727374948538</c:v>
                </c:pt>
                <c:pt idx="489">
                  <c:v>89.505745218946672</c:v>
                </c:pt>
                <c:pt idx="490">
                  <c:v>85.303495534948539</c:v>
                </c:pt>
                <c:pt idx="491">
                  <c:v>79.086734727937156</c:v>
                </c:pt>
                <c:pt idx="492">
                  <c:v>78.93060100793528</c:v>
                </c:pt>
                <c:pt idx="493">
                  <c:v>64.088982263935293</c:v>
                </c:pt>
                <c:pt idx="494">
                  <c:v>40.162962339937152</c:v>
                </c:pt>
                <c:pt idx="495">
                  <c:v>38.804149971937157</c:v>
                </c:pt>
                <c:pt idx="496">
                  <c:v>63.322006991937151</c:v>
                </c:pt>
                <c:pt idx="497">
                  <c:v>102.49785781593529</c:v>
                </c:pt>
                <c:pt idx="498">
                  <c:v>108.2293404624332</c:v>
                </c:pt>
                <c:pt idx="499">
                  <c:v>113.80277490243134</c:v>
                </c:pt>
                <c:pt idx="500">
                  <c:v>110.82258629043135</c:v>
                </c:pt>
                <c:pt idx="501">
                  <c:v>80.227083350431329</c:v>
                </c:pt>
                <c:pt idx="502">
                  <c:v>39.7176590744332</c:v>
                </c:pt>
                <c:pt idx="503">
                  <c:v>64.088950914433198</c:v>
                </c:pt>
                <c:pt idx="504">
                  <c:v>70.47621098243134</c:v>
                </c:pt>
                <c:pt idx="505">
                  <c:v>92.598211698818446</c:v>
                </c:pt>
                <c:pt idx="506">
                  <c:v>75.712627666816587</c:v>
                </c:pt>
                <c:pt idx="507">
                  <c:v>92.45569500281843</c:v>
                </c:pt>
                <c:pt idx="508">
                  <c:v>78.206707970816581</c:v>
                </c:pt>
                <c:pt idx="509">
                  <c:v>61.799051530818438</c:v>
                </c:pt>
                <c:pt idx="510">
                  <c:v>57.386626711818444</c:v>
                </c:pt>
                <c:pt idx="511">
                  <c:v>52.449582449816582</c:v>
                </c:pt>
                <c:pt idx="512">
                  <c:v>61.08341566762121</c:v>
                </c:pt>
                <c:pt idx="513">
                  <c:v>89.46091912362121</c:v>
                </c:pt>
                <c:pt idx="514">
                  <c:v>90.775996751621207</c:v>
                </c:pt>
                <c:pt idx="515">
                  <c:v>93.651292132621208</c:v>
                </c:pt>
                <c:pt idx="516">
                  <c:v>85.887283035621209</c:v>
                </c:pt>
                <c:pt idx="517">
                  <c:v>98.553430639621212</c:v>
                </c:pt>
                <c:pt idx="518">
                  <c:v>93.224963215623077</c:v>
                </c:pt>
                <c:pt idx="519">
                  <c:v>53.764441277254129</c:v>
                </c:pt>
                <c:pt idx="520">
                  <c:v>69.234749627254118</c:v>
                </c:pt>
                <c:pt idx="521">
                  <c:v>66.199535153254118</c:v>
                </c:pt>
                <c:pt idx="522">
                  <c:v>75.288390178257842</c:v>
                </c:pt>
                <c:pt idx="523">
                  <c:v>41.450572590254126</c:v>
                </c:pt>
                <c:pt idx="524">
                  <c:v>49.20759138225413</c:v>
                </c:pt>
                <c:pt idx="525">
                  <c:v>67.076790990255986</c:v>
                </c:pt>
                <c:pt idx="526">
                  <c:v>136.52447012135673</c:v>
                </c:pt>
                <c:pt idx="527">
                  <c:v>137.15978352435482</c:v>
                </c:pt>
                <c:pt idx="528">
                  <c:v>160.75150758735668</c:v>
                </c:pt>
                <c:pt idx="529">
                  <c:v>126.24398214435671</c:v>
                </c:pt>
                <c:pt idx="530">
                  <c:v>111.39764761635669</c:v>
                </c:pt>
                <c:pt idx="531">
                  <c:v>151.45372460435669</c:v>
                </c:pt>
                <c:pt idx="532">
                  <c:v>166.9272434003567</c:v>
                </c:pt>
                <c:pt idx="533">
                  <c:v>102.28984713263283</c:v>
                </c:pt>
                <c:pt idx="534">
                  <c:v>105.35180540863281</c:v>
                </c:pt>
                <c:pt idx="535">
                  <c:v>109.97886628463283</c:v>
                </c:pt>
                <c:pt idx="536">
                  <c:v>105.25200464463283</c:v>
                </c:pt>
                <c:pt idx="537">
                  <c:v>91.644863272630957</c:v>
                </c:pt>
                <c:pt idx="538">
                  <c:v>106.65338957663282</c:v>
                </c:pt>
                <c:pt idx="539">
                  <c:v>91.819980448634681</c:v>
                </c:pt>
                <c:pt idx="540">
                  <c:v>168.19282105444529</c:v>
                </c:pt>
                <c:pt idx="541">
                  <c:v>178.56540373044342</c:v>
                </c:pt>
                <c:pt idx="542">
                  <c:v>159.96776198644716</c:v>
                </c:pt>
                <c:pt idx="543">
                  <c:v>138.24897072644342</c:v>
                </c:pt>
                <c:pt idx="544">
                  <c:v>126.93350439844528</c:v>
                </c:pt>
                <c:pt idx="545">
                  <c:v>133.60649396244344</c:v>
                </c:pt>
                <c:pt idx="546">
                  <c:v>163.06880287044345</c:v>
                </c:pt>
                <c:pt idx="547">
                  <c:v>294.44144330035601</c:v>
                </c:pt>
                <c:pt idx="548">
                  <c:v>284.45562372035045</c:v>
                </c:pt>
                <c:pt idx="549">
                  <c:v>315.41940095635044</c:v>
                </c:pt>
                <c:pt idx="550">
                  <c:v>307.05621244835601</c:v>
                </c:pt>
                <c:pt idx="551">
                  <c:v>331.92154394435232</c:v>
                </c:pt>
                <c:pt idx="552">
                  <c:v>338.39733230435229</c:v>
                </c:pt>
                <c:pt idx="553">
                  <c:v>349.79502588435042</c:v>
                </c:pt>
                <c:pt idx="554">
                  <c:v>158.44005216120613</c:v>
                </c:pt>
                <c:pt idx="555">
                  <c:v>163.94527583720796</c:v>
                </c:pt>
                <c:pt idx="556">
                  <c:v>156.43326061720612</c:v>
                </c:pt>
                <c:pt idx="557">
                  <c:v>132.33195680120798</c:v>
                </c:pt>
                <c:pt idx="558">
                  <c:v>141.74858868120984</c:v>
                </c:pt>
                <c:pt idx="559">
                  <c:v>161.1817772252061</c:v>
                </c:pt>
                <c:pt idx="560">
                  <c:v>157.21373700920608</c:v>
                </c:pt>
                <c:pt idx="561">
                  <c:v>153.1398930899685</c:v>
                </c:pt>
                <c:pt idx="562">
                  <c:v>153.1585223619704</c:v>
                </c:pt>
                <c:pt idx="563">
                  <c:v>159.62870607396667</c:v>
                </c:pt>
                <c:pt idx="564">
                  <c:v>145.24835440197037</c:v>
                </c:pt>
                <c:pt idx="565">
                  <c:v>139.31572146196666</c:v>
                </c:pt>
                <c:pt idx="566">
                  <c:v>152.62999366597037</c:v>
                </c:pt>
                <c:pt idx="567">
                  <c:v>136.05788472996852</c:v>
                </c:pt>
                <c:pt idx="568">
                  <c:v>140.99036622971258</c:v>
                </c:pt>
                <c:pt idx="569">
                  <c:v>121.74371229771444</c:v>
                </c:pt>
                <c:pt idx="570">
                  <c:v>87.389366705710714</c:v>
                </c:pt>
                <c:pt idx="571">
                  <c:v>114.12641420971816</c:v>
                </c:pt>
                <c:pt idx="572">
                  <c:v>83.005365149710713</c:v>
                </c:pt>
                <c:pt idx="573">
                  <c:v>99.117957373714432</c:v>
                </c:pt>
                <c:pt idx="574">
                  <c:v>110.66845132571072</c:v>
                </c:pt>
                <c:pt idx="575">
                  <c:v>124.34216517880809</c:v>
                </c:pt>
                <c:pt idx="576">
                  <c:v>138.81464372280621</c:v>
                </c:pt>
                <c:pt idx="577">
                  <c:v>131.26248714280808</c:v>
                </c:pt>
                <c:pt idx="578">
                  <c:v>80.179807062808095</c:v>
                </c:pt>
                <c:pt idx="579">
                  <c:v>73.149780046808075</c:v>
                </c:pt>
                <c:pt idx="580">
                  <c:v>121.22998893080623</c:v>
                </c:pt>
                <c:pt idx="581">
                  <c:v>119.62776690280809</c:v>
                </c:pt>
                <c:pt idx="582">
                  <c:v>186.19269156423655</c:v>
                </c:pt>
                <c:pt idx="583">
                  <c:v>177.18801422823657</c:v>
                </c:pt>
                <c:pt idx="584">
                  <c:v>163.07393469623472</c:v>
                </c:pt>
                <c:pt idx="585">
                  <c:v>125.74691929223842</c:v>
                </c:pt>
                <c:pt idx="586">
                  <c:v>150.77340681623468</c:v>
                </c:pt>
                <c:pt idx="587">
                  <c:v>203.40770216823654</c:v>
                </c:pt>
                <c:pt idx="588">
                  <c:v>206.67058230423282</c:v>
                </c:pt>
                <c:pt idx="589">
                  <c:v>260.66490308219272</c:v>
                </c:pt>
                <c:pt idx="590">
                  <c:v>279.58197524218531</c:v>
                </c:pt>
                <c:pt idx="591">
                  <c:v>268.99954767018897</c:v>
                </c:pt>
                <c:pt idx="592">
                  <c:v>259.33307406618712</c:v>
                </c:pt>
                <c:pt idx="593">
                  <c:v>258.50382549818897</c:v>
                </c:pt>
                <c:pt idx="594">
                  <c:v>274.61169779018712</c:v>
                </c:pt>
                <c:pt idx="595">
                  <c:v>268.36891911018898</c:v>
                </c:pt>
                <c:pt idx="596">
                  <c:v>253.39516285485877</c:v>
                </c:pt>
                <c:pt idx="597">
                  <c:v>244.56696613085688</c:v>
                </c:pt>
                <c:pt idx="598">
                  <c:v>248.87512723485875</c:v>
                </c:pt>
                <c:pt idx="599">
                  <c:v>257.39827158285874</c:v>
                </c:pt>
                <c:pt idx="600">
                  <c:v>264.16365084285877</c:v>
                </c:pt>
                <c:pt idx="601">
                  <c:v>287.02376599486064</c:v>
                </c:pt>
                <c:pt idx="602">
                  <c:v>303.68461539086059</c:v>
                </c:pt>
                <c:pt idx="603">
                  <c:v>243.07513922999721</c:v>
                </c:pt>
                <c:pt idx="604">
                  <c:v>244.10366804599909</c:v>
                </c:pt>
                <c:pt idx="605">
                  <c:v>231.19215472199534</c:v>
                </c:pt>
                <c:pt idx="606">
                  <c:v>192.08118007399906</c:v>
                </c:pt>
                <c:pt idx="607">
                  <c:v>163.67780198999907</c:v>
                </c:pt>
                <c:pt idx="608">
                  <c:v>194.65612216599908</c:v>
                </c:pt>
                <c:pt idx="609">
                  <c:v>220.91609711799907</c:v>
                </c:pt>
                <c:pt idx="610">
                  <c:v>180.20444293612357</c:v>
                </c:pt>
                <c:pt idx="611">
                  <c:v>180.65194961611985</c:v>
                </c:pt>
                <c:pt idx="612">
                  <c:v>167.7407860641236</c:v>
                </c:pt>
                <c:pt idx="613">
                  <c:v>159.5159401401236</c:v>
                </c:pt>
                <c:pt idx="614">
                  <c:v>156.28354039611989</c:v>
                </c:pt>
                <c:pt idx="615">
                  <c:v>182.49534861212356</c:v>
                </c:pt>
                <c:pt idx="616">
                  <c:v>187.70822462812171</c:v>
                </c:pt>
                <c:pt idx="617">
                  <c:v>173.59555560485555</c:v>
                </c:pt>
                <c:pt idx="618">
                  <c:v>155.95361372885742</c:v>
                </c:pt>
                <c:pt idx="619">
                  <c:v>162.01836914885556</c:v>
                </c:pt>
                <c:pt idx="620">
                  <c:v>167.19396951285557</c:v>
                </c:pt>
                <c:pt idx="621">
                  <c:v>150.14649389685371</c:v>
                </c:pt>
                <c:pt idx="622">
                  <c:v>157.91851472486115</c:v>
                </c:pt>
                <c:pt idx="623">
                  <c:v>143.22710196885558</c:v>
                </c:pt>
                <c:pt idx="624">
                  <c:v>199.31030269631856</c:v>
                </c:pt>
                <c:pt idx="625">
                  <c:v>196.35778235632415</c:v>
                </c:pt>
                <c:pt idx="626">
                  <c:v>192.44321123632042</c:v>
                </c:pt>
                <c:pt idx="627">
                  <c:v>184.22701234032232</c:v>
                </c:pt>
                <c:pt idx="628">
                  <c:v>200.55065833632415</c:v>
                </c:pt>
                <c:pt idx="629">
                  <c:v>230.44826107632042</c:v>
                </c:pt>
                <c:pt idx="630">
                  <c:v>246.66486100432601</c:v>
                </c:pt>
                <c:pt idx="631">
                  <c:v>197.83856872807988</c:v>
                </c:pt>
                <c:pt idx="632">
                  <c:v>180.858270072078</c:v>
                </c:pt>
                <c:pt idx="633">
                  <c:v>183.52461616008173</c:v>
                </c:pt>
                <c:pt idx="634">
                  <c:v>149.31526525208361</c:v>
                </c:pt>
                <c:pt idx="635">
                  <c:v>134.77316206808359</c:v>
                </c:pt>
                <c:pt idx="636">
                  <c:v>135.23444620407614</c:v>
                </c:pt>
                <c:pt idx="637">
                  <c:v>199.08417822908359</c:v>
                </c:pt>
                <c:pt idx="638">
                  <c:v>157.86412479189696</c:v>
                </c:pt>
                <c:pt idx="639">
                  <c:v>140.12949234489508</c:v>
                </c:pt>
                <c:pt idx="640">
                  <c:v>142.79682454489509</c:v>
                </c:pt>
                <c:pt idx="641">
                  <c:v>143.09792462089322</c:v>
                </c:pt>
                <c:pt idx="642">
                  <c:v>135.55519349689322</c:v>
                </c:pt>
                <c:pt idx="643">
                  <c:v>149.29507635689694</c:v>
                </c:pt>
                <c:pt idx="644">
                  <c:v>157.60283116089511</c:v>
                </c:pt>
                <c:pt idx="645">
                  <c:v>154.75608242813192</c:v>
                </c:pt>
                <c:pt idx="646">
                  <c:v>172.86082193213193</c:v>
                </c:pt>
                <c:pt idx="647">
                  <c:v>172.2103047571338</c:v>
                </c:pt>
                <c:pt idx="648">
                  <c:v>137.90163502413006</c:v>
                </c:pt>
                <c:pt idx="649">
                  <c:v>125.87049791913192</c:v>
                </c:pt>
                <c:pt idx="650">
                  <c:v>153.65334054513377</c:v>
                </c:pt>
                <c:pt idx="651">
                  <c:v>153.22896172713376</c:v>
                </c:pt>
                <c:pt idx="652">
                  <c:v>161.94604865030593</c:v>
                </c:pt>
                <c:pt idx="653">
                  <c:v>154.06951616230779</c:v>
                </c:pt>
                <c:pt idx="654">
                  <c:v>146.44976514230964</c:v>
                </c:pt>
                <c:pt idx="655">
                  <c:v>148.80771684230777</c:v>
                </c:pt>
                <c:pt idx="656">
                  <c:v>134.18698635830592</c:v>
                </c:pt>
                <c:pt idx="657">
                  <c:v>140.97652798630779</c:v>
                </c:pt>
                <c:pt idx="658">
                  <c:v>136.81608433430964</c:v>
                </c:pt>
                <c:pt idx="659">
                  <c:v>138.75881396202365</c:v>
                </c:pt>
                <c:pt idx="660">
                  <c:v>125.05323810602178</c:v>
                </c:pt>
                <c:pt idx="661">
                  <c:v>115.11808362602363</c:v>
                </c:pt>
                <c:pt idx="662">
                  <c:v>102.25645997402549</c:v>
                </c:pt>
                <c:pt idx="663">
                  <c:v>89.735088242023636</c:v>
                </c:pt>
                <c:pt idx="664">
                  <c:v>113.46330176602363</c:v>
                </c:pt>
                <c:pt idx="665">
                  <c:v>108.28544203402365</c:v>
                </c:pt>
                <c:pt idx="666">
                  <c:v>85.334210380966525</c:v>
                </c:pt>
                <c:pt idx="667">
                  <c:v>82.878699856966534</c:v>
                </c:pt>
                <c:pt idx="668">
                  <c:v>81.314931692968401</c:v>
                </c:pt>
                <c:pt idx="669">
                  <c:v>67.374158356966518</c:v>
                </c:pt>
                <c:pt idx="670">
                  <c:v>58.598271992964669</c:v>
                </c:pt>
                <c:pt idx="671">
                  <c:v>68.619776628966534</c:v>
                </c:pt>
                <c:pt idx="672">
                  <c:v>77.949065616968397</c:v>
                </c:pt>
                <c:pt idx="673">
                  <c:v>81.672736388919745</c:v>
                </c:pt>
                <c:pt idx="674">
                  <c:v>71.523855384919756</c:v>
                </c:pt>
                <c:pt idx="675">
                  <c:v>77.406571172919755</c:v>
                </c:pt>
                <c:pt idx="676">
                  <c:v>59.633907156917878</c:v>
                </c:pt>
                <c:pt idx="677">
                  <c:v>45.355526304921611</c:v>
                </c:pt>
                <c:pt idx="678">
                  <c:v>71.81890005291973</c:v>
                </c:pt>
                <c:pt idx="679">
                  <c:v>94.682567192919748</c:v>
                </c:pt>
                <c:pt idx="680">
                  <c:v>57.259591085395691</c:v>
                </c:pt>
                <c:pt idx="681">
                  <c:v>55.325938405397551</c:v>
                </c:pt>
                <c:pt idx="682">
                  <c:v>57.616556809397558</c:v>
                </c:pt>
                <c:pt idx="683">
                  <c:v>35.94605839339755</c:v>
                </c:pt>
                <c:pt idx="684">
                  <c:v>27.055958057395692</c:v>
                </c:pt>
                <c:pt idx="685">
                  <c:v>41.623953953399415</c:v>
                </c:pt>
                <c:pt idx="686">
                  <c:v>66.71431773339755</c:v>
                </c:pt>
                <c:pt idx="687">
                  <c:v>54.761214226402402</c:v>
                </c:pt>
                <c:pt idx="688">
                  <c:v>56.422797154402403</c:v>
                </c:pt>
                <c:pt idx="689">
                  <c:v>50.235002274402405</c:v>
                </c:pt>
                <c:pt idx="690">
                  <c:v>26.709860526407983</c:v>
                </c:pt>
                <c:pt idx="691">
                  <c:v>14.960270526402397</c:v>
                </c:pt>
                <c:pt idx="692">
                  <c:v>32.597704998404254</c:v>
                </c:pt>
                <c:pt idx="693">
                  <c:v>31.534556734404266</c:v>
                </c:pt>
                <c:pt idx="694">
                  <c:v>35.72570145258446</c:v>
                </c:pt>
                <c:pt idx="695">
                  <c:v>33.965078324582585</c:v>
                </c:pt>
                <c:pt idx="696">
                  <c:v>46.323746096584451</c:v>
                </c:pt>
                <c:pt idx="697">
                  <c:v>25.447826728584463</c:v>
                </c:pt>
                <c:pt idx="698">
                  <c:v>20.981961452582588</c:v>
                </c:pt>
                <c:pt idx="699">
                  <c:v>52.456011008584447</c:v>
                </c:pt>
                <c:pt idx="700">
                  <c:v>32.060659492584456</c:v>
                </c:pt>
                <c:pt idx="701">
                  <c:v>33.614730920549135</c:v>
                </c:pt>
                <c:pt idx="702">
                  <c:v>30.485046448547276</c:v>
                </c:pt>
                <c:pt idx="703">
                  <c:v>27.580826840551001</c:v>
                </c:pt>
                <c:pt idx="704">
                  <c:v>11.098656220543555</c:v>
                </c:pt>
                <c:pt idx="705">
                  <c:v>1.3804881365510009</c:v>
                </c:pt>
                <c:pt idx="706">
                  <c:v>1.5454278285491383</c:v>
                </c:pt>
                <c:pt idx="707">
                  <c:v>1.0118280485472788</c:v>
                </c:pt>
                <c:pt idx="708">
                  <c:v>14.250646552055375</c:v>
                </c:pt>
                <c:pt idx="709">
                  <c:v>32.821704648055366</c:v>
                </c:pt>
                <c:pt idx="710">
                  <c:v>27.025926548053512</c:v>
                </c:pt>
                <c:pt idx="711">
                  <c:v>18.573618852053507</c:v>
                </c:pt>
                <c:pt idx="712">
                  <c:v>4.7647492440572314</c:v>
                </c:pt>
                <c:pt idx="713">
                  <c:v>14.383819348053505</c:v>
                </c:pt>
                <c:pt idx="714">
                  <c:v>14.840918868053508</c:v>
                </c:pt>
                <c:pt idx="715">
                  <c:v>20.66964009515906</c:v>
                </c:pt>
                <c:pt idx="716">
                  <c:v>17.906403759159062</c:v>
                </c:pt>
                <c:pt idx="717">
                  <c:v>17.513657111160924</c:v>
                </c:pt>
                <c:pt idx="718">
                  <c:v>8.71834746716093</c:v>
                </c:pt>
                <c:pt idx="719">
                  <c:v>1.1173188071572004</c:v>
                </c:pt>
                <c:pt idx="720">
                  <c:v>8.8596250631609283</c:v>
                </c:pt>
                <c:pt idx="721">
                  <c:v>20.741516907159063</c:v>
                </c:pt>
                <c:pt idx="722">
                  <c:v>19.196713277743299</c:v>
                </c:pt>
                <c:pt idx="723">
                  <c:v>13.86639805774144</c:v>
                </c:pt>
                <c:pt idx="724">
                  <c:v>1.5784588417451668</c:v>
                </c:pt>
                <c:pt idx="725">
                  <c:v>2.4869694217433063</c:v>
                </c:pt>
                <c:pt idx="726">
                  <c:v>1.0667147097433045</c:v>
                </c:pt>
                <c:pt idx="727">
                  <c:v>1.4001761737470297</c:v>
                </c:pt>
                <c:pt idx="728">
                  <c:v>1.4504057937414401</c:v>
                </c:pt>
                <c:pt idx="729">
                  <c:v>13.403058501467727</c:v>
                </c:pt>
                <c:pt idx="730">
                  <c:v>16.69949162046214</c:v>
                </c:pt>
                <c:pt idx="731">
                  <c:v>13.888081484471455</c:v>
                </c:pt>
                <c:pt idx="732">
                  <c:v>8.5812111465864288E-2</c:v>
                </c:pt>
                <c:pt idx="733">
                  <c:v>0.15275280546400608</c:v>
                </c:pt>
                <c:pt idx="734">
                  <c:v>26.230543111465863</c:v>
                </c:pt>
                <c:pt idx="735">
                  <c:v>20.573646892469593</c:v>
                </c:pt>
                <c:pt idx="736">
                  <c:v>12.787871789703015</c:v>
                </c:pt>
                <c:pt idx="737">
                  <c:v>8.8448586297086003</c:v>
                </c:pt>
                <c:pt idx="738">
                  <c:v>8.8067975097030136</c:v>
                </c:pt>
                <c:pt idx="739">
                  <c:v>1.2903090217104691</c:v>
                </c:pt>
                <c:pt idx="740">
                  <c:v>1.2515564537048776</c:v>
                </c:pt>
                <c:pt idx="741">
                  <c:v>6.6037572017030177</c:v>
                </c:pt>
                <c:pt idx="742">
                  <c:v>8.000305205708603</c:v>
                </c:pt>
                <c:pt idx="743">
                  <c:v>6.5589074591607055</c:v>
                </c:pt>
                <c:pt idx="744">
                  <c:v>4.9691311511588427</c:v>
                </c:pt>
                <c:pt idx="745">
                  <c:v>4.9544599191607048</c:v>
                </c:pt>
                <c:pt idx="746">
                  <c:v>2.2213465361607088</c:v>
                </c:pt>
                <c:pt idx="747">
                  <c:v>2.7617259021625724</c:v>
                </c:pt>
                <c:pt idx="748">
                  <c:v>0.99938219916071103</c:v>
                </c:pt>
                <c:pt idx="749">
                  <c:v>1.1949965271569818</c:v>
                </c:pt>
                <c:pt idx="750">
                  <c:v>7.6044234437322231</c:v>
                </c:pt>
                <c:pt idx="751">
                  <c:v>8.306834943735943</c:v>
                </c:pt>
                <c:pt idx="752">
                  <c:v>10.12004469673222</c:v>
                </c:pt>
                <c:pt idx="753">
                  <c:v>18.177359034732216</c:v>
                </c:pt>
                <c:pt idx="754">
                  <c:v>13.580027154734081</c:v>
                </c:pt>
                <c:pt idx="755">
                  <c:v>14.341791739732216</c:v>
                </c:pt>
                <c:pt idx="756">
                  <c:v>12.684486612732217</c:v>
                </c:pt>
                <c:pt idx="757">
                  <c:v>10.330491062076938</c:v>
                </c:pt>
                <c:pt idx="758">
                  <c:v>8.4327027120769422</c:v>
                </c:pt>
                <c:pt idx="759">
                  <c:v>7.5578855480750793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5-4141-A914-5A20A00A4C60}"/>
            </c:ext>
          </c:extLst>
        </c:ser>
        <c:ser>
          <c:idx val="0"/>
          <c:order val="1"/>
          <c:tx>
            <c:strRef>
              <c:f>'Dat_04 CONSEJO'!$D$50</c:f>
              <c:strCache>
                <c:ptCount val="1"/>
                <c:pt idx="0">
                  <c:v>Producible medio</c:v>
                </c:pt>
              </c:strCache>
            </c:strRef>
          </c:tx>
          <c:spPr>
            <a:solidFill>
              <a:srgbClr val="FFFF99"/>
            </a:solidFill>
            <a:ln w="19050">
              <a:solidFill>
                <a:srgbClr val="FF0000"/>
              </a:solidFill>
            </a:ln>
          </c:spPr>
          <c:cat>
            <c:multiLvlStrRef>
              <c:f>'Dat_04 CONSEJO'!$G$52:$H$812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 </c:v>
                  </c:pt>
                  <c:pt idx="153">
                    <c:v>2024 </c:v>
                  </c:pt>
                  <c:pt idx="519">
                    <c:v>2025 </c:v>
                  </c:pt>
                </c:lvl>
              </c:multiLvlStrCache>
            </c:multiLvlStrRef>
          </c:cat>
          <c:val>
            <c:numRef>
              <c:f>'Dat_04 CONSEJO'!$D$52:$D$811</c:f>
              <c:numCache>
                <c:formatCode>#,##0</c:formatCode>
                <c:ptCount val="760"/>
                <c:pt idx="0">
                  <c:v>15.940810769841702</c:v>
                </c:pt>
                <c:pt idx="1">
                  <c:v>15.940810769841702</c:v>
                </c:pt>
                <c:pt idx="2">
                  <c:v>15.940810769841702</c:v>
                </c:pt>
                <c:pt idx="3">
                  <c:v>15.940810769841702</c:v>
                </c:pt>
                <c:pt idx="4">
                  <c:v>15.940810769841702</c:v>
                </c:pt>
                <c:pt idx="5">
                  <c:v>15.940810769841702</c:v>
                </c:pt>
                <c:pt idx="6">
                  <c:v>15.940810769841702</c:v>
                </c:pt>
                <c:pt idx="7">
                  <c:v>15.940810769841702</c:v>
                </c:pt>
                <c:pt idx="8">
                  <c:v>15.940810769841702</c:v>
                </c:pt>
                <c:pt idx="9">
                  <c:v>15.940810769841702</c:v>
                </c:pt>
                <c:pt idx="10">
                  <c:v>15.940810769841702</c:v>
                </c:pt>
                <c:pt idx="11">
                  <c:v>15.940810769841702</c:v>
                </c:pt>
                <c:pt idx="12">
                  <c:v>15.940810769841702</c:v>
                </c:pt>
                <c:pt idx="13">
                  <c:v>15.940810769841702</c:v>
                </c:pt>
                <c:pt idx="14">
                  <c:v>15.940810769841702</c:v>
                </c:pt>
                <c:pt idx="15">
                  <c:v>15.940810769841702</c:v>
                </c:pt>
                <c:pt idx="16">
                  <c:v>15.940810769841702</c:v>
                </c:pt>
                <c:pt idx="17">
                  <c:v>15.940810769841702</c:v>
                </c:pt>
                <c:pt idx="18">
                  <c:v>15.940810769841702</c:v>
                </c:pt>
                <c:pt idx="19">
                  <c:v>15.940810769841702</c:v>
                </c:pt>
                <c:pt idx="20">
                  <c:v>15.940810769841702</c:v>
                </c:pt>
                <c:pt idx="21">
                  <c:v>15.940810769841702</c:v>
                </c:pt>
                <c:pt idx="22">
                  <c:v>15.940810769841702</c:v>
                </c:pt>
                <c:pt idx="23">
                  <c:v>15.940810769841702</c:v>
                </c:pt>
                <c:pt idx="24">
                  <c:v>15.940810769841702</c:v>
                </c:pt>
                <c:pt idx="25">
                  <c:v>15.940810769841702</c:v>
                </c:pt>
                <c:pt idx="26">
                  <c:v>15.940810769841702</c:v>
                </c:pt>
                <c:pt idx="27">
                  <c:v>15.940810769841702</c:v>
                </c:pt>
                <c:pt idx="28">
                  <c:v>15.940810769841702</c:v>
                </c:pt>
                <c:pt idx="29">
                  <c:v>15.940810769841702</c:v>
                </c:pt>
                <c:pt idx="30">
                  <c:v>15.940810769841702</c:v>
                </c:pt>
                <c:pt idx="31">
                  <c:v>20.220393285105605</c:v>
                </c:pt>
                <c:pt idx="32">
                  <c:v>20.220393285105605</c:v>
                </c:pt>
                <c:pt idx="33">
                  <c:v>20.220393285105605</c:v>
                </c:pt>
                <c:pt idx="34">
                  <c:v>20.220393285105605</c:v>
                </c:pt>
                <c:pt idx="35">
                  <c:v>20.220393285105605</c:v>
                </c:pt>
                <c:pt idx="36">
                  <c:v>20.220393285105605</c:v>
                </c:pt>
                <c:pt idx="37">
                  <c:v>20.220393285105605</c:v>
                </c:pt>
                <c:pt idx="38">
                  <c:v>20.220393285105605</c:v>
                </c:pt>
                <c:pt idx="39">
                  <c:v>20.220393285105605</c:v>
                </c:pt>
                <c:pt idx="40">
                  <c:v>20.220393285105605</c:v>
                </c:pt>
                <c:pt idx="41">
                  <c:v>20.220393285105605</c:v>
                </c:pt>
                <c:pt idx="42">
                  <c:v>20.220393285105605</c:v>
                </c:pt>
                <c:pt idx="43">
                  <c:v>20.220393285105605</c:v>
                </c:pt>
                <c:pt idx="44">
                  <c:v>20.220393285105605</c:v>
                </c:pt>
                <c:pt idx="45">
                  <c:v>20.220393285105605</c:v>
                </c:pt>
                <c:pt idx="46">
                  <c:v>20.220393285105605</c:v>
                </c:pt>
                <c:pt idx="47">
                  <c:v>20.220393285105605</c:v>
                </c:pt>
                <c:pt idx="48">
                  <c:v>20.220393285105605</c:v>
                </c:pt>
                <c:pt idx="49">
                  <c:v>20.220393285105605</c:v>
                </c:pt>
                <c:pt idx="50">
                  <c:v>20.220393285105605</c:v>
                </c:pt>
                <c:pt idx="51">
                  <c:v>20.220393285105605</c:v>
                </c:pt>
                <c:pt idx="52">
                  <c:v>20.220393285105605</c:v>
                </c:pt>
                <c:pt idx="53">
                  <c:v>20.220393285105605</c:v>
                </c:pt>
                <c:pt idx="54">
                  <c:v>20.220393285105605</c:v>
                </c:pt>
                <c:pt idx="55">
                  <c:v>20.220393285105605</c:v>
                </c:pt>
                <c:pt idx="56">
                  <c:v>20.220393285105605</c:v>
                </c:pt>
                <c:pt idx="57">
                  <c:v>20.220393285105605</c:v>
                </c:pt>
                <c:pt idx="58">
                  <c:v>20.220393285105605</c:v>
                </c:pt>
                <c:pt idx="59">
                  <c:v>20.220393285105605</c:v>
                </c:pt>
                <c:pt idx="60">
                  <c:v>20.220393285105605</c:v>
                </c:pt>
                <c:pt idx="61">
                  <c:v>40.400211353346023</c:v>
                </c:pt>
                <c:pt idx="62">
                  <c:v>40.400211353346023</c:v>
                </c:pt>
                <c:pt idx="63">
                  <c:v>40.400211353346023</c:v>
                </c:pt>
                <c:pt idx="64">
                  <c:v>40.400211353346023</c:v>
                </c:pt>
                <c:pt idx="65">
                  <c:v>40.400211353346023</c:v>
                </c:pt>
                <c:pt idx="66">
                  <c:v>40.400211353346023</c:v>
                </c:pt>
                <c:pt idx="67">
                  <c:v>40.400211353346023</c:v>
                </c:pt>
                <c:pt idx="68">
                  <c:v>40.400211353346023</c:v>
                </c:pt>
                <c:pt idx="69">
                  <c:v>40.400211353346023</c:v>
                </c:pt>
                <c:pt idx="70">
                  <c:v>40.400211353346023</c:v>
                </c:pt>
                <c:pt idx="71">
                  <c:v>40.400211353346023</c:v>
                </c:pt>
                <c:pt idx="72">
                  <c:v>40.400211353346023</c:v>
                </c:pt>
                <c:pt idx="73">
                  <c:v>40.400211353346023</c:v>
                </c:pt>
                <c:pt idx="74">
                  <c:v>40.400211353346023</c:v>
                </c:pt>
                <c:pt idx="75">
                  <c:v>40.400211353346023</c:v>
                </c:pt>
                <c:pt idx="76">
                  <c:v>40.400211353346023</c:v>
                </c:pt>
                <c:pt idx="77">
                  <c:v>40.400211353346023</c:v>
                </c:pt>
                <c:pt idx="78">
                  <c:v>40.400211353346023</c:v>
                </c:pt>
                <c:pt idx="79">
                  <c:v>40.400211353346023</c:v>
                </c:pt>
                <c:pt idx="80">
                  <c:v>40.400211353346023</c:v>
                </c:pt>
                <c:pt idx="81">
                  <c:v>40.400211353346023</c:v>
                </c:pt>
                <c:pt idx="82">
                  <c:v>40.400211353346023</c:v>
                </c:pt>
                <c:pt idx="83">
                  <c:v>40.400211353346023</c:v>
                </c:pt>
                <c:pt idx="84">
                  <c:v>40.400211353346023</c:v>
                </c:pt>
                <c:pt idx="85">
                  <c:v>40.400211353346023</c:v>
                </c:pt>
                <c:pt idx="86">
                  <c:v>40.400211353346023</c:v>
                </c:pt>
                <c:pt idx="87">
                  <c:v>40.400211353346023</c:v>
                </c:pt>
                <c:pt idx="88">
                  <c:v>40.400211353346023</c:v>
                </c:pt>
                <c:pt idx="89">
                  <c:v>40.400211353346023</c:v>
                </c:pt>
                <c:pt idx="90">
                  <c:v>40.400211353346023</c:v>
                </c:pt>
                <c:pt idx="91">
                  <c:v>40.400211353346023</c:v>
                </c:pt>
                <c:pt idx="92">
                  <c:v>80.938788836501317</c:v>
                </c:pt>
                <c:pt idx="93">
                  <c:v>80.938788836501317</c:v>
                </c:pt>
                <c:pt idx="94">
                  <c:v>80.938788836501317</c:v>
                </c:pt>
                <c:pt idx="95">
                  <c:v>80.938788836501317</c:v>
                </c:pt>
                <c:pt idx="96">
                  <c:v>80.938788836501317</c:v>
                </c:pt>
                <c:pt idx="97">
                  <c:v>80.938788836501317</c:v>
                </c:pt>
                <c:pt idx="98">
                  <c:v>80.938788836501317</c:v>
                </c:pt>
                <c:pt idx="99">
                  <c:v>80.938788836501317</c:v>
                </c:pt>
                <c:pt idx="100">
                  <c:v>80.938788836501317</c:v>
                </c:pt>
                <c:pt idx="101">
                  <c:v>80.938788836501317</c:v>
                </c:pt>
                <c:pt idx="102">
                  <c:v>80.938788836501317</c:v>
                </c:pt>
                <c:pt idx="103">
                  <c:v>80.938788836501317</c:v>
                </c:pt>
                <c:pt idx="104">
                  <c:v>80.938788836501317</c:v>
                </c:pt>
                <c:pt idx="105">
                  <c:v>80.938788836501317</c:v>
                </c:pt>
                <c:pt idx="106">
                  <c:v>80.938788836501317</c:v>
                </c:pt>
                <c:pt idx="107">
                  <c:v>80.938788836501317</c:v>
                </c:pt>
                <c:pt idx="108">
                  <c:v>80.938788836501317</c:v>
                </c:pt>
                <c:pt idx="109">
                  <c:v>80.938788836501317</c:v>
                </c:pt>
                <c:pt idx="110">
                  <c:v>80.938788836501317</c:v>
                </c:pt>
                <c:pt idx="111">
                  <c:v>80.938788836501317</c:v>
                </c:pt>
                <c:pt idx="112">
                  <c:v>80.938788836501317</c:v>
                </c:pt>
                <c:pt idx="113">
                  <c:v>80.938788836501317</c:v>
                </c:pt>
                <c:pt idx="114">
                  <c:v>80.938788836501317</c:v>
                </c:pt>
                <c:pt idx="115">
                  <c:v>80.938788836501317</c:v>
                </c:pt>
                <c:pt idx="116">
                  <c:v>80.938788836501317</c:v>
                </c:pt>
                <c:pt idx="117">
                  <c:v>80.938788836501317</c:v>
                </c:pt>
                <c:pt idx="118">
                  <c:v>80.938788836501317</c:v>
                </c:pt>
                <c:pt idx="119">
                  <c:v>80.938788836501317</c:v>
                </c:pt>
                <c:pt idx="120">
                  <c:v>80.938788836501317</c:v>
                </c:pt>
                <c:pt idx="121">
                  <c:v>80.938788836501317</c:v>
                </c:pt>
                <c:pt idx="122">
                  <c:v>105.77564059458246</c:v>
                </c:pt>
                <c:pt idx="123">
                  <c:v>105.77564059458246</c:v>
                </c:pt>
                <c:pt idx="124">
                  <c:v>105.77564059458246</c:v>
                </c:pt>
                <c:pt idx="125">
                  <c:v>105.77564059458246</c:v>
                </c:pt>
                <c:pt idx="126">
                  <c:v>105.77564059458246</c:v>
                </c:pt>
                <c:pt idx="127">
                  <c:v>105.77564059458246</c:v>
                </c:pt>
                <c:pt idx="128">
                  <c:v>105.77564059458246</c:v>
                </c:pt>
                <c:pt idx="129">
                  <c:v>105.77564059458246</c:v>
                </c:pt>
                <c:pt idx="130">
                  <c:v>105.77564059458246</c:v>
                </c:pt>
                <c:pt idx="131">
                  <c:v>105.77564059458246</c:v>
                </c:pt>
                <c:pt idx="132">
                  <c:v>105.77564059458246</c:v>
                </c:pt>
                <c:pt idx="133">
                  <c:v>105.77564059458246</c:v>
                </c:pt>
                <c:pt idx="134">
                  <c:v>105.77564059458246</c:v>
                </c:pt>
                <c:pt idx="135">
                  <c:v>105.77564059458246</c:v>
                </c:pt>
                <c:pt idx="136">
                  <c:v>105.77564059458246</c:v>
                </c:pt>
                <c:pt idx="137">
                  <c:v>105.77564059458246</c:v>
                </c:pt>
                <c:pt idx="138">
                  <c:v>105.77564059458246</c:v>
                </c:pt>
                <c:pt idx="139">
                  <c:v>105.77564059458246</c:v>
                </c:pt>
                <c:pt idx="140">
                  <c:v>105.77564059458246</c:v>
                </c:pt>
                <c:pt idx="141">
                  <c:v>105.77564059458246</c:v>
                </c:pt>
                <c:pt idx="142">
                  <c:v>105.77564059458246</c:v>
                </c:pt>
                <c:pt idx="143">
                  <c:v>105.77564059458246</c:v>
                </c:pt>
                <c:pt idx="144">
                  <c:v>105.77564059458246</c:v>
                </c:pt>
                <c:pt idx="145">
                  <c:v>105.77564059458246</c:v>
                </c:pt>
                <c:pt idx="146">
                  <c:v>105.77564059458246</c:v>
                </c:pt>
                <c:pt idx="147">
                  <c:v>105.77564059458246</c:v>
                </c:pt>
                <c:pt idx="148">
                  <c:v>105.77564059458246</c:v>
                </c:pt>
                <c:pt idx="149">
                  <c:v>105.77564059458246</c:v>
                </c:pt>
                <c:pt idx="150">
                  <c:v>105.77564059458246</c:v>
                </c:pt>
                <c:pt idx="151">
                  <c:v>105.77564059458246</c:v>
                </c:pt>
                <c:pt idx="152">
                  <c:v>105.77564059458246</c:v>
                </c:pt>
                <c:pt idx="153">
                  <c:v>117.80762382080276</c:v>
                </c:pt>
                <c:pt idx="154">
                  <c:v>117.80762382080276</c:v>
                </c:pt>
                <c:pt idx="155">
                  <c:v>117.80762382080276</c:v>
                </c:pt>
                <c:pt idx="156">
                  <c:v>117.80762382080276</c:v>
                </c:pt>
                <c:pt idx="157">
                  <c:v>117.80762382080276</c:v>
                </c:pt>
                <c:pt idx="158">
                  <c:v>117.80762382080276</c:v>
                </c:pt>
                <c:pt idx="159">
                  <c:v>117.80762382080276</c:v>
                </c:pt>
                <c:pt idx="160">
                  <c:v>117.80762382080276</c:v>
                </c:pt>
                <c:pt idx="161">
                  <c:v>117.80762382080276</c:v>
                </c:pt>
                <c:pt idx="162">
                  <c:v>117.80762382080276</c:v>
                </c:pt>
                <c:pt idx="163">
                  <c:v>117.80762382080276</c:v>
                </c:pt>
                <c:pt idx="164">
                  <c:v>117.80762382080276</c:v>
                </c:pt>
                <c:pt idx="165">
                  <c:v>117.80762382080276</c:v>
                </c:pt>
                <c:pt idx="166">
                  <c:v>117.80762382080276</c:v>
                </c:pt>
                <c:pt idx="167">
                  <c:v>117.80762382080276</c:v>
                </c:pt>
                <c:pt idx="168">
                  <c:v>117.80762382080276</c:v>
                </c:pt>
                <c:pt idx="169">
                  <c:v>117.80762382080276</c:v>
                </c:pt>
                <c:pt idx="170">
                  <c:v>117.80762382080276</c:v>
                </c:pt>
                <c:pt idx="171">
                  <c:v>117.80762382080276</c:v>
                </c:pt>
                <c:pt idx="172">
                  <c:v>117.80762382080276</c:v>
                </c:pt>
                <c:pt idx="173">
                  <c:v>117.80762382080276</c:v>
                </c:pt>
                <c:pt idx="174">
                  <c:v>117.80762382080276</c:v>
                </c:pt>
                <c:pt idx="175">
                  <c:v>117.80762382080276</c:v>
                </c:pt>
                <c:pt idx="176">
                  <c:v>117.80762382080276</c:v>
                </c:pt>
                <c:pt idx="177">
                  <c:v>117.80762382080276</c:v>
                </c:pt>
                <c:pt idx="178">
                  <c:v>117.80762382080276</c:v>
                </c:pt>
                <c:pt idx="179">
                  <c:v>117.80762382080276</c:v>
                </c:pt>
                <c:pt idx="180">
                  <c:v>117.80762382080276</c:v>
                </c:pt>
                <c:pt idx="181">
                  <c:v>117.80762382080276</c:v>
                </c:pt>
                <c:pt idx="182">
                  <c:v>117.80762382080276</c:v>
                </c:pt>
                <c:pt idx="183">
                  <c:v>117.80762382080276</c:v>
                </c:pt>
                <c:pt idx="184">
                  <c:v>123.31777659525035</c:v>
                </c:pt>
                <c:pt idx="185">
                  <c:v>123.31777659525035</c:v>
                </c:pt>
                <c:pt idx="186">
                  <c:v>123.31777659525035</c:v>
                </c:pt>
                <c:pt idx="187">
                  <c:v>123.31777659525035</c:v>
                </c:pt>
                <c:pt idx="188">
                  <c:v>123.31777659525035</c:v>
                </c:pt>
                <c:pt idx="189">
                  <c:v>123.31777659525035</c:v>
                </c:pt>
                <c:pt idx="190">
                  <c:v>123.31777659525035</c:v>
                </c:pt>
                <c:pt idx="191">
                  <c:v>123.31777659525035</c:v>
                </c:pt>
                <c:pt idx="192">
                  <c:v>123.31777659525035</c:v>
                </c:pt>
                <c:pt idx="193">
                  <c:v>123.31777659525035</c:v>
                </c:pt>
                <c:pt idx="194">
                  <c:v>123.31777659525035</c:v>
                </c:pt>
                <c:pt idx="195">
                  <c:v>123.31777659525035</c:v>
                </c:pt>
                <c:pt idx="196">
                  <c:v>123.31777659525035</c:v>
                </c:pt>
                <c:pt idx="197">
                  <c:v>123.31777659525035</c:v>
                </c:pt>
                <c:pt idx="198">
                  <c:v>123.31777659525035</c:v>
                </c:pt>
                <c:pt idx="199">
                  <c:v>123.31777659525035</c:v>
                </c:pt>
                <c:pt idx="200">
                  <c:v>123.31777659525035</c:v>
                </c:pt>
                <c:pt idx="201">
                  <c:v>123.31777659525035</c:v>
                </c:pt>
                <c:pt idx="202">
                  <c:v>123.31777659525035</c:v>
                </c:pt>
                <c:pt idx="203">
                  <c:v>123.31777659525035</c:v>
                </c:pt>
                <c:pt idx="204">
                  <c:v>123.31777659525035</c:v>
                </c:pt>
                <c:pt idx="205">
                  <c:v>123.31777659525035</c:v>
                </c:pt>
                <c:pt idx="206">
                  <c:v>123.31777659525035</c:v>
                </c:pt>
                <c:pt idx="207">
                  <c:v>123.31777659525035</c:v>
                </c:pt>
                <c:pt idx="208">
                  <c:v>123.31777659525035</c:v>
                </c:pt>
                <c:pt idx="209">
                  <c:v>123.31777659525035</c:v>
                </c:pt>
                <c:pt idx="210">
                  <c:v>123.31777659525035</c:v>
                </c:pt>
                <c:pt idx="211">
                  <c:v>123.31777659525035</c:v>
                </c:pt>
                <c:pt idx="212">
                  <c:v>123.31777659525035</c:v>
                </c:pt>
                <c:pt idx="213">
                  <c:v>124.28094877902988</c:v>
                </c:pt>
                <c:pt idx="214">
                  <c:v>124.28094877902988</c:v>
                </c:pt>
                <c:pt idx="215">
                  <c:v>124.28094877902988</c:v>
                </c:pt>
                <c:pt idx="216">
                  <c:v>124.28094877902988</c:v>
                </c:pt>
                <c:pt idx="217">
                  <c:v>124.28094877902988</c:v>
                </c:pt>
                <c:pt idx="218">
                  <c:v>124.28094877902988</c:v>
                </c:pt>
                <c:pt idx="219">
                  <c:v>124.28094877902988</c:v>
                </c:pt>
                <c:pt idx="220">
                  <c:v>124.28094877902988</c:v>
                </c:pt>
                <c:pt idx="221">
                  <c:v>124.28094877902988</c:v>
                </c:pt>
                <c:pt idx="222">
                  <c:v>124.28094877902988</c:v>
                </c:pt>
                <c:pt idx="223">
                  <c:v>124.28094877902988</c:v>
                </c:pt>
                <c:pt idx="224">
                  <c:v>124.28094877902988</c:v>
                </c:pt>
                <c:pt idx="225">
                  <c:v>124.28094877902988</c:v>
                </c:pt>
                <c:pt idx="226">
                  <c:v>124.28094877902988</c:v>
                </c:pt>
                <c:pt idx="227">
                  <c:v>124.28094877902988</c:v>
                </c:pt>
                <c:pt idx="228">
                  <c:v>124.28094877902988</c:v>
                </c:pt>
                <c:pt idx="229">
                  <c:v>124.28094877902988</c:v>
                </c:pt>
                <c:pt idx="230">
                  <c:v>124.28094877902988</c:v>
                </c:pt>
                <c:pt idx="231">
                  <c:v>124.28094877902988</c:v>
                </c:pt>
                <c:pt idx="232">
                  <c:v>124.28094877902988</c:v>
                </c:pt>
                <c:pt idx="233">
                  <c:v>124.28094877902988</c:v>
                </c:pt>
                <c:pt idx="234">
                  <c:v>124.28094877902988</c:v>
                </c:pt>
                <c:pt idx="235">
                  <c:v>124.28094877902988</c:v>
                </c:pt>
                <c:pt idx="236">
                  <c:v>124.28094877902988</c:v>
                </c:pt>
                <c:pt idx="237">
                  <c:v>124.28094877902988</c:v>
                </c:pt>
                <c:pt idx="238">
                  <c:v>124.28094877902988</c:v>
                </c:pt>
                <c:pt idx="239">
                  <c:v>124.28094877902988</c:v>
                </c:pt>
                <c:pt idx="240">
                  <c:v>124.28094877902988</c:v>
                </c:pt>
                <c:pt idx="241">
                  <c:v>124.28094877902988</c:v>
                </c:pt>
                <c:pt idx="242">
                  <c:v>124.28094877902988</c:v>
                </c:pt>
                <c:pt idx="243">
                  <c:v>124.28094877902988</c:v>
                </c:pt>
                <c:pt idx="244">
                  <c:v>120.54288292781465</c:v>
                </c:pt>
                <c:pt idx="245">
                  <c:v>120.54288292781465</c:v>
                </c:pt>
                <c:pt idx="246">
                  <c:v>120.54288292781465</c:v>
                </c:pt>
                <c:pt idx="247">
                  <c:v>120.54288292781465</c:v>
                </c:pt>
                <c:pt idx="248">
                  <c:v>120.54288292781465</c:v>
                </c:pt>
                <c:pt idx="249">
                  <c:v>120.54288292781465</c:v>
                </c:pt>
                <c:pt idx="250">
                  <c:v>120.54288292781465</c:v>
                </c:pt>
                <c:pt idx="251">
                  <c:v>120.54288292781465</c:v>
                </c:pt>
                <c:pt idx="252">
                  <c:v>120.54288292781465</c:v>
                </c:pt>
                <c:pt idx="253">
                  <c:v>120.54288292781465</c:v>
                </c:pt>
                <c:pt idx="254">
                  <c:v>120.54288292781465</c:v>
                </c:pt>
                <c:pt idx="255">
                  <c:v>120.54288292781465</c:v>
                </c:pt>
                <c:pt idx="256">
                  <c:v>120.54288292781465</c:v>
                </c:pt>
                <c:pt idx="257">
                  <c:v>120.54288292781465</c:v>
                </c:pt>
                <c:pt idx="258">
                  <c:v>120.54288292781465</c:v>
                </c:pt>
                <c:pt idx="259">
                  <c:v>120.54288292781465</c:v>
                </c:pt>
                <c:pt idx="260">
                  <c:v>120.54288292781465</c:v>
                </c:pt>
                <c:pt idx="261">
                  <c:v>120.54288292781465</c:v>
                </c:pt>
                <c:pt idx="262">
                  <c:v>120.54288292781465</c:v>
                </c:pt>
                <c:pt idx="263">
                  <c:v>120.54288292781465</c:v>
                </c:pt>
                <c:pt idx="264">
                  <c:v>120.54288292781465</c:v>
                </c:pt>
                <c:pt idx="265">
                  <c:v>120.54288292781465</c:v>
                </c:pt>
                <c:pt idx="266">
                  <c:v>120.54288292781465</c:v>
                </c:pt>
                <c:pt idx="267">
                  <c:v>120.54288292781465</c:v>
                </c:pt>
                <c:pt idx="268">
                  <c:v>120.54288292781465</c:v>
                </c:pt>
                <c:pt idx="269">
                  <c:v>120.54288292781465</c:v>
                </c:pt>
                <c:pt idx="270">
                  <c:v>120.54288292781465</c:v>
                </c:pt>
                <c:pt idx="271">
                  <c:v>120.54288292781465</c:v>
                </c:pt>
                <c:pt idx="272">
                  <c:v>120.54288292781465</c:v>
                </c:pt>
                <c:pt idx="273">
                  <c:v>120.54288292781465</c:v>
                </c:pt>
                <c:pt idx="274">
                  <c:v>94.661389583977851</c:v>
                </c:pt>
                <c:pt idx="275">
                  <c:v>94.661389583977851</c:v>
                </c:pt>
                <c:pt idx="276">
                  <c:v>94.661389583977851</c:v>
                </c:pt>
                <c:pt idx="277">
                  <c:v>94.661389583977851</c:v>
                </c:pt>
                <c:pt idx="278">
                  <c:v>94.661389583977851</c:v>
                </c:pt>
                <c:pt idx="279">
                  <c:v>94.661389583977851</c:v>
                </c:pt>
                <c:pt idx="280">
                  <c:v>94.661389583977851</c:v>
                </c:pt>
                <c:pt idx="281">
                  <c:v>94.661389583977851</c:v>
                </c:pt>
                <c:pt idx="282">
                  <c:v>94.661389583977851</c:v>
                </c:pt>
                <c:pt idx="283">
                  <c:v>94.661389583977851</c:v>
                </c:pt>
                <c:pt idx="284">
                  <c:v>94.661389583977851</c:v>
                </c:pt>
                <c:pt idx="285">
                  <c:v>94.661389583977851</c:v>
                </c:pt>
                <c:pt idx="286">
                  <c:v>94.661389583977851</c:v>
                </c:pt>
                <c:pt idx="287">
                  <c:v>94.661389583977851</c:v>
                </c:pt>
                <c:pt idx="288">
                  <c:v>94.661389583977851</c:v>
                </c:pt>
                <c:pt idx="289">
                  <c:v>94.661389583977851</c:v>
                </c:pt>
                <c:pt idx="290">
                  <c:v>94.661389583977851</c:v>
                </c:pt>
                <c:pt idx="291">
                  <c:v>94.661389583977851</c:v>
                </c:pt>
                <c:pt idx="292">
                  <c:v>94.661389583977851</c:v>
                </c:pt>
                <c:pt idx="293">
                  <c:v>94.661389583977851</c:v>
                </c:pt>
                <c:pt idx="294">
                  <c:v>94.661389583977851</c:v>
                </c:pt>
                <c:pt idx="295">
                  <c:v>94.661389583977851</c:v>
                </c:pt>
                <c:pt idx="296">
                  <c:v>94.661389583977851</c:v>
                </c:pt>
                <c:pt idx="297">
                  <c:v>94.661389583977851</c:v>
                </c:pt>
                <c:pt idx="298">
                  <c:v>94.661389583977851</c:v>
                </c:pt>
                <c:pt idx="299">
                  <c:v>94.661389583977851</c:v>
                </c:pt>
                <c:pt idx="300">
                  <c:v>94.661389583977851</c:v>
                </c:pt>
                <c:pt idx="301">
                  <c:v>94.661389583977851</c:v>
                </c:pt>
                <c:pt idx="302">
                  <c:v>94.661389583977851</c:v>
                </c:pt>
                <c:pt idx="303">
                  <c:v>94.661389583977851</c:v>
                </c:pt>
                <c:pt idx="304">
                  <c:v>94.661389583977851</c:v>
                </c:pt>
                <c:pt idx="305">
                  <c:v>62.145020957620687</c:v>
                </c:pt>
                <c:pt idx="306">
                  <c:v>62.145020957620687</c:v>
                </c:pt>
                <c:pt idx="307">
                  <c:v>62.145020957620687</c:v>
                </c:pt>
                <c:pt idx="308">
                  <c:v>62.145020957620687</c:v>
                </c:pt>
                <c:pt idx="309">
                  <c:v>62.145020957620687</c:v>
                </c:pt>
                <c:pt idx="310">
                  <c:v>62.145020957620687</c:v>
                </c:pt>
                <c:pt idx="311">
                  <c:v>62.145020957620687</c:v>
                </c:pt>
                <c:pt idx="312">
                  <c:v>62.145020957620687</c:v>
                </c:pt>
                <c:pt idx="313">
                  <c:v>62.145020957620687</c:v>
                </c:pt>
                <c:pt idx="314">
                  <c:v>62.145020957620687</c:v>
                </c:pt>
                <c:pt idx="315">
                  <c:v>62.145020957620687</c:v>
                </c:pt>
                <c:pt idx="316">
                  <c:v>62.145020957620687</c:v>
                </c:pt>
                <c:pt idx="317">
                  <c:v>62.145020957620687</c:v>
                </c:pt>
                <c:pt idx="318">
                  <c:v>62.145020957620687</c:v>
                </c:pt>
                <c:pt idx="319">
                  <c:v>62.145020957620687</c:v>
                </c:pt>
                <c:pt idx="320">
                  <c:v>62.145020957620687</c:v>
                </c:pt>
                <c:pt idx="321">
                  <c:v>62.145020957620687</c:v>
                </c:pt>
                <c:pt idx="322">
                  <c:v>62.145020957620687</c:v>
                </c:pt>
                <c:pt idx="323">
                  <c:v>62.145020957620687</c:v>
                </c:pt>
                <c:pt idx="324">
                  <c:v>62.145020957620687</c:v>
                </c:pt>
                <c:pt idx="325">
                  <c:v>62.145020957620687</c:v>
                </c:pt>
                <c:pt idx="326">
                  <c:v>62.145020957620687</c:v>
                </c:pt>
                <c:pt idx="327">
                  <c:v>62.145020957620687</c:v>
                </c:pt>
                <c:pt idx="328">
                  <c:v>62.145020957620687</c:v>
                </c:pt>
                <c:pt idx="329">
                  <c:v>62.145020957620687</c:v>
                </c:pt>
                <c:pt idx="330">
                  <c:v>62.145020957620687</c:v>
                </c:pt>
                <c:pt idx="331">
                  <c:v>62.145020957620687</c:v>
                </c:pt>
                <c:pt idx="332">
                  <c:v>62.145020957620687</c:v>
                </c:pt>
                <c:pt idx="333">
                  <c:v>62.145020957620687</c:v>
                </c:pt>
                <c:pt idx="334">
                  <c:v>62.145020957620687</c:v>
                </c:pt>
                <c:pt idx="335">
                  <c:v>25.910326049029329</c:v>
                </c:pt>
                <c:pt idx="336">
                  <c:v>25.910326049029329</c:v>
                </c:pt>
                <c:pt idx="337">
                  <c:v>25.910326049029329</c:v>
                </c:pt>
                <c:pt idx="338">
                  <c:v>25.910326049029329</c:v>
                </c:pt>
                <c:pt idx="339">
                  <c:v>25.910326049029329</c:v>
                </c:pt>
                <c:pt idx="340">
                  <c:v>25.910326049029329</c:v>
                </c:pt>
                <c:pt idx="341">
                  <c:v>25.910326049029329</c:v>
                </c:pt>
                <c:pt idx="342">
                  <c:v>25.910326049029329</c:v>
                </c:pt>
                <c:pt idx="343">
                  <c:v>25.910326049029329</c:v>
                </c:pt>
                <c:pt idx="344">
                  <c:v>25.910326049029329</c:v>
                </c:pt>
                <c:pt idx="345">
                  <c:v>25.910326049029329</c:v>
                </c:pt>
                <c:pt idx="346">
                  <c:v>25.910326049029329</c:v>
                </c:pt>
                <c:pt idx="347">
                  <c:v>25.910326049029329</c:v>
                </c:pt>
                <c:pt idx="348">
                  <c:v>25.910326049029329</c:v>
                </c:pt>
                <c:pt idx="349">
                  <c:v>25.910326049029329</c:v>
                </c:pt>
                <c:pt idx="350">
                  <c:v>25.910326049029329</c:v>
                </c:pt>
                <c:pt idx="351">
                  <c:v>25.910326049029329</c:v>
                </c:pt>
                <c:pt idx="352">
                  <c:v>25.910326049029329</c:v>
                </c:pt>
                <c:pt idx="353">
                  <c:v>25.910326049029329</c:v>
                </c:pt>
                <c:pt idx="354">
                  <c:v>25.910326049029329</c:v>
                </c:pt>
                <c:pt idx="355">
                  <c:v>25.910326049029329</c:v>
                </c:pt>
                <c:pt idx="356">
                  <c:v>25.910326049029329</c:v>
                </c:pt>
                <c:pt idx="357">
                  <c:v>25.910326049029329</c:v>
                </c:pt>
                <c:pt idx="358">
                  <c:v>25.910326049029329</c:v>
                </c:pt>
                <c:pt idx="359">
                  <c:v>25.910326049029329</c:v>
                </c:pt>
                <c:pt idx="360">
                  <c:v>25.910326049029329</c:v>
                </c:pt>
                <c:pt idx="361">
                  <c:v>25.910326049029329</c:v>
                </c:pt>
                <c:pt idx="362">
                  <c:v>25.910326049029329</c:v>
                </c:pt>
                <c:pt idx="363">
                  <c:v>25.910326049029329</c:v>
                </c:pt>
                <c:pt idx="364">
                  <c:v>25.910326049029329</c:v>
                </c:pt>
                <c:pt idx="365">
                  <c:v>25.910326049029329</c:v>
                </c:pt>
                <c:pt idx="366">
                  <c:v>15.363630405709555</c:v>
                </c:pt>
                <c:pt idx="367">
                  <c:v>15.363630405709555</c:v>
                </c:pt>
                <c:pt idx="368">
                  <c:v>15.363630405709555</c:v>
                </c:pt>
                <c:pt idx="369">
                  <c:v>15.363630405709555</c:v>
                </c:pt>
                <c:pt idx="370">
                  <c:v>15.363630405709555</c:v>
                </c:pt>
                <c:pt idx="371">
                  <c:v>15.363630405709555</c:v>
                </c:pt>
                <c:pt idx="372">
                  <c:v>15.363630405709555</c:v>
                </c:pt>
                <c:pt idx="373">
                  <c:v>15.363630405709555</c:v>
                </c:pt>
                <c:pt idx="374">
                  <c:v>15.363630405709555</c:v>
                </c:pt>
                <c:pt idx="375">
                  <c:v>15.363630405709555</c:v>
                </c:pt>
                <c:pt idx="376">
                  <c:v>15.363630405709555</c:v>
                </c:pt>
                <c:pt idx="377">
                  <c:v>15.363630405709555</c:v>
                </c:pt>
                <c:pt idx="378">
                  <c:v>15.363630405709555</c:v>
                </c:pt>
                <c:pt idx="379">
                  <c:v>15.363630405709555</c:v>
                </c:pt>
                <c:pt idx="380">
                  <c:v>15.363630405709555</c:v>
                </c:pt>
                <c:pt idx="381">
                  <c:v>15.363630405709555</c:v>
                </c:pt>
                <c:pt idx="382">
                  <c:v>15.363630405709555</c:v>
                </c:pt>
                <c:pt idx="383">
                  <c:v>15.363630405709555</c:v>
                </c:pt>
                <c:pt idx="384">
                  <c:v>15.363630405709555</c:v>
                </c:pt>
                <c:pt idx="385">
                  <c:v>15.363630405709555</c:v>
                </c:pt>
                <c:pt idx="386">
                  <c:v>15.363630405709555</c:v>
                </c:pt>
                <c:pt idx="387">
                  <c:v>15.363630405709555</c:v>
                </c:pt>
                <c:pt idx="388">
                  <c:v>15.363630405709555</c:v>
                </c:pt>
                <c:pt idx="389">
                  <c:v>15.363630405709555</c:v>
                </c:pt>
                <c:pt idx="390">
                  <c:v>15.363630405709555</c:v>
                </c:pt>
                <c:pt idx="391">
                  <c:v>15.363630405709555</c:v>
                </c:pt>
                <c:pt idx="392">
                  <c:v>15.363630405709555</c:v>
                </c:pt>
                <c:pt idx="393">
                  <c:v>15.363630405709555</c:v>
                </c:pt>
                <c:pt idx="394">
                  <c:v>15.363630405709555</c:v>
                </c:pt>
                <c:pt idx="395">
                  <c:v>15.363630405709555</c:v>
                </c:pt>
                <c:pt idx="396">
                  <c:v>15.363630405709555</c:v>
                </c:pt>
                <c:pt idx="397">
                  <c:v>19.885734840413747</c:v>
                </c:pt>
                <c:pt idx="398">
                  <c:v>19.885734840413747</c:v>
                </c:pt>
                <c:pt idx="399">
                  <c:v>19.885734840413747</c:v>
                </c:pt>
                <c:pt idx="400">
                  <c:v>19.885734840413747</c:v>
                </c:pt>
                <c:pt idx="401">
                  <c:v>19.885734840413747</c:v>
                </c:pt>
                <c:pt idx="402">
                  <c:v>19.885734840413747</c:v>
                </c:pt>
                <c:pt idx="403">
                  <c:v>19.885734840413747</c:v>
                </c:pt>
                <c:pt idx="404">
                  <c:v>19.885734840413747</c:v>
                </c:pt>
                <c:pt idx="405">
                  <c:v>19.885734840413747</c:v>
                </c:pt>
                <c:pt idx="406">
                  <c:v>19.885734840413747</c:v>
                </c:pt>
                <c:pt idx="407">
                  <c:v>19.885734840413747</c:v>
                </c:pt>
                <c:pt idx="408">
                  <c:v>19.885734840413747</c:v>
                </c:pt>
                <c:pt idx="409">
                  <c:v>19.885734840413747</c:v>
                </c:pt>
                <c:pt idx="410">
                  <c:v>19.885734840413747</c:v>
                </c:pt>
                <c:pt idx="411">
                  <c:v>19.885734840413747</c:v>
                </c:pt>
                <c:pt idx="412">
                  <c:v>19.885734840413747</c:v>
                </c:pt>
                <c:pt idx="413">
                  <c:v>19.885734840413747</c:v>
                </c:pt>
                <c:pt idx="414">
                  <c:v>19.885734840413747</c:v>
                </c:pt>
                <c:pt idx="415">
                  <c:v>19.885734840413747</c:v>
                </c:pt>
                <c:pt idx="416">
                  <c:v>19.885734840413747</c:v>
                </c:pt>
                <c:pt idx="417">
                  <c:v>19.885734840413747</c:v>
                </c:pt>
                <c:pt idx="418">
                  <c:v>19.885734840413747</c:v>
                </c:pt>
                <c:pt idx="419">
                  <c:v>19.885734840413747</c:v>
                </c:pt>
                <c:pt idx="420">
                  <c:v>19.885734840413747</c:v>
                </c:pt>
                <c:pt idx="421">
                  <c:v>19.885734840413747</c:v>
                </c:pt>
                <c:pt idx="422">
                  <c:v>19.885734840413747</c:v>
                </c:pt>
                <c:pt idx="423">
                  <c:v>19.885734840413747</c:v>
                </c:pt>
                <c:pt idx="424">
                  <c:v>19.885734840413747</c:v>
                </c:pt>
                <c:pt idx="425">
                  <c:v>19.885734840413747</c:v>
                </c:pt>
                <c:pt idx="426">
                  <c:v>19.885734840413747</c:v>
                </c:pt>
                <c:pt idx="427">
                  <c:v>40.505689176644211</c:v>
                </c:pt>
                <c:pt idx="428">
                  <c:v>40.505689176644211</c:v>
                </c:pt>
                <c:pt idx="429">
                  <c:v>40.505689176644211</c:v>
                </c:pt>
                <c:pt idx="430">
                  <c:v>40.505689176644211</c:v>
                </c:pt>
                <c:pt idx="431">
                  <c:v>40.505689176644211</c:v>
                </c:pt>
                <c:pt idx="432">
                  <c:v>40.505689176644211</c:v>
                </c:pt>
                <c:pt idx="433">
                  <c:v>40.505689176644211</c:v>
                </c:pt>
                <c:pt idx="434">
                  <c:v>40.505689176644211</c:v>
                </c:pt>
                <c:pt idx="435">
                  <c:v>40.505689176644211</c:v>
                </c:pt>
                <c:pt idx="436">
                  <c:v>40.505689176644211</c:v>
                </c:pt>
                <c:pt idx="437">
                  <c:v>40.505689176644211</c:v>
                </c:pt>
                <c:pt idx="438">
                  <c:v>40.505689176644211</c:v>
                </c:pt>
                <c:pt idx="439">
                  <c:v>40.505689176644211</c:v>
                </c:pt>
                <c:pt idx="440">
                  <c:v>40.505689176644211</c:v>
                </c:pt>
                <c:pt idx="441">
                  <c:v>40.505689176644211</c:v>
                </c:pt>
                <c:pt idx="442">
                  <c:v>40.505689176644211</c:v>
                </c:pt>
                <c:pt idx="443">
                  <c:v>40.505689176644211</c:v>
                </c:pt>
                <c:pt idx="444">
                  <c:v>40.505689176644211</c:v>
                </c:pt>
                <c:pt idx="445">
                  <c:v>40.505689176644211</c:v>
                </c:pt>
                <c:pt idx="446">
                  <c:v>40.505689176644211</c:v>
                </c:pt>
                <c:pt idx="447">
                  <c:v>40.505689176644211</c:v>
                </c:pt>
                <c:pt idx="448">
                  <c:v>40.505689176644211</c:v>
                </c:pt>
                <c:pt idx="449">
                  <c:v>40.505689176644211</c:v>
                </c:pt>
                <c:pt idx="450">
                  <c:v>40.505689176644211</c:v>
                </c:pt>
                <c:pt idx="451">
                  <c:v>40.505689176644211</c:v>
                </c:pt>
                <c:pt idx="452">
                  <c:v>40.505689176644211</c:v>
                </c:pt>
                <c:pt idx="453">
                  <c:v>40.505689176644211</c:v>
                </c:pt>
                <c:pt idx="454">
                  <c:v>40.505689176644211</c:v>
                </c:pt>
                <c:pt idx="455">
                  <c:v>40.505689176644211</c:v>
                </c:pt>
                <c:pt idx="456">
                  <c:v>40.505689176644211</c:v>
                </c:pt>
                <c:pt idx="457">
                  <c:v>40.505689176644211</c:v>
                </c:pt>
                <c:pt idx="458">
                  <c:v>82.040549235563063</c:v>
                </c:pt>
                <c:pt idx="459">
                  <c:v>82.040549235563063</c:v>
                </c:pt>
                <c:pt idx="460">
                  <c:v>82.040549235563063</c:v>
                </c:pt>
                <c:pt idx="461">
                  <c:v>82.040549235563063</c:v>
                </c:pt>
                <c:pt idx="462">
                  <c:v>82.040549235563063</c:v>
                </c:pt>
                <c:pt idx="463">
                  <c:v>82.040549235563063</c:v>
                </c:pt>
                <c:pt idx="464">
                  <c:v>82.040549235563063</c:v>
                </c:pt>
                <c:pt idx="465">
                  <c:v>82.040549235563063</c:v>
                </c:pt>
                <c:pt idx="466">
                  <c:v>82.040549235563063</c:v>
                </c:pt>
                <c:pt idx="467">
                  <c:v>82.040549235563063</c:v>
                </c:pt>
                <c:pt idx="468">
                  <c:v>82.040549235563063</c:v>
                </c:pt>
                <c:pt idx="469">
                  <c:v>82.040549235563063</c:v>
                </c:pt>
                <c:pt idx="470">
                  <c:v>82.040549235563063</c:v>
                </c:pt>
                <c:pt idx="471">
                  <c:v>82.040549235563063</c:v>
                </c:pt>
                <c:pt idx="472">
                  <c:v>82.040549235563063</c:v>
                </c:pt>
                <c:pt idx="473">
                  <c:v>82.040549235563063</c:v>
                </c:pt>
                <c:pt idx="474">
                  <c:v>82.040549235563063</c:v>
                </c:pt>
                <c:pt idx="475">
                  <c:v>82.040549235563063</c:v>
                </c:pt>
                <c:pt idx="476">
                  <c:v>82.040549235563063</c:v>
                </c:pt>
                <c:pt idx="477">
                  <c:v>82.040549235563063</c:v>
                </c:pt>
                <c:pt idx="478">
                  <c:v>82.040549235563063</c:v>
                </c:pt>
                <c:pt idx="479">
                  <c:v>82.040549235563063</c:v>
                </c:pt>
                <c:pt idx="480">
                  <c:v>82.040549235563063</c:v>
                </c:pt>
                <c:pt idx="481">
                  <c:v>82.040549235563063</c:v>
                </c:pt>
                <c:pt idx="482">
                  <c:v>82.040549235563063</c:v>
                </c:pt>
                <c:pt idx="483">
                  <c:v>82.040549235563063</c:v>
                </c:pt>
                <c:pt idx="484">
                  <c:v>82.040549235563063</c:v>
                </c:pt>
                <c:pt idx="485">
                  <c:v>82.040549235563063</c:v>
                </c:pt>
                <c:pt idx="486">
                  <c:v>82.040549235563063</c:v>
                </c:pt>
                <c:pt idx="487">
                  <c:v>82.040549235563063</c:v>
                </c:pt>
                <c:pt idx="488">
                  <c:v>104.34579689704225</c:v>
                </c:pt>
                <c:pt idx="489">
                  <c:v>104.34579689704225</c:v>
                </c:pt>
                <c:pt idx="490">
                  <c:v>104.34579689704225</c:v>
                </c:pt>
                <c:pt idx="491">
                  <c:v>104.34579689704225</c:v>
                </c:pt>
                <c:pt idx="492">
                  <c:v>104.34579689704225</c:v>
                </c:pt>
                <c:pt idx="493">
                  <c:v>104.34579689704225</c:v>
                </c:pt>
                <c:pt idx="494">
                  <c:v>104.34579689704225</c:v>
                </c:pt>
                <c:pt idx="495">
                  <c:v>104.34579689704225</c:v>
                </c:pt>
                <c:pt idx="496">
                  <c:v>104.34579689704225</c:v>
                </c:pt>
                <c:pt idx="497">
                  <c:v>104.34579689704225</c:v>
                </c:pt>
                <c:pt idx="498">
                  <c:v>104.34579689704225</c:v>
                </c:pt>
                <c:pt idx="499">
                  <c:v>104.34579689704225</c:v>
                </c:pt>
                <c:pt idx="500">
                  <c:v>104.34579689704225</c:v>
                </c:pt>
                <c:pt idx="501">
                  <c:v>104.34579689704225</c:v>
                </c:pt>
                <c:pt idx="502">
                  <c:v>104.34579689704225</c:v>
                </c:pt>
                <c:pt idx="503">
                  <c:v>104.34579689704225</c:v>
                </c:pt>
                <c:pt idx="504">
                  <c:v>104.34579689704225</c:v>
                </c:pt>
                <c:pt idx="505">
                  <c:v>104.34579689704225</c:v>
                </c:pt>
                <c:pt idx="506">
                  <c:v>104.34579689704225</c:v>
                </c:pt>
                <c:pt idx="507">
                  <c:v>104.34579689704225</c:v>
                </c:pt>
                <c:pt idx="508">
                  <c:v>104.34579689704225</c:v>
                </c:pt>
                <c:pt idx="509">
                  <c:v>104.34579689704225</c:v>
                </c:pt>
                <c:pt idx="510">
                  <c:v>104.34579689704225</c:v>
                </c:pt>
                <c:pt idx="511">
                  <c:v>104.34579689704225</c:v>
                </c:pt>
                <c:pt idx="512">
                  <c:v>104.34579689704225</c:v>
                </c:pt>
                <c:pt idx="513">
                  <c:v>104.34579689704225</c:v>
                </c:pt>
                <c:pt idx="514">
                  <c:v>104.34579689704225</c:v>
                </c:pt>
                <c:pt idx="515">
                  <c:v>104.34579689704225</c:v>
                </c:pt>
                <c:pt idx="516">
                  <c:v>104.34579689704225</c:v>
                </c:pt>
                <c:pt idx="517">
                  <c:v>104.34579689704225</c:v>
                </c:pt>
                <c:pt idx="518">
                  <c:v>104.34579689704225</c:v>
                </c:pt>
                <c:pt idx="519">
                  <c:v>119.24912559323448</c:v>
                </c:pt>
                <c:pt idx="520">
                  <c:v>119.24912559323448</c:v>
                </c:pt>
                <c:pt idx="521">
                  <c:v>119.24912559323448</c:v>
                </c:pt>
                <c:pt idx="522">
                  <c:v>119.24912559323448</c:v>
                </c:pt>
                <c:pt idx="523">
                  <c:v>119.24912559323448</c:v>
                </c:pt>
                <c:pt idx="524">
                  <c:v>119.24912559323448</c:v>
                </c:pt>
                <c:pt idx="525">
                  <c:v>119.24912559323448</c:v>
                </c:pt>
                <c:pt idx="526">
                  <c:v>119.24912559323448</c:v>
                </c:pt>
                <c:pt idx="527">
                  <c:v>119.24912559323448</c:v>
                </c:pt>
                <c:pt idx="528">
                  <c:v>119.24912559323448</c:v>
                </c:pt>
                <c:pt idx="529">
                  <c:v>119.24912559323448</c:v>
                </c:pt>
                <c:pt idx="530">
                  <c:v>119.24912559323448</c:v>
                </c:pt>
                <c:pt idx="531">
                  <c:v>119.24912559323448</c:v>
                </c:pt>
                <c:pt idx="532">
                  <c:v>119.24912559323448</c:v>
                </c:pt>
                <c:pt idx="533">
                  <c:v>119.24912559323448</c:v>
                </c:pt>
                <c:pt idx="534">
                  <c:v>119.24912559323448</c:v>
                </c:pt>
                <c:pt idx="535">
                  <c:v>119.24912559323448</c:v>
                </c:pt>
                <c:pt idx="536">
                  <c:v>119.24912559323448</c:v>
                </c:pt>
                <c:pt idx="537">
                  <c:v>119.24912559323448</c:v>
                </c:pt>
                <c:pt idx="538">
                  <c:v>119.24912559323448</c:v>
                </c:pt>
                <c:pt idx="539">
                  <c:v>119.24912559323448</c:v>
                </c:pt>
                <c:pt idx="540">
                  <c:v>119.24912559323448</c:v>
                </c:pt>
                <c:pt idx="541">
                  <c:v>119.24912559323448</c:v>
                </c:pt>
                <c:pt idx="542">
                  <c:v>119.24912559323448</c:v>
                </c:pt>
                <c:pt idx="543">
                  <c:v>119.24912559323448</c:v>
                </c:pt>
                <c:pt idx="544">
                  <c:v>119.24912559323448</c:v>
                </c:pt>
                <c:pt idx="545">
                  <c:v>119.24912559323448</c:v>
                </c:pt>
                <c:pt idx="546">
                  <c:v>119.24912559323448</c:v>
                </c:pt>
                <c:pt idx="547">
                  <c:v>119.24912559323448</c:v>
                </c:pt>
                <c:pt idx="548">
                  <c:v>119.24912559323448</c:v>
                </c:pt>
                <c:pt idx="549">
                  <c:v>119.24912559323448</c:v>
                </c:pt>
                <c:pt idx="550">
                  <c:v>124.45770390135006</c:v>
                </c:pt>
                <c:pt idx="551">
                  <c:v>124.45770390135006</c:v>
                </c:pt>
                <c:pt idx="552">
                  <c:v>124.45770390135006</c:v>
                </c:pt>
                <c:pt idx="553">
                  <c:v>124.45770390135006</c:v>
                </c:pt>
                <c:pt idx="554">
                  <c:v>124.45770390135006</c:v>
                </c:pt>
                <c:pt idx="555">
                  <c:v>124.45770390135006</c:v>
                </c:pt>
                <c:pt idx="556">
                  <c:v>124.45770390135006</c:v>
                </c:pt>
                <c:pt idx="557">
                  <c:v>124.45770390135006</c:v>
                </c:pt>
                <c:pt idx="558">
                  <c:v>124.45770390135006</c:v>
                </c:pt>
                <c:pt idx="559">
                  <c:v>124.45770390135006</c:v>
                </c:pt>
                <c:pt idx="560">
                  <c:v>124.45770390135006</c:v>
                </c:pt>
                <c:pt idx="561">
                  <c:v>124.45770390135006</c:v>
                </c:pt>
                <c:pt idx="562">
                  <c:v>124.45770390135006</c:v>
                </c:pt>
                <c:pt idx="563">
                  <c:v>124.45770390135006</c:v>
                </c:pt>
                <c:pt idx="564">
                  <c:v>124.45770390135006</c:v>
                </c:pt>
                <c:pt idx="565">
                  <c:v>124.45770390135006</c:v>
                </c:pt>
                <c:pt idx="566">
                  <c:v>124.45770390135006</c:v>
                </c:pt>
                <c:pt idx="567">
                  <c:v>124.45770390135006</c:v>
                </c:pt>
                <c:pt idx="568">
                  <c:v>124.45770390135006</c:v>
                </c:pt>
                <c:pt idx="569">
                  <c:v>124.45770390135006</c:v>
                </c:pt>
                <c:pt idx="570">
                  <c:v>124.45770390135006</c:v>
                </c:pt>
                <c:pt idx="571">
                  <c:v>124.45770390135006</c:v>
                </c:pt>
                <c:pt idx="572">
                  <c:v>124.45770390135006</c:v>
                </c:pt>
                <c:pt idx="573">
                  <c:v>124.45770390135006</c:v>
                </c:pt>
                <c:pt idx="574">
                  <c:v>124.45770390135006</c:v>
                </c:pt>
                <c:pt idx="575">
                  <c:v>124.45770390135006</c:v>
                </c:pt>
                <c:pt idx="576">
                  <c:v>124.45770390135006</c:v>
                </c:pt>
                <c:pt idx="577">
                  <c:v>124.45770390135006</c:v>
                </c:pt>
                <c:pt idx="578">
                  <c:v>129.67177197597073</c:v>
                </c:pt>
                <c:pt idx="579">
                  <c:v>129.67177197597073</c:v>
                </c:pt>
                <c:pt idx="580">
                  <c:v>129.67177197597073</c:v>
                </c:pt>
                <c:pt idx="581">
                  <c:v>129.67177197597073</c:v>
                </c:pt>
                <c:pt idx="582">
                  <c:v>129.67177197597073</c:v>
                </c:pt>
                <c:pt idx="583">
                  <c:v>129.67177197597073</c:v>
                </c:pt>
                <c:pt idx="584">
                  <c:v>129.67177197597073</c:v>
                </c:pt>
                <c:pt idx="585">
                  <c:v>129.67177197597073</c:v>
                </c:pt>
                <c:pt idx="586">
                  <c:v>129.67177197597073</c:v>
                </c:pt>
                <c:pt idx="587">
                  <c:v>129.67177197597073</c:v>
                </c:pt>
                <c:pt idx="588">
                  <c:v>129.67177197597073</c:v>
                </c:pt>
                <c:pt idx="589">
                  <c:v>129.67177197597073</c:v>
                </c:pt>
                <c:pt idx="590">
                  <c:v>129.67177197597073</c:v>
                </c:pt>
                <c:pt idx="591">
                  <c:v>129.67177197597073</c:v>
                </c:pt>
                <c:pt idx="592">
                  <c:v>129.67177197597073</c:v>
                </c:pt>
                <c:pt idx="593">
                  <c:v>129.67177197597073</c:v>
                </c:pt>
                <c:pt idx="594">
                  <c:v>129.67177197597073</c:v>
                </c:pt>
                <c:pt idx="595">
                  <c:v>129.67177197597073</c:v>
                </c:pt>
                <c:pt idx="596">
                  <c:v>129.67177197597073</c:v>
                </c:pt>
                <c:pt idx="597">
                  <c:v>129.67177197597073</c:v>
                </c:pt>
                <c:pt idx="598">
                  <c:v>129.67177197597073</c:v>
                </c:pt>
                <c:pt idx="599">
                  <c:v>129.67177197597073</c:v>
                </c:pt>
                <c:pt idx="600">
                  <c:v>129.67177197597073</c:v>
                </c:pt>
                <c:pt idx="601">
                  <c:v>129.67177197597073</c:v>
                </c:pt>
                <c:pt idx="602">
                  <c:v>129.67177197597073</c:v>
                </c:pt>
                <c:pt idx="603">
                  <c:v>129.67177197597073</c:v>
                </c:pt>
                <c:pt idx="604">
                  <c:v>129.67177197597073</c:v>
                </c:pt>
                <c:pt idx="605">
                  <c:v>129.67177197597073</c:v>
                </c:pt>
                <c:pt idx="606">
                  <c:v>129.67177197597073</c:v>
                </c:pt>
                <c:pt idx="607">
                  <c:v>129.67177197597073</c:v>
                </c:pt>
                <c:pt idx="608">
                  <c:v>129.67177197597073</c:v>
                </c:pt>
                <c:pt idx="609">
                  <c:v>123.24737037204483</c:v>
                </c:pt>
                <c:pt idx="610">
                  <c:v>123.24737037204483</c:v>
                </c:pt>
                <c:pt idx="611">
                  <c:v>123.24737037204483</c:v>
                </c:pt>
                <c:pt idx="612">
                  <c:v>123.24737037204483</c:v>
                </c:pt>
                <c:pt idx="613">
                  <c:v>123.24737037204483</c:v>
                </c:pt>
                <c:pt idx="614">
                  <c:v>123.24737037204483</c:v>
                </c:pt>
                <c:pt idx="615">
                  <c:v>123.24737037204483</c:v>
                </c:pt>
                <c:pt idx="616">
                  <c:v>123.24737037204483</c:v>
                </c:pt>
                <c:pt idx="617">
                  <c:v>123.24737037204483</c:v>
                </c:pt>
                <c:pt idx="618">
                  <c:v>123.24737037204483</c:v>
                </c:pt>
                <c:pt idx="619">
                  <c:v>123.24737037204483</c:v>
                </c:pt>
                <c:pt idx="620">
                  <c:v>123.24737037204483</c:v>
                </c:pt>
                <c:pt idx="621">
                  <c:v>123.24737037204483</c:v>
                </c:pt>
                <c:pt idx="622">
                  <c:v>123.24737037204483</c:v>
                </c:pt>
                <c:pt idx="623">
                  <c:v>123.24737037204483</c:v>
                </c:pt>
                <c:pt idx="624">
                  <c:v>123.24737037204483</c:v>
                </c:pt>
                <c:pt idx="625">
                  <c:v>123.24737037204483</c:v>
                </c:pt>
                <c:pt idx="626">
                  <c:v>123.24737037204483</c:v>
                </c:pt>
                <c:pt idx="627">
                  <c:v>123.24737037204483</c:v>
                </c:pt>
                <c:pt idx="628">
                  <c:v>123.24737037204483</c:v>
                </c:pt>
                <c:pt idx="629">
                  <c:v>123.24737037204483</c:v>
                </c:pt>
                <c:pt idx="630">
                  <c:v>123.24737037204483</c:v>
                </c:pt>
                <c:pt idx="631">
                  <c:v>123.24737037204483</c:v>
                </c:pt>
                <c:pt idx="632">
                  <c:v>123.24737037204483</c:v>
                </c:pt>
                <c:pt idx="633">
                  <c:v>123.24737037204483</c:v>
                </c:pt>
                <c:pt idx="634">
                  <c:v>123.24737037204483</c:v>
                </c:pt>
                <c:pt idx="635">
                  <c:v>123.24737037204483</c:v>
                </c:pt>
                <c:pt idx="636">
                  <c:v>123.24737037204483</c:v>
                </c:pt>
                <c:pt idx="637">
                  <c:v>123.24737037204483</c:v>
                </c:pt>
                <c:pt idx="638">
                  <c:v>123.24737037204483</c:v>
                </c:pt>
                <c:pt idx="639">
                  <c:v>94.081084096418962</c:v>
                </c:pt>
                <c:pt idx="640">
                  <c:v>94.081084096418962</c:v>
                </c:pt>
                <c:pt idx="641">
                  <c:v>94.081084096418962</c:v>
                </c:pt>
                <c:pt idx="642">
                  <c:v>94.081084096418962</c:v>
                </c:pt>
                <c:pt idx="643">
                  <c:v>94.081084096418962</c:v>
                </c:pt>
                <c:pt idx="644">
                  <c:v>94.081084096418962</c:v>
                </c:pt>
                <c:pt idx="645">
                  <c:v>94.081084096418962</c:v>
                </c:pt>
                <c:pt idx="646">
                  <c:v>94.081084096418962</c:v>
                </c:pt>
                <c:pt idx="647">
                  <c:v>94.081084096418962</c:v>
                </c:pt>
                <c:pt idx="648">
                  <c:v>94.081084096418962</c:v>
                </c:pt>
                <c:pt idx="649">
                  <c:v>94.081084096418962</c:v>
                </c:pt>
                <c:pt idx="650">
                  <c:v>94.081084096418962</c:v>
                </c:pt>
                <c:pt idx="651">
                  <c:v>94.081084096418962</c:v>
                </c:pt>
                <c:pt idx="652">
                  <c:v>94.081084096418962</c:v>
                </c:pt>
                <c:pt idx="653">
                  <c:v>94.081084096418962</c:v>
                </c:pt>
                <c:pt idx="654">
                  <c:v>94.081084096418962</c:v>
                </c:pt>
                <c:pt idx="655">
                  <c:v>94.081084096418962</c:v>
                </c:pt>
                <c:pt idx="656">
                  <c:v>94.081084096418962</c:v>
                </c:pt>
                <c:pt idx="657">
                  <c:v>94.081084096418962</c:v>
                </c:pt>
                <c:pt idx="658">
                  <c:v>94.081084096418962</c:v>
                </c:pt>
                <c:pt idx="659">
                  <c:v>94.081084096418962</c:v>
                </c:pt>
                <c:pt idx="660">
                  <c:v>94.081084096418962</c:v>
                </c:pt>
                <c:pt idx="661">
                  <c:v>94.081084096418962</c:v>
                </c:pt>
                <c:pt idx="662">
                  <c:v>94.081084096418962</c:v>
                </c:pt>
                <c:pt idx="663">
                  <c:v>94.081084096418962</c:v>
                </c:pt>
                <c:pt idx="664">
                  <c:v>94.081084096418962</c:v>
                </c:pt>
                <c:pt idx="665">
                  <c:v>94.081084096418962</c:v>
                </c:pt>
                <c:pt idx="666">
                  <c:v>94.081084096418962</c:v>
                </c:pt>
                <c:pt idx="667">
                  <c:v>94.081084096418962</c:v>
                </c:pt>
                <c:pt idx="668">
                  <c:v>94.081084096418962</c:v>
                </c:pt>
                <c:pt idx="669">
                  <c:v>94.081084096418962</c:v>
                </c:pt>
                <c:pt idx="670">
                  <c:v>61.406867513274626</c:v>
                </c:pt>
                <c:pt idx="671">
                  <c:v>61.406867513274626</c:v>
                </c:pt>
                <c:pt idx="672">
                  <c:v>61.406867513274626</c:v>
                </c:pt>
                <c:pt idx="673">
                  <c:v>61.406867513274626</c:v>
                </c:pt>
                <c:pt idx="674">
                  <c:v>61.406867513274626</c:v>
                </c:pt>
                <c:pt idx="675">
                  <c:v>61.406867513274626</c:v>
                </c:pt>
                <c:pt idx="676">
                  <c:v>61.406867513274626</c:v>
                </c:pt>
                <c:pt idx="677">
                  <c:v>61.406867513274626</c:v>
                </c:pt>
                <c:pt idx="678">
                  <c:v>61.406867513274626</c:v>
                </c:pt>
                <c:pt idx="679">
                  <c:v>61.406867513274626</c:v>
                </c:pt>
                <c:pt idx="680">
                  <c:v>61.406867513274626</c:v>
                </c:pt>
                <c:pt idx="681">
                  <c:v>61.406867513274626</c:v>
                </c:pt>
                <c:pt idx="682">
                  <c:v>61.406867513274626</c:v>
                </c:pt>
                <c:pt idx="683">
                  <c:v>61.406867513274626</c:v>
                </c:pt>
                <c:pt idx="684">
                  <c:v>61.406867513274626</c:v>
                </c:pt>
                <c:pt idx="685">
                  <c:v>61.406867513274626</c:v>
                </c:pt>
                <c:pt idx="686">
                  <c:v>61.406867513274626</c:v>
                </c:pt>
                <c:pt idx="687">
                  <c:v>61.406867513274626</c:v>
                </c:pt>
                <c:pt idx="688">
                  <c:v>61.406867513274626</c:v>
                </c:pt>
                <c:pt idx="689">
                  <c:v>61.406867513274626</c:v>
                </c:pt>
                <c:pt idx="690">
                  <c:v>61.406867513274626</c:v>
                </c:pt>
                <c:pt idx="691">
                  <c:v>61.406867513274626</c:v>
                </c:pt>
                <c:pt idx="692">
                  <c:v>61.406867513274626</c:v>
                </c:pt>
                <c:pt idx="693">
                  <c:v>61.406867513274626</c:v>
                </c:pt>
                <c:pt idx="694">
                  <c:v>61.406867513274626</c:v>
                </c:pt>
                <c:pt idx="695">
                  <c:v>61.406867513274626</c:v>
                </c:pt>
                <c:pt idx="696">
                  <c:v>61.406867513274626</c:v>
                </c:pt>
                <c:pt idx="697">
                  <c:v>61.406867513274626</c:v>
                </c:pt>
                <c:pt idx="698">
                  <c:v>61.406867513274626</c:v>
                </c:pt>
                <c:pt idx="699">
                  <c:v>61.406867513274626</c:v>
                </c:pt>
                <c:pt idx="700">
                  <c:v>25.377234765527756</c:v>
                </c:pt>
                <c:pt idx="701">
                  <c:v>25.377234765527756</c:v>
                </c:pt>
                <c:pt idx="702">
                  <c:v>25.377234765527756</c:v>
                </c:pt>
                <c:pt idx="703">
                  <c:v>25.377234765527756</c:v>
                </c:pt>
                <c:pt idx="704">
                  <c:v>25.377234765527756</c:v>
                </c:pt>
                <c:pt idx="705">
                  <c:v>25.377234765527756</c:v>
                </c:pt>
                <c:pt idx="706">
                  <c:v>25.377234765527756</c:v>
                </c:pt>
                <c:pt idx="707">
                  <c:v>25.377234765527756</c:v>
                </c:pt>
                <c:pt idx="708">
                  <c:v>25.377234765527756</c:v>
                </c:pt>
                <c:pt idx="709">
                  <c:v>25.377234765527756</c:v>
                </c:pt>
                <c:pt idx="710">
                  <c:v>25.377234765527756</c:v>
                </c:pt>
                <c:pt idx="711">
                  <c:v>25.377234765527756</c:v>
                </c:pt>
                <c:pt idx="712">
                  <c:v>25.377234765527756</c:v>
                </c:pt>
                <c:pt idx="713">
                  <c:v>25.377234765527756</c:v>
                </c:pt>
                <c:pt idx="714">
                  <c:v>25.377234765527756</c:v>
                </c:pt>
                <c:pt idx="715">
                  <c:v>25.377234765527756</c:v>
                </c:pt>
                <c:pt idx="716">
                  <c:v>25.377234765527756</c:v>
                </c:pt>
                <c:pt idx="717">
                  <c:v>25.377234765527756</c:v>
                </c:pt>
                <c:pt idx="718">
                  <c:v>25.377234765527756</c:v>
                </c:pt>
                <c:pt idx="719">
                  <c:v>25.377234765527756</c:v>
                </c:pt>
                <c:pt idx="720">
                  <c:v>25.377234765527756</c:v>
                </c:pt>
                <c:pt idx="721">
                  <c:v>25.377234765527756</c:v>
                </c:pt>
                <c:pt idx="722">
                  <c:v>25.377234765527756</c:v>
                </c:pt>
                <c:pt idx="723">
                  <c:v>25.377234765527756</c:v>
                </c:pt>
                <c:pt idx="724">
                  <c:v>25.377234765527756</c:v>
                </c:pt>
                <c:pt idx="725">
                  <c:v>25.377234765527756</c:v>
                </c:pt>
                <c:pt idx="726">
                  <c:v>25.377234765527756</c:v>
                </c:pt>
                <c:pt idx="727">
                  <c:v>25.377234765527756</c:v>
                </c:pt>
                <c:pt idx="728">
                  <c:v>25.377234765527756</c:v>
                </c:pt>
                <c:pt idx="729">
                  <c:v>25.377234765527756</c:v>
                </c:pt>
                <c:pt idx="730">
                  <c:v>25.377234765527756</c:v>
                </c:pt>
                <c:pt idx="731">
                  <c:v>14.606396891514056</c:v>
                </c:pt>
                <c:pt idx="732">
                  <c:v>14.606396891514056</c:v>
                </c:pt>
                <c:pt idx="733">
                  <c:v>14.606396891514056</c:v>
                </c:pt>
                <c:pt idx="734">
                  <c:v>14.606396891514056</c:v>
                </c:pt>
                <c:pt idx="735">
                  <c:v>14.606396891514056</c:v>
                </c:pt>
                <c:pt idx="736">
                  <c:v>14.606396891514056</c:v>
                </c:pt>
                <c:pt idx="737">
                  <c:v>14.606396891514056</c:v>
                </c:pt>
                <c:pt idx="738">
                  <c:v>14.606396891514056</c:v>
                </c:pt>
                <c:pt idx="739">
                  <c:v>14.606396891514056</c:v>
                </c:pt>
                <c:pt idx="740">
                  <c:v>14.606396891514056</c:v>
                </c:pt>
                <c:pt idx="741">
                  <c:v>14.606396891514056</c:v>
                </c:pt>
                <c:pt idx="742">
                  <c:v>14.606396891514056</c:v>
                </c:pt>
                <c:pt idx="743">
                  <c:v>14.606396891514056</c:v>
                </c:pt>
                <c:pt idx="744">
                  <c:v>14.606396891514056</c:v>
                </c:pt>
                <c:pt idx="745">
                  <c:v>14.606396891514056</c:v>
                </c:pt>
                <c:pt idx="746">
                  <c:v>14.606396891514056</c:v>
                </c:pt>
                <c:pt idx="747">
                  <c:v>14.606396891514056</c:v>
                </c:pt>
                <c:pt idx="748">
                  <c:v>14.606396891514056</c:v>
                </c:pt>
                <c:pt idx="749">
                  <c:v>14.606396891514056</c:v>
                </c:pt>
                <c:pt idx="750">
                  <c:v>14.606396891514056</c:v>
                </c:pt>
                <c:pt idx="751">
                  <c:v>14.606396891514056</c:v>
                </c:pt>
                <c:pt idx="752">
                  <c:v>14.606396891514056</c:v>
                </c:pt>
                <c:pt idx="753">
                  <c:v>14.606396891514056</c:v>
                </c:pt>
                <c:pt idx="754">
                  <c:v>14.606396891514056</c:v>
                </c:pt>
                <c:pt idx="755">
                  <c:v>14.606396891514056</c:v>
                </c:pt>
                <c:pt idx="756">
                  <c:v>14.606396891514056</c:v>
                </c:pt>
                <c:pt idx="757">
                  <c:v>14.606396891514056</c:v>
                </c:pt>
                <c:pt idx="758">
                  <c:v>14.606396891514056</c:v>
                </c:pt>
                <c:pt idx="759">
                  <c:v>14.606396891514056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5-4141-A914-5A20A00A4C60}"/>
            </c:ext>
          </c:extLst>
        </c:ser>
        <c:ser>
          <c:idx val="1"/>
          <c:order val="2"/>
          <c:spPr>
            <a:solidFill>
              <a:srgbClr val="F5F5F5"/>
            </a:solidFill>
            <a:ln w="25400">
              <a:noFill/>
            </a:ln>
          </c:spPr>
          <c:cat>
            <c:multiLvlStrRef>
              <c:f>'Dat_04 CONSEJO'!$G$52:$H$812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 </c:v>
                  </c:pt>
                  <c:pt idx="153">
                    <c:v>2024 </c:v>
                  </c:pt>
                  <c:pt idx="519">
                    <c:v>2025 </c:v>
                  </c:pt>
                </c:lvl>
              </c:multiLvlStrCache>
            </c:multiLvlStrRef>
          </c:cat>
          <c:val>
            <c:numRef>
              <c:f>'Dat_04 CONSEJO'!$E$52:$E$811</c:f>
              <c:numCache>
                <c:formatCode>#,##0</c:formatCode>
                <c:ptCount val="760"/>
                <c:pt idx="0">
                  <c:v>3.793801891869407</c:v>
                </c:pt>
                <c:pt idx="1">
                  <c:v>5.0033782764460843</c:v>
                </c:pt>
                <c:pt idx="2">
                  <c:v>3.3466940764507416</c:v>
                </c:pt>
                <c:pt idx="3">
                  <c:v>3.0894375644470164</c:v>
                </c:pt>
                <c:pt idx="4">
                  <c:v>3.5241588124498087</c:v>
                </c:pt>
                <c:pt idx="5">
                  <c:v>2.9849951524479477</c:v>
                </c:pt>
                <c:pt idx="6">
                  <c:v>2.6258801964488776</c:v>
                </c:pt>
                <c:pt idx="7">
                  <c:v>7.0987372324488751</c:v>
                </c:pt>
                <c:pt idx="8">
                  <c:v>12.143784378786354</c:v>
                </c:pt>
                <c:pt idx="9">
                  <c:v>2.6470322987891413</c:v>
                </c:pt>
                <c:pt idx="10">
                  <c:v>7.3846153107863506</c:v>
                </c:pt>
                <c:pt idx="11">
                  <c:v>2.7253009507872812</c:v>
                </c:pt>
                <c:pt idx="12">
                  <c:v>2.9226271667872825</c:v>
                </c:pt>
                <c:pt idx="13">
                  <c:v>2.8306519467872824</c:v>
                </c:pt>
                <c:pt idx="14">
                  <c:v>3.0433979587863504</c:v>
                </c:pt>
                <c:pt idx="15">
                  <c:v>3.6049344894848838</c:v>
                </c:pt>
                <c:pt idx="16">
                  <c:v>2.9963558494886091</c:v>
                </c:pt>
                <c:pt idx="17">
                  <c:v>3.9140803974848821</c:v>
                </c:pt>
                <c:pt idx="18">
                  <c:v>2.9136933294867484</c:v>
                </c:pt>
                <c:pt idx="19">
                  <c:v>2.9091485774867469</c:v>
                </c:pt>
                <c:pt idx="20">
                  <c:v>2.9152266014848864</c:v>
                </c:pt>
                <c:pt idx="21">
                  <c:v>2.8881918454848856</c:v>
                </c:pt>
                <c:pt idx="22">
                  <c:v>7.4518020599029038</c:v>
                </c:pt>
                <c:pt idx="23">
                  <c:v>3.3303416158991821</c:v>
                </c:pt>
                <c:pt idx="24">
                  <c:v>2.5362744079010446</c:v>
                </c:pt>
                <c:pt idx="25">
                  <c:v>2.553953243901975</c:v>
                </c:pt>
                <c:pt idx="26">
                  <c:v>3.0702208999001122</c:v>
                </c:pt>
                <c:pt idx="27">
                  <c:v>2.6072491359001142</c:v>
                </c:pt>
                <c:pt idx="28">
                  <c:v>3.3259974078991799</c:v>
                </c:pt>
                <c:pt idx="29">
                  <c:v>3.6983790729217798</c:v>
                </c:pt>
                <c:pt idx="30">
                  <c:v>4.1301670889227173</c:v>
                </c:pt>
                <c:pt idx="31">
                  <c:v>20.220393285105605</c:v>
                </c:pt>
                <c:pt idx="32">
                  <c:v>10.319054752920852</c:v>
                </c:pt>
                <c:pt idx="33">
                  <c:v>11.337796992919921</c:v>
                </c:pt>
                <c:pt idx="34">
                  <c:v>13.641414236922715</c:v>
                </c:pt>
                <c:pt idx="35">
                  <c:v>20.220393285105605</c:v>
                </c:pt>
                <c:pt idx="36">
                  <c:v>20.220393285105605</c:v>
                </c:pt>
                <c:pt idx="37">
                  <c:v>20.220393285105605</c:v>
                </c:pt>
                <c:pt idx="38">
                  <c:v>20.220393285105605</c:v>
                </c:pt>
                <c:pt idx="39">
                  <c:v>20.220393285105605</c:v>
                </c:pt>
                <c:pt idx="40">
                  <c:v>20.220393285105605</c:v>
                </c:pt>
                <c:pt idx="41">
                  <c:v>20.220393285105605</c:v>
                </c:pt>
                <c:pt idx="42">
                  <c:v>20.220393285105605</c:v>
                </c:pt>
                <c:pt idx="43">
                  <c:v>20.220393285105605</c:v>
                </c:pt>
                <c:pt idx="44">
                  <c:v>19.39009074702016</c:v>
                </c:pt>
                <c:pt idx="45">
                  <c:v>20.220393285105605</c:v>
                </c:pt>
                <c:pt idx="46">
                  <c:v>18.903673146022022</c:v>
                </c:pt>
                <c:pt idx="47">
                  <c:v>10.851405378019226</c:v>
                </c:pt>
                <c:pt idx="48">
                  <c:v>20.220393285105605</c:v>
                </c:pt>
                <c:pt idx="49">
                  <c:v>20.220393285105605</c:v>
                </c:pt>
                <c:pt idx="50">
                  <c:v>20.220393285105605</c:v>
                </c:pt>
                <c:pt idx="51">
                  <c:v>14.993906731411407</c:v>
                </c:pt>
                <c:pt idx="52">
                  <c:v>20.220393285105605</c:v>
                </c:pt>
                <c:pt idx="53">
                  <c:v>19.125017947411408</c:v>
                </c:pt>
                <c:pt idx="54">
                  <c:v>17.897973575408614</c:v>
                </c:pt>
                <c:pt idx="55">
                  <c:v>20.220393285105605</c:v>
                </c:pt>
                <c:pt idx="56">
                  <c:v>20.220393285105605</c:v>
                </c:pt>
                <c:pt idx="57">
                  <c:v>20.220393285105605</c:v>
                </c:pt>
                <c:pt idx="58">
                  <c:v>19.390604873559038</c:v>
                </c:pt>
                <c:pt idx="59">
                  <c:v>20.220393285105605</c:v>
                </c:pt>
                <c:pt idx="60">
                  <c:v>2.523506689559039</c:v>
                </c:pt>
                <c:pt idx="61">
                  <c:v>2.1056485495590422</c:v>
                </c:pt>
                <c:pt idx="62">
                  <c:v>2.635984137558109</c:v>
                </c:pt>
                <c:pt idx="63">
                  <c:v>3.8150691695590395</c:v>
                </c:pt>
                <c:pt idx="64">
                  <c:v>8.2569853218427092</c:v>
                </c:pt>
                <c:pt idx="65">
                  <c:v>20.672574646844573</c:v>
                </c:pt>
                <c:pt idx="66">
                  <c:v>22.144515225843644</c:v>
                </c:pt>
                <c:pt idx="67">
                  <c:v>5.1140933218445719</c:v>
                </c:pt>
                <c:pt idx="68">
                  <c:v>3.4750962828436425</c:v>
                </c:pt>
                <c:pt idx="69">
                  <c:v>22.509661284844572</c:v>
                </c:pt>
                <c:pt idx="70">
                  <c:v>24.315748561843641</c:v>
                </c:pt>
                <c:pt idx="71">
                  <c:v>16.618847536526957</c:v>
                </c:pt>
                <c:pt idx="72">
                  <c:v>8.7665859895250904</c:v>
                </c:pt>
                <c:pt idx="73">
                  <c:v>4.0539202715278808</c:v>
                </c:pt>
                <c:pt idx="74">
                  <c:v>11.487250864526956</c:v>
                </c:pt>
                <c:pt idx="75">
                  <c:v>5.1308790605269534</c:v>
                </c:pt>
                <c:pt idx="76">
                  <c:v>27.555892200526948</c:v>
                </c:pt>
                <c:pt idx="77">
                  <c:v>5.8518849325269544</c:v>
                </c:pt>
                <c:pt idx="78">
                  <c:v>40.400211353346023</c:v>
                </c:pt>
                <c:pt idx="79">
                  <c:v>40.400211353346023</c:v>
                </c:pt>
                <c:pt idx="80">
                  <c:v>40.400211353346023</c:v>
                </c:pt>
                <c:pt idx="81">
                  <c:v>40.400211353346023</c:v>
                </c:pt>
                <c:pt idx="82">
                  <c:v>40.400211353346023</c:v>
                </c:pt>
                <c:pt idx="83">
                  <c:v>40.400211353346023</c:v>
                </c:pt>
                <c:pt idx="84">
                  <c:v>40.400211353346023</c:v>
                </c:pt>
                <c:pt idx="85">
                  <c:v>40.400211353346023</c:v>
                </c:pt>
                <c:pt idx="86">
                  <c:v>40.400211353346023</c:v>
                </c:pt>
                <c:pt idx="87">
                  <c:v>40.400211353346023</c:v>
                </c:pt>
                <c:pt idx="88">
                  <c:v>40.400211353346023</c:v>
                </c:pt>
                <c:pt idx="89">
                  <c:v>40.400211353346023</c:v>
                </c:pt>
                <c:pt idx="90">
                  <c:v>40.400211353346023</c:v>
                </c:pt>
                <c:pt idx="91">
                  <c:v>40.400211353346023</c:v>
                </c:pt>
                <c:pt idx="92">
                  <c:v>80.938788836501317</c:v>
                </c:pt>
                <c:pt idx="93">
                  <c:v>80.938788836501317</c:v>
                </c:pt>
                <c:pt idx="94">
                  <c:v>80.938788836501317</c:v>
                </c:pt>
                <c:pt idx="95">
                  <c:v>80.938788836501317</c:v>
                </c:pt>
                <c:pt idx="96">
                  <c:v>80.938788836501317</c:v>
                </c:pt>
                <c:pt idx="97">
                  <c:v>80.938788836501317</c:v>
                </c:pt>
                <c:pt idx="98">
                  <c:v>80.938788836501317</c:v>
                </c:pt>
                <c:pt idx="99">
                  <c:v>80.938788836501317</c:v>
                </c:pt>
                <c:pt idx="100">
                  <c:v>80.938788836501317</c:v>
                </c:pt>
                <c:pt idx="101">
                  <c:v>80.938788836501317</c:v>
                </c:pt>
                <c:pt idx="102">
                  <c:v>80.938788836501317</c:v>
                </c:pt>
                <c:pt idx="103">
                  <c:v>80.938788836501317</c:v>
                </c:pt>
                <c:pt idx="104">
                  <c:v>80.938788836501317</c:v>
                </c:pt>
                <c:pt idx="105">
                  <c:v>80.938788836501317</c:v>
                </c:pt>
                <c:pt idx="106">
                  <c:v>80.938788836501317</c:v>
                </c:pt>
                <c:pt idx="107">
                  <c:v>80.938788836501317</c:v>
                </c:pt>
                <c:pt idx="108">
                  <c:v>80.938788836501317</c:v>
                </c:pt>
                <c:pt idx="109">
                  <c:v>80.938788836501317</c:v>
                </c:pt>
                <c:pt idx="110">
                  <c:v>80.938788836501317</c:v>
                </c:pt>
                <c:pt idx="111">
                  <c:v>80.938788836501317</c:v>
                </c:pt>
                <c:pt idx="112">
                  <c:v>80.938788836501317</c:v>
                </c:pt>
                <c:pt idx="113">
                  <c:v>54.502371812797733</c:v>
                </c:pt>
                <c:pt idx="114">
                  <c:v>69.862290128795863</c:v>
                </c:pt>
                <c:pt idx="115">
                  <c:v>80.938788836501317</c:v>
                </c:pt>
                <c:pt idx="116">
                  <c:v>78.329930240797736</c:v>
                </c:pt>
                <c:pt idx="117">
                  <c:v>80.938788836501317</c:v>
                </c:pt>
                <c:pt idx="118">
                  <c:v>80.938788836501317</c:v>
                </c:pt>
                <c:pt idx="119">
                  <c:v>80.938788836501317</c:v>
                </c:pt>
                <c:pt idx="120">
                  <c:v>80.938788836501317</c:v>
                </c:pt>
                <c:pt idx="121">
                  <c:v>80.938788836501317</c:v>
                </c:pt>
                <c:pt idx="122">
                  <c:v>105.77564059458246</c:v>
                </c:pt>
                <c:pt idx="123">
                  <c:v>105.77564059458246</c:v>
                </c:pt>
                <c:pt idx="124">
                  <c:v>105.77564059458246</c:v>
                </c:pt>
                <c:pt idx="125">
                  <c:v>105.77564059458246</c:v>
                </c:pt>
                <c:pt idx="126">
                  <c:v>105.77564059458246</c:v>
                </c:pt>
                <c:pt idx="127">
                  <c:v>105.77564059458246</c:v>
                </c:pt>
                <c:pt idx="128">
                  <c:v>105.77564059458246</c:v>
                </c:pt>
                <c:pt idx="129">
                  <c:v>105.77564059458246</c:v>
                </c:pt>
                <c:pt idx="130">
                  <c:v>105.77564059458246</c:v>
                </c:pt>
                <c:pt idx="131">
                  <c:v>105.77564059458246</c:v>
                </c:pt>
                <c:pt idx="132">
                  <c:v>105.77564059458246</c:v>
                </c:pt>
                <c:pt idx="133">
                  <c:v>105.77564059458246</c:v>
                </c:pt>
                <c:pt idx="134">
                  <c:v>105.77564059458246</c:v>
                </c:pt>
                <c:pt idx="135">
                  <c:v>105.77564059458246</c:v>
                </c:pt>
                <c:pt idx="136">
                  <c:v>105.77564059458246</c:v>
                </c:pt>
                <c:pt idx="137">
                  <c:v>105.77564059458246</c:v>
                </c:pt>
                <c:pt idx="138">
                  <c:v>105.77564059458246</c:v>
                </c:pt>
                <c:pt idx="139">
                  <c:v>105.77564059458246</c:v>
                </c:pt>
                <c:pt idx="140">
                  <c:v>105.77564059458246</c:v>
                </c:pt>
                <c:pt idx="141">
                  <c:v>91.702290069493571</c:v>
                </c:pt>
                <c:pt idx="142">
                  <c:v>96.763374213493563</c:v>
                </c:pt>
                <c:pt idx="143">
                  <c:v>85.367497525495438</c:v>
                </c:pt>
                <c:pt idx="144">
                  <c:v>83.527756937491702</c:v>
                </c:pt>
                <c:pt idx="145">
                  <c:v>105.77564059458246</c:v>
                </c:pt>
                <c:pt idx="146">
                  <c:v>88.17712642549543</c:v>
                </c:pt>
                <c:pt idx="147">
                  <c:v>105.77564059458246</c:v>
                </c:pt>
                <c:pt idx="148">
                  <c:v>105.77564059458246</c:v>
                </c:pt>
                <c:pt idx="149">
                  <c:v>105.77564059458246</c:v>
                </c:pt>
                <c:pt idx="150">
                  <c:v>105.77564059458246</c:v>
                </c:pt>
                <c:pt idx="151">
                  <c:v>82.876341482146259</c:v>
                </c:pt>
                <c:pt idx="152">
                  <c:v>60.706967374148121</c:v>
                </c:pt>
                <c:pt idx="153">
                  <c:v>46.317331766148129</c:v>
                </c:pt>
                <c:pt idx="154">
                  <c:v>55.940354536146259</c:v>
                </c:pt>
                <c:pt idx="155">
                  <c:v>96.347034938338027</c:v>
                </c:pt>
                <c:pt idx="156">
                  <c:v>117.80762382080276</c:v>
                </c:pt>
                <c:pt idx="157">
                  <c:v>85.95209914233989</c:v>
                </c:pt>
                <c:pt idx="158">
                  <c:v>80.384418654339882</c:v>
                </c:pt>
                <c:pt idx="159">
                  <c:v>91.604318702336172</c:v>
                </c:pt>
                <c:pt idx="160">
                  <c:v>117.80762382080276</c:v>
                </c:pt>
                <c:pt idx="161">
                  <c:v>117.80762382080276</c:v>
                </c:pt>
                <c:pt idx="162">
                  <c:v>117.80762382080276</c:v>
                </c:pt>
                <c:pt idx="163">
                  <c:v>117.80762382080276</c:v>
                </c:pt>
                <c:pt idx="164">
                  <c:v>90.921518729827213</c:v>
                </c:pt>
                <c:pt idx="165">
                  <c:v>101.59093457382534</c:v>
                </c:pt>
                <c:pt idx="166">
                  <c:v>73.273675441827208</c:v>
                </c:pt>
                <c:pt idx="167">
                  <c:v>101.80176113382535</c:v>
                </c:pt>
                <c:pt idx="168">
                  <c:v>76.844781177829063</c:v>
                </c:pt>
                <c:pt idx="169">
                  <c:v>117.80762382080276</c:v>
                </c:pt>
                <c:pt idx="170">
                  <c:v>117.80762382080276</c:v>
                </c:pt>
                <c:pt idx="171">
                  <c:v>117.80762382080276</c:v>
                </c:pt>
                <c:pt idx="172">
                  <c:v>117.80762382080276</c:v>
                </c:pt>
                <c:pt idx="173">
                  <c:v>117.80762382080276</c:v>
                </c:pt>
                <c:pt idx="174">
                  <c:v>117.80762382080276</c:v>
                </c:pt>
                <c:pt idx="175">
                  <c:v>117.80762382080276</c:v>
                </c:pt>
                <c:pt idx="176">
                  <c:v>117.80762382080276</c:v>
                </c:pt>
                <c:pt idx="177">
                  <c:v>117.80762382080276</c:v>
                </c:pt>
                <c:pt idx="178">
                  <c:v>117.80762382080276</c:v>
                </c:pt>
                <c:pt idx="179">
                  <c:v>117.80762382080276</c:v>
                </c:pt>
                <c:pt idx="180">
                  <c:v>117.80762382080276</c:v>
                </c:pt>
                <c:pt idx="181">
                  <c:v>117.80762382080276</c:v>
                </c:pt>
                <c:pt idx="182">
                  <c:v>117.80762382080276</c:v>
                </c:pt>
                <c:pt idx="183">
                  <c:v>117.80762382080276</c:v>
                </c:pt>
                <c:pt idx="184">
                  <c:v>115.24412592513586</c:v>
                </c:pt>
                <c:pt idx="185">
                  <c:v>88.351072877137739</c:v>
                </c:pt>
                <c:pt idx="186">
                  <c:v>70.321336005135862</c:v>
                </c:pt>
                <c:pt idx="187">
                  <c:v>56.144467513139595</c:v>
                </c:pt>
                <c:pt idx="188">
                  <c:v>107.72370077713774</c:v>
                </c:pt>
                <c:pt idx="189">
                  <c:v>102.96022487713586</c:v>
                </c:pt>
                <c:pt idx="190">
                  <c:v>123.31777659525035</c:v>
                </c:pt>
                <c:pt idx="191">
                  <c:v>121.74336943334959</c:v>
                </c:pt>
                <c:pt idx="192">
                  <c:v>122.85423017734398</c:v>
                </c:pt>
                <c:pt idx="193">
                  <c:v>82.009763521347722</c:v>
                </c:pt>
                <c:pt idx="194">
                  <c:v>92.096768257349581</c:v>
                </c:pt>
                <c:pt idx="195">
                  <c:v>104.74626892534584</c:v>
                </c:pt>
                <c:pt idx="196">
                  <c:v>123.31777659525035</c:v>
                </c:pt>
                <c:pt idx="197">
                  <c:v>123.31777659525035</c:v>
                </c:pt>
                <c:pt idx="198">
                  <c:v>123.31777659525035</c:v>
                </c:pt>
                <c:pt idx="199">
                  <c:v>123.31777659525035</c:v>
                </c:pt>
                <c:pt idx="200">
                  <c:v>119.15370997267397</c:v>
                </c:pt>
                <c:pt idx="201">
                  <c:v>111.38864493667769</c:v>
                </c:pt>
                <c:pt idx="202">
                  <c:v>103.97121753667584</c:v>
                </c:pt>
                <c:pt idx="203">
                  <c:v>123.31777659525035</c:v>
                </c:pt>
                <c:pt idx="204">
                  <c:v>123.31777659525035</c:v>
                </c:pt>
                <c:pt idx="205">
                  <c:v>123.31777659525035</c:v>
                </c:pt>
                <c:pt idx="206">
                  <c:v>111.29172475362031</c:v>
                </c:pt>
                <c:pt idx="207">
                  <c:v>105.35793837762031</c:v>
                </c:pt>
                <c:pt idx="208">
                  <c:v>103.96632681762031</c:v>
                </c:pt>
                <c:pt idx="209">
                  <c:v>123.31777659525035</c:v>
                </c:pt>
                <c:pt idx="210">
                  <c:v>123.31777659525035</c:v>
                </c:pt>
                <c:pt idx="211">
                  <c:v>123.31777659525035</c:v>
                </c:pt>
                <c:pt idx="212">
                  <c:v>123.31777659525035</c:v>
                </c:pt>
                <c:pt idx="213">
                  <c:v>124.28094877902988</c:v>
                </c:pt>
                <c:pt idx="214">
                  <c:v>124.28094877902988</c:v>
                </c:pt>
                <c:pt idx="215">
                  <c:v>124.28094877902988</c:v>
                </c:pt>
                <c:pt idx="216">
                  <c:v>124.28094877902988</c:v>
                </c:pt>
                <c:pt idx="217">
                  <c:v>124.28094877902988</c:v>
                </c:pt>
                <c:pt idx="218">
                  <c:v>124.28094877902988</c:v>
                </c:pt>
                <c:pt idx="219">
                  <c:v>124.28094877902988</c:v>
                </c:pt>
                <c:pt idx="220">
                  <c:v>124.28094877902988</c:v>
                </c:pt>
                <c:pt idx="221">
                  <c:v>124.28094877902988</c:v>
                </c:pt>
                <c:pt idx="222">
                  <c:v>124.28094877902988</c:v>
                </c:pt>
                <c:pt idx="223">
                  <c:v>124.28094877902988</c:v>
                </c:pt>
                <c:pt idx="224">
                  <c:v>124.28094877902988</c:v>
                </c:pt>
                <c:pt idx="225">
                  <c:v>124.28094877902988</c:v>
                </c:pt>
                <c:pt idx="226">
                  <c:v>124.28094877902988</c:v>
                </c:pt>
                <c:pt idx="227">
                  <c:v>124.28094877902988</c:v>
                </c:pt>
                <c:pt idx="228">
                  <c:v>124.28094877902988</c:v>
                </c:pt>
                <c:pt idx="229">
                  <c:v>124.28094877902988</c:v>
                </c:pt>
                <c:pt idx="230">
                  <c:v>124.28094877902988</c:v>
                </c:pt>
                <c:pt idx="231">
                  <c:v>124.28094877902988</c:v>
                </c:pt>
                <c:pt idx="232">
                  <c:v>124.28094877902988</c:v>
                </c:pt>
                <c:pt idx="233">
                  <c:v>124.28094877902988</c:v>
                </c:pt>
                <c:pt idx="234">
                  <c:v>124.28094877902988</c:v>
                </c:pt>
                <c:pt idx="235">
                  <c:v>124.28094877902988</c:v>
                </c:pt>
                <c:pt idx="236">
                  <c:v>124.28094877902988</c:v>
                </c:pt>
                <c:pt idx="237">
                  <c:v>124.28094877902988</c:v>
                </c:pt>
                <c:pt idx="238">
                  <c:v>124.28094877902988</c:v>
                </c:pt>
                <c:pt idx="239">
                  <c:v>124.28094877902988</c:v>
                </c:pt>
                <c:pt idx="240">
                  <c:v>124.28094877902988</c:v>
                </c:pt>
                <c:pt idx="241">
                  <c:v>124.28094877902988</c:v>
                </c:pt>
                <c:pt idx="242">
                  <c:v>124.28094877902988</c:v>
                </c:pt>
                <c:pt idx="243">
                  <c:v>124.28094877902988</c:v>
                </c:pt>
                <c:pt idx="244">
                  <c:v>120.54288292781465</c:v>
                </c:pt>
                <c:pt idx="245">
                  <c:v>120.54288292781465</c:v>
                </c:pt>
                <c:pt idx="246">
                  <c:v>120.54288292781465</c:v>
                </c:pt>
                <c:pt idx="247">
                  <c:v>120.54288292781465</c:v>
                </c:pt>
                <c:pt idx="248">
                  <c:v>120.54288292781465</c:v>
                </c:pt>
                <c:pt idx="249">
                  <c:v>120.54288292781465</c:v>
                </c:pt>
                <c:pt idx="250">
                  <c:v>120.54288292781465</c:v>
                </c:pt>
                <c:pt idx="251">
                  <c:v>120.54288292781465</c:v>
                </c:pt>
                <c:pt idx="252">
                  <c:v>120.54288292781465</c:v>
                </c:pt>
                <c:pt idx="253">
                  <c:v>120.54288292781465</c:v>
                </c:pt>
                <c:pt idx="254">
                  <c:v>120.54288292781465</c:v>
                </c:pt>
                <c:pt idx="255">
                  <c:v>120.54288292781465</c:v>
                </c:pt>
                <c:pt idx="256">
                  <c:v>120.54288292781465</c:v>
                </c:pt>
                <c:pt idx="257">
                  <c:v>120.54288292781465</c:v>
                </c:pt>
                <c:pt idx="258">
                  <c:v>120.54288292781465</c:v>
                </c:pt>
                <c:pt idx="259">
                  <c:v>120.54288292781465</c:v>
                </c:pt>
                <c:pt idx="260">
                  <c:v>120.54288292781465</c:v>
                </c:pt>
                <c:pt idx="261">
                  <c:v>120.54288292781465</c:v>
                </c:pt>
                <c:pt idx="262">
                  <c:v>120.54288292781465</c:v>
                </c:pt>
                <c:pt idx="263">
                  <c:v>111.19103276633818</c:v>
                </c:pt>
                <c:pt idx="264">
                  <c:v>88.599454134340036</c:v>
                </c:pt>
                <c:pt idx="265">
                  <c:v>93.381547750340033</c:v>
                </c:pt>
                <c:pt idx="266">
                  <c:v>96.421928146338175</c:v>
                </c:pt>
                <c:pt idx="267">
                  <c:v>73.047796928215917</c:v>
                </c:pt>
                <c:pt idx="268">
                  <c:v>120.54288292781465</c:v>
                </c:pt>
                <c:pt idx="269">
                  <c:v>120.54288292781465</c:v>
                </c:pt>
                <c:pt idx="270">
                  <c:v>71.896353268219642</c:v>
                </c:pt>
                <c:pt idx="271">
                  <c:v>74.042449444215919</c:v>
                </c:pt>
                <c:pt idx="272">
                  <c:v>109.42936759621591</c:v>
                </c:pt>
                <c:pt idx="273">
                  <c:v>64.354226576215908</c:v>
                </c:pt>
                <c:pt idx="274">
                  <c:v>79.571888342601397</c:v>
                </c:pt>
                <c:pt idx="275">
                  <c:v>89.119704002601381</c:v>
                </c:pt>
                <c:pt idx="276">
                  <c:v>94.661389583977851</c:v>
                </c:pt>
                <c:pt idx="277">
                  <c:v>94.661389583977851</c:v>
                </c:pt>
                <c:pt idx="278">
                  <c:v>94.661389583977851</c:v>
                </c:pt>
                <c:pt idx="279">
                  <c:v>94.661389583977851</c:v>
                </c:pt>
                <c:pt idx="280">
                  <c:v>94.661389583977851</c:v>
                </c:pt>
                <c:pt idx="281">
                  <c:v>94.661389583977851</c:v>
                </c:pt>
                <c:pt idx="282">
                  <c:v>94.661389583977851</c:v>
                </c:pt>
                <c:pt idx="283">
                  <c:v>94.661389583977851</c:v>
                </c:pt>
                <c:pt idx="284">
                  <c:v>87.082563798072187</c:v>
                </c:pt>
                <c:pt idx="285">
                  <c:v>92.097228806070319</c:v>
                </c:pt>
                <c:pt idx="286">
                  <c:v>94.661389583977851</c:v>
                </c:pt>
                <c:pt idx="287">
                  <c:v>86.890977494070313</c:v>
                </c:pt>
                <c:pt idx="288">
                  <c:v>94.661389583977851</c:v>
                </c:pt>
                <c:pt idx="289">
                  <c:v>94.661389583977851</c:v>
                </c:pt>
                <c:pt idx="290">
                  <c:v>94.661389583977851</c:v>
                </c:pt>
                <c:pt idx="291">
                  <c:v>94.661389583977851</c:v>
                </c:pt>
                <c:pt idx="292">
                  <c:v>91.921238147018116</c:v>
                </c:pt>
                <c:pt idx="293">
                  <c:v>94.661389583977851</c:v>
                </c:pt>
                <c:pt idx="294">
                  <c:v>94.661389583977851</c:v>
                </c:pt>
                <c:pt idx="295">
                  <c:v>94.661389583977851</c:v>
                </c:pt>
                <c:pt idx="296">
                  <c:v>94.661389583977851</c:v>
                </c:pt>
                <c:pt idx="297">
                  <c:v>94.661389583977851</c:v>
                </c:pt>
                <c:pt idx="298">
                  <c:v>94.661389583977851</c:v>
                </c:pt>
                <c:pt idx="299">
                  <c:v>91.834740247716596</c:v>
                </c:pt>
                <c:pt idx="300">
                  <c:v>94.661389583977851</c:v>
                </c:pt>
                <c:pt idx="301">
                  <c:v>94.661389583977851</c:v>
                </c:pt>
                <c:pt idx="302">
                  <c:v>92.284333513554529</c:v>
                </c:pt>
                <c:pt idx="303">
                  <c:v>78.878956994548943</c:v>
                </c:pt>
                <c:pt idx="304">
                  <c:v>65.694582402552669</c:v>
                </c:pt>
                <c:pt idx="305">
                  <c:v>40.377900895550802</c:v>
                </c:pt>
                <c:pt idx="306">
                  <c:v>37.02979080555081</c:v>
                </c:pt>
                <c:pt idx="307">
                  <c:v>62.145020957620687</c:v>
                </c:pt>
                <c:pt idx="308">
                  <c:v>62.145020957620687</c:v>
                </c:pt>
                <c:pt idx="309">
                  <c:v>62.145020957620687</c:v>
                </c:pt>
                <c:pt idx="310">
                  <c:v>62.145020957620687</c:v>
                </c:pt>
                <c:pt idx="311">
                  <c:v>62.145020957620687</c:v>
                </c:pt>
                <c:pt idx="312">
                  <c:v>50.981575186758434</c:v>
                </c:pt>
                <c:pt idx="313">
                  <c:v>20.362609987756571</c:v>
                </c:pt>
                <c:pt idx="314">
                  <c:v>36.739903890758434</c:v>
                </c:pt>
                <c:pt idx="315">
                  <c:v>39.157048026758439</c:v>
                </c:pt>
                <c:pt idx="316">
                  <c:v>60.845410224167765</c:v>
                </c:pt>
                <c:pt idx="317">
                  <c:v>62.145020957620687</c:v>
                </c:pt>
                <c:pt idx="318">
                  <c:v>57.264168413165898</c:v>
                </c:pt>
                <c:pt idx="319">
                  <c:v>31.127024317171482</c:v>
                </c:pt>
                <c:pt idx="320">
                  <c:v>37.974406523165896</c:v>
                </c:pt>
                <c:pt idx="321">
                  <c:v>59.228509084169623</c:v>
                </c:pt>
                <c:pt idx="322">
                  <c:v>62.145020957620687</c:v>
                </c:pt>
                <c:pt idx="323">
                  <c:v>62.145020957620687</c:v>
                </c:pt>
                <c:pt idx="324">
                  <c:v>62.145020957620687</c:v>
                </c:pt>
                <c:pt idx="325">
                  <c:v>62.145020957620687</c:v>
                </c:pt>
                <c:pt idx="326">
                  <c:v>49.069099326860858</c:v>
                </c:pt>
                <c:pt idx="327">
                  <c:v>35.045765844855275</c:v>
                </c:pt>
                <c:pt idx="328">
                  <c:v>54.089537297859003</c:v>
                </c:pt>
                <c:pt idx="329">
                  <c:v>62.145020957620687</c:v>
                </c:pt>
                <c:pt idx="330">
                  <c:v>62.145020957620687</c:v>
                </c:pt>
                <c:pt idx="331">
                  <c:v>58.297634420935076</c:v>
                </c:pt>
                <c:pt idx="332">
                  <c:v>52.009208182935076</c:v>
                </c:pt>
                <c:pt idx="333">
                  <c:v>34.695431029936955</c:v>
                </c:pt>
                <c:pt idx="334">
                  <c:v>31.637069029933219</c:v>
                </c:pt>
                <c:pt idx="335">
                  <c:v>21.495916996933222</c:v>
                </c:pt>
                <c:pt idx="336">
                  <c:v>25.910326049029329</c:v>
                </c:pt>
                <c:pt idx="337">
                  <c:v>25.910326049029329</c:v>
                </c:pt>
                <c:pt idx="338">
                  <c:v>25.910326049029329</c:v>
                </c:pt>
                <c:pt idx="339">
                  <c:v>25.910326049029329</c:v>
                </c:pt>
                <c:pt idx="340">
                  <c:v>15.12081097160717</c:v>
                </c:pt>
                <c:pt idx="341">
                  <c:v>19.39214861760717</c:v>
                </c:pt>
                <c:pt idx="342">
                  <c:v>25.910326049029329</c:v>
                </c:pt>
                <c:pt idx="343">
                  <c:v>25.910326049029329</c:v>
                </c:pt>
                <c:pt idx="344">
                  <c:v>25.910326049029329</c:v>
                </c:pt>
                <c:pt idx="345">
                  <c:v>25.910326049029329</c:v>
                </c:pt>
                <c:pt idx="346">
                  <c:v>25.910326049029329</c:v>
                </c:pt>
                <c:pt idx="347">
                  <c:v>13.606924256841332</c:v>
                </c:pt>
                <c:pt idx="348">
                  <c:v>5.4347649878450541</c:v>
                </c:pt>
                <c:pt idx="349">
                  <c:v>11.368316333841328</c:v>
                </c:pt>
                <c:pt idx="350">
                  <c:v>25.910326049029329</c:v>
                </c:pt>
                <c:pt idx="351">
                  <c:v>25.910326049029329</c:v>
                </c:pt>
                <c:pt idx="352">
                  <c:v>25.910326049029329</c:v>
                </c:pt>
                <c:pt idx="353">
                  <c:v>25.910326049029329</c:v>
                </c:pt>
                <c:pt idx="354">
                  <c:v>2.8838368070007419</c:v>
                </c:pt>
                <c:pt idx="355">
                  <c:v>2.773625599002604</c:v>
                </c:pt>
                <c:pt idx="356">
                  <c:v>2.6918520630007405</c:v>
                </c:pt>
                <c:pt idx="357">
                  <c:v>4.8173808750007447</c:v>
                </c:pt>
                <c:pt idx="358">
                  <c:v>25.910326049029329</c:v>
                </c:pt>
                <c:pt idx="359">
                  <c:v>14.895582087538802</c:v>
                </c:pt>
                <c:pt idx="360">
                  <c:v>13.942140612535077</c:v>
                </c:pt>
                <c:pt idx="361">
                  <c:v>8.5909319685369407</c:v>
                </c:pt>
                <c:pt idx="362">
                  <c:v>2.8758978345369397</c:v>
                </c:pt>
                <c:pt idx="363">
                  <c:v>19.15130785353508</c:v>
                </c:pt>
                <c:pt idx="364">
                  <c:v>16.346622300538801</c:v>
                </c:pt>
                <c:pt idx="365">
                  <c:v>24.35939520223344</c:v>
                </c:pt>
                <c:pt idx="366">
                  <c:v>3.2914033582334379</c:v>
                </c:pt>
                <c:pt idx="367">
                  <c:v>1.8560847702352985</c:v>
                </c:pt>
                <c:pt idx="368">
                  <c:v>3.1090699312334329</c:v>
                </c:pt>
                <c:pt idx="369">
                  <c:v>2.4807760832334314</c:v>
                </c:pt>
                <c:pt idx="370">
                  <c:v>3.27927523323716</c:v>
                </c:pt>
                <c:pt idx="371">
                  <c:v>3.0810359062334318</c:v>
                </c:pt>
                <c:pt idx="372">
                  <c:v>3.19426276293696</c:v>
                </c:pt>
                <c:pt idx="373">
                  <c:v>3.3697791099406897</c:v>
                </c:pt>
                <c:pt idx="374">
                  <c:v>3.9030743759388278</c:v>
                </c:pt>
                <c:pt idx="375">
                  <c:v>2.8245451479388213</c:v>
                </c:pt>
                <c:pt idx="376">
                  <c:v>3.2445350539369611</c:v>
                </c:pt>
                <c:pt idx="377">
                  <c:v>2.3591191749406861</c:v>
                </c:pt>
                <c:pt idx="378">
                  <c:v>6.1163461269388204</c:v>
                </c:pt>
                <c:pt idx="379">
                  <c:v>11.974662251003625</c:v>
                </c:pt>
                <c:pt idx="380">
                  <c:v>2.313891444005487</c:v>
                </c:pt>
                <c:pt idx="381">
                  <c:v>2.7889215240073537</c:v>
                </c:pt>
                <c:pt idx="382">
                  <c:v>3.6637183840073484</c:v>
                </c:pt>
                <c:pt idx="383">
                  <c:v>3.1426225090036239</c:v>
                </c:pt>
                <c:pt idx="384">
                  <c:v>2.7647522880036268</c:v>
                </c:pt>
                <c:pt idx="385">
                  <c:v>8.3475346870073484</c:v>
                </c:pt>
                <c:pt idx="386">
                  <c:v>13.457443864621782</c:v>
                </c:pt>
                <c:pt idx="387">
                  <c:v>15.363630405709555</c:v>
                </c:pt>
                <c:pt idx="388">
                  <c:v>13.587899395625515</c:v>
                </c:pt>
                <c:pt idx="389">
                  <c:v>3.139176939625504</c:v>
                </c:pt>
                <c:pt idx="390">
                  <c:v>3.6239849436255063</c:v>
                </c:pt>
                <c:pt idx="391">
                  <c:v>15.363630405709555</c:v>
                </c:pt>
                <c:pt idx="392">
                  <c:v>15.363630405709555</c:v>
                </c:pt>
                <c:pt idx="393">
                  <c:v>15.363630405709555</c:v>
                </c:pt>
                <c:pt idx="394">
                  <c:v>15.363630405709555</c:v>
                </c:pt>
                <c:pt idx="395">
                  <c:v>15.363630405709555</c:v>
                </c:pt>
                <c:pt idx="396">
                  <c:v>2.742251960849746</c:v>
                </c:pt>
                <c:pt idx="397">
                  <c:v>3.3861522168516096</c:v>
                </c:pt>
                <c:pt idx="398">
                  <c:v>3.4677666688497486</c:v>
                </c:pt>
                <c:pt idx="399">
                  <c:v>2.9788258928478828</c:v>
                </c:pt>
                <c:pt idx="400">
                  <c:v>13.350197940835489</c:v>
                </c:pt>
                <c:pt idx="401">
                  <c:v>19.885734840413747</c:v>
                </c:pt>
                <c:pt idx="402">
                  <c:v>19.885734840413747</c:v>
                </c:pt>
                <c:pt idx="403">
                  <c:v>19.885734840413747</c:v>
                </c:pt>
                <c:pt idx="404">
                  <c:v>19.885734840413747</c:v>
                </c:pt>
                <c:pt idx="405">
                  <c:v>19.885734840413747</c:v>
                </c:pt>
                <c:pt idx="406">
                  <c:v>19.885734840413747</c:v>
                </c:pt>
                <c:pt idx="407">
                  <c:v>19.885734840413747</c:v>
                </c:pt>
                <c:pt idx="408">
                  <c:v>19.885734840413747</c:v>
                </c:pt>
                <c:pt idx="409">
                  <c:v>19.226709610854318</c:v>
                </c:pt>
                <c:pt idx="410">
                  <c:v>10.20638647585618</c:v>
                </c:pt>
                <c:pt idx="411">
                  <c:v>4.7013636978543181</c:v>
                </c:pt>
                <c:pt idx="412">
                  <c:v>8.5534986828543182</c:v>
                </c:pt>
                <c:pt idx="413">
                  <c:v>9.7971874988580421</c:v>
                </c:pt>
                <c:pt idx="414">
                  <c:v>19.885734840413747</c:v>
                </c:pt>
                <c:pt idx="415">
                  <c:v>19.885734840413747</c:v>
                </c:pt>
                <c:pt idx="416">
                  <c:v>19.885734840413747</c:v>
                </c:pt>
                <c:pt idx="417">
                  <c:v>19.885734840413747</c:v>
                </c:pt>
                <c:pt idx="418">
                  <c:v>19.885734840413747</c:v>
                </c:pt>
                <c:pt idx="419">
                  <c:v>19.885734840413747</c:v>
                </c:pt>
                <c:pt idx="420">
                  <c:v>19.885734840413747</c:v>
                </c:pt>
                <c:pt idx="421">
                  <c:v>19.885734840413747</c:v>
                </c:pt>
                <c:pt idx="422">
                  <c:v>19.885734840413747</c:v>
                </c:pt>
                <c:pt idx="423">
                  <c:v>19.885734840413747</c:v>
                </c:pt>
                <c:pt idx="424">
                  <c:v>19.885734840413747</c:v>
                </c:pt>
                <c:pt idx="425">
                  <c:v>19.885734840413747</c:v>
                </c:pt>
                <c:pt idx="426">
                  <c:v>19.885734840413747</c:v>
                </c:pt>
                <c:pt idx="427">
                  <c:v>40.505689176644211</c:v>
                </c:pt>
                <c:pt idx="428">
                  <c:v>40.505689176644211</c:v>
                </c:pt>
                <c:pt idx="429">
                  <c:v>40.505689176644211</c:v>
                </c:pt>
                <c:pt idx="430">
                  <c:v>40.505689176644211</c:v>
                </c:pt>
                <c:pt idx="431">
                  <c:v>40.505689176644211</c:v>
                </c:pt>
                <c:pt idx="432">
                  <c:v>32.810350096617086</c:v>
                </c:pt>
                <c:pt idx="433">
                  <c:v>40.505689176644211</c:v>
                </c:pt>
                <c:pt idx="434">
                  <c:v>40.505689176644211</c:v>
                </c:pt>
                <c:pt idx="435">
                  <c:v>40.505689176644211</c:v>
                </c:pt>
                <c:pt idx="436">
                  <c:v>40.505689176644211</c:v>
                </c:pt>
                <c:pt idx="437">
                  <c:v>40.505689176644211</c:v>
                </c:pt>
                <c:pt idx="438">
                  <c:v>40.505689176644211</c:v>
                </c:pt>
                <c:pt idx="439">
                  <c:v>40.505689176644211</c:v>
                </c:pt>
                <c:pt idx="440">
                  <c:v>40.505689176644211</c:v>
                </c:pt>
                <c:pt idx="441">
                  <c:v>40.505689176644211</c:v>
                </c:pt>
                <c:pt idx="442">
                  <c:v>40.505689176644211</c:v>
                </c:pt>
                <c:pt idx="443">
                  <c:v>40.505689176644211</c:v>
                </c:pt>
                <c:pt idx="444">
                  <c:v>40.505689176644211</c:v>
                </c:pt>
                <c:pt idx="445">
                  <c:v>40.505689176644211</c:v>
                </c:pt>
                <c:pt idx="446">
                  <c:v>40.505689176644211</c:v>
                </c:pt>
                <c:pt idx="447">
                  <c:v>40.505689176644211</c:v>
                </c:pt>
                <c:pt idx="448">
                  <c:v>40.505689176644211</c:v>
                </c:pt>
                <c:pt idx="449">
                  <c:v>40.505689176644211</c:v>
                </c:pt>
                <c:pt idx="450">
                  <c:v>40.505689176644211</c:v>
                </c:pt>
                <c:pt idx="451">
                  <c:v>40.505689176644211</c:v>
                </c:pt>
                <c:pt idx="452">
                  <c:v>40.505689176644211</c:v>
                </c:pt>
                <c:pt idx="453">
                  <c:v>40.505689176644211</c:v>
                </c:pt>
                <c:pt idx="454">
                  <c:v>40.505689176644211</c:v>
                </c:pt>
                <c:pt idx="455">
                  <c:v>40.505689176644211</c:v>
                </c:pt>
                <c:pt idx="456">
                  <c:v>40.505689176644211</c:v>
                </c:pt>
                <c:pt idx="457">
                  <c:v>40.505689176644211</c:v>
                </c:pt>
                <c:pt idx="458">
                  <c:v>82.040549235563063</c:v>
                </c:pt>
                <c:pt idx="459">
                  <c:v>82.040549235563063</c:v>
                </c:pt>
                <c:pt idx="460">
                  <c:v>82.040549235563063</c:v>
                </c:pt>
                <c:pt idx="461">
                  <c:v>82.040549235563063</c:v>
                </c:pt>
                <c:pt idx="462">
                  <c:v>82.040549235563063</c:v>
                </c:pt>
                <c:pt idx="463">
                  <c:v>82.040549235563063</c:v>
                </c:pt>
                <c:pt idx="464">
                  <c:v>82.040549235563063</c:v>
                </c:pt>
                <c:pt idx="465">
                  <c:v>82.040549235563063</c:v>
                </c:pt>
                <c:pt idx="466">
                  <c:v>68.936405255031715</c:v>
                </c:pt>
                <c:pt idx="467">
                  <c:v>48.757162151029846</c:v>
                </c:pt>
                <c:pt idx="468">
                  <c:v>48.689695399035436</c:v>
                </c:pt>
                <c:pt idx="469">
                  <c:v>40.047803227031707</c:v>
                </c:pt>
                <c:pt idx="470">
                  <c:v>68.855309445166483</c:v>
                </c:pt>
                <c:pt idx="471">
                  <c:v>75.299004657168354</c:v>
                </c:pt>
                <c:pt idx="472">
                  <c:v>68.215954553168345</c:v>
                </c:pt>
                <c:pt idx="473">
                  <c:v>58.871465425168338</c:v>
                </c:pt>
                <c:pt idx="474">
                  <c:v>58.597059901168336</c:v>
                </c:pt>
                <c:pt idx="475">
                  <c:v>72.038170989168336</c:v>
                </c:pt>
                <c:pt idx="476">
                  <c:v>61.939732837168343</c:v>
                </c:pt>
                <c:pt idx="477">
                  <c:v>57.604023443207126</c:v>
                </c:pt>
                <c:pt idx="478">
                  <c:v>54.52021600720898</c:v>
                </c:pt>
                <c:pt idx="479">
                  <c:v>77.539787579208976</c:v>
                </c:pt>
                <c:pt idx="480">
                  <c:v>43.110696247205254</c:v>
                </c:pt>
                <c:pt idx="481">
                  <c:v>43.692276563208978</c:v>
                </c:pt>
                <c:pt idx="482">
                  <c:v>66.915898435208973</c:v>
                </c:pt>
                <c:pt idx="483">
                  <c:v>82.040549235563063</c:v>
                </c:pt>
                <c:pt idx="484">
                  <c:v>82.040549235563063</c:v>
                </c:pt>
                <c:pt idx="485">
                  <c:v>82.040549235563063</c:v>
                </c:pt>
                <c:pt idx="486">
                  <c:v>82.040549235563063</c:v>
                </c:pt>
                <c:pt idx="487">
                  <c:v>75.554168506946681</c:v>
                </c:pt>
                <c:pt idx="488">
                  <c:v>83.351727374948538</c:v>
                </c:pt>
                <c:pt idx="489">
                  <c:v>89.505745218946672</c:v>
                </c:pt>
                <c:pt idx="490">
                  <c:v>85.303495534948539</c:v>
                </c:pt>
                <c:pt idx="491">
                  <c:v>79.086734727937156</c:v>
                </c:pt>
                <c:pt idx="492">
                  <c:v>78.93060100793528</c:v>
                </c:pt>
                <c:pt idx="493">
                  <c:v>64.088982263935293</c:v>
                </c:pt>
                <c:pt idx="494">
                  <c:v>40.162962339937152</c:v>
                </c:pt>
                <c:pt idx="495">
                  <c:v>38.804149971937157</c:v>
                </c:pt>
                <c:pt idx="496">
                  <c:v>63.322006991937151</c:v>
                </c:pt>
                <c:pt idx="497">
                  <c:v>102.49785781593529</c:v>
                </c:pt>
                <c:pt idx="498">
                  <c:v>104.34579689704225</c:v>
                </c:pt>
                <c:pt idx="499">
                  <c:v>104.34579689704225</c:v>
                </c:pt>
                <c:pt idx="500">
                  <c:v>104.34579689704225</c:v>
                </c:pt>
                <c:pt idx="501">
                  <c:v>80.227083350431329</c:v>
                </c:pt>
                <c:pt idx="502">
                  <c:v>39.7176590744332</c:v>
                </c:pt>
                <c:pt idx="503">
                  <c:v>64.088950914433198</c:v>
                </c:pt>
                <c:pt idx="504">
                  <c:v>70.47621098243134</c:v>
                </c:pt>
                <c:pt idx="505">
                  <c:v>92.598211698818446</c:v>
                </c:pt>
                <c:pt idx="506">
                  <c:v>75.712627666816587</c:v>
                </c:pt>
                <c:pt idx="507">
                  <c:v>92.45569500281843</c:v>
                </c:pt>
                <c:pt idx="508">
                  <c:v>78.206707970816581</c:v>
                </c:pt>
                <c:pt idx="509">
                  <c:v>61.799051530818438</c:v>
                </c:pt>
                <c:pt idx="510">
                  <c:v>57.386626711818444</c:v>
                </c:pt>
                <c:pt idx="511">
                  <c:v>52.449582449816582</c:v>
                </c:pt>
                <c:pt idx="512">
                  <c:v>61.08341566762121</c:v>
                </c:pt>
                <c:pt idx="513">
                  <c:v>89.46091912362121</c:v>
                </c:pt>
                <c:pt idx="514">
                  <c:v>90.775996751621207</c:v>
                </c:pt>
                <c:pt idx="515">
                  <c:v>93.651292132621208</c:v>
                </c:pt>
                <c:pt idx="516">
                  <c:v>85.887283035621209</c:v>
                </c:pt>
                <c:pt idx="517">
                  <c:v>98.553430639621212</c:v>
                </c:pt>
                <c:pt idx="518">
                  <c:v>93.224963215623077</c:v>
                </c:pt>
                <c:pt idx="519">
                  <c:v>53.764441277254129</c:v>
                </c:pt>
                <c:pt idx="520">
                  <c:v>69.234749627254118</c:v>
                </c:pt>
                <c:pt idx="521">
                  <c:v>66.199535153254118</c:v>
                </c:pt>
                <c:pt idx="522">
                  <c:v>75.288390178257842</c:v>
                </c:pt>
                <c:pt idx="523">
                  <c:v>41.450572590254126</c:v>
                </c:pt>
                <c:pt idx="524">
                  <c:v>49.20759138225413</c:v>
                </c:pt>
                <c:pt idx="525">
                  <c:v>67.076790990255986</c:v>
                </c:pt>
                <c:pt idx="526">
                  <c:v>119.24912559323448</c:v>
                </c:pt>
                <c:pt idx="527">
                  <c:v>119.24912559323448</c:v>
                </c:pt>
                <c:pt idx="528">
                  <c:v>119.24912559323448</c:v>
                </c:pt>
                <c:pt idx="529">
                  <c:v>119.24912559323448</c:v>
                </c:pt>
                <c:pt idx="530">
                  <c:v>111.39764761635669</c:v>
                </c:pt>
                <c:pt idx="531">
                  <c:v>119.24912559323448</c:v>
                </c:pt>
                <c:pt idx="532">
                  <c:v>119.24912559323448</c:v>
                </c:pt>
                <c:pt idx="533">
                  <c:v>102.28984713263283</c:v>
                </c:pt>
                <c:pt idx="534">
                  <c:v>105.35180540863281</c:v>
                </c:pt>
                <c:pt idx="535">
                  <c:v>109.97886628463283</c:v>
                </c:pt>
                <c:pt idx="536">
                  <c:v>105.25200464463283</c:v>
                </c:pt>
                <c:pt idx="537">
                  <c:v>91.644863272630957</c:v>
                </c:pt>
                <c:pt idx="538">
                  <c:v>106.65338957663282</c:v>
                </c:pt>
                <c:pt idx="539">
                  <c:v>91.819980448634681</c:v>
                </c:pt>
                <c:pt idx="540">
                  <c:v>119.24912559323448</c:v>
                </c:pt>
                <c:pt idx="541">
                  <c:v>119.24912559323448</c:v>
                </c:pt>
                <c:pt idx="542">
                  <c:v>119.24912559323448</c:v>
                </c:pt>
                <c:pt idx="543">
                  <c:v>119.24912559323448</c:v>
                </c:pt>
                <c:pt idx="544">
                  <c:v>119.24912559323448</c:v>
                </c:pt>
                <c:pt idx="545">
                  <c:v>119.24912559323448</c:v>
                </c:pt>
                <c:pt idx="546">
                  <c:v>119.24912559323448</c:v>
                </c:pt>
                <c:pt idx="547">
                  <c:v>119.24912559323448</c:v>
                </c:pt>
                <c:pt idx="548">
                  <c:v>119.24912559323448</c:v>
                </c:pt>
                <c:pt idx="549">
                  <c:v>119.24912559323448</c:v>
                </c:pt>
                <c:pt idx="550">
                  <c:v>124.45770390135006</c:v>
                </c:pt>
                <c:pt idx="551">
                  <c:v>124.45770390135006</c:v>
                </c:pt>
                <c:pt idx="552">
                  <c:v>124.45770390135006</c:v>
                </c:pt>
                <c:pt idx="553">
                  <c:v>124.45770390135006</c:v>
                </c:pt>
                <c:pt idx="554">
                  <c:v>124.45770390135006</c:v>
                </c:pt>
                <c:pt idx="555">
                  <c:v>124.45770390135006</c:v>
                </c:pt>
                <c:pt idx="556">
                  <c:v>124.45770390135006</c:v>
                </c:pt>
                <c:pt idx="557">
                  <c:v>124.45770390135006</c:v>
                </c:pt>
                <c:pt idx="558">
                  <c:v>124.45770390135006</c:v>
                </c:pt>
                <c:pt idx="559">
                  <c:v>124.45770390135006</c:v>
                </c:pt>
                <c:pt idx="560">
                  <c:v>124.45770390135006</c:v>
                </c:pt>
                <c:pt idx="561">
                  <c:v>124.45770390135006</c:v>
                </c:pt>
                <c:pt idx="562">
                  <c:v>124.45770390135006</c:v>
                </c:pt>
                <c:pt idx="563">
                  <c:v>124.45770390135006</c:v>
                </c:pt>
                <c:pt idx="564">
                  <c:v>124.45770390135006</c:v>
                </c:pt>
                <c:pt idx="565">
                  <c:v>124.45770390135006</c:v>
                </c:pt>
                <c:pt idx="566">
                  <c:v>124.45770390135006</c:v>
                </c:pt>
                <c:pt idx="567">
                  <c:v>124.45770390135006</c:v>
                </c:pt>
                <c:pt idx="568">
                  <c:v>124.45770390135006</c:v>
                </c:pt>
                <c:pt idx="569">
                  <c:v>121.74371229771444</c:v>
                </c:pt>
                <c:pt idx="570">
                  <c:v>87.389366705710714</c:v>
                </c:pt>
                <c:pt idx="571">
                  <c:v>114.12641420971816</c:v>
                </c:pt>
                <c:pt idx="572">
                  <c:v>83.005365149710713</c:v>
                </c:pt>
                <c:pt idx="573">
                  <c:v>99.117957373714432</c:v>
                </c:pt>
                <c:pt idx="574">
                  <c:v>110.66845132571072</c:v>
                </c:pt>
                <c:pt idx="575">
                  <c:v>124.34216517880809</c:v>
                </c:pt>
                <c:pt idx="576">
                  <c:v>124.45770390135006</c:v>
                </c:pt>
                <c:pt idx="577">
                  <c:v>124.45770390135006</c:v>
                </c:pt>
                <c:pt idx="578">
                  <c:v>80.179807062808095</c:v>
                </c:pt>
                <c:pt idx="579">
                  <c:v>73.149780046808075</c:v>
                </c:pt>
                <c:pt idx="580">
                  <c:v>121.22998893080623</c:v>
                </c:pt>
                <c:pt idx="581">
                  <c:v>119.62776690280809</c:v>
                </c:pt>
                <c:pt idx="582">
                  <c:v>129.67177197597073</c:v>
                </c:pt>
                <c:pt idx="583">
                  <c:v>129.67177197597073</c:v>
                </c:pt>
                <c:pt idx="584">
                  <c:v>129.67177197597073</c:v>
                </c:pt>
                <c:pt idx="585">
                  <c:v>125.74691929223842</c:v>
                </c:pt>
                <c:pt idx="586">
                  <c:v>129.67177197597073</c:v>
                </c:pt>
                <c:pt idx="587">
                  <c:v>129.67177197597073</c:v>
                </c:pt>
                <c:pt idx="588">
                  <c:v>129.67177197597073</c:v>
                </c:pt>
                <c:pt idx="589">
                  <c:v>129.67177197597073</c:v>
                </c:pt>
                <c:pt idx="590">
                  <c:v>129.67177197597073</c:v>
                </c:pt>
                <c:pt idx="591">
                  <c:v>129.67177197597073</c:v>
                </c:pt>
                <c:pt idx="592">
                  <c:v>129.67177197597073</c:v>
                </c:pt>
                <c:pt idx="593">
                  <c:v>129.67177197597073</c:v>
                </c:pt>
                <c:pt idx="594">
                  <c:v>129.67177197597073</c:v>
                </c:pt>
                <c:pt idx="595">
                  <c:v>129.67177197597073</c:v>
                </c:pt>
                <c:pt idx="596">
                  <c:v>129.67177197597073</c:v>
                </c:pt>
                <c:pt idx="597">
                  <c:v>129.67177197597073</c:v>
                </c:pt>
                <c:pt idx="598">
                  <c:v>129.67177197597073</c:v>
                </c:pt>
                <c:pt idx="599">
                  <c:v>129.67177197597073</c:v>
                </c:pt>
                <c:pt idx="600">
                  <c:v>129.67177197597073</c:v>
                </c:pt>
                <c:pt idx="601">
                  <c:v>129.67177197597073</c:v>
                </c:pt>
                <c:pt idx="602">
                  <c:v>129.67177197597073</c:v>
                </c:pt>
                <c:pt idx="603">
                  <c:v>129.67177197597073</c:v>
                </c:pt>
                <c:pt idx="604">
                  <c:v>129.67177197597073</c:v>
                </c:pt>
                <c:pt idx="605">
                  <c:v>129.67177197597073</c:v>
                </c:pt>
                <c:pt idx="606">
                  <c:v>129.67177197597073</c:v>
                </c:pt>
                <c:pt idx="607">
                  <c:v>129.67177197597073</c:v>
                </c:pt>
                <c:pt idx="608">
                  <c:v>129.67177197597073</c:v>
                </c:pt>
                <c:pt idx="609">
                  <c:v>123.24737037204483</c:v>
                </c:pt>
                <c:pt idx="610">
                  <c:v>123.24737037204483</c:v>
                </c:pt>
                <c:pt idx="611">
                  <c:v>123.24737037204483</c:v>
                </c:pt>
                <c:pt idx="612">
                  <c:v>123.24737037204483</c:v>
                </c:pt>
                <c:pt idx="613">
                  <c:v>123.24737037204483</c:v>
                </c:pt>
                <c:pt idx="614">
                  <c:v>123.24737037204483</c:v>
                </c:pt>
                <c:pt idx="615">
                  <c:v>123.24737037204483</c:v>
                </c:pt>
                <c:pt idx="616">
                  <c:v>123.24737037204483</c:v>
                </c:pt>
                <c:pt idx="617">
                  <c:v>123.24737037204483</c:v>
                </c:pt>
                <c:pt idx="618">
                  <c:v>123.24737037204483</c:v>
                </c:pt>
                <c:pt idx="619">
                  <c:v>123.24737037204483</c:v>
                </c:pt>
                <c:pt idx="620">
                  <c:v>123.24737037204483</c:v>
                </c:pt>
                <c:pt idx="621">
                  <c:v>123.24737037204483</c:v>
                </c:pt>
                <c:pt idx="622">
                  <c:v>123.24737037204483</c:v>
                </c:pt>
                <c:pt idx="623">
                  <c:v>123.24737037204483</c:v>
                </c:pt>
                <c:pt idx="624">
                  <c:v>123.24737037204483</c:v>
                </c:pt>
                <c:pt idx="625">
                  <c:v>123.24737037204483</c:v>
                </c:pt>
                <c:pt idx="626">
                  <c:v>123.24737037204483</c:v>
                </c:pt>
                <c:pt idx="627">
                  <c:v>123.24737037204483</c:v>
                </c:pt>
                <c:pt idx="628">
                  <c:v>123.24737037204483</c:v>
                </c:pt>
                <c:pt idx="629">
                  <c:v>123.24737037204483</c:v>
                </c:pt>
                <c:pt idx="630">
                  <c:v>123.24737037204483</c:v>
                </c:pt>
                <c:pt idx="631">
                  <c:v>123.24737037204483</c:v>
                </c:pt>
                <c:pt idx="632">
                  <c:v>123.24737037204483</c:v>
                </c:pt>
                <c:pt idx="633">
                  <c:v>123.24737037204483</c:v>
                </c:pt>
                <c:pt idx="634">
                  <c:v>123.24737037204483</c:v>
                </c:pt>
                <c:pt idx="635">
                  <c:v>123.24737037204483</c:v>
                </c:pt>
                <c:pt idx="636">
                  <c:v>123.24737037204483</c:v>
                </c:pt>
                <c:pt idx="637">
                  <c:v>123.24737037204483</c:v>
                </c:pt>
                <c:pt idx="638">
                  <c:v>123.24737037204483</c:v>
                </c:pt>
                <c:pt idx="639">
                  <c:v>94.081084096418962</c:v>
                </c:pt>
                <c:pt idx="640">
                  <c:v>94.081084096418962</c:v>
                </c:pt>
                <c:pt idx="641">
                  <c:v>94.081084096418962</c:v>
                </c:pt>
                <c:pt idx="642">
                  <c:v>94.081084096418962</c:v>
                </c:pt>
                <c:pt idx="643">
                  <c:v>94.081084096418962</c:v>
                </c:pt>
                <c:pt idx="644">
                  <c:v>94.081084096418962</c:v>
                </c:pt>
                <c:pt idx="645">
                  <c:v>94.081084096418962</c:v>
                </c:pt>
                <c:pt idx="646">
                  <c:v>94.081084096418962</c:v>
                </c:pt>
                <c:pt idx="647">
                  <c:v>94.081084096418962</c:v>
                </c:pt>
                <c:pt idx="648">
                  <c:v>94.081084096418962</c:v>
                </c:pt>
                <c:pt idx="649">
                  <c:v>94.081084096418962</c:v>
                </c:pt>
                <c:pt idx="650">
                  <c:v>94.081084096418962</c:v>
                </c:pt>
                <c:pt idx="651">
                  <c:v>94.081084096418962</c:v>
                </c:pt>
                <c:pt idx="652">
                  <c:v>94.081084096418962</c:v>
                </c:pt>
                <c:pt idx="653">
                  <c:v>94.081084096418962</c:v>
                </c:pt>
                <c:pt idx="654">
                  <c:v>94.081084096418962</c:v>
                </c:pt>
                <c:pt idx="655">
                  <c:v>94.081084096418962</c:v>
                </c:pt>
                <c:pt idx="656">
                  <c:v>94.081084096418962</c:v>
                </c:pt>
                <c:pt idx="657">
                  <c:v>94.081084096418962</c:v>
                </c:pt>
                <c:pt idx="658">
                  <c:v>94.081084096418962</c:v>
                </c:pt>
                <c:pt idx="659">
                  <c:v>94.081084096418962</c:v>
                </c:pt>
                <c:pt idx="660">
                  <c:v>94.081084096418962</c:v>
                </c:pt>
                <c:pt idx="661">
                  <c:v>94.081084096418962</c:v>
                </c:pt>
                <c:pt idx="662">
                  <c:v>94.081084096418962</c:v>
                </c:pt>
                <c:pt idx="663">
                  <c:v>89.735088242023636</c:v>
                </c:pt>
                <c:pt idx="664">
                  <c:v>94.081084096418962</c:v>
                </c:pt>
                <c:pt idx="665">
                  <c:v>94.081084096418962</c:v>
                </c:pt>
                <c:pt idx="666">
                  <c:v>85.334210380966525</c:v>
                </c:pt>
                <c:pt idx="667">
                  <c:v>82.878699856966534</c:v>
                </c:pt>
                <c:pt idx="668">
                  <c:v>81.314931692968401</c:v>
                </c:pt>
                <c:pt idx="669">
                  <c:v>67.374158356966518</c:v>
                </c:pt>
                <c:pt idx="670">
                  <c:v>58.598271992964669</c:v>
                </c:pt>
                <c:pt idx="671">
                  <c:v>61.406867513274626</c:v>
                </c:pt>
                <c:pt idx="672">
                  <c:v>61.406867513274626</c:v>
                </c:pt>
                <c:pt idx="673">
                  <c:v>61.406867513274626</c:v>
                </c:pt>
                <c:pt idx="674">
                  <c:v>61.406867513274626</c:v>
                </c:pt>
                <c:pt idx="675">
                  <c:v>61.406867513274626</c:v>
                </c:pt>
                <c:pt idx="676">
                  <c:v>59.633907156917878</c:v>
                </c:pt>
                <c:pt idx="677">
                  <c:v>45.355526304921611</c:v>
                </c:pt>
                <c:pt idx="678">
                  <c:v>61.406867513274626</c:v>
                </c:pt>
                <c:pt idx="679">
                  <c:v>61.406867513274626</c:v>
                </c:pt>
                <c:pt idx="680">
                  <c:v>57.259591085395691</c:v>
                </c:pt>
                <c:pt idx="681">
                  <c:v>55.325938405397551</c:v>
                </c:pt>
                <c:pt idx="682">
                  <c:v>57.616556809397558</c:v>
                </c:pt>
                <c:pt idx="683">
                  <c:v>35.94605839339755</c:v>
                </c:pt>
                <c:pt idx="684">
                  <c:v>27.055958057395692</c:v>
                </c:pt>
                <c:pt idx="685">
                  <c:v>41.623953953399415</c:v>
                </c:pt>
                <c:pt idx="686">
                  <c:v>61.406867513274626</c:v>
                </c:pt>
                <c:pt idx="687">
                  <c:v>54.761214226402402</c:v>
                </c:pt>
                <c:pt idx="688">
                  <c:v>56.422797154402403</c:v>
                </c:pt>
                <c:pt idx="689">
                  <c:v>50.235002274402405</c:v>
                </c:pt>
                <c:pt idx="690">
                  <c:v>26.709860526407983</c:v>
                </c:pt>
                <c:pt idx="691">
                  <c:v>14.960270526402397</c:v>
                </c:pt>
                <c:pt idx="692">
                  <c:v>32.597704998404254</c:v>
                </c:pt>
                <c:pt idx="693">
                  <c:v>31.534556734404266</c:v>
                </c:pt>
                <c:pt idx="694">
                  <c:v>35.72570145258446</c:v>
                </c:pt>
                <c:pt idx="695">
                  <c:v>33.965078324582585</c:v>
                </c:pt>
                <c:pt idx="696">
                  <c:v>46.323746096584451</c:v>
                </c:pt>
                <c:pt idx="697">
                  <c:v>25.447826728584463</c:v>
                </c:pt>
                <c:pt idx="698">
                  <c:v>20.981961452582588</c:v>
                </c:pt>
                <c:pt idx="699">
                  <c:v>52.456011008584447</c:v>
                </c:pt>
                <c:pt idx="700">
                  <c:v>25.377234765527756</c:v>
                </c:pt>
                <c:pt idx="701">
                  <c:v>25.377234765527756</c:v>
                </c:pt>
                <c:pt idx="702">
                  <c:v>25.377234765527756</c:v>
                </c:pt>
                <c:pt idx="703">
                  <c:v>25.377234765527756</c:v>
                </c:pt>
                <c:pt idx="704">
                  <c:v>11.098656220543555</c:v>
                </c:pt>
                <c:pt idx="705">
                  <c:v>1.3804881365510009</c:v>
                </c:pt>
                <c:pt idx="706">
                  <c:v>1.5454278285491383</c:v>
                </c:pt>
                <c:pt idx="707">
                  <c:v>1.0118280485472788</c:v>
                </c:pt>
                <c:pt idx="708">
                  <c:v>14.250646552055375</c:v>
                </c:pt>
                <c:pt idx="709">
                  <c:v>25.377234765527756</c:v>
                </c:pt>
                <c:pt idx="710">
                  <c:v>25.377234765527756</c:v>
                </c:pt>
                <c:pt idx="711">
                  <c:v>18.573618852053507</c:v>
                </c:pt>
                <c:pt idx="712">
                  <c:v>4.7647492440572314</c:v>
                </c:pt>
                <c:pt idx="713">
                  <c:v>14.383819348053505</c:v>
                </c:pt>
                <c:pt idx="714">
                  <c:v>14.840918868053508</c:v>
                </c:pt>
                <c:pt idx="715">
                  <c:v>20.66964009515906</c:v>
                </c:pt>
                <c:pt idx="716">
                  <c:v>17.906403759159062</c:v>
                </c:pt>
                <c:pt idx="717">
                  <c:v>17.513657111160924</c:v>
                </c:pt>
                <c:pt idx="718">
                  <c:v>8.71834746716093</c:v>
                </c:pt>
                <c:pt idx="719">
                  <c:v>1.1173188071572004</c:v>
                </c:pt>
                <c:pt idx="720">
                  <c:v>8.8596250631609283</c:v>
                </c:pt>
                <c:pt idx="721">
                  <c:v>20.741516907159063</c:v>
                </c:pt>
                <c:pt idx="722">
                  <c:v>19.196713277743299</c:v>
                </c:pt>
                <c:pt idx="723">
                  <c:v>13.86639805774144</c:v>
                </c:pt>
                <c:pt idx="724">
                  <c:v>1.5784588417451668</c:v>
                </c:pt>
                <c:pt idx="725">
                  <c:v>2.4869694217433063</c:v>
                </c:pt>
                <c:pt idx="726">
                  <c:v>1.0667147097433045</c:v>
                </c:pt>
                <c:pt idx="727">
                  <c:v>1.4001761737470297</c:v>
                </c:pt>
                <c:pt idx="728">
                  <c:v>1.4504057937414401</c:v>
                </c:pt>
                <c:pt idx="729">
                  <c:v>13.403058501467727</c:v>
                </c:pt>
                <c:pt idx="730">
                  <c:v>16.69949162046214</c:v>
                </c:pt>
                <c:pt idx="731">
                  <c:v>13.888081484471455</c:v>
                </c:pt>
                <c:pt idx="732">
                  <c:v>8.5812111465864288E-2</c:v>
                </c:pt>
                <c:pt idx="733">
                  <c:v>0.15275280546400608</c:v>
                </c:pt>
                <c:pt idx="734">
                  <c:v>14.606396891514056</c:v>
                </c:pt>
                <c:pt idx="735">
                  <c:v>14.606396891514056</c:v>
                </c:pt>
                <c:pt idx="736">
                  <c:v>12.787871789703015</c:v>
                </c:pt>
                <c:pt idx="737">
                  <c:v>8.8448586297086003</c:v>
                </c:pt>
                <c:pt idx="738">
                  <c:v>8.8067975097030136</c:v>
                </c:pt>
                <c:pt idx="739">
                  <c:v>1.2903090217104691</c:v>
                </c:pt>
                <c:pt idx="740">
                  <c:v>1.2515564537048776</c:v>
                </c:pt>
                <c:pt idx="741">
                  <c:v>6.6037572017030177</c:v>
                </c:pt>
                <c:pt idx="742">
                  <c:v>8.000305205708603</c:v>
                </c:pt>
                <c:pt idx="743">
                  <c:v>6.5589074591607055</c:v>
                </c:pt>
                <c:pt idx="744">
                  <c:v>4.9691311511588427</c:v>
                </c:pt>
                <c:pt idx="745">
                  <c:v>4.9544599191607048</c:v>
                </c:pt>
                <c:pt idx="746">
                  <c:v>2.2213465361607088</c:v>
                </c:pt>
                <c:pt idx="747">
                  <c:v>2.7617259021625724</c:v>
                </c:pt>
                <c:pt idx="748">
                  <c:v>0.99938219916071103</c:v>
                </c:pt>
                <c:pt idx="749">
                  <c:v>1.1949965271569818</c:v>
                </c:pt>
                <c:pt idx="750">
                  <c:v>7.6044234437322231</c:v>
                </c:pt>
                <c:pt idx="751">
                  <c:v>8.306834943735943</c:v>
                </c:pt>
                <c:pt idx="752">
                  <c:v>10.12004469673222</c:v>
                </c:pt>
                <c:pt idx="753">
                  <c:v>14.606396891514056</c:v>
                </c:pt>
                <c:pt idx="754">
                  <c:v>13.580027154734081</c:v>
                </c:pt>
                <c:pt idx="755">
                  <c:v>14.341791739732216</c:v>
                </c:pt>
                <c:pt idx="756">
                  <c:v>12.684486612732217</c:v>
                </c:pt>
                <c:pt idx="757">
                  <c:v>10.330491062076938</c:v>
                </c:pt>
                <c:pt idx="758">
                  <c:v>8.4327027120769422</c:v>
                </c:pt>
                <c:pt idx="759">
                  <c:v>7.5578855480750793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5-4141-A914-5A20A00A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457336"/>
        <c:axId val="707457728"/>
      </c:area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dLbl>
              <c:idx val="4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EE-4D38-9F4D-DEB0550779F3}"/>
                </c:ext>
              </c:extLst>
            </c:dLbl>
            <c:dLbl>
              <c:idx val="4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1E-45FA-AAF9-70FD8F87F533}"/>
                </c:ext>
              </c:extLst>
            </c:dLbl>
            <c:dLbl>
              <c:idx val="7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EE-4D38-9F4D-DEB0550779F3}"/>
                </c:ext>
              </c:extLst>
            </c:dLbl>
            <c:dLbl>
              <c:idx val="7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C-45A2-BA2B-223AD0A4FE34}"/>
                </c:ext>
              </c:extLst>
            </c:dLbl>
            <c:dLbl>
              <c:idx val="10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E-4D38-9F4D-DEB0550779F3}"/>
                </c:ext>
              </c:extLst>
            </c:dLbl>
            <c:dLbl>
              <c:idx val="13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E-4D38-9F4D-DEB0550779F3}"/>
                </c:ext>
              </c:extLst>
            </c:dLbl>
            <c:dLbl>
              <c:idx val="13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C-45A2-BA2B-223AD0A4FE34}"/>
                </c:ext>
              </c:extLst>
            </c:dLbl>
            <c:dLbl>
              <c:idx val="13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E-45FA-AAF9-70FD8F87F533}"/>
                </c:ext>
              </c:extLst>
            </c:dLbl>
            <c:dLbl>
              <c:idx val="19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EE-4D38-9F4D-DEB0550779F3}"/>
                </c:ext>
              </c:extLst>
            </c:dLbl>
            <c:dLbl>
              <c:idx val="19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E-45FA-AAF9-70FD8F87F533}"/>
                </c:ext>
              </c:extLst>
            </c:dLbl>
            <c:dLbl>
              <c:idx val="19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06-4D07-9C23-0D84A3F95161}"/>
                </c:ext>
              </c:extLst>
            </c:dLbl>
            <c:dLbl>
              <c:idx val="22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51-434A-A271-9263D37E2FE2}"/>
                </c:ext>
              </c:extLst>
            </c:dLbl>
            <c:dLbl>
              <c:idx val="25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EE-4D38-9F4D-DEB0550779F3}"/>
                </c:ext>
              </c:extLst>
            </c:dLbl>
            <c:dLbl>
              <c:idx val="25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1E-45FA-AAF9-70FD8F87F533}"/>
                </c:ext>
              </c:extLst>
            </c:dLbl>
            <c:dLbl>
              <c:idx val="28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EE-4D38-9F4D-DEB0550779F3}"/>
                </c:ext>
              </c:extLst>
            </c:dLbl>
            <c:dLbl>
              <c:idx val="28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C-45A2-BA2B-223AD0A4FE34}"/>
                </c:ext>
              </c:extLst>
            </c:dLbl>
            <c:dLbl>
              <c:idx val="29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06-4D07-9C23-0D84A3F95161}"/>
                </c:ext>
              </c:extLst>
            </c:dLbl>
            <c:dLbl>
              <c:idx val="34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E-4D38-9F4D-DEB0550779F3}"/>
                </c:ext>
              </c:extLst>
            </c:dLbl>
            <c:dLbl>
              <c:idx val="34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1E-45FA-AAF9-70FD8F87F533}"/>
                </c:ext>
              </c:extLst>
            </c:dLbl>
            <c:dLbl>
              <c:idx val="40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EE-4D38-9F4D-DEB0550779F3}"/>
                </c:ext>
              </c:extLst>
            </c:dLbl>
            <c:dLbl>
              <c:idx val="4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1E-45FA-AAF9-70FD8F87F533}"/>
                </c:ext>
              </c:extLst>
            </c:dLbl>
            <c:dLbl>
              <c:idx val="4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EE-4D38-9F4D-DEB0550779F3}"/>
                </c:ext>
              </c:extLst>
            </c:dLbl>
            <c:dLbl>
              <c:idx val="44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C-45A2-BA2B-223AD0A4FE34}"/>
                </c:ext>
              </c:extLst>
            </c:dLbl>
            <c:dLbl>
              <c:idx val="47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EE-4D38-9F4D-DEB0550779F3}"/>
                </c:ext>
              </c:extLst>
            </c:dLbl>
            <c:dLbl>
              <c:idx val="49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EE-4D38-9F4D-DEB0550779F3}"/>
                </c:ext>
              </c:extLst>
            </c:dLbl>
            <c:dLbl>
              <c:idx val="50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C-45A2-BA2B-223AD0A4FE34}"/>
                </c:ext>
              </c:extLst>
            </c:dLbl>
            <c:dLbl>
              <c:idx val="50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1E-45FA-AAF9-70FD8F87F533}"/>
                </c:ext>
              </c:extLst>
            </c:dLbl>
            <c:dLbl>
              <c:idx val="56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EE-4D38-9F4D-DEB0550779F3}"/>
                </c:ext>
              </c:extLst>
            </c:dLbl>
            <c:dLbl>
              <c:idx val="56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1E-45FA-AAF9-70FD8F87F533}"/>
                </c:ext>
              </c:extLst>
            </c:dLbl>
            <c:dLbl>
              <c:idx val="56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6-4D07-9C23-0D84A3F95161}"/>
                </c:ext>
              </c:extLst>
            </c:dLbl>
            <c:dLbl>
              <c:idx val="59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1-434A-A271-9263D37E2FE2}"/>
                </c:ext>
              </c:extLst>
            </c:dLbl>
            <c:dLbl>
              <c:idx val="6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EE-4D38-9F4D-DEB0550779F3}"/>
                </c:ext>
              </c:extLst>
            </c:dLbl>
            <c:dLbl>
              <c:idx val="6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1E-45FA-AAF9-70FD8F87F533}"/>
                </c:ext>
              </c:extLst>
            </c:dLbl>
            <c:dLbl>
              <c:idx val="6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EE-4D38-9F4D-DEB0550779F3}"/>
                </c:ext>
              </c:extLst>
            </c:dLbl>
            <c:dLbl>
              <c:idx val="65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C-45A2-BA2B-223AD0A4FE34}"/>
                </c:ext>
              </c:extLst>
            </c:dLbl>
            <c:dLbl>
              <c:idx val="65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1-434A-A271-9263D37E2FE2}"/>
                </c:ext>
              </c:extLst>
            </c:dLbl>
            <c:dLbl>
              <c:idx val="65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06-4D07-9C23-0D84A3F95161}"/>
                </c:ext>
              </c:extLst>
            </c:dLbl>
            <c:dLbl>
              <c:idx val="7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EE-4D38-9F4D-DEB0550779F3}"/>
                </c:ext>
              </c:extLst>
            </c:dLbl>
            <c:dLbl>
              <c:idx val="7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1E-45FA-AAF9-70FD8F87F533}"/>
                </c:ext>
              </c:extLst>
            </c:dLbl>
            <c:dLbl>
              <c:idx val="7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06-4D07-9C23-0D84A3F95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4563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'Dat_04 CONSEJO'!$G$52:$H$811</c:f>
              <c:multiLvlStrCache>
                <c:ptCount val="746"/>
                <c:lvl>
                  <c:pt idx="14">
                    <c:v>A</c:v>
                  </c:pt>
                  <c:pt idx="45">
                    <c:v>S</c:v>
                  </c:pt>
                  <c:pt idx="75">
                    <c:v>O</c:v>
                  </c:pt>
                  <c:pt idx="106">
                    <c:v>N</c:v>
                  </c:pt>
                  <c:pt idx="136">
                    <c:v>D</c:v>
                  </c:pt>
                  <c:pt idx="167">
                    <c:v>E</c:v>
                  </c:pt>
                  <c:pt idx="198">
                    <c:v>F</c:v>
                  </c:pt>
                  <c:pt idx="227">
                    <c:v>M</c:v>
                  </c:pt>
                  <c:pt idx="258">
                    <c:v>A</c:v>
                  </c:pt>
                  <c:pt idx="288">
                    <c:v>M</c:v>
                  </c:pt>
                  <c:pt idx="319">
                    <c:v>J</c:v>
                  </c:pt>
                  <c:pt idx="349">
                    <c:v>J</c:v>
                  </c:pt>
                  <c:pt idx="380">
                    <c:v>A</c:v>
                  </c:pt>
                  <c:pt idx="411">
                    <c:v>S</c:v>
                  </c:pt>
                  <c:pt idx="441">
                    <c:v>O</c:v>
                  </c:pt>
                  <c:pt idx="472">
                    <c:v>N</c:v>
                  </c:pt>
                  <c:pt idx="502">
                    <c:v>D</c:v>
                  </c:pt>
                  <c:pt idx="533">
                    <c:v>E</c:v>
                  </c:pt>
                  <c:pt idx="564">
                    <c:v>F</c:v>
                  </c:pt>
                  <c:pt idx="592">
                    <c:v>M</c:v>
                  </c:pt>
                  <c:pt idx="623">
                    <c:v>A</c:v>
                  </c:pt>
                  <c:pt idx="653">
                    <c:v>M</c:v>
                  </c:pt>
                  <c:pt idx="684">
                    <c:v>J</c:v>
                  </c:pt>
                  <c:pt idx="714">
                    <c:v>J</c:v>
                  </c:pt>
                  <c:pt idx="745">
                    <c:v>A</c:v>
                  </c:pt>
                </c:lvl>
                <c:lvl>
                  <c:pt idx="0">
                    <c:v>2023 </c:v>
                  </c:pt>
                  <c:pt idx="153">
                    <c:v>2024 </c:v>
                  </c:pt>
                  <c:pt idx="519">
                    <c:v>2025 </c:v>
                  </c:pt>
                </c:lvl>
              </c:multiLvlStrCache>
            </c:multiLvlStrRef>
          </c:cat>
          <c:val>
            <c:numRef>
              <c:f>'Dat_04 CONSEJO'!$I$52:$I$811</c:f>
              <c:numCache>
                <c:formatCode>0</c:formatCode>
                <c:ptCount val="760"/>
                <c:pt idx="14">
                  <c:v>15.940810769841702</c:v>
                </c:pt>
                <c:pt idx="45">
                  <c:v>20.220393285105605</c:v>
                </c:pt>
                <c:pt idx="75">
                  <c:v>40.400211353346023</c:v>
                </c:pt>
                <c:pt idx="106">
                  <c:v>80.938788836501317</c:v>
                </c:pt>
                <c:pt idx="136">
                  <c:v>105.77564059458246</c:v>
                </c:pt>
                <c:pt idx="167">
                  <c:v>117.80762382080276</c:v>
                </c:pt>
                <c:pt idx="198">
                  <c:v>123.31777659525035</c:v>
                </c:pt>
                <c:pt idx="227">
                  <c:v>124.28094877902988</c:v>
                </c:pt>
                <c:pt idx="258">
                  <c:v>120.54288292781465</c:v>
                </c:pt>
                <c:pt idx="288">
                  <c:v>94.661389583977851</c:v>
                </c:pt>
                <c:pt idx="319">
                  <c:v>62.145020957620687</c:v>
                </c:pt>
                <c:pt idx="349">
                  <c:v>25.910326049029329</c:v>
                </c:pt>
                <c:pt idx="380">
                  <c:v>15.363630405709555</c:v>
                </c:pt>
                <c:pt idx="411">
                  <c:v>19.885734840413747</c:v>
                </c:pt>
                <c:pt idx="441">
                  <c:v>40.505689176644211</c:v>
                </c:pt>
                <c:pt idx="472">
                  <c:v>82.040549235563063</c:v>
                </c:pt>
                <c:pt idx="502">
                  <c:v>104.34579689704225</c:v>
                </c:pt>
                <c:pt idx="533">
                  <c:v>119.24912559323448</c:v>
                </c:pt>
                <c:pt idx="564">
                  <c:v>124.45770390135006</c:v>
                </c:pt>
                <c:pt idx="592">
                  <c:v>129.67177197597073</c:v>
                </c:pt>
                <c:pt idx="623">
                  <c:v>123.24737037204483</c:v>
                </c:pt>
                <c:pt idx="653">
                  <c:v>94.081084096418962</c:v>
                </c:pt>
                <c:pt idx="684">
                  <c:v>61.406867513274626</c:v>
                </c:pt>
                <c:pt idx="714">
                  <c:v>25.377234765527756</c:v>
                </c:pt>
                <c:pt idx="745">
                  <c:v>14.606396891514056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F595-4141-A914-5A20A00A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7457336"/>
        <c:axId val="707457728"/>
        <c:extLst/>
      </c:barChart>
      <c:catAx>
        <c:axId val="70745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rgbClr val="006699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07457728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6699"/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s-ES" b="0" i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3.6580732700135683E-2"/>
              <c:y val="6.91756050178767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006699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7336"/>
        <c:crosses val="autoZero"/>
        <c:crossBetween val="between"/>
        <c:majorUnit val="100"/>
      </c:valAx>
      <c:spPr>
        <a:solidFill>
          <a:srgbClr val="F5F5F5"/>
        </a:solidFill>
        <a:ln>
          <a:noFill/>
        </a:ln>
      </c:spPr>
    </c:plotArea>
    <c:legend>
      <c:legendPos val="t"/>
      <c:layout>
        <c:manualLayout>
          <c:xMode val="edge"/>
          <c:yMode val="edge"/>
          <c:x val="0.31693273076279305"/>
          <c:y val="1.5748031496062992E-2"/>
          <c:w val="0.33357008799951565"/>
          <c:h val="8.5205117076900816E-2"/>
        </c:manualLayout>
      </c:layout>
      <c:overlay val="0"/>
    </c:legend>
    <c:plotVisOnly val="1"/>
    <c:dispBlanksAs val="gap"/>
    <c:showDLblsOverMax val="0"/>
  </c:chart>
  <c:spPr>
    <a:solidFill>
      <a:srgbClr val="F5F5F5"/>
    </a:solidFill>
    <a:ln w="3175">
      <a:noFill/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verticalDpi="12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19245808559654E-2"/>
          <c:y val="0.14509060663849843"/>
          <c:w val="0.88296348670701863"/>
          <c:h val="0.65684680256901473"/>
        </c:manualLayout>
      </c:layout>
      <c:areaChart>
        <c:grouping val="standard"/>
        <c:varyColors val="0"/>
        <c:ser>
          <c:idx val="3"/>
          <c:order val="0"/>
          <c:tx>
            <c:strRef>
              <c:f>'Data 3'!$F$4</c:f>
              <c:strCache>
                <c:ptCount val="1"/>
                <c:pt idx="0">
                  <c:v>Máximo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'Data 3'!$F$5:$F$64</c:f>
              <c:numCache>
                <c:formatCode>#,##0\ _)</c:formatCode>
                <c:ptCount val="60"/>
                <c:pt idx="0">
                  <c:v>13030.265303050002</c:v>
                </c:pt>
                <c:pt idx="1">
                  <c:v>13350.687899449997</c:v>
                </c:pt>
                <c:pt idx="2">
                  <c:v>13867.618216399997</c:v>
                </c:pt>
                <c:pt idx="3">
                  <c:v>13950.648185050002</c:v>
                </c:pt>
                <c:pt idx="4">
                  <c:v>14154.758919950002</c:v>
                </c:pt>
                <c:pt idx="5">
                  <c:v>13861.50749955</c:v>
                </c:pt>
                <c:pt idx="6">
                  <c:v>12411.383130949995</c:v>
                </c:pt>
                <c:pt idx="7">
                  <c:v>11082.055950350004</c:v>
                </c:pt>
                <c:pt idx="8">
                  <c:v>10288.729394799997</c:v>
                </c:pt>
                <c:pt idx="9">
                  <c:v>9948.8780525499988</c:v>
                </c:pt>
                <c:pt idx="10">
                  <c:v>11222.871138699997</c:v>
                </c:pt>
                <c:pt idx="11">
                  <c:v>13273.133537799993</c:v>
                </c:pt>
                <c:pt idx="12">
                  <c:v>13035.252519200001</c:v>
                </c:pt>
                <c:pt idx="13">
                  <c:v>13419.170344149999</c:v>
                </c:pt>
                <c:pt idx="14">
                  <c:v>13898.837668799999</c:v>
                </c:pt>
                <c:pt idx="15">
                  <c:v>13999.32071715</c:v>
                </c:pt>
                <c:pt idx="16">
                  <c:v>14194.180336200001</c:v>
                </c:pt>
                <c:pt idx="17">
                  <c:v>13918.899108600002</c:v>
                </c:pt>
                <c:pt idx="18">
                  <c:v>12486.880997399992</c:v>
                </c:pt>
                <c:pt idx="19">
                  <c:v>11155.732386300004</c:v>
                </c:pt>
                <c:pt idx="20">
                  <c:v>10360.471131599998</c:v>
                </c:pt>
                <c:pt idx="21">
                  <c:v>10037.671056599998</c:v>
                </c:pt>
                <c:pt idx="22">
                  <c:v>11248.176501599997</c:v>
                </c:pt>
                <c:pt idx="23">
                  <c:v>13212.158572249993</c:v>
                </c:pt>
                <c:pt idx="24">
                  <c:v>13040.239735350002</c:v>
                </c:pt>
                <c:pt idx="25">
                  <c:v>13487.652788849999</c:v>
                </c:pt>
                <c:pt idx="26">
                  <c:v>13930.057121199998</c:v>
                </c:pt>
                <c:pt idx="27">
                  <c:v>14047.993249249999</c:v>
                </c:pt>
                <c:pt idx="28">
                  <c:v>14233.601752450002</c:v>
                </c:pt>
                <c:pt idx="29">
                  <c:v>13976.290717650001</c:v>
                </c:pt>
                <c:pt idx="30">
                  <c:v>12562.378863849992</c:v>
                </c:pt>
                <c:pt idx="31">
                  <c:v>11229.408822250003</c:v>
                </c:pt>
                <c:pt idx="32">
                  <c:v>10432.212868399996</c:v>
                </c:pt>
                <c:pt idx="33">
                  <c:v>10126.464060649998</c:v>
                </c:pt>
                <c:pt idx="34">
                  <c:v>11273.481864499998</c:v>
                </c:pt>
                <c:pt idx="35">
                  <c:v>13151.183606699993</c:v>
                </c:pt>
                <c:pt idx="36">
                  <c:v>13045.226951500001</c:v>
                </c:pt>
                <c:pt idx="37">
                  <c:v>13556.135233550001</c:v>
                </c:pt>
                <c:pt idx="38">
                  <c:v>13961.2765736</c:v>
                </c:pt>
                <c:pt idx="39">
                  <c:v>14096.665781349997</c:v>
                </c:pt>
                <c:pt idx="40">
                  <c:v>14273.023168700001</c:v>
                </c:pt>
                <c:pt idx="41">
                  <c:v>14033.682326700004</c:v>
                </c:pt>
                <c:pt idx="42">
                  <c:v>12637.876730299991</c:v>
                </c:pt>
                <c:pt idx="43">
                  <c:v>11303.085258200004</c:v>
                </c:pt>
                <c:pt idx="44">
                  <c:v>10503.954605199997</c:v>
                </c:pt>
                <c:pt idx="45">
                  <c:v>10198.405590699997</c:v>
                </c:pt>
                <c:pt idx="46">
                  <c:v>11298.787227399998</c:v>
                </c:pt>
                <c:pt idx="47">
                  <c:v>13090.208641149995</c:v>
                </c:pt>
                <c:pt idx="48">
                  <c:v>13050.214167650001</c:v>
                </c:pt>
                <c:pt idx="49">
                  <c:v>13624.617678250001</c:v>
                </c:pt>
                <c:pt idx="50">
                  <c:v>13992.496025999999</c:v>
                </c:pt>
                <c:pt idx="51">
                  <c:v>14145.338313449998</c:v>
                </c:pt>
                <c:pt idx="52">
                  <c:v>14312.444584950004</c:v>
                </c:pt>
                <c:pt idx="53">
                  <c:v>14091.073935750002</c:v>
                </c:pt>
                <c:pt idx="54">
                  <c:v>12713.374596749991</c:v>
                </c:pt>
                <c:pt idx="55">
                  <c:v>11376.761694150005</c:v>
                </c:pt>
                <c:pt idx="56">
                  <c:v>10575.696341999996</c:v>
                </c:pt>
                <c:pt idx="57">
                  <c:v>10270.347120749997</c:v>
                </c:pt>
                <c:pt idx="58">
                  <c:v>11324.092590299999</c:v>
                </c:pt>
                <c:pt idx="59">
                  <c:v>13029.233675599995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0-4AAB-9D0C-45639A8561D2}"/>
            </c:ext>
          </c:extLst>
        </c:ser>
        <c:ser>
          <c:idx val="4"/>
          <c:order val="1"/>
          <c:tx>
            <c:strRef>
              <c:f>'Data 3'!$G$4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rgbClr val="F5F5F5"/>
            </a:solidFill>
            <a:ln w="25400">
              <a:noFill/>
            </a:ln>
          </c:spP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'Data 3'!$G$5:$G$64</c:f>
              <c:numCache>
                <c:formatCode>#,##0\ _)</c:formatCode>
                <c:ptCount val="60"/>
                <c:pt idx="0">
                  <c:v>5467.9549016999981</c:v>
                </c:pt>
                <c:pt idx="1">
                  <c:v>5578.6608586499988</c:v>
                </c:pt>
                <c:pt idx="2">
                  <c:v>5886.7781087999983</c:v>
                </c:pt>
                <c:pt idx="3">
                  <c:v>7160.980094999999</c:v>
                </c:pt>
                <c:pt idx="4">
                  <c:v>7197.9099209999968</c:v>
                </c:pt>
                <c:pt idx="5">
                  <c:v>6659.6807604989417</c:v>
                </c:pt>
                <c:pt idx="6">
                  <c:v>5800.1947457021333</c:v>
                </c:pt>
                <c:pt idx="7">
                  <c:v>5069.3133357481856</c:v>
                </c:pt>
                <c:pt idx="8">
                  <c:v>4739.6054379773832</c:v>
                </c:pt>
                <c:pt idx="9">
                  <c:v>4467.0470089624023</c:v>
                </c:pt>
                <c:pt idx="10">
                  <c:v>4812.1705738000001</c:v>
                </c:pt>
                <c:pt idx="11">
                  <c:v>5316.2767810999994</c:v>
                </c:pt>
                <c:pt idx="12">
                  <c:v>5477.0266986999977</c:v>
                </c:pt>
                <c:pt idx="13">
                  <c:v>5596.8493599999993</c:v>
                </c:pt>
                <c:pt idx="14">
                  <c:v>5950.5832111499976</c:v>
                </c:pt>
                <c:pt idx="15">
                  <c:v>7213.8650399999988</c:v>
                </c:pt>
                <c:pt idx="16">
                  <c:v>7275.1757219999972</c:v>
                </c:pt>
                <c:pt idx="17">
                  <c:v>6720.2938423489422</c:v>
                </c:pt>
                <c:pt idx="18">
                  <c:v>5861.5753199858218</c:v>
                </c:pt>
                <c:pt idx="19">
                  <c:v>5122.4186417062165</c:v>
                </c:pt>
                <c:pt idx="20">
                  <c:v>4769.6031145773832</c:v>
                </c:pt>
                <c:pt idx="21">
                  <c:v>4490.9091346624027</c:v>
                </c:pt>
                <c:pt idx="22">
                  <c:v>4818.1352348499995</c:v>
                </c:pt>
                <c:pt idx="23">
                  <c:v>5311.2606904000004</c:v>
                </c:pt>
                <c:pt idx="24">
                  <c:v>5486.0984956999982</c:v>
                </c:pt>
                <c:pt idx="25">
                  <c:v>5615.0378613499997</c:v>
                </c:pt>
                <c:pt idx="26">
                  <c:v>6014.3883134999978</c:v>
                </c:pt>
                <c:pt idx="27">
                  <c:v>7267.1733878570958</c:v>
                </c:pt>
                <c:pt idx="28">
                  <c:v>7325.0050030361872</c:v>
                </c:pt>
                <c:pt idx="29">
                  <c:v>6772.5070219186337</c:v>
                </c:pt>
                <c:pt idx="30">
                  <c:v>5915.1664204949993</c:v>
                </c:pt>
                <c:pt idx="31">
                  <c:v>5168.0545450397494</c:v>
                </c:pt>
                <c:pt idx="32">
                  <c:v>4785.5655401029526</c:v>
                </c:pt>
                <c:pt idx="33">
                  <c:v>4514.7712603624032</c:v>
                </c:pt>
                <c:pt idx="34">
                  <c:v>4824.0998959000008</c:v>
                </c:pt>
                <c:pt idx="35">
                  <c:v>5306.2445997000004</c:v>
                </c:pt>
                <c:pt idx="36">
                  <c:v>5495.1702926999978</c:v>
                </c:pt>
                <c:pt idx="37">
                  <c:v>5633.2263627000011</c:v>
                </c:pt>
                <c:pt idx="38">
                  <c:v>6078.193415849998</c:v>
                </c:pt>
                <c:pt idx="39">
                  <c:v>7320.4817357141919</c:v>
                </c:pt>
                <c:pt idx="40">
                  <c:v>7374.8342840723762</c:v>
                </c:pt>
                <c:pt idx="41">
                  <c:v>6824.7202014883251</c:v>
                </c:pt>
                <c:pt idx="42">
                  <c:v>5968.7575210041769</c:v>
                </c:pt>
                <c:pt idx="43">
                  <c:v>5213.6904483732833</c:v>
                </c:pt>
                <c:pt idx="44">
                  <c:v>4801.527965628522</c:v>
                </c:pt>
                <c:pt idx="45">
                  <c:v>4538.6333860624027</c:v>
                </c:pt>
                <c:pt idx="46">
                  <c:v>4803.1739069499999</c:v>
                </c:pt>
                <c:pt idx="47">
                  <c:v>5281.5086990000018</c:v>
                </c:pt>
                <c:pt idx="48">
                  <c:v>5504.2420896999975</c:v>
                </c:pt>
                <c:pt idx="49">
                  <c:v>5651.4148640500007</c:v>
                </c:pt>
                <c:pt idx="50">
                  <c:v>6141.9985181999982</c:v>
                </c:pt>
                <c:pt idx="51">
                  <c:v>7373.7900835712881</c:v>
                </c:pt>
                <c:pt idx="52">
                  <c:v>7424.6635651085671</c:v>
                </c:pt>
                <c:pt idx="53">
                  <c:v>6876.9333810580165</c:v>
                </c:pt>
                <c:pt idx="54">
                  <c:v>6022.3486215133544</c:v>
                </c:pt>
                <c:pt idx="55">
                  <c:v>5259.3263517068171</c:v>
                </c:pt>
                <c:pt idx="56">
                  <c:v>4817.4903911540914</c:v>
                </c:pt>
                <c:pt idx="57">
                  <c:v>4562.4955117624031</c:v>
                </c:pt>
                <c:pt idx="58">
                  <c:v>4782.2479179999991</c:v>
                </c:pt>
                <c:pt idx="59">
                  <c:v>5256.7727983000023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0-4AAB-9D0C-45639A856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459688"/>
        <c:axId val="707460080"/>
      </c:areaChart>
      <c:lineChart>
        <c:grouping val="standard"/>
        <c:varyColors val="0"/>
        <c:ser>
          <c:idx val="0"/>
          <c:order val="2"/>
          <c:tx>
            <c:strRef>
              <c:f>'Data 3'!$H$4</c:f>
              <c:strCache>
                <c:ptCount val="1"/>
                <c:pt idx="0">
                  <c:v>Media estadística (GWh)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'Data 3'!$H$5:$H$64</c:f>
              <c:numCache>
                <c:formatCode>#,##0\ _)</c:formatCode>
                <c:ptCount val="60"/>
                <c:pt idx="0">
                  <c:v>9460.7335985820428</c:v>
                </c:pt>
                <c:pt idx="1">
                  <c:v>10003.035437810451</c:v>
                </c:pt>
                <c:pt idx="2">
                  <c:v>10720.346582784256</c:v>
                </c:pt>
                <c:pt idx="3">
                  <c:v>11307.143756783118</c:v>
                </c:pt>
                <c:pt idx="4">
                  <c:v>11468.407586706651</c:v>
                </c:pt>
                <c:pt idx="5">
                  <c:v>10927.520460105234</c:v>
                </c:pt>
                <c:pt idx="6">
                  <c:v>9824.1360547772583</c:v>
                </c:pt>
                <c:pt idx="7">
                  <c:v>8745.5835792961407</c:v>
                </c:pt>
                <c:pt idx="8">
                  <c:v>7973.9046291740378</c:v>
                </c:pt>
                <c:pt idx="9">
                  <c:v>7820.7365874517254</c:v>
                </c:pt>
                <c:pt idx="10">
                  <c:v>8187.5351249509931</c:v>
                </c:pt>
                <c:pt idx="11">
                  <c:v>8633.7092310648623</c:v>
                </c:pt>
                <c:pt idx="12">
                  <c:v>9325.0652119229526</c:v>
                </c:pt>
                <c:pt idx="13">
                  <c:v>10034.297981343811</c:v>
                </c:pt>
                <c:pt idx="14">
                  <c:v>10651.382707382183</c:v>
                </c:pt>
                <c:pt idx="15">
                  <c:v>11224.845272938524</c:v>
                </c:pt>
                <c:pt idx="16">
                  <c:v>11376.573024106245</c:v>
                </c:pt>
                <c:pt idx="17">
                  <c:v>10871.053378959414</c:v>
                </c:pt>
                <c:pt idx="18">
                  <c:v>9714.3243532549059</c:v>
                </c:pt>
                <c:pt idx="19">
                  <c:v>8618.9540563929877</c:v>
                </c:pt>
                <c:pt idx="20">
                  <c:v>7853.1852055328782</c:v>
                </c:pt>
                <c:pt idx="21">
                  <c:v>7700.931035509464</c:v>
                </c:pt>
                <c:pt idx="22">
                  <c:v>8119.3286799822454</c:v>
                </c:pt>
                <c:pt idx="23">
                  <c:v>8643.2465402423641</c:v>
                </c:pt>
                <c:pt idx="24">
                  <c:v>9345.1985046020109</c:v>
                </c:pt>
                <c:pt idx="25">
                  <c:v>10020.752600659313</c:v>
                </c:pt>
                <c:pt idx="26">
                  <c:v>10628.434723363</c:v>
                </c:pt>
                <c:pt idx="27">
                  <c:v>11226.165030795621</c:v>
                </c:pt>
                <c:pt idx="28">
                  <c:v>11367.959959142432</c:v>
                </c:pt>
                <c:pt idx="29">
                  <c:v>10854.516130029104</c:v>
                </c:pt>
                <c:pt idx="30">
                  <c:v>9688.0502232640847</c:v>
                </c:pt>
                <c:pt idx="31">
                  <c:v>8576.9264407265182</c:v>
                </c:pt>
                <c:pt idx="32">
                  <c:v>7781.2152055584493</c:v>
                </c:pt>
                <c:pt idx="33">
                  <c:v>7613.3641368904337</c:v>
                </c:pt>
                <c:pt idx="34">
                  <c:v>7991.0891993394935</c:v>
                </c:pt>
                <c:pt idx="35">
                  <c:v>8518.007405024804</c:v>
                </c:pt>
                <c:pt idx="36">
                  <c:v>9256.8070597800142</c:v>
                </c:pt>
                <c:pt idx="37">
                  <c:v>9899.4168212792774</c:v>
                </c:pt>
                <c:pt idx="38">
                  <c:v>10511.775118190948</c:v>
                </c:pt>
                <c:pt idx="39">
                  <c:v>11066.351444386546</c:v>
                </c:pt>
                <c:pt idx="40">
                  <c:v>11196.411789447282</c:v>
                </c:pt>
                <c:pt idx="41">
                  <c:v>10706.264048059809</c:v>
                </c:pt>
                <c:pt idx="42">
                  <c:v>9551.05530403394</c:v>
                </c:pt>
                <c:pt idx="43">
                  <c:v>8444.0754629588773</c:v>
                </c:pt>
                <c:pt idx="44">
                  <c:v>7672.7940631912497</c:v>
                </c:pt>
                <c:pt idx="45">
                  <c:v>7534.5096632163304</c:v>
                </c:pt>
                <c:pt idx="46">
                  <c:v>7935.87371500469</c:v>
                </c:pt>
                <c:pt idx="47">
                  <c:v>8466.130292548356</c:v>
                </c:pt>
                <c:pt idx="48">
                  <c:v>9240.0485735656985</c:v>
                </c:pt>
                <c:pt idx="49">
                  <c:v>9933.6137851544518</c:v>
                </c:pt>
                <c:pt idx="50">
                  <c:v>10635.40697301189</c:v>
                </c:pt>
                <c:pt idx="51">
                  <c:v>11219.686175859746</c:v>
                </c:pt>
                <c:pt idx="52">
                  <c:v>11351.635380197906</c:v>
                </c:pt>
                <c:pt idx="53">
                  <c:v>10855.515463360101</c:v>
                </c:pt>
                <c:pt idx="54">
                  <c:v>9681.0422432915329</c:v>
                </c:pt>
                <c:pt idx="55">
                  <c:v>8548.0662227424091</c:v>
                </c:pt>
                <c:pt idx="56">
                  <c:v>7777.3659905532668</c:v>
                </c:pt>
                <c:pt idx="57">
                  <c:v>7669.2419293821104</c:v>
                </c:pt>
                <c:pt idx="58">
                  <c:v>8062.114649941509</c:v>
                </c:pt>
                <c:pt idx="59">
                  <c:v>8582.1752510786991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0-4AAB-9D0C-45639A8561D2}"/>
            </c:ext>
          </c:extLst>
        </c:ser>
        <c:ser>
          <c:idx val="1"/>
          <c:order val="3"/>
          <c:tx>
            <c:strRef>
              <c:f>'Data 3'!$E$3:$E$4</c:f>
              <c:strCache>
                <c:ptCount val="2"/>
                <c:pt idx="0">
                  <c:v>Capacidad </c:v>
                </c:pt>
                <c:pt idx="1">
                  <c:v>máxima (GWh)</c:v>
                </c:pt>
              </c:strCache>
            </c:strRef>
          </c:tx>
          <c:spPr>
            <a:ln w="25400">
              <a:solidFill>
                <a:srgbClr val="92D050"/>
              </a:solidFill>
            </a:ln>
          </c:spPr>
          <c:marker>
            <c:symbol val="none"/>
          </c:marke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'Data 3'!$E$5:$E$64</c:f>
              <c:numCache>
                <c:formatCode>#,##0\ _)</c:formatCode>
                <c:ptCount val="60"/>
                <c:pt idx="0">
                  <c:v>18538.071</c:v>
                </c:pt>
                <c:pt idx="1">
                  <c:v>18538.071</c:v>
                </c:pt>
                <c:pt idx="2">
                  <c:v>18538.071</c:v>
                </c:pt>
                <c:pt idx="3">
                  <c:v>18538.071</c:v>
                </c:pt>
                <c:pt idx="4">
                  <c:v>18538.071</c:v>
                </c:pt>
                <c:pt idx="5">
                  <c:v>18538.071</c:v>
                </c:pt>
                <c:pt idx="6">
                  <c:v>18538.071</c:v>
                </c:pt>
                <c:pt idx="7">
                  <c:v>18538.071</c:v>
                </c:pt>
                <c:pt idx="8">
                  <c:v>18538.071</c:v>
                </c:pt>
                <c:pt idx="9">
                  <c:v>18538.071</c:v>
                </c:pt>
                <c:pt idx="10">
                  <c:v>18538.071</c:v>
                </c:pt>
                <c:pt idx="11">
                  <c:v>18538.071</c:v>
                </c:pt>
                <c:pt idx="12">
                  <c:v>18538.071</c:v>
                </c:pt>
                <c:pt idx="13">
                  <c:v>18538.071</c:v>
                </c:pt>
                <c:pt idx="14">
                  <c:v>18538.071</c:v>
                </c:pt>
                <c:pt idx="15">
                  <c:v>18538.071</c:v>
                </c:pt>
                <c:pt idx="16">
                  <c:v>18538.071</c:v>
                </c:pt>
                <c:pt idx="17">
                  <c:v>18538.071</c:v>
                </c:pt>
                <c:pt idx="18">
                  <c:v>18538.071</c:v>
                </c:pt>
                <c:pt idx="19">
                  <c:v>18538.071</c:v>
                </c:pt>
                <c:pt idx="20">
                  <c:v>18538.071</c:v>
                </c:pt>
                <c:pt idx="21">
                  <c:v>18538.071</c:v>
                </c:pt>
                <c:pt idx="22">
                  <c:v>18538.071</c:v>
                </c:pt>
                <c:pt idx="23">
                  <c:v>18538.071</c:v>
                </c:pt>
                <c:pt idx="24">
                  <c:v>18538.071</c:v>
                </c:pt>
                <c:pt idx="25">
                  <c:v>18538.071</c:v>
                </c:pt>
                <c:pt idx="26">
                  <c:v>18538.071</c:v>
                </c:pt>
                <c:pt idx="27">
                  <c:v>18538.071</c:v>
                </c:pt>
                <c:pt idx="28">
                  <c:v>18538.071</c:v>
                </c:pt>
                <c:pt idx="29">
                  <c:v>18538.071</c:v>
                </c:pt>
                <c:pt idx="30">
                  <c:v>18538.071</c:v>
                </c:pt>
                <c:pt idx="31">
                  <c:v>18538.071</c:v>
                </c:pt>
                <c:pt idx="32">
                  <c:v>18538.071</c:v>
                </c:pt>
                <c:pt idx="33">
                  <c:v>18538.071</c:v>
                </c:pt>
                <c:pt idx="34">
                  <c:v>18538.071</c:v>
                </c:pt>
                <c:pt idx="35">
                  <c:v>18538.071</c:v>
                </c:pt>
                <c:pt idx="36">
                  <c:v>18538.071</c:v>
                </c:pt>
                <c:pt idx="37">
                  <c:v>18538.071</c:v>
                </c:pt>
                <c:pt idx="38">
                  <c:v>18538.071</c:v>
                </c:pt>
                <c:pt idx="39">
                  <c:v>18538.071</c:v>
                </c:pt>
                <c:pt idx="40">
                  <c:v>18538.071</c:v>
                </c:pt>
                <c:pt idx="41">
                  <c:v>18538.071</c:v>
                </c:pt>
                <c:pt idx="42">
                  <c:v>18538.071</c:v>
                </c:pt>
                <c:pt idx="43">
                  <c:v>18538.071</c:v>
                </c:pt>
                <c:pt idx="44">
                  <c:v>18538.071</c:v>
                </c:pt>
                <c:pt idx="45">
                  <c:v>18538.071</c:v>
                </c:pt>
                <c:pt idx="46">
                  <c:v>18538.071</c:v>
                </c:pt>
                <c:pt idx="47">
                  <c:v>18538.071</c:v>
                </c:pt>
                <c:pt idx="48">
                  <c:v>18538.071</c:v>
                </c:pt>
                <c:pt idx="49">
                  <c:v>18538.071</c:v>
                </c:pt>
                <c:pt idx="50">
                  <c:v>18538.071</c:v>
                </c:pt>
                <c:pt idx="51">
                  <c:v>18538.071</c:v>
                </c:pt>
                <c:pt idx="52">
                  <c:v>18538.071</c:v>
                </c:pt>
                <c:pt idx="53">
                  <c:v>18538.071</c:v>
                </c:pt>
                <c:pt idx="54">
                  <c:v>18538.071</c:v>
                </c:pt>
                <c:pt idx="55">
                  <c:v>18538.071</c:v>
                </c:pt>
                <c:pt idx="56">
                  <c:v>18538.071</c:v>
                </c:pt>
                <c:pt idx="57">
                  <c:v>18538.071</c:v>
                </c:pt>
                <c:pt idx="58">
                  <c:v>18538.071</c:v>
                </c:pt>
                <c:pt idx="59">
                  <c:v>18538.071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70-4AAB-9D0C-45639A8561D2}"/>
            </c:ext>
          </c:extLst>
        </c:ser>
        <c:ser>
          <c:idx val="2"/>
          <c:order val="4"/>
          <c:tx>
            <c:strRef>
              <c:f>'Data 3'!$D$4</c:f>
              <c:strCache>
                <c:ptCount val="1"/>
                <c:pt idx="0">
                  <c:v>Reservas (GWh)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'Data 3'!$D$5:$D$64</c:f>
              <c:numCache>
                <c:formatCode>#,##0</c:formatCode>
                <c:ptCount val="60"/>
                <c:pt idx="0">
                  <c:v>9758.5157368181899</c:v>
                </c:pt>
                <c:pt idx="1">
                  <c:v>12661.5058106672</c:v>
                </c:pt>
                <c:pt idx="2">
                  <c:v>12144.926731958538</c:v>
                </c:pt>
                <c:pt idx="3">
                  <c:v>11299.1892331082</c:v>
                </c:pt>
                <c:pt idx="4">
                  <c:v>11113.845787991901</c:v>
                </c:pt>
                <c:pt idx="5">
                  <c:v>10415.710777083699</c:v>
                </c:pt>
                <c:pt idx="6">
                  <c:v>8744.6750995529528</c:v>
                </c:pt>
                <c:pt idx="7">
                  <c:v>7124.7383119369397</c:v>
                </c:pt>
                <c:pt idx="8">
                  <c:v>6314.3165171768396</c:v>
                </c:pt>
                <c:pt idx="9">
                  <c:v>5952.5394311548098</c:v>
                </c:pt>
                <c:pt idx="10">
                  <c:v>5955.5060306251098</c:v>
                </c:pt>
                <c:pt idx="11">
                  <c:v>6678.5636735501203</c:v>
                </c:pt>
                <c:pt idx="12">
                  <c:v>7030.3147235812303</c:v>
                </c:pt>
                <c:pt idx="13">
                  <c:v>6849.7365063100897</c:v>
                </c:pt>
                <c:pt idx="14">
                  <c:v>7242.5224796164302</c:v>
                </c:pt>
                <c:pt idx="15">
                  <c:v>7896.3920571419603</c:v>
                </c:pt>
                <c:pt idx="16">
                  <c:v>7862.6649207238397</c:v>
                </c:pt>
                <c:pt idx="17">
                  <c:v>7336.6756913938698</c:v>
                </c:pt>
                <c:pt idx="18">
                  <c:v>6503.7333101836002</c:v>
                </c:pt>
                <c:pt idx="19">
                  <c:v>5663.3995666707096</c:v>
                </c:pt>
                <c:pt idx="20">
                  <c:v>4854.8048105114403</c:v>
                </c:pt>
                <c:pt idx="21">
                  <c:v>4989.2516276194901</c:v>
                </c:pt>
                <c:pt idx="22">
                  <c:v>5789.2389871449896</c:v>
                </c:pt>
                <c:pt idx="23">
                  <c:v>8226.3793556488708</c:v>
                </c:pt>
                <c:pt idx="24">
                  <c:v>10223.608293560101</c:v>
                </c:pt>
                <c:pt idx="25">
                  <c:v>9799.5666123993706</c:v>
                </c:pt>
                <c:pt idx="26">
                  <c:v>10212.192476558999</c:v>
                </c:pt>
                <c:pt idx="27">
                  <c:v>9885.1331418185291</c:v>
                </c:pt>
                <c:pt idx="28">
                  <c:v>9365.4005860970192</c:v>
                </c:pt>
                <c:pt idx="29">
                  <c:v>9135.7508606141801</c:v>
                </c:pt>
                <c:pt idx="30">
                  <c:v>8175.9128053970835</c:v>
                </c:pt>
                <c:pt idx="31">
                  <c:v>7267.4230046471803</c:v>
                </c:pt>
                <c:pt idx="32">
                  <c:v>7008.4596426560602</c:v>
                </c:pt>
                <c:pt idx="33">
                  <c:v>7614.13469651794</c:v>
                </c:pt>
                <c:pt idx="34">
                  <c:v>9142.8206733039697</c:v>
                </c:pt>
                <c:pt idx="35">
                  <c:v>9446.2258304710394</c:v>
                </c:pt>
                <c:pt idx="36">
                  <c:v>10688.2040657137</c:v>
                </c:pt>
                <c:pt idx="37">
                  <c:v>11221.4886575035</c:v>
                </c:pt>
                <c:pt idx="38">
                  <c:v>13037.077126418901</c:v>
                </c:pt>
                <c:pt idx="39">
                  <c:v>13948.444329464</c:v>
                </c:pt>
                <c:pt idx="40">
                  <c:v>14172.663355012501</c:v>
                </c:pt>
                <c:pt idx="41">
                  <c:v>13422.185926005801</c:v>
                </c:pt>
                <c:pt idx="42">
                  <c:v>11989.9537651518</c:v>
                </c:pt>
                <c:pt idx="43">
                  <c:v>10414.1239856706</c:v>
                </c:pt>
                <c:pt idx="44">
                  <c:v>9721.2123072402792</c:v>
                </c:pt>
                <c:pt idx="45">
                  <c:v>10172.0387333156</c:v>
                </c:pt>
                <c:pt idx="46">
                  <c:v>9729.7201887363699</c:v>
                </c:pt>
                <c:pt idx="47">
                  <c:v>9697.9008206068702</c:v>
                </c:pt>
                <c:pt idx="48">
                  <c:v>10662.1502703717</c:v>
                </c:pt>
                <c:pt idx="49">
                  <c:v>11118.121739063799</c:v>
                </c:pt>
                <c:pt idx="50">
                  <c:v>13574.769505443999</c:v>
                </c:pt>
                <c:pt idx="51">
                  <c:v>14969.985800696601</c:v>
                </c:pt>
                <c:pt idx="52">
                  <c:v>15463.717740821099</c:v>
                </c:pt>
                <c:pt idx="53">
                  <c:v>14590.258003320499</c:v>
                </c:pt>
                <c:pt idx="54">
                  <c:v>13127.2878467726</c:v>
                </c:pt>
                <c:pt idx="55">
                  <c:v>11592.3052743925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70-4AAB-9D0C-45639A856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459688"/>
        <c:axId val="707460080"/>
      </c:lineChart>
      <c:lineChart>
        <c:grouping val="standard"/>
        <c:varyColors val="0"/>
        <c:ser>
          <c:idx val="5"/>
          <c:order val="5"/>
          <c:tx>
            <c:strRef>
              <c:f>'Data 3'!$I$4</c:f>
              <c:strCache>
                <c:ptCount val="1"/>
                <c:pt idx="0">
                  <c:v>% Llenado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'Data 3'!$I$5:$I$64</c:f>
              <c:numCache>
                <c:formatCode>0.0</c:formatCode>
                <c:ptCount val="60"/>
                <c:pt idx="0">
                  <c:v>52.640405448971414</c:v>
                </c:pt>
                <c:pt idx="1">
                  <c:v>68.300017896507143</c:v>
                </c:pt>
                <c:pt idx="2">
                  <c:v>65.513433042513086</c:v>
                </c:pt>
                <c:pt idx="3">
                  <c:v>60.951267438279856</c:v>
                </c:pt>
                <c:pt idx="4">
                  <c:v>59.951468456410062</c:v>
                </c:pt>
                <c:pt idx="5">
                  <c:v>56.185515618554369</c:v>
                </c:pt>
                <c:pt idx="6">
                  <c:v>47.171440327059663</c:v>
                </c:pt>
                <c:pt idx="7">
                  <c:v>38.433008007882478</c:v>
                </c:pt>
                <c:pt idx="8">
                  <c:v>34.061346065493218</c:v>
                </c:pt>
                <c:pt idx="9">
                  <c:v>32.109810298788958</c:v>
                </c:pt>
                <c:pt idx="10">
                  <c:v>32.125813039690641</c:v>
                </c:pt>
                <c:pt idx="11">
                  <c:v>36.026206143832987</c:v>
                </c:pt>
                <c:pt idx="12">
                  <c:v>37.923658419375087</c:v>
                </c:pt>
                <c:pt idx="13">
                  <c:v>36.949564527561094</c:v>
                </c:pt>
                <c:pt idx="14">
                  <c:v>39.068371674789844</c:v>
                </c:pt>
                <c:pt idx="15">
                  <c:v>42.595543285717049</c:v>
                </c:pt>
                <c:pt idx="16">
                  <c:v>42.413608841631039</c:v>
                </c:pt>
                <c:pt idx="17">
                  <c:v>39.576262769701714</c:v>
                </c:pt>
                <c:pt idx="18">
                  <c:v>35.083117926258886</c:v>
                </c:pt>
                <c:pt idx="19">
                  <c:v>30.550101823812785</c:v>
                </c:pt>
                <c:pt idx="20">
                  <c:v>26.188295483987741</c:v>
                </c:pt>
                <c:pt idx="21">
                  <c:v>26.913542555854331</c:v>
                </c:pt>
                <c:pt idx="22">
                  <c:v>31.228917977199405</c:v>
                </c:pt>
                <c:pt idx="23">
                  <c:v>44.375595258259992</c:v>
                </c:pt>
                <c:pt idx="24">
                  <c:v>55.149256325321552</c:v>
                </c:pt>
                <c:pt idx="25">
                  <c:v>52.861846372253993</c:v>
                </c:pt>
                <c:pt idx="26">
                  <c:v>55.087675932188404</c:v>
                </c:pt>
                <c:pt idx="27">
                  <c:v>53.323418287795576</c:v>
                </c:pt>
                <c:pt idx="28">
                  <c:v>50.51982261852929</c:v>
                </c:pt>
                <c:pt idx="29">
                  <c:v>49.281022068661727</c:v>
                </c:pt>
                <c:pt idx="30">
                  <c:v>44.103363318638081</c:v>
                </c:pt>
                <c:pt idx="31">
                  <c:v>39.202692689261895</c:v>
                </c:pt>
                <c:pt idx="32">
                  <c:v>37.805765457776381</c:v>
                </c:pt>
                <c:pt idx="33">
                  <c:v>41.07296113235266</c:v>
                </c:pt>
                <c:pt idx="34">
                  <c:v>49.319158791138349</c:v>
                </c:pt>
                <c:pt idx="35">
                  <c:v>50.955818598769199</c:v>
                </c:pt>
                <c:pt idx="36">
                  <c:v>57.655427394326523</c:v>
                </c:pt>
                <c:pt idx="37">
                  <c:v>60.532126872874201</c:v>
                </c:pt>
                <c:pt idx="38">
                  <c:v>70.325963938852652</c:v>
                </c:pt>
                <c:pt idx="39">
                  <c:v>75.242156152406579</c:v>
                </c:pt>
                <c:pt idx="40">
                  <c:v>76.451661853126467</c:v>
                </c:pt>
                <c:pt idx="41">
                  <c:v>72.403358073263405</c:v>
                </c:pt>
                <c:pt idx="42">
                  <c:v>64.677461668756152</c:v>
                </c:pt>
                <c:pt idx="43">
                  <c:v>56.176955982478439</c:v>
                </c:pt>
                <c:pt idx="44">
                  <c:v>52.439179390564853</c:v>
                </c:pt>
                <c:pt idx="45">
                  <c:v>54.871074413921491</c:v>
                </c:pt>
                <c:pt idx="46">
                  <c:v>52.485073494088837</c:v>
                </c:pt>
                <c:pt idx="47">
                  <c:v>52.313430133085959</c:v>
                </c:pt>
                <c:pt idx="48">
                  <c:v>57.514885288613357</c:v>
                </c:pt>
                <c:pt idx="49">
                  <c:v>59.974534238561283</c:v>
                </c:pt>
                <c:pt idx="50">
                  <c:v>73.226440363962354</c:v>
                </c:pt>
                <c:pt idx="51">
                  <c:v>80.752661917718413</c:v>
                </c:pt>
                <c:pt idx="52">
                  <c:v>83.416002349009773</c:v>
                </c:pt>
                <c:pt idx="53">
                  <c:v>78.704294547801112</c:v>
                </c:pt>
                <c:pt idx="54">
                  <c:v>70.812588034497224</c:v>
                </c:pt>
                <c:pt idx="55">
                  <c:v>62.532424621701466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0-4AAB-9D0C-45639A856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460864"/>
        <c:axId val="707460472"/>
      </c:lineChart>
      <c:catAx>
        <c:axId val="70745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4F81BD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600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07460080"/>
        <c:scaling>
          <c:orientation val="minMax"/>
          <c:max val="19000"/>
          <c:min val="30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s-ES" b="0" i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2.2761583373506884E-2"/>
              <c:y val="4.99731174819834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accent1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9688"/>
        <c:crosses val="autoZero"/>
        <c:crossBetween val="between"/>
        <c:majorUnit val="2000"/>
      </c:valAx>
      <c:valAx>
        <c:axId val="707460472"/>
        <c:scaling>
          <c:orientation val="minMax"/>
          <c:min val="10"/>
        </c:scaling>
        <c:delete val="0"/>
        <c:axPos val="r"/>
        <c:numFmt formatCode="0.0" sourceLinked="1"/>
        <c:majorTickMark val="out"/>
        <c:minorTickMark val="none"/>
        <c:tickLblPos val="nextTo"/>
        <c:spPr>
          <a:ln w="3175">
            <a:solidFill>
              <a:schemeClr val="accent1"/>
            </a:solidFill>
            <a:prstDash val="sysDot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707460864"/>
        <c:crosses val="max"/>
        <c:crossBetween val="between"/>
      </c:valAx>
      <c:catAx>
        <c:axId val="70746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46047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64750477618869E-2"/>
          <c:y val="2.3175697551620467E-2"/>
          <c:w val="0.87877672433802922"/>
          <c:h val="0.10752485532510238"/>
        </c:manualLayout>
      </c:layout>
      <c:overlay val="0"/>
      <c:spPr>
        <a:solidFill>
          <a:srgbClr val="F5F5F5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4563"/>
              </a:solidFill>
              <a:latin typeface="Arial" panose="020B0604020202020204" pitchFamily="34" charset="0"/>
              <a:ea typeface="Geneva"/>
              <a:cs typeface="Arial" panose="020B0604020202020204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solidFill>
      <a:srgbClr val="F5F5F5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54603888799612E-2"/>
          <c:y val="0.14247647890167575"/>
          <c:w val="0.83628577856339403"/>
          <c:h val="0.7828558489012403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Lbls>
            <c:dLbl>
              <c:idx val="0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D3-46A2-BE10-65CF95F08CB2}"/>
                </c:ext>
              </c:extLst>
            </c:dLbl>
            <c:dLbl>
              <c:idx val="1"/>
              <c:layout>
                <c:manualLayout>
                  <c:x val="0.77103802024746904"/>
                  <c:y val="-5.128205128205128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26-4FFF-9C73-D4129146A19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Dat_01!$H$34:$H$35</c:f>
              <c:strCache>
                <c:ptCount val="2"/>
                <c:pt idx="0">
                  <c:v>Turbinación bombeo</c:v>
                </c:pt>
                <c:pt idx="1">
                  <c:v>Baterías</c:v>
                </c:pt>
              </c:strCache>
            </c:strRef>
          </c:cat>
          <c:val>
            <c:numRef>
              <c:f>Dat_01!$J$34:$J$35</c:f>
              <c:numCache>
                <c:formatCode>0.00%</c:formatCode>
                <c:ptCount val="2"/>
                <c:pt idx="0">
                  <c:v>0.99271363271723811</c:v>
                </c:pt>
                <c:pt idx="1">
                  <c:v>7.2863672827618792E-3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6E-4800-8ACC-BDA948267E7D}"/>
            </c:ext>
          </c:extLst>
        </c:ser>
        <c:ser>
          <c:idx val="1"/>
          <c:order val="1"/>
          <c:spPr>
            <a:solidFill>
              <a:schemeClr val="bg2"/>
            </a:solidFill>
          </c:spPr>
          <c:invertIfNegative val="0"/>
          <c:val>
            <c:numRef>
              <c:f>Dat_01!$M$34:$M$35</c:f>
              <c:numCache>
                <c:formatCode>0.00%</c:formatCode>
                <c:ptCount val="2"/>
                <c:pt idx="0">
                  <c:v>7.2863672827618853E-3</c:v>
                </c:pt>
                <c:pt idx="1">
                  <c:v>0.99271363271723811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26-4FFF-9C73-D4129146A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7496991"/>
        <c:axId val="1867496031"/>
      </c:barChart>
      <c:valAx>
        <c:axId val="1867496031"/>
        <c:scaling>
          <c:orientation val="minMax"/>
          <c:max val="1"/>
        </c:scaling>
        <c:delete val="0"/>
        <c:axPos val="t"/>
        <c:numFmt formatCode="General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867496991"/>
        <c:crosses val="autoZero"/>
        <c:crossBetween val="between"/>
      </c:valAx>
      <c:catAx>
        <c:axId val="18674969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867496031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480386186462112E-2"/>
          <c:y val="0.16030564226808824"/>
          <c:w val="0.86216092052265514"/>
          <c:h val="0.67176679686692709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Dat_01!$A$306</c:f>
              <c:strCache>
                <c:ptCount val="1"/>
                <c:pt idx="0">
                  <c:v>Entregas a la red</c:v>
                </c:pt>
              </c:strCache>
            </c:strRef>
          </c:tx>
          <c:spPr>
            <a:solidFill>
              <a:srgbClr val="007CF9"/>
            </a:solidFill>
          </c:spPr>
          <c:invertIfNegative val="0"/>
          <c:cat>
            <c:strRef>
              <c:f>Dat_01!$B$302:$N$302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Dat_01!$B$306:$N$306</c:f>
              <c:numCache>
                <c:formatCode>#,##0</c:formatCode>
                <c:ptCount val="13"/>
                <c:pt idx="0">
                  <c:v>427.88771957600005</c:v>
                </c:pt>
                <c:pt idx="1">
                  <c:v>423.84931813899999</c:v>
                </c:pt>
                <c:pt idx="2">
                  <c:v>342.149331781</c:v>
                </c:pt>
                <c:pt idx="3">
                  <c:v>271.09658006799998</c:v>
                </c:pt>
                <c:pt idx="4">
                  <c:v>360.07399197500001</c:v>
                </c:pt>
                <c:pt idx="5">
                  <c:v>421.15504131700004</c:v>
                </c:pt>
                <c:pt idx="6">
                  <c:v>369.71125963199995</c:v>
                </c:pt>
                <c:pt idx="7">
                  <c:v>427.20047939599999</c:v>
                </c:pt>
                <c:pt idx="8">
                  <c:v>577.54555771599996</c:v>
                </c:pt>
                <c:pt idx="9">
                  <c:v>633.52210317599997</c:v>
                </c:pt>
                <c:pt idx="10">
                  <c:v>477.81539258399999</c:v>
                </c:pt>
                <c:pt idx="11">
                  <c:v>535.558985431</c:v>
                </c:pt>
                <c:pt idx="12">
                  <c:v>576.04233984199993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5-4AF2-B03D-E3FFA37C7528}"/>
            </c:ext>
          </c:extLst>
        </c:ser>
        <c:ser>
          <c:idx val="5"/>
          <c:order val="1"/>
          <c:tx>
            <c:strRef>
              <c:f>Dat_01!$A$309</c:f>
              <c:strCache>
                <c:ptCount val="1"/>
                <c:pt idx="0">
                  <c:v>Tomas de la red</c:v>
                </c:pt>
              </c:strCache>
            </c:strRef>
          </c:tx>
          <c:spPr>
            <a:solidFill>
              <a:srgbClr val="7DC4FF"/>
            </a:solidFill>
          </c:spPr>
          <c:invertIfNegative val="0"/>
          <c:cat>
            <c:strRef>
              <c:f>Dat_01!$B$302:$N$302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Dat_01!$B$309:$N$309</c:f>
              <c:numCache>
                <c:formatCode>#,##0</c:formatCode>
                <c:ptCount val="13"/>
                <c:pt idx="0">
                  <c:v>-662.56834509999999</c:v>
                </c:pt>
                <c:pt idx="1">
                  <c:v>-702.18570979999993</c:v>
                </c:pt>
                <c:pt idx="2">
                  <c:v>-529.37801513800002</c:v>
                </c:pt>
                <c:pt idx="3">
                  <c:v>-421.11134351999999</c:v>
                </c:pt>
                <c:pt idx="4">
                  <c:v>-575.27974103200006</c:v>
                </c:pt>
                <c:pt idx="5">
                  <c:v>-754.48939200000007</c:v>
                </c:pt>
                <c:pt idx="6">
                  <c:v>-511.88540405600003</c:v>
                </c:pt>
                <c:pt idx="7">
                  <c:v>-780.28395513400005</c:v>
                </c:pt>
                <c:pt idx="8">
                  <c:v>-964.00029409699994</c:v>
                </c:pt>
                <c:pt idx="9">
                  <c:v>-937.544506953</c:v>
                </c:pt>
                <c:pt idx="10">
                  <c:v>-719.51749088199995</c:v>
                </c:pt>
                <c:pt idx="11">
                  <c:v>-804.20593897100002</c:v>
                </c:pt>
                <c:pt idx="12">
                  <c:v>-860.23790399999996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F5-4AF2-B03D-E3FFA37C7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1807624"/>
        <c:axId val="221808016"/>
      </c:barChart>
      <c:lineChart>
        <c:grouping val="standard"/>
        <c:varyColors val="0"/>
        <c:ser>
          <c:idx val="0"/>
          <c:order val="2"/>
          <c:tx>
            <c:strRef>
              <c:f>Dat_01!$A$310</c:f>
              <c:strCache>
                <c:ptCount val="1"/>
                <c:pt idx="0">
                  <c:v>Saldo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Dat_01!$B$302:$N$302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Dat_01!$B$310:$N$310</c:f>
              <c:numCache>
                <c:formatCode>#,##0</c:formatCode>
                <c:ptCount val="13"/>
                <c:pt idx="0">
                  <c:v>-234.68062552399994</c:v>
                </c:pt>
                <c:pt idx="1">
                  <c:v>-278.33639166099994</c:v>
                </c:pt>
                <c:pt idx="2">
                  <c:v>-187.22868335700002</c:v>
                </c:pt>
                <c:pt idx="3">
                  <c:v>-150.01476345200001</c:v>
                </c:pt>
                <c:pt idx="4">
                  <c:v>-215.20574905700005</c:v>
                </c:pt>
                <c:pt idx="5">
                  <c:v>-333.33435068300003</c:v>
                </c:pt>
                <c:pt idx="6">
                  <c:v>-142.17414442400008</c:v>
                </c:pt>
                <c:pt idx="7">
                  <c:v>-353.08347573800006</c:v>
                </c:pt>
                <c:pt idx="8">
                  <c:v>-386.45473638099998</c:v>
                </c:pt>
                <c:pt idx="9">
                  <c:v>-304.02240377700002</c:v>
                </c:pt>
                <c:pt idx="10">
                  <c:v>-241.70209829799995</c:v>
                </c:pt>
                <c:pt idx="11">
                  <c:v>-268.64695354000003</c:v>
                </c:pt>
                <c:pt idx="12">
                  <c:v>-284.19556415800002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F5-4AF2-B03D-E3FFA37C7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807624"/>
        <c:axId val="221808016"/>
      </c:lineChart>
      <c:catAx>
        <c:axId val="221807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456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i="0">
                    <a:solidFill>
                      <a:srgbClr val="004563"/>
                    </a:solidFill>
                  </a:rPr>
                  <a:t>Meses</a:t>
                </a:r>
              </a:p>
            </c:rich>
          </c:tx>
          <c:layout>
            <c:manualLayout>
              <c:xMode val="edge"/>
              <c:yMode val="edge"/>
              <c:x val="0.90447376574536054"/>
              <c:y val="0.919057598115196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pattFill prst="pct50">
              <a:fgClr>
                <a:srgbClr val="000000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180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80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>
                    <a:solidFill>
                      <a:srgbClr val="004563"/>
                    </a:solidFill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4.6065022062201519E-2"/>
              <c:y val="4.435902205137743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1807624"/>
        <c:crosses val="autoZero"/>
        <c:crossBetween val="between"/>
        <c:majorUnit val="5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3443612289305078"/>
          <c:y val="1.9083847627154715E-2"/>
          <c:w val="0.55809015053579625"/>
          <c:h val="7.6335877862595422E-2"/>
        </c:manualLayout>
      </c:layout>
      <c:overlay val="0"/>
      <c:spPr>
        <a:solidFill>
          <a:srgbClr val="F5F5F5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480386186462112E-2"/>
          <c:y val="0.16030564226808824"/>
          <c:w val="0.86216092052265514"/>
          <c:h val="0.67176679686692709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Dat_01!$A$136</c:f>
              <c:strCache>
                <c:ptCount val="1"/>
                <c:pt idx="0">
                  <c:v>Turbinación bombeo</c:v>
                </c:pt>
              </c:strCache>
            </c:strRef>
          </c:tx>
          <c:spPr>
            <a:solidFill>
              <a:srgbClr val="007CF9"/>
            </a:solidFill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Dat_01!$N$136:$Z$136</c:f>
              <c:numCache>
                <c:formatCode>#,##0.0</c:formatCode>
                <c:ptCount val="13"/>
                <c:pt idx="0">
                  <c:v>426.90396357600002</c:v>
                </c:pt>
                <c:pt idx="1">
                  <c:v>423.17667913899999</c:v>
                </c:pt>
                <c:pt idx="2">
                  <c:v>341.07852178100001</c:v>
                </c:pt>
                <c:pt idx="3">
                  <c:v>269.729903068</c:v>
                </c:pt>
                <c:pt idx="4">
                  <c:v>359.481327975</c:v>
                </c:pt>
                <c:pt idx="5">
                  <c:v>420.38307831700001</c:v>
                </c:pt>
                <c:pt idx="6">
                  <c:v>369.20445063199998</c:v>
                </c:pt>
                <c:pt idx="7">
                  <c:v>426.792561396</c:v>
                </c:pt>
                <c:pt idx="8">
                  <c:v>577.09596771600002</c:v>
                </c:pt>
                <c:pt idx="9">
                  <c:v>632.717653176</c:v>
                </c:pt>
                <c:pt idx="10">
                  <c:v>477.09177458400001</c:v>
                </c:pt>
                <c:pt idx="11">
                  <c:v>534.74221343099998</c:v>
                </c:pt>
                <c:pt idx="12">
                  <c:v>575.76503984199996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1-411A-9FC2-7EC87B08C31E}"/>
            </c:ext>
          </c:extLst>
        </c:ser>
        <c:ser>
          <c:idx val="3"/>
          <c:order val="1"/>
          <c:tx>
            <c:strRef>
              <c:f>Dat_01!$A$137</c:f>
              <c:strCache>
                <c:ptCount val="1"/>
                <c:pt idx="0">
                  <c:v>Consumo de bombeo</c:v>
                </c:pt>
              </c:strCache>
            </c:strRef>
          </c:tx>
          <c:spPr>
            <a:solidFill>
              <a:srgbClr val="7DC4FF"/>
            </a:solidFill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Dat_01!$N$137:$Z$137</c:f>
              <c:numCache>
                <c:formatCode>#,##0.0</c:formatCode>
                <c:ptCount val="13"/>
                <c:pt idx="0">
                  <c:v>-661.36466610000002</c:v>
                </c:pt>
                <c:pt idx="1">
                  <c:v>-701.35951179999995</c:v>
                </c:pt>
                <c:pt idx="2">
                  <c:v>-528.09072713800003</c:v>
                </c:pt>
                <c:pt idx="3">
                  <c:v>-419.49846351999997</c:v>
                </c:pt>
                <c:pt idx="4">
                  <c:v>-574.54055303200005</c:v>
                </c:pt>
                <c:pt idx="5">
                  <c:v>-753.55384100000003</c:v>
                </c:pt>
                <c:pt idx="6">
                  <c:v>-511.27236005600002</c:v>
                </c:pt>
                <c:pt idx="7">
                  <c:v>-779.77098613400005</c:v>
                </c:pt>
                <c:pt idx="8">
                  <c:v>-963.43647009699998</c:v>
                </c:pt>
                <c:pt idx="9">
                  <c:v>-936.56374595299997</c:v>
                </c:pt>
                <c:pt idx="10">
                  <c:v>-718.62000988199998</c:v>
                </c:pt>
                <c:pt idx="11">
                  <c:v>-803.21347497099998</c:v>
                </c:pt>
                <c:pt idx="12">
                  <c:v>-859.57777399999998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1-411A-9FC2-7EC87B08C31E}"/>
            </c:ext>
          </c:extLst>
        </c:ser>
        <c:ser>
          <c:idx val="5"/>
          <c:order val="2"/>
          <c:tx>
            <c:strRef>
              <c:f>Dat_01!$A$138</c:f>
              <c:strCache>
                <c:ptCount val="1"/>
                <c:pt idx="0">
                  <c:v>Entrega batería</c:v>
                </c:pt>
              </c:strCache>
            </c:strRef>
          </c:tx>
          <c:spPr>
            <a:solidFill>
              <a:srgbClr val="03738B"/>
            </a:solidFill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Dat_01!$N$138:$Z$138</c:f>
              <c:numCache>
                <c:formatCode>#,##0.0</c:formatCode>
                <c:ptCount val="13"/>
                <c:pt idx="0">
                  <c:v>0.98375599999999996</c:v>
                </c:pt>
                <c:pt idx="1">
                  <c:v>0.67263899999999999</c:v>
                </c:pt>
                <c:pt idx="2">
                  <c:v>1.07081</c:v>
                </c:pt>
                <c:pt idx="3">
                  <c:v>1.3666769999999999</c:v>
                </c:pt>
                <c:pt idx="4">
                  <c:v>0.59266399999999997</c:v>
                </c:pt>
                <c:pt idx="5">
                  <c:v>0.77196299999999995</c:v>
                </c:pt>
                <c:pt idx="6">
                  <c:v>0.50680899999999995</c:v>
                </c:pt>
                <c:pt idx="7">
                  <c:v>0.407918</c:v>
                </c:pt>
                <c:pt idx="8">
                  <c:v>0.44958999999999999</c:v>
                </c:pt>
                <c:pt idx="9">
                  <c:v>0.80445</c:v>
                </c:pt>
                <c:pt idx="10">
                  <c:v>0.72361799999999998</c:v>
                </c:pt>
                <c:pt idx="11">
                  <c:v>0.81677200000000005</c:v>
                </c:pt>
                <c:pt idx="12">
                  <c:v>0.27729999999999999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31-411A-9FC2-7EC87B08C31E}"/>
            </c:ext>
          </c:extLst>
        </c:ser>
        <c:ser>
          <c:idx val="4"/>
          <c:order val="3"/>
          <c:tx>
            <c:strRef>
              <c:f>Dat_01!$A$139</c:f>
              <c:strCache>
                <c:ptCount val="1"/>
                <c:pt idx="0">
                  <c:v>Carga batería</c:v>
                </c:pt>
              </c:strCache>
            </c:strRef>
          </c:tx>
          <c:spPr>
            <a:solidFill>
              <a:srgbClr val="08B2AD"/>
            </a:solidFill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Dat_01!$N$139:$Z$139</c:f>
              <c:numCache>
                <c:formatCode>#,##0.0</c:formatCode>
                <c:ptCount val="13"/>
                <c:pt idx="0">
                  <c:v>-1.2036789999999999</c:v>
                </c:pt>
                <c:pt idx="1">
                  <c:v>-0.82619799999999999</c:v>
                </c:pt>
                <c:pt idx="2">
                  <c:v>-1.287288</c:v>
                </c:pt>
                <c:pt idx="3">
                  <c:v>-1.6128800000000001</c:v>
                </c:pt>
                <c:pt idx="4">
                  <c:v>-0.73918799999999996</c:v>
                </c:pt>
                <c:pt idx="5">
                  <c:v>-0.93555100000000002</c:v>
                </c:pt>
                <c:pt idx="6">
                  <c:v>-0.61304400000000003</c:v>
                </c:pt>
                <c:pt idx="7">
                  <c:v>-0.51296900000000001</c:v>
                </c:pt>
                <c:pt idx="8">
                  <c:v>-0.56382399999999999</c:v>
                </c:pt>
                <c:pt idx="9">
                  <c:v>-0.98076099999999999</c:v>
                </c:pt>
                <c:pt idx="10">
                  <c:v>-0.89748099999999997</c:v>
                </c:pt>
                <c:pt idx="11">
                  <c:v>-0.99246400000000001</c:v>
                </c:pt>
                <c:pt idx="12">
                  <c:v>-0.66012999999999999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31-411A-9FC2-7EC87B08C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1807624"/>
        <c:axId val="221808016"/>
      </c:barChart>
      <c:lineChart>
        <c:grouping val="standard"/>
        <c:varyColors val="0"/>
        <c:ser>
          <c:idx val="0"/>
          <c:order val="4"/>
          <c:tx>
            <c:strRef>
              <c:f>Dat_01!$A$176</c:f>
              <c:strCache>
                <c:ptCount val="1"/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Dat_01!$B$176:$N$176</c:f>
              <c:numCache>
                <c:formatCode>0_)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31-411A-9FC2-7EC87B08C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807624"/>
        <c:axId val="221808016"/>
      </c:lineChart>
      <c:catAx>
        <c:axId val="221807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456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i="0">
                    <a:solidFill>
                      <a:srgbClr val="004563"/>
                    </a:solidFill>
                  </a:rPr>
                  <a:t>Meses</a:t>
                </a:r>
              </a:p>
            </c:rich>
          </c:tx>
          <c:layout>
            <c:manualLayout>
              <c:xMode val="edge"/>
              <c:yMode val="edge"/>
              <c:x val="0.90447376574536054"/>
              <c:y val="0.919057598115196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pattFill prst="pct50">
              <a:fgClr>
                <a:srgbClr val="000000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180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80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>
                    <a:solidFill>
                      <a:srgbClr val="004563"/>
                    </a:solidFill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4.6065022062201519E-2"/>
              <c:y val="4.435902205137743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1807624"/>
        <c:crosses val="autoZero"/>
        <c:crossBetween val="between"/>
        <c:majorUnit val="5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1240989041905719"/>
          <c:y val="1.9083847627154715E-2"/>
          <c:w val="0.88011638300979"/>
          <c:h val="7.6335877862595422E-2"/>
        </c:manualLayout>
      </c:layout>
      <c:overlay val="0"/>
      <c:spPr>
        <a:solidFill>
          <a:srgbClr val="F5F5F5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362499199795147"/>
          <c:y val="0.11633742473367299"/>
          <c:w val="0.49665424748735676"/>
          <c:h val="0.7486332406978539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1-0A0C-4662-A9BD-07E9D4C56B89}"/>
              </c:ext>
            </c:extLst>
          </c:dPt>
          <c:dPt>
            <c:idx val="1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3-0A0C-4662-A9BD-07E9D4C56B89}"/>
              </c:ext>
            </c:extLst>
          </c:dPt>
          <c:dPt>
            <c:idx val="2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5-0A0C-4662-A9BD-07E9D4C56B89}"/>
              </c:ext>
            </c:extLst>
          </c:dPt>
          <c:dPt>
            <c:idx val="3"/>
            <c:bubble3D val="0"/>
            <c:spPr>
              <a:solidFill>
                <a:srgbClr val="AF8E00"/>
              </a:solidFill>
            </c:spPr>
            <c:extLst>
              <c:ext xmlns:c16="http://schemas.microsoft.com/office/drawing/2014/chart" uri="{C3380CC4-5D6E-409C-BE32-E72D297353CC}">
                <c16:uniqueId val="{00000016-1C1B-446F-8827-FDC6DBD81982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09-0A0C-4662-A9BD-07E9D4C56B89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0B-0A0C-4662-A9BD-07E9D4C56B89}"/>
              </c:ext>
            </c:extLst>
          </c:dPt>
          <c:dPt>
            <c:idx val="6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0D-0A0C-4662-A9BD-07E9D4C56B89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0F-0A0C-4662-A9BD-07E9D4C56B89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1-0A0C-4662-A9BD-07E9D4C56B89}"/>
              </c:ext>
            </c:extLst>
          </c:dPt>
          <c:dPt>
            <c:idx val="9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13-0A0C-4662-A9BD-07E9D4C56B89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5-0A0C-4662-A9BD-07E9D4C56B89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5-1C1B-446F-8827-FDC6DBD81982}"/>
              </c:ext>
            </c:extLst>
          </c:dPt>
          <c:dLbls>
            <c:dLbl>
              <c:idx val="0"/>
              <c:layout>
                <c:manualLayout>
                  <c:x val="0.15609756097560976"/>
                  <c:y val="-5.80788311865640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0C-4662-A9BD-07E9D4C56B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C-4662-A9BD-07E9D4C56B89}"/>
                </c:ext>
              </c:extLst>
            </c:dLbl>
            <c:dLbl>
              <c:idx val="2"/>
              <c:layout>
                <c:manualLayout>
                  <c:x val="0.19005902310991613"/>
                  <c:y val="-5.711517677937316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s-ES" sz="800" b="0" i="0" u="none" strike="noStrike" kern="1200" baseline="0">
                      <a:solidFill>
                        <a:srgbClr val="004563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18340695217975"/>
                      <c:h val="0.159142349853327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A0C-4662-A9BD-07E9D4C56B89}"/>
                </c:ext>
              </c:extLst>
            </c:dLbl>
            <c:dLbl>
              <c:idx val="3"/>
              <c:layout>
                <c:manualLayout>
                  <c:x val="0.24132855546564946"/>
                  <c:y val="-4.062369628702552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s-ES" sz="800" b="0" i="0" u="none" strike="noStrike" kern="1200" baseline="0">
                      <a:solidFill>
                        <a:srgbClr val="004563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845528455284553"/>
                      <c:h val="0.1254168596572487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1C1B-446F-8827-FDC6DBD81982}"/>
                </c:ext>
              </c:extLst>
            </c:dLbl>
            <c:dLbl>
              <c:idx val="4"/>
              <c:layout>
                <c:manualLayout>
                  <c:x val="0.17235772357723578"/>
                  <c:y val="5.41122388603156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0C-4662-A9BD-07E9D4C56B89}"/>
                </c:ext>
              </c:extLst>
            </c:dLbl>
            <c:dLbl>
              <c:idx val="5"/>
              <c:layout>
                <c:manualLayout>
                  <c:x val="0.18186845859105399"/>
                  <c:y val="0.1139595531230561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s-ES" sz="800" b="0" i="0" u="none" strike="noStrike" kern="1200" baseline="0">
                      <a:solidFill>
                        <a:srgbClr val="004563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489369331679841"/>
                      <c:h val="0.126868371944836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A0C-4662-A9BD-07E9D4C56B89}"/>
                </c:ext>
              </c:extLst>
            </c:dLbl>
            <c:dLbl>
              <c:idx val="6"/>
              <c:layout>
                <c:manualLayout>
                  <c:x val="3.1474149222808251E-2"/>
                  <c:y val="0.1793784989304082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s-ES" sz="800" b="0" i="0" u="none" strike="noStrike" kern="1200" baseline="0">
                      <a:solidFill>
                        <a:srgbClr val="004563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100036356935459"/>
                      <c:h val="0.135221048958475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A0C-4662-A9BD-07E9D4C56B89}"/>
                </c:ext>
              </c:extLst>
            </c:dLbl>
            <c:dLbl>
              <c:idx val="7"/>
              <c:layout>
                <c:manualLayout>
                  <c:x val="-9.4682175638861082E-2"/>
                  <c:y val="0.162672196683507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5609756097561"/>
                      <c:h val="0.10485294117647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A0C-4662-A9BD-07E9D4C56B89}"/>
                </c:ext>
              </c:extLst>
            </c:dLbl>
            <c:dLbl>
              <c:idx val="8"/>
              <c:layout>
                <c:manualLayout>
                  <c:x val="-0.13387022068161783"/>
                  <c:y val="9.06729325019343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0C-4662-A9BD-07E9D4C56B89}"/>
                </c:ext>
              </c:extLst>
            </c:dLbl>
            <c:dLbl>
              <c:idx val="9"/>
              <c:layout>
                <c:manualLayout>
                  <c:x val="-0.16585365853658537"/>
                  <c:y val="-8.31691016946581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0C-4662-A9BD-07E9D4C56B89}"/>
                </c:ext>
              </c:extLst>
            </c:dLbl>
            <c:dLbl>
              <c:idx val="10"/>
              <c:layout>
                <c:manualLayout>
                  <c:x val="-0.11382113821138218"/>
                  <c:y val="-0.1431295799007783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0C-4662-A9BD-07E9D4C56B89}"/>
                </c:ext>
              </c:extLst>
            </c:dLbl>
            <c:dLbl>
              <c:idx val="11"/>
              <c:layout>
                <c:manualLayout>
                  <c:x val="0.13658536585365855"/>
                  <c:y val="-0.1371698299273284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630894308943089"/>
                      <c:h val="0.152925196850393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1C1B-446F-8827-FDC6DBD819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Dat_01!$A$51:$A$62</c:f>
              <c:strCache>
                <c:ptCount val="12"/>
                <c:pt idx="0">
                  <c:v>Nuclear</c:v>
                </c:pt>
                <c:pt idx="1">
                  <c:v>Carbón</c:v>
                </c:pt>
                <c:pt idx="2">
                  <c:v>Ciclo combinado</c:v>
                </c:pt>
                <c:pt idx="3">
                  <c:v>Turbina de vapor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Dat_01!$C$51:$C$62</c:f>
              <c:numCache>
                <c:formatCode>#,##0.0</c:formatCode>
                <c:ptCount val="12"/>
                <c:pt idx="0">
                  <c:v>23.09073846681342</c:v>
                </c:pt>
                <c:pt idx="1">
                  <c:v>4.9853998216439158E-7</c:v>
                </c:pt>
                <c:pt idx="2">
                  <c:v>16.036428234366369</c:v>
                </c:pt>
                <c:pt idx="3">
                  <c:v>0.7444819786600122</c:v>
                </c:pt>
                <c:pt idx="4">
                  <c:v>5.4774496879515873</c:v>
                </c:pt>
                <c:pt idx="5">
                  <c:v>0.42225405805820898</c:v>
                </c:pt>
                <c:pt idx="6">
                  <c:v>0.26762255989225642</c:v>
                </c:pt>
                <c:pt idx="7">
                  <c:v>16.306717405310046</c:v>
                </c:pt>
                <c:pt idx="8">
                  <c:v>8.0754732243918408</c:v>
                </c:pt>
                <c:pt idx="9">
                  <c:v>25.845884082490201</c:v>
                </c:pt>
                <c:pt idx="10">
                  <c:v>2.2121329030565251</c:v>
                </c:pt>
                <c:pt idx="11">
                  <c:v>1.5208169004695546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0C-4662-A9BD-07E9D4C56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54649785282642E-2"/>
          <c:y val="0.17170827892744561"/>
          <c:w val="0.87372269673917868"/>
          <c:h val="0.76128983877015377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7CF9"/>
            </a:solidFill>
          </c:spPr>
          <c:invertIfNegative val="0"/>
          <c:dLbls>
            <c:dLbl>
              <c:idx val="0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8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21A-45DA-A7D2-BB12F80986D8}"/>
                </c:ext>
              </c:extLst>
            </c:dLbl>
            <c:dLbl>
              <c:idx val="1"/>
              <c:layout>
                <c:manualLayout>
                  <c:x val="0.8062994330433708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32-4531-A582-2857F9150A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Dat_01!$J$51:$J$52</c:f>
              <c:numCache>
                <c:formatCode>0.00%</c:formatCode>
                <c:ptCount val="2"/>
                <c:pt idx="0">
                  <c:v>0.99951861177413448</c:v>
                </c:pt>
                <c:pt idx="1">
                  <c:v>4.8138822586558369E-4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2-4531-A582-2857F9150ABC}"/>
            </c:ext>
          </c:extLst>
        </c:ser>
        <c:ser>
          <c:idx val="1"/>
          <c:order val="1"/>
          <c:spPr>
            <a:solidFill>
              <a:schemeClr val="bg2"/>
            </a:solidFill>
          </c:spPr>
          <c:invertIfNegative val="0"/>
          <c:val>
            <c:numRef>
              <c:f>Dat_01!$M$51:$M$52</c:f>
              <c:numCache>
                <c:formatCode>0.00%</c:formatCode>
                <c:ptCount val="2"/>
                <c:pt idx="0">
                  <c:v>4.8138822586551999E-4</c:v>
                </c:pt>
                <c:pt idx="1">
                  <c:v>0.99951861177413437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2-4531-A582-2857F915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7496991"/>
        <c:axId val="1867496031"/>
      </c:barChart>
      <c:valAx>
        <c:axId val="1867496031"/>
        <c:scaling>
          <c:orientation val="minMax"/>
          <c:max val="1"/>
        </c:scaling>
        <c:delete val="0"/>
        <c:axPos val="t"/>
        <c:numFmt formatCode="General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867496991"/>
        <c:crosses val="autoZero"/>
        <c:crossBetween val="between"/>
      </c:valAx>
      <c:catAx>
        <c:axId val="18674969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800">
                <a:noFill/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867496031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54649785282642E-2"/>
          <c:y val="0.17170827892744561"/>
          <c:w val="0.87372269673917868"/>
          <c:h val="0.76128983877015377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7CF9"/>
            </a:solidFill>
          </c:spPr>
          <c:invertIfNegative val="0"/>
          <c:dLbls>
            <c:dLbl>
              <c:idx val="0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04-489B-829A-922045446508}"/>
                </c:ext>
              </c:extLst>
            </c:dLbl>
            <c:dLbl>
              <c:idx val="1"/>
              <c:layout>
                <c:manualLayout>
                  <c:x val="0.81677652470924234"/>
                  <c:y val="6.5946530568381979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28-496F-B938-EC7B8C43B7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Dat_01!$J$58:$J$59</c:f>
              <c:numCache>
                <c:formatCode>0.00%</c:formatCode>
                <c:ptCount val="2"/>
                <c:pt idx="0">
                  <c:v>0.99923261925924156</c:v>
                </c:pt>
                <c:pt idx="1">
                  <c:v>7.6738074075843096E-4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8-496F-B938-EC7B8C43B74C}"/>
            </c:ext>
          </c:extLst>
        </c:ser>
        <c:ser>
          <c:idx val="1"/>
          <c:order val="1"/>
          <c:spPr>
            <a:solidFill>
              <a:schemeClr val="bg2"/>
            </a:solidFill>
          </c:spPr>
          <c:invertIfNegative val="0"/>
          <c:val>
            <c:numRef>
              <c:f>Dat_01!$M$58:$M$59</c:f>
              <c:numCache>
                <c:formatCode>0.00%</c:formatCode>
                <c:ptCount val="2"/>
                <c:pt idx="0">
                  <c:v>7.6738074075843876E-4</c:v>
                </c:pt>
                <c:pt idx="1">
                  <c:v>0.99923261925924156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8-496F-B938-EC7B8C43B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7496991"/>
        <c:axId val="1867496031"/>
      </c:barChart>
      <c:valAx>
        <c:axId val="1867496031"/>
        <c:scaling>
          <c:orientation val="minMax"/>
          <c:max val="1"/>
        </c:scaling>
        <c:delete val="0"/>
        <c:axPos val="t"/>
        <c:numFmt formatCode="General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867496991"/>
        <c:crosses val="autoZero"/>
        <c:crossBetween val="between"/>
      </c:valAx>
      <c:catAx>
        <c:axId val="18674969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800">
                <a:noFill/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867496031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895178776271617E-2"/>
          <c:y val="1.9491768074445252E-2"/>
          <c:w val="0.83037196338937813"/>
          <c:h val="0.896423287998091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6387-4D9F-8E7A-0EF64246FEC3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6387-4D9F-8E7A-0EF64246FEC3}"/>
              </c:ext>
            </c:extLst>
          </c:dPt>
          <c:dLbls>
            <c:dLbl>
              <c:idx val="0"/>
              <c:layout>
                <c:manualLayout>
                  <c:x val="-0.21083634067624943"/>
                  <c:y val="8.055838608409240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329862500193403"/>
                      <c:h val="0.463409687425435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387-4D9F-8E7A-0EF64246FEC3}"/>
                </c:ext>
              </c:extLst>
            </c:dLbl>
            <c:dLbl>
              <c:idx val="1"/>
              <c:layout>
                <c:manualLayout>
                  <c:x val="0.20745898194112952"/>
                  <c:y val="-0.1095429983016828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540393469145978"/>
                      <c:h val="0.463409687425435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387-4D9F-8E7A-0EF64246FE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Dat_01!$E$34:$E$35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cat>
          <c:val>
            <c:numRef>
              <c:f>Dat_01!$F$34:$F$35</c:f>
              <c:numCache>
                <c:formatCode>#,##0.0</c:formatCode>
                <c:ptCount val="2"/>
                <c:pt idx="0">
                  <c:v>30.659218135496758</c:v>
                </c:pt>
                <c:pt idx="1">
                  <c:v>69.340781864503228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87-4D9F-8E7A-0EF64246FEC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75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823479139364685E-2"/>
          <c:y val="1.9491695217487122E-2"/>
          <c:w val="0.83037196338937813"/>
          <c:h val="0.896423287998091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C188-488E-9864-3653891E4BD7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C188-488E-9864-3653891E4BD7}"/>
              </c:ext>
            </c:extLst>
          </c:dPt>
          <c:dLbls>
            <c:dLbl>
              <c:idx val="0"/>
              <c:layout>
                <c:manualLayout>
                  <c:x val="-0.24561426128310659"/>
                  <c:y val="-2.64761154855643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671487472014983"/>
                      <c:h val="0.28215737738665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188-488E-9864-3653891E4BD7}"/>
                </c:ext>
              </c:extLst>
            </c:dLbl>
            <c:dLbl>
              <c:idx val="1"/>
              <c:layout>
                <c:manualLayout>
                  <c:x val="0.23391880454833039"/>
                  <c:y val="6.472320730900997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157934482603011"/>
                      <c:h val="0.308301168236323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188-488E-9864-3653891E4B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Dat_01!$E$51:$E$52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cat>
          <c:val>
            <c:numRef>
              <c:f>Dat_01!$F$51:$F$52</c:f>
              <c:numCache>
                <c:formatCode>#,##0.0</c:formatCode>
                <c:ptCount val="2"/>
                <c:pt idx="0">
                  <c:v>45.771352924389582</c:v>
                </c:pt>
                <c:pt idx="1">
                  <c:v>54.228647075610425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88-488E-9864-3653891E4BD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75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Dat_01!$B$94</c:f>
          <c:strCache>
            <c:ptCount val="1"/>
            <c:pt idx="0">
              <c:v>Mes 01/08/2025</c:v>
            </c:pt>
          </c:strCache>
        </c:strRef>
      </c:tx>
      <c:layout>
        <c:manualLayout>
          <c:xMode val="edge"/>
          <c:yMode val="edge"/>
          <c:x val="1.1382113821138212E-2"/>
          <c:y val="2.0915032679738561E-2"/>
        </c:manualLayout>
      </c:layout>
      <c:overlay val="0"/>
      <c:spPr>
        <a:ln>
          <a:noFill/>
        </a:ln>
      </c:spPr>
      <c:txPr>
        <a:bodyPr/>
        <a:lstStyle/>
        <a:p>
          <a:pPr algn="l">
            <a:defRPr sz="10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915344728250431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Dat_01!$A$112:$A$113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853B-4C00-AB97-18BDB11FFA56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853B-4C00-AB97-18BDB11FFA56}"/>
              </c:ext>
            </c:extLst>
          </c:dPt>
          <c:dPt>
            <c:idx val="9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05-853B-4C00-AB97-18BDB11FFA56}"/>
              </c:ext>
            </c:extLst>
          </c:dPt>
          <c:dLbls>
            <c:dLbl>
              <c:idx val="0"/>
              <c:layout>
                <c:manualLayout>
                  <c:x val="-0.12681804666994756"/>
                  <c:y val="4.981684981684982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No renovable
</a:t>
                    </a:r>
                    <a:fld id="{1CCB5A12-B7B6-4DFD-A440-67BF75A8083D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53B-4C00-AB97-18BDB11FFA56}"/>
                </c:ext>
              </c:extLst>
            </c:dLbl>
            <c:dLbl>
              <c:idx val="1"/>
              <c:layout>
                <c:manualLayout>
                  <c:x val="0.12360589936023617"/>
                  <c:y val="-2.465090215371430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Renovable
</a:t>
                    </a:r>
                    <a:fld id="{01AB357C-58D0-428C-BD67-95DD2DC39A48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53B-4C00-AB97-18BDB11FFA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Dat_01!$A$97:$A$108</c:f>
              <c:strCache>
                <c:ptCount val="12"/>
                <c:pt idx="0">
                  <c:v>Nuclear</c:v>
                </c:pt>
                <c:pt idx="1">
                  <c:v>Carbón</c:v>
                </c:pt>
                <c:pt idx="2">
                  <c:v>Ciclo combinado</c:v>
                </c:pt>
                <c:pt idx="3">
                  <c:v>Turbina de vapor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Dat_01!$B$112:$B$113</c:f>
              <c:numCache>
                <c:formatCode>#,##0.0</c:formatCode>
                <c:ptCount val="2"/>
                <c:pt idx="0">
                  <c:v>39.560306333411624</c:v>
                </c:pt>
                <c:pt idx="1">
                  <c:v>60.439693666588383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3B-4C00-AB97-18BDB11FFA56}"/>
            </c:ext>
          </c:extLst>
        </c:ser>
        <c:ser>
          <c:idx val="0"/>
          <c:order val="1"/>
          <c:tx>
            <c:v>Generación</c:v>
          </c:tx>
          <c:dPt>
            <c:idx val="0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8-853B-4C00-AB97-18BDB11FFA56}"/>
              </c:ext>
            </c:extLst>
          </c:dPt>
          <c:dPt>
            <c:idx val="1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A-853B-4C00-AB97-18BDB11FFA56}"/>
              </c:ext>
            </c:extLst>
          </c:dPt>
          <c:dPt>
            <c:idx val="2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C-853B-4C00-AB97-18BDB11FFA56}"/>
              </c:ext>
            </c:extLst>
          </c:dPt>
          <c:dPt>
            <c:idx val="3"/>
            <c:bubble3D val="0"/>
            <c:spPr>
              <a:solidFill>
                <a:srgbClr val="AF8E00"/>
              </a:solidFill>
            </c:spPr>
            <c:extLst>
              <c:ext xmlns:c16="http://schemas.microsoft.com/office/drawing/2014/chart" uri="{C3380CC4-5D6E-409C-BE32-E72D297353CC}">
                <c16:uniqueId val="{0000000E-853B-4C00-AB97-18BDB11FFA56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10-853B-4C00-AB97-18BDB11FFA56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12-853B-4C00-AB97-18BDB11FFA56}"/>
              </c:ext>
            </c:extLst>
          </c:dPt>
          <c:dPt>
            <c:idx val="6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14-853B-4C00-AB97-18BDB11FFA56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16-853B-4C00-AB97-18BDB11FFA56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8-853B-4C00-AB97-18BDB11FFA56}"/>
              </c:ext>
            </c:extLst>
          </c:dPt>
          <c:dPt>
            <c:idx val="9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1A-853B-4C00-AB97-18BDB11FFA56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C-853B-4C00-AB97-18BDB11FFA56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D-925E-4294-A267-0F815BF72F3E}"/>
              </c:ext>
            </c:extLst>
          </c:dPt>
          <c:dLbls>
            <c:dLbl>
              <c:idx val="0"/>
              <c:layout>
                <c:manualLayout>
                  <c:x val="5.8536585365853537E-2"/>
                  <c:y val="-8.99434830376147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B-4C00-AB97-18BDB11FFA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B-4C00-AB97-18BDB11FFA56}"/>
                </c:ext>
              </c:extLst>
            </c:dLbl>
            <c:dLbl>
              <c:idx val="2"/>
              <c:layout>
                <c:manualLayout>
                  <c:x val="0.13315826964172267"/>
                  <c:y val="-5.46182903607637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84552845528455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53B-4C00-AB97-18BDB11FFA56}"/>
                </c:ext>
              </c:extLst>
            </c:dLbl>
            <c:dLbl>
              <c:idx val="3"/>
              <c:layout>
                <c:manualLayout>
                  <c:x val="0.1420126571534342"/>
                  <c:y val="7.8431607490563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169660332800697"/>
                      <c:h val="0.165280222325150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53B-4C00-AB97-18BDB11FFA56}"/>
                </c:ext>
              </c:extLst>
            </c:dLbl>
            <c:dLbl>
              <c:idx val="4"/>
              <c:layout>
                <c:manualLayout>
                  <c:x val="0.15995572069383748"/>
                  <c:y val="-8.52069373681230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781221723812636"/>
                      <c:h val="0.169359477124183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53B-4C00-AB97-18BDB11FFA56}"/>
                </c:ext>
              </c:extLst>
            </c:dLbl>
            <c:dLbl>
              <c:idx val="5"/>
              <c:layout>
                <c:manualLayout>
                  <c:x val="0.14136033729280173"/>
                  <c:y val="8.99334053831505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2744033523927"/>
                      <c:h val="0.170379290823941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53B-4C00-AB97-18BDB11FFA56}"/>
                </c:ext>
              </c:extLst>
            </c:dLbl>
            <c:dLbl>
              <c:idx val="6"/>
              <c:layout>
                <c:manualLayout>
                  <c:x val="4.0604637134294644E-2"/>
                  <c:y val="0.1968573928258968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956097560975611"/>
                      <c:h val="0.18606556533374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53B-4C00-AB97-18BDB11FFA56}"/>
                </c:ext>
              </c:extLst>
            </c:dLbl>
            <c:dLbl>
              <c:idx val="7"/>
              <c:layout>
                <c:manualLayout>
                  <c:x val="1.372383330132514E-2"/>
                  <c:y val="0.10819110279999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3B-4C00-AB97-18BDB11FFA56}"/>
                </c:ext>
              </c:extLst>
            </c:dLbl>
            <c:dLbl>
              <c:idx val="8"/>
              <c:layout>
                <c:manualLayout>
                  <c:x val="-0.11556244344762528"/>
                  <c:y val="7.19664453707991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43102234171946"/>
                      <c:h val="0.176777629826897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853B-4C00-AB97-18BDB11FFA56}"/>
                </c:ext>
              </c:extLst>
            </c:dLbl>
            <c:dLbl>
              <c:idx val="9"/>
              <c:layout>
                <c:manualLayout>
                  <c:x val="-0.21838499455860699"/>
                  <c:y val="2.72958889459722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866666666666667"/>
                      <c:h val="0.144820239680426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853B-4C00-AB97-18BDB11FFA56}"/>
                </c:ext>
              </c:extLst>
            </c:dLbl>
            <c:dLbl>
              <c:idx val="10"/>
              <c:layout>
                <c:manualLayout>
                  <c:x val="-0.18263849945586072"/>
                  <c:y val="-2.12076286735795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3B-4C00-AB97-18BDB11FFA56}"/>
                </c:ext>
              </c:extLst>
            </c:dLbl>
            <c:dLbl>
              <c:idx val="11"/>
              <c:layout>
                <c:manualLayout>
                  <c:x val="-5.3658536585365915E-2"/>
                  <c:y val="-8.52198762360971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809756097560976"/>
                      <c:h val="0.159712999321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D-925E-4294-A267-0F815BF72F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Dat_01!$A$97:$A$108</c:f>
              <c:strCache>
                <c:ptCount val="12"/>
                <c:pt idx="0">
                  <c:v>Nuclear</c:v>
                </c:pt>
                <c:pt idx="1">
                  <c:v>Carbón</c:v>
                </c:pt>
                <c:pt idx="2">
                  <c:v>Ciclo combinado</c:v>
                </c:pt>
                <c:pt idx="3">
                  <c:v>Turbina de vapor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Dat_01!$B$97:$B$108</c:f>
              <c:numCache>
                <c:formatCode>_-* #,##0.0\ _€_-;\-* #,##0.0\ _€_-;_-* "-"??\ _€_-;_-@_-</c:formatCode>
                <c:ptCount val="12"/>
                <c:pt idx="0">
                  <c:v>21.690284206349386</c:v>
                </c:pt>
                <c:pt idx="1">
                  <c:v>3.9124146372034632E-7</c:v>
                </c:pt>
                <c:pt idx="2">
                  <c:v>11.571230638344899</c:v>
                </c:pt>
                <c:pt idx="3">
                  <c:v>0.82253770684109684</c:v>
                </c:pt>
                <c:pt idx="4">
                  <c:v>5.1523249555406094</c:v>
                </c:pt>
                <c:pt idx="5">
                  <c:v>0.32392843509417141</c:v>
                </c:pt>
                <c:pt idx="6">
                  <c:v>0.19533779907499274</c:v>
                </c:pt>
                <c:pt idx="7">
                  <c:v>25.446052151756465</c:v>
                </c:pt>
                <c:pt idx="8">
                  <c:v>6.1513169621602559</c:v>
                </c:pt>
                <c:pt idx="9">
                  <c:v>24.998048593996643</c:v>
                </c:pt>
                <c:pt idx="10">
                  <c:v>2.3914981370670665</c:v>
                </c:pt>
                <c:pt idx="11">
                  <c:v>1.2574400225329578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53B-4C00-AB97-18BDB11FFA5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345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Dat_01!$H$94</c:f>
          <c:strCache>
            <c:ptCount val="1"/>
            <c:pt idx="0">
              <c:v>Histórico 20/03/2025</c:v>
            </c:pt>
          </c:strCache>
        </c:strRef>
      </c:tx>
      <c:layout>
        <c:manualLayout>
          <c:xMode val="edge"/>
          <c:yMode val="edge"/>
          <c:x val="1.4634146341463415E-2"/>
          <c:y val="2.6143790849673203E-2"/>
        </c:manualLayout>
      </c:layout>
      <c:overlay val="0"/>
      <c:spPr>
        <a:ln>
          <a:noFill/>
        </a:ln>
      </c:spPr>
      <c:txPr>
        <a:bodyPr/>
        <a:lstStyle/>
        <a:p>
          <a:pPr algn="l" rtl="0">
            <a:defRPr lang="en-US" sz="1000" b="1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4142987004673198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Dat_01!$G$112:$G$113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6B07-4655-B23D-BA600798B352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6B07-4655-B23D-BA600798B352}"/>
              </c:ext>
            </c:extLst>
          </c:dPt>
          <c:dPt>
            <c:idx val="9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05-6B07-4655-B23D-BA600798B352}"/>
              </c:ext>
            </c:extLst>
          </c:dPt>
          <c:dLbls>
            <c:dLbl>
              <c:idx val="0"/>
              <c:layout>
                <c:manualLayout>
                  <c:x val="-0.11400015937286777"/>
                  <c:y val="8.9200099987501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 renovable</a:t>
                    </a:r>
                    <a:r>
                      <a:rPr lang="en-US" baseline="0"/>
                      <a:t>
</a:t>
                    </a:r>
                    <a:fld id="{C02E5402-0102-4D7F-B1D3-D71267A79D24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B07-4655-B23D-BA600798B352}"/>
                </c:ext>
              </c:extLst>
            </c:dLbl>
            <c:dLbl>
              <c:idx val="1"/>
              <c:layout>
                <c:manualLayout>
                  <c:x val="9.1593828285695733E-2"/>
                  <c:y val="-6.865641794775653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Renovable
</a:t>
                    </a:r>
                    <a:fld id="{20B3DCA0-CD90-466D-B645-158DB033AAC1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B07-4655-B23D-BA600798B3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Dat_01!$G$97:$G$108</c:f>
              <c:strCache>
                <c:ptCount val="12"/>
                <c:pt idx="0">
                  <c:v>Nuclear</c:v>
                </c:pt>
                <c:pt idx="1">
                  <c:v>Carbón</c:v>
                </c:pt>
                <c:pt idx="2">
                  <c:v>Ciclo combinado</c:v>
                </c:pt>
                <c:pt idx="3">
                  <c:v>Turbina de vapor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Dat_01!$H$112:$H$113</c:f>
              <c:numCache>
                <c:formatCode>#,##0.0</c:formatCode>
                <c:ptCount val="2"/>
                <c:pt idx="0">
                  <c:v>26.720578933952805</c:v>
                </c:pt>
                <c:pt idx="1">
                  <c:v>73.279421066047206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07-4655-B23D-BA600798B352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8-6B07-4655-B23D-BA600798B352}"/>
              </c:ext>
            </c:extLst>
          </c:dPt>
          <c:dPt>
            <c:idx val="1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A-6B07-4655-B23D-BA600798B352}"/>
              </c:ext>
            </c:extLst>
          </c:dPt>
          <c:dPt>
            <c:idx val="2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C-6B07-4655-B23D-BA600798B352}"/>
              </c:ext>
            </c:extLst>
          </c:dPt>
          <c:dPt>
            <c:idx val="3"/>
            <c:bubble3D val="0"/>
            <c:spPr>
              <a:solidFill>
                <a:srgbClr val="AF8E00"/>
              </a:solidFill>
            </c:spPr>
            <c:extLst>
              <c:ext xmlns:c16="http://schemas.microsoft.com/office/drawing/2014/chart" uri="{C3380CC4-5D6E-409C-BE32-E72D297353CC}">
                <c16:uniqueId val="{0000000E-6B07-4655-B23D-BA600798B352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10-6B07-4655-B23D-BA600798B352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12-6B07-4655-B23D-BA600798B352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14-6B07-4655-B23D-BA600798B352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6-6B07-4655-B23D-BA600798B352}"/>
              </c:ext>
            </c:extLst>
          </c:dPt>
          <c:dPt>
            <c:idx val="9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18-6B07-4655-B23D-BA600798B352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A-6B07-4655-B23D-BA600798B352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B-661B-4EDC-9B0C-2C576C8D52D7}"/>
              </c:ext>
            </c:extLst>
          </c:dPt>
          <c:dLbls>
            <c:dLbl>
              <c:idx val="0"/>
              <c:layout>
                <c:manualLayout>
                  <c:x val="0.12094736973044246"/>
                  <c:y val="-5.35424836601307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07-4655-B23D-BA600798B352}"/>
                </c:ext>
              </c:extLst>
            </c:dLbl>
            <c:dLbl>
              <c:idx val="1"/>
              <c:layout>
                <c:manualLayout>
                  <c:x val="9.765346867186625E-2"/>
                  <c:y val="-0.1054117647058823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07-4655-B23D-BA600798B352}"/>
                </c:ext>
              </c:extLst>
            </c:dLbl>
            <c:dLbl>
              <c:idx val="2"/>
              <c:layout>
                <c:manualLayout>
                  <c:x val="0.10806856488910438"/>
                  <c:y val="-3.70947455097524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606504065040651"/>
                      <c:h val="0.176218619731357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B07-4655-B23D-BA600798B35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587856783556704"/>
                      <c:h val="0.170503687039120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B07-4655-B23D-BA600798B352}"/>
                </c:ext>
              </c:extLst>
            </c:dLbl>
            <c:dLbl>
              <c:idx val="4"/>
              <c:layout>
                <c:manualLayout>
                  <c:x val="0.10507469741637745"/>
                  <c:y val="0.15707189542483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07-4655-B23D-BA600798B352}"/>
                </c:ext>
              </c:extLst>
            </c:dLbl>
            <c:dLbl>
              <c:idx val="5"/>
              <c:layout>
                <c:manualLayout>
                  <c:x val="8.1358858578696625E-2"/>
                  <c:y val="0.2473548453502134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07-4655-B23D-BA600798B352}"/>
                </c:ext>
              </c:extLst>
            </c:dLbl>
            <c:dLbl>
              <c:idx val="6"/>
              <c:layout>
                <c:manualLayout>
                  <c:x val="9.2473038026644769E-4"/>
                  <c:y val="0.366430960835777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07-4655-B23D-BA600798B352}"/>
                </c:ext>
              </c:extLst>
            </c:dLbl>
            <c:dLbl>
              <c:idx val="7"/>
              <c:layout>
                <c:manualLayout>
                  <c:x val="-0.18211382113821145"/>
                  <c:y val="2.09773778277715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07-4655-B23D-BA600798B352}"/>
                </c:ext>
              </c:extLst>
            </c:dLbl>
            <c:dLbl>
              <c:idx val="8"/>
              <c:layout>
                <c:manualLayout>
                  <c:x val="-9.4308943089430899E-2"/>
                  <c:y val="-8.11502362204724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07-4655-B23D-BA600798B352}"/>
                </c:ext>
              </c:extLst>
            </c:dLbl>
            <c:dLbl>
              <c:idx val="9"/>
              <c:layout>
                <c:manualLayout>
                  <c:x val="-0.14634133538185778"/>
                  <c:y val="-3.15816993464052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845541258562188"/>
                      <c:h val="0.118091709124594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6B07-4655-B23D-BA600798B352}"/>
                </c:ext>
              </c:extLst>
            </c:dLbl>
            <c:dLbl>
              <c:idx val="10"/>
              <c:layout>
                <c:manualLayout>
                  <c:x val="-3.2520325203252036E-2"/>
                  <c:y val="-9.93464052287581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07-4655-B23D-BA600798B352}"/>
                </c:ext>
              </c:extLst>
            </c:dLbl>
            <c:dLbl>
              <c:idx val="11"/>
              <c:layout>
                <c:manualLayout>
                  <c:x val="0.15330795735841077"/>
                  <c:y val="-7.81699346405228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87804878048783"/>
                      <c:h val="0.1501963254593175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661B-4EDC-9B0C-2C576C8D52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Dat_01!$G$97:$G$108</c:f>
              <c:strCache>
                <c:ptCount val="12"/>
                <c:pt idx="0">
                  <c:v>Nuclear</c:v>
                </c:pt>
                <c:pt idx="1">
                  <c:v>Carbón</c:v>
                </c:pt>
                <c:pt idx="2">
                  <c:v>Ciclo combinado</c:v>
                </c:pt>
                <c:pt idx="3">
                  <c:v>Turbina de vapor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Dat_01!$H$97:$H$108</c:f>
              <c:numCache>
                <c:formatCode>_-* #,##0.0\ _€_-;\-* #,##0.0\ _€_-;_-* "-"??\ _€_-;_-@_-</c:formatCode>
                <c:ptCount val="12"/>
                <c:pt idx="0">
                  <c:v>17.126305115650133</c:v>
                </c:pt>
                <c:pt idx="1">
                  <c:v>1.1252805752131489</c:v>
                </c:pt>
                <c:pt idx="2">
                  <c:v>4.7881371390703853</c:v>
                </c:pt>
                <c:pt idx="3">
                  <c:v>0</c:v>
                </c:pt>
                <c:pt idx="4">
                  <c:v>3.4282483155210639</c:v>
                </c:pt>
                <c:pt idx="5">
                  <c:v>0.25260778849807092</c:v>
                </c:pt>
                <c:pt idx="6">
                  <c:v>0.1739132218659992</c:v>
                </c:pt>
                <c:pt idx="7">
                  <c:v>46.856515388780181</c:v>
                </c:pt>
                <c:pt idx="8">
                  <c:v>14.469358642365174</c:v>
                </c:pt>
                <c:pt idx="9">
                  <c:v>10.68372473972499</c:v>
                </c:pt>
                <c:pt idx="10">
                  <c:v>0.15365533234373333</c:v>
                </c:pt>
                <c:pt idx="11">
                  <c:v>0.94225374096712555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07-4655-B23D-BA600798B35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19852622507025586"/>
          <c:w val="0.89139096346862223"/>
          <c:h val="0.67007523509679123"/>
        </c:manualLayout>
      </c:layout>
      <c:lineChart>
        <c:grouping val="standard"/>
        <c:varyColors val="0"/>
        <c:ser>
          <c:idx val="2"/>
          <c:order val="0"/>
          <c:tx>
            <c:strRef>
              <c:f>Dat_01!$A$165</c:f>
              <c:strCache>
                <c:ptCount val="1"/>
                <c:pt idx="0">
                  <c:v>Renovables: hidráulica, eólica, solar fotovoltaica, solar térmica, otras renovables y residuos renovables.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5-484B-9E8C-778F9AA11C4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F-4213-9203-91972CE4D31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F-497C-BB01-A1596D64772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32-4534-B361-C593543EA17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B9-44D2-B532-682CD45D4E1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BD-4A80-8689-028C605DABB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DB-4C9E-B523-A44A56F1C3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A-452F-B976-74C27467346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3-4EB1-8C39-AB9CD521454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3-4EB1-8C39-AB9CD521454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3-4EB1-8C39-AB9CD521454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3-4EB1-8C39-AB9CD5214540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62-4E9D-9CF5-9F13D87E0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92D05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Dat_01!$B$162:$N$162</c:f>
              <c:numCache>
                <c:formatCode>0.0</c:formatCode>
                <c:ptCount val="13"/>
                <c:pt idx="0">
                  <c:v>54.821514675394191</c:v>
                </c:pt>
                <c:pt idx="1">
                  <c:v>54.936451553539335</c:v>
                </c:pt>
                <c:pt idx="2">
                  <c:v>57.723655075376513</c:v>
                </c:pt>
                <c:pt idx="3">
                  <c:v>53.068023010484268</c:v>
                </c:pt>
                <c:pt idx="4">
                  <c:v>49.841762640907447</c:v>
                </c:pt>
                <c:pt idx="5">
                  <c:v>57.586934781927233</c:v>
                </c:pt>
                <c:pt idx="6">
                  <c:v>55.806144896135535</c:v>
                </c:pt>
                <c:pt idx="7">
                  <c:v>63.466848624441226</c:v>
                </c:pt>
                <c:pt idx="8">
                  <c:v>66.923488710722026</c:v>
                </c:pt>
                <c:pt idx="9">
                  <c:v>63.926128741300772</c:v>
                </c:pt>
                <c:pt idx="10">
                  <c:v>55.878145536955081</c:v>
                </c:pt>
                <c:pt idx="11">
                  <c:v>56.962483133853837</c:v>
                </c:pt>
                <c:pt idx="12">
                  <c:v>54.228647075610404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A-4337-AD86-D2D3C7BBF9BF}"/>
            </c:ext>
          </c:extLst>
        </c:ser>
        <c:ser>
          <c:idx val="0"/>
          <c:order val="1"/>
          <c:tx>
            <c:strRef>
              <c:f>Dat_01!$A$166</c:f>
              <c:strCache>
                <c:ptCount val="1"/>
                <c:pt idx="0">
                  <c:v>No renovables: nuclear, carbón, turbina de vapor,  fuel/gas, ciclo combinado, cogeneración y residuos no renovables.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5-484B-9E8C-778F9AA11C4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F-4213-9203-91972CE4D31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F-497C-BB01-A1596D64772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32-4534-B361-C593543EA17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B9-44D2-B532-682CD45D4E1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D-4A80-8689-028C605DABB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DB-4C9E-B523-A44A56F1C3E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D-4727-A56F-BCC12B52A0D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3-4EB1-8C39-AB9CD521454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B3-4EB1-8C39-AB9CD521454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B3-4EB1-8C39-AB9CD521454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B3-4EB1-8C39-AB9CD5214540}"/>
                </c:ext>
              </c:extLst>
            </c:dLbl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62-4E9D-9CF5-9F13D87E0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7F7F7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Dat_01!$B$163:$N$163</c:f>
              <c:numCache>
                <c:formatCode>0.0</c:formatCode>
                <c:ptCount val="13"/>
                <c:pt idx="0">
                  <c:v>45.178485324605795</c:v>
                </c:pt>
                <c:pt idx="1">
                  <c:v>45.063548446460644</c:v>
                </c:pt>
                <c:pt idx="2">
                  <c:v>42.276344924623487</c:v>
                </c:pt>
                <c:pt idx="3">
                  <c:v>46.931976989515753</c:v>
                </c:pt>
                <c:pt idx="4">
                  <c:v>50.158237359092553</c:v>
                </c:pt>
                <c:pt idx="5">
                  <c:v>42.413065218072788</c:v>
                </c:pt>
                <c:pt idx="6">
                  <c:v>44.193855103864479</c:v>
                </c:pt>
                <c:pt idx="7">
                  <c:v>36.533151375558752</c:v>
                </c:pt>
                <c:pt idx="8">
                  <c:v>33.076511289277988</c:v>
                </c:pt>
                <c:pt idx="9">
                  <c:v>36.073871258699228</c:v>
                </c:pt>
                <c:pt idx="10">
                  <c:v>44.12185446304494</c:v>
                </c:pt>
                <c:pt idx="11">
                  <c:v>43.037516866146191</c:v>
                </c:pt>
                <c:pt idx="12">
                  <c:v>45.771352924389575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1A-4337-AD86-D2D3C7BBF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0936232"/>
        <c:axId val="690935840"/>
      </c:lineChart>
      <c:catAx>
        <c:axId val="690936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2155223588515101"/>
              <c:y val="0.93613490772412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5840"/>
        <c:crosses val="autoZero"/>
        <c:auto val="1"/>
        <c:lblAlgn val="ctr"/>
        <c:lblOffset val="100"/>
        <c:noMultiLvlLbl val="1"/>
      </c:catAx>
      <c:valAx>
        <c:axId val="690935840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5.2379669690930081E-2"/>
              <c:y val="0.115595087651080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62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1650911047857931E-3"/>
          <c:y val="6.7305012799325995E-3"/>
          <c:w val="0.988175961557333"/>
          <c:h val="0.151751725478759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23155001909591022"/>
          <c:w val="0.89139096346862223"/>
          <c:h val="0.6213406141569765"/>
        </c:manualLayout>
      </c:layout>
      <c:areaChart>
        <c:grouping val="standard"/>
        <c:varyColors val="0"/>
        <c:ser>
          <c:idx val="1"/>
          <c:order val="2"/>
          <c:tx>
            <c:v>Emisiones (ktCO2 eq.)</c:v>
          </c:tx>
          <c:spPr>
            <a:solidFill>
              <a:srgbClr val="DAACA8"/>
            </a:solidFill>
            <a:ln w="25400">
              <a:noFill/>
            </a:ln>
            <a:effectLst/>
          </c:spPr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Dat_01!$C$265:$O$265</c:f>
              <c:numCache>
                <c:formatCode>#,##0.000;\(#,##0.000\)</c:formatCode>
                <c:ptCount val="13"/>
                <c:pt idx="0">
                  <c:v>1861242.9802900001</c:v>
                </c:pt>
                <c:pt idx="1">
                  <c:v>1685018.5725799999</c:v>
                </c:pt>
                <c:pt idx="2">
                  <c:v>1635928.3296699999</c:v>
                </c:pt>
                <c:pt idx="3">
                  <c:v>2174242.6565700001</c:v>
                </c:pt>
                <c:pt idx="4">
                  <c:v>2554758.2757600001</c:v>
                </c:pt>
                <c:pt idx="5">
                  <c:v>1863146.8594200001</c:v>
                </c:pt>
                <c:pt idx="6">
                  <c:v>1753733.5662199999</c:v>
                </c:pt>
                <c:pt idx="7">
                  <c:v>1354059.8992399999</c:v>
                </c:pt>
                <c:pt idx="8">
                  <c:v>1340297.35919</c:v>
                </c:pt>
                <c:pt idx="9">
                  <c:v>1568955.8586500001</c:v>
                </c:pt>
                <c:pt idx="10">
                  <c:v>2132805.5654000002</c:v>
                </c:pt>
                <c:pt idx="11">
                  <c:v>1983228.0497300001</c:v>
                </c:pt>
                <c:pt idx="12">
                  <c:v>1863788.4281599999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1-4685-AE04-F93B5205A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839376"/>
        <c:axId val="993225888"/>
      </c:areaChart>
      <c:lineChart>
        <c:grouping val="standard"/>
        <c:varyColors val="0"/>
        <c:ser>
          <c:idx val="2"/>
          <c:order val="0"/>
          <c:tx>
            <c:strRef>
              <c:f>Dat_01!$A$173</c:f>
              <c:strCache>
                <c:ptCount val="1"/>
                <c:pt idx="0">
                  <c:v>Sin emisiones CO2: hidráulica, nuclear, eólica, solar fotovoltaica, solar térmica, otras renovables y residuos renovables.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836960278205306E-2"/>
                  <c:y val="-4.3746048771767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E0-4F10-A4EA-C6D89D74D7EB}"/>
                </c:ext>
              </c:extLst>
            </c:dLbl>
            <c:dLbl>
              <c:idx val="1"/>
              <c:layout>
                <c:manualLayout>
                  <c:x val="-3.3030764771621514E-2"/>
                  <c:y val="-4.3746048771767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E0-4F10-A4EA-C6D89D74D7EB}"/>
                </c:ext>
              </c:extLst>
            </c:dLbl>
            <c:dLbl>
              <c:idx val="2"/>
              <c:layout>
                <c:manualLayout>
                  <c:x val="-3.8449351291372898E-2"/>
                  <c:y val="-4.3746048771767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0-4F10-A4EA-C6D89D74D7EB}"/>
                </c:ext>
              </c:extLst>
            </c:dLbl>
            <c:dLbl>
              <c:idx val="3"/>
              <c:layout>
                <c:manualLayout>
                  <c:x val="-3.8449351291372898E-2"/>
                  <c:y val="-3.9618081795503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0-4F10-A4EA-C6D89D74D7EB}"/>
                </c:ext>
              </c:extLst>
            </c:dLbl>
            <c:dLbl>
              <c:idx val="6"/>
              <c:layout>
                <c:manualLayout>
                  <c:x val="-3.3030764771621576E-2"/>
                  <c:y val="-3.9618081795503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E0-4F10-A4EA-C6D89D74D7EB}"/>
                </c:ext>
              </c:extLst>
            </c:dLbl>
            <c:dLbl>
              <c:idx val="7"/>
              <c:layout>
                <c:manualLayout>
                  <c:x val="-3.3030764771621576E-2"/>
                  <c:y val="-4.3746048771767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0-4F10-A4EA-C6D89D74D7EB}"/>
                </c:ext>
              </c:extLst>
            </c:dLbl>
            <c:dLbl>
              <c:idx val="10"/>
              <c:layout>
                <c:manualLayout>
                  <c:x val="-2.9418373758454051E-2"/>
                  <c:y val="-6.025791667682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E0-4F10-A4EA-C6D89D74D7EB}"/>
                </c:ext>
              </c:extLst>
            </c:dLbl>
            <c:dLbl>
              <c:idx val="12"/>
              <c:layout>
                <c:manualLayout>
                  <c:x val="-2.9418373758454051E-2"/>
                  <c:y val="-6.025791667682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0-4F10-A4EA-C6D89D74D7E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92D05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Dat_01!$B$170:$N$170</c:f>
              <c:numCache>
                <c:formatCode>0.0</c:formatCode>
                <c:ptCount val="13"/>
                <c:pt idx="0">
                  <c:v>78.438718571835466</c:v>
                </c:pt>
                <c:pt idx="1">
                  <c:v>79.791604881862568</c:v>
                </c:pt>
                <c:pt idx="2">
                  <c:v>80.630638710320909</c:v>
                </c:pt>
                <c:pt idx="3">
                  <c:v>71.830233500659375</c:v>
                </c:pt>
                <c:pt idx="4">
                  <c:v>69.759968256049248</c:v>
                </c:pt>
                <c:pt idx="5">
                  <c:v>80.112279170273965</c:v>
                </c:pt>
                <c:pt idx="6">
                  <c:v>78.868389978860122</c:v>
                </c:pt>
                <c:pt idx="7">
                  <c:v>85.008599400722872</c:v>
                </c:pt>
                <c:pt idx="8">
                  <c:v>82.329651186547139</c:v>
                </c:pt>
                <c:pt idx="9">
                  <c:v>79.48871544629877</c:v>
                </c:pt>
                <c:pt idx="10">
                  <c:v>74.596036760111645</c:v>
                </c:pt>
                <c:pt idx="11">
                  <c:v>78.233239552757496</c:v>
                </c:pt>
                <c:pt idx="12">
                  <c:v>77.319385542423831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E0-4F10-A4EA-C6D89D74D7EB}"/>
            </c:ext>
          </c:extLst>
        </c:ser>
        <c:ser>
          <c:idx val="0"/>
          <c:order val="1"/>
          <c:tx>
            <c:strRef>
              <c:f>Dat_01!$A$174</c:f>
              <c:strCache>
                <c:ptCount val="1"/>
                <c:pt idx="0">
                  <c:v>Con emisiones CO2: carbón, turbina de vapor, fuel/gas, ciclo combinado, cogeneración y residuos no renovables.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2178251870123E-2"/>
                  <c:y val="6.7709059587365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0-4F10-A4EA-C6D89D74D7EB}"/>
                </c:ext>
              </c:extLst>
            </c:dLbl>
            <c:dLbl>
              <c:idx val="1"/>
              <c:layout>
                <c:manualLayout>
                  <c:x val="-3.3030764771621514E-2"/>
                  <c:y val="5.5325158658573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0-4F10-A4EA-C6D89D74D7EB}"/>
                </c:ext>
              </c:extLst>
            </c:dLbl>
            <c:dLbl>
              <c:idx val="2"/>
              <c:layout>
                <c:manualLayout>
                  <c:x val="-2.7612178251870123E-2"/>
                  <c:y val="4.7069224706044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E0-4F10-A4EA-C6D89D74D7EB}"/>
                </c:ext>
              </c:extLst>
            </c:dLbl>
            <c:dLbl>
              <c:idx val="3"/>
              <c:layout>
                <c:manualLayout>
                  <c:x val="-2.9418373758453985E-2"/>
                  <c:y val="3.4685323777252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E0-4F10-A4EA-C6D89D74D7EB}"/>
                </c:ext>
              </c:extLst>
            </c:dLbl>
            <c:dLbl>
              <c:idx val="4"/>
              <c:layout>
                <c:manualLayout>
                  <c:x val="-3.1224569265037715E-2"/>
                  <c:y val="4.294125772978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E0-4F10-A4EA-C6D89D74D7EB}"/>
                </c:ext>
              </c:extLst>
            </c:dLbl>
            <c:dLbl>
              <c:idx val="5"/>
              <c:layout>
                <c:manualLayout>
                  <c:x val="-2.7612178251870123E-2"/>
                  <c:y val="3.0557356800988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E0-4F10-A4EA-C6D89D74D7EB}"/>
                </c:ext>
              </c:extLst>
            </c:dLbl>
            <c:dLbl>
              <c:idx val="6"/>
              <c:layout>
                <c:manualLayout>
                  <c:x val="-2.9418373758453919E-2"/>
                  <c:y val="5.119719168230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E0-4F10-A4EA-C6D89D74D7EB}"/>
                </c:ext>
              </c:extLst>
            </c:dLbl>
            <c:dLbl>
              <c:idx val="7"/>
              <c:layout>
                <c:manualLayout>
                  <c:x val="-2.9418373758453919E-2"/>
                  <c:y val="3.0557356800988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E0-4F10-A4EA-C6D89D74D7EB}"/>
                </c:ext>
              </c:extLst>
            </c:dLbl>
            <c:dLbl>
              <c:idx val="8"/>
              <c:layout>
                <c:manualLayout>
                  <c:x val="-3.1224569265037715E-2"/>
                  <c:y val="5.1197191682308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E0-4F10-A4EA-C6D89D74D7EB}"/>
                </c:ext>
              </c:extLst>
            </c:dLbl>
            <c:dLbl>
              <c:idx val="9"/>
              <c:layout>
                <c:manualLayout>
                  <c:x val="-2.9418373758453919E-2"/>
                  <c:y val="4.2941257729780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E0-4F10-A4EA-C6D89D74D7EB}"/>
                </c:ext>
              </c:extLst>
            </c:dLbl>
            <c:dLbl>
              <c:idx val="10"/>
              <c:layout>
                <c:manualLayout>
                  <c:x val="-2.3999787238702532E-2"/>
                  <c:y val="5.5325158658573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E0-4F10-A4EA-C6D89D74D7EB}"/>
                </c:ext>
              </c:extLst>
            </c:dLbl>
            <c:dLbl>
              <c:idx val="11"/>
              <c:layout>
                <c:manualLayout>
                  <c:x val="-2.3999787238702532E-2"/>
                  <c:y val="4.2941257729780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E0-4F10-A4EA-C6D89D74D7EB}"/>
                </c:ext>
              </c:extLst>
            </c:dLbl>
            <c:dLbl>
              <c:idx val="12"/>
              <c:layout>
                <c:manualLayout>
                  <c:x val="-2.7612178251870255E-2"/>
                  <c:y val="4.7069224706044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E0-4F10-A4EA-C6D89D74D7E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7F7F7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Dat_01!$B$171:$N$171</c:f>
              <c:numCache>
                <c:formatCode>0.0</c:formatCode>
                <c:ptCount val="13"/>
                <c:pt idx="0">
                  <c:v>21.561281428164538</c:v>
                </c:pt>
                <c:pt idx="1">
                  <c:v>20.208395118137421</c:v>
                </c:pt>
                <c:pt idx="2">
                  <c:v>19.369361289679087</c:v>
                </c:pt>
                <c:pt idx="3">
                  <c:v>28.169766499340621</c:v>
                </c:pt>
                <c:pt idx="4">
                  <c:v>30.240031743950745</c:v>
                </c:pt>
                <c:pt idx="5">
                  <c:v>19.887720829726042</c:v>
                </c:pt>
                <c:pt idx="6">
                  <c:v>21.131610021139888</c:v>
                </c:pt>
                <c:pt idx="7">
                  <c:v>14.991400599277146</c:v>
                </c:pt>
                <c:pt idx="8">
                  <c:v>17.670348813452875</c:v>
                </c:pt>
                <c:pt idx="9">
                  <c:v>20.511284553701216</c:v>
                </c:pt>
                <c:pt idx="10">
                  <c:v>25.403963239888395</c:v>
                </c:pt>
                <c:pt idx="11">
                  <c:v>21.766760447242543</c:v>
                </c:pt>
                <c:pt idx="12">
                  <c:v>22.680614457576155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E0-4F10-A4EA-C6D89D74D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938976"/>
        <c:axId val="690939368"/>
      </c:lineChart>
      <c:catAx>
        <c:axId val="69093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2335843139173468"/>
              <c:y val="0.92566096166494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9368"/>
        <c:crosses val="autoZero"/>
        <c:auto val="1"/>
        <c:lblAlgn val="ctr"/>
        <c:lblOffset val="100"/>
        <c:noMultiLvlLbl val="1"/>
      </c:catAx>
      <c:valAx>
        <c:axId val="690939368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9868150572421757E-2"/>
              <c:y val="0.164123741498257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8976"/>
        <c:crosses val="autoZero"/>
        <c:crossBetween val="between"/>
        <c:majorUnit val="20"/>
      </c:valAx>
      <c:valAx>
        <c:axId val="993225888"/>
        <c:scaling>
          <c:orientation val="minMax"/>
          <c:max val="500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986839376"/>
        <c:crosses val="max"/>
        <c:crossBetween val="between"/>
        <c:majorUnit val="100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</c:dispUnitsLbl>
        </c:dispUnits>
      </c:valAx>
      <c:catAx>
        <c:axId val="98683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3225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1.3801061245053349E-2"/>
          <c:w val="1"/>
          <c:h val="0.155739743058433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19852622507025586"/>
          <c:w val="0.89139096346862223"/>
          <c:h val="0.670075235096791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Dat_01!$A$146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Dat_01!$B$146:$N$146</c:f>
              <c:numCache>
                <c:formatCode>#,##0.0</c:formatCode>
                <c:ptCount val="13"/>
                <c:pt idx="0">
                  <c:v>1809.4675256800001</c:v>
                </c:pt>
                <c:pt idx="1">
                  <c:v>1653.1587001329999</c:v>
                </c:pt>
                <c:pt idx="2">
                  <c:v>2894.8507707469998</c:v>
                </c:pt>
                <c:pt idx="3">
                  <c:v>2726.4816031639998</c:v>
                </c:pt>
                <c:pt idx="4">
                  <c:v>2467.4840409530002</c:v>
                </c:pt>
                <c:pt idx="5">
                  <c:v>3124.3219639069998</c:v>
                </c:pt>
                <c:pt idx="6">
                  <c:v>4133.1332993440001</c:v>
                </c:pt>
                <c:pt idx="7">
                  <c:v>4148.5503963519996</c:v>
                </c:pt>
                <c:pt idx="8">
                  <c:v>3938.8483733960002</c:v>
                </c:pt>
                <c:pt idx="9">
                  <c:v>3578.0521202079999</c:v>
                </c:pt>
                <c:pt idx="10">
                  <c:v>2404.3850213360001</c:v>
                </c:pt>
                <c:pt idx="11">
                  <c:v>1895.084100153</c:v>
                </c:pt>
                <c:pt idx="12">
                  <c:v>1781.8070495100001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E-49E7-B2B3-B66EBA2475E3}"/>
            </c:ext>
          </c:extLst>
        </c:ser>
        <c:ser>
          <c:idx val="0"/>
          <c:order val="1"/>
          <c:tx>
            <c:strRef>
              <c:f>Dat_01!$A$151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44B114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Dat_01!$B$151:$N$151</c:f>
              <c:numCache>
                <c:formatCode>#,##0.0</c:formatCode>
                <c:ptCount val="13"/>
                <c:pt idx="0">
                  <c:v>3750.9727419999999</c:v>
                </c:pt>
                <c:pt idx="1">
                  <c:v>4497.1104729999997</c:v>
                </c:pt>
                <c:pt idx="2">
                  <c:v>5579.7968899999996</c:v>
                </c:pt>
                <c:pt idx="3">
                  <c:v>4804.3846350000003</c:v>
                </c:pt>
                <c:pt idx="4">
                  <c:v>5200.0371130000003</c:v>
                </c:pt>
                <c:pt idx="5">
                  <c:v>7495.0434329999998</c:v>
                </c:pt>
                <c:pt idx="6">
                  <c:v>3639.9755500000001</c:v>
                </c:pt>
                <c:pt idx="7">
                  <c:v>6673.3156280000003</c:v>
                </c:pt>
                <c:pt idx="8">
                  <c:v>4252.7989029999999</c:v>
                </c:pt>
                <c:pt idx="9">
                  <c:v>3376.1924180000001</c:v>
                </c:pt>
                <c:pt idx="10">
                  <c:v>3076.0234719999999</c:v>
                </c:pt>
                <c:pt idx="11">
                  <c:v>4418.4357190000001</c:v>
                </c:pt>
                <c:pt idx="12">
                  <c:v>3597.9840709999999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E-49E7-B2B3-B66EBA2475E3}"/>
            </c:ext>
          </c:extLst>
        </c:ser>
        <c:ser>
          <c:idx val="1"/>
          <c:order val="2"/>
          <c:tx>
            <c:strRef>
              <c:f>Dat_01!$A$152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Dat_01!$B$152:$N$152</c:f>
              <c:numCache>
                <c:formatCode>#,##0.0</c:formatCode>
                <c:ptCount val="13"/>
                <c:pt idx="0">
                  <c:v>5291.4148279999999</c:v>
                </c:pt>
                <c:pt idx="1">
                  <c:v>4124.5515869999999</c:v>
                </c:pt>
                <c:pt idx="2">
                  <c:v>2723.045987</c:v>
                </c:pt>
                <c:pt idx="3">
                  <c:v>2273.7718799999998</c:v>
                </c:pt>
                <c:pt idx="4">
                  <c:v>2442.9158069999999</c:v>
                </c:pt>
                <c:pt idx="5">
                  <c:v>2257.1212780000001</c:v>
                </c:pt>
                <c:pt idx="6">
                  <c:v>3134.4809260000002</c:v>
                </c:pt>
                <c:pt idx="7">
                  <c:v>3025.1360789999999</c:v>
                </c:pt>
                <c:pt idx="8">
                  <c:v>3984.3931889999999</c:v>
                </c:pt>
                <c:pt idx="9">
                  <c:v>4777.3132009999999</c:v>
                </c:pt>
                <c:pt idx="10">
                  <c:v>5924.1727069999997</c:v>
                </c:pt>
                <c:pt idx="11">
                  <c:v>6171.5286560000004</c:v>
                </c:pt>
                <c:pt idx="12">
                  <c:v>5702.7467219999999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2E-49E7-B2B3-B66EBA2475E3}"/>
            </c:ext>
          </c:extLst>
        </c:ser>
        <c:ser>
          <c:idx val="3"/>
          <c:order val="3"/>
          <c:tx>
            <c:strRef>
              <c:f>Dat_01!$A$153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Dat_01!$B$153:$N$153</c:f>
              <c:numCache>
                <c:formatCode>#,##0.0</c:formatCode>
                <c:ptCount val="13"/>
                <c:pt idx="0">
                  <c:v>671.16086600000006</c:v>
                </c:pt>
                <c:pt idx="1">
                  <c:v>459.96957600000002</c:v>
                </c:pt>
                <c:pt idx="2">
                  <c:v>153.79677899999999</c:v>
                </c:pt>
                <c:pt idx="3">
                  <c:v>97.190021999999999</c:v>
                </c:pt>
                <c:pt idx="4">
                  <c:v>110.530322</c:v>
                </c:pt>
                <c:pt idx="5">
                  <c:v>88.888022000000007</c:v>
                </c:pt>
                <c:pt idx="6">
                  <c:v>174.04370499999999</c:v>
                </c:pt>
                <c:pt idx="7">
                  <c:v>187.20863</c:v>
                </c:pt>
                <c:pt idx="8">
                  <c:v>310.83838200000002</c:v>
                </c:pt>
                <c:pt idx="9">
                  <c:v>493.82251400000001</c:v>
                </c:pt>
                <c:pt idx="10">
                  <c:v>486.22661499999998</c:v>
                </c:pt>
                <c:pt idx="11">
                  <c:v>660.85651299999995</c:v>
                </c:pt>
                <c:pt idx="12">
                  <c:v>488.094492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2E-49E7-B2B3-B66EBA2475E3}"/>
            </c:ext>
          </c:extLst>
        </c:ser>
        <c:ser>
          <c:idx val="5"/>
          <c:order val="4"/>
          <c:tx>
            <c:strRef>
              <c:f>Dat_01!$A$154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Dat_01!$B$154:$N$154</c:f>
              <c:numCache>
                <c:formatCode>#,##0.0</c:formatCode>
                <c:ptCount val="13"/>
                <c:pt idx="0">
                  <c:v>318.10786400000001</c:v>
                </c:pt>
                <c:pt idx="1">
                  <c:v>293.49487599999998</c:v>
                </c:pt>
                <c:pt idx="2">
                  <c:v>275.04172199999999</c:v>
                </c:pt>
                <c:pt idx="3">
                  <c:v>305.056352</c:v>
                </c:pt>
                <c:pt idx="4">
                  <c:v>341.07748299999997</c:v>
                </c:pt>
                <c:pt idx="5">
                  <c:v>339.19863400000003</c:v>
                </c:pt>
                <c:pt idx="6">
                  <c:v>328.10996599999999</c:v>
                </c:pt>
                <c:pt idx="7">
                  <c:v>285.81477899999999</c:v>
                </c:pt>
                <c:pt idx="8">
                  <c:v>295.24856199999999</c:v>
                </c:pt>
                <c:pt idx="9">
                  <c:v>324.89031499999999</c:v>
                </c:pt>
                <c:pt idx="10">
                  <c:v>314.31538799999998</c:v>
                </c:pt>
                <c:pt idx="11">
                  <c:v>349.97779200000002</c:v>
                </c:pt>
                <c:pt idx="12">
                  <c:v>335.55956400000002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2E-49E7-B2B3-B66EBA2475E3}"/>
            </c:ext>
          </c:extLst>
        </c:ser>
        <c:ser>
          <c:idx val="4"/>
          <c:order val="5"/>
          <c:tx>
            <c:strRef>
              <c:f>Dat_01!$A$157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Dat_01!$B$144:$N$144</c:f>
              <c:strCache>
                <c:ptCount val="13"/>
                <c:pt idx="0">
                  <c:v>A</c:v>
                </c:pt>
                <c:pt idx="1">
                  <c:v>S</c:v>
                </c:pt>
                <c:pt idx="2">
                  <c:v>O</c:v>
                </c:pt>
                <c:pt idx="3">
                  <c:v>N</c:v>
                </c:pt>
                <c:pt idx="4">
                  <c:v>D</c:v>
                </c:pt>
                <c:pt idx="5">
                  <c:v>E</c:v>
                </c:pt>
                <c:pt idx="6">
                  <c:v>F</c:v>
                </c:pt>
                <c:pt idx="7">
                  <c:v>M</c:v>
                </c:pt>
                <c:pt idx="8">
                  <c:v>A</c:v>
                </c:pt>
                <c:pt idx="9">
                  <c:v>M</c:v>
                </c:pt>
                <c:pt idx="10">
                  <c:v>J</c:v>
                </c:pt>
                <c:pt idx="11">
                  <c:v>J</c:v>
                </c:pt>
                <c:pt idx="12">
                  <c:v>A</c:v>
                </c:pt>
              </c:strCache>
            </c:strRef>
          </c:cat>
          <c:val>
            <c:numRef>
              <c:f>Dat_01!$B$157:$N$157</c:f>
              <c:numCache>
                <c:formatCode>#,##0.0</c:formatCode>
                <c:ptCount val="13"/>
                <c:pt idx="0">
                  <c:v>62.179299999999998</c:v>
                </c:pt>
                <c:pt idx="1">
                  <c:v>59.692804500000001</c:v>
                </c:pt>
                <c:pt idx="2">
                  <c:v>56.188988999999999</c:v>
                </c:pt>
                <c:pt idx="3">
                  <c:v>64.965261999999996</c:v>
                </c:pt>
                <c:pt idx="4">
                  <c:v>68.042446499999997</c:v>
                </c:pt>
                <c:pt idx="5">
                  <c:v>55.9446005</c:v>
                </c:pt>
                <c:pt idx="6">
                  <c:v>53.965263</c:v>
                </c:pt>
                <c:pt idx="7">
                  <c:v>51.637242999999998</c:v>
                </c:pt>
                <c:pt idx="8">
                  <c:v>37.148092499999997</c:v>
                </c:pt>
                <c:pt idx="9">
                  <c:v>29.418555000000001</c:v>
                </c:pt>
                <c:pt idx="10">
                  <c:v>23.718672000000002</c:v>
                </c:pt>
                <c:pt idx="11">
                  <c:v>52.036873</c:v>
                </c:pt>
                <c:pt idx="12">
                  <c:v>59.049389499999997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2E-49E7-B2B3-B66EBA247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0942112"/>
        <c:axId val="690942504"/>
      </c:barChart>
      <c:catAx>
        <c:axId val="690942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1793984487198343"/>
              <c:y val="0.93613490772412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2504"/>
        <c:crosses val="autoZero"/>
        <c:auto val="1"/>
        <c:lblAlgn val="ctr"/>
        <c:lblOffset val="100"/>
        <c:noMultiLvlLbl val="1"/>
      </c:catAx>
      <c:valAx>
        <c:axId val="690942504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>
                    <a:solidFill>
                      <a:srgbClr val="004563"/>
                    </a:solidFill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3.0705323611924532E-2"/>
              <c:y val="7.74362749039716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2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0443888901056632E-2"/>
          <c:y val="3.1421838177533384E-2"/>
          <c:w val="0.89999991466792884"/>
          <c:h val="6.13580927926476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7619</xdr:colOff>
      <xdr:row>3</xdr:row>
      <xdr:rowOff>26670</xdr:rowOff>
    </xdr:from>
    <xdr:to>
      <xdr:col>4</xdr:col>
      <xdr:colOff>6551819</xdr:colOff>
      <xdr:row>3</xdr:row>
      <xdr:rowOff>26670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H="1">
          <a:off x="213359" y="491490"/>
          <a:ext cx="79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38096</xdr:rowOff>
    </xdr:from>
    <xdr:to>
      <xdr:col>2</xdr:col>
      <xdr:colOff>1060510</xdr:colOff>
      <xdr:row>28</xdr:row>
      <xdr:rowOff>716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853436"/>
          <a:ext cx="1044000" cy="33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</xdr:row>
      <xdr:rowOff>114300</xdr:rowOff>
    </xdr:from>
    <xdr:to>
      <xdr:col>4</xdr:col>
      <xdr:colOff>400049</xdr:colOff>
      <xdr:row>2</xdr:row>
      <xdr:rowOff>65399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341819A-FE5F-441D-9930-1AF266895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5</xdr:col>
      <xdr:colOff>1170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7040879</xdr:colOff>
      <xdr:row>24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84449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EE560F7-6D45-41E0-A088-574BB46E1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17143</xdr:colOff>
      <xdr:row>3</xdr:row>
      <xdr:rowOff>19050</xdr:rowOff>
    </xdr:from>
    <xdr:to>
      <xdr:col>9</xdr:col>
      <xdr:colOff>10923</xdr:colOff>
      <xdr:row>3</xdr:row>
      <xdr:rowOff>36195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 bwMode="auto">
        <a:xfrm flipH="1">
          <a:off x="213358" y="483870"/>
          <a:ext cx="7596000" cy="762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84449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104EFCC-B70C-465F-8D7D-A447B99E8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4</xdr:col>
      <xdr:colOff>7221120</xdr:colOff>
      <xdr:row>3</xdr:row>
      <xdr:rowOff>26670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4429B967-08ED-476F-BA7D-3E642330DA53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absoluteAnchor>
    <xdr:pos x="2171701" y="742950"/>
    <xdr:ext cx="6734174" cy="3638550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0FB4E93-4BC4-466A-9BFC-33B4E17E1A2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2</xdr:col>
      <xdr:colOff>38100</xdr:colOff>
      <xdr:row>1</xdr:row>
      <xdr:rowOff>123825</xdr:rowOff>
    </xdr:from>
    <xdr:to>
      <xdr:col>4</xdr:col>
      <xdr:colOff>133349</xdr:colOff>
      <xdr:row>2</xdr:row>
      <xdr:rowOff>74924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A4B4072-FA3B-442A-A178-E5F7E4B20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0.5065</cdr:x>
      <cdr:y>0.50175</cdr:y>
    </cdr:from>
    <cdr:to>
      <cdr:x>0.5245</cdr:x>
      <cdr:y>0.52425</cdr:y>
    </cdr:to>
    <cdr:sp macro="" textlink="">
      <cdr:nvSpPr>
        <cdr:cNvPr id="96283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70031" y="2886618"/>
          <a:ext cx="165964" cy="129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fr-FR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</cdr:txBody>
    </cdr:sp>
  </cdr:relSizeAnchor>
  <cdr:relSizeAnchor xmlns:cdr="http://schemas.openxmlformats.org/drawingml/2006/chartDrawing">
    <cdr:from>
      <cdr:x>0.43669</cdr:x>
      <cdr:y>0.94526</cdr:y>
    </cdr:from>
    <cdr:to>
      <cdr:x>0.52244</cdr:x>
      <cdr:y>0.9899</cdr:y>
    </cdr:to>
    <cdr:sp macro="" textlink="">
      <cdr:nvSpPr>
        <cdr:cNvPr id="2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1812" y="4276725"/>
          <a:ext cx="644431" cy="201944"/>
        </a:xfrm>
        <a:prstGeom xmlns:a="http://schemas.openxmlformats.org/drawingml/2006/main" prst="rect">
          <a:avLst/>
        </a:prstGeom>
        <a:pattFill xmlns:a="http://schemas.openxmlformats.org/drawingml/2006/main" prst="pct25">
          <a:fgClr>
            <a:srgbClr val="FFFF00"/>
          </a:fgClr>
          <a:bgClr>
            <a:srgbClr val="FFFF00"/>
          </a:bgClr>
        </a:pattFill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BAJO</a:t>
          </a:r>
        </a:p>
      </cdr:txBody>
    </cdr:sp>
  </cdr:relSizeAnchor>
  <cdr:relSizeAnchor xmlns:cdr="http://schemas.openxmlformats.org/drawingml/2006/chartDrawing">
    <cdr:from>
      <cdr:x>0.52541</cdr:x>
      <cdr:y>0.94733</cdr:y>
    </cdr:from>
    <cdr:to>
      <cdr:x>0.61116</cdr:x>
      <cdr:y>0.99033</cdr:y>
    </cdr:to>
    <cdr:sp macro="" textlink="">
      <cdr:nvSpPr>
        <cdr:cNvPr id="3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8562" y="4286086"/>
          <a:ext cx="644431" cy="194548"/>
        </a:xfrm>
        <a:prstGeom xmlns:a="http://schemas.openxmlformats.org/drawingml/2006/main" prst="rect">
          <a:avLst/>
        </a:prstGeom>
        <a:solidFill xmlns:a="http://schemas.openxmlformats.org/drawingml/2006/main">
          <a:srgbClr val="00800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chemeClr val="bg1"/>
              </a:solidFill>
              <a:latin typeface="Arial"/>
              <a:cs typeface="Arial"/>
            </a:rPr>
            <a:t>ALTO</a:t>
          </a:r>
        </a:p>
      </cdr:txBody>
    </cdr:sp>
  </cdr:relSizeAnchor>
  <cdr:relSizeAnchor xmlns:cdr="http://schemas.openxmlformats.org/drawingml/2006/chartDrawing">
    <cdr:from>
      <cdr:x>0.5065</cdr:x>
      <cdr:y>0.50175</cdr:y>
    </cdr:from>
    <cdr:to>
      <cdr:x>0.5245</cdr:x>
      <cdr:y>0.52425</cdr:y>
    </cdr:to>
    <cdr:sp macro="" textlink="">
      <cdr:nvSpPr>
        <cdr:cNvPr id="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70031" y="2886618"/>
          <a:ext cx="165964" cy="129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fr-FR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</cdr:txBody>
    </cdr:sp>
  </cdr:relSizeAnchor>
  <cdr:relSizeAnchor xmlns:cdr="http://schemas.openxmlformats.org/drawingml/2006/chartDrawing">
    <cdr:from>
      <cdr:x>0.01521</cdr:x>
      <cdr:y>0.00632</cdr:y>
    </cdr:from>
    <cdr:to>
      <cdr:x>0.07731</cdr:x>
      <cdr:y>0.05684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2A183E9B-886E-4402-9EB0-724CC2E3AF6E}"/>
            </a:ext>
          </a:extLst>
        </cdr:cNvPr>
        <cdr:cNvSpPr txBox="1"/>
      </cdr:nvSpPr>
      <cdr:spPr>
        <a:xfrm xmlns:a="http://schemas.openxmlformats.org/drawingml/2006/main">
          <a:off x="114300" y="28575"/>
          <a:ext cx="4667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GWh</a:t>
          </a:r>
        </a:p>
      </cdr:txBody>
    </cdr:sp>
  </cdr:relSizeAnchor>
  <cdr:relSizeAnchor xmlns:cdr="http://schemas.openxmlformats.org/drawingml/2006/chartDrawing">
    <cdr:from>
      <cdr:x>0.68097</cdr:x>
      <cdr:y>0.05929</cdr:y>
    </cdr:from>
    <cdr:to>
      <cdr:x>0.6831</cdr:x>
      <cdr:y>0.80404</cdr:y>
    </cdr:to>
    <cdr:sp macro="" textlink="">
      <cdr:nvSpPr>
        <cdr:cNvPr id="10" name="Line 5">
          <a:extLst xmlns:a="http://schemas.openxmlformats.org/drawingml/2006/main">
            <a:ext uri="{FF2B5EF4-FFF2-40B4-BE49-F238E27FC236}">
              <a16:creationId xmlns:a16="http://schemas.microsoft.com/office/drawing/2014/main" id="{73A38E22-0EE1-421B-A54D-857D44F51A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5765" y="215720"/>
          <a:ext cx="14343" cy="2709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rnd">
          <a:solidFill>
            <a:srgbClr val="006699"/>
          </a:solidFill>
          <a:prstDash val="sysDot"/>
          <a:round/>
          <a:headEnd/>
          <a:tailEnd type="none" w="med" len="sm"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0.25394</cdr:x>
      <cdr:y>0.0685</cdr:y>
    </cdr:from>
    <cdr:to>
      <cdr:x>0.25607</cdr:x>
      <cdr:y>0.81325</cdr:y>
    </cdr:to>
    <cdr:sp macro="" textlink="">
      <cdr:nvSpPr>
        <cdr:cNvPr id="6" name="Line 5">
          <a:extLst xmlns:a="http://schemas.openxmlformats.org/drawingml/2006/main">
            <a:ext uri="{FF2B5EF4-FFF2-40B4-BE49-F238E27FC236}">
              <a16:creationId xmlns:a16="http://schemas.microsoft.com/office/drawing/2014/main" id="{AB0D19C6-DA17-405C-C0BB-2D1C382BCA35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10091" y="249241"/>
          <a:ext cx="14344" cy="2709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rnd">
          <a:solidFill>
            <a:srgbClr val="006699"/>
          </a:solidFill>
          <a:prstDash val="sysDot"/>
          <a:round/>
          <a:headEnd/>
          <a:tailEnd type="none" w="med" len="sm"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4</xdr:col>
      <xdr:colOff>7221120</xdr:colOff>
      <xdr:row>3</xdr:row>
      <xdr:rowOff>26670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C6BD0732-86FF-42D2-9EAF-19A94983ED8E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7040879</xdr:colOff>
      <xdr:row>24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ABC37C3-7D38-43A6-BB04-FAF83552C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84449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1E0336-9C1A-4238-B4FC-F4CD8CC0B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" y="140970"/>
          <a:ext cx="1809749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17143</xdr:colOff>
      <xdr:row>3</xdr:row>
      <xdr:rowOff>19050</xdr:rowOff>
    </xdr:from>
    <xdr:to>
      <xdr:col>9</xdr:col>
      <xdr:colOff>10923</xdr:colOff>
      <xdr:row>3</xdr:row>
      <xdr:rowOff>36195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AD54D373-8A3A-44F8-B86C-BAEE46734558}"/>
            </a:ext>
          </a:extLst>
        </xdr:cNvPr>
        <xdr:cNvSpPr>
          <a:spLocks noChangeShapeType="1"/>
        </xdr:cNvSpPr>
      </xdr:nvSpPr>
      <xdr:spPr bwMode="auto">
        <a:xfrm flipH="1">
          <a:off x="213358" y="483870"/>
          <a:ext cx="7596000" cy="762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84449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8C7E32-36EC-4E58-B722-AC4889A73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" y="140970"/>
          <a:ext cx="1809749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4</xdr:col>
      <xdr:colOff>7221120</xdr:colOff>
      <xdr:row>3</xdr:row>
      <xdr:rowOff>26670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66B86162-B8A7-4D39-AA5A-8864C5FD59AE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absoluteAnchor>
    <xdr:pos x="2171701" y="742950"/>
    <xdr:ext cx="6734174" cy="3638550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E9393A-B647-4C94-8856-328A989FDF6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2</xdr:col>
      <xdr:colOff>38100</xdr:colOff>
      <xdr:row>1</xdr:row>
      <xdr:rowOff>123825</xdr:rowOff>
    </xdr:from>
    <xdr:to>
      <xdr:col>4</xdr:col>
      <xdr:colOff>133349</xdr:colOff>
      <xdr:row>2</xdr:row>
      <xdr:rowOff>74924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963351-CA2D-4E08-93EA-0FA47352A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0.5065</cdr:x>
      <cdr:y>0.50175</cdr:y>
    </cdr:from>
    <cdr:to>
      <cdr:x>0.5245</cdr:x>
      <cdr:y>0.52425</cdr:y>
    </cdr:to>
    <cdr:sp macro="" textlink="">
      <cdr:nvSpPr>
        <cdr:cNvPr id="96283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70031" y="2886618"/>
          <a:ext cx="165964" cy="129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fr-FR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</cdr:txBody>
    </cdr:sp>
  </cdr:relSizeAnchor>
  <cdr:relSizeAnchor xmlns:cdr="http://schemas.openxmlformats.org/drawingml/2006/chartDrawing">
    <cdr:from>
      <cdr:x>0.43669</cdr:x>
      <cdr:y>0.94526</cdr:y>
    </cdr:from>
    <cdr:to>
      <cdr:x>0.52244</cdr:x>
      <cdr:y>0.9899</cdr:y>
    </cdr:to>
    <cdr:sp macro="" textlink="">
      <cdr:nvSpPr>
        <cdr:cNvPr id="2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1812" y="4276725"/>
          <a:ext cx="644431" cy="2019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BAJO</a:t>
          </a:r>
        </a:p>
      </cdr:txBody>
    </cdr:sp>
  </cdr:relSizeAnchor>
  <cdr:relSizeAnchor xmlns:cdr="http://schemas.openxmlformats.org/drawingml/2006/chartDrawing">
    <cdr:from>
      <cdr:x>0.52541</cdr:x>
      <cdr:y>0.94733</cdr:y>
    </cdr:from>
    <cdr:to>
      <cdr:x>0.61116</cdr:x>
      <cdr:y>0.99033</cdr:y>
    </cdr:to>
    <cdr:sp macro="" textlink="">
      <cdr:nvSpPr>
        <cdr:cNvPr id="3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8562" y="4286086"/>
          <a:ext cx="644431" cy="194548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chemeClr val="bg1"/>
              </a:solidFill>
              <a:latin typeface="Arial"/>
              <a:cs typeface="Arial"/>
            </a:rPr>
            <a:t>ALTO</a:t>
          </a:r>
        </a:p>
      </cdr:txBody>
    </cdr:sp>
  </cdr:relSizeAnchor>
  <cdr:relSizeAnchor xmlns:cdr="http://schemas.openxmlformats.org/drawingml/2006/chartDrawing">
    <cdr:from>
      <cdr:x>0.5065</cdr:x>
      <cdr:y>0.50175</cdr:y>
    </cdr:from>
    <cdr:to>
      <cdr:x>0.5245</cdr:x>
      <cdr:y>0.52425</cdr:y>
    </cdr:to>
    <cdr:sp macro="" textlink="">
      <cdr:nvSpPr>
        <cdr:cNvPr id="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70031" y="2886618"/>
          <a:ext cx="165964" cy="129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fr-FR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</cdr:txBody>
    </cdr:sp>
  </cdr:relSizeAnchor>
  <cdr:relSizeAnchor xmlns:cdr="http://schemas.openxmlformats.org/drawingml/2006/chartDrawing">
    <cdr:from>
      <cdr:x>0.01521</cdr:x>
      <cdr:y>0.00632</cdr:y>
    </cdr:from>
    <cdr:to>
      <cdr:x>0.07731</cdr:x>
      <cdr:y>0.05684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2A183E9B-886E-4402-9EB0-724CC2E3AF6E}"/>
            </a:ext>
          </a:extLst>
        </cdr:cNvPr>
        <cdr:cNvSpPr txBox="1"/>
      </cdr:nvSpPr>
      <cdr:spPr>
        <a:xfrm xmlns:a="http://schemas.openxmlformats.org/drawingml/2006/main">
          <a:off x="114300" y="28575"/>
          <a:ext cx="4667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GWh</a:t>
          </a:r>
        </a:p>
      </cdr:txBody>
    </cdr:sp>
  </cdr:relSizeAnchor>
  <cdr:relSizeAnchor xmlns:cdr="http://schemas.openxmlformats.org/drawingml/2006/chartDrawing">
    <cdr:from>
      <cdr:x>0.68082</cdr:x>
      <cdr:y>0.06319</cdr:y>
    </cdr:from>
    <cdr:to>
      <cdr:x>0.68295</cdr:x>
      <cdr:y>0.80794</cdr:y>
    </cdr:to>
    <cdr:sp macro="" textlink="">
      <cdr:nvSpPr>
        <cdr:cNvPr id="10" name="Line 5">
          <a:extLst xmlns:a="http://schemas.openxmlformats.org/drawingml/2006/main">
            <a:ext uri="{FF2B5EF4-FFF2-40B4-BE49-F238E27FC236}">
              <a16:creationId xmlns:a16="http://schemas.microsoft.com/office/drawing/2014/main" id="{73A38E22-0EE1-421B-A54D-857D44F51A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4754" y="229905"/>
          <a:ext cx="14344" cy="2709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rnd">
          <a:solidFill>
            <a:srgbClr val="006699"/>
          </a:solidFill>
          <a:prstDash val="sysDot"/>
          <a:round/>
          <a:headEnd/>
          <a:tailEnd type="none" w="med" len="sm"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0.25415</cdr:x>
      <cdr:y>0.06249</cdr:y>
    </cdr:from>
    <cdr:to>
      <cdr:x>0.25628</cdr:x>
      <cdr:y>0.80724</cdr:y>
    </cdr:to>
    <cdr:sp macro="" textlink="">
      <cdr:nvSpPr>
        <cdr:cNvPr id="6" name="Line 5">
          <a:extLst xmlns:a="http://schemas.openxmlformats.org/drawingml/2006/main">
            <a:ext uri="{FF2B5EF4-FFF2-40B4-BE49-F238E27FC236}">
              <a16:creationId xmlns:a16="http://schemas.microsoft.com/office/drawing/2014/main" id="{5000CAE2-3C75-7FC0-BDC8-8B14B9CD195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11505" y="227379"/>
          <a:ext cx="14344" cy="2709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rnd">
          <a:solidFill>
            <a:srgbClr val="006699"/>
          </a:solidFill>
          <a:prstDash val="sysDot"/>
          <a:round/>
          <a:headEnd/>
          <a:tailEnd type="none" w="med" len="sm"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</xdr:colOff>
      <xdr:row>3</xdr:row>
      <xdr:rowOff>28575</xdr:rowOff>
    </xdr:from>
    <xdr:to>
      <xdr:col>3</xdr:col>
      <xdr:colOff>7223025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 flipH="1">
          <a:off x="192405" y="485775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4</xdr:row>
      <xdr:rowOff>104775</xdr:rowOff>
    </xdr:from>
    <xdr:to>
      <xdr:col>4</xdr:col>
      <xdr:colOff>9525</xdr:colOff>
      <xdr:row>19</xdr:row>
      <xdr:rowOff>95250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0.08654</cdr:x>
      <cdr:y>0.03846</cdr:y>
    </cdr:from>
    <cdr:to>
      <cdr:x>0.134</cdr:x>
      <cdr:y>0.07081</cdr:y>
    </cdr:to>
    <cdr:sp macro="" textlink="">
      <cdr:nvSpPr>
        <cdr:cNvPr id="4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84" y="93041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0.13785</cdr:x>
      <cdr:y>0.02854</cdr:y>
    </cdr:from>
    <cdr:to>
      <cdr:x>0.19745</cdr:x>
      <cdr:y>0.07467</cdr:y>
    </cdr:to>
    <cdr:sp macro="" textlink="">
      <cdr:nvSpPr>
        <cdr:cNvPr id="5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7676" y="69041"/>
          <a:ext cx="418388" cy="1116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Seco</a:t>
          </a:r>
        </a:p>
      </cdr:txBody>
    </cdr:sp>
  </cdr:relSizeAnchor>
  <cdr:relSizeAnchor xmlns:cdr="http://schemas.openxmlformats.org/drawingml/2006/chartDrawing">
    <cdr:from>
      <cdr:x>0.2067</cdr:x>
      <cdr:y>0.03523</cdr:y>
    </cdr:from>
    <cdr:to>
      <cdr:x>0.25416</cdr:x>
      <cdr:y>0.06758</cdr:y>
    </cdr:to>
    <cdr:sp macro="" textlink="">
      <cdr:nvSpPr>
        <cdr:cNvPr id="7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50998" y="85226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0.25611</cdr:x>
      <cdr:y>0.03113</cdr:y>
    </cdr:from>
    <cdr:to>
      <cdr:x>0.35852</cdr:x>
      <cdr:y>0.08033</cdr:y>
    </cdr:to>
    <cdr:sp macro="" textlink="">
      <cdr:nvSpPr>
        <cdr:cNvPr id="8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97899" y="75317"/>
          <a:ext cx="718911" cy="119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Húmedo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6350</xdr:colOff>
      <xdr:row>3</xdr:row>
      <xdr:rowOff>25400</xdr:rowOff>
    </xdr:from>
    <xdr:to>
      <xdr:col>11</xdr:col>
      <xdr:colOff>525</xdr:colOff>
      <xdr:row>3</xdr:row>
      <xdr:rowOff>25400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779197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87624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7A8FE2-2184-469B-84CF-30903322E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4287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17144</xdr:colOff>
      <xdr:row>3</xdr:row>
      <xdr:rowOff>36195</xdr:rowOff>
    </xdr:from>
    <xdr:to>
      <xdr:col>4</xdr:col>
      <xdr:colOff>4062644</xdr:colOff>
      <xdr:row>3</xdr:row>
      <xdr:rowOff>36195</xdr:rowOff>
    </xdr:to>
    <xdr:sp macro="" textlink="">
      <xdr:nvSpPr>
        <xdr:cNvPr id="3" name="Line 36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 bwMode="auto">
        <a:xfrm flipH="1">
          <a:off x="222884" y="501015"/>
          <a:ext cx="576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116205</xdr:colOff>
      <xdr:row>6</xdr:row>
      <xdr:rowOff>133350</xdr:rowOff>
    </xdr:from>
    <xdr:to>
      <xdr:col>4</xdr:col>
      <xdr:colOff>3954780</xdr:colOff>
      <xdr:row>23</xdr:row>
      <xdr:rowOff>95250</xdr:rowOff>
    </xdr:to>
    <xdr:sp macro="" textlink="">
      <xdr:nvSpPr>
        <xdr:cNvPr id="4" name="Dibujo 299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/>
        </xdr:cNvSpPr>
      </xdr:nvSpPr>
      <xdr:spPr bwMode="auto">
        <a:xfrm>
          <a:off x="1973580" y="1190625"/>
          <a:ext cx="3838575" cy="2714625"/>
        </a:xfrm>
        <a:custGeom>
          <a:avLst/>
          <a:gdLst>
            <a:gd name="T0" fmla="*/ 12797 w 16384"/>
            <a:gd name="T1" fmla="*/ 1740 h 16384"/>
            <a:gd name="T2" fmla="*/ 12797 w 16384"/>
            <a:gd name="T3" fmla="*/ 2221 h 16384"/>
            <a:gd name="T4" fmla="*/ 9743 w 16384"/>
            <a:gd name="T5" fmla="*/ 900 h 16384"/>
            <a:gd name="T6" fmla="*/ 6205 w 16384"/>
            <a:gd name="T7" fmla="*/ 900 h 16384"/>
            <a:gd name="T8" fmla="*/ 4266 w 16384"/>
            <a:gd name="T9" fmla="*/ 420 h 16384"/>
            <a:gd name="T10" fmla="*/ 2569 w 16384"/>
            <a:gd name="T11" fmla="*/ 420 h 16384"/>
            <a:gd name="T12" fmla="*/ 1794 w 16384"/>
            <a:gd name="T13" fmla="*/ 0 h 16384"/>
            <a:gd name="T14" fmla="*/ 0 w 16384"/>
            <a:gd name="T15" fmla="*/ 1500 h 16384"/>
            <a:gd name="T16" fmla="*/ 533 w 16384"/>
            <a:gd name="T17" fmla="*/ 3961 h 16384"/>
            <a:gd name="T18" fmla="*/ 1551 w 16384"/>
            <a:gd name="T19" fmla="*/ 3481 h 16384"/>
            <a:gd name="T20" fmla="*/ 1939 w 16384"/>
            <a:gd name="T21" fmla="*/ 4021 h 16384"/>
            <a:gd name="T22" fmla="*/ 2618 w 16384"/>
            <a:gd name="T23" fmla="*/ 3841 h 16384"/>
            <a:gd name="T24" fmla="*/ 3442 w 16384"/>
            <a:gd name="T25" fmla="*/ 3901 h 16384"/>
            <a:gd name="T26" fmla="*/ 3296 w 16384"/>
            <a:gd name="T27" fmla="*/ 4381 h 16384"/>
            <a:gd name="T28" fmla="*/ 3781 w 16384"/>
            <a:gd name="T29" fmla="*/ 4441 h 16384"/>
            <a:gd name="T30" fmla="*/ 2908 w 16384"/>
            <a:gd name="T31" fmla="*/ 5461 h 16384"/>
            <a:gd name="T32" fmla="*/ 2666 w 16384"/>
            <a:gd name="T33" fmla="*/ 8402 h 16384"/>
            <a:gd name="T34" fmla="*/ 2230 w 16384"/>
            <a:gd name="T35" fmla="*/ 8402 h 16384"/>
            <a:gd name="T36" fmla="*/ 2908 w 16384"/>
            <a:gd name="T37" fmla="*/ 9722 h 16384"/>
            <a:gd name="T38" fmla="*/ 2908 w 16384"/>
            <a:gd name="T39" fmla="*/ 9782 h 16384"/>
            <a:gd name="T40" fmla="*/ 2860 w 16384"/>
            <a:gd name="T41" fmla="*/ 9842 h 16384"/>
            <a:gd name="T42" fmla="*/ 2811 w 16384"/>
            <a:gd name="T43" fmla="*/ 10082 h 16384"/>
            <a:gd name="T44" fmla="*/ 2811 w 16384"/>
            <a:gd name="T45" fmla="*/ 10323 h 16384"/>
            <a:gd name="T46" fmla="*/ 2472 w 16384"/>
            <a:gd name="T47" fmla="*/ 10863 h 16384"/>
            <a:gd name="T48" fmla="*/ 2908 w 16384"/>
            <a:gd name="T49" fmla="*/ 11643 h 16384"/>
            <a:gd name="T50" fmla="*/ 2278 w 16384"/>
            <a:gd name="T51" fmla="*/ 12723 h 16384"/>
            <a:gd name="T52" fmla="*/ 2327 w 16384"/>
            <a:gd name="T53" fmla="*/ 13683 h 16384"/>
            <a:gd name="T54" fmla="*/ 3102 w 16384"/>
            <a:gd name="T55" fmla="*/ 13743 h 16384"/>
            <a:gd name="T56" fmla="*/ 3539 w 16384"/>
            <a:gd name="T57" fmla="*/ 14344 h 16384"/>
            <a:gd name="T58" fmla="*/ 3539 w 16384"/>
            <a:gd name="T59" fmla="*/ 15184 h 16384"/>
            <a:gd name="T60" fmla="*/ 4847 w 16384"/>
            <a:gd name="T61" fmla="*/ 16384 h 16384"/>
            <a:gd name="T62" fmla="*/ 6544 w 16384"/>
            <a:gd name="T63" fmla="*/ 14824 h 16384"/>
            <a:gd name="T64" fmla="*/ 8968 w 16384"/>
            <a:gd name="T65" fmla="*/ 14764 h 16384"/>
            <a:gd name="T66" fmla="*/ 9258 w 16384"/>
            <a:gd name="T67" fmla="*/ 14464 h 16384"/>
            <a:gd name="T68" fmla="*/ 9598 w 16384"/>
            <a:gd name="T69" fmla="*/ 14824 h 16384"/>
            <a:gd name="T70" fmla="*/ 9937 w 16384"/>
            <a:gd name="T71" fmla="*/ 13803 h 16384"/>
            <a:gd name="T72" fmla="*/ 10519 w 16384"/>
            <a:gd name="T73" fmla="*/ 13203 h 16384"/>
            <a:gd name="T74" fmla="*/ 11585 w 16384"/>
            <a:gd name="T75" fmla="*/ 13083 h 16384"/>
            <a:gd name="T76" fmla="*/ 11973 w 16384"/>
            <a:gd name="T77" fmla="*/ 11103 h 16384"/>
            <a:gd name="T78" fmla="*/ 12845 w 16384"/>
            <a:gd name="T79" fmla="*/ 10443 h 16384"/>
            <a:gd name="T80" fmla="*/ 11876 w 16384"/>
            <a:gd name="T81" fmla="*/ 8882 h 16384"/>
            <a:gd name="T82" fmla="*/ 12942 w 16384"/>
            <a:gd name="T83" fmla="*/ 6662 h 16384"/>
            <a:gd name="T84" fmla="*/ 13330 w 16384"/>
            <a:gd name="T85" fmla="*/ 6482 h 16384"/>
            <a:gd name="T86" fmla="*/ 13282 w 16384"/>
            <a:gd name="T87" fmla="*/ 5941 h 16384"/>
            <a:gd name="T88" fmla="*/ 15124 w 16384"/>
            <a:gd name="T89" fmla="*/ 4861 h 16384"/>
            <a:gd name="T90" fmla="*/ 16384 w 16384"/>
            <a:gd name="T91" fmla="*/ 3361 h 16384"/>
            <a:gd name="T92" fmla="*/ 16190 w 16384"/>
            <a:gd name="T93" fmla="*/ 2401 h 16384"/>
            <a:gd name="T94" fmla="*/ 14348 w 16384"/>
            <a:gd name="T95" fmla="*/ 2401 h 16384"/>
            <a:gd name="T96" fmla="*/ 14009 w 16384"/>
            <a:gd name="T97" fmla="*/ 2641 h 16384"/>
            <a:gd name="T98" fmla="*/ 13912 w 16384"/>
            <a:gd name="T99" fmla="*/ 2101 h 16384"/>
            <a:gd name="T100" fmla="*/ 12797 w 16384"/>
            <a:gd name="T101" fmla="*/ 1740 h 16384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0" t="0" r="r" b="b"/>
          <a:pathLst>
            <a:path w="16384" h="16384">
              <a:moveTo>
                <a:pt x="12797" y="1740"/>
              </a:moveTo>
              <a:lnTo>
                <a:pt x="12797" y="2221"/>
              </a:lnTo>
              <a:lnTo>
                <a:pt x="9743" y="900"/>
              </a:lnTo>
              <a:lnTo>
                <a:pt x="6205" y="900"/>
              </a:lnTo>
              <a:lnTo>
                <a:pt x="4266" y="420"/>
              </a:lnTo>
              <a:lnTo>
                <a:pt x="2569" y="420"/>
              </a:lnTo>
              <a:lnTo>
                <a:pt x="1794" y="0"/>
              </a:lnTo>
              <a:lnTo>
                <a:pt x="0" y="1500"/>
              </a:lnTo>
              <a:lnTo>
                <a:pt x="533" y="3961"/>
              </a:lnTo>
              <a:lnTo>
                <a:pt x="1551" y="3481"/>
              </a:lnTo>
              <a:lnTo>
                <a:pt x="1939" y="4021"/>
              </a:lnTo>
              <a:lnTo>
                <a:pt x="2618" y="3841"/>
              </a:lnTo>
              <a:lnTo>
                <a:pt x="3442" y="3901"/>
              </a:lnTo>
              <a:lnTo>
                <a:pt x="3296" y="4381"/>
              </a:lnTo>
              <a:lnTo>
                <a:pt x="3781" y="4441"/>
              </a:lnTo>
              <a:lnTo>
                <a:pt x="2908" y="5461"/>
              </a:lnTo>
              <a:lnTo>
                <a:pt x="2666" y="8402"/>
              </a:lnTo>
              <a:lnTo>
                <a:pt x="2230" y="8402"/>
              </a:lnTo>
              <a:lnTo>
                <a:pt x="2908" y="9722"/>
              </a:lnTo>
              <a:lnTo>
                <a:pt x="2908" y="9782"/>
              </a:lnTo>
              <a:lnTo>
                <a:pt x="2860" y="9842"/>
              </a:lnTo>
              <a:lnTo>
                <a:pt x="2811" y="10082"/>
              </a:lnTo>
              <a:lnTo>
                <a:pt x="2811" y="10323"/>
              </a:lnTo>
              <a:lnTo>
                <a:pt x="2472" y="10863"/>
              </a:lnTo>
              <a:lnTo>
                <a:pt x="2908" y="11643"/>
              </a:lnTo>
              <a:lnTo>
                <a:pt x="2278" y="12723"/>
              </a:lnTo>
              <a:lnTo>
                <a:pt x="2327" y="13683"/>
              </a:lnTo>
              <a:lnTo>
                <a:pt x="3102" y="13743"/>
              </a:lnTo>
              <a:lnTo>
                <a:pt x="3539" y="14344"/>
              </a:lnTo>
              <a:lnTo>
                <a:pt x="3539" y="15184"/>
              </a:lnTo>
              <a:lnTo>
                <a:pt x="4847" y="16384"/>
              </a:lnTo>
              <a:lnTo>
                <a:pt x="6544" y="14824"/>
              </a:lnTo>
              <a:lnTo>
                <a:pt x="8968" y="14764"/>
              </a:lnTo>
              <a:lnTo>
                <a:pt x="9258" y="14464"/>
              </a:lnTo>
              <a:lnTo>
                <a:pt x="9598" y="14824"/>
              </a:lnTo>
              <a:lnTo>
                <a:pt x="9937" y="13803"/>
              </a:lnTo>
              <a:lnTo>
                <a:pt x="10519" y="13203"/>
              </a:lnTo>
              <a:lnTo>
                <a:pt x="11585" y="13083"/>
              </a:lnTo>
              <a:lnTo>
                <a:pt x="11973" y="11103"/>
              </a:lnTo>
              <a:lnTo>
                <a:pt x="12845" y="10443"/>
              </a:lnTo>
              <a:lnTo>
                <a:pt x="11876" y="8882"/>
              </a:lnTo>
              <a:lnTo>
                <a:pt x="12942" y="6662"/>
              </a:lnTo>
              <a:lnTo>
                <a:pt x="13330" y="6482"/>
              </a:lnTo>
              <a:lnTo>
                <a:pt x="13282" y="5941"/>
              </a:lnTo>
              <a:lnTo>
                <a:pt x="15124" y="4861"/>
              </a:lnTo>
              <a:lnTo>
                <a:pt x="16384" y="3361"/>
              </a:lnTo>
              <a:lnTo>
                <a:pt x="16190" y="2401"/>
              </a:lnTo>
              <a:lnTo>
                <a:pt x="14348" y="2401"/>
              </a:lnTo>
              <a:lnTo>
                <a:pt x="14009" y="2641"/>
              </a:lnTo>
              <a:lnTo>
                <a:pt x="13912" y="2101"/>
              </a:lnTo>
              <a:lnTo>
                <a:pt x="12797" y="1740"/>
              </a:ln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  <a:ln>
          <a:noFill/>
        </a:ln>
        <a:effectLst>
          <a:outerShdw dist="35921" dir="2700000" algn="ctr" rotWithShape="0">
            <a:srgbClr val="624FAC"/>
          </a:outerShdw>
        </a:effectLst>
      </xdr:spPr>
    </xdr:sp>
    <xdr:clientData/>
  </xdr:twoCellAnchor>
  <xdr:twoCellAnchor>
    <xdr:from>
      <xdr:col>4</xdr:col>
      <xdr:colOff>782955</xdr:colOff>
      <xdr:row>7</xdr:row>
      <xdr:rowOff>114300</xdr:rowOff>
    </xdr:from>
    <xdr:to>
      <xdr:col>4</xdr:col>
      <xdr:colOff>2383155</xdr:colOff>
      <xdr:row>10</xdr:row>
      <xdr:rowOff>133350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ShapeType="1"/>
        </xdr:cNvSpPr>
      </xdr:nvSpPr>
      <xdr:spPr bwMode="auto">
        <a:xfrm flipV="1">
          <a:off x="2640330" y="1333500"/>
          <a:ext cx="1600200" cy="5048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1821180</xdr:colOff>
      <xdr:row>8</xdr:row>
      <xdr:rowOff>123825</xdr:rowOff>
    </xdr:from>
    <xdr:to>
      <xdr:col>4</xdr:col>
      <xdr:colOff>2154555</xdr:colOff>
      <xdr:row>12</xdr:row>
      <xdr:rowOff>123825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>
          <a:spLocks noChangeShapeType="1"/>
        </xdr:cNvSpPr>
      </xdr:nvSpPr>
      <xdr:spPr bwMode="auto">
        <a:xfrm>
          <a:off x="3678555" y="1504950"/>
          <a:ext cx="333375" cy="6477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12</xdr:row>
      <xdr:rowOff>114300</xdr:rowOff>
    </xdr:from>
    <xdr:to>
      <xdr:col>4</xdr:col>
      <xdr:colOff>2173605</xdr:colOff>
      <xdr:row>14</xdr:row>
      <xdr:rowOff>104775</xdr:rowOff>
    </xdr:to>
    <xdr:sp macro="" textlink="">
      <xdr:nvSpPr>
        <xdr:cNvPr id="7" name="Line 5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>
          <a:spLocks noChangeShapeType="1"/>
        </xdr:cNvSpPr>
      </xdr:nvSpPr>
      <xdr:spPr bwMode="auto">
        <a:xfrm flipH="1">
          <a:off x="2630805" y="2143125"/>
          <a:ext cx="1400175" cy="3143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17</xdr:row>
      <xdr:rowOff>20955</xdr:rowOff>
    </xdr:from>
    <xdr:to>
      <xdr:col>4</xdr:col>
      <xdr:colOff>2030730</xdr:colOff>
      <xdr:row>17</xdr:row>
      <xdr:rowOff>20955</xdr:rowOff>
    </xdr:to>
    <xdr:sp macro="" textlink="">
      <xdr:nvSpPr>
        <xdr:cNvPr id="8" name="Line 6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ShapeType="1"/>
        </xdr:cNvSpPr>
      </xdr:nvSpPr>
      <xdr:spPr bwMode="auto">
        <a:xfrm flipH="1">
          <a:off x="2630805" y="2859405"/>
          <a:ext cx="1257300" cy="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925830</xdr:colOff>
      <xdr:row>17</xdr:row>
      <xdr:rowOff>20955</xdr:rowOff>
    </xdr:from>
    <xdr:to>
      <xdr:col>4</xdr:col>
      <xdr:colOff>2040255</xdr:colOff>
      <xdr:row>21</xdr:row>
      <xdr:rowOff>59055</xdr:rowOff>
    </xdr:to>
    <xdr:sp macro="" textlink="">
      <xdr:nvSpPr>
        <xdr:cNvPr id="9" name="Line 7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ShapeType="1"/>
        </xdr:cNvSpPr>
      </xdr:nvSpPr>
      <xdr:spPr bwMode="auto">
        <a:xfrm flipH="1">
          <a:off x="2783205" y="2859405"/>
          <a:ext cx="1114425" cy="6858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2145030</xdr:colOff>
      <xdr:row>12</xdr:row>
      <xdr:rowOff>114300</xdr:rowOff>
    </xdr:from>
    <xdr:to>
      <xdr:col>4</xdr:col>
      <xdr:colOff>3145155</xdr:colOff>
      <xdr:row>13</xdr:row>
      <xdr:rowOff>123825</xdr:rowOff>
    </xdr:to>
    <xdr:sp macro="" textlink="">
      <xdr:nvSpPr>
        <xdr:cNvPr id="10" name="Line 8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>
          <a:spLocks noChangeShapeType="1"/>
        </xdr:cNvSpPr>
      </xdr:nvSpPr>
      <xdr:spPr bwMode="auto">
        <a:xfrm>
          <a:off x="4002405" y="2143125"/>
          <a:ext cx="1000125" cy="17145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2040255</xdr:colOff>
      <xdr:row>17</xdr:row>
      <xdr:rowOff>30480</xdr:rowOff>
    </xdr:from>
    <xdr:to>
      <xdr:col>4</xdr:col>
      <xdr:colOff>2573655</xdr:colOff>
      <xdr:row>20</xdr:row>
      <xdr:rowOff>59055</xdr:rowOff>
    </xdr:to>
    <xdr:sp macro="" textlink="">
      <xdr:nvSpPr>
        <xdr:cNvPr id="11" name="Line 9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>
          <a:spLocks noChangeShapeType="1"/>
        </xdr:cNvSpPr>
      </xdr:nvSpPr>
      <xdr:spPr bwMode="auto">
        <a:xfrm>
          <a:off x="3897630" y="2868930"/>
          <a:ext cx="533400" cy="51435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906780</xdr:colOff>
      <xdr:row>17</xdr:row>
      <xdr:rowOff>30480</xdr:rowOff>
    </xdr:from>
    <xdr:ext cx="485967" cy="141001"/>
    <xdr:sp macro="" textlink="">
      <xdr:nvSpPr>
        <xdr:cNvPr id="13" name="Texto 14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>
          <a:spLocks noChangeArrowheads="1"/>
        </xdr:cNvSpPr>
      </xdr:nvSpPr>
      <xdr:spPr bwMode="auto">
        <a:xfrm>
          <a:off x="2764155" y="2868930"/>
          <a:ext cx="485967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Guadiana</a:t>
          </a:r>
        </a:p>
      </xdr:txBody>
    </xdr:sp>
    <xdr:clientData/>
  </xdr:oneCellAnchor>
  <xdr:oneCellAnchor>
    <xdr:from>
      <xdr:col>4</xdr:col>
      <xdr:colOff>1192530</xdr:colOff>
      <xdr:row>7</xdr:row>
      <xdr:rowOff>114300</xdr:rowOff>
    </xdr:from>
    <xdr:ext cx="286360" cy="141001"/>
    <xdr:sp macro="" textlink="">
      <xdr:nvSpPr>
        <xdr:cNvPr id="15" name="Texto 11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>
          <a:spLocks noChangeArrowheads="1"/>
        </xdr:cNvSpPr>
      </xdr:nvSpPr>
      <xdr:spPr bwMode="auto">
        <a:xfrm>
          <a:off x="3049905" y="1333500"/>
          <a:ext cx="286360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Norte</a:t>
          </a:r>
        </a:p>
      </xdr:txBody>
    </xdr:sp>
    <xdr:clientData/>
  </xdr:oneCellAnchor>
  <xdr:twoCellAnchor>
    <xdr:from>
      <xdr:col>4</xdr:col>
      <xdr:colOff>226841</xdr:colOff>
      <xdr:row>8</xdr:row>
      <xdr:rowOff>20955</xdr:rowOff>
    </xdr:from>
    <xdr:to>
      <xdr:col>4</xdr:col>
      <xdr:colOff>255416</xdr:colOff>
      <xdr:row>10</xdr:row>
      <xdr:rowOff>59055</xdr:rowOff>
    </xdr:to>
    <xdr:sp macro="" textlink="">
      <xdr:nvSpPr>
        <xdr:cNvPr id="20" name="Rectangle 42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>
          <a:spLocks noChangeArrowheads="1"/>
        </xdr:cNvSpPr>
      </xdr:nvSpPr>
      <xdr:spPr bwMode="auto">
        <a:xfrm>
          <a:off x="2087879" y="1391090"/>
          <a:ext cx="28575" cy="360484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527244</xdr:colOff>
      <xdr:row>8</xdr:row>
      <xdr:rowOff>30480</xdr:rowOff>
    </xdr:from>
    <xdr:to>
      <xdr:col>4</xdr:col>
      <xdr:colOff>555819</xdr:colOff>
      <xdr:row>10</xdr:row>
      <xdr:rowOff>59055</xdr:rowOff>
    </xdr:to>
    <xdr:sp macro="" textlink="">
      <xdr:nvSpPr>
        <xdr:cNvPr id="23" name="Rectangle 51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>
          <a:spLocks noChangeArrowheads="1"/>
        </xdr:cNvSpPr>
      </xdr:nvSpPr>
      <xdr:spPr bwMode="auto">
        <a:xfrm>
          <a:off x="2388282" y="1400615"/>
          <a:ext cx="28575" cy="350959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2240280</xdr:colOff>
      <xdr:row>10</xdr:row>
      <xdr:rowOff>68580</xdr:rowOff>
    </xdr:from>
    <xdr:to>
      <xdr:col>4</xdr:col>
      <xdr:colOff>2268855</xdr:colOff>
      <xdr:row>12</xdr:row>
      <xdr:rowOff>97155</xdr:rowOff>
    </xdr:to>
    <xdr:sp macro="" textlink="">
      <xdr:nvSpPr>
        <xdr:cNvPr id="26" name="Rectangle 56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>
          <a:spLocks noChangeArrowheads="1"/>
        </xdr:cNvSpPr>
      </xdr:nvSpPr>
      <xdr:spPr bwMode="auto">
        <a:xfrm>
          <a:off x="4097655" y="177355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2554605</xdr:colOff>
      <xdr:row>10</xdr:row>
      <xdr:rowOff>68580</xdr:rowOff>
    </xdr:from>
    <xdr:to>
      <xdr:col>4</xdr:col>
      <xdr:colOff>2583180</xdr:colOff>
      <xdr:row>12</xdr:row>
      <xdr:rowOff>97155</xdr:rowOff>
    </xdr:to>
    <xdr:sp macro="" textlink="">
      <xdr:nvSpPr>
        <xdr:cNvPr id="29" name="Rectangle 61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>
          <a:spLocks noChangeArrowheads="1"/>
        </xdr:cNvSpPr>
      </xdr:nvSpPr>
      <xdr:spPr bwMode="auto">
        <a:xfrm>
          <a:off x="4411980" y="177355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2106930</xdr:colOff>
      <xdr:row>15</xdr:row>
      <xdr:rowOff>38100</xdr:rowOff>
    </xdr:from>
    <xdr:to>
      <xdr:col>4</xdr:col>
      <xdr:colOff>2135505</xdr:colOff>
      <xdr:row>17</xdr:row>
      <xdr:rowOff>66675</xdr:rowOff>
    </xdr:to>
    <xdr:sp macro="" textlink="">
      <xdr:nvSpPr>
        <xdr:cNvPr id="32" name="Rectangle 66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>
          <a:spLocks noChangeArrowheads="1"/>
        </xdr:cNvSpPr>
      </xdr:nvSpPr>
      <xdr:spPr bwMode="auto">
        <a:xfrm>
          <a:off x="3964305" y="25527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2402205</xdr:colOff>
      <xdr:row>15</xdr:row>
      <xdr:rowOff>38100</xdr:rowOff>
    </xdr:from>
    <xdr:to>
      <xdr:col>4</xdr:col>
      <xdr:colOff>2430780</xdr:colOff>
      <xdr:row>17</xdr:row>
      <xdr:rowOff>66675</xdr:rowOff>
    </xdr:to>
    <xdr:sp macro="" textlink="">
      <xdr:nvSpPr>
        <xdr:cNvPr id="34" name="Rectangle 71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>
          <a:spLocks noChangeArrowheads="1"/>
        </xdr:cNvSpPr>
      </xdr:nvSpPr>
      <xdr:spPr bwMode="auto">
        <a:xfrm>
          <a:off x="4259580" y="25527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1487805</xdr:colOff>
      <xdr:row>18</xdr:row>
      <xdr:rowOff>123825</xdr:rowOff>
    </xdr:from>
    <xdr:to>
      <xdr:col>4</xdr:col>
      <xdr:colOff>1516380</xdr:colOff>
      <xdr:row>20</xdr:row>
      <xdr:rowOff>152400</xdr:rowOff>
    </xdr:to>
    <xdr:sp macro="" textlink="">
      <xdr:nvSpPr>
        <xdr:cNvPr id="37" name="Rectangle 7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>
          <a:spLocks noChangeArrowheads="1"/>
        </xdr:cNvSpPr>
      </xdr:nvSpPr>
      <xdr:spPr bwMode="auto">
        <a:xfrm>
          <a:off x="3345180" y="31242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1792605</xdr:colOff>
      <xdr:row>18</xdr:row>
      <xdr:rowOff>123825</xdr:rowOff>
    </xdr:from>
    <xdr:to>
      <xdr:col>4</xdr:col>
      <xdr:colOff>1821180</xdr:colOff>
      <xdr:row>20</xdr:row>
      <xdr:rowOff>152400</xdr:rowOff>
    </xdr:to>
    <xdr:sp macro="" textlink="">
      <xdr:nvSpPr>
        <xdr:cNvPr id="39" name="Rectangle 81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>
          <a:spLocks noChangeArrowheads="1"/>
        </xdr:cNvSpPr>
      </xdr:nvSpPr>
      <xdr:spPr bwMode="auto">
        <a:xfrm>
          <a:off x="3649980" y="31242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811530</xdr:colOff>
      <xdr:row>18</xdr:row>
      <xdr:rowOff>59055</xdr:rowOff>
    </xdr:from>
    <xdr:to>
      <xdr:col>4</xdr:col>
      <xdr:colOff>840105</xdr:colOff>
      <xdr:row>20</xdr:row>
      <xdr:rowOff>87630</xdr:rowOff>
    </xdr:to>
    <xdr:sp macro="" textlink="">
      <xdr:nvSpPr>
        <xdr:cNvPr id="41" name="Rectangle 86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>
          <a:spLocks noChangeArrowheads="1"/>
        </xdr:cNvSpPr>
      </xdr:nvSpPr>
      <xdr:spPr bwMode="auto">
        <a:xfrm>
          <a:off x="2668905" y="305943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3028950</xdr:colOff>
      <xdr:row>24</xdr:row>
      <xdr:rowOff>28575</xdr:rowOff>
    </xdr:from>
    <xdr:to>
      <xdr:col>4</xdr:col>
      <xdr:colOff>3057525</xdr:colOff>
      <xdr:row>26</xdr:row>
      <xdr:rowOff>57150</xdr:rowOff>
    </xdr:to>
    <xdr:sp macro="" textlink="">
      <xdr:nvSpPr>
        <xdr:cNvPr id="44" name="Rectangle 91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SpPr>
          <a:spLocks noChangeArrowheads="1"/>
        </xdr:cNvSpPr>
      </xdr:nvSpPr>
      <xdr:spPr bwMode="auto">
        <a:xfrm>
          <a:off x="4886325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2533650</xdr:colOff>
      <xdr:row>24</xdr:row>
      <xdr:rowOff>28575</xdr:rowOff>
    </xdr:from>
    <xdr:to>
      <xdr:col>4</xdr:col>
      <xdr:colOff>2562225</xdr:colOff>
      <xdr:row>26</xdr:row>
      <xdr:rowOff>57150</xdr:rowOff>
    </xdr:to>
    <xdr:sp macro="" textlink="">
      <xdr:nvSpPr>
        <xdr:cNvPr id="47" name="Rectangle 9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>
          <a:spLocks noChangeArrowheads="1"/>
        </xdr:cNvSpPr>
      </xdr:nvSpPr>
      <xdr:spPr bwMode="auto">
        <a:xfrm>
          <a:off x="4391025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868680</xdr:colOff>
      <xdr:row>11</xdr:row>
      <xdr:rowOff>106680</xdr:rowOff>
    </xdr:from>
    <xdr:to>
      <xdr:col>4</xdr:col>
      <xdr:colOff>897255</xdr:colOff>
      <xdr:row>13</xdr:row>
      <xdr:rowOff>135255</xdr:rowOff>
    </xdr:to>
    <xdr:sp macro="" textlink="">
      <xdr:nvSpPr>
        <xdr:cNvPr id="50" name="Rectangle 101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>
          <a:spLocks noChangeArrowheads="1"/>
        </xdr:cNvSpPr>
      </xdr:nvSpPr>
      <xdr:spPr bwMode="auto">
        <a:xfrm>
          <a:off x="2726055" y="197358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1173480</xdr:colOff>
      <xdr:row>11</xdr:row>
      <xdr:rowOff>106680</xdr:rowOff>
    </xdr:from>
    <xdr:to>
      <xdr:col>4</xdr:col>
      <xdr:colOff>1202055</xdr:colOff>
      <xdr:row>13</xdr:row>
      <xdr:rowOff>135255</xdr:rowOff>
    </xdr:to>
    <xdr:sp macro="" textlink="">
      <xdr:nvSpPr>
        <xdr:cNvPr id="53" name="Rectangle 106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SpPr>
          <a:spLocks noChangeArrowheads="1"/>
        </xdr:cNvSpPr>
      </xdr:nvSpPr>
      <xdr:spPr bwMode="auto">
        <a:xfrm>
          <a:off x="3030855" y="197358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3505200</xdr:colOff>
      <xdr:row>24</xdr:row>
      <xdr:rowOff>28575</xdr:rowOff>
    </xdr:from>
    <xdr:to>
      <xdr:col>4</xdr:col>
      <xdr:colOff>3533775</xdr:colOff>
      <xdr:row>26</xdr:row>
      <xdr:rowOff>57150</xdr:rowOff>
    </xdr:to>
    <xdr:sp macro="" textlink="">
      <xdr:nvSpPr>
        <xdr:cNvPr id="56" name="Rectangle 111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SpPr>
          <a:spLocks noChangeArrowheads="1"/>
        </xdr:cNvSpPr>
      </xdr:nvSpPr>
      <xdr:spPr bwMode="auto">
        <a:xfrm>
          <a:off x="5362575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1647825</xdr:colOff>
      <xdr:row>24</xdr:row>
      <xdr:rowOff>0</xdr:rowOff>
    </xdr:from>
    <xdr:to>
      <xdr:col>4</xdr:col>
      <xdr:colOff>2543175</xdr:colOff>
      <xdr:row>25</xdr:row>
      <xdr:rowOff>19050</xdr:rowOff>
    </xdr:to>
    <xdr:sp macro="" textlink="">
      <xdr:nvSpPr>
        <xdr:cNvPr id="57" name="Texto 239">
          <a:extLst>
            <a:ext uri="{FF2B5EF4-FFF2-40B4-BE49-F238E27FC236}">
              <a16:creationId xmlns:a16="http://schemas.microsoft.com/office/drawing/2014/main" id="{00000000-0008-0000-1200-000039000000}"/>
            </a:ext>
          </a:extLst>
        </xdr:cNvPr>
        <xdr:cNvSpPr txBox="1">
          <a:spLocks noChangeArrowheads="1"/>
        </xdr:cNvSpPr>
      </xdr:nvSpPr>
      <xdr:spPr bwMode="auto">
        <a:xfrm>
          <a:off x="3505200" y="3924300"/>
          <a:ext cx="89535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Reservas (GWh)</a:t>
          </a:r>
        </a:p>
      </xdr:txBody>
    </xdr:sp>
    <xdr:clientData/>
  </xdr:twoCellAnchor>
  <xdr:twoCellAnchor>
    <xdr:from>
      <xdr:col>4</xdr:col>
      <xdr:colOff>1647825</xdr:colOff>
      <xdr:row>25</xdr:row>
      <xdr:rowOff>66675</xdr:rowOff>
    </xdr:from>
    <xdr:to>
      <xdr:col>4</xdr:col>
      <xdr:colOff>2543175</xdr:colOff>
      <xdr:row>26</xdr:row>
      <xdr:rowOff>76200</xdr:rowOff>
    </xdr:to>
    <xdr:sp macro="" textlink="">
      <xdr:nvSpPr>
        <xdr:cNvPr id="58" name="Texto 239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SpPr txBox="1">
          <a:spLocks noChangeArrowheads="1"/>
        </xdr:cNvSpPr>
      </xdr:nvSpPr>
      <xdr:spPr bwMode="auto">
        <a:xfrm>
          <a:off x="3505200" y="4152900"/>
          <a:ext cx="89535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Llenado (%)</a:t>
          </a:r>
        </a:p>
      </xdr:txBody>
    </xdr:sp>
    <xdr:clientData/>
  </xdr:twoCellAnchor>
  <xdr:twoCellAnchor>
    <xdr:from>
      <xdr:col>4</xdr:col>
      <xdr:colOff>2495550</xdr:colOff>
      <xdr:row>21</xdr:row>
      <xdr:rowOff>123825</xdr:rowOff>
    </xdr:from>
    <xdr:to>
      <xdr:col>4</xdr:col>
      <xdr:colOff>3886200</xdr:colOff>
      <xdr:row>24</xdr:row>
      <xdr:rowOff>9525</xdr:rowOff>
    </xdr:to>
    <xdr:sp macro="" textlink="">
      <xdr:nvSpPr>
        <xdr:cNvPr id="59" name="Texto 239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SpPr txBox="1">
          <a:spLocks noChangeArrowheads="1"/>
        </xdr:cNvSpPr>
      </xdr:nvSpPr>
      <xdr:spPr bwMode="auto">
        <a:xfrm>
          <a:off x="4352925" y="3609975"/>
          <a:ext cx="139065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Régimen   Régimen                   </a:t>
          </a:r>
        </a:p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anual         hiperanual  Total     </a:t>
          </a:r>
        </a:p>
      </xdr:txBody>
    </xdr:sp>
    <xdr:clientData/>
  </xdr:twoCellAnchor>
  <xdr:twoCellAnchor>
    <xdr:from>
      <xdr:col>4</xdr:col>
      <xdr:colOff>845233</xdr:colOff>
      <xdr:row>8</xdr:row>
      <xdr:rowOff>25644</xdr:rowOff>
    </xdr:from>
    <xdr:to>
      <xdr:col>4</xdr:col>
      <xdr:colOff>873808</xdr:colOff>
      <xdr:row>10</xdr:row>
      <xdr:rowOff>54219</xdr:rowOff>
    </xdr:to>
    <xdr:sp macro="" textlink="">
      <xdr:nvSpPr>
        <xdr:cNvPr id="63" name="Rectangle 51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SpPr>
          <a:spLocks noChangeArrowheads="1"/>
        </xdr:cNvSpPr>
      </xdr:nvSpPr>
      <xdr:spPr bwMode="auto">
        <a:xfrm>
          <a:off x="2706271" y="1395779"/>
          <a:ext cx="28575" cy="350959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1487805</xdr:colOff>
      <xdr:row>11</xdr:row>
      <xdr:rowOff>95250</xdr:rowOff>
    </xdr:from>
    <xdr:to>
      <xdr:col>4</xdr:col>
      <xdr:colOff>1516380</xdr:colOff>
      <xdr:row>13</xdr:row>
      <xdr:rowOff>123825</xdr:rowOff>
    </xdr:to>
    <xdr:sp macro="" textlink="">
      <xdr:nvSpPr>
        <xdr:cNvPr id="66" name="Rectangle 51">
          <a:extLst>
            <a:ext uri="{FF2B5EF4-FFF2-40B4-BE49-F238E27FC236}">
              <a16:creationId xmlns:a16="http://schemas.microsoft.com/office/drawing/2014/main" id="{00000000-0008-0000-1200-000042000000}"/>
            </a:ext>
          </a:extLst>
        </xdr:cNvPr>
        <xdr:cNvSpPr>
          <a:spLocks noChangeArrowheads="1"/>
        </xdr:cNvSpPr>
      </xdr:nvSpPr>
      <xdr:spPr bwMode="auto">
        <a:xfrm>
          <a:off x="3345180" y="196215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2859405</xdr:colOff>
      <xdr:row>10</xdr:row>
      <xdr:rowOff>66675</xdr:rowOff>
    </xdr:from>
    <xdr:to>
      <xdr:col>4</xdr:col>
      <xdr:colOff>2887980</xdr:colOff>
      <xdr:row>12</xdr:row>
      <xdr:rowOff>95250</xdr:rowOff>
    </xdr:to>
    <xdr:sp macro="" textlink="">
      <xdr:nvSpPr>
        <xdr:cNvPr id="69" name="Rectangle 61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SpPr>
          <a:spLocks noChangeArrowheads="1"/>
        </xdr:cNvSpPr>
      </xdr:nvSpPr>
      <xdr:spPr bwMode="auto">
        <a:xfrm>
          <a:off x="4716780" y="177165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2707005</xdr:colOff>
      <xdr:row>15</xdr:row>
      <xdr:rowOff>38100</xdr:rowOff>
    </xdr:from>
    <xdr:to>
      <xdr:col>4</xdr:col>
      <xdr:colOff>2735580</xdr:colOff>
      <xdr:row>17</xdr:row>
      <xdr:rowOff>66675</xdr:rowOff>
    </xdr:to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SpPr>
          <a:spLocks noChangeArrowheads="1"/>
        </xdr:cNvSpPr>
      </xdr:nvSpPr>
      <xdr:spPr bwMode="auto">
        <a:xfrm>
          <a:off x="4564380" y="25527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2097405</xdr:colOff>
      <xdr:row>18</xdr:row>
      <xdr:rowOff>125730</xdr:rowOff>
    </xdr:from>
    <xdr:to>
      <xdr:col>4</xdr:col>
      <xdr:colOff>2125980</xdr:colOff>
      <xdr:row>20</xdr:row>
      <xdr:rowOff>154305</xdr:rowOff>
    </xdr:to>
    <xdr:sp macro="" textlink="">
      <xdr:nvSpPr>
        <xdr:cNvPr id="75" name="Rectangle 81">
          <a:extLst>
            <a:ext uri="{FF2B5EF4-FFF2-40B4-BE49-F238E27FC236}">
              <a16:creationId xmlns:a16="http://schemas.microsoft.com/office/drawing/2014/main" id="{00000000-0008-0000-1200-00004B000000}"/>
            </a:ext>
          </a:extLst>
        </xdr:cNvPr>
        <xdr:cNvSpPr>
          <a:spLocks noChangeArrowheads="1"/>
        </xdr:cNvSpPr>
      </xdr:nvSpPr>
      <xdr:spPr bwMode="auto">
        <a:xfrm>
          <a:off x="3954780" y="312610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249555</xdr:colOff>
      <xdr:row>9</xdr:row>
      <xdr:rowOff>28575</xdr:rowOff>
    </xdr:from>
    <xdr:to>
      <xdr:col>4</xdr:col>
      <xdr:colOff>485775</xdr:colOff>
      <xdr:row>10</xdr:row>
      <xdr:rowOff>54075</xdr:rowOff>
    </xdr:to>
    <xdr:sp macro="" textlink="'Data 3'!F70">
      <xdr:nvSpPr>
        <xdr:cNvPr id="100" name="Text Box 45">
          <a:extLst>
            <a:ext uri="{FF2B5EF4-FFF2-40B4-BE49-F238E27FC236}">
              <a16:creationId xmlns:a16="http://schemas.microsoft.com/office/drawing/2014/main" id="{00000000-0008-0000-1200-00006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116455" y="1571625"/>
          <a:ext cx="236220" cy="187425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F7F4F971-DEA8-4716-8C9B-4D424A1CDFE2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62,0%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573405</xdr:colOff>
      <xdr:row>8</xdr:row>
      <xdr:rowOff>142876</xdr:rowOff>
    </xdr:from>
    <xdr:to>
      <xdr:col>4</xdr:col>
      <xdr:colOff>828675</xdr:colOff>
      <xdr:row>10</xdr:row>
      <xdr:rowOff>35926</xdr:rowOff>
    </xdr:to>
    <xdr:sp macro="" textlink="'Data 3'!H70">
      <xdr:nvSpPr>
        <xdr:cNvPr id="103" name="Text Box 49">
          <a:extLst>
            <a:ext uri="{FF2B5EF4-FFF2-40B4-BE49-F238E27FC236}">
              <a16:creationId xmlns:a16="http://schemas.microsoft.com/office/drawing/2014/main" id="{00000000-0008-0000-1200-00006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440305" y="1524001"/>
          <a:ext cx="255270" cy="2169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B5FEBE96-A646-4C6F-A3A0-BA76EB9748AC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77,7%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890905</xdr:colOff>
      <xdr:row>9</xdr:row>
      <xdr:rowOff>9525</xdr:rowOff>
    </xdr:from>
    <xdr:to>
      <xdr:col>4</xdr:col>
      <xdr:colOff>1152525</xdr:colOff>
      <xdr:row>10</xdr:row>
      <xdr:rowOff>38101</xdr:rowOff>
    </xdr:to>
    <xdr:sp macro="" textlink="'Data 3'!J70">
      <xdr:nvSpPr>
        <xdr:cNvPr id="104" name="Text Box 109">
          <a:extLst>
            <a:ext uri="{FF2B5EF4-FFF2-40B4-BE49-F238E27FC236}">
              <a16:creationId xmlns:a16="http://schemas.microsoft.com/office/drawing/2014/main" id="{00000000-0008-0000-1200-000068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57805" y="1552575"/>
          <a:ext cx="261620" cy="190501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505EADB-DBBC-4D23-88BC-B2048BC480EB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66,1%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230505</xdr:colOff>
      <xdr:row>7</xdr:row>
      <xdr:rowOff>57150</xdr:rowOff>
    </xdr:from>
    <xdr:to>
      <xdr:col>4</xdr:col>
      <xdr:colOff>554355</xdr:colOff>
      <xdr:row>8</xdr:row>
      <xdr:rowOff>95250</xdr:rowOff>
    </xdr:to>
    <xdr:sp macro="" textlink="'Data 3'!G70">
      <xdr:nvSpPr>
        <xdr:cNvPr id="105" name="Texto 239">
          <a:extLst>
            <a:ext uri="{FF2B5EF4-FFF2-40B4-BE49-F238E27FC236}">
              <a16:creationId xmlns:a16="http://schemas.microsoft.com/office/drawing/2014/main" id="{00000000-0008-0000-1200-00006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087880" y="127635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024E62CA-E3B0-4332-8273-CBE9A2EA6ABC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1.578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558018</xdr:colOff>
      <xdr:row>7</xdr:row>
      <xdr:rowOff>45427</xdr:rowOff>
    </xdr:from>
    <xdr:to>
      <xdr:col>4</xdr:col>
      <xdr:colOff>881868</xdr:colOff>
      <xdr:row>8</xdr:row>
      <xdr:rowOff>83527</xdr:rowOff>
    </xdr:to>
    <xdr:sp macro="" textlink="'Data 3'!I70">
      <xdr:nvSpPr>
        <xdr:cNvPr id="106" name="Texto 239">
          <a:extLst>
            <a:ext uri="{FF2B5EF4-FFF2-40B4-BE49-F238E27FC236}">
              <a16:creationId xmlns:a16="http://schemas.microsoft.com/office/drawing/2014/main" id="{00000000-0008-0000-1200-00006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415393" y="1264627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58B3F277-6782-4ED2-BE5A-4EF20380975E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707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881430</xdr:colOff>
      <xdr:row>7</xdr:row>
      <xdr:rowOff>41031</xdr:rowOff>
    </xdr:from>
    <xdr:to>
      <xdr:col>4</xdr:col>
      <xdr:colOff>1205280</xdr:colOff>
      <xdr:row>8</xdr:row>
      <xdr:rowOff>79131</xdr:rowOff>
    </xdr:to>
    <xdr:sp macro="" textlink="'Data 3'!K70">
      <xdr:nvSpPr>
        <xdr:cNvPr id="107" name="Texto 239">
          <a:extLst>
            <a:ext uri="{FF2B5EF4-FFF2-40B4-BE49-F238E27FC236}">
              <a16:creationId xmlns:a16="http://schemas.microsoft.com/office/drawing/2014/main" id="{00000000-0008-0000-1200-00006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38805" y="1260231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541D0F1C-F015-4865-AF97-225A7EDCCE1A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2.284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1487805</xdr:colOff>
      <xdr:row>7</xdr:row>
      <xdr:rowOff>114300</xdr:rowOff>
    </xdr:from>
    <xdr:to>
      <xdr:col>4</xdr:col>
      <xdr:colOff>1811655</xdr:colOff>
      <xdr:row>8</xdr:row>
      <xdr:rowOff>152400</xdr:rowOff>
    </xdr:to>
    <xdr:sp macro="" textlink="'Data 3'!E70">
      <xdr:nvSpPr>
        <xdr:cNvPr id="108" name="Texto 239">
          <a:extLst>
            <a:ext uri="{FF2B5EF4-FFF2-40B4-BE49-F238E27FC236}">
              <a16:creationId xmlns:a16="http://schemas.microsoft.com/office/drawing/2014/main" id="{00000000-0008-0000-1200-00006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45180" y="133350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37AA9071-48BF-4505-8727-2AC73EFF86EF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5.253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1714500</xdr:colOff>
      <xdr:row>7</xdr:row>
      <xdr:rowOff>85725</xdr:rowOff>
    </xdr:from>
    <xdr:ext cx="390525" cy="180975"/>
    <xdr:sp macro="" textlink="">
      <xdr:nvSpPr>
        <xdr:cNvPr id="110" name="CuadroTexto 109">
          <a:extLst>
            <a:ext uri="{FF2B5EF4-FFF2-40B4-BE49-F238E27FC236}">
              <a16:creationId xmlns:a16="http://schemas.microsoft.com/office/drawing/2014/main" id="{00000000-0008-0000-1200-00006E000000}"/>
            </a:ext>
          </a:extLst>
        </xdr:cNvPr>
        <xdr:cNvSpPr txBox="1"/>
      </xdr:nvSpPr>
      <xdr:spPr>
        <a:xfrm>
          <a:off x="3571875" y="1304925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914400</xdr:colOff>
      <xdr:row>12</xdr:row>
      <xdr:rowOff>66675</xdr:rowOff>
    </xdr:from>
    <xdr:to>
      <xdr:col>4</xdr:col>
      <xdr:colOff>1166400</xdr:colOff>
      <xdr:row>13</xdr:row>
      <xdr:rowOff>112790</xdr:rowOff>
    </xdr:to>
    <xdr:sp macro="" textlink="'Data 3'!F71">
      <xdr:nvSpPr>
        <xdr:cNvPr id="111" name="Text Box 99">
          <a:extLst>
            <a:ext uri="{FF2B5EF4-FFF2-40B4-BE49-F238E27FC236}">
              <a16:creationId xmlns:a16="http://schemas.microsoft.com/office/drawing/2014/main" id="{00000000-0008-0000-1200-00006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81300" y="2095500"/>
          <a:ext cx="252000" cy="20804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0230AC9F-2FA0-4E85-A16B-3091EC8D354A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52,0%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1228725</xdr:colOff>
      <xdr:row>12</xdr:row>
      <xdr:rowOff>114300</xdr:rowOff>
    </xdr:from>
    <xdr:to>
      <xdr:col>4</xdr:col>
      <xdr:colOff>1466850</xdr:colOff>
      <xdr:row>13</xdr:row>
      <xdr:rowOff>115913</xdr:rowOff>
    </xdr:to>
    <xdr:sp macro="" textlink="'Data 3'!H71">
      <xdr:nvSpPr>
        <xdr:cNvPr id="112" name="Text Box 104">
          <a:extLst>
            <a:ext uri="{FF2B5EF4-FFF2-40B4-BE49-F238E27FC236}">
              <a16:creationId xmlns:a16="http://schemas.microsoft.com/office/drawing/2014/main" id="{00000000-0008-0000-1200-00007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095625" y="2143125"/>
          <a:ext cx="238125" cy="163538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E768463A-88C4-4CE3-BD6E-8E68FB2741F3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82,5%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1543050</xdr:colOff>
      <xdr:row>12</xdr:row>
      <xdr:rowOff>104775</xdr:rowOff>
    </xdr:from>
    <xdr:to>
      <xdr:col>4</xdr:col>
      <xdr:colOff>1795050</xdr:colOff>
      <xdr:row>13</xdr:row>
      <xdr:rowOff>102374</xdr:rowOff>
    </xdr:to>
    <xdr:sp macro="" textlink="'Data 3'!J71">
      <xdr:nvSpPr>
        <xdr:cNvPr id="113" name="Text Box 109">
          <a:extLst>
            <a:ext uri="{FF2B5EF4-FFF2-40B4-BE49-F238E27FC236}">
              <a16:creationId xmlns:a16="http://schemas.microsoft.com/office/drawing/2014/main" id="{00000000-0008-0000-1200-00007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400425" y="2133600"/>
          <a:ext cx="252000" cy="159524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191A7EB-3DC3-456D-8743-462A9276EE51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71,8%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1230630</xdr:colOff>
      <xdr:row>9</xdr:row>
      <xdr:rowOff>107950</xdr:rowOff>
    </xdr:from>
    <xdr:ext cx="314830" cy="141001"/>
    <xdr:sp macro="" textlink="">
      <xdr:nvSpPr>
        <xdr:cNvPr id="114" name="Texto 13">
          <a:extLst>
            <a:ext uri="{FF2B5EF4-FFF2-40B4-BE49-F238E27FC236}">
              <a16:creationId xmlns:a16="http://schemas.microsoft.com/office/drawing/2014/main" id="{00000000-0008-0000-1200-000072000000}"/>
            </a:ext>
          </a:extLst>
        </xdr:cNvPr>
        <xdr:cNvSpPr txBox="1">
          <a:spLocks noChangeArrowheads="1"/>
        </xdr:cNvSpPr>
      </xdr:nvSpPr>
      <xdr:spPr bwMode="auto">
        <a:xfrm>
          <a:off x="3088005" y="1651000"/>
          <a:ext cx="314830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Duero</a:t>
          </a:r>
        </a:p>
      </xdr:txBody>
    </xdr:sp>
    <xdr:clientData/>
  </xdr:oneCellAnchor>
  <xdr:twoCellAnchor>
    <xdr:from>
      <xdr:col>4</xdr:col>
      <xdr:colOff>1571625</xdr:colOff>
      <xdr:row>9</xdr:row>
      <xdr:rowOff>123825</xdr:rowOff>
    </xdr:from>
    <xdr:to>
      <xdr:col>4</xdr:col>
      <xdr:colOff>1895475</xdr:colOff>
      <xdr:row>11</xdr:row>
      <xdr:rowOff>0</xdr:rowOff>
    </xdr:to>
    <xdr:sp macro="" textlink="'Data 3'!E71">
      <xdr:nvSpPr>
        <xdr:cNvPr id="115" name="Texto 239">
          <a:extLst>
            <a:ext uri="{FF2B5EF4-FFF2-40B4-BE49-F238E27FC236}">
              <a16:creationId xmlns:a16="http://schemas.microsoft.com/office/drawing/2014/main" id="{00000000-0008-0000-1200-00007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429000" y="166687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F64F5CE4-FB93-4442-A501-582E45EE40C3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4.078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1800224</xdr:colOff>
      <xdr:row>9</xdr:row>
      <xdr:rowOff>95250</xdr:rowOff>
    </xdr:from>
    <xdr:ext cx="390525" cy="180975"/>
    <xdr:sp macro="" textlink="">
      <xdr:nvSpPr>
        <xdr:cNvPr id="116" name="CuadroTexto 115">
          <a:extLst>
            <a:ext uri="{FF2B5EF4-FFF2-40B4-BE49-F238E27FC236}">
              <a16:creationId xmlns:a16="http://schemas.microsoft.com/office/drawing/2014/main" id="{00000000-0008-0000-1200-000074000000}"/>
            </a:ext>
          </a:extLst>
        </xdr:cNvPr>
        <xdr:cNvSpPr txBox="1"/>
      </xdr:nvSpPr>
      <xdr:spPr>
        <a:xfrm>
          <a:off x="3657599" y="1638300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866775</xdr:colOff>
      <xdr:row>11</xdr:row>
      <xdr:rowOff>28575</xdr:rowOff>
    </xdr:from>
    <xdr:to>
      <xdr:col>4</xdr:col>
      <xdr:colOff>1190625</xdr:colOff>
      <xdr:row>11</xdr:row>
      <xdr:rowOff>152400</xdr:rowOff>
    </xdr:to>
    <xdr:sp macro="" textlink="'Data 3'!G71">
      <xdr:nvSpPr>
        <xdr:cNvPr id="117" name="Texto 239">
          <a:extLst>
            <a:ext uri="{FF2B5EF4-FFF2-40B4-BE49-F238E27FC236}">
              <a16:creationId xmlns:a16="http://schemas.microsoft.com/office/drawing/2014/main" id="{00000000-0008-0000-1200-00007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24150" y="1895475"/>
          <a:ext cx="323850" cy="123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F659F481-CAFA-406E-A70B-1E6C8CF70DD4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874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1209675</xdr:colOff>
      <xdr:row>11</xdr:row>
      <xdr:rowOff>28575</xdr:rowOff>
    </xdr:from>
    <xdr:to>
      <xdr:col>4</xdr:col>
      <xdr:colOff>1533525</xdr:colOff>
      <xdr:row>12</xdr:row>
      <xdr:rowOff>68580</xdr:rowOff>
    </xdr:to>
    <xdr:sp macro="" textlink="'Data 3'!I71">
      <xdr:nvSpPr>
        <xdr:cNvPr id="118" name="Texto 239">
          <a:extLst>
            <a:ext uri="{FF2B5EF4-FFF2-40B4-BE49-F238E27FC236}">
              <a16:creationId xmlns:a16="http://schemas.microsoft.com/office/drawing/2014/main" id="{00000000-0008-0000-1200-00007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067050" y="189547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94138D50-6D4D-456E-AA82-1CB80A319DEF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2.576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1533525</xdr:colOff>
      <xdr:row>11</xdr:row>
      <xdr:rowOff>38100</xdr:rowOff>
    </xdr:from>
    <xdr:to>
      <xdr:col>4</xdr:col>
      <xdr:colOff>1857375</xdr:colOff>
      <xdr:row>12</xdr:row>
      <xdr:rowOff>9525</xdr:rowOff>
    </xdr:to>
    <xdr:sp macro="" textlink="'Data 3'!K71">
      <xdr:nvSpPr>
        <xdr:cNvPr id="119" name="Texto 239">
          <a:extLst>
            <a:ext uri="{FF2B5EF4-FFF2-40B4-BE49-F238E27FC236}">
              <a16:creationId xmlns:a16="http://schemas.microsoft.com/office/drawing/2014/main" id="{00000000-0008-0000-1200-00007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90900" y="1905000"/>
          <a:ext cx="323850" cy="133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37E9E32E-8816-4613-A25C-1AD1886713B6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3.450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2268855</xdr:colOff>
      <xdr:row>8</xdr:row>
      <xdr:rowOff>146050</xdr:rowOff>
    </xdr:from>
    <xdr:ext cx="634084" cy="141001"/>
    <xdr:sp macro="" textlink="">
      <xdr:nvSpPr>
        <xdr:cNvPr id="120" name="Texto 12">
          <a:extLst>
            <a:ext uri="{FF2B5EF4-FFF2-40B4-BE49-F238E27FC236}">
              <a16:creationId xmlns:a16="http://schemas.microsoft.com/office/drawing/2014/main" id="{00000000-0008-0000-1200-000078000000}"/>
            </a:ext>
          </a:extLst>
        </xdr:cNvPr>
        <xdr:cNvSpPr txBox="1">
          <a:spLocks noChangeArrowheads="1"/>
        </xdr:cNvSpPr>
      </xdr:nvSpPr>
      <xdr:spPr bwMode="auto">
        <a:xfrm>
          <a:off x="4126230" y="1527175"/>
          <a:ext cx="634084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Ebro-Pirineo</a:t>
          </a:r>
        </a:p>
      </xdr:txBody>
    </xdr:sp>
    <xdr:clientData/>
  </xdr:oneCellAnchor>
  <xdr:twoCellAnchor>
    <xdr:from>
      <xdr:col>4</xdr:col>
      <xdr:colOff>2268855</xdr:colOff>
      <xdr:row>9</xdr:row>
      <xdr:rowOff>133350</xdr:rowOff>
    </xdr:from>
    <xdr:to>
      <xdr:col>4</xdr:col>
      <xdr:colOff>2592705</xdr:colOff>
      <xdr:row>11</xdr:row>
      <xdr:rowOff>11430</xdr:rowOff>
    </xdr:to>
    <xdr:sp macro="" textlink="'Data 3'!G75">
      <xdr:nvSpPr>
        <xdr:cNvPr id="121" name="Texto 239">
          <a:extLst>
            <a:ext uri="{FF2B5EF4-FFF2-40B4-BE49-F238E27FC236}">
              <a16:creationId xmlns:a16="http://schemas.microsoft.com/office/drawing/2014/main" id="{00000000-0008-0000-1200-00007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126230" y="1676400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1C5F8DF9-2133-48CF-9332-9B4715C6F876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1.235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2287905</xdr:colOff>
      <xdr:row>11</xdr:row>
      <xdr:rowOff>47625</xdr:rowOff>
    </xdr:from>
    <xdr:to>
      <xdr:col>4</xdr:col>
      <xdr:colOff>2539905</xdr:colOff>
      <xdr:row>12</xdr:row>
      <xdr:rowOff>94078</xdr:rowOff>
    </xdr:to>
    <xdr:sp macro="" textlink="'Data 3'!F75">
      <xdr:nvSpPr>
        <xdr:cNvPr id="122" name="Text Box 54">
          <a:extLst>
            <a:ext uri="{FF2B5EF4-FFF2-40B4-BE49-F238E27FC236}">
              <a16:creationId xmlns:a16="http://schemas.microsoft.com/office/drawing/2014/main" id="{00000000-0008-0000-1200-00007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145280" y="1914525"/>
          <a:ext cx="252000" cy="208378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F355F00-28C4-4553-AC45-68C0E55801F8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57,9%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2611755</xdr:colOff>
      <xdr:row>9</xdr:row>
      <xdr:rowOff>142875</xdr:rowOff>
    </xdr:from>
    <xdr:to>
      <xdr:col>4</xdr:col>
      <xdr:colOff>2935605</xdr:colOff>
      <xdr:row>11</xdr:row>
      <xdr:rowOff>20955</xdr:rowOff>
    </xdr:to>
    <xdr:sp macro="" textlink="'Data 3'!I75">
      <xdr:nvSpPr>
        <xdr:cNvPr id="123" name="Texto 239">
          <a:extLst>
            <a:ext uri="{FF2B5EF4-FFF2-40B4-BE49-F238E27FC236}">
              <a16:creationId xmlns:a16="http://schemas.microsoft.com/office/drawing/2014/main" id="{00000000-0008-0000-1200-00007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69130" y="168592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D9ECE877-F43C-40EB-8C70-4C120F55E52D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162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2602230</xdr:colOff>
      <xdr:row>11</xdr:row>
      <xdr:rowOff>152400</xdr:rowOff>
    </xdr:from>
    <xdr:to>
      <xdr:col>4</xdr:col>
      <xdr:colOff>2854230</xdr:colOff>
      <xdr:row>12</xdr:row>
      <xdr:rowOff>99529</xdr:rowOff>
    </xdr:to>
    <xdr:sp macro="" textlink="'Data 3'!H75">
      <xdr:nvSpPr>
        <xdr:cNvPr id="124" name="Text Box 59">
          <a:extLst>
            <a:ext uri="{FF2B5EF4-FFF2-40B4-BE49-F238E27FC236}">
              <a16:creationId xmlns:a16="http://schemas.microsoft.com/office/drawing/2014/main" id="{00000000-0008-0000-1200-00007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69130" y="2019300"/>
          <a:ext cx="252000" cy="109054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0F061EE1-7E59-4F0F-B059-2D91AC6419C1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66,2%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2907030</xdr:colOff>
      <xdr:row>11</xdr:row>
      <xdr:rowOff>66675</xdr:rowOff>
    </xdr:from>
    <xdr:to>
      <xdr:col>4</xdr:col>
      <xdr:colOff>3159030</xdr:colOff>
      <xdr:row>12</xdr:row>
      <xdr:rowOff>94499</xdr:rowOff>
    </xdr:to>
    <xdr:sp macro="" textlink="'Data 3'!J75">
      <xdr:nvSpPr>
        <xdr:cNvPr id="125" name="Text Box 109">
          <a:extLst>
            <a:ext uri="{FF2B5EF4-FFF2-40B4-BE49-F238E27FC236}">
              <a16:creationId xmlns:a16="http://schemas.microsoft.com/office/drawing/2014/main" id="{00000000-0008-0000-1200-00007D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64405" y="1933575"/>
          <a:ext cx="252000" cy="189749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D2E05FD4-ED3B-46C8-B73B-2431900C7F7D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58,7%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2907030</xdr:colOff>
      <xdr:row>9</xdr:row>
      <xdr:rowOff>142875</xdr:rowOff>
    </xdr:from>
    <xdr:to>
      <xdr:col>4</xdr:col>
      <xdr:colOff>3230880</xdr:colOff>
      <xdr:row>11</xdr:row>
      <xdr:rowOff>20955</xdr:rowOff>
    </xdr:to>
    <xdr:sp macro="" textlink="'Data 3'!K75">
      <xdr:nvSpPr>
        <xdr:cNvPr id="126" name="Texto 239">
          <a:extLst>
            <a:ext uri="{FF2B5EF4-FFF2-40B4-BE49-F238E27FC236}">
              <a16:creationId xmlns:a16="http://schemas.microsoft.com/office/drawing/2014/main" id="{00000000-0008-0000-1200-00007E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64405" y="168592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C7A6D13-6ACB-41DB-9AB8-A3CDF3B0FD35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1.397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2924175</xdr:colOff>
      <xdr:row>8</xdr:row>
      <xdr:rowOff>152400</xdr:rowOff>
    </xdr:from>
    <xdr:to>
      <xdr:col>4</xdr:col>
      <xdr:colOff>3248025</xdr:colOff>
      <xdr:row>10</xdr:row>
      <xdr:rowOff>28575</xdr:rowOff>
    </xdr:to>
    <xdr:sp macro="" textlink="'Data 3'!E75">
      <xdr:nvSpPr>
        <xdr:cNvPr id="127" name="Texto 239">
          <a:extLst>
            <a:ext uri="{FF2B5EF4-FFF2-40B4-BE49-F238E27FC236}">
              <a16:creationId xmlns:a16="http://schemas.microsoft.com/office/drawing/2014/main" id="{00000000-0008-0000-1200-00007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81550" y="15335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7E067EB-B89C-4EF4-9C69-7764B1D502C8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3.402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3124199</xdr:colOff>
      <xdr:row>8</xdr:row>
      <xdr:rowOff>123825</xdr:rowOff>
    </xdr:from>
    <xdr:ext cx="390525" cy="180975"/>
    <xdr:sp macro="" textlink="">
      <xdr:nvSpPr>
        <xdr:cNvPr id="128" name="CuadroTexto 127">
          <a:extLst>
            <a:ext uri="{FF2B5EF4-FFF2-40B4-BE49-F238E27FC236}">
              <a16:creationId xmlns:a16="http://schemas.microsoft.com/office/drawing/2014/main" id="{00000000-0008-0000-1200-000080000000}"/>
            </a:ext>
          </a:extLst>
        </xdr:cNvPr>
        <xdr:cNvSpPr txBox="1"/>
      </xdr:nvSpPr>
      <xdr:spPr>
        <a:xfrm>
          <a:off x="4981574" y="1504950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oneCellAnchor>
    <xdr:from>
      <xdr:col>4</xdr:col>
      <xdr:colOff>1695450</xdr:colOff>
      <xdr:row>13</xdr:row>
      <xdr:rowOff>95250</xdr:rowOff>
    </xdr:from>
    <xdr:ext cx="919291" cy="141001"/>
    <xdr:sp macro="" textlink="">
      <xdr:nvSpPr>
        <xdr:cNvPr id="129" name="Texto 15">
          <a:extLst>
            <a:ext uri="{FF2B5EF4-FFF2-40B4-BE49-F238E27FC236}">
              <a16:creationId xmlns:a16="http://schemas.microsoft.com/office/drawing/2014/main" id="{00000000-0008-0000-1200-000081000000}"/>
            </a:ext>
          </a:extLst>
        </xdr:cNvPr>
        <xdr:cNvSpPr txBox="1">
          <a:spLocks noChangeArrowheads="1"/>
        </xdr:cNvSpPr>
      </xdr:nvSpPr>
      <xdr:spPr bwMode="auto">
        <a:xfrm>
          <a:off x="3552825" y="2286000"/>
          <a:ext cx="919291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Tajo-Júcar-Segura</a:t>
          </a:r>
        </a:p>
      </xdr:txBody>
    </xdr:sp>
    <xdr:clientData/>
  </xdr:oneCellAnchor>
  <xdr:twoCellAnchor>
    <xdr:from>
      <xdr:col>4</xdr:col>
      <xdr:colOff>2095500</xdr:colOff>
      <xdr:row>14</xdr:row>
      <xdr:rowOff>59055</xdr:rowOff>
    </xdr:from>
    <xdr:to>
      <xdr:col>4</xdr:col>
      <xdr:colOff>2419350</xdr:colOff>
      <xdr:row>15</xdr:row>
      <xdr:rowOff>95250</xdr:rowOff>
    </xdr:to>
    <xdr:sp macro="" textlink="'Data 3'!G72">
      <xdr:nvSpPr>
        <xdr:cNvPr id="130" name="Texto 239">
          <a:extLst>
            <a:ext uri="{FF2B5EF4-FFF2-40B4-BE49-F238E27FC236}">
              <a16:creationId xmlns:a16="http://schemas.microsoft.com/office/drawing/2014/main" id="{00000000-0008-0000-1200-000082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52875" y="241173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BD11311A-426B-4AF3-ACC4-254C125A399C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1.402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2130425</xdr:colOff>
      <xdr:row>16</xdr:row>
      <xdr:rowOff>9525</xdr:rowOff>
    </xdr:from>
    <xdr:to>
      <xdr:col>4</xdr:col>
      <xdr:colOff>2390775</xdr:colOff>
      <xdr:row>17</xdr:row>
      <xdr:rowOff>54481</xdr:rowOff>
    </xdr:to>
    <xdr:sp macro="" textlink="'Data 3'!F72">
      <xdr:nvSpPr>
        <xdr:cNvPr id="131" name="Text Box 64">
          <a:extLst>
            <a:ext uri="{FF2B5EF4-FFF2-40B4-BE49-F238E27FC236}">
              <a16:creationId xmlns:a16="http://schemas.microsoft.com/office/drawing/2014/main" id="{00000000-0008-0000-1200-00008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97325" y="2686050"/>
          <a:ext cx="260350" cy="206881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56DAB6D6-D288-4AC0-B1A4-A695A8EB14D6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57,8%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2400300</xdr:colOff>
      <xdr:row>14</xdr:row>
      <xdr:rowOff>59055</xdr:rowOff>
    </xdr:from>
    <xdr:to>
      <xdr:col>4</xdr:col>
      <xdr:colOff>2724150</xdr:colOff>
      <xdr:row>15</xdr:row>
      <xdr:rowOff>95250</xdr:rowOff>
    </xdr:to>
    <xdr:sp macro="" textlink="'Data 3'!I72">
      <xdr:nvSpPr>
        <xdr:cNvPr id="132" name="Texto 239">
          <a:extLst>
            <a:ext uri="{FF2B5EF4-FFF2-40B4-BE49-F238E27FC236}">
              <a16:creationId xmlns:a16="http://schemas.microsoft.com/office/drawing/2014/main" id="{00000000-0008-0000-1200-00008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257675" y="241173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565A23C5-47D3-45F1-A9F7-FB14A2625FC2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2.205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2428128</xdr:colOff>
      <xdr:row>16</xdr:row>
      <xdr:rowOff>99582</xdr:rowOff>
    </xdr:from>
    <xdr:to>
      <xdr:col>4</xdr:col>
      <xdr:colOff>2680128</xdr:colOff>
      <xdr:row>17</xdr:row>
      <xdr:rowOff>60057</xdr:rowOff>
    </xdr:to>
    <xdr:sp macro="" textlink="'Data 3'!H72">
      <xdr:nvSpPr>
        <xdr:cNvPr id="133" name="Text Box 146">
          <a:extLst>
            <a:ext uri="{FF2B5EF4-FFF2-40B4-BE49-F238E27FC236}">
              <a16:creationId xmlns:a16="http://schemas.microsoft.com/office/drawing/2014/main" id="{00000000-0008-0000-1200-00008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285503" y="2776107"/>
          <a:ext cx="252000" cy="1224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4788C926-F91C-4216-8A60-050FB74006C0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58,2%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2733676</xdr:colOff>
      <xdr:row>16</xdr:row>
      <xdr:rowOff>38100</xdr:rowOff>
    </xdr:from>
    <xdr:to>
      <xdr:col>4</xdr:col>
      <xdr:colOff>2990850</xdr:colOff>
      <xdr:row>17</xdr:row>
      <xdr:rowOff>58275</xdr:rowOff>
    </xdr:to>
    <xdr:sp macro="" textlink="'Data 3'!J72">
      <xdr:nvSpPr>
        <xdr:cNvPr id="134" name="Text Box 109">
          <a:extLst>
            <a:ext uri="{FF2B5EF4-FFF2-40B4-BE49-F238E27FC236}">
              <a16:creationId xmlns:a16="http://schemas.microsoft.com/office/drawing/2014/main" id="{00000000-0008-0000-1200-00008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600576" y="2714625"/>
          <a:ext cx="257174" cy="1821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C7EA7E31-4F2C-426E-9195-BA79B9147EC8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58,0%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2695575</xdr:colOff>
      <xdr:row>14</xdr:row>
      <xdr:rowOff>66675</xdr:rowOff>
    </xdr:from>
    <xdr:to>
      <xdr:col>4</xdr:col>
      <xdr:colOff>3019425</xdr:colOff>
      <xdr:row>15</xdr:row>
      <xdr:rowOff>102870</xdr:rowOff>
    </xdr:to>
    <xdr:sp macro="" textlink="'Data 3'!K72">
      <xdr:nvSpPr>
        <xdr:cNvPr id="135" name="Texto 239">
          <a:extLst>
            <a:ext uri="{FF2B5EF4-FFF2-40B4-BE49-F238E27FC236}">
              <a16:creationId xmlns:a16="http://schemas.microsoft.com/office/drawing/2014/main" id="{00000000-0008-0000-1200-00008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552950" y="241935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E7F4DF55-3A5A-4641-A661-55998146D920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3.607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2607945</xdr:colOff>
      <xdr:row>13</xdr:row>
      <xdr:rowOff>104775</xdr:rowOff>
    </xdr:from>
    <xdr:to>
      <xdr:col>4</xdr:col>
      <xdr:colOff>2931795</xdr:colOff>
      <xdr:row>14</xdr:row>
      <xdr:rowOff>142875</xdr:rowOff>
    </xdr:to>
    <xdr:sp macro="" textlink="'Data 3'!E72">
      <xdr:nvSpPr>
        <xdr:cNvPr id="136" name="Texto 239">
          <a:extLst>
            <a:ext uri="{FF2B5EF4-FFF2-40B4-BE49-F238E27FC236}">
              <a16:creationId xmlns:a16="http://schemas.microsoft.com/office/drawing/2014/main" id="{00000000-0008-0000-1200-000088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65320" y="22955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615A5557-7004-49F0-BA2F-D616577BF6EB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3.558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2827019</xdr:colOff>
      <xdr:row>13</xdr:row>
      <xdr:rowOff>76200</xdr:rowOff>
    </xdr:from>
    <xdr:ext cx="390525" cy="180975"/>
    <xdr:sp macro="" textlink="">
      <xdr:nvSpPr>
        <xdr:cNvPr id="137" name="CuadroTexto 136">
          <a:extLst>
            <a:ext uri="{FF2B5EF4-FFF2-40B4-BE49-F238E27FC236}">
              <a16:creationId xmlns:a16="http://schemas.microsoft.com/office/drawing/2014/main" id="{00000000-0008-0000-1200-000089000000}"/>
            </a:ext>
          </a:extLst>
        </xdr:cNvPr>
        <xdr:cNvSpPr txBox="1"/>
      </xdr:nvSpPr>
      <xdr:spPr>
        <a:xfrm>
          <a:off x="4684394" y="2266950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838200</xdr:colOff>
      <xdr:row>17</xdr:row>
      <xdr:rowOff>142875</xdr:rowOff>
    </xdr:from>
    <xdr:to>
      <xdr:col>4</xdr:col>
      <xdr:colOff>1162050</xdr:colOff>
      <xdr:row>19</xdr:row>
      <xdr:rowOff>20955</xdr:rowOff>
    </xdr:to>
    <xdr:sp macro="" textlink="'Data 3'!I73">
      <xdr:nvSpPr>
        <xdr:cNvPr id="138" name="Texto 239">
          <a:extLst>
            <a:ext uri="{FF2B5EF4-FFF2-40B4-BE49-F238E27FC236}">
              <a16:creationId xmlns:a16="http://schemas.microsoft.com/office/drawing/2014/main" id="{00000000-0008-0000-1200-00008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695575" y="298132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1DD7AED1-04AC-494D-826C-2A6C99D30FCD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533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857249</xdr:colOff>
      <xdr:row>19</xdr:row>
      <xdr:rowOff>133350</xdr:rowOff>
    </xdr:from>
    <xdr:to>
      <xdr:col>4</xdr:col>
      <xdr:colOff>1114424</xdr:colOff>
      <xdr:row>20</xdr:row>
      <xdr:rowOff>83055</xdr:rowOff>
    </xdr:to>
    <xdr:sp macro="" textlink="'Data 3'!H73">
      <xdr:nvSpPr>
        <xdr:cNvPr id="139" name="Text Box 148">
          <a:extLst>
            <a:ext uri="{FF2B5EF4-FFF2-40B4-BE49-F238E27FC236}">
              <a16:creationId xmlns:a16="http://schemas.microsoft.com/office/drawing/2014/main" id="{00000000-0008-0000-1200-00008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14624" y="3295650"/>
          <a:ext cx="257175" cy="11163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4517A98B-0B96-4427-B2FC-5119246500EA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63,8%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1398270</xdr:colOff>
      <xdr:row>17</xdr:row>
      <xdr:rowOff>38100</xdr:rowOff>
    </xdr:from>
    <xdr:to>
      <xdr:col>4</xdr:col>
      <xdr:colOff>1722120</xdr:colOff>
      <xdr:row>18</xdr:row>
      <xdr:rowOff>76200</xdr:rowOff>
    </xdr:to>
    <xdr:sp macro="" textlink="'Data 3'!E73">
      <xdr:nvSpPr>
        <xdr:cNvPr id="140" name="Texto 239">
          <a:extLst>
            <a:ext uri="{FF2B5EF4-FFF2-40B4-BE49-F238E27FC236}">
              <a16:creationId xmlns:a16="http://schemas.microsoft.com/office/drawing/2014/main" id="{00000000-0008-0000-1200-00008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255645" y="287655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3F4B98C7-960C-4363-9392-A982F218E18C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196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1541144</xdr:colOff>
      <xdr:row>17</xdr:row>
      <xdr:rowOff>9525</xdr:rowOff>
    </xdr:from>
    <xdr:ext cx="390525" cy="180975"/>
    <xdr:sp macro="" textlink="">
      <xdr:nvSpPr>
        <xdr:cNvPr id="141" name="CuadroTexto 140">
          <a:extLst>
            <a:ext uri="{FF2B5EF4-FFF2-40B4-BE49-F238E27FC236}">
              <a16:creationId xmlns:a16="http://schemas.microsoft.com/office/drawing/2014/main" id="{00000000-0008-0000-1200-00008D000000}"/>
            </a:ext>
          </a:extLst>
        </xdr:cNvPr>
        <xdr:cNvSpPr txBox="1"/>
      </xdr:nvSpPr>
      <xdr:spPr>
        <a:xfrm>
          <a:off x="3398519" y="2847975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oneCellAnchor>
    <xdr:from>
      <xdr:col>4</xdr:col>
      <xdr:colOff>1066800</xdr:colOff>
      <xdr:row>20</xdr:row>
      <xdr:rowOff>150495</xdr:rowOff>
    </xdr:from>
    <xdr:ext cx="850810" cy="141001"/>
    <xdr:sp macro="" textlink="">
      <xdr:nvSpPr>
        <xdr:cNvPr id="142" name="Texto 16">
          <a:extLst>
            <a:ext uri="{FF2B5EF4-FFF2-40B4-BE49-F238E27FC236}">
              <a16:creationId xmlns:a16="http://schemas.microsoft.com/office/drawing/2014/main" id="{00000000-0008-0000-1200-00008E000000}"/>
            </a:ext>
          </a:extLst>
        </xdr:cNvPr>
        <xdr:cNvSpPr txBox="1">
          <a:spLocks noChangeArrowheads="1"/>
        </xdr:cNvSpPr>
      </xdr:nvSpPr>
      <xdr:spPr bwMode="auto">
        <a:xfrm>
          <a:off x="2924175" y="3474720"/>
          <a:ext cx="850810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Guadalquivir-Sur</a:t>
          </a:r>
        </a:p>
      </xdr:txBody>
    </xdr:sp>
    <xdr:clientData/>
  </xdr:oneCellAnchor>
  <xdr:twoCellAnchor>
    <xdr:from>
      <xdr:col>4</xdr:col>
      <xdr:colOff>1495425</xdr:colOff>
      <xdr:row>18</xdr:row>
      <xdr:rowOff>66675</xdr:rowOff>
    </xdr:from>
    <xdr:to>
      <xdr:col>4</xdr:col>
      <xdr:colOff>1819275</xdr:colOff>
      <xdr:row>19</xdr:row>
      <xdr:rowOff>102870</xdr:rowOff>
    </xdr:to>
    <xdr:sp macro="" textlink="'Data 3'!G74">
      <xdr:nvSpPr>
        <xdr:cNvPr id="143" name="Texto 239">
          <a:extLst>
            <a:ext uri="{FF2B5EF4-FFF2-40B4-BE49-F238E27FC236}">
              <a16:creationId xmlns:a16="http://schemas.microsoft.com/office/drawing/2014/main" id="{00000000-0008-0000-1200-00008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52800" y="306705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B70C67CD-3619-46B4-8A9D-066BF4D0D254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149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1524000</xdr:colOff>
      <xdr:row>19</xdr:row>
      <xdr:rowOff>114300</xdr:rowOff>
    </xdr:from>
    <xdr:to>
      <xdr:col>4</xdr:col>
      <xdr:colOff>1771650</xdr:colOff>
      <xdr:row>20</xdr:row>
      <xdr:rowOff>152292</xdr:rowOff>
    </xdr:to>
    <xdr:sp macro="" textlink="'Data 3'!F74">
      <xdr:nvSpPr>
        <xdr:cNvPr id="144" name="Text Box 74">
          <a:extLst>
            <a:ext uri="{FF2B5EF4-FFF2-40B4-BE49-F238E27FC236}">
              <a16:creationId xmlns:a16="http://schemas.microsoft.com/office/drawing/2014/main" id="{00000000-0008-0000-1200-00009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90900" y="3276600"/>
          <a:ext cx="247650" cy="199917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6DD51D8C-19F0-463A-BD9E-9F3D635F44BD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82,7%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1819275</xdr:colOff>
      <xdr:row>18</xdr:row>
      <xdr:rowOff>66675</xdr:rowOff>
    </xdr:from>
    <xdr:to>
      <xdr:col>4</xdr:col>
      <xdr:colOff>2143125</xdr:colOff>
      <xdr:row>19</xdr:row>
      <xdr:rowOff>102870</xdr:rowOff>
    </xdr:to>
    <xdr:sp macro="" textlink="'Data 3'!I74">
      <xdr:nvSpPr>
        <xdr:cNvPr id="145" name="Texto 239">
          <a:extLst>
            <a:ext uri="{FF2B5EF4-FFF2-40B4-BE49-F238E27FC236}">
              <a16:creationId xmlns:a16="http://schemas.microsoft.com/office/drawing/2014/main" id="{00000000-0008-0000-1200-00009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676650" y="306705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0EE551D8-1AAF-4881-88F8-BF48B1BED67F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172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1828799</xdr:colOff>
      <xdr:row>20</xdr:row>
      <xdr:rowOff>38099</xdr:rowOff>
    </xdr:from>
    <xdr:to>
      <xdr:col>4</xdr:col>
      <xdr:colOff>2085974</xdr:colOff>
      <xdr:row>20</xdr:row>
      <xdr:rowOff>148042</xdr:rowOff>
    </xdr:to>
    <xdr:sp macro="" textlink="'Data 3'!H74">
      <xdr:nvSpPr>
        <xdr:cNvPr id="146" name="Text Box 150">
          <a:extLst>
            <a:ext uri="{FF2B5EF4-FFF2-40B4-BE49-F238E27FC236}">
              <a16:creationId xmlns:a16="http://schemas.microsoft.com/office/drawing/2014/main" id="{00000000-0008-0000-1200-000092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686174" y="3362324"/>
          <a:ext cx="257175" cy="109943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D53621CF-C52F-46C8-BFC0-521853543195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25,7%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2133599</xdr:colOff>
      <xdr:row>20</xdr:row>
      <xdr:rowOff>9525</xdr:rowOff>
    </xdr:from>
    <xdr:to>
      <xdr:col>4</xdr:col>
      <xdr:colOff>2352674</xdr:colOff>
      <xdr:row>20</xdr:row>
      <xdr:rowOff>152069</xdr:rowOff>
    </xdr:to>
    <xdr:sp macro="" textlink="'Data 3'!J74">
      <xdr:nvSpPr>
        <xdr:cNvPr id="147" name="Text Box 109">
          <a:extLst>
            <a:ext uri="{FF2B5EF4-FFF2-40B4-BE49-F238E27FC236}">
              <a16:creationId xmlns:a16="http://schemas.microsoft.com/office/drawing/2014/main" id="{00000000-0008-0000-1200-00009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90974" y="3333750"/>
          <a:ext cx="219075" cy="142544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5906CB4-426F-44CF-B8DF-25CD4721C0C5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37,8%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2133600</xdr:colOff>
      <xdr:row>18</xdr:row>
      <xdr:rowOff>74295</xdr:rowOff>
    </xdr:from>
    <xdr:to>
      <xdr:col>4</xdr:col>
      <xdr:colOff>2457450</xdr:colOff>
      <xdr:row>19</xdr:row>
      <xdr:rowOff>110490</xdr:rowOff>
    </xdr:to>
    <xdr:sp macro="" textlink="'Data 3'!K74">
      <xdr:nvSpPr>
        <xdr:cNvPr id="148" name="Texto 239">
          <a:extLst>
            <a:ext uri="{FF2B5EF4-FFF2-40B4-BE49-F238E27FC236}">
              <a16:creationId xmlns:a16="http://schemas.microsoft.com/office/drawing/2014/main" id="{00000000-0008-0000-1200-00009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90975" y="307467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1381EF54-4646-4EA4-A76A-A12DB98483D8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321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1931670</xdr:colOff>
      <xdr:row>20</xdr:row>
      <xdr:rowOff>160020</xdr:rowOff>
    </xdr:from>
    <xdr:to>
      <xdr:col>4</xdr:col>
      <xdr:colOff>2255520</xdr:colOff>
      <xdr:row>22</xdr:row>
      <xdr:rowOff>36195</xdr:rowOff>
    </xdr:to>
    <xdr:sp macro="" textlink="'Data 3'!E74">
      <xdr:nvSpPr>
        <xdr:cNvPr id="149" name="Texto 239">
          <a:extLst>
            <a:ext uri="{FF2B5EF4-FFF2-40B4-BE49-F238E27FC236}">
              <a16:creationId xmlns:a16="http://schemas.microsoft.com/office/drawing/2014/main" id="{00000000-0008-0000-1200-00009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789045" y="348424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F717042C-C776-410D-8C16-2118C2E9E134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610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2074544</xdr:colOff>
      <xdr:row>20</xdr:row>
      <xdr:rowOff>131445</xdr:rowOff>
    </xdr:from>
    <xdr:ext cx="390525" cy="180975"/>
    <xdr:sp macro="" textlink="">
      <xdr:nvSpPr>
        <xdr:cNvPr id="150" name="CuadroTexto 149">
          <a:extLst>
            <a:ext uri="{FF2B5EF4-FFF2-40B4-BE49-F238E27FC236}">
              <a16:creationId xmlns:a16="http://schemas.microsoft.com/office/drawing/2014/main" id="{00000000-0008-0000-1200-000096000000}"/>
            </a:ext>
          </a:extLst>
        </xdr:cNvPr>
        <xdr:cNvSpPr txBox="1"/>
      </xdr:nvSpPr>
      <xdr:spPr>
        <a:xfrm>
          <a:off x="3931919" y="3455670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3114675</xdr:colOff>
      <xdr:row>24</xdr:row>
      <xdr:rowOff>0</xdr:rowOff>
    </xdr:from>
    <xdr:to>
      <xdr:col>4</xdr:col>
      <xdr:colOff>3438525</xdr:colOff>
      <xdr:row>25</xdr:row>
      <xdr:rowOff>38100</xdr:rowOff>
    </xdr:to>
    <xdr:sp macro="" textlink="'Data 3'!I76">
      <xdr:nvSpPr>
        <xdr:cNvPr id="151" name="Texto 239">
          <a:extLst>
            <a:ext uri="{FF2B5EF4-FFF2-40B4-BE49-F238E27FC236}">
              <a16:creationId xmlns:a16="http://schemas.microsoft.com/office/drawing/2014/main" id="{00000000-0008-0000-1200-00009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972050" y="39719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8E4D65E9-BE6F-42CE-B93E-D607F70AE656}" type="TxLink">
            <a:rPr lang="en-US" sz="800" b="1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6.354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3117850</xdr:colOff>
      <xdr:row>25</xdr:row>
      <xdr:rowOff>57151</xdr:rowOff>
    </xdr:from>
    <xdr:to>
      <xdr:col>4</xdr:col>
      <xdr:colOff>3438525</xdr:colOff>
      <xdr:row>26</xdr:row>
      <xdr:rowOff>59878</xdr:rowOff>
    </xdr:to>
    <xdr:sp macro="" textlink="'Data 3'!H76">
      <xdr:nvSpPr>
        <xdr:cNvPr id="152" name="Text Box 89">
          <a:extLst>
            <a:ext uri="{FF2B5EF4-FFF2-40B4-BE49-F238E27FC236}">
              <a16:creationId xmlns:a16="http://schemas.microsoft.com/office/drawing/2014/main" id="{00000000-0008-0000-1200-000098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975225" y="4191001"/>
          <a:ext cx="320675" cy="164652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20E6653-B3A8-4266-891A-0EA7DA6CA215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66,4%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2619375</xdr:colOff>
      <xdr:row>24</xdr:row>
      <xdr:rowOff>0</xdr:rowOff>
    </xdr:from>
    <xdr:to>
      <xdr:col>4</xdr:col>
      <xdr:colOff>2943225</xdr:colOff>
      <xdr:row>25</xdr:row>
      <xdr:rowOff>38100</xdr:rowOff>
    </xdr:to>
    <xdr:sp macro="" textlink="'Data 3'!G76">
      <xdr:nvSpPr>
        <xdr:cNvPr id="153" name="Texto 239">
          <a:extLst>
            <a:ext uri="{FF2B5EF4-FFF2-40B4-BE49-F238E27FC236}">
              <a16:creationId xmlns:a16="http://schemas.microsoft.com/office/drawing/2014/main" id="{00000000-0008-0000-1200-00009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76750" y="39719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0E45811-E5B9-417D-8A8D-51FA839FF534}" type="TxLink">
            <a:rPr lang="en-US" sz="800" b="1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5.238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2628900</xdr:colOff>
      <xdr:row>25</xdr:row>
      <xdr:rowOff>19050</xdr:rowOff>
    </xdr:from>
    <xdr:to>
      <xdr:col>4</xdr:col>
      <xdr:colOff>2933700</xdr:colOff>
      <xdr:row>26</xdr:row>
      <xdr:rowOff>60012</xdr:rowOff>
    </xdr:to>
    <xdr:sp macro="" textlink="'Data 3'!F76">
      <xdr:nvSpPr>
        <xdr:cNvPr id="154" name="Text Box 94">
          <a:extLst>
            <a:ext uri="{FF2B5EF4-FFF2-40B4-BE49-F238E27FC236}">
              <a16:creationId xmlns:a16="http://schemas.microsoft.com/office/drawing/2014/main" id="{00000000-0008-0000-1200-00009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95800" y="4152900"/>
          <a:ext cx="304800" cy="202887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F6F2914C-40EE-41CF-90E2-3DE0E348D03C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58,4%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3590925</xdr:colOff>
      <xdr:row>24</xdr:row>
      <xdr:rowOff>1</xdr:rowOff>
    </xdr:from>
    <xdr:ext cx="390525" cy="133350"/>
    <xdr:sp macro="" textlink="'Data 3'!K76">
      <xdr:nvSpPr>
        <xdr:cNvPr id="155" name="Texto 239">
          <a:extLst>
            <a:ext uri="{FF2B5EF4-FFF2-40B4-BE49-F238E27FC236}">
              <a16:creationId xmlns:a16="http://schemas.microsoft.com/office/drawing/2014/main" id="{00000000-0008-0000-1200-00009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5448300" y="3971926"/>
          <a:ext cx="390525" cy="133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1CB9496-D0ED-4EA6-8F77-7F4C2A48F48D}" type="TxLink">
            <a:rPr lang="en-US" sz="800" b="1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11.592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oneCellAnchor>
  <xdr:twoCellAnchor>
    <xdr:from>
      <xdr:col>4</xdr:col>
      <xdr:colOff>3594101</xdr:colOff>
      <xdr:row>25</xdr:row>
      <xdr:rowOff>28575</xdr:rowOff>
    </xdr:from>
    <xdr:to>
      <xdr:col>4</xdr:col>
      <xdr:colOff>3886201</xdr:colOff>
      <xdr:row>26</xdr:row>
      <xdr:rowOff>55057</xdr:rowOff>
    </xdr:to>
    <xdr:sp macro="" textlink="'Data 3'!J76">
      <xdr:nvSpPr>
        <xdr:cNvPr id="156" name="Text Box 109">
          <a:extLst>
            <a:ext uri="{FF2B5EF4-FFF2-40B4-BE49-F238E27FC236}">
              <a16:creationId xmlns:a16="http://schemas.microsoft.com/office/drawing/2014/main" id="{00000000-0008-0000-1200-00009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5461001" y="4162425"/>
          <a:ext cx="292100" cy="188407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05E4F60-9C41-48C3-BBB4-19953A935F2D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62,5%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2</xdr:col>
      <xdr:colOff>38100</xdr:colOff>
      <xdr:row>1</xdr:row>
      <xdr:rowOff>114300</xdr:rowOff>
    </xdr:from>
    <xdr:to>
      <xdr:col>4</xdr:col>
      <xdr:colOff>133349</xdr:colOff>
      <xdr:row>2</xdr:row>
      <xdr:rowOff>65399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BB2EB66F-23DB-4AA1-8343-97272D538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26670</xdr:rowOff>
    </xdr:from>
    <xdr:to>
      <xdr:col>3</xdr:col>
      <xdr:colOff>7213500</xdr:colOff>
      <xdr:row>3</xdr:row>
      <xdr:rowOff>26670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76C194F-4A32-46C8-B2AF-E9498978DBFA}"/>
            </a:ext>
          </a:extLst>
        </xdr:cNvPr>
        <xdr:cNvSpPr>
          <a:spLocks noChangeShapeType="1"/>
        </xdr:cNvSpPr>
      </xdr:nvSpPr>
      <xdr:spPr bwMode="auto">
        <a:xfrm flipH="1">
          <a:off x="182880" y="48387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7938</xdr:colOff>
      <xdr:row>5</xdr:row>
      <xdr:rowOff>152400</xdr:rowOff>
    </xdr:from>
    <xdr:to>
      <xdr:col>3</xdr:col>
      <xdr:colOff>7008813</xdr:colOff>
      <xdr:row>24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3CF136-0FB0-4A23-9017-EB9300A8F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1</xdr:row>
      <xdr:rowOff>104775</xdr:rowOff>
    </xdr:from>
    <xdr:to>
      <xdr:col>3</xdr:col>
      <xdr:colOff>104774</xdr:colOff>
      <xdr:row>2</xdr:row>
      <xdr:rowOff>55874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A2196D-B904-487E-BEA4-3706D8C77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477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0.1103</cdr:x>
      <cdr:y>0.92532</cdr:y>
    </cdr:from>
    <cdr:to>
      <cdr:x>0.96545</cdr:x>
      <cdr:y>1</cdr:y>
    </cdr:to>
    <cdr:sp macro="" textlink="">
      <cdr:nvSpPr>
        <cdr:cNvPr id="8" name="7 CuadroTexto"/>
        <cdr:cNvSpPr txBox="1"/>
      </cdr:nvSpPr>
      <cdr:spPr>
        <a:xfrm xmlns:a="http://schemas.openxmlformats.org/drawingml/2006/main">
          <a:off x="772209" y="2838002"/>
          <a:ext cx="5986799" cy="229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Máximo y mínimo estadístico: media de los valores máximos y mínimos de los últimos 20 años.</a:t>
          </a:r>
        </a:p>
      </cdr:txBody>
    </cdr:sp>
  </cdr:relSizeAnchor>
  <cdr:relSizeAnchor xmlns:cdr="http://schemas.openxmlformats.org/drawingml/2006/chartDrawing">
    <cdr:from>
      <cdr:x>0.77142</cdr:x>
      <cdr:y>0.71417</cdr:y>
    </cdr:from>
    <cdr:to>
      <cdr:x>0.90204</cdr:x>
      <cdr:y>0.80893</cdr:y>
    </cdr:to>
    <cdr:sp macro="" textlink="">
      <cdr:nvSpPr>
        <cdr:cNvPr id="2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00639" y="2190395"/>
          <a:ext cx="914455" cy="290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Mínimo estadístico</a:t>
          </a:r>
        </a:p>
      </cdr:txBody>
    </cdr:sp>
  </cdr:relSizeAnchor>
  <cdr:relSizeAnchor xmlns:cdr="http://schemas.openxmlformats.org/drawingml/2006/chartDrawing">
    <cdr:from>
      <cdr:x>0.38838</cdr:x>
      <cdr:y>0.27272</cdr:y>
    </cdr:from>
    <cdr:to>
      <cdr:x>0.52697</cdr:x>
      <cdr:y>0.34628</cdr:y>
    </cdr:to>
    <cdr:sp macro="" textlink="">
      <cdr:nvSpPr>
        <cdr:cNvPr id="4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9030" y="896206"/>
          <a:ext cx="970251" cy="2417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Máximo estadístico</a:t>
          </a:r>
        </a:p>
      </cdr:txBody>
    </cdr:sp>
  </cdr:relSizeAnchor>
  <cdr:relSizeAnchor xmlns:cdr="http://schemas.openxmlformats.org/drawingml/2006/chartDrawing">
    <cdr:from>
      <cdr:x>0.07329</cdr:x>
      <cdr:y>0.94936</cdr:y>
    </cdr:from>
    <cdr:to>
      <cdr:x>0.1162</cdr:x>
      <cdr:y>0.96934</cdr:y>
    </cdr:to>
    <cdr:sp macro="" textlink="">
      <cdr:nvSpPr>
        <cdr:cNvPr id="9" name="Rectángulo 8"/>
        <cdr:cNvSpPr/>
      </cdr:nvSpPr>
      <cdr:spPr>
        <a:xfrm xmlns:a="http://schemas.openxmlformats.org/drawingml/2006/main" flipH="1" flipV="1">
          <a:off x="513071" y="2911746"/>
          <a:ext cx="300408" cy="61280"/>
        </a:xfrm>
        <a:prstGeom xmlns:a="http://schemas.openxmlformats.org/drawingml/2006/main" prst="rect">
          <a:avLst/>
        </a:prstGeom>
        <a:solidFill xmlns:a="http://schemas.openxmlformats.org/drawingml/2006/main">
          <a:srgbClr val="CCCCFF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12698</xdr:colOff>
      <xdr:row>3</xdr:row>
      <xdr:rowOff>25400</xdr:rowOff>
    </xdr:from>
    <xdr:to>
      <xdr:col>5</xdr:col>
      <xdr:colOff>1573</xdr:colOff>
      <xdr:row>3</xdr:row>
      <xdr:rowOff>25400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AE064E-00CA-4463-A66F-D66908C48523}"/>
            </a:ext>
          </a:extLst>
        </xdr:cNvPr>
        <xdr:cNvSpPr>
          <a:spLocks noChangeShapeType="1"/>
        </xdr:cNvSpPr>
      </xdr:nvSpPr>
      <xdr:spPr bwMode="auto">
        <a:xfrm flipH="1">
          <a:off x="212723" y="492125"/>
          <a:ext cx="5561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114300</xdr:rowOff>
    </xdr:from>
    <xdr:to>
      <xdr:col>4</xdr:col>
      <xdr:colOff>114299</xdr:colOff>
      <xdr:row>2</xdr:row>
      <xdr:rowOff>68574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D4AF9E3-24B0-460F-BE6C-86CC0D873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3825"/>
          <a:ext cx="1762124" cy="220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15240</xdr:colOff>
      <xdr:row>6</xdr:row>
      <xdr:rowOff>15240</xdr:rowOff>
    </xdr:from>
    <xdr:to>
      <xdr:col>4</xdr:col>
      <xdr:colOff>3904615</xdr:colOff>
      <xdr:row>21</xdr:row>
      <xdr:rowOff>91440</xdr:rowOff>
    </xdr:to>
    <xdr:graphicFrame macro="">
      <xdr:nvGraphicFramePr>
        <xdr:cNvPr id="8" name="Graf3_and">
          <a:extLst>
            <a:ext uri="{FF2B5EF4-FFF2-40B4-BE49-F238E27FC236}">
              <a16:creationId xmlns:a16="http://schemas.microsoft.com/office/drawing/2014/main" id="{24CADC64-57FB-41EC-83DE-B455EB8D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0.07053</cdr:x>
      <cdr:y>0.11384</cdr:y>
    </cdr:from>
    <cdr:to>
      <cdr:x>0.37616</cdr:x>
      <cdr:y>0.25846</cdr:y>
    </cdr:to>
    <cdr:sp macro="" textlink="Dat_01!$K$3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D6316B14-D5BF-98E1-2DD7-56787175119D}"/>
            </a:ext>
          </a:extLst>
        </cdr:cNvPr>
        <cdr:cNvSpPr txBox="1"/>
      </cdr:nvSpPr>
      <cdr:spPr>
        <a:xfrm xmlns:a="http://schemas.openxmlformats.org/drawingml/2006/main">
          <a:off x="274318" y="281934"/>
          <a:ext cx="1188722" cy="358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1DF8CCD-B3AA-41DF-B855-73B23BDD0B4E}" type="TxLink">
            <a:rPr lang="en-US" sz="800" b="0" i="0" u="none" strike="noStrike" kern="12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Turbinación bombeo 3.331 MW</a:t>
          </a:fld>
          <a:endParaRPr lang="es-ES" sz="800" kern="1200">
            <a:solidFill>
              <a:srgbClr val="00456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0.06988</cdr:x>
      <cdr:y>0.50052</cdr:y>
    </cdr:from>
    <cdr:to>
      <cdr:x>0.23118</cdr:x>
      <cdr:y>0.62462</cdr:y>
    </cdr:to>
    <cdr:sp macro="" textlink="Dat_01!$K$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177DC23-929F-8E88-059B-6DAB475E0B34}"/>
            </a:ext>
          </a:extLst>
        </cdr:cNvPr>
        <cdr:cNvSpPr txBox="1"/>
      </cdr:nvSpPr>
      <cdr:spPr>
        <a:xfrm xmlns:a="http://schemas.openxmlformats.org/drawingml/2006/main">
          <a:off x="271793" y="1239526"/>
          <a:ext cx="627367" cy="307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895287B-148C-4E4E-B5F2-B3814893D12A}" type="TxLink">
            <a:rPr lang="en-US" sz="800" b="0" i="0" u="none" strike="noStrike" kern="12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Baterías 24 MW</a:t>
          </a:fld>
          <a:endParaRPr lang="es-ES" sz="800" kern="1200">
            <a:solidFill>
              <a:srgbClr val="00456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19050</xdr:rowOff>
    </xdr:from>
    <xdr:to>
      <xdr:col>3</xdr:col>
      <xdr:colOff>7029450</xdr:colOff>
      <xdr:row>24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9D32B3-ABDB-425C-B421-1D3CB22D2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2</xdr:row>
      <xdr:rowOff>0</xdr:rowOff>
    </xdr:from>
    <xdr:to>
      <xdr:col>3</xdr:col>
      <xdr:colOff>7043760</xdr:colOff>
      <xdr:row>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9E6F62A6-43D6-4378-AE98-ED1FA5D83DCC}"/>
            </a:ext>
          </a:extLst>
        </xdr:cNvPr>
        <xdr:cNvSpPr>
          <a:spLocks noChangeShapeType="1"/>
        </xdr:cNvSpPr>
      </xdr:nvSpPr>
      <xdr:spPr bwMode="auto">
        <a:xfrm flipH="1">
          <a:off x="190500" y="457200"/>
          <a:ext cx="875826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9525</xdr:colOff>
      <xdr:row>0</xdr:row>
      <xdr:rowOff>123825</xdr:rowOff>
    </xdr:from>
    <xdr:to>
      <xdr:col>3</xdr:col>
      <xdr:colOff>104774</xdr:colOff>
      <xdr:row>1</xdr:row>
      <xdr:rowOff>74924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787C7C-BE0E-48ED-8CDB-C22E9B81D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3825"/>
          <a:ext cx="1809749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19050</xdr:rowOff>
    </xdr:from>
    <xdr:to>
      <xdr:col>3</xdr:col>
      <xdr:colOff>7029450</xdr:colOff>
      <xdr:row>24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EE0934-D57C-4987-8766-C638B3D96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2</xdr:row>
      <xdr:rowOff>0</xdr:rowOff>
    </xdr:from>
    <xdr:to>
      <xdr:col>3</xdr:col>
      <xdr:colOff>7043760</xdr:colOff>
      <xdr:row>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329303B1-96D2-43FA-A3F2-B43506501489}"/>
            </a:ext>
          </a:extLst>
        </xdr:cNvPr>
        <xdr:cNvSpPr>
          <a:spLocks noChangeShapeType="1"/>
        </xdr:cNvSpPr>
      </xdr:nvSpPr>
      <xdr:spPr bwMode="auto">
        <a:xfrm flipH="1">
          <a:off x="180975" y="457200"/>
          <a:ext cx="871063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9525</xdr:colOff>
      <xdr:row>0</xdr:row>
      <xdr:rowOff>123825</xdr:rowOff>
    </xdr:from>
    <xdr:to>
      <xdr:col>3</xdr:col>
      <xdr:colOff>104774</xdr:colOff>
      <xdr:row>1</xdr:row>
      <xdr:rowOff>74924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4743C1-BD09-4353-97BA-04543F696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6350</xdr:colOff>
      <xdr:row>3</xdr:row>
      <xdr:rowOff>25400</xdr:rowOff>
    </xdr:from>
    <xdr:to>
      <xdr:col>7</xdr:col>
      <xdr:colOff>18530</xdr:colOff>
      <xdr:row>3</xdr:row>
      <xdr:rowOff>25400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392FDC5D-8C27-4BF3-8503-0EF8399B100F}"/>
            </a:ext>
          </a:extLst>
        </xdr:cNvPr>
        <xdr:cNvSpPr>
          <a:spLocks noChangeShapeType="1"/>
        </xdr:cNvSpPr>
      </xdr:nvSpPr>
      <xdr:spPr bwMode="auto">
        <a:xfrm flipH="1">
          <a:off x="212090" y="490220"/>
          <a:ext cx="61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87624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9EF7FE-9394-4E80-8E10-8A6F82920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" y="140970"/>
          <a:ext cx="1809749" cy="220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15240</xdr:colOff>
      <xdr:row>12</xdr:row>
      <xdr:rowOff>0</xdr:rowOff>
    </xdr:from>
    <xdr:to>
      <xdr:col>5</xdr:col>
      <xdr:colOff>1836419</xdr:colOff>
      <xdr:row>21</xdr:row>
      <xdr:rowOff>7620</xdr:rowOff>
    </xdr:to>
    <xdr:graphicFrame macro="">
      <xdr:nvGraphicFramePr>
        <xdr:cNvPr id="6" name="Graf3_and">
          <a:extLst>
            <a:ext uri="{FF2B5EF4-FFF2-40B4-BE49-F238E27FC236}">
              <a16:creationId xmlns:a16="http://schemas.microsoft.com/office/drawing/2014/main" id="{86E996FD-DFFD-4BBF-B12C-B0EE011F0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5</xdr:col>
      <xdr:colOff>1821179</xdr:colOff>
      <xdr:row>34</xdr:row>
      <xdr:rowOff>7620</xdr:rowOff>
    </xdr:to>
    <xdr:graphicFrame macro="">
      <xdr:nvGraphicFramePr>
        <xdr:cNvPr id="7" name="Graf3_and">
          <a:extLst>
            <a:ext uri="{FF2B5EF4-FFF2-40B4-BE49-F238E27FC236}">
              <a16:creationId xmlns:a16="http://schemas.microsoft.com/office/drawing/2014/main" id="{DDFCDA35-B79C-417E-A02C-3D14F4F71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0.06465</cdr:x>
      <cdr:y>0.05784</cdr:y>
    </cdr:from>
    <cdr:to>
      <cdr:x>0.43644</cdr:x>
      <cdr:y>0.38729</cdr:y>
    </cdr:to>
    <cdr:sp macro="" textlink="Dat_01!$K$51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D6316B14-D5BF-98E1-2DD7-56787175119D}"/>
            </a:ext>
          </a:extLst>
        </cdr:cNvPr>
        <cdr:cNvSpPr txBox="1"/>
      </cdr:nvSpPr>
      <cdr:spPr>
        <a:xfrm xmlns:a="http://schemas.openxmlformats.org/drawingml/2006/main">
          <a:off x="236468" y="87713"/>
          <a:ext cx="1359856" cy="4995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520F4AC-ABB1-423A-8110-0F7063729207}" type="TxLink">
            <a:rPr lang="en-US" sz="800" b="0" i="0" u="none" strike="noStrike" kern="12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Turbinación bombeo 575,8 GWh</a:t>
          </a:fld>
          <a:endParaRPr lang="es-ES" sz="800" kern="1200">
            <a:solidFill>
              <a:srgbClr val="00456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0.06762</cdr:x>
      <cdr:y>0.4545</cdr:y>
    </cdr:from>
    <cdr:to>
      <cdr:x>0.33958</cdr:x>
      <cdr:y>0.77431</cdr:y>
    </cdr:to>
    <cdr:sp macro="" textlink="Dat_01!$K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177DC23-929F-8E88-059B-6DAB475E0B34}"/>
            </a:ext>
          </a:extLst>
        </cdr:cNvPr>
        <cdr:cNvSpPr txBox="1"/>
      </cdr:nvSpPr>
      <cdr:spPr>
        <a:xfrm xmlns:a="http://schemas.openxmlformats.org/drawingml/2006/main">
          <a:off x="247328" y="689199"/>
          <a:ext cx="994732" cy="4849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99BEB720-8C92-4C52-87B3-A35CA412D1FA}" type="TxLink">
            <a:rPr lang="en-US" sz="800" b="0" i="0" u="none" strike="noStrike" kern="120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Entrega batería 0,3 GWh</a:t>
          </a:fld>
          <a:endParaRPr lang="es-ES" sz="800" b="0" i="0" u="none" strike="noStrike" kern="1200">
            <a:solidFill>
              <a:srgbClr val="004563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0.06465</cdr:x>
      <cdr:y>0.05784</cdr:y>
    </cdr:from>
    <cdr:to>
      <cdr:x>0.3875</cdr:x>
      <cdr:y>0.38729</cdr:y>
    </cdr:to>
    <cdr:sp macro="" textlink="Dat_01!$K$5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D6316B14-D5BF-98E1-2DD7-56787175119D}"/>
            </a:ext>
          </a:extLst>
        </cdr:cNvPr>
        <cdr:cNvSpPr txBox="1"/>
      </cdr:nvSpPr>
      <cdr:spPr>
        <a:xfrm xmlns:a="http://schemas.openxmlformats.org/drawingml/2006/main">
          <a:off x="236465" y="87707"/>
          <a:ext cx="1180856" cy="499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/>
          <a:fld id="{FF47B202-5CEA-4692-91EF-289EDCD48CE1}" type="TxLink">
            <a:rPr lang="en-US" sz="800" b="0" i="0" u="none" strike="noStrike" kern="120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Consumo de bombeo -859,6 GWh</a:t>
          </a:fld>
          <a:endParaRPr lang="es-ES" sz="800" b="0" i="0" u="none" strike="noStrike" kern="1200">
            <a:solidFill>
              <a:srgbClr val="004563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0.06762</cdr:x>
      <cdr:y>0.4545</cdr:y>
    </cdr:from>
    <cdr:to>
      <cdr:x>0.31042</cdr:x>
      <cdr:y>0.77431</cdr:y>
    </cdr:to>
    <cdr:sp macro="" textlink="Dat_01!$K$5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177DC23-929F-8E88-059B-6DAB475E0B34}"/>
            </a:ext>
          </a:extLst>
        </cdr:cNvPr>
        <cdr:cNvSpPr txBox="1"/>
      </cdr:nvSpPr>
      <cdr:spPr>
        <a:xfrm xmlns:a="http://schemas.openxmlformats.org/drawingml/2006/main">
          <a:off x="247327" y="689195"/>
          <a:ext cx="888053" cy="484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4FC9064D-C97C-448D-BD9F-BB937791AC83}" type="TxLink">
            <a:rPr lang="en-US" sz="800" b="0" i="0" u="none" strike="noStrike" kern="120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Carga batería -0,7 GWh</a:t>
          </a:fld>
          <a:endParaRPr lang="es-ES" sz="800" b="0" i="0" u="none" strike="noStrike" kern="1200">
            <a:solidFill>
              <a:srgbClr val="004563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20318</xdr:colOff>
      <xdr:row>3</xdr:row>
      <xdr:rowOff>17780</xdr:rowOff>
    </xdr:from>
    <xdr:to>
      <xdr:col>5</xdr:col>
      <xdr:colOff>1573</xdr:colOff>
      <xdr:row>3</xdr:row>
      <xdr:rowOff>17780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 flipH="1">
          <a:off x="215263" y="493395"/>
          <a:ext cx="568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</xdr:colOff>
      <xdr:row>6</xdr:row>
      <xdr:rowOff>0</xdr:rowOff>
    </xdr:from>
    <xdr:to>
      <xdr:col>4</xdr:col>
      <xdr:colOff>3906520</xdr:colOff>
      <xdr:row>21</xdr:row>
      <xdr:rowOff>0</xdr:rowOff>
    </xdr:to>
    <xdr:graphicFrame macro="">
      <xdr:nvGraphicFramePr>
        <xdr:cNvPr id="4" name="Graf3_and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13335</xdr:colOff>
      <xdr:row>22</xdr:row>
      <xdr:rowOff>0</xdr:rowOff>
    </xdr:from>
    <xdr:to>
      <xdr:col>5</xdr:col>
      <xdr:colOff>13335</xdr:colOff>
      <xdr:row>38</xdr:row>
      <xdr:rowOff>0</xdr:rowOff>
    </xdr:to>
    <xdr:graphicFrame macro="">
      <xdr:nvGraphicFramePr>
        <xdr:cNvPr id="5" name="Graf3_an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1498599</xdr:colOff>
      <xdr:row>10</xdr:row>
      <xdr:rowOff>120650</xdr:rowOff>
    </xdr:from>
    <xdr:to>
      <xdr:col>4</xdr:col>
      <xdr:colOff>2584448</xdr:colOff>
      <xdr:row>16</xdr:row>
      <xdr:rowOff>120650</xdr:rowOff>
    </xdr:to>
    <xdr:graphicFrame macro="">
      <xdr:nvGraphicFramePr>
        <xdr:cNvPr id="6" name="Graf3_and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1447800</xdr:colOff>
      <xdr:row>27</xdr:row>
      <xdr:rowOff>0</xdr:rowOff>
    </xdr:from>
    <xdr:to>
      <xdr:col>4</xdr:col>
      <xdr:colOff>2533649</xdr:colOff>
      <xdr:row>33</xdr:row>
      <xdr:rowOff>0</xdr:rowOff>
    </xdr:to>
    <xdr:graphicFrame macro="">
      <xdr:nvGraphicFramePr>
        <xdr:cNvPr id="9" name="Graf3_and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19050</xdr:colOff>
      <xdr:row>1</xdr:row>
      <xdr:rowOff>114300</xdr:rowOff>
    </xdr:from>
    <xdr:to>
      <xdr:col>4</xdr:col>
      <xdr:colOff>114299</xdr:colOff>
      <xdr:row>2</xdr:row>
      <xdr:rowOff>57144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BB7DF97-B6E1-4E6D-ADB6-412A8984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9524</xdr:colOff>
      <xdr:row>3</xdr:row>
      <xdr:rowOff>28575</xdr:rowOff>
    </xdr:from>
    <xdr:to>
      <xdr:col>6</xdr:col>
      <xdr:colOff>3972224</xdr:colOff>
      <xdr:row>3</xdr:row>
      <xdr:rowOff>28575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 flipH="1">
          <a:off x="215264" y="493395"/>
          <a:ext cx="97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5</xdr:row>
      <xdr:rowOff>161925</xdr:rowOff>
    </xdr:from>
    <xdr:to>
      <xdr:col>4</xdr:col>
      <xdr:colOff>3914775</xdr:colOff>
      <xdr:row>20</xdr:row>
      <xdr:rowOff>152400</xdr:rowOff>
    </xdr:to>
    <xdr:graphicFrame macro="">
      <xdr:nvGraphicFramePr>
        <xdr:cNvPr id="4" name="Graf3_and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7</xdr:col>
      <xdr:colOff>0</xdr:colOff>
      <xdr:row>21</xdr:row>
      <xdr:rowOff>0</xdr:rowOff>
    </xdr:to>
    <xdr:graphicFrame macro="">
      <xdr:nvGraphicFramePr>
        <xdr:cNvPr id="5" name="Graf3_and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28575</xdr:colOff>
      <xdr:row>1</xdr:row>
      <xdr:rowOff>114300</xdr:rowOff>
    </xdr:from>
    <xdr:to>
      <xdr:col>4</xdr:col>
      <xdr:colOff>123824</xdr:colOff>
      <xdr:row>2</xdr:row>
      <xdr:rowOff>65399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F04D42E-3CFB-4E86-ADC0-DF80F2535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5</xdr:col>
      <xdr:colOff>1170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0</xdr:rowOff>
    </xdr:from>
    <xdr:to>
      <xdr:col>4</xdr:col>
      <xdr:colOff>7040879</xdr:colOff>
      <xdr:row>25</xdr:row>
      <xdr:rowOff>9525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38100</xdr:colOff>
      <xdr:row>1</xdr:row>
      <xdr:rowOff>123825</xdr:rowOff>
    </xdr:from>
    <xdr:to>
      <xdr:col>4</xdr:col>
      <xdr:colOff>133349</xdr:colOff>
      <xdr:row>2</xdr:row>
      <xdr:rowOff>74924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9CE5847-91F4-42F9-A84F-8E804523A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4</xdr:col>
      <xdr:colOff>7221120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7040879</xdr:colOff>
      <xdr:row>25</xdr:row>
      <xdr:rowOff>9525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84449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F589756-E196-46A6-9B94-616DD6D07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0.91574</cdr:x>
      <cdr:y>0.11765</cdr:y>
    </cdr:from>
    <cdr:to>
      <cdr:x>1</cdr:x>
      <cdr:y>0.20124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BD09808-516D-4981-BE0D-9E14AA086741}"/>
            </a:ext>
          </a:extLst>
        </cdr:cNvPr>
        <cdr:cNvSpPr txBox="1"/>
      </cdr:nvSpPr>
      <cdr:spPr>
        <a:xfrm xmlns:a="http://schemas.openxmlformats.org/drawingml/2006/main">
          <a:off x="6438900" y="361959"/>
          <a:ext cx="592454" cy="257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ktCO2 eq.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7621</xdr:colOff>
      <xdr:row>6</xdr:row>
      <xdr:rowOff>3810</xdr:rowOff>
    </xdr:from>
    <xdr:to>
      <xdr:col>4</xdr:col>
      <xdr:colOff>7038975</xdr:colOff>
      <xdr:row>25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10795</xdr:colOff>
      <xdr:row>3</xdr:row>
      <xdr:rowOff>29845</xdr:rowOff>
    </xdr:from>
    <xdr:to>
      <xdr:col>4</xdr:col>
      <xdr:colOff>7221120</xdr:colOff>
      <xdr:row>3</xdr:row>
      <xdr:rowOff>29845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87624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4E5667C-B280-4B69-AEE7-447371D0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7621</xdr:colOff>
      <xdr:row>6</xdr:row>
      <xdr:rowOff>3810</xdr:rowOff>
    </xdr:from>
    <xdr:to>
      <xdr:col>4</xdr:col>
      <xdr:colOff>7038975</xdr:colOff>
      <xdr:row>25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10795</xdr:colOff>
      <xdr:row>3</xdr:row>
      <xdr:rowOff>29845</xdr:rowOff>
    </xdr:from>
    <xdr:to>
      <xdr:col>4</xdr:col>
      <xdr:colOff>7221120</xdr:colOff>
      <xdr:row>3</xdr:row>
      <xdr:rowOff>29845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123825</xdr:rowOff>
    </xdr:from>
    <xdr:to>
      <xdr:col>4</xdr:col>
      <xdr:colOff>114299</xdr:colOff>
      <xdr:row>2</xdr:row>
      <xdr:rowOff>74924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C71D35D-C21D-456B-880F-494E3B2DD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ornt4\ANALISIS\Departamento\Gesti&#243;n%20de%20la%20Informaci&#243;n\Publicaciones%20e%20Informes\Mensual\Bolet&#237;n&amp;Consejo\04%20Intercambios%20internacionales.xlsx" TargetMode="External"/><Relationship Id="rId1" Type="http://schemas.openxmlformats.org/officeDocument/2006/relationships/externalLinkPath" Target="/Departamento/Gesti&#243;n%20de%20la%20Informaci&#243;n/Publicaciones%20e%20Informes/Mensual/Bolet&#237;n&amp;Consejo/04%20Intercambios%20internacionale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ornt4\ANALISIS\Informacion\COMUN\ESTIMA%20RESERVAS\Estima%20Producible%20Diario.xlsm" TargetMode="External"/><Relationship Id="rId1" Type="http://schemas.openxmlformats.org/officeDocument/2006/relationships/externalLinkPath" Target="/Informacion/COMUN/ESTIMA%20RESERVAS/Estima%20Producible%20Diari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Gesti&#243;n%20de%20la%20Informaci&#243;n/Publicaciones%20e%20Informes/Mensual/Bolet&#237;n&amp;Consejo/BOLETIN%20ELECTRONICO/Potencia%20hidraulica%20por%20Cuencas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ornt4\ANALISIS\Informacion\COMUN\EOLICA\GENERA_EOLICIDAD.xlsx" TargetMode="External"/><Relationship Id="rId1" Type="http://schemas.openxmlformats.org/officeDocument/2006/relationships/externalLinkPath" Target="/Informacion/COMUN/EOLICA/GENERA_EOLICIDAD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ornt4\ANALISIS\Departamento\Modelos%20y%20C&#225;lculos\Modelo%20Solar%20Fotov\GENERA_I_SOLAR.xlsx" TargetMode="External"/><Relationship Id="rId1" Type="http://schemas.openxmlformats.org/officeDocument/2006/relationships/externalLinkPath" Target="/Departamento/Modelos%20y%20C&#225;lculos/Modelo%20Solar%20Fotov/GENERA_I_SOL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ice"/>
      <sheetName val="I1"/>
      <sheetName val="Mozart Reports"/>
      <sheetName val="I2"/>
      <sheetName val="I3"/>
      <sheetName val="I4"/>
      <sheetName val="I5"/>
      <sheetName val="I6"/>
      <sheetName val="Data 1"/>
      <sheetName val="Data 2"/>
      <sheetName val="Data 3"/>
      <sheetName val="Dat_01"/>
      <sheetName val="Dat_02"/>
    </sheetNames>
    <sheetDataSet>
      <sheetData sheetId="0">
        <row r="3">
          <cell r="E3" t="str">
            <v>Agosto 2025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2025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cha"/>
      <sheetName val="Calculo Prob"/>
      <sheetName val="Hoja1"/>
      <sheetName val="Bandas"/>
      <sheetName val="Diarios"/>
      <sheetName val="Indices"/>
      <sheetName val="Producible"/>
      <sheetName val="Producible diario estimado"/>
      <sheetName val="Calculo Producible Diario"/>
      <sheetName val="Mozart Reports"/>
      <sheetName val="Serie Balance Nuevo hidráuli..."/>
      <sheetName val="Serie Balance Nuevo Energía ..."/>
    </sheetNames>
    <sheetDataSet>
      <sheetData sheetId="0"/>
      <sheetData sheetId="1"/>
      <sheetData sheetId="2"/>
      <sheetData sheetId="3"/>
      <sheetData sheetId="4"/>
      <sheetData sheetId="5">
        <row r="1">
          <cell r="D1"/>
          <cell r="E1" t="str">
            <v>Indicadores</v>
          </cell>
          <cell r="F1" t="str">
            <v>Día</v>
          </cell>
          <cell r="G1" t="str">
            <v>Mes</v>
          </cell>
          <cell r="H1" t="str">
            <v>Ind.Mes</v>
          </cell>
          <cell r="I1" t="str">
            <v>P&gt; %</v>
          </cell>
          <cell r="J1" t="str">
            <v>Año</v>
          </cell>
          <cell r="K1" t="str">
            <v>Ind.Año</v>
          </cell>
          <cell r="L1" t="str">
            <v>P&gt; %</v>
          </cell>
          <cell r="M1" t="str">
            <v>365 días</v>
          </cell>
          <cell r="N1" t="str">
            <v>Ind.Mov.</v>
          </cell>
          <cell r="O1" t="str">
            <v>P&gt; %</v>
          </cell>
          <cell r="P1" t="str">
            <v>365 días</v>
          </cell>
          <cell r="Q1"/>
        </row>
        <row r="2">
          <cell r="D2" t="str">
            <v>Día</v>
          </cell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 t="str">
            <v>Bis</v>
          </cell>
          <cell r="Q2" t="str">
            <v>Caract</v>
          </cell>
        </row>
        <row r="3">
          <cell r="D3">
            <v>39083</v>
          </cell>
          <cell r="E3" t="str">
            <v/>
          </cell>
          <cell r="F3">
            <v>81674.412705896728</v>
          </cell>
          <cell r="G3">
            <v>81674.412705896728</v>
          </cell>
          <cell r="H3">
            <v>0.62653023848559752</v>
          </cell>
          <cell r="I3">
            <v>64.058330932948564</v>
          </cell>
          <cell r="J3">
            <v>81674.412705896728</v>
          </cell>
          <cell r="K3">
            <v>0.62653023848559752</v>
          </cell>
          <cell r="L3">
            <v>64.058330932948564</v>
          </cell>
          <cell r="M3">
            <v>81674.412705896728</v>
          </cell>
          <cell r="N3">
            <v>0.62653023848559752</v>
          </cell>
          <cell r="O3">
            <v>95.935250846894618</v>
          </cell>
          <cell r="P3"/>
          <cell r="Q3">
            <v>130359.88957741938</v>
          </cell>
        </row>
        <row r="4">
          <cell r="D4">
            <v>39084</v>
          </cell>
          <cell r="E4" t="str">
            <v/>
          </cell>
          <cell r="F4">
            <v>80235.812037029624</v>
          </cell>
          <cell r="G4">
            <v>161910.22474292637</v>
          </cell>
          <cell r="H4">
            <v>0.62101243437602627</v>
          </cell>
          <cell r="I4">
            <v>64.519150519821267</v>
          </cell>
          <cell r="J4">
            <v>161910.22474292637</v>
          </cell>
          <cell r="K4">
            <v>0.62101243437602627</v>
          </cell>
          <cell r="L4">
            <v>64.519150519821267</v>
          </cell>
          <cell r="M4">
            <v>161910.22474292637</v>
          </cell>
          <cell r="N4">
            <v>0.62101243437602627</v>
          </cell>
          <cell r="O4">
            <v>96.25573881863005</v>
          </cell>
          <cell r="P4"/>
          <cell r="Q4">
            <v>130359.88957741938</v>
          </cell>
        </row>
        <row r="5">
          <cell r="D5">
            <v>39085</v>
          </cell>
          <cell r="E5" t="str">
            <v/>
          </cell>
          <cell r="F5">
            <v>63897.569565437087</v>
          </cell>
          <cell r="G5">
            <v>225807.79430836346</v>
          </cell>
          <cell r="H5">
            <v>0.57739589235194044</v>
          </cell>
          <cell r="I5">
            <v>68.227068481954873</v>
          </cell>
          <cell r="J5">
            <v>225807.79430836346</v>
          </cell>
          <cell r="K5">
            <v>0.57739589235194044</v>
          </cell>
          <cell r="L5">
            <v>68.227068481954873</v>
          </cell>
          <cell r="M5">
            <v>225807.79430836346</v>
          </cell>
          <cell r="N5">
            <v>0.57739589235194044</v>
          </cell>
          <cell r="O5">
            <v>98.184985714523236</v>
          </cell>
          <cell r="P5"/>
          <cell r="Q5">
            <v>130359.88957741938</v>
          </cell>
        </row>
        <row r="6">
          <cell r="D6">
            <v>39086</v>
          </cell>
          <cell r="E6" t="str">
            <v/>
          </cell>
          <cell r="F6">
            <v>71929.001977022068</v>
          </cell>
          <cell r="G6">
            <v>297736.7962853855</v>
          </cell>
          <cell r="H6">
            <v>0.57099004389030783</v>
          </cell>
          <cell r="I6">
            <v>68.78043405317564</v>
          </cell>
          <cell r="J6">
            <v>297736.7962853855</v>
          </cell>
          <cell r="K6">
            <v>0.57099004389030783</v>
          </cell>
          <cell r="L6">
            <v>68.78043405317564</v>
          </cell>
          <cell r="M6">
            <v>297736.7962853855</v>
          </cell>
          <cell r="N6">
            <v>0.57099004389030783</v>
          </cell>
          <cell r="O6">
            <v>98.387926858338616</v>
          </cell>
          <cell r="P6"/>
          <cell r="Q6">
            <v>130359.88957741938</v>
          </cell>
        </row>
        <row r="7">
          <cell r="D7">
            <v>39087</v>
          </cell>
          <cell r="E7" t="str">
            <v/>
          </cell>
          <cell r="F7">
            <v>70400.307267761527</v>
          </cell>
          <cell r="G7">
            <v>368137.10355314706</v>
          </cell>
          <cell r="H7">
            <v>0.5648011896090388</v>
          </cell>
          <cell r="I7">
            <v>69.316923742776183</v>
          </cell>
          <cell r="J7">
            <v>368137.10355314706</v>
          </cell>
          <cell r="K7">
            <v>0.5648011896090388</v>
          </cell>
          <cell r="L7">
            <v>69.316923742776183</v>
          </cell>
          <cell r="M7">
            <v>368137.10355314706</v>
          </cell>
          <cell r="N7">
            <v>0.5648011896090388</v>
          </cell>
          <cell r="O7">
            <v>98.567073610392825</v>
          </cell>
          <cell r="P7"/>
          <cell r="Q7">
            <v>130359.88957741938</v>
          </cell>
        </row>
        <row r="8">
          <cell r="D8">
            <v>39088</v>
          </cell>
          <cell r="E8" t="str">
            <v/>
          </cell>
          <cell r="F8">
            <v>70230.954647244231</v>
          </cell>
          <cell r="G8">
            <v>438368.0582003913</v>
          </cell>
          <cell r="H8">
            <v>0.56045876741870193</v>
          </cell>
          <cell r="I8">
            <v>69.694395780892506</v>
          </cell>
          <cell r="J8">
            <v>438368.0582003913</v>
          </cell>
          <cell r="K8">
            <v>0.56045876741870193</v>
          </cell>
          <cell r="L8">
            <v>69.694395780892506</v>
          </cell>
          <cell r="M8">
            <v>438368.0582003913</v>
          </cell>
          <cell r="N8">
            <v>0.56045876741870193</v>
          </cell>
          <cell r="O8">
            <v>98.683331043763985</v>
          </cell>
          <cell r="P8"/>
          <cell r="Q8">
            <v>130359.88957741938</v>
          </cell>
        </row>
        <row r="9">
          <cell r="D9">
            <v>39089</v>
          </cell>
          <cell r="E9" t="str">
            <v/>
          </cell>
          <cell r="F9">
            <v>67203.386688191284</v>
          </cell>
          <cell r="G9">
            <v>505571.44488858257</v>
          </cell>
          <cell r="H9">
            <v>0.55403922449663467</v>
          </cell>
          <cell r="I9">
            <v>70.253915779603844</v>
          </cell>
          <cell r="J9">
            <v>505571.44488858257</v>
          </cell>
          <cell r="K9">
            <v>0.55403922449663467</v>
          </cell>
          <cell r="L9">
            <v>70.253915779603844</v>
          </cell>
          <cell r="M9">
            <v>505571.44488858257</v>
          </cell>
          <cell r="N9">
            <v>0.55403922449663467</v>
          </cell>
          <cell r="O9">
            <v>98.84167195058977</v>
          </cell>
          <cell r="P9"/>
          <cell r="Q9">
            <v>130359.88957741938</v>
          </cell>
        </row>
        <row r="10">
          <cell r="D10">
            <v>39090</v>
          </cell>
          <cell r="E10" t="str">
            <v/>
          </cell>
          <cell r="F10">
            <v>114527.03393954445</v>
          </cell>
          <cell r="G10">
            <v>620098.47882812703</v>
          </cell>
          <cell r="H10">
            <v>0.59460245098997366</v>
          </cell>
          <cell r="I10">
            <v>66.75121656140584</v>
          </cell>
          <cell r="J10">
            <v>620098.47882812703</v>
          </cell>
          <cell r="K10">
            <v>0.59460245098997366</v>
          </cell>
          <cell r="L10">
            <v>66.75121656140584</v>
          </cell>
          <cell r="M10">
            <v>620098.47882812703</v>
          </cell>
          <cell r="N10">
            <v>0.59460245098997366</v>
          </cell>
          <cell r="O10">
            <v>97.544205483211741</v>
          </cell>
          <cell r="P10"/>
          <cell r="Q10">
            <v>130359.88957741938</v>
          </cell>
        </row>
        <row r="11">
          <cell r="D11">
            <v>39091</v>
          </cell>
          <cell r="E11" t="str">
            <v/>
          </cell>
          <cell r="F11">
            <v>65819.967905050973</v>
          </cell>
          <cell r="G11">
            <v>685918.44673317799</v>
          </cell>
          <cell r="H11">
            <v>0.58463658564905951</v>
          </cell>
          <cell r="I11">
            <v>67.604084107394144</v>
          </cell>
          <cell r="J11">
            <v>685918.44673317799</v>
          </cell>
          <cell r="K11">
            <v>0.58463658564905951</v>
          </cell>
          <cell r="L11">
            <v>67.604084107394144</v>
          </cell>
          <cell r="M11">
            <v>685918.44673317799</v>
          </cell>
          <cell r="N11">
            <v>0.58463658564905951</v>
          </cell>
          <cell r="O11">
            <v>97.932929908573158</v>
          </cell>
          <cell r="P11"/>
          <cell r="Q11">
            <v>130359.88957741938</v>
          </cell>
        </row>
        <row r="12">
          <cell r="D12">
            <v>39092</v>
          </cell>
          <cell r="E12" t="str">
            <v/>
          </cell>
          <cell r="F12">
            <v>78297.020189845585</v>
          </cell>
          <cell r="G12">
            <v>764215.46692302357</v>
          </cell>
          <cell r="H12">
            <v>0.58623512907255404</v>
          </cell>
          <cell r="I12">
            <v>67.466917481064783</v>
          </cell>
          <cell r="J12">
            <v>764215.46692302357</v>
          </cell>
          <cell r="K12">
            <v>0.58623512907255404</v>
          </cell>
          <cell r="L12">
            <v>67.466917481064783</v>
          </cell>
          <cell r="M12">
            <v>764215.46692302357</v>
          </cell>
          <cell r="N12">
            <v>0.58623512907255404</v>
          </cell>
          <cell r="O12">
            <v>97.873909575413364</v>
          </cell>
          <cell r="P12"/>
          <cell r="Q12">
            <v>130359.88957741938</v>
          </cell>
        </row>
        <row r="13">
          <cell r="D13">
            <v>39093</v>
          </cell>
          <cell r="E13" t="str">
            <v/>
          </cell>
          <cell r="F13">
            <v>63584.789488351576</v>
          </cell>
          <cell r="G13">
            <v>827800.25641137513</v>
          </cell>
          <cell r="H13">
            <v>0.57728315825227472</v>
          </cell>
          <cell r="I13">
            <v>68.236789348197107</v>
          </cell>
          <cell r="J13">
            <v>827800.25641137513</v>
          </cell>
          <cell r="K13">
            <v>0.57728315825227472</v>
          </cell>
          <cell r="L13">
            <v>68.236789348197107</v>
          </cell>
          <cell r="M13">
            <v>827800.25641137513</v>
          </cell>
          <cell r="N13">
            <v>0.57728315825227472</v>
          </cell>
          <cell r="O13">
            <v>98.18871672025594</v>
          </cell>
          <cell r="P13"/>
          <cell r="Q13">
            <v>130359.88957741938</v>
          </cell>
        </row>
        <row r="14">
          <cell r="D14">
            <v>39094</v>
          </cell>
          <cell r="E14" t="str">
            <v/>
          </cell>
          <cell r="F14">
            <v>98630.340841824567</v>
          </cell>
          <cell r="G14">
            <v>926430.59725319967</v>
          </cell>
          <cell r="H14">
            <v>0.59222625932994644</v>
          </cell>
          <cell r="I14">
            <v>66.954069789866281</v>
          </cell>
          <cell r="J14">
            <v>926430.59725319967</v>
          </cell>
          <cell r="K14">
            <v>0.59222625932994644</v>
          </cell>
          <cell r="L14">
            <v>66.954069789866281</v>
          </cell>
          <cell r="M14">
            <v>926430.59725319967</v>
          </cell>
          <cell r="N14">
            <v>0.59222625932994644</v>
          </cell>
          <cell r="O14">
            <v>97.641446599201117</v>
          </cell>
          <cell r="P14"/>
          <cell r="Q14">
            <v>130359.88957741938</v>
          </cell>
        </row>
        <row r="15">
          <cell r="D15">
            <v>39095</v>
          </cell>
          <cell r="E15" t="str">
            <v/>
          </cell>
          <cell r="F15">
            <v>78397.630646632635</v>
          </cell>
          <cell r="G15">
            <v>1004828.2278998323</v>
          </cell>
          <cell r="H15">
            <v>0.59293145552500226</v>
          </cell>
          <cell r="I15">
            <v>66.893834716483383</v>
          </cell>
          <cell r="J15">
            <v>1004828.2278998323</v>
          </cell>
          <cell r="K15">
            <v>0.59293145552500226</v>
          </cell>
          <cell r="L15">
            <v>66.893834716483383</v>
          </cell>
          <cell r="M15">
            <v>1004828.2278998323</v>
          </cell>
          <cell r="N15">
            <v>0.59293145552500226</v>
          </cell>
          <cell r="O15">
            <v>97.612891251630543</v>
          </cell>
          <cell r="P15"/>
          <cell r="Q15">
            <v>130359.88957741938</v>
          </cell>
        </row>
        <row r="16">
          <cell r="D16">
            <v>39096</v>
          </cell>
          <cell r="E16" t="str">
            <v/>
          </cell>
          <cell r="F16">
            <v>48823.304419615211</v>
          </cell>
          <cell r="G16">
            <v>1053651.5323194475</v>
          </cell>
          <cell r="H16">
            <v>0.5773311405914221</v>
          </cell>
          <cell r="I16">
            <v>68.23265183577621</v>
          </cell>
          <cell r="J16">
            <v>1053651.5323194475</v>
          </cell>
          <cell r="K16">
            <v>0.5773311405914221</v>
          </cell>
          <cell r="L16">
            <v>68.23265183577621</v>
          </cell>
          <cell r="M16">
            <v>1053651.5323194475</v>
          </cell>
          <cell r="N16">
            <v>0.5773311405914221</v>
          </cell>
          <cell r="O16">
            <v>98.18712942546729</v>
          </cell>
          <cell r="P16"/>
          <cell r="Q16">
            <v>130359.88957741938</v>
          </cell>
        </row>
        <row r="17">
          <cell r="D17">
            <v>39097</v>
          </cell>
          <cell r="E17" t="str">
            <v/>
          </cell>
          <cell r="F17">
            <v>55479.374422762972</v>
          </cell>
          <cell r="G17">
            <v>1109130.9067422105</v>
          </cell>
          <cell r="H17">
            <v>0.56721481346121616</v>
          </cell>
          <cell r="I17">
            <v>69.107483152020464</v>
          </cell>
          <cell r="J17">
            <v>1109130.9067422105</v>
          </cell>
          <cell r="K17">
            <v>0.56721481346121616</v>
          </cell>
          <cell r="L17">
            <v>69.107483152020464</v>
          </cell>
          <cell r="M17">
            <v>1109130.9067422105</v>
          </cell>
          <cell r="N17">
            <v>0.56721481346121616</v>
          </cell>
          <cell r="O17">
            <v>98.499127096471682</v>
          </cell>
          <cell r="P17"/>
          <cell r="Q17">
            <v>130359.88957741938</v>
          </cell>
        </row>
        <row r="18">
          <cell r="D18">
            <v>39098</v>
          </cell>
          <cell r="E18" t="str">
            <v/>
          </cell>
          <cell r="F18">
            <v>56352.084619673755</v>
          </cell>
          <cell r="G18">
            <v>1165482.9913618842</v>
          </cell>
          <cell r="H18">
            <v>0.55878144110314865</v>
          </cell>
          <cell r="I18">
            <v>69.840421509459745</v>
          </cell>
          <cell r="J18">
            <v>1165482.9913618842</v>
          </cell>
          <cell r="K18">
            <v>0.55878144110314865</v>
          </cell>
          <cell r="L18">
            <v>69.840421509459745</v>
          </cell>
          <cell r="M18">
            <v>1165482.9913618842</v>
          </cell>
          <cell r="N18">
            <v>0.55878144110314865</v>
          </cell>
          <cell r="O18">
            <v>98.726230242942634</v>
          </cell>
          <cell r="P18"/>
          <cell r="Q18">
            <v>130359.88957741938</v>
          </cell>
        </row>
        <row r="19">
          <cell r="D19">
            <v>39099</v>
          </cell>
          <cell r="E19" t="str">
            <v/>
          </cell>
          <cell r="F19">
            <v>52121.037166063463</v>
          </cell>
          <cell r="G19">
            <v>1217604.0285279476</v>
          </cell>
          <cell r="H19">
            <v>0.54943101452583143</v>
          </cell>
          <cell r="I19">
            <v>70.656599913536709</v>
          </cell>
          <cell r="J19">
            <v>1217604.0285279476</v>
          </cell>
          <cell r="K19">
            <v>0.54943101452583143</v>
          </cell>
          <cell r="L19">
            <v>70.656599913536709</v>
          </cell>
          <cell r="M19">
            <v>1217604.0285279476</v>
          </cell>
          <cell r="N19">
            <v>0.54943101452583143</v>
          </cell>
          <cell r="O19">
            <v>98.945876946464537</v>
          </cell>
          <cell r="P19"/>
          <cell r="Q19">
            <v>130359.88957741938</v>
          </cell>
        </row>
        <row r="20">
          <cell r="D20">
            <v>39100</v>
          </cell>
          <cell r="E20" t="str">
            <v/>
          </cell>
          <cell r="F20">
            <v>54212.175438704697</v>
          </cell>
          <cell r="G20">
            <v>1271816.2039666523</v>
          </cell>
          <cell r="H20">
            <v>0.54201070593852385</v>
          </cell>
          <cell r="I20">
            <v>71.306710173665806</v>
          </cell>
          <cell r="J20">
            <v>1271816.2039666523</v>
          </cell>
          <cell r="K20">
            <v>0.54201070593852385</v>
          </cell>
          <cell r="L20">
            <v>71.306710173665806</v>
          </cell>
          <cell r="M20">
            <v>1271816.2039666523</v>
          </cell>
          <cell r="N20">
            <v>0.54201070593852385</v>
          </cell>
          <cell r="O20">
            <v>99.098087715837735</v>
          </cell>
          <cell r="P20"/>
          <cell r="Q20">
            <v>130359.88957741938</v>
          </cell>
        </row>
        <row r="21">
          <cell r="D21">
            <v>39101</v>
          </cell>
          <cell r="E21" t="str">
            <v/>
          </cell>
          <cell r="F21">
            <v>52415.218556460459</v>
          </cell>
          <cell r="G21">
            <v>1324231.4225231127</v>
          </cell>
          <cell r="H21">
            <v>0.53464597803083591</v>
          </cell>
          <cell r="I21">
            <v>71.953843111859925</v>
          </cell>
          <cell r="J21">
            <v>1324231.4225231127</v>
          </cell>
          <cell r="K21">
            <v>0.53464597803083591</v>
          </cell>
          <cell r="L21">
            <v>71.953843111859925</v>
          </cell>
          <cell r="M21">
            <v>1324231.4225231127</v>
          </cell>
          <cell r="N21">
            <v>0.53464597803083591</v>
          </cell>
          <cell r="O21">
            <v>99.231450147793339</v>
          </cell>
          <cell r="P21"/>
          <cell r="Q21">
            <v>130359.88957741938</v>
          </cell>
        </row>
        <row r="22">
          <cell r="D22">
            <v>39102</v>
          </cell>
          <cell r="E22" t="str">
            <v/>
          </cell>
          <cell r="F22">
            <v>35769.418285232263</v>
          </cell>
          <cell r="G22">
            <v>1360000.840808345</v>
          </cell>
          <cell r="H22">
            <v>0.52163316692618622</v>
          </cell>
          <cell r="I22">
            <v>73.101234111972246</v>
          </cell>
          <cell r="J22">
            <v>1360000.840808345</v>
          </cell>
          <cell r="K22">
            <v>0.52163316692618622</v>
          </cell>
          <cell r="L22">
            <v>73.101234111972246</v>
          </cell>
          <cell r="M22">
            <v>1360000.840808345</v>
          </cell>
          <cell r="N22">
            <v>0.52163316692618622</v>
          </cell>
          <cell r="O22">
            <v>99.428409178562433</v>
          </cell>
          <cell r="P22"/>
          <cell r="Q22">
            <v>130359.88957741938</v>
          </cell>
        </row>
        <row r="23">
          <cell r="D23">
            <v>39103</v>
          </cell>
          <cell r="E23" t="str">
            <v/>
          </cell>
          <cell r="F23">
            <v>46454.047078675263</v>
          </cell>
          <cell r="G23">
            <v>1406454.8878870204</v>
          </cell>
          <cell r="H23">
            <v>0.51376264967269003</v>
          </cell>
          <cell r="I23">
            <v>73.79723587402593</v>
          </cell>
          <cell r="J23">
            <v>1406454.8878870204</v>
          </cell>
          <cell r="K23">
            <v>0.51376264967269003</v>
          </cell>
          <cell r="L23">
            <v>73.79723587402593</v>
          </cell>
          <cell r="M23">
            <v>1406454.8878870204</v>
          </cell>
          <cell r="N23">
            <v>0.51376264967269003</v>
          </cell>
          <cell r="O23">
            <v>99.526260534122784</v>
          </cell>
          <cell r="P23"/>
          <cell r="Q23">
            <v>130359.88957741938</v>
          </cell>
        </row>
        <row r="24">
          <cell r="D24">
            <v>39104</v>
          </cell>
          <cell r="E24" t="str">
            <v/>
          </cell>
          <cell r="F24">
            <v>51688.367360875738</v>
          </cell>
          <cell r="G24">
            <v>1458143.2552478961</v>
          </cell>
          <cell r="H24">
            <v>0.50843276325070663</v>
          </cell>
          <cell r="I24">
            <v>74.269252376375164</v>
          </cell>
          <cell r="J24">
            <v>1458143.2552478961</v>
          </cell>
          <cell r="K24">
            <v>0.50843276325070663</v>
          </cell>
          <cell r="L24">
            <v>74.269252376375164</v>
          </cell>
          <cell r="M24">
            <v>1458143.2552478961</v>
          </cell>
          <cell r="N24">
            <v>0.50843276325070663</v>
          </cell>
          <cell r="O24">
            <v>99.584445809057883</v>
          </cell>
          <cell r="P24"/>
          <cell r="Q24">
            <v>130359.88957741938</v>
          </cell>
        </row>
        <row r="25">
          <cell r="D25">
            <v>39105</v>
          </cell>
          <cell r="E25" t="str">
            <v/>
          </cell>
          <cell r="F25">
            <v>51464.307764810161</v>
          </cell>
          <cell r="G25">
            <v>1509607.5630127061</v>
          </cell>
          <cell r="H25">
            <v>0.50349161577307877</v>
          </cell>
          <cell r="I25">
            <v>74.707242027896783</v>
          </cell>
          <cell r="J25">
            <v>1509607.5630127061</v>
          </cell>
          <cell r="K25">
            <v>0.50349161577307877</v>
          </cell>
          <cell r="L25">
            <v>74.707242027896783</v>
          </cell>
          <cell r="M25">
            <v>1509607.5630127061</v>
          </cell>
          <cell r="N25">
            <v>0.50349161577307877</v>
          </cell>
          <cell r="O25">
            <v>99.633048347551963</v>
          </cell>
          <cell r="P25"/>
          <cell r="Q25">
            <v>130359.88957741938</v>
          </cell>
        </row>
        <row r="26">
          <cell r="D26">
            <v>39106</v>
          </cell>
          <cell r="E26" t="str">
            <v/>
          </cell>
          <cell r="F26">
            <v>65517.607850289685</v>
          </cell>
          <cell r="G26">
            <v>1575125.1708629958</v>
          </cell>
          <cell r="H26">
            <v>0.50345405834091084</v>
          </cell>
          <cell r="I26">
            <v>74.710572435185071</v>
          </cell>
          <cell r="J26">
            <v>1575125.1708629958</v>
          </cell>
          <cell r="K26">
            <v>0.50345405834091084</v>
          </cell>
          <cell r="L26">
            <v>74.710572435185071</v>
          </cell>
          <cell r="M26">
            <v>1575125.1708629958</v>
          </cell>
          <cell r="N26">
            <v>0.50345405834091084</v>
          </cell>
          <cell r="O26">
            <v>99.633399093685767</v>
          </cell>
          <cell r="P26"/>
          <cell r="Q26">
            <v>130359.88957741938</v>
          </cell>
        </row>
        <row r="27">
          <cell r="D27">
            <v>39107</v>
          </cell>
          <cell r="E27" t="str">
            <v/>
          </cell>
          <cell r="F27">
            <v>76040.662861117002</v>
          </cell>
          <cell r="G27">
            <v>1651165.8337241127</v>
          </cell>
          <cell r="H27">
            <v>0.5066484296900241</v>
          </cell>
          <cell r="I27">
            <v>74.427377845443104</v>
          </cell>
          <cell r="J27">
            <v>1651165.8337241127</v>
          </cell>
          <cell r="K27">
            <v>0.5066484296900241</v>
          </cell>
          <cell r="L27">
            <v>74.427377845443104</v>
          </cell>
          <cell r="M27">
            <v>1651165.8337241127</v>
          </cell>
          <cell r="N27">
            <v>0.5066484296900241</v>
          </cell>
          <cell r="O27">
            <v>99.602568858863876</v>
          </cell>
          <cell r="P27"/>
          <cell r="Q27">
            <v>130359.88957741938</v>
          </cell>
        </row>
        <row r="28">
          <cell r="D28">
            <v>39108</v>
          </cell>
          <cell r="E28" t="str">
            <v/>
          </cell>
          <cell r="F28">
            <v>58474.468710821311</v>
          </cell>
          <cell r="G28">
            <v>1709640.3024349341</v>
          </cell>
          <cell r="H28">
            <v>0.50441432913646322</v>
          </cell>
          <cell r="I28">
            <v>74.625425996206189</v>
          </cell>
          <cell r="J28">
            <v>1709640.3024349341</v>
          </cell>
          <cell r="K28">
            <v>0.50441432913646322</v>
          </cell>
          <cell r="L28">
            <v>74.625425996206189</v>
          </cell>
          <cell r="M28">
            <v>1709640.3024349341</v>
          </cell>
          <cell r="N28">
            <v>0.50441432913646322</v>
          </cell>
          <cell r="O28">
            <v>99.624344479754953</v>
          </cell>
          <cell r="P28"/>
          <cell r="Q28">
            <v>130359.88957741938</v>
          </cell>
        </row>
        <row r="29">
          <cell r="D29">
            <v>39109</v>
          </cell>
          <cell r="E29" t="str">
            <v/>
          </cell>
          <cell r="F29">
            <v>57330.877953706586</v>
          </cell>
          <cell r="G29">
            <v>1766971.1803886406</v>
          </cell>
          <cell r="H29">
            <v>0.50202080765468082</v>
          </cell>
          <cell r="I29">
            <v>74.837678845960426</v>
          </cell>
          <cell r="J29">
            <v>1766971.1803886406</v>
          </cell>
          <cell r="K29">
            <v>0.50202080765468082</v>
          </cell>
          <cell r="L29">
            <v>74.837678845960426</v>
          </cell>
          <cell r="M29">
            <v>1766971.1803886406</v>
          </cell>
          <cell r="N29">
            <v>0.50202080765468082</v>
          </cell>
          <cell r="O29">
            <v>99.646580331304008</v>
          </cell>
          <cell r="P29"/>
          <cell r="Q29">
            <v>130359.88957741938</v>
          </cell>
        </row>
        <row r="30">
          <cell r="D30">
            <v>39110</v>
          </cell>
          <cell r="E30" t="str">
            <v/>
          </cell>
          <cell r="F30">
            <v>47216.558043862875</v>
          </cell>
          <cell r="G30">
            <v>1814187.7384325035</v>
          </cell>
          <cell r="H30">
            <v>0.49702726382912965</v>
          </cell>
          <cell r="I30">
            <v>75.280698679117592</v>
          </cell>
          <cell r="J30">
            <v>1814187.7384325035</v>
          </cell>
          <cell r="K30">
            <v>0.49702726382912965</v>
          </cell>
          <cell r="L30">
            <v>75.280698679117592</v>
          </cell>
          <cell r="M30">
            <v>1814187.7384325035</v>
          </cell>
          <cell r="N30">
            <v>0.49702726382912965</v>
          </cell>
          <cell r="O30">
            <v>99.689504273295697</v>
          </cell>
          <cell r="P30"/>
          <cell r="Q30">
            <v>130359.88957741938</v>
          </cell>
        </row>
        <row r="31">
          <cell r="D31">
            <v>39111</v>
          </cell>
          <cell r="E31" t="str">
            <v/>
          </cell>
          <cell r="F31">
            <v>82972.825417809407</v>
          </cell>
          <cell r="G31">
            <v>1897160.563850313</v>
          </cell>
          <cell r="H31">
            <v>0.50183633938328798</v>
          </cell>
          <cell r="I31">
            <v>74.854039993061321</v>
          </cell>
          <cell r="J31">
            <v>1897160.563850313</v>
          </cell>
          <cell r="K31">
            <v>0.50183633938328798</v>
          </cell>
          <cell r="L31">
            <v>74.854039993061321</v>
          </cell>
          <cell r="M31">
            <v>1897160.563850313</v>
          </cell>
          <cell r="N31">
            <v>0.50183633938328798</v>
          </cell>
          <cell r="O31">
            <v>99.648248235398313</v>
          </cell>
          <cell r="P31"/>
          <cell r="Q31">
            <v>130359.88957741938</v>
          </cell>
        </row>
        <row r="32">
          <cell r="D32">
            <v>39112</v>
          </cell>
          <cell r="E32" t="str">
            <v/>
          </cell>
          <cell r="F32">
            <v>59698.263655535389</v>
          </cell>
          <cell r="G32">
            <v>1956858.8275058484</v>
          </cell>
          <cell r="H32">
            <v>0.50037344918729498</v>
          </cell>
          <cell r="I32">
            <v>74.983802337888733</v>
          </cell>
          <cell r="J32">
            <v>1956858.8275058484</v>
          </cell>
          <cell r="K32">
            <v>0.50037344918729498</v>
          </cell>
          <cell r="L32">
            <v>74.983802337888733</v>
          </cell>
          <cell r="M32">
            <v>1956858.8275058484</v>
          </cell>
          <cell r="N32">
            <v>0.50037344918729498</v>
          </cell>
          <cell r="O32">
            <v>99.661247904777369</v>
          </cell>
          <cell r="P32"/>
          <cell r="Q32">
            <v>130359.88957741938</v>
          </cell>
        </row>
        <row r="33">
          <cell r="D33">
            <v>39113</v>
          </cell>
          <cell r="E33" t="str">
            <v>*</v>
          </cell>
          <cell r="F33">
            <v>71154.577494151454</v>
          </cell>
          <cell r="G33">
            <v>2028013.4049999998</v>
          </cell>
          <cell r="H33">
            <v>0.50183984866919007</v>
          </cell>
          <cell r="I33">
            <v>74.853728738376162</v>
          </cell>
          <cell r="J33">
            <v>2028013.4049999998</v>
          </cell>
          <cell r="K33">
            <v>0.50183984866919007</v>
          </cell>
          <cell r="L33">
            <v>74.853728738376162</v>
          </cell>
          <cell r="M33">
            <v>2028013.4049999998</v>
          </cell>
          <cell r="N33">
            <v>0.50183984866919007</v>
          </cell>
          <cell r="O33">
            <v>99.648216565899247</v>
          </cell>
          <cell r="P33"/>
          <cell r="Q33">
            <v>130359.88957741938</v>
          </cell>
        </row>
        <row r="34">
          <cell r="D34">
            <v>39114</v>
          </cell>
          <cell r="E34" t="str">
            <v/>
          </cell>
          <cell r="F34">
            <v>80133.6557165454</v>
          </cell>
          <cell r="G34">
            <v>80133.6557165454</v>
          </cell>
          <cell r="H34">
            <v>0.77304950370306735</v>
          </cell>
          <cell r="I34">
            <v>41.779477380772242</v>
          </cell>
          <cell r="J34">
            <v>2108147.0607165452</v>
          </cell>
          <cell r="K34">
            <v>0.50862262614210607</v>
          </cell>
          <cell r="L34">
            <v>71.683902891804962</v>
          </cell>
          <cell r="M34">
            <v>2108147.0607165452</v>
          </cell>
          <cell r="N34">
            <v>0.50862262614210607</v>
          </cell>
          <cell r="O34">
            <v>99.185440713157391</v>
          </cell>
          <cell r="P34"/>
          <cell r="Q34">
            <v>103659.15162313485</v>
          </cell>
        </row>
        <row r="35">
          <cell r="D35">
            <v>39115</v>
          </cell>
          <cell r="E35" t="str">
            <v/>
          </cell>
          <cell r="F35">
            <v>55916.360696183168</v>
          </cell>
          <cell r="G35">
            <v>136050.01641272858</v>
          </cell>
          <cell r="H35">
            <v>0.65623736198109439</v>
          </cell>
          <cell r="I35">
            <v>51.736680765053897</v>
          </cell>
          <cell r="J35">
            <v>2164063.4214127283</v>
          </cell>
          <cell r="K35">
            <v>0.50937418308054594</v>
          </cell>
          <cell r="L35">
            <v>71.61006141576182</v>
          </cell>
          <cell r="M35">
            <v>2164063.4214127283</v>
          </cell>
          <cell r="N35">
            <v>0.50937418308054594</v>
          </cell>
          <cell r="O35">
            <v>99.172330168855794</v>
          </cell>
          <cell r="P35"/>
          <cell r="Q35">
            <v>103659.15162313485</v>
          </cell>
        </row>
        <row r="36">
          <cell r="D36">
            <v>39116</v>
          </cell>
          <cell r="E36" t="str">
            <v/>
          </cell>
          <cell r="F36">
            <v>56170.220137720746</v>
          </cell>
          <cell r="G36">
            <v>192220.23655044934</v>
          </cell>
          <cell r="H36">
            <v>0.61811630888539015</v>
          </cell>
          <cell r="I36">
            <v>55.380095605054912</v>
          </cell>
          <cell r="J36">
            <v>2220233.6415504492</v>
          </cell>
          <cell r="K36">
            <v>0.51014826872135388</v>
          </cell>
          <cell r="L36">
            <v>71.53402427638359</v>
          </cell>
          <cell r="M36">
            <v>2220233.6415504492</v>
          </cell>
          <cell r="N36">
            <v>0.51014826872135388</v>
          </cell>
          <cell r="O36">
            <v>99.158653877792034</v>
          </cell>
          <cell r="P36"/>
          <cell r="Q36">
            <v>103659.15162313485</v>
          </cell>
        </row>
        <row r="37">
          <cell r="D37">
            <v>39117</v>
          </cell>
          <cell r="E37" t="str">
            <v/>
          </cell>
          <cell r="F37">
            <v>47032.284440987765</v>
          </cell>
          <cell r="G37">
            <v>239252.52099143711</v>
          </cell>
          <cell r="H37">
            <v>0.57701736230021461</v>
          </cell>
          <cell r="I37">
            <v>59.511594934715397</v>
          </cell>
          <cell r="J37">
            <v>2267265.9259914369</v>
          </cell>
          <cell r="K37">
            <v>0.50883553896574496</v>
          </cell>
          <cell r="L37">
            <v>71.662982210963548</v>
          </cell>
          <cell r="M37">
            <v>2267265.9259914369</v>
          </cell>
          <cell r="N37">
            <v>0.50883553896574496</v>
          </cell>
          <cell r="O37">
            <v>99.181743246653951</v>
          </cell>
          <cell r="P37"/>
          <cell r="Q37">
            <v>103659.15162313485</v>
          </cell>
        </row>
        <row r="38">
          <cell r="D38">
            <v>39118</v>
          </cell>
          <cell r="E38" t="str">
            <v/>
          </cell>
          <cell r="F38">
            <v>76686.393799802841</v>
          </cell>
          <cell r="G38">
            <v>315938.91479123995</v>
          </cell>
          <cell r="H38">
            <v>0.60957264234589414</v>
          </cell>
          <cell r="I38">
            <v>56.222113173399805</v>
          </cell>
          <cell r="J38">
            <v>2343952.3197912397</v>
          </cell>
          <cell r="K38">
            <v>0.51408637431959914</v>
          </cell>
          <cell r="L38">
            <v>71.147483314673622</v>
          </cell>
          <cell r="M38">
            <v>2343952.3197912397</v>
          </cell>
          <cell r="N38">
            <v>0.51408637431959914</v>
          </cell>
          <cell r="O38">
            <v>99.086307428342366</v>
          </cell>
          <cell r="P38"/>
          <cell r="Q38">
            <v>103659.15162313485</v>
          </cell>
        </row>
        <row r="39">
          <cell r="D39">
            <v>39119</v>
          </cell>
          <cell r="E39" t="str">
            <v/>
          </cell>
          <cell r="F39">
            <v>67415.725921876176</v>
          </cell>
          <cell r="G39">
            <v>383354.64071311615</v>
          </cell>
          <cell r="H39">
            <v>0.61637047109107401</v>
          </cell>
          <cell r="I39">
            <v>55.551415036808727</v>
          </cell>
          <cell r="J39">
            <v>2411368.0457131159</v>
          </cell>
          <cell r="K39">
            <v>0.51711567536448488</v>
          </cell>
          <cell r="L39">
            <v>70.850498096199715</v>
          </cell>
          <cell r="M39">
            <v>2411368.0457131159</v>
          </cell>
          <cell r="N39">
            <v>0.51711567536448488</v>
          </cell>
          <cell r="O39">
            <v>99.027417919054344</v>
          </cell>
          <cell r="P39"/>
          <cell r="Q39">
            <v>103659.15162313485</v>
          </cell>
        </row>
        <row r="40">
          <cell r="D40">
            <v>39120</v>
          </cell>
          <cell r="E40" t="str">
            <v/>
          </cell>
          <cell r="F40">
            <v>73708.425759627586</v>
          </cell>
          <cell r="G40">
            <v>457063.06647274375</v>
          </cell>
          <cell r="H40">
            <v>0.62989830381023426</v>
          </cell>
          <cell r="I40">
            <v>54.234004070350515</v>
          </cell>
          <cell r="J40">
            <v>2485076.4714727434</v>
          </cell>
          <cell r="K40">
            <v>0.52133334285596111</v>
          </cell>
          <cell r="L40">
            <v>70.437560677780709</v>
          </cell>
          <cell r="M40">
            <v>2485076.4714727434</v>
          </cell>
          <cell r="N40">
            <v>0.52133334285596111</v>
          </cell>
          <cell r="O40">
            <v>98.940549655783059</v>
          </cell>
          <cell r="P40"/>
          <cell r="Q40">
            <v>103659.15162313485</v>
          </cell>
        </row>
        <row r="41">
          <cell r="D41">
            <v>39121</v>
          </cell>
          <cell r="E41" t="str">
            <v/>
          </cell>
          <cell r="F41">
            <v>108529.31611745918</v>
          </cell>
          <cell r="G41">
            <v>565592.38259020296</v>
          </cell>
          <cell r="H41">
            <v>0.68203382640840193</v>
          </cell>
          <cell r="I41">
            <v>49.379705172568443</v>
          </cell>
          <cell r="J41">
            <v>2593605.7875902024</v>
          </cell>
          <cell r="K41">
            <v>0.53252092720371591</v>
          </cell>
          <cell r="L41">
            <v>69.345705104550319</v>
          </cell>
          <cell r="M41">
            <v>2593605.7875902024</v>
          </cell>
          <cell r="N41">
            <v>0.53252092720371591</v>
          </cell>
          <cell r="O41">
            <v>98.680878440227346</v>
          </cell>
          <cell r="P41"/>
          <cell r="Q41">
            <v>103659.15162313485</v>
          </cell>
        </row>
        <row r="42">
          <cell r="D42">
            <v>39122</v>
          </cell>
          <cell r="E42" t="str">
            <v/>
          </cell>
          <cell r="F42">
            <v>118620.27411673602</v>
          </cell>
          <cell r="G42">
            <v>684212.65670693899</v>
          </cell>
          <cell r="H42">
            <v>0.73340006485279896</v>
          </cell>
          <cell r="I42">
            <v>44.953349596031074</v>
          </cell>
          <cell r="J42">
            <v>2712226.0617069383</v>
          </cell>
          <cell r="K42">
            <v>0.54527092169054636</v>
          </cell>
          <cell r="L42">
            <v>68.108473375053862</v>
          </cell>
          <cell r="M42">
            <v>2712226.0617069383</v>
          </cell>
          <cell r="N42">
            <v>0.54527092169054636</v>
          </cell>
          <cell r="O42">
            <v>98.32840795986634</v>
          </cell>
          <cell r="P42"/>
          <cell r="Q42">
            <v>103659.15162313485</v>
          </cell>
        </row>
        <row r="43">
          <cell r="D43">
            <v>39123</v>
          </cell>
          <cell r="E43" t="str">
            <v/>
          </cell>
          <cell r="F43">
            <v>123792.71452772994</v>
          </cell>
          <cell r="G43">
            <v>808005.37123466888</v>
          </cell>
          <cell r="H43">
            <v>0.7794829096925936</v>
          </cell>
          <cell r="I43">
            <v>41.284190593740803</v>
          </cell>
          <cell r="J43">
            <v>2836018.7762346682</v>
          </cell>
          <cell r="K43">
            <v>0.55851899783507186</v>
          </cell>
          <cell r="L43">
            <v>66.832226363826194</v>
          </cell>
          <cell r="M43">
            <v>2836018.7762346682</v>
          </cell>
          <cell r="N43">
            <v>0.55851899783507186</v>
          </cell>
          <cell r="O43">
            <v>97.891377463408162</v>
          </cell>
          <cell r="P43"/>
          <cell r="Q43">
            <v>103659.15162313485</v>
          </cell>
        </row>
        <row r="44">
          <cell r="D44">
            <v>39124</v>
          </cell>
          <cell r="E44" t="str">
            <v/>
          </cell>
          <cell r="F44">
            <v>140710.31660839851</v>
          </cell>
          <cell r="G44">
            <v>948715.68784306734</v>
          </cell>
          <cell r="H44">
            <v>0.83202379493290568</v>
          </cell>
          <cell r="I44">
            <v>37.440170604015591</v>
          </cell>
          <cell r="J44">
            <v>2976729.0928430669</v>
          </cell>
          <cell r="K44">
            <v>0.57450205170740565</v>
          </cell>
          <cell r="L44">
            <v>65.306934355028517</v>
          </cell>
          <cell r="M44">
            <v>2976729.0928430669</v>
          </cell>
          <cell r="N44">
            <v>0.57450205170740565</v>
          </cell>
          <cell r="O44">
            <v>97.257769716507042</v>
          </cell>
          <cell r="P44"/>
          <cell r="Q44">
            <v>103659.15162313485</v>
          </cell>
        </row>
        <row r="45">
          <cell r="D45">
            <v>39125</v>
          </cell>
          <cell r="E45" t="str">
            <v/>
          </cell>
          <cell r="F45">
            <v>245493.32003272566</v>
          </cell>
          <cell r="G45">
            <v>1194209.0078757929</v>
          </cell>
          <cell r="H45">
            <v>0.96004468264210885</v>
          </cell>
          <cell r="I45">
            <v>29.474592091970429</v>
          </cell>
          <cell r="J45">
            <v>3222222.4128757925</v>
          </cell>
          <cell r="K45">
            <v>0.60968437692368482</v>
          </cell>
          <cell r="L45">
            <v>62.01404059242477</v>
          </cell>
          <cell r="M45">
            <v>3222222.4128757925</v>
          </cell>
          <cell r="N45">
            <v>0.60968437692368482</v>
          </cell>
          <cell r="O45">
            <v>95.398439267304582</v>
          </cell>
          <cell r="P45"/>
          <cell r="Q45">
            <v>103659.15162313485</v>
          </cell>
        </row>
        <row r="46">
          <cell r="D46">
            <v>39126</v>
          </cell>
          <cell r="E46" t="str">
            <v/>
          </cell>
          <cell r="F46">
            <v>253187.61839126609</v>
          </cell>
          <cell r="G46">
            <v>1447396.626267059</v>
          </cell>
          <cell r="H46">
            <v>1.0740798113544885</v>
          </cell>
          <cell r="I46">
            <v>23.835626633031747</v>
          </cell>
          <cell r="J46">
            <v>3475410.0312670586</v>
          </cell>
          <cell r="K46">
            <v>0.64494099770147972</v>
          </cell>
          <cell r="L46">
            <v>58.816769074475381</v>
          </cell>
          <cell r="M46">
            <v>3475410.0312670586</v>
          </cell>
          <cell r="N46">
            <v>0.64494099770147972</v>
          </cell>
          <cell r="O46">
            <v>92.815715816092322</v>
          </cell>
          <cell r="P46"/>
          <cell r="Q46">
            <v>103659.15162313485</v>
          </cell>
        </row>
        <row r="47">
          <cell r="D47">
            <v>39127</v>
          </cell>
          <cell r="E47" t="str">
            <v/>
          </cell>
          <cell r="F47">
            <v>215740.1694809015</v>
          </cell>
          <cell r="G47">
            <v>1663136.7957479605</v>
          </cell>
          <cell r="H47">
            <v>1.146020236037274</v>
          </cell>
          <cell r="I47">
            <v>20.869289834209994</v>
          </cell>
          <cell r="J47">
            <v>3691150.2007479602</v>
          </cell>
          <cell r="K47">
            <v>0.67204873704508106</v>
          </cell>
          <cell r="L47">
            <v>56.436124012518029</v>
          </cell>
          <cell r="M47">
            <v>3691150.2007479602</v>
          </cell>
          <cell r="N47">
            <v>0.67204873704508106</v>
          </cell>
          <cell r="O47">
            <v>90.306134284538174</v>
          </cell>
          <cell r="P47"/>
          <cell r="Q47">
            <v>103659.15162313485</v>
          </cell>
        </row>
        <row r="48">
          <cell r="D48">
            <v>39128</v>
          </cell>
          <cell r="E48" t="str">
            <v/>
          </cell>
          <cell r="F48">
            <v>195792.66688006578</v>
          </cell>
          <cell r="G48">
            <v>1858929.4626280263</v>
          </cell>
          <cell r="H48">
            <v>1.1955396981486559</v>
          </cell>
          <cell r="I48">
            <v>19.056912248074511</v>
          </cell>
          <cell r="J48">
            <v>3886942.8676280258</v>
          </cell>
          <cell r="K48">
            <v>0.69458763564939896</v>
          </cell>
          <cell r="L48">
            <v>54.511309797187394</v>
          </cell>
          <cell r="M48">
            <v>3886942.8676280258</v>
          </cell>
          <cell r="N48">
            <v>0.69458763564939896</v>
          </cell>
          <cell r="O48">
            <v>87.871555630114358</v>
          </cell>
          <cell r="P48"/>
          <cell r="Q48">
            <v>103659.15162313485</v>
          </cell>
        </row>
        <row r="49">
          <cell r="D49">
            <v>39129</v>
          </cell>
          <cell r="E49" t="str">
            <v/>
          </cell>
          <cell r="F49">
            <v>178480.00229983829</v>
          </cell>
          <cell r="G49">
            <v>2037409.4649278645</v>
          </cell>
          <cell r="H49">
            <v>1.2284307710808231</v>
          </cell>
          <cell r="I49">
            <v>17.946716315084011</v>
          </cell>
          <cell r="J49">
            <v>4065422.8699278641</v>
          </cell>
          <cell r="K49">
            <v>0.71326924716615403</v>
          </cell>
          <cell r="L49">
            <v>52.954719957906313</v>
          </cell>
          <cell r="M49">
            <v>4065422.8699278641</v>
          </cell>
          <cell r="N49">
            <v>0.71326924716615403</v>
          </cell>
          <cell r="O49">
            <v>85.622465521528341</v>
          </cell>
          <cell r="P49"/>
          <cell r="Q49">
            <v>103659.15162313485</v>
          </cell>
        </row>
        <row r="50">
          <cell r="D50">
            <v>39130</v>
          </cell>
          <cell r="E50" t="str">
            <v/>
          </cell>
          <cell r="F50">
            <v>184043.07755903964</v>
          </cell>
          <cell r="G50">
            <v>2221452.5424869042</v>
          </cell>
          <cell r="H50">
            <v>1.2606091881293562</v>
          </cell>
          <cell r="I50">
            <v>16.927634213586796</v>
          </cell>
          <cell r="J50">
            <v>4249465.9474869035</v>
          </cell>
          <cell r="K50">
            <v>0.73224207525920593</v>
          </cell>
          <cell r="L50">
            <v>51.410583911812544</v>
          </cell>
          <cell r="M50">
            <v>4249465.9474869035</v>
          </cell>
          <cell r="N50">
            <v>0.73224207525920593</v>
          </cell>
          <cell r="O50">
            <v>83.136473757840207</v>
          </cell>
          <cell r="P50"/>
          <cell r="Q50">
            <v>103659.15162313485</v>
          </cell>
        </row>
        <row r="51">
          <cell r="D51">
            <v>39131</v>
          </cell>
          <cell r="E51" t="str">
            <v/>
          </cell>
          <cell r="F51">
            <v>197326.01160692304</v>
          </cell>
          <cell r="G51">
            <v>2418778.554093827</v>
          </cell>
          <cell r="H51">
            <v>1.2963311413842931</v>
          </cell>
          <cell r="I51">
            <v>15.868998652183731</v>
          </cell>
          <cell r="J51">
            <v>4446791.9590938268</v>
          </cell>
          <cell r="K51">
            <v>0.75279768408646097</v>
          </cell>
          <cell r="L51">
            <v>49.779901315975053</v>
          </cell>
          <cell r="M51">
            <v>4446791.9590938268</v>
          </cell>
          <cell r="N51">
            <v>0.75279768408646097</v>
          </cell>
          <cell r="O51">
            <v>80.232641842461874</v>
          </cell>
          <cell r="P51"/>
          <cell r="Q51">
            <v>103659.15162313485</v>
          </cell>
        </row>
        <row r="52">
          <cell r="D52">
            <v>39132</v>
          </cell>
          <cell r="E52" t="str">
            <v/>
          </cell>
          <cell r="F52">
            <v>183037.99087932834</v>
          </cell>
          <cell r="G52">
            <v>2601816.5449731555</v>
          </cell>
          <cell r="H52">
            <v>1.3210383333174212</v>
          </cell>
          <cell r="I52">
            <v>15.178838923855963</v>
          </cell>
          <cell r="J52">
            <v>4629829.9499731548</v>
          </cell>
          <cell r="K52">
            <v>0.77026719063257232</v>
          </cell>
          <cell r="L52">
            <v>48.428827530338957</v>
          </cell>
          <cell r="M52">
            <v>4629829.9499731548</v>
          </cell>
          <cell r="N52">
            <v>0.77026719063257232</v>
          </cell>
          <cell r="O52">
            <v>77.611331361997827</v>
          </cell>
          <cell r="P52"/>
          <cell r="Q52">
            <v>103659.15162313485</v>
          </cell>
        </row>
        <row r="53">
          <cell r="D53">
            <v>39133</v>
          </cell>
          <cell r="E53" t="str">
            <v/>
          </cell>
          <cell r="F53">
            <v>210223.51888506953</v>
          </cell>
          <cell r="G53">
            <v>2812040.063858225</v>
          </cell>
          <cell r="H53">
            <v>1.356387747645152</v>
          </cell>
          <cell r="I53">
            <v>14.247471307169491</v>
          </cell>
          <cell r="J53">
            <v>4840053.4688582243</v>
          </cell>
          <cell r="K53">
            <v>0.79159055238717912</v>
          </cell>
          <cell r="L53">
            <v>46.823107905420777</v>
          </cell>
          <cell r="M53">
            <v>4840053.4688582243</v>
          </cell>
          <cell r="N53">
            <v>0.79159055238717912</v>
          </cell>
          <cell r="O53">
            <v>74.248290417289965</v>
          </cell>
          <cell r="P53"/>
          <cell r="Q53">
            <v>103659.15162313485</v>
          </cell>
        </row>
        <row r="54">
          <cell r="D54">
            <v>39134</v>
          </cell>
          <cell r="E54" t="str">
            <v/>
          </cell>
          <cell r="F54">
            <v>157922.07254564809</v>
          </cell>
          <cell r="G54">
            <v>2969962.1364038731</v>
          </cell>
          <cell r="H54">
            <v>1.3643442589069046</v>
          </cell>
          <cell r="I54">
            <v>14.046528607440278</v>
          </cell>
          <cell r="J54">
            <v>4997975.5414038729</v>
          </cell>
          <cell r="K54">
            <v>0.8037916592655403</v>
          </cell>
          <cell r="L54">
            <v>45.925755126457325</v>
          </cell>
          <cell r="M54">
            <v>4997975.5414038729</v>
          </cell>
          <cell r="N54">
            <v>0.8037916592655403</v>
          </cell>
          <cell r="O54">
            <v>72.255875978345969</v>
          </cell>
          <cell r="P54"/>
          <cell r="Q54">
            <v>103659.15162313485</v>
          </cell>
        </row>
        <row r="55">
          <cell r="D55">
            <v>39135</v>
          </cell>
          <cell r="E55" t="str">
            <v/>
          </cell>
          <cell r="F55">
            <v>168527.26402830094</v>
          </cell>
          <cell r="G55">
            <v>3138489.4004321741</v>
          </cell>
          <cell r="H55">
            <v>1.3762278281922045</v>
          </cell>
          <cell r="I55">
            <v>13.7521362001503</v>
          </cell>
          <cell r="J55">
            <v>5166502.8054321734</v>
          </cell>
          <cell r="K55">
            <v>0.81727022829363216</v>
          </cell>
          <cell r="L55">
            <v>44.952513901549608</v>
          </cell>
          <cell r="M55">
            <v>5166502.8054321734</v>
          </cell>
          <cell r="N55">
            <v>0.81727022829363216</v>
          </cell>
          <cell r="O55">
            <v>70.007608512031112</v>
          </cell>
          <cell r="P55"/>
          <cell r="Q55">
            <v>103659.15162313485</v>
          </cell>
        </row>
        <row r="56">
          <cell r="D56">
            <v>39136</v>
          </cell>
          <cell r="E56" t="str">
            <v/>
          </cell>
          <cell r="F56">
            <v>190050.5291213055</v>
          </cell>
          <cell r="G56">
            <v>3328539.9295534794</v>
          </cell>
          <cell r="H56">
            <v>1.3961056511250824</v>
          </cell>
          <cell r="I56">
            <v>13.274635875444762</v>
          </cell>
          <cell r="J56">
            <v>5356553.3345534792</v>
          </cell>
          <cell r="K56">
            <v>0.83366365908569384</v>
          </cell>
          <cell r="L56">
            <v>43.794222249158963</v>
          </cell>
          <cell r="M56">
            <v>5356553.3345534792</v>
          </cell>
          <cell r="N56">
            <v>0.83366365908569384</v>
          </cell>
          <cell r="O56">
            <v>67.219725541593363</v>
          </cell>
          <cell r="P56"/>
          <cell r="Q56">
            <v>103659.15162313485</v>
          </cell>
        </row>
        <row r="57">
          <cell r="D57">
            <v>39137</v>
          </cell>
          <cell r="E57" t="str">
            <v/>
          </cell>
          <cell r="F57">
            <v>193761.41197576048</v>
          </cell>
          <cell r="G57">
            <v>3522301.3415292399</v>
          </cell>
          <cell r="H57">
            <v>1.4158186093459868</v>
          </cell>
          <cell r="I57">
            <v>12.818925340258581</v>
          </cell>
          <cell r="J57">
            <v>5550314.7465292402</v>
          </cell>
          <cell r="K57">
            <v>0.85010491124942822</v>
          </cell>
          <cell r="L57">
            <v>42.660362897755597</v>
          </cell>
          <cell r="M57">
            <v>5550314.7465292402</v>
          </cell>
          <cell r="N57">
            <v>0.85010491124942822</v>
          </cell>
          <cell r="O57">
            <v>64.381178736403498</v>
          </cell>
          <cell r="P57"/>
          <cell r="Q57">
            <v>103659.15162313485</v>
          </cell>
        </row>
        <row r="58">
          <cell r="D58">
            <v>39138</v>
          </cell>
          <cell r="E58" t="str">
            <v/>
          </cell>
          <cell r="F58">
            <v>191625.74720019539</v>
          </cell>
          <cell r="G58">
            <v>3713927.0887294351</v>
          </cell>
          <cell r="H58">
            <v>1.4331304204502293</v>
          </cell>
          <cell r="I58">
            <v>12.432811250148411</v>
          </cell>
          <cell r="J58">
            <v>5741940.4937294358</v>
          </cell>
          <cell r="K58">
            <v>0.86571026079373326</v>
          </cell>
          <cell r="L58">
            <v>41.609664800630995</v>
          </cell>
          <cell r="M58">
            <v>5741940.4937294358</v>
          </cell>
          <cell r="N58">
            <v>0.86571026079373326</v>
          </cell>
          <cell r="O58">
            <v>61.663174921440053</v>
          </cell>
          <cell r="P58"/>
          <cell r="Q58">
            <v>103659.15162313485</v>
          </cell>
        </row>
        <row r="59">
          <cell r="D59">
            <v>39139</v>
          </cell>
          <cell r="E59" t="str">
            <v/>
          </cell>
          <cell r="F59">
            <v>180400.07545267208</v>
          </cell>
          <cell r="G59">
            <v>3894327.164182107</v>
          </cell>
          <cell r="H59">
            <v>1.4449453971179851</v>
          </cell>
          <cell r="I59">
            <v>12.176612890347815</v>
          </cell>
          <cell r="J59">
            <v>5922340.5691821082</v>
          </cell>
          <cell r="K59">
            <v>0.87916888912571478</v>
          </cell>
          <cell r="L59">
            <v>40.723248857678442</v>
          </cell>
          <cell r="M59">
            <v>5922340.5691821082</v>
          </cell>
          <cell r="N59">
            <v>0.87916888912571478</v>
          </cell>
          <cell r="O59">
            <v>59.311633863212833</v>
          </cell>
          <cell r="P59"/>
          <cell r="Q59">
            <v>103659.15162313485</v>
          </cell>
        </row>
        <row r="60">
          <cell r="D60">
            <v>39140</v>
          </cell>
          <cell r="E60" t="str">
            <v/>
          </cell>
          <cell r="F60">
            <v>164159.66665836444</v>
          </cell>
          <cell r="G60">
            <v>4058486.8308404712</v>
          </cell>
          <cell r="H60">
            <v>1.4500825514630014</v>
          </cell>
          <cell r="I60">
            <v>12.067026757626298</v>
          </cell>
          <cell r="J60">
            <v>6086500.2358404724</v>
          </cell>
          <cell r="K60">
            <v>0.88984524294236311</v>
          </cell>
          <cell r="L60">
            <v>40.032952266297443</v>
          </cell>
          <cell r="M60">
            <v>6086500.2358404724</v>
          </cell>
          <cell r="N60">
            <v>0.88984524294236311</v>
          </cell>
          <cell r="O60">
            <v>57.447504192833939</v>
          </cell>
          <cell r="P60"/>
          <cell r="Q60">
            <v>103659.15162313485</v>
          </cell>
        </row>
        <row r="61">
          <cell r="D61">
            <v>39141</v>
          </cell>
          <cell r="E61" t="str">
            <v>*</v>
          </cell>
          <cell r="F61">
            <v>154347.64615952873</v>
          </cell>
          <cell r="G61">
            <v>4212834.477</v>
          </cell>
          <cell r="H61">
            <v>1.4514721741653898</v>
          </cell>
          <cell r="I61">
            <v>12.03756929233376</v>
          </cell>
          <cell r="J61">
            <v>6240847.8820000011</v>
          </cell>
          <cell r="K61">
            <v>0.89878972829735759</v>
          </cell>
          <cell r="L61">
            <v>39.463317954859043</v>
          </cell>
          <cell r="M61">
            <v>6240847.8820000011</v>
          </cell>
          <cell r="N61">
            <v>0.89878972829735759</v>
          </cell>
          <cell r="O61">
            <v>55.889995363672163</v>
          </cell>
          <cell r="P61"/>
          <cell r="Q61">
            <v>103659.15162313485</v>
          </cell>
        </row>
        <row r="62">
          <cell r="D62">
            <v>39142</v>
          </cell>
          <cell r="E62" t="str">
            <v/>
          </cell>
          <cell r="F62">
            <v>146458.82564140999</v>
          </cell>
          <cell r="G62">
            <v>146458.82564140999</v>
          </cell>
          <cell r="H62">
            <v>1.4794563442315583</v>
          </cell>
          <cell r="I62">
            <v>15.90590309886294</v>
          </cell>
          <cell r="J62">
            <v>6387306.7076414116</v>
          </cell>
          <cell r="K62">
            <v>0.90695191912890416</v>
          </cell>
          <cell r="L62">
            <v>41.614717005069778</v>
          </cell>
          <cell r="M62">
            <v>6387306.7076414116</v>
          </cell>
          <cell r="N62">
            <v>0.90695191912890416</v>
          </cell>
          <cell r="O62">
            <v>53.363424765982479</v>
          </cell>
          <cell r="P62"/>
          <cell r="Q62">
            <v>98995.030311274182</v>
          </cell>
        </row>
        <row r="63">
          <cell r="D63">
            <v>39143</v>
          </cell>
          <cell r="E63" t="str">
            <v/>
          </cell>
          <cell r="F63">
            <v>132395.80176369997</v>
          </cell>
          <cell r="G63">
            <v>278854.62740510993</v>
          </cell>
          <cell r="H63">
            <v>1.4084274055389232</v>
          </cell>
          <cell r="I63">
            <v>18.066621791092729</v>
          </cell>
          <cell r="J63">
            <v>6519702.5094051119</v>
          </cell>
          <cell r="K63">
            <v>0.91291865653183057</v>
          </cell>
          <cell r="L63">
            <v>41.177706238594283</v>
          </cell>
          <cell r="M63">
            <v>6519702.5094051119</v>
          </cell>
          <cell r="N63">
            <v>0.91291865653183057</v>
          </cell>
          <cell r="O63">
            <v>52.43241272955963</v>
          </cell>
          <cell r="P63"/>
          <cell r="Q63">
            <v>98995.030311274182</v>
          </cell>
        </row>
        <row r="64">
          <cell r="D64">
            <v>39144</v>
          </cell>
          <cell r="E64" t="str">
            <v/>
          </cell>
          <cell r="F64">
            <v>142031.74007397814</v>
          </cell>
          <cell r="G64">
            <v>420886.36747908808</v>
          </cell>
          <cell r="H64">
            <v>1.4171969581223003</v>
          </cell>
          <cell r="I64">
            <v>17.784308490006918</v>
          </cell>
          <cell r="J64">
            <v>6661734.2494790899</v>
          </cell>
          <cell r="K64">
            <v>0.92005305767073731</v>
          </cell>
          <cell r="L64">
            <v>40.660329774095693</v>
          </cell>
          <cell r="M64">
            <v>6661734.2494790899</v>
          </cell>
          <cell r="N64">
            <v>0.92005305767073731</v>
          </cell>
          <cell r="O64">
            <v>51.325475400280865</v>
          </cell>
          <cell r="P64"/>
          <cell r="Q64">
            <v>98995.030311274182</v>
          </cell>
        </row>
        <row r="65">
          <cell r="D65">
            <v>39145</v>
          </cell>
          <cell r="E65" t="str">
            <v/>
          </cell>
          <cell r="F65">
            <v>127885.77698514343</v>
          </cell>
          <cell r="G65">
            <v>548772.14446423156</v>
          </cell>
          <cell r="H65">
            <v>1.385857812101033</v>
          </cell>
          <cell r="I65">
            <v>18.814435600743508</v>
          </cell>
          <cell r="J65">
            <v>6789620.0264642332</v>
          </cell>
          <cell r="K65">
            <v>0.92506765411169889</v>
          </cell>
          <cell r="L65">
            <v>40.300032287604957</v>
          </cell>
          <cell r="M65">
            <v>6789620.0264642332</v>
          </cell>
          <cell r="N65">
            <v>0.92506765411169889</v>
          </cell>
          <cell r="O65">
            <v>50.551904080405016</v>
          </cell>
          <cell r="P65"/>
          <cell r="Q65">
            <v>98995.030311274182</v>
          </cell>
        </row>
        <row r="66">
          <cell r="D66">
            <v>39146</v>
          </cell>
          <cell r="E66" t="str">
            <v/>
          </cell>
          <cell r="F66">
            <v>135716.17531058093</v>
          </cell>
          <cell r="G66">
            <v>684488.31977481255</v>
          </cell>
          <cell r="H66">
            <v>1.3828741051395157</v>
          </cell>
          <cell r="I66">
            <v>18.915631847348291</v>
          </cell>
          <cell r="J66">
            <v>6925336.2017748142</v>
          </cell>
          <cell r="K66">
            <v>0.93100145162900483</v>
          </cell>
          <cell r="L66">
            <v>39.87725893611551</v>
          </cell>
          <cell r="M66">
            <v>6925336.2017748142</v>
          </cell>
          <cell r="N66">
            <v>0.93100145162900483</v>
          </cell>
          <cell r="O66">
            <v>49.641687995441444</v>
          </cell>
          <cell r="P66"/>
          <cell r="Q66">
            <v>98995.030311274182</v>
          </cell>
        </row>
        <row r="67">
          <cell r="D67">
            <v>39147</v>
          </cell>
          <cell r="E67" t="str">
            <v/>
          </cell>
          <cell r="F67">
            <v>150057.5161355442</v>
          </cell>
          <cell r="G67">
            <v>834545.83591035672</v>
          </cell>
          <cell r="H67">
            <v>1.4050298506336791</v>
          </cell>
          <cell r="I67">
            <v>18.177225356710725</v>
          </cell>
          <cell r="J67">
            <v>7075393.7179103587</v>
          </cell>
          <cell r="K67">
            <v>0.93868203029451525</v>
          </cell>
          <cell r="L67">
            <v>39.335759159158016</v>
          </cell>
          <cell r="M67">
            <v>7075393.7179103587</v>
          </cell>
          <cell r="N67">
            <v>0.93868203029451525</v>
          </cell>
          <cell r="O67">
            <v>48.472440270387636</v>
          </cell>
          <cell r="P67"/>
          <cell r="Q67">
            <v>98995.030311274182</v>
          </cell>
        </row>
        <row r="68">
          <cell r="D68">
            <v>39148</v>
          </cell>
          <cell r="E68" t="str">
            <v/>
          </cell>
          <cell r="F68">
            <v>137555.13922773986</v>
          </cell>
          <cell r="G68">
            <v>972100.9751380966</v>
          </cell>
          <cell r="H68">
            <v>1.402813529529829</v>
          </cell>
          <cell r="I68">
            <v>18.249747842774234</v>
          </cell>
          <cell r="J68">
            <v>7212948.8571380982</v>
          </cell>
          <cell r="K68">
            <v>0.94452630805666238</v>
          </cell>
          <cell r="L68">
            <v>38.928040645679587</v>
          </cell>
          <cell r="M68">
            <v>7212948.8571380982</v>
          </cell>
          <cell r="N68">
            <v>0.94452630805666238</v>
          </cell>
          <cell r="O68">
            <v>47.589948203504107</v>
          </cell>
          <cell r="P68"/>
          <cell r="Q68">
            <v>98995.030311274182</v>
          </cell>
        </row>
        <row r="69">
          <cell r="D69">
            <v>39149</v>
          </cell>
          <cell r="E69" t="str">
            <v/>
          </cell>
          <cell r="F69">
            <v>148963.66368278721</v>
          </cell>
          <cell r="G69">
            <v>1121064.6388208838</v>
          </cell>
          <cell r="H69">
            <v>1.415556714432878</v>
          </cell>
          <cell r="I69">
            <v>17.836766658699531</v>
          </cell>
          <cell r="J69">
            <v>7361912.5208208859</v>
          </cell>
          <cell r="K69">
            <v>0.95169581608432441</v>
          </cell>
          <cell r="L69">
            <v>38.432947538422312</v>
          </cell>
          <cell r="M69">
            <v>7361912.5208208859</v>
          </cell>
          <cell r="N69">
            <v>0.95169581608432441</v>
          </cell>
          <cell r="O69">
            <v>46.516411024606143</v>
          </cell>
          <cell r="P69"/>
          <cell r="Q69">
            <v>98995.030311274182</v>
          </cell>
        </row>
        <row r="70">
          <cell r="D70">
            <v>39150</v>
          </cell>
          <cell r="E70" t="str">
            <v/>
          </cell>
          <cell r="F70">
            <v>146471.25109101465</v>
          </cell>
          <cell r="G70">
            <v>1267535.8899118984</v>
          </cell>
          <cell r="H70">
            <v>1.4226706195097005</v>
          </cell>
          <cell r="I70">
            <v>17.610390565687119</v>
          </cell>
          <cell r="J70">
            <v>7508383.7719119005</v>
          </cell>
          <cell r="K70">
            <v>0.95836601082843409</v>
          </cell>
          <cell r="L70">
            <v>37.97734078762106</v>
          </cell>
          <cell r="M70">
            <v>7508383.7719119005</v>
          </cell>
          <cell r="N70">
            <v>0.95836601082843409</v>
          </cell>
          <cell r="O70">
            <v>45.527106423961172</v>
          </cell>
          <cell r="P70"/>
          <cell r="Q70">
            <v>98995.030311274182</v>
          </cell>
        </row>
        <row r="71">
          <cell r="D71">
            <v>39151</v>
          </cell>
          <cell r="E71" t="str">
            <v/>
          </cell>
          <cell r="F71">
            <v>130082.67292586777</v>
          </cell>
          <cell r="G71">
            <v>1397618.5628377663</v>
          </cell>
          <cell r="H71">
            <v>1.4118067931725218</v>
          </cell>
          <cell r="I71">
            <v>17.957292055091788</v>
          </cell>
          <cell r="J71">
            <v>7638466.4448377686</v>
          </cell>
          <cell r="K71">
            <v>0.96280401681361605</v>
          </cell>
          <cell r="L71">
            <v>37.676866995276328</v>
          </cell>
          <cell r="M71">
            <v>7638466.4448377686</v>
          </cell>
          <cell r="N71">
            <v>0.96280401681361605</v>
          </cell>
          <cell r="O71">
            <v>44.874163847712055</v>
          </cell>
          <cell r="P71"/>
          <cell r="Q71">
            <v>98995.030311274182</v>
          </cell>
        </row>
        <row r="72">
          <cell r="D72">
            <v>39152</v>
          </cell>
          <cell r="E72" t="str">
            <v/>
          </cell>
          <cell r="F72">
            <v>103956.34885789487</v>
          </cell>
          <cell r="G72">
            <v>1501574.911695661</v>
          </cell>
          <cell r="H72">
            <v>1.3789258887534754</v>
          </cell>
          <cell r="I72">
            <v>19.050392932752615</v>
          </cell>
          <cell r="J72">
            <v>7742422.7936956631</v>
          </cell>
          <cell r="K72">
            <v>0.96388007949028687</v>
          </cell>
          <cell r="L72">
            <v>37.60433227511836</v>
          </cell>
          <cell r="M72">
            <v>7742422.7936956631</v>
          </cell>
          <cell r="N72">
            <v>0.96388007949028687</v>
          </cell>
          <cell r="O72">
            <v>44.71650261243191</v>
          </cell>
          <cell r="P72"/>
          <cell r="Q72">
            <v>98995.030311274182</v>
          </cell>
        </row>
        <row r="73">
          <cell r="D73">
            <v>39153</v>
          </cell>
          <cell r="E73" t="str">
            <v/>
          </cell>
          <cell r="F73">
            <v>129907.77705766576</v>
          </cell>
          <cell r="G73">
            <v>1631482.6887533269</v>
          </cell>
          <cell r="H73">
            <v>1.3733708682339811</v>
          </cell>
          <cell r="I73">
            <v>19.241653185944884</v>
          </cell>
          <cell r="J73">
            <v>7872330.5707533285</v>
          </cell>
          <cell r="K73">
            <v>0.96812138967824912</v>
          </cell>
          <cell r="L73">
            <v>37.319648839546545</v>
          </cell>
          <cell r="M73">
            <v>7872330.5707533285</v>
          </cell>
          <cell r="N73">
            <v>0.96812138967824912</v>
          </cell>
          <cell r="O73">
            <v>44.097620819362504</v>
          </cell>
          <cell r="P73"/>
          <cell r="Q73">
            <v>98995.030311274182</v>
          </cell>
        </row>
        <row r="74">
          <cell r="D74">
            <v>39154</v>
          </cell>
          <cell r="E74" t="str">
            <v/>
          </cell>
          <cell r="F74">
            <v>116953.56221726768</v>
          </cell>
          <cell r="G74">
            <v>1748436.2509705946</v>
          </cell>
          <cell r="H74">
            <v>1.3586045259606343</v>
          </cell>
          <cell r="I74">
            <v>19.759599863963317</v>
          </cell>
          <cell r="J74">
            <v>7989284.1329705957</v>
          </cell>
          <cell r="K74">
            <v>0.97068675414073025</v>
          </cell>
          <cell r="L74">
            <v>37.148394857015596</v>
          </cell>
          <cell r="M74">
            <v>7989284.1329705957</v>
          </cell>
          <cell r="N74">
            <v>0.97068675414073025</v>
          </cell>
          <cell r="O74">
            <v>43.725288717149233</v>
          </cell>
          <cell r="P74"/>
          <cell r="Q74">
            <v>98995.030311274182</v>
          </cell>
        </row>
        <row r="75">
          <cell r="D75">
            <v>39155</v>
          </cell>
          <cell r="E75" t="str">
            <v/>
          </cell>
          <cell r="F75">
            <v>110835.28113528849</v>
          </cell>
          <cell r="G75">
            <v>1859271.5321058831</v>
          </cell>
          <cell r="H75">
            <v>1.3415330953336737</v>
          </cell>
          <cell r="I75">
            <v>20.376041793604884</v>
          </cell>
          <cell r="J75">
            <v>8100119.4141058838</v>
          </cell>
          <cell r="K75">
            <v>0.97245661306933417</v>
          </cell>
          <cell r="L75">
            <v>37.030656851073388</v>
          </cell>
          <cell r="M75">
            <v>8100119.4141058838</v>
          </cell>
          <cell r="N75">
            <v>0.97245661306933417</v>
          </cell>
          <cell r="O75">
            <v>43.469308444634294</v>
          </cell>
          <cell r="P75"/>
          <cell r="Q75">
            <v>98995.030311274182</v>
          </cell>
        </row>
        <row r="76">
          <cell r="D76">
            <v>39156</v>
          </cell>
          <cell r="E76" t="str">
            <v/>
          </cell>
          <cell r="F76">
            <v>106941.77322534716</v>
          </cell>
          <cell r="G76">
            <v>1966213.3053312302</v>
          </cell>
          <cell r="H76">
            <v>1.3241158329859484</v>
          </cell>
          <cell r="I76">
            <v>21.025005045917709</v>
          </cell>
          <cell r="J76">
            <v>8207061.1873312313</v>
          </cell>
          <cell r="K76">
            <v>0.97372295380213403</v>
          </cell>
          <cell r="L76">
            <v>36.946620571285372</v>
          </cell>
          <cell r="M76">
            <v>8207061.1873312313</v>
          </cell>
          <cell r="N76">
            <v>0.97372295380213403</v>
          </cell>
          <cell r="O76">
            <v>43.286606209829337</v>
          </cell>
          <cell r="P76"/>
          <cell r="Q76">
            <v>98995.030311274182</v>
          </cell>
        </row>
        <row r="77">
          <cell r="D77">
            <v>39157</v>
          </cell>
          <cell r="E77" t="str">
            <v/>
          </cell>
          <cell r="F77">
            <v>107087.61671943024</v>
          </cell>
          <cell r="G77">
            <v>2073300.9220506605</v>
          </cell>
          <cell r="H77">
            <v>1.3089678059668088</v>
          </cell>
          <cell r="I77">
            <v>21.606318331355389</v>
          </cell>
          <cell r="J77">
            <v>8314148.8040506616</v>
          </cell>
          <cell r="K77">
            <v>0.97497699562262341</v>
          </cell>
          <cell r="L77">
            <v>36.863569392866758</v>
          </cell>
          <cell r="M77">
            <v>8314148.8040506616</v>
          </cell>
          <cell r="N77">
            <v>0.97497699562262341</v>
          </cell>
          <cell r="O77">
            <v>43.10605344428199</v>
          </cell>
          <cell r="P77"/>
          <cell r="Q77">
            <v>98995.030311274182</v>
          </cell>
        </row>
        <row r="78">
          <cell r="D78">
            <v>39158</v>
          </cell>
          <cell r="E78" t="str">
            <v/>
          </cell>
          <cell r="F78">
            <v>87169.491309361052</v>
          </cell>
          <cell r="G78">
            <v>2160470.4133600215</v>
          </cell>
          <cell r="H78">
            <v>1.2837664123535026</v>
          </cell>
          <cell r="I78">
            <v>22.609367458003916</v>
          </cell>
          <cell r="J78">
            <v>8401318.2953600232</v>
          </cell>
          <cell r="K78">
            <v>0.97389331681705971</v>
          </cell>
          <cell r="L78">
            <v>36.935328109925123</v>
          </cell>
          <cell r="M78">
            <v>8401318.2953600232</v>
          </cell>
          <cell r="N78">
            <v>0.97389331681705971</v>
          </cell>
          <cell r="O78">
            <v>43.262055946435865</v>
          </cell>
          <cell r="P78"/>
          <cell r="Q78">
            <v>98995.030311274182</v>
          </cell>
        </row>
        <row r="79">
          <cell r="D79">
            <v>39159</v>
          </cell>
          <cell r="E79" t="str">
            <v/>
          </cell>
          <cell r="F79">
            <v>86016.794062801608</v>
          </cell>
          <cell r="G79">
            <v>2246487.2074228232</v>
          </cell>
          <cell r="H79">
            <v>1.2607182851946657</v>
          </cell>
          <cell r="I79">
            <v>23.567339545707533</v>
          </cell>
          <cell r="J79">
            <v>8487335.0894228239</v>
          </cell>
          <cell r="K79">
            <v>0.97270212129592593</v>
          </cell>
          <cell r="L79">
            <v>37.014351152793537</v>
          </cell>
          <cell r="M79">
            <v>8487335.0894228239</v>
          </cell>
          <cell r="N79">
            <v>0.97270212129592593</v>
          </cell>
          <cell r="O79">
            <v>43.433857951638622</v>
          </cell>
          <cell r="P79"/>
          <cell r="Q79">
            <v>98995.030311274182</v>
          </cell>
        </row>
        <row r="80">
          <cell r="D80">
            <v>39160</v>
          </cell>
          <cell r="E80" t="str">
            <v/>
          </cell>
          <cell r="F80">
            <v>72811.131811248139</v>
          </cell>
          <cell r="G80">
            <v>2319298.3392340713</v>
          </cell>
          <cell r="H80">
            <v>1.2330753701481174</v>
          </cell>
          <cell r="I80">
            <v>24.769506100210002</v>
          </cell>
          <cell r="J80">
            <v>8560146.221234072</v>
          </cell>
          <cell r="K80">
            <v>0.97004117787550015</v>
          </cell>
          <cell r="L80">
            <v>37.191424640875013</v>
          </cell>
          <cell r="M80">
            <v>8560146.221234072</v>
          </cell>
          <cell r="N80">
            <v>0.97004117787550015</v>
          </cell>
          <cell r="O80">
            <v>43.818842741352306</v>
          </cell>
          <cell r="P80"/>
          <cell r="Q80">
            <v>98995.030311274182</v>
          </cell>
        </row>
        <row r="81">
          <cell r="D81">
            <v>39161</v>
          </cell>
          <cell r="E81" t="str">
            <v/>
          </cell>
          <cell r="F81">
            <v>87099.981882133303</v>
          </cell>
          <cell r="G81">
            <v>2406398.3211162048</v>
          </cell>
          <cell r="H81">
            <v>1.2154136998340559</v>
          </cell>
          <cell r="I81">
            <v>25.569034752100915</v>
          </cell>
          <cell r="J81">
            <v>8647246.2031162046</v>
          </cell>
          <cell r="K81">
            <v>0.96904053233422216</v>
          </cell>
          <cell r="L81">
            <v>37.258209242070265</v>
          </cell>
          <cell r="M81">
            <v>8647246.2031162046</v>
          </cell>
          <cell r="N81">
            <v>0.96904053233422216</v>
          </cell>
          <cell r="O81">
            <v>43.964043132420272</v>
          </cell>
          <cell r="P81"/>
          <cell r="Q81">
            <v>98995.030311274182</v>
          </cell>
        </row>
        <row r="82">
          <cell r="D82">
            <v>39162</v>
          </cell>
          <cell r="E82" t="str">
            <v/>
          </cell>
          <cell r="F82">
            <v>84329.172736037872</v>
          </cell>
          <cell r="G82">
            <v>2490727.4938522428</v>
          </cell>
          <cell r="H82">
            <v>1.1981012659209571</v>
          </cell>
          <cell r="I82">
            <v>26.377272225327864</v>
          </cell>
          <cell r="J82">
            <v>8731575.3758522421</v>
          </cell>
          <cell r="K82">
            <v>0.96775474532852335</v>
          </cell>
          <cell r="L82">
            <v>37.344182277410972</v>
          </cell>
          <cell r="M82">
            <v>8731575.3758522421</v>
          </cell>
          <cell r="N82">
            <v>0.96775474532852335</v>
          </cell>
          <cell r="O82">
            <v>44.150958950426265</v>
          </cell>
          <cell r="P82"/>
          <cell r="Q82">
            <v>98995.030311274182</v>
          </cell>
        </row>
        <row r="83">
          <cell r="D83">
            <v>39163</v>
          </cell>
          <cell r="E83" t="str">
            <v/>
          </cell>
          <cell r="F83">
            <v>88350.612923372813</v>
          </cell>
          <cell r="G83">
            <v>2579078.1067756158</v>
          </cell>
          <cell r="H83">
            <v>1.1842091735983267</v>
          </cell>
          <cell r="I83">
            <v>27.043790179524674</v>
          </cell>
          <cell r="J83">
            <v>8819925.9887756146</v>
          </cell>
          <cell r="K83">
            <v>0.96693774214115069</v>
          </cell>
          <cell r="L83">
            <v>37.39890268745021</v>
          </cell>
          <cell r="M83">
            <v>8819925.9887756146</v>
          </cell>
          <cell r="N83">
            <v>0.96693774214115069</v>
          </cell>
          <cell r="O83">
            <v>44.269924482753375</v>
          </cell>
          <cell r="P83"/>
          <cell r="Q83">
            <v>98995.030311274182</v>
          </cell>
        </row>
        <row r="84">
          <cell r="D84">
            <v>39164</v>
          </cell>
          <cell r="E84" t="str">
            <v/>
          </cell>
          <cell r="F84">
            <v>99166.124339282193</v>
          </cell>
          <cell r="G84">
            <v>2678244.2311148979</v>
          </cell>
          <cell r="H84">
            <v>1.1762752229751086</v>
          </cell>
          <cell r="I84">
            <v>27.431751123730585</v>
          </cell>
          <cell r="J84">
            <v>8919092.1131148972</v>
          </cell>
          <cell r="K84">
            <v>0.96731126785015864</v>
          </cell>
          <cell r="L84">
            <v>37.37387616825891</v>
          </cell>
          <cell r="M84">
            <v>8919092.1131148972</v>
          </cell>
          <cell r="N84">
            <v>0.96731126785015864</v>
          </cell>
          <cell r="O84">
            <v>44.215515682543874</v>
          </cell>
          <cell r="P84"/>
          <cell r="Q84">
            <v>98995.030311274182</v>
          </cell>
        </row>
        <row r="85">
          <cell r="D85">
            <v>39165</v>
          </cell>
          <cell r="E85" t="str">
            <v/>
          </cell>
          <cell r="F85">
            <v>102781.89884730066</v>
          </cell>
          <cell r="G85">
            <v>2781026.1299621984</v>
          </cell>
          <cell r="H85">
            <v>1.1705243019176919</v>
          </cell>
          <cell r="I85">
            <v>27.716325257490304</v>
          </cell>
          <cell r="J85">
            <v>9021874.0119621977</v>
          </cell>
          <cell r="K85">
            <v>0.96806483782995378</v>
          </cell>
          <cell r="L85">
            <v>37.32343197766842</v>
          </cell>
          <cell r="M85">
            <v>9021874.0119621977</v>
          </cell>
          <cell r="N85">
            <v>0.96806483782995378</v>
          </cell>
          <cell r="O85">
            <v>44.105845770005935</v>
          </cell>
          <cell r="P85"/>
          <cell r="Q85">
            <v>98995.030311274182</v>
          </cell>
        </row>
        <row r="86">
          <cell r="D86">
            <v>39166</v>
          </cell>
          <cell r="E86" t="str">
            <v/>
          </cell>
          <cell r="F86">
            <v>86378.586917619192</v>
          </cell>
          <cell r="G86">
            <v>2867404.7168798177</v>
          </cell>
          <cell r="H86">
            <v>1.1586055210503874</v>
          </cell>
          <cell r="I86">
            <v>28.315200263129235</v>
          </cell>
          <cell r="J86">
            <v>9108252.598879816</v>
          </cell>
          <cell r="K86">
            <v>0.96706095902644984</v>
          </cell>
          <cell r="L86">
            <v>37.390645402135533</v>
          </cell>
          <cell r="M86">
            <v>9108252.598879816</v>
          </cell>
          <cell r="N86">
            <v>0.96706095902644984</v>
          </cell>
          <cell r="O86">
            <v>44.251972843911183</v>
          </cell>
          <cell r="P86"/>
          <cell r="Q86">
            <v>98995.030311274182</v>
          </cell>
        </row>
        <row r="87">
          <cell r="D87">
            <v>39167</v>
          </cell>
          <cell r="E87" t="str">
            <v/>
          </cell>
          <cell r="F87">
            <v>105319.98430594898</v>
          </cell>
          <cell r="G87">
            <v>2972724.7011857666</v>
          </cell>
          <cell r="H87">
            <v>1.1549626791437078</v>
          </cell>
          <cell r="I87">
            <v>28.500710608985791</v>
          </cell>
          <cell r="J87">
            <v>9213572.5831857659</v>
          </cell>
          <cell r="K87">
            <v>0.96806813232420696</v>
          </cell>
          <cell r="L87">
            <v>37.32321157710475</v>
          </cell>
          <cell r="M87">
            <v>9213572.5831857659</v>
          </cell>
          <cell r="N87">
            <v>0.96806813232420696</v>
          </cell>
          <cell r="O87">
            <v>44.105366595701327</v>
          </cell>
          <cell r="P87"/>
          <cell r="Q87">
            <v>98995.030311274182</v>
          </cell>
        </row>
        <row r="88">
          <cell r="D88">
            <v>39168</v>
          </cell>
          <cell r="E88" t="str">
            <v/>
          </cell>
          <cell r="F88">
            <v>110558.07153571195</v>
          </cell>
          <cell r="G88">
            <v>3083282.7727214787</v>
          </cell>
          <cell r="H88">
            <v>1.1535494043476071</v>
          </cell>
          <cell r="I88">
            <v>28.572994822082045</v>
          </cell>
          <cell r="J88">
            <v>9324130.654721478</v>
          </cell>
          <cell r="K88">
            <v>0.96959926840665012</v>
          </cell>
          <cell r="L88">
            <v>37.220905113356785</v>
          </cell>
          <cell r="M88">
            <v>9324130.654721478</v>
          </cell>
          <cell r="N88">
            <v>0.96959926840665012</v>
          </cell>
          <cell r="O88">
            <v>43.8829381586064</v>
          </cell>
          <cell r="P88"/>
          <cell r="Q88">
            <v>98995.030311274182</v>
          </cell>
        </row>
        <row r="89">
          <cell r="D89">
            <v>39169</v>
          </cell>
          <cell r="E89" t="str">
            <v/>
          </cell>
          <cell r="F89">
            <v>100001.33296548988</v>
          </cell>
          <cell r="G89">
            <v>3183284.1056869687</v>
          </cell>
          <cell r="H89">
            <v>1.1484285393193245</v>
          </cell>
          <cell r="I89">
            <v>28.836385102463069</v>
          </cell>
          <cell r="J89">
            <v>9424131.9876869675</v>
          </cell>
          <cell r="K89">
            <v>0.9700126115060963</v>
          </cell>
          <cell r="L89">
            <v>37.193329715285451</v>
          </cell>
          <cell r="M89">
            <v>9424131.9876869675</v>
          </cell>
          <cell r="N89">
            <v>0.9700126115060963</v>
          </cell>
          <cell r="O89">
            <v>43.822984692627251</v>
          </cell>
          <cell r="P89"/>
          <cell r="Q89">
            <v>98995.030311274182</v>
          </cell>
        </row>
        <row r="90">
          <cell r="D90">
            <v>39170</v>
          </cell>
          <cell r="E90" t="str">
            <v/>
          </cell>
          <cell r="F90">
            <v>107789.57070454638</v>
          </cell>
          <cell r="G90">
            <v>3291073.6763915149</v>
          </cell>
          <cell r="H90">
            <v>1.1463737000643139</v>
          </cell>
          <cell r="I90">
            <v>28.94272769981502</v>
          </cell>
          <cell r="J90">
            <v>9531921.5583915133</v>
          </cell>
          <cell r="K90">
            <v>0.97121116266399388</v>
          </cell>
          <cell r="L90">
            <v>37.113474166618943</v>
          </cell>
          <cell r="M90">
            <v>9531921.5583915133</v>
          </cell>
          <cell r="N90">
            <v>0.97121116266399388</v>
          </cell>
          <cell r="O90">
            <v>43.649365336834357</v>
          </cell>
          <cell r="P90"/>
          <cell r="Q90">
            <v>98995.030311274182</v>
          </cell>
        </row>
        <row r="91">
          <cell r="D91">
            <v>39171</v>
          </cell>
          <cell r="E91" t="str">
            <v/>
          </cell>
          <cell r="F91">
            <v>98371.042023990245</v>
          </cell>
          <cell r="G91">
            <v>3389444.7184155053</v>
          </cell>
          <cell r="H91">
            <v>1.1412844691152451</v>
          </cell>
          <cell r="I91">
            <v>29.207724131771418</v>
          </cell>
          <cell r="J91">
            <v>9630292.6004155036</v>
          </cell>
          <cell r="K91">
            <v>0.97143570209820862</v>
          </cell>
          <cell r="L91">
            <v>37.098530950634377</v>
          </cell>
          <cell r="M91">
            <v>9630292.6004155036</v>
          </cell>
          <cell r="N91">
            <v>0.97143570209820862</v>
          </cell>
          <cell r="O91">
            <v>43.616876390902206</v>
          </cell>
          <cell r="P91"/>
          <cell r="Q91">
            <v>98995.030311274182</v>
          </cell>
        </row>
        <row r="92">
          <cell r="D92">
            <v>39172</v>
          </cell>
          <cell r="E92" t="str">
            <v>*</v>
          </cell>
          <cell r="F92">
            <v>123364.41958449564</v>
          </cell>
          <cell r="G92">
            <v>3512809.1380000007</v>
          </cell>
          <cell r="H92">
            <v>1.1446678025164099</v>
          </cell>
          <cell r="I92">
            <v>29.031296726433332</v>
          </cell>
          <cell r="J92">
            <v>9753657.0199999996</v>
          </cell>
          <cell r="K92">
            <v>0.97415202917193988</v>
          </cell>
          <cell r="L92">
            <v>36.918185371142819</v>
          </cell>
          <cell r="M92">
            <v>9753657.0199999996</v>
          </cell>
          <cell r="N92">
            <v>0.97415202917193988</v>
          </cell>
          <cell r="O92">
            <v>43.224787235526463</v>
          </cell>
          <cell r="P92"/>
          <cell r="Q92">
            <v>98995.030311274182</v>
          </cell>
        </row>
        <row r="93">
          <cell r="D93">
            <v>39173</v>
          </cell>
          <cell r="E93" t="str">
            <v/>
          </cell>
          <cell r="F93">
            <v>47922.030497773994</v>
          </cell>
          <cell r="G93">
            <v>47922.030497773994</v>
          </cell>
          <cell r="H93">
            <v>0.47872748531104586</v>
          </cell>
          <cell r="I93">
            <v>94.388738388284636</v>
          </cell>
          <cell r="J93">
            <v>9801579.050497774</v>
          </cell>
          <cell r="K93">
            <v>0.96924788552834551</v>
          </cell>
          <cell r="L93">
            <v>39.029075720945109</v>
          </cell>
          <cell r="M93">
            <v>9801579.050497774</v>
          </cell>
          <cell r="N93">
            <v>0.96924788552834551</v>
          </cell>
          <cell r="O93">
            <v>43.890312394160148</v>
          </cell>
          <cell r="P93"/>
          <cell r="Q93">
            <v>100102.94367501666</v>
          </cell>
        </row>
        <row r="94">
          <cell r="D94">
            <v>39174</v>
          </cell>
          <cell r="E94" t="str">
            <v/>
          </cell>
          <cell r="F94">
            <v>134264.61756106795</v>
          </cell>
          <cell r="G94">
            <v>182186.64805884194</v>
          </cell>
          <cell r="H94">
            <v>0.90999645649936778</v>
          </cell>
          <cell r="I94">
            <v>49.697911236882561</v>
          </cell>
          <cell r="J94">
            <v>9935843.6680588424</v>
          </cell>
          <cell r="K94">
            <v>0.9728943433674635</v>
          </cell>
          <cell r="L94">
            <v>38.71679397142033</v>
          </cell>
          <cell r="M94">
            <v>9935843.6680588424</v>
          </cell>
          <cell r="N94">
            <v>0.9728943433674635</v>
          </cell>
          <cell r="O94">
            <v>43.391013131417132</v>
          </cell>
          <cell r="P94"/>
          <cell r="Q94">
            <v>100102.94367501666</v>
          </cell>
        </row>
        <row r="95">
          <cell r="D95">
            <v>39175</v>
          </cell>
          <cell r="E95" t="str">
            <v/>
          </cell>
          <cell r="F95">
            <v>122215.52326254841</v>
          </cell>
          <cell r="G95">
            <v>304402.17132139031</v>
          </cell>
          <cell r="H95">
            <v>1.0136304359827462</v>
          </cell>
          <cell r="I95">
            <v>39.145176045070528</v>
          </cell>
          <cell r="J95">
            <v>10058059.191321392</v>
          </cell>
          <cell r="K95">
            <v>0.97530164435459044</v>
          </cell>
          <cell r="L95">
            <v>38.51167039893155</v>
          </cell>
          <cell r="M95">
            <v>10058059.191321392</v>
          </cell>
          <cell r="N95">
            <v>0.97530164435459044</v>
          </cell>
          <cell r="O95">
            <v>43.062981954870729</v>
          </cell>
          <cell r="P95"/>
          <cell r="Q95">
            <v>100102.94367501666</v>
          </cell>
        </row>
        <row r="96">
          <cell r="D96">
            <v>39176</v>
          </cell>
          <cell r="E96" t="str">
            <v/>
          </cell>
          <cell r="F96">
            <v>114236.50434246376</v>
          </cell>
          <cell r="G96">
            <v>418638.67566385405</v>
          </cell>
          <cell r="H96">
            <v>1.0455203920450153</v>
          </cell>
          <cell r="I96">
            <v>36.223194135276081</v>
          </cell>
          <cell r="J96">
            <v>10172295.695663854</v>
          </cell>
          <cell r="K96">
            <v>0.97689639564943853</v>
          </cell>
          <cell r="L96">
            <v>38.376237837784984</v>
          </cell>
          <cell r="M96">
            <v>10172295.695663854</v>
          </cell>
          <cell r="N96">
            <v>0.97689639564943853</v>
          </cell>
          <cell r="O96">
            <v>42.846379585623303</v>
          </cell>
          <cell r="P96"/>
          <cell r="Q96">
            <v>100102.94367501666</v>
          </cell>
        </row>
        <row r="97">
          <cell r="D97">
            <v>39177</v>
          </cell>
          <cell r="E97" t="str">
            <v/>
          </cell>
          <cell r="F97">
            <v>95096.4065158062</v>
          </cell>
          <cell r="G97">
            <v>513735.08217966027</v>
          </cell>
          <cell r="H97">
            <v>1.0264135365439337</v>
          </cell>
          <cell r="I97">
            <v>37.954562923145964</v>
          </cell>
          <cell r="J97">
            <v>10267392.102179661</v>
          </cell>
          <cell r="K97">
            <v>0.97664016002216858</v>
          </cell>
          <cell r="L97">
            <v>38.397973943959748</v>
          </cell>
          <cell r="M97">
            <v>10267392.102179661</v>
          </cell>
          <cell r="N97">
            <v>0.97664016002216858</v>
          </cell>
          <cell r="O97">
            <v>42.881143835085901</v>
          </cell>
          <cell r="P97"/>
          <cell r="Q97">
            <v>100102.94367501666</v>
          </cell>
        </row>
        <row r="98">
          <cell r="D98">
            <v>39178</v>
          </cell>
          <cell r="E98" t="str">
            <v/>
          </cell>
          <cell r="F98">
            <v>102993.68385696517</v>
          </cell>
          <cell r="G98">
            <v>616728.76603662549</v>
          </cell>
          <cell r="H98">
            <v>1.0268242261333662</v>
          </cell>
          <cell r="I98">
            <v>37.916738556662551</v>
          </cell>
          <cell r="J98">
            <v>10370385.786036627</v>
          </cell>
          <cell r="K98">
            <v>0.97713286625724838</v>
          </cell>
          <cell r="L98">
            <v>38.356186671337909</v>
          </cell>
          <cell r="M98">
            <v>10370385.786036627</v>
          </cell>
          <cell r="N98">
            <v>0.97713286625724838</v>
          </cell>
          <cell r="O98">
            <v>42.814309926837034</v>
          </cell>
          <cell r="P98"/>
          <cell r="Q98">
            <v>100102.94367501666</v>
          </cell>
        </row>
        <row r="99">
          <cell r="D99">
            <v>39179</v>
          </cell>
          <cell r="E99" t="str">
            <v/>
          </cell>
          <cell r="F99">
            <v>103902.51102530623</v>
          </cell>
          <cell r="G99">
            <v>720631.27706193167</v>
          </cell>
          <cell r="H99">
            <v>1.0284145651977956</v>
          </cell>
          <cell r="I99">
            <v>37.770520681776709</v>
          </cell>
          <cell r="J99">
            <v>10474288.297061933</v>
          </cell>
          <cell r="K99">
            <v>0.97770119751936591</v>
          </cell>
          <cell r="L99">
            <v>38.308028474876643</v>
          </cell>
          <cell r="M99">
            <v>10474288.297061933</v>
          </cell>
          <cell r="N99">
            <v>0.97770119751936591</v>
          </cell>
          <cell r="O99">
            <v>42.737285170489592</v>
          </cell>
          <cell r="P99"/>
          <cell r="Q99">
            <v>100102.94367501666</v>
          </cell>
        </row>
        <row r="100">
          <cell r="D100">
            <v>39180</v>
          </cell>
          <cell r="E100" t="str">
            <v/>
          </cell>
          <cell r="F100">
            <v>130336.95561979784</v>
          </cell>
          <cell r="G100">
            <v>850968.23268172948</v>
          </cell>
          <cell r="H100">
            <v>1.0626163944843503</v>
          </cell>
          <cell r="I100">
            <v>34.723469684111151</v>
          </cell>
          <cell r="J100">
            <v>10604625.25268173</v>
          </cell>
          <cell r="K100">
            <v>0.98070363348455836</v>
          </cell>
          <cell r="L100">
            <v>38.054377757753734</v>
          </cell>
          <cell r="M100">
            <v>10604625.25268173</v>
          </cell>
          <cell r="N100">
            <v>0.98070363348455836</v>
          </cell>
          <cell r="O100">
            <v>42.33157737086006</v>
          </cell>
          <cell r="P100"/>
          <cell r="Q100">
            <v>100102.94367501666</v>
          </cell>
        </row>
        <row r="101">
          <cell r="D101">
            <v>39181</v>
          </cell>
          <cell r="E101" t="str">
            <v/>
          </cell>
          <cell r="F101">
            <v>122372.21547121865</v>
          </cell>
          <cell r="G101">
            <v>973340.44815294817</v>
          </cell>
          <cell r="H101">
            <v>1.0803772068358501</v>
          </cell>
          <cell r="I101">
            <v>33.215113062909843</v>
          </cell>
          <cell r="J101">
            <v>10726997.46815295</v>
          </cell>
          <cell r="K101">
            <v>0.98292117591717632</v>
          </cell>
          <cell r="L101">
            <v>37.867861460286825</v>
          </cell>
          <cell r="M101">
            <v>10726997.46815295</v>
          </cell>
          <cell r="N101">
            <v>0.98292117591717632</v>
          </cell>
          <cell r="O101">
            <v>42.033242614082312</v>
          </cell>
          <cell r="P101"/>
          <cell r="Q101">
            <v>100102.94367501666</v>
          </cell>
        </row>
        <row r="102">
          <cell r="D102">
            <v>39182</v>
          </cell>
          <cell r="E102" t="str">
            <v/>
          </cell>
          <cell r="F102">
            <v>120755.89676964456</v>
          </cell>
          <cell r="G102">
            <v>1094096.3449225926</v>
          </cell>
          <cell r="H102">
            <v>1.0929712002022309</v>
          </cell>
          <cell r="I102">
            <v>32.176253154055665</v>
          </cell>
          <cell r="J102">
            <v>10847753.364922594</v>
          </cell>
          <cell r="K102">
            <v>0.98495164921103884</v>
          </cell>
          <cell r="L102">
            <v>37.697694687721352</v>
          </cell>
          <cell r="M102">
            <v>10847753.364922594</v>
          </cell>
          <cell r="N102">
            <v>0.98495164921103884</v>
          </cell>
          <cell r="O102">
            <v>41.761063797696039</v>
          </cell>
          <cell r="P102"/>
          <cell r="Q102">
            <v>100102.94367501666</v>
          </cell>
        </row>
        <row r="103">
          <cell r="D103">
            <v>39183</v>
          </cell>
          <cell r="E103" t="str">
            <v/>
          </cell>
          <cell r="F103">
            <v>110727.77385655306</v>
          </cell>
          <cell r="G103">
            <v>1204824.1187791456</v>
          </cell>
          <cell r="H103">
            <v>1.0941682764009935</v>
          </cell>
          <cell r="I103">
            <v>32.07883207014234</v>
          </cell>
          <cell r="J103">
            <v>10958481.138779147</v>
          </cell>
          <cell r="K103">
            <v>0.98604321486587543</v>
          </cell>
          <cell r="L103">
            <v>37.606457578862106</v>
          </cell>
          <cell r="M103">
            <v>10958481.138779147</v>
          </cell>
          <cell r="N103">
            <v>0.98604321486587543</v>
          </cell>
          <cell r="O103">
            <v>41.615136270002175</v>
          </cell>
          <cell r="P103"/>
          <cell r="Q103">
            <v>100102.94367501666</v>
          </cell>
        </row>
        <row r="104">
          <cell r="D104">
            <v>39184</v>
          </cell>
          <cell r="E104" t="str">
            <v/>
          </cell>
          <cell r="F104">
            <v>123344.57204478084</v>
          </cell>
          <cell r="G104">
            <v>1328168.6908239266</v>
          </cell>
          <cell r="H104">
            <v>1.1056690260243618</v>
          </cell>
          <cell r="I104">
            <v>31.154558061865977</v>
          </cell>
          <cell r="J104">
            <v>11081825.710823927</v>
          </cell>
          <cell r="K104">
            <v>0.98824041620352165</v>
          </cell>
          <cell r="L104">
            <v>37.423322994839367</v>
          </cell>
          <cell r="M104">
            <v>11081825.710823927</v>
          </cell>
          <cell r="N104">
            <v>0.98824041620352165</v>
          </cell>
          <cell r="O104">
            <v>41.32224069463377</v>
          </cell>
          <cell r="P104"/>
          <cell r="Q104">
            <v>100102.94367501666</v>
          </cell>
        </row>
        <row r="105">
          <cell r="D105">
            <v>39185</v>
          </cell>
          <cell r="E105" t="str">
            <v/>
          </cell>
          <cell r="F105">
            <v>104380.54889729436</v>
          </cell>
          <cell r="G105">
            <v>1432549.2397212209</v>
          </cell>
          <cell r="H105">
            <v>1.1008277211199853</v>
          </cell>
          <cell r="I105">
            <v>31.5410585687641</v>
          </cell>
          <cell r="J105">
            <v>11186206.259721221</v>
          </cell>
          <cell r="K105">
            <v>0.98872255090704719</v>
          </cell>
          <cell r="L105">
            <v>37.383229733681013</v>
          </cell>
          <cell r="M105">
            <v>11186206.259721221</v>
          </cell>
          <cell r="N105">
            <v>0.98872255090704719</v>
          </cell>
          <cell r="O105">
            <v>41.258121234102305</v>
          </cell>
          <cell r="P105"/>
          <cell r="Q105">
            <v>100102.94367501666</v>
          </cell>
        </row>
        <row r="106">
          <cell r="D106">
            <v>39186</v>
          </cell>
          <cell r="E106" t="str">
            <v/>
          </cell>
          <cell r="F106">
            <v>112946.50092556659</v>
          </cell>
          <cell r="G106">
            <v>1545495.7406467875</v>
          </cell>
          <cell r="H106">
            <v>1.1027902761953776</v>
          </cell>
          <cell r="I106">
            <v>31.383928761661494</v>
          </cell>
          <cell r="J106">
            <v>11299152.760646788</v>
          </cell>
          <cell r="K106">
            <v>0.98994671294932934</v>
          </cell>
          <cell r="L106">
            <v>37.28158020276647</v>
          </cell>
          <cell r="M106">
            <v>11299152.760646788</v>
          </cell>
          <cell r="N106">
            <v>0.98994671294932934</v>
          </cell>
          <cell r="O106">
            <v>41.095564366331359</v>
          </cell>
          <cell r="P106"/>
          <cell r="Q106">
            <v>100102.94367501666</v>
          </cell>
        </row>
        <row r="107">
          <cell r="D107">
            <v>39187</v>
          </cell>
          <cell r="E107" t="str">
            <v/>
          </cell>
          <cell r="F107">
            <v>127198.24401426078</v>
          </cell>
          <cell r="G107">
            <v>1672693.9846610483</v>
          </cell>
          <cell r="H107">
            <v>1.1139825485328614</v>
          </cell>
          <cell r="I107">
            <v>30.499579158550539</v>
          </cell>
          <cell r="J107">
            <v>11426351.00466105</v>
          </cell>
          <cell r="K107">
            <v>0.99238736405641192</v>
          </cell>
          <cell r="L107">
            <v>37.07955676193896</v>
          </cell>
          <cell r="M107">
            <v>11426351.00466105</v>
          </cell>
          <cell r="N107">
            <v>0.99238736405641192</v>
          </cell>
          <cell r="O107">
            <v>40.772525734700736</v>
          </cell>
          <cell r="P107"/>
          <cell r="Q107">
            <v>100102.94367501666</v>
          </cell>
        </row>
        <row r="108">
          <cell r="D108">
            <v>39188</v>
          </cell>
          <cell r="E108" t="str">
            <v/>
          </cell>
          <cell r="F108">
            <v>146258.6669710344</v>
          </cell>
          <cell r="G108">
            <v>1818952.6516320826</v>
          </cell>
          <cell r="H108">
            <v>1.1356763003501777</v>
          </cell>
          <cell r="I108">
            <v>28.842067926926973</v>
          </cell>
          <cell r="J108">
            <v>11572609.671632085</v>
          </cell>
          <cell r="K108">
            <v>0.99642708705579186</v>
          </cell>
          <cell r="L108">
            <v>36.747039997262789</v>
          </cell>
          <cell r="M108">
            <v>11572609.671632085</v>
          </cell>
          <cell r="N108">
            <v>0.99642708705579186</v>
          </cell>
          <cell r="O108">
            <v>40.240958246234314</v>
          </cell>
          <cell r="P108"/>
          <cell r="Q108">
            <v>100102.94367501666</v>
          </cell>
        </row>
        <row r="109">
          <cell r="D109">
            <v>39189</v>
          </cell>
          <cell r="E109" t="str">
            <v/>
          </cell>
          <cell r="F109">
            <v>126948.66913246355</v>
          </cell>
          <cell r="G109">
            <v>1945901.3207645463</v>
          </cell>
          <cell r="H109">
            <v>1.1434707049774078</v>
          </cell>
          <cell r="I109">
            <v>28.264627700793799</v>
          </cell>
          <cell r="J109">
            <v>11699558.340764549</v>
          </cell>
          <cell r="K109">
            <v>0.99874934244791624</v>
          </cell>
          <cell r="L109">
            <v>36.556945768165896</v>
          </cell>
          <cell r="M109">
            <v>11699558.340764549</v>
          </cell>
          <cell r="N109">
            <v>0.99874934244791624</v>
          </cell>
          <cell r="O109">
            <v>39.937163163354029</v>
          </cell>
          <cell r="P109"/>
          <cell r="Q109">
            <v>100102.94367501666</v>
          </cell>
        </row>
        <row r="110">
          <cell r="D110">
            <v>39190</v>
          </cell>
          <cell r="E110" t="str">
            <v/>
          </cell>
          <cell r="F110">
            <v>115201.37522331193</v>
          </cell>
          <cell r="G110">
            <v>2061102.6959878581</v>
          </cell>
          <cell r="H110">
            <v>1.1438795017297447</v>
          </cell>
          <cell r="I110">
            <v>28.234604570009324</v>
          </cell>
          <cell r="J110">
            <v>11814759.715987861</v>
          </cell>
          <cell r="K110">
            <v>1.0000379173878127</v>
          </cell>
          <cell r="L110">
            <v>36.451798273665815</v>
          </cell>
          <cell r="M110">
            <v>11814759.715987861</v>
          </cell>
          <cell r="N110">
            <v>1.0000379173878127</v>
          </cell>
          <cell r="O110">
            <v>39.769158255422553</v>
          </cell>
          <cell r="P110"/>
          <cell r="Q110">
            <v>100102.94367501666</v>
          </cell>
        </row>
        <row r="111">
          <cell r="D111">
            <v>39191</v>
          </cell>
          <cell r="E111" t="str">
            <v/>
          </cell>
          <cell r="F111">
            <v>106937.5355634282</v>
          </cell>
          <cell r="G111">
            <v>2168040.2315512863</v>
          </cell>
          <cell r="H111">
            <v>1.1399003507670167</v>
          </cell>
          <cell r="I111">
            <v>28.527953507631221</v>
          </cell>
          <cell r="J111">
            <v>11921697.251551289</v>
          </cell>
          <cell r="K111">
            <v>1.0006112394034516</v>
          </cell>
          <cell r="L111">
            <v>36.405091491500087</v>
          </cell>
          <cell r="M111">
            <v>11921697.251551289</v>
          </cell>
          <cell r="N111">
            <v>1.0006112394034516</v>
          </cell>
          <cell r="O111">
            <v>39.694538554499246</v>
          </cell>
          <cell r="P111"/>
          <cell r="Q111">
            <v>100102.94367501666</v>
          </cell>
        </row>
        <row r="112">
          <cell r="D112">
            <v>39192</v>
          </cell>
          <cell r="E112" t="str">
            <v/>
          </cell>
          <cell r="F112">
            <v>98253.225308765614</v>
          </cell>
          <cell r="G112">
            <v>2266293.456860052</v>
          </cell>
          <cell r="H112">
            <v>1.1319814251504698</v>
          </cell>
          <cell r="I112">
            <v>29.119127010626954</v>
          </cell>
          <cell r="J112">
            <v>12019950.476860054</v>
          </cell>
          <cell r="K112">
            <v>1.0004521897197438</v>
          </cell>
          <cell r="L112">
            <v>36.418044077221943</v>
          </cell>
          <cell r="M112">
            <v>12019950.476860054</v>
          </cell>
          <cell r="N112">
            <v>1.0004521897197438</v>
          </cell>
          <cell r="O112">
            <v>39.715231327118182</v>
          </cell>
          <cell r="P112"/>
          <cell r="Q112">
            <v>100102.94367501666</v>
          </cell>
        </row>
        <row r="113">
          <cell r="D113">
            <v>39193</v>
          </cell>
          <cell r="E113" t="str">
            <v/>
          </cell>
          <cell r="F113">
            <v>104866.77334005988</v>
          </cell>
          <cell r="G113">
            <v>2371160.2302001119</v>
          </cell>
          <cell r="H113">
            <v>1.1279627528323253</v>
          </cell>
          <cell r="I113">
            <v>29.422904908823668</v>
          </cell>
          <cell r="J113">
            <v>12124817.250200113</v>
          </cell>
          <cell r="K113">
            <v>1.0008416830688884</v>
          </cell>
          <cell r="L113">
            <v>36.38633117515495</v>
          </cell>
          <cell r="M113">
            <v>12124817.250200113</v>
          </cell>
          <cell r="N113">
            <v>1.0008416830688884</v>
          </cell>
          <cell r="O113">
            <v>39.664568222452615</v>
          </cell>
          <cell r="P113"/>
          <cell r="Q113">
            <v>100102.94367501666</v>
          </cell>
        </row>
        <row r="114">
          <cell r="D114">
            <v>39194</v>
          </cell>
          <cell r="E114" t="str">
            <v/>
          </cell>
          <cell r="F114">
            <v>112429.56168284852</v>
          </cell>
          <cell r="G114">
            <v>2483589.7918829606</v>
          </cell>
          <cell r="H114">
            <v>1.1277435102416862</v>
          </cell>
          <cell r="I114">
            <v>29.43955104135577</v>
          </cell>
          <cell r="J114">
            <v>12237246.811882962</v>
          </cell>
          <cell r="K114">
            <v>1.0018439458734534</v>
          </cell>
          <cell r="L114">
            <v>36.304825588128388</v>
          </cell>
          <cell r="M114">
            <v>12237246.811882962</v>
          </cell>
          <cell r="N114">
            <v>1.0018439458734534</v>
          </cell>
          <cell r="O114">
            <v>39.534370391598017</v>
          </cell>
          <cell r="P114"/>
          <cell r="Q114">
            <v>100102.94367501666</v>
          </cell>
        </row>
        <row r="115">
          <cell r="D115">
            <v>39195</v>
          </cell>
          <cell r="E115" t="str">
            <v/>
          </cell>
          <cell r="F115">
            <v>108321.38572830391</v>
          </cell>
          <cell r="G115">
            <v>2591911.1776112644</v>
          </cell>
          <cell r="H115">
            <v>1.1257590056170319</v>
          </cell>
          <cell r="I115">
            <v>29.590570966336351</v>
          </cell>
          <cell r="J115">
            <v>12345568.197611265</v>
          </cell>
          <cell r="K115">
            <v>1.0024963186588285</v>
          </cell>
          <cell r="L115">
            <v>36.251850647531938</v>
          </cell>
          <cell r="M115">
            <v>12345568.197611265</v>
          </cell>
          <cell r="N115">
            <v>1.0024963186588285</v>
          </cell>
          <cell r="O115">
            <v>39.449757149159701</v>
          </cell>
          <cell r="P115"/>
          <cell r="Q115">
            <v>100102.94367501666</v>
          </cell>
        </row>
        <row r="116">
          <cell r="D116">
            <v>39196</v>
          </cell>
          <cell r="E116" t="str">
            <v/>
          </cell>
          <cell r="F116">
            <v>97895.009535393227</v>
          </cell>
          <cell r="G116">
            <v>2689806.1871466576</v>
          </cell>
          <cell r="H116">
            <v>1.1196000205711107</v>
          </cell>
          <cell r="I116">
            <v>30.063232077151724</v>
          </cell>
          <cell r="J116">
            <v>12443463.207146658</v>
          </cell>
          <cell r="K116">
            <v>1.0022983454843932</v>
          </cell>
          <cell r="L116">
            <v>36.267920338159179</v>
          </cell>
          <cell r="M116">
            <v>12443463.207146658</v>
          </cell>
          <cell r="N116">
            <v>1.0022983454843932</v>
          </cell>
          <cell r="O116">
            <v>39.475423358870934</v>
          </cell>
          <cell r="P116"/>
          <cell r="Q116">
            <v>100102.94367501666</v>
          </cell>
        </row>
        <row r="117">
          <cell r="D117">
            <v>39197</v>
          </cell>
          <cell r="E117" t="str">
            <v/>
          </cell>
          <cell r="F117">
            <v>99994.558814263335</v>
          </cell>
          <cell r="G117">
            <v>2789800.745960921</v>
          </cell>
          <cell r="H117">
            <v>1.1147727103882119</v>
          </cell>
          <cell r="I117">
            <v>30.437899010827895</v>
          </cell>
          <cell r="J117">
            <v>12543457.765960921</v>
          </cell>
          <cell r="K117">
            <v>1.0022713015263951</v>
          </cell>
          <cell r="L117">
            <v>36.270115958941759</v>
          </cell>
          <cell r="M117">
            <v>12543457.765960921</v>
          </cell>
          <cell r="N117">
            <v>1.0022713015263951</v>
          </cell>
          <cell r="O117">
            <v>39.478930218251826</v>
          </cell>
          <cell r="P117"/>
          <cell r="Q117">
            <v>100102.94367501666</v>
          </cell>
        </row>
        <row r="118">
          <cell r="D118">
            <v>39198</v>
          </cell>
          <cell r="E118" t="str">
            <v/>
          </cell>
          <cell r="F118">
            <v>125922.23505085614</v>
          </cell>
          <cell r="G118">
            <v>2915722.9810117772</v>
          </cell>
          <cell r="H118">
            <v>1.1202786597509853</v>
          </cell>
          <cell r="I118">
            <v>30.010856587832592</v>
          </cell>
          <cell r="J118">
            <v>12669380.001011778</v>
          </cell>
          <cell r="K118">
            <v>1.0042999700109931</v>
          </cell>
          <cell r="L118">
            <v>36.105704004377756</v>
          </cell>
          <cell r="M118">
            <v>12669380.001011778</v>
          </cell>
          <cell r="N118">
            <v>1.0042999700109931</v>
          </cell>
          <cell r="O118">
            <v>39.216367964843492</v>
          </cell>
          <cell r="P118"/>
          <cell r="Q118">
            <v>100102.94367501666</v>
          </cell>
        </row>
        <row r="119">
          <cell r="D119">
            <v>39199</v>
          </cell>
          <cell r="E119" t="str">
            <v/>
          </cell>
          <cell r="F119">
            <v>113855.25866723257</v>
          </cell>
          <cell r="G119">
            <v>3029578.2396790097</v>
          </cell>
          <cell r="H119">
            <v>1.1209121065797096</v>
          </cell>
          <cell r="I119">
            <v>29.962034780653134</v>
          </cell>
          <cell r="J119">
            <v>12783235.25967901</v>
          </cell>
          <cell r="K119">
            <v>1.0053476794666611</v>
          </cell>
          <cell r="L119">
            <v>36.021023144063371</v>
          </cell>
          <cell r="M119">
            <v>12783235.25967901</v>
          </cell>
          <cell r="N119">
            <v>1.0053476794666611</v>
          </cell>
          <cell r="O119">
            <v>39.081165632157187</v>
          </cell>
          <cell r="P119"/>
          <cell r="Q119">
            <v>100102.94367501666</v>
          </cell>
        </row>
        <row r="120">
          <cell r="D120">
            <v>39200</v>
          </cell>
          <cell r="E120" t="str">
            <v/>
          </cell>
          <cell r="F120">
            <v>113075.32195937716</v>
          </cell>
          <cell r="G120">
            <v>3142653.5616383869</v>
          </cell>
          <cell r="H120">
            <v>1.1212220448356589</v>
          </cell>
          <cell r="I120">
            <v>29.938169994297571</v>
          </cell>
          <cell r="J120">
            <v>12896310.581638386</v>
          </cell>
          <cell r="K120">
            <v>1.0063181616136814</v>
          </cell>
          <cell r="L120">
            <v>35.942723896538055</v>
          </cell>
          <cell r="M120">
            <v>12896310.581638386</v>
          </cell>
          <cell r="N120">
            <v>1.0063181616136814</v>
          </cell>
          <cell r="O120">
            <v>38.956172223124995</v>
          </cell>
          <cell r="P120"/>
          <cell r="Q120">
            <v>100102.94367501666</v>
          </cell>
        </row>
        <row r="121">
          <cell r="D121">
            <v>39201</v>
          </cell>
          <cell r="E121" t="str">
            <v/>
          </cell>
          <cell r="F121">
            <v>119187.80416366419</v>
          </cell>
          <cell r="G121">
            <v>3261841.365802051</v>
          </cell>
          <cell r="H121">
            <v>1.1236161929572157</v>
          </cell>
          <cell r="I121">
            <v>29.754336678328318</v>
          </cell>
          <cell r="J121">
            <v>13015498.385802051</v>
          </cell>
          <cell r="K121">
            <v>1.0077468692700973</v>
          </cell>
          <cell r="L121">
            <v>35.827699171022218</v>
          </cell>
          <cell r="M121">
            <v>13015498.385802051</v>
          </cell>
          <cell r="N121">
            <v>1.0077468692700973</v>
          </cell>
          <cell r="O121">
            <v>38.77258841095459</v>
          </cell>
          <cell r="P121"/>
          <cell r="Q121">
            <v>100102.94367501666</v>
          </cell>
        </row>
        <row r="122">
          <cell r="D122">
            <v>39202</v>
          </cell>
          <cell r="E122" t="str">
            <v>*</v>
          </cell>
          <cell r="F122">
            <v>122374.47719794931</v>
          </cell>
          <cell r="G122">
            <v>3384215.8430000003</v>
          </cell>
          <cell r="H122">
            <v>1.1269118631805102</v>
          </cell>
          <cell r="I122">
            <v>29.502763330319603</v>
          </cell>
          <cell r="J122">
            <v>13137872.863</v>
          </cell>
          <cell r="K122">
            <v>1.009398436352557</v>
          </cell>
          <cell r="L122">
            <v>35.695094931545</v>
          </cell>
          <cell r="M122">
            <v>13137872.863</v>
          </cell>
          <cell r="N122">
            <v>1.009398436352557</v>
          </cell>
          <cell r="O122">
            <v>38.561003877322555</v>
          </cell>
          <cell r="P122"/>
          <cell r="Q122">
            <v>100102.94367501666</v>
          </cell>
        </row>
        <row r="123">
          <cell r="D123">
            <v>39203</v>
          </cell>
          <cell r="E123" t="str">
            <v/>
          </cell>
          <cell r="F123">
            <v>112012.90644775108</v>
          </cell>
          <cell r="G123">
            <v>112012.90644775108</v>
          </cell>
          <cell r="H123">
            <v>1.1858781964928427</v>
          </cell>
          <cell r="I123">
            <v>24.513845844928163</v>
          </cell>
          <cell r="J123">
            <v>13249885.769447751</v>
          </cell>
          <cell r="K123">
            <v>1.0106699473027676</v>
          </cell>
          <cell r="L123">
            <v>36.195459140745342</v>
          </cell>
          <cell r="M123">
            <v>13249885.769447751</v>
          </cell>
          <cell r="N123">
            <v>1.0106699473027676</v>
          </cell>
          <cell r="O123">
            <v>38.189224257964824</v>
          </cell>
          <cell r="P123"/>
          <cell r="Q123">
            <v>94455.658919290305</v>
          </cell>
        </row>
        <row r="124">
          <cell r="D124">
            <v>39204</v>
          </cell>
          <cell r="E124" t="str">
            <v/>
          </cell>
          <cell r="F124">
            <v>163579.23353769939</v>
          </cell>
          <cell r="G124">
            <v>275592.13998545049</v>
          </cell>
          <cell r="H124">
            <v>1.4588439863668528</v>
          </cell>
          <cell r="I124">
            <v>11.038822290113314</v>
          </cell>
          <cell r="J124">
            <v>13413465.002985451</v>
          </cell>
          <cell r="K124">
            <v>1.015828488130647</v>
          </cell>
          <cell r="L124">
            <v>35.732316758067192</v>
          </cell>
          <cell r="M124">
            <v>13413465.002985451</v>
          </cell>
          <cell r="N124">
            <v>1.015828488130647</v>
          </cell>
          <cell r="O124">
            <v>37.594118416130875</v>
          </cell>
          <cell r="P124"/>
          <cell r="Q124">
            <v>94455.658919290305</v>
          </cell>
        </row>
        <row r="125">
          <cell r="D125">
            <v>39205</v>
          </cell>
          <cell r="E125" t="str">
            <v/>
          </cell>
          <cell r="F125">
            <v>150855.11781458321</v>
          </cell>
          <cell r="G125">
            <v>426447.25780003367</v>
          </cell>
          <cell r="H125">
            <v>1.5049292711494071</v>
          </cell>
          <cell r="I125">
            <v>9.5992978416329038</v>
          </cell>
          <cell r="J125">
            <v>13564320.120800035</v>
          </cell>
          <cell r="K125">
            <v>1.0199569732397993</v>
          </cell>
          <cell r="L125">
            <v>35.364840127533469</v>
          </cell>
          <cell r="M125">
            <v>13564320.120800035</v>
          </cell>
          <cell r="N125">
            <v>1.0199569732397993</v>
          </cell>
          <cell r="O125">
            <v>37.122111065593323</v>
          </cell>
          <cell r="P125"/>
          <cell r="Q125">
            <v>94455.658919290305</v>
          </cell>
        </row>
        <row r="126">
          <cell r="D126">
            <v>39206</v>
          </cell>
          <cell r="E126" t="str">
            <v/>
          </cell>
          <cell r="F126">
            <v>127308.08494061374</v>
          </cell>
          <cell r="G126">
            <v>553755.34274064738</v>
          </cell>
          <cell r="H126">
            <v>1.4656489327278308</v>
          </cell>
          <cell r="I126">
            <v>10.814091649750047</v>
          </cell>
          <cell r="J126">
            <v>13691628.205740649</v>
          </cell>
          <cell r="K126">
            <v>1.0222691155638928</v>
          </cell>
          <cell r="L126">
            <v>35.160274576012796</v>
          </cell>
          <cell r="M126">
            <v>13691628.205740649</v>
          </cell>
          <cell r="N126">
            <v>1.0222691155638928</v>
          </cell>
          <cell r="O126">
            <v>36.859434028150638</v>
          </cell>
          <cell r="P126"/>
          <cell r="Q126">
            <v>94455.658919290305</v>
          </cell>
        </row>
        <row r="127">
          <cell r="D127">
            <v>39207</v>
          </cell>
          <cell r="E127" t="str">
            <v/>
          </cell>
          <cell r="F127">
            <v>126949.15232133141</v>
          </cell>
          <cell r="G127">
            <v>680704.49506197881</v>
          </cell>
          <cell r="H127">
            <v>1.4413207273131652</v>
          </cell>
          <cell r="I127">
            <v>11.637966920744757</v>
          </cell>
          <cell r="J127">
            <v>13818577.35806198</v>
          </cell>
          <cell r="K127">
            <v>1.0245222622789005</v>
          </cell>
          <cell r="L127">
            <v>34.961784405838749</v>
          </cell>
          <cell r="M127">
            <v>13818577.35806198</v>
          </cell>
          <cell r="N127">
            <v>1.0245222622789005</v>
          </cell>
          <cell r="O127">
            <v>36.604617572254227</v>
          </cell>
          <cell r="P127"/>
          <cell r="Q127">
            <v>94455.658919290305</v>
          </cell>
        </row>
        <row r="128">
          <cell r="D128">
            <v>39208</v>
          </cell>
          <cell r="E128" t="str">
            <v/>
          </cell>
          <cell r="F128">
            <v>115052.60658190933</v>
          </cell>
          <cell r="G128">
            <v>795757.10164388816</v>
          </cell>
          <cell r="H128">
            <v>1.4041105120090265</v>
          </cell>
          <cell r="I128">
            <v>13.012860825602235</v>
          </cell>
          <cell r="J128">
            <v>13933629.96464389</v>
          </cell>
          <cell r="K128">
            <v>1.0258681835704861</v>
          </cell>
          <cell r="L128">
            <v>34.843619049759845</v>
          </cell>
          <cell r="M128">
            <v>13933629.96464389</v>
          </cell>
          <cell r="N128">
            <v>1.0258681835704861</v>
          </cell>
          <cell r="O128">
            <v>36.452949611112771</v>
          </cell>
          <cell r="P128"/>
          <cell r="Q128">
            <v>94455.658919290305</v>
          </cell>
        </row>
        <row r="129">
          <cell r="D129">
            <v>39209</v>
          </cell>
          <cell r="E129" t="str">
            <v/>
          </cell>
          <cell r="F129">
            <v>132006.63067948847</v>
          </cell>
          <cell r="G129">
            <v>927763.73232337669</v>
          </cell>
          <cell r="H129">
            <v>1.4031734843906638</v>
          </cell>
          <cell r="I129">
            <v>13.049364522433859</v>
          </cell>
          <cell r="J129">
            <v>14065636.595323378</v>
          </cell>
          <cell r="K129">
            <v>1.0284351391422288</v>
          </cell>
          <cell r="L129">
            <v>34.619088824294685</v>
          </cell>
          <cell r="M129">
            <v>14065636.595323378</v>
          </cell>
          <cell r="N129">
            <v>1.0284351391422288</v>
          </cell>
          <cell r="O129">
            <v>36.164824761846525</v>
          </cell>
          <cell r="P129"/>
          <cell r="Q129">
            <v>94455.658919290305</v>
          </cell>
        </row>
        <row r="130">
          <cell r="D130">
            <v>39210</v>
          </cell>
          <cell r="E130" t="str">
            <v/>
          </cell>
          <cell r="F130">
            <v>110481.32233337888</v>
          </cell>
          <cell r="G130">
            <v>1038245.0546567555</v>
          </cell>
          <cell r="H130">
            <v>1.3739847174533855</v>
          </cell>
          <cell r="I130">
            <v>14.235173511289101</v>
          </cell>
          <cell r="J130">
            <v>14176117.917656757</v>
          </cell>
          <cell r="K130">
            <v>1.0294038136968433</v>
          </cell>
          <cell r="L130">
            <v>34.534644478829243</v>
          </cell>
          <cell r="M130">
            <v>14176117.917656757</v>
          </cell>
          <cell r="N130">
            <v>1.0294038136968433</v>
          </cell>
          <cell r="O130">
            <v>36.05648596426326</v>
          </cell>
          <cell r="P130"/>
          <cell r="Q130">
            <v>94455.658919290305</v>
          </cell>
        </row>
        <row r="131">
          <cell r="D131">
            <v>39211</v>
          </cell>
          <cell r="E131" t="str">
            <v/>
          </cell>
          <cell r="F131">
            <v>105479.86554289727</v>
          </cell>
          <cell r="G131">
            <v>1143724.9201996529</v>
          </cell>
          <cell r="H131">
            <v>1.3453989749564614</v>
          </cell>
          <cell r="I131">
            <v>15.492008984017636</v>
          </cell>
          <cell r="J131">
            <v>14281597.783199655</v>
          </cell>
          <cell r="K131">
            <v>1.0299985821508406</v>
          </cell>
          <cell r="L131">
            <v>34.482872864439287</v>
          </cell>
          <cell r="M131">
            <v>14281597.783199655</v>
          </cell>
          <cell r="N131">
            <v>1.0299985821508406</v>
          </cell>
          <cell r="O131">
            <v>35.990071485178746</v>
          </cell>
          <cell r="P131"/>
          <cell r="Q131">
            <v>94455.658919290305</v>
          </cell>
        </row>
        <row r="132">
          <cell r="D132">
            <v>39212</v>
          </cell>
          <cell r="E132" t="str">
            <v/>
          </cell>
          <cell r="F132">
            <v>91951.37468957754</v>
          </cell>
          <cell r="G132">
            <v>1235676.2948892305</v>
          </cell>
          <cell r="H132">
            <v>1.3082077972110502</v>
          </cell>
          <cell r="I132">
            <v>17.278497003341275</v>
          </cell>
          <cell r="J132">
            <v>14373549.157889232</v>
          </cell>
          <cell r="K132">
            <v>1.0296162196553416</v>
          </cell>
          <cell r="L132">
            <v>34.516148842932658</v>
          </cell>
          <cell r="M132">
            <v>14373549.157889232</v>
          </cell>
          <cell r="N132">
            <v>1.0296162196553416</v>
          </cell>
          <cell r="O132">
            <v>36.032758529158968</v>
          </cell>
          <cell r="P132"/>
          <cell r="Q132">
            <v>94455.658919290305</v>
          </cell>
        </row>
        <row r="133">
          <cell r="D133">
            <v>39213</v>
          </cell>
          <cell r="E133" t="str">
            <v/>
          </cell>
          <cell r="F133">
            <v>73807.71084765991</v>
          </cell>
          <cell r="G133">
            <v>1309484.0057368905</v>
          </cell>
          <cell r="H133">
            <v>1.2603162360367974</v>
          </cell>
          <cell r="I133">
            <v>19.850519705125713</v>
          </cell>
          <cell r="J133">
            <v>14447356.868736891</v>
          </cell>
          <cell r="K133">
            <v>1.0279480515485044</v>
          </cell>
          <cell r="L133">
            <v>34.661609785091208</v>
          </cell>
          <cell r="M133">
            <v>14447356.868736891</v>
          </cell>
          <cell r="N133">
            <v>1.0279480515485044</v>
          </cell>
          <cell r="O133">
            <v>36.219382361964449</v>
          </cell>
          <cell r="P133"/>
          <cell r="Q133">
            <v>94455.658919290305</v>
          </cell>
        </row>
        <row r="134">
          <cell r="D134">
            <v>39214</v>
          </cell>
          <cell r="E134" t="str">
            <v/>
          </cell>
          <cell r="F134">
            <v>90479.805895846803</v>
          </cell>
          <cell r="G134">
            <v>1399963.8116327373</v>
          </cell>
          <cell r="H134">
            <v>1.2351155272664029</v>
          </cell>
          <cell r="I134">
            <v>21.335056761029779</v>
          </cell>
          <cell r="J134">
            <v>14537836.674632737</v>
          </cell>
          <cell r="K134">
            <v>1.0274804780348956</v>
          </cell>
          <cell r="L134">
            <v>34.702464396139277</v>
          </cell>
          <cell r="M134">
            <v>14537836.674632737</v>
          </cell>
          <cell r="N134">
            <v>1.0274804780348956</v>
          </cell>
          <cell r="O134">
            <v>36.27180492596365</v>
          </cell>
          <cell r="P134"/>
          <cell r="Q134">
            <v>94455.658919290305</v>
          </cell>
        </row>
        <row r="135">
          <cell r="D135">
            <v>39215</v>
          </cell>
          <cell r="E135" t="str">
            <v/>
          </cell>
          <cell r="F135">
            <v>84762.742828335831</v>
          </cell>
          <cell r="G135">
            <v>1484726.5544610731</v>
          </cell>
          <cell r="H135">
            <v>1.2091359720028323</v>
          </cell>
          <cell r="I135">
            <v>22.965307112497523</v>
          </cell>
          <cell r="J135">
            <v>14622599.417461073</v>
          </cell>
          <cell r="K135">
            <v>1.0266177246327717</v>
          </cell>
          <cell r="L135">
            <v>34.777943706062807</v>
          </cell>
          <cell r="M135">
            <v>14622599.417461073</v>
          </cell>
          <cell r="N135">
            <v>1.0266177246327717</v>
          </cell>
          <cell r="O135">
            <v>36.368663788119015</v>
          </cell>
          <cell r="P135"/>
          <cell r="Q135">
            <v>94455.658919290305</v>
          </cell>
        </row>
        <row r="136">
          <cell r="D136">
            <v>39216</v>
          </cell>
          <cell r="E136" t="str">
            <v/>
          </cell>
          <cell r="F136">
            <v>92821.856319860191</v>
          </cell>
          <cell r="G136">
            <v>1577548.4107809332</v>
          </cell>
          <cell r="H136">
            <v>1.1929621859689616</v>
          </cell>
          <cell r="I136">
            <v>24.033104220306377</v>
          </cell>
          <cell r="J136">
            <v>14715421.273780933</v>
          </cell>
          <cell r="K136">
            <v>1.0263284221748992</v>
          </cell>
          <cell r="L136">
            <v>34.803281519505369</v>
          </cell>
          <cell r="M136">
            <v>14715421.273780933</v>
          </cell>
          <cell r="N136">
            <v>1.0263284221748992</v>
          </cell>
          <cell r="O136">
            <v>36.401180738115933</v>
          </cell>
          <cell r="P136"/>
          <cell r="Q136">
            <v>94455.658919290305</v>
          </cell>
        </row>
        <row r="137">
          <cell r="D137">
            <v>39217</v>
          </cell>
          <cell r="E137" t="str">
            <v/>
          </cell>
          <cell r="F137">
            <v>99117.066940638993</v>
          </cell>
          <cell r="G137">
            <v>1676665.4777215722</v>
          </cell>
          <cell r="H137">
            <v>1.183388055238515</v>
          </cell>
          <cell r="I137">
            <v>24.684743568387614</v>
          </cell>
          <cell r="J137">
            <v>14814538.340721572</v>
          </cell>
          <cell r="K137">
            <v>1.0264790930456631</v>
          </cell>
          <cell r="L137">
            <v>34.790083659302375</v>
          </cell>
          <cell r="M137">
            <v>14814538.340721572</v>
          </cell>
          <cell r="N137">
            <v>1.0264790930456631</v>
          </cell>
          <cell r="O137">
            <v>36.384243301713035</v>
          </cell>
          <cell r="P137"/>
          <cell r="Q137">
            <v>94455.658919290305</v>
          </cell>
        </row>
        <row r="138">
          <cell r="D138">
            <v>39218</v>
          </cell>
          <cell r="E138" t="str">
            <v/>
          </cell>
          <cell r="F138">
            <v>71389.59081188438</v>
          </cell>
          <cell r="G138">
            <v>1748055.0685334564</v>
          </cell>
          <cell r="H138">
            <v>1.156663804300968</v>
          </cell>
          <cell r="I138">
            <v>26.582188824797569</v>
          </cell>
          <cell r="J138">
            <v>14885927.931533456</v>
          </cell>
          <cell r="K138">
            <v>1.0247190975830378</v>
          </cell>
          <cell r="L138">
            <v>34.944484397827189</v>
          </cell>
          <cell r="M138">
            <v>14885927.931533456</v>
          </cell>
          <cell r="N138">
            <v>1.0247190975830378</v>
          </cell>
          <cell r="O138">
            <v>36.582411195886699</v>
          </cell>
          <cell r="P138"/>
          <cell r="Q138">
            <v>94455.658919290305</v>
          </cell>
        </row>
        <row r="139">
          <cell r="D139">
            <v>39219</v>
          </cell>
          <cell r="E139" t="str">
            <v/>
          </cell>
          <cell r="F139">
            <v>68199.983790991057</v>
          </cell>
          <cell r="G139">
            <v>1816255.0523244475</v>
          </cell>
          <cell r="H139">
            <v>1.1310972123011058</v>
          </cell>
          <cell r="I139">
            <v>28.507923530540225</v>
          </cell>
          <cell r="J139">
            <v>14954127.915324448</v>
          </cell>
          <cell r="K139">
            <v>1.0227636936907243</v>
          </cell>
          <cell r="L139">
            <v>35.116632520121073</v>
          </cell>
          <cell r="M139">
            <v>14954127.915324448</v>
          </cell>
          <cell r="N139">
            <v>1.0227636936907243</v>
          </cell>
          <cell r="O139">
            <v>36.803402332998957</v>
          </cell>
          <cell r="P139"/>
          <cell r="Q139">
            <v>94455.658919290305</v>
          </cell>
        </row>
        <row r="140">
          <cell r="D140">
            <v>39220</v>
          </cell>
          <cell r="E140" t="str">
            <v/>
          </cell>
          <cell r="F140">
            <v>81057.270419995577</v>
          </cell>
          <cell r="G140">
            <v>1897312.3227444431</v>
          </cell>
          <cell r="H140">
            <v>1.115933564579076</v>
          </cell>
          <cell r="I140">
            <v>29.702082715923407</v>
          </cell>
          <cell r="J140">
            <v>15035185.185744444</v>
          </cell>
          <cell r="K140">
            <v>1.0217071013108667</v>
          </cell>
          <cell r="L140">
            <v>35.20991666514346</v>
          </cell>
          <cell r="M140">
            <v>15035185.185744444</v>
          </cell>
          <cell r="N140">
            <v>1.0217071013108667</v>
          </cell>
          <cell r="O140">
            <v>36.923172554483052</v>
          </cell>
          <cell r="P140"/>
          <cell r="Q140">
            <v>94455.658919290305</v>
          </cell>
        </row>
        <row r="141">
          <cell r="D141">
            <v>39221</v>
          </cell>
          <cell r="E141" t="str">
            <v/>
          </cell>
          <cell r="F141">
            <v>81687.279939702494</v>
          </cell>
          <cell r="G141">
            <v>1978999.6026841456</v>
          </cell>
          <cell r="H141">
            <v>1.1027171375140294</v>
          </cell>
          <cell r="I141">
            <v>30.774831477138974</v>
          </cell>
          <cell r="J141">
            <v>15116872.465684146</v>
          </cell>
          <cell r="K141">
            <v>1.0207065251577578</v>
          </cell>
          <cell r="L141">
            <v>35.298426499260493</v>
          </cell>
          <cell r="M141">
            <v>15116872.465684146</v>
          </cell>
          <cell r="N141">
            <v>1.0207065251577578</v>
          </cell>
          <cell r="O141">
            <v>37.036824625515038</v>
          </cell>
          <cell r="P141"/>
          <cell r="Q141">
            <v>94455.658919290305</v>
          </cell>
        </row>
        <row r="142">
          <cell r="D142">
            <v>39222</v>
          </cell>
          <cell r="E142" t="str">
            <v/>
          </cell>
          <cell r="F142">
            <v>96792.37944997834</v>
          </cell>
          <cell r="G142">
            <v>2075791.9821341238</v>
          </cell>
          <cell r="H142">
            <v>1.0988182211019397</v>
          </cell>
          <cell r="I142">
            <v>31.097008534577764</v>
          </cell>
          <cell r="J142">
            <v>15213664.845134124</v>
          </cell>
          <cell r="K142">
            <v>1.0207320790480565</v>
          </cell>
          <cell r="L142">
            <v>35.296163958526371</v>
          </cell>
          <cell r="M142">
            <v>15213664.845134124</v>
          </cell>
          <cell r="N142">
            <v>1.0207320790480565</v>
          </cell>
          <cell r="O142">
            <v>37.033919245159744</v>
          </cell>
          <cell r="P142"/>
          <cell r="Q142">
            <v>94455.658919290305</v>
          </cell>
        </row>
        <row r="143">
          <cell r="D143">
            <v>39223</v>
          </cell>
          <cell r="E143" t="str">
            <v/>
          </cell>
          <cell r="F143">
            <v>103904.9586561622</v>
          </cell>
          <cell r="G143">
            <v>2179696.9407902858</v>
          </cell>
          <cell r="H143">
            <v>1.0988763786749396</v>
          </cell>
          <cell r="I143">
            <v>31.092183675859008</v>
          </cell>
          <cell r="J143">
            <v>15317569.803790286</v>
          </cell>
          <cell r="K143">
            <v>1.0212315109875649</v>
          </cell>
          <cell r="L143">
            <v>35.251966077741351</v>
          </cell>
          <cell r="M143">
            <v>15317569.803790286</v>
          </cell>
          <cell r="N143">
            <v>1.0212315109875649</v>
          </cell>
          <cell r="O143">
            <v>36.977165187953844</v>
          </cell>
          <cell r="P143"/>
          <cell r="Q143">
            <v>94455.658919290305</v>
          </cell>
        </row>
        <row r="144">
          <cell r="D144">
            <v>39224</v>
          </cell>
          <cell r="E144" t="str">
            <v/>
          </cell>
          <cell r="F144">
            <v>112051.05176997444</v>
          </cell>
          <cell r="G144">
            <v>2291747.9925602605</v>
          </cell>
          <cell r="H144">
            <v>1.1028493632891201</v>
          </cell>
          <cell r="I144">
            <v>30.763951025624504</v>
          </cell>
          <cell r="J144">
            <v>15429620.85556026</v>
          </cell>
          <cell r="K144">
            <v>1.0222643981620669</v>
          </cell>
          <cell r="L144">
            <v>35.160691040111466</v>
          </cell>
          <cell r="M144">
            <v>15429620.85556026</v>
          </cell>
          <cell r="N144">
            <v>1.0222643981620669</v>
          </cell>
          <cell r="O144">
            <v>36.859968736855961</v>
          </cell>
          <cell r="P144"/>
          <cell r="Q144">
            <v>94455.658919290305</v>
          </cell>
        </row>
        <row r="145">
          <cell r="D145">
            <v>39225</v>
          </cell>
          <cell r="E145" t="str">
            <v/>
          </cell>
          <cell r="F145">
            <v>116228.37394790298</v>
          </cell>
          <cell r="G145">
            <v>2407976.3665081635</v>
          </cell>
          <cell r="H145">
            <v>1.1083997065781761</v>
          </cell>
          <cell r="I145">
            <v>30.309930810422024</v>
          </cell>
          <cell r="J145">
            <v>15545849.229508163</v>
          </cell>
          <cell r="K145">
            <v>1.023559478578719</v>
          </cell>
          <cell r="L145">
            <v>35.046497123734021</v>
          </cell>
          <cell r="M145">
            <v>15545849.229508163</v>
          </cell>
          <cell r="N145">
            <v>1.023559478578719</v>
          </cell>
          <cell r="O145">
            <v>36.713362088146248</v>
          </cell>
          <cell r="P145"/>
          <cell r="Q145">
            <v>94455.658919290305</v>
          </cell>
        </row>
        <row r="146">
          <cell r="D146">
            <v>39226</v>
          </cell>
          <cell r="E146" t="str">
            <v/>
          </cell>
          <cell r="F146">
            <v>128092.13090253819</v>
          </cell>
          <cell r="G146">
            <v>2536068.4974107016</v>
          </cell>
          <cell r="H146">
            <v>1.118720910260522</v>
          </cell>
          <cell r="I146">
            <v>29.479646227855905</v>
          </cell>
          <cell r="J146">
            <v>15673941.360410701</v>
          </cell>
          <cell r="K146">
            <v>1.0256148478628841</v>
          </cell>
          <cell r="L146">
            <v>34.865837658685471</v>
          </cell>
          <cell r="M146">
            <v>15673941.360410701</v>
          </cell>
          <cell r="N146">
            <v>1.0256148478628841</v>
          </cell>
          <cell r="O146">
            <v>36.481465961332916</v>
          </cell>
          <cell r="P146"/>
          <cell r="Q146">
            <v>94455.658919290305</v>
          </cell>
        </row>
        <row r="147">
          <cell r="D147">
            <v>39227</v>
          </cell>
          <cell r="E147" t="str">
            <v/>
          </cell>
          <cell r="F147">
            <v>135351.95241131756</v>
          </cell>
          <cell r="G147">
            <v>2671420.4498220193</v>
          </cell>
          <cell r="H147">
            <v>1.1312908005245812</v>
          </cell>
          <cell r="I147">
            <v>28.492929962901805</v>
          </cell>
          <cell r="J147">
            <v>15809293.31282202</v>
          </cell>
          <cell r="K147">
            <v>1.028117090168519</v>
          </cell>
          <cell r="L147">
            <v>34.646848857969005</v>
          </cell>
          <cell r="M147">
            <v>15809293.31282202</v>
          </cell>
          <cell r="N147">
            <v>1.028117090168519</v>
          </cell>
          <cell r="O147">
            <v>36.200442613983718</v>
          </cell>
          <cell r="P147"/>
          <cell r="Q147">
            <v>94455.658919290305</v>
          </cell>
        </row>
        <row r="148">
          <cell r="D148">
            <v>39228</v>
          </cell>
          <cell r="E148" t="str">
            <v/>
          </cell>
          <cell r="F148">
            <v>135756.25614481396</v>
          </cell>
          <cell r="G148">
            <v>2807176.705966833</v>
          </cell>
          <cell r="H148">
            <v>1.1430584051838975</v>
          </cell>
          <cell r="I148">
            <v>27.593368231395111</v>
          </cell>
          <cell r="J148">
            <v>15945049.568966834</v>
          </cell>
          <cell r="K148">
            <v>1.0306149115307592</v>
          </cell>
          <cell r="L148">
            <v>34.429286621117683</v>
          </cell>
          <cell r="M148">
            <v>15945049.568966834</v>
          </cell>
          <cell r="N148">
            <v>1.0306149115307592</v>
          </cell>
          <cell r="O148">
            <v>35.921334426843309</v>
          </cell>
          <cell r="P148"/>
          <cell r="Q148">
            <v>94455.658919290305</v>
          </cell>
        </row>
        <row r="149">
          <cell r="D149">
            <v>39229</v>
          </cell>
          <cell r="E149" t="str">
            <v/>
          </cell>
          <cell r="F149">
            <v>144457.51837956949</v>
          </cell>
          <cell r="G149">
            <v>2951634.2243464026</v>
          </cell>
          <cell r="H149">
            <v>1.1573661899951855</v>
          </cell>
          <cell r="I149">
            <v>26.530820567364167</v>
          </cell>
          <cell r="J149">
            <v>16089507.087346403</v>
          </cell>
          <cell r="K149">
            <v>1.0336414155914633</v>
          </cell>
          <cell r="L149">
            <v>34.167067623056681</v>
          </cell>
          <cell r="M149">
            <v>16089507.087346403</v>
          </cell>
          <cell r="N149">
            <v>1.0336414155914633</v>
          </cell>
          <cell r="O149">
            <v>35.585056979193084</v>
          </cell>
          <cell r="P149"/>
          <cell r="Q149">
            <v>94455.658919290305</v>
          </cell>
        </row>
        <row r="150">
          <cell r="D150">
            <v>39230</v>
          </cell>
          <cell r="E150" t="str">
            <v/>
          </cell>
          <cell r="F150">
            <v>139518.41202782531</v>
          </cell>
          <cell r="G150">
            <v>3091152.6363742277</v>
          </cell>
          <cell r="H150">
            <v>1.1687844826350628</v>
          </cell>
          <cell r="I150">
            <v>25.707156000239817</v>
          </cell>
          <cell r="J150">
            <v>16229025.499374228</v>
          </cell>
          <cell r="K150">
            <v>1.0363160205647224</v>
          </cell>
          <cell r="L150">
            <v>33.936606916182342</v>
          </cell>
          <cell r="M150">
            <v>16229025.499374228</v>
          </cell>
          <cell r="N150">
            <v>1.0363160205647224</v>
          </cell>
          <cell r="O150">
            <v>35.289623825935855</v>
          </cell>
          <cell r="P150"/>
          <cell r="Q150">
            <v>94455.658919290305</v>
          </cell>
        </row>
        <row r="151">
          <cell r="D151">
            <v>39231</v>
          </cell>
          <cell r="E151" t="str">
            <v/>
          </cell>
          <cell r="F151">
            <v>108333.47271267285</v>
          </cell>
          <cell r="G151">
            <v>3199486.1090869005</v>
          </cell>
          <cell r="H151">
            <v>1.1680306767449953</v>
          </cell>
          <cell r="I151">
            <v>25.760872417736447</v>
          </cell>
          <cell r="J151">
            <v>16337358.972086901</v>
          </cell>
          <cell r="K151">
            <v>1.0369791572522069</v>
          </cell>
          <cell r="L151">
            <v>33.879651163595881</v>
          </cell>
          <cell r="M151">
            <v>16337358.972086901</v>
          </cell>
          <cell r="N151">
            <v>1.0369791572522069</v>
          </cell>
          <cell r="O151">
            <v>35.216628549044458</v>
          </cell>
          <cell r="P151"/>
          <cell r="Q151">
            <v>94455.658919290305</v>
          </cell>
        </row>
        <row r="152">
          <cell r="D152">
            <v>39232</v>
          </cell>
          <cell r="E152" t="str">
            <v/>
          </cell>
          <cell r="F152">
            <v>110164.42080147893</v>
          </cell>
          <cell r="G152">
            <v>3309650.5298883794</v>
          </cell>
          <cell r="H152">
            <v>1.1679732648297907</v>
          </cell>
          <cell r="I152">
            <v>25.764967415639241</v>
          </cell>
          <cell r="J152">
            <v>16447523.39288838</v>
          </cell>
          <cell r="K152">
            <v>1.0377499127627854</v>
          </cell>
          <cell r="L152">
            <v>33.813544196961743</v>
          </cell>
          <cell r="M152">
            <v>16447523.39288838</v>
          </cell>
          <cell r="N152">
            <v>1.0377499127627854</v>
          </cell>
          <cell r="O152">
            <v>35.131914019315289</v>
          </cell>
          <cell r="P152"/>
          <cell r="Q152">
            <v>94455.658919290305</v>
          </cell>
        </row>
        <row r="153">
          <cell r="D153">
            <v>39233</v>
          </cell>
          <cell r="E153" t="str">
            <v>*</v>
          </cell>
          <cell r="F153">
            <v>83223.508111619914</v>
          </cell>
          <cell r="G153">
            <v>3392874.0379999992</v>
          </cell>
          <cell r="H153">
            <v>1.1587188196572007</v>
          </cell>
          <cell r="I153">
            <v>26.432127095567569</v>
          </cell>
          <cell r="J153">
            <v>16530746.901000001</v>
          </cell>
          <cell r="K153">
            <v>1.0368217800698323</v>
          </cell>
          <cell r="L153">
            <v>33.893161413207586</v>
          </cell>
          <cell r="M153">
            <v>16530746.901000001</v>
          </cell>
          <cell r="N153">
            <v>1.0368217800698323</v>
          </cell>
          <cell r="O153">
            <v>35.233942821279562</v>
          </cell>
          <cell r="P153"/>
          <cell r="Q153">
            <v>94455.658919290305</v>
          </cell>
        </row>
        <row r="154">
          <cell r="D154">
            <v>39234</v>
          </cell>
          <cell r="E154" t="str">
            <v/>
          </cell>
          <cell r="F154">
            <v>146172.40107666215</v>
          </cell>
          <cell r="G154">
            <v>146172.40107666215</v>
          </cell>
          <cell r="H154">
            <v>2.3913617300440486</v>
          </cell>
          <cell r="I154">
            <v>6.3130060701976909E-2</v>
          </cell>
          <cell r="J154">
            <v>16676919.302076662</v>
          </cell>
          <cell r="K154">
            <v>1.0419950094596091</v>
          </cell>
          <cell r="L154">
            <v>32.101647345426031</v>
          </cell>
          <cell r="M154">
            <v>16676919.302076662</v>
          </cell>
          <cell r="N154">
            <v>1.0419950094596091</v>
          </cell>
          <cell r="O154">
            <v>34.802026599467652</v>
          </cell>
          <cell r="P154"/>
          <cell r="Q154">
            <v>61125.17367833334</v>
          </cell>
        </row>
        <row r="155">
          <cell r="D155">
            <v>39235</v>
          </cell>
          <cell r="E155" t="str">
            <v/>
          </cell>
          <cell r="F155">
            <v>91737.474392651042</v>
          </cell>
          <cell r="G155">
            <v>237909.87546931318</v>
          </cell>
          <cell r="H155">
            <v>1.9460875213320139</v>
          </cell>
          <cell r="I155">
            <v>0.44670629021592578</v>
          </cell>
          <cell r="J155">
            <v>16768656.776469313</v>
          </cell>
          <cell r="K155">
            <v>1.0437406513835823</v>
          </cell>
          <cell r="L155">
            <v>31.944454200111917</v>
          </cell>
          <cell r="M155">
            <v>16768656.776469313</v>
          </cell>
          <cell r="N155">
            <v>1.0437406513835823</v>
          </cell>
          <cell r="O155">
            <v>34.621437499577411</v>
          </cell>
          <cell r="P155"/>
          <cell r="Q155">
            <v>61125.17367833334</v>
          </cell>
        </row>
        <row r="156">
          <cell r="D156">
            <v>39236</v>
          </cell>
          <cell r="E156" t="str">
            <v/>
          </cell>
          <cell r="F156">
            <v>76867.995262912824</v>
          </cell>
          <cell r="G156">
            <v>314777.870732226</v>
          </cell>
          <cell r="H156">
            <v>1.7165751947455727</v>
          </cell>
          <cell r="I156">
            <v>1.2442714022049439</v>
          </cell>
          <cell r="J156">
            <v>16845524.771732226</v>
          </cell>
          <cell r="K156">
            <v>1.0445510394134268</v>
          </cell>
          <cell r="L156">
            <v>31.871678710116093</v>
          </cell>
          <cell r="M156">
            <v>16845524.771732226</v>
          </cell>
          <cell r="N156">
            <v>1.0445510394134268</v>
          </cell>
          <cell r="O156">
            <v>34.537822556669006</v>
          </cell>
          <cell r="P156"/>
          <cell r="Q156">
            <v>61125.17367833334</v>
          </cell>
        </row>
        <row r="157">
          <cell r="D157">
            <v>39237</v>
          </cell>
          <cell r="E157" t="str">
            <v/>
          </cell>
          <cell r="F157">
            <v>75368.711326580175</v>
          </cell>
          <cell r="G157">
            <v>390146.58205880621</v>
          </cell>
          <cell r="H157">
            <v>1.5956870082362606</v>
          </cell>
          <cell r="I157">
            <v>2.132847795561621</v>
          </cell>
          <cell r="J157">
            <v>16920893.483058807</v>
          </cell>
          <cell r="K157">
            <v>1.0452626915244385</v>
          </cell>
          <cell r="L157">
            <v>31.807874107199908</v>
          </cell>
          <cell r="M157">
            <v>16920893.483058807</v>
          </cell>
          <cell r="N157">
            <v>1.0452626915244385</v>
          </cell>
          <cell r="O157">
            <v>34.46451065124738</v>
          </cell>
          <cell r="P157"/>
          <cell r="Q157">
            <v>61125.17367833334</v>
          </cell>
        </row>
        <row r="158">
          <cell r="D158">
            <v>39238</v>
          </cell>
          <cell r="E158" t="str">
            <v/>
          </cell>
          <cell r="F158">
            <v>71813.696009904321</v>
          </cell>
          <cell r="G158">
            <v>461960.27806871053</v>
          </cell>
          <cell r="H158">
            <v>1.5115221774247776</v>
          </cell>
          <cell r="I158">
            <v>3.0972720312691271</v>
          </cell>
          <cell r="J158">
            <v>16992707.179068711</v>
          </cell>
          <cell r="K158">
            <v>1.0457502099558198</v>
          </cell>
          <cell r="L158">
            <v>31.76422082975655</v>
          </cell>
          <cell r="M158">
            <v>16992707.179068711</v>
          </cell>
          <cell r="N158">
            <v>1.0457502099558198</v>
          </cell>
          <cell r="O158">
            <v>34.41435062198984</v>
          </cell>
          <cell r="P158"/>
          <cell r="Q158">
            <v>61125.17367833334</v>
          </cell>
        </row>
        <row r="159">
          <cell r="D159">
            <v>39239</v>
          </cell>
          <cell r="E159" t="str">
            <v/>
          </cell>
          <cell r="F159">
            <v>75400.728369766672</v>
          </cell>
          <cell r="G159">
            <v>537361.0064384772</v>
          </cell>
          <cell r="H159">
            <v>1.4651928550919118</v>
          </cell>
          <cell r="I159">
            <v>3.7985644790140105</v>
          </cell>
          <cell r="J159">
            <v>17068107.907438476</v>
          </cell>
          <cell r="K159">
            <v>1.0464539970238462</v>
          </cell>
          <cell r="L159">
            <v>31.701283015676253</v>
          </cell>
          <cell r="M159">
            <v>17068107.907438476</v>
          </cell>
          <cell r="N159">
            <v>1.0464539970238462</v>
          </cell>
          <cell r="O159">
            <v>34.342028588681927</v>
          </cell>
          <cell r="P159"/>
          <cell r="Q159">
            <v>61125.17367833334</v>
          </cell>
        </row>
        <row r="160">
          <cell r="D160">
            <v>39240</v>
          </cell>
          <cell r="E160" t="str">
            <v/>
          </cell>
          <cell r="F160">
            <v>62922.555685203035</v>
          </cell>
          <cell r="G160">
            <v>600283.56212368025</v>
          </cell>
          <cell r="H160">
            <v>1.4029374385155187</v>
          </cell>
          <cell r="I160">
            <v>4.9875932668228762</v>
          </cell>
          <cell r="J160">
            <v>17131030.463123679</v>
          </cell>
          <cell r="K160">
            <v>1.0463903422867509</v>
          </cell>
          <cell r="L160">
            <v>31.706971575985555</v>
          </cell>
          <cell r="M160">
            <v>17131030.463123679</v>
          </cell>
          <cell r="N160">
            <v>1.0463903422867509</v>
          </cell>
          <cell r="O160">
            <v>34.34856547538633</v>
          </cell>
          <cell r="P160"/>
          <cell r="Q160">
            <v>61125.17367833334</v>
          </cell>
        </row>
        <row r="161">
          <cell r="D161">
            <v>39241</v>
          </cell>
          <cell r="E161" t="str">
            <v/>
          </cell>
          <cell r="F161">
            <v>67354.659430768152</v>
          </cell>
          <cell r="G161">
            <v>667638.22155444836</v>
          </cell>
          <cell r="H161">
            <v>1.3653094571719433</v>
          </cell>
          <cell r="I161">
            <v>5.8721453891636521</v>
          </cell>
          <cell r="J161">
            <v>17198385.122554448</v>
          </cell>
          <cell r="K161">
            <v>1.0465968739836773</v>
          </cell>
          <cell r="L161">
            <v>31.688517527841654</v>
          </cell>
          <cell r="M161">
            <v>17198385.122554448</v>
          </cell>
          <cell r="N161">
            <v>1.0465968739836773</v>
          </cell>
          <cell r="O161">
            <v>34.327359298832668</v>
          </cell>
          <cell r="P161"/>
          <cell r="Q161">
            <v>61125.17367833334</v>
          </cell>
        </row>
        <row r="162">
          <cell r="D162">
            <v>39242</v>
          </cell>
          <cell r="E162" t="str">
            <v/>
          </cell>
          <cell r="F162">
            <v>51435.443455031345</v>
          </cell>
          <cell r="G162">
            <v>719073.66500947974</v>
          </cell>
          <cell r="H162">
            <v>1.3071058793287782</v>
          </cell>
          <cell r="I162">
            <v>7.5406680605659027</v>
          </cell>
          <cell r="J162">
            <v>17249820.566009481</v>
          </cell>
          <cell r="K162">
            <v>1.0458367111981721</v>
          </cell>
          <cell r="L162">
            <v>31.756480123180829</v>
          </cell>
          <cell r="M162">
            <v>17249820.566009481</v>
          </cell>
          <cell r="N162">
            <v>1.0458367111981721</v>
          </cell>
          <cell r="O162">
            <v>34.405455943213461</v>
          </cell>
          <cell r="P162"/>
          <cell r="Q162">
            <v>61125.17367833334</v>
          </cell>
        </row>
        <row r="163">
          <cell r="D163">
            <v>39243</v>
          </cell>
          <cell r="E163" t="str">
            <v/>
          </cell>
          <cell r="F163">
            <v>71147.768281891869</v>
          </cell>
          <cell r="G163">
            <v>790221.43329137156</v>
          </cell>
          <cell r="H163">
            <v>1.2927921275935392</v>
          </cell>
          <cell r="I163">
            <v>8.0147967381836605</v>
          </cell>
          <cell r="J163">
            <v>17320968.334291372</v>
          </cell>
          <cell r="K163">
            <v>1.0462728846030149</v>
          </cell>
          <cell r="L163">
            <v>31.717470326353514</v>
          </cell>
          <cell r="M163">
            <v>17320968.334291372</v>
          </cell>
          <cell r="N163">
            <v>1.0462728846030149</v>
          </cell>
          <cell r="O163">
            <v>34.360629813236244</v>
          </cell>
          <cell r="P163"/>
          <cell r="Q163">
            <v>61125.17367833334</v>
          </cell>
        </row>
        <row r="164">
          <cell r="D164">
            <v>39244</v>
          </cell>
          <cell r="E164" t="str">
            <v/>
          </cell>
          <cell r="F164">
            <v>81853.733761448748</v>
          </cell>
          <cell r="G164">
            <v>872075.16705282032</v>
          </cell>
          <cell r="H164">
            <v>1.2970034417958183</v>
          </cell>
          <cell r="I164">
            <v>7.8724711484333909</v>
          </cell>
          <cell r="J164">
            <v>17402822.068052821</v>
          </cell>
          <cell r="K164">
            <v>1.0473501636561959</v>
          </cell>
          <cell r="L164">
            <v>31.621278935065689</v>
          </cell>
          <cell r="M164">
            <v>17402822.068052821</v>
          </cell>
          <cell r="N164">
            <v>1.0473501636561959</v>
          </cell>
          <cell r="O164">
            <v>34.250090606015171</v>
          </cell>
          <cell r="P164"/>
          <cell r="Q164">
            <v>61125.17367833334</v>
          </cell>
        </row>
        <row r="165">
          <cell r="D165">
            <v>39245</v>
          </cell>
          <cell r="E165" t="str">
            <v/>
          </cell>
          <cell r="F165">
            <v>67800.72671722935</v>
          </cell>
          <cell r="G165">
            <v>939875.89377004968</v>
          </cell>
          <cell r="H165">
            <v>1.2813540875920131</v>
          </cell>
          <cell r="I165">
            <v>8.4136220727871738</v>
          </cell>
          <cell r="J165">
            <v>17470622.794770051</v>
          </cell>
          <cell r="K165">
            <v>1.0475768966704078</v>
          </cell>
          <cell r="L165">
            <v>31.601062100850676</v>
          </cell>
          <cell r="M165">
            <v>17470622.794770051</v>
          </cell>
          <cell r="N165">
            <v>1.0475768966704078</v>
          </cell>
          <cell r="O165">
            <v>34.226857220510368</v>
          </cell>
          <cell r="P165"/>
          <cell r="Q165">
            <v>61125.17367833334</v>
          </cell>
        </row>
        <row r="166">
          <cell r="D166">
            <v>39246</v>
          </cell>
          <cell r="E166" t="str">
            <v/>
          </cell>
          <cell r="F166">
            <v>28873.800365400632</v>
          </cell>
          <cell r="G166">
            <v>968749.69413545029</v>
          </cell>
          <cell r="H166">
            <v>1.2191246708490395</v>
          </cell>
          <cell r="I166">
            <v>10.926635632150072</v>
          </cell>
          <cell r="J166">
            <v>17499496.59513545</v>
          </cell>
          <cell r="K166">
            <v>1.0454763536106981</v>
          </cell>
          <cell r="L166">
            <v>31.788736798065777</v>
          </cell>
          <cell r="M166">
            <v>17499496.59513545</v>
          </cell>
          <cell r="N166">
            <v>1.0454763536106981</v>
          </cell>
          <cell r="O166">
            <v>34.442521036563164</v>
          </cell>
          <cell r="P166"/>
          <cell r="Q166">
            <v>61125.17367833334</v>
          </cell>
        </row>
        <row r="167">
          <cell r="D167">
            <v>39247</v>
          </cell>
          <cell r="E167" t="str">
            <v/>
          </cell>
          <cell r="F167">
            <v>71855.173080949477</v>
          </cell>
          <cell r="G167">
            <v>1040604.8672163998</v>
          </cell>
          <cell r="H167">
            <v>1.2160115810555583</v>
          </cell>
          <cell r="I167">
            <v>11.068898182359209</v>
          </cell>
          <cell r="J167">
            <v>17571351.768216401</v>
          </cell>
          <cell r="K167">
            <v>1.0459495989403995</v>
          </cell>
          <cell r="L167">
            <v>31.746380339426871</v>
          </cell>
          <cell r="M167">
            <v>17571351.768216401</v>
          </cell>
          <cell r="N167">
            <v>1.0459495989403995</v>
          </cell>
          <cell r="O167">
            <v>34.393850419113093</v>
          </cell>
          <cell r="P167"/>
          <cell r="Q167">
            <v>61125.17367833334</v>
          </cell>
        </row>
        <row r="168">
          <cell r="D168">
            <v>39248</v>
          </cell>
          <cell r="E168" t="str">
            <v/>
          </cell>
          <cell r="F168">
            <v>82909.875046408153</v>
          </cell>
          <cell r="G168">
            <v>1123514.7422628079</v>
          </cell>
          <cell r="H168">
            <v>1.2253704703021602</v>
          </cell>
          <cell r="I168">
            <v>10.646252677198554</v>
          </cell>
          <cell r="J168">
            <v>17654261.643262811</v>
          </cell>
          <cell r="K168">
            <v>1.0470750678032441</v>
          </cell>
          <cell r="L168">
            <v>31.64582133999604</v>
          </cell>
          <cell r="M168">
            <v>17654261.643262811</v>
          </cell>
          <cell r="N168">
            <v>1.0470750678032441</v>
          </cell>
          <cell r="O168">
            <v>34.278294503104881</v>
          </cell>
          <cell r="P168"/>
          <cell r="Q168">
            <v>61125.17367833334</v>
          </cell>
        </row>
        <row r="169">
          <cell r="D169">
            <v>39249</v>
          </cell>
          <cell r="E169" t="str">
            <v/>
          </cell>
          <cell r="F169">
            <v>73590.429282849349</v>
          </cell>
          <cell r="G169">
            <v>1197105.1715456573</v>
          </cell>
          <cell r="H169">
            <v>1.2240304398206441</v>
          </cell>
          <cell r="I169">
            <v>10.705846577029588</v>
          </cell>
          <cell r="J169">
            <v>17727852.072545659</v>
          </cell>
          <cell r="K169">
            <v>1.0476416655987835</v>
          </cell>
          <cell r="L169">
            <v>31.595288739742134</v>
          </cell>
          <cell r="M169">
            <v>17727852.072545659</v>
          </cell>
          <cell r="N169">
            <v>1.0476416655987835</v>
          </cell>
          <cell r="O169">
            <v>34.22022235201986</v>
          </cell>
          <cell r="P169"/>
          <cell r="Q169">
            <v>61125.17367833334</v>
          </cell>
        </row>
        <row r="170">
          <cell r="D170">
            <v>39250</v>
          </cell>
          <cell r="E170" t="str">
            <v/>
          </cell>
          <cell r="F170">
            <v>99825.034833085767</v>
          </cell>
          <cell r="G170">
            <v>1296930.2063787431</v>
          </cell>
          <cell r="H170">
            <v>1.2480948118265738</v>
          </cell>
          <cell r="I170">
            <v>9.6810167761402273</v>
          </cell>
          <cell r="J170">
            <v>17827677.107378744</v>
          </cell>
          <cell r="K170">
            <v>1.0497489597504972</v>
          </cell>
          <cell r="L170">
            <v>31.40788864749835</v>
          </cell>
          <cell r="M170">
            <v>17827677.107378744</v>
          </cell>
          <cell r="N170">
            <v>1.0497489597504972</v>
          </cell>
          <cell r="O170">
            <v>34.004842815694779</v>
          </cell>
          <cell r="P170"/>
          <cell r="Q170">
            <v>61125.17367833334</v>
          </cell>
        </row>
        <row r="171">
          <cell r="D171">
            <v>39251</v>
          </cell>
          <cell r="E171" t="str">
            <v/>
          </cell>
          <cell r="F171">
            <v>151469.34428744164</v>
          </cell>
          <cell r="G171">
            <v>1448399.5506661846</v>
          </cell>
          <cell r="H171">
            <v>1.3164239356950811</v>
          </cell>
          <cell r="I171">
            <v>7.2463384198783949</v>
          </cell>
          <cell r="J171">
            <v>17979146.451666184</v>
          </cell>
          <cell r="K171">
            <v>1.0548712102651445</v>
          </cell>
          <cell r="L171">
            <v>30.955924652316703</v>
          </cell>
          <cell r="M171">
            <v>17979146.451666184</v>
          </cell>
          <cell r="N171">
            <v>1.0548712102651445</v>
          </cell>
          <cell r="O171">
            <v>33.485282650864804</v>
          </cell>
          <cell r="P171"/>
          <cell r="Q171">
            <v>61125.17367833334</v>
          </cell>
        </row>
        <row r="172">
          <cell r="D172">
            <v>39252</v>
          </cell>
          <cell r="E172" t="str">
            <v/>
          </cell>
          <cell r="F172">
            <v>66640.957271303865</v>
          </cell>
          <cell r="G172">
            <v>1515040.5079374886</v>
          </cell>
          <cell r="H172">
            <v>1.3045193870792664</v>
          </cell>
          <cell r="I172">
            <v>7.624342834021725</v>
          </cell>
          <cell r="J172">
            <v>18045787.408937488</v>
          </cell>
          <cell r="K172">
            <v>1.0549975923122381</v>
          </cell>
          <cell r="L172">
            <v>30.944836897663151</v>
          </cell>
          <cell r="M172">
            <v>18045787.408937488</v>
          </cell>
          <cell r="N172">
            <v>1.0549975923122381</v>
          </cell>
          <cell r="O172">
            <v>33.472534647031729</v>
          </cell>
          <cell r="P172"/>
          <cell r="Q172">
            <v>61125.17367833334</v>
          </cell>
        </row>
        <row r="173">
          <cell r="D173">
            <v>39253</v>
          </cell>
          <cell r="E173" t="str">
            <v/>
          </cell>
          <cell r="F173">
            <v>102875.94717044903</v>
          </cell>
          <cell r="G173">
            <v>1617916.4551079376</v>
          </cell>
          <cell r="H173">
            <v>1.3234452826441871</v>
          </cell>
          <cell r="I173">
            <v>7.0317524941718723</v>
          </cell>
          <cell r="J173">
            <v>18148663.356107935</v>
          </cell>
          <cell r="K173">
            <v>1.0572339107661592</v>
          </cell>
          <cell r="L173">
            <v>30.749146517608096</v>
          </cell>
          <cell r="M173">
            <v>18148663.356107935</v>
          </cell>
          <cell r="N173">
            <v>1.0572339107661592</v>
          </cell>
          <cell r="O173">
            <v>33.247527670409106</v>
          </cell>
          <cell r="P173"/>
          <cell r="Q173">
            <v>61125.17367833334</v>
          </cell>
        </row>
        <row r="174">
          <cell r="D174">
            <v>39254</v>
          </cell>
          <cell r="E174" t="str">
            <v/>
          </cell>
          <cell r="F174">
            <v>88025.232981239009</v>
          </cell>
          <cell r="G174">
            <v>1705941.6880891765</v>
          </cell>
          <cell r="H174">
            <v>1.3289993891539971</v>
          </cell>
          <cell r="I174">
            <v>6.8662778609798529</v>
          </cell>
          <cell r="J174">
            <v>18236688.589089174</v>
          </cell>
          <cell r="K174">
            <v>1.0585923142890743</v>
          </cell>
          <cell r="L174">
            <v>30.630746418377321</v>
          </cell>
          <cell r="M174">
            <v>18236688.589089174</v>
          </cell>
          <cell r="N174">
            <v>1.0585923142890743</v>
          </cell>
          <cell r="O174">
            <v>33.111377045865844</v>
          </cell>
          <cell r="P174"/>
          <cell r="Q174">
            <v>61125.17367833334</v>
          </cell>
        </row>
        <row r="175">
          <cell r="D175">
            <v>39255</v>
          </cell>
          <cell r="E175" t="str">
            <v/>
          </cell>
          <cell r="F175">
            <v>78242.694929613936</v>
          </cell>
          <cell r="G175">
            <v>1784184.3830187905</v>
          </cell>
          <cell r="H175">
            <v>1.3267739829091811</v>
          </cell>
          <cell r="I175">
            <v>6.9321325813957451</v>
          </cell>
          <cell r="J175">
            <v>18314931.284018788</v>
          </cell>
          <cell r="K175">
            <v>1.0593752690597316</v>
          </cell>
          <cell r="L175">
            <v>30.56266367300211</v>
          </cell>
          <cell r="M175">
            <v>18314931.284018788</v>
          </cell>
          <cell r="N175">
            <v>1.0593752690597316</v>
          </cell>
          <cell r="O175">
            <v>33.033083121923468</v>
          </cell>
          <cell r="P175"/>
          <cell r="Q175">
            <v>61125.17367833334</v>
          </cell>
        </row>
        <row r="176">
          <cell r="D176">
            <v>39256</v>
          </cell>
          <cell r="E176" t="str">
            <v/>
          </cell>
          <cell r="F176">
            <v>67292.679206782355</v>
          </cell>
          <cell r="G176">
            <v>1851477.0622255728</v>
          </cell>
          <cell r="H176">
            <v>1.3169533575328503</v>
          </cell>
          <cell r="I176">
            <v>7.2299451443823877</v>
          </cell>
          <cell r="J176">
            <v>18382223.96322557</v>
          </cell>
          <cell r="K176">
            <v>1.0595215657461876</v>
          </cell>
          <cell r="L176">
            <v>30.549955288112319</v>
          </cell>
          <cell r="M176">
            <v>18382223.96322557</v>
          </cell>
          <cell r="N176">
            <v>1.0595215657461876</v>
          </cell>
          <cell r="O176">
            <v>33.018468375206552</v>
          </cell>
          <cell r="P176"/>
          <cell r="Q176">
            <v>61125.17367833334</v>
          </cell>
        </row>
        <row r="177">
          <cell r="D177">
            <v>39257</v>
          </cell>
          <cell r="E177" t="str">
            <v/>
          </cell>
          <cell r="F177">
            <v>64472.280113444693</v>
          </cell>
          <cell r="G177">
            <v>1915949.3423390174</v>
          </cell>
          <cell r="H177">
            <v>1.3060285606314168</v>
          </cell>
          <cell r="I177">
            <v>7.5754144797535066</v>
          </cell>
          <cell r="J177">
            <v>18446696.243339013</v>
          </cell>
          <cell r="K177">
            <v>1.05950484269663</v>
          </cell>
          <cell r="L177">
            <v>30.551407765348038</v>
          </cell>
          <cell r="M177">
            <v>18446696.243339013</v>
          </cell>
          <cell r="N177">
            <v>1.05950484269663</v>
          </cell>
          <cell r="O177">
            <v>33.020138741201741</v>
          </cell>
          <cell r="P177"/>
          <cell r="Q177">
            <v>61125.17367833334</v>
          </cell>
        </row>
        <row r="178">
          <cell r="D178">
            <v>39258</v>
          </cell>
          <cell r="E178" t="str">
            <v/>
          </cell>
          <cell r="F178">
            <v>52738.338989272648</v>
          </cell>
          <cell r="G178">
            <v>1968687.6813282901</v>
          </cell>
          <cell r="H178">
            <v>1.2882991166214837</v>
          </cell>
          <cell r="I178">
            <v>8.1693010103330188</v>
          </cell>
          <cell r="J178">
            <v>18499434.582328286</v>
          </cell>
          <cell r="K178">
            <v>1.0588166435833832</v>
          </cell>
          <cell r="L178">
            <v>30.61122760542273</v>
          </cell>
          <cell r="M178">
            <v>18499434.582328286</v>
          </cell>
          <cell r="N178">
            <v>1.0588166435833832</v>
          </cell>
          <cell r="O178">
            <v>33.088931075221694</v>
          </cell>
          <cell r="P178"/>
          <cell r="Q178">
            <v>61125.17367833334</v>
          </cell>
        </row>
        <row r="179">
          <cell r="D179">
            <v>39259</v>
          </cell>
          <cell r="E179" t="str">
            <v/>
          </cell>
          <cell r="F179">
            <v>15158.181843304872</v>
          </cell>
          <cell r="G179">
            <v>1983845.8631715949</v>
          </cell>
          <cell r="H179">
            <v>1.2482870702285542</v>
          </cell>
          <cell r="I179">
            <v>9.6732066483723678</v>
          </cell>
          <cell r="J179">
            <v>18514592.764171589</v>
          </cell>
          <cell r="K179">
            <v>1.0559898383757538</v>
          </cell>
          <cell r="L179">
            <v>30.8578915198507</v>
          </cell>
          <cell r="M179">
            <v>18514592.764171589</v>
          </cell>
          <cell r="N179">
            <v>1.0559898383757538</v>
          </cell>
          <cell r="O179">
            <v>33.37256723255787</v>
          </cell>
          <cell r="P179"/>
          <cell r="Q179">
            <v>61125.17367833334</v>
          </cell>
        </row>
        <row r="180">
          <cell r="D180">
            <v>39260</v>
          </cell>
          <cell r="E180" t="str">
            <v/>
          </cell>
          <cell r="F180">
            <v>95401.341232201419</v>
          </cell>
          <cell r="G180">
            <v>2079247.2044037962</v>
          </cell>
          <cell r="H180">
            <v>1.2598599085200812</v>
          </cell>
          <cell r="I180">
            <v>9.2136888291217467</v>
          </cell>
          <cell r="J180">
            <v>18609994.105403792</v>
          </cell>
          <cell r="K180">
            <v>1.0577434866330817</v>
          </cell>
          <cell r="L180">
            <v>30.704689840708376</v>
          </cell>
          <cell r="M180">
            <v>18609994.105403792</v>
          </cell>
          <cell r="N180">
            <v>1.0577434866330817</v>
          </cell>
          <cell r="O180">
            <v>33.196407165167599</v>
          </cell>
          <cell r="P180"/>
          <cell r="Q180">
            <v>61125.17367833334</v>
          </cell>
        </row>
        <row r="181">
          <cell r="D181">
            <v>39261</v>
          </cell>
          <cell r="E181" t="str">
            <v/>
          </cell>
          <cell r="F181">
            <v>50164.548280886847</v>
          </cell>
          <cell r="G181">
            <v>2129411.7526846831</v>
          </cell>
          <cell r="H181">
            <v>1.2441751108790025</v>
          </cell>
          <cell r="I181">
            <v>9.8415241007951728</v>
          </cell>
          <cell r="J181">
            <v>18660158.653684679</v>
          </cell>
          <cell r="K181">
            <v>1.0569227525362332</v>
          </cell>
          <cell r="L181">
            <v>30.776317205166382</v>
          </cell>
          <cell r="M181">
            <v>18660158.653684679</v>
          </cell>
          <cell r="N181">
            <v>1.0569227525362332</v>
          </cell>
          <cell r="O181">
            <v>33.278770437775584</v>
          </cell>
          <cell r="P181"/>
          <cell r="Q181">
            <v>61125.17367833334</v>
          </cell>
        </row>
        <row r="182">
          <cell r="D182">
            <v>39262</v>
          </cell>
          <cell r="E182" t="str">
            <v/>
          </cell>
          <cell r="F182">
            <v>50989.024225582682</v>
          </cell>
          <cell r="G182">
            <v>2180400.7769102659</v>
          </cell>
          <cell r="H182">
            <v>1.2300371379265573</v>
          </cell>
          <cell r="I182">
            <v>10.441085845875476</v>
          </cell>
          <cell r="J182">
            <v>18711147.677910261</v>
          </cell>
          <cell r="K182">
            <v>1.0561542195672031</v>
          </cell>
          <cell r="L182">
            <v>30.843505870242083</v>
          </cell>
          <cell r="M182">
            <v>18711147.677910261</v>
          </cell>
          <cell r="N182">
            <v>1.0561542195672031</v>
          </cell>
          <cell r="O182">
            <v>33.356026485494894</v>
          </cell>
          <cell r="P182"/>
          <cell r="Q182">
            <v>61125.17367833334</v>
          </cell>
        </row>
        <row r="183">
          <cell r="D183">
            <v>39263</v>
          </cell>
          <cell r="E183" t="str">
            <v>*</v>
          </cell>
          <cell r="F183">
            <v>35699.742089734005</v>
          </cell>
          <cell r="G183">
            <v>2216100.5189999999</v>
          </cell>
          <cell r="H183">
            <v>1.2085040066918324</v>
          </cell>
          <cell r="I183">
            <v>11.41897357152024</v>
          </cell>
          <cell r="J183">
            <v>18746847.419999994</v>
          </cell>
          <cell r="K183">
            <v>1.0545309325267695</v>
          </cell>
          <cell r="L183">
            <v>30.985793135132756</v>
          </cell>
          <cell r="M183">
            <v>18746847.419999994</v>
          </cell>
          <cell r="N183">
            <v>1.0545309325267695</v>
          </cell>
          <cell r="O183">
            <v>33.519623108658614</v>
          </cell>
          <cell r="P183"/>
          <cell r="Q183">
            <v>61125.17367833334</v>
          </cell>
        </row>
        <row r="184">
          <cell r="D184">
            <v>39264</v>
          </cell>
          <cell r="E184" t="str">
            <v/>
          </cell>
          <cell r="F184">
            <v>39423.196945991658</v>
          </cell>
          <cell r="G184">
            <v>39423.196945991658</v>
          </cell>
          <cell r="H184">
            <v>1.2884407611065469</v>
          </cell>
          <cell r="I184">
            <v>10.876233561970139</v>
          </cell>
          <cell r="J184">
            <v>18786270.616945986</v>
          </cell>
          <cell r="K184">
            <v>1.0549328344554563</v>
          </cell>
          <cell r="L184">
            <v>30.300923571955263</v>
          </cell>
          <cell r="M184">
            <v>18786270.616945986</v>
          </cell>
          <cell r="N184">
            <v>1.0549328344554563</v>
          </cell>
          <cell r="O184">
            <v>33.761851689248523</v>
          </cell>
          <cell r="P184"/>
          <cell r="Q184">
            <v>30597.60148548388</v>
          </cell>
        </row>
        <row r="185">
          <cell r="D185">
            <v>39265</v>
          </cell>
          <cell r="E185" t="str">
            <v/>
          </cell>
          <cell r="F185">
            <v>36123.465451708209</v>
          </cell>
          <cell r="G185">
            <v>75546.662397699867</v>
          </cell>
          <cell r="H185">
            <v>1.2345193533150096</v>
          </cell>
          <cell r="I185">
            <v>12.837994194310786</v>
          </cell>
          <cell r="J185">
            <v>18822394.082397696</v>
          </cell>
          <cell r="K185">
            <v>1.0551483808576669</v>
          </cell>
          <cell r="L185">
            <v>30.281917396604552</v>
          </cell>
          <cell r="M185">
            <v>18822394.082397696</v>
          </cell>
          <cell r="N185">
            <v>1.0551483808576669</v>
          </cell>
          <cell r="O185">
            <v>33.741142257252967</v>
          </cell>
          <cell r="P185"/>
          <cell r="Q185">
            <v>30597.60148548388</v>
          </cell>
        </row>
        <row r="186">
          <cell r="D186">
            <v>39266</v>
          </cell>
          <cell r="E186" t="str">
            <v/>
          </cell>
          <cell r="F186">
            <v>37023.528700191688</v>
          </cell>
          <cell r="G186">
            <v>112570.19109789155</v>
          </cell>
          <cell r="H186">
            <v>1.2263509298410979</v>
          </cell>
          <cell r="I186">
            <v>13.163389574612127</v>
          </cell>
          <cell r="J186">
            <v>18859417.611097887</v>
          </cell>
          <cell r="K186">
            <v>1.0554135585709903</v>
          </cell>
          <cell r="L186">
            <v>30.258547544679004</v>
          </cell>
          <cell r="M186">
            <v>18859417.611097887</v>
          </cell>
          <cell r="N186">
            <v>1.0554135585709903</v>
          </cell>
          <cell r="O186">
            <v>33.715676866656437</v>
          </cell>
          <cell r="P186"/>
          <cell r="Q186">
            <v>30597.60148548388</v>
          </cell>
        </row>
        <row r="187">
          <cell r="D187">
            <v>39267</v>
          </cell>
          <cell r="E187" t="str">
            <v/>
          </cell>
          <cell r="F187">
            <v>30088.77036062691</v>
          </cell>
          <cell r="G187">
            <v>142658.96145851846</v>
          </cell>
          <cell r="H187">
            <v>1.1656057544755489</v>
          </cell>
          <cell r="I187">
            <v>15.841528908498736</v>
          </cell>
          <cell r="J187">
            <v>18889506.381458513</v>
          </cell>
          <cell r="K187">
            <v>1.0552904091013846</v>
          </cell>
          <cell r="L187">
            <v>30.269398851158602</v>
          </cell>
          <cell r="M187">
            <v>18889506.381458513</v>
          </cell>
          <cell r="N187">
            <v>1.0552904091013846</v>
          </cell>
          <cell r="O187">
            <v>33.727501361373704</v>
          </cell>
          <cell r="P187"/>
          <cell r="Q187">
            <v>30597.60148548388</v>
          </cell>
        </row>
        <row r="188">
          <cell r="D188">
            <v>39268</v>
          </cell>
          <cell r="E188" t="str">
            <v/>
          </cell>
          <cell r="F188">
            <v>27302.808252294511</v>
          </cell>
          <cell r="G188">
            <v>169961.76971081298</v>
          </cell>
          <cell r="H188">
            <v>1.110948319210225</v>
          </cell>
          <cell r="I188">
            <v>18.680981069049018</v>
          </cell>
          <cell r="J188">
            <v>18916809.189710807</v>
          </cell>
          <cell r="K188">
            <v>1.0550123036064716</v>
          </cell>
          <cell r="L188">
            <v>30.293915169519579</v>
          </cell>
          <cell r="M188">
            <v>18916809.189710807</v>
          </cell>
          <cell r="N188">
            <v>1.0550123036064716</v>
          </cell>
          <cell r="O188">
            <v>33.754215326296546</v>
          </cell>
          <cell r="P188"/>
          <cell r="Q188">
            <v>30597.60148548388</v>
          </cell>
        </row>
        <row r="189">
          <cell r="D189">
            <v>39269</v>
          </cell>
          <cell r="E189" t="str">
            <v/>
          </cell>
          <cell r="F189">
            <v>31576.638468914203</v>
          </cell>
          <cell r="G189">
            <v>201538.40817972718</v>
          </cell>
          <cell r="H189">
            <v>1.0977897961236225</v>
          </cell>
          <cell r="I189">
            <v>19.431448709351283</v>
          </cell>
          <cell r="J189">
            <v>18948385.828179721</v>
          </cell>
          <cell r="K189">
            <v>1.0549730960435879</v>
          </cell>
          <cell r="L189">
            <v>30.29737273672065</v>
          </cell>
          <cell r="M189">
            <v>18948385.828179721</v>
          </cell>
          <cell r="N189">
            <v>1.0549730960435879</v>
          </cell>
          <cell r="O189">
            <v>33.757982710511314</v>
          </cell>
          <cell r="P189"/>
          <cell r="Q189">
            <v>30597.60148548388</v>
          </cell>
        </row>
        <row r="190">
          <cell r="D190">
            <v>39270</v>
          </cell>
          <cell r="E190" t="str">
            <v/>
          </cell>
          <cell r="F190">
            <v>16735.684974044427</v>
          </cell>
          <cell r="G190">
            <v>218274.0931537716</v>
          </cell>
          <cell r="H190">
            <v>1.0190999226679593</v>
          </cell>
          <cell r="I190">
            <v>24.516944272108443</v>
          </cell>
          <cell r="J190">
            <v>18965121.513153765</v>
          </cell>
          <cell r="K190">
            <v>1.0541091399772768</v>
          </cell>
          <cell r="L190">
            <v>30.373639209029555</v>
          </cell>
          <cell r="M190">
            <v>18965121.513153765</v>
          </cell>
          <cell r="N190">
            <v>1.0541091399772768</v>
          </cell>
          <cell r="O190">
            <v>33.841075540338885</v>
          </cell>
          <cell r="P190"/>
          <cell r="Q190">
            <v>30597.60148548388</v>
          </cell>
        </row>
        <row r="191">
          <cell r="D191">
            <v>39271</v>
          </cell>
          <cell r="E191" t="str">
            <v/>
          </cell>
          <cell r="F191">
            <v>37760.699979591853</v>
          </cell>
          <cell r="G191">
            <v>256034.79313336345</v>
          </cell>
          <cell r="H191">
            <v>1.0459757493362329</v>
          </cell>
          <cell r="I191">
            <v>22.660255431679811</v>
          </cell>
          <cell r="J191">
            <v>19002882.213133357</v>
          </cell>
          <cell r="K191">
            <v>1.0544147345211394</v>
          </cell>
          <cell r="L191">
            <v>30.346645648976068</v>
          </cell>
          <cell r="M191">
            <v>19002882.213133357</v>
          </cell>
          <cell r="N191">
            <v>1.0544147345211394</v>
          </cell>
          <cell r="O191">
            <v>33.8116675259432</v>
          </cell>
          <cell r="P191"/>
          <cell r="Q191">
            <v>30597.60148548388</v>
          </cell>
        </row>
        <row r="192">
          <cell r="D192">
            <v>39272</v>
          </cell>
          <cell r="E192" t="str">
            <v/>
          </cell>
          <cell r="F192">
            <v>20553.315592626004</v>
          </cell>
          <cell r="G192">
            <v>276588.10872598947</v>
          </cell>
          <cell r="H192">
            <v>1.0043928474343122</v>
          </cell>
          <cell r="I192">
            <v>25.588354892096852</v>
          </cell>
          <cell r="J192">
            <v>19023435.528725982</v>
          </cell>
          <cell r="K192">
            <v>1.0537661236528211</v>
          </cell>
          <cell r="L192">
            <v>30.403960369173721</v>
          </cell>
          <cell r="M192">
            <v>19023435.528725982</v>
          </cell>
          <cell r="N192">
            <v>1.0537661236528211</v>
          </cell>
          <cell r="O192">
            <v>33.874106638072988</v>
          </cell>
          <cell r="P192"/>
          <cell r="Q192">
            <v>30597.60148548388</v>
          </cell>
        </row>
        <row r="193">
          <cell r="D193">
            <v>39273</v>
          </cell>
          <cell r="E193" t="str">
            <v/>
          </cell>
          <cell r="F193">
            <v>28574.604075521485</v>
          </cell>
          <cell r="G193">
            <v>305162.71280151093</v>
          </cell>
          <cell r="H193">
            <v>0.99734194180640701</v>
          </cell>
          <cell r="I193">
            <v>26.116244781168451</v>
          </cell>
          <cell r="J193">
            <v>19052010.132801503</v>
          </cell>
          <cell r="K193">
            <v>1.0535632795483092</v>
          </cell>
          <cell r="L193">
            <v>30.421901903776916</v>
          </cell>
          <cell r="M193">
            <v>19052010.132801503</v>
          </cell>
          <cell r="N193">
            <v>1.0535632795483092</v>
          </cell>
          <cell r="O193">
            <v>33.893650613270523</v>
          </cell>
          <cell r="P193"/>
          <cell r="Q193">
            <v>30597.60148548388</v>
          </cell>
        </row>
        <row r="194">
          <cell r="D194">
            <v>39274</v>
          </cell>
          <cell r="E194" t="str">
            <v/>
          </cell>
          <cell r="F194">
            <v>27970.595038944644</v>
          </cell>
          <cell r="G194">
            <v>333133.30784045556</v>
          </cell>
          <cell r="H194">
            <v>0.98977843677328392</v>
          </cell>
          <cell r="I194">
            <v>26.692903936072241</v>
          </cell>
          <cell r="J194">
            <v>19079980.727840446</v>
          </cell>
          <cell r="K194">
            <v>1.0533277758486144</v>
          </cell>
          <cell r="L194">
            <v>30.442742425141024</v>
          </cell>
          <cell r="M194">
            <v>19079980.727840446</v>
          </cell>
          <cell r="N194">
            <v>1.0533277758486144</v>
          </cell>
          <cell r="O194">
            <v>33.916351493727134</v>
          </cell>
          <cell r="P194"/>
          <cell r="Q194">
            <v>30597.60148548388</v>
          </cell>
        </row>
        <row r="195">
          <cell r="D195">
            <v>39275</v>
          </cell>
          <cell r="E195" t="str">
            <v/>
          </cell>
          <cell r="F195">
            <v>25729.994091464658</v>
          </cell>
          <cell r="G195">
            <v>358863.30193192023</v>
          </cell>
          <cell r="H195">
            <v>0.97737318316211885</v>
          </cell>
          <cell r="I195">
            <v>27.662267303842249</v>
          </cell>
          <cell r="J195">
            <v>19105710.721931912</v>
          </cell>
          <cell r="K195">
            <v>1.0529695805832511</v>
          </cell>
          <cell r="L195">
            <v>30.474461456073389</v>
          </cell>
          <cell r="M195">
            <v>19105710.721931912</v>
          </cell>
          <cell r="N195">
            <v>1.0529695805832511</v>
          </cell>
          <cell r="O195">
            <v>33.950899899443641</v>
          </cell>
          <cell r="P195"/>
          <cell r="Q195">
            <v>30597.60148548388</v>
          </cell>
        </row>
        <row r="196">
          <cell r="D196">
            <v>39276</v>
          </cell>
          <cell r="E196" t="str">
            <v/>
          </cell>
          <cell r="F196">
            <v>32121.545821332737</v>
          </cell>
          <cell r="G196">
            <v>390984.84775325295</v>
          </cell>
          <cell r="H196">
            <v>0.98294493879690359</v>
          </cell>
          <cell r="I196">
            <v>27.223240460475985</v>
          </cell>
          <cell r="J196">
            <v>19137832.267753243</v>
          </cell>
          <cell r="K196">
            <v>1.0529642547656435</v>
          </cell>
          <cell r="L196">
            <v>30.474933261972957</v>
          </cell>
          <cell r="M196">
            <v>19137832.267753243</v>
          </cell>
          <cell r="N196">
            <v>1.0529642547656435</v>
          </cell>
          <cell r="O196">
            <v>33.951413772119857</v>
          </cell>
          <cell r="P196"/>
          <cell r="Q196">
            <v>30597.60148548388</v>
          </cell>
        </row>
        <row r="197">
          <cell r="D197">
            <v>39277</v>
          </cell>
          <cell r="E197" t="str">
            <v/>
          </cell>
          <cell r="F197">
            <v>13829.034937399934</v>
          </cell>
          <cell r="G197">
            <v>404813.88269065286</v>
          </cell>
          <cell r="H197">
            <v>0.94501777692492095</v>
          </cell>
          <cell r="I197">
            <v>30.33105245871046</v>
          </cell>
          <cell r="J197">
            <v>19151661.302690644</v>
          </cell>
          <cell r="K197">
            <v>1.0519541837092987</v>
          </cell>
          <cell r="L197">
            <v>30.564515750636843</v>
          </cell>
          <cell r="M197">
            <v>19151661.302690644</v>
          </cell>
          <cell r="N197">
            <v>1.0519541837092987</v>
          </cell>
          <cell r="O197">
            <v>34.048973517282001</v>
          </cell>
          <cell r="P197"/>
          <cell r="Q197">
            <v>30597.60148548388</v>
          </cell>
        </row>
        <row r="198">
          <cell r="D198">
            <v>39278</v>
          </cell>
          <cell r="E198" t="str">
            <v/>
          </cell>
          <cell r="F198">
            <v>11542.860288172287</v>
          </cell>
          <cell r="G198">
            <v>416356.74297882512</v>
          </cell>
          <cell r="H198">
            <v>0.9071664068752866</v>
          </cell>
          <cell r="I198">
            <v>33.71738344570403</v>
          </cell>
          <cell r="J198">
            <v>19163204.162978817</v>
          </cell>
          <cell r="K198">
            <v>1.0508221387899943</v>
          </cell>
          <cell r="L198">
            <v>30.665156918614056</v>
          </cell>
          <cell r="M198">
            <v>19163204.162978817</v>
          </cell>
          <cell r="N198">
            <v>1.0508221387899943</v>
          </cell>
          <cell r="O198">
            <v>34.158552898888736</v>
          </cell>
          <cell r="P198"/>
          <cell r="Q198">
            <v>30597.60148548388</v>
          </cell>
        </row>
        <row r="199">
          <cell r="D199">
            <v>39279</v>
          </cell>
          <cell r="E199" t="str">
            <v/>
          </cell>
          <cell r="F199">
            <v>11324.649092186268</v>
          </cell>
          <cell r="G199">
            <v>427681.39207101136</v>
          </cell>
          <cell r="H199">
            <v>0.8736007303421971</v>
          </cell>
          <cell r="I199">
            <v>36.963057530347967</v>
          </cell>
          <cell r="J199">
            <v>19174528.812071003</v>
          </cell>
          <cell r="K199">
            <v>1.0496819406126645</v>
          </cell>
          <cell r="L199">
            <v>30.766780394829251</v>
          </cell>
          <cell r="M199">
            <v>19174528.812071003</v>
          </cell>
          <cell r="N199">
            <v>1.0496819406126645</v>
          </cell>
          <cell r="O199">
            <v>34.269176232447052</v>
          </cell>
          <cell r="P199"/>
          <cell r="Q199">
            <v>30597.60148548388</v>
          </cell>
        </row>
        <row r="200">
          <cell r="D200">
            <v>39280</v>
          </cell>
          <cell r="E200" t="str">
            <v/>
          </cell>
          <cell r="F200">
            <v>42600.723183042064</v>
          </cell>
          <cell r="G200">
            <v>470282.11525405344</v>
          </cell>
          <cell r="H200">
            <v>0.90411184195591054</v>
          </cell>
          <cell r="I200">
            <v>34.003274602631762</v>
          </cell>
          <cell r="J200">
            <v>19217129.535254046</v>
          </cell>
          <cell r="K200">
            <v>1.0502548562389316</v>
          </cell>
          <cell r="L200">
            <v>30.715685321058505</v>
          </cell>
          <cell r="M200">
            <v>19217129.535254046</v>
          </cell>
          <cell r="N200">
            <v>1.0502548562389316</v>
          </cell>
          <cell r="O200">
            <v>34.213559354876701</v>
          </cell>
          <cell r="P200"/>
          <cell r="Q200">
            <v>30597.60148548388</v>
          </cell>
        </row>
        <row r="201">
          <cell r="D201">
            <v>39281</v>
          </cell>
          <cell r="E201" t="str">
            <v/>
          </cell>
          <cell r="F201">
            <v>12791.64761127523</v>
          </cell>
          <cell r="G201">
            <v>483073.7628653287</v>
          </cell>
          <cell r="H201">
            <v>0.87710898787371483</v>
          </cell>
          <cell r="I201">
            <v>36.613102494728977</v>
          </cell>
          <cell r="J201">
            <v>19229921.182865322</v>
          </cell>
          <cell r="K201">
            <v>1.0491994526390662</v>
          </cell>
          <cell r="L201">
            <v>30.80986136397097</v>
          </cell>
          <cell r="M201">
            <v>19229921.182865322</v>
          </cell>
          <cell r="N201">
            <v>1.0491994526390662</v>
          </cell>
          <cell r="O201">
            <v>34.316064715220286</v>
          </cell>
          <cell r="P201"/>
          <cell r="Q201">
            <v>30597.60148548388</v>
          </cell>
        </row>
        <row r="202">
          <cell r="D202">
            <v>39282</v>
          </cell>
          <cell r="E202" t="str">
            <v/>
          </cell>
          <cell r="F202">
            <v>15261.659753230355</v>
          </cell>
          <cell r="G202">
            <v>498335.42261855904</v>
          </cell>
          <cell r="H202">
            <v>0.85719725940812952</v>
          </cell>
          <cell r="I202">
            <v>38.632424832338387</v>
          </cell>
          <cell r="J202">
            <v>19245182.842618551</v>
          </cell>
          <cell r="K202">
            <v>1.048282108184982</v>
          </cell>
          <cell r="L202">
            <v>30.891898002866071</v>
          </cell>
          <cell r="M202">
            <v>19245182.842618551</v>
          </cell>
          <cell r="N202">
            <v>1.048282108184982</v>
          </cell>
          <cell r="O202">
            <v>34.405338976601705</v>
          </cell>
          <cell r="P202"/>
          <cell r="Q202">
            <v>30597.60148548388</v>
          </cell>
        </row>
        <row r="203">
          <cell r="D203">
            <v>39283</v>
          </cell>
          <cell r="E203" t="str">
            <v/>
          </cell>
          <cell r="F203">
            <v>16642.095224061341</v>
          </cell>
          <cell r="G203">
            <v>514977.51784262038</v>
          </cell>
          <cell r="H203">
            <v>0.84153249411875641</v>
          </cell>
          <cell r="I203">
            <v>40.277191073490485</v>
          </cell>
          <cell r="J203">
            <v>19261824.937842611</v>
          </cell>
          <cell r="K203">
            <v>1.0474428834158085</v>
          </cell>
          <cell r="L203">
            <v>30.967095127128395</v>
          </cell>
          <cell r="M203">
            <v>19261824.937842611</v>
          </cell>
          <cell r="N203">
            <v>1.0474428834158085</v>
          </cell>
          <cell r="O203">
            <v>34.487155544100069</v>
          </cell>
          <cell r="P203"/>
          <cell r="Q203">
            <v>30597.60148548388</v>
          </cell>
        </row>
        <row r="204">
          <cell r="D204">
            <v>39284</v>
          </cell>
          <cell r="E204" t="str">
            <v/>
          </cell>
          <cell r="F204">
            <v>15522.123950704703</v>
          </cell>
          <cell r="G204">
            <v>530499.64179332508</v>
          </cell>
          <cell r="H204">
            <v>0.82561659992953351</v>
          </cell>
          <cell r="I204">
            <v>41.998272426821423</v>
          </cell>
          <cell r="J204">
            <v>19277347.061793316</v>
          </cell>
          <cell r="K204">
            <v>1.0465456447455574</v>
          </cell>
          <cell r="L204">
            <v>31.047645455143012</v>
          </cell>
          <cell r="M204">
            <v>19277347.061793316</v>
          </cell>
          <cell r="N204">
            <v>1.0465456447455574</v>
          </cell>
          <cell r="O204">
            <v>34.574780860260525</v>
          </cell>
          <cell r="P204"/>
          <cell r="Q204">
            <v>30597.60148548388</v>
          </cell>
        </row>
        <row r="205">
          <cell r="D205">
            <v>39285</v>
          </cell>
          <cell r="E205" t="str">
            <v/>
          </cell>
          <cell r="F205">
            <v>25316.09375825911</v>
          </cell>
          <cell r="G205">
            <v>555815.73555158416</v>
          </cell>
          <cell r="H205">
            <v>0.82569712622628311</v>
          </cell>
          <cell r="I205">
            <v>41.989439396883469</v>
          </cell>
          <cell r="J205">
            <v>19302663.155551575</v>
          </cell>
          <cell r="K205">
            <v>1.0461822038860071</v>
          </cell>
          <cell r="L205">
            <v>31.080319236890432</v>
          </cell>
          <cell r="M205">
            <v>19302663.155551575</v>
          </cell>
          <cell r="N205">
            <v>1.0461822038860071</v>
          </cell>
          <cell r="O205">
            <v>34.610319853375891</v>
          </cell>
          <cell r="P205"/>
          <cell r="Q205">
            <v>30597.60148548388</v>
          </cell>
        </row>
        <row r="206">
          <cell r="D206">
            <v>39286</v>
          </cell>
          <cell r="E206" t="str">
            <v/>
          </cell>
          <cell r="F206">
            <v>35731.089995535018</v>
          </cell>
          <cell r="G206">
            <v>591546.82554711914</v>
          </cell>
          <cell r="H206">
            <v>0.8405700430441464</v>
          </cell>
          <cell r="I206">
            <v>40.379844624211614</v>
          </cell>
          <cell r="J206">
            <v>19338394.245547108</v>
          </cell>
          <cell r="K206">
            <v>1.0463835127494527</v>
          </cell>
          <cell r="L206">
            <v>31.062218074178638</v>
          </cell>
          <cell r="M206">
            <v>19338394.245547108</v>
          </cell>
          <cell r="N206">
            <v>1.0463835127494527</v>
          </cell>
          <cell r="O206">
            <v>34.590631703649954</v>
          </cell>
          <cell r="P206"/>
          <cell r="Q206">
            <v>30597.60148548388</v>
          </cell>
        </row>
        <row r="207">
          <cell r="D207">
            <v>39287</v>
          </cell>
          <cell r="E207" t="str">
            <v/>
          </cell>
          <cell r="F207">
            <v>18087.969535550797</v>
          </cell>
          <cell r="G207">
            <v>609634.79508266994</v>
          </cell>
          <cell r="H207">
            <v>0.83017781008626435</v>
          </cell>
          <cell r="I207">
            <v>41.499944966630139</v>
          </cell>
          <cell r="J207">
            <v>19356482.21508266</v>
          </cell>
          <cell r="K207">
            <v>1.0456310803197271</v>
          </cell>
          <cell r="L207">
            <v>31.129916079389229</v>
          </cell>
          <cell r="M207">
            <v>19356482.21508266</v>
          </cell>
          <cell r="N207">
            <v>1.0456310803197271</v>
          </cell>
          <cell r="O207">
            <v>34.664260805270594</v>
          </cell>
          <cell r="P207"/>
          <cell r="Q207">
            <v>30597.60148548388</v>
          </cell>
        </row>
        <row r="208">
          <cell r="D208">
            <v>39288</v>
          </cell>
          <cell r="E208" t="str">
            <v/>
          </cell>
          <cell r="F208">
            <v>20524.149579524186</v>
          </cell>
          <cell r="G208">
            <v>630158.94466219412</v>
          </cell>
          <cell r="H208">
            <v>0.82380175447562964</v>
          </cell>
          <cell r="I208">
            <v>42.197680252400495</v>
          </cell>
          <cell r="J208">
            <v>19377006.364662185</v>
          </cell>
          <cell r="K208">
            <v>1.04501251565345</v>
          </cell>
          <cell r="L208">
            <v>31.185654099851988</v>
          </cell>
          <cell r="M208">
            <v>19377006.364662185</v>
          </cell>
          <cell r="N208">
            <v>1.04501251565345</v>
          </cell>
          <cell r="O208">
            <v>34.724873474486671</v>
          </cell>
          <cell r="P208"/>
          <cell r="Q208">
            <v>30597.60148548388</v>
          </cell>
        </row>
        <row r="209">
          <cell r="D209">
            <v>39289</v>
          </cell>
          <cell r="E209" t="str">
            <v/>
          </cell>
          <cell r="F209">
            <v>19976.88052980043</v>
          </cell>
          <cell r="G209">
            <v>650135.82519199455</v>
          </cell>
          <cell r="H209">
            <v>0.81722824116488069</v>
          </cell>
          <cell r="I209">
            <v>42.925300958844574</v>
          </cell>
          <cell r="J209">
            <v>19396983.245191984</v>
          </cell>
          <cell r="K209">
            <v>1.0443665231720727</v>
          </cell>
          <cell r="L209">
            <v>31.243944908464805</v>
          </cell>
          <cell r="M209">
            <v>19396983.245191984</v>
          </cell>
          <cell r="N209">
            <v>1.0443665231720727</v>
          </cell>
          <cell r="O209">
            <v>34.788253854944074</v>
          </cell>
          <cell r="P209"/>
          <cell r="Q209">
            <v>30597.60148548388</v>
          </cell>
        </row>
        <row r="210">
          <cell r="D210">
            <v>39290</v>
          </cell>
          <cell r="E210" t="str">
            <v/>
          </cell>
          <cell r="F210">
            <v>24468.469478881503</v>
          </cell>
          <cell r="G210">
            <v>674604.294670876</v>
          </cell>
          <cell r="H210">
            <v>0.81657852361150007</v>
          </cell>
          <cell r="I210">
            <v>42.997671205060918</v>
          </cell>
          <cell r="J210">
            <v>19421451.714670867</v>
          </cell>
          <cell r="K210">
            <v>1.0439640926687139</v>
          </cell>
          <cell r="L210">
            <v>31.280300022012575</v>
          </cell>
          <cell r="M210">
            <v>19421451.714670867</v>
          </cell>
          <cell r="N210">
            <v>1.0439640926687139</v>
          </cell>
          <cell r="O210">
            <v>34.82777894159139</v>
          </cell>
          <cell r="P210"/>
          <cell r="Q210">
            <v>30597.60148548388</v>
          </cell>
        </row>
        <row r="211">
          <cell r="D211">
            <v>39291</v>
          </cell>
          <cell r="E211" t="str">
            <v/>
          </cell>
          <cell r="F211">
            <v>22528.086066591502</v>
          </cell>
          <cell r="G211">
            <v>697132.38073746755</v>
          </cell>
          <cell r="H211">
            <v>0.81371035040606143</v>
          </cell>
          <cell r="I211">
            <v>43.318117894289898</v>
          </cell>
          <cell r="J211">
            <v>19443979.800737459</v>
          </cell>
          <cell r="K211">
            <v>1.0434588533164806</v>
          </cell>
          <cell r="L211">
            <v>31.325988423616369</v>
          </cell>
          <cell r="M211">
            <v>19443979.800737459</v>
          </cell>
          <cell r="N211">
            <v>1.0434588533164806</v>
          </cell>
          <cell r="O211">
            <v>34.877446423265333</v>
          </cell>
          <cell r="P211"/>
          <cell r="Q211">
            <v>30597.60148548388</v>
          </cell>
        </row>
        <row r="212">
          <cell r="D212">
            <v>39292</v>
          </cell>
          <cell r="E212" t="str">
            <v/>
          </cell>
          <cell r="F212">
            <v>10855.814704837074</v>
          </cell>
          <cell r="G212">
            <v>707988.1954423046</v>
          </cell>
          <cell r="H212">
            <v>0.79788561405105007</v>
          </cell>
          <cell r="I212">
            <v>45.114195941606837</v>
          </cell>
          <cell r="J212">
            <v>19454835.615442295</v>
          </cell>
          <cell r="K212">
            <v>1.0423299062771649</v>
          </cell>
          <cell r="L212">
            <v>31.428261915724185</v>
          </cell>
          <cell r="M212">
            <v>19454835.615442295</v>
          </cell>
          <cell r="N212">
            <v>1.0423299062771649</v>
          </cell>
          <cell r="O212">
            <v>34.988608071979868</v>
          </cell>
          <cell r="P212"/>
          <cell r="Q212">
            <v>30597.60148548388</v>
          </cell>
        </row>
        <row r="213">
          <cell r="D213">
            <v>39293</v>
          </cell>
          <cell r="E213" t="str">
            <v/>
          </cell>
          <cell r="F213">
            <v>19237.411345585751</v>
          </cell>
          <cell r="G213">
            <v>727225.60678789031</v>
          </cell>
          <cell r="H213">
            <v>0.79224685539801798</v>
          </cell>
          <cell r="I213">
            <v>45.765470074795964</v>
          </cell>
          <cell r="J213">
            <v>19474073.026787881</v>
          </cell>
          <cell r="K213">
            <v>1.0416529796698386</v>
          </cell>
          <cell r="L213">
            <v>31.489707735104812</v>
          </cell>
          <cell r="M213">
            <v>19474073.026787881</v>
          </cell>
          <cell r="N213">
            <v>1.0416529796698386</v>
          </cell>
          <cell r="O213">
            <v>35.055381235548964</v>
          </cell>
          <cell r="P213"/>
          <cell r="Q213">
            <v>30597.60148548388</v>
          </cell>
        </row>
        <row r="214">
          <cell r="D214">
            <v>39294</v>
          </cell>
          <cell r="E214" t="str">
            <v>*</v>
          </cell>
          <cell r="F214">
            <v>11223.977212109596</v>
          </cell>
          <cell r="G214">
            <v>738449.58399999992</v>
          </cell>
          <cell r="H214">
            <v>0.77852358244098863</v>
          </cell>
          <cell r="I214">
            <v>47.374571042128565</v>
          </cell>
          <cell r="J214">
            <v>19485297.003999989</v>
          </cell>
          <cell r="K214">
            <v>1.0405503332435448</v>
          </cell>
          <cell r="L214">
            <v>31.589992324679773</v>
          </cell>
          <cell r="M214">
            <v>19485297.003999989</v>
          </cell>
          <cell r="N214">
            <v>1.0405503332435448</v>
          </cell>
          <cell r="O214">
            <v>35.164340063639123</v>
          </cell>
          <cell r="P214"/>
          <cell r="Q214">
            <v>30597.60148548388</v>
          </cell>
        </row>
        <row r="215">
          <cell r="D215">
            <v>39295</v>
          </cell>
          <cell r="E215" t="str">
            <v/>
          </cell>
          <cell r="F215">
            <v>10410.512206483896</v>
          </cell>
          <cell r="G215">
            <v>10410.512206483896</v>
          </cell>
          <cell r="H215">
            <v>0.57815273828443858</v>
          </cell>
          <cell r="I215">
            <v>88.719219208042503</v>
          </cell>
          <cell r="J215">
            <v>19495707.516206473</v>
          </cell>
          <cell r="K215">
            <v>1.0401061279479304</v>
          </cell>
          <cell r="L215">
            <v>31.563775784409298</v>
          </cell>
          <cell r="M215">
            <v>19495707.516206473</v>
          </cell>
          <cell r="N215">
            <v>1.0401061279479304</v>
          </cell>
          <cell r="O215">
            <v>35.311591866960278</v>
          </cell>
          <cell r="P215"/>
          <cell r="Q215">
            <v>18006.50851775807</v>
          </cell>
        </row>
        <row r="216">
          <cell r="D216">
            <v>39296</v>
          </cell>
          <cell r="E216" t="str">
            <v/>
          </cell>
          <cell r="F216">
            <v>7628.9480310277922</v>
          </cell>
          <cell r="G216">
            <v>18039.460237511688</v>
          </cell>
          <cell r="H216">
            <v>0.500914994700975</v>
          </cell>
          <cell r="I216">
            <v>94.807150367312346</v>
          </cell>
          <cell r="J216">
            <v>19503336.4642375</v>
          </cell>
          <cell r="K216">
            <v>1.0395145198189608</v>
          </cell>
          <cell r="L216">
            <v>31.618433390366508</v>
          </cell>
          <cell r="M216">
            <v>19503336.4642375</v>
          </cell>
          <cell r="N216">
            <v>1.0395145198189608</v>
          </cell>
          <cell r="O216">
            <v>35.369330839521432</v>
          </cell>
          <cell r="P216"/>
          <cell r="Q216">
            <v>18006.50851775807</v>
          </cell>
        </row>
        <row r="217">
          <cell r="D217">
            <v>39297</v>
          </cell>
          <cell r="E217" t="str">
            <v/>
          </cell>
          <cell r="F217">
            <v>9025.9173261928991</v>
          </cell>
          <cell r="G217">
            <v>27065.377563704587</v>
          </cell>
          <cell r="H217">
            <v>0.50102953120187321</v>
          </cell>
          <cell r="I217">
            <v>94.800118978114213</v>
          </cell>
          <cell r="J217">
            <v>19512362.381563693</v>
          </cell>
          <cell r="K217">
            <v>1.0389984322936578</v>
          </cell>
          <cell r="L217">
            <v>31.666172050856456</v>
          </cell>
          <cell r="M217">
            <v>19512362.381563693</v>
          </cell>
          <cell r="N217">
            <v>1.0389984322936578</v>
          </cell>
          <cell r="O217">
            <v>35.419753625071792</v>
          </cell>
          <cell r="P217"/>
          <cell r="Q217">
            <v>18006.50851775807</v>
          </cell>
        </row>
        <row r="218">
          <cell r="D218">
            <v>39298</v>
          </cell>
          <cell r="E218" t="str">
            <v/>
          </cell>
          <cell r="F218">
            <v>8172.8048825935584</v>
          </cell>
          <cell r="G218">
            <v>35238.182446298146</v>
          </cell>
          <cell r="H218">
            <v>0.48924229829933646</v>
          </cell>
          <cell r="I218">
            <v>95.492650978861221</v>
          </cell>
          <cell r="J218">
            <v>19520535.186446287</v>
          </cell>
          <cell r="K218">
            <v>1.0384379502854435</v>
          </cell>
          <cell r="L218">
            <v>31.718078753703271</v>
          </cell>
          <cell r="M218">
            <v>19520535.186446287</v>
          </cell>
          <cell r="N218">
            <v>1.0384379502854435</v>
          </cell>
          <cell r="O218">
            <v>35.474571209132755</v>
          </cell>
          <cell r="P218"/>
          <cell r="Q218">
            <v>18006.50851775807</v>
          </cell>
        </row>
        <row r="219">
          <cell r="D219">
            <v>39299</v>
          </cell>
          <cell r="E219" t="str">
            <v/>
          </cell>
          <cell r="F219">
            <v>17388.213410358389</v>
          </cell>
          <cell r="G219">
            <v>52626.395856656534</v>
          </cell>
          <cell r="H219">
            <v>0.58452637616844183</v>
          </cell>
          <cell r="I219">
            <v>88.100465038204135</v>
          </cell>
          <cell r="J219">
            <v>19537923.399856646</v>
          </cell>
          <cell r="K219">
            <v>1.0383683058674609</v>
          </cell>
          <cell r="L219">
            <v>31.724533054239178</v>
          </cell>
          <cell r="M219">
            <v>19537923.399856646</v>
          </cell>
          <cell r="N219">
            <v>1.0383683058674609</v>
          </cell>
          <cell r="O219">
            <v>35.481386908209942</v>
          </cell>
          <cell r="P219"/>
          <cell r="Q219">
            <v>18006.50851775807</v>
          </cell>
        </row>
        <row r="220">
          <cell r="D220">
            <v>39300</v>
          </cell>
          <cell r="E220" t="str">
            <v/>
          </cell>
          <cell r="F220">
            <v>8744.8061584417974</v>
          </cell>
          <cell r="G220">
            <v>61371.20201509833</v>
          </cell>
          <cell r="H220">
            <v>0.5680464738122688</v>
          </cell>
          <cell r="I220">
            <v>89.665667679131843</v>
          </cell>
          <cell r="J220">
            <v>19546668.206015088</v>
          </cell>
          <cell r="K220">
            <v>1.037839868700712</v>
          </cell>
          <cell r="L220">
            <v>31.77353821674086</v>
          </cell>
          <cell r="M220">
            <v>19546668.206015088</v>
          </cell>
          <cell r="N220">
            <v>1.037839868700712</v>
          </cell>
          <cell r="O220">
            <v>35.533132051407776</v>
          </cell>
          <cell r="P220"/>
          <cell r="Q220">
            <v>18006.50851775807</v>
          </cell>
        </row>
        <row r="221">
          <cell r="D221">
            <v>39301</v>
          </cell>
          <cell r="E221" t="str">
            <v/>
          </cell>
          <cell r="F221">
            <v>8424.7797909115288</v>
          </cell>
          <cell r="G221">
            <v>69795.981806009862</v>
          </cell>
          <cell r="H221">
            <v>0.55373614123373271</v>
          </cell>
          <cell r="I221">
            <v>90.930964163226349</v>
          </cell>
          <cell r="J221">
            <v>19555092.985805999</v>
          </cell>
          <cell r="K221">
            <v>1.0372954652827342</v>
          </cell>
          <cell r="L221">
            <v>31.824083564746953</v>
          </cell>
          <cell r="M221">
            <v>19555092.985805999</v>
          </cell>
          <cell r="N221">
            <v>1.0372954652827342</v>
          </cell>
          <cell r="O221">
            <v>35.586496115429902</v>
          </cell>
          <cell r="P221"/>
          <cell r="Q221">
            <v>18006.50851775807</v>
          </cell>
        </row>
        <row r="222">
          <cell r="D222">
            <v>39302</v>
          </cell>
          <cell r="E222" t="str">
            <v/>
          </cell>
          <cell r="F222">
            <v>24266.790941430882</v>
          </cell>
          <cell r="G222">
            <v>94062.772747440744</v>
          </cell>
          <cell r="H222">
            <v>0.65297759317607129</v>
          </cell>
          <cell r="I222">
            <v>80.504226590481721</v>
          </cell>
          <cell r="J222">
            <v>19579359.776747432</v>
          </cell>
          <cell r="K222">
            <v>1.0375916348484031</v>
          </cell>
          <cell r="L222">
            <v>31.796578091026216</v>
          </cell>
          <cell r="M222">
            <v>19579359.776747432</v>
          </cell>
          <cell r="N222">
            <v>1.0375916348484031</v>
          </cell>
          <cell r="O222">
            <v>35.557457698405983</v>
          </cell>
          <cell r="P222"/>
          <cell r="Q222">
            <v>18006.50851775807</v>
          </cell>
        </row>
        <row r="223">
          <cell r="D223">
            <v>39303</v>
          </cell>
          <cell r="E223" t="str">
            <v/>
          </cell>
          <cell r="F223">
            <v>13124.614615148581</v>
          </cell>
          <cell r="G223">
            <v>107187.38736258933</v>
          </cell>
          <cell r="H223">
            <v>0.66141138329004634</v>
          </cell>
          <cell r="I223">
            <v>79.464879422199559</v>
          </cell>
          <cell r="J223">
            <v>19592484.391362581</v>
          </cell>
          <cell r="K223">
            <v>1.0372973324085397</v>
          </cell>
          <cell r="L223">
            <v>31.823910107455934</v>
          </cell>
          <cell r="M223">
            <v>19592484.391362581</v>
          </cell>
          <cell r="N223">
            <v>1.0372973324085397</v>
          </cell>
          <cell r="O223">
            <v>35.586312997915407</v>
          </cell>
          <cell r="P223"/>
          <cell r="Q223">
            <v>18006.50851775807</v>
          </cell>
        </row>
        <row r="224">
          <cell r="D224">
            <v>39304</v>
          </cell>
          <cell r="E224" t="str">
            <v/>
          </cell>
          <cell r="F224">
            <v>17664.190529567255</v>
          </cell>
          <cell r="G224">
            <v>124851.57789215658</v>
          </cell>
          <cell r="H224">
            <v>0.69336916576041141</v>
          </cell>
          <cell r="I224">
            <v>75.37060864078336</v>
          </cell>
          <cell r="J224">
            <v>19610148.581892148</v>
          </cell>
          <cell r="K224">
            <v>1.0372437033102133</v>
          </cell>
          <cell r="L224">
            <v>31.828892571127763</v>
          </cell>
          <cell r="M224">
            <v>19610148.581892148</v>
          </cell>
          <cell r="N224">
            <v>1.0372437033102133</v>
          </cell>
          <cell r="O224">
            <v>35.591572910980517</v>
          </cell>
          <cell r="P224"/>
          <cell r="Q224">
            <v>18006.50851775807</v>
          </cell>
        </row>
        <row r="225">
          <cell r="D225">
            <v>39305</v>
          </cell>
          <cell r="E225" t="str">
            <v/>
          </cell>
          <cell r="F225">
            <v>13311.775540980996</v>
          </cell>
          <cell r="G225">
            <v>138163.35343313758</v>
          </cell>
          <cell r="H225">
            <v>0.69754249388052947</v>
          </cell>
          <cell r="I225">
            <v>74.820271853019406</v>
          </cell>
          <cell r="J225">
            <v>19623460.357433129</v>
          </cell>
          <cell r="K225">
            <v>1.0369601821220851</v>
          </cell>
          <cell r="L225">
            <v>31.855243128398026</v>
          </cell>
          <cell r="M225">
            <v>19623460.357433129</v>
          </cell>
          <cell r="N225">
            <v>1.0369601821220851</v>
          </cell>
          <cell r="O225">
            <v>35.619389593665176</v>
          </cell>
          <cell r="P225"/>
          <cell r="Q225">
            <v>18006.50851775807</v>
          </cell>
        </row>
        <row r="226">
          <cell r="D226">
            <v>39306</v>
          </cell>
          <cell r="E226" t="str">
            <v/>
          </cell>
          <cell r="F226">
            <v>11644.991581719169</v>
          </cell>
          <cell r="G226">
            <v>149808.34501485675</v>
          </cell>
          <cell r="H226">
            <v>0.69330646410025987</v>
          </cell>
          <cell r="I226">
            <v>75.378852733817766</v>
          </cell>
          <cell r="J226">
            <v>19635105.349014848</v>
          </cell>
          <cell r="K226">
            <v>1.0365892060318989</v>
          </cell>
          <cell r="L226">
            <v>31.889746527398056</v>
          </cell>
          <cell r="M226">
            <v>19635105.349014848</v>
          </cell>
          <cell r="N226">
            <v>1.0365892060318989</v>
          </cell>
          <cell r="O226">
            <v>35.655809659305817</v>
          </cell>
          <cell r="P226"/>
          <cell r="Q226">
            <v>18006.50851775807</v>
          </cell>
        </row>
        <row r="227">
          <cell r="D227">
            <v>39307</v>
          </cell>
          <cell r="E227" t="str">
            <v/>
          </cell>
          <cell r="F227">
            <v>23251.92524340461</v>
          </cell>
          <cell r="G227">
            <v>173060.27025826136</v>
          </cell>
          <cell r="H227">
            <v>0.73930648289067591</v>
          </cell>
          <cell r="I227">
            <v>69.170265918928919</v>
          </cell>
          <cell r="J227">
            <v>19658357.274258252</v>
          </cell>
          <cell r="K227">
            <v>1.036831113399586</v>
          </cell>
          <cell r="L227">
            <v>31.867244248972113</v>
          </cell>
          <cell r="M227">
            <v>19658357.274258252</v>
          </cell>
          <cell r="N227">
            <v>1.036831113399586</v>
          </cell>
          <cell r="O227">
            <v>35.632057773151871</v>
          </cell>
          <cell r="P227"/>
          <cell r="Q227">
            <v>18006.50851775807</v>
          </cell>
        </row>
        <row r="228">
          <cell r="D228">
            <v>39308</v>
          </cell>
          <cell r="E228" t="str">
            <v/>
          </cell>
          <cell r="F228">
            <v>10342.629753476191</v>
          </cell>
          <cell r="G228">
            <v>183402.90001173754</v>
          </cell>
          <cell r="H228">
            <v>0.72752622368606734</v>
          </cell>
          <cell r="I228">
            <v>70.785659272253042</v>
          </cell>
          <cell r="J228">
            <v>19668699.90401173</v>
          </cell>
          <cell r="K228">
            <v>1.0363923390815755</v>
          </cell>
          <cell r="L228">
            <v>31.908067942272123</v>
          </cell>
          <cell r="M228">
            <v>19668699.90401173</v>
          </cell>
          <cell r="N228">
            <v>1.0363923390815755</v>
          </cell>
          <cell r="O228">
            <v>35.675147412405906</v>
          </cell>
          <cell r="P228"/>
          <cell r="Q228">
            <v>18006.50851775807</v>
          </cell>
        </row>
        <row r="229">
          <cell r="D229">
            <v>39309</v>
          </cell>
          <cell r="E229" t="str">
            <v/>
          </cell>
          <cell r="F229">
            <v>7725.9522838552557</v>
          </cell>
          <cell r="G229">
            <v>191128.85229559281</v>
          </cell>
          <cell r="H229">
            <v>0.70762877066404795</v>
          </cell>
          <cell r="I229">
            <v>73.47778126955123</v>
          </cell>
          <cell r="J229">
            <v>19676425.856295586</v>
          </cell>
          <cell r="K229">
            <v>1.0358166481020454</v>
          </cell>
          <cell r="L229">
            <v>31.961689943210779</v>
          </cell>
          <cell r="M229">
            <v>19676425.856295586</v>
          </cell>
          <cell r="N229">
            <v>1.0358166481020454</v>
          </cell>
          <cell r="O229">
            <v>35.731738320481675</v>
          </cell>
          <cell r="P229"/>
          <cell r="Q229">
            <v>18006.50851775807</v>
          </cell>
        </row>
        <row r="230">
          <cell r="D230">
            <v>39310</v>
          </cell>
          <cell r="E230" t="str">
            <v/>
          </cell>
          <cell r="F230">
            <v>13826.333506150233</v>
          </cell>
          <cell r="G230">
            <v>204955.18580174303</v>
          </cell>
          <cell r="H230">
            <v>0.71139272224684624</v>
          </cell>
          <cell r="I230">
            <v>72.972655054825424</v>
          </cell>
          <cell r="J230">
            <v>19690252.189801738</v>
          </cell>
          <cell r="K230">
            <v>1.0355628828132371</v>
          </cell>
          <cell r="L230">
            <v>31.985348046511753</v>
          </cell>
          <cell r="M230">
            <v>19690252.189801738</v>
          </cell>
          <cell r="N230">
            <v>1.0355628828132371</v>
          </cell>
          <cell r="O230">
            <v>35.756703633135331</v>
          </cell>
          <cell r="P230"/>
          <cell r="Q230">
            <v>18006.50851775807</v>
          </cell>
        </row>
        <row r="231">
          <cell r="D231">
            <v>39311</v>
          </cell>
          <cell r="E231" t="str">
            <v/>
          </cell>
          <cell r="F231">
            <v>17872.189253719014</v>
          </cell>
          <cell r="G231">
            <v>222827.37505546206</v>
          </cell>
          <cell r="H231">
            <v>0.72793082775567786</v>
          </cell>
          <cell r="I231">
            <v>70.730407902993704</v>
          </cell>
          <cell r="J231">
            <v>19708124.379055455</v>
          </cell>
          <cell r="K231">
            <v>1.0355221787353013</v>
          </cell>
          <cell r="L231">
            <v>31.989144040016559</v>
          </cell>
          <cell r="M231">
            <v>19708124.379055455</v>
          </cell>
          <cell r="N231">
            <v>1.0355221787353013</v>
          </cell>
          <cell r="O231">
            <v>35.760709218653417</v>
          </cell>
          <cell r="P231"/>
          <cell r="Q231">
            <v>18006.50851775807</v>
          </cell>
        </row>
        <row r="232">
          <cell r="D232">
            <v>39312</v>
          </cell>
          <cell r="E232" t="str">
            <v/>
          </cell>
          <cell r="F232">
            <v>11991.334015910143</v>
          </cell>
          <cell r="G232">
            <v>234818.7090713722</v>
          </cell>
          <cell r="H232">
            <v>0.7244871388827524</v>
          </cell>
          <cell r="I232">
            <v>71.200084434878647</v>
          </cell>
          <cell r="J232">
            <v>19720115.713071365</v>
          </cell>
          <cell r="K232">
            <v>1.0351728464368799</v>
          </cell>
          <cell r="L232">
            <v>32.021736071194205</v>
          </cell>
          <cell r="M232">
            <v>19720115.713071365</v>
          </cell>
          <cell r="N232">
            <v>1.0351728464368799</v>
          </cell>
          <cell r="O232">
            <v>35.795099050978216</v>
          </cell>
          <cell r="P232"/>
          <cell r="Q232">
            <v>18006.50851775807</v>
          </cell>
        </row>
        <row r="233">
          <cell r="D233">
            <v>39313</v>
          </cell>
          <cell r="E233" t="str">
            <v/>
          </cell>
          <cell r="F233">
            <v>7488.956961965464</v>
          </cell>
          <cell r="G233">
            <v>242307.66603333765</v>
          </cell>
          <cell r="H233">
            <v>0.70824585686942654</v>
          </cell>
          <cell r="I233">
            <v>73.39511403686592</v>
          </cell>
          <cell r="J233">
            <v>19727604.670033332</v>
          </cell>
          <cell r="K233">
            <v>1.0345880527156872</v>
          </cell>
          <cell r="L233">
            <v>32.076351895334888</v>
          </cell>
          <cell r="M233">
            <v>19727604.670033332</v>
          </cell>
          <cell r="N233">
            <v>1.0345880527156872</v>
          </cell>
          <cell r="O233">
            <v>35.852720557486208</v>
          </cell>
          <cell r="P233"/>
          <cell r="Q233">
            <v>18006.50851775807</v>
          </cell>
        </row>
        <row r="234">
          <cell r="D234">
            <v>39314</v>
          </cell>
          <cell r="E234" t="str">
            <v/>
          </cell>
          <cell r="F234">
            <v>11345.902697625199</v>
          </cell>
          <cell r="G234">
            <v>253653.56873096284</v>
          </cell>
          <cell r="H234">
            <v>0.70433856869256195</v>
          </cell>
          <cell r="I234">
            <v>73.917545870441145</v>
          </cell>
          <cell r="J234">
            <v>19738950.572730958</v>
          </cell>
          <cell r="K234">
            <v>1.0342064439966308</v>
          </cell>
          <cell r="L234">
            <v>32.112029199014792</v>
          </cell>
          <cell r="M234">
            <v>19738950.572730958</v>
          </cell>
          <cell r="N234">
            <v>1.0342064439966308</v>
          </cell>
          <cell r="O234">
            <v>35.89035658568357</v>
          </cell>
          <cell r="P234"/>
          <cell r="Q234">
            <v>18006.50851775807</v>
          </cell>
        </row>
        <row r="235">
          <cell r="D235">
            <v>39315</v>
          </cell>
          <cell r="E235" t="str">
            <v/>
          </cell>
          <cell r="F235">
            <v>13726.214258026952</v>
          </cell>
          <cell r="G235">
            <v>267379.78298898978</v>
          </cell>
          <cell r="H235">
            <v>0.70709824761233553</v>
          </cell>
          <cell r="I235">
            <v>73.548805285760537</v>
          </cell>
          <cell r="J235">
            <v>19752676.786988985</v>
          </cell>
          <cell r="K235">
            <v>1.033950151607085</v>
          </cell>
          <cell r="L235">
            <v>32.136007116688361</v>
          </cell>
          <cell r="M235">
            <v>19752676.786988985</v>
          </cell>
          <cell r="N235">
            <v>1.033950151607085</v>
          </cell>
          <cell r="O235">
            <v>35.915648827276236</v>
          </cell>
          <cell r="P235"/>
          <cell r="Q235">
            <v>18006.50851775807</v>
          </cell>
        </row>
        <row r="236">
          <cell r="D236">
            <v>39316</v>
          </cell>
          <cell r="E236" t="str">
            <v/>
          </cell>
          <cell r="F236">
            <v>9233.3159821835434</v>
          </cell>
          <cell r="G236">
            <v>276613.09897117334</v>
          </cell>
          <cell r="H236">
            <v>0.69826544485889841</v>
          </cell>
          <cell r="I236">
            <v>74.724618158610625</v>
          </cell>
          <cell r="J236">
            <v>19761910.10297117</v>
          </cell>
          <cell r="K236">
            <v>1.0334593834421617</v>
          </cell>
          <cell r="L236">
            <v>32.18195923894929</v>
          </cell>
          <cell r="M236">
            <v>19761910.10297117</v>
          </cell>
          <cell r="N236">
            <v>1.0334593834421617</v>
          </cell>
          <cell r="O236">
            <v>35.964115070083182</v>
          </cell>
          <cell r="P236"/>
          <cell r="Q236">
            <v>18006.50851775807</v>
          </cell>
        </row>
        <row r="237">
          <cell r="D237">
            <v>39317</v>
          </cell>
          <cell r="E237" t="str">
            <v/>
          </cell>
          <cell r="F237">
            <v>10571.614443297327</v>
          </cell>
          <cell r="G237">
            <v>287184.71341447067</v>
          </cell>
          <cell r="H237">
            <v>0.69343214845185941</v>
          </cell>
          <cell r="I237">
            <v>75.362326858520063</v>
          </cell>
          <cell r="J237">
            <v>19772481.717414469</v>
          </cell>
          <cell r="K237">
            <v>1.0330394598541868</v>
          </cell>
          <cell r="L237">
            <v>32.221316958274592</v>
          </cell>
          <cell r="M237">
            <v>19772481.717414469</v>
          </cell>
          <cell r="N237">
            <v>1.0330394598541868</v>
          </cell>
          <cell r="O237">
            <v>36.00562121382972</v>
          </cell>
          <cell r="P237"/>
          <cell r="Q237">
            <v>18006.50851775807</v>
          </cell>
        </row>
        <row r="238">
          <cell r="D238">
            <v>39318</v>
          </cell>
          <cell r="E238" t="str">
            <v/>
          </cell>
          <cell r="F238">
            <v>26503.620065140978</v>
          </cell>
          <cell r="G238">
            <v>313688.33347961167</v>
          </cell>
          <cell r="H238">
            <v>0.72586793910808101</v>
          </cell>
          <cell r="I238">
            <v>71.011920537781577</v>
          </cell>
          <cell r="J238">
            <v>19798985.33747961</v>
          </cell>
          <cell r="K238">
            <v>1.033451931982897</v>
          </cell>
          <cell r="L238">
            <v>32.182657320357642</v>
          </cell>
          <cell r="M238">
            <v>19798985.33747961</v>
          </cell>
          <cell r="N238">
            <v>1.033451931982897</v>
          </cell>
          <cell r="O238">
            <v>35.964851297161182</v>
          </cell>
          <cell r="P238"/>
          <cell r="Q238">
            <v>18006.50851775807</v>
          </cell>
        </row>
        <row r="239">
          <cell r="D239">
            <v>39319</v>
          </cell>
          <cell r="E239" t="str">
            <v/>
          </cell>
          <cell r="F239">
            <v>14087.680959256999</v>
          </cell>
          <cell r="G239">
            <v>327776.01443886867</v>
          </cell>
          <cell r="H239">
            <v>0.72812786357913895</v>
          </cell>
          <cell r="I239">
            <v>70.703494921692098</v>
          </cell>
          <cell r="J239">
            <v>19813073.018438868</v>
          </cell>
          <cell r="K239">
            <v>1.033216160565962</v>
          </cell>
          <cell r="L239">
            <v>32.204751141766707</v>
          </cell>
          <cell r="M239">
            <v>19813073.018438868</v>
          </cell>
          <cell r="N239">
            <v>1.033216160565962</v>
          </cell>
          <cell r="O239">
            <v>35.988151668599542</v>
          </cell>
          <cell r="P239"/>
          <cell r="Q239">
            <v>18006.50851775807</v>
          </cell>
        </row>
        <row r="240">
          <cell r="D240">
            <v>39320</v>
          </cell>
          <cell r="E240" t="str">
            <v/>
          </cell>
          <cell r="F240">
            <v>20889.466622546741</v>
          </cell>
          <cell r="G240">
            <v>348665.4810614154</v>
          </cell>
          <cell r="H240">
            <v>0.74474242448663797</v>
          </cell>
          <cell r="I240">
            <v>68.420731178575394</v>
          </cell>
          <cell r="J240">
            <v>19833962.485061415</v>
          </cell>
          <cell r="K240">
            <v>1.0333351996633477</v>
          </cell>
          <cell r="L240">
            <v>32.193594731750927</v>
          </cell>
          <cell r="M240">
            <v>19833962.485061415</v>
          </cell>
          <cell r="N240">
            <v>1.0333351996633477</v>
          </cell>
          <cell r="O240">
            <v>35.976386182009335</v>
          </cell>
          <cell r="P240"/>
          <cell r="Q240">
            <v>18006.50851775807</v>
          </cell>
        </row>
        <row r="241">
          <cell r="D241">
            <v>39321</v>
          </cell>
          <cell r="E241" t="str">
            <v/>
          </cell>
          <cell r="F241">
            <v>21190.729444387001</v>
          </cell>
          <cell r="G241">
            <v>369856.21050580242</v>
          </cell>
          <cell r="H241">
            <v>0.76074593546951075</v>
          </cell>
          <cell r="I241">
            <v>66.203066061338433</v>
          </cell>
          <cell r="J241">
            <v>19855153.214505803</v>
          </cell>
          <cell r="K241">
            <v>1.0334696964886867</v>
          </cell>
          <cell r="L241">
            <v>32.180993091702469</v>
          </cell>
          <cell r="M241">
            <v>19855153.214505803</v>
          </cell>
          <cell r="N241">
            <v>1.0334696964886867</v>
          </cell>
          <cell r="O241">
            <v>35.963096126739934</v>
          </cell>
          <cell r="P241"/>
          <cell r="Q241">
            <v>18006.50851775807</v>
          </cell>
        </row>
        <row r="242">
          <cell r="D242">
            <v>39322</v>
          </cell>
          <cell r="E242" t="str">
            <v/>
          </cell>
          <cell r="F242">
            <v>25369.67416052692</v>
          </cell>
          <cell r="G242">
            <v>395225.88466632937</v>
          </cell>
          <cell r="H242">
            <v>0.78389489848818639</v>
          </cell>
          <cell r="I242">
            <v>62.980047039259766</v>
          </cell>
          <cell r="J242">
            <v>19880522.888666328</v>
          </cell>
          <cell r="K242">
            <v>1.0338212537221205</v>
          </cell>
          <cell r="L242">
            <v>32.148071463568087</v>
          </cell>
          <cell r="M242">
            <v>19880522.888666328</v>
          </cell>
          <cell r="N242">
            <v>1.0338212537221205</v>
          </cell>
          <cell r="O242">
            <v>35.928373832934888</v>
          </cell>
          <cell r="P242"/>
          <cell r="Q242">
            <v>18006.50851775807</v>
          </cell>
        </row>
        <row r="243">
          <cell r="D243">
            <v>39323</v>
          </cell>
          <cell r="E243" t="str">
            <v/>
          </cell>
          <cell r="F243">
            <v>34218.735319662141</v>
          </cell>
          <cell r="G243">
            <v>429444.61998599151</v>
          </cell>
          <cell r="H243">
            <v>0.82239347829850673</v>
          </cell>
          <cell r="I243">
            <v>57.639322771692946</v>
          </cell>
          <cell r="J243">
            <v>19914741.623985991</v>
          </cell>
          <cell r="K243">
            <v>1.0346318890564745</v>
          </cell>
          <cell r="L243">
            <v>32.072255456402523</v>
          </cell>
          <cell r="M243">
            <v>19914741.623985991</v>
          </cell>
          <cell r="N243">
            <v>1.0346318890564745</v>
          </cell>
          <cell r="O243">
            <v>35.848398981175663</v>
          </cell>
          <cell r="P243"/>
          <cell r="Q243">
            <v>18006.50851775807</v>
          </cell>
        </row>
        <row r="244">
          <cell r="D244">
            <v>39324</v>
          </cell>
          <cell r="E244" t="str">
            <v/>
          </cell>
          <cell r="F244">
            <v>10405.472229905748</v>
          </cell>
          <cell r="G244">
            <v>439850.09221589728</v>
          </cell>
          <cell r="H244">
            <v>0.81424279038162972</v>
          </cell>
          <cell r="I244">
            <v>58.764045196046844</v>
          </cell>
          <cell r="J244">
            <v>19925147.096215896</v>
          </cell>
          <cell r="K244">
            <v>1.0342049933722703</v>
          </cell>
          <cell r="L244">
            <v>32.112164877219776</v>
          </cell>
          <cell r="M244">
            <v>19925147.096215896</v>
          </cell>
          <cell r="N244">
            <v>1.0342049933722703</v>
          </cell>
          <cell r="O244">
            <v>35.890499705672561</v>
          </cell>
          <cell r="P244"/>
          <cell r="Q244">
            <v>18006.50851775807</v>
          </cell>
        </row>
        <row r="245">
          <cell r="D245">
            <v>39325</v>
          </cell>
          <cell r="E245" t="str">
            <v>*</v>
          </cell>
          <cell r="F245">
            <v>11431.614784102909</v>
          </cell>
          <cell r="G245">
            <v>451281.70700000017</v>
          </cell>
          <cell r="H245">
            <v>0.80845625374837249</v>
          </cell>
          <cell r="I245">
            <v>59.56504795880646</v>
          </cell>
          <cell r="J245">
            <v>19936578.710999999</v>
          </cell>
          <cell r="K245">
            <v>1.0338321066062328</v>
          </cell>
          <cell r="L245">
            <v>32.147055544683909</v>
          </cell>
          <cell r="M245">
            <v>19936578.710999999</v>
          </cell>
          <cell r="N245">
            <v>1.0338321066062328</v>
          </cell>
          <cell r="O245">
            <v>35.927302297459796</v>
          </cell>
          <cell r="P245"/>
          <cell r="Q245">
            <v>18006.50851775807</v>
          </cell>
        </row>
        <row r="246">
          <cell r="D246">
            <v>39326</v>
          </cell>
          <cell r="E246" t="str">
            <v/>
          </cell>
          <cell r="F246">
            <v>19687.009643475874</v>
          </cell>
          <cell r="G246">
            <v>19687.009643475874</v>
          </cell>
          <cell r="H246">
            <v>0.79352809388945766</v>
          </cell>
          <cell r="I246">
            <v>78.257866687976176</v>
          </cell>
          <cell r="J246">
            <v>19956265.720643476</v>
          </cell>
          <cell r="K246">
            <v>1.0335233477070365</v>
          </cell>
          <cell r="L246">
            <v>32.542644744412286</v>
          </cell>
          <cell r="M246">
            <v>19956265.720643476</v>
          </cell>
          <cell r="N246">
            <v>1.0335233477070365</v>
          </cell>
          <cell r="O246">
            <v>35.906385869286609</v>
          </cell>
          <cell r="P246"/>
          <cell r="Q246">
            <v>24809.467736650004</v>
          </cell>
        </row>
        <row r="247">
          <cell r="D247">
            <v>39327</v>
          </cell>
          <cell r="E247" t="str">
            <v/>
          </cell>
          <cell r="F247">
            <v>14901.386081764944</v>
          </cell>
          <cell r="G247">
            <v>34588.395725240814</v>
          </cell>
          <cell r="H247">
            <v>0.69708056803945062</v>
          </cell>
          <cell r="I247">
            <v>87.961596195878272</v>
          </cell>
          <cell r="J247">
            <v>19971167.106725242</v>
          </cell>
          <cell r="K247">
            <v>1.0329678546078682</v>
          </cell>
          <cell r="L247">
            <v>32.596555600283708</v>
          </cell>
          <cell r="M247">
            <v>19971167.106725242</v>
          </cell>
          <cell r="N247">
            <v>1.0329678546078682</v>
          </cell>
          <cell r="O247">
            <v>35.961148202905768</v>
          </cell>
          <cell r="P247"/>
          <cell r="Q247">
            <v>24809.467736650004</v>
          </cell>
        </row>
        <row r="248">
          <cell r="D248">
            <v>39328</v>
          </cell>
          <cell r="E248" t="str">
            <v/>
          </cell>
          <cell r="F248">
            <v>10273.634637262645</v>
          </cell>
          <cell r="G248">
            <v>44862.030362503458</v>
          </cell>
          <cell r="H248">
            <v>0.60275416947956295</v>
          </cell>
          <cell r="I248">
            <v>94.663088178110698</v>
          </cell>
          <cell r="J248">
            <v>19981440.741362505</v>
          </cell>
          <cell r="K248">
            <v>1.0321747310817146</v>
          </cell>
          <cell r="L248">
            <v>32.673642004179285</v>
          </cell>
          <cell r="M248">
            <v>19981440.741362505</v>
          </cell>
          <cell r="N248">
            <v>1.0321747310817146</v>
          </cell>
          <cell r="O248">
            <v>36.039438003017835</v>
          </cell>
          <cell r="P248"/>
          <cell r="Q248">
            <v>24809.467736650004</v>
          </cell>
        </row>
        <row r="249">
          <cell r="D249">
            <v>39329</v>
          </cell>
          <cell r="E249" t="str">
            <v/>
          </cell>
          <cell r="F249">
            <v>12734.880635802005</v>
          </cell>
          <cell r="G249">
            <v>57596.910998305466</v>
          </cell>
          <cell r="H249">
            <v>0.58039244946416091</v>
          </cell>
          <cell r="I249">
            <v>95.795457137115022</v>
          </cell>
          <cell r="J249">
            <v>19994175.621998306</v>
          </cell>
          <cell r="K249">
            <v>1.0315106148942081</v>
          </cell>
          <cell r="L249">
            <v>32.73829233835739</v>
          </cell>
          <cell r="M249">
            <v>19994175.621998306</v>
          </cell>
          <cell r="N249">
            <v>1.0315106148942081</v>
          </cell>
          <cell r="O249">
            <v>36.105084803231925</v>
          </cell>
          <cell r="P249"/>
          <cell r="Q249">
            <v>24809.467736650004</v>
          </cell>
        </row>
        <row r="250">
          <cell r="D250">
            <v>39330</v>
          </cell>
          <cell r="E250" t="str">
            <v/>
          </cell>
          <cell r="F250">
            <v>16065.773929377394</v>
          </cell>
          <cell r="G250">
            <v>73662.684927682858</v>
          </cell>
          <cell r="H250">
            <v>0.59382720910907749</v>
          </cell>
          <cell r="I250">
            <v>95.135947675600747</v>
          </cell>
          <cell r="J250">
            <v>20010241.395927683</v>
          </cell>
          <cell r="K250">
            <v>1.0310198195507689</v>
          </cell>
          <cell r="L250">
            <v>32.786130331195729</v>
          </cell>
          <cell r="M250">
            <v>20010241.395927683</v>
          </cell>
          <cell r="N250">
            <v>1.0310198195507689</v>
          </cell>
          <cell r="O250">
            <v>36.153652632183849</v>
          </cell>
          <cell r="P250"/>
          <cell r="Q250">
            <v>24809.467736650004</v>
          </cell>
        </row>
        <row r="251">
          <cell r="D251">
            <v>39331</v>
          </cell>
          <cell r="E251" t="str">
            <v/>
          </cell>
          <cell r="F251">
            <v>8912.125509458856</v>
          </cell>
          <cell r="G251">
            <v>82574.810437141714</v>
          </cell>
          <cell r="H251">
            <v>0.55472646782581148</v>
          </cell>
          <cell r="I251">
            <v>96.885974385048044</v>
          </cell>
          <cell r="J251">
            <v>20019153.521437142</v>
          </cell>
          <cell r="K251">
            <v>1.0301621590139809</v>
          </cell>
          <cell r="L251">
            <v>32.869849376050887</v>
          </cell>
          <cell r="M251">
            <v>20019153.521437142</v>
          </cell>
          <cell r="N251">
            <v>1.0301621590139809</v>
          </cell>
          <cell r="O251">
            <v>36.238633608713414</v>
          </cell>
          <cell r="P251"/>
          <cell r="Q251">
            <v>24809.467736650004</v>
          </cell>
        </row>
        <row r="252">
          <cell r="D252">
            <v>39332</v>
          </cell>
          <cell r="E252" t="str">
            <v/>
          </cell>
          <cell r="F252">
            <v>14507.757803418161</v>
          </cell>
          <cell r="G252">
            <v>97082.568240559878</v>
          </cell>
          <cell r="H252">
            <v>0.55901797117525309</v>
          </cell>
          <cell r="I252">
            <v>96.718726723685705</v>
          </cell>
          <cell r="J252">
            <v>20033661.27924056</v>
          </cell>
          <cell r="K252">
            <v>1.0295942631113115</v>
          </cell>
          <cell r="L252">
            <v>32.925369339435328</v>
          </cell>
          <cell r="M252">
            <v>20033661.27924056</v>
          </cell>
          <cell r="N252">
            <v>1.0295942631113115</v>
          </cell>
          <cell r="O252">
            <v>36.294979711961481</v>
          </cell>
          <cell r="P252"/>
          <cell r="Q252">
            <v>24809.467736650004</v>
          </cell>
        </row>
        <row r="253">
          <cell r="D253">
            <v>39333</v>
          </cell>
          <cell r="E253" t="str">
            <v/>
          </cell>
          <cell r="F253">
            <v>10752.847075375197</v>
          </cell>
          <cell r="G253">
            <v>107835.41531593507</v>
          </cell>
          <cell r="H253">
            <v>0.54331785984184111</v>
          </cell>
          <cell r="I253">
            <v>97.302116512971367</v>
          </cell>
          <cell r="J253">
            <v>20044414.126315936</v>
          </cell>
          <cell r="K253">
            <v>1.0288350823475541</v>
          </cell>
          <cell r="L253">
            <v>32.99969688593292</v>
          </cell>
          <cell r="M253">
            <v>20044414.126315936</v>
          </cell>
          <cell r="N253">
            <v>1.0288350823475541</v>
          </cell>
          <cell r="O253">
            <v>36.370399878899072</v>
          </cell>
          <cell r="P253"/>
          <cell r="Q253">
            <v>24809.467736650004</v>
          </cell>
        </row>
        <row r="254">
          <cell r="D254">
            <v>39334</v>
          </cell>
          <cell r="E254" t="str">
            <v/>
          </cell>
          <cell r="F254">
            <v>14819.582393918263</v>
          </cell>
          <cell r="G254">
            <v>122654.99770985333</v>
          </cell>
          <cell r="H254">
            <v>0.54931984932268496</v>
          </cell>
          <cell r="I254">
            <v>97.088292753145339</v>
          </cell>
          <cell r="J254">
            <v>20059233.708709855</v>
          </cell>
          <cell r="K254">
            <v>1.0282863036145444</v>
          </cell>
          <cell r="L254">
            <v>33.053501073644298</v>
          </cell>
          <cell r="M254">
            <v>20059233.708709855</v>
          </cell>
          <cell r="N254">
            <v>1.0282863036145444</v>
          </cell>
          <cell r="O254">
            <v>36.424985452221968</v>
          </cell>
          <cell r="P254"/>
          <cell r="Q254">
            <v>24809.467736650004</v>
          </cell>
        </row>
        <row r="255">
          <cell r="D255">
            <v>39335</v>
          </cell>
          <cell r="E255" t="str">
            <v/>
          </cell>
          <cell r="F255">
            <v>20831.901598513759</v>
          </cell>
          <cell r="G255">
            <v>143486.89930836708</v>
          </cell>
          <cell r="H255">
            <v>0.57835541185915817</v>
          </cell>
          <cell r="I255">
            <v>95.890050907295347</v>
          </cell>
          <cell r="J255">
            <v>20080065.610308368</v>
          </cell>
          <cell r="K255">
            <v>1.0280467339631325</v>
          </cell>
          <cell r="L255">
            <v>33.077009325793519</v>
          </cell>
          <cell r="M255">
            <v>20080065.610308368</v>
          </cell>
          <cell r="N255">
            <v>1.0280467339631325</v>
          </cell>
          <cell r="O255">
            <v>36.448832597568739</v>
          </cell>
          <cell r="P255"/>
          <cell r="Q255">
            <v>24809.467736650004</v>
          </cell>
        </row>
        <row r="256">
          <cell r="D256">
            <v>39336</v>
          </cell>
          <cell r="E256" t="str">
            <v/>
          </cell>
          <cell r="F256">
            <v>7551.9860036891087</v>
          </cell>
          <cell r="G256">
            <v>151038.8853120562</v>
          </cell>
          <cell r="H256">
            <v>0.55345031587910765</v>
          </cell>
          <cell r="I256">
            <v>96.93456704662259</v>
          </cell>
          <cell r="J256">
            <v>20087617.596312057</v>
          </cell>
          <cell r="K256">
            <v>1.0271287377535945</v>
          </cell>
          <cell r="L256">
            <v>33.167202084380278</v>
          </cell>
          <cell r="M256">
            <v>20087617.596312057</v>
          </cell>
          <cell r="N256">
            <v>1.0271287377535945</v>
          </cell>
          <cell r="O256">
            <v>36.540311417447398</v>
          </cell>
          <cell r="P256"/>
          <cell r="Q256">
            <v>24809.467736650004</v>
          </cell>
        </row>
        <row r="257">
          <cell r="D257">
            <v>39337</v>
          </cell>
          <cell r="E257" t="str">
            <v/>
          </cell>
          <cell r="F257">
            <v>10157.918395467161</v>
          </cell>
          <cell r="G257">
            <v>161196.80370752336</v>
          </cell>
          <cell r="H257">
            <v>0.54144922084655733</v>
          </cell>
          <cell r="I257">
            <v>97.366407945805051</v>
          </cell>
          <cell r="J257">
            <v>20097775.514707524</v>
          </cell>
          <cell r="K257">
            <v>1.0263461465160102</v>
          </cell>
          <cell r="L257">
            <v>33.244232281107813</v>
          </cell>
          <cell r="M257">
            <v>20097775.514707524</v>
          </cell>
          <cell r="N257">
            <v>1.0263461465160102</v>
          </cell>
          <cell r="O257">
            <v>36.6184222454254</v>
          </cell>
          <cell r="P257"/>
          <cell r="Q257">
            <v>24809.467736650004</v>
          </cell>
        </row>
        <row r="258">
          <cell r="D258">
            <v>39338</v>
          </cell>
          <cell r="E258" t="str">
            <v/>
          </cell>
          <cell r="F258">
            <v>22272.03635761849</v>
          </cell>
          <cell r="G258">
            <v>183468.84006514185</v>
          </cell>
          <cell r="H258">
            <v>0.56885491648295494</v>
          </cell>
          <cell r="I258">
            <v>96.312714459102438</v>
          </cell>
          <cell r="J258">
            <v>20120047.551065143</v>
          </cell>
          <cell r="K258">
            <v>1.0261833925186992</v>
          </cell>
          <cell r="L258">
            <v>33.26026839207389</v>
          </cell>
          <cell r="M258">
            <v>20120047.551065143</v>
          </cell>
          <cell r="N258">
            <v>1.0261833925186992</v>
          </cell>
          <cell r="O258">
            <v>36.634681269128144</v>
          </cell>
          <cell r="P258"/>
          <cell r="Q258">
            <v>24809.467736650004</v>
          </cell>
        </row>
        <row r="259">
          <cell r="D259">
            <v>39339</v>
          </cell>
          <cell r="E259" t="str">
            <v/>
          </cell>
          <cell r="F259">
            <v>18355.825228014277</v>
          </cell>
          <cell r="G259">
            <v>201824.66529315611</v>
          </cell>
          <cell r="H259">
            <v>0.58107040723181214</v>
          </cell>
          <cell r="I259">
            <v>95.763661527010129</v>
          </cell>
          <cell r="J259">
            <v>20138403.376293156</v>
          </cell>
          <cell r="K259">
            <v>1.0258215636720589</v>
          </cell>
          <cell r="L259">
            <v>33.295939390790252</v>
          </cell>
          <cell r="M259">
            <v>20138403.376293156</v>
          </cell>
          <cell r="N259">
            <v>1.0258215636720589</v>
          </cell>
          <cell r="O259">
            <v>36.670845584882095</v>
          </cell>
          <cell r="P259"/>
          <cell r="Q259">
            <v>24809.467736650004</v>
          </cell>
        </row>
        <row r="260">
          <cell r="D260">
            <v>39340</v>
          </cell>
          <cell r="E260" t="str">
            <v/>
          </cell>
          <cell r="F260">
            <v>17484.895239597899</v>
          </cell>
          <cell r="G260">
            <v>219309.560532754</v>
          </cell>
          <cell r="H260">
            <v>0.58931684968201881</v>
          </cell>
          <cell r="I260">
            <v>95.364302618546461</v>
          </cell>
          <cell r="J260">
            <v>20155888.271532755</v>
          </cell>
          <cell r="K260">
            <v>1.0254163402623253</v>
          </cell>
          <cell r="L260">
            <v>33.335921354235268</v>
          </cell>
          <cell r="M260">
            <v>20155888.271532755</v>
          </cell>
          <cell r="N260">
            <v>1.0254163402623253</v>
          </cell>
          <cell r="O260">
            <v>36.711376332461263</v>
          </cell>
          <cell r="P260"/>
          <cell r="Q260">
            <v>24809.467736650004</v>
          </cell>
        </row>
        <row r="261">
          <cell r="D261">
            <v>39341</v>
          </cell>
          <cell r="E261" t="str">
            <v/>
          </cell>
          <cell r="F261">
            <v>12937.129007673873</v>
          </cell>
          <cell r="G261">
            <v>232246.68954042788</v>
          </cell>
          <cell r="H261">
            <v>0.58507575617326568</v>
          </cell>
          <cell r="I261">
            <v>95.572608201695019</v>
          </cell>
          <cell r="J261">
            <v>20168825.40054043</v>
          </cell>
          <cell r="K261">
            <v>1.0247810657904719</v>
          </cell>
          <cell r="L261">
            <v>33.398671597298055</v>
          </cell>
          <cell r="M261">
            <v>20168825.40054043</v>
          </cell>
          <cell r="N261">
            <v>1.0247810657904719</v>
          </cell>
          <cell r="O261">
            <v>36.774979034206979</v>
          </cell>
          <cell r="P261"/>
          <cell r="Q261">
            <v>24809.467736650004</v>
          </cell>
        </row>
        <row r="262">
          <cell r="D262">
            <v>39342</v>
          </cell>
          <cell r="E262" t="str">
            <v/>
          </cell>
          <cell r="F262">
            <v>25422.254363536067</v>
          </cell>
          <cell r="G262">
            <v>257668.94390396395</v>
          </cell>
          <cell r="H262">
            <v>0.61093598867670851</v>
          </cell>
          <cell r="I262">
            <v>94.205134374057579</v>
          </cell>
          <cell r="J262">
            <v>20194247.654903967</v>
          </cell>
          <cell r="K262">
            <v>1.0247809633630935</v>
          </cell>
          <cell r="L262">
            <v>33.398681721611332</v>
          </cell>
          <cell r="M262">
            <v>20194247.654903967</v>
          </cell>
          <cell r="N262">
            <v>1.0247809633630935</v>
          </cell>
          <cell r="O262">
            <v>36.774989295188156</v>
          </cell>
          <cell r="P262"/>
          <cell r="Q262">
            <v>24809.467736650004</v>
          </cell>
        </row>
        <row r="263">
          <cell r="D263">
            <v>39343</v>
          </cell>
          <cell r="E263" t="str">
            <v/>
          </cell>
          <cell r="F263">
            <v>22643.56635804653</v>
          </cell>
          <cell r="G263">
            <v>280312.5102620105</v>
          </cell>
          <cell r="H263">
            <v>0.62770057794400524</v>
          </cell>
          <cell r="I263">
            <v>93.192884072495431</v>
          </cell>
          <cell r="J263">
            <v>20216891.221262012</v>
          </cell>
          <cell r="K263">
            <v>1.02464003069013</v>
          </cell>
          <cell r="L263">
            <v>33.412614148373521</v>
          </cell>
          <cell r="M263">
            <v>20216891.221262012</v>
          </cell>
          <cell r="N263">
            <v>1.02464003069013</v>
          </cell>
          <cell r="O263">
            <v>36.789109529584707</v>
          </cell>
          <cell r="P263"/>
          <cell r="Q263">
            <v>24809.467736650004</v>
          </cell>
        </row>
        <row r="264">
          <cell r="D264">
            <v>39344</v>
          </cell>
          <cell r="E264" t="str">
            <v/>
          </cell>
          <cell r="F264">
            <v>21676.745205703111</v>
          </cell>
          <cell r="G264">
            <v>301989.25546771364</v>
          </cell>
          <cell r="H264">
            <v>0.64064942904543543</v>
          </cell>
          <cell r="I264">
            <v>92.342926082183865</v>
          </cell>
          <cell r="J264">
            <v>20238567.966467716</v>
          </cell>
          <cell r="K264">
            <v>1.0244505127359866</v>
          </cell>
          <cell r="L264">
            <v>33.431356281074734</v>
          </cell>
          <cell r="M264">
            <v>20238567.966467716</v>
          </cell>
          <cell r="N264">
            <v>1.0244505127359866</v>
          </cell>
          <cell r="O264">
            <v>36.808103466215258</v>
          </cell>
          <cell r="P264"/>
          <cell r="Q264">
            <v>24809.467736650004</v>
          </cell>
        </row>
        <row r="265">
          <cell r="D265">
            <v>39345</v>
          </cell>
          <cell r="E265" t="str">
            <v/>
          </cell>
          <cell r="F265">
            <v>18400.874366973647</v>
          </cell>
          <cell r="G265">
            <v>320390.12983468728</v>
          </cell>
          <cell r="H265">
            <v>0.64570133715804801</v>
          </cell>
          <cell r="I265">
            <v>91.995280054423318</v>
          </cell>
          <cell r="J265">
            <v>20256968.840834688</v>
          </cell>
          <cell r="K265">
            <v>1.024095857760903</v>
          </cell>
          <cell r="L265">
            <v>33.466449843724668</v>
          </cell>
          <cell r="M265">
            <v>20256968.840834688</v>
          </cell>
          <cell r="N265">
            <v>1.024095857760903</v>
          </cell>
          <cell r="O265">
            <v>36.843665933326321</v>
          </cell>
          <cell r="P265"/>
          <cell r="Q265">
            <v>24809.467736650004</v>
          </cell>
        </row>
        <row r="266">
          <cell r="D266">
            <v>39346</v>
          </cell>
          <cell r="E266" t="str">
            <v/>
          </cell>
          <cell r="F266">
            <v>18538.281504988678</v>
          </cell>
          <cell r="G266">
            <v>338928.41133967595</v>
          </cell>
          <cell r="H266">
            <v>0.65053584906983075</v>
          </cell>
          <cell r="I266">
            <v>91.654207890257652</v>
          </cell>
          <cell r="J266">
            <v>20275507.122339677</v>
          </cell>
          <cell r="K266">
            <v>1.023749029270824</v>
          </cell>
          <cell r="L266">
            <v>33.500794702812378</v>
          </cell>
          <cell r="M266">
            <v>20275507.122339677</v>
          </cell>
          <cell r="N266">
            <v>1.023749029270824</v>
          </cell>
          <cell r="O266">
            <v>36.878466433910781</v>
          </cell>
          <cell r="P266"/>
          <cell r="Q266">
            <v>24809.467736650004</v>
          </cell>
        </row>
        <row r="267">
          <cell r="D267">
            <v>39347</v>
          </cell>
          <cell r="E267" t="str">
            <v/>
          </cell>
          <cell r="F267">
            <v>20787.370837004048</v>
          </cell>
          <cell r="G267">
            <v>359715.78217667999</v>
          </cell>
          <cell r="H267">
            <v>0.65905151796195238</v>
          </cell>
          <cell r="I267">
            <v>91.033607707175264</v>
          </cell>
          <cell r="J267">
            <v>20296294.49317668</v>
          </cell>
          <cell r="K267">
            <v>1.0235164873553442</v>
          </cell>
          <cell r="L267">
            <v>33.523836529315865</v>
          </cell>
          <cell r="M267">
            <v>20296294.49317668</v>
          </cell>
          <cell r="N267">
            <v>1.0235164873553442</v>
          </cell>
          <cell r="O267">
            <v>36.901812142864962</v>
          </cell>
          <cell r="P267"/>
          <cell r="Q267">
            <v>24809.467736650004</v>
          </cell>
        </row>
        <row r="268">
          <cell r="D268">
            <v>39348</v>
          </cell>
          <cell r="E268" t="str">
            <v/>
          </cell>
          <cell r="F268">
            <v>23747.417632660079</v>
          </cell>
          <cell r="G268">
            <v>383463.19980934006</v>
          </cell>
          <cell r="H268">
            <v>0.6720141363838843</v>
          </cell>
          <cell r="I268">
            <v>90.040932082767171</v>
          </cell>
          <cell r="J268">
            <v>20320041.910809342</v>
          </cell>
          <cell r="K268">
            <v>1.023433611482198</v>
          </cell>
          <cell r="L268">
            <v>33.532051196401859</v>
          </cell>
          <cell r="M268">
            <v>20320041.910809342</v>
          </cell>
          <cell r="N268">
            <v>1.023433611482198</v>
          </cell>
          <cell r="O268">
            <v>36.910134797015047</v>
          </cell>
          <cell r="P268"/>
          <cell r="Q268">
            <v>24809.467736650004</v>
          </cell>
        </row>
        <row r="269">
          <cell r="D269">
            <v>39349</v>
          </cell>
          <cell r="E269" t="str">
            <v/>
          </cell>
          <cell r="F269">
            <v>20395.886537378698</v>
          </cell>
          <cell r="G269">
            <v>403859.08634671877</v>
          </cell>
          <cell r="H269">
            <v>0.67826775284883523</v>
          </cell>
          <cell r="I269">
            <v>89.541627206117823</v>
          </cell>
          <cell r="J269">
            <v>20340437.797346722</v>
          </cell>
          <cell r="K269">
            <v>1.0231823508399656</v>
          </cell>
          <cell r="L269">
            <v>33.556965062266286</v>
          </cell>
          <cell r="M269">
            <v>20340437.797346722</v>
          </cell>
          <cell r="N269">
            <v>1.0231823508399656</v>
          </cell>
          <cell r="O269">
            <v>36.935375045790217</v>
          </cell>
          <cell r="P269"/>
          <cell r="Q269">
            <v>24809.467736650004</v>
          </cell>
        </row>
        <row r="270">
          <cell r="D270">
            <v>39350</v>
          </cell>
          <cell r="E270" t="str">
            <v/>
          </cell>
          <cell r="F270">
            <v>18557.14729331062</v>
          </cell>
          <cell r="G270">
            <v>422416.23364002939</v>
          </cell>
          <cell r="H270">
            <v>0.68105650330581047</v>
          </cell>
          <cell r="I270">
            <v>89.314745219908261</v>
          </cell>
          <cell r="J270">
            <v>20358994.944640033</v>
          </cell>
          <cell r="K270">
            <v>1.0228393379866796</v>
          </cell>
          <cell r="L270">
            <v>33.590998217870784</v>
          </cell>
          <cell r="M270">
            <v>20358994.944640033</v>
          </cell>
          <cell r="N270">
            <v>1.0228393379866796</v>
          </cell>
          <cell r="O270">
            <v>36.969851316249823</v>
          </cell>
          <cell r="P270"/>
          <cell r="Q270">
            <v>24809.467736650004</v>
          </cell>
        </row>
        <row r="271">
          <cell r="D271">
            <v>39351</v>
          </cell>
          <cell r="E271" t="str">
            <v/>
          </cell>
          <cell r="F271">
            <v>16339.758107160662</v>
          </cell>
          <cell r="G271">
            <v>438755.99174719007</v>
          </cell>
          <cell r="H271">
            <v>0.68019316782382699</v>
          </cell>
          <cell r="I271">
            <v>89.385259479123533</v>
          </cell>
          <cell r="J271">
            <v>20375334.702747192</v>
          </cell>
          <cell r="K271">
            <v>1.022385915828848</v>
          </cell>
          <cell r="L271">
            <v>33.636024182002579</v>
          </cell>
          <cell r="M271">
            <v>20375334.702747192</v>
          </cell>
          <cell r="N271">
            <v>1.022385915828848</v>
          </cell>
          <cell r="O271">
            <v>37.015458674257559</v>
          </cell>
          <cell r="P271"/>
          <cell r="Q271">
            <v>24809.467736650004</v>
          </cell>
        </row>
        <row r="272">
          <cell r="D272">
            <v>39352</v>
          </cell>
          <cell r="E272" t="str">
            <v/>
          </cell>
          <cell r="F272">
            <v>18077.148084421453</v>
          </cell>
          <cell r="G272">
            <v>456833.13983161154</v>
          </cell>
          <cell r="H272">
            <v>0.68198746137122757</v>
          </cell>
          <cell r="I272">
            <v>89.238430590631339</v>
          </cell>
          <cell r="J272">
            <v>20393411.850831613</v>
          </cell>
          <cell r="K272">
            <v>1.0220206908923304</v>
          </cell>
          <cell r="L272">
            <v>33.672323549376614</v>
          </cell>
          <cell r="M272">
            <v>20393411.850831613</v>
          </cell>
          <cell r="N272">
            <v>1.0220206908923304</v>
          </cell>
          <cell r="O272">
            <v>37.052222737370563</v>
          </cell>
          <cell r="P272"/>
          <cell r="Q272">
            <v>24809.467736650004</v>
          </cell>
        </row>
        <row r="273">
          <cell r="D273">
            <v>39353</v>
          </cell>
          <cell r="E273" t="str">
            <v/>
          </cell>
          <cell r="F273">
            <v>22542.381151474092</v>
          </cell>
          <cell r="G273">
            <v>479375.52098308562</v>
          </cell>
          <cell r="H273">
            <v>0.6900814843170936</v>
          </cell>
          <cell r="I273">
            <v>88.56290117611718</v>
          </cell>
          <cell r="J273">
            <v>20415954.231983088</v>
          </cell>
          <cell r="K273">
            <v>1.0218798713556903</v>
          </cell>
          <cell r="L273">
            <v>33.686327005316798</v>
          </cell>
          <cell r="M273">
            <v>20415954.231983088</v>
          </cell>
          <cell r="N273">
            <v>1.0218798713556903</v>
          </cell>
          <cell r="O273">
            <v>37.066404504507929</v>
          </cell>
          <cell r="P273"/>
          <cell r="Q273">
            <v>24809.467736650004</v>
          </cell>
        </row>
        <row r="274">
          <cell r="D274">
            <v>39354</v>
          </cell>
          <cell r="E274" t="str">
            <v/>
          </cell>
          <cell r="F274">
            <v>19389.556560973993</v>
          </cell>
          <cell r="G274">
            <v>498765.0775440596</v>
          </cell>
          <cell r="H274">
            <v>0.69323517779360844</v>
          </cell>
          <cell r="I274">
            <v>88.293911476676982</v>
          </cell>
          <cell r="J274">
            <v>20435343.788544063</v>
          </cell>
          <cell r="K274">
            <v>1.0215817884961051</v>
          </cell>
          <cell r="L274">
            <v>33.715982957898028</v>
          </cell>
          <cell r="M274">
            <v>20435343.788544063</v>
          </cell>
          <cell r="N274">
            <v>1.0215817884961051</v>
          </cell>
          <cell r="O274">
            <v>37.096436318293115</v>
          </cell>
          <cell r="P274"/>
          <cell r="Q274">
            <v>24809.467736650004</v>
          </cell>
        </row>
        <row r="275">
          <cell r="D275">
            <v>39355</v>
          </cell>
          <cell r="E275" t="str">
            <v>*</v>
          </cell>
          <cell r="F275">
            <v>32108.068455940294</v>
          </cell>
          <cell r="G275">
            <v>530873.14599999995</v>
          </cell>
          <cell r="H275">
            <v>0.71326687541918088</v>
          </cell>
          <cell r="I275">
            <v>86.511830477659444</v>
          </cell>
          <cell r="J275">
            <v>20467451.857000005</v>
          </cell>
          <cell r="K275">
            <v>1.0219194667336757</v>
          </cell>
          <cell r="L275">
            <v>33.682389115706144</v>
          </cell>
          <cell r="M275">
            <v>20467451.857000005</v>
          </cell>
          <cell r="N275">
            <v>1.0219194667336757</v>
          </cell>
          <cell r="O275">
            <v>37.062416526154472</v>
          </cell>
          <cell r="P275"/>
          <cell r="Q275">
            <v>24809.467736650004</v>
          </cell>
        </row>
        <row r="276">
          <cell r="D276">
            <v>39356</v>
          </cell>
          <cell r="E276" t="str">
            <v/>
          </cell>
          <cell r="F276">
            <v>50766.040243951451</v>
          </cell>
          <cell r="G276">
            <v>50766.040243951451</v>
          </cell>
          <cell r="H276">
            <v>0.89231296619995404</v>
          </cell>
          <cell r="I276">
            <v>55.243939876115313</v>
          </cell>
          <cell r="J276">
            <v>20518217.897243954</v>
          </cell>
          <cell r="K276">
            <v>1.0215523502709107</v>
          </cell>
          <cell r="L276">
            <v>34.807437743792171</v>
          </cell>
          <cell r="M276">
            <v>20518217.897243954</v>
          </cell>
          <cell r="N276">
            <v>1.0215523502709107</v>
          </cell>
          <cell r="O276">
            <v>37.472645831861392</v>
          </cell>
          <cell r="P276"/>
          <cell r="Q276">
            <v>56892.639877403213</v>
          </cell>
        </row>
        <row r="277">
          <cell r="D277">
            <v>39357</v>
          </cell>
          <cell r="E277" t="str">
            <v/>
          </cell>
          <cell r="F277">
            <v>73267.2204726239</v>
          </cell>
          <cell r="G277">
            <v>124033.26071657534</v>
          </cell>
          <cell r="H277">
            <v>1.0900642067572544</v>
          </cell>
          <cell r="I277">
            <v>40.482496451134445</v>
          </cell>
          <cell r="J277">
            <v>20591485.117716577</v>
          </cell>
          <cell r="K277">
            <v>1.0223044226422913</v>
          </cell>
          <cell r="L277">
            <v>34.725193922209698</v>
          </cell>
          <cell r="M277">
            <v>20591485.117716577</v>
          </cell>
          <cell r="N277">
            <v>1.0223044226422913</v>
          </cell>
          <cell r="O277">
            <v>37.394501809290681</v>
          </cell>
          <cell r="P277"/>
          <cell r="Q277">
            <v>56892.639877403213</v>
          </cell>
        </row>
        <row r="278">
          <cell r="D278">
            <v>39358</v>
          </cell>
          <cell r="E278" t="str">
            <v/>
          </cell>
          <cell r="F278">
            <v>57972.766452465228</v>
          </cell>
          <cell r="G278">
            <v>182006.02716904058</v>
          </cell>
          <cell r="H278">
            <v>1.0663712538870971</v>
          </cell>
          <cell r="I278">
            <v>42.075498547772881</v>
          </cell>
          <cell r="J278">
            <v>20649457.884169042</v>
          </cell>
          <cell r="K278">
            <v>1.0222950741688239</v>
          </cell>
          <cell r="L278">
            <v>34.726215424649418</v>
          </cell>
          <cell r="M278">
            <v>20649457.884169042</v>
          </cell>
          <cell r="N278">
            <v>1.0222950741688239</v>
          </cell>
          <cell r="O278">
            <v>37.395472491770057</v>
          </cell>
          <cell r="P278"/>
          <cell r="Q278">
            <v>56892.639877403213</v>
          </cell>
        </row>
        <row r="279">
          <cell r="D279">
            <v>39359</v>
          </cell>
          <cell r="E279" t="str">
            <v/>
          </cell>
          <cell r="F279">
            <v>51843.719228992421</v>
          </cell>
          <cell r="G279">
            <v>233849.74639803299</v>
          </cell>
          <cell r="H279">
            <v>1.0275922637003267</v>
          </cell>
          <cell r="I279">
            <v>44.789076527504548</v>
          </cell>
          <cell r="J279">
            <v>20701301.603398036</v>
          </cell>
          <cell r="K279">
            <v>1.0219831990085959</v>
          </cell>
          <cell r="L279">
            <v>34.760305560612522</v>
          </cell>
          <cell r="M279">
            <v>20701301.603398036</v>
          </cell>
          <cell r="N279">
            <v>1.0219831990085959</v>
          </cell>
          <cell r="O279">
            <v>37.427865174443532</v>
          </cell>
          <cell r="P279"/>
          <cell r="Q279">
            <v>56892.639877403213</v>
          </cell>
        </row>
        <row r="280">
          <cell r="D280">
            <v>39360</v>
          </cell>
          <cell r="E280" t="str">
            <v/>
          </cell>
          <cell r="F280">
            <v>48763.643066052326</v>
          </cell>
          <cell r="G280">
            <v>282613.38946408534</v>
          </cell>
          <cell r="H280">
            <v>0.99349719075466758</v>
          </cell>
          <cell r="I280">
            <v>47.282628298667362</v>
          </cell>
          <cell r="J280">
            <v>20750065.246464089</v>
          </cell>
          <cell r="K280">
            <v>1.0215214393410719</v>
          </cell>
          <cell r="L280">
            <v>34.810820875968517</v>
          </cell>
          <cell r="M280">
            <v>20750065.246464089</v>
          </cell>
          <cell r="N280">
            <v>1.0215214393410719</v>
          </cell>
          <cell r="O280">
            <v>37.47585996420991</v>
          </cell>
          <cell r="P280"/>
          <cell r="Q280">
            <v>56892.639877403213</v>
          </cell>
        </row>
        <row r="281">
          <cell r="D281">
            <v>39361</v>
          </cell>
          <cell r="E281" t="str">
            <v/>
          </cell>
          <cell r="F281">
            <v>42932.410624628676</v>
          </cell>
          <cell r="G281">
            <v>325545.80008871399</v>
          </cell>
          <cell r="H281">
            <v>0.9536845796756428</v>
          </cell>
          <cell r="I281">
            <v>50.318394280949185</v>
          </cell>
          <cell r="J281">
            <v>20792997.657088716</v>
          </cell>
          <cell r="K281">
            <v>1.0207759904665059</v>
          </cell>
          <cell r="L281">
            <v>34.892476190096545</v>
          </cell>
          <cell r="M281">
            <v>20792997.657088716</v>
          </cell>
          <cell r="N281">
            <v>1.0207759904665059</v>
          </cell>
          <cell r="O281">
            <v>37.553427861203367</v>
          </cell>
          <cell r="P281"/>
          <cell r="Q281">
            <v>56892.639877403213</v>
          </cell>
        </row>
        <row r="282">
          <cell r="D282">
            <v>39362</v>
          </cell>
          <cell r="E282" t="str">
            <v/>
          </cell>
          <cell r="F282">
            <v>42105.933731968878</v>
          </cell>
          <cell r="G282">
            <v>367651.73382068286</v>
          </cell>
          <cell r="H282">
            <v>0.92317172086363786</v>
          </cell>
          <cell r="I282">
            <v>52.731638201523324</v>
          </cell>
          <cell r="J282">
            <v>20835103.590820685</v>
          </cell>
          <cell r="K282">
            <v>1.0199942334152379</v>
          </cell>
          <cell r="L282">
            <v>34.97824803029026</v>
          </cell>
          <cell r="M282">
            <v>20835103.590820685</v>
          </cell>
          <cell r="N282">
            <v>1.0199942334152379</v>
          </cell>
          <cell r="O282">
            <v>37.634888831258117</v>
          </cell>
          <cell r="P282"/>
          <cell r="Q282">
            <v>56892.639877403213</v>
          </cell>
        </row>
        <row r="283">
          <cell r="D283">
            <v>39363</v>
          </cell>
          <cell r="E283" t="str">
            <v/>
          </cell>
          <cell r="F283">
            <v>19359.364037048101</v>
          </cell>
          <cell r="G283">
            <v>387011.09785773093</v>
          </cell>
          <cell r="H283">
            <v>0.85031011632544484</v>
          </cell>
          <cell r="I283">
            <v>58.768721686039939</v>
          </cell>
          <cell r="J283">
            <v>20854462.954857733</v>
          </cell>
          <cell r="K283">
            <v>1.0181063407689646</v>
          </cell>
          <cell r="L283">
            <v>35.185969185536827</v>
          </cell>
          <cell r="M283">
            <v>20854462.954857733</v>
          </cell>
          <cell r="N283">
            <v>1.0181063407689646</v>
          </cell>
          <cell r="O283">
            <v>37.832096634690537</v>
          </cell>
          <cell r="P283"/>
          <cell r="Q283">
            <v>56892.639877403213</v>
          </cell>
        </row>
        <row r="284">
          <cell r="D284">
            <v>39364</v>
          </cell>
          <cell r="E284" t="str">
            <v/>
          </cell>
          <cell r="F284">
            <v>45254.219698940942</v>
          </cell>
          <cell r="G284">
            <v>432265.31755667186</v>
          </cell>
          <cell r="H284">
            <v>0.84421253490815051</v>
          </cell>
          <cell r="I284">
            <v>59.28953997724151</v>
          </cell>
          <cell r="J284">
            <v>20899717.174556673</v>
          </cell>
          <cell r="K284">
            <v>1.0174895809816549</v>
          </cell>
          <cell r="L284">
            <v>35.254009992216098</v>
          </cell>
          <cell r="M284">
            <v>20899717.174556673</v>
          </cell>
          <cell r="N284">
            <v>1.0174895809816549</v>
          </cell>
          <cell r="O284">
            <v>37.8966712783403</v>
          </cell>
          <cell r="P284"/>
          <cell r="Q284">
            <v>56892.639877403213</v>
          </cell>
        </row>
        <row r="285">
          <cell r="D285">
            <v>39365</v>
          </cell>
          <cell r="E285" t="str">
            <v/>
          </cell>
          <cell r="F285">
            <v>31360.654467855202</v>
          </cell>
          <cell r="G285">
            <v>463625.97202452703</v>
          </cell>
          <cell r="H285">
            <v>0.81491379732700953</v>
          </cell>
          <cell r="I285">
            <v>61.820319657262822</v>
          </cell>
          <cell r="J285">
            <v>20931077.829024527</v>
          </cell>
          <cell r="K285">
            <v>1.016201697160908</v>
          </cell>
          <cell r="L285">
            <v>35.396374373164072</v>
          </cell>
          <cell r="M285">
            <v>20931077.829024527</v>
          </cell>
          <cell r="N285">
            <v>1.016201697160908</v>
          </cell>
          <cell r="O285">
            <v>38.031747738640064</v>
          </cell>
          <cell r="P285"/>
          <cell r="Q285">
            <v>56892.639877403213</v>
          </cell>
        </row>
        <row r="286">
          <cell r="D286">
            <v>39366</v>
          </cell>
          <cell r="E286" t="str">
            <v/>
          </cell>
          <cell r="F286">
            <v>27064.15669293726</v>
          </cell>
          <cell r="G286">
            <v>490690.12871746428</v>
          </cell>
          <cell r="H286">
            <v>0.78407670334677315</v>
          </cell>
          <cell r="I286">
            <v>64.527266891789893</v>
          </cell>
          <cell r="J286">
            <v>20958141.985717464</v>
          </cell>
          <cell r="K286">
            <v>1.0147128884017818</v>
          </cell>
          <cell r="L286">
            <v>35.561429492511131</v>
          </cell>
          <cell r="M286">
            <v>20958141.985717464</v>
          </cell>
          <cell r="N286">
            <v>1.0147128884017818</v>
          </cell>
          <cell r="O286">
            <v>38.188293561228171</v>
          </cell>
          <cell r="P286"/>
          <cell r="Q286">
            <v>56892.639877403213</v>
          </cell>
        </row>
        <row r="287">
          <cell r="D287">
            <v>39367</v>
          </cell>
          <cell r="E287" t="str">
            <v/>
          </cell>
          <cell r="F287">
            <v>37803.474363302557</v>
          </cell>
          <cell r="G287">
            <v>528493.60308076686</v>
          </cell>
          <cell r="H287">
            <v>0.77410951021023533</v>
          </cell>
          <cell r="I287">
            <v>65.409824115508471</v>
          </cell>
          <cell r="J287">
            <v>20995945.460080765</v>
          </cell>
          <cell r="K287">
            <v>1.0137507873220672</v>
          </cell>
          <cell r="L287">
            <v>35.66836528369506</v>
          </cell>
          <cell r="M287">
            <v>20995945.460080765</v>
          </cell>
          <cell r="N287">
            <v>1.0137507873220672</v>
          </cell>
          <cell r="O287">
            <v>38.28968233618378</v>
          </cell>
          <cell r="P287"/>
          <cell r="Q287">
            <v>56892.639877403213</v>
          </cell>
        </row>
        <row r="288">
          <cell r="D288">
            <v>39368</v>
          </cell>
          <cell r="E288" t="str">
            <v/>
          </cell>
          <cell r="F288">
            <v>20179.737430431651</v>
          </cell>
          <cell r="G288">
            <v>548673.3405111985</v>
          </cell>
          <cell r="H288">
            <v>0.74184712941309416</v>
          </cell>
          <cell r="I288">
            <v>68.284520292696101</v>
          </cell>
          <cell r="J288">
            <v>21016125.197511196</v>
          </cell>
          <cell r="K288">
            <v>1.0119453586550473</v>
          </cell>
          <cell r="L288">
            <v>35.86961402814994</v>
          </cell>
          <cell r="M288">
            <v>21016125.197511196</v>
          </cell>
          <cell r="N288">
            <v>1.0119453586550473</v>
          </cell>
          <cell r="O288">
            <v>38.480419897088595</v>
          </cell>
          <cell r="P288"/>
          <cell r="Q288">
            <v>56892.639877403213</v>
          </cell>
        </row>
        <row r="289">
          <cell r="D289">
            <v>39369</v>
          </cell>
          <cell r="E289" t="str">
            <v/>
          </cell>
          <cell r="F289">
            <v>18916.23329821365</v>
          </cell>
          <cell r="G289">
            <v>567589.57380941219</v>
          </cell>
          <cell r="H289">
            <v>0.71260733378379681</v>
          </cell>
          <cell r="I289">
            <v>70.902601295501768</v>
          </cell>
          <cell r="J289">
            <v>21035041.430809408</v>
          </cell>
          <cell r="K289">
            <v>1.0100891220085597</v>
          </cell>
          <cell r="L289">
            <v>36.077311876547924</v>
          </cell>
          <cell r="M289">
            <v>21035041.430809408</v>
          </cell>
          <cell r="N289">
            <v>1.0100891220085597</v>
          </cell>
          <cell r="O289">
            <v>38.677172132419543</v>
          </cell>
          <cell r="P289"/>
          <cell r="Q289">
            <v>56892.639877403213</v>
          </cell>
        </row>
        <row r="290">
          <cell r="D290">
            <v>39370</v>
          </cell>
          <cell r="E290" t="str">
            <v/>
          </cell>
          <cell r="F290">
            <v>28289.169061979032</v>
          </cell>
          <cell r="G290">
            <v>595878.74287139124</v>
          </cell>
          <cell r="H290">
            <v>0.69824936248981506</v>
          </cell>
          <cell r="I290">
            <v>72.188117791378502</v>
          </cell>
          <cell r="J290">
            <v>21063330.599871386</v>
          </cell>
          <cell r="K290">
            <v>1.0086918560913543</v>
          </cell>
          <cell r="L290">
            <v>36.234178922753458</v>
          </cell>
          <cell r="M290">
            <v>21063330.599871386</v>
          </cell>
          <cell r="N290">
            <v>1.0086918560913543</v>
          </cell>
          <cell r="O290">
            <v>38.825707289847735</v>
          </cell>
          <cell r="P290"/>
          <cell r="Q290">
            <v>56892.639877403213</v>
          </cell>
        </row>
        <row r="291">
          <cell r="D291">
            <v>39371</v>
          </cell>
          <cell r="E291" t="str">
            <v/>
          </cell>
          <cell r="F291">
            <v>23702.705035921746</v>
          </cell>
          <cell r="G291">
            <v>619581.44790731301</v>
          </cell>
          <cell r="H291">
            <v>0.68064762995094419</v>
          </cell>
          <cell r="I291">
            <v>73.760399314220066</v>
          </cell>
          <cell r="J291">
            <v>21087033.304907307</v>
          </cell>
          <cell r="K291">
            <v>1.0070831409815044</v>
          </cell>
          <cell r="L291">
            <v>36.41534128813646</v>
          </cell>
          <cell r="M291">
            <v>21087033.304907307</v>
          </cell>
          <cell r="N291">
            <v>1.0070831409815044</v>
          </cell>
          <cell r="O291">
            <v>38.997178369557957</v>
          </cell>
          <cell r="P291"/>
          <cell r="Q291">
            <v>56892.639877403213</v>
          </cell>
        </row>
        <row r="292">
          <cell r="D292">
            <v>39372</v>
          </cell>
          <cell r="E292" t="str">
            <v/>
          </cell>
          <cell r="F292">
            <v>26606.998714544618</v>
          </cell>
          <cell r="G292">
            <v>646188.44662185758</v>
          </cell>
          <cell r="H292">
            <v>0.66811955249945698</v>
          </cell>
          <cell r="I292">
            <v>74.875135800411499</v>
          </cell>
          <cell r="J292">
            <v>21113640.303621851</v>
          </cell>
          <cell r="K292">
            <v>1.0056214728583801</v>
          </cell>
          <cell r="L292">
            <v>36.58045966836363</v>
          </cell>
          <cell r="M292">
            <v>21113640.303621851</v>
          </cell>
          <cell r="N292">
            <v>1.0056214728583801</v>
          </cell>
          <cell r="O292">
            <v>39.153399926608778</v>
          </cell>
          <cell r="P292"/>
          <cell r="Q292">
            <v>56892.639877403213</v>
          </cell>
        </row>
        <row r="293">
          <cell r="D293">
            <v>39373</v>
          </cell>
          <cell r="E293" t="str">
            <v/>
          </cell>
          <cell r="F293">
            <v>14634.763564419467</v>
          </cell>
          <cell r="G293">
            <v>660823.21018627705</v>
          </cell>
          <cell r="H293">
            <v>0.64529261860611664</v>
          </cell>
          <cell r="I293">
            <v>76.891888919499493</v>
          </cell>
          <cell r="J293">
            <v>21128275.06718627</v>
          </cell>
          <cell r="K293">
            <v>1.0035990202633922</v>
          </cell>
          <cell r="L293">
            <v>36.809734790269502</v>
          </cell>
          <cell r="M293">
            <v>21128275.06718627</v>
          </cell>
          <cell r="N293">
            <v>1.0035990202633922</v>
          </cell>
          <cell r="O293">
            <v>39.370221495195821</v>
          </cell>
          <cell r="P293"/>
          <cell r="Q293">
            <v>56892.639877403213</v>
          </cell>
        </row>
        <row r="294">
          <cell r="D294">
            <v>39374</v>
          </cell>
          <cell r="E294" t="str">
            <v/>
          </cell>
          <cell r="F294">
            <v>26476.197503885571</v>
          </cell>
          <cell r="G294">
            <v>687299.40769016265</v>
          </cell>
          <cell r="H294">
            <v>0.63582307156557039</v>
          </cell>
          <cell r="I294">
            <v>77.721358544104064</v>
          </cell>
          <cell r="J294">
            <v>21154751.264690157</v>
          </cell>
          <cell r="K294">
            <v>1.0021484247400858</v>
          </cell>
          <cell r="L294">
            <v>36.974757207180829</v>
          </cell>
          <cell r="M294">
            <v>21154751.264690157</v>
          </cell>
          <cell r="N294">
            <v>1.0021484247400858</v>
          </cell>
          <cell r="O294">
            <v>39.526209238522839</v>
          </cell>
          <cell r="P294"/>
          <cell r="Q294">
            <v>56892.639877403213</v>
          </cell>
        </row>
        <row r="295">
          <cell r="D295">
            <v>39375</v>
          </cell>
          <cell r="E295" t="str">
            <v/>
          </cell>
          <cell r="F295">
            <v>12672.100652243264</v>
          </cell>
          <cell r="G295">
            <v>699971.5083424059</v>
          </cell>
          <cell r="H295">
            <v>0.61516877213885701</v>
          </cell>
          <cell r="I295">
            <v>79.511632512459428</v>
          </cell>
          <cell r="J295">
            <v>21167423.365342401</v>
          </cell>
          <cell r="K295">
            <v>1.0000534536942656</v>
          </cell>
          <cell r="L295">
            <v>37.213931520801104</v>
          </cell>
          <cell r="M295">
            <v>21167423.365342401</v>
          </cell>
          <cell r="N295">
            <v>1.0000534536942656</v>
          </cell>
          <cell r="O295">
            <v>39.752184714944796</v>
          </cell>
          <cell r="P295"/>
          <cell r="Q295">
            <v>56892.639877403213</v>
          </cell>
        </row>
        <row r="296">
          <cell r="D296">
            <v>39376</v>
          </cell>
          <cell r="E296" t="str">
            <v/>
          </cell>
          <cell r="F296">
            <v>25781.002570370023</v>
          </cell>
          <cell r="G296">
            <v>725752.51091277588</v>
          </cell>
          <cell r="H296">
            <v>0.60745367856493804</v>
          </cell>
          <cell r="I296">
            <v>80.172575968402199</v>
          </cell>
          <cell r="J296">
            <v>21193204.367912769</v>
          </cell>
          <cell r="K296">
            <v>0.99858738349642406</v>
          </cell>
          <cell r="L296">
            <v>37.381900218004283</v>
          </cell>
          <cell r="M296">
            <v>21193204.367912769</v>
          </cell>
          <cell r="N296">
            <v>0.99858738349642406</v>
          </cell>
          <cell r="O296">
            <v>39.910810911691776</v>
          </cell>
          <cell r="P296"/>
          <cell r="Q296">
            <v>56892.639877403213</v>
          </cell>
        </row>
        <row r="297">
          <cell r="D297">
            <v>39377</v>
          </cell>
          <cell r="E297" t="str">
            <v/>
          </cell>
          <cell r="F297">
            <v>12512.069556859668</v>
          </cell>
          <cell r="G297">
            <v>738264.58046963555</v>
          </cell>
          <cell r="H297">
            <v>0.58983870326197418</v>
          </cell>
          <cell r="I297">
            <v>81.662854732567908</v>
          </cell>
          <cell r="J297">
            <v>21205716.437469628</v>
          </cell>
          <cell r="K297">
            <v>0.99650561460232501</v>
          </cell>
          <cell r="L297">
            <v>37.621246890589163</v>
          </cell>
          <cell r="M297">
            <v>21205716.437469628</v>
          </cell>
          <cell r="N297">
            <v>0.99650561460232501</v>
          </cell>
          <cell r="O297">
            <v>40.136741956436431</v>
          </cell>
          <cell r="P297"/>
          <cell r="Q297">
            <v>56892.639877403213</v>
          </cell>
        </row>
        <row r="298">
          <cell r="D298">
            <v>39378</v>
          </cell>
          <cell r="E298" t="str">
            <v/>
          </cell>
          <cell r="F298">
            <v>19844.477403891473</v>
          </cell>
          <cell r="G298">
            <v>758109.05787352705</v>
          </cell>
          <cell r="H298">
            <v>0.57935900771757287</v>
          </cell>
          <cell r="I298">
            <v>82.535541498552419</v>
          </cell>
          <cell r="J298">
            <v>21225560.914873518</v>
          </cell>
          <cell r="K298">
            <v>0.99477859535401392</v>
          </cell>
          <cell r="L298">
            <v>37.820550186319871</v>
          </cell>
          <cell r="M298">
            <v>21225560.914873518</v>
          </cell>
          <cell r="N298">
            <v>0.99477859535401392</v>
          </cell>
          <cell r="O298">
            <v>40.324782706842385</v>
          </cell>
          <cell r="P298"/>
          <cell r="Q298">
            <v>56892.639877403213</v>
          </cell>
        </row>
        <row r="299">
          <cell r="D299">
            <v>39379</v>
          </cell>
          <cell r="E299" t="str">
            <v/>
          </cell>
          <cell r="F299">
            <v>19557.205409092305</v>
          </cell>
          <cell r="G299">
            <v>777666.26328261942</v>
          </cell>
          <cell r="H299">
            <v>0.56954222971430413</v>
          </cell>
          <cell r="I299">
            <v>83.342477497069979</v>
          </cell>
          <cell r="J299">
            <v>21245118.120282609</v>
          </cell>
          <cell r="K299">
            <v>0.99304733364474218</v>
          </cell>
          <cell r="L299">
            <v>38.021017310095829</v>
          </cell>
          <cell r="M299">
            <v>21245118.120282609</v>
          </cell>
          <cell r="N299">
            <v>0.99304733364474218</v>
          </cell>
          <cell r="O299">
            <v>40.513838719030183</v>
          </cell>
          <cell r="P299"/>
          <cell r="Q299">
            <v>56892.639877403213</v>
          </cell>
        </row>
        <row r="300">
          <cell r="D300">
            <v>39380</v>
          </cell>
          <cell r="E300" t="str">
            <v/>
          </cell>
          <cell r="F300">
            <v>22254.782898770929</v>
          </cell>
          <cell r="G300">
            <v>799921.04618139029</v>
          </cell>
          <cell r="H300">
            <v>0.56240740307015058</v>
          </cell>
          <cell r="I300">
            <v>83.922054656728719</v>
          </cell>
          <cell r="J300">
            <v>21267372.903181382</v>
          </cell>
          <cell r="K300">
            <v>0.99145101215401277</v>
          </cell>
          <cell r="L300">
            <v>38.206455725764044</v>
          </cell>
          <cell r="M300">
            <v>21267372.903181382</v>
          </cell>
          <cell r="N300">
            <v>0.99145101215401277</v>
          </cell>
          <cell r="O300">
            <v>40.688648353482378</v>
          </cell>
          <cell r="P300"/>
          <cell r="Q300">
            <v>56892.639877403213</v>
          </cell>
        </row>
        <row r="301">
          <cell r="D301">
            <v>39381</v>
          </cell>
          <cell r="E301" t="str">
            <v/>
          </cell>
          <cell r="F301">
            <v>16166.112371721882</v>
          </cell>
          <cell r="G301">
            <v>816087.15855311218</v>
          </cell>
          <cell r="H301">
            <v>0.55170524173769164</v>
          </cell>
          <cell r="I301">
            <v>84.779712492298842</v>
          </cell>
          <cell r="J301">
            <v>21283539.015553102</v>
          </cell>
          <cell r="K301">
            <v>0.98958004265445199</v>
          </cell>
          <cell r="L301">
            <v>38.424524865291467</v>
          </cell>
          <cell r="M301">
            <v>21283539.015553102</v>
          </cell>
          <cell r="N301">
            <v>0.98958004265445199</v>
          </cell>
          <cell r="O301">
            <v>40.894129475734765</v>
          </cell>
          <cell r="P301"/>
          <cell r="Q301">
            <v>56892.639877403213</v>
          </cell>
        </row>
        <row r="302">
          <cell r="D302">
            <v>39382</v>
          </cell>
          <cell r="E302" t="str">
            <v/>
          </cell>
          <cell r="F302">
            <v>14431.955042892394</v>
          </cell>
          <cell r="G302">
            <v>830519.11359600455</v>
          </cell>
          <cell r="H302">
            <v>0.5406668988555714</v>
          </cell>
          <cell r="I302">
            <v>85.648535085073405</v>
          </cell>
          <cell r="J302">
            <v>21297970.970595993</v>
          </cell>
          <cell r="K302">
            <v>0.98763852824594733</v>
          </cell>
          <cell r="L302">
            <v>38.651641719599198</v>
          </cell>
          <cell r="M302">
            <v>21297970.970595993</v>
          </cell>
          <cell r="N302">
            <v>0.98763852824594733</v>
          </cell>
          <cell r="O302">
            <v>41.108035023534981</v>
          </cell>
          <cell r="P302"/>
          <cell r="Q302">
            <v>56892.639877403213</v>
          </cell>
        </row>
        <row r="303">
          <cell r="D303">
            <v>39383</v>
          </cell>
          <cell r="E303" t="str">
            <v/>
          </cell>
          <cell r="F303">
            <v>24052.088794433163</v>
          </cell>
          <cell r="G303">
            <v>854571.20239043771</v>
          </cell>
          <cell r="H303">
            <v>0.536456036336872</v>
          </cell>
          <cell r="I303">
            <v>85.975491177646404</v>
          </cell>
          <cell r="J303">
            <v>21322023.059390426</v>
          </cell>
          <cell r="K303">
            <v>0.98615216634656511</v>
          </cell>
          <cell r="L303">
            <v>38.826081346188801</v>
          </cell>
          <cell r="M303">
            <v>21322023.059390426</v>
          </cell>
          <cell r="N303">
            <v>0.98615216634656511</v>
          </cell>
          <cell r="O303">
            <v>41.272258381205205</v>
          </cell>
          <cell r="P303"/>
          <cell r="Q303">
            <v>56892.639877403213</v>
          </cell>
        </row>
        <row r="304">
          <cell r="D304">
            <v>39384</v>
          </cell>
          <cell r="E304" t="str">
            <v/>
          </cell>
          <cell r="F304">
            <v>19708.053940002126</v>
          </cell>
          <cell r="G304">
            <v>874279.25633043982</v>
          </cell>
          <cell r="H304">
            <v>0.52990264870962211</v>
          </cell>
          <cell r="I304">
            <v>86.479176207383404</v>
          </cell>
          <cell r="J304">
            <v>21341731.113330428</v>
          </cell>
          <cell r="K304">
            <v>0.98447321998258097</v>
          </cell>
          <cell r="L304">
            <v>39.023711171511444</v>
          </cell>
          <cell r="M304">
            <v>21341731.113330428</v>
          </cell>
          <cell r="N304">
            <v>0.98447321998258097</v>
          </cell>
          <cell r="O304">
            <v>41.458241962889609</v>
          </cell>
          <cell r="P304"/>
          <cell r="Q304">
            <v>56892.639877403213</v>
          </cell>
        </row>
        <row r="305">
          <cell r="D305">
            <v>39385</v>
          </cell>
          <cell r="E305" t="str">
            <v/>
          </cell>
          <cell r="F305">
            <v>18248.091793468557</v>
          </cell>
          <cell r="G305">
            <v>892527.34812390839</v>
          </cell>
          <cell r="H305">
            <v>0.52293076342106692</v>
          </cell>
          <cell r="I305">
            <v>87.007872115297829</v>
          </cell>
          <cell r="J305">
            <v>21359979.205123898</v>
          </cell>
          <cell r="K305">
            <v>0.98273589266541195</v>
          </cell>
          <cell r="L305">
            <v>39.228867978619441</v>
          </cell>
          <cell r="M305">
            <v>21359979.205123898</v>
          </cell>
          <cell r="N305">
            <v>0.98273589266541195</v>
          </cell>
          <cell r="O305">
            <v>41.651229129136034</v>
          </cell>
          <cell r="P305"/>
          <cell r="Q305">
            <v>56892.639877403213</v>
          </cell>
        </row>
        <row r="306">
          <cell r="D306">
            <v>39386</v>
          </cell>
          <cell r="E306" t="str">
            <v>*</v>
          </cell>
          <cell r="F306">
            <v>17883.700876091527</v>
          </cell>
          <cell r="G306">
            <v>910411.04899999988</v>
          </cell>
          <cell r="H306">
            <v>0.51620206793222179</v>
          </cell>
          <cell r="I306">
            <v>87.510843769060912</v>
          </cell>
          <cell r="J306">
            <v>21377862.905999988</v>
          </cell>
          <cell r="K306">
            <v>0.98099091539442873</v>
          </cell>
          <cell r="L306">
            <v>39.435596153428762</v>
          </cell>
          <cell r="M306">
            <v>21377862.905999988</v>
          </cell>
          <cell r="N306">
            <v>0.98099091539442873</v>
          </cell>
          <cell r="O306">
            <v>41.845613123647531</v>
          </cell>
          <cell r="P306"/>
          <cell r="Q306">
            <v>56892.639877403213</v>
          </cell>
        </row>
        <row r="307">
          <cell r="D307">
            <v>39387</v>
          </cell>
          <cell r="E307" t="str">
            <v/>
          </cell>
          <cell r="F307">
            <v>19938.390063444487</v>
          </cell>
          <cell r="G307">
            <v>19938.390063444487</v>
          </cell>
          <cell r="H307">
            <v>0.22022883732200815</v>
          </cell>
          <cell r="I307">
            <v>99.894166728073813</v>
          </cell>
          <cell r="J307">
            <v>21397801.296063434</v>
          </cell>
          <cell r="K307">
            <v>0.97784342128401158</v>
          </cell>
          <cell r="L307">
            <v>42.685992509298323</v>
          </cell>
          <cell r="M307">
            <v>21397801.296063434</v>
          </cell>
          <cell r="N307">
            <v>0.97784342128401158</v>
          </cell>
          <cell r="O307">
            <v>43.47388127892453</v>
          </cell>
          <cell r="P307"/>
          <cell r="Q307">
            <v>90534.874115016646</v>
          </cell>
        </row>
        <row r="308">
          <cell r="D308">
            <v>39388</v>
          </cell>
          <cell r="E308" t="str">
            <v/>
          </cell>
          <cell r="F308">
            <v>14254.602840450583</v>
          </cell>
          <cell r="G308">
            <v>34192.992903895072</v>
          </cell>
          <cell r="H308">
            <v>0.18883879410080065</v>
          </cell>
          <cell r="I308">
            <v>99.963564625928271</v>
          </cell>
          <cell r="J308">
            <v>21412055.898903884</v>
          </cell>
          <cell r="K308">
            <v>0.97446319476592103</v>
          </cell>
          <cell r="L308">
            <v>43.142894525474837</v>
          </cell>
          <cell r="M308">
            <v>21412055.898903884</v>
          </cell>
          <cell r="N308">
            <v>0.97446319476592103</v>
          </cell>
          <cell r="O308">
            <v>43.894711708634162</v>
          </cell>
          <cell r="P308"/>
          <cell r="Q308">
            <v>90534.874115016646</v>
          </cell>
        </row>
        <row r="309">
          <cell r="D309">
            <v>39389</v>
          </cell>
          <cell r="E309" t="str">
            <v/>
          </cell>
          <cell r="F309">
            <v>19883.212809760982</v>
          </cell>
          <cell r="G309">
            <v>54076.205713656054</v>
          </cell>
          <cell r="H309">
            <v>0.19909898898906428</v>
          </cell>
          <cell r="I309">
            <v>99.946895036831364</v>
          </cell>
          <cell r="J309">
            <v>21431939.111713644</v>
          </cell>
          <cell r="K309">
            <v>0.97136581574479142</v>
          </cell>
          <cell r="L309">
            <v>43.563770563467187</v>
          </cell>
          <cell r="M309">
            <v>21431939.111713644</v>
          </cell>
          <cell r="N309">
            <v>0.97136581574479142</v>
          </cell>
          <cell r="O309">
            <v>44.282222951611303</v>
          </cell>
          <cell r="P309"/>
          <cell r="Q309">
            <v>90534.874115016646</v>
          </cell>
        </row>
        <row r="310">
          <cell r="D310">
            <v>39390</v>
          </cell>
          <cell r="E310" t="str">
            <v/>
          </cell>
          <cell r="F310">
            <v>16400.321312726679</v>
          </cell>
          <cell r="G310">
            <v>70476.527026382741</v>
          </cell>
          <cell r="H310">
            <v>0.19461154531691421</v>
          </cell>
          <cell r="I310">
            <v>99.95479454407355</v>
          </cell>
          <cell r="J310">
            <v>21448339.43302637</v>
          </cell>
          <cell r="K310">
            <v>0.96813654104704561</v>
          </cell>
          <cell r="L310">
            <v>44.004780785699197</v>
          </cell>
          <cell r="M310">
            <v>21448339.43302637</v>
          </cell>
          <cell r="N310">
            <v>0.96813654104704561</v>
          </cell>
          <cell r="O310">
            <v>44.688139009579444</v>
          </cell>
          <cell r="P310"/>
          <cell r="Q310">
            <v>90534.874115016646</v>
          </cell>
        </row>
        <row r="311">
          <cell r="D311">
            <v>39391</v>
          </cell>
          <cell r="E311" t="str">
            <v/>
          </cell>
          <cell r="F311">
            <v>20527.557409310142</v>
          </cell>
          <cell r="G311">
            <v>91004.084435692886</v>
          </cell>
          <cell r="H311">
            <v>0.20103652945953213</v>
          </cell>
          <cell r="I311">
            <v>99.943167513820725</v>
          </cell>
          <cell r="J311">
            <v>21468866.990435679</v>
          </cell>
          <cell r="K311">
            <v>0.96511908947895575</v>
          </cell>
          <cell r="L311">
            <v>44.418872202548165</v>
          </cell>
          <cell r="M311">
            <v>21468866.990435679</v>
          </cell>
          <cell r="N311">
            <v>0.96511908947895575</v>
          </cell>
          <cell r="O311">
            <v>45.069161511688804</v>
          </cell>
          <cell r="P311"/>
          <cell r="Q311">
            <v>90534.874115016646</v>
          </cell>
        </row>
        <row r="312">
          <cell r="D312">
            <v>39392</v>
          </cell>
          <cell r="E312" t="str">
            <v/>
          </cell>
          <cell r="F312">
            <v>26598.1806366487</v>
          </cell>
          <cell r="G312">
            <v>117602.26507234159</v>
          </cell>
          <cell r="H312">
            <v>0.21649533070710814</v>
          </cell>
          <cell r="I312">
            <v>99.905594203407034</v>
          </cell>
          <cell r="J312">
            <v>21495465.171072327</v>
          </cell>
          <cell r="K312">
            <v>0.96239789479701221</v>
          </cell>
          <cell r="L312">
            <v>44.79394615204081</v>
          </cell>
          <cell r="M312">
            <v>21495465.171072327</v>
          </cell>
          <cell r="N312">
            <v>0.96239789479701221</v>
          </cell>
          <cell r="O312">
            <v>45.414190560441703</v>
          </cell>
          <cell r="P312"/>
          <cell r="Q312">
            <v>90534.874115016646</v>
          </cell>
        </row>
        <row r="313">
          <cell r="D313">
            <v>39393</v>
          </cell>
          <cell r="E313" t="str">
            <v/>
          </cell>
          <cell r="F313">
            <v>11920.0202549932</v>
          </cell>
          <cell r="G313">
            <v>129522.28532733479</v>
          </cell>
          <cell r="H313">
            <v>0.20437631132820713</v>
          </cell>
          <cell r="I313">
            <v>99.936265510950477</v>
          </cell>
          <cell r="J313">
            <v>21507385.191327319</v>
          </cell>
          <cell r="K313">
            <v>0.95904415191218095</v>
          </cell>
          <cell r="L313">
            <v>45.258309265280751</v>
          </cell>
          <cell r="M313">
            <v>21507385.191327319</v>
          </cell>
          <cell r="N313">
            <v>0.95904415191218095</v>
          </cell>
          <cell r="O313">
            <v>45.841243097477246</v>
          </cell>
          <cell r="P313"/>
          <cell r="Q313">
            <v>90534.874115016646</v>
          </cell>
        </row>
        <row r="314">
          <cell r="D314">
            <v>39394</v>
          </cell>
          <cell r="E314" t="str">
            <v/>
          </cell>
          <cell r="F314">
            <v>22709.541394160537</v>
          </cell>
          <cell r="G314">
            <v>152231.82672149531</v>
          </cell>
          <cell r="H314">
            <v>0.21018395978562096</v>
          </cell>
          <cell r="I314">
            <v>99.922726521240605</v>
          </cell>
          <cell r="J314">
            <v>21530094.732721478</v>
          </cell>
          <cell r="K314">
            <v>0.95619656398952901</v>
          </cell>
          <cell r="L314">
            <v>45.654380796889662</v>
          </cell>
          <cell r="M314">
            <v>21530094.732721478</v>
          </cell>
          <cell r="N314">
            <v>0.95619656398952901</v>
          </cell>
          <cell r="O314">
            <v>46.205398738539103</v>
          </cell>
          <cell r="P314"/>
          <cell r="Q314">
            <v>90534.874115016646</v>
          </cell>
        </row>
        <row r="315">
          <cell r="D315">
            <v>39395</v>
          </cell>
          <cell r="E315" t="str">
            <v/>
          </cell>
          <cell r="F315">
            <v>11065.500884174138</v>
          </cell>
          <cell r="G315">
            <v>163297.32760566944</v>
          </cell>
          <cell r="H315">
            <v>0.20041058972137626</v>
          </cell>
          <cell r="I315">
            <v>99.944393390553671</v>
          </cell>
          <cell r="J315">
            <v>21541160.233605653</v>
          </cell>
          <cell r="K315">
            <v>0.95285671855934895</v>
          </cell>
          <cell r="L315">
            <v>46.120976821854477</v>
          </cell>
          <cell r="M315">
            <v>21541160.233605653</v>
          </cell>
          <cell r="N315">
            <v>0.95285671855934895</v>
          </cell>
          <cell r="O315">
            <v>46.634295153312323</v>
          </cell>
          <cell r="P315"/>
          <cell r="Q315">
            <v>90534.874115016646</v>
          </cell>
        </row>
        <row r="316">
          <cell r="D316">
            <v>39396</v>
          </cell>
          <cell r="E316" t="str">
            <v/>
          </cell>
          <cell r="F316">
            <v>8109.5168993237457</v>
          </cell>
          <cell r="G316">
            <v>171406.84450499318</v>
          </cell>
          <cell r="H316">
            <v>0.1893268711979825</v>
          </cell>
          <cell r="I316">
            <v>99.962879838167794</v>
          </cell>
          <cell r="J316">
            <v>21549269.750504978</v>
          </cell>
          <cell r="K316">
            <v>0.94941328272558223</v>
          </cell>
          <cell r="L316">
            <v>46.604322471933635</v>
          </cell>
          <cell r="M316">
            <v>21549269.750504978</v>
          </cell>
          <cell r="N316">
            <v>0.94941328272558223</v>
          </cell>
          <cell r="O316">
            <v>47.078482524681874</v>
          </cell>
          <cell r="P316"/>
          <cell r="Q316">
            <v>90534.874115016646</v>
          </cell>
        </row>
        <row r="317">
          <cell r="D317">
            <v>39397</v>
          </cell>
          <cell r="E317" t="str">
            <v/>
          </cell>
          <cell r="F317">
            <v>17184.609255245065</v>
          </cell>
          <cell r="G317">
            <v>188591.45376023825</v>
          </cell>
          <cell r="H317">
            <v>0.18937097756148971</v>
          </cell>
          <cell r="I317">
            <v>99.9628174581145</v>
          </cell>
          <cell r="J317">
            <v>21566454.359760225</v>
          </cell>
          <cell r="K317">
            <v>0.94639544794115993</v>
          </cell>
          <cell r="L317">
            <v>47.029787983403324</v>
          </cell>
          <cell r="M317">
            <v>21566454.359760225</v>
          </cell>
          <cell r="N317">
            <v>0.94639544794115993</v>
          </cell>
          <cell r="O317">
            <v>47.46939842829854</v>
          </cell>
          <cell r="P317"/>
          <cell r="Q317">
            <v>90534.874115016646</v>
          </cell>
        </row>
        <row r="318">
          <cell r="D318">
            <v>39398</v>
          </cell>
          <cell r="E318" t="str">
            <v/>
          </cell>
          <cell r="F318">
            <v>25680.051010893105</v>
          </cell>
          <cell r="G318">
            <v>214271.50477113135</v>
          </cell>
          <cell r="H318">
            <v>0.19722740993976728</v>
          </cell>
          <cell r="I318">
            <v>99.950311235939054</v>
          </cell>
          <cell r="J318">
            <v>21592134.410771117</v>
          </cell>
          <cell r="K318">
            <v>0.94377282563529308</v>
          </cell>
          <cell r="L318">
            <v>47.400916765982018</v>
          </cell>
          <cell r="M318">
            <v>21592134.410771117</v>
          </cell>
          <cell r="N318">
            <v>0.94377282563529308</v>
          </cell>
          <cell r="O318">
            <v>47.810334258077035</v>
          </cell>
          <cell r="P318"/>
          <cell r="Q318">
            <v>90534.874115016646</v>
          </cell>
        </row>
        <row r="319">
          <cell r="D319">
            <v>39399</v>
          </cell>
          <cell r="E319" t="str">
            <v/>
          </cell>
          <cell r="F319">
            <v>11867.533946919706</v>
          </cell>
          <cell r="G319">
            <v>226139.03871805104</v>
          </cell>
          <cell r="H319">
            <v>0.19213933680981421</v>
          </cell>
          <cell r="I319">
            <v>99.95873327428005</v>
          </cell>
          <cell r="J319">
            <v>21604001.944718037</v>
          </cell>
          <cell r="K319">
            <v>0.94056952493088408</v>
          </cell>
          <cell r="L319">
            <v>47.855923701772518</v>
          </cell>
          <cell r="M319">
            <v>21604001.944718037</v>
          </cell>
          <cell r="N319">
            <v>0.94056952493088408</v>
          </cell>
          <cell r="O319">
            <v>48.228260753586014</v>
          </cell>
          <cell r="P319"/>
          <cell r="Q319">
            <v>90534.874115016646</v>
          </cell>
        </row>
        <row r="320">
          <cell r="D320">
            <v>39400</v>
          </cell>
          <cell r="E320" t="str">
            <v/>
          </cell>
          <cell r="F320">
            <v>13932.272663270702</v>
          </cell>
          <cell r="G320">
            <v>240071.31138132175</v>
          </cell>
          <cell r="H320">
            <v>0.18940713156751712</v>
          </cell>
          <cell r="I320">
            <v>99.962766263418374</v>
          </cell>
          <cell r="J320">
            <v>21617934.217381306</v>
          </cell>
          <cell r="K320">
            <v>0.93748091657401256</v>
          </cell>
          <cell r="L320">
            <v>48.296375863950637</v>
          </cell>
          <cell r="M320">
            <v>21617934.217381306</v>
          </cell>
          <cell r="N320">
            <v>0.93748091657401256</v>
          </cell>
          <cell r="O320">
            <v>48.632759471392447</v>
          </cell>
          <cell r="P320"/>
          <cell r="Q320">
            <v>90534.874115016646</v>
          </cell>
        </row>
        <row r="321">
          <cell r="D321">
            <v>39401</v>
          </cell>
          <cell r="E321" t="str">
            <v/>
          </cell>
          <cell r="F321">
            <v>15211.940739579135</v>
          </cell>
          <cell r="G321">
            <v>255283.2521209009</v>
          </cell>
          <cell r="H321">
            <v>0.18798152249160613</v>
          </cell>
          <cell r="I321">
            <v>99.964743203889142</v>
          </cell>
          <cell r="J321">
            <v>21633146.158120885</v>
          </cell>
          <cell r="K321">
            <v>0.93447174281592083</v>
          </cell>
          <cell r="L321">
            <v>48.727099477700733</v>
          </cell>
          <cell r="M321">
            <v>21633146.158120885</v>
          </cell>
          <cell r="N321">
            <v>0.93447174281592083</v>
          </cell>
          <cell r="O321">
            <v>49.028275086834647</v>
          </cell>
          <cell r="P321"/>
          <cell r="Q321">
            <v>90534.874115016646</v>
          </cell>
        </row>
        <row r="322">
          <cell r="D322">
            <v>39402</v>
          </cell>
          <cell r="E322" t="str">
            <v/>
          </cell>
          <cell r="F322">
            <v>16352.043420839209</v>
          </cell>
          <cell r="G322">
            <v>271635.29554174008</v>
          </cell>
          <cell r="H322">
            <v>0.18752117498711826</v>
          </cell>
          <cell r="I322">
            <v>99.965363524626511</v>
          </cell>
          <cell r="J322">
            <v>21649498.201541726</v>
          </cell>
          <cell r="K322">
            <v>0.93153507011268044</v>
          </cell>
          <cell r="L322">
            <v>49.148929126057418</v>
          </cell>
          <cell r="M322">
            <v>21649498.201541726</v>
          </cell>
          <cell r="N322">
            <v>0.93153507011268044</v>
          </cell>
          <cell r="O322">
            <v>49.415584150867488</v>
          </cell>
          <cell r="P322"/>
          <cell r="Q322">
            <v>90534.874115016646</v>
          </cell>
        </row>
        <row r="323">
          <cell r="D323">
            <v>39403</v>
          </cell>
          <cell r="E323" t="str">
            <v/>
          </cell>
          <cell r="F323">
            <v>16822.578960539238</v>
          </cell>
          <cell r="G323">
            <v>288457.87450227933</v>
          </cell>
          <cell r="H323">
            <v>0.18742070865734531</v>
          </cell>
          <cell r="I323">
            <v>99.965497748153069</v>
          </cell>
          <cell r="J323">
            <v>21666320.780502263</v>
          </cell>
          <cell r="K323">
            <v>0.92864135610686793</v>
          </cell>
          <cell r="L323">
            <v>49.565984640042934</v>
          </cell>
          <cell r="M323">
            <v>21666320.780502263</v>
          </cell>
          <cell r="N323">
            <v>0.92864135610686793</v>
          </cell>
          <cell r="O323">
            <v>49.798477991492952</v>
          </cell>
          <cell r="P323"/>
          <cell r="Q323">
            <v>90534.874115016646</v>
          </cell>
        </row>
        <row r="324">
          <cell r="D324">
            <v>39404</v>
          </cell>
          <cell r="E324" t="str">
            <v/>
          </cell>
          <cell r="F324">
            <v>9547.4432056153018</v>
          </cell>
          <cell r="G324">
            <v>298005.3177078946</v>
          </cell>
          <cell r="H324">
            <v>0.18286711221069538</v>
          </cell>
          <cell r="I324">
            <v>99.971162551765943</v>
          </cell>
          <cell r="J324">
            <v>21675868.223707877</v>
          </cell>
          <cell r="K324">
            <v>0.9254593982704542</v>
          </cell>
          <cell r="L324">
            <v>50.026139268933314</v>
          </cell>
          <cell r="M324">
            <v>21675868.223707877</v>
          </cell>
          <cell r="N324">
            <v>0.9254593982704542</v>
          </cell>
          <cell r="O324">
            <v>50.220911900339615</v>
          </cell>
          <cell r="P324"/>
          <cell r="Q324">
            <v>90534.874115016646</v>
          </cell>
        </row>
        <row r="325">
          <cell r="D325">
            <v>39405</v>
          </cell>
          <cell r="E325" t="str">
            <v/>
          </cell>
          <cell r="F325">
            <v>20841.319862759417</v>
          </cell>
          <cell r="G325">
            <v>318846.63757065404</v>
          </cell>
          <cell r="H325">
            <v>0.18535842835638724</v>
          </cell>
          <cell r="I325">
            <v>99.968163215260134</v>
          </cell>
          <cell r="J325">
            <v>21696709.543570638</v>
          </cell>
          <cell r="K325">
            <v>0.92278228454931333</v>
          </cell>
          <cell r="L325">
            <v>50.414513481609923</v>
          </cell>
          <cell r="M325">
            <v>21696709.543570638</v>
          </cell>
          <cell r="N325">
            <v>0.92278228454931333</v>
          </cell>
          <cell r="O325">
            <v>50.577432373585353</v>
          </cell>
          <cell r="P325"/>
          <cell r="Q325">
            <v>90534.874115016646</v>
          </cell>
        </row>
        <row r="326">
          <cell r="D326">
            <v>39406</v>
          </cell>
          <cell r="E326" t="str">
            <v/>
          </cell>
          <cell r="F326">
            <v>59351.559957233527</v>
          </cell>
          <cell r="G326">
            <v>378198.19752788759</v>
          </cell>
          <cell r="H326">
            <v>0.20886879295122232</v>
          </cell>
          <cell r="I326">
            <v>99.925971384722615</v>
          </cell>
          <cell r="J326">
            <v>21756061.10352787</v>
          </cell>
          <cell r="K326">
            <v>0.92175730406697098</v>
          </cell>
          <cell r="L326">
            <v>50.563499371924038</v>
          </cell>
          <cell r="M326">
            <v>21756061.10352787</v>
          </cell>
          <cell r="N326">
            <v>0.92175730406697098</v>
          </cell>
          <cell r="O326">
            <v>50.714195756327697</v>
          </cell>
          <cell r="P326"/>
          <cell r="Q326">
            <v>90534.874115016646</v>
          </cell>
        </row>
        <row r="327">
          <cell r="D327">
            <v>39407</v>
          </cell>
          <cell r="E327" t="str">
            <v/>
          </cell>
          <cell r="F327">
            <v>66954.320675089402</v>
          </cell>
          <cell r="G327">
            <v>445152.51820297702</v>
          </cell>
          <cell r="H327">
            <v>0.23413893451838969</v>
          </cell>
          <cell r="I327">
            <v>99.842035787078558</v>
          </cell>
          <cell r="J327">
            <v>21823015.42420296</v>
          </cell>
          <cell r="K327">
            <v>0.92106103842924492</v>
          </cell>
          <cell r="L327">
            <v>50.66479512458428</v>
          </cell>
          <cell r="M327">
            <v>21823015.42420296</v>
          </cell>
          <cell r="N327">
            <v>0.92106103842924492</v>
          </cell>
          <cell r="O327">
            <v>50.807180713786138</v>
          </cell>
          <cell r="P327"/>
          <cell r="Q327">
            <v>90534.874115016646</v>
          </cell>
        </row>
        <row r="328">
          <cell r="D328">
            <v>39408</v>
          </cell>
          <cell r="E328" t="str">
            <v/>
          </cell>
          <cell r="F328">
            <v>64166.001559150209</v>
          </cell>
          <cell r="G328">
            <v>509318.51976212725</v>
          </cell>
          <cell r="H328">
            <v>0.25571186831229603</v>
          </cell>
          <cell r="I328">
            <v>99.725580487283011</v>
          </cell>
          <cell r="J328">
            <v>21887181.425762109</v>
          </cell>
          <cell r="K328">
            <v>0.92025283787292356</v>
          </cell>
          <cell r="L328">
            <v>50.78246630175822</v>
          </cell>
          <cell r="M328">
            <v>21887181.425762109</v>
          </cell>
          <cell r="N328">
            <v>0.92025283787292356</v>
          </cell>
          <cell r="O328">
            <v>50.915197016344081</v>
          </cell>
          <cell r="P328"/>
          <cell r="Q328">
            <v>90534.874115016646</v>
          </cell>
        </row>
        <row r="329">
          <cell r="D329">
            <v>39409</v>
          </cell>
          <cell r="E329" t="str">
            <v/>
          </cell>
          <cell r="F329">
            <v>45313.464240183603</v>
          </cell>
          <cell r="G329">
            <v>554631.9840023109</v>
          </cell>
          <cell r="H329">
            <v>0.26635519541808528</v>
          </cell>
          <cell r="I329">
            <v>99.64905228760297</v>
          </cell>
          <cell r="J329">
            <v>21932494.890002292</v>
          </cell>
          <cell r="K329">
            <v>0.91866111243682724</v>
          </cell>
          <cell r="L329">
            <v>51.014497533156721</v>
          </cell>
          <cell r="M329">
            <v>21932494.890002292</v>
          </cell>
          <cell r="N329">
            <v>0.91866111243682724</v>
          </cell>
          <cell r="O329">
            <v>51.12818896428022</v>
          </cell>
          <cell r="P329"/>
          <cell r="Q329">
            <v>90534.874115016646</v>
          </cell>
        </row>
        <row r="330">
          <cell r="D330">
            <v>39410</v>
          </cell>
          <cell r="E330" t="str">
            <v/>
          </cell>
          <cell r="F330">
            <v>24168.051735876736</v>
          </cell>
          <cell r="G330">
            <v>578800.03573818761</v>
          </cell>
          <cell r="H330">
            <v>0.26637987175107475</v>
          </cell>
          <cell r="I330">
            <v>99.648858532039355</v>
          </cell>
          <cell r="J330">
            <v>21956662.94173817</v>
          </cell>
          <cell r="K330">
            <v>0.91619906592973566</v>
          </cell>
          <cell r="L330">
            <v>51.374120777705265</v>
          </cell>
          <cell r="M330">
            <v>21956662.94173817</v>
          </cell>
          <cell r="N330">
            <v>0.91619906592973566</v>
          </cell>
          <cell r="O330">
            <v>51.458302492370045</v>
          </cell>
          <cell r="P330"/>
          <cell r="Q330">
            <v>90534.874115016646</v>
          </cell>
        </row>
        <row r="331">
          <cell r="D331">
            <v>39411</v>
          </cell>
          <cell r="E331" t="str">
            <v/>
          </cell>
          <cell r="F331">
            <v>29563.497566718717</v>
          </cell>
          <cell r="G331">
            <v>608363.53330490633</v>
          </cell>
          <cell r="H331">
            <v>0.26878638281731476</v>
          </cell>
          <cell r="I331">
            <v>99.629584985932468</v>
          </cell>
          <cell r="J331">
            <v>21986226.439304888</v>
          </cell>
          <cell r="K331">
            <v>0.91397984339798366</v>
          </cell>
          <cell r="L331">
            <v>51.699009310051068</v>
          </cell>
          <cell r="M331">
            <v>21986226.439304888</v>
          </cell>
          <cell r="N331">
            <v>0.91397984339798366</v>
          </cell>
          <cell r="O331">
            <v>51.756533697350363</v>
          </cell>
          <cell r="P331"/>
          <cell r="Q331">
            <v>90534.874115016646</v>
          </cell>
        </row>
        <row r="332">
          <cell r="D332">
            <v>39412</v>
          </cell>
          <cell r="E332" t="str">
            <v/>
          </cell>
          <cell r="F332">
            <v>26611.572567581352</v>
          </cell>
          <cell r="G332">
            <v>634975.10587248765</v>
          </cell>
          <cell r="H332">
            <v>0.26975372413516563</v>
          </cell>
          <cell r="I332">
            <v>99.621624649757266</v>
          </cell>
          <cell r="J332">
            <v>22012838.01187247</v>
          </cell>
          <cell r="K332">
            <v>0.91165500962365742</v>
          </cell>
          <cell r="L332">
            <v>52.040084418147877</v>
          </cell>
          <cell r="M332">
            <v>22012838.01187247</v>
          </cell>
          <cell r="N332">
            <v>0.91165500962365742</v>
          </cell>
          <cell r="O332">
            <v>52.069629084518333</v>
          </cell>
          <cell r="P332"/>
          <cell r="Q332">
            <v>90534.874115016646</v>
          </cell>
        </row>
        <row r="333">
          <cell r="D333">
            <v>39413</v>
          </cell>
          <cell r="E333" t="str">
            <v/>
          </cell>
          <cell r="F333">
            <v>26547.88817957888</v>
          </cell>
          <cell r="G333">
            <v>661522.99405206658</v>
          </cell>
          <cell r="H333">
            <v>0.2706233578060962</v>
          </cell>
          <cell r="I333">
            <v>99.614362785935811</v>
          </cell>
          <cell r="J333">
            <v>22039385.900052048</v>
          </cell>
          <cell r="K333">
            <v>0.90934491691767749</v>
          </cell>
          <cell r="L333">
            <v>52.379711063330404</v>
          </cell>
          <cell r="M333">
            <v>22039385.900052048</v>
          </cell>
          <cell r="N333">
            <v>0.90934491691767749</v>
          </cell>
          <cell r="O333">
            <v>52.381404185120203</v>
          </cell>
          <cell r="P333"/>
          <cell r="Q333">
            <v>90534.874115016646</v>
          </cell>
        </row>
        <row r="334">
          <cell r="D334">
            <v>39414</v>
          </cell>
          <cell r="E334" t="str">
            <v/>
          </cell>
          <cell r="F334">
            <v>35129.931886044229</v>
          </cell>
          <cell r="G334">
            <v>696652.9259381108</v>
          </cell>
          <cell r="H334">
            <v>0.2748163277836822</v>
          </cell>
          <cell r="I334">
            <v>99.577921754620562</v>
          </cell>
          <cell r="J334">
            <v>22074515.831938092</v>
          </cell>
          <cell r="K334">
            <v>0.90740479581741984</v>
          </cell>
          <cell r="L334">
            <v>52.665479294758512</v>
          </cell>
          <cell r="M334">
            <v>22074515.831938092</v>
          </cell>
          <cell r="N334">
            <v>0.90740479581741984</v>
          </cell>
          <cell r="O334">
            <v>52.643747458150912</v>
          </cell>
          <cell r="P334"/>
          <cell r="Q334">
            <v>90534.874115016646</v>
          </cell>
        </row>
        <row r="335">
          <cell r="D335">
            <v>39415</v>
          </cell>
          <cell r="E335" t="str">
            <v/>
          </cell>
          <cell r="F335">
            <v>30363.680202750351</v>
          </cell>
          <cell r="G335">
            <v>727016.60614086117</v>
          </cell>
          <cell r="H335">
            <v>0.27690476612293802</v>
          </cell>
          <cell r="I335">
            <v>99.558870744588404</v>
          </cell>
          <cell r="J335">
            <v>22104879.51214084</v>
          </cell>
          <cell r="K335">
            <v>0.90528386454722698</v>
          </cell>
          <cell r="L335">
            <v>52.978421747456416</v>
          </cell>
          <cell r="M335">
            <v>22104879.51214084</v>
          </cell>
          <cell r="N335">
            <v>0.90528386454722698</v>
          </cell>
          <cell r="O335">
            <v>52.931050435637282</v>
          </cell>
          <cell r="P335"/>
          <cell r="Q335">
            <v>90534.874115016646</v>
          </cell>
        </row>
        <row r="336">
          <cell r="D336">
            <v>39416</v>
          </cell>
          <cell r="E336" t="str">
            <v>*</v>
          </cell>
          <cell r="F336">
            <v>21788.789859138877</v>
          </cell>
          <cell r="G336">
            <v>748805.39600000007</v>
          </cell>
          <cell r="H336">
            <v>0.27569685284984152</v>
          </cell>
          <cell r="I336">
            <v>99.569963531241228</v>
          </cell>
          <cell r="J336">
            <v>22126668.301999979</v>
          </cell>
          <cell r="K336">
            <v>0.90282872398573566</v>
          </cell>
          <cell r="L336">
            <v>53.341361733645762</v>
          </cell>
          <cell r="M336">
            <v>22126668.301999979</v>
          </cell>
          <cell r="N336">
            <v>0.90282872398573566</v>
          </cell>
          <cell r="O336">
            <v>53.264275256250528</v>
          </cell>
          <cell r="P336"/>
          <cell r="Q336">
            <v>90534.874115016646</v>
          </cell>
        </row>
        <row r="337">
          <cell r="D337">
            <v>39417</v>
          </cell>
          <cell r="E337" t="str">
            <v/>
          </cell>
          <cell r="F337">
            <v>31384.747424918125</v>
          </cell>
          <cell r="G337">
            <v>31384.747424918125</v>
          </cell>
          <cell r="H337">
            <v>0.24383881729097448</v>
          </cell>
          <cell r="I337">
            <v>95.697619085580527</v>
          </cell>
          <cell r="J337">
            <v>22158053.049424898</v>
          </cell>
          <cell r="K337">
            <v>0.89938594568861019</v>
          </cell>
          <cell r="L337">
            <v>58.228216547083413</v>
          </cell>
          <cell r="M337">
            <v>22158053.049424898</v>
          </cell>
          <cell r="N337">
            <v>0.89938594568861019</v>
          </cell>
          <cell r="O337">
            <v>58.240837669782572</v>
          </cell>
          <cell r="P337"/>
          <cell r="Q337">
            <v>128711.0386016452</v>
          </cell>
        </row>
        <row r="338">
          <cell r="D338">
            <v>39418</v>
          </cell>
          <cell r="E338" t="str">
            <v/>
          </cell>
          <cell r="F338">
            <v>24924.709850143165</v>
          </cell>
          <cell r="G338">
            <v>56309.457275061286</v>
          </cell>
          <cell r="H338">
            <v>0.21874369862454646</v>
          </cell>
          <cell r="I338">
            <v>96.888119847635323</v>
          </cell>
          <cell r="J338">
            <v>22182977.759275042</v>
          </cell>
          <cell r="K338">
            <v>0.89571810540648811</v>
          </cell>
          <cell r="L338">
            <v>58.858324352258194</v>
          </cell>
          <cell r="M338">
            <v>22182977.759275042</v>
          </cell>
          <cell r="N338">
            <v>0.89571810540648811</v>
          </cell>
          <cell r="O338">
            <v>58.871105745819328</v>
          </cell>
          <cell r="P338"/>
          <cell r="Q338">
            <v>128711.0386016452</v>
          </cell>
        </row>
        <row r="339">
          <cell r="D339">
            <v>39419</v>
          </cell>
          <cell r="E339" t="str">
            <v/>
          </cell>
          <cell r="F339">
            <v>28909.894786692465</v>
          </cell>
          <cell r="G339">
            <v>85219.352061753743</v>
          </cell>
          <cell r="H339">
            <v>0.22069941316508151</v>
          </cell>
          <cell r="I339">
            <v>96.802095762478785</v>
          </cell>
          <cell r="J339">
            <v>22211887.654061735</v>
          </cell>
          <cell r="K339">
            <v>0.8922482771157153</v>
          </cell>
          <cell r="L339">
            <v>59.454689045837974</v>
          </cell>
          <cell r="M339">
            <v>22211887.654061735</v>
          </cell>
          <cell r="N339">
            <v>0.8922482771157153</v>
          </cell>
          <cell r="O339">
            <v>59.467618355854889</v>
          </cell>
          <cell r="P339"/>
          <cell r="Q339">
            <v>128711.0386016452</v>
          </cell>
        </row>
        <row r="340">
          <cell r="D340">
            <v>39420</v>
          </cell>
          <cell r="E340" t="str">
            <v/>
          </cell>
          <cell r="F340">
            <v>25076.223296096014</v>
          </cell>
          <cell r="G340">
            <v>110295.57535784975</v>
          </cell>
          <cell r="H340">
            <v>0.21423099478516666</v>
          </cell>
          <cell r="I340">
            <v>97.08211418129757</v>
          </cell>
          <cell r="J340">
            <v>22236963.877357829</v>
          </cell>
          <cell r="K340">
            <v>0.8886609384974834</v>
          </cell>
          <cell r="L340">
            <v>60.07137897451085</v>
          </cell>
          <cell r="M340">
            <v>22236963.877357829</v>
          </cell>
          <cell r="N340">
            <v>0.8886609384974834</v>
          </cell>
          <cell r="O340">
            <v>60.084457271377104</v>
          </cell>
          <cell r="P340"/>
          <cell r="Q340">
            <v>128711.0386016452</v>
          </cell>
        </row>
        <row r="341">
          <cell r="D341">
            <v>39421</v>
          </cell>
          <cell r="E341" t="str">
            <v/>
          </cell>
          <cell r="F341">
            <v>32114.417323696787</v>
          </cell>
          <cell r="G341">
            <v>142409.99268154654</v>
          </cell>
          <cell r="H341">
            <v>0.2212863701959534</v>
          </cell>
          <cell r="I341">
            <v>96.776049347742145</v>
          </cell>
          <cell r="J341">
            <v>22269078.294681527</v>
          </cell>
          <cell r="K341">
            <v>0.88539014509328984</v>
          </cell>
          <cell r="L341">
            <v>60.633635553426238</v>
          </cell>
          <cell r="M341">
            <v>22269078.294681527</v>
          </cell>
          <cell r="N341">
            <v>0.88539014509328984</v>
          </cell>
          <cell r="O341">
            <v>60.646846069358659</v>
          </cell>
          <cell r="P341"/>
          <cell r="Q341">
            <v>128711.0386016452</v>
          </cell>
        </row>
        <row r="342">
          <cell r="D342">
            <v>39422</v>
          </cell>
          <cell r="E342" t="str">
            <v/>
          </cell>
          <cell r="F342">
            <v>25962.059142274989</v>
          </cell>
          <cell r="G342">
            <v>168372.05182382153</v>
          </cell>
          <cell r="H342">
            <v>0.21802332528878296</v>
          </cell>
          <cell r="I342">
            <v>96.919510031892827</v>
          </cell>
          <cell r="J342">
            <v>22295040.353823803</v>
          </cell>
          <cell r="K342">
            <v>0.88190929255930062</v>
          </cell>
          <cell r="L342">
            <v>61.231845273734734</v>
          </cell>
          <cell r="M342">
            <v>22295040.353823803</v>
          </cell>
          <cell r="N342">
            <v>0.88190929255930062</v>
          </cell>
          <cell r="O342">
            <v>61.245192569853771</v>
          </cell>
          <cell r="P342"/>
          <cell r="Q342">
            <v>128711.0386016452</v>
          </cell>
        </row>
        <row r="343">
          <cell r="D343">
            <v>39423</v>
          </cell>
          <cell r="E343" t="str">
            <v/>
          </cell>
          <cell r="F343">
            <v>22429.840016347804</v>
          </cell>
          <cell r="G343">
            <v>190801.89184016932</v>
          </cell>
          <cell r="H343">
            <v>0.21177214803141045</v>
          </cell>
          <cell r="I343">
            <v>97.185149815032702</v>
          </cell>
          <cell r="J343">
            <v>22317470.19384015</v>
          </cell>
          <cell r="K343">
            <v>0.87832469108265665</v>
          </cell>
          <cell r="L343">
            <v>61.847565190684016</v>
          </cell>
          <cell r="M343">
            <v>22317470.19384015</v>
          </cell>
          <cell r="N343">
            <v>0.87832469108265665</v>
          </cell>
          <cell r="O343">
            <v>61.861048962740249</v>
          </cell>
          <cell r="P343"/>
          <cell r="Q343">
            <v>128711.0386016452</v>
          </cell>
        </row>
        <row r="344">
          <cell r="D344">
            <v>39424</v>
          </cell>
          <cell r="E344" t="str">
            <v/>
          </cell>
          <cell r="F344">
            <v>21284.727650997382</v>
          </cell>
          <cell r="G344">
            <v>212086.6194911667</v>
          </cell>
          <cell r="H344">
            <v>0.20597166897584943</v>
          </cell>
          <cell r="I344">
            <v>97.420675215918521</v>
          </cell>
          <cell r="J344">
            <v>22338754.921491146</v>
          </cell>
          <cell r="K344">
            <v>0.87473138265353634</v>
          </cell>
          <cell r="L344">
            <v>62.464294599814593</v>
          </cell>
          <cell r="M344">
            <v>22338754.921491146</v>
          </cell>
          <cell r="N344">
            <v>0.87473138265353634</v>
          </cell>
          <cell r="O344">
            <v>62.477910566712566</v>
          </cell>
          <cell r="P344"/>
          <cell r="Q344">
            <v>128711.0386016452</v>
          </cell>
        </row>
        <row r="345">
          <cell r="D345">
            <v>39425</v>
          </cell>
          <cell r="E345" t="str">
            <v/>
          </cell>
          <cell r="F345">
            <v>21722.282684681064</v>
          </cell>
          <cell r="G345">
            <v>233808.90217584776</v>
          </cell>
          <cell r="H345">
            <v>0.2018379090920914</v>
          </cell>
          <cell r="I345">
            <v>97.581997336246488</v>
          </cell>
          <cell r="J345">
            <v>22360477.204175826</v>
          </cell>
          <cell r="K345">
            <v>0.87119116089190274</v>
          </cell>
          <cell r="L345">
            <v>63.071277186102691</v>
          </cell>
          <cell r="M345">
            <v>22360477.204175826</v>
          </cell>
          <cell r="N345">
            <v>0.87119116089190274</v>
          </cell>
          <cell r="O345">
            <v>63.08501873182162</v>
          </cell>
          <cell r="P345"/>
          <cell r="Q345">
            <v>128711.0386016452</v>
          </cell>
        </row>
        <row r="346">
          <cell r="D346">
            <v>39426</v>
          </cell>
          <cell r="E346" t="str">
            <v/>
          </cell>
          <cell r="F346">
            <v>32837.825500009902</v>
          </cell>
          <cell r="G346">
            <v>266646.72767585766</v>
          </cell>
          <cell r="H346">
            <v>0.20716694587565029</v>
          </cell>
          <cell r="I346">
            <v>97.373012891272793</v>
          </cell>
          <cell r="J346">
            <v>22393315.029675838</v>
          </cell>
          <cell r="K346">
            <v>0.86811718256076509</v>
          </cell>
          <cell r="L346">
            <v>63.597685900448518</v>
          </cell>
          <cell r="M346">
            <v>22393315.029675838</v>
          </cell>
          <cell r="N346">
            <v>0.86811718256076509</v>
          </cell>
          <cell r="O346">
            <v>63.611532621482468</v>
          </cell>
          <cell r="P346"/>
          <cell r="Q346">
            <v>128711.0386016452</v>
          </cell>
        </row>
        <row r="347">
          <cell r="D347">
            <v>39427</v>
          </cell>
          <cell r="E347" t="str">
            <v/>
          </cell>
          <cell r="F347">
            <v>35396.088915173998</v>
          </cell>
          <cell r="G347">
            <v>302042.81659103167</v>
          </cell>
          <cell r="H347">
            <v>0.21333397795735751</v>
          </cell>
          <cell r="I347">
            <v>97.119921846916839</v>
          </cell>
          <cell r="J347">
            <v>22428711.118591011</v>
          </cell>
          <cell r="K347">
            <v>0.86517241176175552</v>
          </cell>
          <cell r="L347">
            <v>64.101313301418401</v>
          </cell>
          <cell r="M347">
            <v>22428711.118591011</v>
          </cell>
          <cell r="N347">
            <v>0.86517241176175552</v>
          </cell>
          <cell r="O347">
            <v>64.115257318822685</v>
          </cell>
          <cell r="P347"/>
          <cell r="Q347">
            <v>128711.0386016452</v>
          </cell>
        </row>
        <row r="348">
          <cell r="D348">
            <v>39428</v>
          </cell>
          <cell r="E348" t="str">
            <v/>
          </cell>
          <cell r="F348">
            <v>30666.439720517126</v>
          </cell>
          <cell r="G348">
            <v>332709.25631154882</v>
          </cell>
          <cell r="H348">
            <v>0.21541098308674</v>
          </cell>
          <cell r="I348">
            <v>97.031997885883811</v>
          </cell>
          <cell r="J348">
            <v>22459377.558311529</v>
          </cell>
          <cell r="K348">
            <v>0.86207519604330163</v>
          </cell>
          <cell r="L348">
            <v>64.63021809961262</v>
          </cell>
          <cell r="M348">
            <v>22459377.558311529</v>
          </cell>
          <cell r="N348">
            <v>0.86207519604330163</v>
          </cell>
          <cell r="O348">
            <v>64.644260710907446</v>
          </cell>
          <cell r="P348"/>
          <cell r="Q348">
            <v>128711.0386016452</v>
          </cell>
        </row>
        <row r="349">
          <cell r="D349">
            <v>39429</v>
          </cell>
          <cell r="E349" t="str">
            <v/>
          </cell>
          <cell r="F349">
            <v>28933.188501433604</v>
          </cell>
          <cell r="G349">
            <v>361642.4448129824</v>
          </cell>
          <cell r="H349">
            <v>0.21613258585455203</v>
          </cell>
          <cell r="I349">
            <v>97.001136824225654</v>
          </cell>
          <cell r="J349">
            <v>22488310.746812962</v>
          </cell>
          <cell r="K349">
            <v>0.85894223130112046</v>
          </cell>
          <cell r="L349">
            <v>65.164290436258838</v>
          </cell>
          <cell r="M349">
            <v>22488310.746812962</v>
          </cell>
          <cell r="N349">
            <v>0.85894223130112046</v>
          </cell>
          <cell r="O349">
            <v>65.178428788311095</v>
          </cell>
          <cell r="P349"/>
          <cell r="Q349">
            <v>128711.0386016452</v>
          </cell>
        </row>
        <row r="350">
          <cell r="D350">
            <v>39430</v>
          </cell>
          <cell r="E350" t="str">
            <v/>
          </cell>
          <cell r="F350">
            <v>29140.27647462289</v>
          </cell>
          <cell r="G350">
            <v>390782.72128760529</v>
          </cell>
          <cell r="H350">
            <v>0.21686602659568971</v>
          </cell>
          <cell r="I350">
            <v>96.969604049495885</v>
          </cell>
          <cell r="J350">
            <v>22517451.023287583</v>
          </cell>
          <cell r="K350">
            <v>0.85584779099678676</v>
          </cell>
          <cell r="L350">
            <v>65.690760633723215</v>
          </cell>
          <cell r="M350">
            <v>22517451.023287583</v>
          </cell>
          <cell r="N350">
            <v>0.85584779099678676</v>
          </cell>
          <cell r="O350">
            <v>65.704989519602464</v>
          </cell>
          <cell r="P350"/>
          <cell r="Q350">
            <v>128711.0386016452</v>
          </cell>
        </row>
        <row r="351">
          <cell r="D351">
            <v>39431</v>
          </cell>
          <cell r="E351" t="str">
            <v/>
          </cell>
          <cell r="F351">
            <v>19050.366465427251</v>
          </cell>
          <cell r="G351">
            <v>409833.08775303257</v>
          </cell>
          <cell r="H351">
            <v>0.21227554487197597</v>
          </cell>
          <cell r="I351">
            <v>97.164209491365426</v>
          </cell>
          <cell r="J351">
            <v>22536501.38975301</v>
          </cell>
          <cell r="K351">
            <v>0.85240184741894887</v>
          </cell>
          <cell r="L351">
            <v>66.275689472070155</v>
          </cell>
          <cell r="M351">
            <v>22536501.38975301</v>
          </cell>
          <cell r="N351">
            <v>0.85240184741894887</v>
          </cell>
          <cell r="O351">
            <v>66.290014356769973</v>
          </cell>
          <cell r="P351"/>
          <cell r="Q351">
            <v>128711.0386016452</v>
          </cell>
        </row>
        <row r="352">
          <cell r="D352">
            <v>39432</v>
          </cell>
          <cell r="E352" t="str">
            <v/>
          </cell>
          <cell r="F352">
            <v>28383.273873997568</v>
          </cell>
          <cell r="G352">
            <v>438216.36162703013</v>
          </cell>
          <cell r="H352">
            <v>0.21279078235438381</v>
          </cell>
          <cell r="I352">
            <v>97.142694382652252</v>
          </cell>
          <cell r="J352">
            <v>22564884.663627006</v>
          </cell>
          <cell r="K352">
            <v>0.84934058272881829</v>
          </cell>
          <cell r="L352">
            <v>66.794015509533068</v>
          </cell>
          <cell r="M352">
            <v>22564884.663627006</v>
          </cell>
          <cell r="N352">
            <v>0.84934058272881829</v>
          </cell>
          <cell r="O352">
            <v>66.808421326497069</v>
          </cell>
          <cell r="P352"/>
          <cell r="Q352">
            <v>128711.0386016452</v>
          </cell>
        </row>
        <row r="353">
          <cell r="D353">
            <v>39433</v>
          </cell>
          <cell r="E353" t="str">
            <v/>
          </cell>
          <cell r="F353">
            <v>27417.406237304516</v>
          </cell>
          <cell r="G353">
            <v>465633.76786433463</v>
          </cell>
          <cell r="H353">
            <v>0.21280398275590015</v>
          </cell>
          <cell r="I353">
            <v>97.14214207284158</v>
          </cell>
          <cell r="J353">
            <v>22592302.06986431</v>
          </cell>
          <cell r="K353">
            <v>0.84627265678268804</v>
          </cell>
          <cell r="L353">
            <v>67.312125471194491</v>
          </cell>
          <cell r="M353">
            <v>22592302.06986431</v>
          </cell>
          <cell r="N353">
            <v>0.84627265678268804</v>
          </cell>
          <cell r="O353">
            <v>67.326608207178339</v>
          </cell>
          <cell r="P353"/>
          <cell r="Q353">
            <v>128711.0386016452</v>
          </cell>
        </row>
        <row r="354">
          <cell r="D354">
            <v>39434</v>
          </cell>
          <cell r="E354" t="str">
            <v/>
          </cell>
          <cell r="F354">
            <v>17462.804436913641</v>
          </cell>
          <cell r="G354">
            <v>483096.57230124826</v>
          </cell>
          <cell r="H354">
            <v>0.20851901090041705</v>
          </cell>
          <cell r="I354">
            <v>97.318551961791542</v>
          </cell>
          <cell r="J354">
            <v>22609764.874301225</v>
          </cell>
          <cell r="K354">
            <v>0.84286307696906138</v>
          </cell>
          <cell r="L354">
            <v>67.886224616725826</v>
          </cell>
          <cell r="M354">
            <v>22609764.874301225</v>
          </cell>
          <cell r="N354">
            <v>0.84286307696906138</v>
          </cell>
          <cell r="O354">
            <v>67.90078782275728</v>
          </cell>
          <cell r="P354"/>
          <cell r="Q354">
            <v>128711.0386016452</v>
          </cell>
        </row>
        <row r="355">
          <cell r="D355">
            <v>39435</v>
          </cell>
          <cell r="E355" t="str">
            <v/>
          </cell>
          <cell r="F355">
            <v>23213.698057585611</v>
          </cell>
          <cell r="G355">
            <v>506310.27035883389</v>
          </cell>
          <cell r="H355">
            <v>0.20703670218005524</v>
          </cell>
          <cell r="I355">
            <v>97.378228470039076</v>
          </cell>
          <cell r="J355">
            <v>22632978.572358809</v>
          </cell>
          <cell r="K355">
            <v>0.83969942268209352</v>
          </cell>
          <cell r="L355">
            <v>68.417181240298191</v>
          </cell>
          <cell r="M355">
            <v>22632978.572358809</v>
          </cell>
          <cell r="N355">
            <v>0.83969942268209352</v>
          </cell>
          <cell r="O355">
            <v>68.431814303223007</v>
          </cell>
          <cell r="P355"/>
          <cell r="Q355">
            <v>128711.0386016452</v>
          </cell>
        </row>
        <row r="356">
          <cell r="D356">
            <v>39436</v>
          </cell>
          <cell r="E356" t="str">
            <v/>
          </cell>
          <cell r="F356">
            <v>22574.033158296075</v>
          </cell>
          <cell r="G356">
            <v>528884.30351712997</v>
          </cell>
          <cell r="H356">
            <v>0.20545413558273068</v>
          </cell>
          <cell r="I356">
            <v>97.441171130528019</v>
          </cell>
          <cell r="J356">
            <v>22655552.605517104</v>
          </cell>
          <cell r="K356">
            <v>0.83654222017564972</v>
          </cell>
          <cell r="L356">
            <v>68.945270045335391</v>
          </cell>
          <cell r="M356">
            <v>22655552.605517104</v>
          </cell>
          <cell r="N356">
            <v>0.83654222017564972</v>
          </cell>
          <cell r="O356">
            <v>68.959968126314081</v>
          </cell>
          <cell r="P356"/>
          <cell r="Q356">
            <v>128711.0386016452</v>
          </cell>
        </row>
        <row r="357">
          <cell r="D357">
            <v>39437</v>
          </cell>
          <cell r="E357" t="str">
            <v/>
          </cell>
          <cell r="F357">
            <v>15484.38426628147</v>
          </cell>
          <cell r="G357">
            <v>544368.68778341147</v>
          </cell>
          <cell r="H357">
            <v>0.20139934187078645</v>
          </cell>
          <cell r="I357">
            <v>97.598791451778169</v>
          </cell>
          <cell r="J357">
            <v>22671036.989783384</v>
          </cell>
          <cell r="K357">
            <v>0.83315434276826106</v>
          </cell>
          <cell r="L357">
            <v>69.509824962818541</v>
          </cell>
          <cell r="M357">
            <v>22671036.989783384</v>
          </cell>
          <cell r="N357">
            <v>0.83315434276826106</v>
          </cell>
          <cell r="O357">
            <v>69.524587507179476</v>
          </cell>
          <cell r="P357"/>
          <cell r="Q357">
            <v>128711.0386016452</v>
          </cell>
        </row>
        <row r="358">
          <cell r="D358">
            <v>39438</v>
          </cell>
          <cell r="E358" t="str">
            <v/>
          </cell>
          <cell r="F358">
            <v>23555.379849802583</v>
          </cell>
          <cell r="G358">
            <v>567924.06763321406</v>
          </cell>
          <cell r="H358">
            <v>0.20056345304507786</v>
          </cell>
          <cell r="I358">
            <v>97.630628986389738</v>
          </cell>
          <cell r="J358">
            <v>22694592.369633187</v>
          </cell>
          <cell r="K358">
            <v>0.83009357492287938</v>
          </cell>
          <cell r="L358">
            <v>70.017867085068758</v>
          </cell>
          <cell r="M358">
            <v>22694592.369633187</v>
          </cell>
          <cell r="N358">
            <v>0.83009357492287938</v>
          </cell>
          <cell r="O358">
            <v>70.032683073084627</v>
          </cell>
          <cell r="P358"/>
          <cell r="Q358">
            <v>128711.0386016452</v>
          </cell>
        </row>
        <row r="359">
          <cell r="D359">
            <v>39439</v>
          </cell>
          <cell r="E359" t="str">
            <v/>
          </cell>
          <cell r="F359">
            <v>24552.700052926408</v>
          </cell>
          <cell r="G359">
            <v>592476.76768614049</v>
          </cell>
          <cell r="H359">
            <v>0.20013714242754571</v>
          </cell>
          <cell r="I359">
            <v>97.646779800749556</v>
          </cell>
          <cell r="J359">
            <v>22719145.069686115</v>
          </cell>
          <cell r="K359">
            <v>0.82709779892992463</v>
          </cell>
          <cell r="L359">
            <v>70.513173004284681</v>
          </cell>
          <cell r="M359">
            <v>22719145.069686115</v>
          </cell>
          <cell r="N359">
            <v>0.82709779892992463</v>
          </cell>
          <cell r="O359">
            <v>70.528036829376234</v>
          </cell>
          <cell r="P359"/>
          <cell r="Q359">
            <v>128711.0386016452</v>
          </cell>
        </row>
        <row r="360">
          <cell r="D360">
            <v>39440</v>
          </cell>
          <cell r="E360" t="str">
            <v/>
          </cell>
          <cell r="F360">
            <v>21644.184813394269</v>
          </cell>
          <cell r="G360">
            <v>614120.9524995347</v>
          </cell>
          <cell r="H360">
            <v>0.19880480570131043</v>
          </cell>
          <cell r="I360">
            <v>97.696877735186433</v>
          </cell>
          <cell r="J360">
            <v>22740789.25449951</v>
          </cell>
          <cell r="K360">
            <v>0.82402457541888452</v>
          </cell>
          <cell r="L360">
            <v>71.019174522856119</v>
          </cell>
          <cell r="M360">
            <v>22740789.25449951</v>
          </cell>
          <cell r="N360">
            <v>0.82402457541888452</v>
          </cell>
          <cell r="O360">
            <v>71.034082764897491</v>
          </cell>
          <cell r="P360"/>
          <cell r="Q360">
            <v>128711.0386016452</v>
          </cell>
        </row>
        <row r="361">
          <cell r="D361">
            <v>39441</v>
          </cell>
          <cell r="E361" t="str">
            <v/>
          </cell>
          <cell r="F361">
            <v>22340.314172552877</v>
          </cell>
          <cell r="G361">
            <v>636461.2666720876</v>
          </cell>
          <cell r="H361">
            <v>0.1977953945789859</v>
          </cell>
          <cell r="I361">
            <v>97.734451419728927</v>
          </cell>
          <cell r="J361">
            <v>22763129.568672061</v>
          </cell>
          <cell r="K361">
            <v>0.82100499284139339</v>
          </cell>
          <cell r="L361">
            <v>71.514159570841926</v>
          </cell>
          <cell r="M361">
            <v>22763129.568672061</v>
          </cell>
          <cell r="N361">
            <v>0.82100499284139339</v>
          </cell>
          <cell r="O361">
            <v>71.529106805098223</v>
          </cell>
          <cell r="P361"/>
          <cell r="Q361">
            <v>128711.0386016452</v>
          </cell>
        </row>
        <row r="362">
          <cell r="D362">
            <v>39442</v>
          </cell>
          <cell r="E362" t="str">
            <v/>
          </cell>
          <cell r="F362">
            <v>18643.588898145033</v>
          </cell>
          <cell r="G362">
            <v>655104.85557023261</v>
          </cell>
          <cell r="H362">
            <v>0.1957589719778163</v>
          </cell>
          <cell r="I362">
            <v>97.80924962771283</v>
          </cell>
          <cell r="J362">
            <v>22781773.157570206</v>
          </cell>
          <cell r="K362">
            <v>0.81788060124058348</v>
          </cell>
          <cell r="L362">
            <v>72.023936152346536</v>
          </cell>
          <cell r="M362">
            <v>22781773.157570206</v>
          </cell>
          <cell r="N362">
            <v>0.81788060124058348</v>
          </cell>
          <cell r="O362">
            <v>72.038918824997381</v>
          </cell>
          <cell r="P362"/>
          <cell r="Q362">
            <v>128711.0386016452</v>
          </cell>
        </row>
        <row r="363">
          <cell r="D363">
            <v>39443</v>
          </cell>
          <cell r="E363" t="str">
            <v/>
          </cell>
          <cell r="F363">
            <v>23991.463025264246</v>
          </cell>
          <cell r="G363">
            <v>679096.31859549682</v>
          </cell>
          <cell r="H363">
            <v>0.1954122643775747</v>
          </cell>
          <cell r="I363">
            <v>97.821850226298707</v>
          </cell>
          <cell r="J363">
            <v>22805764.62059547</v>
          </cell>
          <cell r="K363">
            <v>0.81497606038488035</v>
          </cell>
          <cell r="L363">
            <v>72.495564117257928</v>
          </cell>
          <cell r="M363">
            <v>22805764.62059547</v>
          </cell>
          <cell r="N363">
            <v>0.81497606038488035</v>
          </cell>
          <cell r="O363">
            <v>72.510575211003172</v>
          </cell>
          <cell r="P363"/>
          <cell r="Q363">
            <v>128711.0386016452</v>
          </cell>
        </row>
        <row r="364">
          <cell r="D364">
            <v>39444</v>
          </cell>
          <cell r="E364" t="str">
            <v/>
          </cell>
          <cell r="F364">
            <v>17713.882411124665</v>
          </cell>
          <cell r="G364">
            <v>696810.20100662147</v>
          </cell>
          <cell r="H364">
            <v>0.19334844064463352</v>
          </cell>
          <cell r="I364">
            <v>97.896047998856702</v>
          </cell>
          <cell r="J364">
            <v>22823478.503006596</v>
          </cell>
          <cell r="K364">
            <v>0.81187481084130109</v>
          </cell>
          <cell r="L364">
            <v>72.996605288994161</v>
          </cell>
          <cell r="M364">
            <v>22823478.503006596</v>
          </cell>
          <cell r="N364">
            <v>0.81187481084130109</v>
          </cell>
          <cell r="O364">
            <v>73.011641869919558</v>
          </cell>
          <cell r="P364"/>
          <cell r="Q364">
            <v>128711.0386016452</v>
          </cell>
        </row>
        <row r="365">
          <cell r="D365">
            <v>39445</v>
          </cell>
          <cell r="E365" t="str">
            <v/>
          </cell>
          <cell r="F365">
            <v>27250.997556587638</v>
          </cell>
          <cell r="G365">
            <v>724061.19856320915</v>
          </cell>
          <cell r="H365">
            <v>0.19398202211650276</v>
          </cell>
          <cell r="I365">
            <v>97.873417219679226</v>
          </cell>
          <cell r="J365">
            <v>22850729.500563182</v>
          </cell>
          <cell r="K365">
            <v>0.80913953724533749</v>
          </cell>
          <cell r="L365">
            <v>73.436266765755065</v>
          </cell>
          <cell r="M365">
            <v>22850729.500563182</v>
          </cell>
          <cell r="N365">
            <v>0.80913953724533749</v>
          </cell>
          <cell r="O365">
            <v>73.451321625547422</v>
          </cell>
          <cell r="P365"/>
          <cell r="Q365">
            <v>128711.0386016452</v>
          </cell>
        </row>
        <row r="366">
          <cell r="D366">
            <v>39446</v>
          </cell>
          <cell r="E366" t="str">
            <v/>
          </cell>
          <cell r="F366">
            <v>13608.907912974089</v>
          </cell>
          <cell r="G366">
            <v>737670.10647618328</v>
          </cell>
          <cell r="H366">
            <v>0.19104036309821062</v>
          </cell>
          <cell r="I366">
            <v>97.977382367583076</v>
          </cell>
          <cell r="J366">
            <v>22864338.408476155</v>
          </cell>
          <cell r="K366">
            <v>0.80594821137008932</v>
          </cell>
          <cell r="L366">
            <v>73.946460295363892</v>
          </cell>
          <cell r="M366">
            <v>22864338.408476155</v>
          </cell>
          <cell r="N366">
            <v>0.80594821137008932</v>
          </cell>
          <cell r="O366">
            <v>73.961531464475001</v>
          </cell>
          <cell r="P366"/>
          <cell r="Q366">
            <v>128711.0386016452</v>
          </cell>
        </row>
        <row r="367">
          <cell r="D367">
            <v>39447</v>
          </cell>
          <cell r="E367" t="str">
            <v>*</v>
          </cell>
          <cell r="F367">
            <v>22106.810523816785</v>
          </cell>
          <cell r="G367">
            <v>759776.91700000002</v>
          </cell>
          <cell r="H367">
            <v>0.19041826616212487</v>
          </cell>
          <cell r="I367">
            <v>97.999006647014468</v>
          </cell>
          <cell r="J367">
            <v>22886445.218999971</v>
          </cell>
          <cell r="K367">
            <v>0.80308390336054514</v>
          </cell>
          <cell r="L367">
            <v>74.401738354342427</v>
          </cell>
          <cell r="M367">
            <v>22886445.218999971</v>
          </cell>
          <cell r="N367">
            <v>0.80308390336054514</v>
          </cell>
          <cell r="O367">
            <v>74.416819527375665</v>
          </cell>
          <cell r="P367"/>
          <cell r="Q367">
            <v>128711.0386016452</v>
          </cell>
        </row>
        <row r="368">
          <cell r="D368">
            <v>39448</v>
          </cell>
          <cell r="E368" t="str">
            <v/>
          </cell>
          <cell r="F368">
            <v>28463.859163330981</v>
          </cell>
          <cell r="G368">
            <v>28463.859163330981</v>
          </cell>
          <cell r="H368">
            <v>0.22025443661145197</v>
          </cell>
          <cell r="I368">
            <v>96.253490714073536</v>
          </cell>
          <cell r="J368">
            <v>28463.859163330981</v>
          </cell>
          <cell r="K368">
            <v>0.22025443661145197</v>
          </cell>
          <cell r="L368">
            <v>96.253490714073536</v>
          </cell>
          <cell r="M368">
            <v>22833234.665457405</v>
          </cell>
          <cell r="N368">
            <v>0.80124846783824621</v>
          </cell>
          <cell r="O368">
            <v>77.202053050393886</v>
          </cell>
          <cell r="P368"/>
          <cell r="Q368">
            <v>129231.71764999999</v>
          </cell>
        </row>
        <row r="369">
          <cell r="D369">
            <v>39449</v>
          </cell>
          <cell r="E369" t="str">
            <v/>
          </cell>
          <cell r="F369">
            <v>22283.575450750905</v>
          </cell>
          <cell r="G369">
            <v>50747.434614081882</v>
          </cell>
          <cell r="H369">
            <v>0.19634280011475916</v>
          </cell>
          <cell r="I369">
            <v>97.379707520983715</v>
          </cell>
          <cell r="J369">
            <v>50747.434614081882</v>
          </cell>
          <cell r="K369">
            <v>0.19634280011475916</v>
          </cell>
          <cell r="L369">
            <v>97.379707520983715</v>
          </cell>
          <cell r="M369">
            <v>22775282.428871129</v>
          </cell>
          <cell r="N369">
            <v>0.79924648845365931</v>
          </cell>
          <cell r="O369">
            <v>77.528321976506234</v>
          </cell>
          <cell r="P369"/>
          <cell r="Q369">
            <v>129231.71764999999</v>
          </cell>
        </row>
        <row r="370">
          <cell r="D370">
            <v>39450</v>
          </cell>
          <cell r="E370" t="str">
            <v/>
          </cell>
          <cell r="F370">
            <v>48841.615298746197</v>
          </cell>
          <cell r="G370">
            <v>99589.049912828079</v>
          </cell>
          <cell r="H370">
            <v>0.25687463244007031</v>
          </cell>
          <cell r="I370">
            <v>94.158705816230736</v>
          </cell>
          <cell r="J370">
            <v>99589.049912828079</v>
          </cell>
          <cell r="K370">
            <v>0.25687463244007031</v>
          </cell>
          <cell r="L370">
            <v>94.158705816230736</v>
          </cell>
          <cell r="M370">
            <v>22760226.474604439</v>
          </cell>
          <cell r="N370">
            <v>0.79874975714064456</v>
          </cell>
          <cell r="O370">
            <v>77.60898965976692</v>
          </cell>
          <cell r="P370"/>
          <cell r="Q370">
            <v>129231.71764999999</v>
          </cell>
        </row>
        <row r="371">
          <cell r="D371">
            <v>39451</v>
          </cell>
          <cell r="E371" t="str">
            <v/>
          </cell>
          <cell r="F371">
            <v>43674.883105308414</v>
          </cell>
          <cell r="G371">
            <v>143263.93301813648</v>
          </cell>
          <cell r="H371">
            <v>0.277145455510659</v>
          </cell>
          <cell r="I371">
            <v>92.829643848493674</v>
          </cell>
          <cell r="J371">
            <v>143263.93301813648</v>
          </cell>
          <cell r="K371">
            <v>0.277145455510659</v>
          </cell>
          <cell r="L371">
            <v>92.829643848493674</v>
          </cell>
          <cell r="M371">
            <v>22731972.355732728</v>
          </cell>
          <cell r="N371">
            <v>0.79778979039125308</v>
          </cell>
          <cell r="O371">
            <v>77.764559701699781</v>
          </cell>
          <cell r="P371"/>
          <cell r="Q371">
            <v>129231.71764999999</v>
          </cell>
        </row>
        <row r="372">
          <cell r="D372">
            <v>39452</v>
          </cell>
          <cell r="E372" t="str">
            <v/>
          </cell>
          <cell r="F372">
            <v>44725.974120760147</v>
          </cell>
          <cell r="G372">
            <v>187989.90713889664</v>
          </cell>
          <cell r="H372">
            <v>0.29093462589119534</v>
          </cell>
          <cell r="I372">
            <v>91.865558480092091</v>
          </cell>
          <cell r="J372">
            <v>187989.90713889664</v>
          </cell>
          <cell r="K372">
            <v>0.29093462589119534</v>
          </cell>
          <cell r="L372">
            <v>91.865558480092091</v>
          </cell>
          <cell r="M372">
            <v>22706298.022585724</v>
          </cell>
          <cell r="N372">
            <v>0.79692029005979625</v>
          </cell>
          <cell r="O372">
            <v>77.905095993513072</v>
          </cell>
          <cell r="P372"/>
          <cell r="Q372">
            <v>129231.71764999999</v>
          </cell>
        </row>
        <row r="373">
          <cell r="D373">
            <v>39453</v>
          </cell>
          <cell r="E373" t="str">
            <v/>
          </cell>
          <cell r="F373">
            <v>35616.433402637522</v>
          </cell>
          <cell r="G373">
            <v>223606.34054153415</v>
          </cell>
          <cell r="H373">
            <v>0.28837907675669611</v>
          </cell>
          <cell r="I373">
            <v>92.047647292010453</v>
          </cell>
          <cell r="J373">
            <v>223606.34054153415</v>
          </cell>
          <cell r="K373">
            <v>0.28837907675669611</v>
          </cell>
          <cell r="L373">
            <v>92.047647292010453</v>
          </cell>
          <cell r="M373">
            <v>22671683.501341119</v>
          </cell>
          <cell r="N373">
            <v>0.79573693570727744</v>
          </cell>
          <cell r="O373">
            <v>78.095785689963165</v>
          </cell>
          <cell r="P373"/>
          <cell r="Q373">
            <v>129231.71764999999</v>
          </cell>
        </row>
        <row r="374">
          <cell r="D374">
            <v>39454</v>
          </cell>
          <cell r="E374" t="str">
            <v/>
          </cell>
          <cell r="F374">
            <v>56486.492066874402</v>
          </cell>
          <cell r="G374">
            <v>280092.83260840853</v>
          </cell>
          <cell r="H374">
            <v>0.30962415828573658</v>
          </cell>
          <cell r="I374">
            <v>90.490242761264597</v>
          </cell>
          <cell r="J374">
            <v>280092.83260840853</v>
          </cell>
          <cell r="K374">
            <v>0.30962415828573658</v>
          </cell>
          <cell r="L374">
            <v>90.490242761264597</v>
          </cell>
          <cell r="M374">
            <v>22660966.606719799</v>
          </cell>
          <cell r="N374">
            <v>0.79539228627258562</v>
          </cell>
          <cell r="O374">
            <v>78.151198291304453</v>
          </cell>
          <cell r="P374"/>
          <cell r="Q374">
            <v>129231.71764999999</v>
          </cell>
        </row>
        <row r="375">
          <cell r="D375">
            <v>39455</v>
          </cell>
          <cell r="E375" t="str">
            <v/>
          </cell>
          <cell r="F375">
            <v>41438.84029524526</v>
          </cell>
          <cell r="G375">
            <v>321531.67290365382</v>
          </cell>
          <cell r="H375">
            <v>0.3110030559356009</v>
          </cell>
          <cell r="I375">
            <v>90.385903980839259</v>
          </cell>
          <cell r="J375">
            <v>321531.67290365382</v>
          </cell>
          <cell r="K375">
            <v>0.3110030559356009</v>
          </cell>
          <cell r="L375">
            <v>90.385903980839259</v>
          </cell>
          <cell r="M375">
            <v>22587878.413075503</v>
          </cell>
          <cell r="N375">
            <v>0.79285831128566242</v>
          </cell>
          <cell r="O375">
            <v>78.556853856366658</v>
          </cell>
          <cell r="P375"/>
          <cell r="Q375">
            <v>129231.71764999999</v>
          </cell>
        </row>
        <row r="376">
          <cell r="D376">
            <v>39456</v>
          </cell>
          <cell r="E376" t="str">
            <v/>
          </cell>
          <cell r="F376">
            <v>44932.636786728413</v>
          </cell>
          <cell r="G376">
            <v>366464.30969038222</v>
          </cell>
          <cell r="H376">
            <v>0.31507943539481925</v>
          </cell>
          <cell r="I376">
            <v>90.075292093086276</v>
          </cell>
          <cell r="J376">
            <v>366464.30969038222</v>
          </cell>
          <cell r="K376">
            <v>0.31507943539481925</v>
          </cell>
          <cell r="L376">
            <v>90.075292093086276</v>
          </cell>
          <cell r="M376">
            <v>22566991.08195718</v>
          </cell>
          <cell r="N376">
            <v>0.79215651339025095</v>
          </cell>
          <cell r="O376">
            <v>78.668650371339254</v>
          </cell>
          <cell r="P376"/>
          <cell r="Q376">
            <v>129231.71764999999</v>
          </cell>
        </row>
        <row r="377">
          <cell r="D377">
            <v>39457</v>
          </cell>
          <cell r="E377" t="str">
            <v/>
          </cell>
          <cell r="F377">
            <v>41376.509650933949</v>
          </cell>
          <cell r="G377">
            <v>407840.81934131618</v>
          </cell>
          <cell r="H377">
            <v>0.31558879411157947</v>
          </cell>
          <cell r="I377">
            <v>90.036256926752856</v>
          </cell>
          <cell r="J377">
            <v>407840.81934131618</v>
          </cell>
          <cell r="K377">
            <v>0.31558879411157947</v>
          </cell>
          <cell r="L377">
            <v>90.036256926752856</v>
          </cell>
          <cell r="M377">
            <v>22530070.57141827</v>
          </cell>
          <cell r="N377">
            <v>0.79089183385585726</v>
          </cell>
          <cell r="O377">
            <v>78.869502289686238</v>
          </cell>
          <cell r="P377"/>
          <cell r="Q377">
            <v>129231.71764999999</v>
          </cell>
        </row>
        <row r="378">
          <cell r="D378">
            <v>39458</v>
          </cell>
          <cell r="E378" t="str">
            <v/>
          </cell>
          <cell r="F378">
            <v>52108.145433594582</v>
          </cell>
          <cell r="G378">
            <v>459948.96477491077</v>
          </cell>
          <cell r="H378">
            <v>0.32355479763496447</v>
          </cell>
          <cell r="I378">
            <v>89.41955405628687</v>
          </cell>
          <cell r="J378">
            <v>459948.96477491077</v>
          </cell>
          <cell r="K378">
            <v>0.32355479763496447</v>
          </cell>
          <cell r="L378">
            <v>89.41955405628687</v>
          </cell>
          <cell r="M378">
            <v>22518593.927363511</v>
          </cell>
          <cell r="N378">
            <v>0.79052026675977616</v>
          </cell>
          <cell r="O378">
            <v>78.928362798788783</v>
          </cell>
          <cell r="P378"/>
          <cell r="Q378">
            <v>129231.71764999999</v>
          </cell>
        </row>
        <row r="379">
          <cell r="D379">
            <v>39459</v>
          </cell>
          <cell r="E379" t="str">
            <v/>
          </cell>
          <cell r="F379">
            <v>70688.075595060174</v>
          </cell>
          <cell r="G379">
            <v>530637.04036997096</v>
          </cell>
          <cell r="H379">
            <v>0.34217415173514293</v>
          </cell>
          <cell r="I379">
            <v>87.936005264917455</v>
          </cell>
          <cell r="J379">
            <v>530637.04036997096</v>
          </cell>
          <cell r="K379">
            <v>0.34217415173514293</v>
          </cell>
          <cell r="L379">
            <v>87.936005264917455</v>
          </cell>
          <cell r="M379">
            <v>22490651.662116747</v>
          </cell>
          <cell r="N379">
            <v>0.78957061802965345</v>
          </cell>
          <cell r="O379">
            <v>79.078485521577278</v>
          </cell>
          <cell r="P379"/>
          <cell r="Q379">
            <v>129231.71764999999</v>
          </cell>
        </row>
        <row r="380">
          <cell r="D380">
            <v>39460</v>
          </cell>
          <cell r="E380" t="str">
            <v/>
          </cell>
          <cell r="F380">
            <v>79492.704636156239</v>
          </cell>
          <cell r="G380">
            <v>610129.74500612717</v>
          </cell>
          <cell r="H380">
            <v>0.36316980197750726</v>
          </cell>
          <cell r="I380">
            <v>86.202386115648011</v>
          </cell>
          <cell r="J380">
            <v>610129.74500612717</v>
          </cell>
          <cell r="K380">
            <v>0.36316980197750726</v>
          </cell>
          <cell r="L380">
            <v>86.202386115648011</v>
          </cell>
          <cell r="M380">
            <v>22491746.736106273</v>
          </cell>
          <cell r="N380">
            <v>0.7896403370979822</v>
          </cell>
          <cell r="O380">
            <v>79.067479498197272</v>
          </cell>
          <cell r="P380"/>
          <cell r="Q380">
            <v>129231.71764999999</v>
          </cell>
        </row>
        <row r="381">
          <cell r="D381">
            <v>39461</v>
          </cell>
          <cell r="E381" t="str">
            <v/>
          </cell>
          <cell r="F381">
            <v>72718.256269355668</v>
          </cell>
          <cell r="G381">
            <v>682848.00127548282</v>
          </cell>
          <cell r="H381">
            <v>0.37742172061862295</v>
          </cell>
          <cell r="I381">
            <v>84.995403020038765</v>
          </cell>
          <cell r="J381">
            <v>682848.00127548282</v>
          </cell>
          <cell r="K381">
            <v>0.37742172061862295</v>
          </cell>
          <cell r="L381">
            <v>84.995403020038765</v>
          </cell>
          <cell r="M381">
            <v>22515641.687956013</v>
          </cell>
          <cell r="N381">
            <v>0.79051055160094563</v>
          </cell>
          <cell r="O381">
            <v>78.929900871278321</v>
          </cell>
          <cell r="P381"/>
          <cell r="Q381">
            <v>129231.71764999999</v>
          </cell>
        </row>
        <row r="382">
          <cell r="D382">
            <v>39462</v>
          </cell>
          <cell r="E382" t="str">
            <v/>
          </cell>
          <cell r="F382">
            <v>74751.159858578525</v>
          </cell>
          <cell r="G382">
            <v>757599.1611340614</v>
          </cell>
          <cell r="H382">
            <v>0.39082209585001798</v>
          </cell>
          <cell r="I382">
            <v>83.842303422204168</v>
          </cell>
          <cell r="J382">
            <v>757599.1611340614</v>
          </cell>
          <cell r="K382">
            <v>0.39082209585001798</v>
          </cell>
          <cell r="L382">
            <v>83.842303422204168</v>
          </cell>
          <cell r="M382">
            <v>22534913.473391823</v>
          </cell>
          <cell r="N382">
            <v>0.79121851203999971</v>
          </cell>
          <cell r="O382">
            <v>78.817696114785392</v>
          </cell>
          <cell r="P382"/>
          <cell r="Q382">
            <v>129231.71764999999</v>
          </cell>
        </row>
        <row r="383">
          <cell r="D383">
            <v>39463</v>
          </cell>
          <cell r="E383" t="str">
            <v/>
          </cell>
          <cell r="F383">
            <v>98587.673651918201</v>
          </cell>
          <cell r="G383">
            <v>856186.83478597959</v>
          </cell>
          <cell r="H383">
            <v>0.41407541544135568</v>
          </cell>
          <cell r="I383">
            <v>81.80840054561061</v>
          </cell>
          <cell r="J383">
            <v>856186.83478597959</v>
          </cell>
          <cell r="K383">
            <v>0.41407541544135568</v>
          </cell>
          <cell r="L383">
            <v>81.80840054561061</v>
          </cell>
          <cell r="M383">
            <v>22577149.062424071</v>
          </cell>
          <cell r="N383">
            <v>0.79273283768716385</v>
          </cell>
          <cell r="O383">
            <v>78.576859521803513</v>
          </cell>
          <cell r="P383"/>
          <cell r="Q383">
            <v>129231.71764999999</v>
          </cell>
        </row>
        <row r="384">
          <cell r="D384">
            <v>39464</v>
          </cell>
          <cell r="E384" t="str">
            <v/>
          </cell>
          <cell r="F384">
            <v>89913.286880315864</v>
          </cell>
          <cell r="G384">
            <v>946100.12166629545</v>
          </cell>
          <cell r="H384">
            <v>0.43064465400078589</v>
          </cell>
          <cell r="I384">
            <v>80.340314755871262</v>
          </cell>
          <cell r="J384">
            <v>946100.12166629545</v>
          </cell>
          <cell r="K384">
            <v>0.43064465400078589</v>
          </cell>
          <cell r="L384">
            <v>80.340314755871262</v>
          </cell>
          <cell r="M384">
            <v>22614941.312138319</v>
          </cell>
          <cell r="N384">
            <v>0.79409126181794698</v>
          </cell>
          <cell r="O384">
            <v>78.359862812489311</v>
          </cell>
          <cell r="P384"/>
          <cell r="Q384">
            <v>129231.71764999999</v>
          </cell>
        </row>
        <row r="385">
          <cell r="D385">
            <v>39465</v>
          </cell>
          <cell r="E385" t="str">
            <v/>
          </cell>
          <cell r="F385">
            <v>97115.578639224346</v>
          </cell>
          <cell r="G385">
            <v>1043215.7003055199</v>
          </cell>
          <cell r="H385">
            <v>0.4484690666397802</v>
          </cell>
          <cell r="I385">
            <v>78.749669757655468</v>
          </cell>
          <cell r="J385">
            <v>1043215.7003055199</v>
          </cell>
          <cell r="K385">
            <v>0.4484690666397802</v>
          </cell>
          <cell r="L385">
            <v>78.749669757655468</v>
          </cell>
          <cell r="M385">
            <v>22657844.715338841</v>
          </cell>
          <cell r="N385">
            <v>0.795629271519952</v>
          </cell>
          <cell r="O385">
            <v>78.113101991609042</v>
          </cell>
          <cell r="P385"/>
          <cell r="Q385">
            <v>129231.71764999999</v>
          </cell>
        </row>
        <row r="386">
          <cell r="D386">
            <v>39466</v>
          </cell>
          <cell r="E386" t="str">
            <v/>
          </cell>
          <cell r="F386">
            <v>80607.49582563345</v>
          </cell>
          <cell r="G386">
            <v>1123823.1961311533</v>
          </cell>
          <cell r="H386">
            <v>0.45769405797308699</v>
          </cell>
          <cell r="I386">
            <v>77.923538295980492</v>
          </cell>
          <cell r="J386">
            <v>1123823.1961311533</v>
          </cell>
          <cell r="K386">
            <v>0.45769405797308699</v>
          </cell>
          <cell r="L386">
            <v>77.923538295980492</v>
          </cell>
          <cell r="M386">
            <v>22686036.992608018</v>
          </cell>
          <cell r="N386">
            <v>0.79665080204687266</v>
          </cell>
          <cell r="O386">
            <v>77.948580620091704</v>
          </cell>
          <cell r="P386"/>
          <cell r="Q386">
            <v>129231.71764999999</v>
          </cell>
        </row>
        <row r="387">
          <cell r="D387">
            <v>39467</v>
          </cell>
          <cell r="E387" t="str">
            <v/>
          </cell>
          <cell r="F387">
            <v>61606.004752458008</v>
          </cell>
          <cell r="G387">
            <v>1185429.2008836113</v>
          </cell>
          <cell r="H387">
            <v>0.45864483674747919</v>
          </cell>
          <cell r="I387">
            <v>77.838320482427847</v>
          </cell>
          <cell r="J387">
            <v>1185429.2008836113</v>
          </cell>
          <cell r="K387">
            <v>0.45864483674747919</v>
          </cell>
          <cell r="L387">
            <v>77.838320482427847</v>
          </cell>
          <cell r="M387">
            <v>22711873.57907524</v>
          </cell>
          <cell r="N387">
            <v>0.79758968697878807</v>
          </cell>
          <cell r="O387">
            <v>77.796933685156375</v>
          </cell>
          <cell r="P387"/>
          <cell r="Q387">
            <v>129231.71764999999</v>
          </cell>
        </row>
        <row r="388">
          <cell r="D388">
            <v>39468</v>
          </cell>
          <cell r="E388" t="str">
            <v/>
          </cell>
          <cell r="F388">
            <v>70498.655240060965</v>
          </cell>
          <cell r="G388">
            <v>1255927.8561236723</v>
          </cell>
          <cell r="H388">
            <v>0.46278181141889008</v>
          </cell>
          <cell r="I388">
            <v>77.467411221760258</v>
          </cell>
          <cell r="J388">
            <v>1255927.8561236723</v>
          </cell>
          <cell r="K388">
            <v>0.46278181141889008</v>
          </cell>
          <cell r="L388">
            <v>77.467411221760258</v>
          </cell>
          <cell r="M388">
            <v>22735918.187236633</v>
          </cell>
          <cell r="N388">
            <v>0.79846571358594032</v>
          </cell>
          <cell r="O388">
            <v>77.655065933176942</v>
          </cell>
          <cell r="P388"/>
          <cell r="Q388">
            <v>129231.71764999999</v>
          </cell>
        </row>
        <row r="389">
          <cell r="D389">
            <v>39469</v>
          </cell>
          <cell r="E389" t="str">
            <v/>
          </cell>
          <cell r="F389">
            <v>65500.253680565664</v>
          </cell>
          <cell r="G389">
            <v>1321428.109804238</v>
          </cell>
          <cell r="H389">
            <v>0.46478461459968706</v>
          </cell>
          <cell r="I389">
            <v>77.287790856021019</v>
          </cell>
          <cell r="J389">
            <v>1321428.109804238</v>
          </cell>
          <cell r="K389">
            <v>0.46478461459968706</v>
          </cell>
          <cell r="L389">
            <v>77.287790856021019</v>
          </cell>
          <cell r="M389">
            <v>22749730.073556315</v>
          </cell>
          <cell r="N389">
            <v>0.79898243106438593</v>
          </cell>
          <cell r="O389">
            <v>77.571218369256329</v>
          </cell>
          <cell r="P389"/>
          <cell r="Q389">
            <v>129231.71764999999</v>
          </cell>
        </row>
        <row r="390">
          <cell r="D390">
            <v>39470</v>
          </cell>
          <cell r="E390" t="str">
            <v/>
          </cell>
          <cell r="F390">
            <v>60661.53756941585</v>
          </cell>
          <cell r="G390">
            <v>1382089.6473736537</v>
          </cell>
          <cell r="H390">
            <v>0.46498534049034307</v>
          </cell>
          <cell r="I390">
            <v>77.269787269968077</v>
          </cell>
          <cell r="J390">
            <v>1382089.6473736537</v>
          </cell>
          <cell r="K390">
            <v>0.46498534049034307</v>
          </cell>
          <cell r="L390">
            <v>77.269787269968077</v>
          </cell>
          <cell r="M390">
            <v>22758927.303360917</v>
          </cell>
          <cell r="N390">
            <v>0.79933711391657991</v>
          </cell>
          <cell r="O390">
            <v>77.51359232941995</v>
          </cell>
          <cell r="P390"/>
          <cell r="Q390">
            <v>129231.71764999999</v>
          </cell>
        </row>
        <row r="391">
          <cell r="D391">
            <v>39471</v>
          </cell>
          <cell r="E391" t="str">
            <v/>
          </cell>
          <cell r="F391">
            <v>51156.269928754897</v>
          </cell>
          <cell r="G391">
            <v>1433245.9173024087</v>
          </cell>
          <cell r="H391">
            <v>0.4621046672871516</v>
          </cell>
          <cell r="I391">
            <v>77.528133316379012</v>
          </cell>
          <cell r="J391">
            <v>1433245.9173024087</v>
          </cell>
          <cell r="K391">
            <v>0.4621046672871516</v>
          </cell>
          <cell r="L391">
            <v>77.528133316379012</v>
          </cell>
          <cell r="M391">
            <v>22744565.965439387</v>
          </cell>
          <cell r="N391">
            <v>0.79886437007377253</v>
          </cell>
          <cell r="O391">
            <v>77.590387030168799</v>
          </cell>
          <cell r="P391"/>
          <cell r="Q391">
            <v>129231.71764999999</v>
          </cell>
        </row>
        <row r="392">
          <cell r="D392">
            <v>39472</v>
          </cell>
          <cell r="E392" t="str">
            <v/>
          </cell>
          <cell r="F392">
            <v>47141.204377789843</v>
          </cell>
          <cell r="G392">
            <v>1480387.1216801985</v>
          </cell>
          <cell r="H392">
            <v>0.45821169867587802</v>
          </cell>
          <cell r="I392">
            <v>77.877143786134923</v>
          </cell>
          <cell r="J392">
            <v>1480387.1216801985</v>
          </cell>
          <cell r="K392">
            <v>0.45821169867587802</v>
          </cell>
          <cell r="L392">
            <v>77.877143786134923</v>
          </cell>
          <cell r="M392">
            <v>22715666.506956059</v>
          </cell>
          <cell r="N392">
            <v>0.79788094166011825</v>
          </cell>
          <cell r="O392">
            <v>77.749806450322808</v>
          </cell>
          <cell r="P392"/>
          <cell r="Q392">
            <v>129231.71764999999</v>
          </cell>
        </row>
        <row r="393">
          <cell r="D393">
            <v>39473</v>
          </cell>
          <cell r="E393" t="str">
            <v/>
          </cell>
          <cell r="F393">
            <v>31871.62489869033</v>
          </cell>
          <cell r="G393">
            <v>1512258.7465788887</v>
          </cell>
          <cell r="H393">
            <v>0.45007370483821685</v>
          </cell>
          <cell r="I393">
            <v>78.606074829823541</v>
          </cell>
          <cell r="J393">
            <v>1512258.7465788887</v>
          </cell>
          <cell r="K393">
            <v>0.45007370483821685</v>
          </cell>
          <cell r="L393">
            <v>78.606074829823541</v>
          </cell>
          <cell r="M393">
            <v>22689063.663143925</v>
          </cell>
          <cell r="N393">
            <v>0.79697810639839983</v>
          </cell>
          <cell r="O393">
            <v>77.895762266796908</v>
          </cell>
          <cell r="P393"/>
          <cell r="Q393">
            <v>129231.71764999999</v>
          </cell>
        </row>
        <row r="394">
          <cell r="D394">
            <v>39474</v>
          </cell>
          <cell r="E394" t="str">
            <v/>
          </cell>
          <cell r="F394">
            <v>40362.477538202162</v>
          </cell>
          <cell r="G394">
            <v>1552621.2241170909</v>
          </cell>
          <cell r="H394">
            <v>0.44497195292145436</v>
          </cell>
          <cell r="I394">
            <v>79.062429045930344</v>
          </cell>
          <cell r="J394">
            <v>1552621.2241170909</v>
          </cell>
          <cell r="K394">
            <v>0.44497195292145436</v>
          </cell>
          <cell r="L394">
            <v>79.062429045930344</v>
          </cell>
          <cell r="M394">
            <v>22672095.262728427</v>
          </cell>
          <cell r="N394">
            <v>0.7964136333216506</v>
          </cell>
          <cell r="O394">
            <v>77.986821749714352</v>
          </cell>
          <cell r="P394"/>
          <cell r="Q394">
            <v>129231.71764999999</v>
          </cell>
        </row>
        <row r="395">
          <cell r="D395">
            <v>39475</v>
          </cell>
          <cell r="E395" t="str">
            <v/>
          </cell>
          <cell r="F395">
            <v>54360.008832650761</v>
          </cell>
          <cell r="G395">
            <v>1606981.2329497417</v>
          </cell>
          <cell r="H395">
            <v>0.44410294883256324</v>
          </cell>
          <cell r="I395">
            <v>79.140103705281277</v>
          </cell>
          <cell r="J395">
            <v>1606981.2329497417</v>
          </cell>
          <cell r="K395">
            <v>0.44410294883256324</v>
          </cell>
          <cell r="L395">
            <v>79.140103705281277</v>
          </cell>
          <cell r="M395">
            <v>22679238.713517211</v>
          </cell>
          <cell r="N395">
            <v>0.79669613770572767</v>
          </cell>
          <cell r="O395">
            <v>77.941267655554014</v>
          </cell>
          <cell r="P395"/>
          <cell r="Q395">
            <v>129231.71764999999</v>
          </cell>
        </row>
        <row r="396">
          <cell r="D396">
            <v>39476</v>
          </cell>
          <cell r="E396" t="str">
            <v/>
          </cell>
          <cell r="F396">
            <v>41105.026395972658</v>
          </cell>
          <cell r="G396">
            <v>1648086.2593457142</v>
          </cell>
          <cell r="H396">
            <v>0.43975706351755356</v>
          </cell>
          <cell r="I396">
            <v>79.528264652541168</v>
          </cell>
          <cell r="J396">
            <v>1648086.2593457142</v>
          </cell>
          <cell r="K396">
            <v>0.43975706351755356</v>
          </cell>
          <cell r="L396">
            <v>79.528264652541168</v>
          </cell>
          <cell r="M396">
            <v>22637370.914495375</v>
          </cell>
          <cell r="N396">
            <v>0.79525688618707602</v>
          </cell>
          <cell r="O396">
            <v>78.172952319420787</v>
          </cell>
          <cell r="P396"/>
          <cell r="Q396">
            <v>129231.71764999999</v>
          </cell>
        </row>
        <row r="397">
          <cell r="D397">
            <v>39477</v>
          </cell>
          <cell r="E397" t="str">
            <v/>
          </cell>
          <cell r="F397">
            <v>38784.738603199818</v>
          </cell>
          <cell r="G397">
            <v>1686870.9979489141</v>
          </cell>
          <cell r="H397">
            <v>0.43510242135177413</v>
          </cell>
          <cell r="I397">
            <v>79.943403169514184</v>
          </cell>
          <cell r="J397">
            <v>1686870.9979489141</v>
          </cell>
          <cell r="K397">
            <v>0.43510242135177413</v>
          </cell>
          <cell r="L397">
            <v>79.943403169514184</v>
          </cell>
          <cell r="M397">
            <v>22616457.389443047</v>
          </cell>
          <cell r="N397">
            <v>0.79455367899738882</v>
          </cell>
          <cell r="O397">
            <v>78.285791473256296</v>
          </cell>
          <cell r="P397"/>
          <cell r="Q397">
            <v>129231.71764999999</v>
          </cell>
        </row>
        <row r="398">
          <cell r="D398">
            <v>39478</v>
          </cell>
          <cell r="E398" t="str">
            <v>*</v>
          </cell>
          <cell r="F398">
            <v>36374.25805108565</v>
          </cell>
          <cell r="G398">
            <v>1723245.2559999998</v>
          </cell>
          <cell r="H398">
            <v>0.43014638864208649</v>
          </cell>
          <cell r="I398">
            <v>80.384634958813663</v>
          </cell>
          <cell r="J398">
            <v>1723245.2559999998</v>
          </cell>
          <cell r="K398">
            <v>0.43014638864208649</v>
          </cell>
          <cell r="L398">
            <v>80.384634958813663</v>
          </cell>
          <cell r="M398">
            <v>22581677.069999982</v>
          </cell>
          <cell r="N398">
            <v>0.7933632332554017</v>
          </cell>
          <cell r="O398">
            <v>78.476270806531417</v>
          </cell>
          <cell r="P398"/>
          <cell r="Q398">
            <v>129231.71764999999</v>
          </cell>
        </row>
        <row r="399">
          <cell r="D399">
            <v>39479</v>
          </cell>
          <cell r="E399" t="str">
            <v/>
          </cell>
          <cell r="F399">
            <v>35094.894106837877</v>
          </cell>
          <cell r="G399">
            <v>35094.894106837877</v>
          </cell>
          <cell r="H399">
            <v>0.33707280117970179</v>
          </cell>
          <cell r="I399">
            <v>85.690166507263982</v>
          </cell>
          <cell r="J399">
            <v>1758340.1501068377</v>
          </cell>
          <cell r="K399">
            <v>0.42778877210678923</v>
          </cell>
          <cell r="L399">
            <v>82.678319640071933</v>
          </cell>
          <cell r="M399">
            <v>22536638.308390275</v>
          </cell>
          <cell r="N399">
            <v>0.79176815749879237</v>
          </cell>
          <cell r="O399">
            <v>76.466310701547144</v>
          </cell>
          <cell r="P399"/>
          <cell r="Q399">
            <v>104116.65961777772</v>
          </cell>
        </row>
        <row r="400">
          <cell r="D400">
            <v>39480</v>
          </cell>
          <cell r="E400" t="str">
            <v/>
          </cell>
          <cell r="F400">
            <v>34241.548072003148</v>
          </cell>
          <cell r="G400">
            <v>69336.442178841025</v>
          </cell>
          <cell r="H400">
            <v>0.33297477288160116</v>
          </cell>
          <cell r="I400">
            <v>86.098454693310018</v>
          </cell>
          <cell r="J400">
            <v>1792581.6981788408</v>
          </cell>
          <cell r="K400">
            <v>0.4253451622406248</v>
          </cell>
          <cell r="L400">
            <v>82.921427300762105</v>
          </cell>
          <cell r="M400">
            <v>22514963.495766088</v>
          </cell>
          <cell r="N400">
            <v>0.7909939534638456</v>
          </cell>
          <cell r="O400">
            <v>76.585511127606779</v>
          </cell>
          <cell r="P400"/>
          <cell r="Q400">
            <v>104116.65961777772</v>
          </cell>
        </row>
        <row r="401">
          <cell r="D401">
            <v>39481</v>
          </cell>
          <cell r="E401" t="str">
            <v/>
          </cell>
          <cell r="F401">
            <v>32485.447139836855</v>
          </cell>
          <cell r="G401">
            <v>101821.88931867789</v>
          </cell>
          <cell r="H401">
            <v>0.32598654141894245</v>
          </cell>
          <cell r="I401">
            <v>86.787469654771058</v>
          </cell>
          <cell r="J401">
            <v>1825067.1453186776</v>
          </cell>
          <cell r="K401">
            <v>0.42261273673416194</v>
          </cell>
          <cell r="L401">
            <v>83.192304411719476</v>
          </cell>
          <cell r="M401">
            <v>22491278.722768202</v>
          </cell>
          <cell r="N401">
            <v>0.790149161679086</v>
          </cell>
          <cell r="O401">
            <v>76.715329871935168</v>
          </cell>
          <cell r="P401"/>
          <cell r="Q401">
            <v>104116.65961777772</v>
          </cell>
        </row>
        <row r="402">
          <cell r="D402">
            <v>39482</v>
          </cell>
          <cell r="E402" t="str">
            <v/>
          </cell>
          <cell r="F402">
            <v>61473.05595527948</v>
          </cell>
          <cell r="G402">
            <v>163294.94527395736</v>
          </cell>
          <cell r="H402">
            <v>0.39209610131901279</v>
          </cell>
          <cell r="I402">
            <v>79.979561851598419</v>
          </cell>
          <cell r="J402">
            <v>1886540.201273957</v>
          </cell>
          <cell r="K402">
            <v>0.42656331612580584</v>
          </cell>
          <cell r="L402">
            <v>82.800336824695293</v>
          </cell>
          <cell r="M402">
            <v>22505719.494282503</v>
          </cell>
          <cell r="N402">
            <v>0.79064377767076199</v>
          </cell>
          <cell r="O402">
            <v>76.639354209940066</v>
          </cell>
          <cell r="P402"/>
          <cell r="Q402">
            <v>104116.65961777772</v>
          </cell>
        </row>
        <row r="403">
          <cell r="D403">
            <v>39483</v>
          </cell>
          <cell r="E403" t="str">
            <v/>
          </cell>
          <cell r="F403">
            <v>46314.832001736664</v>
          </cell>
          <cell r="G403">
            <v>209609.77727569401</v>
          </cell>
          <cell r="H403">
            <v>0.4026440687689975</v>
          </cell>
          <cell r="I403">
            <v>78.851617498296065</v>
          </cell>
          <cell r="J403">
            <v>1932855.0332756937</v>
          </cell>
          <cell r="K403">
            <v>0.42698359059594315</v>
          </cell>
          <cell r="L403">
            <v>82.75851314306793</v>
          </cell>
          <cell r="M403">
            <v>22475347.932484429</v>
          </cell>
          <cell r="N403">
            <v>0.7895641102507428</v>
          </cell>
          <cell r="O403">
            <v>76.805080634147288</v>
          </cell>
          <cell r="P403"/>
          <cell r="Q403">
            <v>104116.65961777772</v>
          </cell>
        </row>
        <row r="404">
          <cell r="D404">
            <v>39484</v>
          </cell>
          <cell r="E404" t="str">
            <v/>
          </cell>
          <cell r="F404">
            <v>47387.040425636595</v>
          </cell>
          <cell r="G404">
            <v>256996.81770133061</v>
          </cell>
          <cell r="H404">
            <v>0.41139240451494613</v>
          </cell>
          <cell r="I404">
            <v>77.911634021553425</v>
          </cell>
          <cell r="J404">
            <v>1980242.0737013302</v>
          </cell>
          <cell r="K404">
            <v>0.42761650123772055</v>
          </cell>
          <cell r="L404">
            <v>82.695484499858495</v>
          </cell>
          <cell r="M404">
            <v>22455319.246988196</v>
          </cell>
          <cell r="N404">
            <v>0.78884781930465731</v>
          </cell>
          <cell r="O404">
            <v>76.914791870648131</v>
          </cell>
          <cell r="P404"/>
          <cell r="Q404">
            <v>104116.65961777772</v>
          </cell>
        </row>
        <row r="405">
          <cell r="D405">
            <v>39485</v>
          </cell>
          <cell r="E405" t="str">
            <v/>
          </cell>
          <cell r="F405">
            <v>43100.378673305946</v>
          </cell>
          <cell r="G405">
            <v>300097.19637463655</v>
          </cell>
          <cell r="H405">
            <v>0.41175954175732471</v>
          </cell>
          <cell r="I405">
            <v>77.872114428697913</v>
          </cell>
          <cell r="J405">
            <v>2023342.4523746362</v>
          </cell>
          <cell r="K405">
            <v>0.42731626405214579</v>
          </cell>
          <cell r="L405">
            <v>82.725390370570935</v>
          </cell>
          <cell r="M405">
            <v>22424711.199901875</v>
          </cell>
          <cell r="N405">
            <v>0.78775990793830397</v>
          </cell>
          <cell r="O405">
            <v>77.081056626130447</v>
          </cell>
          <cell r="P405"/>
          <cell r="Q405">
            <v>104116.65961777772</v>
          </cell>
        </row>
        <row r="406">
          <cell r="D406">
            <v>39486</v>
          </cell>
          <cell r="E406" t="str">
            <v/>
          </cell>
          <cell r="F406">
            <v>38845.358930529947</v>
          </cell>
          <cell r="G406">
            <v>338942.55530516652</v>
          </cell>
          <cell r="H406">
            <v>0.40692641858355966</v>
          </cell>
          <cell r="I406">
            <v>78.391924895112282</v>
          </cell>
          <cell r="J406">
            <v>2062187.8113051662</v>
          </cell>
          <cell r="K406">
            <v>0.42614964963920049</v>
          </cell>
          <cell r="L406">
            <v>82.841479774340982</v>
          </cell>
          <cell r="M406">
            <v>22355027.242714945</v>
          </cell>
          <cell r="N406">
            <v>0.7852993520737197</v>
          </cell>
          <cell r="O406">
            <v>77.455452385273318</v>
          </cell>
          <cell r="P406"/>
          <cell r="Q406">
            <v>104116.65961777772</v>
          </cell>
        </row>
        <row r="407">
          <cell r="D407">
            <v>39487</v>
          </cell>
          <cell r="E407" t="str">
            <v/>
          </cell>
          <cell r="F407">
            <v>30687.860170778902</v>
          </cell>
          <cell r="G407">
            <v>369630.4154759454</v>
          </cell>
          <cell r="H407">
            <v>0.39446181153684751</v>
          </cell>
          <cell r="I407">
            <v>79.727186558419078</v>
          </cell>
          <cell r="J407">
            <v>2092875.671475945</v>
          </cell>
          <cell r="K407">
            <v>0.42338194329428697</v>
          </cell>
          <cell r="L407">
            <v>83.116154418243198</v>
          </cell>
          <cell r="M407">
            <v>22267094.828768987</v>
          </cell>
          <cell r="N407">
            <v>0.78219784405232262</v>
          </cell>
          <cell r="O407">
            <v>77.924051180089293</v>
          </cell>
          <cell r="P407"/>
          <cell r="Q407">
            <v>104116.65961777772</v>
          </cell>
        </row>
        <row r="408">
          <cell r="D408">
            <v>39488</v>
          </cell>
          <cell r="E408" t="str">
            <v/>
          </cell>
          <cell r="F408">
            <v>45882.403044876432</v>
          </cell>
          <cell r="G408">
            <v>415512.81852082181</v>
          </cell>
          <cell r="H408">
            <v>0.39908389305439629</v>
          </cell>
          <cell r="I408">
            <v>79.233065693171227</v>
          </cell>
          <cell r="J408">
            <v>2138758.0745208217</v>
          </cell>
          <cell r="K408">
            <v>0.42373882154178416</v>
          </cell>
          <cell r="L408">
            <v>83.080796087863945</v>
          </cell>
          <cell r="M408">
            <v>22189184.517286129</v>
          </cell>
          <cell r="N408">
            <v>0.77944848617898088</v>
          </cell>
          <cell r="O408">
            <v>78.336270387899035</v>
          </cell>
          <cell r="P408"/>
          <cell r="Q408">
            <v>104116.65961777772</v>
          </cell>
        </row>
        <row r="409">
          <cell r="D409">
            <v>39489</v>
          </cell>
          <cell r="E409" t="str">
            <v/>
          </cell>
          <cell r="F409">
            <v>48832.855912957886</v>
          </cell>
          <cell r="G409">
            <v>464345.67443377967</v>
          </cell>
          <cell r="H409">
            <v>0.40544177353857197</v>
          </cell>
          <cell r="I409">
            <v>78.551395925078893</v>
          </cell>
          <cell r="J409">
            <v>2187590.9304337795</v>
          </cell>
          <cell r="K409">
            <v>0.42465401438268835</v>
          </cell>
          <cell r="L409">
            <v>82.990041145889421</v>
          </cell>
          <cell r="M409">
            <v>22097307.05659068</v>
          </cell>
          <cell r="N409">
            <v>0.77620859484273508</v>
          </cell>
          <cell r="O409">
            <v>78.818110265387048</v>
          </cell>
          <cell r="P409"/>
          <cell r="Q409">
            <v>104116.65961777772</v>
          </cell>
        </row>
        <row r="410">
          <cell r="D410">
            <v>39490</v>
          </cell>
          <cell r="E410" t="str">
            <v/>
          </cell>
          <cell r="F410">
            <v>42333.764896867491</v>
          </cell>
          <cell r="G410">
            <v>506679.43933064718</v>
          </cell>
          <cell r="H410">
            <v>0.40553823726090543</v>
          </cell>
          <cell r="I410">
            <v>78.541037551739379</v>
          </cell>
          <cell r="J410">
            <v>2229924.6953306468</v>
          </cell>
          <cell r="K410">
            <v>0.42429633902758634</v>
          </cell>
          <cell r="L410">
            <v>83.025523721223934</v>
          </cell>
          <cell r="M410">
            <v>21894147.501454815</v>
          </cell>
          <cell r="N410">
            <v>0.76905988200541597</v>
          </cell>
          <cell r="O410">
            <v>79.865718396350232</v>
          </cell>
          <cell r="P410"/>
          <cell r="Q410">
            <v>104116.65961777772</v>
          </cell>
        </row>
        <row r="411">
          <cell r="D411">
            <v>39491</v>
          </cell>
          <cell r="E411" t="str">
            <v/>
          </cell>
          <cell r="F411">
            <v>36971.449025921815</v>
          </cell>
          <cell r="G411">
            <v>543650.88835656899</v>
          </cell>
          <cell r="H411">
            <v>0.40165809446705397</v>
          </cell>
          <cell r="I411">
            <v>78.957326969748593</v>
          </cell>
          <cell r="J411">
            <v>2266896.1443565688</v>
          </cell>
          <cell r="K411">
            <v>0.42295207186324529</v>
          </cell>
          <cell r="L411">
            <v>83.158721092936844</v>
          </cell>
          <cell r="M411">
            <v>21677931.332089469</v>
          </cell>
          <cell r="N411">
            <v>0.76145277605880579</v>
          </cell>
          <cell r="O411">
            <v>80.95592804259806</v>
          </cell>
          <cell r="P411"/>
          <cell r="Q411">
            <v>104116.65961777772</v>
          </cell>
        </row>
        <row r="412">
          <cell r="D412">
            <v>39492</v>
          </cell>
          <cell r="E412" t="str">
            <v/>
          </cell>
          <cell r="F412">
            <v>35659.305513906584</v>
          </cell>
          <cell r="G412">
            <v>579310.19387047552</v>
          </cell>
          <cell r="H412">
            <v>0.3974320700845016</v>
          </cell>
          <cell r="I412">
            <v>79.409802848503077</v>
          </cell>
          <cell r="J412">
            <v>2302555.4498704756</v>
          </cell>
          <cell r="K412">
            <v>0.42141888504871405</v>
          </cell>
          <cell r="L412">
            <v>83.310328325412002</v>
          </cell>
          <cell r="M412">
            <v>21497850.468122479</v>
          </cell>
          <cell r="N412">
            <v>0.75511517254378713</v>
          </cell>
          <cell r="O412">
            <v>81.84390936504191</v>
          </cell>
          <cell r="P412"/>
          <cell r="Q412">
            <v>104116.65961777772</v>
          </cell>
        </row>
        <row r="413">
          <cell r="D413">
            <v>39493</v>
          </cell>
          <cell r="E413" t="str">
            <v/>
          </cell>
          <cell r="F413">
            <v>37691.966805887976</v>
          </cell>
          <cell r="G413">
            <v>617002.16067636351</v>
          </cell>
          <cell r="H413">
            <v>0.39507104366802775</v>
          </cell>
          <cell r="I413">
            <v>79.662133279131979</v>
          </cell>
          <cell r="J413">
            <v>2340247.4166763634</v>
          </cell>
          <cell r="K413">
            <v>0.42030810306765398</v>
          </cell>
          <cell r="L413">
            <v>83.419957406635376</v>
          </cell>
          <cell r="M413">
            <v>21339749.768048298</v>
          </cell>
          <cell r="N413">
            <v>0.74954981681256572</v>
          </cell>
          <cell r="O413">
            <v>82.607857202930674</v>
          </cell>
          <cell r="P413"/>
          <cell r="Q413">
            <v>104116.65961777772</v>
          </cell>
        </row>
        <row r="414">
          <cell r="D414">
            <v>39494</v>
          </cell>
          <cell r="E414" t="str">
            <v/>
          </cell>
          <cell r="F414">
            <v>30320.509660599437</v>
          </cell>
          <cell r="G414">
            <v>647322.67033696291</v>
          </cell>
          <cell r="H414">
            <v>0.38858014696768201</v>
          </cell>
          <cell r="I414">
            <v>80.353923244336229</v>
          </cell>
          <cell r="J414">
            <v>2370567.9263369627</v>
          </cell>
          <cell r="K414">
            <v>0.41793848952183532</v>
          </cell>
          <cell r="L414">
            <v>83.653228401288558</v>
          </cell>
          <cell r="M414">
            <v>21191590.275409065</v>
          </cell>
          <cell r="N414">
            <v>0.74433381510330598</v>
          </cell>
          <cell r="O414">
            <v>83.309969668537235</v>
          </cell>
          <cell r="P414"/>
          <cell r="Q414">
            <v>104116.65961777772</v>
          </cell>
        </row>
        <row r="415">
          <cell r="D415">
            <v>39495</v>
          </cell>
          <cell r="E415" t="str">
            <v/>
          </cell>
          <cell r="F415">
            <v>31123.987251838786</v>
          </cell>
          <cell r="G415">
            <v>678446.6575888017</v>
          </cell>
          <cell r="H415">
            <v>0.38330683162038387</v>
          </cell>
          <cell r="I415">
            <v>80.913633844136086</v>
          </cell>
          <cell r="J415">
            <v>2401691.9135888014</v>
          </cell>
          <cell r="K415">
            <v>0.41579340379979474</v>
          </cell>
          <cell r="L415">
            <v>83.863677617494403</v>
          </cell>
          <cell r="M415">
            <v>21038671.185101867</v>
          </cell>
          <cell r="N415">
            <v>0.7389508075170913</v>
          </cell>
          <cell r="O415">
            <v>84.020079783386393</v>
          </cell>
          <cell r="P415"/>
          <cell r="Q415">
            <v>104116.65961777772</v>
          </cell>
        </row>
        <row r="416">
          <cell r="D416">
            <v>39496</v>
          </cell>
          <cell r="E416" t="str">
            <v/>
          </cell>
          <cell r="F416">
            <v>43352.123040762592</v>
          </cell>
          <cell r="G416">
            <v>721798.78062956431</v>
          </cell>
          <cell r="H416">
            <v>0.38514424496914074</v>
          </cell>
          <cell r="I416">
            <v>80.71886359139431</v>
          </cell>
          <cell r="J416">
            <v>2445044.0366295641</v>
          </cell>
          <cell r="K416">
            <v>0.4158037949229384</v>
          </cell>
          <cell r="L416">
            <v>83.862659843582193</v>
          </cell>
          <cell r="M416">
            <v>20884697.296535712</v>
          </cell>
          <cell r="N416">
            <v>0.7335309253668082</v>
          </cell>
          <cell r="O416">
            <v>84.719807278383655</v>
          </cell>
          <cell r="P416"/>
          <cell r="Q416">
            <v>104116.65961777772</v>
          </cell>
        </row>
        <row r="417">
          <cell r="D417">
            <v>39497</v>
          </cell>
          <cell r="E417" t="str">
            <v/>
          </cell>
          <cell r="F417">
            <v>43571.711940593392</v>
          </cell>
          <cell r="G417">
            <v>765370.49257015774</v>
          </cell>
          <cell r="H417">
            <v>0.38689924985659391</v>
          </cell>
          <cell r="I417">
            <v>80.532572996619905</v>
          </cell>
          <cell r="J417">
            <v>2488615.7485701577</v>
          </cell>
          <cell r="K417">
            <v>0.41585051803087003</v>
          </cell>
          <cell r="L417">
            <v>83.858083276733879</v>
          </cell>
          <cell r="M417">
            <v>20745231.017596982</v>
          </cell>
          <cell r="N417">
            <v>0.72862075838690077</v>
          </cell>
          <cell r="O417">
            <v>85.340212630126345</v>
          </cell>
          <cell r="P417"/>
          <cell r="Q417">
            <v>104116.65961777772</v>
          </cell>
        </row>
        <row r="418">
          <cell r="D418">
            <v>39498</v>
          </cell>
          <cell r="E418" t="str">
            <v/>
          </cell>
          <cell r="F418">
            <v>46432.032440333562</v>
          </cell>
          <cell r="G418">
            <v>811802.52501049126</v>
          </cell>
          <cell r="H418">
            <v>0.38985236752249675</v>
          </cell>
          <cell r="I418">
            <v>80.218566939480482</v>
          </cell>
          <cell r="J418">
            <v>2535047.7810104913</v>
          </cell>
          <cell r="K418">
            <v>0.41636543256444913</v>
          </cell>
          <cell r="L418">
            <v>83.80762502263822</v>
          </cell>
          <cell r="M418">
            <v>20581439.531152252</v>
          </cell>
          <cell r="N418">
            <v>0.72285640507489268</v>
          </cell>
          <cell r="O418">
            <v>86.051792993787927</v>
          </cell>
          <cell r="P418"/>
          <cell r="Q418">
            <v>104116.65961777772</v>
          </cell>
        </row>
        <row r="419">
          <cell r="D419">
            <v>39499</v>
          </cell>
          <cell r="E419" t="str">
            <v/>
          </cell>
          <cell r="F419">
            <v>36278.199141009129</v>
          </cell>
          <cell r="G419">
            <v>848080.72415150038</v>
          </cell>
          <cell r="H419">
            <v>0.38788025409596477</v>
          </cell>
          <cell r="I419">
            <v>80.42833580395326</v>
          </cell>
          <cell r="J419">
            <v>2571325.9801515006</v>
          </cell>
          <cell r="K419">
            <v>0.4152233692830134</v>
          </cell>
          <cell r="L419">
            <v>83.919485263366099</v>
          </cell>
          <cell r="M419">
            <v>20459795.657747619</v>
          </cell>
          <cell r="N419">
            <v>0.71857251162479974</v>
          </cell>
          <cell r="O419">
            <v>86.568683762414295</v>
          </cell>
          <cell r="P419"/>
          <cell r="Q419">
            <v>104116.65961777772</v>
          </cell>
        </row>
        <row r="420">
          <cell r="D420">
            <v>39500</v>
          </cell>
          <cell r="E420" t="str">
            <v/>
          </cell>
          <cell r="F420">
            <v>32733.402322315553</v>
          </cell>
          <cell r="G420">
            <v>880814.12647381588</v>
          </cell>
          <cell r="H420">
            <v>0.38453986034309517</v>
          </cell>
          <cell r="I420">
            <v>80.782960572347946</v>
          </cell>
          <cell r="J420">
            <v>2604059.3824738162</v>
          </cell>
          <cell r="K420">
            <v>0.4135561174015015</v>
          </cell>
          <cell r="L420">
            <v>84.082426138366301</v>
          </cell>
          <cell r="M420">
            <v>20324001.79604163</v>
          </cell>
          <cell r="N420">
            <v>0.71379179930173942</v>
          </cell>
          <cell r="O420">
            <v>87.133308001874951</v>
          </cell>
          <cell r="P420"/>
          <cell r="Q420">
            <v>104116.65961777772</v>
          </cell>
        </row>
        <row r="421">
          <cell r="D421">
            <v>39501</v>
          </cell>
          <cell r="E421" t="str">
            <v/>
          </cell>
          <cell r="F421">
            <v>36782.657756721259</v>
          </cell>
          <cell r="G421">
            <v>917596.78423053713</v>
          </cell>
          <cell r="H421">
            <v>0.38318087138321294</v>
          </cell>
          <cell r="I421">
            <v>80.926975630557578</v>
          </cell>
          <cell r="J421">
            <v>2640842.0402305373</v>
          </cell>
          <cell r="K421">
            <v>0.41257571516507585</v>
          </cell>
          <cell r="L421">
            <v>84.178039104677808</v>
          </cell>
          <cell r="M421">
            <v>20170733.924677048</v>
          </cell>
          <cell r="N421">
            <v>0.70839755219699063</v>
          </cell>
          <cell r="O421">
            <v>87.754703899051407</v>
          </cell>
          <cell r="P421"/>
          <cell r="Q421">
            <v>104116.65961777772</v>
          </cell>
        </row>
        <row r="422">
          <cell r="D422">
            <v>39502</v>
          </cell>
          <cell r="E422" t="str">
            <v/>
          </cell>
          <cell r="F422">
            <v>34510.151625466198</v>
          </cell>
          <cell r="G422">
            <v>952106.93585600331</v>
          </cell>
          <cell r="H422">
            <v>0.38102569245853624</v>
          </cell>
          <cell r="I422">
            <v>81.15504276768705</v>
          </cell>
          <cell r="J422">
            <v>2675352.1918560034</v>
          </cell>
          <cell r="K422">
            <v>0.41127734842442565</v>
          </cell>
          <cell r="L422">
            <v>84.304427799802312</v>
          </cell>
          <cell r="M422">
            <v>20011482.664326753</v>
          </cell>
          <cell r="N422">
            <v>0.70279334478266431</v>
          </cell>
          <cell r="O422">
            <v>88.38242188248185</v>
          </cell>
          <cell r="P422"/>
          <cell r="Q422">
            <v>104116.65961777772</v>
          </cell>
        </row>
        <row r="423">
          <cell r="D423">
            <v>39503</v>
          </cell>
          <cell r="E423" t="str">
            <v/>
          </cell>
          <cell r="F423">
            <v>40491.640667278996</v>
          </cell>
          <cell r="G423">
            <v>992598.57652328233</v>
          </cell>
          <cell r="H423">
            <v>0.38134092283298643</v>
          </cell>
          <cell r="I423">
            <v>81.121709396601219</v>
          </cell>
          <cell r="J423">
            <v>2715843.8325232822</v>
          </cell>
          <cell r="K423">
            <v>0.41092492780443102</v>
          </cell>
          <cell r="L423">
            <v>84.338687610086382</v>
          </cell>
          <cell r="M423">
            <v>19860348.557793841</v>
          </cell>
          <cell r="N423">
            <v>0.69747438329152711</v>
          </cell>
          <cell r="O423">
            <v>88.961140843214622</v>
          </cell>
          <cell r="P423"/>
          <cell r="Q423">
            <v>104116.65961777772</v>
          </cell>
        </row>
        <row r="424">
          <cell r="D424">
            <v>39504</v>
          </cell>
          <cell r="E424" t="str">
            <v/>
          </cell>
          <cell r="F424">
            <v>37285.329885477076</v>
          </cell>
          <cell r="G424">
            <v>1029883.9064087594</v>
          </cell>
          <cell r="H424">
            <v>0.38044746751072761</v>
          </cell>
          <cell r="I424">
            <v>81.216163081781886</v>
          </cell>
          <cell r="J424">
            <v>2753129.1624087594</v>
          </cell>
          <cell r="K424">
            <v>0.4101058270000118</v>
          </cell>
          <cell r="L424">
            <v>84.418237591340755</v>
          </cell>
          <cell r="M424">
            <v>19717233.812226649</v>
          </cell>
          <cell r="N424">
            <v>0.69243721964841376</v>
          </cell>
          <cell r="O424">
            <v>89.493733547692699</v>
          </cell>
          <cell r="P424"/>
          <cell r="Q424">
            <v>104116.65961777772</v>
          </cell>
        </row>
        <row r="425">
          <cell r="D425">
            <v>39505</v>
          </cell>
          <cell r="E425" t="str">
            <v/>
          </cell>
          <cell r="F425">
            <v>40111.405941035715</v>
          </cell>
          <cell r="G425">
            <v>1069995.3123497951</v>
          </cell>
          <cell r="H425">
            <v>0.38062550372283277</v>
          </cell>
          <cell r="I425">
            <v>81.197347226009072</v>
          </cell>
          <cell r="J425">
            <v>2793240.568349795</v>
          </cell>
          <cell r="K425">
            <v>0.40972628813423795</v>
          </cell>
          <cell r="L425">
            <v>84.455061129656627</v>
          </cell>
          <cell r="M425">
            <v>19593185.551509321</v>
          </cell>
          <cell r="N425">
            <v>0.68806979108156729</v>
          </cell>
          <cell r="O425">
            <v>89.943239611007257</v>
          </cell>
          <cell r="P425"/>
          <cell r="Q425">
            <v>104116.65961777772</v>
          </cell>
        </row>
        <row r="426">
          <cell r="D426">
            <v>39506</v>
          </cell>
          <cell r="E426" t="str">
            <v/>
          </cell>
          <cell r="F426">
            <v>42148.957196711592</v>
          </cell>
          <cell r="G426">
            <v>1112144.2695465067</v>
          </cell>
          <cell r="H426">
            <v>0.38148974759566234</v>
          </cell>
          <cell r="I426">
            <v>81.105969200854545</v>
          </cell>
          <cell r="J426">
            <v>2835389.5255465065</v>
          </cell>
          <cell r="K426">
            <v>0.40965254992875716</v>
          </cell>
          <cell r="L426">
            <v>84.462212628142765</v>
          </cell>
          <cell r="M426">
            <v>19480986.862546504</v>
          </cell>
          <cell r="N426">
            <v>0.6841186271906009</v>
          </cell>
          <cell r="O426">
            <v>90.340023603474506</v>
          </cell>
          <cell r="P426"/>
          <cell r="Q426">
            <v>104116.65961777772</v>
          </cell>
        </row>
        <row r="427">
          <cell r="D427">
            <v>39507</v>
          </cell>
          <cell r="E427" t="str">
            <v>*</v>
          </cell>
          <cell r="F427">
            <v>39700.243453493269</v>
          </cell>
          <cell r="G427">
            <v>1151844.513</v>
          </cell>
          <cell r="H427">
            <v>0.38148339042143947</v>
          </cell>
          <cell r="I427">
            <v>81.106641596161523</v>
          </cell>
          <cell r="J427">
            <v>2875089.7689999999</v>
          </cell>
          <cell r="K427">
            <v>0.40923245402601988</v>
          </cell>
          <cell r="L427">
            <v>84.502938724826919</v>
          </cell>
          <cell r="M427">
            <v>19520687.105999995</v>
          </cell>
          <cell r="N427">
            <v>0.68301548744062934</v>
          </cell>
          <cell r="O427">
            <v>90.449121613305564</v>
          </cell>
          <cell r="P427"/>
          <cell r="Q427">
            <v>104116.65961777772</v>
          </cell>
        </row>
        <row r="428">
          <cell r="D428">
            <v>39508</v>
          </cell>
          <cell r="E428" t="str">
            <v/>
          </cell>
          <cell r="F428">
            <v>32918.368537478527</v>
          </cell>
          <cell r="G428">
            <v>32918.368537478527</v>
          </cell>
          <cell r="H428">
            <v>0.3283262881167433</v>
          </cell>
          <cell r="I428">
            <v>95.062682755166492</v>
          </cell>
          <cell r="J428">
            <v>2908008.1375374785</v>
          </cell>
          <cell r="K428">
            <v>0.4080940957715834</v>
          </cell>
          <cell r="L428">
            <v>90.846474570379812</v>
          </cell>
          <cell r="M428">
            <v>19407146.648896061</v>
          </cell>
          <cell r="N428">
            <v>0.67901270400344027</v>
          </cell>
          <cell r="O428">
            <v>88.511408605918064</v>
          </cell>
          <cell r="P428"/>
          <cell r="Q428">
            <v>100261.14182417739</v>
          </cell>
        </row>
        <row r="429">
          <cell r="D429">
            <v>39509</v>
          </cell>
          <cell r="E429" t="str">
            <v/>
          </cell>
          <cell r="F429">
            <v>27293.106420413726</v>
          </cell>
          <cell r="G429">
            <v>60211.474957892249</v>
          </cell>
          <cell r="H429">
            <v>0.30027323578401838</v>
          </cell>
          <cell r="I429">
            <v>96.449334213458272</v>
          </cell>
          <cell r="J429">
            <v>2935301.2439578921</v>
          </cell>
          <cell r="K429">
            <v>0.4062088610014512</v>
          </cell>
          <cell r="L429">
            <v>90.993504784691453</v>
          </cell>
          <cell r="M429">
            <v>19302043.953552775</v>
          </cell>
          <cell r="N429">
            <v>0.67530548054063955</v>
          </cell>
          <cell r="O429">
            <v>88.891101183901341</v>
          </cell>
          <cell r="P429"/>
          <cell r="Q429">
            <v>100261.14182417739</v>
          </cell>
        </row>
        <row r="430">
          <cell r="D430">
            <v>39510</v>
          </cell>
          <cell r="E430" t="str">
            <v/>
          </cell>
          <cell r="F430">
            <v>46950.548579558919</v>
          </cell>
          <cell r="G430">
            <v>107162.02353745117</v>
          </cell>
          <cell r="H430">
            <v>0.3562763585430252</v>
          </cell>
          <cell r="I430">
            <v>93.444006177715835</v>
          </cell>
          <cell r="J430">
            <v>2982251.7925374508</v>
          </cell>
          <cell r="K430">
            <v>0.40705834055471363</v>
          </cell>
          <cell r="L430">
            <v>90.927387965303694</v>
          </cell>
          <cell r="M430">
            <v>19206962.762058359</v>
          </cell>
          <cell r="N430">
            <v>0.67194918446578666</v>
          </cell>
          <cell r="O430">
            <v>89.228767052371424</v>
          </cell>
          <cell r="P430"/>
          <cell r="Q430">
            <v>100261.14182417739</v>
          </cell>
        </row>
        <row r="431">
          <cell r="D431">
            <v>39511</v>
          </cell>
          <cell r="E431" t="str">
            <v/>
          </cell>
          <cell r="F431">
            <v>35282.179883695484</v>
          </cell>
          <cell r="G431">
            <v>142444.20342114667</v>
          </cell>
          <cell r="H431">
            <v>0.3551829772469165</v>
          </cell>
          <cell r="I431">
            <v>93.511568701673099</v>
          </cell>
          <cell r="J431">
            <v>3017533.9724211465</v>
          </cell>
          <cell r="K431">
            <v>0.40631372714066138</v>
          </cell>
          <cell r="L431">
            <v>90.985354788849847</v>
          </cell>
          <cell r="M431">
            <v>19114359.164956912</v>
          </cell>
          <cell r="N431">
            <v>0.66867985968269428</v>
          </cell>
          <cell r="O431">
            <v>89.552084812573838</v>
          </cell>
          <cell r="P431"/>
          <cell r="Q431">
            <v>100261.14182417739</v>
          </cell>
        </row>
        <row r="432">
          <cell r="D432">
            <v>39512</v>
          </cell>
          <cell r="E432" t="str">
            <v/>
          </cell>
          <cell r="F432">
            <v>38253.528310430389</v>
          </cell>
          <cell r="G432">
            <v>180697.73173157705</v>
          </cell>
          <cell r="H432">
            <v>0.36045416687644949</v>
          </cell>
          <cell r="I432">
            <v>93.182778082473646</v>
          </cell>
          <cell r="J432">
            <v>3055787.5007315767</v>
          </cell>
          <cell r="K432">
            <v>0.40598371622996471</v>
          </cell>
          <cell r="L432">
            <v>91.010991206826148</v>
          </cell>
          <cell r="M432">
            <v>19016896.517956764</v>
          </cell>
          <cell r="N432">
            <v>0.66524084731854627</v>
          </cell>
          <cell r="O432">
            <v>89.886185194016974</v>
          </cell>
          <cell r="P432"/>
          <cell r="Q432">
            <v>100261.14182417739</v>
          </cell>
        </row>
        <row r="433">
          <cell r="D433">
            <v>39513</v>
          </cell>
          <cell r="E433" t="str">
            <v/>
          </cell>
          <cell r="F433">
            <v>34900.649321617791</v>
          </cell>
          <cell r="G433">
            <v>215598.38105319484</v>
          </cell>
          <cell r="H433">
            <v>0.35839471658800476</v>
          </cell>
          <cell r="I433">
            <v>93.312156674715993</v>
          </cell>
          <cell r="J433">
            <v>3090688.1500531947</v>
          </cell>
          <cell r="K433">
            <v>0.40522278267119743</v>
          </cell>
          <cell r="L433">
            <v>91.069975686127378</v>
          </cell>
          <cell r="M433">
            <v>18901739.651142843</v>
          </cell>
          <cell r="N433">
            <v>0.66118319544285453</v>
          </cell>
          <cell r="O433">
            <v>90.27243150060464</v>
          </cell>
          <cell r="P433"/>
          <cell r="Q433">
            <v>100261.14182417739</v>
          </cell>
        </row>
        <row r="434">
          <cell r="D434">
            <v>39514</v>
          </cell>
          <cell r="E434" t="str">
            <v/>
          </cell>
          <cell r="F434">
            <v>29210.030324500338</v>
          </cell>
          <cell r="G434">
            <v>244808.41137769519</v>
          </cell>
          <cell r="H434">
            <v>0.34881539907198778</v>
          </cell>
          <cell r="I434">
            <v>93.898319674333692</v>
          </cell>
          <cell r="J434">
            <v>3119898.1803776952</v>
          </cell>
          <cell r="K434">
            <v>0.40374517352970801</v>
          </cell>
          <cell r="L434">
            <v>91.184003907776116</v>
          </cell>
          <cell r="M434">
            <v>18793394.542239603</v>
          </cell>
          <cell r="N434">
            <v>0.6573641678294242</v>
          </cell>
          <cell r="O434">
            <v>90.628055046327063</v>
          </cell>
          <cell r="P434"/>
          <cell r="Q434">
            <v>100261.14182417739</v>
          </cell>
        </row>
        <row r="435">
          <cell r="D435">
            <v>39515</v>
          </cell>
          <cell r="E435" t="str">
            <v/>
          </cell>
          <cell r="F435">
            <v>31284.903500653629</v>
          </cell>
          <cell r="G435">
            <v>276093.31487834884</v>
          </cell>
          <cell r="H435">
            <v>0.34421774709403241</v>
          </cell>
          <cell r="I435">
            <v>94.170347843239767</v>
          </cell>
          <cell r="J435">
            <v>3151183.083878349</v>
          </cell>
          <cell r="K435">
            <v>0.40257048609093221</v>
          </cell>
          <cell r="L435">
            <v>91.274172695938972</v>
          </cell>
          <cell r="M435">
            <v>18675715.782057468</v>
          </cell>
          <cell r="N435">
            <v>0.65321901609112376</v>
          </cell>
          <cell r="O435">
            <v>91.005327003340909</v>
          </cell>
          <cell r="P435"/>
          <cell r="Q435">
            <v>100261.14182417739</v>
          </cell>
        </row>
        <row r="436">
          <cell r="D436">
            <v>39516</v>
          </cell>
          <cell r="E436" t="str">
            <v/>
          </cell>
          <cell r="F436">
            <v>29091.758350582706</v>
          </cell>
          <cell r="G436">
            <v>305185.07322893152</v>
          </cell>
          <cell r="H436">
            <v>0.33821131461336829</v>
          </cell>
          <cell r="I436">
            <v>94.516443774906548</v>
          </cell>
          <cell r="J436">
            <v>3180274.8422289318</v>
          </cell>
          <cell r="K436">
            <v>0.40114887449438769</v>
          </cell>
          <cell r="L436">
            <v>91.382720217224019</v>
          </cell>
          <cell r="M436">
            <v>18558336.289317034</v>
          </cell>
          <cell r="N436">
            <v>0.64908469845983841</v>
          </cell>
          <cell r="O436">
            <v>91.372536840222224</v>
          </cell>
          <cell r="P436"/>
          <cell r="Q436">
            <v>100261.14182417739</v>
          </cell>
        </row>
        <row r="437">
          <cell r="D437">
            <v>39517</v>
          </cell>
          <cell r="E437" t="str">
            <v/>
          </cell>
          <cell r="F437">
            <v>32811.005138985616</v>
          </cell>
          <cell r="G437">
            <v>337996.07836791716</v>
          </cell>
          <cell r="H437">
            <v>0.33711572820569197</v>
          </cell>
          <cell r="I437">
            <v>94.578425203325068</v>
          </cell>
          <cell r="J437">
            <v>3213085.8473679177</v>
          </cell>
          <cell r="K437">
            <v>0.400226045024348</v>
          </cell>
          <cell r="L437">
            <v>91.452844352399708</v>
          </cell>
          <cell r="M437">
            <v>18461064.621530157</v>
          </cell>
          <cell r="N437">
            <v>0.64565399446777272</v>
          </cell>
          <cell r="O437">
            <v>91.670350638003399</v>
          </cell>
          <cell r="P437"/>
          <cell r="Q437">
            <v>100261.14182417739</v>
          </cell>
        </row>
        <row r="438">
          <cell r="D438">
            <v>39518</v>
          </cell>
          <cell r="E438" t="str">
            <v/>
          </cell>
          <cell r="F438">
            <v>45149.284527616619</v>
          </cell>
          <cell r="G438">
            <v>383145.36289553379</v>
          </cell>
          <cell r="H438">
            <v>0.34740674196538346</v>
          </cell>
          <cell r="I438">
            <v>93.982314193773419</v>
          </cell>
          <cell r="J438">
            <v>3258235.1318955342</v>
          </cell>
          <cell r="K438">
            <v>0.400843896041642</v>
          </cell>
          <cell r="L438">
            <v>91.405924548298373</v>
          </cell>
          <cell r="M438">
            <v>18402257.557199877</v>
          </cell>
          <cell r="N438">
            <v>0.64356878893242764</v>
          </cell>
          <cell r="O438">
            <v>91.848300272376534</v>
          </cell>
          <cell r="P438"/>
          <cell r="Q438">
            <v>100261.14182417739</v>
          </cell>
        </row>
        <row r="439">
          <cell r="D439">
            <v>39519</v>
          </cell>
          <cell r="E439" t="str">
            <v/>
          </cell>
          <cell r="F439">
            <v>42449.847848307298</v>
          </cell>
          <cell r="G439">
            <v>425595.21074384107</v>
          </cell>
          <cell r="H439">
            <v>0.35373891536346208</v>
          </cell>
          <cell r="I439">
            <v>93.600285446014041</v>
          </cell>
          <cell r="J439">
            <v>3300684.9797438416</v>
          </cell>
          <cell r="K439">
            <v>0.40111863945390669</v>
          </cell>
          <cell r="L439">
            <v>91.385021956897674</v>
          </cell>
          <cell r="M439">
            <v>18314799.627990518</v>
          </cell>
          <cell r="N439">
            <v>0.64048182652470154</v>
          </cell>
          <cell r="O439">
            <v>92.107481829464518</v>
          </cell>
          <cell r="P439"/>
          <cell r="Q439">
            <v>100261.14182417739</v>
          </cell>
        </row>
        <row r="440">
          <cell r="D440">
            <v>39520</v>
          </cell>
          <cell r="E440" t="str">
            <v/>
          </cell>
          <cell r="F440">
            <v>51447.956718887312</v>
          </cell>
          <cell r="G440">
            <v>477043.16746272839</v>
          </cell>
          <cell r="H440">
            <v>0.36600050227549658</v>
          </cell>
          <cell r="I440">
            <v>92.828553973317327</v>
          </cell>
          <cell r="J440">
            <v>3352132.9364627288</v>
          </cell>
          <cell r="K440">
            <v>0.40246710820335957</v>
          </cell>
          <cell r="L440">
            <v>91.282087413211244</v>
          </cell>
          <cell r="M440">
            <v>18249294.022492137</v>
          </cell>
          <cell r="N440">
            <v>0.63816279215938343</v>
          </cell>
          <cell r="O440">
            <v>92.29884372804581</v>
          </cell>
          <cell r="P440"/>
          <cell r="Q440">
            <v>100261.14182417739</v>
          </cell>
        </row>
        <row r="441">
          <cell r="D441">
            <v>39521</v>
          </cell>
          <cell r="E441" t="str">
            <v/>
          </cell>
          <cell r="F441">
            <v>37065.433713854254</v>
          </cell>
          <cell r="G441">
            <v>514108.60117658263</v>
          </cell>
          <cell r="H441">
            <v>0.36626396102272557</v>
          </cell>
          <cell r="I441">
            <v>92.811519705847772</v>
          </cell>
          <cell r="J441">
            <v>3389198.3701765831</v>
          </cell>
          <cell r="K441">
            <v>0.40207722904721593</v>
          </cell>
          <cell r="L441">
            <v>91.311906981602263</v>
          </cell>
          <cell r="M441">
            <v>18175524.175070699</v>
          </cell>
          <cell r="N441">
            <v>0.63555498219120576</v>
          </cell>
          <cell r="O441">
            <v>92.510606766828914</v>
          </cell>
          <cell r="P441"/>
          <cell r="Q441">
            <v>100261.14182417739</v>
          </cell>
        </row>
        <row r="442">
          <cell r="D442">
            <v>39522</v>
          </cell>
          <cell r="E442" t="str">
            <v/>
          </cell>
          <cell r="F442">
            <v>34321.812432982239</v>
          </cell>
          <cell r="G442">
            <v>548430.41360956489</v>
          </cell>
          <cell r="H442">
            <v>0.36466797513724569</v>
          </cell>
          <cell r="I442">
            <v>92.914422629774577</v>
          </cell>
          <cell r="J442">
            <v>3423520.1826095651</v>
          </cell>
          <cell r="K442">
            <v>0.40137485244371057</v>
          </cell>
          <cell r="L442">
            <v>91.365507850145832</v>
          </cell>
          <cell r="M442">
            <v>18102904.21427834</v>
          </cell>
          <cell r="N442">
            <v>0.63298761015221539</v>
          </cell>
          <cell r="O442">
            <v>92.715541942180948</v>
          </cell>
          <cell r="P442"/>
          <cell r="Q442">
            <v>100261.14182417739</v>
          </cell>
        </row>
        <row r="443">
          <cell r="D443">
            <v>39523</v>
          </cell>
          <cell r="E443" t="str">
            <v/>
          </cell>
          <cell r="F443">
            <v>37766.226036092863</v>
          </cell>
          <cell r="G443">
            <v>586196.63964565773</v>
          </cell>
          <cell r="H443">
            <v>0.36541863887908299</v>
          </cell>
          <cell r="I443">
            <v>92.866108651511951</v>
          </cell>
          <cell r="J443">
            <v>3461286.4086456578</v>
          </cell>
          <cell r="K443">
            <v>0.40108792912544228</v>
          </cell>
          <cell r="L443">
            <v>91.387359586111799</v>
          </cell>
          <cell r="M443">
            <v>18033582.823595006</v>
          </cell>
          <cell r="N443">
            <v>0.63053579838601348</v>
          </cell>
          <cell r="O443">
            <v>92.907972080574936</v>
          </cell>
          <cell r="P443"/>
          <cell r="Q443">
            <v>100261.14182417739</v>
          </cell>
        </row>
        <row r="444">
          <cell r="D444">
            <v>39524</v>
          </cell>
          <cell r="E444" t="str">
            <v/>
          </cell>
          <cell r="F444">
            <v>46818.588562393103</v>
          </cell>
          <cell r="G444">
            <v>633015.22820805083</v>
          </cell>
          <cell r="H444">
            <v>0.3713920390004169</v>
          </cell>
          <cell r="I444">
            <v>92.476250783111212</v>
          </cell>
          <cell r="J444">
            <v>3508104.9972080509</v>
          </cell>
          <cell r="K444">
            <v>0.40184452138637294</v>
          </cell>
          <cell r="L444">
            <v>91.329682816003697</v>
          </cell>
          <cell r="M444">
            <v>17993231.920848034</v>
          </cell>
          <cell r="N444">
            <v>0.62909709842494854</v>
          </cell>
          <cell r="O444">
            <v>93.019397248083465</v>
          </cell>
          <cell r="P444"/>
          <cell r="Q444">
            <v>100261.14182417739</v>
          </cell>
        </row>
        <row r="445">
          <cell r="D445">
            <v>39525</v>
          </cell>
          <cell r="E445" t="str">
            <v/>
          </cell>
          <cell r="F445">
            <v>40992.133913763457</v>
          </cell>
          <cell r="G445">
            <v>674007.36212181428</v>
          </cell>
          <cell r="H445">
            <v>0.37347323968120105</v>
          </cell>
          <cell r="I445">
            <v>92.338192525305615</v>
          </cell>
          <cell r="J445">
            <v>3549097.1311218143</v>
          </cell>
          <cell r="K445">
            <v>0.40192410486549468</v>
          </cell>
          <cell r="L445">
            <v>91.323605577807882</v>
          </cell>
          <cell r="M445">
            <v>17948207.260699</v>
          </cell>
          <cell r="N445">
            <v>0.62749512455539003</v>
          </cell>
          <cell r="O445">
            <v>93.142171293334314</v>
          </cell>
          <cell r="P445"/>
          <cell r="Q445">
            <v>100261.14182417739</v>
          </cell>
        </row>
        <row r="446">
          <cell r="D446">
            <v>39526</v>
          </cell>
          <cell r="E446" t="str">
            <v/>
          </cell>
          <cell r="F446">
            <v>36099.170018815843</v>
          </cell>
          <cell r="G446">
            <v>710106.53214063006</v>
          </cell>
          <cell r="H446">
            <v>0.37276682997429261</v>
          </cell>
          <cell r="I446">
            <v>92.385180579912657</v>
          </cell>
          <cell r="J446">
            <v>3585196.3011406302</v>
          </cell>
          <cell r="K446">
            <v>0.40145400952192584</v>
          </cell>
          <cell r="L446">
            <v>91.359474804630793</v>
          </cell>
          <cell r="M446">
            <v>17911495.298906565</v>
          </cell>
          <cell r="N446">
            <v>0.62618390352183695</v>
          </cell>
          <cell r="O446">
            <v>93.241646452724112</v>
          </cell>
          <cell r="P446"/>
          <cell r="Q446">
            <v>100261.14182417739</v>
          </cell>
        </row>
        <row r="447">
          <cell r="D447">
            <v>39527</v>
          </cell>
          <cell r="E447" t="str">
            <v/>
          </cell>
          <cell r="F447">
            <v>26200.426656044769</v>
          </cell>
          <cell r="G447">
            <v>736306.95879667485</v>
          </cell>
          <cell r="H447">
            <v>0.36719458077182926</v>
          </cell>
          <cell r="I447">
            <v>92.751199485041383</v>
          </cell>
          <cell r="J447">
            <v>3611396.7277966747</v>
          </cell>
          <cell r="K447">
            <v>0.39989824175923749</v>
          </cell>
          <cell r="L447">
            <v>91.477689105550724</v>
          </cell>
          <cell r="M447">
            <v>17850595.743680473</v>
          </cell>
          <cell r="N447">
            <v>0.62402724038436486</v>
          </cell>
          <cell r="O447">
            <v>93.403273998199282</v>
          </cell>
          <cell r="P447"/>
          <cell r="Q447">
            <v>100261.14182417739</v>
          </cell>
        </row>
        <row r="448">
          <cell r="D448">
            <v>39528</v>
          </cell>
          <cell r="E448" t="str">
            <v/>
          </cell>
          <cell r="F448">
            <v>28958.55859479665</v>
          </cell>
          <cell r="G448">
            <v>765265.51739147154</v>
          </cell>
          <cell r="H448">
            <v>0.36346299723759978</v>
          </cell>
          <cell r="I448">
            <v>92.99165694555721</v>
          </cell>
          <cell r="J448">
            <v>3640355.2863914715</v>
          </cell>
          <cell r="K448">
            <v>0.39867870016157986</v>
          </cell>
          <cell r="L448">
            <v>91.569822670233236</v>
          </cell>
          <cell r="M448">
            <v>17795225.129539233</v>
          </cell>
          <cell r="N448">
            <v>0.62206404221300937</v>
          </cell>
          <cell r="O448">
            <v>93.548257146056685</v>
          </cell>
          <cell r="P448"/>
          <cell r="Q448">
            <v>100261.14182417739</v>
          </cell>
        </row>
        <row r="449">
          <cell r="D449">
            <v>39529</v>
          </cell>
          <cell r="E449" t="str">
            <v/>
          </cell>
          <cell r="F449">
            <v>42462.465957178458</v>
          </cell>
          <cell r="G449">
            <v>807727.98334865004</v>
          </cell>
          <cell r="H449">
            <v>0.36619280078033134</v>
          </cell>
          <cell r="I449">
            <v>92.816122510727794</v>
          </cell>
          <cell r="J449">
            <v>3682817.7523486498</v>
          </cell>
          <cell r="K449">
            <v>0.39894848677413491</v>
          </cell>
          <cell r="L449">
            <v>91.549481378372704</v>
          </cell>
          <cell r="M449">
            <v>17749336.98257304</v>
          </cell>
          <cell r="N449">
            <v>0.62043247980688443</v>
          </cell>
          <cell r="O449">
            <v>93.667195613974101</v>
          </cell>
          <cell r="P449"/>
          <cell r="Q449">
            <v>100261.14182417739</v>
          </cell>
        </row>
        <row r="450">
          <cell r="D450">
            <v>39530</v>
          </cell>
          <cell r="E450" t="str">
            <v/>
          </cell>
          <cell r="F450">
            <v>42913.891534484763</v>
          </cell>
          <cell r="G450">
            <v>850641.87488313485</v>
          </cell>
          <cell r="H450">
            <v>0.3688809908788252</v>
          </cell>
          <cell r="I450">
            <v>92.641298331106157</v>
          </cell>
          <cell r="J450">
            <v>3725731.6438831347</v>
          </cell>
          <cell r="K450">
            <v>0.39926085220647439</v>
          </cell>
          <cell r="L450">
            <v>91.525900998153887</v>
          </cell>
          <cell r="M450">
            <v>17693084.749768242</v>
          </cell>
          <cell r="N450">
            <v>0.6184387986510731</v>
          </cell>
          <cell r="O450">
            <v>93.810621437552342</v>
          </cell>
          <cell r="P450"/>
          <cell r="Q450">
            <v>100261.14182417739</v>
          </cell>
        </row>
        <row r="451">
          <cell r="D451">
            <v>39531</v>
          </cell>
          <cell r="E451" t="str">
            <v/>
          </cell>
          <cell r="F451">
            <v>74466.302354605679</v>
          </cell>
          <cell r="G451">
            <v>925108.17723774048</v>
          </cell>
          <cell r="H451">
            <v>0.38445776050674618</v>
          </cell>
          <cell r="I451">
            <v>91.590955659169069</v>
          </cell>
          <cell r="J451">
            <v>3800197.9462377406</v>
          </cell>
          <cell r="K451">
            <v>0.4029118870137538</v>
          </cell>
          <cell r="L451">
            <v>91.248011045424107</v>
          </cell>
          <cell r="M451">
            <v>17664769.153275549</v>
          </cell>
          <cell r="N451">
            <v>0.61742173957619206</v>
          </cell>
          <cell r="O451">
            <v>93.882980767528977</v>
          </cell>
          <cell r="P451"/>
          <cell r="Q451">
            <v>100261.14182417739</v>
          </cell>
        </row>
        <row r="452">
          <cell r="D452">
            <v>39532</v>
          </cell>
          <cell r="E452" t="str">
            <v/>
          </cell>
          <cell r="F452">
            <v>59702.65991635884</v>
          </cell>
          <cell r="G452">
            <v>984810.83715409937</v>
          </cell>
          <cell r="H452">
            <v>0.39289831303980527</v>
          </cell>
          <cell r="I452">
            <v>90.996229842441636</v>
          </cell>
          <cell r="J452">
            <v>3859900.6061540996</v>
          </cell>
          <cell r="K452">
            <v>0.40493728166503201</v>
          </cell>
          <cell r="L452">
            <v>91.092060574676097</v>
          </cell>
          <cell r="M452">
            <v>17638093.226274289</v>
          </cell>
          <cell r="N452">
            <v>0.61646207795906793</v>
          </cell>
          <cell r="O452">
            <v>93.950756656880685</v>
          </cell>
          <cell r="P452"/>
          <cell r="Q452">
            <v>100261.14182417739</v>
          </cell>
        </row>
        <row r="453">
          <cell r="D453">
            <v>39533</v>
          </cell>
          <cell r="E453" t="str">
            <v/>
          </cell>
          <cell r="F453">
            <v>58782.471611452864</v>
          </cell>
          <cell r="G453">
            <v>1043593.3087655522</v>
          </cell>
          <cell r="H453">
            <v>0.40033659554445011</v>
          </cell>
          <cell r="I453">
            <v>90.457942111112686</v>
          </cell>
          <cell r="J453">
            <v>3918683.0777655523</v>
          </cell>
          <cell r="K453">
            <v>0.40682498154496588</v>
          </cell>
          <cell r="L453">
            <v>90.945572806417417</v>
          </cell>
          <cell r="M453">
            <v>17591555.713579793</v>
          </cell>
          <cell r="N453">
            <v>0.61480835749664731</v>
          </cell>
          <cell r="O453">
            <v>94.066413187227042</v>
          </cell>
          <cell r="P453"/>
          <cell r="Q453">
            <v>100261.14182417739</v>
          </cell>
        </row>
        <row r="454">
          <cell r="D454">
            <v>39534</v>
          </cell>
          <cell r="E454" t="str">
            <v/>
          </cell>
          <cell r="F454">
            <v>79269.279635310872</v>
          </cell>
          <cell r="G454">
            <v>1122862.5884008631</v>
          </cell>
          <cell r="H454">
            <v>0.4147918377693704</v>
          </cell>
          <cell r="I454">
            <v>89.375786766779882</v>
          </cell>
          <cell r="J454">
            <v>3997952.3574008634</v>
          </cell>
          <cell r="K454">
            <v>0.4107787528329177</v>
          </cell>
          <cell r="L454">
            <v>90.635232761519433</v>
          </cell>
          <cell r="M454">
            <v>17560266.921679389</v>
          </cell>
          <cell r="N454">
            <v>0.61368768827580922</v>
          </cell>
          <cell r="O454">
            <v>94.14397289024636</v>
          </cell>
          <cell r="P454"/>
          <cell r="Q454">
            <v>100261.14182417739</v>
          </cell>
        </row>
        <row r="455">
          <cell r="D455">
            <v>39535</v>
          </cell>
          <cell r="E455" t="str">
            <v/>
          </cell>
          <cell r="F455">
            <v>108243.42499192759</v>
          </cell>
          <cell r="G455">
            <v>1231106.0133927907</v>
          </cell>
          <cell r="H455">
            <v>0.43853551941379065</v>
          </cell>
          <cell r="I455">
            <v>87.503459177909249</v>
          </cell>
          <cell r="J455">
            <v>4106195.782392791</v>
          </cell>
          <cell r="K455">
            <v>0.41759855430186149</v>
          </cell>
          <cell r="L455">
            <v>90.088934914557555</v>
          </cell>
          <cell r="M455">
            <v>17568509.013705827</v>
          </cell>
          <cell r="N455">
            <v>0.61394856325007685</v>
          </cell>
          <cell r="O455">
            <v>94.125977008610278</v>
          </cell>
          <cell r="P455"/>
          <cell r="Q455">
            <v>100261.14182417739</v>
          </cell>
        </row>
        <row r="456">
          <cell r="D456">
            <v>39536</v>
          </cell>
          <cell r="E456" t="str">
            <v/>
          </cell>
          <cell r="F456">
            <v>81207.650781340577</v>
          </cell>
          <cell r="G456">
            <v>1312313.6641741314</v>
          </cell>
          <cell r="H456">
            <v>0.45134330701824338</v>
          </cell>
          <cell r="I456">
            <v>86.449561530268511</v>
          </cell>
          <cell r="J456">
            <v>4187403.4331741314</v>
          </cell>
          <cell r="K456">
            <v>0.42155890771747656</v>
          </cell>
          <cell r="L456">
            <v>89.765447173514602</v>
          </cell>
          <cell r="M456">
            <v>17541927.093782622</v>
          </cell>
          <cell r="N456">
            <v>0.61299251015688894</v>
          </cell>
          <cell r="O456">
            <v>94.19175396959308</v>
          </cell>
          <cell r="P456"/>
          <cell r="Q456">
            <v>100261.14182417739</v>
          </cell>
        </row>
        <row r="457">
          <cell r="D457">
            <v>39537</v>
          </cell>
          <cell r="E457" t="str">
            <v/>
          </cell>
          <cell r="F457">
            <v>91923.965045927427</v>
          </cell>
          <cell r="G457">
            <v>1404237.6292200587</v>
          </cell>
          <cell r="H457">
            <v>0.46686004290761507</v>
          </cell>
          <cell r="I457">
            <v>85.136330385988728</v>
          </cell>
          <cell r="J457">
            <v>4279327.3982200585</v>
          </cell>
          <cell r="K457">
            <v>0.42650817561171656</v>
          </cell>
          <cell r="L457">
            <v>89.354896917434331</v>
          </cell>
          <cell r="M457">
            <v>17535480.016804561</v>
          </cell>
          <cell r="N457">
            <v>0.61274011098682812</v>
          </cell>
          <cell r="O457">
            <v>94.2090392393754</v>
          </cell>
          <cell r="P457"/>
          <cell r="Q457">
            <v>100261.14182417739</v>
          </cell>
        </row>
        <row r="458">
          <cell r="D458">
            <v>39538</v>
          </cell>
          <cell r="E458" t="str">
            <v>*</v>
          </cell>
          <cell r="F458">
            <v>114517.83577994125</v>
          </cell>
          <cell r="G458">
            <v>1518755.4649999999</v>
          </cell>
          <cell r="H458">
            <v>0.48864506111558526</v>
          </cell>
          <cell r="I458">
            <v>83.233704379200077</v>
          </cell>
          <cell r="J458">
            <v>4393845.2340000002</v>
          </cell>
          <cell r="K458">
            <v>0.4335890947015637</v>
          </cell>
          <cell r="L458">
            <v>88.755707829350058</v>
          </cell>
          <cell r="M458">
            <v>17526633.433000006</v>
          </cell>
          <cell r="N458">
            <v>0.61240389218767632</v>
          </cell>
          <cell r="O458">
            <v>94.232012979669506</v>
          </cell>
          <cell r="P458"/>
          <cell r="Q458">
            <v>100261.14182417739</v>
          </cell>
        </row>
        <row r="459">
          <cell r="D459">
            <v>39539</v>
          </cell>
          <cell r="E459" t="str">
            <v/>
          </cell>
          <cell r="F459">
            <v>97326.750660612728</v>
          </cell>
          <cell r="G459">
            <v>97326.750660612728</v>
          </cell>
          <cell r="H459">
            <v>0.97753932006798616</v>
          </cell>
          <cell r="I459">
            <v>42.82101328523207</v>
          </cell>
          <cell r="J459">
            <v>4491171.9846606134</v>
          </cell>
          <cell r="K459">
            <v>0.43888139691618089</v>
          </cell>
          <cell r="L459">
            <v>94.018166704248458</v>
          </cell>
          <cell r="M459">
            <v>17576038.153162844</v>
          </cell>
          <cell r="N459">
            <v>0.61414174538568322</v>
          </cell>
          <cell r="O459">
            <v>92.671728113341075</v>
          </cell>
          <cell r="P459"/>
          <cell r="Q459">
            <v>99563.003413349987</v>
          </cell>
        </row>
        <row r="460">
          <cell r="D460">
            <v>39540</v>
          </cell>
          <cell r="E460" t="str">
            <v/>
          </cell>
          <cell r="F460">
            <v>78750.928708291613</v>
          </cell>
          <cell r="G460">
            <v>176077.67936890433</v>
          </cell>
          <cell r="H460">
            <v>0.88425255030672767</v>
          </cell>
          <cell r="I460">
            <v>52.699583064174483</v>
          </cell>
          <cell r="J460">
            <v>4569922.913368905</v>
          </cell>
          <cell r="K460">
            <v>0.44227395461090246</v>
          </cell>
          <cell r="L460">
            <v>93.803329549224699</v>
          </cell>
          <cell r="M460">
            <v>17520524.464310072</v>
          </cell>
          <cell r="N460">
            <v>0.61221353701758652</v>
          </cell>
          <cell r="O460">
            <v>92.818976140022912</v>
          </cell>
          <cell r="P460"/>
          <cell r="Q460">
            <v>99563.003413349987</v>
          </cell>
        </row>
        <row r="461">
          <cell r="D461">
            <v>39541</v>
          </cell>
          <cell r="E461" t="str">
            <v/>
          </cell>
          <cell r="F461">
            <v>75298.17241378536</v>
          </cell>
          <cell r="G461">
            <v>251375.85178268969</v>
          </cell>
          <cell r="H461">
            <v>0.841597257229733</v>
          </cell>
          <cell r="I461">
            <v>57.546084354219275</v>
          </cell>
          <cell r="J461">
            <v>4645221.08578269</v>
          </cell>
          <cell r="K461">
            <v>0.4452707910681854</v>
          </cell>
          <cell r="L461">
            <v>93.610004250897632</v>
          </cell>
          <cell r="M461">
            <v>17473607.113461308</v>
          </cell>
          <cell r="N461">
            <v>0.61058564037839758</v>
          </cell>
          <cell r="O461">
            <v>92.941869093424529</v>
          </cell>
          <cell r="P461"/>
          <cell r="Q461">
            <v>99563.003413349987</v>
          </cell>
        </row>
        <row r="462">
          <cell r="D462">
            <v>39542</v>
          </cell>
          <cell r="E462" t="str">
            <v/>
          </cell>
          <cell r="F462">
            <v>69455.615002820065</v>
          </cell>
          <cell r="G462">
            <v>320831.46678550972</v>
          </cell>
          <cell r="H462">
            <v>0.80559910756592035</v>
          </cell>
          <cell r="I462">
            <v>61.740543023331021</v>
          </cell>
          <cell r="J462">
            <v>4714676.7007855102</v>
          </cell>
          <cell r="K462">
            <v>0.44765621865728983</v>
          </cell>
          <cell r="L462">
            <v>93.453750830744497</v>
          </cell>
          <cell r="M462">
            <v>17428826.22412166</v>
          </cell>
          <cell r="N462">
            <v>0.60903233875176188</v>
          </cell>
          <cell r="O462">
            <v>93.057917457719569</v>
          </cell>
          <cell r="P462"/>
          <cell r="Q462">
            <v>99563.003413349987</v>
          </cell>
        </row>
        <row r="463">
          <cell r="D463">
            <v>39543</v>
          </cell>
          <cell r="E463" t="str">
            <v/>
          </cell>
          <cell r="F463">
            <v>74878.719486915157</v>
          </cell>
          <cell r="G463">
            <v>395710.18627242488</v>
          </cell>
          <cell r="H463">
            <v>0.79489403233363243</v>
          </cell>
          <cell r="I463">
            <v>62.999451496259006</v>
          </cell>
          <cell r="J463">
            <v>4789555.4202724257</v>
          </cell>
          <cell r="K463">
            <v>0.45050706642381538</v>
          </cell>
          <cell r="L463">
            <v>93.264265799734673</v>
          </cell>
          <cell r="M463">
            <v>17408608.537092768</v>
          </cell>
          <cell r="N463">
            <v>0.60833733045030614</v>
          </cell>
          <cell r="O463">
            <v>93.109458497924948</v>
          </cell>
          <cell r="P463"/>
          <cell r="Q463">
            <v>99563.003413349987</v>
          </cell>
        </row>
        <row r="464">
          <cell r="D464">
            <v>39544</v>
          </cell>
          <cell r="E464" t="str">
            <v/>
          </cell>
          <cell r="F464">
            <v>53339.345705923901</v>
          </cell>
          <cell r="G464">
            <v>449049.53197834879</v>
          </cell>
          <cell r="H464">
            <v>0.75170079343973395</v>
          </cell>
          <cell r="I464">
            <v>68.094847423836455</v>
          </cell>
          <cell r="J464">
            <v>4842894.7659783494</v>
          </cell>
          <cell r="K464">
            <v>0.45129781077640752</v>
          </cell>
          <cell r="L464">
            <v>93.211180097976509</v>
          </cell>
          <cell r="M464">
            <v>17358954.198941726</v>
          </cell>
          <cell r="N464">
            <v>0.60661362372139727</v>
          </cell>
          <cell r="O464">
            <v>93.236263655494639</v>
          </cell>
          <cell r="P464"/>
          <cell r="Q464">
            <v>99563.003413349987</v>
          </cell>
        </row>
        <row r="465">
          <cell r="D465">
            <v>39545</v>
          </cell>
          <cell r="E465" t="str">
            <v/>
          </cell>
          <cell r="F465">
            <v>80842.11876971423</v>
          </cell>
          <cell r="G465">
            <v>529891.650748063</v>
          </cell>
          <cell r="H465">
            <v>0.76031060388414462</v>
          </cell>
          <cell r="I465">
            <v>67.079806272665053</v>
          </cell>
          <cell r="J465">
            <v>4923736.884748064</v>
          </cell>
          <cell r="K465">
            <v>0.45461337445920846</v>
          </cell>
          <cell r="L465">
            <v>92.986106813602049</v>
          </cell>
          <cell r="M465">
            <v>17335893.806686133</v>
          </cell>
          <cell r="N465">
            <v>0.60581920253172594</v>
          </cell>
          <cell r="O465">
            <v>93.294214879328479</v>
          </cell>
          <cell r="P465"/>
          <cell r="Q465">
            <v>99563.003413349987</v>
          </cell>
        </row>
        <row r="466">
          <cell r="D466">
            <v>39546</v>
          </cell>
          <cell r="E466" t="str">
            <v/>
          </cell>
          <cell r="F466">
            <v>76410.807659900893</v>
          </cell>
          <cell r="G466">
            <v>606302.45840796386</v>
          </cell>
          <cell r="H466">
            <v>0.7612045107393115</v>
          </cell>
          <cell r="I466">
            <v>66.974343074663864</v>
          </cell>
          <cell r="J466">
            <v>5000147.6924079647</v>
          </cell>
          <cell r="K466">
            <v>0.45746311482701579</v>
          </cell>
          <cell r="L466">
            <v>92.789459050608215</v>
          </cell>
          <cell r="M466">
            <v>17281967.658726234</v>
          </cell>
          <cell r="N466">
            <v>0.60394609798837262</v>
          </cell>
          <cell r="O466">
            <v>93.429628774115685</v>
          </cell>
          <cell r="P466"/>
          <cell r="Q466">
            <v>99563.003413349987</v>
          </cell>
        </row>
        <row r="467">
          <cell r="D467">
            <v>39547</v>
          </cell>
          <cell r="E467" t="str">
            <v/>
          </cell>
          <cell r="F467">
            <v>126685.30921871505</v>
          </cell>
          <cell r="G467">
            <v>732987.76762667892</v>
          </cell>
          <cell r="H467">
            <v>0.81800550907178493</v>
          </cell>
          <cell r="I467">
            <v>60.28706035815069</v>
          </cell>
          <cell r="J467">
            <v>5126833.0016266797</v>
          </cell>
          <cell r="K467">
            <v>0.46481949765405106</v>
          </cell>
          <cell r="L467">
            <v>92.26828443900969</v>
          </cell>
          <cell r="M467">
            <v>17286280.752473734</v>
          </cell>
          <cell r="N467">
            <v>0.6041082249379045</v>
          </cell>
          <cell r="O467">
            <v>93.417975969248374</v>
          </cell>
          <cell r="P467"/>
          <cell r="Q467">
            <v>99563.003413349987</v>
          </cell>
        </row>
        <row r="468">
          <cell r="D468">
            <v>39548</v>
          </cell>
          <cell r="E468" t="str">
            <v/>
          </cell>
          <cell r="F468">
            <v>248340.69059729006</v>
          </cell>
          <cell r="G468">
            <v>981328.45822396898</v>
          </cell>
          <cell r="H468">
            <v>0.9856356523816826</v>
          </cell>
          <cell r="I468">
            <v>42.019997870588035</v>
          </cell>
          <cell r="J468">
            <v>5375173.6922239698</v>
          </cell>
          <cell r="K468">
            <v>0.48297535778193834</v>
          </cell>
          <cell r="L468">
            <v>90.900194468443601</v>
          </cell>
          <cell r="M468">
            <v>17413865.54630138</v>
          </cell>
          <cell r="N468">
            <v>0.60857844800005245</v>
          </cell>
          <cell r="O468">
            <v>93.091604349102269</v>
          </cell>
          <cell r="P468"/>
          <cell r="Q468">
            <v>99563.003413349987</v>
          </cell>
        </row>
        <row r="469">
          <cell r="D469">
            <v>39549</v>
          </cell>
          <cell r="E469" t="str">
            <v/>
          </cell>
          <cell r="F469">
            <v>256828.286328163</v>
          </cell>
          <cell r="G469">
            <v>1238156.744552132</v>
          </cell>
          <cell r="H469">
            <v>1.1305374505717367</v>
          </cell>
          <cell r="I469">
            <v>29.410467073666467</v>
          </cell>
          <cell r="J469">
            <v>5632001.9785521328</v>
          </cell>
          <cell r="K469">
            <v>0.50156512607637294</v>
          </cell>
          <cell r="L469">
            <v>89.383557813480095</v>
          </cell>
          <cell r="M469">
            <v>17559966.058772992</v>
          </cell>
          <cell r="N469">
            <v>0.6136959379065533</v>
          </cell>
          <cell r="O469">
            <v>92.705934605419458</v>
          </cell>
          <cell r="P469"/>
          <cell r="Q469">
            <v>99563.003413349987</v>
          </cell>
        </row>
        <row r="470">
          <cell r="D470">
            <v>39550</v>
          </cell>
          <cell r="E470" t="str">
            <v/>
          </cell>
          <cell r="F470">
            <v>179237.14918045243</v>
          </cell>
          <cell r="G470">
            <v>1417393.8937325843</v>
          </cell>
          <cell r="H470">
            <v>1.1863458690641606</v>
          </cell>
          <cell r="I470">
            <v>25.434070898142515</v>
          </cell>
          <cell r="J470">
            <v>5811239.1277325852</v>
          </cell>
          <cell r="K470">
            <v>0.51297888402110092</v>
          </cell>
          <cell r="L470">
            <v>88.397374582695392</v>
          </cell>
          <cell r="M470">
            <v>17615858.635908663</v>
          </cell>
          <cell r="N470">
            <v>0.61566092191100297</v>
          </cell>
          <cell r="O470">
            <v>92.55442960052207</v>
          </cell>
          <cell r="P470"/>
          <cell r="Q470">
            <v>99563.003413349987</v>
          </cell>
        </row>
        <row r="471">
          <cell r="D471">
            <v>39551</v>
          </cell>
          <cell r="E471" t="str">
            <v/>
          </cell>
          <cell r="F471">
            <v>138353.2591124507</v>
          </cell>
          <cell r="G471">
            <v>1555747.1528450351</v>
          </cell>
          <cell r="H471">
            <v>1.2019811959098665</v>
          </cell>
          <cell r="I471">
            <v>24.404397998657178</v>
          </cell>
          <cell r="J471">
            <v>5949592.3868450355</v>
          </cell>
          <cell r="K471">
            <v>0.52061623852225081</v>
          </cell>
          <cell r="L471">
            <v>87.715271706547767</v>
          </cell>
          <cell r="M471">
            <v>17649831.346123822</v>
          </cell>
          <cell r="N471">
            <v>0.61685988286790272</v>
          </cell>
          <cell r="O471">
            <v>92.461055176027259</v>
          </cell>
          <cell r="P471"/>
          <cell r="Q471">
            <v>99563.003413349987</v>
          </cell>
        </row>
        <row r="472">
          <cell r="D472">
            <v>39552</v>
          </cell>
          <cell r="E472" t="str">
            <v/>
          </cell>
          <cell r="F472">
            <v>177646.98126562059</v>
          </cell>
          <cell r="G472">
            <v>1733394.1341106556</v>
          </cell>
          <cell r="H472">
            <v>1.2435730389546282</v>
          </cell>
          <cell r="I472">
            <v>21.837609695379378</v>
          </cell>
          <cell r="J472">
            <v>6127239.3681106558</v>
          </cell>
          <cell r="K472">
            <v>0.53153034710363956</v>
          </cell>
          <cell r="L472">
            <v>86.710992968741223</v>
          </cell>
          <cell r="M472">
            <v>17714531.826463882</v>
          </cell>
          <cell r="N472">
            <v>0.6191328419096549</v>
          </cell>
          <cell r="O472">
            <v>92.282100710391646</v>
          </cell>
          <cell r="P472"/>
          <cell r="Q472">
            <v>99563.003413349987</v>
          </cell>
        </row>
        <row r="473">
          <cell r="D473">
            <v>39553</v>
          </cell>
          <cell r="E473" t="str">
            <v/>
          </cell>
          <cell r="F473">
            <v>120952.23719664758</v>
          </cell>
          <cell r="G473">
            <v>1854346.3713073032</v>
          </cell>
          <cell r="H473">
            <v>1.2416569125305308</v>
          </cell>
          <cell r="I473">
            <v>21.950491192434775</v>
          </cell>
          <cell r="J473">
            <v>6248191.6053073034</v>
          </cell>
          <cell r="K473">
            <v>0.53738145696824691</v>
          </cell>
          <cell r="L473">
            <v>86.158862587913006</v>
          </cell>
          <cell r="M473">
            <v>17708285.819646269</v>
          </cell>
          <cell r="N473">
            <v>0.61892622035159417</v>
          </cell>
          <cell r="O473">
            <v>92.298473234835754</v>
          </cell>
          <cell r="P473"/>
          <cell r="Q473">
            <v>99563.003413349987</v>
          </cell>
        </row>
        <row r="474">
          <cell r="D474">
            <v>39554</v>
          </cell>
          <cell r="E474" t="str">
            <v/>
          </cell>
          <cell r="F474">
            <v>104952.49595071982</v>
          </cell>
          <cell r="G474">
            <v>1959298.867258023</v>
          </cell>
          <cell r="H474">
            <v>1.2299365728776996</v>
          </cell>
          <cell r="I474">
            <v>22.652094787513821</v>
          </cell>
          <cell r="J474">
            <v>6353144.1012580236</v>
          </cell>
          <cell r="K474">
            <v>0.54176882225390188</v>
          </cell>
          <cell r="L474">
            <v>85.738802731359812</v>
          </cell>
          <cell r="M474">
            <v>17666979.648625955</v>
          </cell>
          <cell r="N474">
            <v>0.61749417230382564</v>
          </cell>
          <cell r="O474">
            <v>92.411371521127094</v>
          </cell>
          <cell r="P474"/>
          <cell r="Q474">
            <v>99563.003413349987</v>
          </cell>
        </row>
        <row r="475">
          <cell r="D475">
            <v>39555</v>
          </cell>
          <cell r="E475" t="str">
            <v/>
          </cell>
          <cell r="F475">
            <v>115926.72991434525</v>
          </cell>
          <cell r="G475">
            <v>2075225.5971723683</v>
          </cell>
          <cell r="H475">
            <v>1.2260788622910064</v>
          </cell>
          <cell r="I475">
            <v>22.887250137446436</v>
          </cell>
          <cell r="J475">
            <v>6469070.8311723685</v>
          </cell>
          <cell r="K475">
            <v>0.54701027147130821</v>
          </cell>
          <cell r="L475">
            <v>85.230366773060481</v>
          </cell>
          <cell r="M475">
            <v>17655957.709407836</v>
          </cell>
          <cell r="N475">
            <v>0.61712058104971013</v>
          </cell>
          <cell r="O475">
            <v>92.440658699154028</v>
          </cell>
          <cell r="P475"/>
          <cell r="Q475">
            <v>99563.003413349987</v>
          </cell>
        </row>
        <row r="476">
          <cell r="D476">
            <v>39556</v>
          </cell>
          <cell r="E476" t="str">
            <v/>
          </cell>
          <cell r="F476">
            <v>182167.79216874525</v>
          </cell>
          <cell r="G476">
            <v>2257393.3893411136</v>
          </cell>
          <cell r="H476">
            <v>1.2596118995288188</v>
          </cell>
          <cell r="I476">
            <v>20.912527907206723</v>
          </cell>
          <cell r="J476">
            <v>6651238.6233411133</v>
          </cell>
          <cell r="K476">
            <v>0.55771863914924824</v>
          </cell>
          <cell r="L476">
            <v>84.170172744099176</v>
          </cell>
          <cell r="M476">
            <v>17722924.126353268</v>
          </cell>
          <cell r="N476">
            <v>0.61947291833469698</v>
          </cell>
          <cell r="O476">
            <v>92.25510770044383</v>
          </cell>
          <cell r="P476"/>
          <cell r="Q476">
            <v>99563.003413349987</v>
          </cell>
        </row>
        <row r="477">
          <cell r="D477">
            <v>39557</v>
          </cell>
          <cell r="E477" t="str">
            <v/>
          </cell>
          <cell r="F477">
            <v>246633.74479253104</v>
          </cell>
          <cell r="G477">
            <v>2504027.1341336449</v>
          </cell>
          <cell r="H477">
            <v>1.3236935134365009</v>
          </cell>
          <cell r="I477">
            <v>17.554334689521014</v>
          </cell>
          <cell r="J477">
            <v>6897872.3681336446</v>
          </cell>
          <cell r="K477">
            <v>0.57361052267656365</v>
          </cell>
          <cell r="L477">
            <v>82.547237985127964</v>
          </cell>
          <cell r="M477">
            <v>17862620.335582372</v>
          </cell>
          <cell r="N477">
            <v>0.62436753139216661</v>
          </cell>
          <cell r="O477">
            <v>91.860321387096008</v>
          </cell>
          <cell r="P477"/>
          <cell r="Q477">
            <v>99563.003413349987</v>
          </cell>
        </row>
        <row r="478">
          <cell r="D478">
            <v>39558</v>
          </cell>
          <cell r="E478" t="str">
            <v/>
          </cell>
          <cell r="F478">
            <v>235447.09362628488</v>
          </cell>
          <cell r="G478">
            <v>2739474.2277599298</v>
          </cell>
          <cell r="H478">
            <v>1.3757490904460823</v>
          </cell>
          <cell r="I478">
            <v>15.194852479279319</v>
          </cell>
          <cell r="J478">
            <v>7133319.4617599295</v>
          </cell>
          <cell r="K478">
            <v>0.58831879952481525</v>
          </cell>
          <cell r="L478">
            <v>80.997435161427589</v>
          </cell>
          <cell r="M478">
            <v>17999814.203899886</v>
          </cell>
          <cell r="N478">
            <v>0.62917486108033716</v>
          </cell>
          <cell r="O478">
            <v>91.461153821290907</v>
          </cell>
          <cell r="P478"/>
          <cell r="Q478">
            <v>99563.003413349987</v>
          </cell>
        </row>
        <row r="479">
          <cell r="D479">
            <v>39559</v>
          </cell>
          <cell r="E479" t="str">
            <v/>
          </cell>
          <cell r="F479">
            <v>310338.68464301422</v>
          </cell>
          <cell r="G479">
            <v>3049812.9124029442</v>
          </cell>
          <cell r="H479">
            <v>1.4586661844858415</v>
          </cell>
          <cell r="I479">
            <v>12.035681635808293</v>
          </cell>
          <cell r="J479">
            <v>7443658.1464029439</v>
          </cell>
          <cell r="K479">
            <v>0.60891385127583231</v>
          </cell>
          <cell r="L479">
            <v>78.760379975489442</v>
          </cell>
          <cell r="M479">
            <v>18205286.11520284</v>
          </cell>
          <cell r="N479">
            <v>0.63636904347927881</v>
          </cell>
          <cell r="O479">
            <v>90.842739811677205</v>
          </cell>
          <cell r="P479"/>
          <cell r="Q479">
            <v>99563.003413349987</v>
          </cell>
        </row>
        <row r="480">
          <cell r="D480">
            <v>39560</v>
          </cell>
          <cell r="E480" t="str">
            <v/>
          </cell>
          <cell r="F480">
            <v>245922.58746872097</v>
          </cell>
          <cell r="G480">
            <v>3295735.4998716651</v>
          </cell>
          <cell r="H480">
            <v>1.5046368023183674</v>
          </cell>
          <cell r="I480">
            <v>10.562563032796835</v>
          </cell>
          <cell r="J480">
            <v>7689580.7338716649</v>
          </cell>
          <cell r="K480">
            <v>0.62394927615453077</v>
          </cell>
          <cell r="L480">
            <v>77.085245859264091</v>
          </cell>
          <cell r="M480">
            <v>18338779.140988715</v>
          </cell>
          <cell r="N480">
            <v>0.64104741509596919</v>
          </cell>
          <cell r="O480">
            <v>90.427113271749775</v>
          </cell>
          <cell r="P480"/>
          <cell r="Q480">
            <v>99563.003413349987</v>
          </cell>
        </row>
        <row r="481">
          <cell r="D481">
            <v>39561</v>
          </cell>
          <cell r="E481" t="str">
            <v/>
          </cell>
          <cell r="F481">
            <v>255574.48872711213</v>
          </cell>
          <cell r="G481">
            <v>3551309.9885987774</v>
          </cell>
          <cell r="H481">
            <v>1.5508248728893486</v>
          </cell>
          <cell r="I481">
            <v>9.2570355500545034</v>
          </cell>
          <cell r="J481">
            <v>7945155.2225987772</v>
          </cell>
          <cell r="K481">
            <v>0.63952061263100368</v>
          </cell>
          <cell r="L481">
            <v>75.319662144782669</v>
          </cell>
          <cell r="M481">
            <v>18486032.243987523</v>
          </cell>
          <cell r="N481">
            <v>0.64620696744094996</v>
          </cell>
          <cell r="O481">
            <v>89.956516501639314</v>
          </cell>
          <cell r="P481"/>
          <cell r="Q481">
            <v>99563.003413349987</v>
          </cell>
        </row>
        <row r="482">
          <cell r="D482">
            <v>39562</v>
          </cell>
          <cell r="E482" t="str">
            <v/>
          </cell>
          <cell r="F482">
            <v>182747.88562604249</v>
          </cell>
          <cell r="G482">
            <v>3734057.8742248202</v>
          </cell>
          <cell r="H482">
            <v>1.5626863335312524</v>
          </cell>
          <cell r="I482">
            <v>8.9477145774789051</v>
          </cell>
          <cell r="J482">
            <v>8127903.1082248194</v>
          </cell>
          <cell r="K482">
            <v>0.64902900835168031</v>
          </cell>
          <cell r="L482">
            <v>74.228688846287568</v>
          </cell>
          <cell r="M482">
            <v>18570885.120078173</v>
          </cell>
          <cell r="N482">
            <v>0.64918537991650072</v>
          </cell>
          <cell r="O482">
            <v>89.679061327507597</v>
          </cell>
          <cell r="P482"/>
          <cell r="Q482">
            <v>99563.003413349987</v>
          </cell>
        </row>
        <row r="483">
          <cell r="D483">
            <v>39563</v>
          </cell>
          <cell r="E483" t="str">
            <v/>
          </cell>
          <cell r="F483">
            <v>196730.11118092699</v>
          </cell>
          <cell r="G483">
            <v>3930787.9854057473</v>
          </cell>
          <cell r="H483">
            <v>1.5792163155571033</v>
          </cell>
          <cell r="I483">
            <v>8.5332716196035321</v>
          </cell>
          <cell r="J483">
            <v>8324633.2194057461</v>
          </cell>
          <cell r="K483">
            <v>0.6594951089520309</v>
          </cell>
          <cell r="L483">
            <v>73.018492582000476</v>
          </cell>
          <cell r="M483">
            <v>18667620.672444839</v>
          </cell>
          <cell r="N483">
            <v>0.65257929726972763</v>
          </cell>
          <cell r="O483">
            <v>89.35776161023945</v>
          </cell>
          <cell r="P483"/>
          <cell r="Q483">
            <v>99563.003413349987</v>
          </cell>
        </row>
        <row r="484">
          <cell r="D484">
            <v>39564</v>
          </cell>
          <cell r="E484" t="str">
            <v/>
          </cell>
          <cell r="F484">
            <v>172881.34029941747</v>
          </cell>
          <cell r="G484">
            <v>4103669.3257051646</v>
          </cell>
          <cell r="H484">
            <v>1.5852618964172545</v>
          </cell>
          <cell r="I484">
            <v>8.3863920385158881</v>
          </cell>
          <cell r="J484">
            <v>8497514.5597051643</v>
          </cell>
          <cell r="K484">
            <v>0.66792283253064022</v>
          </cell>
          <cell r="L484">
            <v>72.03802424482214</v>
          </cell>
          <cell r="M484">
            <v>18714579.777693398</v>
          </cell>
          <cell r="N484">
            <v>0.65423323389267596</v>
          </cell>
          <cell r="O484">
            <v>89.199211461995716</v>
          </cell>
          <cell r="P484"/>
          <cell r="Q484">
            <v>99563.003413349987</v>
          </cell>
        </row>
        <row r="485">
          <cell r="D485">
            <v>39565</v>
          </cell>
          <cell r="E485" t="str">
            <v/>
          </cell>
          <cell r="F485">
            <v>131138.31383646291</v>
          </cell>
          <cell r="G485">
            <v>4234807.6395416278</v>
          </cell>
          <cell r="H485">
            <v>1.5753314184312763</v>
          </cell>
          <cell r="I485">
            <v>8.6289699814896981</v>
          </cell>
          <cell r="J485">
            <v>8628652.8735416271</v>
          </cell>
          <cell r="K485">
            <v>0.67296405869746623</v>
          </cell>
          <cell r="L485">
            <v>71.449392002984098</v>
          </cell>
          <cell r="M485">
            <v>18731862.83286263</v>
          </cell>
          <cell r="N485">
            <v>0.65484978381493819</v>
          </cell>
          <cell r="O485">
            <v>89.13977801797553</v>
          </cell>
          <cell r="P485"/>
          <cell r="Q485">
            <v>99563.003413349987</v>
          </cell>
        </row>
        <row r="486">
          <cell r="D486">
            <v>39566</v>
          </cell>
          <cell r="E486" t="str">
            <v/>
          </cell>
          <cell r="F486">
            <v>156270.55829811495</v>
          </cell>
          <cell r="G486">
            <v>4391078.1978397425</v>
          </cell>
          <cell r="H486">
            <v>1.575125458001114</v>
          </cell>
          <cell r="I486">
            <v>8.6340724243489717</v>
          </cell>
          <cell r="J486">
            <v>8784923.4318397418</v>
          </cell>
          <cell r="K486">
            <v>0.67987260240894054</v>
          </cell>
          <cell r="L486">
            <v>70.640525377818904</v>
          </cell>
          <cell r="M486">
            <v>18775058.069201365</v>
          </cell>
          <cell r="N486">
            <v>0.65637224163852803</v>
          </cell>
          <cell r="O486">
            <v>88.992253374485159</v>
          </cell>
          <cell r="P486"/>
          <cell r="Q486">
            <v>99563.003413349987</v>
          </cell>
        </row>
        <row r="487">
          <cell r="D487">
            <v>39567</v>
          </cell>
          <cell r="E487" t="str">
            <v/>
          </cell>
          <cell r="F487">
            <v>138227.68663050828</v>
          </cell>
          <cell r="G487">
            <v>4529305.8844702505</v>
          </cell>
          <cell r="H487">
            <v>1.568684713990006</v>
          </cell>
          <cell r="I487">
            <v>8.7951177693953557</v>
          </cell>
          <cell r="J487">
            <v>8923151.1184702497</v>
          </cell>
          <cell r="K487">
            <v>0.68528981987927118</v>
          </cell>
          <cell r="L487">
            <v>70.004762480027523</v>
          </cell>
          <cell r="M487">
            <v>18794097.951668214</v>
          </cell>
          <cell r="N487">
            <v>0.65705027470177391</v>
          </cell>
          <cell r="O487">
            <v>88.926203084452453</v>
          </cell>
          <cell r="P487"/>
          <cell r="Q487">
            <v>99563.003413349987</v>
          </cell>
        </row>
        <row r="488">
          <cell r="D488">
            <v>39568</v>
          </cell>
          <cell r="E488" t="str">
            <v>*</v>
          </cell>
          <cell r="F488">
            <v>127354.30852975271</v>
          </cell>
          <cell r="G488">
            <v>4656660.1930000028</v>
          </cell>
          <cell r="H488">
            <v>1.5590329852636844</v>
          </cell>
          <cell r="I488">
            <v>9.0419058268760502</v>
          </cell>
          <cell r="J488">
            <v>9050505.4270000029</v>
          </cell>
          <cell r="K488">
            <v>0.68979609342760928</v>
          </cell>
          <cell r="L488">
            <v>69.47507595389726</v>
          </cell>
          <cell r="M488">
            <v>18799077.783000015</v>
          </cell>
          <cell r="N488">
            <v>0.65723677825535554</v>
          </cell>
          <cell r="O488">
            <v>88.90799721455862</v>
          </cell>
          <cell r="P488"/>
          <cell r="Q488">
            <v>99563.003413349987</v>
          </cell>
        </row>
        <row r="489">
          <cell r="D489">
            <v>39569</v>
          </cell>
          <cell r="E489" t="str">
            <v/>
          </cell>
          <cell r="F489">
            <v>114733.3734731165</v>
          </cell>
          <cell r="G489">
            <v>114733.3734731165</v>
          </cell>
          <cell r="H489">
            <v>1.1833067845378753</v>
          </cell>
          <cell r="I489">
            <v>26.981214345141769</v>
          </cell>
          <cell r="J489">
            <v>9165238.8004731201</v>
          </cell>
          <cell r="K489">
            <v>0.69341634929627916</v>
          </cell>
          <cell r="L489">
            <v>74.440260622011408</v>
          </cell>
          <cell r="M489">
            <v>18801798.25002538</v>
          </cell>
          <cell r="N489">
            <v>0.65727434247234184</v>
          </cell>
          <cell r="O489">
            <v>86.302090349051355</v>
          </cell>
          <cell r="P489"/>
          <cell r="Q489">
            <v>96959.955754774186</v>
          </cell>
        </row>
        <row r="490">
          <cell r="D490">
            <v>39570</v>
          </cell>
          <cell r="E490" t="str">
            <v/>
          </cell>
          <cell r="F490">
            <v>118523.41192374527</v>
          </cell>
          <cell r="G490">
            <v>233256.78539686179</v>
          </cell>
          <cell r="H490">
            <v>1.2028511336515153</v>
          </cell>
          <cell r="I490">
            <v>25.565378813809581</v>
          </cell>
          <cell r="J490">
            <v>9283762.2123968657</v>
          </cell>
          <cell r="K490">
            <v>0.69726853316047499</v>
          </cell>
          <cell r="L490">
            <v>73.957988639785839</v>
          </cell>
          <cell r="M490">
            <v>18756742.428411424</v>
          </cell>
          <cell r="N490">
            <v>0.65564188007457658</v>
          </cell>
          <cell r="O490">
            <v>86.469488961678223</v>
          </cell>
          <cell r="P490"/>
          <cell r="Q490">
            <v>96959.955754774186</v>
          </cell>
        </row>
        <row r="491">
          <cell r="D491">
            <v>39571</v>
          </cell>
          <cell r="E491" t="str">
            <v/>
          </cell>
          <cell r="F491">
            <v>97713.502158264586</v>
          </cell>
          <cell r="G491">
            <v>330970.28755512636</v>
          </cell>
          <cell r="H491">
            <v>1.1378246651026336</v>
          </cell>
          <cell r="I491">
            <v>30.520386493580155</v>
          </cell>
          <cell r="J491">
            <v>9381475.7145551294</v>
          </cell>
          <cell r="K491">
            <v>0.69951336254277852</v>
          </cell>
          <cell r="L491">
            <v>73.676042577375483</v>
          </cell>
          <cell r="M491">
            <v>18703600.812755104</v>
          </cell>
          <cell r="N491">
            <v>0.65372708928661216</v>
          </cell>
          <cell r="O491">
            <v>86.664569233988857</v>
          </cell>
          <cell r="P491"/>
          <cell r="Q491">
            <v>96959.955754774186</v>
          </cell>
        </row>
        <row r="492">
          <cell r="D492">
            <v>39572</v>
          </cell>
          <cell r="E492" t="str">
            <v/>
          </cell>
          <cell r="F492">
            <v>93348.087932604845</v>
          </cell>
          <cell r="G492">
            <v>424318.37548773119</v>
          </cell>
          <cell r="H492">
            <v>1.0940557165704934</v>
          </cell>
          <cell r="I492">
            <v>34.254874985359507</v>
          </cell>
          <cell r="J492">
            <v>9474823.8024877347</v>
          </cell>
          <cell r="K492">
            <v>0.70140280310840097</v>
          </cell>
          <cell r="L492">
            <v>73.438235594482819</v>
          </cell>
          <cell r="M492">
            <v>18669640.815747097</v>
          </cell>
          <cell r="N492">
            <v>0.65248300973352025</v>
          </cell>
          <cell r="O492">
            <v>86.790577995275811</v>
          </cell>
          <cell r="P492"/>
          <cell r="Q492">
            <v>96959.955754774186</v>
          </cell>
        </row>
        <row r="493">
          <cell r="D493">
            <v>39573</v>
          </cell>
          <cell r="E493" t="str">
            <v/>
          </cell>
          <cell r="F493">
            <v>114253.75992130169</v>
          </cell>
          <cell r="G493">
            <v>538572.13540903293</v>
          </cell>
          <cell r="H493">
            <v>1.1109166278317208</v>
          </cell>
          <cell r="I493">
            <v>32.777874603223445</v>
          </cell>
          <cell r="J493">
            <v>9589077.5624090359</v>
          </cell>
          <cell r="K493">
            <v>0.70480189019871931</v>
          </cell>
          <cell r="L493">
            <v>73.009322327704027</v>
          </cell>
          <cell r="M493">
            <v>18656945.423347067</v>
          </cell>
          <cell r="N493">
            <v>0.65198225697647083</v>
          </cell>
          <cell r="O493">
            <v>86.841132551505368</v>
          </cell>
          <cell r="P493"/>
          <cell r="Q493">
            <v>96959.955754774186</v>
          </cell>
        </row>
        <row r="494">
          <cell r="D494">
            <v>39574</v>
          </cell>
          <cell r="E494" t="str">
            <v/>
          </cell>
          <cell r="F494">
            <v>112616.31275250587</v>
          </cell>
          <cell r="G494">
            <v>651188.44816153881</v>
          </cell>
          <cell r="H494">
            <v>1.1193425902690679</v>
          </cell>
          <cell r="I494">
            <v>32.057795679133804</v>
          </cell>
          <cell r="J494">
            <v>9701693.8751615416</v>
          </cell>
          <cell r="K494">
            <v>0.70803337069082217</v>
          </cell>
          <cell r="L494">
            <v>72.600304720867342</v>
          </cell>
          <cell r="M494">
            <v>18654509.12951766</v>
          </cell>
          <cell r="N494">
            <v>0.65184007309809777</v>
          </cell>
          <cell r="O494">
            <v>86.855469716159348</v>
          </cell>
          <cell r="P494"/>
          <cell r="Q494">
            <v>96959.955754774186</v>
          </cell>
        </row>
        <row r="495">
          <cell r="D495">
            <v>39575</v>
          </cell>
          <cell r="E495" t="str">
            <v/>
          </cell>
          <cell r="F495">
            <v>94731.773194560665</v>
          </cell>
          <cell r="G495">
            <v>745920.22135609947</v>
          </cell>
          <cell r="H495">
            <v>1.099010728633228</v>
          </cell>
          <cell r="I495">
            <v>33.815832584548389</v>
          </cell>
          <cell r="J495">
            <v>9796425.6483561024</v>
          </cell>
          <cell r="K495">
            <v>0.70992338994119053</v>
          </cell>
          <cell r="L495">
            <v>72.360539386633562</v>
          </cell>
          <cell r="M495">
            <v>18617234.272032727</v>
          </cell>
          <cell r="N495">
            <v>0.65048066498070167</v>
          </cell>
          <cell r="O495">
            <v>86.992158651035879</v>
          </cell>
          <cell r="P495"/>
          <cell r="Q495">
            <v>96959.955754774186</v>
          </cell>
        </row>
        <row r="496">
          <cell r="D496">
            <v>39576</v>
          </cell>
          <cell r="E496" t="str">
            <v/>
          </cell>
          <cell r="F496">
            <v>106344.24707169703</v>
          </cell>
          <cell r="G496">
            <v>852264.4684277965</v>
          </cell>
          <cell r="H496">
            <v>1.0987325409152635</v>
          </cell>
          <cell r="I496">
            <v>33.840371687310345</v>
          </cell>
          <cell r="J496">
            <v>9902769.8954277989</v>
          </cell>
          <cell r="K496">
            <v>0.71262269057797745</v>
          </cell>
          <cell r="L496">
            <v>72.017448834689318</v>
          </cell>
          <cell r="M496">
            <v>18613097.196771044</v>
          </cell>
          <cell r="N496">
            <v>0.6502792177574811</v>
          </cell>
          <cell r="O496">
            <v>87.012354423125871</v>
          </cell>
          <cell r="P496"/>
          <cell r="Q496">
            <v>96959.955754774186</v>
          </cell>
        </row>
        <row r="497">
          <cell r="D497">
            <v>39577</v>
          </cell>
          <cell r="E497" t="str">
            <v/>
          </cell>
          <cell r="F497">
            <v>103894.99706533329</v>
          </cell>
          <cell r="G497">
            <v>956159.4654931298</v>
          </cell>
          <cell r="H497">
            <v>1.095709458439152</v>
          </cell>
          <cell r="I497">
            <v>34.107882862942319</v>
          </cell>
          <cell r="J497">
            <v>10006664.892493133</v>
          </cell>
          <cell r="K497">
            <v>0.71510955231889761</v>
          </cell>
          <cell r="L497">
            <v>71.700700649256433</v>
          </cell>
          <cell r="M497">
            <v>18611512.328293476</v>
          </cell>
          <cell r="N497">
            <v>0.65016696352959824</v>
          </cell>
          <cell r="O497">
            <v>87.023601580473056</v>
          </cell>
          <cell r="P497"/>
          <cell r="Q497">
            <v>96959.955754774186</v>
          </cell>
        </row>
        <row r="498">
          <cell r="D498">
            <v>39578</v>
          </cell>
          <cell r="E498" t="str">
            <v/>
          </cell>
          <cell r="F498">
            <v>120817.38725912207</v>
          </cell>
          <cell r="G498">
            <v>1076976.8527522518</v>
          </cell>
          <cell r="H498">
            <v>1.1107439606058431</v>
          </cell>
          <cell r="I498">
            <v>32.792756332677598</v>
          </cell>
          <cell r="J498">
            <v>10127482.279752254</v>
          </cell>
          <cell r="K498">
            <v>0.71876319628098395</v>
          </cell>
          <cell r="L498">
            <v>71.234256014355267</v>
          </cell>
          <cell r="M498">
            <v>18640378.340863019</v>
          </cell>
          <cell r="N498">
            <v>0.65111839451767795</v>
          </cell>
          <cell r="O498">
            <v>86.92812219438062</v>
          </cell>
          <cell r="P498"/>
          <cell r="Q498">
            <v>96959.955754774186</v>
          </cell>
        </row>
        <row r="499">
          <cell r="D499">
            <v>39579</v>
          </cell>
          <cell r="E499" t="str">
            <v/>
          </cell>
          <cell r="F499">
            <v>129697.29901741019</v>
          </cell>
          <cell r="G499">
            <v>1206674.151769662</v>
          </cell>
          <cell r="H499">
            <v>1.1313706705716706</v>
          </cell>
          <cell r="I499">
            <v>31.050695704553142</v>
          </cell>
          <cell r="J499">
            <v>10257179.578769665</v>
          </cell>
          <cell r="K499">
            <v>0.72299281354875677</v>
          </cell>
          <cell r="L499">
            <v>70.692774287091311</v>
          </cell>
          <cell r="M499">
            <v>18696267.929032769</v>
          </cell>
          <cell r="N499">
            <v>0.65301352446147842</v>
          </cell>
          <cell r="O499">
            <v>86.736915309447184</v>
          </cell>
          <cell r="P499"/>
          <cell r="Q499">
            <v>96959.955754774186</v>
          </cell>
        </row>
        <row r="500">
          <cell r="D500">
            <v>39580</v>
          </cell>
          <cell r="E500" t="str">
            <v/>
          </cell>
          <cell r="F500">
            <v>117378.43768295743</v>
          </cell>
          <cell r="G500">
            <v>1324052.5894526194</v>
          </cell>
          <cell r="H500">
            <v>1.1379720104945015</v>
          </cell>
          <cell r="I500">
            <v>30.508361531517014</v>
          </cell>
          <cell r="J500">
            <v>10374558.016452624</v>
          </cell>
          <cell r="K500">
            <v>0.72630259024557153</v>
          </cell>
          <cell r="L500">
            <v>70.268011607605601</v>
          </cell>
          <cell r="M500">
            <v>18723166.560819883</v>
          </cell>
          <cell r="N500">
            <v>0.6538958304166621</v>
          </cell>
          <cell r="O500">
            <v>86.647433066969867</v>
          </cell>
          <cell r="P500"/>
          <cell r="Q500">
            <v>96959.955754774186</v>
          </cell>
        </row>
        <row r="501">
          <cell r="D501">
            <v>39581</v>
          </cell>
          <cell r="E501" t="str">
            <v/>
          </cell>
          <cell r="F501">
            <v>132856.09086544771</v>
          </cell>
          <cell r="G501">
            <v>1456908.6803180671</v>
          </cell>
          <cell r="H501">
            <v>1.1558369392148469</v>
          </cell>
          <cell r="I501">
            <v>29.077460076801977</v>
          </cell>
          <cell r="J501">
            <v>10507414.107318072</v>
          </cell>
          <cell r="K501">
            <v>0.73064399125840485</v>
          </cell>
          <cell r="L501">
            <v>69.709590573823306</v>
          </cell>
          <cell r="M501">
            <v>18771259.908856999</v>
          </cell>
          <cell r="N501">
            <v>0.65551813059888053</v>
          </cell>
          <cell r="O501">
            <v>86.48213816237579</v>
          </cell>
          <cell r="P501"/>
          <cell r="Q501">
            <v>96959.955754774186</v>
          </cell>
        </row>
        <row r="502">
          <cell r="D502">
            <v>39582</v>
          </cell>
          <cell r="E502" t="str">
            <v/>
          </cell>
          <cell r="F502">
            <v>139486.92828803515</v>
          </cell>
          <cell r="G502">
            <v>1596395.6086061022</v>
          </cell>
          <cell r="H502">
            <v>1.1760345481795884</v>
          </cell>
          <cell r="I502">
            <v>27.523995465176434</v>
          </cell>
          <cell r="J502">
            <v>10646901.035606107</v>
          </cell>
          <cell r="K502">
            <v>0.73538523733400685</v>
          </cell>
          <cell r="L502">
            <v>69.098261526850436</v>
          </cell>
          <cell r="M502">
            <v>18817924.980825175</v>
          </cell>
          <cell r="N502">
            <v>0.65709027405745801</v>
          </cell>
          <cell r="O502">
            <v>86.321014994336593</v>
          </cell>
          <cell r="P502"/>
          <cell r="Q502">
            <v>96959.955754774186</v>
          </cell>
        </row>
        <row r="503">
          <cell r="D503">
            <v>39583</v>
          </cell>
          <cell r="E503" t="str">
            <v/>
          </cell>
          <cell r="F503">
            <v>142540.8911629137</v>
          </cell>
          <cell r="G503">
            <v>1738936.4997690159</v>
          </cell>
          <cell r="H503">
            <v>1.1956389530313176</v>
          </cell>
          <cell r="I503">
            <v>26.080604912894589</v>
          </cell>
          <cell r="J503">
            <v>10789441.92676902</v>
          </cell>
          <cell r="K503">
            <v>0.74027293610262301</v>
          </cell>
          <cell r="L503">
            <v>68.466631647438547</v>
          </cell>
          <cell r="M503">
            <v>18861348.805047445</v>
          </cell>
          <cell r="N503">
            <v>0.65854897356444575</v>
          </cell>
          <cell r="O503">
            <v>86.170696975492604</v>
          </cell>
          <cell r="P503"/>
          <cell r="Q503">
            <v>96959.955754774186</v>
          </cell>
        </row>
        <row r="504">
          <cell r="D504">
            <v>39584</v>
          </cell>
          <cell r="E504" t="str">
            <v/>
          </cell>
          <cell r="F504">
            <v>150454.2641669244</v>
          </cell>
          <cell r="G504">
            <v>1889390.7639359403</v>
          </cell>
          <cell r="H504">
            <v>1.2178937358908792</v>
          </cell>
          <cell r="I504">
            <v>24.517713943966669</v>
          </cell>
          <cell r="J504">
            <v>10939896.190935945</v>
          </cell>
          <cell r="K504">
            <v>0.74563538903325599</v>
          </cell>
          <cell r="L504">
            <v>67.772238221238752</v>
          </cell>
          <cell r="M504">
            <v>18940413.478402488</v>
          </cell>
          <cell r="N504">
            <v>0.6612517188601168</v>
          </cell>
          <cell r="O504">
            <v>85.89010756049224</v>
          </cell>
          <cell r="P504"/>
          <cell r="Q504">
            <v>96959.955754774186</v>
          </cell>
        </row>
        <row r="505">
          <cell r="D505">
            <v>39585</v>
          </cell>
          <cell r="E505" t="str">
            <v/>
          </cell>
          <cell r="F505">
            <v>145783.18510194391</v>
          </cell>
          <cell r="G505">
            <v>2035173.9490378844</v>
          </cell>
          <cell r="H505">
            <v>1.2346964653332431</v>
          </cell>
          <cell r="I505">
            <v>23.389953537170406</v>
          </cell>
          <cell r="J505">
            <v>11085679.376037888</v>
          </cell>
          <cell r="K505">
            <v>0.75061115259438593</v>
          </cell>
          <cell r="L505">
            <v>67.126824976846478</v>
          </cell>
          <cell r="M505">
            <v>19017996.679713435</v>
          </cell>
          <cell r="N505">
            <v>0.66390227464863316</v>
          </cell>
          <cell r="O505">
            <v>85.612345265288994</v>
          </cell>
          <cell r="P505"/>
          <cell r="Q505">
            <v>96959.955754774186</v>
          </cell>
        </row>
        <row r="506">
          <cell r="D506">
            <v>39586</v>
          </cell>
          <cell r="E506" t="str">
            <v/>
          </cell>
          <cell r="F506">
            <v>135122.09721115604</v>
          </cell>
          <cell r="G506">
            <v>2170296.0462490404</v>
          </cell>
          <cell r="H506">
            <v>1.2435236962600855</v>
          </cell>
          <cell r="I506">
            <v>22.815176326485119</v>
          </cell>
          <cell r="J506">
            <v>11220801.473249044</v>
          </cell>
          <cell r="K506">
            <v>0.75480485510162787</v>
          </cell>
          <cell r="L506">
            <v>66.582197514672714</v>
          </cell>
          <cell r="M506">
            <v>19072061.506504595</v>
          </cell>
          <cell r="N506">
            <v>0.66573143212629904</v>
          </cell>
          <cell r="O506">
            <v>85.419179547332931</v>
          </cell>
          <cell r="P506"/>
          <cell r="Q506">
            <v>96959.955754774186</v>
          </cell>
        </row>
        <row r="507">
          <cell r="D507">
            <v>39587</v>
          </cell>
          <cell r="E507" t="str">
            <v/>
          </cell>
          <cell r="F507">
            <v>134212.12149940029</v>
          </cell>
          <cell r="G507">
            <v>2304508.1677484405</v>
          </cell>
          <cell r="H507">
            <v>1.2509277940727119</v>
          </cell>
          <cell r="I507">
            <v>22.342331662857251</v>
          </cell>
          <cell r="J507">
            <v>11355013.594748445</v>
          </cell>
          <cell r="K507">
            <v>0.75888339071741873</v>
          </cell>
          <cell r="L507">
            <v>66.052077108861653</v>
          </cell>
          <cell r="M507">
            <v>19124586.348064292</v>
          </cell>
          <cell r="N507">
            <v>0.6675065196476947</v>
          </cell>
          <cell r="O507">
            <v>85.230578014769492</v>
          </cell>
          <cell r="P507"/>
          <cell r="Q507">
            <v>96959.955754774186</v>
          </cell>
        </row>
        <row r="508">
          <cell r="D508">
            <v>39588</v>
          </cell>
          <cell r="E508" t="str">
            <v/>
          </cell>
          <cell r="F508">
            <v>131880.29731552393</v>
          </cell>
          <cell r="G508">
            <v>2436388.4650639645</v>
          </cell>
          <cell r="H508">
            <v>1.2563890144638397</v>
          </cell>
          <cell r="I508">
            <v>21.998930294008879</v>
          </cell>
          <cell r="J508">
            <v>11486893.892063968</v>
          </cell>
          <cell r="K508">
            <v>0.76275457008597614</v>
          </cell>
          <cell r="L508">
            <v>65.548602817616825</v>
          </cell>
          <cell r="M508">
            <v>19159674.265929837</v>
          </cell>
          <cell r="N508">
            <v>0.66867274814114874</v>
          </cell>
          <cell r="O508">
            <v>85.106057289731481</v>
          </cell>
          <cell r="P508"/>
          <cell r="Q508">
            <v>96959.955754774186</v>
          </cell>
        </row>
        <row r="509">
          <cell r="D509">
            <v>39589</v>
          </cell>
          <cell r="E509" t="str">
            <v/>
          </cell>
          <cell r="F509">
            <v>117472.19379138363</v>
          </cell>
          <cell r="G509">
            <v>2553860.6588553479</v>
          </cell>
          <cell r="H509">
            <v>1.2542539998060707</v>
          </cell>
          <cell r="I509">
            <v>22.132640186714525</v>
          </cell>
          <cell r="J509">
            <v>11604366.085855352</v>
          </cell>
          <cell r="K509">
            <v>0.7656256114734854</v>
          </cell>
          <cell r="L509">
            <v>65.175068988167965</v>
          </cell>
          <cell r="M509">
            <v>19173241.50106506</v>
          </cell>
          <cell r="N509">
            <v>0.66908776647579515</v>
          </cell>
          <cell r="O509">
            <v>85.061628795815196</v>
          </cell>
          <cell r="P509"/>
          <cell r="Q509">
            <v>96959.955754774186</v>
          </cell>
        </row>
        <row r="510">
          <cell r="D510">
            <v>39590</v>
          </cell>
          <cell r="E510" t="str">
            <v/>
          </cell>
          <cell r="F510">
            <v>114450.44394320797</v>
          </cell>
          <cell r="G510">
            <v>2668311.102798556</v>
          </cell>
          <cell r="H510">
            <v>1.2508964898434709</v>
          </cell>
          <cell r="I510">
            <v>22.344313160352204</v>
          </cell>
          <cell r="J510">
            <v>11718816.52979856</v>
          </cell>
          <cell r="K510">
            <v>0.7682620534676381</v>
          </cell>
          <cell r="L510">
            <v>64.831993586372889</v>
          </cell>
          <cell r="M510">
            <v>19175640.893238287</v>
          </cell>
          <cell r="N510">
            <v>0.66911302260853101</v>
          </cell>
          <cell r="O510">
            <v>85.058923117007097</v>
          </cell>
          <cell r="P510"/>
          <cell r="Q510">
            <v>96959.955754774186</v>
          </cell>
        </row>
        <row r="511">
          <cell r="D511">
            <v>39591</v>
          </cell>
          <cell r="E511" t="str">
            <v/>
          </cell>
          <cell r="F511">
            <v>148728.33114778559</v>
          </cell>
          <cell r="G511">
            <v>2817039.4339463417</v>
          </cell>
          <cell r="H511">
            <v>1.2632016427352859</v>
          </cell>
          <cell r="I511">
            <v>21.576881764604614</v>
          </cell>
          <cell r="J511">
            <v>11867544.860946346</v>
          </cell>
          <cell r="K511">
            <v>0.77309818542372799</v>
          </cell>
          <cell r="L511">
            <v>64.202617933287598</v>
          </cell>
          <cell r="M511">
            <v>19208140.85043817</v>
          </cell>
          <cell r="N511">
            <v>0.67018850885831849</v>
          </cell>
          <cell r="O511">
            <v>84.943498312664943</v>
          </cell>
          <cell r="P511"/>
          <cell r="Q511">
            <v>96959.955754774186</v>
          </cell>
        </row>
        <row r="512">
          <cell r="D512">
            <v>39592</v>
          </cell>
          <cell r="E512" t="str">
            <v/>
          </cell>
          <cell r="F512">
            <v>167600.6538134187</v>
          </cell>
          <cell r="G512">
            <v>2984640.0877597602</v>
          </cell>
          <cell r="H512">
            <v>1.2825913820668524</v>
          </cell>
          <cell r="I512">
            <v>20.413551250320381</v>
          </cell>
          <cell r="J512">
            <v>12035145.514759764</v>
          </cell>
          <cell r="K512">
            <v>0.77909530750453138</v>
          </cell>
          <cell r="L512">
            <v>63.422276698492887</v>
          </cell>
          <cell r="M512">
            <v>19247649.373349052</v>
          </cell>
          <cell r="N512">
            <v>0.67150832068280897</v>
          </cell>
          <cell r="O512">
            <v>84.80129720526854</v>
          </cell>
          <cell r="P512"/>
          <cell r="Q512">
            <v>96959.955754774186</v>
          </cell>
        </row>
        <row r="513">
          <cell r="D513">
            <v>39593</v>
          </cell>
          <cell r="E513" t="str">
            <v/>
          </cell>
          <cell r="F513">
            <v>182944.71680866505</v>
          </cell>
          <cell r="G513">
            <v>3167584.8045684253</v>
          </cell>
          <cell r="H513">
            <v>1.3067600041318945</v>
          </cell>
          <cell r="I513">
            <v>19.04002406667653</v>
          </cell>
          <cell r="J513">
            <v>12218090.23156843</v>
          </cell>
          <cell r="K513">
            <v>0.78600471723023801</v>
          </cell>
          <cell r="L513">
            <v>62.523812105928158</v>
          </cell>
          <cell r="M513">
            <v>19295242.137746397</v>
          </cell>
          <cell r="N513">
            <v>0.67310991874064341</v>
          </cell>
          <cell r="O513">
            <v>84.627920026820007</v>
          </cell>
          <cell r="P513"/>
          <cell r="Q513">
            <v>96959.955754774186</v>
          </cell>
        </row>
        <row r="514">
          <cell r="D514">
            <v>39594</v>
          </cell>
          <cell r="E514" t="str">
            <v/>
          </cell>
          <cell r="F514">
            <v>209543.76419601389</v>
          </cell>
          <cell r="G514">
            <v>3377128.5687644393</v>
          </cell>
          <cell r="H514">
            <v>1.3396206642833399</v>
          </cell>
          <cell r="I514">
            <v>17.303179505728249</v>
          </cell>
          <cell r="J514">
            <v>12427633.995764444</v>
          </cell>
          <cell r="K514">
            <v>0.79452900775035329</v>
          </cell>
          <cell r="L514">
            <v>61.41692707203832</v>
          </cell>
          <cell r="M514">
            <v>19369029.645797595</v>
          </cell>
          <cell r="N514">
            <v>0.67562495454507043</v>
          </cell>
          <cell r="O514">
            <v>84.35387218703903</v>
          </cell>
          <cell r="P514"/>
          <cell r="Q514">
            <v>96959.955754774186</v>
          </cell>
        </row>
        <row r="515">
          <cell r="D515">
            <v>39595</v>
          </cell>
          <cell r="E515" t="str">
            <v/>
          </cell>
          <cell r="F515">
            <v>194323.97688088569</v>
          </cell>
          <cell r="G515">
            <v>3571452.545645325</v>
          </cell>
          <cell r="H515">
            <v>1.3642335042275742</v>
          </cell>
          <cell r="I515">
            <v>16.096250827320347</v>
          </cell>
          <cell r="J515">
            <v>12621957.972645329</v>
          </cell>
          <cell r="K515">
            <v>0.80198122352311141</v>
          </cell>
          <cell r="L515">
            <v>60.451338114698203</v>
          </cell>
          <cell r="M515">
            <v>19418896.104298912</v>
          </cell>
          <cell r="N515">
            <v>0.67730521666131771</v>
          </cell>
          <cell r="O515">
            <v>84.169578243939</v>
          </cell>
          <cell r="P515"/>
          <cell r="Q515">
            <v>96959.955754774186</v>
          </cell>
        </row>
        <row r="516">
          <cell r="D516">
            <v>39596</v>
          </cell>
          <cell r="E516" t="str">
            <v/>
          </cell>
          <cell r="F516">
            <v>165494.84587019205</v>
          </cell>
          <cell r="G516">
            <v>3736947.3915155171</v>
          </cell>
          <cell r="H516">
            <v>1.3764693455243082</v>
          </cell>
          <cell r="I516">
            <v>15.524910795591062</v>
          </cell>
          <cell r="J516">
            <v>12787452.818515521</v>
          </cell>
          <cell r="K516">
            <v>0.80752163375489572</v>
          </cell>
          <cell r="L516">
            <v>59.735090479485578</v>
          </cell>
          <cell r="M516">
            <v>19444872.538141284</v>
          </cell>
          <cell r="N516">
            <v>0.67815200582639013</v>
          </cell>
          <cell r="O516">
            <v>84.076337931956658</v>
          </cell>
          <cell r="P516"/>
          <cell r="Q516">
            <v>96959.955754774186</v>
          </cell>
        </row>
        <row r="517">
          <cell r="D517">
            <v>39597</v>
          </cell>
          <cell r="E517" t="str">
            <v/>
          </cell>
          <cell r="F517">
            <v>176300.84774299385</v>
          </cell>
          <cell r="G517">
            <v>3913248.239258511</v>
          </cell>
          <cell r="H517">
            <v>1.391704373282429</v>
          </cell>
          <cell r="I517">
            <v>14.83923048487188</v>
          </cell>
          <cell r="J517">
            <v>12963753.666258514</v>
          </cell>
          <cell r="K517">
            <v>0.81367285037852632</v>
          </cell>
          <cell r="L517">
            <v>58.941819820516358</v>
          </cell>
          <cell r="M517">
            <v>19512839.913171601</v>
          </cell>
          <cell r="N517">
            <v>0.68046297934793598</v>
          </cell>
          <cell r="O517">
            <v>83.820647753144812</v>
          </cell>
          <cell r="P517"/>
          <cell r="Q517">
            <v>96959.955754774186</v>
          </cell>
        </row>
        <row r="518">
          <cell r="D518">
            <v>39598</v>
          </cell>
          <cell r="E518" t="str">
            <v/>
          </cell>
          <cell r="F518">
            <v>177252.89075198688</v>
          </cell>
          <cell r="G518">
            <v>4090501.1300104978</v>
          </cell>
          <cell r="H518">
            <v>1.4062510301867883</v>
          </cell>
          <cell r="I518">
            <v>14.210383746634825</v>
          </cell>
          <cell r="J518">
            <v>13141006.557010502</v>
          </cell>
          <cell r="K518">
            <v>0.81980904453611136</v>
          </cell>
          <cell r="L518">
            <v>58.152817791301892</v>
          </cell>
          <cell r="M518">
            <v>19579928.383122116</v>
          </cell>
          <cell r="N518">
            <v>0.68274290225703604</v>
          </cell>
          <cell r="O518">
            <v>83.566648552612534</v>
          </cell>
          <cell r="P518"/>
          <cell r="Q518">
            <v>96959.955754774186</v>
          </cell>
        </row>
        <row r="519">
          <cell r="D519">
            <v>39599</v>
          </cell>
          <cell r="E519" t="str">
            <v>*</v>
          </cell>
          <cell r="F519">
            <v>166434.4649895023</v>
          </cell>
          <cell r="G519">
            <v>4256935.5949999997</v>
          </cell>
          <cell r="H519">
            <v>1.4162599600583528</v>
          </cell>
          <cell r="I519">
            <v>13.791963277099883</v>
          </cell>
          <cell r="J519">
            <v>13307441.022000004</v>
          </cell>
          <cell r="K519">
            <v>0.82520059496455644</v>
          </cell>
          <cell r="L519">
            <v>57.461720641927286</v>
          </cell>
          <cell r="M519">
            <v>19663139.34</v>
          </cell>
          <cell r="N519">
            <v>0.68558456147419189</v>
          </cell>
          <cell r="O519">
            <v>83.247674462157477</v>
          </cell>
          <cell r="P519"/>
          <cell r="Q519">
            <v>96959.955754774186</v>
          </cell>
        </row>
        <row r="520">
          <cell r="D520">
            <v>39600</v>
          </cell>
          <cell r="E520" t="str">
            <v/>
          </cell>
          <cell r="F520">
            <v>149218.72066015381</v>
          </cell>
          <cell r="G520">
            <v>149218.72066015381</v>
          </cell>
          <cell r="H520">
            <v>2.3679118651935407</v>
          </cell>
          <cell r="I520">
            <v>6.9164140108091132E-2</v>
          </cell>
          <cell r="J520">
            <v>13456659.742660157</v>
          </cell>
          <cell r="K520">
            <v>0.83120560339987559</v>
          </cell>
          <cell r="L520">
            <v>57.419297148377524</v>
          </cell>
          <cell r="M520">
            <v>19666185.65958349</v>
          </cell>
          <cell r="N520">
            <v>0.68564554964757018</v>
          </cell>
          <cell r="O520">
            <v>81.731211482801911</v>
          </cell>
          <cell r="P520"/>
          <cell r="Q520">
            <v>63017.007876666663</v>
          </cell>
        </row>
        <row r="521">
          <cell r="D521">
            <v>39601</v>
          </cell>
          <cell r="E521" t="str">
            <v/>
          </cell>
          <cell r="F521">
            <v>148658.22540205932</v>
          </cell>
          <cell r="G521">
            <v>297876.94606221316</v>
          </cell>
          <cell r="H521">
            <v>2.3634646907165218</v>
          </cell>
          <cell r="I521">
            <v>7.0575413063167503E-2</v>
          </cell>
          <cell r="J521">
            <v>13605317.968062216</v>
          </cell>
          <cell r="K521">
            <v>0.8371295570320384</v>
          </cell>
          <cell r="L521">
            <v>56.611555706572922</v>
          </cell>
          <cell r="M521">
            <v>19723106.410592899</v>
          </cell>
          <cell r="N521">
            <v>0.68758469408159406</v>
          </cell>
          <cell r="O521">
            <v>81.511964145542478</v>
          </cell>
          <cell r="P521"/>
          <cell r="Q521">
            <v>63017.007876666663</v>
          </cell>
        </row>
        <row r="522">
          <cell r="D522">
            <v>39602</v>
          </cell>
          <cell r="E522" t="str">
            <v/>
          </cell>
          <cell r="F522">
            <v>145859.2570959827</v>
          </cell>
          <cell r="G522">
            <v>443736.20315819583</v>
          </cell>
          <cell r="H522">
            <v>2.3471769400553542</v>
          </cell>
          <cell r="I522">
            <v>7.5998542052779783E-2</v>
          </cell>
          <cell r="J522">
            <v>13751177.2251582</v>
          </cell>
          <cell r="K522">
            <v>0.84283619473371474</v>
          </cell>
          <cell r="L522">
            <v>55.836235475709572</v>
          </cell>
          <cell r="M522">
            <v>19792097.672425967</v>
          </cell>
          <cell r="N522">
            <v>0.68994435577332547</v>
          </cell>
          <cell r="O522">
            <v>81.243819185335767</v>
          </cell>
          <cell r="P522"/>
          <cell r="Q522">
            <v>63017.007876666663</v>
          </cell>
        </row>
        <row r="523">
          <cell r="D523">
            <v>39603</v>
          </cell>
          <cell r="E523" t="str">
            <v/>
          </cell>
          <cell r="F523">
            <v>159459.09838270556</v>
          </cell>
          <cell r="G523">
            <v>603195.30154090142</v>
          </cell>
          <cell r="H523">
            <v>2.3929861233710161</v>
          </cell>
          <cell r="I523">
            <v>6.1726351042734606E-2</v>
          </cell>
          <cell r="J523">
            <v>13910636.323540905</v>
          </cell>
          <cell r="K523">
            <v>0.84932927236247346</v>
          </cell>
          <cell r="L523">
            <v>54.957744039423439</v>
          </cell>
          <cell r="M523">
            <v>19876188.05948209</v>
          </cell>
          <cell r="N523">
            <v>0.69283002081650435</v>
          </cell>
          <cell r="O523">
            <v>80.913915755833898</v>
          </cell>
          <cell r="P523"/>
          <cell r="Q523">
            <v>63017.007876666663</v>
          </cell>
        </row>
        <row r="524">
          <cell r="D524">
            <v>39604</v>
          </cell>
          <cell r="E524" t="str">
            <v/>
          </cell>
          <cell r="F524">
            <v>150859.58932982723</v>
          </cell>
          <cell r="G524">
            <v>754054.89087072865</v>
          </cell>
          <cell r="H524">
            <v>2.3931789727196264</v>
          </cell>
          <cell r="I524">
            <v>6.1672410149338219E-2</v>
          </cell>
          <cell r="J524">
            <v>14061495.912870733</v>
          </cell>
          <cell r="K524">
            <v>0.85524953622511879</v>
          </cell>
          <cell r="L524">
            <v>54.160474267863769</v>
          </cell>
          <cell r="M524">
            <v>19955233.952802017</v>
          </cell>
          <cell r="N524">
            <v>0.69553947952033246</v>
          </cell>
          <cell r="O524">
            <v>80.602205688971011</v>
          </cell>
          <cell r="P524"/>
          <cell r="Q524">
            <v>63017.007876666663</v>
          </cell>
        </row>
        <row r="525">
          <cell r="D525">
            <v>39605</v>
          </cell>
          <cell r="E525" t="str">
            <v/>
          </cell>
          <cell r="F525">
            <v>156572.16047734284</v>
          </cell>
          <cell r="G525">
            <v>910627.05134807155</v>
          </cell>
          <cell r="H525">
            <v>2.4084160822379346</v>
          </cell>
          <cell r="I525">
            <v>5.7558373188237866E-2</v>
          </cell>
          <cell r="J525">
            <v>14218068.073348075</v>
          </cell>
          <cell r="K525">
            <v>0.8614707145555367</v>
          </cell>
          <cell r="L525">
            <v>53.326822761095272</v>
          </cell>
          <cell r="M525">
            <v>20036405.384909596</v>
          </cell>
          <cell r="N525">
            <v>0.69832266167333101</v>
          </cell>
          <cell r="O525">
            <v>80.280085543375932</v>
          </cell>
          <cell r="P525"/>
          <cell r="Q525">
            <v>63017.007876666663</v>
          </cell>
        </row>
        <row r="526">
          <cell r="D526">
            <v>39606</v>
          </cell>
          <cell r="E526" t="str">
            <v/>
          </cell>
          <cell r="F526">
            <v>138339.66876137484</v>
          </cell>
          <cell r="G526">
            <v>1048966.7201094464</v>
          </cell>
          <cell r="H526">
            <v>2.3779673716077796</v>
          </cell>
          <cell r="I526">
            <v>6.6077797798147486E-2</v>
          </cell>
          <cell r="J526">
            <v>14356407.74210945</v>
          </cell>
          <cell r="K526">
            <v>0.86654406414544538</v>
          </cell>
          <cell r="L526">
            <v>52.65033829985942</v>
          </cell>
          <cell r="M526">
            <v>20111822.497985769</v>
          </cell>
          <cell r="N526">
            <v>0.70090493654443708</v>
          </cell>
          <cell r="O526">
            <v>79.97950463165941</v>
          </cell>
          <cell r="P526"/>
          <cell r="Q526">
            <v>63017.007876666663</v>
          </cell>
        </row>
        <row r="527">
          <cell r="D527">
            <v>39607</v>
          </cell>
          <cell r="E527" t="str">
            <v/>
          </cell>
          <cell r="F527">
            <v>116296.07399776226</v>
          </cell>
          <cell r="G527">
            <v>1165262.7941072087</v>
          </cell>
          <cell r="H527">
            <v>2.311405351845242</v>
          </cell>
          <cell r="I527">
            <v>8.9441868707429428E-2</v>
          </cell>
          <cell r="J527">
            <v>14472703.816107212</v>
          </cell>
          <cell r="K527">
            <v>0.87025346903939249</v>
          </cell>
          <cell r="L527">
            <v>52.157733247774708</v>
          </cell>
          <cell r="M527">
            <v>20160763.912552767</v>
          </cell>
          <cell r="N527">
            <v>0.7025642432407152</v>
          </cell>
          <cell r="O527">
            <v>79.785503665045283</v>
          </cell>
          <cell r="P527"/>
          <cell r="Q527">
            <v>63017.007876666663</v>
          </cell>
        </row>
        <row r="528">
          <cell r="D528">
            <v>39608</v>
          </cell>
          <cell r="E528" t="str">
            <v/>
          </cell>
          <cell r="F528">
            <v>120145.84149416292</v>
          </cell>
          <cell r="G528">
            <v>1285408.6356013715</v>
          </cell>
          <cell r="H528">
            <v>2.2664227729284008</v>
          </cell>
          <cell r="I528">
            <v>0.10982980671159215</v>
          </cell>
          <cell r="J528">
            <v>14592849.657601375</v>
          </cell>
          <cell r="K528">
            <v>0.87416548355275792</v>
          </cell>
          <cell r="L528">
            <v>51.640137872302653</v>
          </cell>
          <cell r="M528">
            <v>20229474.310591895</v>
          </cell>
          <cell r="N528">
            <v>0.70491219719174636</v>
          </cell>
          <cell r="O528">
            <v>79.509864511793197</v>
          </cell>
          <cell r="P528"/>
          <cell r="Q528">
            <v>63017.007876666663</v>
          </cell>
        </row>
        <row r="529">
          <cell r="D529">
            <v>39609</v>
          </cell>
          <cell r="E529" t="str">
            <v/>
          </cell>
          <cell r="F529">
            <v>122165.4653274138</v>
          </cell>
          <cell r="G529">
            <v>1407574.1009287853</v>
          </cell>
          <cell r="H529">
            <v>2.2336415966997514</v>
          </cell>
          <cell r="I529">
            <v>0.12760338796697912</v>
          </cell>
          <cell r="J529">
            <v>14715015.122928789</v>
          </cell>
          <cell r="K529">
            <v>0.87816860173953248</v>
          </cell>
          <cell r="L529">
            <v>51.112597209565891</v>
          </cell>
          <cell r="M529">
            <v>20280492.007637419</v>
          </cell>
          <cell r="N529">
            <v>0.7066433659330239</v>
          </cell>
          <cell r="O529">
            <v>79.305802472094484</v>
          </cell>
          <cell r="P529"/>
          <cell r="Q529">
            <v>63017.007876666663</v>
          </cell>
        </row>
        <row r="530">
          <cell r="D530">
            <v>39610</v>
          </cell>
          <cell r="E530" t="str">
            <v/>
          </cell>
          <cell r="F530">
            <v>125585.28333554181</v>
          </cell>
          <cell r="G530">
            <v>1533159.3842643271</v>
          </cell>
          <cell r="H530">
            <v>2.2117541047806424</v>
          </cell>
          <cell r="I530">
            <v>0.14106653775523004</v>
          </cell>
          <cell r="J530">
            <v>14840600.406264331</v>
          </cell>
          <cell r="K530">
            <v>0.8823450478709679</v>
          </cell>
          <cell r="L530">
            <v>50.564567190043363</v>
          </cell>
          <cell r="M530">
            <v>20324223.557211507</v>
          </cell>
          <cell r="N530">
            <v>0.70812044829764242</v>
          </cell>
          <cell r="O530">
            <v>79.131141778531145</v>
          </cell>
          <cell r="P530"/>
          <cell r="Q530">
            <v>63017.007876666663</v>
          </cell>
        </row>
        <row r="531">
          <cell r="D531">
            <v>39611</v>
          </cell>
          <cell r="E531" t="str">
            <v/>
          </cell>
          <cell r="F531">
            <v>111568.43605115841</v>
          </cell>
          <cell r="G531">
            <v>1644727.8203154856</v>
          </cell>
          <cell r="H531">
            <v>2.1749787289362348</v>
          </cell>
          <cell r="I531">
            <v>0.16700561540294867</v>
          </cell>
          <cell r="J531">
            <v>14952168.842315489</v>
          </cell>
          <cell r="K531">
            <v>0.88566005707145656</v>
          </cell>
          <cell r="L531">
            <v>50.131337208413427</v>
          </cell>
          <cell r="M531">
            <v>20367991.266545441</v>
          </cell>
          <cell r="N531">
            <v>0.70959859572150452</v>
          </cell>
          <cell r="O531">
            <v>78.955855383994461</v>
          </cell>
          <cell r="P531"/>
          <cell r="Q531">
            <v>63017.007876666663</v>
          </cell>
        </row>
        <row r="532">
          <cell r="D532">
            <v>39612</v>
          </cell>
          <cell r="E532" t="str">
            <v/>
          </cell>
          <cell r="F532">
            <v>112842.52871526062</v>
          </cell>
          <cell r="G532">
            <v>1757570.3490307461</v>
          </cell>
          <cell r="H532">
            <v>2.1454163520555061</v>
          </cell>
          <cell r="I532">
            <v>0.19131862393291232</v>
          </cell>
          <cell r="J532">
            <v>15065011.37103075</v>
          </cell>
          <cell r="K532">
            <v>0.88902559810312198</v>
          </cell>
          <cell r="L532">
            <v>49.693143474586641</v>
          </cell>
          <cell r="M532">
            <v>20451959.994895302</v>
          </cell>
          <cell r="N532">
            <v>0.71247701565256494</v>
          </cell>
          <cell r="O532">
            <v>78.613105883158354</v>
          </cell>
          <cell r="P532"/>
          <cell r="Q532">
            <v>63017.007876666663</v>
          </cell>
        </row>
        <row r="533">
          <cell r="D533">
            <v>39613</v>
          </cell>
          <cell r="E533" t="str">
            <v/>
          </cell>
          <cell r="F533">
            <v>101642.08621781044</v>
          </cell>
          <cell r="G533">
            <v>1859212.4352485565</v>
          </cell>
          <cell r="H533">
            <v>2.1073816848294387</v>
          </cell>
          <cell r="I533">
            <v>0.22793760468254876</v>
          </cell>
          <cell r="J533">
            <v>15166653.457248561</v>
          </cell>
          <cell r="K533">
            <v>0.89170768192671634</v>
          </cell>
          <cell r="L533">
            <v>49.345145834402693</v>
          </cell>
          <cell r="M533">
            <v>20481746.90803216</v>
          </cell>
          <cell r="N533">
            <v>0.71346766966314368</v>
          </cell>
          <cell r="O533">
            <v>78.494718253933399</v>
          </cell>
          <cell r="P533"/>
          <cell r="Q533">
            <v>63017.007876666663</v>
          </cell>
        </row>
        <row r="534">
          <cell r="D534">
            <v>39614</v>
          </cell>
          <cell r="E534" t="str">
            <v/>
          </cell>
          <cell r="F534">
            <v>105980.00191306077</v>
          </cell>
          <cell r="G534">
            <v>1965192.4371616172</v>
          </cell>
          <cell r="H534">
            <v>2.0790074546306418</v>
          </cell>
          <cell r="I534">
            <v>0.25979658182403442</v>
          </cell>
          <cell r="J534">
            <v>15272633.459161622</v>
          </cell>
          <cell r="K534">
            <v>0.89462406657479532</v>
          </cell>
          <cell r="L534">
            <v>48.967990890351587</v>
          </cell>
          <cell r="M534">
            <v>20504817.03489881</v>
          </cell>
          <cell r="N534">
            <v>0.71422423386687883</v>
          </cell>
          <cell r="O534">
            <v>78.404160807881922</v>
          </cell>
          <cell r="P534"/>
          <cell r="Q534">
            <v>63017.007876666663</v>
          </cell>
        </row>
        <row r="535">
          <cell r="D535">
            <v>39615</v>
          </cell>
          <cell r="E535" t="str">
            <v/>
          </cell>
          <cell r="F535">
            <v>108924.41318497474</v>
          </cell>
          <cell r="G535">
            <v>2074116.850346592</v>
          </cell>
          <cell r="H535">
            <v>2.0571002577648732</v>
          </cell>
          <cell r="I535">
            <v>0.28743607178697284</v>
          </cell>
          <cell r="J535">
            <v>15381557.872346597</v>
          </cell>
          <cell r="K535">
            <v>0.89769083992267285</v>
          </cell>
          <cell r="L535">
            <v>48.572810773966602</v>
          </cell>
          <cell r="M535">
            <v>20540151.018800937</v>
          </cell>
          <cell r="N535">
            <v>0.71540784515556755</v>
          </cell>
          <cell r="O535">
            <v>78.262238612805319</v>
          </cell>
          <cell r="P535"/>
          <cell r="Q535">
            <v>63017.007876666663</v>
          </cell>
        </row>
        <row r="536">
          <cell r="D536">
            <v>39616</v>
          </cell>
          <cell r="E536" t="str">
            <v/>
          </cell>
          <cell r="F536">
            <v>108978.05769146836</v>
          </cell>
          <cell r="G536">
            <v>2183094.9080380602</v>
          </cell>
          <cell r="H536">
            <v>2.0378204529002999</v>
          </cell>
          <cell r="I536">
            <v>0.31420217159142672</v>
          </cell>
          <cell r="J536">
            <v>15490535.930038065</v>
          </cell>
          <cell r="K536">
            <v>0.90073825747317382</v>
          </cell>
          <cell r="L536">
            <v>48.181597813585398</v>
          </cell>
          <cell r="M536">
            <v>20549304.041659322</v>
          </cell>
          <cell r="N536">
            <v>0.7156794848384006</v>
          </cell>
          <cell r="O536">
            <v>78.229624766217682</v>
          </cell>
          <cell r="P536"/>
          <cell r="Q536">
            <v>63017.007876666663</v>
          </cell>
        </row>
        <row r="537">
          <cell r="D537">
            <v>39617</v>
          </cell>
          <cell r="E537" t="str">
            <v/>
          </cell>
          <cell r="F537">
            <v>110632.76892214121</v>
          </cell>
          <cell r="G537">
            <v>2293727.6769602015</v>
          </cell>
          <cell r="H537">
            <v>2.0221416357322988</v>
          </cell>
          <cell r="I537">
            <v>0.33780896208084332</v>
          </cell>
          <cell r="J537">
            <v>15601168.698960206</v>
          </cell>
          <cell r="K537">
            <v>0.90385928959870565</v>
          </cell>
          <cell r="L537">
            <v>47.782484844990357</v>
          </cell>
          <cell r="M537">
            <v>20508467.466294024</v>
          </cell>
          <cell r="N537">
            <v>0.71421019410940423</v>
          </cell>
          <cell r="O537">
            <v>78.405842440477926</v>
          </cell>
          <cell r="P537"/>
          <cell r="Q537">
            <v>63017.007876666663</v>
          </cell>
        </row>
        <row r="538">
          <cell r="D538">
            <v>39618</v>
          </cell>
          <cell r="E538" t="str">
            <v/>
          </cell>
          <cell r="F538">
            <v>101717.96988163523</v>
          </cell>
          <cell r="G538">
            <v>2395445.6468418366</v>
          </cell>
          <cell r="H538">
            <v>2.0006676121886837</v>
          </cell>
          <cell r="I538">
            <v>0.37306389938964735</v>
          </cell>
          <cell r="J538">
            <v>15702886.668841841</v>
          </cell>
          <cell r="K538">
            <v>0.9064430120905318</v>
          </cell>
          <cell r="L538">
            <v>47.45328918162285</v>
          </cell>
          <cell r="M538">
            <v>20543544.478904359</v>
          </cell>
          <cell r="N538">
            <v>0.71538462392652591</v>
          </cell>
          <cell r="O538">
            <v>78.265025885514447</v>
          </cell>
          <cell r="P538"/>
          <cell r="Q538">
            <v>63017.007876666663</v>
          </cell>
        </row>
        <row r="539">
          <cell r="D539">
            <v>39619</v>
          </cell>
          <cell r="E539" t="str">
            <v/>
          </cell>
          <cell r="F539">
            <v>94269.332984580833</v>
          </cell>
          <cell r="G539">
            <v>2489714.9798264173</v>
          </cell>
          <cell r="H539">
            <v>1.9754309699209676</v>
          </cell>
          <cell r="I539">
            <v>0.41925279032144491</v>
          </cell>
          <cell r="J539">
            <v>15797156.001826422</v>
          </cell>
          <cell r="K539">
            <v>0.9085795941888517</v>
          </cell>
          <cell r="L539">
            <v>47.181902123759244</v>
          </cell>
          <cell r="M539">
            <v>20534937.864718489</v>
          </cell>
          <cell r="N539">
            <v>0.71503781114370013</v>
          </cell>
          <cell r="O539">
            <v>78.306640443600742</v>
          </cell>
          <cell r="P539"/>
          <cell r="Q539">
            <v>63017.007876666663</v>
          </cell>
        </row>
        <row r="540">
          <cell r="D540">
            <v>39620</v>
          </cell>
          <cell r="E540" t="str">
            <v/>
          </cell>
          <cell r="F540">
            <v>80469.794580538088</v>
          </cell>
          <cell r="G540">
            <v>2570184.7744069556</v>
          </cell>
          <cell r="H540">
            <v>1.9421701424125104</v>
          </cell>
          <cell r="I540">
            <v>0.48901359487572016</v>
          </cell>
          <cell r="J540">
            <v>15877625.79640696</v>
          </cell>
          <cell r="K540">
            <v>0.90990992480474264</v>
          </cell>
          <cell r="L540">
            <v>47.013311820913728</v>
          </cell>
          <cell r="M540">
            <v>20527382.426317789</v>
          </cell>
          <cell r="N540">
            <v>0.71472764415721035</v>
          </cell>
          <cell r="O540">
            <v>78.343835852512541</v>
          </cell>
          <cell r="P540"/>
          <cell r="Q540">
            <v>63017.007876666663</v>
          </cell>
        </row>
        <row r="541">
          <cell r="D541">
            <v>39621</v>
          </cell>
          <cell r="E541" t="str">
            <v/>
          </cell>
          <cell r="F541">
            <v>82375.655546930269</v>
          </cell>
          <cell r="G541">
            <v>2652560.4299538857</v>
          </cell>
          <cell r="H541">
            <v>1.9133077354329828</v>
          </cell>
          <cell r="I541">
            <v>0.55891658323102833</v>
          </cell>
          <cell r="J541">
            <v>15960001.45195389</v>
          </cell>
          <cell r="K541">
            <v>0.91133950885257053</v>
          </cell>
          <cell r="L541">
            <v>46.832477457784584</v>
          </cell>
          <cell r="M541">
            <v>20531515.386935104</v>
          </cell>
          <cell r="N541">
            <v>0.71482446088648854</v>
          </cell>
          <cell r="O541">
            <v>78.332227763461987</v>
          </cell>
          <cell r="P541"/>
          <cell r="Q541">
            <v>63017.007876666663</v>
          </cell>
        </row>
        <row r="542">
          <cell r="D542">
            <v>39622</v>
          </cell>
          <cell r="E542" t="str">
            <v/>
          </cell>
          <cell r="F542">
            <v>82787.041197490398</v>
          </cell>
          <cell r="G542">
            <v>2735347.4711513761</v>
          </cell>
          <cell r="H542">
            <v>1.8872389363897524</v>
          </cell>
          <cell r="I542">
            <v>0.63061450576523681</v>
          </cell>
          <cell r="J542">
            <v>16042788.49315138</v>
          </cell>
          <cell r="K542">
            <v>0.91278224796164753</v>
          </cell>
          <cell r="L542">
            <v>46.650332511443018</v>
          </cell>
          <cell r="M542">
            <v>20547009.748925816</v>
          </cell>
          <cell r="N542">
            <v>0.71531679692985628</v>
          </cell>
          <cell r="O542">
            <v>78.273166579555365</v>
          </cell>
          <cell r="P542"/>
          <cell r="Q542">
            <v>63017.007876666663</v>
          </cell>
        </row>
        <row r="543">
          <cell r="D543">
            <v>39623</v>
          </cell>
          <cell r="E543" t="str">
            <v/>
          </cell>
          <cell r="F543">
            <v>83918.17196558771</v>
          </cell>
          <cell r="G543">
            <v>2819265.643116964</v>
          </cell>
          <cell r="H543">
            <v>1.8640904377187291</v>
          </cell>
          <cell r="I543">
            <v>0.7019526984703206</v>
          </cell>
          <cell r="J543">
            <v>16126706.665116968</v>
          </cell>
          <cell r="K543">
            <v>0.91427880597792788</v>
          </cell>
          <cell r="L543">
            <v>46.461770884440568</v>
          </cell>
          <cell r="M543">
            <v>20566455.64077796</v>
          </cell>
          <cell r="N543">
            <v>0.71594662631826589</v>
          </cell>
          <cell r="O543">
            <v>78.197535556820498</v>
          </cell>
          <cell r="P543"/>
          <cell r="Q543">
            <v>63017.007876666663</v>
          </cell>
        </row>
        <row r="544">
          <cell r="D544">
            <v>39624</v>
          </cell>
          <cell r="E544" t="str">
            <v/>
          </cell>
          <cell r="F544">
            <v>82781.07930148553</v>
          </cell>
          <cell r="G544">
            <v>2902046.7224184494</v>
          </cell>
          <cell r="H544">
            <v>1.8420720501983663</v>
          </cell>
          <cell r="I544">
            <v>0.77727116680745834</v>
          </cell>
          <cell r="J544">
            <v>16209487.744418453</v>
          </cell>
          <cell r="K544">
            <v>0.91570047247491637</v>
          </cell>
          <cell r="L544">
            <v>46.283004329814801</v>
          </cell>
          <cell r="M544">
            <v>20596498.381090172</v>
          </cell>
          <cell r="N544">
            <v>0.71694523934103027</v>
          </cell>
          <cell r="O544">
            <v>78.077446621060417</v>
          </cell>
          <cell r="P544"/>
          <cell r="Q544">
            <v>63017.007876666663</v>
          </cell>
        </row>
        <row r="545">
          <cell r="D545">
            <v>39625</v>
          </cell>
          <cell r="E545" t="str">
            <v/>
          </cell>
          <cell r="F545">
            <v>79409.455543143675</v>
          </cell>
          <cell r="G545">
            <v>2981456.177961593</v>
          </cell>
          <cell r="H545">
            <v>1.8196895619749138</v>
          </cell>
          <cell r="I545">
            <v>0.86209761804163509</v>
          </cell>
          <cell r="J545">
            <v>16288897.199961597</v>
          </cell>
          <cell r="K545">
            <v>0.91692225991057796</v>
          </cell>
          <cell r="L545">
            <v>46.129652749560357</v>
          </cell>
          <cell r="M545">
            <v>20660749.654790014</v>
          </cell>
          <cell r="N545">
            <v>0.71913441014598767</v>
          </cell>
          <cell r="O545">
            <v>77.813449293048535</v>
          </cell>
          <cell r="P545"/>
          <cell r="Q545">
            <v>63017.007876666663</v>
          </cell>
        </row>
        <row r="546">
          <cell r="D546">
            <v>39626</v>
          </cell>
          <cell r="E546" t="str">
            <v/>
          </cell>
          <cell r="F546">
            <v>73988.100368206433</v>
          </cell>
          <cell r="G546">
            <v>3055444.2783297994</v>
          </cell>
          <cell r="H546">
            <v>1.795778738377789</v>
          </cell>
          <cell r="I546">
            <v>0.96292108175799473</v>
          </cell>
          <cell r="J546">
            <v>16362885.300329804</v>
          </cell>
          <cell r="K546">
            <v>0.91783131378277993</v>
          </cell>
          <cell r="L546">
            <v>46.015723305730027</v>
          </cell>
          <cell r="M546">
            <v>20639336.413926017</v>
          </cell>
          <cell r="N546">
            <v>0.71834178207368249</v>
          </cell>
          <cell r="O546">
            <v>77.90915025593651</v>
          </cell>
          <cell r="P546"/>
          <cell r="Q546">
            <v>63017.007876666663</v>
          </cell>
        </row>
        <row r="547">
          <cell r="D547">
            <v>39627</v>
          </cell>
          <cell r="E547" t="str">
            <v/>
          </cell>
          <cell r="F547">
            <v>72196.737902399109</v>
          </cell>
          <cell r="G547">
            <v>3127641.0162321986</v>
          </cell>
          <cell r="H547">
            <v>1.7725605932298698</v>
          </cell>
          <cell r="I547">
            <v>1.0720251464487407</v>
          </cell>
          <cell r="J547">
            <v>16435082.038232204</v>
          </cell>
          <cell r="K547">
            <v>0.918633836052696</v>
          </cell>
          <cell r="L547">
            <v>45.915266051287553</v>
          </cell>
          <cell r="M547">
            <v>20661368.603547528</v>
          </cell>
          <cell r="N547">
            <v>0.71906125529902831</v>
          </cell>
          <cell r="O547">
            <v>77.822287403986394</v>
          </cell>
          <cell r="P547"/>
          <cell r="Q547">
            <v>63017.007876666663</v>
          </cell>
        </row>
        <row r="548">
          <cell r="D548">
            <v>39628</v>
          </cell>
          <cell r="E548" t="str">
            <v/>
          </cell>
          <cell r="F548">
            <v>58343.442704067253</v>
          </cell>
          <cell r="G548">
            <v>3185984.4589362657</v>
          </cell>
          <cell r="H548">
            <v>1.7433632088940585</v>
          </cell>
          <cell r="I548">
            <v>1.2267939958740204</v>
          </cell>
          <cell r="J548">
            <v>16493425.48093627</v>
          </cell>
          <cell r="K548">
            <v>0.91865911688056623</v>
          </cell>
          <cell r="L548">
            <v>45.912103321623675</v>
          </cell>
          <cell r="M548">
            <v>20668723.02202601</v>
          </cell>
          <cell r="N548">
            <v>0.71926984857077791</v>
          </cell>
          <cell r="O548">
            <v>77.797083535514517</v>
          </cell>
          <cell r="P548"/>
          <cell r="Q548">
            <v>63017.007876666663</v>
          </cell>
        </row>
        <row r="549">
          <cell r="D549">
            <v>39629</v>
          </cell>
          <cell r="E549" t="str">
            <v>*</v>
          </cell>
          <cell r="F549">
            <v>79623.225063734179</v>
          </cell>
          <cell r="G549">
            <v>3265607.6839999999</v>
          </cell>
          <cell r="H549">
            <v>1.7273684221838768</v>
          </cell>
          <cell r="I549">
            <v>1.3207646531079309</v>
          </cell>
          <cell r="J549">
            <v>16573048.706000004</v>
          </cell>
          <cell r="K549">
            <v>0.91986532726436576</v>
          </cell>
          <cell r="L549">
            <v>45.761333164451258</v>
          </cell>
          <cell r="M549">
            <v>20712646.50500001</v>
          </cell>
          <cell r="N549">
            <v>0.72075093101594623</v>
          </cell>
          <cell r="O549">
            <v>77.61786895281557</v>
          </cell>
          <cell r="P549"/>
          <cell r="Q549">
            <v>63017.007876666663</v>
          </cell>
        </row>
        <row r="550">
          <cell r="D550">
            <v>39630</v>
          </cell>
          <cell r="E550" t="str">
            <v/>
          </cell>
          <cell r="F550">
            <v>52795.866764632381</v>
          </cell>
          <cell r="G550">
            <v>52795.866764632381</v>
          </cell>
          <cell r="H550">
            <v>1.7488601551838341</v>
          </cell>
          <cell r="I550">
            <v>2.5300412097974179</v>
          </cell>
          <cell r="J550">
            <v>16625844.572764637</v>
          </cell>
          <cell r="K550">
            <v>0.92125205568309054</v>
          </cell>
          <cell r="L550">
            <v>44.88942848065961</v>
          </cell>
          <cell r="M550">
            <v>20726019.174818654</v>
          </cell>
          <cell r="N550">
            <v>0.72122652962153833</v>
          </cell>
          <cell r="O550">
            <v>75.848704341637614</v>
          </cell>
          <cell r="P550"/>
          <cell r="Q550">
            <v>30188.729846774208</v>
          </cell>
        </row>
        <row r="551">
          <cell r="D551">
            <v>39631</v>
          </cell>
          <cell r="E551" t="str">
            <v/>
          </cell>
          <cell r="F551">
            <v>54673.006318518383</v>
          </cell>
          <cell r="G551">
            <v>107468.87308315077</v>
          </cell>
          <cell r="H551">
            <v>1.7799502269326888</v>
          </cell>
          <cell r="I551">
            <v>2.2980373585351432</v>
          </cell>
          <cell r="J551">
            <v>16680517.579083156</v>
          </cell>
          <cell r="K551">
            <v>0.92273799264037837</v>
          </cell>
          <cell r="L551">
            <v>44.70071369902341</v>
          </cell>
          <cell r="M551">
            <v>20744568.715685461</v>
          </cell>
          <cell r="N551">
            <v>0.72188228971082813</v>
          </cell>
          <cell r="O551">
            <v>75.770246741284595</v>
          </cell>
          <cell r="P551"/>
          <cell r="Q551">
            <v>30188.729846774208</v>
          </cell>
        </row>
        <row r="552">
          <cell r="D552">
            <v>39632</v>
          </cell>
          <cell r="E552" t="str">
            <v/>
          </cell>
          <cell r="F552">
            <v>45348.970718559169</v>
          </cell>
          <cell r="G552">
            <v>152817.84380170994</v>
          </cell>
          <cell r="H552">
            <v>1.6873608636661381</v>
          </cell>
          <cell r="I552">
            <v>3.0620569684708943</v>
          </cell>
          <cell r="J552">
            <v>16725866.549801715</v>
          </cell>
          <cell r="K552">
            <v>0.92370404493758318</v>
          </cell>
          <cell r="L552">
            <v>44.57825142481704</v>
          </cell>
          <cell r="M552">
            <v>20752894.157703824</v>
          </cell>
          <cell r="N552">
            <v>0.72218227890452502</v>
          </cell>
          <cell r="O552">
            <v>75.734332709280025</v>
          </cell>
          <cell r="P552"/>
          <cell r="Q552">
            <v>30188.729846774208</v>
          </cell>
        </row>
        <row r="553">
          <cell r="D553">
            <v>39633</v>
          </cell>
          <cell r="E553" t="str">
            <v/>
          </cell>
          <cell r="F553">
            <v>54166.130296188923</v>
          </cell>
          <cell r="G553">
            <v>206983.97409789887</v>
          </cell>
          <cell r="H553">
            <v>1.7140831623959163</v>
          </cell>
          <cell r="I553">
            <v>2.8181122195416797</v>
          </cell>
          <cell r="J553">
            <v>16780032.680097904</v>
          </cell>
          <cell r="K553">
            <v>0.92515300806910339</v>
          </cell>
          <cell r="L553">
            <v>44.394909622724668</v>
          </cell>
          <cell r="M553">
            <v>20776971.517639387</v>
          </cell>
          <cell r="N553">
            <v>0.72303043718331095</v>
          </cell>
          <cell r="O553">
            <v>75.632718230474978</v>
          </cell>
          <cell r="P553"/>
          <cell r="Q553">
            <v>30188.729846774208</v>
          </cell>
        </row>
        <row r="554">
          <cell r="D554">
            <v>39634</v>
          </cell>
          <cell r="E554" t="str">
            <v/>
          </cell>
          <cell r="F554">
            <v>44438.994602680206</v>
          </cell>
          <cell r="G554">
            <v>251422.96870057908</v>
          </cell>
          <cell r="H554">
            <v>1.6656743756805965</v>
          </cell>
          <cell r="I554">
            <v>3.2757840865712318</v>
          </cell>
          <cell r="J554">
            <v>16824471.674700584</v>
          </cell>
          <cell r="K554">
            <v>0.92606174950925513</v>
          </cell>
          <cell r="L554">
            <v>44.280131024861014</v>
          </cell>
          <cell r="M554">
            <v>20794107.703989778</v>
          </cell>
          <cell r="N554">
            <v>0.7236370660508562</v>
          </cell>
          <cell r="O554">
            <v>75.559973032801906</v>
          </cell>
          <cell r="P554"/>
          <cell r="Q554">
            <v>30188.729846774208</v>
          </cell>
        </row>
        <row r="555">
          <cell r="D555">
            <v>39635</v>
          </cell>
          <cell r="E555" t="str">
            <v/>
          </cell>
          <cell r="F555">
            <v>61302.191581187893</v>
          </cell>
          <cell r="G555">
            <v>312725.16028176696</v>
          </cell>
          <cell r="H555">
            <v>1.7265005951394972</v>
          </cell>
          <cell r="I555">
            <v>2.7115935339607655</v>
          </cell>
          <cell r="J555">
            <v>16885773.866281774</v>
          </cell>
          <cell r="K555">
            <v>0.92789412941407989</v>
          </cell>
          <cell r="L555">
            <v>44.049180929462153</v>
          </cell>
          <cell r="M555">
            <v>20823833.257102054</v>
          </cell>
          <cell r="N555">
            <v>0.72468182966127737</v>
          </cell>
          <cell r="O555">
            <v>75.434557476915117</v>
          </cell>
          <cell r="P555"/>
          <cell r="Q555">
            <v>30188.729846774208</v>
          </cell>
        </row>
        <row r="556">
          <cell r="D556">
            <v>39636</v>
          </cell>
          <cell r="E556" t="str">
            <v/>
          </cell>
          <cell r="F556">
            <v>40870.67837773935</v>
          </cell>
          <cell r="G556">
            <v>353595.83865950629</v>
          </cell>
          <cell r="H556">
            <v>1.6732632175470588</v>
          </cell>
          <cell r="I556">
            <v>3.1993183243598455</v>
          </cell>
          <cell r="J556">
            <v>16926644.544659514</v>
          </cell>
          <cell r="K556">
            <v>0.92859956243546105</v>
          </cell>
          <cell r="L556">
            <v>43.960444303307312</v>
          </cell>
          <cell r="M556">
            <v>20847968.250505749</v>
          </cell>
          <cell r="N556">
            <v>0.725532065420048</v>
          </cell>
          <cell r="O556">
            <v>75.332372767355565</v>
          </cell>
          <cell r="P556"/>
          <cell r="Q556">
            <v>30188.729846774208</v>
          </cell>
        </row>
        <row r="557">
          <cell r="D557">
            <v>39637</v>
          </cell>
          <cell r="E557" t="str">
            <v/>
          </cell>
          <cell r="F557">
            <v>44990.755368223698</v>
          </cell>
          <cell r="G557">
            <v>398586.59402773</v>
          </cell>
          <cell r="H557">
            <v>1.6503948495464804</v>
          </cell>
          <cell r="I557">
            <v>3.4354305886768244</v>
          </cell>
          <cell r="J557">
            <v>16971635.300027739</v>
          </cell>
          <cell r="K557">
            <v>0.92952831733827823</v>
          </cell>
          <cell r="L557">
            <v>43.843764961120712</v>
          </cell>
          <cell r="M557">
            <v>20855198.305894379</v>
          </cell>
          <cell r="N557">
            <v>0.72579400669756489</v>
          </cell>
          <cell r="O557">
            <v>75.300869990339024</v>
          </cell>
          <cell r="P557"/>
          <cell r="Q557">
            <v>30188.729846774208</v>
          </cell>
        </row>
        <row r="558">
          <cell r="D558">
            <v>39638</v>
          </cell>
          <cell r="E558" t="str">
            <v/>
          </cell>
          <cell r="F558">
            <v>31022.119381139481</v>
          </cell>
          <cell r="G558">
            <v>429608.71340886946</v>
          </cell>
          <cell r="H558">
            <v>1.5811960864916947</v>
          </cell>
          <cell r="I558">
            <v>4.2634232704148562</v>
          </cell>
          <cell r="J558">
            <v>17002657.41940888</v>
          </cell>
          <cell r="K558">
            <v>0.92969021344775371</v>
          </cell>
          <cell r="L558">
            <v>43.823443351941805</v>
          </cell>
          <cell r="M558">
            <v>20865667.109682895</v>
          </cell>
          <cell r="N558">
            <v>0.72616867061910284</v>
          </cell>
          <cell r="O558">
            <v>75.255792840632651</v>
          </cell>
          <cell r="P558"/>
          <cell r="Q558">
            <v>30188.729846774208</v>
          </cell>
        </row>
        <row r="559">
          <cell r="D559">
            <v>39639</v>
          </cell>
          <cell r="E559" t="str">
            <v/>
          </cell>
          <cell r="F559">
            <v>35648.143374797583</v>
          </cell>
          <cell r="G559">
            <v>465256.85678366706</v>
          </cell>
          <cell r="H559">
            <v>1.5411607548417008</v>
          </cell>
          <cell r="I559">
            <v>4.8319439147307524</v>
          </cell>
          <cell r="J559">
            <v>17038305.562783677</v>
          </cell>
          <cell r="K559">
            <v>0.93010410599214211</v>
          </cell>
          <cell r="L559">
            <v>43.771514008775839</v>
          </cell>
          <cell r="M559">
            <v>20872740.648982171</v>
          </cell>
          <cell r="N559">
            <v>0.72642518124673006</v>
          </cell>
          <cell r="O559">
            <v>75.22491922460155</v>
          </cell>
          <cell r="P559"/>
          <cell r="Q559">
            <v>30188.729846774208</v>
          </cell>
        </row>
        <row r="560">
          <cell r="D560">
            <v>39640</v>
          </cell>
          <cell r="E560" t="str">
            <v/>
          </cell>
          <cell r="F560">
            <v>33620.58472654174</v>
          </cell>
          <cell r="G560">
            <v>498877.44151020877</v>
          </cell>
          <cell r="H560">
            <v>1.5022988682510725</v>
          </cell>
          <cell r="I560">
            <v>5.4568198878095275</v>
          </cell>
          <cell r="J560">
            <v>17071926.147510219</v>
          </cell>
          <cell r="K560">
            <v>0.93040613631099078</v>
          </cell>
          <cell r="L560">
            <v>43.733640887207258</v>
          </cell>
          <cell r="M560">
            <v>20878390.63866977</v>
          </cell>
          <cell r="N560">
            <v>0.72663215527347036</v>
          </cell>
          <cell r="O560">
            <v>75.200000800380352</v>
          </cell>
          <cell r="P560"/>
          <cell r="Q560">
            <v>30188.729846774208</v>
          </cell>
        </row>
        <row r="561">
          <cell r="D561">
            <v>39641</v>
          </cell>
          <cell r="E561" t="str">
            <v/>
          </cell>
          <cell r="F561">
            <v>30269.017357401332</v>
          </cell>
          <cell r="G561">
            <v>529146.45886761008</v>
          </cell>
          <cell r="H561">
            <v>1.4606622558411253</v>
          </cell>
          <cell r="I561">
            <v>6.2165871753803277</v>
          </cell>
          <cell r="J561">
            <v>17102195.164867621</v>
          </cell>
          <cell r="K561">
            <v>0.93052481674592213</v>
          </cell>
          <cell r="L561">
            <v>43.71876387576188</v>
          </cell>
          <cell r="M561">
            <v>20882929.661935706</v>
          </cell>
          <cell r="N561">
            <v>0.72680046959499289</v>
          </cell>
          <cell r="O561">
            <v>75.179732152278817</v>
          </cell>
          <cell r="P561"/>
          <cell r="Q561">
            <v>30188.729846774208</v>
          </cell>
        </row>
        <row r="562">
          <cell r="D562">
            <v>39642</v>
          </cell>
          <cell r="E562" t="str">
            <v/>
          </cell>
          <cell r="F562">
            <v>41632.620565307923</v>
          </cell>
          <cell r="G562">
            <v>570779.07943291799</v>
          </cell>
          <cell r="H562">
            <v>1.4543865626725911</v>
          </cell>
          <cell r="I562">
            <v>6.3399383487413585</v>
          </cell>
          <cell r="J562">
            <v>17143827.785432927</v>
          </cell>
          <cell r="K562">
            <v>0.93126038394370181</v>
          </cell>
          <cell r="L562">
            <v>43.626620106273009</v>
          </cell>
          <cell r="M562">
            <v>20892440.736679681</v>
          </cell>
          <cell r="N562">
            <v>0.72714183630277229</v>
          </cell>
          <cell r="O562">
            <v>75.138611605130933</v>
          </cell>
          <cell r="P562"/>
          <cell r="Q562">
            <v>30188.729846774208</v>
          </cell>
        </row>
        <row r="563">
          <cell r="D563">
            <v>39643</v>
          </cell>
          <cell r="E563" t="str">
            <v/>
          </cell>
          <cell r="F563">
            <v>42178.234075943692</v>
          </cell>
          <cell r="G563">
            <v>612957.3135088617</v>
          </cell>
          <cell r="H563">
            <v>1.4502983554742483</v>
          </cell>
          <cell r="I563">
            <v>6.421604641323853</v>
          </cell>
          <cell r="J563">
            <v>17186006.019508872</v>
          </cell>
          <cell r="K563">
            <v>0.93202313207581544</v>
          </cell>
          <cell r="L563">
            <v>43.531184718625639</v>
          </cell>
          <cell r="M563">
            <v>20920789.935818221</v>
          </cell>
          <cell r="N563">
            <v>0.72813886533611427</v>
          </cell>
          <cell r="O563">
            <v>75.018414200235256</v>
          </cell>
          <cell r="P563"/>
          <cell r="Q563">
            <v>30188.729846774208</v>
          </cell>
        </row>
        <row r="564">
          <cell r="D564">
            <v>39644</v>
          </cell>
          <cell r="E564" t="str">
            <v/>
          </cell>
          <cell r="F564">
            <v>41928.558066541227</v>
          </cell>
          <cell r="G564">
            <v>654885.87157540291</v>
          </cell>
          <cell r="H564">
            <v>1.446203875639108</v>
          </cell>
          <cell r="I564">
            <v>6.5044479730462239</v>
          </cell>
          <cell r="J564">
            <v>17227934.577575412</v>
          </cell>
          <cell r="K564">
            <v>0.93276986860094191</v>
          </cell>
          <cell r="L564">
            <v>43.437864779141307</v>
          </cell>
          <cell r="M564">
            <v>20951175.633596588</v>
          </cell>
          <cell r="N564">
            <v>0.72920680319200604</v>
          </cell>
          <cell r="O564">
            <v>74.889510083861992</v>
          </cell>
          <cell r="P564"/>
          <cell r="Q564">
            <v>30188.729846774208</v>
          </cell>
        </row>
        <row r="565">
          <cell r="D565">
            <v>39645</v>
          </cell>
          <cell r="E565" t="str">
            <v/>
          </cell>
          <cell r="F565">
            <v>44873.049639232158</v>
          </cell>
          <cell r="G565">
            <v>699758.92121463502</v>
          </cell>
          <cell r="H565">
            <v>1.4487172132744752</v>
          </cell>
          <cell r="I565">
            <v>6.4534703295788587</v>
          </cell>
          <cell r="J565">
            <v>17272807.627214644</v>
          </cell>
          <cell r="K565">
            <v>0.93367333110060924</v>
          </cell>
          <cell r="L565">
            <v>43.325107403138283</v>
          </cell>
          <cell r="M565">
            <v>20984724.03414363</v>
          </cell>
          <cell r="N565">
            <v>0.73038485105130901</v>
          </cell>
          <cell r="O565">
            <v>74.747127921715432</v>
          </cell>
          <cell r="P565"/>
          <cell r="Q565">
            <v>30188.729846774208</v>
          </cell>
        </row>
        <row r="566">
          <cell r="D566">
            <v>39646</v>
          </cell>
          <cell r="E566" t="str">
            <v/>
          </cell>
          <cell r="F566">
            <v>24928.87973370398</v>
          </cell>
          <cell r="G566">
            <v>724687.80094833905</v>
          </cell>
          <cell r="H566">
            <v>1.4120731276141045</v>
          </cell>
          <cell r="I566">
            <v>7.2377399470751609</v>
          </cell>
          <cell r="J566">
            <v>17297736.506948348</v>
          </cell>
          <cell r="K566">
            <v>0.93349753363163768</v>
          </cell>
          <cell r="L566">
            <v>43.347035171349781</v>
          </cell>
          <cell r="M566">
            <v>20967052.190694299</v>
          </cell>
          <cell r="N566">
            <v>0.72978015833236587</v>
          </cell>
          <cell r="O566">
            <v>74.820237159198939</v>
          </cell>
          <cell r="P566"/>
          <cell r="Q566">
            <v>30188.729846774208</v>
          </cell>
        </row>
        <row r="567">
          <cell r="D567">
            <v>39647</v>
          </cell>
          <cell r="E567" t="str">
            <v/>
          </cell>
          <cell r="F567">
            <v>40322.660871335254</v>
          </cell>
          <cell r="G567">
            <v>765010.46181967435</v>
          </cell>
          <cell r="H567">
            <v>1.4078293928866805</v>
          </cell>
          <cell r="I567">
            <v>7.3344776665809857</v>
          </cell>
          <cell r="J567">
            <v>17338059.167819683</v>
          </cell>
          <cell r="K567">
            <v>0.93415170461693486</v>
          </cell>
          <cell r="L567">
            <v>43.265469690674507</v>
          </cell>
          <cell r="M567">
            <v>20994583.203954358</v>
          </cell>
          <cell r="N567">
            <v>0.73074880344960857</v>
          </cell>
          <cell r="O567">
            <v>74.703100307186645</v>
          </cell>
          <cell r="P567"/>
          <cell r="Q567">
            <v>30188.729846774208</v>
          </cell>
        </row>
        <row r="568">
          <cell r="D568">
            <v>39648</v>
          </cell>
          <cell r="E568" t="str">
            <v/>
          </cell>
          <cell r="F568">
            <v>29681.052066767603</v>
          </cell>
          <cell r="G568">
            <v>794691.51388644194</v>
          </cell>
          <cell r="H568">
            <v>1.3854795933518638</v>
          </cell>
          <cell r="I568">
            <v>7.8654931525127481</v>
          </cell>
          <cell r="J568">
            <v>17367740.219886452</v>
          </cell>
          <cell r="K568">
            <v>0.93423132625466931</v>
          </cell>
          <cell r="L568">
            <v>43.25554789589836</v>
          </cell>
          <cell r="M568">
            <v>21009002.596267894</v>
          </cell>
          <cell r="N568">
            <v>0.73126109948167828</v>
          </cell>
          <cell r="O568">
            <v>74.641096272996265</v>
          </cell>
          <cell r="P568"/>
          <cell r="Q568">
            <v>30188.729846774208</v>
          </cell>
        </row>
        <row r="569">
          <cell r="D569">
            <v>39649</v>
          </cell>
          <cell r="E569" t="str">
            <v/>
          </cell>
          <cell r="F569">
            <v>36506.928740883028</v>
          </cell>
          <cell r="G569">
            <v>831198.44262732496</v>
          </cell>
          <cell r="H569">
            <v>1.3766701130623125</v>
          </cell>
          <cell r="I569">
            <v>8.0850984058055566</v>
          </cell>
          <cell r="J569">
            <v>17404247.148627333</v>
          </cell>
          <cell r="K569">
            <v>0.93467726643370552</v>
          </cell>
          <cell r="L569">
            <v>43.200001991658986</v>
          </cell>
          <cell r="M569">
            <v>21028867.429784715</v>
          </cell>
          <cell r="N569">
            <v>0.7319629524583946</v>
          </cell>
          <cell r="O569">
            <v>74.556091071616777</v>
          </cell>
          <cell r="P569"/>
          <cell r="Q569">
            <v>30188.729846774208</v>
          </cell>
        </row>
        <row r="570">
          <cell r="D570">
            <v>39650</v>
          </cell>
          <cell r="E570" t="str">
            <v/>
          </cell>
          <cell r="F570">
            <v>41096.022695522566</v>
          </cell>
          <cell r="G570">
            <v>872294.46532284748</v>
          </cell>
          <cell r="H570">
            <v>1.3759383681549242</v>
          </cell>
          <cell r="I570">
            <v>8.1036096591263433</v>
          </cell>
          <cell r="J570">
            <v>17445343.171322856</v>
          </cell>
          <cell r="K570">
            <v>0.9353678166625492</v>
          </cell>
          <cell r="L570">
            <v>43.114066484754112</v>
          </cell>
          <cell r="M570">
            <v>21054441.328529533</v>
          </cell>
          <cell r="N570">
            <v>0.73286354670506515</v>
          </cell>
          <cell r="O570">
            <v>74.446916597068153</v>
          </cell>
          <cell r="P570"/>
          <cell r="Q570">
            <v>30188.729846774208</v>
          </cell>
        </row>
        <row r="571">
          <cell r="D571">
            <v>39651</v>
          </cell>
          <cell r="E571" t="str">
            <v/>
          </cell>
          <cell r="F571">
            <v>33656.943123063611</v>
          </cell>
          <cell r="G571">
            <v>905951.40844591113</v>
          </cell>
          <cell r="H571">
            <v>1.3640722774301932</v>
          </cell>
          <cell r="I571">
            <v>8.4096948995658778</v>
          </cell>
          <cell r="J571">
            <v>17479000.114445921</v>
          </cell>
          <cell r="K571">
            <v>0.93565791808593601</v>
          </cell>
          <cell r="L571">
            <v>43.077993433771724</v>
          </cell>
          <cell r="M571">
            <v>21062782.177894343</v>
          </cell>
          <cell r="N571">
            <v>0.73316430961406664</v>
          </cell>
          <cell r="O571">
            <v>74.410432138354793</v>
          </cell>
          <cell r="P571"/>
          <cell r="Q571">
            <v>30188.729846774208</v>
          </cell>
        </row>
        <row r="572">
          <cell r="D572">
            <v>39652</v>
          </cell>
          <cell r="E572" t="str">
            <v/>
          </cell>
          <cell r="F572">
            <v>20325.100745335469</v>
          </cell>
          <cell r="G572">
            <v>926276.50919124659</v>
          </cell>
          <cell r="H572">
            <v>1.3340373016147471</v>
          </cell>
          <cell r="I572">
            <v>9.2362309447754587</v>
          </cell>
          <cell r="J572">
            <v>17499325.215191256</v>
          </cell>
          <cell r="K572">
            <v>0.93523457593469284</v>
          </cell>
          <cell r="L572">
            <v>43.13064015899495</v>
          </cell>
          <cell r="M572">
            <v>21047376.188644137</v>
          </cell>
          <cell r="N572">
            <v>0.7326384769735903</v>
          </cell>
          <cell r="O572">
            <v>74.47421099061205</v>
          </cell>
          <cell r="P572"/>
          <cell r="Q572">
            <v>30188.729846774208</v>
          </cell>
        </row>
        <row r="573">
          <cell r="D573">
            <v>39653</v>
          </cell>
          <cell r="E573" t="str">
            <v/>
          </cell>
          <cell r="F573">
            <v>17877.645682929535</v>
          </cell>
          <cell r="G573">
            <v>944154.15487417614</v>
          </cell>
          <cell r="H573">
            <v>1.3031272482401006</v>
          </cell>
          <cell r="I573">
            <v>10.169910995977183</v>
          </cell>
          <cell r="J573">
            <v>17517202.860874187</v>
          </cell>
          <cell r="K573">
            <v>0.93468200644893817</v>
          </cell>
          <cell r="L573">
            <v>43.199411793989405</v>
          </cell>
          <cell r="M573">
            <v>21047165.864791516</v>
          </cell>
          <cell r="N573">
            <v>0.73264158306962457</v>
          </cell>
          <cell r="O573">
            <v>74.473834358472402</v>
          </cell>
          <cell r="P573"/>
          <cell r="Q573">
            <v>30188.729846774208</v>
          </cell>
        </row>
        <row r="574">
          <cell r="D574">
            <v>39654</v>
          </cell>
          <cell r="E574" t="str">
            <v/>
          </cell>
          <cell r="F574">
            <v>17088.771764960737</v>
          </cell>
          <cell r="G574">
            <v>961242.92663913686</v>
          </cell>
          <cell r="H574">
            <v>1.2736447429461488</v>
          </cell>
          <cell r="I574">
            <v>11.145852574993565</v>
          </cell>
          <cell r="J574">
            <v>17534291.632639147</v>
          </cell>
          <cell r="K574">
            <v>0.93408918926816586</v>
          </cell>
          <cell r="L574">
            <v>43.273260730495842</v>
          </cell>
          <cell r="M574">
            <v>21043730.486976959</v>
          </cell>
          <cell r="N574">
            <v>0.73253242510009065</v>
          </cell>
          <cell r="O574">
            <v>74.487069609262818</v>
          </cell>
          <cell r="P574"/>
          <cell r="Q574">
            <v>30188.729846774208</v>
          </cell>
        </row>
        <row r="575">
          <cell r="D575">
            <v>39655</v>
          </cell>
          <cell r="E575" t="str">
            <v/>
          </cell>
          <cell r="F575">
            <v>32477.240582930543</v>
          </cell>
          <cell r="G575">
            <v>993720.16722206736</v>
          </cell>
          <cell r="H575">
            <v>1.2660355909509036</v>
          </cell>
          <cell r="I575">
            <v>11.412128360929829</v>
          </cell>
          <cell r="J575">
            <v>17566768.873222079</v>
          </cell>
          <cell r="K575">
            <v>0.93431673614364485</v>
          </cell>
          <cell r="L575">
            <v>43.244906229472249</v>
          </cell>
          <cell r="M575">
            <v>21056230.847030085</v>
          </cell>
          <cell r="N575">
            <v>0.73297799508017303</v>
          </cell>
          <cell r="O575">
            <v>74.433034718652664</v>
          </cell>
          <cell r="P575"/>
          <cell r="Q575">
            <v>30188.729846774208</v>
          </cell>
        </row>
        <row r="576">
          <cell r="D576">
            <v>39656</v>
          </cell>
          <cell r="E576" t="str">
            <v/>
          </cell>
          <cell r="F576">
            <v>19599.575960755064</v>
          </cell>
          <cell r="G576">
            <v>1013319.7431828225</v>
          </cell>
          <cell r="H576">
            <v>1.2431911196367647</v>
          </cell>
          <cell r="I576">
            <v>12.248982307334455</v>
          </cell>
          <cell r="J576">
            <v>17586368.449182834</v>
          </cell>
          <cell r="K576">
            <v>0.93385973222676377</v>
          </cell>
          <cell r="L576">
            <v>43.301863760719463</v>
          </cell>
          <cell r="M576">
            <v>21051361.953511957</v>
          </cell>
          <cell r="N576">
            <v>0.73281893667802445</v>
          </cell>
          <cell r="O576">
            <v>74.452327037147725</v>
          </cell>
          <cell r="P576"/>
          <cell r="Q576">
            <v>30188.729846774208</v>
          </cell>
        </row>
        <row r="577">
          <cell r="D577">
            <v>39657</v>
          </cell>
          <cell r="E577" t="str">
            <v/>
          </cell>
          <cell r="F577">
            <v>30580.037206973069</v>
          </cell>
          <cell r="G577">
            <v>1043899.7803897955</v>
          </cell>
          <cell r="H577">
            <v>1.2349686523133072</v>
          </cell>
          <cell r="I577">
            <v>12.564412709146444</v>
          </cell>
          <cell r="J577">
            <v>17616948.486389808</v>
          </cell>
          <cell r="K577">
            <v>0.93398633517027341</v>
          </cell>
          <cell r="L577">
            <v>43.286080732286806</v>
          </cell>
          <cell r="M577">
            <v>21059413.904652342</v>
          </cell>
          <cell r="N577">
            <v>0.73310966765850338</v>
          </cell>
          <cell r="O577">
            <v>74.417061463220506</v>
          </cell>
          <cell r="P577"/>
          <cell r="Q577">
            <v>30188.729846774208</v>
          </cell>
        </row>
        <row r="578">
          <cell r="D578">
            <v>39658</v>
          </cell>
          <cell r="E578" t="str">
            <v/>
          </cell>
          <cell r="F578">
            <v>36907.191491383681</v>
          </cell>
          <cell r="G578">
            <v>1080806.9718811791</v>
          </cell>
          <cell r="H578">
            <v>1.2345403770248242</v>
          </cell>
          <cell r="I578">
            <v>12.581054149520233</v>
          </cell>
          <cell r="J578">
            <v>17653855.677881192</v>
          </cell>
          <cell r="K578">
            <v>0.9344474401256605</v>
          </cell>
          <cell r="L578">
            <v>43.228623966251668</v>
          </cell>
          <cell r="M578">
            <v>21085465.281438891</v>
          </cell>
          <cell r="N578">
            <v>0.73402700273766885</v>
          </cell>
          <cell r="O578">
            <v>74.30571452243349</v>
          </cell>
          <cell r="P578"/>
          <cell r="Q578">
            <v>30188.729846774208</v>
          </cell>
        </row>
        <row r="579">
          <cell r="D579">
            <v>39659</v>
          </cell>
          <cell r="E579" t="str">
            <v/>
          </cell>
          <cell r="F579">
            <v>11921.846063933413</v>
          </cell>
          <cell r="G579">
            <v>1092728.8179451125</v>
          </cell>
          <cell r="H579">
            <v>1.2065527140882948</v>
          </cell>
          <cell r="I579">
            <v>13.715518549170792</v>
          </cell>
          <cell r="J579">
            <v>17665777.523945127</v>
          </cell>
          <cell r="K579">
            <v>0.93358666854636452</v>
          </cell>
          <cell r="L579">
            <v>43.335916322208014</v>
          </cell>
          <cell r="M579">
            <v>21078149.716157239</v>
          </cell>
          <cell r="N579">
            <v>0.73378277775001877</v>
          </cell>
          <cell r="O579">
            <v>74.33536977048756</v>
          </cell>
          <cell r="P579"/>
          <cell r="Q579">
            <v>30188.729846774208</v>
          </cell>
        </row>
        <row r="580">
          <cell r="D580">
            <v>39660</v>
          </cell>
          <cell r="E580" t="str">
            <v>*</v>
          </cell>
          <cell r="F580">
            <v>14299.665054887322</v>
          </cell>
          <cell r="G580">
            <v>1107028.4829999998</v>
          </cell>
          <cell r="H580">
            <v>1.1829115172138405</v>
          </cell>
          <cell r="I580">
            <v>14.749100116179726</v>
          </cell>
          <cell r="J580">
            <v>17680077.189000014</v>
          </cell>
          <cell r="K580">
            <v>0.93285410001272362</v>
          </cell>
          <cell r="L580">
            <v>43.427345321060528</v>
          </cell>
          <cell r="M580">
            <v>21081225.404000018</v>
          </cell>
          <cell r="N580">
            <v>0.73390029630579112</v>
          </cell>
          <cell r="O580">
            <v>74.321100962950723</v>
          </cell>
          <cell r="P580"/>
          <cell r="Q580">
            <v>30188.729846774208</v>
          </cell>
        </row>
        <row r="581">
          <cell r="D581">
            <v>39661</v>
          </cell>
          <cell r="E581" t="str">
            <v/>
          </cell>
          <cell r="F581">
            <v>16088.263462537509</v>
          </cell>
          <cell r="G581">
            <v>16088.263462537509</v>
          </cell>
          <cell r="H581">
            <v>0.88607601147580684</v>
          </cell>
          <cell r="I581">
            <v>50.931618144806755</v>
          </cell>
          <cell r="J581">
            <v>17696165.45246255</v>
          </cell>
          <cell r="K581">
            <v>0.93280932926240379</v>
          </cell>
          <cell r="L581">
            <v>43.548855761259063</v>
          </cell>
          <cell r="M581">
            <v>21086903.155256066</v>
          </cell>
          <cell r="N581">
            <v>0.7340941160976181</v>
          </cell>
          <cell r="O581">
            <v>73.816647067321767</v>
          </cell>
          <cell r="P581"/>
          <cell r="Q581">
            <v>18156.753206467747</v>
          </cell>
        </row>
        <row r="582">
          <cell r="D582">
            <v>39662</v>
          </cell>
          <cell r="E582" t="str">
            <v/>
          </cell>
          <cell r="F582">
            <v>13838.451232107687</v>
          </cell>
          <cell r="G582">
            <v>29926.714694645198</v>
          </cell>
          <cell r="H582">
            <v>0.82412076526944222</v>
          </cell>
          <cell r="I582">
            <v>59.507311545498723</v>
          </cell>
          <cell r="J582">
            <v>17710003.903694659</v>
          </cell>
          <cell r="K582">
            <v>0.93264616427127933</v>
          </cell>
          <cell r="L582">
            <v>43.569533228136656</v>
          </cell>
          <cell r="M582">
            <v>21093112.658457145</v>
          </cell>
          <cell r="N582">
            <v>0.73430644553856128</v>
          </cell>
          <cell r="O582">
            <v>73.791032205503143</v>
          </cell>
          <cell r="P582"/>
          <cell r="Q582">
            <v>18156.753206467747</v>
          </cell>
        </row>
        <row r="583">
          <cell r="D583">
            <v>39663</v>
          </cell>
          <cell r="E583" t="str">
            <v/>
          </cell>
          <cell r="F583">
            <v>17770.624545602466</v>
          </cell>
          <cell r="G583">
            <v>47697.33924024766</v>
          </cell>
          <cell r="H583">
            <v>0.87565837896717225</v>
          </cell>
          <cell r="I583">
            <v>52.344523255817201</v>
          </cell>
          <cell r="J583">
            <v>17727774.528240263</v>
          </cell>
          <cell r="K583">
            <v>0.93269018973962692</v>
          </cell>
          <cell r="L583">
            <v>43.56395346745763</v>
          </cell>
          <cell r="M583">
            <v>21101857.36567656</v>
          </cell>
          <cell r="N583">
            <v>0.73460702938244982</v>
          </cell>
          <cell r="O583">
            <v>73.754761292658131</v>
          </cell>
          <cell r="P583"/>
          <cell r="Q583">
            <v>18156.753206467747</v>
          </cell>
        </row>
        <row r="584">
          <cell r="D584">
            <v>39664</v>
          </cell>
          <cell r="E584" t="str">
            <v/>
          </cell>
          <cell r="F584">
            <v>22016.322407138327</v>
          </cell>
          <cell r="G584">
            <v>69713.66164738599</v>
          </cell>
          <cell r="H584">
            <v>0.95988612135996854</v>
          </cell>
          <cell r="I584">
            <v>41.431289355108404</v>
          </cell>
          <cell r="J584">
            <v>17749790.850647401</v>
          </cell>
          <cell r="K584">
            <v>0.93295729182197185</v>
          </cell>
          <cell r="L584">
            <v>43.530109509354887</v>
          </cell>
          <cell r="M584">
            <v>21115700.883201104</v>
          </cell>
          <cell r="N584">
            <v>0.73508511115388009</v>
          </cell>
          <cell r="O584">
            <v>73.697049736471669</v>
          </cell>
          <cell r="P584"/>
          <cell r="Q584">
            <v>18156.753206467747</v>
          </cell>
        </row>
        <row r="585">
          <cell r="D585">
            <v>39665</v>
          </cell>
          <cell r="E585" t="str">
            <v/>
          </cell>
          <cell r="F585">
            <v>17821.641293968976</v>
          </cell>
          <cell r="G585">
            <v>87535.302941354967</v>
          </cell>
          <cell r="H585">
            <v>0.96421757729430813</v>
          </cell>
          <cell r="I585">
            <v>40.906176742972967</v>
          </cell>
          <cell r="J585">
            <v>17767612.49194137</v>
          </cell>
          <cell r="K585">
            <v>0.93300361566331858</v>
          </cell>
          <cell r="L585">
            <v>43.524241377606664</v>
          </cell>
          <cell r="M585">
            <v>21116134.311084718</v>
          </cell>
          <cell r="N585">
            <v>0.73509635493914927</v>
          </cell>
          <cell r="O585">
            <v>73.695692116768996</v>
          </cell>
          <cell r="P585"/>
          <cell r="Q585">
            <v>18156.753206467747</v>
          </cell>
        </row>
        <row r="586">
          <cell r="D586">
            <v>39666</v>
          </cell>
          <cell r="E586" t="str">
            <v/>
          </cell>
          <cell r="F586">
            <v>13960.121823147794</v>
          </cell>
          <cell r="G586">
            <v>101495.42476450276</v>
          </cell>
          <cell r="H586">
            <v>0.9316590876716544</v>
          </cell>
          <cell r="I586">
            <v>44.946930126265713</v>
          </cell>
          <cell r="J586">
            <v>17781572.613764517</v>
          </cell>
          <cell r="K586">
            <v>0.93284727030358194</v>
          </cell>
          <cell r="L586">
            <v>43.544048364465468</v>
          </cell>
          <cell r="M586">
            <v>21121349.626749419</v>
          </cell>
          <cell r="N586">
            <v>0.73527406515037141</v>
          </cell>
          <cell r="O586">
            <v>73.674232677051506</v>
          </cell>
          <cell r="P586"/>
          <cell r="Q586">
            <v>18156.753206467747</v>
          </cell>
        </row>
        <row r="587">
          <cell r="D587">
            <v>39667</v>
          </cell>
          <cell r="E587" t="str">
            <v/>
          </cell>
          <cell r="F587">
            <v>9556.0132050843149</v>
          </cell>
          <cell r="G587">
            <v>111051.43796958707</v>
          </cell>
          <cell r="H587">
            <v>0.87375154346765227</v>
          </cell>
          <cell r="I587">
            <v>52.604690679338105</v>
          </cell>
          <cell r="J587">
            <v>17791128.626969602</v>
          </cell>
          <cell r="K587">
            <v>0.93246039640582024</v>
          </cell>
          <cell r="L587">
            <v>43.593081642278939</v>
          </cell>
          <cell r="M587">
            <v>21122480.860163596</v>
          </cell>
          <cell r="N587">
            <v>0.73530959963091458</v>
          </cell>
          <cell r="O587">
            <v>73.669941252172023</v>
          </cell>
          <cell r="P587"/>
          <cell r="Q587">
            <v>18156.753206467747</v>
          </cell>
        </row>
        <row r="588">
          <cell r="D588">
            <v>39668</v>
          </cell>
          <cell r="E588" t="str">
            <v/>
          </cell>
          <cell r="F588">
            <v>12437.62464757618</v>
          </cell>
          <cell r="G588">
            <v>123489.06261716326</v>
          </cell>
          <cell r="H588">
            <v>0.85015931271494027</v>
          </cell>
          <cell r="I588">
            <v>55.858356908837614</v>
          </cell>
          <cell r="J588">
            <v>17803566.251617178</v>
          </cell>
          <cell r="K588">
            <v>0.93222514422251357</v>
          </cell>
          <cell r="L588">
            <v>43.62291280943289</v>
          </cell>
          <cell r="M588">
            <v>21110651.69386974</v>
          </cell>
          <cell r="N588">
            <v>0.7348939624715779</v>
          </cell>
          <cell r="O588">
            <v>73.720127490217749</v>
          </cell>
          <cell r="P588"/>
          <cell r="Q588">
            <v>18156.753206467747</v>
          </cell>
        </row>
        <row r="589">
          <cell r="D589">
            <v>39669</v>
          </cell>
          <cell r="E589" t="str">
            <v/>
          </cell>
          <cell r="F589">
            <v>10927.529042136848</v>
          </cell>
          <cell r="G589">
            <v>134416.59165930012</v>
          </cell>
          <cell r="H589">
            <v>0.82256869833496327</v>
          </cell>
          <cell r="I589">
            <v>59.726137081868103</v>
          </cell>
          <cell r="J589">
            <v>17814493.780659314</v>
          </cell>
          <cell r="K589">
            <v>0.93191134284892418</v>
          </cell>
          <cell r="L589">
            <v>43.662721778369693</v>
          </cell>
          <cell r="M589">
            <v>21108454.608296726</v>
          </cell>
          <cell r="N589">
            <v>0.73481363531743649</v>
          </cell>
          <cell r="O589">
            <v>73.729824243777102</v>
          </cell>
          <cell r="P589"/>
          <cell r="Q589">
            <v>18156.753206467747</v>
          </cell>
        </row>
        <row r="590">
          <cell r="D590">
            <v>39670</v>
          </cell>
          <cell r="E590" t="str">
            <v/>
          </cell>
          <cell r="F590">
            <v>20102.899017163261</v>
          </cell>
          <cell r="G590">
            <v>154519.49067646338</v>
          </cell>
          <cell r="H590">
            <v>0.85103040680985231</v>
          </cell>
          <cell r="I590">
            <v>55.737196200561215</v>
          </cell>
          <cell r="J590">
            <v>17834596.679676477</v>
          </cell>
          <cell r="K590">
            <v>0.93207766327441233</v>
          </cell>
          <cell r="L590">
            <v>43.641619830761535</v>
          </cell>
          <cell r="M590">
            <v>21110893.316784319</v>
          </cell>
          <cell r="N590">
            <v>0.73489468637262167</v>
          </cell>
          <cell r="O590">
            <v>73.720040100449538</v>
          </cell>
          <cell r="P590"/>
          <cell r="Q590">
            <v>18156.753206467747</v>
          </cell>
        </row>
        <row r="591">
          <cell r="D591">
            <v>39671</v>
          </cell>
          <cell r="E591" t="str">
            <v/>
          </cell>
          <cell r="F591">
            <v>11492.036841811419</v>
          </cell>
          <cell r="G591">
            <v>166011.52751827479</v>
          </cell>
          <cell r="H591">
            <v>0.83120351284721294</v>
          </cell>
          <cell r="I591">
            <v>58.510274931577491</v>
          </cell>
          <cell r="J591">
            <v>17846088.716518287</v>
          </cell>
          <cell r="K591">
            <v>0.93179407121842539</v>
          </cell>
          <cell r="L591">
            <v>43.677603996030044</v>
          </cell>
          <cell r="M591">
            <v>21109073.578085151</v>
          </cell>
          <cell r="N591">
            <v>0.73482749586866547</v>
          </cell>
          <cell r="O591">
            <v>73.728151111799377</v>
          </cell>
          <cell r="P591"/>
          <cell r="Q591">
            <v>18156.753206467747</v>
          </cell>
        </row>
        <row r="592">
          <cell r="D592">
            <v>39672</v>
          </cell>
          <cell r="E592" t="str">
            <v/>
          </cell>
          <cell r="F592">
            <v>8923.5324891889613</v>
          </cell>
          <cell r="G592">
            <v>174935.06000746373</v>
          </cell>
          <cell r="H592">
            <v>0.80289253819321271</v>
          </cell>
          <cell r="I592">
            <v>62.507323146450631</v>
          </cell>
          <cell r="J592">
            <v>17855012.249007475</v>
          </cell>
          <cell r="K592">
            <v>0.93137703459199306</v>
          </cell>
          <cell r="L592">
            <v>43.730549952898066</v>
          </cell>
          <cell r="M592">
            <v>21106352.118992615</v>
          </cell>
          <cell r="N592">
            <v>0.73472891646294003</v>
          </cell>
          <cell r="O592">
            <v>73.74005030940728</v>
          </cell>
          <cell r="P592"/>
          <cell r="Q592">
            <v>18156.753206467747</v>
          </cell>
        </row>
        <row r="593">
          <cell r="D593">
            <v>39673</v>
          </cell>
          <cell r="E593" t="str">
            <v/>
          </cell>
          <cell r="F593">
            <v>9528.5942187185665</v>
          </cell>
          <cell r="G593">
            <v>184463.65422618229</v>
          </cell>
          <cell r="H593">
            <v>0.78150050849939046</v>
          </cell>
          <cell r="I593">
            <v>65.533868452779288</v>
          </cell>
          <cell r="J593">
            <v>17864540.843226194</v>
          </cell>
          <cell r="K593">
            <v>0.93099231935761873</v>
          </cell>
          <cell r="L593">
            <v>43.779423457524381</v>
          </cell>
          <cell r="M593">
            <v>21092628.787967928</v>
          </cell>
          <cell r="N593">
            <v>0.73424735617273507</v>
          </cell>
          <cell r="O593">
            <v>73.798161135780234</v>
          </cell>
          <cell r="P593"/>
          <cell r="Q593">
            <v>18156.753206467747</v>
          </cell>
        </row>
        <row r="594">
          <cell r="D594">
            <v>39674</v>
          </cell>
          <cell r="E594" t="str">
            <v/>
          </cell>
          <cell r="F594">
            <v>8330.2669153332481</v>
          </cell>
          <cell r="G594">
            <v>192793.92114151554</v>
          </cell>
          <cell r="H594">
            <v>0.75845026975118246</v>
          </cell>
          <cell r="I594">
            <v>68.775929721539626</v>
          </cell>
          <cell r="J594">
            <v>17872871.110141527</v>
          </cell>
          <cell r="K594">
            <v>0.93054594091646115</v>
          </cell>
          <cell r="L594">
            <v>43.836167756867972</v>
          </cell>
          <cell r="M594">
            <v>21090616.42512979</v>
          </cell>
          <cell r="N594">
            <v>0.73417346477915124</v>
          </cell>
          <cell r="O594">
            <v>73.807075288362384</v>
          </cell>
          <cell r="P594"/>
          <cell r="Q594">
            <v>18156.753206467747</v>
          </cell>
        </row>
        <row r="595">
          <cell r="D595">
            <v>39675</v>
          </cell>
          <cell r="E595" t="str">
            <v/>
          </cell>
          <cell r="F595">
            <v>11651.203266945606</v>
          </cell>
          <cell r="G595">
            <v>204445.12440846115</v>
          </cell>
          <cell r="H595">
            <v>0.75066697253498782</v>
          </cell>
          <cell r="I595">
            <v>69.861678044466572</v>
          </cell>
          <cell r="J595">
            <v>17884522.313408472</v>
          </cell>
          <cell r="K595">
            <v>0.93027314593351251</v>
          </cell>
          <cell r="L595">
            <v>43.870865518220612</v>
          </cell>
          <cell r="M595">
            <v>21094541.676112875</v>
          </cell>
          <cell r="N595">
            <v>0.73430626397847931</v>
          </cell>
          <cell r="O595">
            <v>73.791054110751006</v>
          </cell>
          <cell r="P595"/>
          <cell r="Q595">
            <v>18156.753206467747</v>
          </cell>
        </row>
        <row r="596">
          <cell r="D596">
            <v>39676</v>
          </cell>
          <cell r="E596" t="str">
            <v/>
          </cell>
          <cell r="F596">
            <v>17021.728958260428</v>
          </cell>
          <cell r="G596">
            <v>221466.8533667216</v>
          </cell>
          <cell r="H596">
            <v>0.76234325476701725</v>
          </cell>
          <cell r="I596">
            <v>68.230844589733564</v>
          </cell>
          <cell r="J596">
            <v>17901544.042366732</v>
          </cell>
          <cell r="K596">
            <v>0.93027995297044264</v>
          </cell>
          <cell r="L596">
            <v>43.869999525851689</v>
          </cell>
          <cell r="M596">
            <v>21097737.071564984</v>
          </cell>
          <cell r="N596">
            <v>0.73441365546828641</v>
          </cell>
          <cell r="O596">
            <v>73.778096620857553</v>
          </cell>
          <cell r="P596"/>
          <cell r="Q596">
            <v>18156.753206467747</v>
          </cell>
        </row>
        <row r="597">
          <cell r="D597">
            <v>39677</v>
          </cell>
          <cell r="E597" t="str">
            <v/>
          </cell>
          <cell r="F597">
            <v>24783.457820290772</v>
          </cell>
          <cell r="G597">
            <v>246250.31118701235</v>
          </cell>
          <cell r="H597">
            <v>0.79779199827453273</v>
          </cell>
          <cell r="I597">
            <v>63.229358116531188</v>
          </cell>
          <cell r="J597">
            <v>17926327.500187024</v>
          </cell>
          <cell r="K597">
            <v>0.93068971656274169</v>
          </cell>
          <cell r="L597">
            <v>43.817886419715116</v>
          </cell>
          <cell r="M597">
            <v>21104648.340131558</v>
          </cell>
          <cell r="N597">
            <v>0.73465039495290363</v>
          </cell>
          <cell r="O597">
            <v>73.749527552309004</v>
          </cell>
          <cell r="P597"/>
          <cell r="Q597">
            <v>18156.753206467747</v>
          </cell>
        </row>
        <row r="598">
          <cell r="D598">
            <v>39678</v>
          </cell>
          <cell r="E598" t="str">
            <v/>
          </cell>
          <cell r="F598">
            <v>12556.595650682557</v>
          </cell>
          <cell r="G598">
            <v>258806.9068376949</v>
          </cell>
          <cell r="H598">
            <v>0.79189056146124759</v>
          </cell>
          <cell r="I598">
            <v>64.064676263995068</v>
          </cell>
          <cell r="J598">
            <v>17938884.095837709</v>
          </cell>
          <cell r="K598">
            <v>0.93046451832427368</v>
          </cell>
          <cell r="L598">
            <v>43.84652262533222</v>
          </cell>
          <cell r="M598">
            <v>21105213.601766337</v>
          </cell>
          <cell r="N598">
            <v>0.73466622934106496</v>
          </cell>
          <cell r="O598">
            <v>73.747616462245617</v>
          </cell>
          <cell r="P598"/>
          <cell r="Q598">
            <v>18156.753206467747</v>
          </cell>
        </row>
        <row r="599">
          <cell r="D599">
            <v>39679</v>
          </cell>
          <cell r="E599" t="str">
            <v/>
          </cell>
          <cell r="F599">
            <v>9681.5442623092858</v>
          </cell>
          <cell r="G599">
            <v>268488.4511000042</v>
          </cell>
          <cell r="H599">
            <v>0.77827632230485155</v>
          </cell>
          <cell r="I599">
            <v>65.989103809866293</v>
          </cell>
          <cell r="J599">
            <v>17948565.640100017</v>
          </cell>
          <cell r="K599">
            <v>0.93009075931810337</v>
          </cell>
          <cell r="L599">
            <v>43.894072224983937</v>
          </cell>
          <cell r="M599">
            <v>21107406.189066678</v>
          </cell>
          <cell r="N599">
            <v>0.73473870999137736</v>
          </cell>
          <cell r="O599">
            <v>73.738868216609063</v>
          </cell>
          <cell r="P599"/>
          <cell r="Q599">
            <v>18156.753206467747</v>
          </cell>
        </row>
        <row r="600">
          <cell r="D600">
            <v>39680</v>
          </cell>
          <cell r="E600" t="str">
            <v/>
          </cell>
          <cell r="F600">
            <v>15603.669622995647</v>
          </cell>
          <cell r="G600">
            <v>284092.12072299985</v>
          </cell>
          <cell r="H600">
            <v>0.78233183403572792</v>
          </cell>
          <cell r="I600">
            <v>65.416427122375623</v>
          </cell>
          <cell r="J600">
            <v>17964169.309723012</v>
          </cell>
          <cell r="K600">
            <v>0.93002429775159967</v>
          </cell>
          <cell r="L600">
            <v>43.902530387768103</v>
          </cell>
          <cell r="M600">
            <v>21111663.95599205</v>
          </cell>
          <cell r="N600">
            <v>0.73488307742218839</v>
          </cell>
          <cell r="O600">
            <v>73.721441532367663</v>
          </cell>
          <cell r="P600"/>
          <cell r="Q600">
            <v>18156.753206467747</v>
          </cell>
        </row>
        <row r="601">
          <cell r="D601">
            <v>39681</v>
          </cell>
          <cell r="E601" t="str">
            <v/>
          </cell>
          <cell r="F601">
            <v>13945.242791712099</v>
          </cell>
          <cell r="G601">
            <v>298037.36351471196</v>
          </cell>
          <cell r="H601">
            <v>0.78165161161120777</v>
          </cell>
          <cell r="I601">
            <v>65.512523927165333</v>
          </cell>
          <cell r="J601">
            <v>17978114.552514724</v>
          </cell>
          <cell r="K601">
            <v>0.92987218311111686</v>
          </cell>
          <cell r="L601">
            <v>43.921892423321673</v>
          </cell>
          <cell r="M601">
            <v>21111882.984525733</v>
          </cell>
          <cell r="N601">
            <v>0.7348868582624889</v>
          </cell>
          <cell r="O601">
            <v>73.720985111281223</v>
          </cell>
          <cell r="P601"/>
          <cell r="Q601">
            <v>18156.753206467747</v>
          </cell>
        </row>
        <row r="602">
          <cell r="D602">
            <v>39682</v>
          </cell>
          <cell r="E602" t="str">
            <v/>
          </cell>
          <cell r="F602">
            <v>15758.105550188073</v>
          </cell>
          <cell r="G602">
            <v>313795.46906490001</v>
          </cell>
          <cell r="H602">
            <v>0.78557164102225263</v>
          </cell>
          <cell r="I602">
            <v>64.958526110460241</v>
          </cell>
          <cell r="J602">
            <v>17993872.658064913</v>
          </cell>
          <cell r="K602">
            <v>0.92981403164265386</v>
          </cell>
          <cell r="L602">
            <v>43.929295501643551</v>
          </cell>
          <cell r="M602">
            <v>21118407.774093736</v>
          </cell>
          <cell r="N602">
            <v>0.73511013614380016</v>
          </cell>
          <cell r="O602">
            <v>73.694028098358316</v>
          </cell>
          <cell r="P602"/>
          <cell r="Q602">
            <v>18156.753206467747</v>
          </cell>
        </row>
        <row r="603">
          <cell r="D603">
            <v>39683</v>
          </cell>
          <cell r="E603" t="str">
            <v/>
          </cell>
          <cell r="F603">
            <v>9312.4237691517683</v>
          </cell>
          <cell r="G603">
            <v>323107.8928340518</v>
          </cell>
          <cell r="H603">
            <v>0.77371593334485778</v>
          </cell>
          <cell r="I603">
            <v>66.632228157826574</v>
          </cell>
          <cell r="J603">
            <v>18003185.081834063</v>
          </cell>
          <cell r="K603">
            <v>0.92942322771904706</v>
          </cell>
          <cell r="L603">
            <v>43.979065017700322</v>
          </cell>
          <cell r="M603">
            <v>21117148.583419591</v>
          </cell>
          <cell r="N603">
            <v>0.73506246073017467</v>
          </cell>
          <cell r="O603">
            <v>73.699784593729518</v>
          </cell>
          <cell r="P603"/>
          <cell r="Q603">
            <v>18156.753206467747</v>
          </cell>
        </row>
        <row r="604">
          <cell r="D604">
            <v>39684</v>
          </cell>
          <cell r="E604" t="str">
            <v/>
          </cell>
          <cell r="F604">
            <v>17918.634592324921</v>
          </cell>
          <cell r="G604">
            <v>341026.52742637671</v>
          </cell>
          <cell r="H604">
            <v>0.78259799432114641</v>
          </cell>
          <cell r="I604">
            <v>65.378821632883088</v>
          </cell>
          <cell r="J604">
            <v>18021103.716426387</v>
          </cell>
          <cell r="K604">
            <v>0.92947703951489924</v>
          </cell>
          <cell r="L604">
            <v>43.972210188788516</v>
          </cell>
          <cell r="M604">
            <v>21108563.59794677</v>
          </cell>
          <cell r="N604">
            <v>0.73475978507171302</v>
          </cell>
          <cell r="O604">
            <v>73.736324385560607</v>
          </cell>
          <cell r="P604"/>
          <cell r="Q604">
            <v>18156.753206467747</v>
          </cell>
        </row>
        <row r="605">
          <cell r="D605">
            <v>39685</v>
          </cell>
          <cell r="E605" t="str">
            <v/>
          </cell>
          <cell r="F605">
            <v>20239.342313866699</v>
          </cell>
          <cell r="G605">
            <v>361265.86974024342</v>
          </cell>
          <cell r="H605">
            <v>0.79588209550935463</v>
          </cell>
          <cell r="I605">
            <v>63.499723759629653</v>
          </cell>
          <cell r="J605">
            <v>18041343.058740254</v>
          </cell>
          <cell r="K605">
            <v>0.92965033410516484</v>
          </cell>
          <cell r="L605">
            <v>43.950138939953945</v>
          </cell>
          <cell r="M605">
            <v>21114715.259301383</v>
          </cell>
          <cell r="N605">
            <v>0.73497007210749088</v>
          </cell>
          <cell r="O605">
            <v>73.710939147053537</v>
          </cell>
          <cell r="P605"/>
          <cell r="Q605">
            <v>18156.753206467747</v>
          </cell>
        </row>
        <row r="606">
          <cell r="D606">
            <v>39686</v>
          </cell>
          <cell r="E606" t="str">
            <v/>
          </cell>
          <cell r="F606">
            <v>11937.552390173703</v>
          </cell>
          <cell r="G606">
            <v>373203.42213041714</v>
          </cell>
          <cell r="H606">
            <v>0.7905586208625498</v>
          </cell>
          <cell r="I606">
            <v>64.253152032668154</v>
          </cell>
          <cell r="J606">
            <v>18053280.611130428</v>
          </cell>
          <cell r="K606">
            <v>0.92939592259042891</v>
          </cell>
          <cell r="L606">
            <v>43.982543509094526</v>
          </cell>
          <cell r="M606">
            <v>21105763.34506901</v>
          </cell>
          <cell r="N606">
            <v>0.73465462795106873</v>
          </cell>
          <cell r="O606">
            <v>73.749016664607552</v>
          </cell>
          <cell r="P606"/>
          <cell r="Q606">
            <v>18156.753206467747</v>
          </cell>
        </row>
        <row r="607">
          <cell r="D607">
            <v>39687</v>
          </cell>
          <cell r="E607" t="str">
            <v/>
          </cell>
          <cell r="F607">
            <v>12783.53784361185</v>
          </cell>
          <cell r="G607">
            <v>385986.95997402899</v>
          </cell>
          <cell r="H607">
            <v>0.78735516035317576</v>
          </cell>
          <cell r="I607">
            <v>64.706324063463654</v>
          </cell>
          <cell r="J607">
            <v>18066064.148974039</v>
          </cell>
          <cell r="K607">
            <v>0.9291854975110907</v>
          </cell>
          <cell r="L607">
            <v>44.009355247438528</v>
          </cell>
          <cell r="M607">
            <v>21097356.153468236</v>
          </cell>
          <cell r="N607">
            <v>0.73435814783487863</v>
          </cell>
          <cell r="O607">
            <v>73.784794155244199</v>
          </cell>
          <cell r="P607"/>
          <cell r="Q607">
            <v>18156.753206467747</v>
          </cell>
        </row>
        <row r="608">
          <cell r="D608">
            <v>39688</v>
          </cell>
          <cell r="E608" t="str">
            <v/>
          </cell>
          <cell r="F608">
            <v>16135.604831334262</v>
          </cell>
          <cell r="G608">
            <v>402122.56480536325</v>
          </cell>
          <cell r="H608">
            <v>0.79097402538380623</v>
          </cell>
          <cell r="I608">
            <v>64.194373366944404</v>
          </cell>
          <cell r="J608">
            <v>18082199.753805373</v>
          </cell>
          <cell r="K608">
            <v>0.92914770990276818</v>
          </cell>
          <cell r="L608">
            <v>44.01417096666713</v>
          </cell>
          <cell r="M608">
            <v>21088122.084139045</v>
          </cell>
          <cell r="N608">
            <v>0.73403288895635799</v>
          </cell>
          <cell r="O608">
            <v>73.824032337434261</v>
          </cell>
          <cell r="P608"/>
          <cell r="Q608">
            <v>18156.753206467747</v>
          </cell>
        </row>
        <row r="609">
          <cell r="D609">
            <v>39689</v>
          </cell>
          <cell r="E609" t="str">
            <v/>
          </cell>
          <cell r="F609">
            <v>19742.72167923587</v>
          </cell>
          <cell r="G609">
            <v>421865.28648459911</v>
          </cell>
          <cell r="H609">
            <v>0.80119384114967263</v>
          </cell>
          <cell r="I609">
            <v>62.747781865430262</v>
          </cell>
          <cell r="J609">
            <v>18101942.47548461</v>
          </cell>
          <cell r="K609">
            <v>0.92929517044943755</v>
          </cell>
          <cell r="L609">
            <v>43.995379946420023</v>
          </cell>
          <cell r="M609">
            <v>21073646.070498623</v>
          </cell>
          <cell r="N609">
            <v>0.73352517344907886</v>
          </cell>
          <cell r="O609">
            <v>73.885255930189317</v>
          </cell>
          <cell r="P609"/>
          <cell r="Q609">
            <v>18156.753206467747</v>
          </cell>
        </row>
        <row r="610">
          <cell r="D610">
            <v>39690</v>
          </cell>
          <cell r="E610" t="str">
            <v/>
          </cell>
          <cell r="F610">
            <v>15289.77671286505</v>
          </cell>
          <cell r="G610">
            <v>437155.06319746416</v>
          </cell>
          <cell r="H610">
            <v>0.80255733358344827</v>
          </cell>
          <cell r="I610">
            <v>62.554771484761886</v>
          </cell>
          <cell r="J610">
            <v>18117232.252197474</v>
          </cell>
          <cell r="K610">
            <v>0.92921396944482515</v>
          </cell>
          <cell r="L610">
            <v>44.005726922063189</v>
          </cell>
          <cell r="M610">
            <v>21078530.374981575</v>
          </cell>
          <cell r="N610">
            <v>0.73369134789433166</v>
          </cell>
          <cell r="O610">
            <v>73.865220991674462</v>
          </cell>
          <cell r="P610"/>
          <cell r="Q610">
            <v>18156.753206467747</v>
          </cell>
        </row>
        <row r="611">
          <cell r="D611">
            <v>39691</v>
          </cell>
          <cell r="E611" t="str">
            <v>*</v>
          </cell>
          <cell r="F611">
            <v>11976.754802535817</v>
          </cell>
          <cell r="G611">
            <v>449131.81799999997</v>
          </cell>
          <cell r="H611">
            <v>0.79794680230215453</v>
          </cell>
          <cell r="I611">
            <v>63.207443521146608</v>
          </cell>
          <cell r="J611">
            <v>18129209.00700001</v>
          </cell>
          <cell r="K611">
            <v>0.92896315618289971</v>
          </cell>
          <cell r="L611">
            <v>44.03769490294065</v>
          </cell>
          <cell r="M611">
            <v>21079075.515000012</v>
          </cell>
          <cell r="N611">
            <v>0.73370648584155929</v>
          </cell>
          <cell r="O611">
            <v>73.863395707739429</v>
          </cell>
          <cell r="P611"/>
          <cell r="Q611">
            <v>18156.753206467747</v>
          </cell>
        </row>
        <row r="612">
          <cell r="D612">
            <v>39692</v>
          </cell>
          <cell r="E612" t="str">
            <v/>
          </cell>
          <cell r="F612">
            <v>18207.5501278558</v>
          </cell>
          <cell r="G612">
            <v>18207.5501278558</v>
          </cell>
          <cell r="H612">
            <v>0.73402575256727076</v>
          </cell>
          <cell r="I612">
            <v>84.065111216202922</v>
          </cell>
          <cell r="J612">
            <v>18147416.557127867</v>
          </cell>
          <cell r="K612">
            <v>0.92871569711510238</v>
          </cell>
          <cell r="L612">
            <v>44.867779508238733</v>
          </cell>
          <cell r="M612">
            <v>21077596.055484395</v>
          </cell>
          <cell r="N612">
            <v>0.73365510244823595</v>
          </cell>
          <cell r="O612">
            <v>73.839482810331944</v>
          </cell>
          <cell r="P612"/>
          <cell r="Q612">
            <v>24805.056313316672</v>
          </cell>
        </row>
        <row r="613">
          <cell r="D613">
            <v>39693</v>
          </cell>
          <cell r="E613" t="str">
            <v/>
          </cell>
          <cell r="F613">
            <v>23128.987445860246</v>
          </cell>
          <cell r="G613">
            <v>41336.53757371605</v>
          </cell>
          <cell r="H613">
            <v>0.83322805341756878</v>
          </cell>
          <cell r="I613">
            <v>73.150708624040178</v>
          </cell>
          <cell r="J613">
            <v>18170545.544573728</v>
          </cell>
          <cell r="K613">
            <v>0.92872040662783595</v>
          </cell>
          <cell r="L613">
            <v>44.867155909901371</v>
          </cell>
          <cell r="M613">
            <v>21085823.656848487</v>
          </cell>
          <cell r="N613">
            <v>0.73394159608255605</v>
          </cell>
          <cell r="O613">
            <v>73.804929981752281</v>
          </cell>
          <cell r="P613"/>
          <cell r="Q613">
            <v>24805.056313316672</v>
          </cell>
        </row>
        <row r="614">
          <cell r="D614">
            <v>39694</v>
          </cell>
          <cell r="E614" t="str">
            <v/>
          </cell>
          <cell r="F614">
            <v>12203.643369854777</v>
          </cell>
          <cell r="G614">
            <v>53540.180943570827</v>
          </cell>
          <cell r="H614">
            <v>0.71947939790038717</v>
          </cell>
          <cell r="I614">
            <v>85.476759882829498</v>
          </cell>
          <cell r="J614">
            <v>18182749.187943581</v>
          </cell>
          <cell r="K614">
            <v>0.9281674026185136</v>
          </cell>
          <cell r="L614">
            <v>44.940410807002465</v>
          </cell>
          <cell r="M614">
            <v>21087753.665581081</v>
          </cell>
          <cell r="N614">
            <v>0.73400888727464797</v>
          </cell>
          <cell r="O614">
            <v>73.796812830400626</v>
          </cell>
          <cell r="P614"/>
          <cell r="Q614">
            <v>24805.056313316672</v>
          </cell>
        </row>
        <row r="615">
          <cell r="D615">
            <v>39695</v>
          </cell>
          <cell r="E615" t="str">
            <v/>
          </cell>
          <cell r="F615">
            <v>11002.362255725269</v>
          </cell>
          <cell r="G615">
            <v>64542.543199296095</v>
          </cell>
          <cell r="H615">
            <v>0.65049784995495286</v>
          </cell>
          <cell r="I615">
            <v>91.293479394145365</v>
          </cell>
          <cell r="J615">
            <v>18193751.550199308</v>
          </cell>
          <cell r="K615">
            <v>0.92755455351982163</v>
          </cell>
          <cell r="L615">
            <v>45.02166437746353</v>
          </cell>
          <cell r="M615">
            <v>21086021.147201002</v>
          </cell>
          <cell r="N615">
            <v>0.73394869559349341</v>
          </cell>
          <cell r="O615">
            <v>73.804073613007944</v>
          </cell>
          <cell r="P615"/>
          <cell r="Q615">
            <v>24805.056313316672</v>
          </cell>
        </row>
        <row r="616">
          <cell r="D616">
            <v>39696</v>
          </cell>
          <cell r="E616" t="str">
            <v/>
          </cell>
          <cell r="F616">
            <v>12610.608804490006</v>
          </cell>
          <cell r="G616">
            <v>77153.152003786105</v>
          </cell>
          <cell r="H616">
            <v>0.62207600764337867</v>
          </cell>
          <cell r="I616">
            <v>93.226720395920296</v>
          </cell>
          <cell r="J616">
            <v>18206362.159003798</v>
          </cell>
          <cell r="K616">
            <v>0.92702514062823704</v>
          </cell>
          <cell r="L616">
            <v>45.091915760964874</v>
          </cell>
          <cell r="M616">
            <v>21082565.982076112</v>
          </cell>
          <cell r="N616">
            <v>0.73382854310197998</v>
          </cell>
          <cell r="O616">
            <v>73.818566023633437</v>
          </cell>
          <cell r="P616"/>
          <cell r="Q616">
            <v>24805.056313316672</v>
          </cell>
        </row>
        <row r="617">
          <cell r="D617">
            <v>39697</v>
          </cell>
          <cell r="E617" t="str">
            <v/>
          </cell>
          <cell r="F617">
            <v>21138.952732728518</v>
          </cell>
          <cell r="G617">
            <v>98292.104736514622</v>
          </cell>
          <cell r="H617">
            <v>0.66043056904051589</v>
          </cell>
          <cell r="I617">
            <v>90.551838905533259</v>
          </cell>
          <cell r="J617">
            <v>18227501.111736525</v>
          </cell>
          <cell r="K617">
            <v>0.92693075881336462</v>
          </cell>
          <cell r="L617">
            <v>45.104445759118825</v>
          </cell>
          <cell r="M617">
            <v>21094792.809299383</v>
          </cell>
          <cell r="N617">
            <v>0.73425423946950408</v>
          </cell>
          <cell r="O617">
            <v>73.767212058955579</v>
          </cell>
          <cell r="P617"/>
          <cell r="Q617">
            <v>24805.056313316672</v>
          </cell>
        </row>
        <row r="618">
          <cell r="D618">
            <v>39698</v>
          </cell>
          <cell r="E618" t="str">
            <v/>
          </cell>
          <cell r="F618">
            <v>23852.679106919531</v>
          </cell>
          <cell r="G618">
            <v>122144.78384343415</v>
          </cell>
          <cell r="H618">
            <v>0.70345556221973271</v>
          </cell>
          <cell r="I618">
            <v>86.96160399282671</v>
          </cell>
          <cell r="J618">
            <v>18251353.790843446</v>
          </cell>
          <cell r="K618">
            <v>0.92697444321478961</v>
          </cell>
          <cell r="L618">
            <v>45.09864605958176</v>
          </cell>
          <cell r="M618">
            <v>21104137.730602887</v>
          </cell>
          <cell r="N618">
            <v>0.7345796243892867</v>
          </cell>
          <cell r="O618">
            <v>73.727944525633077</v>
          </cell>
          <cell r="P618"/>
          <cell r="Q618">
            <v>24805.056313316672</v>
          </cell>
        </row>
        <row r="619">
          <cell r="D619">
            <v>39699</v>
          </cell>
          <cell r="E619" t="str">
            <v/>
          </cell>
          <cell r="F619">
            <v>19877.683117498724</v>
          </cell>
          <cell r="G619">
            <v>142022.46696093288</v>
          </cell>
          <cell r="H619">
            <v>0.71569312908940907</v>
          </cell>
          <cell r="I619">
            <v>85.83441815035826</v>
          </cell>
          <cell r="J619">
            <v>18271231.473960944</v>
          </cell>
          <cell r="K619">
            <v>0.92681638423613977</v>
          </cell>
          <cell r="L619">
            <v>45.119632332272715</v>
          </cell>
          <cell r="M619">
            <v>21113262.566645011</v>
          </cell>
          <cell r="N619">
            <v>0.7348973488177154</v>
          </cell>
          <cell r="O619">
            <v>73.689589267285953</v>
          </cell>
          <cell r="P619"/>
          <cell r="Q619">
            <v>24805.056313316672</v>
          </cell>
        </row>
        <row r="620">
          <cell r="D620">
            <v>39700</v>
          </cell>
          <cell r="E620" t="str">
            <v/>
          </cell>
          <cell r="F620">
            <v>23832.173544787292</v>
          </cell>
          <cell r="G620">
            <v>165854.64050572016</v>
          </cell>
          <cell r="H620">
            <v>0.74292487615241465</v>
          </cell>
          <cell r="I620">
            <v>83.173281500164833</v>
          </cell>
          <cell r="J620">
            <v>18295063.64750573</v>
          </cell>
          <cell r="K620">
            <v>0.92685906372813387</v>
          </cell>
          <cell r="L620">
            <v>45.113965077531091</v>
          </cell>
          <cell r="M620">
            <v>21122275.157795876</v>
          </cell>
          <cell r="N620">
            <v>0.73521116639255768</v>
          </cell>
          <cell r="O620">
            <v>73.65169386419133</v>
          </cell>
          <cell r="P620"/>
          <cell r="Q620">
            <v>24805.056313316672</v>
          </cell>
        </row>
        <row r="621">
          <cell r="D621">
            <v>39701</v>
          </cell>
          <cell r="E621" t="str">
            <v/>
          </cell>
          <cell r="F621">
            <v>19496.547900915772</v>
          </cell>
          <cell r="G621">
            <v>185351.18840663595</v>
          </cell>
          <cell r="H621">
            <v>0.74723147597584594</v>
          </cell>
          <cell r="I621">
            <v>82.734344794729111</v>
          </cell>
          <cell r="J621">
            <v>18314560.195406646</v>
          </cell>
          <cell r="K621">
            <v>0.92668226159291822</v>
          </cell>
          <cell r="L621">
            <v>45.137444336938046</v>
          </cell>
          <cell r="M621">
            <v>21120939.804098278</v>
          </cell>
          <cell r="N621">
            <v>0.73516479910674737</v>
          </cell>
          <cell r="O621">
            <v>73.657293733962675</v>
          </cell>
          <cell r="P621"/>
          <cell r="Q621">
            <v>24805.056313316672</v>
          </cell>
        </row>
        <row r="622">
          <cell r="D622">
            <v>39702</v>
          </cell>
          <cell r="E622" t="str">
            <v/>
          </cell>
          <cell r="F622">
            <v>15009.9476982163</v>
          </cell>
          <cell r="G622">
            <v>200361.13610485225</v>
          </cell>
          <cell r="H622">
            <v>0.73431192845251292</v>
          </cell>
          <cell r="I622">
            <v>84.036757499397467</v>
          </cell>
          <cell r="J622">
            <v>18329570.143104862</v>
          </cell>
          <cell r="K622">
            <v>0.92627917374883673</v>
          </cell>
          <cell r="L622">
            <v>45.19099736052663</v>
          </cell>
          <cell r="M622">
            <v>21128397.765792806</v>
          </cell>
          <cell r="N622">
            <v>0.73542450421617978</v>
          </cell>
          <cell r="O622">
            <v>73.625925354604973</v>
          </cell>
          <cell r="P622"/>
          <cell r="Q622">
            <v>24805.056313316672</v>
          </cell>
        </row>
        <row r="623">
          <cell r="D623">
            <v>39703</v>
          </cell>
          <cell r="E623" t="str">
            <v/>
          </cell>
          <cell r="F623">
            <v>18305.817595246881</v>
          </cell>
          <cell r="G623">
            <v>218666.95370009914</v>
          </cell>
          <cell r="H623">
            <v>0.73461821297669272</v>
          </cell>
          <cell r="I623">
            <v>84.006387166544727</v>
          </cell>
          <cell r="J623">
            <v>18347875.96070011</v>
          </cell>
          <cell r="K623">
            <v>0.92604344244339065</v>
          </cell>
          <cell r="L623">
            <v>45.222330768438489</v>
          </cell>
          <cell r="M623">
            <v>21136545.664992586</v>
          </cell>
          <cell r="N623">
            <v>0.73570822433689609</v>
          </cell>
          <cell r="O623">
            <v>73.591647241587737</v>
          </cell>
          <cell r="P623"/>
          <cell r="Q623">
            <v>24805.056313316672</v>
          </cell>
        </row>
        <row r="624">
          <cell r="D624">
            <v>39704</v>
          </cell>
          <cell r="E624" t="str">
            <v/>
          </cell>
          <cell r="F624">
            <v>27111.793848177007</v>
          </cell>
          <cell r="G624">
            <v>245778.74754827615</v>
          </cell>
          <cell r="H624">
            <v>0.76218563122405691</v>
          </cell>
          <cell r="I624">
            <v>81.174816432940389</v>
          </cell>
          <cell r="J624">
            <v>18374987.754548285</v>
          </cell>
          <cell r="K624">
            <v>0.92625219508234646</v>
          </cell>
          <cell r="L624">
            <v>45.19458280968334</v>
          </cell>
          <cell r="M624">
            <v>21141385.422483142</v>
          </cell>
          <cell r="N624">
            <v>0.73587679671145745</v>
          </cell>
          <cell r="O624">
            <v>73.571276413156482</v>
          </cell>
          <cell r="P624"/>
          <cell r="Q624">
            <v>24805.056313316672</v>
          </cell>
        </row>
        <row r="625">
          <cell r="D625">
            <v>39705</v>
          </cell>
          <cell r="E625" t="str">
            <v/>
          </cell>
          <cell r="F625">
            <v>17428.202553237657</v>
          </cell>
          <cell r="G625">
            <v>263206.95010151382</v>
          </cell>
          <cell r="H625">
            <v>0.7579300042035908</v>
          </cell>
          <cell r="I625">
            <v>81.624056568904706</v>
          </cell>
          <cell r="J625">
            <v>18392415.957101524</v>
          </cell>
          <cell r="K625">
            <v>0.92597290239015773</v>
          </cell>
          <cell r="L625">
            <v>45.231709083153682</v>
          </cell>
          <cell r="M625">
            <v>21140457.799808368</v>
          </cell>
          <cell r="N625">
            <v>0.73584462156101582</v>
          </cell>
          <cell r="O625">
            <v>73.5751648192511</v>
          </cell>
          <cell r="P625"/>
          <cell r="Q625">
            <v>24805.056313316672</v>
          </cell>
        </row>
        <row r="626">
          <cell r="D626">
            <v>39706</v>
          </cell>
          <cell r="E626" t="str">
            <v/>
          </cell>
          <cell r="F626">
            <v>23647.587875427991</v>
          </cell>
          <cell r="G626">
            <v>286854.53797694179</v>
          </cell>
          <cell r="H626">
            <v>0.77095716387722379</v>
          </cell>
          <cell r="I626">
            <v>80.235872738564282</v>
          </cell>
          <cell r="J626">
            <v>18416063.544976953</v>
          </cell>
          <cell r="K626">
            <v>0.92600703308783727</v>
          </cell>
          <cell r="L626">
            <v>45.227171277353584</v>
          </cell>
          <cell r="M626">
            <v>21146620.492444199</v>
          </cell>
          <cell r="N626">
            <v>0.73605924196382688</v>
          </cell>
          <cell r="O626">
            <v>73.549225390212797</v>
          </cell>
          <cell r="P626"/>
          <cell r="Q626">
            <v>24805.056313316672</v>
          </cell>
        </row>
        <row r="627">
          <cell r="D627">
            <v>39707</v>
          </cell>
          <cell r="E627" t="str">
            <v/>
          </cell>
          <cell r="F627">
            <v>14368.729408631472</v>
          </cell>
          <cell r="G627">
            <v>301223.26738557324</v>
          </cell>
          <cell r="H627">
            <v>0.75897647535237733</v>
          </cell>
          <cell r="I627">
            <v>81.51397848225163</v>
          </cell>
          <cell r="J627">
            <v>18430432.274385586</v>
          </cell>
          <cell r="K627">
            <v>0.92557509509058344</v>
          </cell>
          <cell r="L627">
            <v>45.284615993192375</v>
          </cell>
          <cell r="M627">
            <v>21148052.092845157</v>
          </cell>
          <cell r="N627">
            <v>0.73610918530600566</v>
          </cell>
          <cell r="O627">
            <v>73.543188370530132</v>
          </cell>
          <cell r="P627"/>
          <cell r="Q627">
            <v>24805.056313316672</v>
          </cell>
        </row>
        <row r="628">
          <cell r="D628">
            <v>39708</v>
          </cell>
          <cell r="E628" t="str">
            <v/>
          </cell>
          <cell r="F628">
            <v>17959.013113900568</v>
          </cell>
          <cell r="G628">
            <v>319182.2804994738</v>
          </cell>
          <cell r="H628">
            <v>0.75691939689712684</v>
          </cell>
          <cell r="I628">
            <v>81.730117261001411</v>
          </cell>
          <cell r="J628">
            <v>18448391.287499487</v>
          </cell>
          <cell r="K628">
            <v>0.92532431137666993</v>
          </cell>
          <cell r="L628">
            <v>45.317985304320672</v>
          </cell>
          <cell r="M628">
            <v>21140588.851595521</v>
          </cell>
          <cell r="N628">
            <v>0.73584952210413379</v>
          </cell>
          <cell r="O628">
            <v>73.57457259048239</v>
          </cell>
          <cell r="P628"/>
          <cell r="Q628">
            <v>24805.056313316672</v>
          </cell>
        </row>
        <row r="629">
          <cell r="D629">
            <v>39709</v>
          </cell>
          <cell r="E629" t="str">
            <v/>
          </cell>
          <cell r="F629">
            <v>18661.650779073982</v>
          </cell>
          <cell r="G629">
            <v>337843.9312785478</v>
          </cell>
          <cell r="H629">
            <v>0.75666457097202378</v>
          </cell>
          <cell r="I629">
            <v>81.756822438573423</v>
          </cell>
          <cell r="J629">
            <v>18467052.93827856</v>
          </cell>
          <cell r="K629">
            <v>0.92510934963926794</v>
          </cell>
          <cell r="L629">
            <v>45.346597971653289</v>
          </cell>
          <cell r="M629">
            <v>21136606.936016548</v>
          </cell>
          <cell r="N629">
            <v>0.73571103483338562</v>
          </cell>
          <cell r="O629">
            <v>73.591307639478899</v>
          </cell>
          <cell r="P629"/>
          <cell r="Q629">
            <v>24805.056313316672</v>
          </cell>
        </row>
        <row r="630">
          <cell r="D630">
            <v>39710</v>
          </cell>
          <cell r="E630" t="str">
            <v/>
          </cell>
          <cell r="F630">
            <v>23203.638905539039</v>
          </cell>
          <cell r="G630">
            <v>361047.57018408686</v>
          </cell>
          <cell r="H630">
            <v>0.76607379777234164</v>
          </cell>
          <cell r="I630">
            <v>80.760730512169616</v>
          </cell>
          <cell r="J630">
            <v>18490256.5771841</v>
          </cell>
          <cell r="K630">
            <v>0.92512217055348944</v>
          </cell>
          <cell r="L630">
            <v>45.344891178482669</v>
          </cell>
          <cell r="M630">
            <v>21138133.829716388</v>
          </cell>
          <cell r="N630">
            <v>0.73576429506075181</v>
          </cell>
          <cell r="O630">
            <v>73.58487184483333</v>
          </cell>
          <cell r="P630"/>
          <cell r="Q630">
            <v>24805.056313316672</v>
          </cell>
        </row>
        <row r="631">
          <cell r="D631">
            <v>39711</v>
          </cell>
          <cell r="E631" t="str">
            <v/>
          </cell>
          <cell r="F631">
            <v>12836.770871248933</v>
          </cell>
          <cell r="G631">
            <v>373884.34105533577</v>
          </cell>
          <cell r="H631">
            <v>0.75364541876612201</v>
          </cell>
          <cell r="I631">
            <v>82.072042947101252</v>
          </cell>
          <cell r="J631">
            <v>18503093.348055348</v>
          </cell>
          <cell r="K631">
            <v>0.92461691757129638</v>
          </cell>
          <cell r="L631">
            <v>45.412177722195565</v>
          </cell>
          <cell r="M631">
            <v>21132569.72622066</v>
          </cell>
          <cell r="N631">
            <v>0.73557073581719001</v>
          </cell>
          <cell r="O631">
            <v>73.608259326249154</v>
          </cell>
          <cell r="P631"/>
          <cell r="Q631">
            <v>24805.056313316672</v>
          </cell>
        </row>
        <row r="632">
          <cell r="D632">
            <v>39712</v>
          </cell>
          <cell r="E632" t="str">
            <v/>
          </cell>
          <cell r="F632">
            <v>20372.549900987528</v>
          </cell>
          <cell r="G632">
            <v>394256.8909563233</v>
          </cell>
          <cell r="H632">
            <v>0.75686736717899983</v>
          </cell>
          <cell r="I632">
            <v>81.735571108510413</v>
          </cell>
          <cell r="J632">
            <v>18523465.897956334</v>
          </cell>
          <cell r="K632">
            <v>0.92448901934164629</v>
          </cell>
          <cell r="L632">
            <v>45.429218365732105</v>
          </cell>
          <cell r="M632">
            <v>21134403.994616657</v>
          </cell>
          <cell r="N632">
            <v>0.73563469496851397</v>
          </cell>
          <cell r="O632">
            <v>73.600531722295955</v>
          </cell>
          <cell r="P632"/>
          <cell r="Q632">
            <v>24805.056313316672</v>
          </cell>
        </row>
        <row r="633">
          <cell r="D633">
            <v>39713</v>
          </cell>
          <cell r="E633" t="str">
            <v/>
          </cell>
          <cell r="F633">
            <v>24364.132673237658</v>
          </cell>
          <cell r="G633">
            <v>418621.02362956095</v>
          </cell>
          <cell r="H633">
            <v>0.76711087072125905</v>
          </cell>
          <cell r="I633">
            <v>80.649707998079307</v>
          </cell>
          <cell r="J633">
            <v>18547830.030629572</v>
          </cell>
          <cell r="K633">
            <v>0.92456040726921129</v>
          </cell>
          <cell r="L633">
            <v>45.419706531978598</v>
          </cell>
          <cell r="M633">
            <v>21137980.756452892</v>
          </cell>
          <cell r="N633">
            <v>0.73575930590082339</v>
          </cell>
          <cell r="O633">
            <v>73.585474733014024</v>
          </cell>
          <cell r="P633"/>
          <cell r="Q633">
            <v>24805.056313316672</v>
          </cell>
        </row>
        <row r="634">
          <cell r="D634">
            <v>39714</v>
          </cell>
          <cell r="E634" t="str">
            <v/>
          </cell>
          <cell r="F634">
            <v>17484.971355749192</v>
          </cell>
          <cell r="G634">
            <v>436105.99498531013</v>
          </cell>
          <cell r="H634">
            <v>0.76440585247021853</v>
          </cell>
          <cell r="I634">
            <v>80.938784546759507</v>
          </cell>
          <cell r="J634">
            <v>18565315.001985319</v>
          </cell>
          <cell r="K634">
            <v>0.92428913430001869</v>
          </cell>
          <cell r="L634">
            <v>45.455856647427396</v>
          </cell>
          <cell r="M634">
            <v>21131718.310175978</v>
          </cell>
          <cell r="N634">
            <v>0.73554143902893565</v>
          </cell>
          <cell r="O634">
            <v>73.611798830635777</v>
          </cell>
          <cell r="P634"/>
          <cell r="Q634">
            <v>24805.056313316672</v>
          </cell>
        </row>
        <row r="635">
          <cell r="D635">
            <v>39715</v>
          </cell>
          <cell r="E635" t="str">
            <v/>
          </cell>
          <cell r="F635">
            <v>23749.360757184353</v>
          </cell>
          <cell r="G635">
            <v>459855.35574249446</v>
          </cell>
          <cell r="H635">
            <v>0.77244895478497577</v>
          </cell>
          <cell r="I635">
            <v>80.07449867041575</v>
          </cell>
          <cell r="J635">
            <v>18589064.362742502</v>
          </cell>
          <cell r="K635">
            <v>0.92433002350393656</v>
          </cell>
          <cell r="L635">
            <v>45.450406789257556</v>
          </cell>
          <cell r="M635">
            <v>21135071.78439578</v>
          </cell>
          <cell r="N635">
            <v>0.73565827790923122</v>
          </cell>
          <cell r="O635">
            <v>73.597682288151447</v>
          </cell>
          <cell r="P635"/>
          <cell r="Q635">
            <v>24805.056313316672</v>
          </cell>
        </row>
        <row r="636">
          <cell r="D636">
            <v>39716</v>
          </cell>
          <cell r="E636" t="str">
            <v/>
          </cell>
          <cell r="F636">
            <v>23153.501166482147</v>
          </cell>
          <cell r="G636">
            <v>483008.85690897662</v>
          </cell>
          <cell r="H636">
            <v>0.77888774096379954</v>
          </cell>
          <cell r="I636">
            <v>79.372571217821559</v>
          </cell>
          <cell r="J636">
            <v>18612217.863908984</v>
          </cell>
          <cell r="K636">
            <v>0.92434121970577932</v>
          </cell>
          <cell r="L636">
            <v>45.448914576728171</v>
          </cell>
          <cell r="M636">
            <v>21139668.138268948</v>
          </cell>
          <cell r="N636">
            <v>0.73581837832246677</v>
          </cell>
          <cell r="O636">
            <v>73.578336256725692</v>
          </cell>
          <cell r="P636"/>
          <cell r="Q636">
            <v>24805.056313316672</v>
          </cell>
        </row>
        <row r="637">
          <cell r="D637">
            <v>39717</v>
          </cell>
          <cell r="E637" t="str">
            <v/>
          </cell>
          <cell r="F637">
            <v>21580.877670449343</v>
          </cell>
          <cell r="G637">
            <v>504589.73457942595</v>
          </cell>
          <cell r="H637">
            <v>0.78239280083412666</v>
          </cell>
          <cell r="I637">
            <v>78.986869604503312</v>
          </cell>
          <cell r="J637">
            <v>18633798.741579432</v>
          </cell>
          <cell r="K637">
            <v>0.92427438302688059</v>
          </cell>
          <cell r="L637">
            <v>45.45782282962859</v>
          </cell>
          <cell r="M637">
            <v>21144909.25783224</v>
          </cell>
          <cell r="N637">
            <v>0.73600092145115215</v>
          </cell>
          <cell r="O637">
            <v>73.556274651292199</v>
          </cell>
          <cell r="P637"/>
          <cell r="Q637">
            <v>24805.056313316672</v>
          </cell>
        </row>
        <row r="638">
          <cell r="D638">
            <v>39718</v>
          </cell>
          <cell r="E638" t="str">
            <v/>
          </cell>
          <cell r="F638">
            <v>21184.291035386985</v>
          </cell>
          <cell r="G638">
            <v>525774.02561481297</v>
          </cell>
          <cell r="H638">
            <v>0.78504607342308985</v>
          </cell>
          <cell r="I638">
            <v>78.693265740958722</v>
          </cell>
          <cell r="J638">
            <v>18654983.03261482</v>
          </cell>
          <cell r="K638">
            <v>0.92418806328365999</v>
          </cell>
          <cell r="L638">
            <v>45.469329152536716</v>
          </cell>
          <cell r="M638">
            <v>21148016.400783204</v>
          </cell>
          <cell r="N638">
            <v>0.73610918628477939</v>
          </cell>
          <cell r="O638">
            <v>73.5431882522157</v>
          </cell>
          <cell r="P638"/>
          <cell r="Q638">
            <v>24805.056313316672</v>
          </cell>
        </row>
        <row r="639">
          <cell r="D639">
            <v>39719</v>
          </cell>
          <cell r="E639" t="str">
            <v/>
          </cell>
          <cell r="F639">
            <v>7795.1343986468482</v>
          </cell>
          <cell r="G639">
            <v>533569.16001345986</v>
          </cell>
          <cell r="H639">
            <v>0.76823213736555129</v>
          </cell>
          <cell r="I639">
            <v>80.529403234647631</v>
          </cell>
          <cell r="J639">
            <v>18662778.167013466</v>
          </cell>
          <cell r="K639">
            <v>0.92343945623578538</v>
          </cell>
          <cell r="L639">
            <v>45.569178569647903</v>
          </cell>
          <cell r="M639">
            <v>21133269.154030375</v>
          </cell>
          <cell r="N639">
            <v>0.73559598471974574</v>
          </cell>
          <cell r="O639">
            <v>73.6052087879211</v>
          </cell>
          <cell r="P639"/>
          <cell r="Q639">
            <v>24805.056313316672</v>
          </cell>
        </row>
        <row r="640">
          <cell r="D640">
            <v>39720</v>
          </cell>
          <cell r="E640" t="str">
            <v/>
          </cell>
          <cell r="F640">
            <v>20112.036475899542</v>
          </cell>
          <cell r="G640">
            <v>553681.19648935937</v>
          </cell>
          <cell r="H640">
            <v>0.76970012928805032</v>
          </cell>
          <cell r="I640">
            <v>80.371477927828707</v>
          </cell>
          <cell r="J640">
            <v>18682890.203489367</v>
          </cell>
          <cell r="K640">
            <v>0.92330138120869265</v>
          </cell>
          <cell r="L640">
            <v>45.587606974796323</v>
          </cell>
          <cell r="M640">
            <v>21133991.633945305</v>
          </cell>
          <cell r="N640">
            <v>0.73562124538481932</v>
          </cell>
          <cell r="O640">
            <v>73.602156753415287</v>
          </cell>
          <cell r="P640"/>
          <cell r="Q640">
            <v>24805.056313316672</v>
          </cell>
        </row>
        <row r="641">
          <cell r="D641">
            <v>39721</v>
          </cell>
          <cell r="E641" t="str">
            <v>*</v>
          </cell>
          <cell r="F641">
            <v>16195.309510640698</v>
          </cell>
          <cell r="G641">
            <v>569876.50600000005</v>
          </cell>
          <cell r="H641">
            <v>0.76580691022802994</v>
          </cell>
          <cell r="I641">
            <v>80.789262927356191</v>
          </cell>
          <cell r="J641">
            <v>18699085.513000008</v>
          </cell>
          <cell r="K641">
            <v>0.92297031810954167</v>
          </cell>
          <cell r="L641">
            <v>45.631807931894762</v>
          </cell>
          <cell r="M641">
            <v>21118078.875000004</v>
          </cell>
          <cell r="N641">
            <v>0.73506747502467618</v>
          </cell>
          <cell r="O641">
            <v>73.669046929989946</v>
          </cell>
          <cell r="P641"/>
          <cell r="Q641">
            <v>24805.056313316672</v>
          </cell>
        </row>
        <row r="642">
          <cell r="D642">
            <v>39722</v>
          </cell>
          <cell r="E642" t="str">
            <v/>
          </cell>
          <cell r="F642">
            <v>17530.605997539715</v>
          </cell>
          <cell r="G642">
            <v>17530.605997539715</v>
          </cell>
          <cell r="H642">
            <v>0.33589091221379891</v>
          </cell>
          <cell r="I642">
            <v>97.379267418170627</v>
          </cell>
          <cell r="J642">
            <v>18716616.118997548</v>
          </cell>
          <cell r="K642">
            <v>0.92146181735293486</v>
          </cell>
          <cell r="L642">
            <v>47.143696967877993</v>
          </cell>
          <cell r="M642">
            <v>21084843.44075359</v>
          </cell>
          <cell r="N642">
            <v>0.73403074918135347</v>
          </cell>
          <cell r="O642">
            <v>74.100145131214589</v>
          </cell>
          <cell r="P642"/>
          <cell r="Q642">
            <v>52191.367375790323</v>
          </cell>
        </row>
        <row r="643">
          <cell r="D643">
            <v>39723</v>
          </cell>
          <cell r="E643" t="str">
            <v/>
          </cell>
          <cell r="F643">
            <v>14936.569548010975</v>
          </cell>
          <cell r="G643">
            <v>32467.17554555069</v>
          </cell>
          <cell r="H643">
            <v>0.31103970999436809</v>
          </cell>
          <cell r="I643">
            <v>98.186823480846073</v>
          </cell>
          <cell r="J643">
            <v>18731552.688545559</v>
          </cell>
          <cell r="K643">
            <v>0.91983366587833015</v>
          </cell>
          <cell r="L643">
            <v>47.38946369519914</v>
          </cell>
          <cell r="M643">
            <v>21026512.789828982</v>
          </cell>
          <cell r="N643">
            <v>0.7321198962672113</v>
          </cell>
          <cell r="O643">
            <v>74.334958614033866</v>
          </cell>
          <cell r="P643"/>
          <cell r="Q643">
            <v>52191.367375790323</v>
          </cell>
        </row>
        <row r="644">
          <cell r="D644">
            <v>39724</v>
          </cell>
          <cell r="E644" t="str">
            <v/>
          </cell>
          <cell r="F644">
            <v>7215.9489321728506</v>
          </cell>
          <cell r="G644">
            <v>39683.124477723541</v>
          </cell>
          <cell r="H644">
            <v>0.25344628478496295</v>
          </cell>
          <cell r="I644">
            <v>99.387521840722826</v>
          </cell>
          <cell r="J644">
            <v>18738768.637477733</v>
          </cell>
          <cell r="K644">
            <v>0.91783567825329559</v>
          </cell>
          <cell r="L644">
            <v>47.691786984614595</v>
          </cell>
          <cell r="M644">
            <v>20975755.972308688</v>
          </cell>
          <cell r="N644">
            <v>0.73047217333266723</v>
          </cell>
          <cell r="O644">
            <v>74.537033310119227</v>
          </cell>
          <cell r="P644"/>
          <cell r="Q644">
            <v>52191.367375790323</v>
          </cell>
        </row>
        <row r="645">
          <cell r="D645">
            <v>39725</v>
          </cell>
          <cell r="E645" t="str">
            <v/>
          </cell>
          <cell r="F645">
            <v>16590.602811814097</v>
          </cell>
          <cell r="G645">
            <v>56273.727289537637</v>
          </cell>
          <cell r="H645">
            <v>0.26955476604183093</v>
          </cell>
          <cell r="I645">
            <v>99.137227963922854</v>
          </cell>
          <cell r="J645">
            <v>18755359.240289547</v>
          </cell>
          <cell r="K645">
            <v>0.91630588486317688</v>
          </cell>
          <cell r="L645">
            <v>47.923802173507866</v>
          </cell>
          <cell r="M645">
            <v>20940502.855891511</v>
          </cell>
          <cell r="N645">
            <v>0.72936390927556116</v>
          </cell>
          <cell r="O645">
            <v>74.672734527252985</v>
          </cell>
          <cell r="P645"/>
          <cell r="Q645">
            <v>52191.367375790323</v>
          </cell>
        </row>
        <row r="646">
          <cell r="D646">
            <v>39726</v>
          </cell>
          <cell r="E646" t="str">
            <v/>
          </cell>
          <cell r="F646">
            <v>23294.112672519044</v>
          </cell>
          <cell r="G646">
            <v>79567.839962056678</v>
          </cell>
          <cell r="H646">
            <v>0.30490804883171274</v>
          </cell>
          <cell r="I646">
            <v>98.357510951135211</v>
          </cell>
          <cell r="J646">
            <v>18778653.352962065</v>
          </cell>
          <cell r="K646">
            <v>0.91511054469344211</v>
          </cell>
          <cell r="L646">
            <v>48.105411937548759</v>
          </cell>
          <cell r="M646">
            <v>20915033.325497974</v>
          </cell>
          <cell r="N646">
            <v>0.72859610321361201</v>
          </cell>
          <cell r="O646">
            <v>74.766645527540234</v>
          </cell>
          <cell r="P646"/>
          <cell r="Q646">
            <v>52191.367375790323</v>
          </cell>
        </row>
        <row r="647">
          <cell r="D647">
            <v>39727</v>
          </cell>
          <cell r="E647" t="str">
            <v/>
          </cell>
          <cell r="F647">
            <v>17047.451249304097</v>
          </cell>
          <cell r="G647">
            <v>96615.291211360774</v>
          </cell>
          <cell r="H647">
            <v>0.30852896455623774</v>
          </cell>
          <cell r="I647">
            <v>98.258047912906505</v>
          </cell>
          <cell r="J647">
            <v>18795700.804211371</v>
          </cell>
          <cell r="K647">
            <v>0.91361763300017806</v>
          </cell>
          <cell r="L647">
            <v>48.332620538983129</v>
          </cell>
          <cell r="M647">
            <v>20889148.366122648</v>
          </cell>
          <cell r="N647">
            <v>0.72781357136329627</v>
          </cell>
          <cell r="O647">
            <v>74.862270015810552</v>
          </cell>
          <cell r="P647"/>
          <cell r="Q647">
            <v>52191.367375790323</v>
          </cell>
        </row>
        <row r="648">
          <cell r="D648">
            <v>39728</v>
          </cell>
          <cell r="E648" t="str">
            <v/>
          </cell>
          <cell r="F648">
            <v>20325.147577293617</v>
          </cell>
          <cell r="G648">
            <v>116940.4387886544</v>
          </cell>
          <cell r="H648">
            <v>0.32008697625264698</v>
          </cell>
          <cell r="I648">
            <v>97.914606689170668</v>
          </cell>
          <cell r="J648">
            <v>18816025.951788664</v>
          </cell>
          <cell r="K648">
            <v>0.91229119533721426</v>
          </cell>
          <cell r="L648">
            <v>48.534850659653614</v>
          </cell>
          <cell r="M648">
            <v>20867367.579967976</v>
          </cell>
          <cell r="N648">
            <v>0.72717380293747758</v>
          </cell>
          <cell r="O648">
            <v>74.940382643764309</v>
          </cell>
          <cell r="P648"/>
          <cell r="Q648">
            <v>52191.367375790323</v>
          </cell>
        </row>
        <row r="649">
          <cell r="D649">
            <v>39729</v>
          </cell>
          <cell r="E649" t="str">
            <v/>
          </cell>
          <cell r="F649">
            <v>20804.713254381284</v>
          </cell>
          <cell r="G649">
            <v>137745.15204303569</v>
          </cell>
          <cell r="H649">
            <v>0.3299040602137267</v>
          </cell>
          <cell r="I649">
            <v>97.591141088945719</v>
          </cell>
          <cell r="J649">
            <v>18836830.665043045</v>
          </cell>
          <cell r="K649">
            <v>0.91099464675347885</v>
          </cell>
          <cell r="L649">
            <v>48.732844770406615</v>
          </cell>
          <cell r="M649">
            <v>20868812.929185312</v>
          </cell>
          <cell r="N649">
            <v>0.72734332823441927</v>
          </cell>
          <cell r="O649">
            <v>74.919690267345416</v>
          </cell>
          <cell r="P649"/>
          <cell r="Q649">
            <v>52191.367375790323</v>
          </cell>
        </row>
        <row r="650">
          <cell r="D650">
            <v>39730</v>
          </cell>
          <cell r="E650" t="str">
            <v/>
          </cell>
          <cell r="F650">
            <v>22017.897924411409</v>
          </cell>
          <cell r="G650">
            <v>159763.04996744709</v>
          </cell>
          <cell r="H650">
            <v>0.34012233993733726</v>
          </cell>
          <cell r="I650">
            <v>97.222762519687208</v>
          </cell>
          <cell r="J650">
            <v>18858848.562967457</v>
          </cell>
          <cell r="K650">
            <v>0.90976315174826128</v>
          </cell>
          <cell r="L650">
            <v>48.921194809939109</v>
          </cell>
          <cell r="M650">
            <v>20845576.607410781</v>
          </cell>
          <cell r="N650">
            <v>0.72665253477574621</v>
          </cell>
          <cell r="O650">
            <v>75.003982486340973</v>
          </cell>
          <cell r="P650"/>
          <cell r="Q650">
            <v>52191.367375790323</v>
          </cell>
        </row>
        <row r="651">
          <cell r="D651">
            <v>39731</v>
          </cell>
          <cell r="E651" t="str">
            <v/>
          </cell>
          <cell r="F651">
            <v>14157.30101519956</v>
          </cell>
          <cell r="G651">
            <v>173920.35098264666</v>
          </cell>
          <cell r="H651">
            <v>0.33323585820309815</v>
          </cell>
          <cell r="I651">
            <v>97.474606498622947</v>
          </cell>
          <cell r="J651">
            <v>18873005.863982655</v>
          </cell>
          <cell r="K651">
            <v>0.90815959436323934</v>
          </cell>
          <cell r="L651">
            <v>49.166867652577629</v>
          </cell>
          <cell r="M651">
            <v>20828373.253958121</v>
          </cell>
          <cell r="N651">
            <v>0.72617185158733044</v>
          </cell>
          <cell r="O651">
            <v>75.062594928884536</v>
          </cell>
          <cell r="P651"/>
          <cell r="Q651">
            <v>52191.367375790323</v>
          </cell>
        </row>
        <row r="652">
          <cell r="D652">
            <v>39732</v>
          </cell>
          <cell r="E652" t="str">
            <v/>
          </cell>
          <cell r="F652">
            <v>13764.519574164791</v>
          </cell>
          <cell r="G652">
            <v>187684.87055681145</v>
          </cell>
          <cell r="H652">
            <v>0.32691730103290406</v>
          </cell>
          <cell r="I652">
            <v>97.692684715368003</v>
          </cell>
          <cell r="J652">
            <v>18886770.38355682</v>
          </cell>
          <cell r="K652">
            <v>0.90654521812271893</v>
          </cell>
          <cell r="L652">
            <v>49.414668564050878</v>
          </cell>
          <cell r="M652">
            <v>20815073.616839349</v>
          </cell>
          <cell r="N652">
            <v>0.72582713442099611</v>
          </cell>
          <cell r="O652">
            <v>75.104607090863524</v>
          </cell>
          <cell r="P652"/>
          <cell r="Q652">
            <v>52191.367375790323</v>
          </cell>
        </row>
        <row r="653">
          <cell r="D653">
            <v>39733</v>
          </cell>
          <cell r="E653" t="str">
            <v/>
          </cell>
          <cell r="F653">
            <v>33401.672116362679</v>
          </cell>
          <cell r="G653">
            <v>221086.54267317412</v>
          </cell>
          <cell r="H653">
            <v>0.35300624379969797</v>
          </cell>
          <cell r="I653">
            <v>96.711442310400471</v>
          </cell>
          <cell r="J653">
            <v>18920172.055673182</v>
          </cell>
          <cell r="K653">
            <v>0.90587911755206851</v>
          </cell>
          <cell r="L653">
            <v>49.517048356871449</v>
          </cell>
          <cell r="M653">
            <v>20810671.814592414</v>
          </cell>
          <cell r="N653">
            <v>0.72579262494679586</v>
          </cell>
          <cell r="O653">
            <v>75.108811931698398</v>
          </cell>
          <cell r="P653"/>
          <cell r="Q653">
            <v>52191.367375790323</v>
          </cell>
        </row>
        <row r="654">
          <cell r="D654">
            <v>39734</v>
          </cell>
          <cell r="E654" t="str">
            <v/>
          </cell>
          <cell r="F654">
            <v>27635.37770703885</v>
          </cell>
          <cell r="G654">
            <v>248721.92038021298</v>
          </cell>
          <cell r="H654">
            <v>0.36658275833442494</v>
          </cell>
          <cell r="I654">
            <v>96.115502226427054</v>
          </cell>
          <cell r="J654">
            <v>18947807.43338022</v>
          </cell>
          <cell r="K654">
            <v>0.90494094139117964</v>
          </cell>
          <cell r="L654">
            <v>49.661379226624724</v>
          </cell>
          <cell r="M654">
            <v>20818127.454869013</v>
          </cell>
          <cell r="N654">
            <v>0.72617171192737429</v>
          </cell>
          <cell r="O654">
            <v>75.062611953430647</v>
          </cell>
          <cell r="P654"/>
          <cell r="Q654">
            <v>52191.367375790323</v>
          </cell>
        </row>
        <row r="655">
          <cell r="D655">
            <v>39735</v>
          </cell>
          <cell r="E655" t="str">
            <v/>
          </cell>
          <cell r="F655">
            <v>36715.236699469388</v>
          </cell>
          <cell r="G655">
            <v>285437.15707968234</v>
          </cell>
          <cell r="H655">
            <v>0.39064637291514748</v>
          </cell>
          <cell r="I655">
            <v>94.914985737576885</v>
          </cell>
          <cell r="J655">
            <v>18984522.670079689</v>
          </cell>
          <cell r="K655">
            <v>0.9044400034534259</v>
          </cell>
          <cell r="L655">
            <v>49.738507733613211</v>
          </cell>
          <cell r="M655">
            <v>20835926.45827027</v>
          </cell>
          <cell r="N655">
            <v>0.72691177654295136</v>
          </cell>
          <cell r="O655">
            <v>74.972357451617967</v>
          </cell>
          <cell r="P655"/>
          <cell r="Q655">
            <v>52191.367375790323</v>
          </cell>
        </row>
        <row r="656">
          <cell r="D656">
            <v>39736</v>
          </cell>
          <cell r="E656" t="str">
            <v/>
          </cell>
          <cell r="F656">
            <v>23653.856648185603</v>
          </cell>
          <cell r="G656">
            <v>309091.01372786792</v>
          </cell>
          <cell r="H656">
            <v>0.39481754584985757</v>
          </cell>
          <cell r="I656">
            <v>94.688282325774068</v>
          </cell>
          <cell r="J656">
            <v>19008176.526727874</v>
          </cell>
          <cell r="K656">
            <v>0.90332083773540617</v>
          </cell>
          <cell r="L656">
            <v>49.910981205020221</v>
          </cell>
          <cell r="M656">
            <v>20831291.145856474</v>
          </cell>
          <cell r="N656">
            <v>0.7268692801084794</v>
          </cell>
          <cell r="O656">
            <v>74.97754229349998</v>
          </cell>
          <cell r="P656"/>
          <cell r="Q656">
            <v>52191.367375790323</v>
          </cell>
        </row>
        <row r="657">
          <cell r="D657">
            <v>39737</v>
          </cell>
          <cell r="E657" t="str">
            <v/>
          </cell>
          <cell r="F657">
            <v>30985.918661660773</v>
          </cell>
          <cell r="G657">
            <v>340076.93238952867</v>
          </cell>
          <cell r="H657">
            <v>0.40724758409385664</v>
          </cell>
          <cell r="I657">
            <v>93.980627529026577</v>
          </cell>
          <cell r="J657">
            <v>19039162.445389535</v>
          </cell>
          <cell r="K657">
            <v>0.90255478763198038</v>
          </cell>
          <cell r="L657">
            <v>50.029160784031276</v>
          </cell>
          <cell r="M657">
            <v>20838574.359482218</v>
          </cell>
          <cell r="N657">
            <v>0.7272427128288842</v>
          </cell>
          <cell r="O657">
            <v>74.931971963459716</v>
          </cell>
          <cell r="P657"/>
          <cell r="Q657">
            <v>52191.367375790323</v>
          </cell>
        </row>
        <row r="658">
          <cell r="D658">
            <v>39738</v>
          </cell>
          <cell r="E658" t="str">
            <v/>
          </cell>
          <cell r="F658">
            <v>33325.837125048623</v>
          </cell>
          <cell r="G658">
            <v>373402.76951457729</v>
          </cell>
          <cell r="H658">
            <v>0.42085252599003242</v>
          </cell>
          <cell r="I658">
            <v>93.151985318105574</v>
          </cell>
          <cell r="J658">
            <v>19072488.282514583</v>
          </cell>
          <cell r="K658">
            <v>0.9019031692792483</v>
          </cell>
          <cell r="L658">
            <v>50.129765638335641</v>
          </cell>
          <cell r="M658">
            <v>20845293.197892722</v>
          </cell>
          <cell r="N658">
            <v>0.72759656881721224</v>
          </cell>
          <cell r="O658">
            <v>74.888771692021038</v>
          </cell>
          <cell r="P658"/>
          <cell r="Q658">
            <v>52191.367375790323</v>
          </cell>
        </row>
        <row r="659">
          <cell r="D659">
            <v>39739</v>
          </cell>
          <cell r="E659" t="str">
            <v/>
          </cell>
          <cell r="F659">
            <v>15600.256318823644</v>
          </cell>
          <cell r="G659">
            <v>389003.02583340096</v>
          </cell>
          <cell r="H659">
            <v>0.41407765880821507</v>
          </cell>
          <cell r="I659">
            <v>93.571601676146059</v>
          </cell>
          <cell r="J659">
            <v>19088088.538833406</v>
          </cell>
          <cell r="K659">
            <v>0.90041861270756096</v>
          </cell>
          <cell r="L659">
            <v>50.359237330146996</v>
          </cell>
          <cell r="M659">
            <v>20846258.690647122</v>
          </cell>
          <cell r="N659">
            <v>0.7277496897840452</v>
          </cell>
          <cell r="O659">
            <v>74.870072338742915</v>
          </cell>
          <cell r="P659"/>
          <cell r="Q659">
            <v>52191.367375790323</v>
          </cell>
        </row>
        <row r="660">
          <cell r="D660">
            <v>39740</v>
          </cell>
          <cell r="E660" t="str">
            <v/>
          </cell>
          <cell r="F660">
            <v>22391.415875680537</v>
          </cell>
          <cell r="G660">
            <v>411394.44170908147</v>
          </cell>
          <cell r="H660">
            <v>0.41486437558567973</v>
          </cell>
          <cell r="I660">
            <v>93.523580911750798</v>
          </cell>
          <cell r="J660">
            <v>19110479.954709087</v>
          </cell>
          <cell r="K660">
            <v>0.89926091216928405</v>
          </cell>
          <cell r="L660">
            <v>50.538440885182759</v>
          </cell>
          <cell r="M660">
            <v>20842173.909018915</v>
          </cell>
          <cell r="N660">
            <v>0.72772652535391302</v>
          </cell>
          <cell r="O660">
            <v>74.872901432276919</v>
          </cell>
          <cell r="P660"/>
          <cell r="Q660">
            <v>52191.367375790323</v>
          </cell>
        </row>
        <row r="661">
          <cell r="D661">
            <v>39741</v>
          </cell>
          <cell r="E661" t="str">
            <v/>
          </cell>
          <cell r="F661">
            <v>26641.987299087457</v>
          </cell>
          <cell r="G661">
            <v>438036.42900816893</v>
          </cell>
          <cell r="H661">
            <v>0.4196445226795858</v>
          </cell>
          <cell r="I661">
            <v>93.227810104429906</v>
          </cell>
          <cell r="J661">
            <v>19137121.942008175</v>
          </cell>
          <cell r="K661">
            <v>0.89830840858787719</v>
          </cell>
          <cell r="L661">
            <v>50.686046531332906</v>
          </cell>
          <cell r="M661">
            <v>20856143.795665763</v>
          </cell>
          <cell r="N661">
            <v>0.72833385463504863</v>
          </cell>
          <cell r="O661">
            <v>74.798701899646645</v>
          </cell>
          <cell r="P661"/>
          <cell r="Q661">
            <v>52191.367375790323</v>
          </cell>
        </row>
        <row r="662">
          <cell r="D662">
            <v>39742</v>
          </cell>
          <cell r="E662" t="str">
            <v/>
          </cell>
          <cell r="F662">
            <v>21514.433054572582</v>
          </cell>
          <cell r="G662">
            <v>459550.86206274154</v>
          </cell>
          <cell r="H662">
            <v>0.41929107214943301</v>
          </cell>
          <cell r="I662">
            <v>93.249913640290771</v>
          </cell>
          <cell r="J662">
            <v>19158636.375062749</v>
          </cell>
          <cell r="K662">
            <v>0.8971204583082848</v>
          </cell>
          <cell r="L662">
            <v>50.870344460773154</v>
          </cell>
          <cell r="M662">
            <v>20851877.226149969</v>
          </cell>
          <cell r="N662">
            <v>0.72830442911894067</v>
          </cell>
          <cell r="O662">
            <v>74.802298153032083</v>
          </cell>
          <cell r="P662"/>
          <cell r="Q662">
            <v>52191.367375790323</v>
          </cell>
        </row>
        <row r="663">
          <cell r="D663">
            <v>39743</v>
          </cell>
          <cell r="E663" t="str">
            <v/>
          </cell>
          <cell r="F663">
            <v>23570.722186426152</v>
          </cell>
          <cell r="G663">
            <v>483121.5842491677</v>
          </cell>
          <cell r="H663">
            <v>0.42076061838365009</v>
          </cell>
          <cell r="I663">
            <v>93.157769477695112</v>
          </cell>
          <cell r="J663">
            <v>19182207.097249176</v>
          </cell>
          <cell r="K663">
            <v>0.89603435320715685</v>
          </cell>
          <cell r="L663">
            <v>51.039039679112499</v>
          </cell>
          <cell r="M663">
            <v>20862935.878779534</v>
          </cell>
          <cell r="N663">
            <v>0.72881035390045346</v>
          </cell>
          <cell r="O663">
            <v>74.740448878482482</v>
          </cell>
          <cell r="P663"/>
          <cell r="Q663">
            <v>52191.367375790323</v>
          </cell>
        </row>
        <row r="664">
          <cell r="D664">
            <v>39744</v>
          </cell>
          <cell r="E664" t="str">
            <v/>
          </cell>
          <cell r="F664">
            <v>34340.072784764401</v>
          </cell>
          <cell r="G664">
            <v>517461.6570339321</v>
          </cell>
          <cell r="H664">
            <v>0.43107383549707373</v>
          </cell>
          <cell r="I664">
            <v>92.493203740040087</v>
          </cell>
          <cell r="J664">
            <v>19216547.170033939</v>
          </cell>
          <cell r="K664">
            <v>0.89545536267712544</v>
          </cell>
          <cell r="L664">
            <v>51.129045385374795</v>
          </cell>
          <cell r="M664">
            <v>20877431.474160403</v>
          </cell>
          <cell r="N664">
            <v>0.72943652822064475</v>
          </cell>
          <cell r="O664">
            <v>74.663848064901799</v>
          </cell>
          <cell r="P664"/>
          <cell r="Q664">
            <v>52191.367375790323</v>
          </cell>
        </row>
        <row r="665">
          <cell r="D665">
            <v>39745</v>
          </cell>
          <cell r="E665" t="str">
            <v/>
          </cell>
          <cell r="F665">
            <v>26312.954113425832</v>
          </cell>
          <cell r="G665">
            <v>543774.61114735797</v>
          </cell>
          <cell r="H665">
            <v>0.43411921556558269</v>
          </cell>
          <cell r="I665">
            <v>92.29105102778945</v>
          </cell>
          <cell r="J665">
            <v>19242860.124147367</v>
          </cell>
          <cell r="K665">
            <v>0.89450604023312164</v>
          </cell>
          <cell r="L665">
            <v>51.276733569645906</v>
          </cell>
          <cell r="M665">
            <v>20884187.222864743</v>
          </cell>
          <cell r="N665">
            <v>0.72979244137183885</v>
          </cell>
          <cell r="O665">
            <v>74.620283683457146</v>
          </cell>
          <cell r="P665"/>
          <cell r="Q665">
            <v>52191.367375790323</v>
          </cell>
        </row>
        <row r="666">
          <cell r="D666">
            <v>39746</v>
          </cell>
          <cell r="E666" t="str">
            <v/>
          </cell>
          <cell r="F666">
            <v>19987.113766500013</v>
          </cell>
          <cell r="G666">
            <v>563761.72491385799</v>
          </cell>
          <cell r="H666">
            <v>0.43207277621575885</v>
          </cell>
          <cell r="I666">
            <v>92.42718793473459</v>
          </cell>
          <cell r="J666">
            <v>19262847.237913866</v>
          </cell>
          <cell r="K666">
            <v>0.8932679674298819</v>
          </cell>
          <cell r="L666">
            <v>51.469552294461018</v>
          </cell>
          <cell r="M666">
            <v>20881919.553732466</v>
          </cell>
          <cell r="N666">
            <v>0.72983309870543778</v>
          </cell>
          <cell r="O666">
            <v>74.615306007325017</v>
          </cell>
          <cell r="P666"/>
          <cell r="Q666">
            <v>52191.367375790323</v>
          </cell>
        </row>
        <row r="667">
          <cell r="D667">
            <v>39747</v>
          </cell>
          <cell r="E667" t="str">
            <v/>
          </cell>
          <cell r="F667">
            <v>26609.956986585457</v>
          </cell>
          <cell r="G667">
            <v>590371.68190044351</v>
          </cell>
          <cell r="H667">
            <v>0.43506434668637967</v>
          </cell>
          <cell r="I667">
            <v>92.227772285471048</v>
          </cell>
          <cell r="J667">
            <v>19289457.194900449</v>
          </cell>
          <cell r="K667">
            <v>0.89234224987873501</v>
          </cell>
          <cell r="L667">
            <v>51.613876951024821</v>
          </cell>
          <cell r="M667">
            <v>20892363.398347337</v>
          </cell>
          <cell r="N667">
            <v>0.73031811591259299</v>
          </cell>
          <cell r="O667">
            <v>74.55590727019154</v>
          </cell>
          <cell r="P667"/>
          <cell r="Q667">
            <v>52191.367375790323</v>
          </cell>
        </row>
        <row r="668">
          <cell r="D668">
            <v>39748</v>
          </cell>
          <cell r="E668" t="str">
            <v/>
          </cell>
          <cell r="F668">
            <v>19672.888289093062</v>
          </cell>
          <cell r="G668">
            <v>610044.57018953655</v>
          </cell>
          <cell r="H668">
            <v>0.43291150388280192</v>
          </cell>
          <cell r="I668">
            <v>92.371538006756126</v>
          </cell>
          <cell r="J668">
            <v>19309130.083189543</v>
          </cell>
          <cell r="K668">
            <v>0.8911008515239629</v>
          </cell>
          <cell r="L668">
            <v>51.807619652421181</v>
          </cell>
          <cell r="M668">
            <v>20897604.331593532</v>
          </cell>
          <cell r="N668">
            <v>0.73062138853575664</v>
          </cell>
          <cell r="O668">
            <v>74.518749390619234</v>
          </cell>
          <cell r="P668"/>
          <cell r="Q668">
            <v>52191.367375790323</v>
          </cell>
        </row>
        <row r="669">
          <cell r="D669">
            <v>39749</v>
          </cell>
          <cell r="E669" t="str">
            <v/>
          </cell>
          <cell r="F669">
            <v>19061.609339548326</v>
          </cell>
          <cell r="G669">
            <v>629106.17952908482</v>
          </cell>
          <cell r="H669">
            <v>0.43049414050697149</v>
          </cell>
          <cell r="I669">
            <v>92.531381273971363</v>
          </cell>
          <cell r="J669">
            <v>19328191.692529093</v>
          </cell>
          <cell r="K669">
            <v>0.88983727658929168</v>
          </cell>
          <cell r="L669">
            <v>52.00505683362104</v>
          </cell>
          <cell r="M669">
            <v>20892613.85213865</v>
          </cell>
          <cell r="N669">
            <v>0.73056699173497264</v>
          </cell>
          <cell r="O669">
            <v>74.525415205678868</v>
          </cell>
          <cell r="P669"/>
          <cell r="Q669">
            <v>52191.367375790323</v>
          </cell>
        </row>
        <row r="670">
          <cell r="D670">
            <v>39750</v>
          </cell>
          <cell r="E670" t="str">
            <v/>
          </cell>
          <cell r="F670">
            <v>27915.253662012725</v>
          </cell>
          <cell r="G670">
            <v>657021.43319109757</v>
          </cell>
          <cell r="H670">
            <v>0.43409308145196124</v>
          </cell>
          <cell r="I670">
            <v>92.292797139051373</v>
          </cell>
          <cell r="J670">
            <v>19356106.946191106</v>
          </cell>
          <cell r="K670">
            <v>0.88898638910983674</v>
          </cell>
          <cell r="L670">
            <v>52.138140993306273</v>
          </cell>
          <cell r="M670">
            <v>20900821.051860664</v>
          </cell>
          <cell r="N670">
            <v>0.73097414562477991</v>
          </cell>
          <cell r="O670">
            <v>74.475512238429857</v>
          </cell>
          <cell r="P670"/>
          <cell r="Q670">
            <v>52191.367375790323</v>
          </cell>
        </row>
        <row r="671">
          <cell r="D671">
            <v>39751</v>
          </cell>
          <cell r="E671" t="str">
            <v/>
          </cell>
          <cell r="F671">
            <v>37592.500032952026</v>
          </cell>
          <cell r="G671">
            <v>694613.93322404963</v>
          </cell>
          <cell r="H671">
            <v>0.44363271050980702</v>
          </cell>
          <cell r="I671">
            <v>91.642561063062573</v>
          </cell>
          <cell r="J671">
            <v>19393699.446224056</v>
          </cell>
          <cell r="K671">
            <v>0.88858296439629558</v>
          </cell>
          <cell r="L671">
            <v>52.201275432711803</v>
          </cell>
          <cell r="M671">
            <v>20920165.460100144</v>
          </cell>
          <cell r="N671">
            <v>0.73177100425680452</v>
          </cell>
          <cell r="O671">
            <v>74.377777851755226</v>
          </cell>
          <cell r="P671"/>
          <cell r="Q671">
            <v>52191.367375790323</v>
          </cell>
        </row>
        <row r="672">
          <cell r="D672">
            <v>39752</v>
          </cell>
          <cell r="E672" t="str">
            <v>*</v>
          </cell>
          <cell r="F672">
            <v>39755.967775950485</v>
          </cell>
          <cell r="G672">
            <v>734369.90100000007</v>
          </cell>
          <cell r="H672">
            <v>0.45389406019183753</v>
          </cell>
          <cell r="I672">
            <v>90.914956469957289</v>
          </cell>
          <cell r="J672">
            <v>19433455.414000008</v>
          </cell>
          <cell r="K672">
            <v>0.8882803540694596</v>
          </cell>
          <cell r="L672">
            <v>52.248648000484231</v>
          </cell>
          <cell r="M672">
            <v>20942037.727000002</v>
          </cell>
          <cell r="N672">
            <v>0.73265656207313978</v>
          </cell>
          <cell r="O672">
            <v>74.269061269359597</v>
          </cell>
          <cell r="P672"/>
          <cell r="Q672">
            <v>52191.367375790323</v>
          </cell>
        </row>
        <row r="673">
          <cell r="D673">
            <v>39753</v>
          </cell>
          <cell r="E673" t="str">
            <v/>
          </cell>
          <cell r="F673">
            <v>54637.12782639447</v>
          </cell>
          <cell r="G673">
            <v>54637.12782639447</v>
          </cell>
          <cell r="H673">
            <v>0.62659113143489975</v>
          </cell>
          <cell r="I673">
            <v>76.963872705715957</v>
          </cell>
          <cell r="J673">
            <v>19488092.541826401</v>
          </cell>
          <cell r="K673">
            <v>0.88724148226361876</v>
          </cell>
          <cell r="L673">
            <v>56.490112059005185</v>
          </cell>
          <cell r="M673">
            <v>20976736.464762952</v>
          </cell>
          <cell r="N673">
            <v>0.7339561937274921</v>
          </cell>
          <cell r="O673">
            <v>76.869294768927077</v>
          </cell>
          <cell r="P673"/>
          <cell r="Q673">
            <v>87197.416441683294</v>
          </cell>
        </row>
        <row r="674">
          <cell r="D674">
            <v>39754</v>
          </cell>
          <cell r="E674" t="str">
            <v/>
          </cell>
          <cell r="F674">
            <v>58786.107464011351</v>
          </cell>
          <cell r="G674">
            <v>113423.23529040582</v>
          </cell>
          <cell r="H674">
            <v>0.65038185716352093</v>
          </cell>
          <cell r="I674">
            <v>74.974895174994032</v>
          </cell>
          <cell r="J674">
            <v>19546878.649290413</v>
          </cell>
          <cell r="K674">
            <v>0.8863989714056536</v>
          </cell>
          <cell r="L674">
            <v>56.634859628113531</v>
          </cell>
          <cell r="M674">
            <v>21021267.969386518</v>
          </cell>
          <cell r="N674">
            <v>0.73560020834880491</v>
          </cell>
          <cell r="O674">
            <v>76.658237468167954</v>
          </cell>
          <cell r="P674"/>
          <cell r="Q674">
            <v>87197.416441683294</v>
          </cell>
        </row>
        <row r="675">
          <cell r="D675">
            <v>39755</v>
          </cell>
          <cell r="E675" t="str">
            <v/>
          </cell>
          <cell r="F675">
            <v>139888.95207563048</v>
          </cell>
          <cell r="G675">
            <v>253312.18736603629</v>
          </cell>
          <cell r="H675">
            <v>0.96834744920624571</v>
          </cell>
          <cell r="I675">
            <v>49.623792345074058</v>
          </cell>
          <cell r="J675">
            <v>19686767.601366043</v>
          </cell>
          <cell r="K675">
            <v>0.88922641015332327</v>
          </cell>
          <cell r="L675">
            <v>56.14929448775969</v>
          </cell>
          <cell r="M675">
            <v>21141273.708652385</v>
          </cell>
          <cell r="N675">
            <v>0.73988599608667949</v>
          </cell>
          <cell r="O675">
            <v>76.10528534225493</v>
          </cell>
          <cell r="P675"/>
          <cell r="Q675">
            <v>87197.416441683294</v>
          </cell>
        </row>
        <row r="676">
          <cell r="D676">
            <v>39756</v>
          </cell>
          <cell r="E676" t="str">
            <v/>
          </cell>
          <cell r="F676">
            <v>67564.653522650842</v>
          </cell>
          <cell r="G676">
            <v>320876.84088868712</v>
          </cell>
          <cell r="H676">
            <v>0.91997232826068343</v>
          </cell>
          <cell r="I676">
            <v>53.129445340041002</v>
          </cell>
          <cell r="J676">
            <v>19754332.254888695</v>
          </cell>
          <cell r="K676">
            <v>0.88877768296070891</v>
          </cell>
          <cell r="L676">
            <v>56.226316391258003</v>
          </cell>
          <cell r="M676">
            <v>21192438.040862311</v>
          </cell>
          <cell r="N676">
            <v>0.74176324519480863</v>
          </cell>
          <cell r="O676">
            <v>75.861865707318302</v>
          </cell>
          <cell r="P676"/>
          <cell r="Q676">
            <v>87197.416441683294</v>
          </cell>
        </row>
        <row r="677">
          <cell r="D677">
            <v>39757</v>
          </cell>
          <cell r="E677" t="str">
            <v/>
          </cell>
          <cell r="F677">
            <v>126577.73111918983</v>
          </cell>
          <cell r="G677">
            <v>447454.57200787694</v>
          </cell>
          <cell r="H677">
            <v>1.0263023613942273</v>
          </cell>
          <cell r="I677">
            <v>45.652527278198995</v>
          </cell>
          <cell r="J677">
            <v>19880909.986007884</v>
          </cell>
          <cell r="K677">
            <v>0.89097717606136384</v>
          </cell>
          <cell r="L677">
            <v>55.84893536081519</v>
          </cell>
          <cell r="M677">
            <v>21298488.214572191</v>
          </cell>
          <cell r="N677">
            <v>0.74556223412079636</v>
          </cell>
          <cell r="O677">
            <v>75.367067909213233</v>
          </cell>
          <cell r="P677"/>
          <cell r="Q677">
            <v>87197.416441683294</v>
          </cell>
        </row>
        <row r="678">
          <cell r="D678">
            <v>39758</v>
          </cell>
          <cell r="E678" t="str">
            <v/>
          </cell>
          <cell r="F678">
            <v>71415.690963065499</v>
          </cell>
          <cell r="G678">
            <v>518870.26297094242</v>
          </cell>
          <cell r="H678">
            <v>0.99175389238349232</v>
          </cell>
          <cell r="I678">
            <v>47.989314532582817</v>
          </cell>
          <cell r="J678">
            <v>19952325.676970951</v>
          </cell>
          <cell r="K678">
            <v>0.89069704244575243</v>
          </cell>
          <cell r="L678">
            <v>55.89697809311496</v>
          </cell>
          <cell r="M678">
            <v>21343305.724898607</v>
          </cell>
          <cell r="N678">
            <v>0.74721838610350233</v>
          </cell>
          <cell r="O678">
            <v>75.150470113973554</v>
          </cell>
          <cell r="P678"/>
          <cell r="Q678">
            <v>87197.416441683294</v>
          </cell>
        </row>
        <row r="679">
          <cell r="D679">
            <v>39759</v>
          </cell>
          <cell r="E679" t="str">
            <v/>
          </cell>
          <cell r="F679">
            <v>68017.985996944131</v>
          </cell>
          <cell r="G679">
            <v>586888.24896788655</v>
          </cell>
          <cell r="H679">
            <v>0.9615098915236312</v>
          </cell>
          <cell r="I679">
            <v>50.108967816805361</v>
          </cell>
          <cell r="J679">
            <v>20020343.662967894</v>
          </cell>
          <cell r="K679">
            <v>0.89026799155864722</v>
          </cell>
          <cell r="L679">
            <v>55.970572485443192</v>
          </cell>
          <cell r="M679">
            <v>21399403.690640558</v>
          </cell>
          <cell r="N679">
            <v>0.74926989436316394</v>
          </cell>
          <cell r="O679">
            <v>74.881435399037954</v>
          </cell>
          <cell r="P679"/>
          <cell r="Q679">
            <v>87197.416441683294</v>
          </cell>
        </row>
        <row r="680">
          <cell r="D680">
            <v>39760</v>
          </cell>
          <cell r="E680" t="str">
            <v/>
          </cell>
          <cell r="F680">
            <v>50237.864877842359</v>
          </cell>
          <cell r="G680">
            <v>637126.11384572892</v>
          </cell>
          <cell r="H680">
            <v>0.91333857676825791</v>
          </cell>
          <cell r="I680">
            <v>53.623175245782704</v>
          </cell>
          <cell r="J680">
            <v>20070581.527845737</v>
          </cell>
          <cell r="K680">
            <v>0.88905465962553476</v>
          </cell>
          <cell r="L680">
            <v>56.17877282996966</v>
          </cell>
          <cell r="M680">
            <v>21426932.014124233</v>
          </cell>
          <cell r="N680">
            <v>0.75032143956426511</v>
          </cell>
          <cell r="O680">
            <v>74.743228053244394</v>
          </cell>
          <cell r="P680"/>
          <cell r="Q680">
            <v>87197.416441683294</v>
          </cell>
        </row>
        <row r="681">
          <cell r="D681">
            <v>39761</v>
          </cell>
          <cell r="E681" t="str">
            <v/>
          </cell>
          <cell r="F681">
            <v>60464.125133285837</v>
          </cell>
          <cell r="G681">
            <v>697590.2389790148</v>
          </cell>
          <cell r="H681">
            <v>0.88890278767676278</v>
          </cell>
          <cell r="I681">
            <v>55.467744266671929</v>
          </cell>
          <cell r="J681">
            <v>20131045.652979024</v>
          </cell>
          <cell r="K681">
            <v>0.88830190834458123</v>
          </cell>
          <cell r="L681">
            <v>56.307997556715875</v>
          </cell>
          <cell r="M681">
            <v>21476330.638373353</v>
          </cell>
          <cell r="N681">
            <v>0.75213916728179131</v>
          </cell>
          <cell r="O681">
            <v>74.503836897400845</v>
          </cell>
          <cell r="P681"/>
          <cell r="Q681">
            <v>87197.416441683294</v>
          </cell>
        </row>
        <row r="682">
          <cell r="D682">
            <v>39762</v>
          </cell>
          <cell r="E682" t="str">
            <v/>
          </cell>
          <cell r="F682">
            <v>57159.145970923411</v>
          </cell>
          <cell r="G682">
            <v>754749.38494993816</v>
          </cell>
          <cell r="H682">
            <v>0.86556393038858725</v>
          </cell>
          <cell r="I682">
            <v>57.266070225358831</v>
          </cell>
          <cell r="J682">
            <v>20188204.798949946</v>
          </cell>
          <cell r="K682">
            <v>0.88740965110444114</v>
          </cell>
          <cell r="L682">
            <v>56.461225796701832</v>
          </cell>
          <cell r="M682">
            <v>21525380.26744495</v>
          </cell>
          <cell r="N682">
            <v>0.75394509611590765</v>
          </cell>
          <cell r="O682">
            <v>74.265405610817155</v>
          </cell>
          <cell r="P682"/>
          <cell r="Q682">
            <v>87197.416441683294</v>
          </cell>
        </row>
        <row r="683">
          <cell r="D683">
            <v>39763</v>
          </cell>
          <cell r="E683" t="str">
            <v/>
          </cell>
          <cell r="F683">
            <v>59039.046608838995</v>
          </cell>
          <cell r="G683">
            <v>813788.43155877711</v>
          </cell>
          <cell r="H683">
            <v>0.84842842281710174</v>
          </cell>
          <cell r="I683">
            <v>58.607894089185699</v>
          </cell>
          <cell r="J683">
            <v>20247243.845558785</v>
          </cell>
          <cell r="K683">
            <v>0.88660652661953765</v>
          </cell>
          <cell r="L683">
            <v>56.599196022999884</v>
          </cell>
          <cell r="M683">
            <v>21567234.704798542</v>
          </cell>
          <cell r="N683">
            <v>0.75549939992757953</v>
          </cell>
          <cell r="O683">
            <v>74.05973150856201</v>
          </cell>
          <cell r="P683"/>
          <cell r="Q683">
            <v>87197.416441683294</v>
          </cell>
        </row>
        <row r="684">
          <cell r="D684">
            <v>39764</v>
          </cell>
          <cell r="E684" t="str">
            <v/>
          </cell>
          <cell r="F684">
            <v>51602.475234423939</v>
          </cell>
          <cell r="G684">
            <v>865390.90679320111</v>
          </cell>
          <cell r="H684">
            <v>0.82704180745611622</v>
          </cell>
          <cell r="I684">
            <v>60.306448727032247</v>
          </cell>
          <cell r="J684">
            <v>20298846.320793208</v>
          </cell>
          <cell r="K684">
            <v>0.88548511057235524</v>
          </cell>
          <cell r="L684">
            <v>56.791920353805672</v>
          </cell>
          <cell r="M684">
            <v>21593157.129022073</v>
          </cell>
          <cell r="N684">
            <v>0.75649590415130663</v>
          </cell>
          <cell r="O684">
            <v>73.92764675876397</v>
          </cell>
          <cell r="P684"/>
          <cell r="Q684">
            <v>87197.416441683294</v>
          </cell>
        </row>
        <row r="685">
          <cell r="D685">
            <v>39765</v>
          </cell>
          <cell r="E685" t="str">
            <v/>
          </cell>
          <cell r="F685">
            <v>56661.543894515533</v>
          </cell>
          <cell r="G685">
            <v>922052.4506877166</v>
          </cell>
          <cell r="H685">
            <v>0.81340840687405125</v>
          </cell>
          <cell r="I685">
            <v>61.402109779036905</v>
          </cell>
          <cell r="J685">
            <v>20355507.864687722</v>
          </cell>
          <cell r="K685">
            <v>0.88459204602860741</v>
          </cell>
          <cell r="L685">
            <v>56.945459827634856</v>
          </cell>
          <cell r="M685">
            <v>21637951.138969664</v>
          </cell>
          <cell r="N685">
            <v>0.75815386696335463</v>
          </cell>
          <cell r="O685">
            <v>73.707509771480559</v>
          </cell>
          <cell r="P685"/>
          <cell r="Q685">
            <v>87197.416441683294</v>
          </cell>
        </row>
        <row r="686">
          <cell r="D686">
            <v>39766</v>
          </cell>
          <cell r="E686" t="str">
            <v/>
          </cell>
          <cell r="F686">
            <v>53514.555976724943</v>
          </cell>
          <cell r="G686">
            <v>975567.00666444155</v>
          </cell>
          <cell r="H686">
            <v>0.79914475064169099</v>
          </cell>
          <cell r="I686">
            <v>62.558327718210506</v>
          </cell>
          <cell r="J686">
            <v>20409022.420664448</v>
          </cell>
          <cell r="K686">
            <v>0.8835694813963556</v>
          </cell>
          <cell r="L686">
            <v>57.12132477838103</v>
          </cell>
          <cell r="M686">
            <v>21677533.422283124</v>
          </cell>
          <cell r="N686">
            <v>0.75962958694205174</v>
          </cell>
          <cell r="O686">
            <v>73.511180936116133</v>
          </cell>
          <cell r="P686"/>
          <cell r="Q686">
            <v>87197.416441683294</v>
          </cell>
        </row>
        <row r="687">
          <cell r="D687">
            <v>39767</v>
          </cell>
          <cell r="E687" t="str">
            <v/>
          </cell>
          <cell r="F687">
            <v>48106.405306987101</v>
          </cell>
          <cell r="G687">
            <v>1023673.4119714287</v>
          </cell>
          <cell r="H687">
            <v>0.78264812096892855</v>
          </cell>
          <cell r="I687">
            <v>63.907129009885089</v>
          </cell>
          <cell r="J687">
            <v>20457128.825971436</v>
          </cell>
          <cell r="K687">
            <v>0.88232135322094307</v>
          </cell>
          <cell r="L687">
            <v>57.336066941438226</v>
          </cell>
          <cell r="M687">
            <v>21710427.886850532</v>
          </cell>
          <cell r="N687">
            <v>0.7608712684971628</v>
          </cell>
          <cell r="O687">
            <v>73.345709863901092</v>
          </cell>
          <cell r="P687"/>
          <cell r="Q687">
            <v>87197.416441683294</v>
          </cell>
        </row>
        <row r="688">
          <cell r="D688">
            <v>39768</v>
          </cell>
          <cell r="E688" t="str">
            <v/>
          </cell>
          <cell r="F688">
            <v>49079.361054591813</v>
          </cell>
          <cell r="G688">
            <v>1072752.7730260205</v>
          </cell>
          <cell r="H688">
            <v>0.76891095000465581</v>
          </cell>
          <cell r="I688">
            <v>65.038841090886109</v>
          </cell>
          <cell r="J688">
            <v>20506208.187026028</v>
          </cell>
          <cell r="K688">
            <v>0.88112438451968822</v>
          </cell>
          <cell r="L688">
            <v>57.542088180896442</v>
          </cell>
          <cell r="M688">
            <v>21743155.20448428</v>
          </cell>
          <cell r="N688">
            <v>0.76210738197928718</v>
          </cell>
          <cell r="O688">
            <v>73.180732425402113</v>
          </cell>
          <cell r="P688"/>
          <cell r="Q688">
            <v>87197.416441683294</v>
          </cell>
        </row>
        <row r="689">
          <cell r="D689">
            <v>39769</v>
          </cell>
          <cell r="E689" t="str">
            <v/>
          </cell>
          <cell r="F689">
            <v>42456.16181273885</v>
          </cell>
          <cell r="G689">
            <v>1115208.9348387592</v>
          </cell>
          <cell r="H689">
            <v>0.75232189502567992</v>
          </cell>
          <cell r="I689">
            <v>66.414515321208938</v>
          </cell>
          <cell r="J689">
            <v>20548664.348838765</v>
          </cell>
          <cell r="K689">
            <v>0.87965282411965084</v>
          </cell>
          <cell r="L689">
            <v>57.795472461835807</v>
          </cell>
          <cell r="M689">
            <v>21768788.78733648</v>
          </cell>
          <cell r="N689">
            <v>0.76309511700709642</v>
          </cell>
          <cell r="O689">
            <v>73.048729399209435</v>
          </cell>
          <cell r="P689"/>
          <cell r="Q689">
            <v>87197.416441683294</v>
          </cell>
        </row>
        <row r="690">
          <cell r="D690">
            <v>39770</v>
          </cell>
          <cell r="E690" t="str">
            <v/>
          </cell>
          <cell r="F690">
            <v>42273.914358036738</v>
          </cell>
          <cell r="G690">
            <v>1157482.8491967961</v>
          </cell>
          <cell r="H690">
            <v>0.73745995417377519</v>
          </cell>
          <cell r="I690">
            <v>67.654053504550532</v>
          </cell>
          <cell r="J690">
            <v>20590938.263196804</v>
          </cell>
          <cell r="K690">
            <v>0.87818443617414732</v>
          </cell>
          <cell r="L690">
            <v>58.048411318366277</v>
          </cell>
          <cell r="M690">
            <v>21801515.258488908</v>
          </cell>
          <cell r="N690">
            <v>0.7643317502853455</v>
          </cell>
          <cell r="O690">
            <v>72.883247027302218</v>
          </cell>
          <cell r="P690"/>
          <cell r="Q690">
            <v>87197.416441683294</v>
          </cell>
        </row>
        <row r="691">
          <cell r="D691">
            <v>39771</v>
          </cell>
          <cell r="E691" t="str">
            <v/>
          </cell>
          <cell r="F691">
            <v>39377.067203199069</v>
          </cell>
          <cell r="G691">
            <v>1196859.9163999951</v>
          </cell>
          <cell r="H691">
            <v>0.72241391717237324</v>
          </cell>
          <cell r="I691">
            <v>68.91438624037319</v>
          </cell>
          <cell r="J691">
            <v>20630315.330400001</v>
          </cell>
          <cell r="K691">
            <v>0.87660383921831397</v>
          </cell>
          <cell r="L691">
            <v>58.320779517622277</v>
          </cell>
          <cell r="M691">
            <v>21820051.005829345</v>
          </cell>
          <cell r="N691">
            <v>0.76507110711110016</v>
          </cell>
          <cell r="O691">
            <v>72.784195472553634</v>
          </cell>
          <cell r="P691"/>
          <cell r="Q691">
            <v>87197.416441683294</v>
          </cell>
        </row>
        <row r="692">
          <cell r="D692">
            <v>39772</v>
          </cell>
          <cell r="E692" t="str">
            <v/>
          </cell>
          <cell r="F692">
            <v>33312.917959224622</v>
          </cell>
          <cell r="G692">
            <v>1230172.8343592198</v>
          </cell>
          <cell r="H692">
            <v>0.70539523105133894</v>
          </cell>
          <cell r="I692">
            <v>70.3447192138145</v>
          </cell>
          <cell r="J692">
            <v>20663628.248359226</v>
          </cell>
          <cell r="K692">
            <v>0.87477819068514462</v>
          </cell>
          <cell r="L692">
            <v>58.635488154048531</v>
          </cell>
          <cell r="M692">
            <v>21794012.363831334</v>
          </cell>
          <cell r="N692">
            <v>0.76424755318201254</v>
          </cell>
          <cell r="O692">
            <v>72.894521563187141</v>
          </cell>
          <cell r="P692"/>
          <cell r="Q692">
            <v>87197.416441683294</v>
          </cell>
        </row>
        <row r="693">
          <cell r="D693">
            <v>39773</v>
          </cell>
          <cell r="E693" t="str">
            <v/>
          </cell>
          <cell r="F693">
            <v>54556.850736196946</v>
          </cell>
          <cell r="G693">
            <v>1284729.6850954166</v>
          </cell>
          <cell r="H693">
            <v>0.70159881506440791</v>
          </cell>
          <cell r="I693">
            <v>70.664261657371597</v>
          </cell>
          <cell r="J693">
            <v>20718185.099095423</v>
          </cell>
          <cell r="K693">
            <v>0.87386200835597783</v>
          </cell>
          <cell r="L693">
            <v>58.793461052653043</v>
          </cell>
          <cell r="M693">
            <v>21781614.893892441</v>
          </cell>
          <cell r="N693">
            <v>0.76390221550647819</v>
          </cell>
          <cell r="O693">
            <v>72.94075301868132</v>
          </cell>
          <cell r="P693"/>
          <cell r="Q693">
            <v>87197.416441683294</v>
          </cell>
        </row>
        <row r="694">
          <cell r="D694">
            <v>39774</v>
          </cell>
          <cell r="E694" t="str">
            <v/>
          </cell>
          <cell r="F694">
            <v>50647.681605093851</v>
          </cell>
          <cell r="G694">
            <v>1335377.3667005105</v>
          </cell>
          <cell r="H694">
            <v>0.69610974373597889</v>
          </cell>
          <cell r="I694">
            <v>71.126471845791713</v>
          </cell>
          <cell r="J694">
            <v>20768832.780700516</v>
          </cell>
          <cell r="K694">
            <v>0.87278826180207392</v>
          </cell>
          <cell r="L694">
            <v>58.978631229446776</v>
          </cell>
          <cell r="M694">
            <v>21768096.573938381</v>
          </cell>
          <cell r="N694">
            <v>0.76351748308811229</v>
          </cell>
          <cell r="O694">
            <v>72.992236533597207</v>
          </cell>
          <cell r="P694"/>
          <cell r="Q694">
            <v>87197.416441683294</v>
          </cell>
        </row>
        <row r="695">
          <cell r="D695">
            <v>39775</v>
          </cell>
          <cell r="E695" t="str">
            <v/>
          </cell>
          <cell r="F695">
            <v>49453.510097718441</v>
          </cell>
          <cell r="G695">
            <v>1384830.8767982288</v>
          </cell>
          <cell r="H695">
            <v>0.69050254673462697</v>
          </cell>
          <cell r="I695">
            <v>71.598793282513398</v>
          </cell>
          <cell r="J695">
            <v>20818286.290798236</v>
          </cell>
          <cell r="K695">
            <v>0.87167235517170938</v>
          </cell>
          <cell r="L695">
            <v>59.171101204530594</v>
          </cell>
          <cell r="M695">
            <v>21772236.619795922</v>
          </cell>
          <cell r="N695">
            <v>0.76375210149137218</v>
          </cell>
          <cell r="O695">
            <v>72.960843483765956</v>
          </cell>
          <cell r="P695"/>
          <cell r="Q695">
            <v>87197.416441683294</v>
          </cell>
        </row>
        <row r="696">
          <cell r="D696">
            <v>39776</v>
          </cell>
          <cell r="E696" t="str">
            <v/>
          </cell>
          <cell r="F696">
            <v>64845.161464773402</v>
          </cell>
          <cell r="G696">
            <v>1449676.0382630022</v>
          </cell>
          <cell r="H696">
            <v>0.69271740753185562</v>
          </cell>
          <cell r="I696">
            <v>71.412210573665092</v>
          </cell>
          <cell r="J696">
            <v>20883131.452263009</v>
          </cell>
          <cell r="K696">
            <v>0.87120667925992701</v>
          </cell>
          <cell r="L696">
            <v>59.251428019016629</v>
          </cell>
          <cell r="M696">
            <v>21812913.729524817</v>
          </cell>
          <cell r="N696">
            <v>0.76526861497136012</v>
          </cell>
          <cell r="O696">
            <v>72.757721182582173</v>
          </cell>
          <cell r="P696"/>
          <cell r="Q696">
            <v>87197.416441683294</v>
          </cell>
        </row>
        <row r="697">
          <cell r="D697">
            <v>39777</v>
          </cell>
          <cell r="E697" t="str">
            <v/>
          </cell>
          <cell r="F697">
            <v>64630.152709345246</v>
          </cell>
          <cell r="G697">
            <v>1514306.1909723475</v>
          </cell>
          <cell r="H697">
            <v>0.6946564486736142</v>
          </cell>
          <cell r="I697">
            <v>71.248877521825165</v>
          </cell>
          <cell r="J697">
            <v>20947761.604972355</v>
          </cell>
          <cell r="K697">
            <v>0.87073544179755114</v>
          </cell>
          <cell r="L697">
            <v>59.332718279999533</v>
          </cell>
          <cell r="M697">
            <v>21847980.384667449</v>
          </cell>
          <cell r="N697">
            <v>0.76658862741392897</v>
          </cell>
          <cell r="O697">
            <v>72.580632591505534</v>
          </cell>
          <cell r="P697"/>
          <cell r="Q697">
            <v>87197.416441683294</v>
          </cell>
        </row>
        <row r="698">
          <cell r="D698">
            <v>39778</v>
          </cell>
          <cell r="E698" t="str">
            <v/>
          </cell>
          <cell r="F698">
            <v>60673.04185629436</v>
          </cell>
          <cell r="G698">
            <v>1574979.2328286418</v>
          </cell>
          <cell r="H698">
            <v>0.69470090756732283</v>
          </cell>
          <cell r="I698">
            <v>71.245132762174165</v>
          </cell>
          <cell r="J698">
            <v>21008434.646828648</v>
          </cell>
          <cell r="K698">
            <v>0.87010371686454369</v>
          </cell>
          <cell r="L698">
            <v>59.441699105598687</v>
          </cell>
          <cell r="M698">
            <v>21882041.853956159</v>
          </cell>
          <cell r="N698">
            <v>0.76787367556712938</v>
          </cell>
          <cell r="O698">
            <v>72.407984338467756</v>
          </cell>
          <cell r="P698"/>
          <cell r="Q698">
            <v>87197.416441683294</v>
          </cell>
        </row>
        <row r="699">
          <cell r="D699">
            <v>39779</v>
          </cell>
          <cell r="E699" t="str">
            <v/>
          </cell>
          <cell r="F699">
            <v>53075.531136203841</v>
          </cell>
          <cell r="G699">
            <v>1628054.7639648456</v>
          </cell>
          <cell r="H699">
            <v>0.69151503624671595</v>
          </cell>
          <cell r="I699">
            <v>71.513498041927733</v>
          </cell>
          <cell r="J699">
            <v>21061510.177964851</v>
          </cell>
          <cell r="K699">
            <v>0.86916300554415626</v>
          </cell>
          <cell r="L699">
            <v>59.603994867493007</v>
          </cell>
          <cell r="M699">
            <v>21908569.496912785</v>
          </cell>
          <cell r="N699">
            <v>0.76889462052187552</v>
          </cell>
          <cell r="O699">
            <v>72.27064583949246</v>
          </cell>
          <cell r="P699"/>
          <cell r="Q699">
            <v>87197.416441683294</v>
          </cell>
        </row>
        <row r="700">
          <cell r="D700">
            <v>39780</v>
          </cell>
          <cell r="E700" t="str">
            <v/>
          </cell>
          <cell r="F700">
            <v>61710.643457447775</v>
          </cell>
          <cell r="G700">
            <v>1689765.4074222934</v>
          </cell>
          <cell r="H700">
            <v>0.69209349328780678</v>
          </cell>
          <cell r="I700">
            <v>71.46476836860684</v>
          </cell>
          <cell r="J700">
            <v>21123220.821422298</v>
          </cell>
          <cell r="K700">
            <v>0.86858411485670595</v>
          </cell>
          <cell r="L700">
            <v>59.703873013140374</v>
          </cell>
          <cell r="M700">
            <v>21935150.208484184</v>
          </cell>
          <cell r="N700">
            <v>0.76991766736504574</v>
          </cell>
          <cell r="O700">
            <v>72.132873555375042</v>
          </cell>
          <cell r="P700"/>
          <cell r="Q700">
            <v>87197.416441683294</v>
          </cell>
        </row>
        <row r="701">
          <cell r="D701">
            <v>39781</v>
          </cell>
          <cell r="E701" t="str">
            <v/>
          </cell>
          <cell r="F701">
            <v>58068.599004204669</v>
          </cell>
          <cell r="G701">
            <v>1747834.0064264981</v>
          </cell>
          <cell r="H701">
            <v>0.69119178769414491</v>
          </cell>
          <cell r="I701">
            <v>71.540729192006566</v>
          </cell>
          <cell r="J701">
            <v>21181289.420426503</v>
          </cell>
          <cell r="K701">
            <v>0.86786013527319339</v>
          </cell>
          <cell r="L701">
            <v>59.8287883736607</v>
          </cell>
          <cell r="M701">
            <v>21962855.127285637</v>
          </cell>
          <cell r="N701">
            <v>0.77098041790740923</v>
          </cell>
          <cell r="O701">
            <v>71.989596851967846</v>
          </cell>
          <cell r="P701"/>
          <cell r="Q701">
            <v>87197.416441683294</v>
          </cell>
        </row>
        <row r="702">
          <cell r="D702">
            <v>39782</v>
          </cell>
          <cell r="E702" t="str">
            <v>*</v>
          </cell>
          <cell r="F702">
            <v>65883.54857350135</v>
          </cell>
          <cell r="G702">
            <v>1813717.5549999995</v>
          </cell>
          <cell r="H702">
            <v>0.69333765036222739</v>
          </cell>
          <cell r="I702">
            <v>71.359963438284822</v>
          </cell>
          <cell r="J702">
            <v>21247172.969000004</v>
          </cell>
          <cell r="K702">
            <v>0.86746037214625704</v>
          </cell>
          <cell r="L702">
            <v>59.897765164723623</v>
          </cell>
          <cell r="M702">
            <v>22006949.886</v>
          </cell>
          <cell r="N702">
            <v>0.77261883112914187</v>
          </cell>
          <cell r="O702">
            <v>71.768402551496308</v>
          </cell>
          <cell r="P702"/>
          <cell r="Q702">
            <v>87197.416441683294</v>
          </cell>
        </row>
        <row r="703">
          <cell r="D703">
            <v>39783</v>
          </cell>
          <cell r="E703" t="str">
            <v/>
          </cell>
          <cell r="F703">
            <v>73938.913020525171</v>
          </cell>
          <cell r="G703">
            <v>73938.913020525171</v>
          </cell>
          <cell r="H703">
            <v>0.62177699456109692</v>
          </cell>
          <cell r="I703">
            <v>60.399642069871987</v>
          </cell>
          <cell r="J703">
            <v>21321111.882020529</v>
          </cell>
          <cell r="K703">
            <v>0.86627334871818318</v>
          </cell>
          <cell r="L703">
            <v>62.398652308947234</v>
          </cell>
          <cell r="M703">
            <v>22049504.051595602</v>
          </cell>
          <cell r="N703">
            <v>0.77437913087390642</v>
          </cell>
          <cell r="O703">
            <v>77.199812879968761</v>
          </cell>
          <cell r="P703"/>
          <cell r="Q703">
            <v>118915.48524196773</v>
          </cell>
        </row>
        <row r="704">
          <cell r="D704">
            <v>39784</v>
          </cell>
          <cell r="E704" t="str">
            <v/>
          </cell>
          <cell r="F704">
            <v>61479.704703743431</v>
          </cell>
          <cell r="G704">
            <v>135418.61772426861</v>
          </cell>
          <cell r="H704">
            <v>0.56939017424316318</v>
          </cell>
          <cell r="I704">
            <v>64.692705506744346</v>
          </cell>
          <cell r="J704">
            <v>21382591.586724274</v>
          </cell>
          <cell r="K704">
            <v>0.86459395878386613</v>
          </cell>
          <cell r="L704">
            <v>62.698567404711028</v>
          </cell>
          <cell r="M704">
            <v>22086059.046449207</v>
          </cell>
          <cell r="N704">
            <v>0.77592987865978391</v>
          </cell>
          <cell r="O704">
            <v>76.96156553759414</v>
          </cell>
          <cell r="P704"/>
          <cell r="Q704">
            <v>118915.48524196773</v>
          </cell>
        </row>
        <row r="705">
          <cell r="D705">
            <v>39785</v>
          </cell>
          <cell r="E705" t="str">
            <v/>
          </cell>
          <cell r="F705">
            <v>64329.131973415395</v>
          </cell>
          <cell r="G705">
            <v>199747.74969768402</v>
          </cell>
          <cell r="H705">
            <v>0.55991516241202677</v>
          </cell>
          <cell r="I705">
            <v>65.492248342455269</v>
          </cell>
          <cell r="J705">
            <v>21446920.718697689</v>
          </cell>
          <cell r="K705">
            <v>0.86304530531281765</v>
          </cell>
          <cell r="L705">
            <v>62.974969775225851</v>
          </cell>
          <cell r="M705">
            <v>22121478.283635929</v>
          </cell>
          <cell r="N705">
            <v>0.7774417788561897</v>
          </cell>
          <cell r="O705">
            <v>76.728414449975375</v>
          </cell>
          <cell r="P705"/>
          <cell r="Q705">
            <v>118915.48524196773</v>
          </cell>
        </row>
        <row r="706">
          <cell r="D706">
            <v>39786</v>
          </cell>
          <cell r="E706" t="str">
            <v/>
          </cell>
          <cell r="F706">
            <v>86716.366053087069</v>
          </cell>
          <cell r="G706">
            <v>286464.11575077107</v>
          </cell>
          <cell r="H706">
            <v>0.60224308711325003</v>
          </cell>
          <cell r="I706">
            <v>61.974340173271422</v>
          </cell>
          <cell r="J706">
            <v>21533637.084750775</v>
          </cell>
          <cell r="K706">
            <v>0.86240799672035717</v>
          </cell>
          <cell r="L706">
            <v>63.088666465254896</v>
          </cell>
          <cell r="M706">
            <v>22183118.426392924</v>
          </cell>
          <cell r="N706">
            <v>0.7798765506156744</v>
          </cell>
          <cell r="O706">
            <v>76.35116807535583</v>
          </cell>
          <cell r="P706"/>
          <cell r="Q706">
            <v>118915.48524196773</v>
          </cell>
        </row>
        <row r="707">
          <cell r="D707">
            <v>39787</v>
          </cell>
          <cell r="E707" t="str">
            <v/>
          </cell>
          <cell r="F707">
            <v>96800.227185425028</v>
          </cell>
          <cell r="G707">
            <v>383264.34293619613</v>
          </cell>
          <cell r="H707">
            <v>0.6445995526256898</v>
          </cell>
          <cell r="I707">
            <v>58.600829143397185</v>
          </cell>
          <cell r="J707">
            <v>21630437.3119362</v>
          </cell>
          <cell r="K707">
            <v>0.86217866748269989</v>
          </cell>
          <cell r="L707">
            <v>63.129571701786659</v>
          </cell>
          <cell r="M707">
            <v>22247804.236254647</v>
          </cell>
          <cell r="N707">
            <v>0.78242011120255528</v>
          </cell>
          <cell r="O707">
            <v>75.954770607259547</v>
          </cell>
          <cell r="P707"/>
          <cell r="Q707">
            <v>118915.48524196773</v>
          </cell>
        </row>
        <row r="708">
          <cell r="D708">
            <v>39788</v>
          </cell>
          <cell r="E708" t="str">
            <v/>
          </cell>
          <cell r="F708">
            <v>99328.19244777014</v>
          </cell>
          <cell r="G708">
            <v>482592.53538396629</v>
          </cell>
          <cell r="H708">
            <v>0.67638028022169561</v>
          </cell>
          <cell r="I708">
            <v>56.171529173538971</v>
          </cell>
          <cell r="J708">
            <v>21729765.50438397</v>
          </cell>
          <cell r="K708">
            <v>0.8620517900942809</v>
          </cell>
          <cell r="L708">
            <v>63.152200986900716</v>
          </cell>
          <cell r="M708">
            <v>22321170.369560149</v>
          </cell>
          <cell r="N708">
            <v>0.78527080333365429</v>
          </cell>
          <cell r="O708">
            <v>75.507793236876623</v>
          </cell>
          <cell r="P708"/>
          <cell r="Q708">
            <v>118915.48524196773</v>
          </cell>
        </row>
        <row r="709">
          <cell r="D709">
            <v>39789</v>
          </cell>
          <cell r="E709" t="str">
            <v/>
          </cell>
          <cell r="F709">
            <v>127509.55545103904</v>
          </cell>
          <cell r="G709">
            <v>610102.09083500528</v>
          </cell>
          <cell r="H709">
            <v>0.7329360122486237</v>
          </cell>
          <cell r="I709">
            <v>52.070315786804834</v>
          </cell>
          <cell r="J709">
            <v>21857275.059835009</v>
          </cell>
          <cell r="K709">
            <v>0.86303885090700649</v>
          </cell>
          <cell r="L709">
            <v>62.976121398963578</v>
          </cell>
          <cell r="M709">
            <v>22426250.084994838</v>
          </cell>
          <cell r="N709">
            <v>0.78923954644070871</v>
          </cell>
          <cell r="O709">
            <v>74.88088327250766</v>
          </cell>
          <cell r="P709"/>
          <cell r="Q709">
            <v>118915.48524196773</v>
          </cell>
        </row>
        <row r="710">
          <cell r="D710">
            <v>39790</v>
          </cell>
          <cell r="E710" t="str">
            <v/>
          </cell>
          <cell r="F710">
            <v>120166.12496782755</v>
          </cell>
          <cell r="G710">
            <v>730268.21580283286</v>
          </cell>
          <cell r="H710">
            <v>0.76763364156999014</v>
          </cell>
          <cell r="I710">
            <v>49.695202964767169</v>
          </cell>
          <cell r="J710">
            <v>21977441.184802838</v>
          </cell>
          <cell r="K710">
            <v>0.86372808403404289</v>
          </cell>
          <cell r="L710">
            <v>62.853128531805922</v>
          </cell>
          <cell r="M710">
            <v>22525131.482311666</v>
          </cell>
          <cell r="N710">
            <v>0.79299281622583395</v>
          </cell>
          <cell r="O710">
            <v>74.283241782191723</v>
          </cell>
          <cell r="P710"/>
          <cell r="Q710">
            <v>118915.48524196773</v>
          </cell>
        </row>
        <row r="711">
          <cell r="D711">
            <v>39791</v>
          </cell>
          <cell r="E711" t="str">
            <v/>
          </cell>
          <cell r="F711">
            <v>127849.3672188793</v>
          </cell>
          <cell r="G711">
            <v>858117.58302171214</v>
          </cell>
          <cell r="H711">
            <v>0.80179968083646891</v>
          </cell>
          <cell r="I711">
            <v>47.459979460371486</v>
          </cell>
          <cell r="J711">
            <v>22105290.552021716</v>
          </cell>
          <cell r="K711">
            <v>0.86471145684824946</v>
          </cell>
          <cell r="L711">
            <v>62.677589780137644</v>
          </cell>
          <cell r="M711">
            <v>22631258.566845868</v>
          </cell>
          <cell r="N711">
            <v>0.79700384652496559</v>
          </cell>
          <cell r="O711">
            <v>73.639657464670222</v>
          </cell>
          <cell r="P711"/>
          <cell r="Q711">
            <v>118915.48524196773</v>
          </cell>
        </row>
        <row r="712">
          <cell r="D712">
            <v>39792</v>
          </cell>
          <cell r="E712" t="str">
            <v/>
          </cell>
          <cell r="F712">
            <v>116125.40638824603</v>
          </cell>
          <cell r="G712">
            <v>974242.98940995813</v>
          </cell>
          <cell r="H712">
            <v>0.81927344233392374</v>
          </cell>
          <cell r="I712">
            <v>46.355867324665631</v>
          </cell>
          <cell r="J712">
            <v>22221415.958409961</v>
          </cell>
          <cell r="K712">
            <v>0.86522923060153634</v>
          </cell>
          <cell r="L712">
            <v>62.585137845923498</v>
          </cell>
          <cell r="M712">
            <v>22714546.147734102</v>
          </cell>
          <cell r="N712">
            <v>0.80021302997498622</v>
          </cell>
          <cell r="O712">
            <v>73.121244864586401</v>
          </cell>
          <cell r="P712"/>
          <cell r="Q712">
            <v>118915.48524196773</v>
          </cell>
        </row>
        <row r="713">
          <cell r="D713">
            <v>39793</v>
          </cell>
          <cell r="E713" t="str">
            <v/>
          </cell>
          <cell r="F713">
            <v>113091.78063670959</v>
          </cell>
          <cell r="G713">
            <v>1087334.7700466677</v>
          </cell>
          <cell r="H713">
            <v>0.8312509952564382</v>
          </cell>
          <cell r="I713">
            <v>45.61408890501253</v>
          </cell>
          <cell r="J713">
            <v>22334507.73904667</v>
          </cell>
          <cell r="K713">
            <v>0.86562465661464139</v>
          </cell>
          <cell r="L713">
            <v>62.514520388916836</v>
          </cell>
          <cell r="M713">
            <v>22792241.839455638</v>
          </cell>
          <cell r="N713">
            <v>0.80322736386381688</v>
          </cell>
          <cell r="O713">
            <v>72.63160451642851</v>
          </cell>
          <cell r="P713"/>
          <cell r="Q713">
            <v>118915.48524196773</v>
          </cell>
        </row>
        <row r="714">
          <cell r="D714">
            <v>39794</v>
          </cell>
          <cell r="E714" t="str">
            <v/>
          </cell>
          <cell r="F714">
            <v>111795.47007394666</v>
          </cell>
          <cell r="G714">
            <v>1199130.2401206144</v>
          </cell>
          <cell r="H714">
            <v>0.84032386368116763</v>
          </cell>
          <cell r="I714">
            <v>45.060263114095797</v>
          </cell>
          <cell r="J714">
            <v>22446303.209120616</v>
          </cell>
          <cell r="K714">
            <v>0.8659664434666311</v>
          </cell>
          <cell r="L714">
            <v>62.453474294049784</v>
          </cell>
          <cell r="M714">
            <v>22873370.869809065</v>
          </cell>
          <cell r="N714">
            <v>0.80636481658241976</v>
          </cell>
          <cell r="O714">
            <v>72.11929659502259</v>
          </cell>
          <cell r="P714"/>
          <cell r="Q714">
            <v>118915.48524196773</v>
          </cell>
        </row>
        <row r="715">
          <cell r="D715">
            <v>39795</v>
          </cell>
          <cell r="E715" t="str">
            <v/>
          </cell>
          <cell r="F715">
            <v>135475.99075455981</v>
          </cell>
          <cell r="G715">
            <v>1334606.2308751743</v>
          </cell>
          <cell r="H715">
            <v>0.86331916781681883</v>
          </cell>
          <cell r="I715">
            <v>43.687327232494646</v>
          </cell>
          <cell r="J715">
            <v>22581779.199875176</v>
          </cell>
          <cell r="K715">
            <v>0.86721451841300079</v>
          </cell>
          <cell r="L715">
            <v>62.230498271396392</v>
          </cell>
          <cell r="M715">
            <v>22979913.672062192</v>
          </cell>
          <cell r="N715">
            <v>0.81040066910673125</v>
          </cell>
          <cell r="O715">
            <v>71.456474204298033</v>
          </cell>
          <cell r="P715"/>
          <cell r="Q715">
            <v>118915.48524196773</v>
          </cell>
        </row>
        <row r="716">
          <cell r="D716">
            <v>39796</v>
          </cell>
          <cell r="E716" t="str">
            <v/>
          </cell>
          <cell r="F716">
            <v>139086.56412235773</v>
          </cell>
          <cell r="G716">
            <v>1473692.7949975319</v>
          </cell>
          <cell r="H716">
            <v>0.88519817967410119</v>
          </cell>
          <cell r="I716">
            <v>42.421295026696448</v>
          </cell>
          <cell r="J716">
            <v>22720865.763997532</v>
          </cell>
          <cell r="K716">
            <v>0.86858927344337156</v>
          </cell>
          <cell r="L716">
            <v>61.984789981244148</v>
          </cell>
          <cell r="M716">
            <v>23089859.959709924</v>
          </cell>
          <cell r="N716">
            <v>0.81455937839890913</v>
          </cell>
          <cell r="O716">
            <v>70.769226204218342</v>
          </cell>
          <cell r="P716"/>
          <cell r="Q716">
            <v>118915.48524196773</v>
          </cell>
        </row>
        <row r="717">
          <cell r="D717">
            <v>39797</v>
          </cell>
          <cell r="E717" t="str">
            <v/>
          </cell>
          <cell r="F717">
            <v>134642.35627713089</v>
          </cell>
          <cell r="G717">
            <v>1608335.1512746629</v>
          </cell>
          <cell r="H717">
            <v>0.90166846815733193</v>
          </cell>
          <cell r="I717">
            <v>41.493617016598641</v>
          </cell>
          <cell r="J717">
            <v>22855508.120274663</v>
          </cell>
          <cell r="K717">
            <v>0.86978245834688406</v>
          </cell>
          <cell r="L717">
            <v>61.771456199966821</v>
          </cell>
          <cell r="M717">
            <v>23205451.949521627</v>
          </cell>
          <cell r="N717">
            <v>0.81892019967867957</v>
          </cell>
          <cell r="O717">
            <v>70.044242806194703</v>
          </cell>
          <cell r="P717"/>
          <cell r="Q717">
            <v>118915.48524196773</v>
          </cell>
        </row>
        <row r="718">
          <cell r="D718">
            <v>39798</v>
          </cell>
          <cell r="E718" t="str">
            <v/>
          </cell>
          <cell r="F718">
            <v>117763.15471925815</v>
          </cell>
          <cell r="G718">
            <v>1726098.3059939211</v>
          </cell>
          <cell r="H718">
            <v>0.90720854315234789</v>
          </cell>
          <cell r="I718">
            <v>41.186400741362839</v>
          </cell>
          <cell r="J718">
            <v>22973271.274993923</v>
          </cell>
          <cell r="K718">
            <v>0.87032543649327498</v>
          </cell>
          <cell r="L718">
            <v>61.67435336482643</v>
          </cell>
          <cell r="M718">
            <v>23294831.830366891</v>
          </cell>
          <cell r="N718">
            <v>0.82235869196416966</v>
          </cell>
          <cell r="O718">
            <v>69.469670597268745</v>
          </cell>
          <cell r="P718"/>
          <cell r="Q718">
            <v>118915.48524196773</v>
          </cell>
        </row>
        <row r="719">
          <cell r="D719">
            <v>39799</v>
          </cell>
          <cell r="E719" t="str">
            <v/>
          </cell>
          <cell r="F719">
            <v>108709.62240485294</v>
          </cell>
          <cell r="G719">
            <v>1834807.928398774</v>
          </cell>
          <cell r="H719">
            <v>0.90761836376053129</v>
          </cell>
          <cell r="I719">
            <v>41.163770476789963</v>
          </cell>
          <cell r="J719">
            <v>23081980.897398777</v>
          </cell>
          <cell r="K719">
            <v>0.87052209615892429</v>
          </cell>
          <cell r="L719">
            <v>61.639180789761191</v>
          </cell>
          <cell r="M719">
            <v>23376124.046534441</v>
          </cell>
          <cell r="N719">
            <v>0.8255139520849063</v>
          </cell>
          <cell r="O719">
            <v>68.940302250462707</v>
          </cell>
          <cell r="P719"/>
          <cell r="Q719">
            <v>118915.48524196773</v>
          </cell>
        </row>
        <row r="720">
          <cell r="D720">
            <v>39800</v>
          </cell>
          <cell r="E720" t="str">
            <v/>
          </cell>
          <cell r="F720">
            <v>105834.51896688947</v>
          </cell>
          <cell r="G720">
            <v>1940642.4473656635</v>
          </cell>
          <cell r="H720">
            <v>0.90663944295156274</v>
          </cell>
          <cell r="I720">
            <v>41.217848239198709</v>
          </cell>
          <cell r="J720">
            <v>23187815.416365668</v>
          </cell>
          <cell r="K720">
            <v>0.87060905118240095</v>
          </cell>
          <cell r="L720">
            <v>61.623628360261286</v>
          </cell>
          <cell r="M720">
            <v>23464495.761064421</v>
          </cell>
          <cell r="N720">
            <v>0.82892149072079468</v>
          </cell>
          <cell r="O720">
            <v>68.366467496940885</v>
          </cell>
          <cell r="P720"/>
          <cell r="Q720">
            <v>118915.48524196773</v>
          </cell>
        </row>
        <row r="721">
          <cell r="D721">
            <v>39801</v>
          </cell>
          <cell r="E721" t="str">
            <v/>
          </cell>
          <cell r="F721">
            <v>92107.863878709875</v>
          </cell>
          <cell r="G721">
            <v>2032750.3112443734</v>
          </cell>
          <cell r="H721">
            <v>0.8996881967798428</v>
          </cell>
          <cell r="I721">
            <v>41.604016082997184</v>
          </cell>
          <cell r="J721">
            <v>23279923.280244377</v>
          </cell>
          <cell r="K721">
            <v>0.87018214342851796</v>
          </cell>
          <cell r="L721">
            <v>61.699980271748821</v>
          </cell>
          <cell r="M721">
            <v>23533389.926885542</v>
          </cell>
          <cell r="N721">
            <v>0.83164307420263039</v>
          </cell>
          <cell r="O721">
            <v>67.90665039349507</v>
          </cell>
          <cell r="P721"/>
          <cell r="Q721">
            <v>118915.48524196773</v>
          </cell>
        </row>
        <row r="722">
          <cell r="D722">
            <v>39802</v>
          </cell>
          <cell r="E722" t="str">
            <v/>
          </cell>
          <cell r="F722">
            <v>93243.823794617027</v>
          </cell>
          <cell r="G722">
            <v>2125994.1350389905</v>
          </cell>
          <cell r="H722">
            <v>0.89390970852662466</v>
          </cell>
          <cell r="I722">
            <v>41.927936915290275</v>
          </cell>
          <cell r="J722">
            <v>23373167.104038995</v>
          </cell>
          <cell r="K722">
            <v>0.86980128728402972</v>
          </cell>
          <cell r="L722">
            <v>61.768089170633289</v>
          </cell>
          <cell r="M722">
            <v>23604059.717521865</v>
          </cell>
          <cell r="N722">
            <v>0.83442931284164645</v>
          </cell>
          <cell r="O722">
            <v>67.43461830981272</v>
          </cell>
          <cell r="P722"/>
          <cell r="Q722">
            <v>118915.48524196773</v>
          </cell>
        </row>
        <row r="723">
          <cell r="D723">
            <v>39803</v>
          </cell>
          <cell r="E723" t="str">
            <v/>
          </cell>
          <cell r="F723">
            <v>81319.752406897605</v>
          </cell>
          <cell r="G723">
            <v>2207313.887445888</v>
          </cell>
          <cell r="H723">
            <v>0.88390662412547838</v>
          </cell>
          <cell r="I723">
            <v>42.494956235498307</v>
          </cell>
          <cell r="J723">
            <v>23454486.856445894</v>
          </cell>
          <cell r="K723">
            <v>0.8689820036585878</v>
          </cell>
          <cell r="L723">
            <v>61.914579908263597</v>
          </cell>
          <cell r="M723">
            <v>23669895.08566248</v>
          </cell>
          <cell r="N723">
            <v>0.83704652048527761</v>
          </cell>
          <cell r="O723">
            <v>66.99010561090455</v>
          </cell>
          <cell r="P723"/>
          <cell r="Q723">
            <v>118915.48524196773</v>
          </cell>
        </row>
        <row r="724">
          <cell r="D724">
            <v>39804</v>
          </cell>
          <cell r="E724" t="str">
            <v/>
          </cell>
          <cell r="F724">
            <v>83676.972994941301</v>
          </cell>
          <cell r="G724">
            <v>2290990.8604408293</v>
          </cell>
          <cell r="H724">
            <v>0.87571394078711751</v>
          </cell>
          <cell r="I724">
            <v>42.965336889036855</v>
          </cell>
          <cell r="J724">
            <v>23538163.829440836</v>
          </cell>
          <cell r="K724">
            <v>0.86825685879832992</v>
          </cell>
          <cell r="L724">
            <v>62.044211137576589</v>
          </cell>
          <cell r="M724">
            <v>23730016.67880762</v>
          </cell>
          <cell r="N724">
            <v>0.83946341379767786</v>
          </cell>
          <cell r="O724">
            <v>66.578713962766486</v>
          </cell>
          <cell r="P724"/>
          <cell r="Q724">
            <v>118915.48524196773</v>
          </cell>
        </row>
        <row r="725">
          <cell r="D725">
            <v>39805</v>
          </cell>
          <cell r="E725" t="str">
            <v/>
          </cell>
          <cell r="F725">
            <v>78374.136988023383</v>
          </cell>
          <cell r="G725">
            <v>2369364.9974288526</v>
          </cell>
          <cell r="H725">
            <v>0.86629482479773745</v>
          </cell>
          <cell r="I725">
            <v>43.512853243451296</v>
          </cell>
          <cell r="J725">
            <v>23616537.966428861</v>
          </cell>
          <cell r="K725">
            <v>0.86734329531442211</v>
          </cell>
          <cell r="L725">
            <v>62.207486440773188</v>
          </cell>
          <cell r="M725">
            <v>23783838.115742721</v>
          </cell>
          <cell r="N725">
            <v>0.84165903369191941</v>
          </cell>
          <cell r="O725">
            <v>66.204282848216963</v>
          </cell>
          <cell r="P725"/>
          <cell r="Q725">
            <v>118915.48524196773</v>
          </cell>
        </row>
        <row r="726">
          <cell r="D726">
            <v>39806</v>
          </cell>
          <cell r="E726" t="str">
            <v/>
          </cell>
          <cell r="F726">
            <v>80841.590269457753</v>
          </cell>
          <cell r="G726">
            <v>2450206.5876983101</v>
          </cell>
          <cell r="H726">
            <v>0.8585252033943338</v>
          </cell>
          <cell r="I726">
            <v>43.969943146435106</v>
          </cell>
          <cell r="J726">
            <v>23697379.556698319</v>
          </cell>
          <cell r="K726">
            <v>0.86652790263569213</v>
          </cell>
          <cell r="L726">
            <v>62.353177502924432</v>
          </cell>
          <cell r="M726">
            <v>23843035.521198783</v>
          </cell>
          <cell r="N726">
            <v>0.84404648627786472</v>
          </cell>
          <cell r="O726">
            <v>65.796425599195871</v>
          </cell>
          <cell r="P726"/>
          <cell r="Q726">
            <v>118915.48524196773</v>
          </cell>
        </row>
        <row r="727">
          <cell r="D727">
            <v>39807</v>
          </cell>
          <cell r="E727" t="str">
            <v/>
          </cell>
          <cell r="F727">
            <v>98167.370624523872</v>
          </cell>
          <cell r="G727">
            <v>2548373.9583228342</v>
          </cell>
          <cell r="H727">
            <v>0.85720508246253546</v>
          </cell>
          <cell r="I727">
            <v>44.048099503407201</v>
          </cell>
          <cell r="J727">
            <v>23795546.927322842</v>
          </cell>
          <cell r="K727">
            <v>0.86635036895605755</v>
          </cell>
          <cell r="L727">
            <v>62.384893425595578</v>
          </cell>
          <cell r="M727">
            <v>23918862.577650756</v>
          </cell>
          <cell r="N727">
            <v>0.84702449116816414</v>
          </cell>
          <cell r="O727">
            <v>65.28671851906806</v>
          </cell>
          <cell r="P727"/>
          <cell r="Q727">
            <v>118915.48524196773</v>
          </cell>
        </row>
        <row r="728">
          <cell r="D728">
            <v>39808</v>
          </cell>
          <cell r="E728" t="str">
            <v/>
          </cell>
          <cell r="F728">
            <v>42923.62162546449</v>
          </cell>
          <cell r="G728">
            <v>2591297.5799482986</v>
          </cell>
          <cell r="H728">
            <v>0.83811869693568786</v>
          </cell>
          <cell r="I728">
            <v>45.19423479484557</v>
          </cell>
          <cell r="J728">
            <v>23838470.548948307</v>
          </cell>
          <cell r="K728">
            <v>0.86417171706697049</v>
          </cell>
          <cell r="L728">
            <v>62.773945125517017</v>
          </cell>
          <cell r="M728">
            <v>23943142.610378075</v>
          </cell>
          <cell r="N728">
            <v>0.84817852522503812</v>
          </cell>
          <cell r="O728">
            <v>65.088929130263494</v>
          </cell>
          <cell r="P728"/>
          <cell r="Q728">
            <v>118915.48524196773</v>
          </cell>
        </row>
        <row r="729">
          <cell r="D729">
            <v>39809</v>
          </cell>
          <cell r="E729" t="str">
            <v/>
          </cell>
          <cell r="F729">
            <v>72744.26009362773</v>
          </cell>
          <cell r="G729">
            <v>2664041.8400419261</v>
          </cell>
          <cell r="H729">
            <v>0.82973395850910647</v>
          </cell>
          <cell r="I729">
            <v>45.707368141569503</v>
          </cell>
          <cell r="J729">
            <v>23911214.809041936</v>
          </cell>
          <cell r="K729">
            <v>0.86308816009876377</v>
          </cell>
          <cell r="L729">
            <v>62.967323357577641</v>
          </cell>
          <cell r="M729">
            <v>23991895.40744644</v>
          </cell>
          <cell r="N729">
            <v>0.85020060162002076</v>
          </cell>
          <cell r="O729">
            <v>64.742029916799353</v>
          </cell>
          <cell r="P729"/>
          <cell r="Q729">
            <v>118915.48524196773</v>
          </cell>
        </row>
        <row r="730">
          <cell r="D730">
            <v>39810</v>
          </cell>
          <cell r="E730" t="str">
            <v/>
          </cell>
          <cell r="F730">
            <v>49845.827254835385</v>
          </cell>
          <cell r="G730">
            <v>2713887.6672967616</v>
          </cell>
          <cell r="H730">
            <v>0.81507096699048098</v>
          </cell>
          <cell r="I730">
            <v>46.619019989292212</v>
          </cell>
          <cell r="J730">
            <v>23961060.636296771</v>
          </cell>
          <cell r="K730">
            <v>0.86119086663958444</v>
          </cell>
          <cell r="L730">
            <v>63.305718519813624</v>
          </cell>
          <cell r="M730">
            <v>24024027.35229015</v>
          </cell>
          <cell r="N730">
            <v>0.85163488479908012</v>
          </cell>
          <cell r="O730">
            <v>64.495724648717683</v>
          </cell>
          <cell r="P730"/>
          <cell r="Q730">
            <v>118915.48524196773</v>
          </cell>
        </row>
        <row r="731">
          <cell r="D731">
            <v>39811</v>
          </cell>
          <cell r="E731" t="str">
            <v/>
          </cell>
          <cell r="F731">
            <v>98336.430404641287</v>
          </cell>
          <cell r="G731">
            <v>2812224.0977014028</v>
          </cell>
          <cell r="H731">
            <v>0.81548037710147081</v>
          </cell>
          <cell r="I731">
            <v>46.593317064224429</v>
          </cell>
          <cell r="J731">
            <v>24059397.066701412</v>
          </cell>
          <cell r="K731">
            <v>0.86104511877610623</v>
          </cell>
          <cell r="L731">
            <v>63.331702088734929</v>
          </cell>
          <cell r="M731">
            <v>24095112.785138201</v>
          </cell>
          <cell r="N731">
            <v>0.85445151786161988</v>
          </cell>
          <cell r="O731">
            <v>64.011486165517326</v>
          </cell>
          <cell r="P731"/>
          <cell r="Q731">
            <v>118915.48524196773</v>
          </cell>
        </row>
        <row r="732">
          <cell r="D732">
            <v>39812</v>
          </cell>
          <cell r="E732" t="str">
            <v/>
          </cell>
          <cell r="F732">
            <v>47212.557939763865</v>
          </cell>
          <cell r="G732">
            <v>2859436.6556411665</v>
          </cell>
          <cell r="H732">
            <v>0.8015319030494138</v>
          </cell>
          <cell r="I732">
            <v>47.477103627677323</v>
          </cell>
          <cell r="J732">
            <v>24106609.624641176</v>
          </cell>
          <cell r="K732">
            <v>0.85907872283330988</v>
          </cell>
          <cell r="L732">
            <v>63.682093923999219</v>
          </cell>
          <cell r="M732">
            <v>24128716.435164992</v>
          </cell>
          <cell r="N732">
            <v>0.85594048213875429</v>
          </cell>
          <cell r="O732">
            <v>63.755232103465367</v>
          </cell>
          <cell r="P732"/>
          <cell r="Q732">
            <v>118915.48524196773</v>
          </cell>
        </row>
        <row r="733">
          <cell r="D733">
            <v>39813</v>
          </cell>
          <cell r="E733" t="str">
            <v>*</v>
          </cell>
          <cell r="F733">
            <v>105803.96235883281</v>
          </cell>
          <cell r="G733">
            <v>2965240.6179999993</v>
          </cell>
          <cell r="H733">
            <v>0.80437735225699947</v>
          </cell>
          <cell r="I733">
            <v>47.295455776673535</v>
          </cell>
          <cell r="J733">
            <v>24212413.587000009</v>
          </cell>
          <cell r="K733">
            <v>0.85920811282156273</v>
          </cell>
          <cell r="L733">
            <v>63.659048122873031</v>
          </cell>
          <cell r="M733">
            <v>24212413.587000009</v>
          </cell>
          <cell r="N733">
            <v>0.85920811282156273</v>
          </cell>
          <cell r="O733">
            <v>63.192283918830697</v>
          </cell>
          <cell r="P733"/>
          <cell r="Q733">
            <v>118915.48524196773</v>
          </cell>
        </row>
        <row r="734">
          <cell r="D734">
            <v>39814</v>
          </cell>
          <cell r="E734" t="str">
            <v/>
          </cell>
          <cell r="F734">
            <v>76025.133423800959</v>
          </cell>
          <cell r="G734">
            <v>76025.133423800959</v>
          </cell>
          <cell r="H734">
            <v>0.62622944383430934</v>
          </cell>
          <cell r="I734">
            <v>59.732057252527206</v>
          </cell>
          <cell r="J734">
            <v>76025.133423800959</v>
          </cell>
          <cell r="K734">
            <v>0.62622944383430934</v>
          </cell>
          <cell r="L734">
            <v>59.732057252527206</v>
          </cell>
          <cell r="M734">
            <v>24259974.861260477</v>
          </cell>
          <cell r="N734">
            <v>0.86113516720119776</v>
          </cell>
          <cell r="O734">
            <v>63.807044056999139</v>
          </cell>
          <cell r="P734"/>
          <cell r="Q734">
            <v>121401.40354677419</v>
          </cell>
        </row>
        <row r="735">
          <cell r="D735">
            <v>39815</v>
          </cell>
          <cell r="E735" t="str">
            <v/>
          </cell>
          <cell r="F735">
            <v>73472.332683507484</v>
          </cell>
          <cell r="G735">
            <v>149497.46610730846</v>
          </cell>
          <cell r="H735">
            <v>0.61571555904503716</v>
          </cell>
          <cell r="I735">
            <v>60.645723393350146</v>
          </cell>
          <cell r="J735">
            <v>149497.46610730846</v>
          </cell>
          <cell r="K735">
            <v>0.61571555904503716</v>
          </cell>
          <cell r="L735">
            <v>60.645723393350146</v>
          </cell>
          <cell r="M735">
            <v>24311163.618493233</v>
          </cell>
          <cell r="N735">
            <v>0.86319209050985946</v>
          </cell>
          <cell r="O735">
            <v>63.416317068748981</v>
          </cell>
          <cell r="P735"/>
          <cell r="Q735">
            <v>121401.40354677419</v>
          </cell>
        </row>
        <row r="736">
          <cell r="D736">
            <v>39816</v>
          </cell>
          <cell r="E736" t="str">
            <v/>
          </cell>
          <cell r="F736">
            <v>84555.710723921278</v>
          </cell>
          <cell r="G736">
            <v>234053.17683122974</v>
          </cell>
          <cell r="H736">
            <v>0.64264269877531366</v>
          </cell>
          <cell r="I736">
            <v>58.325793068547505</v>
          </cell>
          <cell r="J736">
            <v>234053.17683122974</v>
          </cell>
          <cell r="K736">
            <v>0.64264269877531366</v>
          </cell>
          <cell r="L736">
            <v>58.325793068547505</v>
          </cell>
          <cell r="M736">
            <v>24346877.71391841</v>
          </cell>
          <cell r="N736">
            <v>0.86470056179251598</v>
          </cell>
          <cell r="O736">
            <v>63.129476490879419</v>
          </cell>
          <cell r="P736"/>
          <cell r="Q736">
            <v>121401.40354677419</v>
          </cell>
        </row>
        <row r="737">
          <cell r="D737">
            <v>39817</v>
          </cell>
          <cell r="E737" t="str">
            <v/>
          </cell>
          <cell r="F737">
            <v>74685.967996187072</v>
          </cell>
          <cell r="G737">
            <v>308739.14482741681</v>
          </cell>
          <cell r="H737">
            <v>0.63578166274754833</v>
          </cell>
          <cell r="I737">
            <v>58.910621655303764</v>
          </cell>
          <cell r="J737">
            <v>308739.14482741681</v>
          </cell>
          <cell r="K737">
            <v>0.63578166274754833</v>
          </cell>
          <cell r="L737">
            <v>58.910621655303764</v>
          </cell>
          <cell r="M737">
            <v>24377888.798809286</v>
          </cell>
          <cell r="N737">
            <v>0.86604279434289411</v>
          </cell>
          <cell r="O737">
            <v>62.874051595847789</v>
          </cell>
          <cell r="P737"/>
          <cell r="Q737">
            <v>121401.40354677419</v>
          </cell>
        </row>
        <row r="738">
          <cell r="D738">
            <v>39818</v>
          </cell>
          <cell r="E738" t="str">
            <v/>
          </cell>
          <cell r="F738">
            <v>86071.552748479415</v>
          </cell>
          <cell r="G738">
            <v>394810.69757589622</v>
          </cell>
          <cell r="H738">
            <v>0.65042196554800358</v>
          </cell>
          <cell r="I738">
            <v>57.668009894659669</v>
          </cell>
          <cell r="J738">
            <v>394810.69757589622</v>
          </cell>
          <cell r="K738">
            <v>0.65042196554800358</v>
          </cell>
          <cell r="L738">
            <v>57.668009894659669</v>
          </cell>
          <cell r="M738">
            <v>24419234.377437007</v>
          </cell>
          <cell r="N738">
            <v>0.86775301666408955</v>
          </cell>
          <cell r="O738">
            <v>62.548351982529617</v>
          </cell>
          <cell r="P738"/>
          <cell r="Q738">
            <v>121401.40354677419</v>
          </cell>
        </row>
        <row r="739">
          <cell r="D739">
            <v>39819</v>
          </cell>
          <cell r="E739" t="str">
            <v/>
          </cell>
          <cell r="F739">
            <v>59583.647883384445</v>
          </cell>
          <cell r="G739">
            <v>454394.34545928065</v>
          </cell>
          <cell r="H739">
            <v>0.62381808362455649</v>
          </cell>
          <cell r="I739">
            <v>59.940731373191845</v>
          </cell>
          <cell r="J739">
            <v>454394.34545928065</v>
          </cell>
          <cell r="K739">
            <v>0.62381808362455649</v>
          </cell>
          <cell r="L739">
            <v>59.940731373191845</v>
          </cell>
          <cell r="M739">
            <v>24443201.591917749</v>
          </cell>
          <cell r="N739">
            <v>0.86884646790478848</v>
          </cell>
          <cell r="O739">
            <v>62.339977420187985</v>
          </cell>
          <cell r="P739"/>
          <cell r="Q739">
            <v>121401.40354677419</v>
          </cell>
        </row>
        <row r="740">
          <cell r="D740">
            <v>39820</v>
          </cell>
          <cell r="E740" t="str">
            <v/>
          </cell>
          <cell r="F740">
            <v>69914.114290445315</v>
          </cell>
          <cell r="G740">
            <v>524308.459749726</v>
          </cell>
          <cell r="H740">
            <v>0.61697152048836734</v>
          </cell>
          <cell r="I740">
            <v>60.536061034550116</v>
          </cell>
          <cell r="J740">
            <v>524308.459749726</v>
          </cell>
          <cell r="K740">
            <v>0.61697152048836734</v>
          </cell>
          <cell r="L740">
            <v>60.536061034550116</v>
          </cell>
          <cell r="M740">
            <v>24456629.21414132</v>
          </cell>
          <cell r="N740">
            <v>0.869565788344006</v>
          </cell>
          <cell r="O740">
            <v>62.202845927052252</v>
          </cell>
          <cell r="P740"/>
          <cell r="Q740">
            <v>121401.40354677419</v>
          </cell>
        </row>
        <row r="741">
          <cell r="D741">
            <v>39821</v>
          </cell>
          <cell r="E741" t="str">
            <v/>
          </cell>
          <cell r="F741">
            <v>66019.931110830221</v>
          </cell>
          <cell r="G741">
            <v>590328.39086055616</v>
          </cell>
          <cell r="H741">
            <v>0.6078269830639883</v>
          </cell>
          <cell r="I741">
            <v>61.337669364922988</v>
          </cell>
          <cell r="J741">
            <v>590328.39086055616</v>
          </cell>
          <cell r="K741">
            <v>0.6078269830639883</v>
          </cell>
          <cell r="L741">
            <v>61.337669364922988</v>
          </cell>
          <cell r="M741">
            <v>24481210.304956906</v>
          </cell>
          <cell r="N741">
            <v>0.87068218615559678</v>
          </cell>
          <cell r="O741">
            <v>61.989936216973419</v>
          </cell>
          <cell r="P741"/>
          <cell r="Q741">
            <v>121401.40354677419</v>
          </cell>
        </row>
        <row r="742">
          <cell r="D742">
            <v>39822</v>
          </cell>
          <cell r="E742" t="str">
            <v/>
          </cell>
          <cell r="F742">
            <v>62337.585266310205</v>
          </cell>
          <cell r="G742">
            <v>652665.97612686642</v>
          </cell>
          <cell r="H742">
            <v>0.59734434424338223</v>
          </cell>
          <cell r="I742">
            <v>62.265460231320006</v>
          </cell>
          <cell r="J742">
            <v>652665.97612686642</v>
          </cell>
          <cell r="K742">
            <v>0.59734434424338223</v>
          </cell>
          <cell r="L742">
            <v>62.265460231320006</v>
          </cell>
          <cell r="M742">
            <v>24498615.253436487</v>
          </cell>
          <cell r="N742">
            <v>0.87154391302039491</v>
          </cell>
          <cell r="O742">
            <v>61.825532938667791</v>
          </cell>
          <cell r="P742"/>
          <cell r="Q742">
            <v>121401.40354677419</v>
          </cell>
        </row>
        <row r="743">
          <cell r="D743">
            <v>39823</v>
          </cell>
          <cell r="E743" t="str">
            <v/>
          </cell>
          <cell r="F743">
            <v>51919.15702315711</v>
          </cell>
          <cell r="G743">
            <v>704585.13315002352</v>
          </cell>
          <cell r="H743">
            <v>0.58037643105053316</v>
          </cell>
          <cell r="I743">
            <v>63.786623634490915</v>
          </cell>
          <cell r="J743">
            <v>704585.13315002352</v>
          </cell>
          <cell r="K743">
            <v>0.58037643105053316</v>
          </cell>
          <cell r="L743">
            <v>63.786623634490915</v>
          </cell>
          <cell r="M743">
            <v>24509157.900808714</v>
          </cell>
          <cell r="N743">
            <v>0.87216192413713312</v>
          </cell>
          <cell r="O743">
            <v>61.707595150767517</v>
          </cell>
          <cell r="P743"/>
          <cell r="Q743">
            <v>121401.40354677419</v>
          </cell>
        </row>
        <row r="744">
          <cell r="D744">
            <v>39824</v>
          </cell>
          <cell r="E744" t="str">
            <v/>
          </cell>
          <cell r="F744">
            <v>51896.909299713698</v>
          </cell>
          <cell r="G744">
            <v>756482.0424497372</v>
          </cell>
          <cell r="H744">
            <v>0.56647693320663639</v>
          </cell>
          <cell r="I744">
            <v>65.049678526799099</v>
          </cell>
          <cell r="J744">
            <v>756482.0424497372</v>
          </cell>
          <cell r="K744">
            <v>0.56647693320663639</v>
          </cell>
          <cell r="L744">
            <v>65.049678526799099</v>
          </cell>
          <cell r="M744">
            <v>24508946.66467483</v>
          </cell>
          <cell r="N744">
            <v>0.87239749460036808</v>
          </cell>
          <cell r="O744">
            <v>61.662633561158351</v>
          </cell>
          <cell r="P744"/>
          <cell r="Q744">
            <v>121401.40354677419</v>
          </cell>
        </row>
        <row r="745">
          <cell r="D745">
            <v>39825</v>
          </cell>
          <cell r="E745" t="str">
            <v/>
          </cell>
          <cell r="F745">
            <v>59290.735056428719</v>
          </cell>
          <cell r="G745">
            <v>815772.7775061659</v>
          </cell>
          <cell r="H745">
            <v>0.5599693480148964</v>
          </cell>
          <cell r="I745">
            <v>65.646003471672699</v>
          </cell>
          <cell r="J745">
            <v>815772.7775061659</v>
          </cell>
          <cell r="K745">
            <v>0.5599693480148964</v>
          </cell>
          <cell r="L745">
            <v>65.646003471672699</v>
          </cell>
          <cell r="M745">
            <v>24497549.324136201</v>
          </cell>
          <cell r="N745">
            <v>0.87223491531946684</v>
          </cell>
          <cell r="O745">
            <v>61.693664249592196</v>
          </cell>
          <cell r="P745"/>
          <cell r="Q745">
            <v>121401.40354677419</v>
          </cell>
        </row>
        <row r="746">
          <cell r="D746">
            <v>39826</v>
          </cell>
          <cell r="E746" t="str">
            <v/>
          </cell>
          <cell r="F746">
            <v>62886.697268024327</v>
          </cell>
          <cell r="G746">
            <v>878659.47477419022</v>
          </cell>
          <cell r="H746">
            <v>0.55674142466733723</v>
          </cell>
          <cell r="I746">
            <v>65.942927576759899</v>
          </cell>
          <cell r="J746">
            <v>878659.47477419022</v>
          </cell>
          <cell r="K746">
            <v>0.55674142466733723</v>
          </cell>
          <cell r="L746">
            <v>65.942927576759899</v>
          </cell>
          <cell r="M746">
            <v>24480943.316768069</v>
          </cell>
          <cell r="N746">
            <v>0.87188673912819747</v>
          </cell>
          <cell r="O746">
            <v>61.760113073594844</v>
          </cell>
          <cell r="P746"/>
          <cell r="Q746">
            <v>121401.40354677419</v>
          </cell>
        </row>
        <row r="747">
          <cell r="D747">
            <v>39827</v>
          </cell>
          <cell r="E747" t="str">
            <v/>
          </cell>
          <cell r="F747">
            <v>62077.839521022681</v>
          </cell>
          <cell r="G747">
            <v>940737.31429521285</v>
          </cell>
          <cell r="H747">
            <v>0.55349872807498957</v>
          </cell>
          <cell r="I747">
            <v>66.241948746803274</v>
          </cell>
          <cell r="J747">
            <v>940737.31429521285</v>
          </cell>
          <cell r="K747">
            <v>0.55349872807498957</v>
          </cell>
          <cell r="L747">
            <v>66.241948746803274</v>
          </cell>
          <cell r="M747">
            <v>24470302.900019735</v>
          </cell>
          <cell r="N747">
            <v>0.87175089196308508</v>
          </cell>
          <cell r="O747">
            <v>61.786037087013668</v>
          </cell>
          <cell r="P747"/>
          <cell r="Q747">
            <v>121401.40354677419</v>
          </cell>
        </row>
        <row r="748">
          <cell r="D748">
            <v>39828</v>
          </cell>
          <cell r="E748" t="str">
            <v/>
          </cell>
          <cell r="F748">
            <v>63429.881453490525</v>
          </cell>
          <cell r="G748">
            <v>1004167.1957487033</v>
          </cell>
          <cell r="H748">
            <v>0.55143085467531239</v>
          </cell>
          <cell r="I748">
            <v>66.433015055630477</v>
          </cell>
          <cell r="J748">
            <v>1004167.1957487033</v>
          </cell>
          <cell r="K748">
            <v>0.55143085467531239</v>
          </cell>
          <cell r="L748">
            <v>66.433015055630477</v>
          </cell>
          <cell r="M748">
            <v>24458981.621614646</v>
          </cell>
          <cell r="N748">
            <v>0.87159070662359239</v>
          </cell>
          <cell r="O748">
            <v>61.81660400878274</v>
          </cell>
          <cell r="P748"/>
          <cell r="Q748">
            <v>121401.40354677419</v>
          </cell>
        </row>
        <row r="749">
          <cell r="D749">
            <v>39829</v>
          </cell>
          <cell r="E749" t="str">
            <v/>
          </cell>
          <cell r="F749">
            <v>57702.365031442037</v>
          </cell>
          <cell r="G749">
            <v>1061869.5607801455</v>
          </cell>
          <cell r="H749">
            <v>0.54667281934009015</v>
          </cell>
          <cell r="I749">
            <v>66.873746540753984</v>
          </cell>
          <cell r="J749">
            <v>1061869.5607801455</v>
          </cell>
          <cell r="K749">
            <v>0.54667281934009015</v>
          </cell>
          <cell r="L749">
            <v>66.873746540753984</v>
          </cell>
          <cell r="M749">
            <v>24418096.312994167</v>
          </cell>
          <cell r="N749">
            <v>0.870376629773435</v>
          </cell>
          <cell r="O749">
            <v>62.048218555078286</v>
          </cell>
          <cell r="P749"/>
          <cell r="Q749">
            <v>121401.40354677419</v>
          </cell>
        </row>
        <row r="750">
          <cell r="D750">
            <v>39830</v>
          </cell>
          <cell r="E750" t="str">
            <v/>
          </cell>
          <cell r="F750">
            <v>52473.71969163313</v>
          </cell>
          <cell r="G750">
            <v>1114343.2804717785</v>
          </cell>
          <cell r="H750">
            <v>0.53994107826256466</v>
          </cell>
          <cell r="I750">
            <v>67.499846202098084</v>
          </cell>
          <cell r="J750">
            <v>1114343.2804717785</v>
          </cell>
          <cell r="K750">
            <v>0.53994107826256466</v>
          </cell>
          <cell r="L750">
            <v>67.499846202098084</v>
          </cell>
          <cell r="M750">
            <v>24380656.745805487</v>
          </cell>
          <cell r="N750">
            <v>0.86928473185216426</v>
          </cell>
          <cell r="O750">
            <v>62.25643153485241</v>
          </cell>
          <cell r="P750"/>
          <cell r="Q750">
            <v>121401.40354677419</v>
          </cell>
        </row>
        <row r="751">
          <cell r="D751">
            <v>39831</v>
          </cell>
          <cell r="E751" t="str">
            <v/>
          </cell>
          <cell r="F751">
            <v>51353.790494030713</v>
          </cell>
          <cell r="G751">
            <v>1165697.0709658093</v>
          </cell>
          <cell r="H751">
            <v>0.53344480784390547</v>
          </cell>
          <cell r="I751">
            <v>68.106757086520147</v>
          </cell>
          <cell r="J751">
            <v>1165697.0709658093</v>
          </cell>
          <cell r="K751">
            <v>0.53344480784390547</v>
          </cell>
          <cell r="L751">
            <v>68.106757086520147</v>
          </cell>
          <cell r="M751">
            <v>24334894.957660295</v>
          </cell>
          <cell r="N751">
            <v>0.86789541500766176</v>
          </cell>
          <cell r="O751">
            <v>62.521221450298</v>
          </cell>
          <cell r="P751"/>
          <cell r="Q751">
            <v>121401.40354677419</v>
          </cell>
        </row>
        <row r="752">
          <cell r="D752">
            <v>39832</v>
          </cell>
          <cell r="E752" t="str">
            <v/>
          </cell>
          <cell r="F752">
            <v>76470.957611409816</v>
          </cell>
          <cell r="G752">
            <v>1242168.028577219</v>
          </cell>
          <cell r="H752">
            <v>0.53852148947165968</v>
          </cell>
          <cell r="I752">
            <v>67.63224774827016</v>
          </cell>
          <cell r="J752">
            <v>1242168.028577219</v>
          </cell>
          <cell r="K752">
            <v>0.53852148947165968</v>
          </cell>
          <cell r="L752">
            <v>67.63224774827016</v>
          </cell>
          <cell r="M752">
            <v>24330758.41944607</v>
          </cell>
          <cell r="N752">
            <v>0.86799028647435927</v>
          </cell>
          <cell r="O752">
            <v>62.503145035580054</v>
          </cell>
          <cell r="P752"/>
          <cell r="Q752">
            <v>121401.40354677419</v>
          </cell>
        </row>
        <row r="753">
          <cell r="D753">
            <v>39833</v>
          </cell>
          <cell r="E753" t="str">
            <v/>
          </cell>
          <cell r="F753">
            <v>84466.586768323716</v>
          </cell>
          <cell r="G753">
            <v>1326634.6153455428</v>
          </cell>
          <cell r="H753">
            <v>0.54638355759800139</v>
          </cell>
          <cell r="I753">
            <v>66.900589282797355</v>
          </cell>
          <cell r="J753">
            <v>1326634.6153455428</v>
          </cell>
          <cell r="K753">
            <v>0.54638355759800139</v>
          </cell>
          <cell r="L753">
            <v>66.900589282797355</v>
          </cell>
          <cell r="M753">
            <v>24353619.001461934</v>
          </cell>
          <cell r="N753">
            <v>0.86904859177414095</v>
          </cell>
          <cell r="O753">
            <v>62.30144863775061</v>
          </cell>
          <cell r="P753"/>
          <cell r="Q753">
            <v>121401.40354677419</v>
          </cell>
        </row>
        <row r="754">
          <cell r="D754">
            <v>39834</v>
          </cell>
          <cell r="E754" t="str">
            <v/>
          </cell>
          <cell r="F754">
            <v>97082.097222358207</v>
          </cell>
          <cell r="G754">
            <v>1423716.712567901</v>
          </cell>
          <cell r="H754">
            <v>0.55844522345809577</v>
          </cell>
          <cell r="I754">
            <v>65.786109549779397</v>
          </cell>
          <cell r="J754">
            <v>1423716.712567901</v>
          </cell>
          <cell r="K754">
            <v>0.55844522345809577</v>
          </cell>
          <cell r="L754">
            <v>65.786109549779397</v>
          </cell>
          <cell r="M754">
            <v>24380202.443444233</v>
          </cell>
          <cell r="N754">
            <v>0.87024037447979119</v>
          </cell>
          <cell r="O754">
            <v>62.074205898233984</v>
          </cell>
          <cell r="P754"/>
          <cell r="Q754">
            <v>121401.40354677419</v>
          </cell>
        </row>
        <row r="755">
          <cell r="D755">
            <v>39835</v>
          </cell>
          <cell r="E755" t="str">
            <v/>
          </cell>
          <cell r="F755">
            <v>119315.45376006619</v>
          </cell>
          <cell r="G755">
            <v>1543032.1663279673</v>
          </cell>
          <cell r="H755">
            <v>0.57773488356052827</v>
          </cell>
          <cell r="I755">
            <v>64.025517089365422</v>
          </cell>
          <cell r="J755">
            <v>1543032.1663279673</v>
          </cell>
          <cell r="K755">
            <v>0.57773488356052827</v>
          </cell>
          <cell r="L755">
            <v>64.025517089365422</v>
          </cell>
          <cell r="M755">
            <v>24434017.64352373</v>
          </cell>
          <cell r="N755">
            <v>0.87240512070635245</v>
          </cell>
          <cell r="O755">
            <v>61.661177962842054</v>
          </cell>
          <cell r="P755"/>
          <cell r="Q755">
            <v>121401.40354677419</v>
          </cell>
        </row>
        <row r="756">
          <cell r="D756">
            <v>39836</v>
          </cell>
          <cell r="E756" t="str">
            <v/>
          </cell>
          <cell r="F756">
            <v>199692.99300341145</v>
          </cell>
          <cell r="G756">
            <v>1742725.1593313788</v>
          </cell>
          <cell r="H756">
            <v>0.6241333039627579</v>
          </cell>
          <cell r="I756">
            <v>59.913423070999471</v>
          </cell>
          <cell r="J756">
            <v>1742725.1593313788</v>
          </cell>
          <cell r="K756">
            <v>0.6241333039627579</v>
          </cell>
          <cell r="L756">
            <v>59.913423070999471</v>
          </cell>
          <cell r="M756">
            <v>24573049.098957729</v>
          </cell>
          <cell r="N756">
            <v>0.87761453494593356</v>
          </cell>
          <cell r="O756">
            <v>60.666094971732967</v>
          </cell>
          <cell r="P756"/>
          <cell r="Q756">
            <v>121401.40354677419</v>
          </cell>
        </row>
        <row r="757">
          <cell r="D757">
            <v>39837</v>
          </cell>
          <cell r="E757" t="str">
            <v/>
          </cell>
          <cell r="F757">
            <v>252373.67896575553</v>
          </cell>
          <cell r="G757">
            <v>1995098.8382971343</v>
          </cell>
          <cell r="H757">
            <v>0.68474594060481442</v>
          </cell>
          <cell r="I757">
            <v>54.834713823598136</v>
          </cell>
          <cell r="J757">
            <v>1995098.8382971343</v>
          </cell>
          <cell r="K757">
            <v>0.68474594060481442</v>
          </cell>
          <cell r="L757">
            <v>54.834713823598136</v>
          </cell>
          <cell r="M757">
            <v>24774266.507994734</v>
          </cell>
          <cell r="N757">
            <v>0.88504842614375945</v>
          </cell>
          <cell r="O757">
            <v>59.244417939091775</v>
          </cell>
          <cell r="P757"/>
          <cell r="Q757">
            <v>121401.40354677419</v>
          </cell>
        </row>
        <row r="758">
          <cell r="D758">
            <v>39838</v>
          </cell>
          <cell r="E758" t="str">
            <v/>
          </cell>
          <cell r="F758">
            <v>232753.49484738201</v>
          </cell>
          <cell r="G758">
            <v>2227852.3331445162</v>
          </cell>
          <cell r="H758">
            <v>0.73404500048836951</v>
          </cell>
          <cell r="I758">
            <v>50.967655935546965</v>
          </cell>
          <cell r="J758">
            <v>2227852.3331445162</v>
          </cell>
          <cell r="K758">
            <v>0.73404500048836951</v>
          </cell>
          <cell r="L758">
            <v>50.967655935546965</v>
          </cell>
          <cell r="M758">
            <v>24959878.798464328</v>
          </cell>
          <cell r="N758">
            <v>0.8919288363919522</v>
          </cell>
          <cell r="O758">
            <v>57.92833263166208</v>
          </cell>
          <cell r="P758"/>
          <cell r="Q758">
            <v>121401.40354677419</v>
          </cell>
        </row>
        <row r="759">
          <cell r="D759">
            <v>39839</v>
          </cell>
          <cell r="E759" t="str">
            <v/>
          </cell>
          <cell r="F759">
            <v>217060.39716890146</v>
          </cell>
          <cell r="G759">
            <v>2444912.7303134175</v>
          </cell>
          <cell r="H759">
            <v>0.77458004821026727</v>
          </cell>
          <cell r="I759">
            <v>47.969722774810798</v>
          </cell>
          <cell r="J759">
            <v>2444912.7303134175</v>
          </cell>
          <cell r="K759">
            <v>0.77458004821026727</v>
          </cell>
          <cell r="L759">
            <v>47.969722774810798</v>
          </cell>
          <cell r="M759">
            <v>25145067.570734542</v>
          </cell>
          <cell r="N759">
            <v>0.89879795971787735</v>
          </cell>
          <cell r="O759">
            <v>56.615692209865323</v>
          </cell>
          <cell r="P759"/>
          <cell r="Q759">
            <v>121401.40354677419</v>
          </cell>
        </row>
        <row r="760">
          <cell r="D760">
            <v>39840</v>
          </cell>
          <cell r="E760" t="str">
            <v/>
          </cell>
          <cell r="F760">
            <v>205442.05848599825</v>
          </cell>
          <cell r="G760">
            <v>2650354.7887994158</v>
          </cell>
          <cell r="H760">
            <v>0.80856798691155385</v>
          </cell>
          <cell r="I760">
            <v>45.581959064942801</v>
          </cell>
          <cell r="J760">
            <v>2650354.7887994158</v>
          </cell>
          <cell r="K760">
            <v>0.80856798691155385</v>
          </cell>
          <cell r="L760">
            <v>45.581959064942801</v>
          </cell>
          <cell r="M760">
            <v>25310147.151682336</v>
          </cell>
          <cell r="N760">
            <v>0.90495193502513138</v>
          </cell>
          <cell r="O760">
            <v>55.441993536062043</v>
          </cell>
          <cell r="P760"/>
          <cell r="Q760">
            <v>121401.40354677419</v>
          </cell>
        </row>
        <row r="761">
          <cell r="D761">
            <v>39841</v>
          </cell>
          <cell r="E761" t="str">
            <v/>
          </cell>
          <cell r="F761">
            <v>207212.39338248593</v>
          </cell>
          <cell r="G761">
            <v>2857567.1821819018</v>
          </cell>
          <cell r="H761">
            <v>0.84064901896204225</v>
          </cell>
          <cell r="I761">
            <v>43.431973753997035</v>
          </cell>
          <cell r="J761">
            <v>2857567.1821819018</v>
          </cell>
          <cell r="K761">
            <v>0.84064901896204225</v>
          </cell>
          <cell r="L761">
            <v>43.431973753997035</v>
          </cell>
          <cell r="M761">
            <v>25462999.536232173</v>
          </cell>
          <cell r="N761">
            <v>0.91067205728397782</v>
          </cell>
          <cell r="O761">
            <v>54.353899169141243</v>
          </cell>
          <cell r="P761"/>
          <cell r="Q761">
            <v>121401.40354677419</v>
          </cell>
        </row>
        <row r="762">
          <cell r="D762">
            <v>39842</v>
          </cell>
          <cell r="E762" t="str">
            <v/>
          </cell>
          <cell r="F762">
            <v>217714.08783423493</v>
          </cell>
          <cell r="G762">
            <v>3075281.2700161366</v>
          </cell>
          <cell r="H762">
            <v>0.87350045902753526</v>
          </cell>
          <cell r="I762">
            <v>41.332566689988973</v>
          </cell>
          <cell r="J762">
            <v>3075281.2700161366</v>
          </cell>
          <cell r="K762">
            <v>0.87350045902753526</v>
          </cell>
          <cell r="L762">
            <v>41.332566689988973</v>
          </cell>
          <cell r="M762">
            <v>25639608.597670432</v>
          </cell>
          <cell r="N762">
            <v>0.91724526849963905</v>
          </cell>
          <cell r="O762">
            <v>53.107981002957416</v>
          </cell>
          <cell r="P762"/>
          <cell r="Q762">
            <v>121401.40354677419</v>
          </cell>
        </row>
        <row r="763">
          <cell r="D763">
            <v>39843</v>
          </cell>
          <cell r="E763" t="str">
            <v/>
          </cell>
          <cell r="F763">
            <v>208939.94832609009</v>
          </cell>
          <cell r="G763">
            <v>3284221.2183422265</v>
          </cell>
          <cell r="H763">
            <v>0.90175267676562509</v>
          </cell>
          <cell r="I763">
            <v>39.607662642020422</v>
          </cell>
          <cell r="J763">
            <v>3284221.2183422265</v>
          </cell>
          <cell r="K763">
            <v>0.90175267676562509</v>
          </cell>
          <cell r="L763">
            <v>39.607662642020422</v>
          </cell>
          <cell r="M763">
            <v>25809763.80739332</v>
          </cell>
          <cell r="N763">
            <v>0.92359121511333753</v>
          </cell>
          <cell r="O763">
            <v>51.910701195978383</v>
          </cell>
          <cell r="P763"/>
          <cell r="Q763">
            <v>121401.40354677419</v>
          </cell>
        </row>
        <row r="764">
          <cell r="D764">
            <v>39844</v>
          </cell>
          <cell r="E764" t="str">
            <v>*</v>
          </cell>
          <cell r="F764">
            <v>231332.20665777338</v>
          </cell>
          <cell r="G764">
            <v>3515553.4249999998</v>
          </cell>
          <cell r="H764">
            <v>0.93413210951762216</v>
          </cell>
          <cell r="I764">
            <v>37.719657211051874</v>
          </cell>
          <cell r="J764">
            <v>3515553.4249999998</v>
          </cell>
          <cell r="K764">
            <v>0.93413210951762216</v>
          </cell>
          <cell r="L764">
            <v>37.719657211051874</v>
          </cell>
          <cell r="M764">
            <v>26004721.756000012</v>
          </cell>
          <cell r="N764">
            <v>0.93082852307924324</v>
          </cell>
          <cell r="O764">
            <v>50.553223987287296</v>
          </cell>
          <cell r="P764"/>
          <cell r="Q764">
            <v>121401.40354677419</v>
          </cell>
        </row>
        <row r="765">
          <cell r="D765">
            <v>39845</v>
          </cell>
          <cell r="E765" t="str">
            <v/>
          </cell>
          <cell r="F765">
            <v>239940.69421342763</v>
          </cell>
          <cell r="G765">
            <v>239940.69421342763</v>
          </cell>
          <cell r="H765">
            <v>2.5055300907434095</v>
          </cell>
          <cell r="I765">
            <v>1.9425886202513398</v>
          </cell>
          <cell r="J765">
            <v>3755494.1192134274</v>
          </cell>
          <cell r="K765">
            <v>0.97312561664080177</v>
          </cell>
          <cell r="L765">
            <v>31.453871338979965</v>
          </cell>
          <cell r="M765">
            <v>26209567.556106601</v>
          </cell>
          <cell r="N765">
            <v>0.93844145625744368</v>
          </cell>
          <cell r="O765">
            <v>47.282982128372254</v>
          </cell>
          <cell r="P765"/>
          <cell r="Q765">
            <v>95764.443260881148</v>
          </cell>
        </row>
        <row r="766">
          <cell r="D766">
            <v>39846</v>
          </cell>
          <cell r="E766" t="str">
            <v/>
          </cell>
          <cell r="F766">
            <v>230859.91920974758</v>
          </cell>
          <cell r="G766">
            <v>470800.61342317518</v>
          </cell>
          <cell r="H766">
            <v>2.4581180519194472</v>
          </cell>
          <cell r="I766">
            <v>2.0839774333236472</v>
          </cell>
          <cell r="J766">
            <v>3986354.038423175</v>
          </cell>
          <cell r="K766">
            <v>1.0079347309678839</v>
          </cell>
          <cell r="L766">
            <v>29.612134704319239</v>
          </cell>
          <cell r="M766">
            <v>26406185.92724435</v>
          </cell>
          <cell r="N766">
            <v>0.94576427045403166</v>
          </cell>
          <cell r="O766">
            <v>46.070208503677726</v>
          </cell>
          <cell r="P766"/>
          <cell r="Q766">
            <v>95764.443260881148</v>
          </cell>
        </row>
        <row r="767">
          <cell r="D767">
            <v>39847</v>
          </cell>
          <cell r="E767" t="str">
            <v/>
          </cell>
          <cell r="F767">
            <v>204052.81197272276</v>
          </cell>
          <cell r="G767">
            <v>674853.42539589794</v>
          </cell>
          <cell r="H767">
            <v>2.3490048512663675</v>
          </cell>
          <cell r="I767">
            <v>2.4553052894751293</v>
          </cell>
          <cell r="J767">
            <v>4190406.8503958979</v>
          </cell>
          <cell r="K767">
            <v>1.0344801492146478</v>
          </cell>
          <cell r="L767">
            <v>28.282572008353611</v>
          </cell>
          <cell r="M767">
            <v>26577753.292077236</v>
          </cell>
          <cell r="N767">
            <v>0.95219397147947293</v>
          </cell>
          <cell r="O767">
            <v>45.015999946200722</v>
          </cell>
          <cell r="P767"/>
          <cell r="Q767">
            <v>95764.443260881148</v>
          </cell>
        </row>
        <row r="768">
          <cell r="D768">
            <v>39848</v>
          </cell>
          <cell r="E768" t="str">
            <v/>
          </cell>
          <cell r="F768">
            <v>225240.27036827838</v>
          </cell>
          <cell r="G768">
            <v>900093.69576417631</v>
          </cell>
          <cell r="H768">
            <v>2.3497596422926628</v>
          </cell>
          <cell r="I768">
            <v>2.4524945409354459</v>
          </cell>
          <cell r="J768">
            <v>4415647.1207641764</v>
          </cell>
          <cell r="K768">
            <v>1.0649091413222336</v>
          </cell>
          <cell r="L768">
            <v>26.834526300754412</v>
          </cell>
          <cell r="M768">
            <v>26741520.506490234</v>
          </cell>
          <cell r="N768">
            <v>0.95834798408492339</v>
          </cell>
          <cell r="O768">
            <v>44.016879073283647</v>
          </cell>
          <cell r="P768"/>
          <cell r="Q768">
            <v>95764.443260881148</v>
          </cell>
        </row>
        <row r="769">
          <cell r="D769">
            <v>39849</v>
          </cell>
          <cell r="E769" t="str">
            <v/>
          </cell>
          <cell r="F769">
            <v>218552.3268775444</v>
          </cell>
          <cell r="G769">
            <v>1118646.0226417207</v>
          </cell>
          <cell r="H769">
            <v>2.3362450290538614</v>
          </cell>
          <cell r="I769">
            <v>2.5033714035205379</v>
          </cell>
          <cell r="J769">
            <v>4634199.447641721</v>
          </cell>
          <cell r="K769">
            <v>1.0923878292115756</v>
          </cell>
          <cell r="L769">
            <v>25.593537750610196</v>
          </cell>
          <cell r="M769">
            <v>26913758.001366042</v>
          </cell>
          <cell r="N769">
            <v>0.96480932602347313</v>
          </cell>
          <cell r="O769">
            <v>42.978797027244788</v>
          </cell>
          <cell r="P769"/>
          <cell r="Q769">
            <v>95764.443260881148</v>
          </cell>
        </row>
        <row r="770">
          <cell r="D770">
            <v>39850</v>
          </cell>
          <cell r="E770" t="str">
            <v/>
          </cell>
          <cell r="F770">
            <v>203320.7342533952</v>
          </cell>
          <cell r="G770">
            <v>1321966.7568951158</v>
          </cell>
          <cell r="H770">
            <v>2.3007265046760255</v>
          </cell>
          <cell r="I770">
            <v>2.6428115562771359</v>
          </cell>
          <cell r="J770">
            <v>4837520.1818951163</v>
          </cell>
          <cell r="K770">
            <v>1.1151421250801576</v>
          </cell>
          <cell r="L770">
            <v>24.611687731747868</v>
          </cell>
          <cell r="M770">
            <v>27069691.695193801</v>
          </cell>
          <cell r="N770">
            <v>0.97068990163157198</v>
          </cell>
          <cell r="O770">
            <v>42.044187589338989</v>
          </cell>
          <cell r="P770"/>
          <cell r="Q770">
            <v>95764.443260881148</v>
          </cell>
        </row>
        <row r="771">
          <cell r="D771">
            <v>39851</v>
          </cell>
          <cell r="E771" t="str">
            <v/>
          </cell>
          <cell r="F771">
            <v>216760.08748730845</v>
          </cell>
          <cell r="G771">
            <v>1538726.8443824244</v>
          </cell>
          <cell r="H771">
            <v>2.2954043603347949</v>
          </cell>
          <cell r="I771">
            <v>2.6644451586031015</v>
          </cell>
          <cell r="J771">
            <v>5054280.2693824247</v>
          </cell>
          <cell r="K771">
            <v>1.1399446097070662</v>
          </cell>
          <cell r="L771">
            <v>23.586719210664175</v>
          </cell>
          <cell r="M771">
            <v>27243351.4040078</v>
          </cell>
          <cell r="N771">
            <v>0.97720982695629</v>
          </cell>
          <cell r="O771">
            <v>41.019749012163011</v>
          </cell>
          <cell r="P771"/>
          <cell r="Q771">
            <v>95764.443260881148</v>
          </cell>
        </row>
        <row r="772">
          <cell r="D772">
            <v>39852</v>
          </cell>
          <cell r="E772" t="str">
            <v/>
          </cell>
          <cell r="F772">
            <v>174157.14669371507</v>
          </cell>
          <cell r="G772">
            <v>1712883.9910761395</v>
          </cell>
          <cell r="H772">
            <v>2.2358037241571846</v>
          </cell>
          <cell r="I772">
            <v>2.9207464674825157</v>
          </cell>
          <cell r="J772">
            <v>5228437.4160761395</v>
          </cell>
          <cell r="K772">
            <v>1.1542928023220305</v>
          </cell>
          <cell r="L772">
            <v>23.01457226024969</v>
          </cell>
          <cell r="M772">
            <v>27378663.191770982</v>
          </cell>
          <cell r="N772">
            <v>0.98235772086164852</v>
          </cell>
          <cell r="O772">
            <v>40.219941045451144</v>
          </cell>
          <cell r="P772"/>
          <cell r="Q772">
            <v>95764.443260881148</v>
          </cell>
        </row>
        <row r="773">
          <cell r="D773">
            <v>39853</v>
          </cell>
          <cell r="E773" t="str">
            <v/>
          </cell>
          <cell r="F773">
            <v>190731.88805458698</v>
          </cell>
          <cell r="G773">
            <v>1903615.8791307264</v>
          </cell>
          <cell r="H773">
            <v>2.208678589429764</v>
          </cell>
          <cell r="I773">
            <v>3.0464416451023046</v>
          </cell>
          <cell r="J773">
            <v>5419169.3041307265</v>
          </cell>
          <cell r="K773">
            <v>1.1716303313602368</v>
          </cell>
          <cell r="L773">
            <v>22.342896479518725</v>
          </cell>
          <cell r="M773">
            <v>27538707.219654791</v>
          </cell>
          <cell r="N773">
            <v>0.98839637013127646</v>
          </cell>
          <cell r="O773">
            <v>39.29223406957906</v>
          </cell>
          <cell r="P773"/>
          <cell r="Q773">
            <v>95764.443260881148</v>
          </cell>
        </row>
        <row r="774">
          <cell r="D774">
            <v>39854</v>
          </cell>
          <cell r="E774" t="str">
            <v/>
          </cell>
          <cell r="F774">
            <v>207455.57785644889</v>
          </cell>
          <cell r="G774">
            <v>2111071.4569871752</v>
          </cell>
          <cell r="H774">
            <v>2.2044418419853415</v>
          </cell>
          <cell r="I774">
            <v>3.0666156797986677</v>
          </cell>
          <cell r="J774">
            <v>5626624.881987175</v>
          </cell>
          <cell r="K774">
            <v>1.1918068357221838</v>
          </cell>
          <cell r="L774">
            <v>21.587522223536894</v>
          </cell>
          <cell r="M774">
            <v>27700280.394466367</v>
          </cell>
          <cell r="N774">
            <v>0.99449354023463898</v>
          </cell>
          <cell r="O774">
            <v>38.367344620163365</v>
          </cell>
          <cell r="P774"/>
          <cell r="Q774">
            <v>95764.443260881148</v>
          </cell>
        </row>
        <row r="775">
          <cell r="D775">
            <v>39855</v>
          </cell>
          <cell r="E775" t="str">
            <v/>
          </cell>
          <cell r="F775">
            <v>195851.98709818907</v>
          </cell>
          <cell r="G775">
            <v>2306923.4440853642</v>
          </cell>
          <cell r="H775">
            <v>2.1899601350717424</v>
          </cell>
          <cell r="I775">
            <v>3.1367102613966136</v>
          </cell>
          <cell r="J775">
            <v>5822476.869085364</v>
          </cell>
          <cell r="K775">
            <v>1.2087721197822299</v>
          </cell>
          <cell r="L775">
            <v>20.973553040955949</v>
          </cell>
          <cell r="M775">
            <v>27847299.525651596</v>
          </cell>
          <cell r="N775">
            <v>1.0000716930463214</v>
          </cell>
          <cell r="O775">
            <v>37.531840854859347</v>
          </cell>
          <cell r="P775"/>
          <cell r="Q775">
            <v>95764.443260881148</v>
          </cell>
        </row>
        <row r="776">
          <cell r="D776">
            <v>39856</v>
          </cell>
          <cell r="E776" t="str">
            <v/>
          </cell>
          <cell r="F776">
            <v>189638.37889340654</v>
          </cell>
          <cell r="G776">
            <v>2496561.8229787708</v>
          </cell>
          <cell r="H776">
            <v>2.172485021552351</v>
          </cell>
          <cell r="I776">
            <v>3.2236918919144819</v>
          </cell>
          <cell r="J776">
            <v>6012115.2479787702</v>
          </cell>
          <cell r="K776">
            <v>1.2238111493633366</v>
          </cell>
          <cell r="L776">
            <v>20.444973366663621</v>
          </cell>
          <cell r="M776">
            <v>27994604.139648139</v>
          </cell>
          <cell r="N776">
            <v>1.0056634487374891</v>
          </cell>
          <cell r="O776">
            <v>36.704744596402364</v>
          </cell>
          <cell r="P776"/>
          <cell r="Q776">
            <v>95764.443260881148</v>
          </cell>
        </row>
        <row r="777">
          <cell r="D777">
            <v>39857</v>
          </cell>
          <cell r="E777" t="str">
            <v/>
          </cell>
          <cell r="F777">
            <v>177533.79835936491</v>
          </cell>
          <cell r="G777">
            <v>2674095.6213381356</v>
          </cell>
          <cell r="H777">
            <v>2.1479753463348641</v>
          </cell>
          <cell r="I777">
            <v>3.3502710956336945</v>
          </cell>
          <cell r="J777">
            <v>6189649.0463381354</v>
          </cell>
          <cell r="K777">
            <v>1.2358581964436637</v>
          </cell>
          <cell r="L777">
            <v>20.031902537011746</v>
          </cell>
          <cell r="M777">
            <v>28135166.488981582</v>
          </cell>
          <cell r="N777">
            <v>1.0110162826773548</v>
          </cell>
          <cell r="O777">
            <v>35.922971962021514</v>
          </cell>
          <cell r="P777"/>
          <cell r="Q777">
            <v>95764.443260881148</v>
          </cell>
        </row>
        <row r="778">
          <cell r="D778">
            <v>39858</v>
          </cell>
          <cell r="E778" t="str">
            <v/>
          </cell>
          <cell r="F778">
            <v>130662.04848136421</v>
          </cell>
          <cell r="G778">
            <v>2804757.6698194998</v>
          </cell>
          <cell r="H778">
            <v>2.0920064560159419</v>
          </cell>
          <cell r="I778">
            <v>3.6607045759895263</v>
          </cell>
          <cell r="J778">
            <v>6320311.0948194992</v>
          </cell>
          <cell r="K778">
            <v>1.2382701135470311</v>
          </cell>
          <cell r="L778">
            <v>19.950288698919017</v>
          </cell>
          <cell r="M778">
            <v>28230169.231949043</v>
          </cell>
          <cell r="N778">
            <v>1.0147346886041428</v>
          </cell>
          <cell r="O778">
            <v>35.385741381808892</v>
          </cell>
          <cell r="P778"/>
          <cell r="Q778">
            <v>95764.443260881148</v>
          </cell>
        </row>
        <row r="779">
          <cell r="D779">
            <v>39859</v>
          </cell>
          <cell r="E779" t="str">
            <v/>
          </cell>
          <cell r="F779">
            <v>191696.55492647103</v>
          </cell>
          <cell r="G779">
            <v>2996454.2247459707</v>
          </cell>
          <cell r="H779">
            <v>2.0859894150783025</v>
          </cell>
          <cell r="I779">
            <v>3.6959511541665324</v>
          </cell>
          <cell r="J779">
            <v>6512007.64974597</v>
          </cell>
          <cell r="K779">
            <v>1.2523308001093609</v>
          </cell>
          <cell r="L779">
            <v>19.481596851882511</v>
          </cell>
          <cell r="M779">
            <v>28384173.820069622</v>
          </cell>
          <cell r="N779">
            <v>1.0205767887417871</v>
          </cell>
          <cell r="O779">
            <v>34.551483093955035</v>
          </cell>
          <cell r="P779"/>
          <cell r="Q779">
            <v>95764.443260881148</v>
          </cell>
        </row>
        <row r="780">
          <cell r="D780">
            <v>39860</v>
          </cell>
          <cell r="E780" t="str">
            <v/>
          </cell>
          <cell r="F780">
            <v>150636.91915233363</v>
          </cell>
          <cell r="G780">
            <v>3147091.1438983046</v>
          </cell>
          <cell r="H780">
            <v>2.0539272176188939</v>
          </cell>
          <cell r="I780">
            <v>3.8902825673837516</v>
          </cell>
          <cell r="J780">
            <v>6662644.5688983034</v>
          </cell>
          <cell r="K780">
            <v>1.2581295244662332</v>
          </cell>
          <cell r="L780">
            <v>19.291782485307007</v>
          </cell>
          <cell r="M780">
            <v>28504490.229561355</v>
          </cell>
          <cell r="N780">
            <v>1.0252107482222437</v>
          </cell>
          <cell r="O780">
            <v>33.898370668307322</v>
          </cell>
          <cell r="P780"/>
          <cell r="Q780">
            <v>95764.443260881148</v>
          </cell>
        </row>
        <row r="781">
          <cell r="D781">
            <v>39861</v>
          </cell>
          <cell r="E781" t="str">
            <v/>
          </cell>
          <cell r="F781">
            <v>149221.35997432657</v>
          </cell>
          <cell r="G781">
            <v>3296312.5038726311</v>
          </cell>
          <cell r="H781">
            <v>2.024767532910893</v>
          </cell>
          <cell r="I781">
            <v>4.0769838077633018</v>
          </cell>
          <cell r="J781">
            <v>6811865.92887263</v>
          </cell>
          <cell r="K781">
            <v>1.2634596944397469</v>
          </cell>
          <cell r="L781">
            <v>19.119069354655949</v>
          </cell>
          <cell r="M781">
            <v>28622587.602283843</v>
          </cell>
          <cell r="N781">
            <v>1.0297676573529233</v>
          </cell>
          <cell r="O781">
            <v>33.263642743625041</v>
          </cell>
          <cell r="P781"/>
          <cell r="Q781">
            <v>95764.443260881148</v>
          </cell>
        </row>
        <row r="782">
          <cell r="D782">
            <v>39862</v>
          </cell>
          <cell r="E782" t="str">
            <v/>
          </cell>
          <cell r="F782">
            <v>133594.3343343811</v>
          </cell>
          <cell r="G782">
            <v>3429906.838207012</v>
          </cell>
          <cell r="H782">
            <v>1.9897821509941109</v>
          </cell>
          <cell r="I782">
            <v>4.3143292725707045</v>
          </cell>
          <cell r="J782">
            <v>6945460.2632070109</v>
          </cell>
          <cell r="K782">
            <v>1.2657559132951015</v>
          </cell>
          <cell r="L782">
            <v>19.045181504902619</v>
          </cell>
          <cell r="M782">
            <v>28712829.813577458</v>
          </cell>
          <cell r="N782">
            <v>1.0333248470786711</v>
          </cell>
          <cell r="O782">
            <v>32.773396728931139</v>
          </cell>
          <cell r="P782"/>
          <cell r="Q782">
            <v>95764.443260881148</v>
          </cell>
        </row>
        <row r="783">
          <cell r="D783">
            <v>39863</v>
          </cell>
          <cell r="E783" t="str">
            <v/>
          </cell>
          <cell r="F783">
            <v>122329.60733566525</v>
          </cell>
          <cell r="G783">
            <v>3552236.4455426773</v>
          </cell>
          <cell r="H783">
            <v>1.9522884126625537</v>
          </cell>
          <cell r="I783">
            <v>4.5859785063898322</v>
          </cell>
          <cell r="J783">
            <v>7067789.8705426762</v>
          </cell>
          <cell r="K783">
            <v>1.2659556631429232</v>
          </cell>
          <cell r="L783">
            <v>19.038768574404486</v>
          </cell>
          <cell r="M783">
            <v>28791587.708972536</v>
          </cell>
          <cell r="N783">
            <v>1.0364707510606279</v>
          </cell>
          <cell r="O783">
            <v>32.343682940100358</v>
          </cell>
          <cell r="P783"/>
          <cell r="Q783">
            <v>95764.443260881148</v>
          </cell>
        </row>
        <row r="784">
          <cell r="D784">
            <v>39864</v>
          </cell>
          <cell r="E784" t="str">
            <v/>
          </cell>
          <cell r="F784">
            <v>119217.20272047508</v>
          </cell>
          <cell r="G784">
            <v>3671453.6482631522</v>
          </cell>
          <cell r="H784">
            <v>1.9169190167280523</v>
          </cell>
          <cell r="I784">
            <v>4.859852292186484</v>
          </cell>
          <cell r="J784">
            <v>7187007.0732631516</v>
          </cell>
          <cell r="K784">
            <v>1.2656005950713614</v>
          </cell>
          <cell r="L784">
            <v>19.050169582838606</v>
          </cell>
          <cell r="M784">
            <v>28864372.879252676</v>
          </cell>
          <cell r="N784">
            <v>1.0394034700889041</v>
          </cell>
          <cell r="O784">
            <v>31.946361476256147</v>
          </cell>
          <cell r="P784"/>
          <cell r="Q784">
            <v>95764.443260881148</v>
          </cell>
        </row>
        <row r="785">
          <cell r="D785">
            <v>39865</v>
          </cell>
          <cell r="E785" t="str">
            <v/>
          </cell>
          <cell r="F785">
            <v>107980.76938097278</v>
          </cell>
          <cell r="G785">
            <v>3779434.4176441249</v>
          </cell>
          <cell r="H785">
            <v>1.8793307973041846</v>
          </cell>
          <cell r="I785">
            <v>5.171092857855597</v>
          </cell>
          <cell r="J785">
            <v>7294987.8426441243</v>
          </cell>
          <cell r="K785">
            <v>1.263311431632135</v>
          </cell>
          <cell r="L785">
            <v>19.123850815711453</v>
          </cell>
          <cell r="M785">
            <v>28936075.449492637</v>
          </cell>
          <cell r="N785">
            <v>1.0422989576934927</v>
          </cell>
          <cell r="O785">
            <v>31.557196565178845</v>
          </cell>
          <cell r="P785"/>
          <cell r="Q785">
            <v>95764.443260881148</v>
          </cell>
        </row>
        <row r="786">
          <cell r="D786">
            <v>39866</v>
          </cell>
          <cell r="E786" t="str">
            <v/>
          </cell>
          <cell r="F786">
            <v>125704.39923373592</v>
          </cell>
          <cell r="G786">
            <v>3905138.816877861</v>
          </cell>
          <cell r="H786">
            <v>1.8535722008483102</v>
          </cell>
          <cell r="I786">
            <v>5.3972165264085774</v>
          </cell>
          <cell r="J786">
            <v>7420692.2418778604</v>
          </cell>
          <cell r="K786">
            <v>1.2641161800253977</v>
          </cell>
          <cell r="L786">
            <v>19.097913302783809</v>
          </cell>
          <cell r="M786">
            <v>29029046.446404058</v>
          </cell>
          <cell r="N786">
            <v>1.0459625231553811</v>
          </cell>
          <cell r="O786">
            <v>31.069251315307088</v>
          </cell>
          <cell r="P786"/>
          <cell r="Q786">
            <v>95764.443260881148</v>
          </cell>
        </row>
        <row r="787">
          <cell r="D787">
            <v>39867</v>
          </cell>
          <cell r="E787" t="str">
            <v/>
          </cell>
          <cell r="F787">
            <v>101684.61606839312</v>
          </cell>
          <cell r="G787">
            <v>4006823.432946254</v>
          </cell>
          <cell r="H787">
            <v>1.8191481988919691</v>
          </cell>
          <cell r="I787">
            <v>5.7168216886560046</v>
          </cell>
          <cell r="J787">
            <v>7522376.8579462534</v>
          </cell>
          <cell r="K787">
            <v>1.2608689988889277</v>
          </cell>
          <cell r="L787">
            <v>19.202805580239367</v>
          </cell>
          <cell r="M787">
            <v>29093948.404715728</v>
          </cell>
          <cell r="N787">
            <v>1.0486166179567307</v>
          </cell>
          <cell r="O787">
            <v>30.718875554846324</v>
          </cell>
          <cell r="P787"/>
          <cell r="Q787">
            <v>95764.443260881148</v>
          </cell>
        </row>
        <row r="788">
          <cell r="D788">
            <v>39868</v>
          </cell>
          <cell r="E788" t="str">
            <v/>
          </cell>
          <cell r="F788">
            <v>98558.843076575489</v>
          </cell>
          <cell r="G788">
            <v>4105382.2760228296</v>
          </cell>
          <cell r="H788">
            <v>1.7862328543830208</v>
          </cell>
          <cell r="I788">
            <v>6.0422678876123292</v>
          </cell>
          <cell r="J788">
            <v>7620935.7010228289</v>
          </cell>
          <cell r="K788">
            <v>1.2572087641918432</v>
          </cell>
          <cell r="L788">
            <v>19.321788428350629</v>
          </cell>
          <cell r="M788">
            <v>29157997.096166842</v>
          </cell>
          <cell r="N788">
            <v>1.051241548113369</v>
          </cell>
          <cell r="O788">
            <v>30.374937170507032</v>
          </cell>
          <cell r="P788"/>
          <cell r="Q788">
            <v>95764.443260881148</v>
          </cell>
        </row>
        <row r="789">
          <cell r="D789">
            <v>39869</v>
          </cell>
          <cell r="E789" t="str">
            <v/>
          </cell>
          <cell r="F789">
            <v>97627.392582496541</v>
          </cell>
          <cell r="G789">
            <v>4203009.6686053257</v>
          </cell>
          <cell r="H789">
            <v>1.7555616784219181</v>
          </cell>
          <cell r="I789">
            <v>6.364198050325431</v>
          </cell>
          <cell r="J789">
            <v>7718563.0936053256</v>
          </cell>
          <cell r="K789">
            <v>1.2535111104488184</v>
          </cell>
          <cell r="L789">
            <v>19.442797724829887</v>
          </cell>
          <cell r="M789">
            <v>29215132.848082054</v>
          </cell>
          <cell r="N789">
            <v>1.0536187503643941</v>
          </cell>
          <cell r="O789">
            <v>30.065684368890032</v>
          </cell>
          <cell r="P789"/>
          <cell r="Q789">
            <v>95764.443260881148</v>
          </cell>
        </row>
        <row r="790">
          <cell r="D790">
            <v>39870</v>
          </cell>
          <cell r="E790" t="str">
            <v/>
          </cell>
          <cell r="F790">
            <v>98194.404234685018</v>
          </cell>
          <cell r="G790">
            <v>4301204.0728400107</v>
          </cell>
          <cell r="H790">
            <v>1.7274775505956386</v>
          </cell>
          <cell r="I790">
            <v>6.675797803231875</v>
          </cell>
          <cell r="J790">
            <v>7816757.4978400106</v>
          </cell>
          <cell r="K790">
            <v>1.2500173834764015</v>
          </cell>
          <cell r="L790">
            <v>19.5578864045725</v>
          </cell>
          <cell r="M790">
            <v>29276041.922431264</v>
          </cell>
          <cell r="N790">
            <v>1.0561335077922831</v>
          </cell>
          <cell r="O790">
            <v>29.740845945966687</v>
          </cell>
          <cell r="P790"/>
          <cell r="Q790">
            <v>95764.443260881148</v>
          </cell>
        </row>
        <row r="791">
          <cell r="D791">
            <v>39871</v>
          </cell>
          <cell r="E791" t="str">
            <v/>
          </cell>
          <cell r="F791">
            <v>92429.057994650284</v>
          </cell>
          <cell r="G791">
            <v>4393633.1308346614</v>
          </cell>
          <cell r="H791">
            <v>1.6992439725313877</v>
          </cell>
          <cell r="I791">
            <v>7.0062680807819184</v>
          </cell>
          <cell r="J791">
            <v>7909186.5558346612</v>
          </cell>
          <cell r="K791">
            <v>1.2457209900056057</v>
          </cell>
          <cell r="L791">
            <v>19.700426451544885</v>
          </cell>
          <cell r="M791">
            <v>29328359.574484874</v>
          </cell>
          <cell r="N791">
            <v>1.0583397520416549</v>
          </cell>
          <cell r="O791">
            <v>29.457818236640755</v>
          </cell>
          <cell r="P791"/>
          <cell r="Q791">
            <v>95764.443260881148</v>
          </cell>
        </row>
        <row r="792">
          <cell r="D792">
            <v>39872</v>
          </cell>
          <cell r="E792" t="str">
            <v>*</v>
          </cell>
          <cell r="F792">
            <v>90733.873165337907</v>
          </cell>
          <cell r="G792">
            <v>4484367.0039999997</v>
          </cell>
          <cell r="H792">
            <v>1.6723948782563811</v>
          </cell>
          <cell r="I792">
            <v>7.3374897722188077</v>
          </cell>
          <cell r="J792">
            <v>7999920.4289999995</v>
          </cell>
          <cell r="K792">
            <v>1.2412892478993649</v>
          </cell>
          <cell r="L792">
            <v>19.848633330530106</v>
          </cell>
          <cell r="M792">
            <v>29376944.490453508</v>
          </cell>
          <cell r="N792">
            <v>1.0604125869154606</v>
          </cell>
          <cell r="O792">
            <v>29.193576427617963</v>
          </cell>
          <cell r="P792"/>
          <cell r="Q792">
            <v>95764.443260881148</v>
          </cell>
        </row>
        <row r="793">
          <cell r="D793">
            <v>39873</v>
          </cell>
          <cell r="E793" t="str">
            <v/>
          </cell>
          <cell r="F793">
            <v>87575.280929276792</v>
          </cell>
          <cell r="G793">
            <v>87575.280929276792</v>
          </cell>
          <cell r="H793">
            <v>0.88911675910532673</v>
          </cell>
          <cell r="I793">
            <v>46.089301006491226</v>
          </cell>
          <cell r="J793">
            <v>8087495.7099292763</v>
          </cell>
          <cell r="K793">
            <v>1.2359879969998082</v>
          </cell>
          <cell r="L793">
            <v>21.035718437611585</v>
          </cell>
          <cell r="M793">
            <v>29391901.159391813</v>
          </cell>
          <cell r="N793">
            <v>1.0650229453641857</v>
          </cell>
          <cell r="O793">
            <v>29.64436416195052</v>
          </cell>
          <cell r="P793"/>
          <cell r="Q793">
            <v>98496.940961274173</v>
          </cell>
        </row>
        <row r="794">
          <cell r="D794">
            <v>39874</v>
          </cell>
          <cell r="E794" t="str">
            <v/>
          </cell>
          <cell r="F794">
            <v>100349.04357758796</v>
          </cell>
          <cell r="G794">
            <v>187924.32450686477</v>
          </cell>
          <cell r="H794">
            <v>0.95396020766142653</v>
          </cell>
          <cell r="I794">
            <v>41.389379541122373</v>
          </cell>
          <cell r="J794">
            <v>8187844.7535068644</v>
          </cell>
          <cell r="K794">
            <v>1.2327672046615274</v>
          </cell>
          <cell r="L794">
            <v>21.163106375013697</v>
          </cell>
          <cell r="M794">
            <v>29464957.096548989</v>
          </cell>
          <cell r="N794">
            <v>1.0677384021831617</v>
          </cell>
          <cell r="O794">
            <v>29.336913408298493</v>
          </cell>
          <cell r="P794"/>
          <cell r="Q794">
            <v>98496.940961274173</v>
          </cell>
        </row>
        <row r="795">
          <cell r="D795">
            <v>39875</v>
          </cell>
          <cell r="E795" t="str">
            <v/>
          </cell>
          <cell r="F795">
            <v>95720.696175752557</v>
          </cell>
          <cell r="G795">
            <v>283645.02068261732</v>
          </cell>
          <cell r="H795">
            <v>0.95991143790660949</v>
          </cell>
          <cell r="I795">
            <v>40.979020053608693</v>
          </cell>
          <cell r="J795">
            <v>8283565.4496826166</v>
          </cell>
          <cell r="K795">
            <v>1.228953879637894</v>
          </cell>
          <cell r="L795">
            <v>21.314945865668953</v>
          </cell>
          <cell r="M795">
            <v>29513727.244145185</v>
          </cell>
          <cell r="N795">
            <v>1.0695740919948775</v>
          </cell>
          <cell r="O795">
            <v>29.130352830861451</v>
          </cell>
          <cell r="P795"/>
          <cell r="Q795">
            <v>98496.940961274173</v>
          </cell>
        </row>
        <row r="796">
          <cell r="D796">
            <v>39876</v>
          </cell>
          <cell r="E796" t="str">
            <v/>
          </cell>
          <cell r="F796">
            <v>101321.00761309871</v>
          </cell>
          <cell r="G796">
            <v>384966.02829571604</v>
          </cell>
          <cell r="H796">
            <v>0.9771014828954746</v>
          </cell>
          <cell r="I796">
            <v>39.813403848479226</v>
          </cell>
          <cell r="J796">
            <v>8384886.4572957158</v>
          </cell>
          <cell r="K796">
            <v>1.2260692964980031</v>
          </cell>
          <cell r="L796">
            <v>21.430540504013784</v>
          </cell>
          <cell r="M796">
            <v>29579766.071874589</v>
          </cell>
          <cell r="N796">
            <v>1.0720358715512945</v>
          </cell>
          <cell r="O796">
            <v>28.854964555145624</v>
          </cell>
          <cell r="P796"/>
          <cell r="Q796">
            <v>98496.940961274173</v>
          </cell>
        </row>
        <row r="797">
          <cell r="D797">
            <v>39877</v>
          </cell>
          <cell r="E797" t="str">
            <v/>
          </cell>
          <cell r="F797">
            <v>111083.20344532213</v>
          </cell>
          <cell r="G797">
            <v>496049.23174103815</v>
          </cell>
          <cell r="H797">
            <v>1.007237842921576</v>
          </cell>
          <cell r="I797">
            <v>37.84002886424117</v>
          </cell>
          <cell r="J797">
            <v>8495969.6607410386</v>
          </cell>
          <cell r="K797">
            <v>1.2246738218699156</v>
          </cell>
          <cell r="L797">
            <v>21.486690277598754</v>
          </cell>
          <cell r="M797">
            <v>29652595.747009479</v>
          </cell>
          <cell r="N797">
            <v>1.074744096936942</v>
          </cell>
          <cell r="O797">
            <v>28.554156414274658</v>
          </cell>
          <cell r="P797"/>
          <cell r="Q797">
            <v>98496.940961274173</v>
          </cell>
        </row>
        <row r="798">
          <cell r="D798">
            <v>39878</v>
          </cell>
          <cell r="E798" t="str">
            <v/>
          </cell>
          <cell r="F798">
            <v>127871.08687636969</v>
          </cell>
          <cell r="G798">
            <v>623920.31861740781</v>
          </cell>
          <cell r="H798">
            <v>1.0557355259434116</v>
          </cell>
          <cell r="I798">
            <v>34.848279109611312</v>
          </cell>
          <cell r="J798">
            <v>8623840.7476174086</v>
          </cell>
          <cell r="K798">
            <v>1.2257034746887938</v>
          </cell>
          <cell r="L798">
            <v>21.445245650905164</v>
          </cell>
          <cell r="M798">
            <v>29745566.184564233</v>
          </cell>
          <cell r="N798">
            <v>1.0781827076318824</v>
          </cell>
          <cell r="O798">
            <v>28.175468222653798</v>
          </cell>
          <cell r="P798"/>
          <cell r="Q798">
            <v>98496.940961274173</v>
          </cell>
        </row>
        <row r="799">
          <cell r="D799">
            <v>39879</v>
          </cell>
          <cell r="E799" t="str">
            <v/>
          </cell>
          <cell r="F799">
            <v>159605.84654357549</v>
          </cell>
          <cell r="G799">
            <v>783526.16516098334</v>
          </cell>
          <cell r="H799">
            <v>1.1364039148456404</v>
          </cell>
          <cell r="I799">
            <v>30.353325897217729</v>
          </cell>
          <cell r="J799">
            <v>8783446.5941609833</v>
          </cell>
          <cell r="K799">
            <v>1.2311528753740046</v>
          </cell>
          <cell r="L799">
            <v>21.227251138399382</v>
          </cell>
          <cell r="M799">
            <v>29875962.000783306</v>
          </cell>
          <cell r="N799">
            <v>1.0829783965067212</v>
          </cell>
          <cell r="O799">
            <v>27.653391923954551</v>
          </cell>
          <cell r="P799"/>
          <cell r="Q799">
            <v>98496.940961274173</v>
          </cell>
        </row>
        <row r="800">
          <cell r="D800">
            <v>39880</v>
          </cell>
          <cell r="E800" t="str">
            <v/>
          </cell>
          <cell r="F800">
            <v>138111.7883681216</v>
          </cell>
          <cell r="G800">
            <v>921637.95352910494</v>
          </cell>
          <cell r="H800">
            <v>1.1696276358108715</v>
          </cell>
          <cell r="I800">
            <v>28.66747459426162</v>
          </cell>
          <cell r="J800">
            <v>8921558.3825291041</v>
          </cell>
          <cell r="K800">
            <v>1.2334821173922874</v>
          </cell>
          <cell r="L800">
            <v>21.134762663938588</v>
          </cell>
          <cell r="M800">
            <v>29982788.885650773</v>
          </cell>
          <cell r="N800">
            <v>1.0869202902960196</v>
          </cell>
          <cell r="O800">
            <v>27.229551738148029</v>
          </cell>
          <cell r="P800"/>
          <cell r="Q800">
            <v>98496.940961274173</v>
          </cell>
        </row>
        <row r="801">
          <cell r="D801">
            <v>39881</v>
          </cell>
          <cell r="E801" t="str">
            <v/>
          </cell>
          <cell r="F801">
            <v>101253.23268190086</v>
          </cell>
          <cell r="G801">
            <v>1022891.1862110058</v>
          </cell>
          <cell r="H801">
            <v>1.153889401401335</v>
          </cell>
          <cell r="I801">
            <v>29.454487884825831</v>
          </cell>
          <cell r="J801">
            <v>9022811.6152110044</v>
          </cell>
          <cell r="K801">
            <v>1.2307212255562761</v>
          </cell>
          <cell r="L801">
            <v>21.244436086444217</v>
          </cell>
          <cell r="M801">
            <v>30054950.359982092</v>
          </cell>
          <cell r="N801">
            <v>1.089605935721718</v>
          </cell>
          <cell r="O801">
            <v>26.943517758681313</v>
          </cell>
          <cell r="P801"/>
          <cell r="Q801">
            <v>98496.940961274173</v>
          </cell>
        </row>
        <row r="802">
          <cell r="D802">
            <v>39882</v>
          </cell>
          <cell r="E802" t="str">
            <v/>
          </cell>
          <cell r="F802">
            <v>138474.54993311467</v>
          </cell>
          <cell r="G802">
            <v>1161365.7361441203</v>
          </cell>
          <cell r="H802">
            <v>1.1790881268086608</v>
          </cell>
          <cell r="I802">
            <v>28.204246737308335</v>
          </cell>
          <cell r="J802">
            <v>9161286.1651441194</v>
          </cell>
          <cell r="K802">
            <v>1.2330432576159387</v>
          </cell>
          <cell r="L802">
            <v>21.152157287168226</v>
          </cell>
          <cell r="M802">
            <v>30160613.904776219</v>
          </cell>
          <cell r="N802">
            <v>1.0935065795125603</v>
          </cell>
          <cell r="O802">
            <v>26.53202092041861</v>
          </cell>
          <cell r="P802"/>
          <cell r="Q802">
            <v>98496.940961274173</v>
          </cell>
        </row>
        <row r="803">
          <cell r="D803">
            <v>39883</v>
          </cell>
          <cell r="E803" t="str">
            <v/>
          </cell>
          <cell r="F803">
            <v>142173.79147867271</v>
          </cell>
          <cell r="G803">
            <v>1303539.5276227931</v>
          </cell>
          <cell r="H803">
            <v>1.2031195310608245</v>
          </cell>
          <cell r="I803">
            <v>27.060149275189449</v>
          </cell>
          <cell r="J803">
            <v>9303459.9566227924</v>
          </cell>
          <cell r="K803">
            <v>1.2357959060551948</v>
          </cell>
          <cell r="L803">
            <v>21.043294022220028</v>
          </cell>
          <cell r="M803">
            <v>30257638.411727276</v>
          </cell>
          <cell r="N803">
            <v>1.0970944843749446</v>
          </cell>
          <cell r="O803">
            <v>26.157633106674126</v>
          </cell>
          <cell r="P803"/>
          <cell r="Q803">
            <v>98496.940961274173</v>
          </cell>
        </row>
        <row r="804">
          <cell r="D804">
            <v>39884</v>
          </cell>
          <cell r="E804" t="str">
            <v/>
          </cell>
          <cell r="F804">
            <v>120752.72764866901</v>
          </cell>
          <cell r="G804">
            <v>1424292.255271462</v>
          </cell>
          <cell r="H804">
            <v>1.2050224109933252</v>
          </cell>
          <cell r="I804">
            <v>26.971523399999597</v>
          </cell>
          <cell r="J804">
            <v>9424212.6842714623</v>
          </cell>
          <cell r="K804">
            <v>1.2356688032958387</v>
          </cell>
          <cell r="L804">
            <v>21.048308163788178</v>
          </cell>
          <cell r="M804">
            <v>30335941.291527633</v>
          </cell>
          <cell r="N804">
            <v>1.1000039880381245</v>
          </cell>
          <cell r="O804">
            <v>25.856927426225884</v>
          </cell>
          <cell r="P804"/>
          <cell r="Q804">
            <v>98496.940961274173</v>
          </cell>
        </row>
        <row r="805">
          <cell r="D805">
            <v>39885</v>
          </cell>
          <cell r="E805" t="str">
            <v/>
          </cell>
          <cell r="F805">
            <v>101136.18181086732</v>
          </cell>
          <cell r="G805">
            <v>1525428.4370823293</v>
          </cell>
          <cell r="H805">
            <v>1.1913126221094277</v>
          </cell>
          <cell r="I805">
            <v>27.616469033817459</v>
          </cell>
          <cell r="J805">
            <v>9525348.8660823293</v>
          </cell>
          <cell r="K805">
            <v>1.2330056842401851</v>
          </cell>
          <cell r="L805">
            <v>21.15364722077101</v>
          </cell>
          <cell r="M805">
            <v>30385629.516619615</v>
          </cell>
          <cell r="N805">
            <v>1.1018762087488816</v>
          </cell>
          <cell r="O805">
            <v>25.664796288680915</v>
          </cell>
          <cell r="P805"/>
          <cell r="Q805">
            <v>98496.940961274173</v>
          </cell>
        </row>
        <row r="806">
          <cell r="D806">
            <v>39886</v>
          </cell>
          <cell r="E806" t="str">
            <v/>
          </cell>
          <cell r="F806">
            <v>112904.72195428974</v>
          </cell>
          <cell r="G806">
            <v>1638333.1590366191</v>
          </cell>
          <cell r="H806">
            <v>1.1880957513193655</v>
          </cell>
          <cell r="I806">
            <v>27.769972667435116</v>
          </cell>
          <cell r="J806">
            <v>9638253.5880366191</v>
          </cell>
          <cell r="K806">
            <v>1.2319138157659815</v>
          </cell>
          <cell r="L806">
            <v>21.196990839957031</v>
          </cell>
          <cell r="M806">
            <v>30461468.804860052</v>
          </cell>
          <cell r="N806">
            <v>1.1046970475320284</v>
          </cell>
          <cell r="O806">
            <v>25.37733690834947</v>
          </cell>
          <cell r="P806"/>
          <cell r="Q806">
            <v>98496.940961274173</v>
          </cell>
        </row>
        <row r="807">
          <cell r="D807">
            <v>39887</v>
          </cell>
          <cell r="E807" t="str">
            <v/>
          </cell>
          <cell r="F807">
            <v>107481.18081716551</v>
          </cell>
          <cell r="G807">
            <v>1745814.3398537845</v>
          </cell>
          <cell r="H807">
            <v>1.1816369272085196</v>
          </cell>
          <cell r="I807">
            <v>28.080696989391242</v>
          </cell>
          <cell r="J807">
            <v>9745734.7688537855</v>
          </cell>
          <cell r="K807">
            <v>1.2301645058430184</v>
          </cell>
          <cell r="L807">
            <v>21.266621255000818</v>
          </cell>
          <cell r="M807">
            <v>30534628.173244234</v>
          </cell>
          <cell r="N807">
            <v>1.1074210527322714</v>
          </cell>
          <cell r="O807">
            <v>25.102048034462076</v>
          </cell>
          <cell r="P807"/>
          <cell r="Q807">
            <v>98496.940961274173</v>
          </cell>
        </row>
        <row r="808">
          <cell r="D808">
            <v>39888</v>
          </cell>
          <cell r="E808" t="str">
            <v/>
          </cell>
          <cell r="F808">
            <v>139433.31303844729</v>
          </cell>
          <cell r="G808">
            <v>1885247.6528922319</v>
          </cell>
          <cell r="H808">
            <v>1.196260281343059</v>
          </cell>
          <cell r="I808">
            <v>27.381993678369597</v>
          </cell>
          <cell r="J808">
            <v>9885168.0818922333</v>
          </cell>
          <cell r="K808">
            <v>1.2324418191614275</v>
          </cell>
          <cell r="L808">
            <v>21.176019548719715</v>
          </cell>
          <cell r="M808">
            <v>30636295.260246586</v>
          </cell>
          <cell r="N808">
            <v>1.1111793823790719</v>
          </cell>
          <cell r="O808">
            <v>24.72593713834592</v>
          </cell>
          <cell r="P808"/>
          <cell r="Q808">
            <v>98496.940961274173</v>
          </cell>
        </row>
        <row r="809">
          <cell r="D809">
            <v>39889</v>
          </cell>
          <cell r="E809" t="str">
            <v/>
          </cell>
          <cell r="F809">
            <v>113913.04775154246</v>
          </cell>
          <cell r="G809">
            <v>1999160.7006437744</v>
          </cell>
          <cell r="H809">
            <v>1.1939222388581474</v>
          </cell>
          <cell r="I809">
            <v>27.492552400796257</v>
          </cell>
          <cell r="J809">
            <v>9999081.1296437755</v>
          </cell>
          <cell r="K809">
            <v>1.2315207169594005</v>
          </cell>
          <cell r="L809">
            <v>21.212617704728952</v>
          </cell>
          <cell r="M809">
            <v>30703389.719435737</v>
          </cell>
          <cell r="N809">
            <v>1.1136841625008027</v>
          </cell>
          <cell r="O809">
            <v>24.477656283688496</v>
          </cell>
          <cell r="P809"/>
          <cell r="Q809">
            <v>98496.940961274173</v>
          </cell>
        </row>
        <row r="810">
          <cell r="D810">
            <v>39890</v>
          </cell>
          <cell r="E810" t="str">
            <v/>
          </cell>
          <cell r="F810">
            <v>88861.514226499523</v>
          </cell>
          <cell r="G810">
            <v>2088022.2148702738</v>
          </cell>
          <cell r="H810">
            <v>1.1777140795171257</v>
          </cell>
          <cell r="I810">
            <v>28.271071386236081</v>
          </cell>
          <cell r="J810">
            <v>10087942.643870275</v>
          </cell>
          <cell r="K810">
            <v>1.2275732447265546</v>
          </cell>
          <cell r="L810">
            <v>21.370193075260467</v>
          </cell>
          <cell r="M810">
            <v>30751259.099748474</v>
          </cell>
          <cell r="N810">
            <v>1.1154918797565219</v>
          </cell>
          <cell r="O810">
            <v>24.299651876752627</v>
          </cell>
          <cell r="P810"/>
          <cell r="Q810">
            <v>98496.940961274173</v>
          </cell>
        </row>
        <row r="811">
          <cell r="D811">
            <v>39891</v>
          </cell>
          <cell r="E811" t="str">
            <v/>
          </cell>
          <cell r="F811">
            <v>118303.54983354102</v>
          </cell>
          <cell r="G811">
            <v>2206325.7647038149</v>
          </cell>
          <cell r="H811">
            <v>1.1789443157861874</v>
          </cell>
          <cell r="I811">
            <v>28.211233548856097</v>
          </cell>
          <cell r="J811">
            <v>10206246.193703817</v>
          </cell>
          <cell r="K811">
            <v>1.2272595640298958</v>
          </cell>
          <cell r="L811">
            <v>21.38276554949179</v>
          </cell>
          <cell r="M811">
            <v>30833463.479563199</v>
          </cell>
          <cell r="N811">
            <v>1.1185453990033225</v>
          </cell>
          <cell r="O811">
            <v>24.001220042373316</v>
          </cell>
          <cell r="P811"/>
          <cell r="Q811">
            <v>98496.940961274173</v>
          </cell>
        </row>
        <row r="812">
          <cell r="D812">
            <v>39892</v>
          </cell>
          <cell r="E812" t="str">
            <v/>
          </cell>
          <cell r="F812">
            <v>108473.0225495151</v>
          </cell>
          <cell r="G812">
            <v>2314798.78725333</v>
          </cell>
          <cell r="H812">
            <v>1.1750612580767534</v>
          </cell>
          <cell r="I812">
            <v>28.400523500113518</v>
          </cell>
          <cell r="J812">
            <v>10314719.216253333</v>
          </cell>
          <cell r="K812">
            <v>1.2257849823612712</v>
          </cell>
          <cell r="L812">
            <v>21.441968352835751</v>
          </cell>
          <cell r="M812">
            <v>30915736.075456668</v>
          </cell>
          <cell r="N812">
            <v>1.1216017839577608</v>
          </cell>
          <cell r="O812">
            <v>23.705327146965626</v>
          </cell>
          <cell r="P812"/>
          <cell r="Q812">
            <v>98496.940961274173</v>
          </cell>
        </row>
        <row r="813">
          <cell r="D813">
            <v>39893</v>
          </cell>
          <cell r="E813" t="str">
            <v/>
          </cell>
          <cell r="F813">
            <v>103338.90638779724</v>
          </cell>
          <cell r="G813">
            <v>2418137.6936411271</v>
          </cell>
          <cell r="H813">
            <v>1.1690658903628681</v>
          </cell>
          <cell r="I813">
            <v>28.695211473543225</v>
          </cell>
          <cell r="J813">
            <v>10418058.122641129</v>
          </cell>
          <cell r="K813">
            <v>1.2237414507109656</v>
          </cell>
          <cell r="L813">
            <v>21.52428944274476</v>
          </cell>
          <cell r="M813">
            <v>30990116.423249666</v>
          </cell>
          <cell r="N813">
            <v>1.1243722164825389</v>
          </cell>
          <cell r="O813">
            <v>23.439548308963133</v>
          </cell>
          <cell r="P813"/>
          <cell r="Q813">
            <v>98496.940961274173</v>
          </cell>
        </row>
        <row r="814">
          <cell r="D814">
            <v>39894</v>
          </cell>
          <cell r="E814" t="str">
            <v/>
          </cell>
          <cell r="F814">
            <v>90502.934074079094</v>
          </cell>
          <cell r="G814">
            <v>2508640.6277152062</v>
          </cell>
          <cell r="H814">
            <v>1.1576919884896009</v>
          </cell>
          <cell r="I814">
            <v>29.262440347222906</v>
          </cell>
          <cell r="J814">
            <v>10508561.056715209</v>
          </cell>
          <cell r="K814">
            <v>1.2202541515488925</v>
          </cell>
          <cell r="L814">
            <v>21.665513194941298</v>
          </cell>
          <cell r="M814">
            <v>31038156.891366564</v>
          </cell>
          <cell r="N814">
            <v>1.1261872885111643</v>
          </cell>
          <cell r="O814">
            <v>23.266671331985791</v>
          </cell>
          <cell r="P814"/>
          <cell r="Q814">
            <v>98496.940961274173</v>
          </cell>
        </row>
        <row r="815">
          <cell r="D815">
            <v>39895</v>
          </cell>
          <cell r="E815" t="str">
            <v/>
          </cell>
          <cell r="F815">
            <v>90871.563060342654</v>
          </cell>
          <cell r="G815">
            <v>2599512.190775549</v>
          </cell>
          <cell r="H815">
            <v>1.1474698408003456</v>
          </cell>
          <cell r="I815">
            <v>29.78146720980186</v>
          </cell>
          <cell r="J815">
            <v>10599432.619775552</v>
          </cell>
          <cell r="K815">
            <v>1.2168880431959466</v>
          </cell>
          <cell r="L815">
            <v>21.802721526194468</v>
          </cell>
          <cell r="M815">
            <v>31086114.562892422</v>
          </cell>
          <cell r="N815">
            <v>1.1279995885475236</v>
          </cell>
          <cell r="O815">
            <v>23.095043847355022</v>
          </cell>
          <cell r="P815"/>
          <cell r="Q815">
            <v>98496.940961274173</v>
          </cell>
        </row>
        <row r="816">
          <cell r="D816">
            <v>39896</v>
          </cell>
          <cell r="E816" t="str">
            <v/>
          </cell>
          <cell r="F816">
            <v>77036.398551675215</v>
          </cell>
          <cell r="G816">
            <v>2676548.5893272241</v>
          </cell>
          <cell r="H816">
            <v>1.1322469185360948</v>
          </cell>
          <cell r="I816">
            <v>30.570859560443552</v>
          </cell>
          <cell r="J816">
            <v>10676469.018327227</v>
          </cell>
          <cell r="K816">
            <v>1.2120266006451754</v>
          </cell>
          <cell r="L816">
            <v>22.00243987034035</v>
          </cell>
          <cell r="M816">
            <v>31088684.659089502</v>
          </cell>
          <cell r="N816">
            <v>1.1281650687352809</v>
          </cell>
          <cell r="O816">
            <v>23.079421630178764</v>
          </cell>
          <cell r="P816"/>
          <cell r="Q816">
            <v>98496.940961274173</v>
          </cell>
        </row>
        <row r="817">
          <cell r="D817">
            <v>39897</v>
          </cell>
          <cell r="E817" t="str">
            <v/>
          </cell>
          <cell r="F817">
            <v>79268.605146360525</v>
          </cell>
          <cell r="G817">
            <v>2755817.1944735846</v>
          </cell>
          <cell r="H817">
            <v>1.1191483380411107</v>
          </cell>
          <cell r="I817">
            <v>31.266091480216353</v>
          </cell>
          <cell r="J817">
            <v>10755737.623473587</v>
          </cell>
          <cell r="K817">
            <v>1.2075232791030766</v>
          </cell>
          <cell r="L817">
            <v>22.189100120716343</v>
          </cell>
          <cell r="M817">
            <v>31108250.604319498</v>
          </cell>
          <cell r="N817">
            <v>1.128947365291181</v>
          </cell>
          <cell r="O817">
            <v>23.005679544236955</v>
          </cell>
          <cell r="P817"/>
          <cell r="Q817">
            <v>98496.940961274173</v>
          </cell>
        </row>
        <row r="818">
          <cell r="D818">
            <v>39898</v>
          </cell>
          <cell r="E818" t="str">
            <v/>
          </cell>
          <cell r="F818">
            <v>83808.761903543535</v>
          </cell>
          <cell r="G818">
            <v>2839625.9563771281</v>
          </cell>
          <cell r="H818">
            <v>1.1088302019503551</v>
          </cell>
          <cell r="I818">
            <v>31.824320834435227</v>
          </cell>
          <cell r="J818">
            <v>10839546.38537713</v>
          </cell>
          <cell r="K818">
            <v>1.2036226028119474</v>
          </cell>
          <cell r="L818">
            <v>22.352076648522289</v>
          </cell>
          <cell r="M818">
            <v>31133276.894611586</v>
          </cell>
          <cell r="N818">
            <v>1.1299279357177106</v>
          </cell>
          <cell r="O818">
            <v>22.913505843699088</v>
          </cell>
          <cell r="P818"/>
          <cell r="Q818">
            <v>98496.940961274173</v>
          </cell>
        </row>
        <row r="819">
          <cell r="D819">
            <v>39899</v>
          </cell>
          <cell r="E819" t="str">
            <v/>
          </cell>
          <cell r="F819">
            <v>72940.947360624938</v>
          </cell>
          <cell r="G819">
            <v>2912566.9037377532</v>
          </cell>
          <cell r="H819">
            <v>1.0951898326364833</v>
          </cell>
          <cell r="I819">
            <v>32.576788297952874</v>
          </cell>
          <cell r="J819">
            <v>10912487.332737755</v>
          </cell>
          <cell r="K819">
            <v>1.198612621726282</v>
          </cell>
          <cell r="L819">
            <v>22.563179502249497</v>
          </cell>
          <cell r="M819">
            <v>31126948.562336899</v>
          </cell>
          <cell r="N819">
            <v>1.1297705975641548</v>
          </cell>
          <cell r="O819">
            <v>22.92827629229679</v>
          </cell>
          <cell r="P819"/>
          <cell r="Q819">
            <v>98496.940961274173</v>
          </cell>
        </row>
        <row r="820">
          <cell r="D820">
            <v>39900</v>
          </cell>
          <cell r="E820" t="str">
            <v/>
          </cell>
          <cell r="F820">
            <v>71272.82042648783</v>
          </cell>
          <cell r="G820">
            <v>2983839.724164241</v>
          </cell>
          <cell r="H820">
            <v>1.0819189245312235</v>
          </cell>
          <cell r="I820">
            <v>33.324929734849874</v>
          </cell>
          <cell r="J820">
            <v>10983760.153164243</v>
          </cell>
          <cell r="K820">
            <v>1.1935286203310764</v>
          </cell>
          <cell r="L820">
            <v>22.779461081793361</v>
          </cell>
          <cell r="M820">
            <v>31089977.957771458</v>
          </cell>
          <cell r="N820">
            <v>1.128500989047347</v>
          </cell>
          <cell r="O820">
            <v>23.047734148760888</v>
          </cell>
          <cell r="P820"/>
          <cell r="Q820">
            <v>98496.940961274173</v>
          </cell>
        </row>
        <row r="821">
          <cell r="D821">
            <v>39901</v>
          </cell>
          <cell r="E821" t="str">
            <v/>
          </cell>
          <cell r="F821">
            <v>64341.919048046431</v>
          </cell>
          <cell r="G821">
            <v>3048181.6432122872</v>
          </cell>
          <cell r="H821">
            <v>1.0671368146979527</v>
          </cell>
          <cell r="I821">
            <v>34.177170865360715</v>
          </cell>
          <cell r="J821">
            <v>11048102.07221229</v>
          </cell>
          <cell r="K821">
            <v>1.1878071370557748</v>
          </cell>
          <cell r="L821">
            <v>23.02536565487484</v>
          </cell>
          <cell r="M821">
            <v>31073112.226038162</v>
          </cell>
          <cell r="N821">
            <v>1.1279610293656992</v>
          </cell>
          <cell r="O821">
            <v>23.09868521813101</v>
          </cell>
          <cell r="P821"/>
          <cell r="Q821">
            <v>98496.940961274173</v>
          </cell>
        </row>
        <row r="822">
          <cell r="D822">
            <v>39902</v>
          </cell>
          <cell r="E822" t="str">
            <v/>
          </cell>
          <cell r="F822">
            <v>88903.407356605618</v>
          </cell>
          <cell r="G822">
            <v>3137085.0505688926</v>
          </cell>
          <cell r="H822">
            <v>1.0616522773711632</v>
          </cell>
          <cell r="I822">
            <v>34.498496687865867</v>
          </cell>
          <cell r="J822">
            <v>11137005.479568895</v>
          </cell>
          <cell r="K822">
            <v>1.1848185529215918</v>
          </cell>
          <cell r="L822">
            <v>23.154874723644379</v>
          </cell>
          <cell r="M822">
            <v>31070091.668348845</v>
          </cell>
          <cell r="N822">
            <v>1.1279236156700714</v>
          </cell>
          <cell r="O822">
            <v>23.102218839240351</v>
          </cell>
          <cell r="P822"/>
          <cell r="Q822">
            <v>98496.940961274173</v>
          </cell>
        </row>
        <row r="823">
          <cell r="D823">
            <v>39903</v>
          </cell>
          <cell r="E823" t="str">
            <v>*</v>
          </cell>
          <cell r="F823">
            <v>65897.210431106767</v>
          </cell>
          <cell r="G823">
            <v>3202982.2609999995</v>
          </cell>
          <cell r="H823">
            <v>1.0489869777780985</v>
          </cell>
          <cell r="I823">
            <v>35.251227749116666</v>
          </cell>
          <cell r="J823">
            <v>11202902.690000001</v>
          </cell>
          <cell r="K823">
            <v>1.1794698017208385</v>
          </cell>
          <cell r="L823">
            <v>23.388494616751398</v>
          </cell>
          <cell r="M823">
            <v>31021471.043000009</v>
          </cell>
          <cell r="N823">
            <v>1.1262306923316645</v>
          </cell>
          <cell r="O823">
            <v>23.262549423831167</v>
          </cell>
          <cell r="P823"/>
          <cell r="Q823">
            <v>98496.940961274173</v>
          </cell>
        </row>
        <row r="824">
          <cell r="D824">
            <v>39904</v>
          </cell>
          <cell r="E824" t="str">
            <v/>
          </cell>
          <cell r="F824">
            <v>71375.881412467395</v>
          </cell>
          <cell r="G824">
            <v>71375.881412467395</v>
          </cell>
          <cell r="H824">
            <v>0.7068759367268308</v>
          </cell>
          <cell r="I824">
            <v>73.865759306815676</v>
          </cell>
          <cell r="J824">
            <v>11274278.571412468</v>
          </cell>
          <cell r="K824">
            <v>1.1744986145688905</v>
          </cell>
          <cell r="L824">
            <v>22.72707236267577</v>
          </cell>
          <cell r="M824">
            <v>30995520.173751865</v>
          </cell>
          <cell r="N824">
            <v>1.1252309201729922</v>
          </cell>
          <cell r="O824">
            <v>24.200010660108408</v>
          </cell>
          <cell r="P824"/>
          <cell r="Q824">
            <v>100973.70373501666</v>
          </cell>
        </row>
        <row r="825">
          <cell r="D825">
            <v>39905</v>
          </cell>
          <cell r="E825" t="str">
            <v/>
          </cell>
          <cell r="F825">
            <v>67351.791904639234</v>
          </cell>
          <cell r="G825">
            <v>138727.67331710662</v>
          </cell>
          <cell r="H825">
            <v>0.68694951351476108</v>
          </cell>
          <cell r="I825">
            <v>76.036576849011567</v>
          </cell>
          <cell r="J825">
            <v>11341630.363317108</v>
          </cell>
          <cell r="K825">
            <v>1.1692160760019998</v>
          </cell>
          <cell r="L825">
            <v>23.025935555031772</v>
          </cell>
          <cell r="M825">
            <v>30984121.036948211</v>
          </cell>
          <cell r="N825">
            <v>1.1247594951600264</v>
          </cell>
          <cell r="O825">
            <v>24.243892325305406</v>
          </cell>
          <cell r="P825"/>
          <cell r="Q825">
            <v>100973.70373501666</v>
          </cell>
        </row>
        <row r="826">
          <cell r="D826">
            <v>39906</v>
          </cell>
          <cell r="E826" t="str">
            <v/>
          </cell>
          <cell r="F826">
            <v>66697.682669087808</v>
          </cell>
          <cell r="G826">
            <v>205425.35598619442</v>
          </cell>
          <cell r="H826">
            <v>0.67814803388576028</v>
          </cell>
          <cell r="I826">
            <v>76.982362853179794</v>
          </cell>
          <cell r="J826">
            <v>11408328.045986196</v>
          </cell>
          <cell r="K826">
            <v>1.1639756431792145</v>
          </cell>
          <cell r="L826">
            <v>23.325927661301083</v>
          </cell>
          <cell r="M826">
            <v>30975520.547203511</v>
          </cell>
          <cell r="N826">
            <v>1.1243897073566684</v>
          </cell>
          <cell r="O826">
            <v>24.278356326466266</v>
          </cell>
          <cell r="P826"/>
          <cell r="Q826">
            <v>100973.70373501666</v>
          </cell>
        </row>
        <row r="827">
          <cell r="D827">
            <v>39907</v>
          </cell>
          <cell r="E827" t="str">
            <v/>
          </cell>
          <cell r="F827">
            <v>61102.796402799664</v>
          </cell>
          <cell r="G827">
            <v>266528.15238899412</v>
          </cell>
          <cell r="H827">
            <v>0.65989495910845952</v>
          </cell>
          <cell r="I827">
            <v>78.913030423071589</v>
          </cell>
          <cell r="J827">
            <v>11469430.842388995</v>
          </cell>
          <cell r="K827">
            <v>1.1582770678921097</v>
          </cell>
          <cell r="L827">
            <v>23.656148004799871</v>
          </cell>
          <cell r="M827">
            <v>30967167.728603501</v>
          </cell>
          <cell r="N827">
            <v>1.1240289472519314</v>
          </cell>
          <cell r="O827">
            <v>24.312015425087207</v>
          </cell>
          <cell r="P827"/>
          <cell r="Q827">
            <v>100973.70373501666</v>
          </cell>
        </row>
        <row r="828">
          <cell r="D828">
            <v>39908</v>
          </cell>
          <cell r="E828" t="str">
            <v/>
          </cell>
          <cell r="F828">
            <v>61607.644961717364</v>
          </cell>
          <cell r="G828">
            <v>328135.79735071148</v>
          </cell>
          <cell r="H828">
            <v>0.64994307470751378</v>
          </cell>
          <cell r="I828">
            <v>79.945790511169236</v>
          </cell>
          <cell r="J828">
            <v>11531038.487350712</v>
          </cell>
          <cell r="K828">
            <v>1.1527440070442989</v>
          </cell>
          <cell r="L828">
            <v>23.980799096871863</v>
          </cell>
          <cell r="M828">
            <v>30953896.654078305</v>
          </cell>
          <cell r="N828">
            <v>1.123489713126377</v>
          </cell>
          <cell r="O828">
            <v>24.362393426437446</v>
          </cell>
          <cell r="P828"/>
          <cell r="Q828">
            <v>100973.70373501666</v>
          </cell>
        </row>
        <row r="829">
          <cell r="D829">
            <v>39909</v>
          </cell>
          <cell r="E829" t="str">
            <v/>
          </cell>
          <cell r="F829">
            <v>69338.265014337667</v>
          </cell>
          <cell r="G829">
            <v>397474.06236504915</v>
          </cell>
          <cell r="H829">
            <v>0.65606860608667761</v>
          </cell>
          <cell r="I829">
            <v>79.311890316248451</v>
          </cell>
          <cell r="J829">
            <v>11600376.752365049</v>
          </cell>
          <cell r="K829">
            <v>1.1480866314579303</v>
          </cell>
          <cell r="L829">
            <v>24.257164988167879</v>
          </cell>
          <cell r="M829">
            <v>30969895.573386718</v>
          </cell>
          <cell r="N829">
            <v>1.1240128513041681</v>
          </cell>
          <cell r="O829">
            <v>24.313518024728118</v>
          </cell>
          <cell r="P829"/>
          <cell r="Q829">
            <v>100973.70373501666</v>
          </cell>
        </row>
        <row r="830">
          <cell r="D830">
            <v>39910</v>
          </cell>
          <cell r="E830" t="str">
            <v/>
          </cell>
          <cell r="F830">
            <v>55426.321215353906</v>
          </cell>
          <cell r="G830">
            <v>452900.38358040305</v>
          </cell>
          <cell r="H830">
            <v>0.64076142999559116</v>
          </cell>
          <cell r="I830">
            <v>80.884663554306698</v>
          </cell>
          <cell r="J830">
            <v>11655803.073580403</v>
          </cell>
          <cell r="K830">
            <v>1.1421581817757531</v>
          </cell>
          <cell r="L830">
            <v>24.613080401966059</v>
          </cell>
          <cell r="M830">
            <v>30944479.775832359</v>
          </cell>
          <cell r="N830">
            <v>1.1230329185541801</v>
          </cell>
          <cell r="O830">
            <v>24.405132517245487</v>
          </cell>
          <cell r="P830"/>
          <cell r="Q830">
            <v>100973.70373501666</v>
          </cell>
        </row>
        <row r="831">
          <cell r="D831">
            <v>39911</v>
          </cell>
          <cell r="E831" t="str">
            <v/>
          </cell>
          <cell r="F831">
            <v>76518.199120792677</v>
          </cell>
          <cell r="G831">
            <v>529418.58270119573</v>
          </cell>
          <cell r="H831">
            <v>0.65539165534937038</v>
          </cell>
          <cell r="I831">
            <v>79.382228289571202</v>
          </cell>
          <cell r="J831">
            <v>11732321.272701196</v>
          </cell>
          <cell r="K831">
            <v>1.138392454833294</v>
          </cell>
          <cell r="L831">
            <v>24.841571954960308</v>
          </cell>
          <cell r="M831">
            <v>30944587.167293251</v>
          </cell>
          <cell r="N831">
            <v>1.1229793228775247</v>
          </cell>
          <cell r="O831">
            <v>24.410150881549384</v>
          </cell>
          <cell r="P831"/>
          <cell r="Q831">
            <v>100973.70373501666</v>
          </cell>
        </row>
        <row r="832">
          <cell r="D832">
            <v>39912</v>
          </cell>
          <cell r="E832" t="str">
            <v/>
          </cell>
          <cell r="F832">
            <v>50199.813551771527</v>
          </cell>
          <cell r="G832">
            <v>579618.3962529673</v>
          </cell>
          <cell r="H832">
            <v>0.63781005990546336</v>
          </cell>
          <cell r="I832">
            <v>81.183429698717319</v>
          </cell>
          <cell r="J832">
            <v>11782521.086252969</v>
          </cell>
          <cell r="K832">
            <v>1.1321708936985138</v>
          </cell>
          <cell r="L832">
            <v>25.223216937528637</v>
          </cell>
          <cell r="M832">
            <v>30868101.671626303</v>
          </cell>
          <cell r="N832">
            <v>1.1201463184744282</v>
          </cell>
          <cell r="O832">
            <v>24.676549681238068</v>
          </cell>
          <cell r="P832"/>
          <cell r="Q832">
            <v>100973.70373501666</v>
          </cell>
        </row>
        <row r="833">
          <cell r="D833">
            <v>39913</v>
          </cell>
          <cell r="E833" t="str">
            <v/>
          </cell>
          <cell r="F833">
            <v>85867.1713380203</v>
          </cell>
          <cell r="G833">
            <v>665485.56759098754</v>
          </cell>
          <cell r="H833">
            <v>0.65906819595070865</v>
          </cell>
          <cell r="I833">
            <v>78.999395379610021</v>
          </cell>
          <cell r="J833">
            <v>11868388.257590989</v>
          </cell>
          <cell r="K833">
            <v>1.1294632096683592</v>
          </cell>
          <cell r="L833">
            <v>25.390933384939451</v>
          </cell>
          <cell r="M833">
            <v>30705628.152367037</v>
          </cell>
          <cell r="N833">
            <v>1.1141934174972661</v>
          </cell>
          <cell r="O833">
            <v>25.24359420204021</v>
          </cell>
          <cell r="P833"/>
          <cell r="Q833">
            <v>100973.70373501666</v>
          </cell>
        </row>
        <row r="834">
          <cell r="D834">
            <v>39914</v>
          </cell>
          <cell r="E834" t="str">
            <v/>
          </cell>
          <cell r="F834">
            <v>56282.933017721298</v>
          </cell>
          <cell r="G834">
            <v>721768.50060870883</v>
          </cell>
          <cell r="H834">
            <v>0.64982580424452263</v>
          </cell>
          <cell r="I834">
            <v>79.957868969390816</v>
          </cell>
          <cell r="J834">
            <v>11924671.19060871</v>
          </cell>
          <cell r="K834">
            <v>1.1240184601707748</v>
          </cell>
          <cell r="L834">
            <v>25.731180928743193</v>
          </cell>
          <cell r="M834">
            <v>30505082.799056597</v>
          </cell>
          <cell r="N834">
            <v>1.1068597109269218</v>
          </cell>
          <cell r="O834">
            <v>25.955762888483157</v>
          </cell>
          <cell r="P834"/>
          <cell r="Q834">
            <v>100973.70373501666</v>
          </cell>
        </row>
        <row r="835">
          <cell r="D835">
            <v>39915</v>
          </cell>
          <cell r="E835" t="str">
            <v/>
          </cell>
          <cell r="F835">
            <v>119195.98556212879</v>
          </cell>
          <cell r="G835">
            <v>840964.48617083766</v>
          </cell>
          <cell r="H835">
            <v>0.69404578870831934</v>
          </cell>
          <cell r="I835">
            <v>75.267876083796708</v>
          </cell>
          <cell r="J835">
            <v>12043867.176170839</v>
          </cell>
          <cell r="K835">
            <v>1.1245506461478698</v>
          </cell>
          <cell r="L835">
            <v>25.697747149393948</v>
          </cell>
          <cell r="M835">
            <v>30445041.635438267</v>
          </cell>
          <cell r="N835">
            <v>1.1046246093661514</v>
          </cell>
          <cell r="O835">
            <v>26.175805150389554</v>
          </cell>
          <cell r="P835"/>
          <cell r="Q835">
            <v>100973.70373501666</v>
          </cell>
        </row>
        <row r="836">
          <cell r="D836">
            <v>39916</v>
          </cell>
          <cell r="E836" t="str">
            <v/>
          </cell>
          <cell r="F836">
            <v>65680.805459856943</v>
          </cell>
          <cell r="G836">
            <v>906645.29163069464</v>
          </cell>
          <cell r="H836">
            <v>0.69069414045735977</v>
          </cell>
          <cell r="I836">
            <v>75.631590778413837</v>
          </cell>
          <cell r="J836">
            <v>12109547.981630696</v>
          </cell>
          <cell r="K836">
            <v>1.1201227827366973</v>
          </cell>
          <cell r="L836">
            <v>25.977093345887614</v>
          </cell>
          <cell r="M836">
            <v>30372369.181785677</v>
          </cell>
          <cell r="N836">
            <v>1.1019314642813069</v>
          </cell>
          <cell r="O836">
            <v>26.442803176180064</v>
          </cell>
          <cell r="P836"/>
          <cell r="Q836">
            <v>100973.70373501666</v>
          </cell>
        </row>
        <row r="837">
          <cell r="D837">
            <v>39917</v>
          </cell>
          <cell r="E837" t="str">
            <v/>
          </cell>
          <cell r="F837">
            <v>93664.290803970071</v>
          </cell>
          <cell r="G837">
            <v>1000309.5824346647</v>
          </cell>
          <cell r="H837">
            <v>0.70761675383449885</v>
          </cell>
          <cell r="I837">
            <v>73.784363012711964</v>
          </cell>
          <cell r="J837">
            <v>12203212.272434667</v>
          </cell>
          <cell r="K837">
            <v>1.118341362266462</v>
          </cell>
          <cell r="L837">
            <v>26.09023367345533</v>
          </cell>
          <cell r="M837">
            <v>30288386.491324026</v>
          </cell>
          <cell r="N837">
            <v>1.0988282723095553</v>
          </cell>
          <cell r="O837">
            <v>26.752979952997812</v>
          </cell>
          <cell r="P837"/>
          <cell r="Q837">
            <v>100973.70373501666</v>
          </cell>
        </row>
        <row r="838">
          <cell r="D838">
            <v>39918</v>
          </cell>
          <cell r="E838" t="str">
            <v/>
          </cell>
          <cell r="F838">
            <v>93588.22323607991</v>
          </cell>
          <cell r="G838">
            <v>1093897.8056707447</v>
          </cell>
          <cell r="H838">
            <v>0.72223279606965096</v>
          </cell>
          <cell r="I838">
            <v>72.170051482044556</v>
          </cell>
          <cell r="J838">
            <v>12296800.495670747</v>
          </cell>
          <cell r="K838">
            <v>1.1165857012912659</v>
          </cell>
          <cell r="L838">
            <v>26.202162489412583</v>
          </cell>
          <cell r="M838">
            <v>30261022.477363452</v>
          </cell>
          <cell r="N838">
            <v>1.0977793541353242</v>
          </cell>
          <cell r="O838">
            <v>26.858436035954046</v>
          </cell>
          <cell r="P838"/>
          <cell r="Q838">
            <v>100973.70373501666</v>
          </cell>
        </row>
        <row r="839">
          <cell r="D839">
            <v>39919</v>
          </cell>
          <cell r="E839" t="str">
            <v/>
          </cell>
          <cell r="F839">
            <v>104860.08739109717</v>
          </cell>
          <cell r="G839">
            <v>1198757.8930618418</v>
          </cell>
          <cell r="H839">
            <v>0.74199881300761661</v>
          </cell>
          <cell r="I839">
            <v>69.966578622244455</v>
          </cell>
          <cell r="J839">
            <v>12401660.583061844</v>
          </cell>
          <cell r="K839">
            <v>1.1158761614892494</v>
          </cell>
          <cell r="L839">
            <v>26.247517630023932</v>
          </cell>
          <cell r="M839">
            <v>30260930.068803828</v>
          </cell>
          <cell r="N839">
            <v>1.0977198249339564</v>
          </cell>
          <cell r="O839">
            <v>26.864430263403595</v>
          </cell>
          <cell r="P839"/>
          <cell r="Q839">
            <v>100973.70373501666</v>
          </cell>
        </row>
        <row r="840">
          <cell r="D840">
            <v>39920</v>
          </cell>
          <cell r="E840" t="str">
            <v/>
          </cell>
          <cell r="F840">
            <v>83859.013223428323</v>
          </cell>
          <cell r="G840">
            <v>1282616.9062852701</v>
          </cell>
          <cell r="H840">
            <v>0.74720497040392908</v>
          </cell>
          <cell r="I840">
            <v>69.383375534512354</v>
          </cell>
          <cell r="J840">
            <v>12485519.596285272</v>
          </cell>
          <cell r="K840">
            <v>1.1133067781604966</v>
          </cell>
          <cell r="L840">
            <v>26.412335670517617</v>
          </cell>
          <cell r="M840">
            <v>30228862.352112912</v>
          </cell>
          <cell r="N840">
            <v>1.0965004520293153</v>
          </cell>
          <cell r="O840">
            <v>26.987433143414219</v>
          </cell>
          <cell r="P840"/>
          <cell r="Q840">
            <v>100973.70373501666</v>
          </cell>
        </row>
        <row r="841">
          <cell r="D841">
            <v>39921</v>
          </cell>
          <cell r="E841" t="str">
            <v/>
          </cell>
          <cell r="F841">
            <v>103119.87049673754</v>
          </cell>
          <cell r="G841">
            <v>1385736.7767820077</v>
          </cell>
          <cell r="H841">
            <v>0.76242995592120233</v>
          </cell>
          <cell r="I841">
            <v>67.673551910718643</v>
          </cell>
          <cell r="J841">
            <v>12588639.466782009</v>
          </cell>
          <cell r="K841">
            <v>1.1124853731414901</v>
          </cell>
          <cell r="L841">
            <v>26.465217732864911</v>
          </cell>
          <cell r="M841">
            <v>30149814.430440906</v>
          </cell>
          <cell r="N841">
            <v>1.0935771642570971</v>
          </cell>
          <cell r="O841">
            <v>27.284021650164668</v>
          </cell>
          <cell r="P841"/>
          <cell r="Q841">
            <v>100973.70373501666</v>
          </cell>
        </row>
        <row r="842">
          <cell r="D842">
            <v>39922</v>
          </cell>
          <cell r="E842" t="str">
            <v/>
          </cell>
          <cell r="F842">
            <v>118352.37443209837</v>
          </cell>
          <cell r="G842">
            <v>1504089.151214106</v>
          </cell>
          <cell r="H842">
            <v>0.78399210861622348</v>
          </cell>
          <cell r="I842">
            <v>65.247380677553522</v>
          </cell>
          <cell r="J842">
            <v>12706991.841214107</v>
          </cell>
          <cell r="K842">
            <v>1.1130127214787384</v>
          </cell>
          <cell r="L842">
            <v>26.431256370192415</v>
          </cell>
          <cell r="M842">
            <v>30021533.060080469</v>
          </cell>
          <cell r="N842">
            <v>1.0888684989516351</v>
          </cell>
          <cell r="O842">
            <v>27.766813789825861</v>
          </cell>
          <cell r="P842"/>
          <cell r="Q842">
            <v>100973.70373501666</v>
          </cell>
        </row>
        <row r="843">
          <cell r="D843">
            <v>39923</v>
          </cell>
          <cell r="E843" t="str">
            <v/>
          </cell>
          <cell r="F843">
            <v>94208.181568418629</v>
          </cell>
          <cell r="G843">
            <v>1598297.3327825246</v>
          </cell>
          <cell r="H843">
            <v>0.79144236254664135</v>
          </cell>
          <cell r="I843">
            <v>64.409535475875572</v>
          </cell>
          <cell r="J843">
            <v>12801200.022782527</v>
          </cell>
          <cell r="K843">
            <v>1.1114345598360904</v>
          </cell>
          <cell r="L843">
            <v>26.533004584877553</v>
          </cell>
          <cell r="M843">
            <v>29880294.148022596</v>
          </cell>
          <cell r="N843">
            <v>1.0836903748687792</v>
          </cell>
          <cell r="O843">
            <v>28.304962300061142</v>
          </cell>
          <cell r="P843"/>
          <cell r="Q843">
            <v>100973.70373501666</v>
          </cell>
        </row>
        <row r="844">
          <cell r="D844">
            <v>39924</v>
          </cell>
          <cell r="E844" t="str">
            <v/>
          </cell>
          <cell r="F844">
            <v>91671.418862838502</v>
          </cell>
          <cell r="G844">
            <v>1689968.7516453632</v>
          </cell>
          <cell r="H844">
            <v>0.79698673498687533</v>
          </cell>
          <cell r="I844">
            <v>63.786603413636065</v>
          </cell>
          <cell r="J844">
            <v>12892871.441645365</v>
          </cell>
          <cell r="K844">
            <v>1.1096654941433086</v>
          </cell>
          <cell r="L844">
            <v>26.647469182955362</v>
          </cell>
          <cell r="M844">
            <v>29661626.882242419</v>
          </cell>
          <cell r="N844">
            <v>1.0757047738230887</v>
          </cell>
          <cell r="O844">
            <v>29.149722372442476</v>
          </cell>
          <cell r="P844"/>
          <cell r="Q844">
            <v>100973.70373501666</v>
          </cell>
        </row>
        <row r="845">
          <cell r="D845">
            <v>39925</v>
          </cell>
          <cell r="E845" t="str">
            <v/>
          </cell>
          <cell r="F845">
            <v>87974.612778386465</v>
          </cell>
          <cell r="G845">
            <v>1777943.3644237497</v>
          </cell>
          <cell r="H845">
            <v>0.80036291117823721</v>
          </cell>
          <cell r="I845">
            <v>63.407600822904975</v>
          </cell>
          <cell r="J845">
            <v>12980846.054423751</v>
          </cell>
          <cell r="K845">
            <v>1.1076114761821607</v>
          </cell>
          <cell r="L845">
            <v>26.7809138095908</v>
          </cell>
          <cell r="M845">
            <v>29503678.907552086</v>
          </cell>
          <cell r="N845">
            <v>1.0699219152346831</v>
          </cell>
          <cell r="O845">
            <v>29.772701789847723</v>
          </cell>
          <cell r="P845"/>
          <cell r="Q845">
            <v>100973.70373501666</v>
          </cell>
        </row>
        <row r="846">
          <cell r="D846">
            <v>39926</v>
          </cell>
          <cell r="E846" t="str">
            <v/>
          </cell>
          <cell r="F846">
            <v>93953.010937482613</v>
          </cell>
          <cell r="G846">
            <v>1871896.3753612323</v>
          </cell>
          <cell r="H846">
            <v>0.80601974492617412</v>
          </cell>
          <cell r="I846">
            <v>62.773246345662727</v>
          </cell>
          <cell r="J846">
            <v>13074799.065361233</v>
          </cell>
          <cell r="K846">
            <v>1.1060983085713028</v>
          </cell>
          <cell r="L846">
            <v>26.879594481217595</v>
          </cell>
          <cell r="M846">
            <v>29342057.429762453</v>
          </cell>
          <cell r="N846">
            <v>1.0640064391266497</v>
          </cell>
          <cell r="O846">
            <v>30.419724163220597</v>
          </cell>
          <cell r="P846"/>
          <cell r="Q846">
            <v>100973.70373501666</v>
          </cell>
        </row>
        <row r="847">
          <cell r="D847">
            <v>39927</v>
          </cell>
          <cell r="E847" t="str">
            <v/>
          </cell>
          <cell r="F847">
            <v>93045.136747270852</v>
          </cell>
          <cell r="G847">
            <v>1964941.5121085031</v>
          </cell>
          <cell r="H847">
            <v>0.81083054276564448</v>
          </cell>
          <cell r="I847">
            <v>62.234536269919374</v>
          </cell>
          <cell r="J847">
            <v>13167844.202108504</v>
          </cell>
          <cell r="K847">
            <v>1.1045346198220369</v>
          </cell>
          <cell r="L847">
            <v>26.981903729613201</v>
          </cell>
          <cell r="M847">
            <v>29252354.680883683</v>
          </cell>
          <cell r="N847">
            <v>1.060699363395285</v>
          </cell>
          <cell r="O847">
            <v>30.785738626393588</v>
          </cell>
          <cell r="P847"/>
          <cell r="Q847">
            <v>100973.70373501666</v>
          </cell>
        </row>
        <row r="848">
          <cell r="D848">
            <v>39928</v>
          </cell>
          <cell r="E848" t="str">
            <v/>
          </cell>
          <cell r="F848">
            <v>46075.035751095944</v>
          </cell>
          <cell r="G848">
            <v>2011016.5478595991</v>
          </cell>
          <cell r="H848">
            <v>0.79664961211567331</v>
          </cell>
          <cell r="I848">
            <v>63.824462666894746</v>
          </cell>
          <cell r="J848">
            <v>13213919.237859599</v>
          </cell>
          <cell r="K848">
            <v>1.0990903782094996</v>
          </cell>
          <cell r="L848">
            <v>27.340766655865334</v>
          </cell>
          <cell r="M848">
            <v>29101699.605453856</v>
          </cell>
          <cell r="N848">
            <v>1.055182588947595</v>
          </cell>
          <cell r="O848">
            <v>31.403152134740186</v>
          </cell>
          <cell r="P848"/>
          <cell r="Q848">
            <v>100973.70373501666</v>
          </cell>
        </row>
        <row r="849">
          <cell r="D849">
            <v>39929</v>
          </cell>
          <cell r="E849" t="str">
            <v/>
          </cell>
          <cell r="F849">
            <v>105336.88441849193</v>
          </cell>
          <cell r="G849">
            <v>2116353.4322780911</v>
          </cell>
          <cell r="H849">
            <v>0.80613274469345453</v>
          </cell>
          <cell r="I849">
            <v>62.760584104510244</v>
          </cell>
          <cell r="J849">
            <v>13319256.122278091</v>
          </cell>
          <cell r="K849">
            <v>1.0986249755192365</v>
          </cell>
          <cell r="L849">
            <v>27.371636206752846</v>
          </cell>
          <cell r="M849">
            <v>29034155.14957292</v>
          </cell>
          <cell r="N849">
            <v>1.0526796871449429</v>
          </cell>
          <cell r="O849">
            <v>31.686079895746033</v>
          </cell>
          <cell r="P849"/>
          <cell r="Q849">
            <v>100973.70373501666</v>
          </cell>
        </row>
        <row r="850">
          <cell r="D850">
            <v>39930</v>
          </cell>
          <cell r="E850" t="str">
            <v/>
          </cell>
          <cell r="F850">
            <v>81094.416284087085</v>
          </cell>
          <cell r="G850">
            <v>2197447.8485621782</v>
          </cell>
          <cell r="H850">
            <v>0.80602131390304288</v>
          </cell>
          <cell r="I850">
            <v>62.773070530532848</v>
          </cell>
          <cell r="J850">
            <v>13400350.538562177</v>
          </cell>
          <cell r="K850">
            <v>1.0961841631072247</v>
          </cell>
          <cell r="L850">
            <v>27.534028973514946</v>
          </cell>
          <cell r="M850">
            <v>28984111.252020545</v>
          </cell>
          <cell r="N850">
            <v>1.0508115196156753</v>
          </cell>
          <cell r="O850">
            <v>31.898399697457403</v>
          </cell>
          <cell r="P850"/>
          <cell r="Q850">
            <v>100973.70373501666</v>
          </cell>
        </row>
        <row r="851">
          <cell r="D851">
            <v>39931</v>
          </cell>
          <cell r="E851" t="str">
            <v/>
          </cell>
          <cell r="F851">
            <v>82919.248403235382</v>
          </cell>
          <cell r="G851">
            <v>2280367.0969654135</v>
          </cell>
          <cell r="H851">
            <v>0.80656328352780693</v>
          </cell>
          <cell r="I851">
            <v>62.712343512377053</v>
          </cell>
          <cell r="J851">
            <v>13483269.786965413</v>
          </cell>
          <cell r="K851">
            <v>1.093931395374905</v>
          </cell>
          <cell r="L851">
            <v>27.684652776678863</v>
          </cell>
          <cell r="M851">
            <v>28910759.942125663</v>
          </cell>
          <cell r="N851">
            <v>1.0480985821284849</v>
          </cell>
          <cell r="O851">
            <v>32.208464416510076</v>
          </cell>
          <cell r="P851"/>
          <cell r="Q851">
            <v>100973.70373501666</v>
          </cell>
        </row>
        <row r="852">
          <cell r="D852">
            <v>39932</v>
          </cell>
          <cell r="E852" t="str">
            <v/>
          </cell>
          <cell r="F852">
            <v>74849.544880825109</v>
          </cell>
          <cell r="G852">
            <v>2355216.6418462386</v>
          </cell>
          <cell r="H852">
            <v>0.8043120530999277</v>
          </cell>
          <cell r="I852">
            <v>62.964649757162391</v>
          </cell>
          <cell r="J852">
            <v>13558119.331846239</v>
          </cell>
          <cell r="K852">
            <v>1.0910658429694211</v>
          </cell>
          <cell r="L852">
            <v>27.877280620209689</v>
          </cell>
          <cell r="M852">
            <v>28847381.800375987</v>
          </cell>
          <cell r="N852">
            <v>1.0457474597888086</v>
          </cell>
          <cell r="O852">
            <v>32.47883660247399</v>
          </cell>
          <cell r="P852"/>
          <cell r="Q852">
            <v>100973.70373501666</v>
          </cell>
        </row>
        <row r="853">
          <cell r="D853">
            <v>39933</v>
          </cell>
          <cell r="E853" t="str">
            <v>*</v>
          </cell>
          <cell r="F853">
            <v>52517.48215376115</v>
          </cell>
          <cell r="G853">
            <v>2407734.1239999998</v>
          </cell>
          <cell r="H853">
            <v>0.79483866754013799</v>
          </cell>
          <cell r="I853">
            <v>64.027875321146695</v>
          </cell>
          <cell r="J853">
            <v>13610636.813999999</v>
          </cell>
          <cell r="K853">
            <v>1.0864638360432834</v>
          </cell>
          <cell r="L853">
            <v>28.189063416481563</v>
          </cell>
          <cell r="M853">
            <v>28772544.973999992</v>
          </cell>
          <cell r="N853">
            <v>1.0429812099658029</v>
          </cell>
          <cell r="O853">
            <v>32.79891617410955</v>
          </cell>
          <cell r="P853"/>
          <cell r="Q853">
            <v>100973.70373501666</v>
          </cell>
        </row>
        <row r="854">
          <cell r="D854">
            <v>39934</v>
          </cell>
          <cell r="E854" t="str">
            <v/>
          </cell>
          <cell r="F854">
            <v>74477.441294667835</v>
          </cell>
          <cell r="G854">
            <v>74477.441294667835</v>
          </cell>
          <cell r="H854">
            <v>0.76952958180591557</v>
          </cell>
          <cell r="I854">
            <v>70.116883432672466</v>
          </cell>
          <cell r="J854">
            <v>13685114.255294668</v>
          </cell>
          <cell r="K854">
            <v>1.0840340775106947</v>
          </cell>
          <cell r="L854">
            <v>28.923054067835519</v>
          </cell>
          <cell r="M854">
            <v>28732289.041821551</v>
          </cell>
          <cell r="N854">
            <v>1.0415286433208208</v>
          </cell>
          <cell r="O854">
            <v>33.418402145545258</v>
          </cell>
          <cell r="P854"/>
          <cell r="Q854">
            <v>96783.077682193543</v>
          </cell>
        </row>
        <row r="855">
          <cell r="D855">
            <v>39935</v>
          </cell>
          <cell r="E855" t="str">
            <v/>
          </cell>
          <cell r="F855">
            <v>74812.821515029864</v>
          </cell>
          <cell r="G855">
            <v>149290.26280969771</v>
          </cell>
          <cell r="H855">
            <v>0.7712622205501769</v>
          </cell>
          <cell r="I855">
            <v>69.910013816872166</v>
          </cell>
          <cell r="J855">
            <v>13759927.076809697</v>
          </cell>
          <cell r="K855">
            <v>1.0816676549827591</v>
          </cell>
          <cell r="L855">
            <v>29.108327873521656</v>
          </cell>
          <cell r="M855">
            <v>28688578.451412831</v>
          </cell>
          <cell r="N855">
            <v>1.0399508279091183</v>
          </cell>
          <cell r="O855">
            <v>33.590152759847939</v>
          </cell>
          <cell r="P855"/>
          <cell r="Q855">
            <v>96783.077682193543</v>
          </cell>
        </row>
        <row r="856">
          <cell r="D856">
            <v>39936</v>
          </cell>
          <cell r="E856" t="str">
            <v/>
          </cell>
          <cell r="F856">
            <v>100059.18732688705</v>
          </cell>
          <cell r="G856">
            <v>249349.45013658475</v>
          </cell>
          <cell r="H856">
            <v>0.85879148885708168</v>
          </cell>
          <cell r="I856">
            <v>59.381552401055927</v>
          </cell>
          <cell r="J856">
            <v>13859986.264136584</v>
          </cell>
          <cell r="K856">
            <v>1.0813065998484588</v>
          </cell>
          <cell r="L856">
            <v>29.136680257768965</v>
          </cell>
          <cell r="M856">
            <v>28690924.136581454</v>
          </cell>
          <cell r="N856">
            <v>1.0400425266783018</v>
          </cell>
          <cell r="O856">
            <v>33.580154470082803</v>
          </cell>
          <cell r="P856"/>
          <cell r="Q856">
            <v>96783.077682193543</v>
          </cell>
        </row>
        <row r="857">
          <cell r="D857">
            <v>39937</v>
          </cell>
          <cell r="E857" t="str">
            <v/>
          </cell>
          <cell r="F857">
            <v>74916.800574117893</v>
          </cell>
          <cell r="G857">
            <v>324266.25071070262</v>
          </cell>
          <cell r="H857">
            <v>0.83761091937863164</v>
          </cell>
          <cell r="I857">
            <v>61.922619449484209</v>
          </cell>
          <cell r="J857">
            <v>13934903.064710703</v>
          </cell>
          <cell r="K857">
            <v>1.0790041368914913</v>
          </cell>
          <cell r="L857">
            <v>29.31801059607837</v>
          </cell>
          <cell r="M857">
            <v>28672492.849222962</v>
          </cell>
          <cell r="N857">
            <v>1.0393810590553518</v>
          </cell>
          <cell r="O857">
            <v>33.65232275962078</v>
          </cell>
          <cell r="P857"/>
          <cell r="Q857">
            <v>96783.077682193543</v>
          </cell>
        </row>
        <row r="858">
          <cell r="D858">
            <v>39938</v>
          </cell>
          <cell r="E858" t="str">
            <v/>
          </cell>
          <cell r="F858">
            <v>78422.03288742037</v>
          </cell>
          <cell r="G858">
            <v>402688.283598123</v>
          </cell>
          <cell r="H858">
            <v>0.83214605950108333</v>
          </cell>
          <cell r="I858">
            <v>62.580740553948935</v>
          </cell>
          <cell r="J858">
            <v>14013325.097598122</v>
          </cell>
          <cell r="K858">
            <v>1.0770053243805016</v>
          </cell>
          <cell r="L858">
            <v>29.476165235840867</v>
          </cell>
          <cell r="M858">
            <v>28636661.122189086</v>
          </cell>
          <cell r="N858">
            <v>1.0380888110293414</v>
          </cell>
          <cell r="O858">
            <v>33.793617804598327</v>
          </cell>
          <cell r="P858"/>
          <cell r="Q858">
            <v>96783.077682193543</v>
          </cell>
        </row>
        <row r="859">
          <cell r="D859">
            <v>39939</v>
          </cell>
          <cell r="E859" t="str">
            <v/>
          </cell>
          <cell r="F859">
            <v>79300.902637326406</v>
          </cell>
          <cell r="G859">
            <v>481989.18623544939</v>
          </cell>
          <cell r="H859">
            <v>0.83001628965578156</v>
          </cell>
          <cell r="I859">
            <v>62.837411775215834</v>
          </cell>
          <cell r="J859">
            <v>14092626.00023545</v>
          </cell>
          <cell r="K859">
            <v>1.0751030755325437</v>
          </cell>
          <cell r="L859">
            <v>29.627317463431137</v>
          </cell>
          <cell r="M859">
            <v>28603345.712073911</v>
          </cell>
          <cell r="N859">
            <v>1.0368877643700161</v>
          </cell>
          <cell r="O859">
            <v>33.925304113031061</v>
          </cell>
          <cell r="P859"/>
          <cell r="Q859">
            <v>96783.077682193543</v>
          </cell>
        </row>
        <row r="860">
          <cell r="D860">
            <v>39940</v>
          </cell>
          <cell r="E860" t="str">
            <v/>
          </cell>
          <cell r="F860">
            <v>79947.134629331384</v>
          </cell>
          <cell r="G860">
            <v>561936.32086478081</v>
          </cell>
          <cell r="H860">
            <v>0.82944889942435474</v>
          </cell>
          <cell r="I860">
            <v>62.905806631676676</v>
          </cell>
          <cell r="J860">
            <v>14172573.134864781</v>
          </cell>
          <cell r="K860">
            <v>1.0732776496422485</v>
          </cell>
          <cell r="L860">
            <v>29.77295121767548</v>
          </cell>
          <cell r="M860">
            <v>28588561.073508676</v>
          </cell>
          <cell r="N860">
            <v>1.0363584577625851</v>
          </cell>
          <cell r="O860">
            <v>33.983449861630753</v>
          </cell>
          <cell r="P860"/>
          <cell r="Q860">
            <v>96783.077682193543</v>
          </cell>
        </row>
        <row r="861">
          <cell r="D861">
            <v>39941</v>
          </cell>
          <cell r="E861" t="str">
            <v/>
          </cell>
          <cell r="F861">
            <v>63931.229440331066</v>
          </cell>
          <cell r="G861">
            <v>625867.55030511192</v>
          </cell>
          <cell r="H861">
            <v>0.80833804484947291</v>
          </cell>
          <cell r="I861">
            <v>65.452920568167968</v>
          </cell>
          <cell r="J861">
            <v>14236504.364305113</v>
          </cell>
          <cell r="K861">
            <v>1.0702747403793713</v>
          </cell>
          <cell r="L861">
            <v>30.013775512421027</v>
          </cell>
          <cell r="M861">
            <v>28546148.055877309</v>
          </cell>
          <cell r="N861">
            <v>1.0348275868618313</v>
          </cell>
          <cell r="O861">
            <v>34.15200200378186</v>
          </cell>
          <cell r="P861"/>
          <cell r="Q861">
            <v>96783.077682193543</v>
          </cell>
        </row>
        <row r="862">
          <cell r="D862">
            <v>39942</v>
          </cell>
          <cell r="E862" t="str">
            <v/>
          </cell>
          <cell r="F862">
            <v>71903.605097792053</v>
          </cell>
          <cell r="G862">
            <v>697771.15540290391</v>
          </cell>
          <cell r="H862">
            <v>0.80107111940256748</v>
          </cell>
          <cell r="I862">
            <v>66.329511167607464</v>
          </cell>
          <cell r="J862">
            <v>14308407.969402904</v>
          </cell>
          <cell r="K862">
            <v>1.0679102331510479</v>
          </cell>
          <cell r="L862">
            <v>30.204497695814791</v>
          </cell>
          <cell r="M862">
            <v>28514156.663909767</v>
          </cell>
          <cell r="N862">
            <v>1.03367449353189</v>
          </cell>
          <cell r="O862">
            <v>34.27933438338944</v>
          </cell>
          <cell r="P862"/>
          <cell r="Q862">
            <v>96783.077682193543</v>
          </cell>
        </row>
        <row r="863">
          <cell r="D863">
            <v>39943</v>
          </cell>
          <cell r="E863" t="str">
            <v/>
          </cell>
          <cell r="F863">
            <v>88475.18384057087</v>
          </cell>
          <cell r="G863">
            <v>786246.33924347477</v>
          </cell>
          <cell r="H863">
            <v>0.81237997186374944</v>
          </cell>
          <cell r="I863">
            <v>64.965143503954323</v>
          </cell>
          <cell r="J863">
            <v>14396883.153243475</v>
          </cell>
          <cell r="K863">
            <v>1.0668075929172309</v>
          </cell>
          <cell r="L863">
            <v>30.293767643604607</v>
          </cell>
          <cell r="M863">
            <v>28481814.46049121</v>
          </cell>
          <cell r="N863">
            <v>1.0325086679710336</v>
          </cell>
          <cell r="O863">
            <v>34.408399342686025</v>
          </cell>
          <cell r="P863"/>
          <cell r="Q863">
            <v>96783.077682193543</v>
          </cell>
        </row>
        <row r="864">
          <cell r="D864">
            <v>39944</v>
          </cell>
          <cell r="E864" t="str">
            <v/>
          </cell>
          <cell r="F864">
            <v>116523.5217451191</v>
          </cell>
          <cell r="G864">
            <v>902769.86098859389</v>
          </cell>
          <cell r="H864">
            <v>0.84797868933340326</v>
          </cell>
          <cell r="I864">
            <v>60.676528518665521</v>
          </cell>
          <cell r="J864">
            <v>14513406.674988594</v>
          </cell>
          <cell r="K864">
            <v>1.0677842353078641</v>
          </cell>
          <cell r="L864">
            <v>30.214687860140998</v>
          </cell>
          <cell r="M864">
            <v>28468640.683218922</v>
          </cell>
          <cell r="N864">
            <v>1.0320377162305669</v>
          </cell>
          <cell r="O864">
            <v>34.460629998149116</v>
          </cell>
          <cell r="P864"/>
          <cell r="Q864">
            <v>96783.077682193543</v>
          </cell>
        </row>
        <row r="865">
          <cell r="D865">
            <v>39945</v>
          </cell>
          <cell r="E865" t="str">
            <v/>
          </cell>
          <cell r="F865">
            <v>102729.55997997813</v>
          </cell>
          <cell r="G865">
            <v>1005499.420968572</v>
          </cell>
          <cell r="H865">
            <v>0.86576724382741854</v>
          </cell>
          <cell r="I865">
            <v>58.549238293386473</v>
          </cell>
          <cell r="J865">
            <v>14616136.234968573</v>
          </cell>
          <cell r="K865">
            <v>1.067739389750036</v>
          </cell>
          <cell r="L865">
            <v>30.218315438772457</v>
          </cell>
          <cell r="M865">
            <v>28453991.805515945</v>
          </cell>
          <cell r="N865">
            <v>1.0315132831525469</v>
          </cell>
          <cell r="O865">
            <v>34.518854931900499</v>
          </cell>
          <cell r="P865"/>
          <cell r="Q865">
            <v>96783.077682193543</v>
          </cell>
        </row>
        <row r="866">
          <cell r="D866">
            <v>39946</v>
          </cell>
          <cell r="E866" t="str">
            <v/>
          </cell>
          <cell r="F866">
            <v>110076.52274449728</v>
          </cell>
          <cell r="G866">
            <v>1115575.9437130694</v>
          </cell>
          <cell r="H866">
            <v>0.88665845504066665</v>
          </cell>
          <cell r="I866">
            <v>56.07508880141404</v>
          </cell>
          <cell r="J866">
            <v>14726212.75771307</v>
          </cell>
          <cell r="K866">
            <v>1.068228116888057</v>
          </cell>
          <cell r="L866">
            <v>30.178800825703888</v>
          </cell>
          <cell r="M866">
            <v>28431212.237394996</v>
          </cell>
          <cell r="N866">
            <v>1.0306940879064468</v>
          </cell>
          <cell r="O866">
            <v>34.609938363777459</v>
          </cell>
          <cell r="P866"/>
          <cell r="Q866">
            <v>96783.077682193543</v>
          </cell>
        </row>
        <row r="867">
          <cell r="D867">
            <v>39947</v>
          </cell>
          <cell r="E867" t="str">
            <v/>
          </cell>
          <cell r="F867">
            <v>105138.76762819701</v>
          </cell>
          <cell r="G867">
            <v>1220714.7113412665</v>
          </cell>
          <cell r="H867">
            <v>0.90092100851830836</v>
          </cell>
          <cell r="I867">
            <v>54.405245364528888</v>
          </cell>
          <cell r="J867">
            <v>14831351.525341267</v>
          </cell>
          <cell r="K867">
            <v>1.0683543457364009</v>
          </cell>
          <cell r="L867">
            <v>30.168601670536898</v>
          </cell>
          <cell r="M867">
            <v>28396864.076735158</v>
          </cell>
          <cell r="N867">
            <v>1.0294554924959889</v>
          </cell>
          <cell r="O867">
            <v>34.747960347387085</v>
          </cell>
          <cell r="P867"/>
          <cell r="Q867">
            <v>96783.077682193543</v>
          </cell>
        </row>
        <row r="868">
          <cell r="D868">
            <v>39948</v>
          </cell>
          <cell r="E868" t="str">
            <v/>
          </cell>
          <cell r="F868">
            <v>85086.617353127163</v>
          </cell>
          <cell r="G868">
            <v>1305801.3286943936</v>
          </cell>
          <cell r="H868">
            <v>0.89946945269519896</v>
          </cell>
          <cell r="I868">
            <v>54.574383266460515</v>
          </cell>
          <cell r="J868">
            <v>14916438.142694393</v>
          </cell>
          <cell r="K868">
            <v>1.0670444001958528</v>
          </cell>
          <cell r="L868">
            <v>30.274577948167114</v>
          </cell>
          <cell r="M868">
            <v>28339409.802925367</v>
          </cell>
          <cell r="N868">
            <v>1.0273792229456811</v>
          </cell>
          <cell r="O868">
            <v>34.980155496721345</v>
          </cell>
          <cell r="P868"/>
          <cell r="Q868">
            <v>96783.077682193543</v>
          </cell>
        </row>
        <row r="869">
          <cell r="D869">
            <v>39949</v>
          </cell>
          <cell r="E869" t="str">
            <v/>
          </cell>
          <cell r="F869">
            <v>77267.81142533524</v>
          </cell>
          <cell r="G869">
            <v>1383069.1401197289</v>
          </cell>
          <cell r="H869">
            <v>0.89315015938356412</v>
          </cell>
          <cell r="I869">
            <v>55.312899767382987</v>
          </cell>
          <cell r="J869">
            <v>14993705.954119729</v>
          </cell>
          <cell r="K869">
            <v>1.0651969973998161</v>
          </cell>
          <cell r="L869">
            <v>30.424539884465361</v>
          </cell>
          <cell r="M869">
            <v>28266223.350183781</v>
          </cell>
          <cell r="N869">
            <v>1.0247325896464967</v>
          </cell>
          <cell r="O869">
            <v>35.277635606148024</v>
          </cell>
          <cell r="P869"/>
          <cell r="Q869">
            <v>96783.077682193543</v>
          </cell>
        </row>
        <row r="870">
          <cell r="D870">
            <v>39950</v>
          </cell>
          <cell r="E870" t="str">
            <v/>
          </cell>
          <cell r="F870">
            <v>102743.77503481922</v>
          </cell>
          <cell r="G870">
            <v>1485812.9151545481</v>
          </cell>
          <cell r="H870">
            <v>0.90305828051853387</v>
          </cell>
          <cell r="I870">
            <v>54.156557899325229</v>
          </cell>
          <cell r="J870">
            <v>15096449.729154548</v>
          </cell>
          <cell r="K870">
            <v>1.0651723537662428</v>
          </cell>
          <cell r="L870">
            <v>30.42654431220646</v>
          </cell>
          <cell r="M870">
            <v>28223183.940116651</v>
          </cell>
          <cell r="N870">
            <v>1.023178847158996</v>
          </cell>
          <cell r="O870">
            <v>35.453056373259415</v>
          </cell>
          <cell r="P870"/>
          <cell r="Q870">
            <v>96783.077682193543</v>
          </cell>
        </row>
        <row r="871">
          <cell r="D871">
            <v>39951</v>
          </cell>
          <cell r="E871" t="str">
            <v/>
          </cell>
          <cell r="F871">
            <v>112988.26640870621</v>
          </cell>
          <cell r="G871">
            <v>1598801.1815632544</v>
          </cell>
          <cell r="H871">
            <v>0.91774605635388906</v>
          </cell>
          <cell r="I871">
            <v>52.459453818761091</v>
          </cell>
          <cell r="J871">
            <v>15209437.995563254</v>
          </cell>
          <cell r="K871">
            <v>1.0658659706700373</v>
          </cell>
          <cell r="L871">
            <v>30.370168096354178</v>
          </cell>
          <cell r="M871">
            <v>28201050.109314207</v>
          </cell>
          <cell r="N871">
            <v>1.0223829823549493</v>
          </cell>
          <cell r="O871">
            <v>35.54313447594695</v>
          </cell>
          <cell r="P871"/>
          <cell r="Q871">
            <v>96783.077682193543</v>
          </cell>
        </row>
        <row r="872">
          <cell r="D872">
            <v>39952</v>
          </cell>
          <cell r="E872" t="str">
            <v/>
          </cell>
          <cell r="F872">
            <v>80061.869363872625</v>
          </cell>
          <cell r="G872">
            <v>1678863.050927127</v>
          </cell>
          <cell r="H872">
            <v>0.91298205557011169</v>
          </cell>
          <cell r="I872">
            <v>53.007554840744021</v>
          </cell>
          <cell r="J872">
            <v>15289499.864927126</v>
          </cell>
          <cell r="K872">
            <v>1.0642583297978796</v>
          </cell>
          <cell r="L872">
            <v>30.500962166698862</v>
          </cell>
          <cell r="M872">
            <v>28146899.857178677</v>
          </cell>
          <cell r="N872">
            <v>1.0204263968704606</v>
          </cell>
          <cell r="O872">
            <v>35.765227953574097</v>
          </cell>
          <cell r="P872"/>
          <cell r="Q872">
            <v>96783.077682193543</v>
          </cell>
        </row>
        <row r="873">
          <cell r="D873">
            <v>39953</v>
          </cell>
          <cell r="E873" t="str">
            <v/>
          </cell>
          <cell r="F873">
            <v>93102.069206965098</v>
          </cell>
          <cell r="G873">
            <v>1771965.1201340922</v>
          </cell>
          <cell r="H873">
            <v>0.91543127299210869</v>
          </cell>
          <cell r="I873">
            <v>52.725479279802421</v>
          </cell>
          <cell r="J873">
            <v>15382601.93413409</v>
          </cell>
          <cell r="K873">
            <v>1.063573821651695</v>
          </cell>
          <cell r="L873">
            <v>30.556788141416003</v>
          </cell>
          <cell r="M873">
            <v>28108121.629070118</v>
          </cell>
          <cell r="N873">
            <v>1.0190270810483457</v>
          </cell>
          <cell r="O873">
            <v>35.924624029662475</v>
          </cell>
          <cell r="P873"/>
          <cell r="Q873">
            <v>96783.077682193543</v>
          </cell>
        </row>
        <row r="874">
          <cell r="D874">
            <v>39954</v>
          </cell>
          <cell r="E874" t="str">
            <v/>
          </cell>
          <cell r="F874">
            <v>91126.405302656</v>
          </cell>
          <cell r="G874">
            <v>1863091.5254367483</v>
          </cell>
          <cell r="H874">
            <v>0.91667516877012156</v>
          </cell>
          <cell r="I874">
            <v>52.582455949317804</v>
          </cell>
          <cell r="J874">
            <v>15473728.339436747</v>
          </cell>
          <cell r="K874">
            <v>1.0627627216212414</v>
          </cell>
          <cell r="L874">
            <v>30.623043631427194</v>
          </cell>
          <cell r="M874">
            <v>28081775.840581391</v>
          </cell>
          <cell r="N874">
            <v>1.0180784737305308</v>
          </cell>
          <cell r="O874">
            <v>36.032944355141737</v>
          </cell>
          <cell r="P874"/>
          <cell r="Q874">
            <v>96783.077682193543</v>
          </cell>
        </row>
        <row r="875">
          <cell r="D875">
            <v>39955</v>
          </cell>
          <cell r="E875" t="str">
            <v/>
          </cell>
          <cell r="F875">
            <v>79697.08606068691</v>
          </cell>
          <cell r="G875">
            <v>1942788.6114974353</v>
          </cell>
          <cell r="H875">
            <v>0.91243815928092431</v>
          </cell>
          <cell r="I875">
            <v>53.070277859164982</v>
          </cell>
          <cell r="J875">
            <v>15553425.425497433</v>
          </cell>
          <cell r="K875">
            <v>1.0611825314171628</v>
          </cell>
          <cell r="L875">
            <v>30.752450686591825</v>
          </cell>
          <cell r="M875">
            <v>28047022.482698869</v>
          </cell>
          <cell r="N875">
            <v>1.0168250437405904</v>
          </cell>
          <cell r="O875">
            <v>36.176399180780827</v>
          </cell>
          <cell r="P875"/>
          <cell r="Q875">
            <v>96783.077682193543</v>
          </cell>
        </row>
        <row r="876">
          <cell r="D876">
            <v>39956</v>
          </cell>
          <cell r="E876" t="str">
            <v/>
          </cell>
          <cell r="F876">
            <v>75771.194608346152</v>
          </cell>
          <cell r="G876">
            <v>2018559.8061057813</v>
          </cell>
          <cell r="H876">
            <v>0.90680594100215439</v>
          </cell>
          <cell r="I876">
            <v>53.721522138093668</v>
          </cell>
          <cell r="J876">
            <v>15629196.620105779</v>
          </cell>
          <cell r="K876">
            <v>1.0593569739275939</v>
          </cell>
          <cell r="L876">
            <v>30.90249123695158</v>
          </cell>
          <cell r="M876">
            <v>27974065.346159432</v>
          </cell>
          <cell r="N876">
            <v>1.0141865377088595</v>
          </cell>
          <cell r="O876">
            <v>36.479590026710682</v>
          </cell>
          <cell r="P876"/>
          <cell r="Q876">
            <v>96783.077682193543</v>
          </cell>
        </row>
        <row r="877">
          <cell r="D877">
            <v>39957</v>
          </cell>
          <cell r="E877" t="str">
            <v/>
          </cell>
          <cell r="F877">
            <v>90038.613831325347</v>
          </cell>
          <cell r="G877">
            <v>2108598.4199371068</v>
          </cell>
          <cell r="H877">
            <v>0.90778542697184628</v>
          </cell>
          <cell r="I877">
            <v>53.608042525921384</v>
          </cell>
          <cell r="J877">
            <v>15719235.233937103</v>
          </cell>
          <cell r="K877">
            <v>1.0585159639995014</v>
          </cell>
          <cell r="L877">
            <v>30.97180765865626</v>
          </cell>
          <cell r="M877">
            <v>27896503.306177337</v>
          </cell>
          <cell r="N877">
            <v>1.0113810481656085</v>
          </cell>
          <cell r="O877">
            <v>36.803768872578502</v>
          </cell>
          <cell r="P877"/>
          <cell r="Q877">
            <v>96783.077682193543</v>
          </cell>
        </row>
        <row r="878">
          <cell r="D878">
            <v>39958</v>
          </cell>
          <cell r="E878" t="str">
            <v/>
          </cell>
          <cell r="F878">
            <v>93930.648746752326</v>
          </cell>
          <cell r="G878">
            <v>2202529.068683859</v>
          </cell>
          <cell r="H878">
            <v>0.91029511415882036</v>
          </cell>
          <cell r="I878">
            <v>53.317705953792704</v>
          </cell>
          <cell r="J878">
            <v>15813165.882683856</v>
          </cell>
          <cell r="K878">
            <v>1.0579462335798049</v>
          </cell>
          <cell r="L878">
            <v>31.018834930595197</v>
          </cell>
          <cell r="M878">
            <v>27807489.238115419</v>
          </cell>
          <cell r="N878">
            <v>1.0081603294421602</v>
          </cell>
          <cell r="O878">
            <v>37.178204788385614</v>
          </cell>
          <cell r="P878"/>
          <cell r="Q878">
            <v>96783.077682193543</v>
          </cell>
        </row>
        <row r="879">
          <cell r="D879">
            <v>39959</v>
          </cell>
          <cell r="E879" t="str">
            <v/>
          </cell>
          <cell r="F879">
            <v>85482.076732515037</v>
          </cell>
          <cell r="G879">
            <v>2288011.1454163739</v>
          </cell>
          <cell r="H879">
            <v>0.90925429090845211</v>
          </cell>
          <cell r="I879">
            <v>53.438040053212035</v>
          </cell>
          <cell r="J879">
            <v>15898647.959416371</v>
          </cell>
          <cell r="K879">
            <v>1.0568222364149118</v>
          </cell>
          <cell r="L879">
            <v>31.111778520731683</v>
          </cell>
          <cell r="M879">
            <v>27683427.550651927</v>
          </cell>
          <cell r="N879">
            <v>1.0036689100646836</v>
          </cell>
          <cell r="O879">
            <v>37.704409137672847</v>
          </cell>
          <cell r="P879"/>
          <cell r="Q879">
            <v>96783.077682193543</v>
          </cell>
        </row>
        <row r="880">
          <cell r="D880">
            <v>39960</v>
          </cell>
          <cell r="E880" t="str">
            <v/>
          </cell>
          <cell r="F880">
            <v>93805.229166989986</v>
          </cell>
          <cell r="G880">
            <v>2381816.374583364</v>
          </cell>
          <cell r="H880">
            <v>0.91147567729286505</v>
          </cell>
          <cell r="I880">
            <v>53.181345757132888</v>
          </cell>
          <cell r="J880">
            <v>15992453.188583361</v>
          </cell>
          <cell r="K880">
            <v>1.0562623328874008</v>
          </cell>
          <cell r="L880">
            <v>31.15815904804251</v>
          </cell>
          <cell r="M880">
            <v>27582908.802938029</v>
          </cell>
          <cell r="N880">
            <v>1.0000309931466878</v>
          </cell>
          <cell r="O880">
            <v>38.134043330983957</v>
          </cell>
          <cell r="P880"/>
          <cell r="Q880">
            <v>96783.077682193543</v>
          </cell>
        </row>
        <row r="881">
          <cell r="D881">
            <v>39961</v>
          </cell>
          <cell r="E881" t="str">
            <v/>
          </cell>
          <cell r="F881">
            <v>82962.197172490851</v>
          </cell>
          <cell r="G881">
            <v>2464778.5717558549</v>
          </cell>
          <cell r="H881">
            <v>0.90953716540400242</v>
          </cell>
          <cell r="I881">
            <v>53.405325142636428</v>
          </cell>
          <cell r="J881">
            <v>16075415.385755852</v>
          </cell>
          <cell r="K881">
            <v>1.0549979351286032</v>
          </cell>
          <cell r="L881">
            <v>31.263098144556743</v>
          </cell>
          <cell r="M881">
            <v>27500376.154240329</v>
          </cell>
          <cell r="N881">
            <v>0.99704512801019096</v>
          </cell>
          <cell r="O881">
            <v>38.488944218378606</v>
          </cell>
          <cell r="P881"/>
          <cell r="Q881">
            <v>96783.077682193543</v>
          </cell>
        </row>
        <row r="882">
          <cell r="D882">
            <v>39962</v>
          </cell>
          <cell r="E882" t="str">
            <v/>
          </cell>
          <cell r="F882">
            <v>91946.671609213969</v>
          </cell>
          <cell r="G882">
            <v>2556725.2433650689</v>
          </cell>
          <cell r="H882">
            <v>0.91093341457772425</v>
          </cell>
          <cell r="I882">
            <v>53.2439622561131</v>
          </cell>
          <cell r="J882">
            <v>16167362.057365065</v>
          </cell>
          <cell r="K882">
            <v>1.0543354099830442</v>
          </cell>
          <cell r="L882">
            <v>31.318195712330144</v>
          </cell>
          <cell r="M882">
            <v>27416021.978106547</v>
          </cell>
          <cell r="N882">
            <v>0.99399318341914533</v>
          </cell>
          <cell r="O882">
            <v>38.853803127957164</v>
          </cell>
          <cell r="P882"/>
          <cell r="Q882">
            <v>96783.077682193543</v>
          </cell>
        </row>
        <row r="883">
          <cell r="D883">
            <v>39963</v>
          </cell>
          <cell r="E883" t="str">
            <v/>
          </cell>
          <cell r="F883">
            <v>79553.217952754072</v>
          </cell>
          <cell r="G883">
            <v>2636278.4613178228</v>
          </cell>
          <cell r="H883">
            <v>0.90796811607037586</v>
          </cell>
          <cell r="I883">
            <v>53.586887119536655</v>
          </cell>
          <cell r="J883">
            <v>16246915.27531782</v>
          </cell>
          <cell r="K883">
            <v>1.0528780403192908</v>
          </cell>
          <cell r="L883">
            <v>31.439663863246448</v>
          </cell>
          <cell r="M883">
            <v>27318322.305307314</v>
          </cell>
          <cell r="N883">
            <v>0.9904573432811562</v>
          </cell>
          <cell r="O883">
            <v>39.279152168634248</v>
          </cell>
          <cell r="P883"/>
          <cell r="Q883">
            <v>96783.077682193543</v>
          </cell>
        </row>
        <row r="884">
          <cell r="D884">
            <v>39964</v>
          </cell>
          <cell r="E884" t="str">
            <v>*</v>
          </cell>
          <cell r="F884">
            <v>69228.309682177147</v>
          </cell>
          <cell r="G884">
            <v>2705506.7709999997</v>
          </cell>
          <cell r="H884">
            <v>0.9017528069764924</v>
          </cell>
          <cell r="I884">
            <v>54.308409358608081</v>
          </cell>
          <cell r="J884">
            <v>16316143.584999997</v>
          </cell>
          <cell r="K884">
            <v>1.050773904862238</v>
          </cell>
          <cell r="L884">
            <v>31.6156910501584</v>
          </cell>
          <cell r="M884">
            <v>27221116.149999991</v>
          </cell>
          <cell r="N884">
            <v>0.98693935095447249</v>
          </cell>
          <cell r="O884">
            <v>39.705145128340568</v>
          </cell>
          <cell r="P884"/>
          <cell r="Q884">
            <v>96783.077682193543</v>
          </cell>
        </row>
        <row r="885">
          <cell r="D885">
            <v>39965</v>
          </cell>
          <cell r="E885" t="str">
            <v/>
          </cell>
          <cell r="F885">
            <v>63801.253961278147</v>
          </cell>
          <cell r="G885">
            <v>63801.253961278147</v>
          </cell>
          <cell r="H885">
            <v>1.013729031239877</v>
          </cell>
          <cell r="I885">
            <v>30.671195537372007</v>
          </cell>
          <cell r="J885">
            <v>16379944.838961275</v>
          </cell>
          <cell r="K885">
            <v>1.0506243603503707</v>
          </cell>
          <cell r="L885">
            <v>30.836271524483827</v>
          </cell>
          <cell r="M885">
            <v>27135698.683301114</v>
          </cell>
          <cell r="N885">
            <v>0.98384526938563643</v>
          </cell>
          <cell r="O885">
            <v>40.110523243246107</v>
          </cell>
          <cell r="P885"/>
          <cell r="Q885">
            <v>62937.187350000007</v>
          </cell>
        </row>
        <row r="886">
          <cell r="D886">
            <v>39966</v>
          </cell>
          <cell r="E886" t="str">
            <v/>
          </cell>
          <cell r="F886">
            <v>37218.847790960986</v>
          </cell>
          <cell r="G886">
            <v>101020.10175223913</v>
          </cell>
          <cell r="H886">
            <v>0.80254699968125542</v>
          </cell>
          <cell r="I886">
            <v>57.051940062507043</v>
          </cell>
          <cell r="J886">
            <v>16417163.686752236</v>
          </cell>
          <cell r="K886">
            <v>1.0487778542057307</v>
          </cell>
          <cell r="L886">
            <v>31.002821188876183</v>
          </cell>
          <cell r="M886">
            <v>27024259.305690017</v>
          </cell>
          <cell r="N886">
            <v>0.979807703946867</v>
          </cell>
          <cell r="O886">
            <v>40.587050371489632</v>
          </cell>
          <cell r="P886"/>
          <cell r="Q886">
            <v>62937.187350000007</v>
          </cell>
        </row>
        <row r="887">
          <cell r="D887">
            <v>39967</v>
          </cell>
          <cell r="E887" t="str">
            <v/>
          </cell>
          <cell r="F887">
            <v>64578.559275751148</v>
          </cell>
          <cell r="G887">
            <v>165598.66102799028</v>
          </cell>
          <cell r="H887">
            <v>0.87705784132084763</v>
          </cell>
          <cell r="I887">
            <v>46.738579400742331</v>
          </cell>
          <cell r="J887">
            <v>16481742.246027987</v>
          </cell>
          <cell r="K887">
            <v>1.0486869583719582</v>
          </cell>
          <cell r="L887">
            <v>31.011037430924681</v>
          </cell>
          <cell r="M887">
            <v>26942978.607869782</v>
          </cell>
          <cell r="N887">
            <v>0.97686356943012798</v>
          </cell>
          <cell r="O887">
            <v>40.936656950484952</v>
          </cell>
          <cell r="P887"/>
          <cell r="Q887">
            <v>62937.187350000007</v>
          </cell>
        </row>
        <row r="888">
          <cell r="D888">
            <v>39968</v>
          </cell>
          <cell r="E888" t="str">
            <v/>
          </cell>
          <cell r="F888">
            <v>61200.459547306469</v>
          </cell>
          <cell r="G888">
            <v>226799.12057529675</v>
          </cell>
          <cell r="H888">
            <v>0.90089472585597175</v>
          </cell>
          <cell r="I888">
            <v>43.634871755469717</v>
          </cell>
          <cell r="J888">
            <v>16542942.705575295</v>
          </cell>
          <cell r="K888">
            <v>1.0483827059200714</v>
          </cell>
          <cell r="L888">
            <v>31.038551452490815</v>
          </cell>
          <cell r="M888">
            <v>26844719.969034385</v>
          </cell>
          <cell r="N888">
            <v>0.97330385192856506</v>
          </cell>
          <cell r="O888">
            <v>41.361738971079241</v>
          </cell>
          <cell r="P888"/>
          <cell r="Q888">
            <v>62937.187350000007</v>
          </cell>
        </row>
        <row r="889">
          <cell r="D889">
            <v>39969</v>
          </cell>
          <cell r="E889" t="str">
            <v/>
          </cell>
          <cell r="F889">
            <v>59716.09316993886</v>
          </cell>
          <cell r="G889">
            <v>286515.21374523558</v>
          </cell>
          <cell r="H889">
            <v>0.91047987941340858</v>
          </cell>
          <cell r="I889">
            <v>42.419551571968952</v>
          </cell>
          <cell r="J889">
            <v>16602658.798745234</v>
          </cell>
          <cell r="K889">
            <v>1.0479871752238366</v>
          </cell>
          <cell r="L889">
            <v>31.074347723057226</v>
          </cell>
          <cell r="M889">
            <v>26753576.4728745</v>
          </cell>
          <cell r="N889">
            <v>0.97000208692995549</v>
          </cell>
          <cell r="O889">
            <v>41.758322679900992</v>
          </cell>
          <cell r="P889"/>
          <cell r="Q889">
            <v>62937.187350000007</v>
          </cell>
        </row>
        <row r="890">
          <cell r="D890">
            <v>39970</v>
          </cell>
          <cell r="E890" t="str">
            <v/>
          </cell>
          <cell r="F890">
            <v>60259.73408175182</v>
          </cell>
          <cell r="G890">
            <v>346774.94782698742</v>
          </cell>
          <cell r="H890">
            <v>0.91830962061305443</v>
          </cell>
          <cell r="I890">
            <v>41.441453067536905</v>
          </cell>
          <cell r="J890">
            <v>16662918.532826986</v>
          </cell>
          <cell r="K890">
            <v>1.0476289544651836</v>
          </cell>
          <cell r="L890">
            <v>31.106794510970147</v>
          </cell>
          <cell r="M890">
            <v>26657264.046478905</v>
          </cell>
          <cell r="N890">
            <v>0.96651289282562436</v>
          </cell>
          <cell r="O890">
            <v>42.179805667654904</v>
          </cell>
          <cell r="P890"/>
          <cell r="Q890">
            <v>62937.187350000007</v>
          </cell>
        </row>
        <row r="891">
          <cell r="D891">
            <v>39971</v>
          </cell>
          <cell r="E891" t="str">
            <v/>
          </cell>
          <cell r="F891">
            <v>60201.673018857226</v>
          </cell>
          <cell r="G891">
            <v>406976.62084584462</v>
          </cell>
          <cell r="H891">
            <v>0.92377050376230507</v>
          </cell>
          <cell r="I891">
            <v>40.767256736949577</v>
          </cell>
          <cell r="J891">
            <v>16723120.205845844</v>
          </cell>
          <cell r="K891">
            <v>1.0472699214567009</v>
          </cell>
          <cell r="L891">
            <v>31.13934075387035</v>
          </cell>
          <cell r="M891">
            <v>26579126.05073639</v>
          </cell>
          <cell r="N891">
            <v>0.96368263108527086</v>
          </cell>
          <cell r="O891">
            <v>42.523475767877713</v>
          </cell>
          <cell r="P891"/>
          <cell r="Q891">
            <v>62937.187350000007</v>
          </cell>
        </row>
        <row r="892">
          <cell r="D892">
            <v>39972</v>
          </cell>
          <cell r="E892" t="str">
            <v/>
          </cell>
          <cell r="F892">
            <v>66611.384138310008</v>
          </cell>
          <cell r="G892">
            <v>473588.0049841546</v>
          </cell>
          <cell r="H892">
            <v>0.94059653943241095</v>
          </cell>
          <cell r="I892">
            <v>38.732271080232174</v>
          </cell>
          <cell r="J892">
            <v>16789731.589984152</v>
          </cell>
          <cell r="K892">
            <v>1.0473135338666959</v>
          </cell>
          <cell r="L892">
            <v>31.135385918252357</v>
          </cell>
          <cell r="M892">
            <v>26529441.360876933</v>
          </cell>
          <cell r="N892">
            <v>0.9618839909475736</v>
          </cell>
          <cell r="O892">
            <v>42.742702454667004</v>
          </cell>
          <cell r="P892"/>
          <cell r="Q892">
            <v>62937.187350000007</v>
          </cell>
        </row>
        <row r="893">
          <cell r="D893">
            <v>39973</v>
          </cell>
          <cell r="E893" t="str">
            <v/>
          </cell>
          <cell r="F893">
            <v>73993.648136964039</v>
          </cell>
          <cell r="G893">
            <v>547581.65312111867</v>
          </cell>
          <cell r="H893">
            <v>0.96671631612635944</v>
          </cell>
          <cell r="I893">
            <v>35.704231068319523</v>
          </cell>
          <cell r="J893">
            <v>16863725.238121115</v>
          </cell>
          <cell r="K893">
            <v>1.0478154968684952</v>
          </cell>
          <cell r="L893">
            <v>31.089894723117041</v>
          </cell>
          <cell r="M893">
            <v>26483289.167519737</v>
          </cell>
          <cell r="N893">
            <v>0.96021341929906689</v>
          </cell>
          <cell r="O893">
            <v>42.946888663279992</v>
          </cell>
          <cell r="P893"/>
          <cell r="Q893">
            <v>62937.187350000007</v>
          </cell>
        </row>
        <row r="894">
          <cell r="D894">
            <v>39974</v>
          </cell>
          <cell r="E894" t="str">
            <v/>
          </cell>
          <cell r="F894">
            <v>83014.433207828115</v>
          </cell>
          <cell r="G894">
            <v>630596.08632894675</v>
          </cell>
          <cell r="H894">
            <v>1.0019451343164394</v>
          </cell>
          <cell r="I894">
            <v>31.881625953281635</v>
          </cell>
          <cell r="J894">
            <v>16946739.671328943</v>
          </cell>
          <cell r="K894">
            <v>1.0488718659471692</v>
          </cell>
          <cell r="L894">
            <v>30.99432504097981</v>
          </cell>
          <cell r="M894">
            <v>26444138.135400154</v>
          </cell>
          <cell r="N894">
            <v>0.95879668214606151</v>
          </cell>
          <cell r="O894">
            <v>43.120476991288271</v>
          </cell>
          <cell r="P894"/>
          <cell r="Q894">
            <v>62937.187350000007</v>
          </cell>
        </row>
        <row r="895">
          <cell r="D895">
            <v>39975</v>
          </cell>
          <cell r="E895" t="str">
            <v/>
          </cell>
          <cell r="F895">
            <v>81236.593336286489</v>
          </cell>
          <cell r="G895">
            <v>711832.67966523324</v>
          </cell>
          <cell r="H895">
            <v>1.0282007269863873</v>
          </cell>
          <cell r="I895">
            <v>29.231665812015539</v>
          </cell>
          <cell r="J895">
            <v>17027976.264665231</v>
          </cell>
          <cell r="K895">
            <v>1.0498104296044541</v>
          </cell>
          <cell r="L895">
            <v>30.909601356292725</v>
          </cell>
          <cell r="M895">
            <v>26399789.445400897</v>
          </cell>
          <cell r="N895">
            <v>0.95719148249228292</v>
          </cell>
          <cell r="O895">
            <v>43.317628159464007</v>
          </cell>
          <cell r="P895"/>
          <cell r="Q895">
            <v>62937.187350000007</v>
          </cell>
        </row>
        <row r="896">
          <cell r="D896">
            <v>39976</v>
          </cell>
          <cell r="E896" t="str">
            <v/>
          </cell>
          <cell r="F896">
            <v>79635.527436117845</v>
          </cell>
          <cell r="G896">
            <v>791468.20710135112</v>
          </cell>
          <cell r="H896">
            <v>1.0479604618860137</v>
          </cell>
          <cell r="I896">
            <v>27.349516134238538</v>
          </cell>
          <cell r="J896">
            <v>17107611.79210135</v>
          </cell>
          <cell r="K896">
            <v>1.0506434102299482</v>
          </cell>
          <cell r="L896">
            <v>30.834556848971495</v>
          </cell>
          <cell r="M896">
            <v>26367856.536785863</v>
          </cell>
          <cell r="N896">
            <v>0.9560364405688091</v>
          </cell>
          <cell r="O896">
            <v>43.459798916864933</v>
          </cell>
          <cell r="P896"/>
          <cell r="Q896">
            <v>62937.187350000007</v>
          </cell>
        </row>
        <row r="897">
          <cell r="D897">
            <v>39977</v>
          </cell>
          <cell r="E897" t="str">
            <v/>
          </cell>
          <cell r="F897">
            <v>70570.488107686862</v>
          </cell>
          <cell r="G897">
            <v>862038.69520903798</v>
          </cell>
          <cell r="H897">
            <v>1.0536007669594989</v>
          </cell>
          <cell r="I897">
            <v>26.829828649501032</v>
          </cell>
          <cell r="J897">
            <v>17178182.280209035</v>
          </cell>
          <cell r="K897">
            <v>1.0509154014137603</v>
          </cell>
          <cell r="L897">
            <v>30.810082932538773</v>
          </cell>
          <cell r="M897">
            <v>26325584.496178292</v>
          </cell>
          <cell r="N897">
            <v>0.95450651827430022</v>
          </cell>
          <cell r="O897">
            <v>43.64850753838553</v>
          </cell>
          <cell r="P897"/>
          <cell r="Q897">
            <v>62937.187350000007</v>
          </cell>
        </row>
        <row r="898">
          <cell r="D898">
            <v>39978</v>
          </cell>
          <cell r="E898" t="str">
            <v/>
          </cell>
          <cell r="F898">
            <v>64938.257605868428</v>
          </cell>
          <cell r="G898">
            <v>926976.95281490637</v>
          </cell>
          <cell r="H898">
            <v>1.0520431921840405</v>
          </cell>
          <cell r="I898">
            <v>26.972564919793118</v>
          </cell>
          <cell r="J898">
            <v>17243120.537814904</v>
          </cell>
          <cell r="K898">
            <v>1.0508420628707575</v>
          </cell>
          <cell r="L898">
            <v>30.816680511751859</v>
          </cell>
          <cell r="M898">
            <v>26288880.667566348</v>
          </cell>
          <cell r="N898">
            <v>0.95317847855906901</v>
          </cell>
          <cell r="O898">
            <v>43.812678002015318</v>
          </cell>
          <cell r="P898"/>
          <cell r="Q898">
            <v>62937.187350000007</v>
          </cell>
        </row>
        <row r="899">
          <cell r="D899">
            <v>39979</v>
          </cell>
          <cell r="E899" t="str">
            <v/>
          </cell>
          <cell r="F899">
            <v>48202.897291100729</v>
          </cell>
          <cell r="G899">
            <v>975179.85010600707</v>
          </cell>
          <cell r="H899">
            <v>1.0329662437173899</v>
          </cell>
          <cell r="I899">
            <v>28.768951751830329</v>
          </cell>
          <cell r="J899">
            <v>17291323.435106006</v>
          </cell>
          <cell r="K899">
            <v>1.0497532839089885</v>
          </cell>
          <cell r="L899">
            <v>30.914754809845611</v>
          </cell>
          <cell r="M899">
            <v>26231103.562944394</v>
          </cell>
          <cell r="N899">
            <v>0.95108635711528056</v>
          </cell>
          <cell r="O899">
            <v>44.071983461032048</v>
          </cell>
          <cell r="P899"/>
          <cell r="Q899">
            <v>62937.187350000007</v>
          </cell>
        </row>
        <row r="900">
          <cell r="D900">
            <v>39980</v>
          </cell>
          <cell r="E900" t="str">
            <v/>
          </cell>
          <cell r="F900">
            <v>58889.948149644457</v>
          </cell>
          <cell r="G900">
            <v>1034069.7982556515</v>
          </cell>
          <cell r="H900">
            <v>1.0268867280574177</v>
          </cell>
          <cell r="I900">
            <v>29.360235742659903</v>
          </cell>
          <cell r="J900">
            <v>17350213.383255649</v>
          </cell>
          <cell r="K900">
            <v>1.0493191329461318</v>
          </cell>
          <cell r="L900">
            <v>30.953928388601014</v>
          </cell>
          <cell r="M900">
            <v>26181069.097909059</v>
          </cell>
          <cell r="N900">
            <v>0.94927495670637441</v>
          </cell>
          <cell r="O900">
            <v>44.29716296415782</v>
          </cell>
          <cell r="P900"/>
          <cell r="Q900">
            <v>62937.187350000007</v>
          </cell>
        </row>
        <row r="901">
          <cell r="D901">
            <v>39981</v>
          </cell>
          <cell r="E901" t="str">
            <v/>
          </cell>
          <cell r="F901">
            <v>70571.723877400946</v>
          </cell>
          <cell r="G901">
            <v>1104641.5221330523</v>
          </cell>
          <cell r="H901">
            <v>1.0324406889252278</v>
          </cell>
          <cell r="I901">
            <v>28.819706453490447</v>
          </cell>
          <cell r="J901">
            <v>17420785.10713305</v>
          </cell>
          <cell r="K901">
            <v>1.0495920946646704</v>
          </cell>
          <cell r="L901">
            <v>30.929294545936848</v>
          </cell>
          <cell r="M901">
            <v>26142662.76409499</v>
          </cell>
          <cell r="N901">
            <v>0.94788516059332395</v>
          </cell>
          <cell r="O901">
            <v>44.470348994882755</v>
          </cell>
          <cell r="P901"/>
          <cell r="Q901">
            <v>62937.187350000007</v>
          </cell>
        </row>
        <row r="902">
          <cell r="D902">
            <v>39982</v>
          </cell>
          <cell r="E902" t="str">
            <v/>
          </cell>
          <cell r="F902">
            <v>41658.353589286868</v>
          </cell>
          <cell r="G902">
            <v>1146299.8757223391</v>
          </cell>
          <cell r="H902">
            <v>1.0118552974868336</v>
          </cell>
          <cell r="I902">
            <v>30.86136691253396</v>
          </cell>
          <cell r="J902">
            <v>17462443.460722335</v>
          </cell>
          <cell r="K902">
            <v>1.0481275611210412</v>
          </cell>
          <cell r="L902">
            <v>31.061638936044169</v>
          </cell>
          <cell r="M902">
            <v>26073688.348762132</v>
          </cell>
          <cell r="N902">
            <v>0.94538701047342888</v>
          </cell>
          <cell r="O902">
            <v>44.78255349916904</v>
          </cell>
          <cell r="P902"/>
          <cell r="Q902">
            <v>62937.187350000007</v>
          </cell>
        </row>
        <row r="903">
          <cell r="D903">
            <v>39983</v>
          </cell>
          <cell r="E903" t="str">
            <v/>
          </cell>
          <cell r="F903">
            <v>57060.712379930359</v>
          </cell>
          <cell r="G903">
            <v>1203360.5881022695</v>
          </cell>
          <cell r="H903">
            <v>1.0063170990251804</v>
          </cell>
          <cell r="I903">
            <v>31.428534576497526</v>
          </cell>
          <cell r="J903">
            <v>17519504.173102263</v>
          </cell>
          <cell r="K903">
            <v>1.0475950491639456</v>
          </cell>
          <cell r="L903">
            <v>31.109866909131799</v>
          </cell>
          <cell r="M903">
            <v>26029031.091260429</v>
          </cell>
          <cell r="N903">
            <v>0.94377054668588689</v>
          </cell>
          <cell r="O903">
            <v>44.985183956762562</v>
          </cell>
          <cell r="P903"/>
          <cell r="Q903">
            <v>62937.187350000007</v>
          </cell>
        </row>
        <row r="904">
          <cell r="D904">
            <v>39984</v>
          </cell>
          <cell r="E904" t="str">
            <v/>
          </cell>
          <cell r="F904">
            <v>53667.741138673111</v>
          </cell>
          <cell r="G904">
            <v>1257028.3292409426</v>
          </cell>
          <cell r="H904">
            <v>0.99863719858537847</v>
          </cell>
          <cell r="I904">
            <v>32.227585368234138</v>
          </cell>
          <cell r="J904">
            <v>17573171.914240938</v>
          </cell>
          <cell r="K904">
            <v>1.0468644050811002</v>
          </cell>
          <cell r="L904">
            <v>31.176131865636059</v>
          </cell>
          <cell r="M904">
            <v>25988429.499414515</v>
          </cell>
          <cell r="N904">
            <v>0.94230112584101344</v>
          </cell>
          <cell r="O904">
            <v>45.16979727085377</v>
          </cell>
          <cell r="P904"/>
          <cell r="Q904">
            <v>62937.187350000007</v>
          </cell>
        </row>
        <row r="905">
          <cell r="D905">
            <v>39985</v>
          </cell>
          <cell r="E905" t="str">
            <v/>
          </cell>
          <cell r="F905">
            <v>46656.166226209956</v>
          </cell>
          <cell r="G905">
            <v>1303684.4954671524</v>
          </cell>
          <cell r="H905">
            <v>0.98638367368770563</v>
          </cell>
          <cell r="I905">
            <v>33.532633322424047</v>
          </cell>
          <cell r="J905">
            <v>17619828.080467146</v>
          </cell>
          <cell r="K905">
            <v>1.0457230877928065</v>
          </cell>
          <cell r="L905">
            <v>31.279857154321178</v>
          </cell>
          <cell r="M905">
            <v>25954615.871060189</v>
          </cell>
          <cell r="N905">
            <v>0.94107781848702854</v>
          </cell>
          <cell r="O905">
            <v>45.32378946345915</v>
          </cell>
          <cell r="P905"/>
          <cell r="Q905">
            <v>62937.187350000007</v>
          </cell>
        </row>
        <row r="906">
          <cell r="D906">
            <v>39986</v>
          </cell>
          <cell r="E906" t="str">
            <v/>
          </cell>
          <cell r="F906">
            <v>52420.547347658925</v>
          </cell>
          <cell r="G906">
            <v>1356105.0428148115</v>
          </cell>
          <cell r="H906">
            <v>0.97940726151252366</v>
          </cell>
          <cell r="I906">
            <v>34.292137708242699</v>
          </cell>
          <cell r="J906">
            <v>17672248.627814803</v>
          </cell>
          <cell r="K906">
            <v>1.0449311034487856</v>
          </cell>
          <cell r="L906">
            <v>31.3519882885528</v>
          </cell>
          <cell r="M906">
            <v>25924660.762860913</v>
          </cell>
          <cell r="N906">
            <v>0.93999440896369302</v>
          </cell>
          <cell r="O906">
            <v>45.460397216758885</v>
          </cell>
          <cell r="P906"/>
          <cell r="Q906">
            <v>62937.187350000007</v>
          </cell>
        </row>
        <row r="907">
          <cell r="D907">
            <v>39987</v>
          </cell>
          <cell r="E907" t="str">
            <v/>
          </cell>
          <cell r="F907">
            <v>37642.783414916557</v>
          </cell>
          <cell r="G907">
            <v>1393747.8262297281</v>
          </cell>
          <cell r="H907">
            <v>0.9628287206133872</v>
          </cell>
          <cell r="I907">
            <v>36.144605912354308</v>
          </cell>
          <cell r="J907">
            <v>17709891.411229718</v>
          </cell>
          <cell r="K907">
            <v>1.0432744464456103</v>
          </cell>
          <cell r="L907">
            <v>31.503278704805059</v>
          </cell>
          <cell r="M907">
            <v>25879516.505078334</v>
          </cell>
          <cell r="N907">
            <v>0.93836025280891344</v>
          </cell>
          <cell r="O907">
            <v>45.666848411771042</v>
          </cell>
          <cell r="P907"/>
          <cell r="Q907">
            <v>62937.187350000007</v>
          </cell>
        </row>
        <row r="908">
          <cell r="D908">
            <v>39988</v>
          </cell>
          <cell r="E908" t="str">
            <v/>
          </cell>
          <cell r="F908">
            <v>40971.140117736111</v>
          </cell>
          <cell r="G908">
            <v>1434718.9663474641</v>
          </cell>
          <cell r="H908">
            <v>0.94983521584309127</v>
          </cell>
          <cell r="I908">
            <v>37.642752126621289</v>
          </cell>
          <cell r="J908">
            <v>17750862.551347453</v>
          </cell>
          <cell r="K908">
            <v>1.0418253747919501</v>
          </cell>
          <cell r="L908">
            <v>31.636064543147391</v>
          </cell>
          <cell r="M908">
            <v>25836569.473230485</v>
          </cell>
          <cell r="N908">
            <v>0.93680575620464301</v>
          </cell>
          <cell r="O908">
            <v>45.863678725747079</v>
          </cell>
          <cell r="P908"/>
          <cell r="Q908">
            <v>62937.187350000007</v>
          </cell>
        </row>
        <row r="909">
          <cell r="D909">
            <v>39989</v>
          </cell>
          <cell r="E909" t="str">
            <v/>
          </cell>
          <cell r="F909">
            <v>33835.878073827946</v>
          </cell>
          <cell r="G909">
            <v>1468554.8444212922</v>
          </cell>
          <cell r="H909">
            <v>0.93334634498647762</v>
          </cell>
          <cell r="I909">
            <v>39.601195870414465</v>
          </cell>
          <cell r="J909">
            <v>17784698.42942128</v>
          </cell>
          <cell r="K909">
            <v>1.0399697308778986</v>
          </cell>
          <cell r="L909">
            <v>31.806723637942579</v>
          </cell>
          <cell r="M909">
            <v>25787624.272002827</v>
          </cell>
          <cell r="N909">
            <v>0.93503376291025608</v>
          </cell>
          <cell r="O909">
            <v>46.088571027833481</v>
          </cell>
          <cell r="P909"/>
          <cell r="Q909">
            <v>62937.187350000007</v>
          </cell>
        </row>
        <row r="910">
          <cell r="D910">
            <v>39990</v>
          </cell>
          <cell r="E910" t="str">
            <v/>
          </cell>
          <cell r="F910">
            <v>30901.728646881147</v>
          </cell>
          <cell r="G910">
            <v>1499456.5730681734</v>
          </cell>
          <cell r="H910">
            <v>0.91633276103922034</v>
          </cell>
          <cell r="I910">
            <v>41.68714077900475</v>
          </cell>
          <cell r="J910">
            <v>17815600.158068161</v>
          </cell>
          <cell r="K910">
            <v>1.0379567486594978</v>
          </cell>
          <cell r="L910">
            <v>31.992636376939675</v>
          </cell>
          <cell r="M910">
            <v>25739116.545106564</v>
          </cell>
          <cell r="N910">
            <v>0.93327762179147211</v>
          </cell>
          <cell r="O910">
            <v>46.311996202560636</v>
          </cell>
          <cell r="P910"/>
          <cell r="Q910">
            <v>62937.187350000007</v>
          </cell>
        </row>
        <row r="911">
          <cell r="D911">
            <v>39991</v>
          </cell>
          <cell r="E911" t="str">
            <v/>
          </cell>
          <cell r="F911">
            <v>36818.940230225104</v>
          </cell>
          <cell r="G911">
            <v>1536275.5132983986</v>
          </cell>
          <cell r="H911">
            <v>0.9040615807742457</v>
          </cell>
          <cell r="I911">
            <v>43.231190556798246</v>
          </cell>
          <cell r="J911">
            <v>17852419.098298386</v>
          </cell>
          <cell r="K911">
            <v>1.0363019587449931</v>
          </cell>
          <cell r="L911">
            <v>32.146078415118396</v>
          </cell>
          <cell r="M911">
            <v>25701947.384968579</v>
          </cell>
          <cell r="N911">
            <v>0.93193259810866425</v>
          </cell>
          <cell r="O911">
            <v>46.483480694202669</v>
          </cell>
          <cell r="P911"/>
          <cell r="Q911">
            <v>62937.187350000007</v>
          </cell>
        </row>
        <row r="912">
          <cell r="D912">
            <v>39992</v>
          </cell>
          <cell r="E912" t="str">
            <v/>
          </cell>
          <cell r="F912">
            <v>53563.777518036884</v>
          </cell>
          <cell r="G912">
            <v>1589839.2908164354</v>
          </cell>
          <cell r="H912">
            <v>0.90216892528508486</v>
          </cell>
          <cell r="I912">
            <v>43.472196115955256</v>
          </cell>
          <cell r="J912">
            <v>17905982.875816423</v>
          </cell>
          <cell r="K912">
            <v>1.0356276865692715</v>
          </cell>
          <cell r="L912">
            <v>32.208759029589764</v>
          </cell>
          <cell r="M912">
            <v>25683314.424584214</v>
          </cell>
          <cell r="N912">
            <v>0.93125967675441257</v>
          </cell>
          <cell r="O912">
            <v>46.569392815515755</v>
          </cell>
          <cell r="P912"/>
          <cell r="Q912">
            <v>62937.187350000007</v>
          </cell>
        </row>
        <row r="913">
          <cell r="D913">
            <v>39993</v>
          </cell>
          <cell r="E913" t="str">
            <v/>
          </cell>
          <cell r="F913">
            <v>40836.463754341705</v>
          </cell>
          <cell r="G913">
            <v>1630675.7545707771</v>
          </cell>
          <cell r="H913">
            <v>0.89343360898499158</v>
          </cell>
          <cell r="I913">
            <v>44.594159444328064</v>
          </cell>
          <cell r="J913">
            <v>17946819.339570764</v>
          </cell>
          <cell r="K913">
            <v>1.0342248660224431</v>
          </cell>
          <cell r="L913">
            <v>32.339459067361332</v>
          </cell>
          <cell r="M913">
            <v>25665807.445634488</v>
          </cell>
          <cell r="N913">
            <v>0.93062757895130777</v>
          </cell>
          <cell r="O913">
            <v>46.650164130129056</v>
          </cell>
          <cell r="P913"/>
          <cell r="Q913">
            <v>62937.187350000007</v>
          </cell>
        </row>
        <row r="914">
          <cell r="D914">
            <v>39994</v>
          </cell>
          <cell r="E914" t="str">
            <v>*</v>
          </cell>
          <cell r="F914">
            <v>37947.91842922246</v>
          </cell>
          <cell r="G914">
            <v>1668623.6729999995</v>
          </cell>
          <cell r="H914">
            <v>0.88375079093838738</v>
          </cell>
          <cell r="I914">
            <v>45.855827582976026</v>
          </cell>
          <cell r="J914">
            <v>17984767.257999986</v>
          </cell>
          <cell r="K914">
            <v>1.0326663272447336</v>
          </cell>
          <cell r="L914">
            <v>32.485131828935423</v>
          </cell>
          <cell r="M914">
            <v>25624132.138999976</v>
          </cell>
          <cell r="N914">
            <v>0.92911914513836813</v>
          </cell>
          <cell r="O914">
            <v>46.843193367716054</v>
          </cell>
          <cell r="P914"/>
          <cell r="Q914">
            <v>62937.187350000007</v>
          </cell>
        </row>
        <row r="915">
          <cell r="D915">
            <v>39995</v>
          </cell>
          <cell r="E915" t="str">
            <v/>
          </cell>
          <cell r="F915">
            <v>23313.279413469376</v>
          </cell>
          <cell r="G915">
            <v>23313.279413469376</v>
          </cell>
          <cell r="H915">
            <v>0.86389391398039395</v>
          </cell>
          <cell r="I915">
            <v>29.768430380716193</v>
          </cell>
          <cell r="J915">
            <v>18008080.537413456</v>
          </cell>
          <cell r="K915">
            <v>1.0324052150350265</v>
          </cell>
          <cell r="L915">
            <v>31.393534314069203</v>
          </cell>
          <cell r="M915">
            <v>25594649.551648811</v>
          </cell>
          <cell r="N915">
            <v>0.92815789742680332</v>
          </cell>
          <cell r="O915">
            <v>46.276144220089741</v>
          </cell>
          <cell r="P915"/>
          <cell r="Q915">
            <v>26986.275787096783</v>
          </cell>
        </row>
        <row r="916">
          <cell r="D916">
            <v>39996</v>
          </cell>
          <cell r="E916" t="str">
            <v/>
          </cell>
          <cell r="F916">
            <v>30759.401442233167</v>
          </cell>
          <cell r="G916">
            <v>54072.680855702543</v>
          </cell>
          <cell r="H916">
            <v>1.0018551889541729</v>
          </cell>
          <cell r="I916">
            <v>16.475039815415126</v>
          </cell>
          <cell r="J916">
            <v>18038839.938855689</v>
          </cell>
          <cell r="K916">
            <v>1.0325711370819528</v>
          </cell>
          <cell r="L916">
            <v>31.377833670324829</v>
          </cell>
          <cell r="M916">
            <v>25570735.946772534</v>
          </cell>
          <cell r="N916">
            <v>0.92739840205205937</v>
          </cell>
          <cell r="O916">
            <v>46.369223715466276</v>
          </cell>
          <cell r="P916"/>
          <cell r="Q916">
            <v>26986.275787096783</v>
          </cell>
        </row>
        <row r="917">
          <cell r="D917">
            <v>39997</v>
          </cell>
          <cell r="E917" t="str">
            <v/>
          </cell>
          <cell r="F917">
            <v>20255.322521751434</v>
          </cell>
          <cell r="G917">
            <v>74328.003377453977</v>
          </cell>
          <cell r="H917">
            <v>0.91809634353712455</v>
          </cell>
          <cell r="I917">
            <v>23.7782637269788</v>
          </cell>
          <cell r="J917">
            <v>18059095.261377439</v>
          </cell>
          <cell r="K917">
            <v>1.0321362049321552</v>
          </cell>
          <cell r="L917">
            <v>31.419002356614133</v>
          </cell>
          <cell r="M917">
            <v>25545642.298575722</v>
          </cell>
          <cell r="N917">
            <v>0.92659592749729058</v>
          </cell>
          <cell r="O917">
            <v>46.467674969675663</v>
          </cell>
          <cell r="P917"/>
          <cell r="Q917">
            <v>26986.275787096783</v>
          </cell>
        </row>
        <row r="918">
          <cell r="D918">
            <v>39998</v>
          </cell>
          <cell r="E918" t="str">
            <v/>
          </cell>
          <cell r="F918">
            <v>30887.167004535619</v>
          </cell>
          <cell r="G918">
            <v>105215.17038198959</v>
          </cell>
          <cell r="H918">
            <v>0.97470998973760925</v>
          </cell>
          <cell r="I918">
            <v>18.598399525690603</v>
          </cell>
          <cell r="J918">
            <v>18089982.428381976</v>
          </cell>
          <cell r="K918">
            <v>1.0323093211894974</v>
          </cell>
          <cell r="L918">
            <v>31.402611112651858</v>
          </cell>
          <cell r="M918">
            <v>25522363.335284073</v>
          </cell>
          <cell r="N918">
            <v>0.92585909669960276</v>
          </cell>
          <cell r="O918">
            <v>46.558166948522441</v>
          </cell>
          <cell r="P918"/>
          <cell r="Q918">
            <v>26986.275787096783</v>
          </cell>
        </row>
        <row r="919">
          <cell r="D919">
            <v>39999</v>
          </cell>
          <cell r="E919" t="str">
            <v/>
          </cell>
          <cell r="F919">
            <v>51155.953222447613</v>
          </cell>
          <cell r="G919">
            <v>156371.12360443722</v>
          </cell>
          <cell r="H919">
            <v>1.1588936898006836</v>
          </cell>
          <cell r="I919">
            <v>7.9043386213239808</v>
          </cell>
          <cell r="J919">
            <v>18141138.381604422</v>
          </cell>
          <cell r="K919">
            <v>1.0336367699073257</v>
          </cell>
          <cell r="L919">
            <v>31.277136900431191</v>
          </cell>
          <cell r="M919">
            <v>25529080.293903839</v>
          </cell>
          <cell r="N919">
            <v>0.92621036474288077</v>
          </cell>
          <cell r="O919">
            <v>46.515015639445558</v>
          </cell>
          <cell r="P919"/>
          <cell r="Q919">
            <v>26986.275787096783</v>
          </cell>
        </row>
        <row r="920">
          <cell r="D920">
            <v>40000</v>
          </cell>
          <cell r="E920" t="str">
            <v/>
          </cell>
          <cell r="F920">
            <v>23259.064239019819</v>
          </cell>
          <cell r="G920">
            <v>179630.18784345704</v>
          </cell>
          <cell r="H920">
            <v>1.1093922287302385</v>
          </cell>
          <cell r="I920">
            <v>10.014929598073309</v>
          </cell>
          <cell r="J920">
            <v>18164397.445843443</v>
          </cell>
          <cell r="K920">
            <v>1.033373087885302</v>
          </cell>
          <cell r="L920">
            <v>31.302030849783979</v>
          </cell>
          <cell r="M920">
            <v>25491037.166561671</v>
          </cell>
          <cell r="N920">
            <v>0.92493760292089766</v>
          </cell>
          <cell r="O920">
            <v>46.671464272721394</v>
          </cell>
          <cell r="P920"/>
          <cell r="Q920">
            <v>26986.275787096783</v>
          </cell>
        </row>
        <row r="921">
          <cell r="D921">
            <v>40001</v>
          </cell>
          <cell r="E921" t="str">
            <v/>
          </cell>
          <cell r="F921">
            <v>33894.982834729512</v>
          </cell>
          <cell r="G921">
            <v>213525.17067818655</v>
          </cell>
          <cell r="H921">
            <v>1.1303373630293398</v>
          </cell>
          <cell r="I921">
            <v>9.0650716613694051</v>
          </cell>
          <cell r="J921">
            <v>18198292.428678174</v>
          </cell>
          <cell r="K921">
            <v>1.033714364448004</v>
          </cell>
          <cell r="L921">
            <v>31.269814113613759</v>
          </cell>
          <cell r="M921">
            <v>25484061.471018661</v>
          </cell>
          <cell r="N921">
            <v>0.92479195233697054</v>
          </cell>
          <cell r="O921">
            <v>46.689384782852486</v>
          </cell>
          <cell r="P921"/>
          <cell r="Q921">
            <v>26986.275787096783</v>
          </cell>
        </row>
        <row r="922">
          <cell r="D922">
            <v>40002</v>
          </cell>
          <cell r="E922" t="str">
            <v/>
          </cell>
          <cell r="F922">
            <v>36186.055654025782</v>
          </cell>
          <cell r="G922">
            <v>249711.22633221233</v>
          </cell>
          <cell r="H922">
            <v>1.1566584265936819</v>
          </cell>
          <cell r="I922">
            <v>7.9899314720581094</v>
          </cell>
          <cell r="J922">
            <v>18234478.4843322</v>
          </cell>
          <cell r="K922">
            <v>1.0341845365452065</v>
          </cell>
          <cell r="L922">
            <v>31.225470384968933</v>
          </cell>
          <cell r="M922">
            <v>25475256.77130447</v>
          </cell>
          <cell r="N922">
            <v>0.92457988738844588</v>
          </cell>
          <cell r="O922">
            <v>46.715483008639815</v>
          </cell>
          <cell r="P922"/>
          <cell r="Q922">
            <v>26986.275787096783</v>
          </cell>
        </row>
        <row r="923">
          <cell r="D923">
            <v>40003</v>
          </cell>
          <cell r="E923" t="str">
            <v/>
          </cell>
          <cell r="F923">
            <v>32731.764136917795</v>
          </cell>
          <cell r="G923">
            <v>282442.99046913011</v>
          </cell>
          <cell r="H923">
            <v>1.1629079441771384</v>
          </cell>
          <cell r="I923">
            <v>7.7527765093847956</v>
          </cell>
          <cell r="J923">
            <v>18267210.248469118</v>
          </cell>
          <cell r="K923">
            <v>1.0344576578031268</v>
          </cell>
          <cell r="L923">
            <v>31.199733000853435</v>
          </cell>
          <cell r="M923">
            <v>25476966.416060243</v>
          </cell>
          <cell r="N923">
            <v>0.92474941723875115</v>
          </cell>
          <cell r="O923">
            <v>46.694618861979912</v>
          </cell>
          <cell r="P923"/>
          <cell r="Q923">
            <v>26986.275787096783</v>
          </cell>
        </row>
        <row r="924">
          <cell r="D924">
            <v>40004</v>
          </cell>
          <cell r="E924" t="str">
            <v/>
          </cell>
          <cell r="F924">
            <v>21928.109341829477</v>
          </cell>
          <cell r="G924">
            <v>304371.0998109596</v>
          </cell>
          <cell r="H924">
            <v>1.1278736725743075</v>
          </cell>
          <cell r="I924">
            <v>9.1723062548150445</v>
          </cell>
          <cell r="J924">
            <v>18289138.357810948</v>
          </cell>
          <cell r="K924">
            <v>1.034119076677654</v>
          </cell>
          <cell r="L924">
            <v>31.231641320145265</v>
          </cell>
          <cell r="M924">
            <v>25463246.38202728</v>
          </cell>
          <cell r="N924">
            <v>0.92435886309823523</v>
          </cell>
          <cell r="O924">
            <v>46.74269170959181</v>
          </cell>
          <cell r="P924"/>
          <cell r="Q924">
            <v>26986.275787096783</v>
          </cell>
        </row>
        <row r="925">
          <cell r="D925">
            <v>40005</v>
          </cell>
          <cell r="E925" t="str">
            <v/>
          </cell>
          <cell r="F925">
            <v>24349.293389315342</v>
          </cell>
          <cell r="G925">
            <v>328720.39320027496</v>
          </cell>
          <cell r="H925">
            <v>1.1073655492472394</v>
          </cell>
          <cell r="I925">
            <v>10.111549770600304</v>
          </cell>
          <cell r="J925">
            <v>18313487.651200265</v>
          </cell>
          <cell r="K925">
            <v>1.0339182191938225</v>
          </cell>
          <cell r="L925">
            <v>31.250581982604075</v>
          </cell>
          <cell r="M925">
            <v>25453975.090690054</v>
          </cell>
          <cell r="N925">
            <v>0.92412973379261409</v>
          </cell>
          <cell r="O925">
            <v>46.770906636493258</v>
          </cell>
          <cell r="P925"/>
          <cell r="Q925">
            <v>26986.275787096783</v>
          </cell>
        </row>
        <row r="926">
          <cell r="D926">
            <v>40006</v>
          </cell>
          <cell r="E926" t="str">
            <v/>
          </cell>
          <cell r="F926">
            <v>30343.575625248512</v>
          </cell>
          <cell r="G926">
            <v>359063.96882552345</v>
          </cell>
          <cell r="H926">
            <v>1.1087857264259435</v>
          </cell>
          <cell r="I926">
            <v>10.043754633468415</v>
          </cell>
          <cell r="J926">
            <v>18343831.226825513</v>
          </cell>
          <cell r="K926">
            <v>1.0340558751137556</v>
          </cell>
          <cell r="L926">
            <v>31.237600234134622</v>
          </cell>
          <cell r="M926">
            <v>25454049.648957901</v>
          </cell>
          <cell r="N926">
            <v>0.92423990023189118</v>
          </cell>
          <cell r="O926">
            <v>46.757339691561853</v>
          </cell>
          <cell r="P926"/>
          <cell r="Q926">
            <v>26986.275787096783</v>
          </cell>
        </row>
        <row r="927">
          <cell r="D927">
            <v>40007</v>
          </cell>
          <cell r="E927" t="str">
            <v/>
          </cell>
          <cell r="F927">
            <v>29022.104637723158</v>
          </cell>
          <cell r="G927">
            <v>388086.07346324663</v>
          </cell>
          <cell r="H927">
            <v>1.1062206255248459</v>
          </cell>
          <cell r="I927">
            <v>10.166511190963456</v>
          </cell>
          <cell r="J927">
            <v>18372853.331463236</v>
          </cell>
          <cell r="K927">
            <v>1.0341187336676734</v>
          </cell>
          <cell r="L927">
            <v>31.23167365828704</v>
          </cell>
          <cell r="M927">
            <v>25441439.133030314</v>
          </cell>
          <cell r="N927">
            <v>0.92388944201243084</v>
          </cell>
          <cell r="O927">
            <v>46.800505367171894</v>
          </cell>
          <cell r="P927"/>
          <cell r="Q927">
            <v>26986.275787096783</v>
          </cell>
        </row>
        <row r="928">
          <cell r="D928">
            <v>40008</v>
          </cell>
          <cell r="E928" t="str">
            <v/>
          </cell>
          <cell r="F928">
            <v>16698.844605104427</v>
          </cell>
          <cell r="G928">
            <v>404784.91806835105</v>
          </cell>
          <cell r="H928">
            <v>1.0714041708296116</v>
          </cell>
          <cell r="I928">
            <v>11.974240120511759</v>
          </cell>
          <cell r="J928">
            <v>18389552.176068339</v>
          </cell>
          <cell r="K928">
            <v>1.0334888370196464</v>
          </cell>
          <cell r="L928">
            <v>31.291101260030718</v>
          </cell>
          <cell r="M928">
            <v>25415959.743559483</v>
          </cell>
          <cell r="N928">
            <v>0.92307152307943707</v>
          </cell>
          <cell r="O928">
            <v>46.901326126666319</v>
          </cell>
          <cell r="P928"/>
          <cell r="Q928">
            <v>26986.275787096783</v>
          </cell>
        </row>
        <row r="929">
          <cell r="D929">
            <v>40009</v>
          </cell>
          <cell r="E929" t="str">
            <v/>
          </cell>
          <cell r="F929">
            <v>21985.956534192381</v>
          </cell>
          <cell r="G929">
            <v>426770.87460254342</v>
          </cell>
          <cell r="H929">
            <v>1.0542911465306122</v>
          </cell>
          <cell r="I929">
            <v>12.965621364000057</v>
          </cell>
          <cell r="J929">
            <v>18411538.132602531</v>
          </cell>
          <cell r="K929">
            <v>1.0331575326927165</v>
          </cell>
          <cell r="L929">
            <v>31.322392250866681</v>
          </cell>
          <cell r="M929">
            <v>25396017.142027128</v>
          </cell>
          <cell r="N929">
            <v>0.92245452551941587</v>
          </cell>
          <cell r="O929">
            <v>46.977452648556906</v>
          </cell>
          <cell r="P929"/>
          <cell r="Q929">
            <v>26986.275787096783</v>
          </cell>
        </row>
        <row r="930">
          <cell r="D930">
            <v>40010</v>
          </cell>
          <cell r="E930" t="str">
            <v/>
          </cell>
          <cell r="F930">
            <v>20474.819701646433</v>
          </cell>
          <cell r="G930">
            <v>447245.69430418988</v>
          </cell>
          <cell r="H930">
            <v>1.035817469388542</v>
          </cell>
          <cell r="I930">
            <v>14.117934983276514</v>
          </cell>
          <cell r="J930">
            <v>18432012.952304177</v>
          </cell>
          <cell r="K930">
            <v>1.032742561513637</v>
          </cell>
          <cell r="L930">
            <v>31.361618544383585</v>
          </cell>
          <cell r="M930">
            <v>25371618.912089542</v>
          </cell>
          <cell r="N930">
            <v>0.92167552466148295</v>
          </cell>
          <cell r="O930">
            <v>47.073656022271628</v>
          </cell>
          <cell r="P930"/>
          <cell r="Q930">
            <v>26986.275787096783</v>
          </cell>
        </row>
        <row r="931">
          <cell r="D931">
            <v>40011</v>
          </cell>
          <cell r="E931" t="str">
            <v/>
          </cell>
          <cell r="F931">
            <v>22042.959939951877</v>
          </cell>
          <cell r="G931">
            <v>469288.65424414177</v>
          </cell>
          <cell r="H931">
            <v>1.0229353310298903</v>
          </cell>
          <cell r="I931">
            <v>14.974492362877456</v>
          </cell>
          <cell r="J931">
            <v>18454055.91224413</v>
          </cell>
          <cell r="K931">
            <v>1.0324165733238917</v>
          </cell>
          <cell r="L931">
            <v>31.392459329584057</v>
          </cell>
          <cell r="M931">
            <v>25368732.99229579</v>
          </cell>
          <cell r="N931">
            <v>0.92167791176053271</v>
          </cell>
          <cell r="O931">
            <v>47.073361074873745</v>
          </cell>
          <cell r="P931"/>
          <cell r="Q931">
            <v>26986.275787096783</v>
          </cell>
        </row>
        <row r="932">
          <cell r="D932">
            <v>40012</v>
          </cell>
          <cell r="E932" t="str">
            <v/>
          </cell>
          <cell r="F932">
            <v>18123.731848080279</v>
          </cell>
          <cell r="G932">
            <v>487412.38609222206</v>
          </cell>
          <cell r="H932">
            <v>1.0034161848653322</v>
          </cell>
          <cell r="I932">
            <v>16.359586820890961</v>
          </cell>
          <cell r="J932">
            <v>18472179.64409221</v>
          </cell>
          <cell r="K932">
            <v>1.0318726363535233</v>
          </cell>
          <cell r="L932">
            <v>31.44397025823902</v>
          </cell>
          <cell r="M932">
            <v>25346534.063272536</v>
          </cell>
          <cell r="N932">
            <v>0.92097855190089939</v>
          </cell>
          <cell r="O932">
            <v>47.159812722082492</v>
          </cell>
          <cell r="P932"/>
          <cell r="Q932">
            <v>26986.275787096783</v>
          </cell>
        </row>
        <row r="933">
          <cell r="D933">
            <v>40013</v>
          </cell>
          <cell r="E933" t="str">
            <v/>
          </cell>
          <cell r="F933">
            <v>24233.720214852303</v>
          </cell>
          <cell r="G933">
            <v>511646.10630707437</v>
          </cell>
          <cell r="H933">
            <v>0.99786805151121138</v>
          </cell>
          <cell r="I933">
            <v>16.773152455136664</v>
          </cell>
          <cell r="J933">
            <v>18496413.364307061</v>
          </cell>
          <cell r="K933">
            <v>1.031671132586307</v>
          </cell>
          <cell r="L933">
            <v>31.463068779904159</v>
          </cell>
          <cell r="M933">
            <v>25341086.731420621</v>
          </cell>
          <cell r="N933">
            <v>0.92088777746959405</v>
          </cell>
          <cell r="O933">
            <v>47.171039643185274</v>
          </cell>
          <cell r="P933"/>
          <cell r="Q933">
            <v>26986.275787096783</v>
          </cell>
        </row>
        <row r="934">
          <cell r="D934">
            <v>40014</v>
          </cell>
          <cell r="E934" t="str">
            <v/>
          </cell>
          <cell r="F934">
            <v>23767.311829344726</v>
          </cell>
          <cell r="G934">
            <v>535413.41813641915</v>
          </cell>
          <cell r="H934">
            <v>0.99201057300470841</v>
          </cell>
          <cell r="I934">
            <v>17.219583554897255</v>
          </cell>
          <cell r="J934">
            <v>18520180.676136404</v>
          </cell>
          <cell r="K934">
            <v>1.0314442588397263</v>
          </cell>
          <cell r="L934">
            <v>31.484582270994032</v>
          </cell>
          <cell r="M934">
            <v>25328347.114509083</v>
          </cell>
          <cell r="N934">
            <v>0.92053195153035872</v>
          </cell>
          <cell r="O934">
            <v>47.215060792096367</v>
          </cell>
          <cell r="P934"/>
          <cell r="Q934">
            <v>26986.275787096783</v>
          </cell>
        </row>
        <row r="935">
          <cell r="D935">
            <v>40015</v>
          </cell>
          <cell r="E935" t="str">
            <v/>
          </cell>
          <cell r="F935">
            <v>13032.504461824627</v>
          </cell>
          <cell r="G935">
            <v>548445.92259824381</v>
          </cell>
          <cell r="H935">
            <v>0.96776868029954743</v>
          </cell>
          <cell r="I935">
            <v>19.177523271876808</v>
          </cell>
          <cell r="J935">
            <v>18533213.180598229</v>
          </cell>
          <cell r="K935">
            <v>1.0306211096893811</v>
          </cell>
          <cell r="L935">
            <v>31.562730595913667</v>
          </cell>
          <cell r="M935">
            <v>25300283.596275382</v>
          </cell>
          <cell r="N935">
            <v>0.91961904695927366</v>
          </cell>
          <cell r="O935">
            <v>47.328094476323656</v>
          </cell>
          <cell r="P935"/>
          <cell r="Q935">
            <v>26986.275787096783</v>
          </cell>
        </row>
        <row r="936">
          <cell r="D936">
            <v>40016</v>
          </cell>
          <cell r="E936" t="str">
            <v/>
          </cell>
          <cell r="F936">
            <v>14925.135656519366</v>
          </cell>
          <cell r="G936">
            <v>563371.05825476313</v>
          </cell>
          <cell r="H936">
            <v>0.94891846423138582</v>
          </cell>
          <cell r="I936">
            <v>20.827551025697723</v>
          </cell>
          <cell r="J936">
            <v>18548138.31625475</v>
          </cell>
          <cell r="K936">
            <v>1.0299055178239112</v>
          </cell>
          <cell r="L936">
            <v>31.630785498155511</v>
          </cell>
          <cell r="M936">
            <v>25281551.788808838</v>
          </cell>
          <cell r="N936">
            <v>0.9190451599439482</v>
          </cell>
          <cell r="O936">
            <v>47.399220349274572</v>
          </cell>
          <cell r="P936"/>
          <cell r="Q936">
            <v>26986.275787096783</v>
          </cell>
        </row>
        <row r="937">
          <cell r="D937">
            <v>40017</v>
          </cell>
          <cell r="E937" t="str">
            <v/>
          </cell>
          <cell r="F937">
            <v>32461.801252181878</v>
          </cell>
          <cell r="G937">
            <v>595832.85950694501</v>
          </cell>
          <cell r="H937">
            <v>0.9599611559846486</v>
          </cell>
          <cell r="I937">
            <v>19.84708800760988</v>
          </cell>
          <cell r="J937">
            <v>18580600.117506932</v>
          </cell>
          <cell r="K937">
            <v>1.0301643527791506</v>
          </cell>
          <cell r="L937">
            <v>31.606156872169009</v>
          </cell>
          <cell r="M937">
            <v>25293688.489315685</v>
          </cell>
          <cell r="N937">
            <v>0.9195934143874559</v>
          </cell>
          <cell r="O937">
            <v>47.331270174995247</v>
          </cell>
          <cell r="P937"/>
          <cell r="Q937">
            <v>26986.275787096783</v>
          </cell>
        </row>
        <row r="938">
          <cell r="D938">
            <v>40018</v>
          </cell>
          <cell r="E938" t="str">
            <v/>
          </cell>
          <cell r="F938">
            <v>28925.833084761522</v>
          </cell>
          <cell r="G938">
            <v>624758.69259170652</v>
          </cell>
          <cell r="H938">
            <v>0.96462410733117387</v>
          </cell>
          <cell r="I938">
            <v>19.444867540106902</v>
          </cell>
          <cell r="J938">
            <v>18609525.950591695</v>
          </cell>
          <cell r="K938">
            <v>1.0302266625277532</v>
          </cell>
          <cell r="L938">
            <v>31.600230126251926</v>
          </cell>
          <cell r="M938">
            <v>25304736.676717516</v>
          </cell>
          <cell r="N938">
            <v>0.92010221723036256</v>
          </cell>
          <cell r="O938">
            <v>47.268252767580087</v>
          </cell>
          <cell r="P938"/>
          <cell r="Q938">
            <v>26986.275787096783</v>
          </cell>
        </row>
        <row r="939">
          <cell r="D939">
            <v>40019</v>
          </cell>
          <cell r="E939" t="str">
            <v/>
          </cell>
          <cell r="F939">
            <v>32702.283750614966</v>
          </cell>
          <cell r="G939">
            <v>657460.97634232149</v>
          </cell>
          <cell r="H939">
            <v>0.97451160957404859</v>
          </cell>
          <cell r="I939">
            <v>18.614741847854877</v>
          </cell>
          <cell r="J939">
            <v>18642228.234342311</v>
          </cell>
          <cell r="K939">
            <v>1.0304975394868008</v>
          </cell>
          <cell r="L939">
            <v>31.574474655915651</v>
          </cell>
          <cell r="M939">
            <v>25320350.188703176</v>
          </cell>
          <cell r="N939">
            <v>0.92077715708248731</v>
          </cell>
          <cell r="O939">
            <v>47.18472289885608</v>
          </cell>
          <cell r="P939"/>
          <cell r="Q939">
            <v>26986.275787096783</v>
          </cell>
        </row>
        <row r="940">
          <cell r="D940">
            <v>40020</v>
          </cell>
          <cell r="E940" t="str">
            <v/>
          </cell>
          <cell r="F940">
            <v>27563.119319185069</v>
          </cell>
          <cell r="G940">
            <v>685024.09566150652</v>
          </cell>
          <cell r="H940">
            <v>0.97631406460921244</v>
          </cell>
          <cell r="I940">
            <v>18.46670620100015</v>
          </cell>
          <cell r="J940">
            <v>18669791.353661496</v>
          </cell>
          <cell r="K940">
            <v>1.0304839519884683</v>
          </cell>
          <cell r="L940">
            <v>31.575766205539992</v>
          </cell>
          <cell r="M940">
            <v>25315436.067439426</v>
          </cell>
          <cell r="N940">
            <v>0.92070567770295897</v>
          </cell>
          <cell r="O940">
            <v>47.193565635115128</v>
          </cell>
          <cell r="P940"/>
          <cell r="Q940">
            <v>26986.275787096783</v>
          </cell>
        </row>
        <row r="941">
          <cell r="D941">
            <v>40021</v>
          </cell>
          <cell r="E941" t="str">
            <v/>
          </cell>
          <cell r="F941">
            <v>15521.870679871412</v>
          </cell>
          <cell r="G941">
            <v>700545.96634137793</v>
          </cell>
          <cell r="H941">
            <v>0.96145711643317611</v>
          </cell>
          <cell r="I941">
            <v>19.717291790969483</v>
          </cell>
          <cell r="J941">
            <v>18685313.224341366</v>
          </cell>
          <cell r="K941">
            <v>1.0298067735697523</v>
          </cell>
          <cell r="L941">
            <v>31.640184977060471</v>
          </cell>
          <cell r="M941">
            <v>25311358.362158541</v>
          </cell>
          <cell r="N941">
            <v>0.92066460511084769</v>
          </cell>
          <cell r="O941">
            <v>47.198647111444544</v>
          </cell>
          <cell r="P941"/>
          <cell r="Q941">
            <v>26986.275787096783</v>
          </cell>
        </row>
        <row r="942">
          <cell r="D942">
            <v>40022</v>
          </cell>
          <cell r="E942" t="str">
            <v/>
          </cell>
          <cell r="F942">
            <v>18437.586322372808</v>
          </cell>
          <cell r="G942">
            <v>718983.55266375071</v>
          </cell>
          <cell r="H942">
            <v>0.95152010697167222</v>
          </cell>
          <cell r="I942">
            <v>20.592986773666134</v>
          </cell>
          <cell r="J942">
            <v>18703750.810663741</v>
          </cell>
          <cell r="K942">
            <v>1.0292920621685464</v>
          </cell>
          <cell r="L942">
            <v>31.689214228324158</v>
          </cell>
          <cell r="M942">
            <v>25299215.911273945</v>
          </cell>
          <cell r="N942">
            <v>0.9203301451416035</v>
          </cell>
          <cell r="O942">
            <v>47.240036429158636</v>
          </cell>
          <cell r="P942"/>
          <cell r="Q942">
            <v>26986.275787096783</v>
          </cell>
        </row>
        <row r="943">
          <cell r="D943">
            <v>40023</v>
          </cell>
          <cell r="E943" t="str">
            <v/>
          </cell>
          <cell r="F943">
            <v>33772.494460881106</v>
          </cell>
          <cell r="G943">
            <v>752756.04712463182</v>
          </cell>
          <cell r="H943">
            <v>0.96186318104976498</v>
          </cell>
          <cell r="I943">
            <v>19.682183375233464</v>
          </cell>
          <cell r="J943">
            <v>18737523.305124622</v>
          </cell>
          <cell r="K943">
            <v>1.0296215260857398</v>
          </cell>
          <cell r="L943">
            <v>31.657824342201113</v>
          </cell>
          <cell r="M943">
            <v>25296081.214243446</v>
          </cell>
          <cell r="N943">
            <v>0.92032332779927961</v>
          </cell>
          <cell r="O943">
            <v>47.240880260725106</v>
          </cell>
          <cell r="P943"/>
          <cell r="Q943">
            <v>26986.275787096783</v>
          </cell>
        </row>
        <row r="944">
          <cell r="D944">
            <v>40024</v>
          </cell>
          <cell r="E944" t="str">
            <v/>
          </cell>
          <cell r="F944">
            <v>10320.423537380122</v>
          </cell>
          <cell r="G944">
            <v>763076.470662012</v>
          </cell>
          <cell r="H944">
            <v>0.94254881837242266</v>
          </cell>
          <cell r="I944">
            <v>21.411229781258356</v>
          </cell>
          <cell r="J944">
            <v>18747843.728662003</v>
          </cell>
          <cell r="K944">
            <v>1.0286632379147682</v>
          </cell>
          <cell r="L944">
            <v>31.749190375318381</v>
          </cell>
          <cell r="M944">
            <v>25294479.791716892</v>
          </cell>
          <cell r="N944">
            <v>0.92037229904024864</v>
          </cell>
          <cell r="O944">
            <v>47.234818903815821</v>
          </cell>
          <cell r="P944"/>
          <cell r="Q944">
            <v>26986.275787096783</v>
          </cell>
        </row>
        <row r="945">
          <cell r="D945">
            <v>40025</v>
          </cell>
          <cell r="E945" t="str">
            <v>*</v>
          </cell>
          <cell r="F945">
            <v>12668.329337988016</v>
          </cell>
          <cell r="G945">
            <v>775744.8</v>
          </cell>
          <cell r="H945">
            <v>0.92728711452717738</v>
          </cell>
          <cell r="I945">
            <v>22.86478463179844</v>
          </cell>
          <cell r="J945">
            <v>18760512.057999991</v>
          </cell>
          <cell r="K945">
            <v>1.0278364186543534</v>
          </cell>
          <cell r="L945">
            <v>31.828179788466858</v>
          </cell>
          <cell r="M945">
            <v>25292848.455999993</v>
          </cell>
          <cell r="N945">
            <v>0.9204201931384477</v>
          </cell>
          <cell r="O945">
            <v>47.228891242843794</v>
          </cell>
          <cell r="P945"/>
          <cell r="Q945">
            <v>26986.275787096783</v>
          </cell>
        </row>
        <row r="946">
          <cell r="D946">
            <v>40026</v>
          </cell>
          <cell r="E946" t="str">
            <v/>
          </cell>
          <cell r="F946">
            <v>19370.178342455674</v>
          </cell>
          <cell r="G946">
            <v>19370.178342455674</v>
          </cell>
          <cell r="H946">
            <v>1.1093038347652218</v>
          </cell>
          <cell r="I946">
            <v>21.606851155762776</v>
          </cell>
          <cell r="J946">
            <v>18779882.236342445</v>
          </cell>
          <cell r="K946">
            <v>1.0279142816453655</v>
          </cell>
          <cell r="L946">
            <v>31.69532716133191</v>
          </cell>
          <cell r="M946">
            <v>25296130.370879911</v>
          </cell>
          <cell r="N946">
            <v>0.92056291249273436</v>
          </cell>
          <cell r="O946">
            <v>47.010075571739421</v>
          </cell>
          <cell r="P946"/>
          <cell r="Q946">
            <v>17461.562590338715</v>
          </cell>
        </row>
        <row r="947">
          <cell r="D947">
            <v>40027</v>
          </cell>
          <cell r="E947" t="str">
            <v/>
          </cell>
          <cell r="F947">
            <v>21173.329212559882</v>
          </cell>
          <cell r="G947">
            <v>40543.50755501556</v>
          </cell>
          <cell r="H947">
            <v>1.1609358367918294</v>
          </cell>
          <cell r="I947">
            <v>17.609045462813633</v>
          </cell>
          <cell r="J947">
            <v>18801055.565555006</v>
          </cell>
          <cell r="K947">
            <v>1.0280905969197862</v>
          </cell>
          <cell r="L947">
            <v>31.678231719345217</v>
          </cell>
          <cell r="M947">
            <v>25303465.248860367</v>
          </cell>
          <cell r="N947">
            <v>0.92085313601190188</v>
          </cell>
          <cell r="O947">
            <v>46.974708842777368</v>
          </cell>
          <cell r="P947"/>
          <cell r="Q947">
            <v>17461.562590338715</v>
          </cell>
        </row>
        <row r="948">
          <cell r="D948">
            <v>40028</v>
          </cell>
          <cell r="E948" t="str">
            <v/>
          </cell>
          <cell r="F948">
            <v>9968.6918971259965</v>
          </cell>
          <cell r="G948">
            <v>50512.199452141555</v>
          </cell>
          <cell r="H948">
            <v>0.96425504477454149</v>
          </cell>
          <cell r="I948">
            <v>36.714063013027243</v>
          </cell>
          <cell r="J948">
            <v>18811024.257452134</v>
          </cell>
          <cell r="K948">
            <v>1.0276544615837477</v>
          </cell>
          <cell r="L948">
            <v>31.720531656623209</v>
          </cell>
          <cell r="M948">
            <v>25295663.31621189</v>
          </cell>
          <cell r="N948">
            <v>0.92059249582677194</v>
          </cell>
          <cell r="O948">
            <v>47.006469918629399</v>
          </cell>
          <cell r="P948"/>
          <cell r="Q948">
            <v>17461.562590338715</v>
          </cell>
        </row>
        <row r="949">
          <cell r="D949">
            <v>40029</v>
          </cell>
          <cell r="E949" t="str">
            <v/>
          </cell>
          <cell r="F949">
            <v>14076.204125527154</v>
          </cell>
          <cell r="G949">
            <v>64588.403577668709</v>
          </cell>
          <cell r="H949">
            <v>0.92472256196310776</v>
          </cell>
          <cell r="I949">
            <v>41.832901368637195</v>
          </cell>
          <cell r="J949">
            <v>18825100.461577661</v>
          </cell>
          <cell r="K949">
            <v>1.0274433388733375</v>
          </cell>
          <cell r="L949">
            <v>31.741023085206479</v>
          </cell>
          <cell r="M949">
            <v>25287723.197930276</v>
          </cell>
          <cell r="N949">
            <v>0.92032681329524679</v>
          </cell>
          <cell r="O949">
            <v>47.03885666163773</v>
          </cell>
          <cell r="P949"/>
          <cell r="Q949">
            <v>17461.562590338715</v>
          </cell>
        </row>
        <row r="950">
          <cell r="D950">
            <v>40030</v>
          </cell>
          <cell r="E950" t="str">
            <v/>
          </cell>
          <cell r="F950">
            <v>14977.482675682779</v>
          </cell>
          <cell r="G950">
            <v>79565.886253351491</v>
          </cell>
          <cell r="H950">
            <v>0.91132607224251971</v>
          </cell>
          <cell r="I950">
            <v>43.655318881338147</v>
          </cell>
          <cell r="J950">
            <v>18840077.944253344</v>
          </cell>
          <cell r="K950">
            <v>1.0272817616708898</v>
          </cell>
          <cell r="L950">
            <v>31.756712287066669</v>
          </cell>
          <cell r="M950">
            <v>25284879.039311994</v>
          </cell>
          <cell r="N950">
            <v>0.9202465854591324</v>
          </cell>
          <cell r="O950">
            <v>47.048638671709988</v>
          </cell>
          <cell r="P950"/>
          <cell r="Q950">
            <v>17461.562590338715</v>
          </cell>
        </row>
        <row r="951">
          <cell r="D951">
            <v>40031</v>
          </cell>
          <cell r="E951" t="str">
            <v/>
          </cell>
          <cell r="F951">
            <v>14898.488314852288</v>
          </cell>
          <cell r="G951">
            <v>94464.374568203784</v>
          </cell>
          <cell r="H951">
            <v>0.90164109578285834</v>
          </cell>
          <cell r="I951">
            <v>44.99841926074162</v>
          </cell>
          <cell r="J951">
            <v>18854976.432568196</v>
          </cell>
          <cell r="K951">
            <v>1.0271161886747844</v>
          </cell>
          <cell r="L951">
            <v>31.772795442786716</v>
          </cell>
          <cell r="M951">
            <v>25285817.405803699</v>
          </cell>
          <cell r="N951">
            <v>0.92030402255830035</v>
          </cell>
          <cell r="O951">
            <v>47.041635383045708</v>
          </cell>
          <cell r="P951"/>
          <cell r="Q951">
            <v>17461.562590338715</v>
          </cell>
        </row>
        <row r="952">
          <cell r="D952">
            <v>40032</v>
          </cell>
          <cell r="E952" t="str">
            <v/>
          </cell>
          <cell r="F952">
            <v>23664.615000201826</v>
          </cell>
          <cell r="G952">
            <v>118128.98956840561</v>
          </cell>
          <cell r="H952">
            <v>0.96644099581790699</v>
          </cell>
          <cell r="I952">
            <v>36.442911999760305</v>
          </cell>
          <cell r="J952">
            <v>18878641.047568399</v>
          </cell>
          <cell r="K952">
            <v>1.0274280072967248</v>
          </cell>
          <cell r="L952">
            <v>31.742511539817187</v>
          </cell>
          <cell r="M952">
            <v>25299926.007598814</v>
          </cell>
          <cell r="N952">
            <v>0.92084081931257356</v>
          </cell>
          <cell r="O952">
            <v>46.976209484829809</v>
          </cell>
          <cell r="P952"/>
          <cell r="Q952">
            <v>17461.562590338715</v>
          </cell>
        </row>
        <row r="953">
          <cell r="D953">
            <v>40033</v>
          </cell>
          <cell r="E953" t="str">
            <v/>
          </cell>
          <cell r="F953">
            <v>11287.536654601803</v>
          </cell>
          <cell r="G953">
            <v>129416.52622300741</v>
          </cell>
          <cell r="H953">
            <v>0.92643861018638241</v>
          </cell>
          <cell r="I953">
            <v>41.602530751398248</v>
          </cell>
          <cell r="J953">
            <v>18889928.584223002</v>
          </cell>
          <cell r="K953">
            <v>1.0270662784162883</v>
          </cell>
          <cell r="L953">
            <v>31.777644726416387</v>
          </cell>
          <cell r="M953">
            <v>25298775.919605844</v>
          </cell>
          <cell r="N953">
            <v>0.92082225900186199</v>
          </cell>
          <cell r="O953">
            <v>46.978470882051582</v>
          </cell>
          <cell r="P953"/>
          <cell r="Q953">
            <v>17461.562590338715</v>
          </cell>
        </row>
        <row r="954">
          <cell r="D954">
            <v>40034</v>
          </cell>
          <cell r="E954" t="str">
            <v/>
          </cell>
          <cell r="F954">
            <v>29162.579537108144</v>
          </cell>
          <cell r="G954">
            <v>158579.10576011555</v>
          </cell>
          <cell r="H954">
            <v>1.0090678052926219</v>
          </cell>
          <cell r="I954">
            <v>31.417560428149915</v>
          </cell>
          <cell r="J954">
            <v>18919091.163760111</v>
          </cell>
          <cell r="K954">
            <v>1.0276761997228741</v>
          </cell>
          <cell r="L954">
            <v>31.718422324486173</v>
          </cell>
          <cell r="M954">
            <v>25317010.970100813</v>
          </cell>
          <cell r="N954">
            <v>0.92150929389434333</v>
          </cell>
          <cell r="O954">
            <v>46.894799141197453</v>
          </cell>
          <cell r="P954"/>
          <cell r="Q954">
            <v>17461.562590338715</v>
          </cell>
        </row>
        <row r="955">
          <cell r="D955">
            <v>40035</v>
          </cell>
          <cell r="E955" t="str">
            <v/>
          </cell>
          <cell r="F955">
            <v>24874.55833730095</v>
          </cell>
          <cell r="G955">
            <v>183453.66409741651</v>
          </cell>
          <cell r="H955">
            <v>1.0506142457085674</v>
          </cell>
          <cell r="I955">
            <v>27.010516444762178</v>
          </cell>
          <cell r="J955">
            <v>18943965.722097412</v>
          </cell>
          <cell r="K955">
            <v>1.0280522625099437</v>
          </cell>
          <cell r="L955">
            <v>31.68194802270855</v>
          </cell>
          <cell r="M955">
            <v>25321782.629420951</v>
          </cell>
          <cell r="N955">
            <v>0.92170629962139861</v>
          </cell>
          <cell r="O955">
            <v>46.870820476133289</v>
          </cell>
          <cell r="P955"/>
          <cell r="Q955">
            <v>17461.562590338715</v>
          </cell>
        </row>
        <row r="956">
          <cell r="D956">
            <v>40036</v>
          </cell>
          <cell r="E956" t="str">
            <v/>
          </cell>
          <cell r="F956">
            <v>21849.093664791737</v>
          </cell>
          <cell r="G956">
            <v>205302.75776220823</v>
          </cell>
          <cell r="H956">
            <v>1.0688554917541098</v>
          </cell>
          <cell r="I956">
            <v>25.229243919912335</v>
          </cell>
          <cell r="J956">
            <v>18965814.815762203</v>
          </cell>
          <cell r="K956">
            <v>1.0282635825925706</v>
          </cell>
          <cell r="L956">
            <v>31.661465763507699</v>
          </cell>
          <cell r="M956">
            <v>25332139.686243933</v>
          </cell>
          <cell r="N956">
            <v>0.92210662747975924</v>
          </cell>
          <cell r="O956">
            <v>46.822113630360704</v>
          </cell>
          <cell r="P956"/>
          <cell r="Q956">
            <v>17461.562590338715</v>
          </cell>
        </row>
        <row r="957">
          <cell r="D957">
            <v>40037</v>
          </cell>
          <cell r="E957" t="str">
            <v/>
          </cell>
          <cell r="F957">
            <v>17149.509333574999</v>
          </cell>
          <cell r="G957">
            <v>222452.26709578323</v>
          </cell>
          <cell r="H957">
            <v>1.0616282952194263</v>
          </cell>
          <cell r="I957">
            <v>25.923852199265184</v>
          </cell>
          <cell r="J957">
            <v>18982964.325095776</v>
          </cell>
          <cell r="K957">
            <v>1.0282199480488421</v>
          </cell>
          <cell r="L957">
            <v>31.665694248869116</v>
          </cell>
          <cell r="M957">
            <v>25340365.663088318</v>
          </cell>
          <cell r="N957">
            <v>0.92242940091675929</v>
          </cell>
          <cell r="O957">
            <v>46.782861482259719</v>
          </cell>
          <cell r="P957"/>
          <cell r="Q957">
            <v>17461.562590338715</v>
          </cell>
        </row>
        <row r="958">
          <cell r="D958">
            <v>40038</v>
          </cell>
          <cell r="E958" t="str">
            <v/>
          </cell>
          <cell r="F958">
            <v>20441.19378237037</v>
          </cell>
          <cell r="G958">
            <v>242893.46087815359</v>
          </cell>
          <cell r="H958">
            <v>1.0700137675868875</v>
          </cell>
          <cell r="I958">
            <v>25.119273828375622</v>
          </cell>
          <cell r="J958">
            <v>19003405.518878147</v>
          </cell>
          <cell r="K958">
            <v>1.0283545229134412</v>
          </cell>
          <cell r="L958">
            <v>31.652654372006094</v>
          </cell>
          <cell r="M958">
            <v>25351278.262651972</v>
          </cell>
          <cell r="N958">
            <v>0.92284999048279681</v>
          </cell>
          <cell r="O958">
            <v>46.731739314674869</v>
          </cell>
          <cell r="P958"/>
          <cell r="Q958">
            <v>17461.562590338715</v>
          </cell>
        </row>
        <row r="959">
          <cell r="D959">
            <v>40039</v>
          </cell>
          <cell r="E959" t="str">
            <v/>
          </cell>
          <cell r="F959">
            <v>18828.096107327616</v>
          </cell>
          <cell r="G959">
            <v>261721.55698548121</v>
          </cell>
          <cell r="H959">
            <v>1.0706027499439119</v>
          </cell>
          <cell r="I959">
            <v>25.06349704834011</v>
          </cell>
          <cell r="J959">
            <v>19022233.614985473</v>
          </cell>
          <cell r="K959">
            <v>1.0284016345717975</v>
          </cell>
          <cell r="L959">
            <v>31.648090343951431</v>
          </cell>
          <cell r="M959">
            <v>25361776.091843963</v>
          </cell>
          <cell r="N959">
            <v>0.92325550227489483</v>
          </cell>
          <cell r="O959">
            <v>46.682476988662927</v>
          </cell>
          <cell r="P959"/>
          <cell r="Q959">
            <v>17461.562590338715</v>
          </cell>
        </row>
        <row r="960">
          <cell r="D960">
            <v>40040</v>
          </cell>
          <cell r="E960" t="str">
            <v/>
          </cell>
          <cell r="F960">
            <v>14617.100479747602</v>
          </cell>
          <cell r="G960">
            <v>276338.65746522881</v>
          </cell>
          <cell r="H960">
            <v>1.0550360008755222</v>
          </cell>
          <cell r="I960">
            <v>26.570169631496153</v>
          </cell>
          <cell r="J960">
            <v>19036850.715465222</v>
          </cell>
          <cell r="K960">
            <v>1.0282212124425101</v>
          </cell>
          <cell r="L960">
            <v>31.665571714589792</v>
          </cell>
          <cell r="M960">
            <v>25364741.989056762</v>
          </cell>
          <cell r="N960">
            <v>0.92338683953572409</v>
          </cell>
          <cell r="O960">
            <v>46.666527618188127</v>
          </cell>
          <cell r="P960"/>
          <cell r="Q960">
            <v>17461.562590338715</v>
          </cell>
        </row>
        <row r="961">
          <cell r="D961">
            <v>40041</v>
          </cell>
          <cell r="E961" t="str">
            <v/>
          </cell>
          <cell r="F961">
            <v>21643.985405146217</v>
          </cell>
          <cell r="G961">
            <v>297982.64287037501</v>
          </cell>
          <cell r="H961">
            <v>1.0665663558485217</v>
          </cell>
          <cell r="I961">
            <v>25.44767840309121</v>
          </cell>
          <cell r="J961">
            <v>19058494.700870369</v>
          </cell>
          <cell r="K961">
            <v>1.0284203098536731</v>
          </cell>
          <cell r="L961">
            <v>31.646281277074941</v>
          </cell>
          <cell r="M961">
            <v>25369364.245503653</v>
          </cell>
          <cell r="N961">
            <v>0.92357848364494755</v>
          </cell>
          <cell r="O961">
            <v>46.643259718573539</v>
          </cell>
          <cell r="P961"/>
          <cell r="Q961">
            <v>17461.562590338715</v>
          </cell>
        </row>
        <row r="962">
          <cell r="D962">
            <v>40042</v>
          </cell>
          <cell r="E962" t="str">
            <v/>
          </cell>
          <cell r="F962">
            <v>15198.218540138307</v>
          </cell>
          <cell r="G962">
            <v>313180.86141051335</v>
          </cell>
          <cell r="H962">
            <v>1.0550260617899134</v>
          </cell>
          <cell r="I962">
            <v>26.571153270328729</v>
          </cell>
          <cell r="J962">
            <v>19073692.919410508</v>
          </cell>
          <cell r="K962">
            <v>1.028271538170175</v>
          </cell>
          <cell r="L962">
            <v>31.660694858859628</v>
          </cell>
          <cell r="M962">
            <v>25359779.006223504</v>
          </cell>
          <cell r="N962">
            <v>0.92325289668630706</v>
          </cell>
          <cell r="O962">
            <v>46.682793435197844</v>
          </cell>
          <cell r="P962"/>
          <cell r="Q962">
            <v>17461.562590338715</v>
          </cell>
        </row>
        <row r="963">
          <cell r="D963">
            <v>40043</v>
          </cell>
          <cell r="E963" t="str">
            <v/>
          </cell>
          <cell r="F963">
            <v>10539.523325655693</v>
          </cell>
          <cell r="G963">
            <v>323720.38473616901</v>
          </cell>
          <cell r="H963">
            <v>1.0299459584806376</v>
          </cell>
          <cell r="I963">
            <v>29.141899604422861</v>
          </cell>
          <cell r="J963">
            <v>19084232.442736164</v>
          </cell>
          <cell r="K963">
            <v>1.0278721301247338</v>
          </cell>
          <cell r="L963">
            <v>31.699415165376067</v>
          </cell>
          <cell r="M963">
            <v>25357761.933898471</v>
          </cell>
          <cell r="N963">
            <v>0.92320282833344058</v>
          </cell>
          <cell r="O963">
            <v>46.688874408569603</v>
          </cell>
          <cell r="P963"/>
          <cell r="Q963">
            <v>17461.562590338715</v>
          </cell>
        </row>
        <row r="964">
          <cell r="D964">
            <v>40044</v>
          </cell>
          <cell r="E964" t="str">
            <v/>
          </cell>
          <cell r="F964">
            <v>11817.529025186695</v>
          </cell>
          <cell r="G964">
            <v>335537.91376135568</v>
          </cell>
          <cell r="H964">
            <v>1.0113579530240384</v>
          </cell>
          <cell r="I964">
            <v>31.161926266677696</v>
          </cell>
          <cell r="J964">
            <v>19096049.97176135</v>
          </cell>
          <cell r="K964">
            <v>1.0275422410423642</v>
          </cell>
          <cell r="L964">
            <v>31.731422485653525</v>
          </cell>
          <cell r="M964">
            <v>25359897.918661352</v>
          </cell>
          <cell r="N964">
            <v>0.92330396207931031</v>
          </cell>
          <cell r="O964">
            <v>46.676591787308638</v>
          </cell>
          <cell r="P964"/>
          <cell r="Q964">
            <v>17461.562590338715</v>
          </cell>
        </row>
        <row r="965">
          <cell r="D965">
            <v>40045</v>
          </cell>
          <cell r="E965" t="str">
            <v/>
          </cell>
          <cell r="F965">
            <v>11855.256174562073</v>
          </cell>
          <cell r="G965">
            <v>347393.16993591777</v>
          </cell>
          <cell r="H965">
            <v>0.99473677724617404</v>
          </cell>
          <cell r="I965">
            <v>33.050739513475648</v>
          </cell>
          <cell r="J965">
            <v>19107905.22793591</v>
          </cell>
          <cell r="K965">
            <v>1.027214999460506</v>
          </cell>
          <cell r="L965">
            <v>31.763196598230039</v>
          </cell>
          <cell r="M965">
            <v>25356149.505212918</v>
          </cell>
          <cell r="N965">
            <v>0.923190856166764</v>
          </cell>
          <cell r="O965">
            <v>46.69032852963344</v>
          </cell>
          <cell r="P965"/>
          <cell r="Q965">
            <v>17461.562590338715</v>
          </cell>
        </row>
        <row r="966">
          <cell r="D966">
            <v>40046</v>
          </cell>
          <cell r="E966" t="str">
            <v/>
          </cell>
          <cell r="F966">
            <v>11666.234703549082</v>
          </cell>
          <cell r="G966">
            <v>359059.40463946684</v>
          </cell>
          <cell r="H966">
            <v>0.97918309424689332</v>
          </cell>
          <cell r="I966">
            <v>34.888115917487852</v>
          </cell>
          <cell r="J966">
            <v>19119571.462639458</v>
          </cell>
          <cell r="K966">
            <v>1.0268782196648369</v>
          </cell>
          <cell r="L966">
            <v>31.795921450463904</v>
          </cell>
          <cell r="M966">
            <v>25353870.497124754</v>
          </cell>
          <cell r="N966">
            <v>0.92313124539329072</v>
          </cell>
          <cell r="O966">
            <v>46.697569109489244</v>
          </cell>
          <cell r="P966"/>
          <cell r="Q966">
            <v>17461.562590338715</v>
          </cell>
        </row>
        <row r="967">
          <cell r="D967">
            <v>40047</v>
          </cell>
          <cell r="E967" t="str">
            <v/>
          </cell>
          <cell r="F967">
            <v>18721.033292605454</v>
          </cell>
          <cell r="G967">
            <v>377780.43793207232</v>
          </cell>
          <cell r="H967">
            <v>0.98340787080089009</v>
          </cell>
          <cell r="I967">
            <v>34.382412033836765</v>
          </cell>
          <cell r="J967">
            <v>19138292.495932065</v>
          </cell>
          <cell r="K967">
            <v>1.0269206166502807</v>
          </cell>
          <cell r="L967">
            <v>31.79180036701672</v>
          </cell>
          <cell r="M967">
            <v>25356833.424867168</v>
          </cell>
          <cell r="N967">
            <v>0.92326249465936294</v>
          </cell>
          <cell r="O967">
            <v>46.681627774921395</v>
          </cell>
          <cell r="P967"/>
          <cell r="Q967">
            <v>17461.562590338715</v>
          </cell>
        </row>
        <row r="968">
          <cell r="D968">
            <v>40048</v>
          </cell>
          <cell r="E968" t="str">
            <v/>
          </cell>
          <cell r="F968">
            <v>9758.4696783039617</v>
          </cell>
          <cell r="G968">
            <v>387538.90761037631</v>
          </cell>
          <cell r="H968">
            <v>0.96494902074301891</v>
          </cell>
          <cell r="I968">
            <v>36.627841308322537</v>
          </cell>
          <cell r="J968">
            <v>19148050.96561037</v>
          </cell>
          <cell r="K968">
            <v>1.0264824720747283</v>
          </cell>
          <cell r="L968">
            <v>31.834408097730439</v>
          </cell>
          <cell r="M968">
            <v>25357279.470776327</v>
          </cell>
          <cell r="N968">
            <v>0.92330210657880452</v>
          </cell>
          <cell r="O968">
            <v>46.676817121559047</v>
          </cell>
          <cell r="P968"/>
          <cell r="Q968">
            <v>17461.562590338715</v>
          </cell>
        </row>
        <row r="969">
          <cell r="D969">
            <v>40049</v>
          </cell>
          <cell r="E969" t="str">
            <v/>
          </cell>
          <cell r="F969">
            <v>8837.5810138601191</v>
          </cell>
          <cell r="G969">
            <v>396376.48862423643</v>
          </cell>
          <cell r="H969">
            <v>0.94583098967029433</v>
          </cell>
          <cell r="I969">
            <v>39.049808488550156</v>
          </cell>
          <cell r="J969">
            <v>19156888.546624228</v>
          </cell>
          <cell r="K969">
            <v>1.0259958264717632</v>
          </cell>
          <cell r="L969">
            <v>31.881781875067162</v>
          </cell>
          <cell r="M969">
            <v>25348198.417197853</v>
          </cell>
          <cell r="N969">
            <v>0.92299481366354919</v>
          </cell>
          <cell r="O969">
            <v>46.714142862467313</v>
          </cell>
          <cell r="P969"/>
          <cell r="Q969">
            <v>17461.562590338715</v>
          </cell>
        </row>
        <row r="970">
          <cell r="D970">
            <v>40050</v>
          </cell>
          <cell r="E970" t="str">
            <v/>
          </cell>
          <cell r="F970">
            <v>8260.3163053023782</v>
          </cell>
          <cell r="G970">
            <v>404636.8049295388</v>
          </cell>
          <cell r="H970">
            <v>0.92692003441529303</v>
          </cell>
          <cell r="I970">
            <v>41.53803003678572</v>
          </cell>
          <cell r="J970">
            <v>19165148.86292953</v>
          </cell>
          <cell r="K970">
            <v>1.0254792022472987</v>
          </cell>
          <cell r="L970">
            <v>31.932131034137146</v>
          </cell>
          <cell r="M970">
            <v>25336219.391189292</v>
          </cell>
          <cell r="N970">
            <v>0.92258197969351063</v>
          </cell>
          <cell r="O970">
            <v>46.76431239970762</v>
          </cell>
          <cell r="P970"/>
          <cell r="Q970">
            <v>17461.562590338715</v>
          </cell>
        </row>
        <row r="971">
          <cell r="D971">
            <v>40051</v>
          </cell>
          <cell r="E971" t="str">
            <v/>
          </cell>
          <cell r="F971">
            <v>9010.4052652649862</v>
          </cell>
          <cell r="G971">
            <v>413647.21019480377</v>
          </cell>
          <cell r="H971">
            <v>0.91111594406895091</v>
          </cell>
          <cell r="I971">
            <v>43.684236025446587</v>
          </cell>
          <cell r="J971">
            <v>19174159.268194795</v>
          </cell>
          <cell r="K971">
            <v>1.0250036404316236</v>
          </cell>
          <cell r="L971">
            <v>31.978530253538917</v>
          </cell>
          <cell r="M971">
            <v>25333292.244064383</v>
          </cell>
          <cell r="N971">
            <v>0.92249874431303758</v>
          </cell>
          <cell r="O971">
            <v>46.774430901762521</v>
          </cell>
          <cell r="P971"/>
          <cell r="Q971">
            <v>17461.562590338715</v>
          </cell>
        </row>
        <row r="972">
          <cell r="D972">
            <v>40052</v>
          </cell>
          <cell r="E972" t="str">
            <v/>
          </cell>
          <cell r="F972">
            <v>13014.952233263753</v>
          </cell>
          <cell r="G972">
            <v>426662.16242806753</v>
          </cell>
          <cell r="H972">
            <v>0.90497641493401559</v>
          </cell>
          <cell r="I972">
            <v>44.533531305646591</v>
          </cell>
          <cell r="J972">
            <v>19187174.220428057</v>
          </cell>
          <cell r="K972">
            <v>1.0247428392586091</v>
          </cell>
          <cell r="L972">
            <v>32.003997016540112</v>
          </cell>
          <cell r="M972">
            <v>25333523.658454031</v>
          </cell>
          <cell r="N972">
            <v>0.92253052501513344</v>
          </cell>
          <cell r="O972">
            <v>46.770567351000778</v>
          </cell>
          <cell r="P972"/>
          <cell r="Q972">
            <v>17461.562590338715</v>
          </cell>
        </row>
        <row r="973">
          <cell r="D973">
            <v>40053</v>
          </cell>
          <cell r="E973" t="str">
            <v/>
          </cell>
          <cell r="F973">
            <v>13938.783661793448</v>
          </cell>
          <cell r="G973">
            <v>440600.94608986098</v>
          </cell>
          <cell r="H973">
            <v>0.9011649440436853</v>
          </cell>
          <cell r="I973">
            <v>45.064984806634236</v>
          </cell>
          <cell r="J973">
            <v>19201113.004089851</v>
          </cell>
          <cell r="K973">
            <v>1.0245318178103549</v>
          </cell>
          <cell r="L973">
            <v>32.024613834560355</v>
          </cell>
          <cell r="M973">
            <v>25331326.837284494</v>
          </cell>
          <cell r="N973">
            <v>0.92247387990635998</v>
          </cell>
          <cell r="O973">
            <v>46.777453758837048</v>
          </cell>
          <cell r="P973"/>
          <cell r="Q973">
            <v>17461.562590338715</v>
          </cell>
        </row>
        <row r="974">
          <cell r="D974">
            <v>40054</v>
          </cell>
          <cell r="E974" t="str">
            <v/>
          </cell>
          <cell r="F974">
            <v>20281.77126802957</v>
          </cell>
          <cell r="G974">
            <v>460882.71735789056</v>
          </cell>
          <cell r="H974">
            <v>0.91014234338299282</v>
          </cell>
          <cell r="I974">
            <v>43.818350684577737</v>
          </cell>
          <cell r="J974">
            <v>19221394.77535788</v>
          </cell>
          <cell r="K974">
            <v>1.0246593229215926</v>
          </cell>
          <cell r="L974">
            <v>32.012155399906092</v>
          </cell>
          <cell r="M974">
            <v>25331865.886873282</v>
          </cell>
          <cell r="N974">
            <v>0.92251686481575912</v>
          </cell>
          <cell r="O974">
            <v>46.772227988855839</v>
          </cell>
          <cell r="P974"/>
          <cell r="Q974">
            <v>17461.562590338715</v>
          </cell>
        </row>
        <row r="975">
          <cell r="D975">
            <v>40055</v>
          </cell>
          <cell r="E975" t="str">
            <v/>
          </cell>
          <cell r="F975">
            <v>15341.98254007988</v>
          </cell>
          <cell r="G975">
            <v>476224.69989797042</v>
          </cell>
          <cell r="H975">
            <v>0.90909141613985212</v>
          </cell>
          <cell r="I975">
            <v>43.963358085378523</v>
          </cell>
          <cell r="J975">
            <v>19236736.757897958</v>
          </cell>
          <cell r="K975">
            <v>1.0245235041750316</v>
          </cell>
          <cell r="L975">
            <v>32.025426278253462</v>
          </cell>
          <cell r="M975">
            <v>25331918.092700496</v>
          </cell>
          <cell r="N975">
            <v>0.92254212194240182</v>
          </cell>
          <cell r="O975">
            <v>46.769157563923912</v>
          </cell>
          <cell r="P975"/>
          <cell r="Q975">
            <v>17461.562590338715</v>
          </cell>
        </row>
        <row r="976">
          <cell r="D976">
            <v>40056</v>
          </cell>
          <cell r="E976" t="str">
            <v>*</v>
          </cell>
          <cell r="F976">
            <v>8649.0971020294892</v>
          </cell>
          <cell r="G976">
            <v>484873.7969999999</v>
          </cell>
          <cell r="H976">
            <v>0.89574401746041277</v>
          </cell>
          <cell r="I976">
            <v>45.826253613374178</v>
          </cell>
          <cell r="J976">
            <v>19245385.854999989</v>
          </cell>
          <cell r="K976">
            <v>1.0240318146515048</v>
          </cell>
          <cell r="L976">
            <v>32.073503312860161</v>
          </cell>
          <cell r="M976">
            <v>25328590.434999995</v>
          </cell>
          <cell r="N976">
            <v>0.92244428878407592</v>
          </cell>
          <cell r="O976">
            <v>46.781051390459147</v>
          </cell>
          <cell r="P976"/>
          <cell r="Q976">
            <v>17461.562590338715</v>
          </cell>
        </row>
        <row r="977">
          <cell r="D977">
            <v>40057</v>
          </cell>
          <cell r="E977" t="str">
            <v/>
          </cell>
          <cell r="F977">
            <v>10810.47053742873</v>
          </cell>
          <cell r="G977">
            <v>10810.47053742873</v>
          </cell>
          <cell r="H977">
            <v>0.43993018078147372</v>
          </cell>
          <cell r="I977">
            <v>99.272496313633212</v>
          </cell>
          <cell r="J977">
            <v>19256196.325537417</v>
          </cell>
          <cell r="K977">
            <v>1.0232690885457005</v>
          </cell>
          <cell r="L977">
            <v>32.469804163290327</v>
          </cell>
          <cell r="M977">
            <v>25321193.355409566</v>
          </cell>
          <cell r="N977">
            <v>0.92218268242532797</v>
          </cell>
          <cell r="O977">
            <v>46.773083558273584</v>
          </cell>
          <cell r="P977"/>
          <cell r="Q977">
            <v>24573.150489983338</v>
          </cell>
        </row>
        <row r="978">
          <cell r="D978">
            <v>40058</v>
          </cell>
          <cell r="E978" t="str">
            <v/>
          </cell>
          <cell r="F978">
            <v>8542.9999608181079</v>
          </cell>
          <cell r="G978">
            <v>19353.470498246839</v>
          </cell>
          <cell r="H978">
            <v>0.39379302434451419</v>
          </cell>
          <cell r="I978">
            <v>99.719005485329006</v>
          </cell>
          <cell r="J978">
            <v>19264739.325498234</v>
          </cell>
          <cell r="K978">
            <v>1.0223880161534138</v>
          </cell>
          <cell r="L978">
            <v>32.559384971505509</v>
          </cell>
          <cell r="M978">
            <v>25306607.367924523</v>
          </cell>
          <cell r="N978">
            <v>0.92165925372036828</v>
          </cell>
          <cell r="O978">
            <v>46.836796877300159</v>
          </cell>
          <cell r="P978"/>
          <cell r="Q978">
            <v>24573.150489983338</v>
          </cell>
        </row>
        <row r="979">
          <cell r="D979">
            <v>40059</v>
          </cell>
          <cell r="E979" t="str">
            <v/>
          </cell>
          <cell r="F979">
            <v>9055.81277155719</v>
          </cell>
          <cell r="G979">
            <v>28409.283269804029</v>
          </cell>
          <cell r="H979">
            <v>0.38537024765281114</v>
          </cell>
          <cell r="I979">
            <v>99.769252262943269</v>
          </cell>
          <cell r="J979">
            <v>19273795.138269793</v>
          </cell>
          <cell r="K979">
            <v>1.0215364185461966</v>
          </cell>
          <cell r="L979">
            <v>32.646138367925225</v>
          </cell>
          <cell r="M979">
            <v>25303459.537326228</v>
          </cell>
          <cell r="N979">
            <v>0.92155239402721778</v>
          </cell>
          <cell r="O979">
            <v>46.849809610322701</v>
          </cell>
          <cell r="P979"/>
          <cell r="Q979">
            <v>24573.150489983338</v>
          </cell>
        </row>
        <row r="980">
          <cell r="D980">
            <v>40060</v>
          </cell>
          <cell r="E980" t="str">
            <v/>
          </cell>
          <cell r="F980">
            <v>12787.627696408445</v>
          </cell>
          <cell r="G980">
            <v>41196.910966212476</v>
          </cell>
          <cell r="H980">
            <v>0.41912524589597722</v>
          </cell>
          <cell r="I980">
            <v>99.514298889940875</v>
          </cell>
          <cell r="J980">
            <v>19286582.765966203</v>
          </cell>
          <cell r="K980">
            <v>1.0208845701259484</v>
          </cell>
          <cell r="L980">
            <v>32.7126555040578</v>
          </cell>
          <cell r="M980">
            <v>25305244.802766915</v>
          </cell>
          <cell r="N980">
            <v>0.92162519748169791</v>
          </cell>
          <cell r="O980">
            <v>46.840943841520463</v>
          </cell>
          <cell r="P980"/>
          <cell r="Q980">
            <v>24573.150489983338</v>
          </cell>
        </row>
        <row r="981">
          <cell r="D981">
            <v>40061</v>
          </cell>
          <cell r="E981" t="str">
            <v/>
          </cell>
          <cell r="F981">
            <v>17432.574605092821</v>
          </cell>
          <cell r="G981">
            <v>58629.485571305297</v>
          </cell>
          <cell r="H981">
            <v>0.4771833029322326</v>
          </cell>
          <cell r="I981">
            <v>98.625074672662336</v>
          </cell>
          <cell r="J981">
            <v>19304015.340571295</v>
          </cell>
          <cell r="K981">
            <v>1.0204799639090993</v>
          </cell>
          <cell r="L981">
            <v>32.7539921287715</v>
          </cell>
          <cell r="M981">
            <v>25310066.768567514</v>
          </cell>
          <cell r="N981">
            <v>0.92180860070906401</v>
          </cell>
          <cell r="O981">
            <v>46.818613390022001</v>
          </cell>
          <cell r="P981"/>
          <cell r="Q981">
            <v>24573.150489983338</v>
          </cell>
        </row>
        <row r="982">
          <cell r="D982">
            <v>40062</v>
          </cell>
          <cell r="E982" t="str">
            <v/>
          </cell>
          <cell r="F982">
            <v>16529.20382874005</v>
          </cell>
          <cell r="G982">
            <v>75158.689400045347</v>
          </cell>
          <cell r="H982">
            <v>0.50976158870825294</v>
          </cell>
          <cell r="I982">
            <v>97.779324961824159</v>
          </cell>
          <cell r="J982">
            <v>19320544.544400036</v>
          </cell>
          <cell r="K982">
            <v>1.0200287140295232</v>
          </cell>
          <cell r="L982">
            <v>32.800138407598944</v>
          </cell>
          <cell r="M982">
            <v>25305457.019663528</v>
          </cell>
          <cell r="N982">
            <v>0.92164849513286939</v>
          </cell>
          <cell r="O982">
            <v>46.838106910029097</v>
          </cell>
          <cell r="P982"/>
          <cell r="Q982">
            <v>24573.150489983338</v>
          </cell>
        </row>
        <row r="983">
          <cell r="D983">
            <v>40063</v>
          </cell>
          <cell r="E983" t="str">
            <v/>
          </cell>
          <cell r="F983">
            <v>8623.6406170278187</v>
          </cell>
          <cell r="G983">
            <v>83782.330017073167</v>
          </cell>
          <cell r="H983">
            <v>0.48707243676516565</v>
          </cell>
          <cell r="I983">
            <v>98.398558977307289</v>
          </cell>
          <cell r="J983">
            <v>19329168.185017064</v>
          </cell>
          <cell r="K983">
            <v>1.0191617998163431</v>
          </cell>
          <cell r="L983">
            <v>32.888922925955669</v>
          </cell>
          <cell r="M983">
            <v>25290227.981173635</v>
          </cell>
          <cell r="N983">
            <v>0.92110161909187716</v>
          </cell>
          <cell r="O983">
            <v>46.90472258355706</v>
          </cell>
          <cell r="P983"/>
          <cell r="Q983">
            <v>24573.150489983338</v>
          </cell>
        </row>
        <row r="984">
          <cell r="D984">
            <v>40064</v>
          </cell>
          <cell r="E984" t="str">
            <v/>
          </cell>
          <cell r="F984">
            <v>10915.967698879056</v>
          </cell>
          <cell r="G984">
            <v>94698.297715952227</v>
          </cell>
          <cell r="H984">
            <v>0.48171630330100401</v>
          </cell>
          <cell r="I984">
            <v>98.524350841424607</v>
          </cell>
          <cell r="J984">
            <v>19340084.152715944</v>
          </cell>
          <cell r="K984">
            <v>1.018417839417924</v>
          </cell>
          <cell r="L984">
            <v>32.965252607047034</v>
          </cell>
          <cell r="M984">
            <v>25281266.26575502</v>
          </cell>
          <cell r="N984">
            <v>0.92078299945707887</v>
          </cell>
          <cell r="O984">
            <v>46.943556297395396</v>
          </cell>
          <cell r="P984"/>
          <cell r="Q984">
            <v>24573.150489983338</v>
          </cell>
        </row>
        <row r="985">
          <cell r="D985">
            <v>40065</v>
          </cell>
          <cell r="E985" t="str">
            <v/>
          </cell>
          <cell r="F985">
            <v>8733.937982052983</v>
          </cell>
          <cell r="G985">
            <v>103432.23569800521</v>
          </cell>
          <cell r="H985">
            <v>0.46768405369089017</v>
          </cell>
          <cell r="I985">
            <v>98.819740714078264</v>
          </cell>
          <cell r="J985">
            <v>19348818.090697996</v>
          </cell>
          <cell r="K985">
            <v>1.0175610481762443</v>
          </cell>
          <cell r="L985">
            <v>33.053315835454669</v>
          </cell>
          <cell r="M985">
            <v>25266168.030192286</v>
          </cell>
          <cell r="N985">
            <v>0.92024087095350271</v>
          </cell>
          <cell r="O985">
            <v>47.009669081508477</v>
          </cell>
          <cell r="P985"/>
          <cell r="Q985">
            <v>24573.150489983338</v>
          </cell>
        </row>
        <row r="986">
          <cell r="D986">
            <v>40066</v>
          </cell>
          <cell r="E986" t="str">
            <v/>
          </cell>
          <cell r="F986">
            <v>8921.5728827995626</v>
          </cell>
          <cell r="G986">
            <v>112353.80858080478</v>
          </cell>
          <cell r="H986">
            <v>0.4572218309028106</v>
          </cell>
          <cell r="I986">
            <v>99.009752475835171</v>
          </cell>
          <cell r="J986">
            <v>19357739.663580798</v>
          </cell>
          <cell r="K986">
            <v>1.0167163236057633</v>
          </cell>
          <cell r="L986">
            <v>33.140303510917491</v>
          </cell>
          <cell r="M986">
            <v>25255593.055174172</v>
          </cell>
          <cell r="N986">
            <v>0.91986348025204523</v>
          </cell>
          <cell r="O986">
            <v>47.055719904752699</v>
          </cell>
          <cell r="P986"/>
          <cell r="Q986">
            <v>24573.150489983338</v>
          </cell>
        </row>
        <row r="987">
          <cell r="D987">
            <v>40067</v>
          </cell>
          <cell r="E987" t="str">
            <v/>
          </cell>
          <cell r="F987">
            <v>25141.733760639032</v>
          </cell>
          <cell r="G987">
            <v>137495.5423414438</v>
          </cell>
          <cell r="H987">
            <v>0.5086687913057073</v>
          </cell>
          <cell r="I987">
            <v>97.81249748399496</v>
          </cell>
          <cell r="J987">
            <v>19382881.397341438</v>
          </cell>
          <cell r="K987">
            <v>1.0167246015212124</v>
          </cell>
          <cell r="L987">
            <v>33.139450278190942</v>
          </cell>
          <cell r="M987">
            <v>25265724.841236591</v>
          </cell>
          <cell r="N987">
            <v>0.92024027469854619</v>
          </cell>
          <cell r="O987">
            <v>47.009741821047946</v>
          </cell>
          <cell r="P987"/>
          <cell r="Q987">
            <v>24573.150489983338</v>
          </cell>
        </row>
        <row r="988">
          <cell r="D988">
            <v>40068</v>
          </cell>
          <cell r="E988" t="str">
            <v/>
          </cell>
          <cell r="F988">
            <v>9277.226106991624</v>
          </cell>
          <cell r="G988">
            <v>146772.76844843541</v>
          </cell>
          <cell r="H988">
            <v>0.49774098125331234</v>
          </cell>
          <cell r="I988">
            <v>98.125273724532207</v>
          </cell>
          <cell r="J988">
            <v>19392158.623448428</v>
          </cell>
          <cell r="K988">
            <v>1.0159017602785279</v>
          </cell>
          <cell r="L988">
            <v>33.22434007013095</v>
          </cell>
          <cell r="M988">
            <v>25256696.249748338</v>
          </cell>
          <cell r="N988">
            <v>0.91991920121052329</v>
          </cell>
          <cell r="O988">
            <v>47.048919157708255</v>
          </cell>
          <cell r="P988"/>
          <cell r="Q988">
            <v>24573.150489983338</v>
          </cell>
        </row>
        <row r="989">
          <cell r="D989">
            <v>40069</v>
          </cell>
          <cell r="E989" t="str">
            <v/>
          </cell>
          <cell r="F989">
            <v>17707.877725581115</v>
          </cell>
          <cell r="G989">
            <v>164480.64617401653</v>
          </cell>
          <cell r="H989">
            <v>0.51488543982826729</v>
          </cell>
          <cell r="I989">
            <v>97.61907893966972</v>
          </cell>
          <cell r="J989">
            <v>19409866.50117401</v>
          </cell>
          <cell r="K989">
            <v>1.0155221256165534</v>
          </cell>
          <cell r="L989">
            <v>33.263557987966408</v>
          </cell>
          <cell r="M989">
            <v>25247292.333625741</v>
          </cell>
          <cell r="N989">
            <v>0.91958445181476767</v>
          </cell>
          <cell r="O989">
            <v>47.089782831795979</v>
          </cell>
          <cell r="P989"/>
          <cell r="Q989">
            <v>24573.150489983338</v>
          </cell>
        </row>
        <row r="990">
          <cell r="D990">
            <v>40070</v>
          </cell>
          <cell r="E990" t="str">
            <v/>
          </cell>
          <cell r="F990">
            <v>8842.0481969991215</v>
          </cell>
          <cell r="G990">
            <v>173322.69437101565</v>
          </cell>
          <cell r="H990">
            <v>0.50380973575687993</v>
          </cell>
          <cell r="I990">
            <v>97.955788574920746</v>
          </cell>
          <cell r="J990">
            <v>19418708.549371008</v>
          </cell>
          <cell r="K990">
            <v>1.0146802022221004</v>
          </cell>
          <cell r="L990">
            <v>33.350650081574273</v>
          </cell>
          <cell r="M990">
            <v>25238706.179269504</v>
          </cell>
          <cell r="N990">
            <v>0.91927948242754509</v>
          </cell>
          <cell r="O990">
            <v>47.12702680907951</v>
          </cell>
          <cell r="P990"/>
          <cell r="Q990">
            <v>24573.150489983338</v>
          </cell>
        </row>
        <row r="991">
          <cell r="D991">
            <v>40071</v>
          </cell>
          <cell r="E991" t="str">
            <v/>
          </cell>
          <cell r="F991">
            <v>12279.940056983265</v>
          </cell>
          <cell r="G991">
            <v>185602.63442799891</v>
          </cell>
          <cell r="H991">
            <v>0.50353775218649177</v>
          </cell>
          <cell r="I991">
            <v>97.963607997311556</v>
          </cell>
          <cell r="J991">
            <v>19430988.489427991</v>
          </cell>
          <cell r="K991">
            <v>1.0140198469504049</v>
          </cell>
          <cell r="L991">
            <v>33.419073535055823</v>
          </cell>
          <cell r="M991">
            <v>25227338.531451054</v>
          </cell>
          <cell r="N991">
            <v>0.91887319558441904</v>
          </cell>
          <cell r="O991">
            <v>47.176667144475836</v>
          </cell>
          <cell r="P991"/>
          <cell r="Q991">
            <v>24573.150489983338</v>
          </cell>
        </row>
        <row r="992">
          <cell r="D992">
            <v>40072</v>
          </cell>
          <cell r="E992" t="str">
            <v/>
          </cell>
          <cell r="F992">
            <v>14346.037508037594</v>
          </cell>
          <cell r="G992">
            <v>199948.6719360365</v>
          </cell>
          <cell r="H992">
            <v>0.50855473339066981</v>
          </cell>
          <cell r="I992">
            <v>97.815939612385392</v>
          </cell>
          <cell r="J992">
            <v>19445334.526936028</v>
          </cell>
          <cell r="K992">
            <v>1.0134688658103392</v>
          </cell>
          <cell r="L992">
            <v>33.476240420453884</v>
          </cell>
          <cell r="M992">
            <v>25227315.839550469</v>
          </cell>
          <cell r="N992">
            <v>0.91888013072213515</v>
          </cell>
          <cell r="O992">
            <v>47.175819584643321</v>
          </cell>
          <cell r="P992"/>
          <cell r="Q992">
            <v>24573.150489983338</v>
          </cell>
        </row>
        <row r="993">
          <cell r="D993">
            <v>40073</v>
          </cell>
          <cell r="E993" t="str">
            <v/>
          </cell>
          <cell r="F993">
            <v>19317.621588308291</v>
          </cell>
          <cell r="G993">
            <v>219266.2935243448</v>
          </cell>
          <cell r="H993">
            <v>0.52488252458289808</v>
          </cell>
          <cell r="I993">
            <v>97.28359469401147</v>
          </cell>
          <cell r="J993">
            <v>19464652.148524337</v>
          </cell>
          <cell r="K993">
            <v>1.0131780760923885</v>
          </cell>
          <cell r="L993">
            <v>33.506439218311058</v>
          </cell>
          <cell r="M993">
            <v>25228674.448024876</v>
          </cell>
          <cell r="N993">
            <v>0.91893737890759175</v>
          </cell>
          <cell r="O993">
            <v>47.168823439663953</v>
          </cell>
          <cell r="P993"/>
          <cell r="Q993">
            <v>24573.150489983338</v>
          </cell>
        </row>
        <row r="994">
          <cell r="D994">
            <v>40074</v>
          </cell>
          <cell r="E994" t="str">
            <v/>
          </cell>
          <cell r="F994">
            <v>20817.872909628397</v>
          </cell>
          <cell r="G994">
            <v>240084.16643397321</v>
          </cell>
          <cell r="H994">
            <v>0.54278792016387045</v>
          </cell>
          <cell r="I994">
            <v>96.604271591288239</v>
          </cell>
          <cell r="J994">
            <v>19485470.021433964</v>
          </cell>
          <cell r="K994">
            <v>1.0129660209468752</v>
          </cell>
          <cell r="L994">
            <v>33.528473547271723</v>
          </cell>
          <cell r="M994">
            <v>25230830.670155428</v>
          </cell>
          <cell r="N994">
            <v>0.91902368084280406</v>
          </cell>
          <cell r="O994">
            <v>47.158277703868755</v>
          </cell>
          <cell r="P994"/>
          <cell r="Q994">
            <v>24573.150489983338</v>
          </cell>
        </row>
        <row r="995">
          <cell r="D995">
            <v>40075</v>
          </cell>
          <cell r="E995" t="str">
            <v/>
          </cell>
          <cell r="F995">
            <v>23362.226419591771</v>
          </cell>
          <cell r="G995">
            <v>263446.39285356499</v>
          </cell>
          <cell r="H995">
            <v>0.56425811698519601</v>
          </cell>
          <cell r="I995">
            <v>95.650562416437438</v>
          </cell>
          <cell r="J995">
            <v>19508832.247853555</v>
          </cell>
          <cell r="K995">
            <v>1.0128866081651131</v>
          </cell>
          <cell r="L995">
            <v>33.536727855772682</v>
          </cell>
          <cell r="M995">
            <v>25230989.257669479</v>
          </cell>
          <cell r="N995">
            <v>0.91903722051888592</v>
          </cell>
          <cell r="O995">
            <v>47.156623319971679</v>
          </cell>
          <cell r="P995"/>
          <cell r="Q995">
            <v>24573.150489983338</v>
          </cell>
        </row>
        <row r="996">
          <cell r="D996">
            <v>40076</v>
          </cell>
          <cell r="E996" t="str">
            <v/>
          </cell>
          <cell r="F996">
            <v>26428.856543567519</v>
          </cell>
          <cell r="G996">
            <v>289875.24939713249</v>
          </cell>
          <cell r="H996">
            <v>0.58982109256868254</v>
          </cell>
          <cell r="I996">
            <v>94.308529704341652</v>
          </cell>
          <cell r="J996">
            <v>19535261.104397122</v>
          </cell>
          <cell r="K996">
            <v>1.012966412439561</v>
          </cell>
          <cell r="L996">
            <v>33.528432858384541</v>
          </cell>
          <cell r="M996">
            <v>25244581.343341794</v>
          </cell>
          <cell r="N996">
            <v>0.91954007889520173</v>
          </cell>
          <cell r="O996">
            <v>47.095200889736965</v>
          </cell>
          <cell r="P996"/>
          <cell r="Q996">
            <v>24573.150489983338</v>
          </cell>
        </row>
        <row r="997">
          <cell r="D997">
            <v>40077</v>
          </cell>
          <cell r="E997" t="str">
            <v/>
          </cell>
          <cell r="F997">
            <v>19410.060177253101</v>
          </cell>
          <cell r="G997">
            <v>309285.30957438558</v>
          </cell>
          <cell r="H997">
            <v>0.59934813366719197</v>
          </cell>
          <cell r="I997">
            <v>93.749690804770722</v>
          </cell>
          <cell r="J997">
            <v>19554671.164574374</v>
          </cell>
          <cell r="K997">
            <v>1.0126825294791206</v>
          </cell>
          <cell r="L997">
            <v>33.55794677912759</v>
          </cell>
          <cell r="M997">
            <v>25243618.853618059</v>
          </cell>
          <cell r="N997">
            <v>0.91951278730337593</v>
          </cell>
          <cell r="O997">
            <v>47.098533426218417</v>
          </cell>
          <cell r="P997"/>
          <cell r="Q997">
            <v>24573.150489983338</v>
          </cell>
        </row>
        <row r="998">
          <cell r="D998">
            <v>40078</v>
          </cell>
          <cell r="E998" t="str">
            <v/>
          </cell>
          <cell r="F998">
            <v>25718.920832354277</v>
          </cell>
          <cell r="G998">
            <v>335004.23040673987</v>
          </cell>
          <cell r="H998">
            <v>0.61967898762900986</v>
          </cell>
          <cell r="I998">
            <v>92.449912426137786</v>
          </cell>
          <cell r="J998">
            <v>19580390.085406728</v>
          </cell>
          <cell r="K998">
            <v>1.0127256713868316</v>
          </cell>
          <cell r="L998">
            <v>33.553460338874089</v>
          </cell>
          <cell r="M998">
            <v>25244973.64177718</v>
          </cell>
          <cell r="N998">
            <v>0.9195699040928248</v>
          </cell>
          <cell r="O998">
            <v>47.091559114713341</v>
          </cell>
          <cell r="P998"/>
          <cell r="Q998">
            <v>24573.150489983338</v>
          </cell>
        </row>
        <row r="999">
          <cell r="D999">
            <v>40079</v>
          </cell>
          <cell r="E999" t="str">
            <v/>
          </cell>
          <cell r="F999">
            <v>26879.902391363121</v>
          </cell>
          <cell r="G999">
            <v>361884.13279810298</v>
          </cell>
          <cell r="H999">
            <v>0.64029611248935858</v>
          </cell>
          <cell r="I999">
            <v>90.983841994996666</v>
          </cell>
          <cell r="J999">
            <v>19607269.987798091</v>
          </cell>
          <cell r="K999">
            <v>1.012828675169738</v>
          </cell>
          <cell r="L999">
            <v>33.542750426101087</v>
          </cell>
          <cell r="M999">
            <v>25254368.572812792</v>
          </cell>
          <cell r="N999">
            <v>0.91991989344913017</v>
          </cell>
          <cell r="O999">
            <v>47.048834673067262</v>
          </cell>
          <cell r="P999"/>
          <cell r="Q999">
            <v>24573.150489983338</v>
          </cell>
        </row>
        <row r="1000">
          <cell r="D1000">
            <v>40080</v>
          </cell>
          <cell r="E1000" t="str">
            <v/>
          </cell>
          <cell r="F1000">
            <v>19759.385027446486</v>
          </cell>
          <cell r="G1000">
            <v>381643.51782554947</v>
          </cell>
          <cell r="H1000">
            <v>0.64712146898759393</v>
          </cell>
          <cell r="I1000">
            <v>90.466189864519848</v>
          </cell>
          <cell r="J1000">
            <v>19627029.372825537</v>
          </cell>
          <cell r="K1000">
            <v>1.0125640682587136</v>
          </cell>
          <cell r="L1000">
            <v>33.570268061034483</v>
          </cell>
          <cell r="M1000">
            <v>25250378.597083051</v>
          </cell>
          <cell r="N1000">
            <v>0.91978232372616509</v>
          </cell>
          <cell r="O1000">
            <v>47.065625955226075</v>
          </cell>
          <cell r="P1000"/>
          <cell r="Q1000">
            <v>24573.150489983338</v>
          </cell>
        </row>
        <row r="1001">
          <cell r="D1001">
            <v>40081</v>
          </cell>
          <cell r="E1001" t="str">
            <v/>
          </cell>
          <cell r="F1001">
            <v>19068.858070806305</v>
          </cell>
          <cell r="G1001">
            <v>400712.37589635578</v>
          </cell>
          <cell r="H1001">
            <v>0.65227676208583307</v>
          </cell>
          <cell r="I1001">
            <v>90.064724551429649</v>
          </cell>
          <cell r="J1001">
            <v>19646098.230896343</v>
          </cell>
          <cell r="K1001">
            <v>1.012264552023318</v>
          </cell>
          <cell r="L1001">
            <v>33.601435385430378</v>
          </cell>
          <cell r="M1001">
            <v>25246293.953987379</v>
          </cell>
          <cell r="N1001">
            <v>0.9196413032512214</v>
          </cell>
          <cell r="O1001">
            <v>47.082841572716447</v>
          </cell>
          <cell r="P1001"/>
          <cell r="Q1001">
            <v>24573.150489983338</v>
          </cell>
        </row>
        <row r="1002">
          <cell r="D1002">
            <v>40082</v>
          </cell>
          <cell r="E1002" t="str">
            <v/>
          </cell>
          <cell r="F1002">
            <v>24853.253787214322</v>
          </cell>
          <cell r="G1002">
            <v>425565.62968357012</v>
          </cell>
          <cell r="H1002">
            <v>0.66608914638989647</v>
          </cell>
          <cell r="I1002">
            <v>88.945420466213733</v>
          </cell>
          <cell r="J1002">
            <v>19670951.484683558</v>
          </cell>
          <cell r="K1002">
            <v>1.0122634571959974</v>
          </cell>
          <cell r="L1002">
            <v>33.601549349556656</v>
          </cell>
          <cell r="M1002">
            <v>25249566.330104142</v>
          </cell>
          <cell r="N1002">
            <v>0.91976827520925697</v>
          </cell>
          <cell r="O1002">
            <v>47.067340839102044</v>
          </cell>
          <cell r="P1002"/>
          <cell r="Q1002">
            <v>24573.150489983338</v>
          </cell>
        </row>
        <row r="1003">
          <cell r="D1003">
            <v>40083</v>
          </cell>
          <cell r="E1003" t="str">
            <v/>
          </cell>
          <cell r="F1003">
            <v>18461.224305479598</v>
          </cell>
          <cell r="G1003">
            <v>444026.85398904973</v>
          </cell>
          <cell r="H1003">
            <v>0.66924422423307361</v>
          </cell>
          <cell r="I1003">
            <v>88.680970749771902</v>
          </cell>
          <cell r="J1003">
            <v>19689412.708989039</v>
          </cell>
          <cell r="K1003">
            <v>1.0119338479210271</v>
          </cell>
          <cell r="L1003">
            <v>33.635871906232254</v>
          </cell>
          <cell r="M1003">
            <v>25246843.263374239</v>
          </cell>
          <cell r="N1003">
            <v>0.91967685091953921</v>
          </cell>
          <cell r="O1003">
            <v>47.078501653865089</v>
          </cell>
          <cell r="P1003"/>
          <cell r="Q1003">
            <v>24573.150489983338</v>
          </cell>
        </row>
        <row r="1004">
          <cell r="D1004">
            <v>40084</v>
          </cell>
          <cell r="E1004" t="str">
            <v/>
          </cell>
          <cell r="F1004">
            <v>11328.15249975456</v>
          </cell>
          <cell r="G1004">
            <v>455355.0064888043</v>
          </cell>
          <cell r="H1004">
            <v>0.66180682895344156</v>
          </cell>
          <cell r="I1004">
            <v>89.299172809380352</v>
          </cell>
          <cell r="J1004">
            <v>19700740.861488793</v>
          </cell>
          <cell r="K1004">
            <v>1.0112389296045696</v>
          </cell>
          <cell r="L1004">
            <v>33.708315831232952</v>
          </cell>
          <cell r="M1004">
            <v>25250376.281475347</v>
          </cell>
          <cell r="N1004">
            <v>0.9198133199130929</v>
          </cell>
          <cell r="O1004">
            <v>47.061842403588059</v>
          </cell>
          <cell r="P1004"/>
          <cell r="Q1004">
            <v>24573.150489983338</v>
          </cell>
        </row>
        <row r="1005">
          <cell r="D1005">
            <v>40085</v>
          </cell>
          <cell r="E1005" t="str">
            <v/>
          </cell>
          <cell r="F1005">
            <v>22982.776319720695</v>
          </cell>
          <cell r="G1005">
            <v>478337.78280852502</v>
          </cell>
          <cell r="H1005">
            <v>0.67123693848152655</v>
          </cell>
          <cell r="I1005">
            <v>88.512292654654374</v>
          </cell>
          <cell r="J1005">
            <v>19723723.637808513</v>
          </cell>
          <cell r="K1005">
            <v>1.0111432402951122</v>
          </cell>
          <cell r="L1005">
            <v>33.718299904717185</v>
          </cell>
          <cell r="M1005">
            <v>25253247.021319162</v>
          </cell>
          <cell r="N1005">
            <v>0.91992566572998402</v>
          </cell>
          <cell r="O1005">
            <v>47.04813019487257</v>
          </cell>
          <cell r="P1005"/>
          <cell r="Q1005">
            <v>24573.150489983338</v>
          </cell>
        </row>
        <row r="1006">
          <cell r="D1006">
            <v>40086</v>
          </cell>
          <cell r="E1006" t="str">
            <v>*</v>
          </cell>
          <cell r="F1006">
            <v>31425.880191475331</v>
          </cell>
          <cell r="G1006">
            <v>509763.66300000035</v>
          </cell>
          <cell r="H1006">
            <v>0.69149139451721686</v>
          </cell>
          <cell r="I1006">
            <v>86.726912145083887</v>
          </cell>
          <cell r="J1006">
            <v>19755149.517999988</v>
          </cell>
          <cell r="K1006">
            <v>1.0114800857120541</v>
          </cell>
          <cell r="L1006">
            <v>33.683163258647006</v>
          </cell>
          <cell r="M1006">
            <v>25268477.591999996</v>
          </cell>
          <cell r="N1006">
            <v>0.92048826135399253</v>
          </cell>
          <cell r="O1006">
            <v>46.979493861248464</v>
          </cell>
          <cell r="P1006"/>
          <cell r="Q1006">
            <v>24573.150489983338</v>
          </cell>
        </row>
        <row r="1007">
          <cell r="D1007">
            <v>40087</v>
          </cell>
          <cell r="E1007" t="str">
            <v/>
          </cell>
          <cell r="F1007">
            <v>7277.7977989874435</v>
          </cell>
          <cell r="G1007">
            <v>7277.7977989874435</v>
          </cell>
          <cell r="H1007">
            <v>0.14133851644030351</v>
          </cell>
          <cell r="I1007">
            <v>99.973956821624867</v>
          </cell>
          <cell r="J1007">
            <v>19762427.315798976</v>
          </cell>
          <cell r="K1007">
            <v>1.0091920494224988</v>
          </cell>
          <cell r="L1007">
            <v>34.063599807312997</v>
          </cell>
          <cell r="M1007">
            <v>25258224.783801444</v>
          </cell>
          <cell r="N1007">
            <v>0.9201382121124918</v>
          </cell>
          <cell r="O1007">
            <v>47.016112246069774</v>
          </cell>
          <cell r="P1007"/>
          <cell r="Q1007">
            <v>51491.963990306445</v>
          </cell>
        </row>
        <row r="1008">
          <cell r="D1008">
            <v>40088</v>
          </cell>
          <cell r="E1008" t="str">
            <v/>
          </cell>
          <cell r="F1008">
            <v>28531.177975355055</v>
          </cell>
          <cell r="G1008">
            <v>35808.9757743425</v>
          </cell>
          <cell r="H1008">
            <v>0.34771421596080188</v>
          </cell>
          <cell r="I1008">
            <v>95.891395346631754</v>
          </cell>
          <cell r="J1008">
            <v>19790958.493774332</v>
          </cell>
          <cell r="K1008">
            <v>1.0079984973109319</v>
          </cell>
          <cell r="L1008">
            <v>34.199672007068415</v>
          </cell>
          <cell r="M1008">
            <v>25271819.39222879</v>
          </cell>
          <cell r="N1008">
            <v>0.92065691069548738</v>
          </cell>
          <cell r="O1008">
            <v>46.951855696872201</v>
          </cell>
          <cell r="P1008"/>
          <cell r="Q1008">
            <v>51491.963990306445</v>
          </cell>
        </row>
        <row r="1009">
          <cell r="D1009">
            <v>40089</v>
          </cell>
          <cell r="E1009" t="str">
            <v/>
          </cell>
          <cell r="F1009">
            <v>14375.977989874431</v>
          </cell>
          <cell r="G1009">
            <v>50184.953764216931</v>
          </cell>
          <cell r="H1009">
            <v>0.32487239998371031</v>
          </cell>
          <cell r="I1009">
            <v>96.918288857865022</v>
          </cell>
          <cell r="J1009">
            <v>19805334.471764207</v>
          </cell>
          <cell r="K1009">
            <v>1.0060921185791067</v>
          </cell>
          <cell r="L1009">
            <v>34.41777204395224</v>
          </cell>
          <cell r="M1009">
            <v>25278979.421286494</v>
          </cell>
          <cell r="N1009">
            <v>0.92094121685865338</v>
          </cell>
          <cell r="O1009">
            <v>46.916654469806687</v>
          </cell>
          <cell r="P1009"/>
          <cell r="Q1009">
            <v>51491.963990306445</v>
          </cell>
        </row>
        <row r="1010">
          <cell r="D1010">
            <v>40090</v>
          </cell>
          <cell r="E1010" t="str">
            <v/>
          </cell>
          <cell r="F1010">
            <v>19678.598346146744</v>
          </cell>
          <cell r="G1010">
            <v>69863.552110363671</v>
          </cell>
          <cell r="H1010">
            <v>0.33919638471896191</v>
          </cell>
          <cell r="I1010">
            <v>96.294434741083634</v>
          </cell>
          <cell r="J1010">
            <v>19825013.070110355</v>
          </cell>
          <cell r="K1010">
            <v>1.0044643523224588</v>
          </cell>
          <cell r="L1010">
            <v>34.604737125100037</v>
          </cell>
          <cell r="M1010">
            <v>25282067.41682082</v>
          </cell>
          <cell r="N1010">
            <v>0.92107718503938107</v>
          </cell>
          <cell r="O1010">
            <v>46.89982432780743</v>
          </cell>
          <cell r="P1010"/>
          <cell r="Q1010">
            <v>51491.963990306445</v>
          </cell>
        </row>
        <row r="1011">
          <cell r="D1011">
            <v>40091</v>
          </cell>
          <cell r="E1011" t="str">
            <v/>
          </cell>
          <cell r="F1011">
            <v>12888.407318486172</v>
          </cell>
          <cell r="G1011">
            <v>82751.959428849848</v>
          </cell>
          <cell r="H1011">
            <v>0.32141698632597587</v>
          </cell>
          <cell r="I1011">
            <v>97.058664867582351</v>
          </cell>
          <cell r="J1011">
            <v>19837901.477428842</v>
          </cell>
          <cell r="K1011">
            <v>1.0025019172822836</v>
          </cell>
          <cell r="L1011">
            <v>34.831046459508805</v>
          </cell>
          <cell r="M1011">
            <v>25271661.711466793</v>
          </cell>
          <cell r="N1011">
            <v>0.92072154462897038</v>
          </cell>
          <cell r="O1011">
            <v>46.943851913448611</v>
          </cell>
          <cell r="P1011"/>
          <cell r="Q1011">
            <v>51491.963990306445</v>
          </cell>
        </row>
        <row r="1012">
          <cell r="D1012">
            <v>40092</v>
          </cell>
          <cell r="E1012" t="str">
            <v/>
          </cell>
          <cell r="F1012">
            <v>22025.393356814649</v>
          </cell>
          <cell r="G1012">
            <v>104777.35278566449</v>
          </cell>
          <cell r="H1012">
            <v>0.33913820288990215</v>
          </cell>
          <cell r="I1012">
            <v>96.297105581957254</v>
          </cell>
          <cell r="J1012">
            <v>19859926.870785657</v>
          </cell>
          <cell r="K1012">
            <v>1.0010102050075411</v>
          </cell>
          <cell r="L1012">
            <v>35.003731710312799</v>
          </cell>
          <cell r="M1012">
            <v>25276639.653574307</v>
          </cell>
          <cell r="N1012">
            <v>0.92092637225179652</v>
          </cell>
          <cell r="O1012">
            <v>46.918492119173685</v>
          </cell>
          <cell r="P1012"/>
          <cell r="Q1012">
            <v>51491.963990306445</v>
          </cell>
        </row>
        <row r="1013">
          <cell r="D1013">
            <v>40093</v>
          </cell>
          <cell r="E1013" t="str">
            <v/>
          </cell>
          <cell r="F1013">
            <v>29302.877462155757</v>
          </cell>
          <cell r="G1013">
            <v>134080.23024782026</v>
          </cell>
          <cell r="H1013">
            <v>0.37198656105712613</v>
          </cell>
          <cell r="I1013">
            <v>94.612934585592228</v>
          </cell>
          <cell r="J1013">
            <v>19889229.748247813</v>
          </cell>
          <cell r="K1013">
            <v>0.99989207705969319</v>
          </cell>
          <cell r="L1013">
            <v>35.13354276559437</v>
          </cell>
          <cell r="M1013">
            <v>25285617.383459169</v>
          </cell>
          <cell r="N1013">
            <v>0.92127694186520692</v>
          </cell>
          <cell r="O1013">
            <v>46.875103938005445</v>
          </cell>
          <cell r="P1013"/>
          <cell r="Q1013">
            <v>51491.963990306445</v>
          </cell>
        </row>
        <row r="1014">
          <cell r="D1014">
            <v>40094</v>
          </cell>
          <cell r="E1014" t="str">
            <v/>
          </cell>
          <cell r="F1014">
            <v>29394.61596535613</v>
          </cell>
          <cell r="G1014">
            <v>163474.84621317638</v>
          </cell>
          <cell r="H1014">
            <v>0.39684553070249745</v>
          </cell>
          <cell r="I1014">
            <v>93.109544555052835</v>
          </cell>
          <cell r="J1014">
            <v>19918624.364213169</v>
          </cell>
          <cell r="K1014">
            <v>0.99878432313160037</v>
          </cell>
          <cell r="L1014">
            <v>35.262464187670673</v>
          </cell>
          <cell r="M1014">
            <v>25294207.28617014</v>
          </cell>
          <cell r="N1014">
            <v>0.92161339857222102</v>
          </cell>
          <cell r="O1014">
            <v>46.833481449324353</v>
          </cell>
          <cell r="P1014"/>
          <cell r="Q1014">
            <v>51491.963990306445</v>
          </cell>
        </row>
        <row r="1015">
          <cell r="D1015">
            <v>40095</v>
          </cell>
          <cell r="E1015" t="str">
            <v/>
          </cell>
          <cell r="F1015">
            <v>28291.670930448534</v>
          </cell>
          <cell r="G1015">
            <v>191766.51714362492</v>
          </cell>
          <cell r="H1015">
            <v>0.41380031256425376</v>
          </cell>
          <cell r="I1015">
            <v>91.97701759192816</v>
          </cell>
          <cell r="J1015">
            <v>19946916.035143618</v>
          </cell>
          <cell r="K1015">
            <v>0.99762711204840104</v>
          </cell>
          <cell r="L1015">
            <v>35.39747557484543</v>
          </cell>
          <cell r="M1015">
            <v>25300481.059176181</v>
          </cell>
          <cell r="N1015">
            <v>0.92186548035556648</v>
          </cell>
          <cell r="O1015">
            <v>46.802309059798787</v>
          </cell>
          <cell r="P1015"/>
          <cell r="Q1015">
            <v>51491.963990306445</v>
          </cell>
        </row>
        <row r="1016">
          <cell r="D1016">
            <v>40096</v>
          </cell>
          <cell r="E1016" t="str">
            <v/>
          </cell>
          <cell r="F1016">
            <v>22924.690300469927</v>
          </cell>
          <cell r="G1016">
            <v>214691.20744409485</v>
          </cell>
          <cell r="H1016">
            <v>0.41694119005542557</v>
          </cell>
          <cell r="I1016">
            <v>91.758097075931659</v>
          </cell>
          <cell r="J1016">
            <v>19969840.725444086</v>
          </cell>
          <cell r="K1016">
            <v>0.99620811082584104</v>
          </cell>
          <cell r="L1016">
            <v>35.563495133398447</v>
          </cell>
          <cell r="M1016">
            <v>25309248.448461443</v>
          </cell>
          <cell r="N1016">
            <v>0.92220843639611672</v>
          </cell>
          <cell r="O1016">
            <v>46.759916010103467</v>
          </cell>
          <cell r="P1016"/>
          <cell r="Q1016">
            <v>51491.963990306445</v>
          </cell>
        </row>
        <row r="1017">
          <cell r="D1017">
            <v>40097</v>
          </cell>
          <cell r="E1017" t="str">
            <v/>
          </cell>
          <cell r="F1017">
            <v>17892.202160864879</v>
          </cell>
          <cell r="G1017">
            <v>232583.40960495971</v>
          </cell>
          <cell r="H1017">
            <v>0.410626138317506</v>
          </cell>
          <cell r="I1017">
            <v>92.195407804294163</v>
          </cell>
          <cell r="J1017">
            <v>19987732.927604951</v>
          </cell>
          <cell r="K1017">
            <v>0.99454597529970257</v>
          </cell>
          <cell r="L1017">
            <v>35.758611254273362</v>
          </cell>
          <cell r="M1017">
            <v>25313376.13104815</v>
          </cell>
          <cell r="N1017">
            <v>0.92238234580169753</v>
          </cell>
          <cell r="O1017">
            <v>46.738426364274211</v>
          </cell>
          <cell r="P1017"/>
          <cell r="Q1017">
            <v>51491.963990306445</v>
          </cell>
        </row>
        <row r="1018">
          <cell r="D1018">
            <v>40098</v>
          </cell>
          <cell r="E1018" t="str">
            <v/>
          </cell>
          <cell r="F1018">
            <v>16978.963118836902</v>
          </cell>
          <cell r="G1018">
            <v>249562.37272379661</v>
          </cell>
          <cell r="H1018">
            <v>0.40388563150484619</v>
          </cell>
          <cell r="I1018">
            <v>92.649519362859039</v>
          </cell>
          <cell r="J1018">
            <v>20004711.890723787</v>
          </cell>
          <cell r="K1018">
            <v>0.99284701055993041</v>
          </cell>
          <cell r="L1018">
            <v>35.958774361906912</v>
          </cell>
          <cell r="M1018">
            <v>25296953.422050618</v>
          </cell>
          <cell r="N1018">
            <v>0.92180741882125572</v>
          </cell>
          <cell r="O1018">
            <v>46.809488010338576</v>
          </cell>
          <cell r="P1018"/>
          <cell r="Q1018">
            <v>51491.963990306445</v>
          </cell>
        </row>
        <row r="1019">
          <cell r="D1019">
            <v>40099</v>
          </cell>
          <cell r="E1019" t="str">
            <v/>
          </cell>
          <cell r="F1019">
            <v>23294.727457989906</v>
          </cell>
          <cell r="G1019">
            <v>272857.10018178652</v>
          </cell>
          <cell r="H1019">
            <v>0.40761715187718472</v>
          </cell>
          <cell r="I1019">
            <v>92.399757456421682</v>
          </cell>
          <cell r="J1019">
            <v>20028006.618181776</v>
          </cell>
          <cell r="K1019">
            <v>0.99146936388565865</v>
          </cell>
          <cell r="L1019">
            <v>36.121617336792752</v>
          </cell>
          <cell r="M1019">
            <v>25292612.771801572</v>
          </cell>
          <cell r="N1019">
            <v>0.92167273749837997</v>
          </cell>
          <cell r="O1019">
            <v>46.826142665343987</v>
          </cell>
          <cell r="P1019"/>
          <cell r="Q1019">
            <v>51491.963990306445</v>
          </cell>
        </row>
        <row r="1020">
          <cell r="D1020">
            <v>40100</v>
          </cell>
          <cell r="E1020" t="str">
            <v/>
          </cell>
          <cell r="F1020">
            <v>16894.725619184057</v>
          </cell>
          <cell r="G1020">
            <v>289751.82580097055</v>
          </cell>
          <cell r="H1020">
            <v>0.40193764972102858</v>
          </cell>
          <cell r="I1020">
            <v>92.778279738363352</v>
          </cell>
          <cell r="J1020">
            <v>20044901.343800962</v>
          </cell>
          <cell r="K1020">
            <v>0.98978270171049765</v>
          </cell>
          <cell r="L1020">
            <v>36.321638969192293</v>
          </cell>
          <cell r="M1020">
            <v>25272792.260721281</v>
          </cell>
          <cell r="N1020">
            <v>0.92097394272809652</v>
          </cell>
          <cell r="O1020">
            <v>46.912603384036309</v>
          </cell>
          <cell r="P1020"/>
          <cell r="Q1020">
            <v>51491.963990306445</v>
          </cell>
        </row>
        <row r="1021">
          <cell r="D1021">
            <v>40101</v>
          </cell>
          <cell r="E1021" t="str">
            <v/>
          </cell>
          <cell r="F1021">
            <v>18556.899324065966</v>
          </cell>
          <cell r="G1021">
            <v>308308.72512503649</v>
          </cell>
          <cell r="H1021">
            <v>0.39916743148902062</v>
          </cell>
          <cell r="I1021">
            <v>92.959453932175578</v>
          </cell>
          <cell r="J1021">
            <v>20063458.243125029</v>
          </cell>
          <cell r="K1021">
            <v>0.98818646186560122</v>
          </cell>
          <cell r="L1021">
            <v>36.511596714702819</v>
          </cell>
          <cell r="M1021">
            <v>25267695.303397164</v>
          </cell>
          <cell r="N1021">
            <v>0.92081167176466683</v>
          </cell>
          <cell r="O1021">
            <v>46.932692386464424</v>
          </cell>
          <cell r="P1021"/>
          <cell r="Q1021">
            <v>51491.963990306445</v>
          </cell>
        </row>
        <row r="1022">
          <cell r="D1022">
            <v>40102</v>
          </cell>
          <cell r="E1022" t="str">
            <v/>
          </cell>
          <cell r="F1022">
            <v>13873.472339127678</v>
          </cell>
          <cell r="G1022">
            <v>322182.19746416417</v>
          </cell>
          <cell r="H1022">
            <v>0.39105883289479904</v>
          </cell>
          <cell r="I1022">
            <v>93.476532491828095</v>
          </cell>
          <cell r="J1022">
            <v>20077331.715464156</v>
          </cell>
          <cell r="K1022">
            <v>0.98636820858838736</v>
          </cell>
          <cell r="L1022">
            <v>36.728753738985873</v>
          </cell>
          <cell r="M1022">
            <v>25250582.85707463</v>
          </cell>
          <cell r="N1022">
            <v>0.92021150991329059</v>
          </cell>
          <cell r="O1022">
            <v>47.007029417907617</v>
          </cell>
          <cell r="P1022"/>
          <cell r="Q1022">
            <v>51491.963990306445</v>
          </cell>
        </row>
        <row r="1023">
          <cell r="D1023">
            <v>40103</v>
          </cell>
          <cell r="E1023" t="str">
            <v/>
          </cell>
          <cell r="F1023">
            <v>19526.229559266481</v>
          </cell>
          <cell r="G1023">
            <v>341708.42702343065</v>
          </cell>
          <cell r="H1023">
            <v>0.39036179919345504</v>
          </cell>
          <cell r="I1023">
            <v>93.520051163653164</v>
          </cell>
          <cell r="J1023">
            <v>20096857.945023421</v>
          </cell>
          <cell r="K1023">
            <v>0.98483614189051172</v>
          </cell>
          <cell r="L1023">
            <v>36.912373246334596</v>
          </cell>
          <cell r="M1023">
            <v>25236783.249508847</v>
          </cell>
          <cell r="N1023">
            <v>0.91973205091969612</v>
          </cell>
          <cell r="O1023">
            <v>47.066458355780448</v>
          </cell>
          <cell r="P1023"/>
          <cell r="Q1023">
            <v>51491.963990306445</v>
          </cell>
        </row>
        <row r="1024">
          <cell r="D1024">
            <v>40104</v>
          </cell>
          <cell r="E1024" t="str">
            <v/>
          </cell>
          <cell r="F1024">
            <v>17778.708276331556</v>
          </cell>
          <cell r="G1024">
            <v>359487.13529976219</v>
          </cell>
          <cell r="H1024">
            <v>0.3878567832528812</v>
          </cell>
          <cell r="I1024">
            <v>93.675221130868408</v>
          </cell>
          <cell r="J1024">
            <v>20114636.653299753</v>
          </cell>
          <cell r="K1024">
            <v>0.98322636674098829</v>
          </cell>
          <cell r="L1024">
            <v>37.105937160899714</v>
          </cell>
          <cell r="M1024">
            <v>25238961.701466355</v>
          </cell>
          <cell r="N1024">
            <v>0.91983488845109329</v>
          </cell>
          <cell r="O1024">
            <v>47.053708480278942</v>
          </cell>
          <cell r="P1024"/>
          <cell r="Q1024">
            <v>51491.963990306445</v>
          </cell>
        </row>
        <row r="1025">
          <cell r="D1025">
            <v>40105</v>
          </cell>
          <cell r="E1025" t="str">
            <v/>
          </cell>
          <cell r="F1025">
            <v>10738.50315885794</v>
          </cell>
          <cell r="G1025">
            <v>370225.63845862012</v>
          </cell>
          <cell r="H1025">
            <v>0.37841943497325076</v>
          </cell>
          <cell r="I1025">
            <v>94.24236478171845</v>
          </cell>
          <cell r="J1025">
            <v>20125375.156458609</v>
          </cell>
          <cell r="K1025">
            <v>0.98128140556192134</v>
          </cell>
          <cell r="L1025">
            <v>37.340664703674221</v>
          </cell>
          <cell r="M1025">
            <v>25227308.788749531</v>
          </cell>
          <cell r="N1025">
            <v>0.9194336337811071</v>
          </cell>
          <cell r="O1025">
            <v>47.103466110636894</v>
          </cell>
          <cell r="P1025"/>
          <cell r="Q1025">
            <v>51491.963990306445</v>
          </cell>
        </row>
        <row r="1026">
          <cell r="D1026">
            <v>40106</v>
          </cell>
          <cell r="E1026" t="str">
            <v/>
          </cell>
          <cell r="F1026">
            <v>14540.04719299524</v>
          </cell>
          <cell r="G1026">
            <v>384765.68565161538</v>
          </cell>
          <cell r="H1026">
            <v>0.37361721697394262</v>
          </cell>
          <cell r="I1026">
            <v>94.520240369939202</v>
          </cell>
          <cell r="J1026">
            <v>20139915.203651603</v>
          </cell>
          <cell r="K1026">
            <v>0.97953107928143823</v>
          </cell>
          <cell r="L1026">
            <v>37.552704544104124</v>
          </cell>
          <cell r="M1026">
            <v>25215206.848643441</v>
          </cell>
          <cell r="N1026">
            <v>0.91901599300024184</v>
          </cell>
          <cell r="O1026">
            <v>47.155283576114485</v>
          </cell>
          <cell r="P1026"/>
          <cell r="Q1026">
            <v>51491.963990306445</v>
          </cell>
        </row>
        <row r="1027">
          <cell r="D1027">
            <v>40107</v>
          </cell>
          <cell r="E1027" t="str">
            <v/>
          </cell>
          <cell r="F1027">
            <v>25169.777459378522</v>
          </cell>
          <cell r="G1027">
            <v>409935.46311099391</v>
          </cell>
          <cell r="H1027">
            <v>0.37910257884693627</v>
          </cell>
          <cell r="I1027">
            <v>94.202244370904936</v>
          </cell>
          <cell r="J1027">
            <v>20165084.981110983</v>
          </cell>
          <cell r="K1027">
            <v>0.97830519736827504</v>
          </cell>
          <cell r="L1027">
            <v>37.7016624547676</v>
          </cell>
          <cell r="M1027">
            <v>25218862.193048246</v>
          </cell>
          <cell r="N1027">
            <v>0.91917264965852841</v>
          </cell>
          <cell r="O1027">
            <v>47.1358435657949</v>
          </cell>
          <cell r="P1027"/>
          <cell r="Q1027">
            <v>51491.963990306445</v>
          </cell>
        </row>
        <row r="1028">
          <cell r="D1028">
            <v>40108</v>
          </cell>
          <cell r="E1028" t="str">
            <v/>
          </cell>
          <cell r="F1028">
            <v>57829.675793783121</v>
          </cell>
          <cell r="G1028">
            <v>467765.13890477701</v>
          </cell>
          <cell r="H1028">
            <v>0.41291980574680759</v>
          </cell>
          <cell r="I1028">
            <v>92.037887036811483</v>
          </cell>
          <cell r="J1028">
            <v>20222914.656904764</v>
          </cell>
          <cell r="K1028">
            <v>0.97866596526640504</v>
          </cell>
          <cell r="L1028">
            <v>37.657786751898712</v>
          </cell>
          <cell r="M1028">
            <v>25253121.146655597</v>
          </cell>
          <cell r="N1028">
            <v>0.92044477769973532</v>
          </cell>
          <cell r="O1028">
            <v>46.978129475221152</v>
          </cell>
          <cell r="P1028"/>
          <cell r="Q1028">
            <v>51491.963990306445</v>
          </cell>
        </row>
        <row r="1029">
          <cell r="D1029">
            <v>40109</v>
          </cell>
          <cell r="E1029" t="str">
            <v/>
          </cell>
          <cell r="F1029">
            <v>55740.78278743304</v>
          </cell>
          <cell r="G1029">
            <v>523505.92169221002</v>
          </cell>
          <cell r="H1029">
            <v>0.44203260598840138</v>
          </cell>
          <cell r="I1029">
            <v>89.912412777663448</v>
          </cell>
          <cell r="J1029">
            <v>20278655.439692199</v>
          </cell>
          <cell r="K1029">
            <v>0.97892410121385631</v>
          </cell>
          <cell r="L1029">
            <v>37.626412594263606</v>
          </cell>
          <cell r="M1029">
            <v>25274521.856658272</v>
          </cell>
          <cell r="N1029">
            <v>0.92124829170754363</v>
          </cell>
          <cell r="O1029">
            <v>46.878649061189712</v>
          </cell>
          <cell r="P1029"/>
          <cell r="Q1029">
            <v>51491.963990306445</v>
          </cell>
        </row>
        <row r="1030">
          <cell r="D1030">
            <v>40110</v>
          </cell>
          <cell r="E1030" t="str">
            <v/>
          </cell>
          <cell r="F1030">
            <v>44266.390972993519</v>
          </cell>
          <cell r="G1030">
            <v>567772.31266520359</v>
          </cell>
          <cell r="H1030">
            <v>0.45943440220763432</v>
          </cell>
          <cell r="I1030">
            <v>88.537746773371779</v>
          </cell>
          <cell r="J1030">
            <v>20322921.830665193</v>
          </cell>
          <cell r="K1030">
            <v>0.97862842006053985</v>
          </cell>
          <cell r="L1030">
            <v>37.662351411192006</v>
          </cell>
          <cell r="M1030">
            <v>25292475.293517835</v>
          </cell>
          <cell r="N1030">
            <v>0.92192619147024613</v>
          </cell>
          <cell r="O1030">
            <v>46.794803099756109</v>
          </cell>
          <cell r="P1030"/>
          <cell r="Q1030">
            <v>51491.963990306445</v>
          </cell>
        </row>
        <row r="1031">
          <cell r="D1031">
            <v>40111</v>
          </cell>
          <cell r="E1031" t="str">
            <v/>
          </cell>
          <cell r="F1031">
            <v>63103.398961226041</v>
          </cell>
          <cell r="G1031">
            <v>630875.71162642958</v>
          </cell>
          <cell r="H1031">
            <v>0.49007702385964075</v>
          </cell>
          <cell r="I1031">
            <v>85.9508316412212</v>
          </cell>
          <cell r="J1031">
            <v>20386025.229626421</v>
          </cell>
          <cell r="K1031">
            <v>0.97923903385789679</v>
          </cell>
          <cell r="L1031">
            <v>37.588157565611823</v>
          </cell>
          <cell r="M1031">
            <v>25335591.578712564</v>
          </cell>
          <cell r="N1031">
            <v>0.9235213503911498</v>
          </cell>
          <cell r="O1031">
            <v>46.597805631869768</v>
          </cell>
          <cell r="P1031"/>
          <cell r="Q1031">
            <v>51491.963990306445</v>
          </cell>
        </row>
        <row r="1032">
          <cell r="D1032">
            <v>40112</v>
          </cell>
          <cell r="E1032" t="str">
            <v/>
          </cell>
          <cell r="F1032">
            <v>57928.365225034722</v>
          </cell>
          <cell r="G1032">
            <v>688804.07685146434</v>
          </cell>
          <cell r="H1032">
            <v>0.5144970679167411</v>
          </cell>
          <cell r="I1032">
            <v>83.758448705832777</v>
          </cell>
          <cell r="J1032">
            <v>20443953.594851457</v>
          </cell>
          <cell r="K1032">
            <v>0.97959866603260526</v>
          </cell>
          <cell r="L1032">
            <v>37.544502813877223</v>
          </cell>
          <cell r="M1032">
            <v>25366909.986951016</v>
          </cell>
          <cell r="N1032">
            <v>0.9246865288916597</v>
          </cell>
          <cell r="O1032">
            <v>46.454176696787286</v>
          </cell>
          <cell r="P1032"/>
          <cell r="Q1032">
            <v>51491.963990306445</v>
          </cell>
        </row>
        <row r="1033">
          <cell r="D1033">
            <v>40113</v>
          </cell>
          <cell r="E1033" t="str">
            <v/>
          </cell>
          <cell r="F1033">
            <v>40874.205966618101</v>
          </cell>
          <cell r="G1033">
            <v>729678.28281808249</v>
          </cell>
          <cell r="H1033">
            <v>0.52484153820472801</v>
          </cell>
          <cell r="I1033">
            <v>82.799932992339905</v>
          </cell>
          <cell r="J1033">
            <v>20484827.800818074</v>
          </cell>
          <cell r="K1033">
            <v>0.97914136692639386</v>
          </cell>
          <cell r="L1033">
            <v>37.600018598453097</v>
          </cell>
          <cell r="M1033">
            <v>25388111.30462854</v>
          </cell>
          <cell r="N1033">
            <v>0.92548296446188805</v>
          </cell>
          <cell r="O1033">
            <v>46.3561323923212</v>
          </cell>
          <cell r="P1033"/>
          <cell r="Q1033">
            <v>51491.963990306445</v>
          </cell>
        </row>
        <row r="1034">
          <cell r="D1034">
            <v>40114</v>
          </cell>
          <cell r="E1034" t="str">
            <v/>
          </cell>
          <cell r="F1034">
            <v>46955.476421237785</v>
          </cell>
          <cell r="G1034">
            <v>776633.75923932029</v>
          </cell>
          <cell r="H1034">
            <v>0.53866502311029418</v>
          </cell>
          <cell r="I1034">
            <v>81.494911254910193</v>
          </cell>
          <cell r="J1034">
            <v>20531783.277239311</v>
          </cell>
          <cell r="K1034">
            <v>0.9789762744819237</v>
          </cell>
          <cell r="L1034">
            <v>37.620073388954467</v>
          </cell>
          <cell r="M1034">
            <v>25416005.171710227</v>
          </cell>
          <cell r="N1034">
            <v>0.92652341304187835</v>
          </cell>
          <cell r="O1034">
            <v>46.228209545154087</v>
          </cell>
          <cell r="P1034"/>
          <cell r="Q1034">
            <v>51491.963990306445</v>
          </cell>
        </row>
        <row r="1035">
          <cell r="D1035">
            <v>40115</v>
          </cell>
          <cell r="E1035" t="str">
            <v/>
          </cell>
          <cell r="F1035">
            <v>34592.265282479013</v>
          </cell>
          <cell r="G1035">
            <v>811226.02452179929</v>
          </cell>
          <cell r="H1035">
            <v>0.54325586018961991</v>
          </cell>
          <cell r="I1035">
            <v>81.055924463670181</v>
          </cell>
          <cell r="J1035">
            <v>20566375.54252179</v>
          </cell>
          <cell r="K1035">
            <v>0.97822394402357937</v>
          </cell>
          <cell r="L1035">
            <v>37.711548713060793</v>
          </cell>
          <cell r="M1035">
            <v>25422682.183330692</v>
          </cell>
          <cell r="N1035">
            <v>0.9267904487296561</v>
          </cell>
          <cell r="O1035">
            <v>46.19540698321498</v>
          </cell>
          <cell r="P1035"/>
          <cell r="Q1035">
            <v>51491.963990306445</v>
          </cell>
        </row>
        <row r="1036">
          <cell r="D1036">
            <v>40116</v>
          </cell>
          <cell r="E1036" t="str">
            <v/>
          </cell>
          <cell r="F1036">
            <v>31111.507745835646</v>
          </cell>
          <cell r="G1036">
            <v>842337.53226763499</v>
          </cell>
          <cell r="H1036">
            <v>0.54528737236630287</v>
          </cell>
          <cell r="I1036">
            <v>80.860836622528836</v>
          </cell>
          <cell r="J1036">
            <v>20597487.050267626</v>
          </cell>
          <cell r="K1036">
            <v>0.97731013466117478</v>
          </cell>
          <cell r="L1036">
            <v>37.822845711932729</v>
          </cell>
          <cell r="M1036">
            <v>25416201.191043582</v>
          </cell>
          <cell r="N1036">
            <v>0.9265778073715768</v>
          </cell>
          <cell r="O1036">
            <v>46.221526790970337</v>
          </cell>
          <cell r="P1036"/>
          <cell r="Q1036">
            <v>51491.963990306445</v>
          </cell>
        </row>
        <row r="1037">
          <cell r="D1037">
            <v>40117</v>
          </cell>
          <cell r="E1037" t="str">
            <v>*</v>
          </cell>
          <cell r="F1037">
            <v>26496.32073236518</v>
          </cell>
          <cell r="G1037">
            <v>868833.85300000012</v>
          </cell>
          <cell r="H1037">
            <v>0.54429655254841569</v>
          </cell>
          <cell r="I1037">
            <v>80.956048260850338</v>
          </cell>
          <cell r="J1037">
            <v>20623983.370999992</v>
          </cell>
          <cell r="K1037">
            <v>0.97618233182868652</v>
          </cell>
          <cell r="L1037">
            <v>37.960489073315728</v>
          </cell>
          <cell r="M1037">
            <v>25402941.543999992</v>
          </cell>
          <cell r="N1037">
            <v>0.92611802495652706</v>
          </cell>
          <cell r="O1037">
            <v>46.278030236676962</v>
          </cell>
          <cell r="P1037"/>
          <cell r="Q1037">
            <v>51491.963990306445</v>
          </cell>
        </row>
        <row r="1038">
          <cell r="D1038">
            <v>40118</v>
          </cell>
          <cell r="E1038" t="str">
            <v/>
          </cell>
          <cell r="F1038">
            <v>33082.468281369496</v>
          </cell>
          <cell r="G1038">
            <v>33082.468281369496</v>
          </cell>
          <cell r="H1038">
            <v>0.37501432434078241</v>
          </cell>
          <cell r="I1038">
            <v>95.349044753241628</v>
          </cell>
          <cell r="J1038">
            <v>20657065.839281362</v>
          </cell>
          <cell r="K1038">
            <v>0.97368259274330005</v>
          </cell>
          <cell r="L1038">
            <v>40.590760881328627</v>
          </cell>
          <cell r="M1038">
            <v>25381386.884454969</v>
          </cell>
          <cell r="N1038">
            <v>0.92529782520857184</v>
          </cell>
          <cell r="O1038">
            <v>47.309459298625065</v>
          </cell>
          <cell r="P1038"/>
          <cell r="Q1038">
            <v>88216.54570001665</v>
          </cell>
        </row>
        <row r="1039">
          <cell r="D1039">
            <v>40119</v>
          </cell>
          <cell r="E1039" t="str">
            <v/>
          </cell>
          <cell r="F1039">
            <v>41475.679916029141</v>
          </cell>
          <cell r="G1039">
            <v>74558.148197398637</v>
          </cell>
          <cell r="H1039">
            <v>0.42258596505771234</v>
          </cell>
          <cell r="I1039">
            <v>92.92434760462784</v>
          </cell>
          <cell r="J1039">
            <v>20698541.519197389</v>
          </cell>
          <cell r="K1039">
            <v>0.97159753668797966</v>
          </cell>
          <cell r="L1039">
            <v>40.878263861413558</v>
          </cell>
          <cell r="M1039">
            <v>25364076.456906989</v>
          </cell>
          <cell r="N1039">
            <v>0.92463240737182462</v>
          </cell>
          <cell r="O1039">
            <v>47.400476924927162</v>
          </cell>
          <cell r="P1039"/>
          <cell r="Q1039">
            <v>88216.54570001665</v>
          </cell>
        </row>
        <row r="1040">
          <cell r="D1040">
            <v>40120</v>
          </cell>
          <cell r="E1040" t="str">
            <v/>
          </cell>
          <cell r="F1040">
            <v>38822.205696350924</v>
          </cell>
          <cell r="G1040">
            <v>113380.35389374956</v>
          </cell>
          <cell r="H1040">
            <v>0.42841681226597145</v>
          </cell>
          <cell r="I1040">
            <v>92.59311358107577</v>
          </cell>
          <cell r="J1040">
            <v>20737363.724893741</v>
          </cell>
          <cell r="K1040">
            <v>0.96940563605759911</v>
          </cell>
          <cell r="L1040">
            <v>41.181696938087129</v>
          </cell>
          <cell r="M1040">
            <v>25263009.710527711</v>
          </cell>
          <cell r="N1040">
            <v>0.92091386533588371</v>
          </cell>
          <cell r="O1040">
            <v>47.91055538728768</v>
          </cell>
          <cell r="P1040"/>
          <cell r="Q1040">
            <v>88216.54570001665</v>
          </cell>
        </row>
        <row r="1041">
          <cell r="D1041">
            <v>40121</v>
          </cell>
          <cell r="E1041" t="str">
            <v/>
          </cell>
          <cell r="F1041">
            <v>38064.348273735784</v>
          </cell>
          <cell r="G1041">
            <v>151444.70216748535</v>
          </cell>
          <cell r="H1041">
            <v>0.42918451682090958</v>
          </cell>
          <cell r="I1041">
            <v>92.548977818101079</v>
          </cell>
          <cell r="J1041">
            <v>20775428.073167477</v>
          </cell>
          <cell r="K1041">
            <v>0.96719645736586557</v>
          </cell>
          <cell r="L1041">
            <v>41.488753147002576</v>
          </cell>
          <cell r="M1041">
            <v>25233509.405278798</v>
          </cell>
          <cell r="N1041">
            <v>0.91980431803148477</v>
          </cell>
          <cell r="O1041">
            <v>48.063223151630808</v>
          </cell>
          <cell r="P1041"/>
          <cell r="Q1041">
            <v>88216.54570001665</v>
          </cell>
        </row>
        <row r="1042">
          <cell r="D1042">
            <v>40122</v>
          </cell>
          <cell r="E1042" t="str">
            <v/>
          </cell>
          <cell r="F1042">
            <v>42009.10899620509</v>
          </cell>
          <cell r="G1042">
            <v>193453.81116369044</v>
          </cell>
          <cell r="H1042">
            <v>0.43858849749464612</v>
          </cell>
          <cell r="I1042">
            <v>91.998612329953943</v>
          </cell>
          <cell r="J1042">
            <v>20817437.182163682</v>
          </cell>
          <cell r="K1042">
            <v>0.9651882467481766</v>
          </cell>
          <cell r="L1042">
            <v>41.768939607220055</v>
          </cell>
          <cell r="M1042">
            <v>25148940.78315581</v>
          </cell>
          <cell r="N1042">
            <v>0.91668759395554023</v>
          </cell>
          <cell r="O1042">
            <v>48.493200274963002</v>
          </cell>
          <cell r="P1042"/>
          <cell r="Q1042">
            <v>88216.54570001665</v>
          </cell>
        </row>
        <row r="1043">
          <cell r="D1043">
            <v>40123</v>
          </cell>
          <cell r="E1043" t="str">
            <v/>
          </cell>
          <cell r="F1043">
            <v>62589.619684619254</v>
          </cell>
          <cell r="G1043">
            <v>256043.43084830968</v>
          </cell>
          <cell r="H1043">
            <v>0.48374037775746748</v>
          </cell>
          <cell r="I1043">
            <v>89.122874985933052</v>
          </cell>
          <cell r="J1043">
            <v>20880026.8018483</v>
          </cell>
          <cell r="K1043">
            <v>0.96414671320350498</v>
          </cell>
          <cell r="L1043">
            <v>41.914650533502737</v>
          </cell>
          <cell r="M1043">
            <v>25140114.711877361</v>
          </cell>
          <cell r="N1043">
            <v>0.91633184106167476</v>
          </cell>
          <cell r="O1043">
            <v>48.542384281725226</v>
          </cell>
          <cell r="P1043"/>
          <cell r="Q1043">
            <v>88216.54570001665</v>
          </cell>
        </row>
        <row r="1044">
          <cell r="D1044">
            <v>40124</v>
          </cell>
          <cell r="E1044" t="str">
            <v/>
          </cell>
          <cell r="F1044">
            <v>64694.429845559127</v>
          </cell>
          <cell r="G1044">
            <v>320737.86069386883</v>
          </cell>
          <cell r="H1044">
            <v>0.51940023292965731</v>
          </cell>
          <cell r="I1044">
            <v>86.61379033315437</v>
          </cell>
          <cell r="J1044">
            <v>20944721.23169386</v>
          </cell>
          <cell r="K1044">
            <v>0.96321042696980985</v>
          </cell>
          <cell r="L1044">
            <v>42.045866659498706</v>
          </cell>
          <cell r="M1044">
            <v>25136791.155725982</v>
          </cell>
          <cell r="N1044">
            <v>0.91617666827685007</v>
          </cell>
          <cell r="O1044">
            <v>48.563844109620604</v>
          </cell>
          <cell r="P1044"/>
          <cell r="Q1044">
            <v>88216.54570001665</v>
          </cell>
        </row>
        <row r="1045">
          <cell r="D1045">
            <v>40125</v>
          </cell>
          <cell r="E1045" t="str">
            <v/>
          </cell>
          <cell r="F1045">
            <v>70372.12487170333</v>
          </cell>
          <cell r="G1045">
            <v>391109.98556557216</v>
          </cell>
          <cell r="H1045">
            <v>0.55419023503758991</v>
          </cell>
          <cell r="I1045">
            <v>84.003159190458121</v>
          </cell>
          <cell r="J1045">
            <v>21015093.356565565</v>
          </cell>
          <cell r="K1045">
            <v>0.96254175899217742</v>
          </cell>
          <cell r="L1045">
            <v>42.139709725335251</v>
          </cell>
          <cell r="M1045">
            <v>25156925.415719844</v>
          </cell>
          <cell r="N1045">
            <v>0.91687645725696942</v>
          </cell>
          <cell r="O1045">
            <v>48.467097985100104</v>
          </cell>
          <cell r="P1045"/>
          <cell r="Q1045">
            <v>88216.54570001665</v>
          </cell>
        </row>
        <row r="1046">
          <cell r="D1046">
            <v>40126</v>
          </cell>
          <cell r="E1046" t="str">
            <v/>
          </cell>
          <cell r="F1046">
            <v>80271.072536908148</v>
          </cell>
          <cell r="G1046">
            <v>471381.05810248031</v>
          </cell>
          <cell r="H1046">
            <v>0.59371711629474888</v>
          </cell>
          <cell r="I1046">
            <v>80.886780624472124</v>
          </cell>
          <cell r="J1046">
            <v>21095364.429102473</v>
          </cell>
          <cell r="K1046">
            <v>0.96233004381154952</v>
          </cell>
          <cell r="L1046">
            <v>42.169445460331758</v>
          </cell>
          <cell r="M1046">
            <v>25176732.363123462</v>
          </cell>
          <cell r="N1046">
            <v>0.91756426536917324</v>
          </cell>
          <cell r="O1046">
            <v>48.372088927403432</v>
          </cell>
          <cell r="P1046"/>
          <cell r="Q1046">
            <v>88216.54570001665</v>
          </cell>
        </row>
        <row r="1047">
          <cell r="D1047">
            <v>40127</v>
          </cell>
          <cell r="E1047" t="str">
            <v/>
          </cell>
          <cell r="F1047">
            <v>70460.486907532788</v>
          </cell>
          <cell r="G1047">
            <v>541841.54501001304</v>
          </cell>
          <cell r="H1047">
            <v>0.61421759456844249</v>
          </cell>
          <cell r="I1047">
            <v>79.222990240883178</v>
          </cell>
          <cell r="J1047">
            <v>21165824.916010007</v>
          </cell>
          <cell r="K1047">
            <v>0.96167427951200257</v>
          </cell>
          <cell r="L1047">
            <v>42.261618419180316</v>
          </cell>
          <cell r="M1047">
            <v>25190033.704060078</v>
          </cell>
          <cell r="N1047">
            <v>0.91801493481930552</v>
          </cell>
          <cell r="O1047">
            <v>48.309880151366016</v>
          </cell>
          <cell r="P1047"/>
          <cell r="Q1047">
            <v>88216.54570001665</v>
          </cell>
        </row>
        <row r="1048">
          <cell r="D1048">
            <v>40128</v>
          </cell>
          <cell r="E1048" t="str">
            <v/>
          </cell>
          <cell r="F1048">
            <v>59599.148306643292</v>
          </cell>
          <cell r="G1048">
            <v>601440.69331665628</v>
          </cell>
          <cell r="H1048">
            <v>0.6197978648028184</v>
          </cell>
          <cell r="I1048">
            <v>78.765688649840271</v>
          </cell>
          <cell r="J1048">
            <v>21225424.064316649</v>
          </cell>
          <cell r="K1048">
            <v>0.96053223358931938</v>
          </cell>
          <cell r="L1048">
            <v>42.422393387978474</v>
          </cell>
          <cell r="M1048">
            <v>25190593.805757876</v>
          </cell>
          <cell r="N1048">
            <v>0.91800125170521962</v>
          </cell>
          <cell r="O1048">
            <v>48.31176840943445</v>
          </cell>
          <cell r="P1048"/>
          <cell r="Q1048">
            <v>88216.54570001665</v>
          </cell>
        </row>
        <row r="1049">
          <cell r="D1049">
            <v>40129</v>
          </cell>
          <cell r="E1049" t="str">
            <v/>
          </cell>
          <cell r="F1049">
            <v>88257.313790952277</v>
          </cell>
          <cell r="G1049">
            <v>689698.0071076086</v>
          </cell>
          <cell r="H1049">
            <v>0.65151988744922262</v>
          </cell>
          <cell r="I1049">
            <v>76.138262993391166</v>
          </cell>
          <cell r="J1049">
            <v>21313681.3781076</v>
          </cell>
          <cell r="K1049">
            <v>0.96069100545877451</v>
          </cell>
          <cell r="L1049">
            <v>42.40002274556354</v>
          </cell>
          <cell r="M1049">
            <v>25227248.644314408</v>
          </cell>
          <cell r="N1049">
            <v>0.91930289322805658</v>
          </cell>
          <cell r="O1049">
            <v>48.132286412779713</v>
          </cell>
          <cell r="P1049"/>
          <cell r="Q1049">
            <v>88216.54570001665</v>
          </cell>
        </row>
        <row r="1050">
          <cell r="D1050">
            <v>40130</v>
          </cell>
          <cell r="E1050" t="str">
            <v/>
          </cell>
          <cell r="F1050">
            <v>89453.549489043988</v>
          </cell>
          <cell r="G1050">
            <v>779151.5565966526</v>
          </cell>
          <cell r="H1050">
            <v>0.67940469270503434</v>
          </cell>
          <cell r="I1050">
            <v>73.80157367133323</v>
          </cell>
          <cell r="J1050">
            <v>21403134.927596644</v>
          </cell>
          <cell r="K1050">
            <v>0.96090222516668655</v>
          </cell>
          <cell r="L1050">
            <v>42.370271832232575</v>
          </cell>
          <cell r="M1050">
            <v>25260040.64990893</v>
          </cell>
          <cell r="N1050">
            <v>0.92046367830684617</v>
          </cell>
          <cell r="O1050">
            <v>47.972472955261104</v>
          </cell>
          <cell r="P1050"/>
          <cell r="Q1050">
            <v>88216.54570001665</v>
          </cell>
        </row>
        <row r="1051">
          <cell r="D1051">
            <v>40131</v>
          </cell>
          <cell r="E1051" t="str">
            <v/>
          </cell>
          <cell r="F1051">
            <v>85569.993460845668</v>
          </cell>
          <cell r="G1051">
            <v>864721.55005749827</v>
          </cell>
          <cell r="H1051">
            <v>0.70016145513273442</v>
          </cell>
          <cell r="I1051">
            <v>72.054082962372789</v>
          </cell>
          <cell r="J1051">
            <v>21488704.921057489</v>
          </cell>
          <cell r="K1051">
            <v>0.96093811241631111</v>
          </cell>
          <cell r="L1051">
            <v>42.365218089835977</v>
          </cell>
          <cell r="M1051">
            <v>25292096.087393057</v>
          </cell>
          <cell r="N1051">
            <v>0.92159753798427102</v>
          </cell>
          <cell r="O1051">
            <v>47.816592351799244</v>
          </cell>
          <cell r="P1051"/>
          <cell r="Q1051">
            <v>88216.54570001665</v>
          </cell>
        </row>
        <row r="1052">
          <cell r="D1052">
            <v>40132</v>
          </cell>
          <cell r="E1052" t="str">
            <v/>
          </cell>
          <cell r="F1052">
            <v>123961.2992182921</v>
          </cell>
          <cell r="G1052">
            <v>988682.84927579039</v>
          </cell>
          <cell r="H1052">
            <v>0.74716357831393665</v>
          </cell>
          <cell r="I1052">
            <v>68.099124671117806</v>
          </cell>
          <cell r="J1052">
            <v>21612666.220275782</v>
          </cell>
          <cell r="K1052">
            <v>0.96268376517921639</v>
          </cell>
          <cell r="L1052">
            <v>42.119770904063273</v>
          </cell>
          <cell r="M1052">
            <v>25367950.981304355</v>
          </cell>
          <cell r="N1052">
            <v>0.92432722595210481</v>
          </cell>
          <cell r="O1052">
            <v>47.442246936125244</v>
          </cell>
          <cell r="P1052"/>
          <cell r="Q1052">
            <v>88216.54570001665</v>
          </cell>
        </row>
        <row r="1053">
          <cell r="D1053">
            <v>40133</v>
          </cell>
          <cell r="E1053" t="str">
            <v/>
          </cell>
          <cell r="F1053">
            <v>168688.66773932418</v>
          </cell>
          <cell r="G1053">
            <v>1157371.5170151147</v>
          </cell>
          <cell r="H1053">
            <v>0.81997905539653215</v>
          </cell>
          <cell r="I1053">
            <v>62.070791373239096</v>
          </cell>
          <cell r="J1053">
            <v>21781354.888015106</v>
          </cell>
          <cell r="K1053">
            <v>0.96640022723448493</v>
          </cell>
          <cell r="L1053">
            <v>41.599722930932934</v>
          </cell>
          <cell r="M1053">
            <v>25487560.287989095</v>
          </cell>
          <cell r="N1053">
            <v>0.9286509232532113</v>
          </cell>
          <cell r="O1053">
            <v>46.852029750770974</v>
          </cell>
          <cell r="P1053"/>
          <cell r="Q1053">
            <v>88216.54570001665</v>
          </cell>
        </row>
        <row r="1054">
          <cell r="D1054">
            <v>40134</v>
          </cell>
          <cell r="E1054" t="str">
            <v/>
          </cell>
          <cell r="F1054">
            <v>151126.45979334819</v>
          </cell>
          <cell r="G1054">
            <v>1308497.9768084628</v>
          </cell>
          <cell r="H1054">
            <v>0.87251737883466784</v>
          </cell>
          <cell r="I1054">
            <v>57.863302416428098</v>
          </cell>
          <cell r="J1054">
            <v>21932481.347808454</v>
          </cell>
          <cell r="K1054">
            <v>0.96931154394953134</v>
          </cell>
          <cell r="L1054">
            <v>41.194749781393057</v>
          </cell>
          <cell r="M1054">
            <v>25596230.585969698</v>
          </cell>
          <cell r="N1054">
            <v>0.93257574647833907</v>
          </cell>
          <cell r="O1054">
            <v>46.319227389600158</v>
          </cell>
          <cell r="P1054"/>
          <cell r="Q1054">
            <v>88216.54570001665</v>
          </cell>
        </row>
        <row r="1055">
          <cell r="D1055">
            <v>40135</v>
          </cell>
          <cell r="E1055" t="str">
            <v/>
          </cell>
          <cell r="F1055">
            <v>130441.8785539783</v>
          </cell>
          <cell r="G1055">
            <v>1438939.8553624412</v>
          </cell>
          <cell r="H1055">
            <v>0.90619171767996454</v>
          </cell>
          <cell r="I1055">
            <v>55.249550347307931</v>
          </cell>
          <cell r="J1055">
            <v>22062923.226362433</v>
          </cell>
          <cell r="K1055">
            <v>0.97128963777910593</v>
          </cell>
          <cell r="L1055">
            <v>40.920813600663685</v>
          </cell>
          <cell r="M1055">
            <v>25684398.550165642</v>
          </cell>
          <cell r="N1055">
            <v>0.93575332180705184</v>
          </cell>
          <cell r="O1055">
            <v>45.889981386190115</v>
          </cell>
          <cell r="P1055"/>
          <cell r="Q1055">
            <v>88216.54570001665</v>
          </cell>
        </row>
        <row r="1056">
          <cell r="D1056">
            <v>40136</v>
          </cell>
          <cell r="E1056" t="str">
            <v/>
          </cell>
          <cell r="F1056">
            <v>102143.04334573388</v>
          </cell>
          <cell r="G1056">
            <v>1541082.8987081749</v>
          </cell>
          <cell r="H1056">
            <v>0.91943779485103294</v>
          </cell>
          <cell r="I1056">
            <v>54.241216831262363</v>
          </cell>
          <cell r="J1056">
            <v>22165066.269708168</v>
          </cell>
          <cell r="K1056">
            <v>0.97201142927765116</v>
          </cell>
          <cell r="L1056">
            <v>40.821104620826802</v>
          </cell>
          <cell r="M1056">
            <v>25747164.526308175</v>
          </cell>
          <cell r="N1056">
            <v>0.93800523121048895</v>
          </cell>
          <cell r="O1056">
            <v>45.586947230489059</v>
          </cell>
          <cell r="P1056"/>
          <cell r="Q1056">
            <v>88216.54570001665</v>
          </cell>
        </row>
        <row r="1057">
          <cell r="D1057">
            <v>40137</v>
          </cell>
          <cell r="E1057" t="str">
            <v/>
          </cell>
          <cell r="F1057">
            <v>85951.423943665286</v>
          </cell>
          <cell r="G1057">
            <v>1627034.3226518403</v>
          </cell>
          <cell r="H1057">
            <v>0.9221820633198593</v>
          </cell>
          <cell r="I1057">
            <v>54.03377165814954</v>
          </cell>
          <cell r="J1057">
            <v>22251017.693651833</v>
          </cell>
          <cell r="K1057">
            <v>0.97202033796176424</v>
          </cell>
          <cell r="L1057">
            <v>40.819874798819633</v>
          </cell>
          <cell r="M1057">
            <v>25799803.032292619</v>
          </cell>
          <cell r="N1057">
            <v>0.9398880291902143</v>
          </cell>
          <cell r="O1057">
            <v>45.334336935098776</v>
          </cell>
          <cell r="P1057"/>
          <cell r="Q1057">
            <v>88216.54570001665</v>
          </cell>
        </row>
        <row r="1058">
          <cell r="D1058">
            <v>40138</v>
          </cell>
          <cell r="E1058" t="str">
            <v/>
          </cell>
          <cell r="F1058">
            <v>76676.764921631955</v>
          </cell>
          <cell r="G1058">
            <v>1703711.0875734722</v>
          </cell>
          <cell r="H1058">
            <v>0.91965853757347094</v>
          </cell>
          <cell r="I1058">
            <v>54.224511730260957</v>
          </cell>
          <cell r="J1058">
            <v>22327694.458573464</v>
          </cell>
          <cell r="K1058">
            <v>0.97162557652560499</v>
          </cell>
          <cell r="L1058">
            <v>40.874390131039483</v>
          </cell>
          <cell r="M1058">
            <v>25821922.94647805</v>
          </cell>
          <cell r="N1058">
            <v>0.94065893492177111</v>
          </cell>
          <cell r="O1058">
            <v>45.231106184872516</v>
          </cell>
          <cell r="P1058"/>
          <cell r="Q1058">
            <v>88216.54570001665</v>
          </cell>
        </row>
        <row r="1059">
          <cell r="D1059">
            <v>40139</v>
          </cell>
          <cell r="E1059" t="str">
            <v/>
          </cell>
          <cell r="F1059">
            <v>72251.980226767817</v>
          </cell>
          <cell r="G1059">
            <v>1775963.0678002399</v>
          </cell>
          <cell r="H1059">
            <v>0.91508450427689725</v>
          </cell>
          <cell r="I1059">
            <v>54.571324320566326</v>
          </cell>
          <cell r="J1059">
            <v>22399946.438800231</v>
          </cell>
          <cell r="K1059">
            <v>0.97104201911222787</v>
          </cell>
          <cell r="L1059">
            <v>40.955050535496682</v>
          </cell>
          <cell r="M1059">
            <v>25843527.245099723</v>
          </cell>
          <cell r="N1059">
            <v>0.94141100091046614</v>
          </cell>
          <cell r="O1059">
            <v>45.13051074090879</v>
          </cell>
          <cell r="P1059"/>
          <cell r="Q1059">
            <v>88216.54570001665</v>
          </cell>
        </row>
        <row r="1060">
          <cell r="D1060">
            <v>40140</v>
          </cell>
          <cell r="E1060" t="str">
            <v/>
          </cell>
          <cell r="F1060">
            <v>71445.642901069921</v>
          </cell>
          <cell r="G1060">
            <v>1847408.7107013098</v>
          </cell>
          <cell r="H1060">
            <v>0.91051080292484776</v>
          </cell>
          <cell r="I1060">
            <v>54.91949863976928</v>
          </cell>
          <cell r="J1060">
            <v>22471392.081701301</v>
          </cell>
          <cell r="K1060">
            <v>0.97042808626697652</v>
          </cell>
          <cell r="L1060">
            <v>41.040003209130248</v>
          </cell>
          <cell r="M1060">
            <v>25865519.377903074</v>
          </cell>
          <cell r="N1060">
            <v>0.94217713830542804</v>
          </cell>
          <cell r="O1060">
            <v>45.028147830980068</v>
          </cell>
          <cell r="P1060"/>
          <cell r="Q1060">
            <v>88216.54570001665</v>
          </cell>
        </row>
        <row r="1061">
          <cell r="D1061">
            <v>40141</v>
          </cell>
          <cell r="E1061" t="str">
            <v/>
          </cell>
          <cell r="F1061">
            <v>60667.370643205053</v>
          </cell>
          <cell r="G1061">
            <v>1908076.0813445149</v>
          </cell>
          <cell r="H1061">
            <v>0.90122742196656258</v>
          </cell>
          <cell r="I1061">
            <v>55.630402331504655</v>
          </cell>
          <cell r="J1061">
            <v>22532059.452344507</v>
          </cell>
          <cell r="K1061">
            <v>0.96935511971727284</v>
          </cell>
          <cell r="L1061">
            <v>41.188704493371667</v>
          </cell>
          <cell r="M1061">
            <v>25861341.587081507</v>
          </cell>
          <cell r="N1061">
            <v>0.94198998884251839</v>
          </cell>
          <cell r="O1061">
            <v>45.053141987309488</v>
          </cell>
          <cell r="P1061"/>
          <cell r="Q1061">
            <v>88216.54570001665</v>
          </cell>
        </row>
        <row r="1062">
          <cell r="D1062">
            <v>40142</v>
          </cell>
          <cell r="E1062" t="str">
            <v/>
          </cell>
          <cell r="F1062">
            <v>55592.566183877148</v>
          </cell>
          <cell r="G1062">
            <v>1963668.647528392</v>
          </cell>
          <cell r="H1062">
            <v>0.89038564452791613</v>
          </cell>
          <cell r="I1062">
            <v>56.467628967602849</v>
          </cell>
          <cell r="J1062">
            <v>22587652.018528383</v>
          </cell>
          <cell r="K1062">
            <v>0.96807276809144316</v>
          </cell>
          <cell r="L1062">
            <v>41.366806544796432</v>
          </cell>
          <cell r="M1062">
            <v>25852304.000556033</v>
          </cell>
          <cell r="N1062">
            <v>0.9416258435483118</v>
          </cell>
          <cell r="O1062">
            <v>45.101794114374307</v>
          </cell>
          <cell r="P1062"/>
          <cell r="Q1062">
            <v>88216.54570001665</v>
          </cell>
        </row>
        <row r="1063">
          <cell r="D1063">
            <v>40143</v>
          </cell>
          <cell r="E1063" t="str">
            <v/>
          </cell>
          <cell r="F1063">
            <v>65239.029719860715</v>
          </cell>
          <cell r="G1063">
            <v>2028907.6772482528</v>
          </cell>
          <cell r="H1063">
            <v>0.88458361233905836</v>
          </cell>
          <cell r="I1063">
            <v>56.918693900794551</v>
          </cell>
          <cell r="J1063">
            <v>22652891.048248243</v>
          </cell>
          <cell r="K1063">
            <v>0.96721195232164736</v>
          </cell>
          <cell r="L1063">
            <v>41.486595207268472</v>
          </cell>
          <cell r="M1063">
            <v>25856869.988419596</v>
          </cell>
          <cell r="N1063">
            <v>0.94175719376615619</v>
          </cell>
          <cell r="O1063">
            <v>45.084241868561037</v>
          </cell>
          <cell r="P1063"/>
          <cell r="Q1063">
            <v>88216.54570001665</v>
          </cell>
        </row>
        <row r="1064">
          <cell r="D1064">
            <v>40144</v>
          </cell>
          <cell r="E1064" t="str">
            <v/>
          </cell>
          <cell r="F1064">
            <v>60824.764420591971</v>
          </cell>
          <cell r="G1064">
            <v>2089732.4416688448</v>
          </cell>
          <cell r="H1064">
            <v>0.87735806503668468</v>
          </cell>
          <cell r="I1064">
            <v>57.483300329980338</v>
          </cell>
          <cell r="J1064">
            <v>22713715.812668834</v>
          </cell>
          <cell r="K1064">
            <v>0.96616982797179796</v>
          </cell>
          <cell r="L1064">
            <v>41.631863045523666</v>
          </cell>
          <cell r="M1064">
            <v>25864619.221703988</v>
          </cell>
          <cell r="N1064">
            <v>0.94200446988225728</v>
          </cell>
          <cell r="O1064">
            <v>45.05120777030772</v>
          </cell>
          <cell r="P1064"/>
          <cell r="Q1064">
            <v>88216.54570001665</v>
          </cell>
        </row>
        <row r="1065">
          <cell r="D1065">
            <v>40145</v>
          </cell>
          <cell r="E1065" t="str">
            <v/>
          </cell>
          <cell r="F1065">
            <v>63929.613354515212</v>
          </cell>
          <cell r="G1065">
            <v>2153662.0550233601</v>
          </cell>
          <cell r="H1065">
            <v>0.87190561991258653</v>
          </cell>
          <cell r="I1065">
            <v>57.911425020783703</v>
          </cell>
          <cell r="J1065">
            <v>22777645.426023349</v>
          </cell>
          <cell r="K1065">
            <v>0.96526707217492436</v>
          </cell>
          <cell r="L1065">
            <v>41.75792287141342</v>
          </cell>
          <cell r="M1065">
            <v>25866838.191601053</v>
          </cell>
          <cell r="N1065">
            <v>0.94205031971042963</v>
          </cell>
          <cell r="O1065">
            <v>45.045083931400377</v>
          </cell>
          <cell r="P1065"/>
          <cell r="Q1065">
            <v>88216.54570001665</v>
          </cell>
        </row>
        <row r="1066">
          <cell r="D1066">
            <v>40146</v>
          </cell>
          <cell r="E1066" t="str">
            <v/>
          </cell>
          <cell r="F1066">
            <v>98000.8091049082</v>
          </cell>
          <cell r="G1066">
            <v>2251662.8641282683</v>
          </cell>
          <cell r="H1066">
            <v>0.88014721527337236</v>
          </cell>
          <cell r="I1066">
            <v>57.264981574115325</v>
          </cell>
          <cell r="J1066">
            <v>22875646.235128257</v>
          </cell>
          <cell r="K1066">
            <v>0.965809526509813</v>
          </cell>
          <cell r="L1066">
            <v>41.68215077240027</v>
          </cell>
          <cell r="M1066">
            <v>25906770.40170176</v>
          </cell>
          <cell r="N1066">
            <v>0.94346960231367794</v>
          </cell>
          <cell r="O1066">
            <v>44.855726568678975</v>
          </cell>
          <cell r="P1066"/>
          <cell r="Q1066">
            <v>88216.54570001665</v>
          </cell>
        </row>
        <row r="1067">
          <cell r="D1067">
            <v>40147</v>
          </cell>
          <cell r="E1067" t="str">
            <v>*</v>
          </cell>
          <cell r="F1067">
            <v>111808.57887173172</v>
          </cell>
          <cell r="G1067">
            <v>2363471.443</v>
          </cell>
          <cell r="H1067">
            <v>0.89305674812110114</v>
          </cell>
          <cell r="I1067">
            <v>56.260672514201829</v>
          </cell>
          <cell r="J1067">
            <v>22987454.813999988</v>
          </cell>
          <cell r="K1067">
            <v>0.96692875578559623</v>
          </cell>
          <cell r="L1067">
            <v>41.526044716923153</v>
          </cell>
          <cell r="M1067">
            <v>25952695.431999989</v>
          </cell>
          <cell r="N1067">
            <v>0.94510701726351964</v>
          </cell>
          <cell r="O1067">
            <v>44.637765479815229</v>
          </cell>
          <cell r="P1067"/>
          <cell r="Q1067">
            <v>88216.54570001665</v>
          </cell>
        </row>
        <row r="1068">
          <cell r="D1068">
            <v>40148</v>
          </cell>
          <cell r="E1068" t="str">
            <v/>
          </cell>
          <cell r="F1068">
            <v>85446.315400764201</v>
          </cell>
          <cell r="G1068">
            <v>85446.315400764201</v>
          </cell>
          <cell r="H1068">
            <v>0.70107420703805234</v>
          </cell>
          <cell r="I1068">
            <v>56.740120647537459</v>
          </cell>
          <cell r="J1068">
            <v>23072901.129400752</v>
          </cell>
          <cell r="K1068">
            <v>0.96557276652774604</v>
          </cell>
          <cell r="L1068">
            <v>42.792907641321477</v>
          </cell>
          <cell r="M1068">
            <v>25964202.834380232</v>
          </cell>
          <cell r="N1068">
            <v>0.94542404133563829</v>
          </cell>
          <cell r="O1068">
            <v>46.126323733865981</v>
          </cell>
          <cell r="P1068"/>
          <cell r="Q1068">
            <v>121879.13140003226</v>
          </cell>
        </row>
        <row r="1069">
          <cell r="D1069">
            <v>40149</v>
          </cell>
          <cell r="E1069" t="str">
            <v/>
          </cell>
          <cell r="F1069">
            <v>121303.77067788296</v>
          </cell>
          <cell r="G1069">
            <v>206750.08607864717</v>
          </cell>
          <cell r="H1069">
            <v>0.84817672928785104</v>
          </cell>
          <cell r="I1069">
            <v>46.684170647533065</v>
          </cell>
          <cell r="J1069">
            <v>23194204.900078636</v>
          </cell>
          <cell r="K1069">
            <v>0.96572351535248391</v>
          </cell>
          <cell r="L1069">
            <v>42.768458040226065</v>
          </cell>
          <cell r="M1069">
            <v>26024026.900354367</v>
          </cell>
          <cell r="N1069">
            <v>0.94750014233175994</v>
          </cell>
          <cell r="O1069">
            <v>45.778740809217325</v>
          </cell>
          <cell r="P1069"/>
          <cell r="Q1069">
            <v>121879.13140003226</v>
          </cell>
        </row>
        <row r="1070">
          <cell r="D1070">
            <v>40150</v>
          </cell>
          <cell r="E1070" t="str">
            <v/>
          </cell>
          <cell r="F1070">
            <v>119057.78991982875</v>
          </cell>
          <cell r="G1070">
            <v>325807.87599847594</v>
          </cell>
          <cell r="H1070">
            <v>0.89106825824323665</v>
          </cell>
          <cell r="I1070">
            <v>44.088333056325304</v>
          </cell>
          <cell r="J1070">
            <v>23313262.689998463</v>
          </cell>
          <cell r="K1070">
            <v>0.96577969948869813</v>
          </cell>
          <cell r="L1070">
            <v>42.759347351873004</v>
          </cell>
          <cell r="M1070">
            <v>26078755.558300778</v>
          </cell>
          <cell r="N1070">
            <v>0.94939029834256183</v>
          </cell>
          <cell r="O1070">
            <v>45.463229626173572</v>
          </cell>
          <cell r="P1070"/>
          <cell r="Q1070">
            <v>121879.13140003226</v>
          </cell>
        </row>
        <row r="1071">
          <cell r="D1071">
            <v>40151</v>
          </cell>
          <cell r="E1071" t="str">
            <v/>
          </cell>
          <cell r="F1071">
            <v>111369.04489451244</v>
          </cell>
          <cell r="G1071">
            <v>437176.92089298839</v>
          </cell>
          <cell r="H1071">
            <v>0.8967427726779662</v>
          </cell>
          <cell r="I1071">
            <v>43.755900545092906</v>
          </cell>
          <cell r="J1071">
            <v>23424631.734892976</v>
          </cell>
          <cell r="K1071">
            <v>0.96551840380203835</v>
          </cell>
          <cell r="L1071">
            <v>42.801726221300584</v>
          </cell>
          <cell r="M1071">
            <v>26103408.237142209</v>
          </cell>
          <cell r="N1071">
            <v>0.95018525647470975</v>
          </cell>
          <cell r="O1071">
            <v>45.330804292385722</v>
          </cell>
          <cell r="P1071"/>
          <cell r="Q1071">
            <v>121879.13140003226</v>
          </cell>
        </row>
        <row r="1072">
          <cell r="D1072">
            <v>40152</v>
          </cell>
          <cell r="E1072" t="str">
            <v/>
          </cell>
          <cell r="F1072">
            <v>107519.38142693984</v>
          </cell>
          <cell r="G1072">
            <v>544696.30231992819</v>
          </cell>
          <cell r="H1072">
            <v>0.89383029902325684</v>
          </cell>
          <cell r="I1072">
            <v>43.926206085014741</v>
          </cell>
          <cell r="J1072">
            <v>23532151.116319917</v>
          </cell>
          <cell r="K1072">
            <v>0.96510183769176205</v>
          </cell>
          <cell r="L1072">
            <v>42.869328883325821</v>
          </cell>
          <cell r="M1072">
            <v>26114127.391383722</v>
          </cell>
          <cell r="N1072">
            <v>0.95047290620624758</v>
          </cell>
          <cell r="O1072">
            <v>45.282927160951836</v>
          </cell>
          <cell r="P1072"/>
          <cell r="Q1072">
            <v>121879.13140003226</v>
          </cell>
        </row>
        <row r="1073">
          <cell r="D1073">
            <v>40153</v>
          </cell>
          <cell r="E1073" t="str">
            <v/>
          </cell>
          <cell r="F1073">
            <v>197077.13489473867</v>
          </cell>
          <cell r="G1073">
            <v>741773.43721466686</v>
          </cell>
          <cell r="H1073">
            <v>1.0143566399129407</v>
          </cell>
          <cell r="I1073">
            <v>37.416624612736541</v>
          </cell>
          <cell r="J1073">
            <v>23729228.251214657</v>
          </cell>
          <cell r="K1073">
            <v>0.96834409469325466</v>
          </cell>
          <cell r="L1073">
            <v>42.344491537918152</v>
          </cell>
          <cell r="M1073">
            <v>26211876.333830696</v>
          </cell>
          <cell r="N1073">
            <v>0.95392776548449965</v>
          </cell>
          <cell r="O1073">
            <v>44.7095746171684</v>
          </cell>
          <cell r="P1073"/>
          <cell r="Q1073">
            <v>121879.13140003226</v>
          </cell>
        </row>
        <row r="1074">
          <cell r="D1074">
            <v>40154</v>
          </cell>
          <cell r="E1074" t="str">
            <v/>
          </cell>
          <cell r="F1074">
            <v>216622.32310580814</v>
          </cell>
          <cell r="G1074">
            <v>958395.76032047498</v>
          </cell>
          <cell r="H1074">
            <v>1.1233562175332825</v>
          </cell>
          <cell r="I1074">
            <v>32.405311224958979</v>
          </cell>
          <cell r="J1074">
            <v>23945850.574320465</v>
          </cell>
          <cell r="K1074">
            <v>0.97234791371059048</v>
          </cell>
          <cell r="L1074">
            <v>41.700664826454336</v>
          </cell>
          <cell r="M1074">
            <v>26300989.101485461</v>
          </cell>
          <cell r="N1074">
            <v>0.95706761752123271</v>
          </cell>
          <cell r="O1074">
            <v>44.191246688770001</v>
          </cell>
          <cell r="P1074"/>
          <cell r="Q1074">
            <v>121879.13140003226</v>
          </cell>
        </row>
        <row r="1075">
          <cell r="D1075">
            <v>40155</v>
          </cell>
          <cell r="E1075" t="str">
            <v/>
          </cell>
          <cell r="F1075">
            <v>165160.59313320412</v>
          </cell>
          <cell r="G1075">
            <v>1123556.353453679</v>
          </cell>
          <cell r="H1075">
            <v>1.1523264283919301</v>
          </cell>
          <cell r="I1075">
            <v>31.199223882080961</v>
          </cell>
          <cell r="J1075">
            <v>24111011.167453669</v>
          </cell>
          <cell r="K1075">
            <v>0.9742329278489924</v>
          </cell>
          <cell r="L1075">
            <v>41.399220689582108</v>
          </cell>
          <cell r="M1075">
            <v>26345983.569650836</v>
          </cell>
          <cell r="N1075">
            <v>0.95860154316610691</v>
          </cell>
          <cell r="O1075">
            <v>43.938998035997699</v>
          </cell>
          <cell r="P1075"/>
          <cell r="Q1075">
            <v>121879.13140003226</v>
          </cell>
        </row>
        <row r="1076">
          <cell r="D1076">
            <v>40156</v>
          </cell>
          <cell r="E1076" t="str">
            <v/>
          </cell>
          <cell r="F1076">
            <v>156800.06894921261</v>
          </cell>
          <cell r="G1076">
            <v>1280356.4224028916</v>
          </cell>
          <cell r="H1076">
            <v>1.1672369426764291</v>
          </cell>
          <cell r="I1076">
            <v>30.597705702841683</v>
          </cell>
          <cell r="J1076">
            <v>24267811.23640288</v>
          </cell>
          <cell r="K1076">
            <v>0.97576330580124282</v>
          </cell>
          <cell r="L1076">
            <v>41.155287613374412</v>
          </cell>
          <cell r="M1076">
            <v>26374934.271381173</v>
          </cell>
          <cell r="N1076">
            <v>0.95955144674662574</v>
          </cell>
          <cell r="O1076">
            <v>43.783114452199491</v>
          </cell>
          <cell r="P1076"/>
          <cell r="Q1076">
            <v>121879.13140003226</v>
          </cell>
        </row>
        <row r="1077">
          <cell r="D1077">
            <v>40157</v>
          </cell>
          <cell r="E1077" t="str">
            <v/>
          </cell>
          <cell r="F1077">
            <v>109645.72312546721</v>
          </cell>
          <cell r="G1077">
            <v>1390002.1455283589</v>
          </cell>
          <cell r="H1077">
            <v>1.1404759203329795</v>
          </cell>
          <cell r="I1077">
            <v>31.686546506979653</v>
          </cell>
          <cell r="J1077">
            <v>24377456.959528349</v>
          </cell>
          <cell r="K1077">
            <v>0.9753920155464928</v>
          </cell>
          <cell r="L1077">
            <v>41.214402879643245</v>
          </cell>
          <cell r="M1077">
            <v>26368454.588118397</v>
          </cell>
          <cell r="N1077">
            <v>0.95921228497293676</v>
          </cell>
          <cell r="O1077">
            <v>43.838743810165923</v>
          </cell>
          <cell r="P1077"/>
          <cell r="Q1077">
            <v>121879.13140003226</v>
          </cell>
        </row>
        <row r="1078">
          <cell r="D1078">
            <v>40158</v>
          </cell>
          <cell r="E1078" t="str">
            <v/>
          </cell>
          <cell r="F1078">
            <v>102159.97803613541</v>
          </cell>
          <cell r="G1078">
            <v>1492162.1235644943</v>
          </cell>
          <cell r="H1078">
            <v>1.1129969551308345</v>
          </cell>
          <cell r="I1078">
            <v>32.84886412460186</v>
          </cell>
          <cell r="J1078">
            <v>24479616.937564485</v>
          </cell>
          <cell r="K1078">
            <v>0.97472626256850359</v>
          </cell>
          <cell r="L1078">
            <v>41.320507521538175</v>
          </cell>
          <cell r="M1078">
            <v>26357522.785517819</v>
          </cell>
          <cell r="N1078">
            <v>0.95871125785031508</v>
          </cell>
          <cell r="O1078">
            <v>43.920980608241734</v>
          </cell>
          <cell r="P1078"/>
          <cell r="Q1078">
            <v>121879.13140003226</v>
          </cell>
        </row>
        <row r="1079">
          <cell r="D1079">
            <v>40159</v>
          </cell>
          <cell r="E1079" t="str">
            <v/>
          </cell>
          <cell r="F1079">
            <v>91953.226388996889</v>
          </cell>
          <cell r="G1079">
            <v>1584115.3499534912</v>
          </cell>
          <cell r="H1079">
            <v>1.0831190785471037</v>
          </cell>
          <cell r="I1079">
            <v>34.16550365590507</v>
          </cell>
          <cell r="J1079">
            <v>24571570.163953483</v>
          </cell>
          <cell r="K1079">
            <v>0.97366249177922282</v>
          </cell>
          <cell r="L1079">
            <v>41.490328444220602</v>
          </cell>
          <cell r="M1079">
            <v>26337680.541832872</v>
          </cell>
          <cell r="N1079">
            <v>0.95788627112528257</v>
          </cell>
          <cell r="O1079">
            <v>44.056541752477955</v>
          </cell>
          <cell r="P1079"/>
          <cell r="Q1079">
            <v>121879.13140003226</v>
          </cell>
        </row>
        <row r="1080">
          <cell r="D1080">
            <v>40160</v>
          </cell>
          <cell r="E1080" t="str">
            <v/>
          </cell>
          <cell r="F1080">
            <v>80831.499469981587</v>
          </cell>
          <cell r="G1080">
            <v>1664946.8494234728</v>
          </cell>
          <cell r="H1080">
            <v>1.0508184059063823</v>
          </cell>
          <cell r="I1080">
            <v>35.653321455678487</v>
          </cell>
          <cell r="J1080">
            <v>24652401.663423464</v>
          </cell>
          <cell r="K1080">
            <v>0.97217036002153079</v>
          </cell>
          <cell r="L1080">
            <v>41.729114112769061</v>
          </cell>
          <cell r="M1080">
            <v>26283036.050548285</v>
          </cell>
          <cell r="N1080">
            <v>0.95579586093999302</v>
          </cell>
          <cell r="O1080">
            <v>44.4008688926655</v>
          </cell>
          <cell r="P1080"/>
          <cell r="Q1080">
            <v>121879.13140003226</v>
          </cell>
        </row>
        <row r="1081">
          <cell r="D1081">
            <v>40161</v>
          </cell>
          <cell r="E1081" t="str">
            <v/>
          </cell>
          <cell r="F1081">
            <v>73437.188241816853</v>
          </cell>
          <cell r="G1081">
            <v>1738384.0376652896</v>
          </cell>
          <cell r="H1081">
            <v>1.0187985997136071</v>
          </cell>
          <cell r="I1081">
            <v>37.196929065881932</v>
          </cell>
          <cell r="J1081">
            <v>24725838.851665281</v>
          </cell>
          <cell r="K1081">
            <v>0.97040230223789936</v>
          </cell>
          <cell r="L1081">
            <v>42.012926783485916</v>
          </cell>
          <cell r="M1081">
            <v>26217386.674667746</v>
          </cell>
          <cell r="N1081">
            <v>0.95330574624015008</v>
          </cell>
          <cell r="O1081">
            <v>44.812570693024732</v>
          </cell>
          <cell r="P1081"/>
          <cell r="Q1081">
            <v>121879.13140003226</v>
          </cell>
        </row>
        <row r="1082">
          <cell r="D1082">
            <v>40162</v>
          </cell>
          <cell r="E1082" t="str">
            <v/>
          </cell>
          <cell r="F1082">
            <v>72120.821687135263</v>
          </cell>
          <cell r="G1082">
            <v>1810504.8593524247</v>
          </cell>
          <cell r="H1082">
            <v>0.99032806166516885</v>
          </cell>
          <cell r="I1082">
            <v>38.629098885814741</v>
          </cell>
          <cell r="J1082">
            <v>24797959.673352417</v>
          </cell>
          <cell r="K1082">
            <v>0.96859966151302657</v>
          </cell>
          <cell r="L1082">
            <v>42.3032529557508</v>
          </cell>
          <cell r="M1082">
            <v>26154865.140077751</v>
          </cell>
          <cell r="N1082">
            <v>0.95092988917981147</v>
          </cell>
          <cell r="O1082">
            <v>45.206909691291685</v>
          </cell>
          <cell r="P1082"/>
          <cell r="Q1082">
            <v>121879.13140003226</v>
          </cell>
        </row>
        <row r="1083">
          <cell r="D1083">
            <v>40163</v>
          </cell>
          <cell r="E1083" t="str">
            <v/>
          </cell>
          <cell r="F1083">
            <v>74186.356283976318</v>
          </cell>
          <cell r="G1083">
            <v>1884691.215636401</v>
          </cell>
          <cell r="H1083">
            <v>0.96647555347809055</v>
          </cell>
          <cell r="I1083">
            <v>39.873628883672311</v>
          </cell>
          <cell r="J1083">
            <v>24872146.029636394</v>
          </cell>
          <cell r="K1083">
            <v>0.96689439941875088</v>
          </cell>
          <cell r="L1083">
            <v>42.578780040433386</v>
          </cell>
          <cell r="M1083">
            <v>26111288.341642473</v>
          </cell>
          <cell r="N1083">
            <v>0.94924325627508988</v>
          </cell>
          <cell r="O1083">
            <v>45.487741843373406</v>
          </cell>
          <cell r="P1083"/>
          <cell r="Q1083">
            <v>121879.13140003226</v>
          </cell>
        </row>
        <row r="1084">
          <cell r="D1084">
            <v>40164</v>
          </cell>
          <cell r="E1084" t="str">
            <v/>
          </cell>
          <cell r="F1084">
            <v>107144.49780557879</v>
          </cell>
          <cell r="G1084">
            <v>1991835.7134419798</v>
          </cell>
          <cell r="H1084">
            <v>0.9613360821262521</v>
          </cell>
          <cell r="I1084">
            <v>40.147232465035145</v>
          </cell>
          <cell r="J1084">
            <v>24979290.527441975</v>
          </cell>
          <cell r="K1084">
            <v>0.96648041246126271</v>
          </cell>
          <cell r="L1084">
            <v>42.645798438144965</v>
          </cell>
          <cell r="M1084">
            <v>26109723.217043195</v>
          </cell>
          <cell r="N1084">
            <v>0.94908410413475197</v>
          </cell>
          <cell r="O1084">
            <v>45.514279050718052</v>
          </cell>
          <cell r="P1084"/>
          <cell r="Q1084">
            <v>121879.13140003226</v>
          </cell>
        </row>
        <row r="1085">
          <cell r="D1085">
            <v>40165</v>
          </cell>
          <cell r="E1085" t="str">
            <v/>
          </cell>
          <cell r="F1085">
            <v>85716.278308579364</v>
          </cell>
          <cell r="G1085">
            <v>2077551.9917505593</v>
          </cell>
          <cell r="H1085">
            <v>0.94700014490932594</v>
          </cell>
          <cell r="I1085">
            <v>40.920778950843214</v>
          </cell>
          <cell r="J1085">
            <v>25065006.805750553</v>
          </cell>
          <cell r="K1085">
            <v>0.96524511797791468</v>
          </cell>
          <cell r="L1085">
            <v>42.846070899987843</v>
          </cell>
          <cell r="M1085">
            <v>26089604.976384882</v>
          </cell>
          <cell r="N1085">
            <v>0.94825065623676763</v>
          </cell>
          <cell r="O1085">
            <v>45.653354255679602</v>
          </cell>
          <cell r="P1085"/>
          <cell r="Q1085">
            <v>121879.13140003226</v>
          </cell>
        </row>
        <row r="1086">
          <cell r="D1086">
            <v>40166</v>
          </cell>
          <cell r="E1086" t="str">
            <v/>
          </cell>
          <cell r="F1086">
            <v>83988.334386648014</v>
          </cell>
          <cell r="G1086">
            <v>2161540.3261372074</v>
          </cell>
          <cell r="H1086">
            <v>0.93342706840935707</v>
          </cell>
          <cell r="I1086">
            <v>41.667380942763955</v>
          </cell>
          <cell r="J1086">
            <v>25148995.140137199</v>
          </cell>
          <cell r="K1086">
            <v>0.96395513340634331</v>
          </cell>
          <cell r="L1086">
            <v>43.055680908309768</v>
          </cell>
          <cell r="M1086">
            <v>26081485.446892824</v>
          </cell>
          <cell r="N1086">
            <v>0.9478534450791829</v>
          </cell>
          <cell r="O1086">
            <v>45.719697689960448</v>
          </cell>
          <cell r="P1086"/>
          <cell r="Q1086">
            <v>121879.13140003226</v>
          </cell>
        </row>
        <row r="1087">
          <cell r="D1087">
            <v>40167</v>
          </cell>
          <cell r="E1087" t="str">
            <v/>
          </cell>
          <cell r="F1087">
            <v>72331.00997885433</v>
          </cell>
          <cell r="G1087">
            <v>2233871.3361160615</v>
          </cell>
          <cell r="H1087">
            <v>0.91642896960925935</v>
          </cell>
          <cell r="I1087">
            <v>42.622174118658421</v>
          </cell>
          <cell r="J1087">
            <v>25221326.150116052</v>
          </cell>
          <cell r="K1087">
            <v>0.96223240050919412</v>
          </cell>
          <cell r="L1087">
            <v>43.336351330150038</v>
          </cell>
          <cell r="M1087">
            <v>26060572.633077059</v>
          </cell>
          <cell r="N1087">
            <v>0.94699143595729862</v>
          </cell>
          <cell r="O1087">
            <v>45.863809642234287</v>
          </cell>
          <cell r="P1087"/>
          <cell r="Q1087">
            <v>121879.13140003226</v>
          </cell>
        </row>
        <row r="1088">
          <cell r="D1088">
            <v>40168</v>
          </cell>
          <cell r="E1088" t="str">
            <v/>
          </cell>
          <cell r="F1088">
            <v>62750.024054700152</v>
          </cell>
          <cell r="G1088">
            <v>2296621.3601707616</v>
          </cell>
          <cell r="H1088">
            <v>0.8973063776926824</v>
          </cell>
          <cell r="I1088">
            <v>43.723021111281</v>
          </cell>
          <cell r="J1088">
            <v>25284076.174170751</v>
          </cell>
          <cell r="K1088">
            <v>0.96016177689574667</v>
          </cell>
          <cell r="L1088">
            <v>43.674811745459138</v>
          </cell>
          <cell r="M1088">
            <v>26042002.904724862</v>
          </cell>
          <cell r="N1088">
            <v>0.94621474656281634</v>
          </cell>
          <cell r="O1088">
            <v>45.993816795764971</v>
          </cell>
          <cell r="P1088"/>
          <cell r="Q1088">
            <v>121879.13140003226</v>
          </cell>
        </row>
        <row r="1089">
          <cell r="D1089">
            <v>40169</v>
          </cell>
          <cell r="E1089" t="str">
            <v/>
          </cell>
          <cell r="F1089">
            <v>210071.20104894528</v>
          </cell>
          <cell r="G1089">
            <v>2506692.5612197067</v>
          </cell>
          <cell r="H1089">
            <v>0.93486530184200145</v>
          </cell>
          <cell r="I1089">
            <v>41.587608472180392</v>
          </cell>
          <cell r="J1089">
            <v>25494147.375219695</v>
          </cell>
          <cell r="K1089">
            <v>0.96367897380493184</v>
          </cell>
          <cell r="L1089">
            <v>43.100616294492646</v>
          </cell>
          <cell r="M1089">
            <v>26168397.132778861</v>
          </cell>
          <cell r="N1089">
            <v>0.95070480337747965</v>
          </cell>
          <cell r="O1089">
            <v>45.244345157971345</v>
          </cell>
          <cell r="P1089"/>
          <cell r="Q1089">
            <v>121879.13140003226</v>
          </cell>
        </row>
        <row r="1090">
          <cell r="D1090">
            <v>40170</v>
          </cell>
          <cell r="E1090" t="str">
            <v/>
          </cell>
          <cell r="F1090">
            <v>180646.72987279959</v>
          </cell>
          <cell r="G1090">
            <v>2687339.2910925061</v>
          </cell>
          <cell r="H1090">
            <v>0.95866156413321391</v>
          </cell>
          <cell r="I1090">
            <v>40.29038492409309</v>
          </cell>
          <cell r="J1090">
            <v>25674794.105092496</v>
          </cell>
          <cell r="K1090">
            <v>0.96605676706020016</v>
          </cell>
          <cell r="L1090">
            <v>42.7144321253095</v>
          </cell>
          <cell r="M1090">
            <v>26270669.72566364</v>
          </cell>
          <cell r="N1090">
            <v>0.95431764235416705</v>
          </cell>
          <cell r="O1090">
            <v>44.645069832777672</v>
          </cell>
          <cell r="P1090"/>
          <cell r="Q1090">
            <v>121879.13140003226</v>
          </cell>
        </row>
        <row r="1091">
          <cell r="D1091">
            <v>40171</v>
          </cell>
          <cell r="E1091" t="str">
            <v/>
          </cell>
          <cell r="F1091">
            <v>261565.54560901492</v>
          </cell>
          <cell r="G1091">
            <v>2948904.8367015212</v>
          </cell>
          <cell r="H1091">
            <v>1.0081384191956166</v>
          </cell>
          <cell r="I1091">
            <v>37.726485994703708</v>
          </cell>
          <cell r="J1091">
            <v>25936359.650701512</v>
          </cell>
          <cell r="K1091">
            <v>0.97144365704413682</v>
          </cell>
          <cell r="L1091">
            <v>41.845652347992512</v>
          </cell>
          <cell r="M1091">
            <v>26451393.681003202</v>
          </cell>
          <cell r="N1091">
            <v>0.96077924867824416</v>
          </cell>
          <cell r="O1091">
            <v>43.581997888922849</v>
          </cell>
          <cell r="P1091"/>
          <cell r="Q1091">
            <v>121879.13140003226</v>
          </cell>
        </row>
        <row r="1092">
          <cell r="D1092">
            <v>40172</v>
          </cell>
          <cell r="E1092" t="str">
            <v/>
          </cell>
          <cell r="F1092">
            <v>220457.32284974618</v>
          </cell>
          <cell r="G1092">
            <v>3169362.1595512675</v>
          </cell>
          <cell r="H1092">
            <v>1.0401656536749582</v>
          </cell>
          <cell r="I1092">
            <v>36.159137831533762</v>
          </cell>
          <cell r="J1092">
            <v>26156816.973551258</v>
          </cell>
          <cell r="K1092">
            <v>0.97524888108731467</v>
          </cell>
          <cell r="L1092">
            <v>41.23720348797724</v>
          </cell>
          <cell r="M1092">
            <v>26573683.633228421</v>
          </cell>
          <cell r="N1092">
            <v>0.96511722669265976</v>
          </cell>
          <cell r="O1092">
            <v>42.874835606323792</v>
          </cell>
          <cell r="P1092"/>
          <cell r="Q1092">
            <v>121879.13140003226</v>
          </cell>
        </row>
        <row r="1093">
          <cell r="D1093">
            <v>40173</v>
          </cell>
          <cell r="E1093" t="str">
            <v/>
          </cell>
          <cell r="F1093">
            <v>232804.51718714804</v>
          </cell>
          <cell r="G1093">
            <v>3402166.6767384154</v>
          </cell>
          <cell r="H1093">
            <v>1.0736256731306537</v>
          </cell>
          <cell r="I1093">
            <v>34.595722762355244</v>
          </cell>
          <cell r="J1093">
            <v>26389621.490738407</v>
          </cell>
          <cell r="K1093">
            <v>0.97947795680275551</v>
          </cell>
          <cell r="L1093">
            <v>40.56621352586258</v>
          </cell>
          <cell r="M1093">
            <v>26763564.528790109</v>
          </cell>
          <cell r="N1093">
            <v>0.97190881073230107</v>
          </cell>
          <cell r="O1093">
            <v>41.7786718343921</v>
          </cell>
          <cell r="P1093"/>
          <cell r="Q1093">
            <v>121879.13140003226</v>
          </cell>
        </row>
        <row r="1094">
          <cell r="D1094">
            <v>40174</v>
          </cell>
          <cell r="E1094" t="str">
            <v/>
          </cell>
          <cell r="F1094">
            <v>202453.70298478374</v>
          </cell>
          <cell r="G1094">
            <v>3604620.3797231992</v>
          </cell>
          <cell r="H1094">
            <v>1.0953840659569327</v>
          </cell>
          <cell r="I1094">
            <v>33.618222363469485</v>
          </cell>
          <cell r="J1094">
            <v>26592075.193723191</v>
          </cell>
          <cell r="K1094">
            <v>0.98254751421462638</v>
          </cell>
          <cell r="L1094">
            <v>40.0827151847027</v>
          </cell>
          <cell r="M1094">
            <v>26893273.971681263</v>
          </cell>
          <cell r="N1094">
            <v>0.97651406445995792</v>
          </cell>
          <cell r="O1094">
            <v>41.043265394678976</v>
          </cell>
          <cell r="P1094"/>
          <cell r="Q1094">
            <v>121879.13140003226</v>
          </cell>
        </row>
        <row r="1095">
          <cell r="D1095">
            <v>40175</v>
          </cell>
          <cell r="E1095" t="str">
            <v/>
          </cell>
          <cell r="F1095">
            <v>424917.87095536524</v>
          </cell>
          <cell r="G1095">
            <v>4029538.2506785644</v>
          </cell>
          <cell r="H1095">
            <v>1.1807770430282141</v>
          </cell>
          <cell r="I1095">
            <v>30.062503217688853</v>
          </cell>
          <cell r="J1095">
            <v>27016993.064678557</v>
          </cell>
          <cell r="K1095">
            <v>0.9937725018726461</v>
          </cell>
          <cell r="L1095">
            <v>38.340637877000162</v>
          </cell>
          <cell r="M1095">
            <v>27268346.015381798</v>
          </cell>
          <cell r="N1095">
            <v>0.9900266604849538</v>
          </cell>
          <cell r="O1095">
            <v>38.924005377380347</v>
          </cell>
          <cell r="P1095"/>
          <cell r="Q1095">
            <v>121879.13140003226</v>
          </cell>
        </row>
        <row r="1096">
          <cell r="D1096">
            <v>40176</v>
          </cell>
          <cell r="E1096" t="str">
            <v/>
          </cell>
          <cell r="F1096">
            <v>464198.6745528336</v>
          </cell>
          <cell r="G1096">
            <v>4493736.9252313981</v>
          </cell>
          <cell r="H1096">
            <v>1.2713944045846173</v>
          </cell>
          <cell r="I1096">
            <v>26.736345581541553</v>
          </cell>
          <cell r="J1096">
            <v>27481191.739231389</v>
          </cell>
          <cell r="K1096">
            <v>1.0063357195797884</v>
          </cell>
          <cell r="L1096">
            <v>36.441276866517768</v>
          </cell>
          <cell r="M1096">
            <v>27634208.259529989</v>
          </cell>
          <cell r="N1096">
            <v>1.0032020064296352</v>
          </cell>
          <cell r="O1096">
            <v>36.915862398520929</v>
          </cell>
          <cell r="P1096"/>
          <cell r="Q1096">
            <v>121879.13140003226</v>
          </cell>
        </row>
        <row r="1097">
          <cell r="D1097">
            <v>40177</v>
          </cell>
          <cell r="E1097" t="str">
            <v/>
          </cell>
          <cell r="F1097">
            <v>489597.09243432415</v>
          </cell>
          <cell r="G1097">
            <v>4983334.0176657224</v>
          </cell>
          <cell r="H1097">
            <v>1.3629169490630839</v>
          </cell>
          <cell r="I1097">
            <v>23.788334883019214</v>
          </cell>
          <cell r="J1097">
            <v>27970788.831665713</v>
          </cell>
          <cell r="K1097">
            <v>1.0197132276930923</v>
          </cell>
          <cell r="L1097">
            <v>34.480056415896584</v>
          </cell>
          <cell r="M1097">
            <v>28076592.794024546</v>
          </cell>
          <cell r="N1097">
            <v>1.0191522001393791</v>
          </cell>
          <cell r="O1097">
            <v>34.566107183656534</v>
          </cell>
          <cell r="P1097"/>
          <cell r="Q1097">
            <v>121879.13140003226</v>
          </cell>
        </row>
        <row r="1098">
          <cell r="D1098">
            <v>40178</v>
          </cell>
          <cell r="E1098" t="str">
            <v>*</v>
          </cell>
          <cell r="F1098">
            <v>440079.33533427643</v>
          </cell>
          <cell r="G1098">
            <v>5423413.3529999992</v>
          </cell>
          <cell r="H1098">
            <v>1.43542882057874</v>
          </cell>
          <cell r="I1098">
            <v>21.711536911110898</v>
          </cell>
          <cell r="J1098">
            <v>28410868.166999988</v>
          </cell>
          <cell r="K1098">
            <v>1.0311751302800884</v>
          </cell>
          <cell r="L1098">
            <v>32.851773124256688</v>
          </cell>
          <cell r="M1098">
            <v>28410868.166999988</v>
          </cell>
          <cell r="N1098">
            <v>1.0311751302800884</v>
          </cell>
          <cell r="O1098">
            <v>32.856267097803858</v>
          </cell>
          <cell r="P1098"/>
          <cell r="Q1098">
            <v>121879.13140003226</v>
          </cell>
        </row>
        <row r="1099">
          <cell r="D1099">
            <v>40179</v>
          </cell>
          <cell r="E1099" t="str">
            <v/>
          </cell>
          <cell r="F1099">
            <v>344470.5900999998</v>
          </cell>
          <cell r="G1099">
            <v>344470.5900999998</v>
          </cell>
          <cell r="H1099">
            <v>2.730382873046143</v>
          </cell>
          <cell r="I1099">
            <v>2.9402690138024878</v>
          </cell>
          <cell r="J1099">
            <v>344470.5900999998</v>
          </cell>
          <cell r="K1099">
            <v>2.730382873046143</v>
          </cell>
          <cell r="L1099">
            <v>2.9402690138024878</v>
          </cell>
          <cell r="M1099">
            <v>28679313.623676192</v>
          </cell>
          <cell r="N1099">
            <v>1.0407385576388191</v>
          </cell>
          <cell r="O1099">
            <v>31.568294091748474</v>
          </cell>
          <cell r="P1099"/>
          <cell r="Q1099">
            <v>126162.009548387</v>
          </cell>
        </row>
        <row r="1100">
          <cell r="D1100">
            <v>40180</v>
          </cell>
          <cell r="E1100" t="str">
            <v/>
          </cell>
          <cell r="F1100">
            <v>291015.46909999964</v>
          </cell>
          <cell r="G1100">
            <v>635486.05919999944</v>
          </cell>
          <cell r="H1100">
            <v>2.5185317730543564</v>
          </cell>
          <cell r="I1100">
            <v>3.8826616624392352</v>
          </cell>
          <cell r="J1100">
            <v>635486.05919999944</v>
          </cell>
          <cell r="K1100">
            <v>2.5185317730543564</v>
          </cell>
          <cell r="L1100">
            <v>3.8826616624392352</v>
          </cell>
          <cell r="M1100">
            <v>28896856.760092679</v>
          </cell>
          <cell r="N1100">
            <v>1.0484518150040525</v>
          </cell>
          <cell r="O1100">
            <v>30.431699658811805</v>
          </cell>
          <cell r="P1100"/>
          <cell r="Q1100">
            <v>126162.009548387</v>
          </cell>
        </row>
        <row r="1101">
          <cell r="D1101">
            <v>40181</v>
          </cell>
          <cell r="E1101" t="str">
            <v/>
          </cell>
          <cell r="F1101">
            <v>317749.0115999995</v>
          </cell>
          <cell r="G1101">
            <v>953235.07079999894</v>
          </cell>
          <cell r="H1101">
            <v>2.5185475781291728</v>
          </cell>
          <cell r="I1101">
            <v>3.8825798538397627</v>
          </cell>
          <cell r="J1101">
            <v>953235.07079999894</v>
          </cell>
          <cell r="K1101">
            <v>2.5185475781291728</v>
          </cell>
          <cell r="L1101">
            <v>3.8825798538397627</v>
          </cell>
          <cell r="M1101">
            <v>29130050.060968757</v>
          </cell>
          <cell r="N1101">
            <v>1.0567301381560656</v>
          </cell>
          <cell r="O1101">
            <v>29.241575687072661</v>
          </cell>
          <cell r="P1101"/>
          <cell r="Q1101">
            <v>126162.009548387</v>
          </cell>
        </row>
        <row r="1102">
          <cell r="D1102">
            <v>40182</v>
          </cell>
          <cell r="E1102" t="str">
            <v/>
          </cell>
          <cell r="F1102">
            <v>418395.94400000008</v>
          </cell>
          <cell r="G1102">
            <v>1371631.0147999991</v>
          </cell>
          <cell r="H1102">
            <v>2.7179953373244592</v>
          </cell>
          <cell r="I1102">
            <v>2.9877444322478963</v>
          </cell>
          <cell r="J1102">
            <v>1371631.0147999991</v>
          </cell>
          <cell r="K1102">
            <v>2.7179953373244592</v>
          </cell>
          <cell r="L1102">
            <v>2.9877444322478963</v>
          </cell>
          <cell r="M1102">
            <v>29473760.036972567</v>
          </cell>
          <cell r="N1102">
            <v>1.0690140452057177</v>
          </cell>
          <cell r="O1102">
            <v>27.533040754706985</v>
          </cell>
          <cell r="P1102"/>
          <cell r="Q1102">
            <v>126162.009548387</v>
          </cell>
        </row>
        <row r="1103">
          <cell r="D1103">
            <v>40183</v>
          </cell>
          <cell r="E1103" t="str">
            <v/>
          </cell>
          <cell r="F1103">
            <v>307456.32390000019</v>
          </cell>
          <cell r="G1103">
            <v>1679087.3386999993</v>
          </cell>
          <cell r="H1103">
            <v>2.6617954877391483</v>
          </cell>
          <cell r="I1103">
            <v>3.2141284617759114</v>
          </cell>
          <cell r="J1103">
            <v>1679087.3386999993</v>
          </cell>
          <cell r="K1103">
            <v>2.6617954877391483</v>
          </cell>
          <cell r="L1103">
            <v>3.2141284617759114</v>
          </cell>
          <cell r="M1103">
            <v>29695144.808124091</v>
          </cell>
          <cell r="N1103">
            <v>1.0768577385066962</v>
          </cell>
          <cell r="O1103">
            <v>26.478299360374191</v>
          </cell>
          <cell r="P1103"/>
          <cell r="Q1103">
            <v>126162.009548387</v>
          </cell>
        </row>
        <row r="1104">
          <cell r="D1104">
            <v>40184</v>
          </cell>
          <cell r="E1104" t="str">
            <v/>
          </cell>
          <cell r="F1104">
            <v>298179.83499999985</v>
          </cell>
          <cell r="G1104">
            <v>1977267.1736999992</v>
          </cell>
          <cell r="H1104">
            <v>2.6120741903973035</v>
          </cell>
          <cell r="I1104">
            <v>3.4304194199395344</v>
          </cell>
          <cell r="J1104">
            <v>1977267.1736999992</v>
          </cell>
          <cell r="K1104">
            <v>2.6120741903973035</v>
          </cell>
          <cell r="L1104">
            <v>3.4304194199395344</v>
          </cell>
          <cell r="M1104">
            <v>29933740.995240707</v>
          </cell>
          <cell r="N1104">
            <v>1.0853227670462862</v>
          </cell>
          <cell r="O1104">
            <v>25.371832742746324</v>
          </cell>
          <cell r="P1104"/>
          <cell r="Q1104">
            <v>126162.009548387</v>
          </cell>
        </row>
        <row r="1105">
          <cell r="D1105">
            <v>40185</v>
          </cell>
          <cell r="E1105" t="str">
            <v/>
          </cell>
          <cell r="F1105">
            <v>264175.66930000065</v>
          </cell>
          <cell r="G1105">
            <v>2241442.8429999999</v>
          </cell>
          <cell r="H1105">
            <v>2.5380550101792929</v>
          </cell>
          <cell r="I1105">
            <v>3.783053799940761</v>
          </cell>
          <cell r="J1105">
            <v>2241442.8429999999</v>
          </cell>
          <cell r="K1105">
            <v>2.5380550101792929</v>
          </cell>
          <cell r="L1105">
            <v>3.783053799940761</v>
          </cell>
          <cell r="M1105">
            <v>30128002.550250262</v>
          </cell>
          <cell r="N1105">
            <v>1.0921776880945708</v>
          </cell>
          <cell r="O1105">
            <v>24.500064933376986</v>
          </cell>
          <cell r="P1105"/>
          <cell r="Q1105">
            <v>126162.009548387</v>
          </cell>
        </row>
        <row r="1106">
          <cell r="D1106">
            <v>40186</v>
          </cell>
          <cell r="E1106" t="str">
            <v/>
          </cell>
          <cell r="F1106">
            <v>161785.4758999997</v>
          </cell>
          <cell r="G1106">
            <v>2403228.3188999994</v>
          </cell>
          <cell r="H1106">
            <v>2.381093491914346</v>
          </cell>
          <cell r="I1106">
            <v>4.6722948423500892</v>
          </cell>
          <cell r="J1106">
            <v>2403228.3188999994</v>
          </cell>
          <cell r="K1106">
            <v>2.381093491914346</v>
          </cell>
          <cell r="L1106">
            <v>4.6722948423500892</v>
          </cell>
          <cell r="M1106">
            <v>30223768.095039431</v>
          </cell>
          <cell r="N1106">
            <v>1.095460256356048</v>
          </cell>
          <cell r="O1106">
            <v>24.090285274117541</v>
          </cell>
          <cell r="P1106"/>
          <cell r="Q1106">
            <v>126162.009548387</v>
          </cell>
        </row>
        <row r="1107">
          <cell r="D1107">
            <v>40187</v>
          </cell>
          <cell r="E1107" t="str">
            <v/>
          </cell>
          <cell r="F1107">
            <v>174087.12180000031</v>
          </cell>
          <cell r="G1107">
            <v>2577315.4406999997</v>
          </cell>
          <cell r="H1107">
            <v>2.2698463929442161</v>
          </cell>
          <cell r="I1107">
            <v>5.4430276907440174</v>
          </cell>
          <cell r="J1107">
            <v>2577315.4406999997</v>
          </cell>
          <cell r="K1107">
            <v>2.2698463929442161</v>
          </cell>
          <cell r="L1107">
            <v>5.4430276907440174</v>
          </cell>
          <cell r="M1107">
            <v>30335517.631573126</v>
          </cell>
          <cell r="N1107">
            <v>1.0993209317295516</v>
          </cell>
          <cell r="O1107">
            <v>23.614692207825094</v>
          </cell>
          <cell r="P1107"/>
          <cell r="Q1107">
            <v>126162.009548387</v>
          </cell>
        </row>
        <row r="1108">
          <cell r="D1108">
            <v>40188</v>
          </cell>
          <cell r="E1108" t="str">
            <v/>
          </cell>
          <cell r="F1108">
            <v>155798.85130000024</v>
          </cell>
          <cell r="G1108">
            <v>2733114.2919999999</v>
          </cell>
          <cell r="H1108">
            <v>2.1663528520063458</v>
          </cell>
          <cell r="I1108">
            <v>6.288382691001015</v>
          </cell>
          <cell r="J1108">
            <v>2733114.2919999999</v>
          </cell>
          <cell r="K1108">
            <v>2.1663528520063458</v>
          </cell>
          <cell r="L1108">
            <v>6.288382691001015</v>
          </cell>
          <cell r="M1108">
            <v>30439397.325849973</v>
          </cell>
          <cell r="N1108">
            <v>1.1028951312843842</v>
          </cell>
          <cell r="O1108">
            <v>23.180503872532377</v>
          </cell>
          <cell r="P1108"/>
          <cell r="Q1108">
            <v>126162.009548387</v>
          </cell>
        </row>
        <row r="1109">
          <cell r="D1109">
            <v>40189</v>
          </cell>
          <cell r="E1109" t="str">
            <v/>
          </cell>
          <cell r="F1109">
            <v>164742.34749999992</v>
          </cell>
          <cell r="G1109">
            <v>2897856.6394999996</v>
          </cell>
          <cell r="H1109">
            <v>2.0881207712594354</v>
          </cell>
          <cell r="I1109">
            <v>7.0240603179885008</v>
          </cell>
          <cell r="J1109">
            <v>2897856.6394999996</v>
          </cell>
          <cell r="K1109">
            <v>2.0881207712594354</v>
          </cell>
          <cell r="L1109">
            <v>7.0240603179885008</v>
          </cell>
          <cell r="M1109">
            <v>30552242.76405026</v>
          </cell>
          <cell r="N1109">
            <v>1.1067928932298232</v>
          </cell>
          <cell r="O1109">
            <v>22.713696717685174</v>
          </cell>
          <cell r="P1109"/>
          <cell r="Q1109">
            <v>126162.009548387</v>
          </cell>
        </row>
        <row r="1110">
          <cell r="D1110">
            <v>40190</v>
          </cell>
          <cell r="E1110" t="str">
            <v/>
          </cell>
          <cell r="F1110">
            <v>245785.28339999955</v>
          </cell>
          <cell r="G1110">
            <v>3143641.9228999992</v>
          </cell>
          <cell r="H1110">
            <v>2.0764583663451637</v>
          </cell>
          <cell r="I1110">
            <v>7.1416697564368743</v>
          </cell>
          <cell r="J1110">
            <v>3143641.9228999992</v>
          </cell>
          <cell r="K1110">
            <v>2.0764583663451637</v>
          </cell>
          <cell r="L1110">
            <v>7.1416697564368743</v>
          </cell>
          <cell r="M1110">
            <v>30738737.312393829</v>
          </cell>
          <cell r="N1110">
            <v>1.1133568813281585</v>
          </cell>
          <cell r="O1110">
            <v>21.943291447836422</v>
          </cell>
          <cell r="P1110"/>
          <cell r="Q1110">
            <v>126162.009548387</v>
          </cell>
        </row>
        <row r="1111">
          <cell r="D1111">
            <v>40191</v>
          </cell>
          <cell r="E1111" t="str">
            <v/>
          </cell>
          <cell r="F1111">
            <v>307659.6573000013</v>
          </cell>
          <cell r="G1111">
            <v>3451301.5802000007</v>
          </cell>
          <cell r="H1111">
            <v>2.1043160131072582</v>
          </cell>
          <cell r="I1111">
            <v>6.8642761299646304</v>
          </cell>
          <cell r="J1111">
            <v>3451301.5802000007</v>
          </cell>
          <cell r="K1111">
            <v>2.1043160131072582</v>
          </cell>
          <cell r="L1111">
            <v>6.8642761299646304</v>
          </cell>
          <cell r="M1111">
            <v>30983510.272425808</v>
          </cell>
          <cell r="N1111">
            <v>1.1220290859854349</v>
          </cell>
          <cell r="O1111">
            <v>20.955523735584602</v>
          </cell>
          <cell r="P1111"/>
          <cell r="Q1111">
            <v>126162.009548387</v>
          </cell>
        </row>
        <row r="1112">
          <cell r="D1112">
            <v>40192</v>
          </cell>
          <cell r="E1112" t="str">
            <v/>
          </cell>
          <cell r="F1112">
            <v>378986.30849999853</v>
          </cell>
          <cell r="G1112">
            <v>3830287.8886999991</v>
          </cell>
          <cell r="H1112">
            <v>2.1685766819136547</v>
          </cell>
          <cell r="I1112">
            <v>6.268756269849729</v>
          </cell>
          <cell r="J1112">
            <v>3830287.8886999991</v>
          </cell>
          <cell r="K1112">
            <v>2.1685766819136547</v>
          </cell>
          <cell r="L1112">
            <v>6.268756269849729</v>
          </cell>
          <cell r="M1112">
            <v>31300418.741404787</v>
          </cell>
          <cell r="N1112">
            <v>1.1333101479774725</v>
          </cell>
          <cell r="O1112">
            <v>19.721354037554928</v>
          </cell>
          <cell r="P1112"/>
          <cell r="Q1112">
            <v>126162.009548387</v>
          </cell>
        </row>
        <row r="1113">
          <cell r="D1113">
            <v>40193</v>
          </cell>
          <cell r="E1113" t="str">
            <v/>
          </cell>
          <cell r="F1113">
            <v>322894.60180000064</v>
          </cell>
          <cell r="G1113">
            <v>4153182.4904999998</v>
          </cell>
          <cell r="H1113">
            <v>2.1946292207228075</v>
          </cell>
          <cell r="I1113">
            <v>6.0438134517881821</v>
          </cell>
          <cell r="J1113">
            <v>4153182.4904999998</v>
          </cell>
          <cell r="K1113">
            <v>2.1946292207228075</v>
          </cell>
          <cell r="L1113">
            <v>6.0438134517881821</v>
          </cell>
          <cell r="M1113">
            <v>31559883.461751305</v>
          </cell>
          <cell r="N1113">
            <v>1.1425077851002861</v>
          </cell>
          <cell r="O1113">
            <v>18.757034243898161</v>
          </cell>
          <cell r="P1113"/>
          <cell r="Q1113">
            <v>126162.009548387</v>
          </cell>
        </row>
        <row r="1114">
          <cell r="D1114">
            <v>40194</v>
          </cell>
          <cell r="E1114" t="str">
            <v/>
          </cell>
          <cell r="F1114">
            <v>267625.06299999915</v>
          </cell>
          <cell r="G1114">
            <v>4420807.5534999985</v>
          </cell>
          <cell r="H1114">
            <v>2.1900449515888551</v>
          </cell>
          <cell r="I1114">
            <v>6.0827379293050265</v>
          </cell>
          <cell r="J1114">
            <v>4420807.5534999985</v>
          </cell>
          <cell r="K1114">
            <v>2.1900449515888551</v>
          </cell>
          <cell r="L1114">
            <v>6.0827379293050265</v>
          </cell>
          <cell r="M1114">
            <v>31769806.159719862</v>
          </cell>
          <cell r="N1114">
            <v>1.1499090775568894</v>
          </cell>
          <cell r="O1114">
            <v>18.007995458106308</v>
          </cell>
          <cell r="P1114"/>
          <cell r="Q1114">
            <v>126162.009548387</v>
          </cell>
        </row>
        <row r="1115">
          <cell r="D1115">
            <v>40195</v>
          </cell>
          <cell r="E1115" t="str">
            <v/>
          </cell>
          <cell r="F1115">
            <v>274451.86320000084</v>
          </cell>
          <cell r="G1115">
            <v>4695259.416699999</v>
          </cell>
          <cell r="H1115">
            <v>2.1891830304762987</v>
          </cell>
          <cell r="I1115">
            <v>6.0900873733001681</v>
          </cell>
          <cell r="J1115">
            <v>4695259.416699999</v>
          </cell>
          <cell r="K1115">
            <v>2.1891830304762987</v>
          </cell>
          <cell r="L1115">
            <v>6.0900873733001681</v>
          </cell>
          <cell r="M1115">
            <v>31991784.303228229</v>
          </cell>
          <cell r="N1115">
            <v>1.1577440918506534</v>
          </cell>
          <cell r="O1115">
            <v>17.240863953858764</v>
          </cell>
          <cell r="P1115"/>
          <cell r="Q1115">
            <v>126162.009548387</v>
          </cell>
        </row>
        <row r="1116">
          <cell r="D1116">
            <v>40196</v>
          </cell>
          <cell r="E1116" t="str">
            <v/>
          </cell>
          <cell r="F1116">
            <v>302117.0373000009</v>
          </cell>
          <cell r="G1116">
            <v>4997376.4539999999</v>
          </cell>
          <cell r="H1116">
            <v>2.2005992629321733</v>
          </cell>
          <cell r="I1116">
            <v>5.9935356680898222</v>
          </cell>
          <cell r="J1116">
            <v>4997376.4539999999</v>
          </cell>
          <cell r="K1116">
            <v>2.2005992629321733</v>
          </cell>
          <cell r="L1116">
            <v>5.9935356680898222</v>
          </cell>
          <cell r="M1116">
            <v>32242547.550034199</v>
          </cell>
          <cell r="N1116">
            <v>1.1666179257077143</v>
          </cell>
          <cell r="O1116">
            <v>16.4035583027893</v>
          </cell>
          <cell r="P1116"/>
          <cell r="Q1116">
            <v>126162.009548387</v>
          </cell>
        </row>
        <row r="1117">
          <cell r="D1117">
            <v>40197</v>
          </cell>
          <cell r="E1117" t="str">
            <v/>
          </cell>
          <cell r="F1117">
            <v>264152.18169999984</v>
          </cell>
          <cell r="G1117">
            <v>5261528.6356999995</v>
          </cell>
          <cell r="H1117">
            <v>2.1949758153422239</v>
          </cell>
          <cell r="I1117">
            <v>6.0408817991991821</v>
          </cell>
          <cell r="J1117">
            <v>5261528.6356999995</v>
          </cell>
          <cell r="K1117">
            <v>2.1949758153422239</v>
          </cell>
          <cell r="L1117">
            <v>6.0408817991991821</v>
          </cell>
          <cell r="M1117">
            <v>32430228.774122786</v>
          </cell>
          <cell r="N1117">
            <v>1.1732066270288348</v>
          </cell>
          <cell r="O1117">
            <v>15.803177735743223</v>
          </cell>
          <cell r="P1117"/>
          <cell r="Q1117">
            <v>126162.009548387</v>
          </cell>
        </row>
        <row r="1118">
          <cell r="D1118">
            <v>40198</v>
          </cell>
          <cell r="E1118" t="str">
            <v/>
          </cell>
          <cell r="F1118">
            <v>233016.6072999993</v>
          </cell>
          <cell r="G1118">
            <v>5494545.2429999989</v>
          </cell>
          <cell r="H1118">
            <v>2.1775751918776596</v>
          </cell>
          <cell r="I1118">
            <v>6.1900296461120607</v>
          </cell>
          <cell r="J1118">
            <v>5494545.2429999989</v>
          </cell>
          <cell r="K1118">
            <v>2.1775751918776596</v>
          </cell>
          <cell r="L1118">
            <v>6.1900296461120607</v>
          </cell>
          <cell r="M1118">
            <v>32578778.794654462</v>
          </cell>
          <cell r="N1118">
            <v>1.1783776797747494</v>
          </cell>
          <cell r="O1118">
            <v>15.344493712898</v>
          </cell>
          <cell r="P1118"/>
          <cell r="Q1118">
            <v>126162.009548387</v>
          </cell>
        </row>
        <row r="1119">
          <cell r="D1119">
            <v>40199</v>
          </cell>
          <cell r="E1119" t="str">
            <v/>
          </cell>
          <cell r="F1119">
            <v>224243.29419999939</v>
          </cell>
          <cell r="G1119">
            <v>5718788.5371999983</v>
          </cell>
          <cell r="H1119">
            <v>2.1585203394508872</v>
          </cell>
          <cell r="I1119">
            <v>6.3580523801559652</v>
          </cell>
          <cell r="J1119">
            <v>5718788.5371999983</v>
          </cell>
          <cell r="K1119">
            <v>2.1585203394508872</v>
          </cell>
          <cell r="L1119">
            <v>6.3580523801559652</v>
          </cell>
          <cell r="M1119">
            <v>32705939.991632104</v>
          </cell>
          <cell r="N1119">
            <v>1.1827734493121176</v>
          </cell>
          <cell r="O1119">
            <v>14.963121116410417</v>
          </cell>
          <cell r="P1119"/>
          <cell r="Q1119">
            <v>126162.009548387</v>
          </cell>
        </row>
        <row r="1120">
          <cell r="D1120">
            <v>40200</v>
          </cell>
          <cell r="E1120" t="str">
            <v/>
          </cell>
          <cell r="F1120">
            <v>196728.75240000096</v>
          </cell>
          <cell r="G1120">
            <v>5915517.2895999989</v>
          </cell>
          <cell r="H1120">
            <v>2.1312846116654964</v>
          </cell>
          <cell r="I1120">
            <v>6.6070472119451491</v>
          </cell>
          <cell r="J1120">
            <v>5915517.2895999989</v>
          </cell>
          <cell r="K1120">
            <v>2.1312846116654964</v>
          </cell>
          <cell r="L1120">
            <v>6.6070472119451491</v>
          </cell>
          <cell r="M1120">
            <v>32783353.290272038</v>
          </cell>
          <cell r="N1120">
            <v>1.1853689385598098</v>
          </cell>
          <cell r="O1120">
            <v>14.741586918112104</v>
          </cell>
          <cell r="P1120"/>
          <cell r="Q1120">
            <v>126162.009548387</v>
          </cell>
        </row>
        <row r="1121">
          <cell r="D1121">
            <v>40201</v>
          </cell>
          <cell r="E1121" t="str">
            <v/>
          </cell>
          <cell r="F1121">
            <v>195517.90289999906</v>
          </cell>
          <cell r="G1121">
            <v>6111035.192499998</v>
          </cell>
          <cell r="H1121">
            <v>2.1059999221136816</v>
          </cell>
          <cell r="I1121">
            <v>6.8478945624915966</v>
          </cell>
          <cell r="J1121">
            <v>6111035.192499998</v>
          </cell>
          <cell r="K1121">
            <v>2.1059999221136816</v>
          </cell>
          <cell r="L1121">
            <v>6.8478945624915966</v>
          </cell>
          <cell r="M1121">
            <v>32779178.200168625</v>
          </cell>
          <cell r="N1121">
            <v>1.1850139979204262</v>
          </cell>
          <cell r="O1121">
            <v>14.771723407434701</v>
          </cell>
          <cell r="P1121"/>
          <cell r="Q1121">
            <v>126162.009548387</v>
          </cell>
        </row>
        <row r="1122">
          <cell r="D1122">
            <v>40202</v>
          </cell>
          <cell r="E1122" t="str">
            <v/>
          </cell>
          <cell r="F1122">
            <v>187641.46770000024</v>
          </cell>
          <cell r="G1122">
            <v>6298676.6601999979</v>
          </cell>
          <cell r="H1122">
            <v>2.0802209934759395</v>
          </cell>
          <cell r="I1122">
            <v>7.1034893697970229</v>
          </cell>
          <cell r="J1122">
            <v>6298676.6601999979</v>
          </cell>
          <cell r="K1122">
            <v>2.0802209934759395</v>
          </cell>
          <cell r="L1122">
            <v>7.1034893697970229</v>
          </cell>
          <cell r="M1122">
            <v>32714445.988902871</v>
          </cell>
          <cell r="N1122">
            <v>1.1824703299234967</v>
          </cell>
          <cell r="O1122">
            <v>14.989169435024962</v>
          </cell>
          <cell r="P1122"/>
          <cell r="Q1122">
            <v>126162.009548387</v>
          </cell>
        </row>
        <row r="1123">
          <cell r="D1123">
            <v>40203</v>
          </cell>
          <cell r="E1123" t="str">
            <v/>
          </cell>
          <cell r="F1123">
            <v>177635.13670000085</v>
          </cell>
          <cell r="G1123">
            <v>6476311.7968999986</v>
          </cell>
          <cell r="H1123">
            <v>2.0533318453257943</v>
          </cell>
          <cell r="I1123">
            <v>7.3813811071606672</v>
          </cell>
          <cell r="J1123">
            <v>6476311.7968999986</v>
          </cell>
          <cell r="K1123">
            <v>2.0533318453257943</v>
          </cell>
          <cell r="L1123">
            <v>7.3813811071606672</v>
          </cell>
          <cell r="M1123">
            <v>32659327.630755484</v>
          </cell>
          <cell r="N1123">
            <v>1.1802749720692483</v>
          </cell>
          <cell r="O1123">
            <v>15.178929367742032</v>
          </cell>
          <cell r="P1123"/>
          <cell r="Q1123">
            <v>126162.009548387</v>
          </cell>
        </row>
        <row r="1124">
          <cell r="D1124">
            <v>40204</v>
          </cell>
          <cell r="E1124" t="str">
            <v/>
          </cell>
          <cell r="F1124">
            <v>165854.50389999975</v>
          </cell>
          <cell r="G1124">
            <v>6642166.3007999985</v>
          </cell>
          <cell r="H1124">
            <v>2.0249196692461844</v>
          </cell>
          <cell r="I1124">
            <v>7.6881287576303414</v>
          </cell>
          <cell r="J1124">
            <v>6642166.3007999985</v>
          </cell>
          <cell r="K1124">
            <v>2.0249196692461844</v>
          </cell>
          <cell r="L1124">
            <v>7.6881287576303414</v>
          </cell>
          <cell r="M1124">
            <v>32608121.737486579</v>
          </cell>
          <cell r="N1124">
            <v>1.1782217376695991</v>
          </cell>
          <cell r="O1124">
            <v>15.358166666366046</v>
          </cell>
          <cell r="P1124"/>
          <cell r="Q1124">
            <v>126162.009548387</v>
          </cell>
        </row>
        <row r="1125">
          <cell r="D1125">
            <v>40205</v>
          </cell>
          <cell r="E1125" t="str">
            <v/>
          </cell>
          <cell r="F1125">
            <v>156180.1279000004</v>
          </cell>
          <cell r="G1125">
            <v>6798346.4286999991</v>
          </cell>
          <cell r="H1125">
            <v>1.995772018626581</v>
          </cell>
          <cell r="I1125">
            <v>8.0175118618197381</v>
          </cell>
          <cell r="J1125">
            <v>6798346.4286999991</v>
          </cell>
          <cell r="K1125">
            <v>1.995772018626581</v>
          </cell>
          <cell r="L1125">
            <v>8.0175118618197381</v>
          </cell>
          <cell r="M1125">
            <v>32558859.806900579</v>
          </cell>
          <cell r="N1125">
            <v>1.1762394381927899</v>
          </cell>
          <cell r="O1125">
            <v>15.532836127638083</v>
          </cell>
          <cell r="P1125"/>
          <cell r="Q1125">
            <v>126162.009548387</v>
          </cell>
        </row>
        <row r="1126">
          <cell r="D1126">
            <v>40206</v>
          </cell>
          <cell r="E1126" t="str">
            <v/>
          </cell>
          <cell r="F1126">
            <v>145699.77899999902</v>
          </cell>
          <cell r="G1126">
            <v>6944046.2076999983</v>
          </cell>
          <cell r="H1126">
            <v>1.9657395373040858</v>
          </cell>
          <cell r="I1126">
            <v>8.3732593222767271</v>
          </cell>
          <cell r="J1126">
            <v>6944046.2076999983</v>
          </cell>
          <cell r="K1126">
            <v>1.9657395373040858</v>
          </cell>
          <cell r="L1126">
            <v>8.3732593222767271</v>
          </cell>
          <cell r="M1126">
            <v>32497347.192518096</v>
          </cell>
          <cell r="N1126">
            <v>1.1738153215488976</v>
          </cell>
          <cell r="O1126">
            <v>15.748616859866116</v>
          </cell>
          <cell r="P1126"/>
          <cell r="Q1126">
            <v>126162.009548387</v>
          </cell>
        </row>
        <row r="1127">
          <cell r="D1127">
            <v>40207</v>
          </cell>
          <cell r="E1127" t="str">
            <v/>
          </cell>
          <cell r="F1127">
            <v>139314.47779999973</v>
          </cell>
          <cell r="G1127">
            <v>7083360.6854999978</v>
          </cell>
          <cell r="H1127">
            <v>1.936033023060721</v>
          </cell>
          <cell r="I1127">
            <v>8.7423379834251858</v>
          </cell>
          <cell r="J1127">
            <v>7083360.6854999978</v>
          </cell>
          <cell r="K1127">
            <v>1.936033023060721</v>
          </cell>
          <cell r="L1127">
            <v>8.7423379834251858</v>
          </cell>
          <cell r="M1127">
            <v>32418947.58248385</v>
          </cell>
          <cell r="N1127">
            <v>1.170782179234193</v>
          </cell>
          <cell r="O1127">
            <v>16.022009421264372</v>
          </cell>
          <cell r="P1127"/>
          <cell r="Q1127">
            <v>126162.009548387</v>
          </cell>
        </row>
        <row r="1128">
          <cell r="D1128">
            <v>40208</v>
          </cell>
          <cell r="E1128" t="str">
            <v/>
          </cell>
          <cell r="F1128">
            <v>149606.88430000114</v>
          </cell>
          <cell r="G1128">
            <v>7232967.5697999988</v>
          </cell>
          <cell r="H1128">
            <v>1.9110263054336056</v>
          </cell>
          <cell r="I1128">
            <v>9.0669390875941609</v>
          </cell>
          <cell r="J1128">
            <v>7232967.5697999988</v>
          </cell>
          <cell r="K1128">
            <v>1.9110263054336056</v>
          </cell>
          <cell r="L1128">
            <v>9.0669390875941609</v>
          </cell>
          <cell r="M1128">
            <v>32359614.518457763</v>
          </cell>
          <cell r="N1128">
            <v>1.1684385330998559</v>
          </cell>
          <cell r="O1128">
            <v>16.235858658675983</v>
          </cell>
          <cell r="P1128"/>
          <cell r="Q1128">
            <v>126162.009548387</v>
          </cell>
        </row>
        <row r="1129">
          <cell r="D1129">
            <v>40209</v>
          </cell>
          <cell r="E1129" t="str">
            <v>*</v>
          </cell>
          <cell r="F1129">
            <v>141412.81549999956</v>
          </cell>
          <cell r="G1129">
            <v>7374380.3852999983</v>
          </cell>
          <cell r="H1129">
            <v>1.8855378024416161</v>
          </cell>
          <cell r="I1129">
            <v>9.411497896662901</v>
          </cell>
          <cell r="J1129">
            <v>7374380.3852999983</v>
          </cell>
          <cell r="K1129">
            <v>1.8855378024416161</v>
          </cell>
          <cell r="L1129">
            <v>9.411497896662901</v>
          </cell>
          <cell r="M1129">
            <v>32269695.127299987</v>
          </cell>
          <cell r="N1129">
            <v>1.1649914735571827</v>
          </cell>
          <cell r="O1129">
            <v>16.554544413785123</v>
          </cell>
          <cell r="P1129"/>
          <cell r="Q1129">
            <v>126162.009548387</v>
          </cell>
        </row>
        <row r="1130">
          <cell r="D1130">
            <v>40210</v>
          </cell>
          <cell r="E1130" t="str">
            <v/>
          </cell>
          <cell r="F1130">
            <v>138713.11139999976</v>
          </cell>
          <cell r="G1130">
            <v>138713.11139999976</v>
          </cell>
          <cell r="H1130">
            <v>1.3556969742388842</v>
          </cell>
          <cell r="I1130">
            <v>15.54340631086607</v>
          </cell>
          <cell r="J1130">
            <v>7513093.4966999982</v>
          </cell>
          <cell r="K1130">
            <v>1.8720297029951887</v>
          </cell>
          <cell r="L1130">
            <v>7.2772881215208969</v>
          </cell>
          <cell r="M1130">
            <v>32168467.54448656</v>
          </cell>
          <cell r="N1130">
            <v>1.1610622545608829</v>
          </cell>
          <cell r="O1130">
            <v>19.819052123192506</v>
          </cell>
          <cell r="P1130"/>
          <cell r="Q1130">
            <v>102318.67005373831</v>
          </cell>
        </row>
        <row r="1131">
          <cell r="D1131">
            <v>40211</v>
          </cell>
          <cell r="E1131" t="str">
            <v/>
          </cell>
          <cell r="F1131">
            <v>129352.9326000002</v>
          </cell>
          <cell r="G1131">
            <v>268066.04399999999</v>
          </cell>
          <cell r="H1131">
            <v>1.3099566474975206</v>
          </cell>
          <cell r="I1131">
            <v>16.880289695798488</v>
          </cell>
          <cell r="J1131">
            <v>7642446.4292999981</v>
          </cell>
          <cell r="K1131">
            <v>1.856918964399132</v>
          </cell>
          <cell r="L1131">
            <v>7.4633823812650384</v>
          </cell>
          <cell r="M1131">
            <v>32066960.55787681</v>
          </cell>
          <cell r="N1131">
            <v>1.1571248119534994</v>
          </cell>
          <cell r="O1131">
            <v>20.193700175684103</v>
          </cell>
          <cell r="P1131"/>
          <cell r="Q1131">
            <v>102318.67005373831</v>
          </cell>
        </row>
        <row r="1132">
          <cell r="D1132">
            <v>40212</v>
          </cell>
          <cell r="E1132" t="str">
            <v/>
          </cell>
          <cell r="F1132">
            <v>135043.05449999942</v>
          </cell>
          <cell r="G1132">
            <v>403109.09849999938</v>
          </cell>
          <cell r="H1132">
            <v>1.3132471271316182</v>
          </cell>
          <cell r="I1132">
            <v>16.780137053726229</v>
          </cell>
          <cell r="J1132">
            <v>7777489.4837999977</v>
          </cell>
          <cell r="K1132">
            <v>1.8438903472877988</v>
          </cell>
          <cell r="L1132">
            <v>7.6279835634865956</v>
          </cell>
          <cell r="M1132">
            <v>31997950.800404087</v>
          </cell>
          <cell r="N1132">
            <v>1.1543616049960508</v>
          </cell>
          <cell r="O1132">
            <v>20.459905656664024</v>
          </cell>
          <cell r="P1132"/>
          <cell r="Q1132">
            <v>102318.67005373831</v>
          </cell>
        </row>
        <row r="1133">
          <cell r="D1133">
            <v>40213</v>
          </cell>
          <cell r="E1133" t="str">
            <v/>
          </cell>
          <cell r="F1133">
            <v>136624.87600000092</v>
          </cell>
          <cell r="G1133">
            <v>539733.97450000024</v>
          </cell>
          <cell r="H1133">
            <v>1.3187573055252992</v>
          </cell>
          <cell r="I1133">
            <v>16.613837847304392</v>
          </cell>
          <cell r="J1133">
            <v>7914114.3597999988</v>
          </cell>
          <cell r="K1133">
            <v>1.8318449873632585</v>
          </cell>
          <cell r="L1133">
            <v>7.783669585987651</v>
          </cell>
          <cell r="M1133">
            <v>31909335.406035811</v>
          </cell>
          <cell r="N1133">
            <v>1.1508925765362501</v>
          </cell>
          <cell r="O1133">
            <v>20.79796503080167</v>
          </cell>
          <cell r="P1133"/>
          <cell r="Q1133">
            <v>102318.67005373831</v>
          </cell>
        </row>
        <row r="1134">
          <cell r="D1134">
            <v>40214</v>
          </cell>
          <cell r="E1134" t="str">
            <v/>
          </cell>
          <cell r="F1134">
            <v>142560.90219999943</v>
          </cell>
          <cell r="G1134">
            <v>682294.87669999967</v>
          </cell>
          <cell r="H1134">
            <v>1.3336664292873526</v>
          </cell>
          <cell r="I1134">
            <v>16.172621544087416</v>
          </cell>
          <cell r="J1134">
            <v>8056675.2619999982</v>
          </cell>
          <cell r="K1134">
            <v>1.8216991722528106</v>
          </cell>
          <cell r="L1134">
            <v>7.9174781269231715</v>
          </cell>
          <cell r="M1134">
            <v>31833343.981358267</v>
          </cell>
          <cell r="N1134">
            <v>1.1478803962665707</v>
          </cell>
          <cell r="O1134">
            <v>21.095000247100227</v>
          </cell>
          <cell r="P1134"/>
          <cell r="Q1134">
            <v>102318.67005373831</v>
          </cell>
        </row>
        <row r="1135">
          <cell r="D1135">
            <v>40215</v>
          </cell>
          <cell r="E1135" t="str">
            <v/>
          </cell>
          <cell r="F1135">
            <v>149198.7788999996</v>
          </cell>
          <cell r="G1135">
            <v>831493.65559999924</v>
          </cell>
          <cell r="H1135">
            <v>1.3544182685383719</v>
          </cell>
          <cell r="I1135">
            <v>15.579202630442879</v>
          </cell>
          <cell r="J1135">
            <v>8205874.0408999976</v>
          </cell>
          <cell r="K1135">
            <v>1.8134791506916725</v>
          </cell>
          <cell r="L1135">
            <v>8.0277165914577893</v>
          </cell>
          <cell r="M1135">
            <v>31779222.026004869</v>
          </cell>
          <cell r="N1135">
            <v>1.1456580455842924</v>
          </cell>
          <cell r="O1135">
            <v>21.316240289081534</v>
          </cell>
          <cell r="P1135"/>
          <cell r="Q1135">
            <v>102318.67005373831</v>
          </cell>
        </row>
        <row r="1136">
          <cell r="D1136">
            <v>40216</v>
          </cell>
          <cell r="E1136" t="str">
            <v/>
          </cell>
          <cell r="F1136">
            <v>127308.34059999979</v>
          </cell>
          <cell r="G1136">
            <v>958801.996199999</v>
          </cell>
          <cell r="H1136">
            <v>1.3386776203298845</v>
          </cell>
          <cell r="I1136">
            <v>16.027143143903842</v>
          </cell>
          <cell r="J1136">
            <v>8333182.3814999973</v>
          </cell>
          <cell r="K1136">
            <v>1.8008918911576808</v>
          </cell>
          <cell r="L1136">
            <v>8.1997594772827966</v>
          </cell>
          <cell r="M1136">
            <v>31689770.279117566</v>
          </cell>
          <cell r="N1136">
            <v>1.1421633877503128</v>
          </cell>
          <cell r="O1136">
            <v>21.667745400722826</v>
          </cell>
          <cell r="P1136"/>
          <cell r="Q1136">
            <v>102318.67005373831</v>
          </cell>
        </row>
        <row r="1137">
          <cell r="D1137">
            <v>40217</v>
          </cell>
          <cell r="E1137" t="str">
            <v/>
          </cell>
          <cell r="F1137">
            <v>131159.77530000103</v>
          </cell>
          <cell r="G1137">
            <v>1089961.7715</v>
          </cell>
          <cell r="H1137">
            <v>1.3315773295913962</v>
          </cell>
          <cell r="I1137">
            <v>16.233685339846339</v>
          </cell>
          <cell r="J1137">
            <v>8464342.1567999981</v>
          </cell>
          <cell r="K1137">
            <v>1.7896635830208081</v>
          </cell>
          <cell r="L1137">
            <v>8.3566003055113303</v>
          </cell>
          <cell r="M1137">
            <v>31646772.907723844</v>
          </cell>
          <cell r="N1137">
            <v>1.1403442947799829</v>
          </cell>
          <cell r="O1137">
            <v>21.852465055001236</v>
          </cell>
          <cell r="P1137"/>
          <cell r="Q1137">
            <v>102318.67005373831</v>
          </cell>
        </row>
        <row r="1138">
          <cell r="D1138">
            <v>40218</v>
          </cell>
          <cell r="E1138" t="str">
            <v/>
          </cell>
          <cell r="F1138">
            <v>154242.63110000044</v>
          </cell>
          <cell r="G1138">
            <v>1244204.4026000004</v>
          </cell>
          <cell r="H1138">
            <v>1.3511212914477417</v>
          </cell>
          <cell r="I1138">
            <v>15.671906233290557</v>
          </cell>
          <cell r="J1138">
            <v>8618584.7878999989</v>
          </cell>
          <cell r="K1138">
            <v>1.7836879990138532</v>
          </cell>
          <cell r="L1138">
            <v>8.441390670393945</v>
          </cell>
          <cell r="M1138">
            <v>31610283.650769264</v>
          </cell>
          <cell r="N1138">
            <v>1.1387605156760527</v>
          </cell>
          <cell r="O1138">
            <v>22.014267344635396</v>
          </cell>
          <cell r="P1138"/>
          <cell r="Q1138">
            <v>102318.67005373831</v>
          </cell>
        </row>
        <row r="1139">
          <cell r="D1139">
            <v>40219</v>
          </cell>
          <cell r="E1139" t="str">
            <v/>
          </cell>
          <cell r="F1139">
            <v>134840.50899999854</v>
          </cell>
          <cell r="G1139">
            <v>1379044.9115999988</v>
          </cell>
          <cell r="H1139">
            <v>1.3477940153793215</v>
          </cell>
          <cell r="I1139">
            <v>15.766060095384592</v>
          </cell>
          <cell r="J1139">
            <v>8753425.2968999967</v>
          </cell>
          <cell r="K1139">
            <v>1.7740280768493559</v>
          </cell>
          <cell r="L1139">
            <v>8.5804349343483022</v>
          </cell>
          <cell r="M1139">
            <v>31537668.581912812</v>
          </cell>
          <cell r="N1139">
            <v>1.1358763590957002</v>
          </cell>
          <cell r="O1139">
            <v>22.311261610631416</v>
          </cell>
          <cell r="P1139"/>
          <cell r="Q1139">
            <v>102318.67005373831</v>
          </cell>
        </row>
        <row r="1140">
          <cell r="D1140">
            <v>40220</v>
          </cell>
          <cell r="E1140" t="str">
            <v/>
          </cell>
          <cell r="F1140">
            <v>126971.30400000118</v>
          </cell>
          <cell r="G1140">
            <v>1506016.2156</v>
          </cell>
          <cell r="H1140">
            <v>1.338079990510425</v>
          </cell>
          <cell r="I1140">
            <v>16.044419136404276</v>
          </cell>
          <cell r="J1140">
            <v>8880396.6008999981</v>
          </cell>
          <cell r="K1140">
            <v>1.7631982168600961</v>
          </cell>
          <cell r="L1140">
            <v>8.7392707114135604</v>
          </cell>
          <cell r="M1140">
            <v>31468787.898814626</v>
          </cell>
          <cell r="N1140">
            <v>1.1331280316162073</v>
          </cell>
          <cell r="O1140">
            <v>22.597089948307982</v>
          </cell>
          <cell r="P1140"/>
          <cell r="Q1140">
            <v>102318.67005373831</v>
          </cell>
        </row>
        <row r="1141">
          <cell r="D1141">
            <v>40221</v>
          </cell>
          <cell r="E1141" t="str">
            <v/>
          </cell>
          <cell r="F1141">
            <v>120027.59699999998</v>
          </cell>
          <cell r="G1141">
            <v>1626043.8126000001</v>
          </cell>
          <cell r="H1141">
            <v>1.3243296749149767</v>
          </cell>
          <cell r="I1141">
            <v>16.44744663510097</v>
          </cell>
          <cell r="J1141">
            <v>9000424.1978999972</v>
          </cell>
          <cell r="K1141">
            <v>1.7514484007273041</v>
          </cell>
          <cell r="L1141">
            <v>8.9152016277078694</v>
          </cell>
          <cell r="M1141">
            <v>31399177.11692122</v>
          </cell>
          <cell r="N1141">
            <v>1.1303547178738462</v>
          </cell>
          <cell r="O1141">
            <v>22.888314987364566</v>
          </cell>
          <cell r="P1141"/>
          <cell r="Q1141">
            <v>102318.67005373831</v>
          </cell>
        </row>
        <row r="1142">
          <cell r="D1142">
            <v>40222</v>
          </cell>
          <cell r="E1142" t="str">
            <v/>
          </cell>
          <cell r="F1142">
            <v>125051.41799999951</v>
          </cell>
          <cell r="G1142">
            <v>1751095.2305999997</v>
          </cell>
          <cell r="H1142">
            <v>1.3164716962440182</v>
          </cell>
          <cell r="I1142">
            <v>16.682604276949263</v>
          </cell>
          <cell r="J1142">
            <v>9125475.6158999968</v>
          </cell>
          <cell r="K1142">
            <v>1.7411158786714345</v>
          </cell>
          <cell r="L1142">
            <v>9.0730757067058132</v>
          </cell>
          <cell r="M1142">
            <v>31346694.736561853</v>
          </cell>
          <cell r="N1142">
            <v>1.128199181001875</v>
          </cell>
          <cell r="O1142">
            <v>23.116613200005197</v>
          </cell>
          <cell r="P1142"/>
          <cell r="Q1142">
            <v>102318.67005373831</v>
          </cell>
        </row>
        <row r="1143">
          <cell r="D1143">
            <v>40223</v>
          </cell>
          <cell r="E1143" t="str">
            <v/>
          </cell>
          <cell r="F1143">
            <v>106780.09519999938</v>
          </cell>
          <cell r="G1143">
            <v>1857875.3257999991</v>
          </cell>
          <cell r="H1143">
            <v>1.2969810919609106</v>
          </cell>
          <cell r="I1143">
            <v>17.2814716560306</v>
          </cell>
          <cell r="J1143">
            <v>9232255.7110999953</v>
          </cell>
          <cell r="K1143">
            <v>1.7277596919152911</v>
          </cell>
          <cell r="L1143">
            <v>9.2816383174564088</v>
          </cell>
          <cell r="M1143">
            <v>31322812.783280484</v>
          </cell>
          <cell r="N1143">
            <v>1.1270737763180594</v>
          </cell>
          <cell r="O1143">
            <v>23.236484969667071</v>
          </cell>
          <cell r="P1143"/>
          <cell r="Q1143">
            <v>102318.67005373831</v>
          </cell>
        </row>
        <row r="1144">
          <cell r="D1144">
            <v>40224</v>
          </cell>
          <cell r="E1144" t="str">
            <v/>
          </cell>
          <cell r="F1144">
            <v>154135.46990000023</v>
          </cell>
          <cell r="G1144">
            <v>2012010.7956999992</v>
          </cell>
          <cell r="H1144">
            <v>1.3109440630553415</v>
          </cell>
          <cell r="I1144">
            <v>16.850168962497946</v>
          </cell>
          <cell r="J1144">
            <v>9386391.1809999961</v>
          </cell>
          <cell r="K1144">
            <v>1.723601148782981</v>
          </cell>
          <cell r="L1144">
            <v>9.3476277608572804</v>
          </cell>
          <cell r="M1144">
            <v>31285251.698254015</v>
          </cell>
          <cell r="N1144">
            <v>1.1254568087401664</v>
          </cell>
          <cell r="O1144">
            <v>23.409529816092721</v>
          </cell>
          <cell r="P1144"/>
          <cell r="Q1144">
            <v>102318.67005373831</v>
          </cell>
        </row>
        <row r="1145">
          <cell r="D1145">
            <v>40225</v>
          </cell>
          <cell r="E1145" t="str">
            <v/>
          </cell>
          <cell r="F1145">
            <v>129874.17039999971</v>
          </cell>
          <cell r="G1145">
            <v>2141884.9660999989</v>
          </cell>
          <cell r="H1145">
            <v>1.3083419703456058</v>
          </cell>
          <cell r="I1145">
            <v>16.92966837375781</v>
          </cell>
          <cell r="J1145">
            <v>9516265.3513999954</v>
          </cell>
          <cell r="K1145">
            <v>1.7152231039088122</v>
          </cell>
          <cell r="L1145">
            <v>9.4821163776653066</v>
          </cell>
          <cell r="M1145">
            <v>31264488.94950169</v>
          </cell>
          <cell r="N1145">
            <v>1.1244447650100182</v>
          </cell>
          <cell r="O1145">
            <v>23.518326063735174</v>
          </cell>
          <cell r="P1145"/>
          <cell r="Q1145">
            <v>102318.67005373831</v>
          </cell>
        </row>
        <row r="1146">
          <cell r="D1146">
            <v>40226</v>
          </cell>
          <cell r="E1146" t="str">
            <v/>
          </cell>
          <cell r="F1146">
            <v>228346.52370000037</v>
          </cell>
          <cell r="G1146">
            <v>2370231.4897999992</v>
          </cell>
          <cell r="H1146">
            <v>1.3626582683269255</v>
          </cell>
          <cell r="I1146">
            <v>15.350068173892971</v>
          </cell>
          <cell r="J1146">
            <v>9744611.8750999961</v>
          </cell>
          <cell r="K1146">
            <v>1.7245758587015056</v>
          </cell>
          <cell r="L1146">
            <v>9.3321153702583093</v>
          </cell>
          <cell r="M1146">
            <v>31343614.113227356</v>
          </cell>
          <cell r="N1146">
            <v>1.1270248760727701</v>
          </cell>
          <cell r="O1146">
            <v>23.241704092628957</v>
          </cell>
          <cell r="P1146"/>
          <cell r="Q1146">
            <v>102318.67005373831</v>
          </cell>
        </row>
        <row r="1147">
          <cell r="D1147">
            <v>40227</v>
          </cell>
          <cell r="E1147" t="str">
            <v/>
          </cell>
          <cell r="F1147">
            <v>231386.72390000062</v>
          </cell>
          <cell r="G1147">
            <v>2601618.2136999997</v>
          </cell>
          <cell r="H1147">
            <v>1.4125901473274163</v>
          </cell>
          <cell r="I1147">
            <v>14.036631806467948</v>
          </cell>
          <cell r="J1147">
            <v>9975998.5989999976</v>
          </cell>
          <cell r="K1147">
            <v>1.7341243938949495</v>
          </cell>
          <cell r="L1147">
            <v>9.1816123701416341</v>
          </cell>
          <cell r="M1147">
            <v>31441406.502792977</v>
          </cell>
          <cell r="N1147">
            <v>1.1302748321128615</v>
          </cell>
          <cell r="O1147">
            <v>22.896745491880168</v>
          </cell>
          <cell r="P1147"/>
          <cell r="Q1147">
            <v>102318.67005373831</v>
          </cell>
        </row>
        <row r="1148">
          <cell r="D1148">
            <v>40228</v>
          </cell>
          <cell r="E1148" t="str">
            <v/>
          </cell>
          <cell r="F1148">
            <v>141972.87009999983</v>
          </cell>
          <cell r="G1148">
            <v>2743591.0837999997</v>
          </cell>
          <cell r="H1148">
            <v>1.4112725531955832</v>
          </cell>
          <cell r="I1148">
            <v>14.069696022250167</v>
          </cell>
          <cell r="J1148">
            <v>10117971.469099997</v>
          </cell>
          <cell r="K1148">
            <v>1.7280680377740261</v>
          </cell>
          <cell r="L1148">
            <v>9.2767654211213806</v>
          </cell>
          <cell r="M1148">
            <v>31461049.765557311</v>
          </cell>
          <cell r="N1148">
            <v>1.1307145663939673</v>
          </cell>
          <cell r="O1148">
            <v>22.850368435043478</v>
          </cell>
          <cell r="P1148"/>
          <cell r="Q1148">
            <v>102318.67005373831</v>
          </cell>
        </row>
        <row r="1149">
          <cell r="D1149">
            <v>40229</v>
          </cell>
          <cell r="E1149" t="str">
            <v/>
          </cell>
          <cell r="F1149">
            <v>152638.07559999978</v>
          </cell>
          <cell r="G1149">
            <v>2896229.1593999993</v>
          </cell>
          <cell r="H1149">
            <v>1.4152984777259534</v>
          </cell>
          <cell r="I1149">
            <v>13.968930070971442</v>
          </cell>
          <cell r="J1149">
            <v>10270609.544699997</v>
          </cell>
          <cell r="K1149">
            <v>1.7240099645795122</v>
          </cell>
          <cell r="L1149">
            <v>9.3411181217122561</v>
          </cell>
          <cell r="M1149">
            <v>31494470.638436839</v>
          </cell>
          <cell r="N1149">
            <v>1.1316491461928511</v>
          </cell>
          <cell r="O1149">
            <v>22.752037123263623</v>
          </cell>
          <cell r="P1149"/>
          <cell r="Q1149">
            <v>102318.67005373831</v>
          </cell>
        </row>
        <row r="1150">
          <cell r="D1150">
            <v>40230</v>
          </cell>
          <cell r="E1150" t="str">
            <v/>
          </cell>
          <cell r="F1150">
            <v>166823.43919999953</v>
          </cell>
          <cell r="G1150">
            <v>3063052.5985999987</v>
          </cell>
          <cell r="H1150">
            <v>1.4255428405761585</v>
          </cell>
          <cell r="I1150">
            <v>13.716006252553159</v>
          </cell>
          <cell r="J1150">
            <v>10437432.983899996</v>
          </cell>
          <cell r="K1150">
            <v>1.7224298624566945</v>
          </cell>
          <cell r="L1150">
            <v>9.366305457957413</v>
          </cell>
          <cell r="M1150">
            <v>31553313.308255859</v>
          </cell>
          <cell r="N1150">
            <v>1.1334965186261847</v>
          </cell>
          <cell r="O1150">
            <v>22.558606910331569</v>
          </cell>
          <cell r="P1150"/>
          <cell r="Q1150">
            <v>102318.67005373831</v>
          </cell>
        </row>
        <row r="1151">
          <cell r="D1151">
            <v>40231</v>
          </cell>
          <cell r="E1151" t="str">
            <v/>
          </cell>
          <cell r="F1151">
            <v>237443.78760000126</v>
          </cell>
          <cell r="G1151">
            <v>3300496.3862000001</v>
          </cell>
          <cell r="H1151">
            <v>1.4662286260200432</v>
          </cell>
          <cell r="I1151">
            <v>12.759165682213268</v>
          </cell>
          <cell r="J1151">
            <v>10674876.771499997</v>
          </cell>
          <cell r="K1151">
            <v>1.7323627944035471</v>
          </cell>
          <cell r="L1151">
            <v>9.2091802107780332</v>
          </cell>
          <cell r="M1151">
            <v>31665052.696622122</v>
          </cell>
          <cell r="N1151">
            <v>1.137242794336067</v>
          </cell>
          <cell r="O1151">
            <v>22.170176358340367</v>
          </cell>
          <cell r="P1151"/>
          <cell r="Q1151">
            <v>102318.67005373831</v>
          </cell>
        </row>
        <row r="1152">
          <cell r="D1152">
            <v>40232</v>
          </cell>
          <cell r="E1152" t="str">
            <v/>
          </cell>
          <cell r="F1152">
            <v>399968.65489999979</v>
          </cell>
          <cell r="G1152">
            <v>3700465.0411</v>
          </cell>
          <cell r="H1152">
            <v>1.5724381905194034</v>
          </cell>
          <cell r="I1152">
            <v>10.585271069586266</v>
          </cell>
          <cell r="J1152">
            <v>11074845.426399997</v>
          </cell>
          <cell r="K1152">
            <v>1.7679156509695013</v>
          </cell>
          <cell r="L1152">
            <v>8.6696951970793634</v>
          </cell>
          <cell r="M1152">
            <v>31963336.735453736</v>
          </cell>
          <cell r="N1152">
            <v>1.1476854365730438</v>
          </cell>
          <cell r="O1152">
            <v>21.114337783559566</v>
          </cell>
          <cell r="P1152"/>
          <cell r="Q1152">
            <v>102318.67005373831</v>
          </cell>
        </row>
        <row r="1153">
          <cell r="D1153">
            <v>40233</v>
          </cell>
          <cell r="E1153" t="str">
            <v/>
          </cell>
          <cell r="F1153">
            <v>391087.34709999926</v>
          </cell>
          <cell r="G1153">
            <v>4091552.3881999995</v>
          </cell>
          <cell r="H1153">
            <v>1.6661802720734697</v>
          </cell>
          <cell r="I1153">
            <v>8.9987388654606431</v>
          </cell>
          <cell r="J1153">
            <v>11465932.773499995</v>
          </cell>
          <cell r="K1153">
            <v>1.800930799621675</v>
          </cell>
          <cell r="L1153">
            <v>8.1992215633818972</v>
          </cell>
          <cell r="M1153">
            <v>32255865.239477158</v>
          </cell>
          <cell r="N1153">
            <v>1.1579165534773408</v>
          </cell>
          <cell r="O1153">
            <v>20.117924627333572</v>
          </cell>
          <cell r="P1153"/>
          <cell r="Q1153">
            <v>102318.67005373831</v>
          </cell>
        </row>
        <row r="1154">
          <cell r="D1154">
            <v>40234</v>
          </cell>
          <cell r="E1154" t="str">
            <v/>
          </cell>
          <cell r="F1154">
            <v>510582.57610000088</v>
          </cell>
          <cell r="G1154">
            <v>4602134.9643000001</v>
          </cell>
          <cell r="H1154">
            <v>1.7991379136898218</v>
          </cell>
          <cell r="I1154">
            <v>7.1770180115347193</v>
          </cell>
          <cell r="J1154">
            <v>11976515.349599997</v>
          </cell>
          <cell r="K1154">
            <v>1.8513735704218359</v>
          </cell>
          <cell r="L1154">
            <v>7.5329660211612133</v>
          </cell>
          <cell r="M1154">
            <v>32668820.422994658</v>
          </cell>
          <cell r="N1154">
            <v>1.1724649003534324</v>
          </cell>
          <cell r="O1154">
            <v>18.764849451317943</v>
          </cell>
          <cell r="P1154"/>
          <cell r="Q1154">
            <v>102318.67005373831</v>
          </cell>
        </row>
        <row r="1155">
          <cell r="D1155">
            <v>40235</v>
          </cell>
          <cell r="E1155" t="str">
            <v/>
          </cell>
          <cell r="F1155">
            <v>355905.57819999906</v>
          </cell>
          <cell r="G1155">
            <v>4958040.5424999995</v>
          </cell>
          <cell r="H1155">
            <v>1.8637250359008508</v>
          </cell>
          <cell r="I1155">
            <v>6.4414737758824341</v>
          </cell>
          <cell r="J1155">
            <v>12332420.927799996</v>
          </cell>
          <cell r="K1155">
            <v>1.8767072640884803</v>
          </cell>
          <cell r="L1155">
            <v>7.2207079454709167</v>
          </cell>
          <cell r="M1155">
            <v>32926531.596959971</v>
          </cell>
          <cell r="N1155">
            <v>1.1814360978821583</v>
          </cell>
          <cell r="O1155">
            <v>17.967154899235105</v>
          </cell>
          <cell r="P1155"/>
          <cell r="Q1155">
            <v>102318.67005373831</v>
          </cell>
        </row>
        <row r="1156">
          <cell r="D1156">
            <v>40236</v>
          </cell>
          <cell r="E1156" t="str">
            <v/>
          </cell>
          <cell r="F1156">
            <v>493495.36969999975</v>
          </cell>
          <cell r="G1156">
            <v>5451535.9121999992</v>
          </cell>
          <cell r="H1156">
            <v>1.9733323095662338</v>
          </cell>
          <cell r="I1156">
            <v>5.3756759885029819</v>
          </cell>
          <cell r="J1156">
            <v>12825916.297499996</v>
          </cell>
          <cell r="K1156">
            <v>1.9218810812690714</v>
          </cell>
          <cell r="L1156">
            <v>6.6982248831067404</v>
          </cell>
          <cell r="M1156">
            <v>33327597.908665322</v>
          </cell>
          <cell r="N1156">
            <v>1.1955455897687757</v>
          </cell>
          <cell r="O1156">
            <v>16.767907552974627</v>
          </cell>
          <cell r="P1156"/>
          <cell r="Q1156">
            <v>102318.67005373831</v>
          </cell>
        </row>
        <row r="1157">
          <cell r="D1157">
            <v>40237</v>
          </cell>
          <cell r="E1157" t="str">
            <v>*</v>
          </cell>
          <cell r="F1157">
            <v>382484.4393999998</v>
          </cell>
          <cell r="G1157">
            <v>5834020.3515999988</v>
          </cell>
          <cell r="H1157">
            <v>2.0363621770158788</v>
          </cell>
          <cell r="I1157">
            <v>4.8518355282557213</v>
          </cell>
          <cell r="J1157">
            <v>13208400.736899996</v>
          </cell>
          <cell r="K1157">
            <v>1.9493075319834676</v>
          </cell>
          <cell r="L1157">
            <v>6.4011622739633678</v>
          </cell>
          <cell r="M1157">
            <v>33619348.474899985</v>
          </cell>
          <cell r="N1157">
            <v>1.2057279367825873</v>
          </cell>
          <cell r="O1157">
            <v>15.943543271612338</v>
          </cell>
          <cell r="P1157"/>
          <cell r="Q1157">
            <v>102318.67005373831</v>
          </cell>
        </row>
        <row r="1158">
          <cell r="D1158">
            <v>40238</v>
          </cell>
          <cell r="E1158" t="str">
            <v/>
          </cell>
          <cell r="F1158">
            <v>347516.41790000082</v>
          </cell>
          <cell r="G1158">
            <v>347516.41790000082</v>
          </cell>
          <cell r="H1158">
            <v>3.4512235059519973</v>
          </cell>
          <cell r="I1158">
            <v>0.85415419268856096</v>
          </cell>
          <cell r="J1158">
            <v>13555917.154799998</v>
          </cell>
          <cell r="K1158">
            <v>1.9712998834689088</v>
          </cell>
          <cell r="L1158">
            <v>5.6805704870493852</v>
          </cell>
          <cell r="M1158">
            <v>33879289.611870706</v>
          </cell>
          <cell r="N1158">
            <v>1.2149547743460629</v>
          </cell>
          <cell r="O1158">
            <v>17.708186597388632</v>
          </cell>
          <cell r="P1158"/>
          <cell r="Q1158">
            <v>100693.68654353224</v>
          </cell>
        </row>
        <row r="1159">
          <cell r="D1159">
            <v>40239</v>
          </cell>
          <cell r="E1159" t="str">
            <v/>
          </cell>
          <cell r="F1159">
            <v>278707.22310000088</v>
          </cell>
          <cell r="G1159">
            <v>626223.64100000169</v>
          </cell>
          <cell r="H1159">
            <v>3.1095476911021156</v>
          </cell>
          <cell r="I1159">
            <v>1.3758597208336498</v>
          </cell>
          <cell r="J1159">
            <v>13834624.377899999</v>
          </cell>
          <cell r="K1159">
            <v>1.9827956479818629</v>
          </cell>
          <cell r="L1159">
            <v>5.5613180574102916</v>
          </cell>
          <cell r="M1159">
            <v>34057647.791393116</v>
          </cell>
          <cell r="N1159">
            <v>1.2212547192578516</v>
          </cell>
          <cell r="O1159">
            <v>17.242560738239966</v>
          </cell>
          <cell r="P1159"/>
          <cell r="Q1159">
            <v>100693.68654353224</v>
          </cell>
        </row>
        <row r="1160">
          <cell r="D1160">
            <v>40240</v>
          </cell>
          <cell r="E1160" t="str">
            <v/>
          </cell>
          <cell r="F1160">
            <v>312529.7431999984</v>
          </cell>
          <cell r="G1160">
            <v>938753.38420000009</v>
          </cell>
          <cell r="H1160">
            <v>3.1076208000195886</v>
          </cell>
          <cell r="I1160">
            <v>1.3796437207161838</v>
          </cell>
          <cell r="J1160">
            <v>14147154.121099997</v>
          </cell>
          <cell r="K1160">
            <v>1.9987428538658554</v>
          </cell>
          <cell r="L1160">
            <v>5.4002745370184453</v>
          </cell>
          <cell r="M1160">
            <v>34274456.838417359</v>
          </cell>
          <cell r="N1160">
            <v>1.228932351931149</v>
          </cell>
          <cell r="O1160">
            <v>16.688914065276371</v>
          </cell>
          <cell r="P1160"/>
          <cell r="Q1160">
            <v>100693.68654353224</v>
          </cell>
        </row>
        <row r="1161">
          <cell r="D1161">
            <v>40241</v>
          </cell>
          <cell r="E1161" t="str">
            <v/>
          </cell>
          <cell r="F1161">
            <v>288098.54190000007</v>
          </cell>
          <cell r="G1161">
            <v>1226851.9261000003</v>
          </cell>
          <cell r="H1161">
            <v>3.0460001222857289</v>
          </cell>
          <cell r="I1161">
            <v>1.5068315040071223</v>
          </cell>
          <cell r="J1161">
            <v>14435252.662999997</v>
          </cell>
          <cell r="K1161">
            <v>2.0108394056002195</v>
          </cell>
          <cell r="L1161">
            <v>5.2814269653967738</v>
          </cell>
          <cell r="M1161">
            <v>34461234.37270426</v>
          </cell>
          <cell r="N1161">
            <v>1.2355320611349365</v>
          </cell>
          <cell r="O1161">
            <v>16.224947970714666</v>
          </cell>
          <cell r="P1161"/>
          <cell r="Q1161">
            <v>100693.68654353224</v>
          </cell>
        </row>
        <row r="1162">
          <cell r="D1162">
            <v>40242</v>
          </cell>
          <cell r="E1162" t="str">
            <v/>
          </cell>
          <cell r="F1162">
            <v>224257.65520000158</v>
          </cell>
          <cell r="G1162">
            <v>1451109.5813000018</v>
          </cell>
          <cell r="H1162">
            <v>2.8822255517929678</v>
          </cell>
          <cell r="I1162">
            <v>1.9112392001386813</v>
          </cell>
          <cell r="J1162">
            <v>14659510.318199998</v>
          </cell>
          <cell r="K1162">
            <v>2.0138312431201464</v>
          </cell>
          <cell r="L1162">
            <v>5.2524636715895685</v>
          </cell>
          <cell r="M1162">
            <v>34574408.824458942</v>
          </cell>
          <cell r="N1162">
            <v>1.2394920613859268</v>
          </cell>
          <cell r="O1162">
            <v>15.951790825880218</v>
          </cell>
          <cell r="P1162"/>
          <cell r="Q1162">
            <v>100693.68654353224</v>
          </cell>
        </row>
        <row r="1163">
          <cell r="D1163">
            <v>40243</v>
          </cell>
          <cell r="E1163" t="str">
            <v/>
          </cell>
          <cell r="F1163">
            <v>303635.75219999882</v>
          </cell>
          <cell r="G1163">
            <v>1754745.3335000006</v>
          </cell>
          <cell r="H1163">
            <v>2.9044279301155309</v>
          </cell>
          <cell r="I1163">
            <v>1.850084844731803</v>
          </cell>
          <cell r="J1163">
            <v>14963146.070399996</v>
          </cell>
          <cell r="K1163">
            <v>2.0274971232812371</v>
          </cell>
          <cell r="L1163">
            <v>5.1223000782657291</v>
          </cell>
          <cell r="M1163">
            <v>34750173.489782579</v>
          </cell>
          <cell r="N1163">
            <v>1.2456951195229533</v>
          </cell>
          <cell r="O1163">
            <v>15.531705059352706</v>
          </cell>
          <cell r="P1163"/>
          <cell r="Q1163">
            <v>100693.68654353224</v>
          </cell>
        </row>
        <row r="1164">
          <cell r="D1164">
            <v>40244</v>
          </cell>
          <cell r="E1164" t="str">
            <v/>
          </cell>
          <cell r="F1164">
            <v>252730.44069999995</v>
          </cell>
          <cell r="G1164">
            <v>2007475.7742000006</v>
          </cell>
          <cell r="H1164">
            <v>2.8480658847777933</v>
          </cell>
          <cell r="I1164">
            <v>2.009661042166011</v>
          </cell>
          <cell r="J1164">
            <v>15215876.511099996</v>
          </cell>
          <cell r="K1164">
            <v>2.0339903158936274</v>
          </cell>
          <cell r="L1164">
            <v>5.0616614644297675</v>
          </cell>
          <cell r="M1164">
            <v>34843298.083939008</v>
          </cell>
          <cell r="N1164">
            <v>1.2489350219857134</v>
          </cell>
          <cell r="O1164">
            <v>15.316036369880614</v>
          </cell>
          <cell r="P1164"/>
          <cell r="Q1164">
            <v>100693.68654353224</v>
          </cell>
        </row>
        <row r="1165">
          <cell r="D1165">
            <v>40245</v>
          </cell>
          <cell r="E1165" t="str">
            <v/>
          </cell>
          <cell r="F1165">
            <v>259558.87450000015</v>
          </cell>
          <cell r="G1165">
            <v>2267034.6487000007</v>
          </cell>
          <cell r="H1165">
            <v>2.8142710910180906</v>
          </cell>
          <cell r="I1165">
            <v>2.1124733088219938</v>
          </cell>
          <cell r="J1165">
            <v>15475435.385599997</v>
          </cell>
          <cell r="K1165">
            <v>2.0412117009172293</v>
          </cell>
          <cell r="L1165">
            <v>4.9951189391650779</v>
          </cell>
          <cell r="M1165">
            <v>34964745.170070879</v>
          </cell>
          <cell r="N1165">
            <v>1.2531895353624529</v>
          </cell>
          <cell r="O1165">
            <v>15.036690992990209</v>
          </cell>
          <cell r="P1165"/>
          <cell r="Q1165">
            <v>100693.68654353224</v>
          </cell>
        </row>
        <row r="1166">
          <cell r="D1166">
            <v>40246</v>
          </cell>
          <cell r="E1166" t="str">
            <v/>
          </cell>
          <cell r="F1166">
            <v>226673.61650000027</v>
          </cell>
          <cell r="G1166">
            <v>2493708.2652000012</v>
          </cell>
          <cell r="H1166">
            <v>2.7516987970595941</v>
          </cell>
          <cell r="I1166">
            <v>2.3182401650460926</v>
          </cell>
          <cell r="J1166">
            <v>15702109.002099996</v>
          </cell>
          <cell r="K1166">
            <v>2.0439630635066943</v>
          </cell>
          <cell r="L1166">
            <v>4.9700117214701027</v>
          </cell>
          <cell r="M1166">
            <v>35090165.553888977</v>
          </cell>
          <cell r="N1166">
            <v>1.2575857766442851</v>
          </cell>
          <cell r="O1166">
            <v>14.752603999899117</v>
          </cell>
          <cell r="P1166"/>
          <cell r="Q1166">
            <v>100693.68654353224</v>
          </cell>
        </row>
        <row r="1167">
          <cell r="D1167">
            <v>40247</v>
          </cell>
          <cell r="E1167" t="str">
            <v/>
          </cell>
          <cell r="F1167">
            <v>219033.25620000056</v>
          </cell>
          <cell r="G1167">
            <v>2712741.5214000018</v>
          </cell>
          <cell r="H1167">
            <v>2.6940532366219609</v>
          </cell>
          <cell r="I1167">
            <v>2.5271646542420423</v>
          </cell>
          <cell r="J1167">
            <v>15921142.258299997</v>
          </cell>
          <cell r="K1167">
            <v>2.0456615449056907</v>
          </cell>
          <cell r="L1167">
            <v>4.9545795624490241</v>
          </cell>
          <cell r="M1167">
            <v>35170724.260155864</v>
          </cell>
          <cell r="N1167">
            <v>1.2603736683053366</v>
          </cell>
          <cell r="O1167">
            <v>14.574831051136805</v>
          </cell>
          <cell r="P1167"/>
          <cell r="Q1167">
            <v>100693.68654353224</v>
          </cell>
        </row>
        <row r="1168">
          <cell r="D1168">
            <v>40248</v>
          </cell>
          <cell r="E1168" t="str">
            <v/>
          </cell>
          <cell r="F1168">
            <v>192611.18479999906</v>
          </cell>
          <cell r="G1168">
            <v>2905352.7062000008</v>
          </cell>
          <cell r="H1168">
            <v>2.6230340983366682</v>
          </cell>
          <cell r="I1168">
            <v>2.8130877963668421</v>
          </cell>
          <cell r="J1168">
            <v>16113753.443099996</v>
          </cell>
          <cell r="K1168">
            <v>2.0439651043260119</v>
          </cell>
          <cell r="L1168">
            <v>4.9699931481881565</v>
          </cell>
          <cell r="M1168">
            <v>35221161.653477192</v>
          </cell>
          <cell r="N1168">
            <v>1.2620817824334347</v>
          </cell>
          <cell r="O1168">
            <v>14.466818023878636</v>
          </cell>
          <cell r="P1168"/>
          <cell r="Q1168">
            <v>100693.68654353224</v>
          </cell>
        </row>
        <row r="1169">
          <cell r="D1169">
            <v>40249</v>
          </cell>
          <cell r="E1169" t="str">
            <v/>
          </cell>
          <cell r="F1169">
            <v>175344.54640000017</v>
          </cell>
          <cell r="G1169">
            <v>3080697.2526000012</v>
          </cell>
          <cell r="H1169">
            <v>2.5495617437644613</v>
          </cell>
          <cell r="I1169">
            <v>3.1461998505666111</v>
          </cell>
          <cell r="J1169">
            <v>16289097.989499995</v>
          </cell>
          <cell r="K1169">
            <v>2.0401488709311684</v>
          </cell>
          <cell r="L1169">
            <v>5.0048537991784219</v>
          </cell>
          <cell r="M1169">
            <v>35275753.47222852</v>
          </cell>
          <cell r="N1169">
            <v>1.2639384817034931</v>
          </cell>
          <cell r="O1169">
            <v>14.35018660397105</v>
          </cell>
          <cell r="P1169"/>
          <cell r="Q1169">
            <v>100693.68654353224</v>
          </cell>
        </row>
        <row r="1170">
          <cell r="D1170">
            <v>40250</v>
          </cell>
          <cell r="E1170" t="str">
            <v/>
          </cell>
          <cell r="F1170">
            <v>163986.36350000033</v>
          </cell>
          <cell r="G1170">
            <v>3244683.6161000016</v>
          </cell>
          <cell r="H1170">
            <v>2.4787159548916091</v>
          </cell>
          <cell r="I1170">
            <v>3.5081914418658267</v>
          </cell>
          <cell r="J1170">
            <v>16453084.352999996</v>
          </cell>
          <cell r="K1170">
            <v>2.0350228428341901</v>
          </cell>
          <cell r="L1170">
            <v>5.052089540880611</v>
          </cell>
          <cell r="M1170">
            <v>35338603.653917648</v>
          </cell>
          <cell r="N1170">
            <v>1.2660907644988446</v>
          </cell>
          <cell r="O1170">
            <v>14.2159963665629</v>
          </cell>
          <cell r="P1170"/>
          <cell r="Q1170">
            <v>100693.68654353224</v>
          </cell>
        </row>
        <row r="1171">
          <cell r="D1171">
            <v>40251</v>
          </cell>
          <cell r="E1171" t="str">
            <v/>
          </cell>
          <cell r="F1171">
            <v>164131.85529999953</v>
          </cell>
          <cell r="G1171">
            <v>3408815.4714000011</v>
          </cell>
          <cell r="H1171">
            <v>2.4180941997833139</v>
          </cell>
          <cell r="I1171">
            <v>3.8538277432687784</v>
          </cell>
          <cell r="J1171">
            <v>16617216.208299996</v>
          </cell>
          <cell r="K1171">
            <v>2.030040701682442</v>
          </cell>
          <cell r="L1171">
            <v>5.098454480835823</v>
          </cell>
          <cell r="M1171">
            <v>35389830.787263356</v>
          </cell>
          <cell r="N1171">
            <v>1.2678263175483213</v>
          </cell>
          <cell r="O1171">
            <v>14.108573413365344</v>
          </cell>
          <cell r="P1171"/>
          <cell r="Q1171">
            <v>100693.68654353224</v>
          </cell>
        </row>
        <row r="1172">
          <cell r="D1172">
            <v>40252</v>
          </cell>
          <cell r="E1172" t="str">
            <v/>
          </cell>
          <cell r="F1172">
            <v>134515.21010000026</v>
          </cell>
          <cell r="G1172">
            <v>3543330.6815000013</v>
          </cell>
          <cell r="H1172">
            <v>2.3459469361190699</v>
          </cell>
          <cell r="I1172">
            <v>4.3138645456676112</v>
          </cell>
          <cell r="J1172">
            <v>16751731.418399997</v>
          </cell>
          <cell r="K1172">
            <v>2.0216054957128922</v>
          </cell>
          <cell r="L1172">
            <v>5.1779901692450618</v>
          </cell>
          <cell r="M1172">
            <v>35416864.816546194</v>
          </cell>
          <cell r="N1172">
            <v>1.2686949575250763</v>
          </cell>
          <cell r="O1172">
            <v>14.05507064413818</v>
          </cell>
          <cell r="P1172"/>
          <cell r="Q1172">
            <v>100693.68654353224</v>
          </cell>
        </row>
        <row r="1173">
          <cell r="D1173">
            <v>40253</v>
          </cell>
          <cell r="E1173" t="str">
            <v/>
          </cell>
          <cell r="F1173">
            <v>141523.36500000072</v>
          </cell>
          <cell r="G1173">
            <v>3684854.046500002</v>
          </cell>
          <cell r="H1173">
            <v>2.2871680024018652</v>
          </cell>
          <cell r="I1173">
            <v>4.7325207971350309</v>
          </cell>
          <cell r="J1173">
            <v>16893254.783399999</v>
          </cell>
          <cell r="K1173">
            <v>2.0142084265204772</v>
          </cell>
          <cell r="L1173">
            <v>5.248824257983042</v>
          </cell>
          <cell r="M1173">
            <v>35418954.86850775</v>
          </cell>
          <cell r="N1173">
            <v>1.2686699935722574</v>
          </cell>
          <cell r="O1173">
            <v>14.056605831411062</v>
          </cell>
          <cell r="P1173"/>
          <cell r="Q1173">
            <v>100693.68654353224</v>
          </cell>
        </row>
        <row r="1174">
          <cell r="D1174">
            <v>40254</v>
          </cell>
          <cell r="E1174" t="str">
            <v/>
          </cell>
          <cell r="F1174">
            <v>130733.46969999833</v>
          </cell>
          <cell r="G1174">
            <v>3815587.5162000004</v>
          </cell>
          <cell r="H1174">
            <v>2.2290009650736109</v>
          </cell>
          <cell r="I1174">
            <v>5.1902387692928436</v>
          </cell>
          <cell r="J1174">
            <v>17023988.253099997</v>
          </cell>
          <cell r="K1174">
            <v>2.0057156332065094</v>
          </cell>
          <cell r="L1174">
            <v>5.3314243950006057</v>
          </cell>
          <cell r="M1174">
            <v>35435775.290456206</v>
          </cell>
          <cell r="N1174">
            <v>1.2691726185121932</v>
          </cell>
          <cell r="O1174">
            <v>14.025724058249034</v>
          </cell>
          <cell r="P1174"/>
          <cell r="Q1174">
            <v>100693.68654353224</v>
          </cell>
        </row>
        <row r="1175">
          <cell r="D1175">
            <v>40255</v>
          </cell>
          <cell r="E1175" t="str">
            <v/>
          </cell>
          <cell r="F1175">
            <v>147141.52290000019</v>
          </cell>
          <cell r="G1175">
            <v>3962729.0391000006</v>
          </cell>
          <cell r="H1175">
            <v>2.1863497190378141</v>
          </cell>
          <cell r="I1175">
            <v>5.5560720597837454</v>
          </cell>
          <cell r="J1175">
            <v>17171129.775999997</v>
          </cell>
          <cell r="K1175">
            <v>1.9993324677930939</v>
          </cell>
          <cell r="L1175">
            <v>5.3944161751490967</v>
          </cell>
          <cell r="M1175">
            <v>35494055.29912971</v>
          </cell>
          <cell r="N1175">
            <v>1.2711599698236664</v>
          </cell>
          <cell r="O1175">
            <v>13.904189620016783</v>
          </cell>
          <cell r="P1175"/>
          <cell r="Q1175">
            <v>100693.68654353224</v>
          </cell>
        </row>
        <row r="1176">
          <cell r="D1176">
            <v>40256</v>
          </cell>
          <cell r="E1176" t="str">
            <v/>
          </cell>
          <cell r="F1176">
            <v>159645.3656000004</v>
          </cell>
          <cell r="G1176">
            <v>4122374.4047000012</v>
          </cell>
          <cell r="H1176">
            <v>2.1547237108830961</v>
          </cell>
          <cell r="I1176">
            <v>5.8452096665772446</v>
          </cell>
          <cell r="J1176">
            <v>17330775.141599998</v>
          </cell>
          <cell r="K1176">
            <v>1.9945362667118738</v>
          </cell>
          <cell r="L1176">
            <v>5.4422676997083137</v>
          </cell>
          <cell r="M1176">
            <v>35535397.114896163</v>
          </cell>
          <cell r="N1176">
            <v>1.2725404432518561</v>
          </cell>
          <cell r="O1176">
            <v>13.820302319557898</v>
          </cell>
          <cell r="P1176"/>
          <cell r="Q1176">
            <v>100693.68654353224</v>
          </cell>
        </row>
        <row r="1177">
          <cell r="D1177">
            <v>40257</v>
          </cell>
          <cell r="E1177" t="str">
            <v/>
          </cell>
          <cell r="F1177">
            <v>216541.10640000107</v>
          </cell>
          <cell r="G1177">
            <v>4338915.5111000026</v>
          </cell>
          <cell r="H1177">
            <v>2.1545121943788348</v>
          </cell>
          <cell r="I1177">
            <v>5.8471970106412252</v>
          </cell>
          <cell r="J1177">
            <v>17547316.248</v>
          </cell>
          <cell r="K1177">
            <v>1.9963228674528104</v>
          </cell>
          <cell r="L1177">
            <v>5.4243903103680218</v>
          </cell>
          <cell r="M1177">
            <v>35643465.198746644</v>
          </cell>
          <cell r="N1177">
            <v>1.2763100127640019</v>
          </cell>
          <cell r="O1177">
            <v>13.593453543232382</v>
          </cell>
          <cell r="P1177"/>
          <cell r="Q1177">
            <v>100693.68654353224</v>
          </cell>
        </row>
        <row r="1178">
          <cell r="D1178">
            <v>40258</v>
          </cell>
          <cell r="E1178" t="str">
            <v/>
          </cell>
          <cell r="F1178">
            <v>250890.01219999889</v>
          </cell>
          <cell r="G1178">
            <v>4589805.5233000014</v>
          </cell>
          <cell r="H1178">
            <v>2.1705647620886448</v>
          </cell>
          <cell r="I1178">
            <v>5.6984143591834897</v>
          </cell>
          <cell r="J1178">
            <v>17798206.260199998</v>
          </cell>
          <cell r="K1178">
            <v>2.0019325444298932</v>
          </cell>
          <cell r="L1178">
            <v>5.3686624962426377</v>
          </cell>
          <cell r="M1178">
            <v>35791016.304558851</v>
          </cell>
          <cell r="N1178">
            <v>1.2814926737463619</v>
          </cell>
          <cell r="O1178">
            <v>13.286817451787226</v>
          </cell>
          <cell r="P1178"/>
          <cell r="Q1178">
            <v>100693.68654353224</v>
          </cell>
        </row>
        <row r="1179">
          <cell r="D1179">
            <v>40259</v>
          </cell>
          <cell r="E1179" t="str">
            <v/>
          </cell>
          <cell r="F1179">
            <v>222753.81119999985</v>
          </cell>
          <cell r="G1179">
            <v>4812559.3345000008</v>
          </cell>
          <cell r="H1179">
            <v>2.1724569288478226</v>
          </cell>
          <cell r="I1179">
            <v>5.6811466777080044</v>
          </cell>
          <cell r="J1179">
            <v>18020960.071399998</v>
          </cell>
          <cell r="K1179">
            <v>2.0042872722283311</v>
          </cell>
          <cell r="L1179">
            <v>5.3454518074466666</v>
          </cell>
          <cell r="M1179">
            <v>35923267.18168477</v>
          </cell>
          <cell r="N1179">
            <v>1.2861267399081424</v>
          </cell>
          <cell r="O1179">
            <v>13.017727199565932</v>
          </cell>
          <cell r="P1179"/>
          <cell r="Q1179">
            <v>100693.68654353224</v>
          </cell>
        </row>
        <row r="1180">
          <cell r="D1180">
            <v>40260</v>
          </cell>
          <cell r="E1180" t="str">
            <v/>
          </cell>
          <cell r="F1180">
            <v>202594.49299999973</v>
          </cell>
          <cell r="G1180">
            <v>5015153.8275000006</v>
          </cell>
          <cell r="H1180">
            <v>2.1654800206244849</v>
          </cell>
          <cell r="I1180">
            <v>5.7450971024648361</v>
          </cell>
          <cell r="J1180">
            <v>18223554.564399999</v>
          </cell>
          <cell r="K1180">
            <v>2.0043725589868759</v>
          </cell>
          <cell r="L1180">
            <v>5.3446131362841935</v>
          </cell>
          <cell r="M1180">
            <v>36034990.111624427</v>
          </cell>
          <cell r="N1180">
            <v>1.2900251923373227</v>
          </cell>
          <cell r="O1180">
            <v>12.795027635852252</v>
          </cell>
          <cell r="P1180"/>
          <cell r="Q1180">
            <v>100693.68654353224</v>
          </cell>
        </row>
        <row r="1181">
          <cell r="D1181">
            <v>40261</v>
          </cell>
          <cell r="E1181" t="str">
            <v/>
          </cell>
          <cell r="F1181">
            <v>199444.9329000017</v>
          </cell>
          <cell r="G1181">
            <v>5214598.7604000019</v>
          </cell>
          <cell r="H1181">
            <v>2.1577812453620626</v>
          </cell>
          <cell r="I1181">
            <v>5.8165629110014772</v>
          </cell>
          <cell r="J1181">
            <v>18422999.497299999</v>
          </cell>
          <cell r="K1181">
            <v>2.004113358004898</v>
          </cell>
          <cell r="L1181">
            <v>5.347162434517216</v>
          </cell>
          <cell r="M1181">
            <v>36157398.645972751</v>
          </cell>
          <cell r="N1181">
            <v>1.2943055380678279</v>
          </cell>
          <cell r="O1181">
            <v>12.55433585384732</v>
          </cell>
          <cell r="P1181"/>
          <cell r="Q1181">
            <v>100693.68654353224</v>
          </cell>
        </row>
        <row r="1182">
          <cell r="D1182">
            <v>40262</v>
          </cell>
          <cell r="E1182" t="str">
            <v/>
          </cell>
          <cell r="F1182">
            <v>234572.89169999841</v>
          </cell>
          <cell r="G1182">
            <v>5449171.6521000005</v>
          </cell>
          <cell r="H1182">
            <v>2.1646527559577224</v>
          </cell>
          <cell r="I1182">
            <v>5.7527309623104923</v>
          </cell>
          <cell r="J1182">
            <v>18657572.388999999</v>
          </cell>
          <cell r="K1182">
            <v>2.0076397021984755</v>
          </cell>
          <cell r="L1182">
            <v>5.3125906765989939</v>
          </cell>
          <cell r="M1182">
            <v>36312702.932526395</v>
          </cell>
          <cell r="N1182">
            <v>1.2997626683479933</v>
          </cell>
          <cell r="O1182">
            <v>12.253202988723654</v>
          </cell>
          <cell r="P1182"/>
          <cell r="Q1182">
            <v>100693.68654353224</v>
          </cell>
        </row>
        <row r="1183">
          <cell r="D1183">
            <v>40263</v>
          </cell>
          <cell r="E1183" t="str">
            <v/>
          </cell>
          <cell r="F1183">
            <v>263338.21249999985</v>
          </cell>
          <cell r="G1183">
            <v>5712509.8646</v>
          </cell>
          <cell r="H1183">
            <v>2.1819830558517115</v>
          </cell>
          <cell r="I1183">
            <v>5.5950624532885351</v>
          </cell>
          <cell r="J1183">
            <v>18920910.601499997</v>
          </cell>
          <cell r="K1183">
            <v>2.0141525501844386</v>
          </cell>
          <cell r="L1183">
            <v>5.2493632351145569</v>
          </cell>
          <cell r="M1183">
            <v>36492232.383122861</v>
          </cell>
          <cell r="N1183">
            <v>1.306085978373535</v>
          </cell>
          <cell r="O1183">
            <v>11.912188823296798</v>
          </cell>
          <cell r="P1183"/>
          <cell r="Q1183">
            <v>100693.68654353224</v>
          </cell>
        </row>
        <row r="1184">
          <cell r="D1184">
            <v>40264</v>
          </cell>
          <cell r="E1184" t="str">
            <v/>
          </cell>
          <cell r="F1184">
            <v>248149.09350000095</v>
          </cell>
          <cell r="G1184">
            <v>5960658.9581000013</v>
          </cell>
          <cell r="H1184">
            <v>2.1924427853860977</v>
          </cell>
          <cell r="I1184">
            <v>5.5021538333068776</v>
          </cell>
          <cell r="J1184">
            <v>19169059.694999997</v>
          </cell>
          <cell r="K1184">
            <v>2.0189275056093106</v>
          </cell>
          <cell r="L1184">
            <v>5.2035163273809637</v>
          </cell>
          <cell r="M1184">
            <v>36667440.529262245</v>
          </cell>
          <cell r="N1184">
            <v>1.3122536433993752</v>
          </cell>
          <cell r="O1184">
            <v>11.587617501599535</v>
          </cell>
          <cell r="P1184"/>
          <cell r="Q1184">
            <v>100693.68654353224</v>
          </cell>
        </row>
        <row r="1185">
          <cell r="D1185">
            <v>40265</v>
          </cell>
          <cell r="E1185" t="str">
            <v/>
          </cell>
          <cell r="F1185">
            <v>202256.13650000069</v>
          </cell>
          <cell r="G1185">
            <v>6162915.0946000023</v>
          </cell>
          <cell r="H1185">
            <v>2.1858779639205341</v>
          </cell>
          <cell r="I1185">
            <v>5.5602703027099576</v>
          </cell>
          <cell r="J1185">
            <v>19371315.831499998</v>
          </cell>
          <cell r="K1185">
            <v>2.0188194204505554</v>
          </cell>
          <cell r="L1185">
            <v>5.2045493845678914</v>
          </cell>
          <cell r="M1185">
            <v>36798423.845335744</v>
          </cell>
          <cell r="N1185">
            <v>1.316837745800473</v>
          </cell>
          <cell r="O1185">
            <v>11.351446189373837</v>
          </cell>
          <cell r="P1185"/>
          <cell r="Q1185">
            <v>100693.68654353224</v>
          </cell>
        </row>
        <row r="1186">
          <cell r="D1186">
            <v>40266</v>
          </cell>
          <cell r="E1186" t="str">
            <v/>
          </cell>
          <cell r="F1186">
            <v>228874.38459999952</v>
          </cell>
          <cell r="G1186">
            <v>6391789.4792000018</v>
          </cell>
          <cell r="H1186">
            <v>2.1888813621917644</v>
          </cell>
          <cell r="I1186">
            <v>5.5336005995891613</v>
          </cell>
          <cell r="J1186">
            <v>19600190.216099996</v>
          </cell>
          <cell r="K1186">
            <v>2.0214588440408283</v>
          </cell>
          <cell r="L1186">
            <v>5.1793845740996547</v>
          </cell>
          <cell r="M1186">
            <v>36962956.310887702</v>
          </cell>
          <cell r="N1186">
            <v>1.3226215950871516</v>
          </cell>
          <cell r="O1186">
            <v>11.059528763554205</v>
          </cell>
          <cell r="P1186"/>
          <cell r="Q1186">
            <v>100693.68654353224</v>
          </cell>
        </row>
        <row r="1187">
          <cell r="D1187">
            <v>40267</v>
          </cell>
          <cell r="E1187" t="str">
            <v/>
          </cell>
          <cell r="F1187">
            <v>240805.2030999999</v>
          </cell>
          <cell r="G1187">
            <v>6632594.6823000014</v>
          </cell>
          <cell r="H1187">
            <v>2.1956340759697905</v>
          </cell>
          <cell r="I1187">
            <v>5.4741384780791824</v>
          </cell>
          <cell r="J1187">
            <v>19840995.419199996</v>
          </cell>
          <cell r="K1187">
            <v>2.0252618438515881</v>
          </cell>
          <cell r="L1187">
            <v>5.1433534394959457</v>
          </cell>
          <cell r="M1187">
            <v>37114858.1066311</v>
          </cell>
          <cell r="N1187">
            <v>1.3279526155916033</v>
          </cell>
          <cell r="O1187">
            <v>10.796365929405615</v>
          </cell>
          <cell r="P1187"/>
          <cell r="Q1187">
            <v>100693.68654353224</v>
          </cell>
        </row>
        <row r="1188">
          <cell r="D1188">
            <v>40268</v>
          </cell>
          <cell r="E1188" t="str">
            <v>*</v>
          </cell>
          <cell r="F1188">
            <v>233331.1211000004</v>
          </cell>
          <cell r="G1188">
            <v>6865925.8034000015</v>
          </cell>
          <cell r="H1188">
            <v>2.1995567461250984</v>
          </cell>
          <cell r="I1188">
            <v>5.4399125456513486</v>
          </cell>
          <cell r="J1188">
            <v>20074326.540299997</v>
          </cell>
          <cell r="K1188">
            <v>2.0282323101622128</v>
          </cell>
          <cell r="L1188">
            <v>5.1153956572313248</v>
          </cell>
          <cell r="M1188">
            <v>37282292.017299995</v>
          </cell>
          <cell r="N1188">
            <v>1.333838486419276</v>
          </cell>
          <cell r="O1188">
            <v>10.512275504827029</v>
          </cell>
          <cell r="P1188"/>
          <cell r="Q1188">
            <v>100693.68654353224</v>
          </cell>
        </row>
        <row r="1189">
          <cell r="D1189">
            <v>40269</v>
          </cell>
          <cell r="E1189" t="str">
            <v/>
          </cell>
          <cell r="F1189">
            <v>213953.15369999979</v>
          </cell>
          <cell r="G1189">
            <v>213953.15369999979</v>
          </cell>
          <cell r="H1189">
            <v>2.1267724490009017</v>
          </cell>
          <cell r="I1189">
            <v>2.3298492295010464</v>
          </cell>
          <cell r="J1189">
            <v>20288279.693999998</v>
          </cell>
          <cell r="K1189">
            <v>2.0292238166586789</v>
          </cell>
          <cell r="L1189">
            <v>2.4209649119773857</v>
          </cell>
          <cell r="M1189">
            <v>37424869.289587528</v>
          </cell>
          <cell r="N1189">
            <v>1.3389573401663712</v>
          </cell>
          <cell r="O1189">
            <v>10.797695870308655</v>
          </cell>
          <cell r="P1189"/>
          <cell r="Q1189">
            <v>100599.92727501667</v>
          </cell>
        </row>
        <row r="1190">
          <cell r="D1190">
            <v>40270</v>
          </cell>
          <cell r="E1190" t="str">
            <v/>
          </cell>
          <cell r="F1190">
            <v>181327.08109999975</v>
          </cell>
          <cell r="G1190">
            <v>395280.23479999951</v>
          </cell>
          <cell r="H1190">
            <v>1.9646149132861488</v>
          </cell>
          <cell r="I1190">
            <v>3.590688571683609</v>
          </cell>
          <cell r="J1190">
            <v>20469606.775099996</v>
          </cell>
          <cell r="K1190">
            <v>2.0269648326262293</v>
          </cell>
          <cell r="L1190">
            <v>2.4359309347764646</v>
          </cell>
          <cell r="M1190">
            <v>37538844.578782894</v>
          </cell>
          <cell r="N1190">
            <v>1.3430530180326141</v>
          </cell>
          <cell r="O1190">
            <v>10.606547737827942</v>
          </cell>
          <cell r="P1190"/>
          <cell r="Q1190">
            <v>100599.92727501667</v>
          </cell>
        </row>
        <row r="1191">
          <cell r="D1191">
            <v>40271</v>
          </cell>
          <cell r="E1191" t="str">
            <v/>
          </cell>
          <cell r="F1191">
            <v>192011.52009999965</v>
          </cell>
          <cell r="G1191">
            <v>587291.75489999913</v>
          </cell>
          <cell r="H1191">
            <v>1.9459648093465012</v>
          </cell>
          <cell r="I1191">
            <v>3.7743965171527116</v>
          </cell>
          <cell r="J1191">
            <v>20661618.295199998</v>
          </cell>
          <cell r="K1191">
            <v>2.0257979825465178</v>
          </cell>
          <cell r="L1191">
            <v>2.4436983915894328</v>
          </cell>
          <cell r="M1191">
            <v>37664158.416213803</v>
          </cell>
          <cell r="N1191">
            <v>1.3475544778928341</v>
          </cell>
          <cell r="O1191">
            <v>10.399952656549926</v>
          </cell>
          <cell r="P1191"/>
          <cell r="Q1191">
            <v>100599.92727501667</v>
          </cell>
        </row>
        <row r="1192">
          <cell r="D1192">
            <v>40272</v>
          </cell>
          <cell r="E1192" t="str">
            <v/>
          </cell>
          <cell r="F1192">
            <v>150070.83280000102</v>
          </cell>
          <cell r="G1192">
            <v>737362.58770000015</v>
          </cell>
          <cell r="H1192">
            <v>1.8324133219406393</v>
          </cell>
          <cell r="I1192">
            <v>5.1159163209895002</v>
          </cell>
          <cell r="J1192">
            <v>20811689.127999999</v>
          </cell>
          <cell r="K1192">
            <v>2.0205819549464916</v>
          </cell>
          <cell r="L1192">
            <v>2.4787304871487392</v>
          </cell>
          <cell r="M1192">
            <v>37753126.452611007</v>
          </cell>
          <cell r="N1192">
            <v>1.3507556546908803</v>
          </cell>
          <cell r="O1192">
            <v>10.255232389633417</v>
          </cell>
          <cell r="P1192"/>
          <cell r="Q1192">
            <v>100599.92727501667</v>
          </cell>
        </row>
        <row r="1193">
          <cell r="D1193">
            <v>40273</v>
          </cell>
          <cell r="E1193" t="str">
            <v/>
          </cell>
          <cell r="F1193">
            <v>188668.94679999919</v>
          </cell>
          <cell r="G1193">
            <v>926031.53449999937</v>
          </cell>
          <cell r="H1193">
            <v>1.8410182980916989</v>
          </cell>
          <cell r="I1193">
            <v>4.9993177446691517</v>
          </cell>
          <cell r="J1193">
            <v>21000358.0748</v>
          </cell>
          <cell r="K1193">
            <v>2.0191780298896509</v>
          </cell>
          <cell r="L1193">
            <v>2.4882468029823746</v>
          </cell>
          <cell r="M1193">
            <v>37880187.754449286</v>
          </cell>
          <cell r="N1193">
            <v>1.3553198607033787</v>
          </cell>
          <cell r="O1193">
            <v>10.052012212149497</v>
          </cell>
          <cell r="P1193"/>
          <cell r="Q1193">
            <v>100599.92727501667</v>
          </cell>
        </row>
        <row r="1194">
          <cell r="D1194">
            <v>40274</v>
          </cell>
          <cell r="E1194" t="str">
            <v/>
          </cell>
          <cell r="F1194">
            <v>183112.07199999917</v>
          </cell>
          <cell r="G1194">
            <v>1109143.6064999986</v>
          </cell>
          <cell r="H1194">
            <v>1.8375487215278321</v>
          </cell>
          <cell r="I1194">
            <v>5.0460078439661942</v>
          </cell>
          <cell r="J1194">
            <v>21183470.1468</v>
          </cell>
          <cell r="K1194">
            <v>2.0172718306951514</v>
          </cell>
          <cell r="L1194">
            <v>2.5012274003009205</v>
          </cell>
          <cell r="M1194">
            <v>37993961.561434947</v>
          </cell>
          <cell r="N1194">
            <v>1.3594087675373747</v>
          </cell>
          <cell r="O1194">
            <v>9.8730321981519644</v>
          </cell>
          <cell r="P1194"/>
          <cell r="Q1194">
            <v>100599.92727501667</v>
          </cell>
        </row>
        <row r="1195">
          <cell r="D1195">
            <v>40275</v>
          </cell>
          <cell r="E1195" t="str">
            <v/>
          </cell>
          <cell r="F1195">
            <v>151238.15980000002</v>
          </cell>
          <cell r="G1195">
            <v>1260381.7662999986</v>
          </cell>
          <cell r="H1195">
            <v>1.789807835055685</v>
          </cell>
          <cell r="I1195">
            <v>5.7344712093840737</v>
          </cell>
          <cell r="J1195">
            <v>21334708.306600001</v>
          </cell>
          <cell r="K1195">
            <v>2.0123953024791499</v>
          </cell>
          <cell r="L1195">
            <v>2.534750235593608</v>
          </cell>
          <cell r="M1195">
            <v>38089773.400019594</v>
          </cell>
          <cell r="N1195">
            <v>1.3628551030902099</v>
          </cell>
          <cell r="O1195">
            <v>9.7244096597922436</v>
          </cell>
          <cell r="P1195"/>
          <cell r="Q1195">
            <v>100599.92727501667</v>
          </cell>
        </row>
        <row r="1196">
          <cell r="D1196">
            <v>40276</v>
          </cell>
          <cell r="E1196" t="str">
            <v/>
          </cell>
          <cell r="F1196">
            <v>108635.99670000139</v>
          </cell>
          <cell r="G1196">
            <v>1369017.763</v>
          </cell>
          <cell r="H1196">
            <v>1.7010670386190063</v>
          </cell>
          <cell r="I1196">
            <v>7.2715627304715262</v>
          </cell>
          <cell r="J1196">
            <v>21443344.303300001</v>
          </cell>
          <cell r="K1196">
            <v>2.003629777915632</v>
          </cell>
          <cell r="L1196">
            <v>2.5961636774361585</v>
          </cell>
          <cell r="M1196">
            <v>38121891.1975988</v>
          </cell>
          <cell r="N1196">
            <v>1.3640225225243341</v>
          </cell>
          <cell r="O1196">
            <v>9.6745234412921164</v>
          </cell>
          <cell r="P1196"/>
          <cell r="Q1196">
            <v>100599.92727501667</v>
          </cell>
        </row>
        <row r="1197">
          <cell r="D1197">
            <v>40277</v>
          </cell>
          <cell r="E1197" t="str">
            <v/>
          </cell>
          <cell r="F1197">
            <v>183882.75429999977</v>
          </cell>
          <cell r="G1197">
            <v>1552900.5172999997</v>
          </cell>
          <cell r="H1197">
            <v>1.7151553345612853</v>
          </cell>
          <cell r="I1197">
            <v>7.0027923160154382</v>
          </cell>
          <cell r="J1197">
            <v>21627227.057599999</v>
          </cell>
          <cell r="K1197">
            <v>2.0019929637605318</v>
          </cell>
          <cell r="L1197">
            <v>2.6077986120936703</v>
          </cell>
          <cell r="M1197">
            <v>38255574.13834703</v>
          </cell>
          <cell r="N1197">
            <v>1.368824079238997</v>
          </cell>
          <cell r="O1197">
            <v>9.4717589793936732</v>
          </cell>
          <cell r="P1197"/>
          <cell r="Q1197">
            <v>100599.92727501667</v>
          </cell>
        </row>
        <row r="1198">
          <cell r="D1198">
            <v>40278</v>
          </cell>
          <cell r="E1198" t="str">
            <v/>
          </cell>
          <cell r="F1198">
            <v>135438.59879999995</v>
          </cell>
          <cell r="G1198">
            <v>1688339.1160999998</v>
          </cell>
          <cell r="H1198">
            <v>1.6782707123480074</v>
          </cell>
          <cell r="I1198">
            <v>7.7281434916489538</v>
          </cell>
          <cell r="J1198">
            <v>21762665.656399999</v>
          </cell>
          <cell r="K1198">
            <v>1.9959433412878647</v>
          </cell>
          <cell r="L1198">
            <v>2.6512641483203425</v>
          </cell>
          <cell r="M1198">
            <v>38305145.565809011</v>
          </cell>
          <cell r="N1198">
            <v>1.3706161270439936</v>
          </cell>
          <cell r="O1198">
            <v>9.397070678767605</v>
          </cell>
          <cell r="P1198"/>
          <cell r="Q1198">
            <v>100599.92727501667</v>
          </cell>
        </row>
        <row r="1199">
          <cell r="D1199">
            <v>40279</v>
          </cell>
          <cell r="E1199" t="str">
            <v/>
          </cell>
          <cell r="F1199">
            <v>123131.98769999993</v>
          </cell>
          <cell r="G1199">
            <v>1811471.1037999997</v>
          </cell>
          <cell r="H1199">
            <v>1.6369712753802599</v>
          </cell>
          <cell r="I1199">
            <v>8.6281065970584372</v>
          </cell>
          <cell r="J1199">
            <v>21885797.644099999</v>
          </cell>
          <cell r="K1199">
            <v>1.9888859599073991</v>
          </cell>
          <cell r="L1199">
            <v>2.7029042529526759</v>
          </cell>
          <cell r="M1199">
            <v>38371994.620491281</v>
          </cell>
          <cell r="N1199">
            <v>1.3730264507241312</v>
          </cell>
          <cell r="O1199">
            <v>9.2974529371402497</v>
          </cell>
          <cell r="P1199"/>
          <cell r="Q1199">
            <v>100599.92727501667</v>
          </cell>
        </row>
        <row r="1200">
          <cell r="D1200">
            <v>40280</v>
          </cell>
          <cell r="E1200" t="str">
            <v/>
          </cell>
          <cell r="F1200">
            <v>123085.48440000022</v>
          </cell>
          <cell r="G1200">
            <v>1934556.5881999999</v>
          </cell>
          <cell r="H1200">
            <v>1.6025165562590109</v>
          </cell>
          <cell r="I1200">
            <v>9.45663023984139</v>
          </cell>
          <cell r="J1200">
            <v>22008883.1285</v>
          </cell>
          <cell r="K1200">
            <v>1.9819522601374999</v>
          </cell>
          <cell r="L1200">
            <v>2.7546372632735627</v>
          </cell>
          <cell r="M1200">
            <v>38375884.119329162</v>
          </cell>
          <cell r="N1200">
            <v>1.3731839903487368</v>
          </cell>
          <cell r="O1200">
            <v>9.2909752323491741</v>
          </cell>
          <cell r="P1200"/>
          <cell r="Q1200">
            <v>100599.92727501667</v>
          </cell>
        </row>
        <row r="1201">
          <cell r="D1201">
            <v>40281</v>
          </cell>
          <cell r="E1201" t="str">
            <v/>
          </cell>
          <cell r="F1201">
            <v>129589.79049999928</v>
          </cell>
          <cell r="G1201">
            <v>2064146.3786999991</v>
          </cell>
          <cell r="H1201">
            <v>1.5783360383070852</v>
          </cell>
          <cell r="I1201">
            <v>10.083772747496377</v>
          </cell>
          <cell r="J1201">
            <v>22138472.919</v>
          </cell>
          <cell r="K1201">
            <v>1.9757235305036285</v>
          </cell>
          <cell r="L1201">
            <v>2.8019697369872199</v>
          </cell>
          <cell r="M1201">
            <v>38439793.104369305</v>
          </cell>
          <cell r="N1201">
            <v>1.3754892084828501</v>
          </cell>
          <cell r="O1201">
            <v>9.1966549645325575</v>
          </cell>
          <cell r="P1201"/>
          <cell r="Q1201">
            <v>100599.92727501667</v>
          </cell>
        </row>
        <row r="1202">
          <cell r="D1202">
            <v>40282</v>
          </cell>
          <cell r="E1202" t="str">
            <v/>
          </cell>
          <cell r="F1202">
            <v>129546.8710000008</v>
          </cell>
          <cell r="G1202">
            <v>2193693.2497</v>
          </cell>
          <cell r="H1202">
            <v>1.5575794060984869</v>
          </cell>
          <cell r="I1202">
            <v>10.654072509385571</v>
          </cell>
          <cell r="J1202">
            <v>22268019.789999999</v>
          </cell>
          <cell r="K1202">
            <v>1.9696018516599207</v>
          </cell>
          <cell r="L1202">
            <v>2.8492954588553165</v>
          </cell>
          <cell r="M1202">
            <v>38475675.684565336</v>
          </cell>
          <cell r="N1202">
            <v>1.3767916074149165</v>
          </cell>
          <cell r="O1202">
            <v>9.1437497836793451</v>
          </cell>
          <cell r="P1202"/>
          <cell r="Q1202">
            <v>100599.92727501667</v>
          </cell>
        </row>
        <row r="1203">
          <cell r="D1203">
            <v>40283</v>
          </cell>
          <cell r="E1203" t="str">
            <v/>
          </cell>
          <cell r="F1203">
            <v>162180.66189999908</v>
          </cell>
          <cell r="G1203">
            <v>2355873.9115999993</v>
          </cell>
          <cell r="H1203">
            <v>1.561216444460966</v>
          </cell>
          <cell r="I1203">
            <v>10.551941212550419</v>
          </cell>
          <cell r="J1203">
            <v>22430200.451899998</v>
          </cell>
          <cell r="K1203">
            <v>1.9664491488771445</v>
          </cell>
          <cell r="L1203">
            <v>2.8739850047181825</v>
          </cell>
          <cell r="M1203">
            <v>38544268.12322925</v>
          </cell>
          <cell r="N1203">
            <v>1.379264527738556</v>
          </cell>
          <cell r="O1203">
            <v>9.0440540268660783</v>
          </cell>
          <cell r="P1203"/>
          <cell r="Q1203">
            <v>100599.92727501667</v>
          </cell>
        </row>
        <row r="1204">
          <cell r="D1204">
            <v>40284</v>
          </cell>
          <cell r="E1204" t="str">
            <v/>
          </cell>
          <cell r="F1204">
            <v>159733.36900000082</v>
          </cell>
          <cell r="G1204">
            <v>2515607.2806000002</v>
          </cell>
          <cell r="H1204">
            <v>1.5628784164791927</v>
          </cell>
          <cell r="I1204">
            <v>10.505586632099762</v>
          </cell>
          <cell r="J1204">
            <v>22589933.820899997</v>
          </cell>
          <cell r="K1204">
            <v>1.9631388931293665</v>
          </cell>
          <cell r="L1204">
            <v>2.9001426786069873</v>
          </cell>
          <cell r="M1204">
            <v>38599141.40483816</v>
          </cell>
          <cell r="N1204">
            <v>1.3812465826003548</v>
          </cell>
          <cell r="O1204">
            <v>8.9648595798081274</v>
          </cell>
          <cell r="P1204"/>
          <cell r="Q1204">
            <v>100599.92727501667</v>
          </cell>
        </row>
        <row r="1205">
          <cell r="D1205">
            <v>40285</v>
          </cell>
          <cell r="E1205" t="str">
            <v/>
          </cell>
          <cell r="F1205">
            <v>171907.21479999978</v>
          </cell>
          <cell r="G1205">
            <v>2687514.4953999999</v>
          </cell>
          <cell r="H1205">
            <v>1.5714632430352289</v>
          </cell>
          <cell r="I1205">
            <v>10.269258732280695</v>
          </cell>
          <cell r="J1205">
            <v>22761841.035699997</v>
          </cell>
          <cell r="K1205">
            <v>1.9609347933108434</v>
          </cell>
          <cell r="L1205">
            <v>2.9176936743282811</v>
          </cell>
          <cell r="M1205">
            <v>38687189.606414735</v>
          </cell>
          <cell r="N1205">
            <v>1.3844158505108735</v>
          </cell>
          <cell r="O1205">
            <v>8.8395349298114887</v>
          </cell>
          <cell r="P1205"/>
          <cell r="Q1205">
            <v>100599.92727501667</v>
          </cell>
        </row>
        <row r="1206">
          <cell r="D1206">
            <v>40286</v>
          </cell>
          <cell r="E1206" t="str">
            <v/>
          </cell>
          <cell r="F1206">
            <v>178137.60539999962</v>
          </cell>
          <cell r="G1206">
            <v>2865652.1007999997</v>
          </cell>
          <cell r="H1206">
            <v>1.5825348864683111</v>
          </cell>
          <cell r="I1206">
            <v>9.9720524908803228</v>
          </cell>
          <cell r="J1206">
            <v>22939978.641099997</v>
          </cell>
          <cell r="K1206">
            <v>1.9593007066270827</v>
          </cell>
          <cell r="L1206">
            <v>2.9307754191497559</v>
          </cell>
          <cell r="M1206">
            <v>38762207.341317996</v>
          </cell>
          <cell r="N1206">
            <v>1.3871189034783487</v>
          </cell>
          <cell r="O1206">
            <v>8.7339049233830508</v>
          </cell>
          <cell r="P1206"/>
          <cell r="Q1206">
            <v>100599.92727501667</v>
          </cell>
        </row>
        <row r="1207">
          <cell r="D1207">
            <v>40287</v>
          </cell>
          <cell r="E1207" t="str">
            <v/>
          </cell>
          <cell r="F1207">
            <v>192305.85239999957</v>
          </cell>
          <cell r="G1207">
            <v>3057957.9531999994</v>
          </cell>
          <cell r="H1207">
            <v>1.5998535962316605</v>
          </cell>
          <cell r="I1207">
            <v>9.5237964660581991</v>
          </cell>
          <cell r="J1207">
            <v>23132284.493499998</v>
          </cell>
          <cell r="K1207">
            <v>1.9588942608659545</v>
          </cell>
          <cell r="L1207">
            <v>2.9340384894104621</v>
          </cell>
          <cell r="M1207">
            <v>38836160.819285892</v>
          </cell>
          <cell r="N1207">
            <v>1.3897839434479509</v>
          </cell>
          <cell r="O1207">
            <v>8.6308843720616313</v>
          </cell>
          <cell r="P1207"/>
          <cell r="Q1207">
            <v>100599.92727501667</v>
          </cell>
        </row>
        <row r="1208">
          <cell r="D1208">
            <v>40288</v>
          </cell>
          <cell r="E1208" t="str">
            <v/>
          </cell>
          <cell r="F1208">
            <v>149596.44530000151</v>
          </cell>
          <cell r="G1208">
            <v>3207554.3985000011</v>
          </cell>
          <cell r="H1208">
            <v>1.5942130801602359</v>
          </cell>
          <cell r="I1208">
            <v>9.6675975782936181</v>
          </cell>
          <cell r="J1208">
            <v>23281880.9388</v>
          </cell>
          <cell r="K1208">
            <v>1.95490850305942</v>
          </cell>
          <cell r="L1208">
            <v>2.9662337672321071</v>
          </cell>
          <cell r="M1208">
            <v>38891549.083017468</v>
          </cell>
          <cell r="N1208">
            <v>1.3917846743718874</v>
          </cell>
          <cell r="O1208">
            <v>8.5542710514890157</v>
          </cell>
          <cell r="P1208"/>
          <cell r="Q1208">
            <v>100599.92727501667</v>
          </cell>
        </row>
        <row r="1209">
          <cell r="D1209">
            <v>40289</v>
          </cell>
          <cell r="E1209" t="str">
            <v/>
          </cell>
          <cell r="F1209">
            <v>146726.86709999817</v>
          </cell>
          <cell r="G1209">
            <v>3354281.2655999991</v>
          </cell>
          <cell r="H1209">
            <v>1.5877514391996281</v>
          </cell>
          <cell r="I1209">
            <v>9.834923251696237</v>
          </cell>
          <cell r="J1209">
            <v>23428607.805899996</v>
          </cell>
          <cell r="K1209">
            <v>1.9507505857127045</v>
          </cell>
          <cell r="L1209">
            <v>3.0002025761379003</v>
          </cell>
          <cell r="M1209">
            <v>38946604.531254627</v>
          </cell>
          <cell r="N1209">
            <v>1.3937735484256892</v>
          </cell>
          <cell r="O1209">
            <v>8.478725639502505</v>
          </cell>
          <cell r="P1209"/>
          <cell r="Q1209">
            <v>100599.92727501667</v>
          </cell>
        </row>
        <row r="1210">
          <cell r="D1210">
            <v>40290</v>
          </cell>
          <cell r="E1210" t="str">
            <v/>
          </cell>
          <cell r="F1210">
            <v>179004.01200000171</v>
          </cell>
          <cell r="G1210">
            <v>3533285.2776000006</v>
          </cell>
          <cell r="H1210">
            <v>1.5964611566317739</v>
          </cell>
          <cell r="I1210">
            <v>9.610033466613876</v>
          </cell>
          <cell r="J1210">
            <v>23607611.817899998</v>
          </cell>
          <cell r="K1210">
            <v>1.9493269331200467</v>
          </cell>
          <cell r="L1210">
            <v>3.0119240007177916</v>
          </cell>
          <cell r="M1210">
            <v>39037633.930476248</v>
          </cell>
          <cell r="N1210">
            <v>1.397049884759725</v>
          </cell>
          <cell r="O1210">
            <v>8.3556011662354379</v>
          </cell>
          <cell r="P1210"/>
          <cell r="Q1210">
            <v>100599.92727501667</v>
          </cell>
        </row>
        <row r="1211">
          <cell r="D1211">
            <v>40291</v>
          </cell>
          <cell r="E1211" t="str">
            <v/>
          </cell>
          <cell r="F1211">
            <v>169662.03949999838</v>
          </cell>
          <cell r="G1211">
            <v>3702947.3170999992</v>
          </cell>
          <cell r="H1211">
            <v>1.6003760022509785</v>
          </cell>
          <cell r="I1211">
            <v>9.5105836913085717</v>
          </cell>
          <cell r="J1211">
            <v>23777273.857399996</v>
          </cell>
          <cell r="K1211">
            <v>1.9471617073440524</v>
          </cell>
          <cell r="L1211">
            <v>3.029840342644885</v>
          </cell>
          <cell r="M1211">
            <v>39113342.959038764</v>
          </cell>
          <cell r="N1211">
            <v>1.399778027351873</v>
          </cell>
          <cell r="O1211">
            <v>8.2543238533069552</v>
          </cell>
          <cell r="P1211"/>
          <cell r="Q1211">
            <v>100599.92727501667</v>
          </cell>
        </row>
        <row r="1212">
          <cell r="D1212">
            <v>40292</v>
          </cell>
          <cell r="E1212" t="str">
            <v/>
          </cell>
          <cell r="F1212">
            <v>158807.61280000149</v>
          </cell>
          <cell r="G1212">
            <v>3861754.9299000008</v>
          </cell>
          <cell r="H1212">
            <v>1.5994689039150034</v>
          </cell>
          <cell r="I1212">
            <v>9.5335375641270037</v>
          </cell>
          <cell r="J1212">
            <v>23936081.470199998</v>
          </cell>
          <cell r="K1212">
            <v>1.9441502411067102</v>
          </cell>
          <cell r="L1212">
            <v>3.0549391966338102</v>
          </cell>
          <cell r="M1212">
            <v>39179105.435091496</v>
          </cell>
          <cell r="N1212">
            <v>1.4021502735656042</v>
          </cell>
          <cell r="O1212">
            <v>8.1671703636705839</v>
          </cell>
          <cell r="P1212"/>
          <cell r="Q1212">
            <v>100599.92727501667</v>
          </cell>
        </row>
        <row r="1213">
          <cell r="D1213">
            <v>40293</v>
          </cell>
          <cell r="E1213" t="str">
            <v/>
          </cell>
          <cell r="F1213">
            <v>153144.3047999992</v>
          </cell>
          <cell r="G1213">
            <v>4014899.2346999999</v>
          </cell>
          <cell r="H1213">
            <v>1.5963825594919976</v>
          </cell>
          <cell r="I1213">
            <v>9.6120403946286856</v>
          </cell>
          <cell r="J1213">
            <v>24089225.774999999</v>
          </cell>
          <cell r="K1213">
            <v>1.9407313289227077</v>
          </cell>
          <cell r="L1213">
            <v>3.0836900671893375</v>
          </cell>
          <cell r="M1213">
            <v>39286174.704140395</v>
          </cell>
          <cell r="N1213">
            <v>1.4060008994362025</v>
          </cell>
          <cell r="O1213">
            <v>8.0274907477437925</v>
          </cell>
          <cell r="P1213"/>
          <cell r="Q1213">
            <v>100599.92727501667</v>
          </cell>
        </row>
        <row r="1214">
          <cell r="D1214">
            <v>40294</v>
          </cell>
          <cell r="E1214" t="str">
            <v/>
          </cell>
          <cell r="F1214">
            <v>174199.73629999976</v>
          </cell>
          <cell r="G1214">
            <v>4189098.9709999999</v>
          </cell>
          <cell r="H1214">
            <v>1.6015835752231253</v>
          </cell>
          <cell r="I1214">
            <v>9.4801097014101448</v>
          </cell>
          <cell r="J1214">
            <v>24263425.511299998</v>
          </cell>
          <cell r="K1214">
            <v>1.9390500682757816</v>
          </cell>
          <cell r="L1214">
            <v>3.0979290677237148</v>
          </cell>
          <cell r="M1214">
            <v>39355037.556021899</v>
          </cell>
          <cell r="N1214">
            <v>1.4084842522492926</v>
          </cell>
          <cell r="O1214">
            <v>7.9385704221755171</v>
          </cell>
          <cell r="P1214"/>
          <cell r="Q1214">
            <v>100599.92727501667</v>
          </cell>
        </row>
        <row r="1215">
          <cell r="D1215">
            <v>40295</v>
          </cell>
          <cell r="E1215" t="str">
            <v/>
          </cell>
          <cell r="F1215">
            <v>161422.07130000074</v>
          </cell>
          <cell r="G1215">
            <v>4350521.0423000008</v>
          </cell>
          <cell r="H1215">
            <v>1.60169508406881</v>
          </cell>
          <cell r="I1215">
            <v>9.4773004842578565</v>
          </cell>
          <cell r="J1215">
            <v>24424847.582599998</v>
          </cell>
          <cell r="K1215">
            <v>1.9363826221718814</v>
          </cell>
          <cell r="L1215">
            <v>3.1206574781218799</v>
          </cell>
          <cell r="M1215">
            <v>39435365.211037815</v>
          </cell>
          <cell r="N1215">
            <v>1.411377992816738</v>
          </cell>
          <cell r="O1215">
            <v>7.8360931638524312</v>
          </cell>
          <cell r="P1215"/>
          <cell r="Q1215">
            <v>100599.92727501667</v>
          </cell>
        </row>
        <row r="1216">
          <cell r="D1216">
            <v>40296</v>
          </cell>
          <cell r="E1216" t="str">
            <v/>
          </cell>
          <cell r="F1216">
            <v>140041.02169999905</v>
          </cell>
          <cell r="G1216">
            <v>4490562.0640000002</v>
          </cell>
          <cell r="H1216">
            <v>1.5942080766419908</v>
          </cell>
          <cell r="I1216">
            <v>9.6677260706433454</v>
          </cell>
          <cell r="J1216">
            <v>24564888.604299996</v>
          </cell>
          <cell r="K1216">
            <v>1.9320757270834372</v>
          </cell>
          <cell r="L1216">
            <v>3.1577131249827639</v>
          </cell>
          <cell r="M1216">
            <v>39492486.984334581</v>
          </cell>
          <cell r="N1216">
            <v>1.4134412692674458</v>
          </cell>
          <cell r="O1216">
            <v>7.7637669698347178</v>
          </cell>
          <cell r="P1216"/>
          <cell r="Q1216">
            <v>100599.92727501667</v>
          </cell>
        </row>
        <row r="1217">
          <cell r="D1217">
            <v>40297</v>
          </cell>
          <cell r="E1217" t="str">
            <v/>
          </cell>
          <cell r="F1217">
            <v>146212.22190000053</v>
          </cell>
          <cell r="G1217">
            <v>4636774.2859000005</v>
          </cell>
          <cell r="H1217">
            <v>1.5893527243037835</v>
          </cell>
          <cell r="I1217">
            <v>9.7931976749331184</v>
          </cell>
          <cell r="J1217">
            <v>24711100.826199997</v>
          </cell>
          <cell r="K1217">
            <v>1.9283180189449671</v>
          </cell>
          <cell r="L1217">
            <v>3.1904084958825685</v>
          </cell>
          <cell r="M1217">
            <v>39563849.661353752</v>
          </cell>
          <cell r="N1217">
            <v>1.4160142915452234</v>
          </cell>
          <cell r="O1217">
            <v>7.6744295724384903</v>
          </cell>
          <cell r="P1217"/>
          <cell r="Q1217">
            <v>100599.92727501667</v>
          </cell>
        </row>
        <row r="1218">
          <cell r="D1218">
            <v>40298</v>
          </cell>
          <cell r="E1218" t="str">
            <v>*</v>
          </cell>
          <cell r="F1218">
            <v>142803.72179999918</v>
          </cell>
          <cell r="G1218">
            <v>4779578.0077</v>
          </cell>
          <cell r="H1218">
            <v>1.5836916709471529</v>
          </cell>
          <cell r="I1218">
            <v>9.9414847497693479</v>
          </cell>
          <cell r="J1218">
            <v>24853904.547999997</v>
          </cell>
          <cell r="K1218">
            <v>1.9243549404668929</v>
          </cell>
          <cell r="L1218">
            <v>3.2252632284273886</v>
          </cell>
          <cell r="M1218">
            <v>39654135.900999993</v>
          </cell>
          <cell r="N1218">
            <v>1.4192646775661133</v>
          </cell>
          <cell r="O1218">
            <v>7.5629218562825784</v>
          </cell>
          <cell r="P1218"/>
          <cell r="Q1218">
            <v>100599.92727501667</v>
          </cell>
        </row>
        <row r="1219">
          <cell r="D1219">
            <v>40299</v>
          </cell>
          <cell r="E1219" t="str">
            <v/>
          </cell>
          <cell r="F1219">
            <v>123657.00720000052</v>
          </cell>
          <cell r="G1219">
            <v>123657.00720000052</v>
          </cell>
          <cell r="H1219">
            <v>1.2624084176325683</v>
          </cell>
          <cell r="I1219">
            <v>22.426100318621678</v>
          </cell>
          <cell r="J1219">
            <v>24977561.555199996</v>
          </cell>
          <cell r="K1219">
            <v>1.9193723985384226</v>
          </cell>
          <cell r="L1219">
            <v>2.1613338126266313</v>
          </cell>
          <cell r="M1219">
            <v>39703315.466905326</v>
          </cell>
          <cell r="N1219">
            <v>1.4209653552524679</v>
          </cell>
          <cell r="O1219">
            <v>8.5311955998376376</v>
          </cell>
          <cell r="P1219"/>
          <cell r="Q1219">
            <v>97953.24989348388</v>
          </cell>
        </row>
        <row r="1220">
          <cell r="D1220">
            <v>40300</v>
          </cell>
          <cell r="E1220" t="str">
            <v/>
          </cell>
          <cell r="F1220">
            <v>137470.02059999949</v>
          </cell>
          <cell r="G1220">
            <v>261127.02780000001</v>
          </cell>
          <cell r="H1220">
            <v>1.332916611158661</v>
          </cell>
          <cell r="I1220">
            <v>18.240117203581196</v>
          </cell>
          <cell r="J1220">
            <v>25115031.575799994</v>
          </cell>
          <cell r="K1220">
            <v>1.9155178199106586</v>
          </cell>
          <cell r="L1220">
            <v>2.1894370040089761</v>
          </cell>
          <cell r="M1220">
            <v>39765972.665990293</v>
          </cell>
          <cell r="N1220">
            <v>1.4231482292522657</v>
          </cell>
          <cell r="O1220">
            <v>8.454621001297669</v>
          </cell>
          <cell r="P1220"/>
          <cell r="Q1220">
            <v>97953.24989348388</v>
          </cell>
        </row>
        <row r="1221">
          <cell r="D1221">
            <v>40301</v>
          </cell>
          <cell r="E1221" t="str">
            <v/>
          </cell>
          <cell r="F1221">
            <v>137397.52050000074</v>
          </cell>
          <cell r="G1221">
            <v>398524.54830000072</v>
          </cell>
          <cell r="H1221">
            <v>1.356172625660246</v>
          </cell>
          <cell r="I1221">
            <v>17.017517444459486</v>
          </cell>
          <cell r="J1221">
            <v>25252429.096299995</v>
          </cell>
          <cell r="K1221">
            <v>1.9117149197632159</v>
          </cell>
          <cell r="L1221">
            <v>2.2175215721166985</v>
          </cell>
          <cell r="M1221">
            <v>39803310.999163412</v>
          </cell>
          <cell r="N1221">
            <v>1.4244248445097487</v>
          </cell>
          <cell r="O1221">
            <v>8.410131299856749</v>
          </cell>
          <cell r="P1221"/>
          <cell r="Q1221">
            <v>97953.24989348388</v>
          </cell>
        </row>
        <row r="1222">
          <cell r="D1222">
            <v>40302</v>
          </cell>
          <cell r="E1222" t="str">
            <v/>
          </cell>
          <cell r="F1222">
            <v>123519.74150000021</v>
          </cell>
          <cell r="G1222">
            <v>522044.28980000096</v>
          </cell>
          <cell r="H1222">
            <v>1.3323812389269403</v>
          </cell>
          <cell r="I1222">
            <v>18.269149968456755</v>
          </cell>
          <cell r="J1222">
            <v>25375948.837799996</v>
          </cell>
          <cell r="K1222">
            <v>1.9069251323086216</v>
          </cell>
          <cell r="L1222">
            <v>2.253407486296688</v>
          </cell>
          <cell r="M1222">
            <v>39851913.940089293</v>
          </cell>
          <cell r="N1222">
            <v>1.4261044578906541</v>
          </cell>
          <cell r="O1222">
            <v>8.3519255202219256</v>
          </cell>
          <cell r="P1222"/>
          <cell r="Q1222">
            <v>97953.24989348388</v>
          </cell>
        </row>
        <row r="1223">
          <cell r="D1223">
            <v>40303</v>
          </cell>
          <cell r="E1223" t="str">
            <v/>
          </cell>
          <cell r="F1223">
            <v>132183.92149999962</v>
          </cell>
          <cell r="G1223">
            <v>654228.21130000055</v>
          </cell>
          <cell r="H1223">
            <v>1.3357968459676837</v>
          </cell>
          <cell r="I1223">
            <v>18.084618410562591</v>
          </cell>
          <cell r="J1223">
            <v>25508132.759299997</v>
          </cell>
          <cell r="K1223">
            <v>1.9028516729125697</v>
          </cell>
          <cell r="L1223">
            <v>2.2843829726429732</v>
          </cell>
          <cell r="M1223">
            <v>39905675.828701869</v>
          </cell>
          <cell r="N1223">
            <v>1.4279685363046672</v>
          </cell>
          <cell r="O1223">
            <v>8.2877617735410034</v>
          </cell>
          <cell r="P1223"/>
          <cell r="Q1223">
            <v>97953.24989348388</v>
          </cell>
        </row>
        <row r="1224">
          <cell r="D1224">
            <v>40304</v>
          </cell>
          <cell r="E1224" t="str">
            <v/>
          </cell>
          <cell r="F1224">
            <v>126373.11389999941</v>
          </cell>
          <cell r="G1224">
            <v>780601.32519999996</v>
          </cell>
          <cell r="H1224">
            <v>1.3281868749443226</v>
          </cell>
          <cell r="I1224">
            <v>18.498011926638171</v>
          </cell>
          <cell r="J1224">
            <v>25634505.873199996</v>
          </cell>
          <cell r="K1224">
            <v>1.8984069827856329</v>
          </cell>
          <cell r="L1224">
            <v>2.3186670245639918</v>
          </cell>
          <cell r="M1224">
            <v>39952748.039964534</v>
          </cell>
          <cell r="N1224">
            <v>1.4295930879353793</v>
          </cell>
          <cell r="O1224">
            <v>8.2322135905337426</v>
          </cell>
          <cell r="P1224"/>
          <cell r="Q1224">
            <v>97953.24989348388</v>
          </cell>
        </row>
        <row r="1225">
          <cell r="D1225">
            <v>40305</v>
          </cell>
          <cell r="E1225" t="str">
            <v/>
          </cell>
          <cell r="F1225">
            <v>115348.84030000123</v>
          </cell>
          <cell r="G1225">
            <v>895950.16550000117</v>
          </cell>
          <cell r="H1225">
            <v>1.3066731417783097</v>
          </cell>
          <cell r="I1225">
            <v>19.711659143558624</v>
          </cell>
          <cell r="J1225">
            <v>25749854.713499997</v>
          </cell>
          <cell r="K1225">
            <v>1.8932157710499333</v>
          </cell>
          <cell r="L1225">
            <v>2.3593606869107941</v>
          </cell>
          <cell r="M1225">
            <v>39988149.745635204</v>
          </cell>
          <cell r="N1225">
            <v>1.4307999258544521</v>
          </cell>
          <cell r="O1225">
            <v>8.1911706959172719</v>
          </cell>
          <cell r="P1225"/>
          <cell r="Q1225">
            <v>97953.24989348388</v>
          </cell>
        </row>
        <row r="1226">
          <cell r="D1226">
            <v>40306</v>
          </cell>
          <cell r="E1226" t="str">
            <v/>
          </cell>
          <cell r="F1226">
            <v>110015.31060000001</v>
          </cell>
          <cell r="G1226">
            <v>1005965.4761000011</v>
          </cell>
          <cell r="H1226">
            <v>1.283731623496293</v>
          </cell>
          <cell r="I1226">
            <v>21.081154392833447</v>
          </cell>
          <cell r="J1226">
            <v>25859870.024099998</v>
          </cell>
          <cell r="K1226">
            <v>1.8877094622613528</v>
          </cell>
          <cell r="L1226">
            <v>2.4033041393483168</v>
          </cell>
          <cell r="M1226">
            <v>40034233.82679487</v>
          </cell>
          <cell r="N1226">
            <v>1.4323888685027717</v>
          </cell>
          <cell r="O1226">
            <v>8.1374207597824206</v>
          </cell>
          <cell r="P1226"/>
          <cell r="Q1226">
            <v>97953.24989348388</v>
          </cell>
        </row>
        <row r="1227">
          <cell r="D1227">
            <v>40307</v>
          </cell>
          <cell r="E1227" t="str">
            <v/>
          </cell>
          <cell r="F1227">
            <v>147340.89880000055</v>
          </cell>
          <cell r="G1227">
            <v>1153306.3749000016</v>
          </cell>
          <cell r="H1227">
            <v>1.3082276790817473</v>
          </cell>
          <cell r="I1227">
            <v>19.621702423663056</v>
          </cell>
          <cell r="J1227">
            <v>26007210.922899999</v>
          </cell>
          <cell r="K1227">
            <v>1.8849866742653567</v>
          </cell>
          <cell r="L1227">
            <v>2.4253345017752559</v>
          </cell>
          <cell r="M1227">
            <v>40109671.120497078</v>
          </cell>
          <cell r="N1227">
            <v>1.4350278656733431</v>
          </cell>
          <cell r="O1227">
            <v>8.0488688128683261</v>
          </cell>
          <cell r="P1227"/>
          <cell r="Q1227">
            <v>97953.24989348388</v>
          </cell>
        </row>
        <row r="1228">
          <cell r="D1228">
            <v>40308</v>
          </cell>
          <cell r="E1228" t="str">
            <v/>
          </cell>
          <cell r="F1228">
            <v>129004.7557999999</v>
          </cell>
          <cell r="G1228">
            <v>1282311.1307000015</v>
          </cell>
          <cell r="H1228">
            <v>1.309105243669209</v>
          </cell>
          <cell r="I1228">
            <v>19.571077377368585</v>
          </cell>
          <cell r="J1228">
            <v>26136215.6787</v>
          </cell>
          <cell r="K1228">
            <v>1.8809826514944408</v>
          </cell>
          <cell r="L1228">
            <v>2.4580981247285361</v>
          </cell>
          <cell r="M1228">
            <v>40150200.692456514</v>
          </cell>
          <cell r="N1228">
            <v>1.4364177795805588</v>
          </cell>
          <cell r="O1228">
            <v>8.0025885814543507</v>
          </cell>
          <cell r="P1228"/>
          <cell r="Q1228">
            <v>97953.24989348388</v>
          </cell>
        </row>
        <row r="1229">
          <cell r="D1229">
            <v>40309</v>
          </cell>
          <cell r="E1229" t="str">
            <v/>
          </cell>
          <cell r="F1229">
            <v>153944.12129999866</v>
          </cell>
          <cell r="G1229">
            <v>1436255.2520000001</v>
          </cell>
          <cell r="H1229">
            <v>1.3329691400204686</v>
          </cell>
          <cell r="I1229">
            <v>18.237270791168434</v>
          </cell>
          <cell r="J1229">
            <v>26290159.799999997</v>
          </cell>
          <cell r="K1229">
            <v>1.8788169695314372</v>
          </cell>
          <cell r="L1229">
            <v>2.4760028600044115</v>
          </cell>
          <cell r="M1229">
            <v>40187621.29201138</v>
          </cell>
          <cell r="N1229">
            <v>1.4376963548516646</v>
          </cell>
          <cell r="O1229">
            <v>7.9602328211949125</v>
          </cell>
          <cell r="P1229"/>
          <cell r="Q1229">
            <v>97953.24989348388</v>
          </cell>
        </row>
        <row r="1230">
          <cell r="D1230">
            <v>40310</v>
          </cell>
          <cell r="E1230" t="str">
            <v/>
          </cell>
          <cell r="F1230">
            <v>212209.50710000083</v>
          </cell>
          <cell r="G1230">
            <v>1648464.7591000008</v>
          </cell>
          <cell r="H1230">
            <v>1.4024247629120445</v>
          </cell>
          <cell r="I1230">
            <v>14.800514722850611</v>
          </cell>
          <cell r="J1230">
            <v>26502369.307099998</v>
          </cell>
          <cell r="K1230">
            <v>1.8808163667776294</v>
          </cell>
          <cell r="L1230">
            <v>2.4594682898612996</v>
          </cell>
          <cell r="M1230">
            <v>40297101.239131406</v>
          </cell>
          <cell r="N1230">
            <v>1.441552610000383</v>
          </cell>
          <cell r="O1230">
            <v>7.8337372189269168</v>
          </cell>
          <cell r="P1230"/>
          <cell r="Q1230">
            <v>97953.24989348388</v>
          </cell>
        </row>
        <row r="1231">
          <cell r="D1231">
            <v>40311</v>
          </cell>
          <cell r="E1231" t="str">
            <v/>
          </cell>
          <cell r="F1231">
            <v>197021.53990000056</v>
          </cell>
          <cell r="G1231">
            <v>1845486.2990000015</v>
          </cell>
          <cell r="H1231">
            <v>1.4492677342796896</v>
          </cell>
          <cell r="I1231">
            <v>12.824553376942859</v>
          </cell>
          <cell r="J1231">
            <v>26699390.846999999</v>
          </cell>
          <cell r="K1231">
            <v>1.8817177417212889</v>
          </cell>
          <cell r="L1231">
            <v>2.4520501938913974</v>
          </cell>
          <cell r="M1231">
            <v>40384046.256286904</v>
          </cell>
          <cell r="N1231">
            <v>1.4446024315415964</v>
          </cell>
          <cell r="O1231">
            <v>7.7350145724818571</v>
          </cell>
          <cell r="P1231"/>
          <cell r="Q1231">
            <v>97953.24989348388</v>
          </cell>
        </row>
        <row r="1232">
          <cell r="D1232">
            <v>40312</v>
          </cell>
          <cell r="E1232" t="str">
            <v/>
          </cell>
          <cell r="F1232">
            <v>176896.51549999998</v>
          </cell>
          <cell r="G1232">
            <v>2022382.8145000015</v>
          </cell>
          <cell r="H1232">
            <v>1.4747434666895951</v>
          </cell>
          <cell r="I1232">
            <v>11.85441512844262</v>
          </cell>
          <cell r="J1232">
            <v>26876287.362500001</v>
          </cell>
          <cell r="K1232">
            <v>1.8811981112582452</v>
          </cell>
          <cell r="L1232">
            <v>2.4563238961581191</v>
          </cell>
          <cell r="M1232">
            <v>40455804.004158713</v>
          </cell>
          <cell r="N1232">
            <v>1.4471087474053979</v>
          </cell>
          <cell r="O1232">
            <v>7.6547488778014987</v>
          </cell>
          <cell r="P1232"/>
          <cell r="Q1232">
            <v>97953.24989348388</v>
          </cell>
        </row>
        <row r="1233">
          <cell r="D1233">
            <v>40313</v>
          </cell>
          <cell r="E1233" t="str">
            <v/>
          </cell>
          <cell r="F1233">
            <v>166561.45949999997</v>
          </cell>
          <cell r="G1233">
            <v>2188944.2740000016</v>
          </cell>
          <cell r="H1233">
            <v>1.4897884289225034</v>
          </cell>
          <cell r="I1233">
            <v>11.313835653691262</v>
          </cell>
          <cell r="J1233">
            <v>27042848.822000001</v>
          </cell>
          <cell r="K1233">
            <v>1.8799670843561569</v>
          </cell>
          <cell r="L1233">
            <v>2.4664781644579192</v>
          </cell>
          <cell r="M1233">
            <v>40537278.846305579</v>
          </cell>
          <cell r="N1233">
            <v>1.4499624204913653</v>
          </cell>
          <cell r="O1233">
            <v>7.5642989538251886</v>
          </cell>
          <cell r="P1233"/>
          <cell r="Q1233">
            <v>97953.24989348388</v>
          </cell>
        </row>
        <row r="1234">
          <cell r="D1234">
            <v>40314</v>
          </cell>
          <cell r="E1234" t="str">
            <v/>
          </cell>
          <cell r="F1234">
            <v>148504.97149999841</v>
          </cell>
          <cell r="G1234">
            <v>2337449.2455000002</v>
          </cell>
          <cell r="H1234">
            <v>1.4914316574754944</v>
          </cell>
          <cell r="I1234">
            <v>11.256200343202627</v>
          </cell>
          <cell r="J1234">
            <v>27191353.793499999</v>
          </cell>
          <cell r="K1234">
            <v>1.8775059468486168</v>
          </cell>
          <cell r="L1234">
            <v>2.4869048791841819</v>
          </cell>
          <cell r="M1234">
            <v>40608516.006380253</v>
          </cell>
          <cell r="N1234">
            <v>1.45244968229628</v>
          </cell>
          <cell r="O1234">
            <v>7.4862722158491994</v>
          </cell>
          <cell r="P1234"/>
          <cell r="Q1234">
            <v>97953.24989348388</v>
          </cell>
        </row>
        <row r="1235">
          <cell r="D1235">
            <v>40315</v>
          </cell>
          <cell r="E1235" t="str">
            <v/>
          </cell>
          <cell r="F1235">
            <v>130119.29170000109</v>
          </cell>
          <cell r="G1235">
            <v>2467568.5372000011</v>
          </cell>
          <cell r="H1235">
            <v>1.4818404757511294</v>
          </cell>
          <cell r="I1235">
            <v>11.596495932153161</v>
          </cell>
          <cell r="J1235">
            <v>27321473.085200001</v>
          </cell>
          <cell r="K1235">
            <v>1.873816913190349</v>
          </cell>
          <cell r="L1235">
            <v>2.517839238999442</v>
          </cell>
          <cell r="M1235">
            <v>40635891.523045428</v>
          </cell>
          <cell r="N1235">
            <v>1.4533679968833721</v>
          </cell>
          <cell r="O1235">
            <v>7.4576534449853238</v>
          </cell>
          <cell r="P1235"/>
          <cell r="Q1235">
            <v>97953.24989348388</v>
          </cell>
        </row>
        <row r="1236">
          <cell r="D1236">
            <v>40316</v>
          </cell>
          <cell r="E1236" t="str">
            <v/>
          </cell>
          <cell r="F1236">
            <v>130141.14970000039</v>
          </cell>
          <cell r="G1236">
            <v>2597709.6869000015</v>
          </cell>
          <cell r="H1236">
            <v>1.4733273779554117</v>
          </cell>
          <cell r="I1236">
            <v>11.906510138537318</v>
          </cell>
          <cell r="J1236">
            <v>27451614.234900001</v>
          </cell>
          <cell r="K1236">
            <v>1.870178603946171</v>
          </cell>
          <cell r="L1236">
            <v>2.5487240869829786</v>
          </cell>
          <cell r="M1236">
            <v>40653044.406336725</v>
          </cell>
          <cell r="N1236">
            <v>1.4539206310519575</v>
          </cell>
          <cell r="O1236">
            <v>7.4404798818381357</v>
          </cell>
          <cell r="P1236"/>
          <cell r="Q1236">
            <v>97953.24989348388</v>
          </cell>
        </row>
        <row r="1237">
          <cell r="D1237">
            <v>40317</v>
          </cell>
          <cell r="E1237" t="str">
            <v/>
          </cell>
          <cell r="F1237">
            <v>118905.78480000014</v>
          </cell>
          <cell r="G1237">
            <v>2716615.4717000015</v>
          </cell>
          <cell r="H1237">
            <v>1.4596734852993631</v>
          </cell>
          <cell r="I1237">
            <v>12.419777246871099</v>
          </cell>
          <cell r="J1237">
            <v>27570520.019700002</v>
          </cell>
          <cell r="K1237">
            <v>1.8658281805665329</v>
          </cell>
          <cell r="L1237">
            <v>2.5861501405658238</v>
          </cell>
          <cell r="M1237">
            <v>40691888.321772851</v>
          </cell>
          <cell r="N1237">
            <v>1.455248947324383</v>
          </cell>
          <cell r="O1237">
            <v>7.3993514305869983</v>
          </cell>
          <cell r="P1237"/>
          <cell r="Q1237">
            <v>97953.24989348388</v>
          </cell>
        </row>
        <row r="1238">
          <cell r="D1238">
            <v>40318</v>
          </cell>
          <cell r="E1238" t="str">
            <v/>
          </cell>
          <cell r="F1238">
            <v>121930.03339999943</v>
          </cell>
          <cell r="G1238">
            <v>2838545.5051000011</v>
          </cell>
          <cell r="H1238">
            <v>1.4489287023078281</v>
          </cell>
          <cell r="I1238">
            <v>12.837943233265181</v>
          </cell>
          <cell r="J1238">
            <v>27692450.053100001</v>
          </cell>
          <cell r="K1238">
            <v>1.8617383724444656</v>
          </cell>
          <cell r="L1238">
            <v>2.6218335177373264</v>
          </cell>
          <cell r="M1238">
            <v>40720716.28596589</v>
          </cell>
          <cell r="N1238">
            <v>1.4562189706561735</v>
          </cell>
          <cell r="O1238">
            <v>7.3694502409589635</v>
          </cell>
          <cell r="P1238"/>
          <cell r="Q1238">
            <v>97953.24989348388</v>
          </cell>
        </row>
        <row r="1239">
          <cell r="D1239">
            <v>40319</v>
          </cell>
          <cell r="E1239" t="str">
            <v/>
          </cell>
          <cell r="F1239">
            <v>110633.83529999954</v>
          </cell>
          <cell r="G1239">
            <v>2949179.3404000006</v>
          </cell>
          <cell r="H1239">
            <v>1.433715691927862</v>
          </cell>
          <cell r="I1239">
            <v>13.452134146404804</v>
          </cell>
          <cell r="J1239">
            <v>27803083.8884</v>
          </cell>
          <cell r="K1239">
            <v>1.8569476124202788</v>
          </cell>
          <cell r="L1239">
            <v>2.6642570190468118</v>
          </cell>
          <cell r="M1239">
            <v>40740223.71596323</v>
          </cell>
          <cell r="N1239">
            <v>1.4568556138867828</v>
          </cell>
          <cell r="O1239">
            <v>7.3498866173566153</v>
          </cell>
          <cell r="P1239"/>
          <cell r="Q1239">
            <v>97953.24989348388</v>
          </cell>
        </row>
        <row r="1240">
          <cell r="D1240">
            <v>40320</v>
          </cell>
          <cell r="E1240" t="str">
            <v/>
          </cell>
          <cell r="F1240">
            <v>107657.73120000049</v>
          </cell>
          <cell r="G1240">
            <v>3056837.0716000008</v>
          </cell>
          <cell r="H1240">
            <v>1.4185046414414573</v>
          </cell>
          <cell r="I1240">
            <v>14.092986829064335</v>
          </cell>
          <cell r="J1240">
            <v>27910741.619600002</v>
          </cell>
          <cell r="K1240">
            <v>1.852021649577988</v>
          </cell>
          <cell r="L1240">
            <v>2.7085907806780773</v>
          </cell>
          <cell r="M1240">
            <v>40768184.361102544</v>
          </cell>
          <cell r="N1240">
            <v>1.4577944750959932</v>
          </cell>
          <cell r="O1240">
            <v>7.3211240706568814</v>
          </cell>
          <cell r="P1240"/>
          <cell r="Q1240">
            <v>97953.24989348388</v>
          </cell>
        </row>
        <row r="1241">
          <cell r="D1241">
            <v>40321</v>
          </cell>
          <cell r="E1241" t="str">
            <v/>
          </cell>
          <cell r="F1241">
            <v>108106.26499999966</v>
          </cell>
          <cell r="G1241">
            <v>3164943.3366000005</v>
          </cell>
          <cell r="H1241">
            <v>1.4048153805588117</v>
          </cell>
          <cell r="I1241">
            <v>14.693329277638723</v>
          </cell>
          <cell r="J1241">
            <v>28018847.884600002</v>
          </cell>
          <cell r="K1241">
            <v>1.8471888781439285</v>
          </cell>
          <cell r="L1241">
            <v>2.7527995006544237</v>
          </cell>
          <cell r="M1241">
            <v>40800519.431494199</v>
          </cell>
          <cell r="N1241">
            <v>1.4588896725076543</v>
          </cell>
          <cell r="O1241">
            <v>7.2877042676516179</v>
          </cell>
          <cell r="P1241"/>
          <cell r="Q1241">
            <v>97953.24989348388</v>
          </cell>
        </row>
        <row r="1242">
          <cell r="D1242">
            <v>40322</v>
          </cell>
          <cell r="E1242" t="str">
            <v/>
          </cell>
          <cell r="F1242">
            <v>110838.68900000083</v>
          </cell>
          <cell r="G1242">
            <v>3275782.0256000012</v>
          </cell>
          <cell r="H1242">
            <v>1.3934291907798468</v>
          </cell>
          <cell r="I1242">
            <v>15.210197200785425</v>
          </cell>
          <cell r="J1242">
            <v>28129686.573600002</v>
          </cell>
          <cell r="K1242">
            <v>1.8425971074286607</v>
          </cell>
          <cell r="L1242">
            <v>2.7954687240763998</v>
          </cell>
          <cell r="M1242">
            <v>40821319.506662875</v>
          </cell>
          <cell r="N1242">
            <v>1.4595723428062184</v>
          </cell>
          <cell r="O1242">
            <v>7.2669444792933362</v>
          </cell>
          <cell r="P1242"/>
          <cell r="Q1242">
            <v>97953.24989348388</v>
          </cell>
        </row>
        <row r="1243">
          <cell r="D1243">
            <v>40323</v>
          </cell>
          <cell r="E1243" t="str">
            <v/>
          </cell>
          <cell r="F1243">
            <v>114660.36149999878</v>
          </cell>
          <cell r="G1243">
            <v>3390442.3870999999</v>
          </cell>
          <cell r="H1243">
            <v>1.3845145069864766</v>
          </cell>
          <cell r="I1243">
            <v>15.626245959680386</v>
          </cell>
          <cell r="J1243">
            <v>28244346.9351</v>
          </cell>
          <cell r="K1243">
            <v>1.8383126228809508</v>
          </cell>
          <cell r="L1243">
            <v>2.8358756807650987</v>
          </cell>
          <cell r="M1243">
            <v>40842049.219416119</v>
          </cell>
          <cell r="N1243">
            <v>1.4602524402683981</v>
          </cell>
          <cell r="O1243">
            <v>7.2463176130926339</v>
          </cell>
          <cell r="P1243"/>
          <cell r="Q1243">
            <v>97953.24989348388</v>
          </cell>
        </row>
        <row r="1244">
          <cell r="D1244">
            <v>40324</v>
          </cell>
          <cell r="E1244" t="str">
            <v/>
          </cell>
          <cell r="F1244">
            <v>102066.07760000046</v>
          </cell>
          <cell r="G1244">
            <v>3492508.4647000004</v>
          </cell>
          <cell r="H1244">
            <v>1.3713403974689717</v>
          </cell>
          <cell r="I1244">
            <v>16.259786824319079</v>
          </cell>
          <cell r="J1244">
            <v>28346413.012700003</v>
          </cell>
          <cell r="K1244">
            <v>1.833267903601896</v>
          </cell>
          <cell r="L1244">
            <v>2.8841976131263047</v>
          </cell>
          <cell r="M1244">
            <v>40858633.220283613</v>
          </cell>
          <cell r="N1244">
            <v>1.4607842626837131</v>
          </cell>
          <cell r="O1244">
            <v>7.2302257701034156</v>
          </cell>
          <cell r="P1244"/>
          <cell r="Q1244">
            <v>97953.24989348388</v>
          </cell>
        </row>
        <row r="1245">
          <cell r="D1245">
            <v>40325</v>
          </cell>
          <cell r="E1245" t="str">
            <v/>
          </cell>
          <cell r="F1245">
            <v>103199.0808999994</v>
          </cell>
          <cell r="G1245">
            <v>3595707.5455999998</v>
          </cell>
          <cell r="H1245">
            <v>1.3595705470268411</v>
          </cell>
          <cell r="I1245">
            <v>16.845092175456045</v>
          </cell>
          <cell r="J1245">
            <v>28449612.093600001</v>
          </cell>
          <cell r="K1245">
            <v>1.8283595128182424</v>
          </cell>
          <cell r="L1245">
            <v>2.9319992043431276</v>
          </cell>
          <cell r="M1245">
            <v>40868027.072016619</v>
          </cell>
          <cell r="N1245">
            <v>1.4610589880166753</v>
          </cell>
          <cell r="O1245">
            <v>7.2219261758786342</v>
          </cell>
          <cell r="P1245"/>
          <cell r="Q1245">
            <v>97953.24989348388</v>
          </cell>
        </row>
        <row r="1246">
          <cell r="D1246">
            <v>40326</v>
          </cell>
          <cell r="E1246" t="str">
            <v/>
          </cell>
          <cell r="F1246">
            <v>113257.02760000149</v>
          </cell>
          <cell r="G1246">
            <v>3708964.5732000014</v>
          </cell>
          <cell r="H1246">
            <v>1.3523085820579848</v>
          </cell>
          <cell r="I1246">
            <v>17.215496364568484</v>
          </cell>
          <cell r="J1246">
            <v>28562869.121200003</v>
          </cell>
          <cell r="K1246">
            <v>1.8241548795470401</v>
          </cell>
          <cell r="L1246">
            <v>2.9735726202292256</v>
          </cell>
          <cell r="M1246">
            <v>40898321.902444124</v>
          </cell>
          <cell r="N1246">
            <v>1.4620808829134309</v>
          </cell>
          <cell r="O1246">
            <v>7.1911319291498632</v>
          </cell>
          <cell r="P1246"/>
          <cell r="Q1246">
            <v>97953.24989348388</v>
          </cell>
        </row>
        <row r="1247">
          <cell r="D1247">
            <v>40327</v>
          </cell>
          <cell r="E1247" t="str">
            <v/>
          </cell>
          <cell r="F1247">
            <v>87235.374199999831</v>
          </cell>
          <cell r="G1247">
            <v>3796199.9474000013</v>
          </cell>
          <cell r="H1247">
            <v>1.3363869662764205</v>
          </cell>
          <cell r="I1247">
            <v>18.05290294839217</v>
          </cell>
          <cell r="J1247">
            <v>28650104.495400004</v>
          </cell>
          <cell r="K1247">
            <v>1.8183509956898622</v>
          </cell>
          <cell r="L1247">
            <v>3.0319223098839387</v>
          </cell>
          <cell r="M1247">
            <v>40893610.605034918</v>
          </cell>
          <cell r="N1247">
            <v>1.4618513048040078</v>
          </cell>
          <cell r="O1247">
            <v>7.1980394829240568</v>
          </cell>
          <cell r="P1247"/>
          <cell r="Q1247">
            <v>97953.24989348388</v>
          </cell>
        </row>
        <row r="1248">
          <cell r="D1248">
            <v>40328</v>
          </cell>
          <cell r="E1248" t="str">
            <v/>
          </cell>
          <cell r="F1248">
            <v>97531.363999998634</v>
          </cell>
          <cell r="G1248">
            <v>3893731.3114</v>
          </cell>
          <cell r="H1248">
            <v>1.3250305003097953</v>
          </cell>
          <cell r="I1248">
            <v>18.671887904839714</v>
          </cell>
          <cell r="J1248">
            <v>28747635.859400004</v>
          </cell>
          <cell r="K1248">
            <v>1.8132682532587452</v>
          </cell>
          <cell r="L1248">
            <v>3.0839549003849664</v>
          </cell>
          <cell r="M1248">
            <v>40911588.75108216</v>
          </cell>
          <cell r="N1248">
            <v>1.4624328067147701</v>
          </cell>
          <cell r="O1248">
            <v>7.1805552061741329</v>
          </cell>
          <cell r="P1248"/>
          <cell r="Q1248">
            <v>97953.24989348388</v>
          </cell>
        </row>
        <row r="1249">
          <cell r="D1249">
            <v>40329</v>
          </cell>
          <cell r="E1249" t="str">
            <v>*</v>
          </cell>
          <cell r="F1249">
            <v>106463.20420000005</v>
          </cell>
          <cell r="G1249">
            <v>4000194.5156</v>
          </cell>
          <cell r="H1249">
            <v>1.3173481523237787</v>
          </cell>
          <cell r="I1249">
            <v>19.101063506149764</v>
          </cell>
          <cell r="J1249">
            <v>28854099.063600004</v>
          </cell>
          <cell r="K1249">
            <v>1.8088078518370696</v>
          </cell>
          <cell r="L1249">
            <v>3.1303460871219158</v>
          </cell>
          <cell r="M1249">
            <v>40948823.645599976</v>
          </cell>
          <cell r="N1249">
            <v>1.4637025862866766</v>
          </cell>
          <cell r="O1249">
            <v>7.1425134517407063</v>
          </cell>
          <cell r="P1249"/>
          <cell r="Q1249">
            <v>97953.24989348388</v>
          </cell>
        </row>
        <row r="1250">
          <cell r="D1250">
            <v>40330</v>
          </cell>
          <cell r="E1250" t="str">
            <v/>
          </cell>
          <cell r="F1250">
            <v>108065.39050000075</v>
          </cell>
          <cell r="G1250">
            <v>108065.39050000075</v>
          </cell>
          <cell r="H1250">
            <v>1.7072419869345303</v>
          </cell>
          <cell r="I1250">
            <v>2.1364038730594226</v>
          </cell>
          <cell r="J1250">
            <v>28962164.454100005</v>
          </cell>
          <cell r="K1250">
            <v>1.8084064269056033</v>
          </cell>
          <cell r="L1250">
            <v>2.1731909368352342</v>
          </cell>
          <cell r="M1250">
            <v>40993087.782138705</v>
          </cell>
          <cell r="N1250">
            <v>1.4652658840630743</v>
          </cell>
          <cell r="O1250">
            <v>7.4434524069800334</v>
          </cell>
          <cell r="P1250"/>
          <cell r="Q1250">
            <v>63298.226804999998</v>
          </cell>
        </row>
        <row r="1251">
          <cell r="D1251">
            <v>40331</v>
          </cell>
          <cell r="E1251" t="str">
            <v/>
          </cell>
          <cell r="F1251">
            <v>105341.81690000047</v>
          </cell>
          <cell r="G1251">
            <v>213407.20740000124</v>
          </cell>
          <cell r="H1251">
            <v>1.6857281646880506</v>
          </cell>
          <cell r="I1251">
            <v>2.3385765624481691</v>
          </cell>
          <cell r="J1251">
            <v>29067506.271000005</v>
          </cell>
          <cell r="K1251">
            <v>1.8078387713592197</v>
          </cell>
          <cell r="L1251">
            <v>2.1779776953345098</v>
          </cell>
          <cell r="M1251">
            <v>41061210.751247741</v>
          </cell>
          <cell r="N1251">
            <v>1.4676819458085746</v>
          </cell>
          <cell r="O1251">
            <v>7.3707661083151521</v>
          </cell>
          <cell r="P1251"/>
          <cell r="Q1251">
            <v>63298.226804999998</v>
          </cell>
        </row>
        <row r="1252">
          <cell r="D1252">
            <v>40332</v>
          </cell>
          <cell r="E1252" t="str">
            <v/>
          </cell>
          <cell r="F1252">
            <v>94928.926399998803</v>
          </cell>
          <cell r="G1252">
            <v>308336.13380000007</v>
          </cell>
          <cell r="H1252">
            <v>1.6237218079314044</v>
          </cell>
          <cell r="I1252">
            <v>3.0322155684305074</v>
          </cell>
          <cell r="J1252">
            <v>29162435.197400004</v>
          </cell>
          <cell r="K1252">
            <v>1.8066304829213677</v>
          </cell>
          <cell r="L1252">
            <v>2.1882012842570742</v>
          </cell>
          <cell r="M1252">
            <v>41091561.118371993</v>
          </cell>
          <cell r="N1252">
            <v>1.4687478279072503</v>
          </cell>
          <cell r="O1252">
            <v>7.3389102221274598</v>
          </cell>
          <cell r="P1252"/>
          <cell r="Q1252">
            <v>63298.226804999998</v>
          </cell>
        </row>
        <row r="1253">
          <cell r="D1253">
            <v>40333</v>
          </cell>
          <cell r="E1253" t="str">
            <v/>
          </cell>
          <cell r="F1253">
            <v>73840.305200000308</v>
          </cell>
          <cell r="G1253">
            <v>382176.43900000036</v>
          </cell>
          <cell r="H1253">
            <v>1.5094279030017466</v>
          </cell>
          <cell r="I1253">
            <v>4.8719824419822029</v>
          </cell>
          <cell r="J1253">
            <v>29236275.502600003</v>
          </cell>
          <cell r="K1253">
            <v>1.804130283983292</v>
          </cell>
          <cell r="L1253">
            <v>2.2095066889950554</v>
          </cell>
          <cell r="M1253">
            <v>41104200.964024685</v>
          </cell>
          <cell r="N1253">
            <v>1.4691806582559905</v>
          </cell>
          <cell r="O1253">
            <v>7.3260109586497641</v>
          </cell>
          <cell r="P1253"/>
          <cell r="Q1253">
            <v>63298.226804999998</v>
          </cell>
        </row>
        <row r="1254">
          <cell r="D1254">
            <v>40334</v>
          </cell>
          <cell r="E1254" t="str">
            <v/>
          </cell>
          <cell r="F1254">
            <v>95052.764000001072</v>
          </cell>
          <cell r="G1254">
            <v>477229.20300000143</v>
          </cell>
          <cell r="H1254">
            <v>1.5078754242837797</v>
          </cell>
          <cell r="I1254">
            <v>4.903208414985194</v>
          </cell>
          <cell r="J1254">
            <v>29331328.266600005</v>
          </cell>
          <cell r="K1254">
            <v>1.8029534393571527</v>
          </cell>
          <cell r="L1254">
            <v>2.2196059002429935</v>
          </cell>
          <cell r="M1254">
            <v>41139537.634854741</v>
          </cell>
          <cell r="N1254">
            <v>1.4704247158344794</v>
          </cell>
          <cell r="O1254">
            <v>7.2890530221970113</v>
          </cell>
          <cell r="P1254"/>
          <cell r="Q1254">
            <v>63298.226804999998</v>
          </cell>
        </row>
        <row r="1255">
          <cell r="D1255">
            <v>40335</v>
          </cell>
          <cell r="E1255" t="str">
            <v/>
          </cell>
          <cell r="F1255">
            <v>79908.408799999161</v>
          </cell>
          <cell r="G1255">
            <v>557137.61180000054</v>
          </cell>
          <cell r="H1255">
            <v>1.4669647685296392</v>
          </cell>
          <cell r="I1255">
            <v>5.7986756214412623</v>
          </cell>
          <cell r="J1255">
            <v>29411236.675400004</v>
          </cell>
          <cell r="K1255">
            <v>1.8008584238903373</v>
          </cell>
          <cell r="L1255">
            <v>2.2376973538991485</v>
          </cell>
          <cell r="M1255">
            <v>41159186.309572987</v>
          </cell>
          <cell r="N1255">
            <v>1.4711080223264807</v>
          </cell>
          <cell r="O1255">
            <v>7.2688277055126704</v>
          </cell>
          <cell r="P1255"/>
          <cell r="Q1255">
            <v>63298.226804999998</v>
          </cell>
        </row>
        <row r="1256">
          <cell r="D1256">
            <v>40336</v>
          </cell>
          <cell r="E1256" t="str">
            <v/>
          </cell>
          <cell r="F1256">
            <v>70564.583999999042</v>
          </cell>
          <cell r="G1256">
            <v>627702.19579999964</v>
          </cell>
          <cell r="H1256">
            <v>1.4166548856635512</v>
          </cell>
          <cell r="I1256">
            <v>7.1140937253189707</v>
          </cell>
          <cell r="J1256">
            <v>29481801.259400003</v>
          </cell>
          <cell r="K1256">
            <v>1.7982096691169747</v>
          </cell>
          <cell r="L1256">
            <v>2.2607790148119977</v>
          </cell>
          <cell r="M1256">
            <v>41169549.220554128</v>
          </cell>
          <cell r="N1256">
            <v>1.4714594245143706</v>
          </cell>
          <cell r="O1256">
            <v>7.2584468836160099</v>
          </cell>
          <cell r="P1256"/>
          <cell r="Q1256">
            <v>63298.226804999998</v>
          </cell>
        </row>
        <row r="1257">
          <cell r="D1257">
            <v>40337</v>
          </cell>
          <cell r="E1257" t="str">
            <v/>
          </cell>
          <cell r="F1257">
            <v>107555.64040000175</v>
          </cell>
          <cell r="G1257">
            <v>735257.83620000142</v>
          </cell>
          <cell r="H1257">
            <v>1.4519716296024319</v>
          </cell>
          <cell r="I1257">
            <v>6.164356026788365</v>
          </cell>
          <cell r="J1257">
            <v>29589356.899800003</v>
          </cell>
          <cell r="K1257">
            <v>1.7978288393109962</v>
          </cell>
          <cell r="L1257">
            <v>2.2641168819741875</v>
          </cell>
          <cell r="M1257">
            <v>41210493.47681582</v>
          </cell>
          <cell r="N1257">
            <v>1.4729038251817252</v>
          </cell>
          <cell r="O1257">
            <v>7.2159227565188999</v>
          </cell>
          <cell r="P1257"/>
          <cell r="Q1257">
            <v>63298.226804999998</v>
          </cell>
        </row>
        <row r="1258">
          <cell r="D1258">
            <v>40338</v>
          </cell>
          <cell r="E1258" t="str">
            <v/>
          </cell>
          <cell r="F1258">
            <v>116123.47809999877</v>
          </cell>
          <cell r="G1258">
            <v>851381.3143000002</v>
          </cell>
          <cell r="H1258">
            <v>1.4944798391040985</v>
          </cell>
          <cell r="I1258">
            <v>5.1807363733526124</v>
          </cell>
          <cell r="J1258">
            <v>29705480.377900001</v>
          </cell>
          <cell r="K1258">
            <v>1.7979695090370109</v>
          </cell>
          <cell r="L1258">
            <v>2.2628833851433772</v>
          </cell>
          <cell r="M1258">
            <v>41252623.306778856</v>
          </cell>
          <cell r="N1258">
            <v>1.474390561603472</v>
          </cell>
          <cell r="O1258">
            <v>7.1723951713209111</v>
          </cell>
          <cell r="P1258"/>
          <cell r="Q1258">
            <v>63298.226804999998</v>
          </cell>
        </row>
        <row r="1259">
          <cell r="D1259">
            <v>40339</v>
          </cell>
          <cell r="E1259" t="str">
            <v/>
          </cell>
          <cell r="F1259">
            <v>161822.41720000026</v>
          </cell>
          <cell r="G1259">
            <v>1013203.7315000005</v>
          </cell>
          <cell r="H1259">
            <v>1.6006826456945338</v>
          </cell>
          <cell r="I1259">
            <v>3.3381688005115984</v>
          </cell>
          <cell r="J1259">
            <v>29867302.7951</v>
          </cell>
          <cell r="K1259">
            <v>1.8008645462891895</v>
          </cell>
          <cell r="L1259">
            <v>2.2376442726488088</v>
          </cell>
          <cell r="M1259">
            <v>41331431.29077103</v>
          </cell>
          <cell r="N1259">
            <v>1.4771881393532635</v>
          </cell>
          <cell r="O1259">
            <v>7.0911537247593142</v>
          </cell>
          <cell r="P1259"/>
          <cell r="Q1259">
            <v>63298.226804999998</v>
          </cell>
        </row>
        <row r="1260">
          <cell r="D1260">
            <v>40340</v>
          </cell>
          <cell r="E1260" t="str">
            <v/>
          </cell>
          <cell r="F1260">
            <v>212461.40099999934</v>
          </cell>
          <cell r="G1260">
            <v>1225665.1324999998</v>
          </cell>
          <cell r="H1260">
            <v>1.7603037016787955</v>
          </cell>
          <cell r="I1260">
            <v>1.7084993961957173</v>
          </cell>
          <cell r="J1260">
            <v>30079764.1961</v>
          </cell>
          <cell r="K1260">
            <v>1.8067792640838518</v>
          </cell>
          <cell r="L1260">
            <v>2.1869398613254543</v>
          </cell>
          <cell r="M1260">
            <v>41462656.098434746</v>
          </cell>
          <cell r="N1260">
            <v>1.4818590015434889</v>
          </cell>
          <cell r="O1260">
            <v>6.9574259176135467</v>
          </cell>
          <cell r="P1260"/>
          <cell r="Q1260">
            <v>63298.226804999998</v>
          </cell>
        </row>
        <row r="1261">
          <cell r="D1261">
            <v>40341</v>
          </cell>
          <cell r="E1261" t="str">
            <v/>
          </cell>
          <cell r="F1261">
            <v>180574.67550000059</v>
          </cell>
          <cell r="G1261">
            <v>1406239.8080000004</v>
          </cell>
          <cell r="H1261">
            <v>1.8513417607680915</v>
          </cell>
          <cell r="I1261">
            <v>1.1630043978222537</v>
          </cell>
          <cell r="J1261">
            <v>30260338.871600002</v>
          </cell>
          <cell r="K1261">
            <v>1.8107411136048976</v>
          </cell>
          <cell r="L1261">
            <v>2.1536126681680701</v>
          </cell>
          <cell r="M1261">
            <v>41563595.246498629</v>
          </cell>
          <cell r="N1261">
            <v>1.4854473596135978</v>
          </cell>
          <cell r="O1261">
            <v>6.8562966243658208</v>
          </cell>
          <cell r="P1261"/>
          <cell r="Q1261">
            <v>63298.226804999998</v>
          </cell>
        </row>
        <row r="1262">
          <cell r="D1262">
            <v>40342</v>
          </cell>
          <cell r="E1262" t="str">
            <v/>
          </cell>
          <cell r="F1262">
            <v>170067.05019999991</v>
          </cell>
          <cell r="G1262">
            <v>1576306.8582000004</v>
          </cell>
          <cell r="H1262">
            <v>1.9156045884387132</v>
          </cell>
          <cell r="I1262">
            <v>0.88611446877786548</v>
          </cell>
          <cell r="J1262">
            <v>30430405.921800002</v>
          </cell>
          <cell r="K1262">
            <v>1.8140466731985923</v>
          </cell>
          <cell r="L1262">
            <v>2.126190431765218</v>
          </cell>
          <cell r="M1262">
            <v>41663091.808590934</v>
          </cell>
          <cell r="N1262">
            <v>1.4889840689579452</v>
          </cell>
          <cell r="O1262">
            <v>6.7579709222192363</v>
          </cell>
          <cell r="P1262"/>
          <cell r="Q1262">
            <v>63298.226804999998</v>
          </cell>
        </row>
        <row r="1263">
          <cell r="D1263">
            <v>40343</v>
          </cell>
          <cell r="E1263" t="str">
            <v/>
          </cell>
          <cell r="F1263">
            <v>159512.70400000093</v>
          </cell>
          <cell r="G1263">
            <v>1735819.5622000012</v>
          </cell>
          <cell r="H1263">
            <v>1.9587770123115125</v>
          </cell>
          <cell r="I1263">
            <v>0.73814537771788036</v>
          </cell>
          <cell r="J1263">
            <v>30589918.625800002</v>
          </cell>
          <cell r="K1263">
            <v>1.8167005695584402</v>
          </cell>
          <cell r="L1263">
            <v>2.1044241440909772</v>
          </cell>
          <cell r="M1263">
            <v>41757666.254985072</v>
          </cell>
          <cell r="N1263">
            <v>1.4923447793672522</v>
          </cell>
          <cell r="O1263">
            <v>6.6657638980700646</v>
          </cell>
          <cell r="P1263"/>
          <cell r="Q1263">
            <v>63298.226804999998</v>
          </cell>
        </row>
        <row r="1264">
          <cell r="D1264">
            <v>40344</v>
          </cell>
          <cell r="E1264" t="str">
            <v/>
          </cell>
          <cell r="F1264">
            <v>142308.59510000018</v>
          </cell>
          <cell r="G1264">
            <v>1878128.1573000015</v>
          </cell>
          <cell r="H1264">
            <v>1.9780734807267895</v>
          </cell>
          <cell r="I1264">
            <v>0.68027361601855629</v>
          </cell>
          <cell r="J1264">
            <v>30732227.220900003</v>
          </cell>
          <cell r="K1264">
            <v>1.8183166815474237</v>
          </cell>
          <cell r="L1264">
            <v>2.0912774011842106</v>
          </cell>
          <cell r="M1264">
            <v>41851771.952793971</v>
          </cell>
          <cell r="N1264">
            <v>1.4956886510265837</v>
          </cell>
          <cell r="O1264">
            <v>6.5751908487313049</v>
          </cell>
          <cell r="P1264"/>
          <cell r="Q1264">
            <v>63298.226804999998</v>
          </cell>
        </row>
        <row r="1265">
          <cell r="D1265">
            <v>40345</v>
          </cell>
          <cell r="E1265" t="str">
            <v/>
          </cell>
          <cell r="F1265">
            <v>156640.89209999895</v>
          </cell>
          <cell r="G1265">
            <v>2034769.0494000004</v>
          </cell>
          <cell r="H1265">
            <v>2.0091094491363304</v>
          </cell>
          <cell r="I1265">
            <v>0.59658471058686713</v>
          </cell>
          <cell r="J1265">
            <v>30888868.113000002</v>
          </cell>
          <cell r="K1265">
            <v>1.8207655606969095</v>
          </cell>
          <cell r="L1265">
            <v>2.0715107977444025</v>
          </cell>
          <cell r="M1265">
            <v>41949522.896744326</v>
          </cell>
          <cell r="N1265">
            <v>1.4991627076537344</v>
          </cell>
          <cell r="O1265">
            <v>6.4823157569968366</v>
          </cell>
          <cell r="P1265"/>
          <cell r="Q1265">
            <v>63298.226804999998</v>
          </cell>
        </row>
        <row r="1266">
          <cell r="D1266">
            <v>40346</v>
          </cell>
          <cell r="E1266" t="str">
            <v/>
          </cell>
          <cell r="F1266">
            <v>158254.02989999944</v>
          </cell>
          <cell r="G1266">
            <v>2193023.0792999999</v>
          </cell>
          <cell r="H1266">
            <v>2.0379932285195137</v>
          </cell>
          <cell r="I1266">
            <v>0.52801092563327101</v>
          </cell>
          <cell r="J1266">
            <v>31047122.142900001</v>
          </cell>
          <cell r="K1266">
            <v>1.8232909675183924</v>
          </cell>
          <cell r="L1266">
            <v>2.0513199135552607</v>
          </cell>
          <cell r="M1266">
            <v>42037205.202766925</v>
          </cell>
          <cell r="N1266">
            <v>1.5022768533363628</v>
          </cell>
          <cell r="O1266">
            <v>6.4001111298186641</v>
          </cell>
          <cell r="P1266"/>
          <cell r="Q1266">
            <v>63298.226804999998</v>
          </cell>
        </row>
        <row r="1267">
          <cell r="D1267">
            <v>40347</v>
          </cell>
          <cell r="E1267" t="str">
            <v/>
          </cell>
          <cell r="F1267">
            <v>139155.84500000009</v>
          </cell>
          <cell r="G1267">
            <v>2332178.9243000001</v>
          </cell>
          <cell r="H1267">
            <v>2.0469056138585215</v>
          </cell>
          <cell r="I1267">
            <v>0.50849550436258273</v>
          </cell>
          <cell r="J1267">
            <v>31186277.9879</v>
          </cell>
          <cell r="K1267">
            <v>1.8246802514307181</v>
          </cell>
          <cell r="L1267">
            <v>2.0402955334694384</v>
          </cell>
          <cell r="M1267">
            <v>42134702.694177635</v>
          </cell>
          <cell r="N1267">
            <v>1.5057416778388319</v>
          </cell>
          <cell r="O1267">
            <v>6.3098015620061343</v>
          </cell>
          <cell r="P1267"/>
          <cell r="Q1267">
            <v>63298.226804999998</v>
          </cell>
        </row>
        <row r="1268">
          <cell r="D1268">
            <v>40348</v>
          </cell>
          <cell r="E1268" t="str">
            <v/>
          </cell>
          <cell r="F1268">
            <v>141166.83510000049</v>
          </cell>
          <cell r="G1268">
            <v>2473345.7594000008</v>
          </cell>
          <cell r="H1268">
            <v>2.0565519631541602</v>
          </cell>
          <cell r="I1268">
            <v>0.48818957692539078</v>
          </cell>
          <cell r="J1268">
            <v>31327444.822999999</v>
          </cell>
          <cell r="K1268">
            <v>1.8261765098463441</v>
          </cell>
          <cell r="L1268">
            <v>2.0284877979253824</v>
          </cell>
          <cell r="M1268">
            <v>42218808.816897705</v>
          </cell>
          <cell r="N1268">
            <v>1.5087278600904734</v>
          </cell>
          <cell r="O1268">
            <v>6.2329307357415376</v>
          </cell>
          <cell r="P1268"/>
          <cell r="Q1268">
            <v>63298.226804999998</v>
          </cell>
        </row>
        <row r="1269">
          <cell r="D1269">
            <v>40349</v>
          </cell>
          <cell r="E1269" t="str">
            <v/>
          </cell>
          <cell r="F1269">
            <v>124830.02010000114</v>
          </cell>
          <cell r="G1269">
            <v>2598175.779500002</v>
          </cell>
          <cell r="H1269">
            <v>2.0523290387770934</v>
          </cell>
          <cell r="I1269">
            <v>0.49697661895833356</v>
          </cell>
          <cell r="J1269">
            <v>31452274.8431</v>
          </cell>
          <cell r="K1269">
            <v>1.82671294295945</v>
          </cell>
          <cell r="L1269">
            <v>2.0242710087429838</v>
          </cell>
          <cell r="M1269">
            <v>42289971.095859028</v>
          </cell>
          <cell r="N1269">
            <v>1.5112514111251001</v>
          </cell>
          <cell r="O1269">
            <v>6.1686571364882425</v>
          </cell>
          <cell r="P1269"/>
          <cell r="Q1269">
            <v>63298.226804999998</v>
          </cell>
        </row>
        <row r="1270">
          <cell r="D1270">
            <v>40350</v>
          </cell>
          <cell r="E1270" t="str">
            <v/>
          </cell>
          <cell r="F1270">
            <v>121650.08859999903</v>
          </cell>
          <cell r="G1270">
            <v>2719825.868100001</v>
          </cell>
          <cell r="H1270">
            <v>2.0461160456763516</v>
          </cell>
          <cell r="I1270">
            <v>0.51019473133271376</v>
          </cell>
          <cell r="J1270">
            <v>31573924.931699999</v>
          </cell>
          <cell r="K1270">
            <v>1.8270614359626252</v>
          </cell>
          <cell r="L1270">
            <v>2.0215362240826984</v>
          </cell>
          <cell r="M1270">
            <v>42364965.01823283</v>
          </cell>
          <cell r="N1270">
            <v>1.5139118208021956</v>
          </cell>
          <cell r="O1270">
            <v>6.1015740309454998</v>
          </cell>
          <cell r="P1270"/>
          <cell r="Q1270">
            <v>63298.226804999998</v>
          </cell>
        </row>
        <row r="1271">
          <cell r="D1271">
            <v>40351</v>
          </cell>
          <cell r="E1271" t="str">
            <v/>
          </cell>
          <cell r="F1271">
            <v>110868.76350000076</v>
          </cell>
          <cell r="G1271">
            <v>2830694.6316000018</v>
          </cell>
          <cell r="H1271">
            <v>2.0327257854533838</v>
          </cell>
          <cell r="I1271">
            <v>0.53989738055485459</v>
          </cell>
          <cell r="J1271">
            <v>31684793.6952</v>
          </cell>
          <cell r="K1271">
            <v>1.8267857883840866</v>
          </cell>
          <cell r="L1271">
            <v>2.0236990549339251</v>
          </cell>
          <cell r="M1271">
            <v>42423413.234385163</v>
          </cell>
          <cell r="N1271">
            <v>1.5159809087284242</v>
          </cell>
          <cell r="O1271">
            <v>6.0498771618064158</v>
          </cell>
          <cell r="P1271"/>
          <cell r="Q1271">
            <v>63298.226804999998</v>
          </cell>
        </row>
        <row r="1272">
          <cell r="D1272">
            <v>40352</v>
          </cell>
          <cell r="E1272" t="str">
            <v/>
          </cell>
          <cell r="F1272">
            <v>97820.962499999339</v>
          </cell>
          <cell r="G1272">
            <v>2928515.5941000013</v>
          </cell>
          <cell r="H1272">
            <v>2.011537627319631</v>
          </cell>
          <cell r="I1272">
            <v>0.59049049175734503</v>
          </cell>
          <cell r="J1272">
            <v>31782614.657699998</v>
          </cell>
          <cell r="K1272">
            <v>1.8257626102563795</v>
          </cell>
          <cell r="L1272">
            <v>2.0317473124083496</v>
          </cell>
          <cell r="M1272">
            <v>42483591.413470246</v>
          </cell>
          <cell r="N1272">
            <v>1.5181117618882789</v>
          </cell>
          <cell r="O1272">
            <v>5.9970688700861974</v>
          </cell>
          <cell r="P1272"/>
          <cell r="Q1272">
            <v>63298.226804999998</v>
          </cell>
        </row>
        <row r="1273">
          <cell r="D1273">
            <v>40353</v>
          </cell>
          <cell r="E1273" t="str">
            <v/>
          </cell>
          <cell r="F1273">
            <v>86165.717999999877</v>
          </cell>
          <cell r="G1273">
            <v>3014681.3121000011</v>
          </cell>
          <cell r="H1273">
            <v>1.9844429722252155</v>
          </cell>
          <cell r="I1273">
            <v>0.66218763145287074</v>
          </cell>
          <cell r="J1273">
            <v>31868780.375699997</v>
          </cell>
          <cell r="K1273">
            <v>1.8240797325525637</v>
          </cell>
          <cell r="L1273">
            <v>2.0450536223227234</v>
          </cell>
          <cell r="M1273">
            <v>42528785.991352513</v>
          </cell>
          <cell r="N1273">
            <v>1.5197071418735171</v>
          </cell>
          <cell r="O1273">
            <v>5.957815983226455</v>
          </cell>
          <cell r="P1273"/>
          <cell r="Q1273">
            <v>63298.226804999998</v>
          </cell>
        </row>
        <row r="1274">
          <cell r="D1274">
            <v>40354</v>
          </cell>
          <cell r="E1274" t="str">
            <v/>
          </cell>
          <cell r="F1274">
            <v>98382.651200000924</v>
          </cell>
          <cell r="G1274">
            <v>3113063.9633000023</v>
          </cell>
          <cell r="H1274">
            <v>1.9672361267814198</v>
          </cell>
          <cell r="I1274">
            <v>0.71219180791441961</v>
          </cell>
          <cell r="J1274">
            <v>31967163.026899997</v>
          </cell>
          <cell r="K1274">
            <v>1.8231057437511418</v>
          </cell>
          <cell r="L1274">
            <v>2.052794161563487</v>
          </cell>
          <cell r="M1274">
            <v>42593332.764478691</v>
          </cell>
          <cell r="N1274">
            <v>1.5219939956113204</v>
          </cell>
          <cell r="O1274">
            <v>5.9019726178083598</v>
          </cell>
          <cell r="P1274"/>
          <cell r="Q1274">
            <v>63298.226804999998</v>
          </cell>
        </row>
        <row r="1275">
          <cell r="D1275">
            <v>40355</v>
          </cell>
          <cell r="E1275" t="str">
            <v/>
          </cell>
          <cell r="F1275">
            <v>99184.762999998755</v>
          </cell>
          <cell r="G1275">
            <v>3212248.7263000011</v>
          </cell>
          <cell r="H1275">
            <v>1.9518402674252506</v>
          </cell>
          <cell r="I1275">
            <v>0.76013384880807555</v>
          </cell>
          <cell r="J1275">
            <v>32066347.789899997</v>
          </cell>
          <cell r="K1275">
            <v>1.8221843420834922</v>
          </cell>
          <cell r="L1275">
            <v>2.0601434364573068</v>
          </cell>
          <cell r="M1275">
            <v>42661615.798831806</v>
          </cell>
          <cell r="N1275">
            <v>1.5244142970087293</v>
          </cell>
          <cell r="O1275">
            <v>5.843408956276452</v>
          </cell>
          <cell r="P1275"/>
          <cell r="Q1275">
            <v>63298.226804999998</v>
          </cell>
        </row>
        <row r="1276">
          <cell r="D1276">
            <v>40356</v>
          </cell>
          <cell r="E1276" t="str">
            <v/>
          </cell>
          <cell r="F1276">
            <v>97567.94000000073</v>
          </cell>
          <cell r="G1276">
            <v>3309816.666300002</v>
          </cell>
          <cell r="H1276">
            <v>1.9366388071691192</v>
          </cell>
          <cell r="I1276">
            <v>0.81064153064815958</v>
          </cell>
          <cell r="J1276">
            <v>32163915.729899999</v>
          </cell>
          <cell r="K1276">
            <v>1.8211779977417628</v>
          </cell>
          <cell r="L1276">
            <v>2.0681999504959192</v>
          </cell>
          <cell r="M1276">
            <v>42722364.798601583</v>
          </cell>
          <cell r="N1276">
            <v>1.526565328108727</v>
          </cell>
          <cell r="O1276">
            <v>5.7918218313979359</v>
          </cell>
          <cell r="P1276"/>
          <cell r="Q1276">
            <v>63298.226804999998</v>
          </cell>
        </row>
        <row r="1277">
          <cell r="D1277">
            <v>40357</v>
          </cell>
          <cell r="E1277" t="str">
            <v/>
          </cell>
          <cell r="F1277">
            <v>100106.37609999927</v>
          </cell>
          <cell r="G1277">
            <v>3409923.0424000011</v>
          </cell>
          <cell r="H1277">
            <v>1.9239554083429742</v>
          </cell>
          <cell r="I1277">
            <v>0.85534414817722837</v>
          </cell>
          <cell r="J1277">
            <v>32264022.105999999</v>
          </cell>
          <cell r="K1277">
            <v>1.8203220586892035</v>
          </cell>
          <cell r="L1277">
            <v>2.0750768655164675</v>
          </cell>
          <cell r="M1277">
            <v>42768907.397183537</v>
          </cell>
          <cell r="N1277">
            <v>1.5282086838759033</v>
          </cell>
          <cell r="O1277">
            <v>5.752700314462988</v>
          </cell>
          <cell r="P1277"/>
          <cell r="Q1277">
            <v>63298.226804999998</v>
          </cell>
        </row>
        <row r="1278">
          <cell r="D1278">
            <v>40358</v>
          </cell>
          <cell r="E1278" t="str">
            <v/>
          </cell>
          <cell r="F1278">
            <v>75476.586199999627</v>
          </cell>
          <cell r="G1278">
            <v>3485399.6286000009</v>
          </cell>
          <cell r="H1278">
            <v>1.8987292402346014</v>
          </cell>
          <cell r="I1278">
            <v>0.95171352883892668</v>
          </cell>
          <cell r="J1278">
            <v>32339498.692199998</v>
          </cell>
          <cell r="K1278">
            <v>1.8180875544017572</v>
          </cell>
          <cell r="L1278">
            <v>2.0931363543750026</v>
          </cell>
          <cell r="M1278">
            <v>42803547.519629195</v>
          </cell>
          <cell r="N1278">
            <v>1.5294267062117313</v>
          </cell>
          <cell r="O1278">
            <v>5.7238655402019116</v>
          </cell>
          <cell r="P1278"/>
          <cell r="Q1278">
            <v>63298.226804999998</v>
          </cell>
        </row>
        <row r="1279">
          <cell r="D1279">
            <v>40359</v>
          </cell>
          <cell r="E1279" t="str">
            <v>*</v>
          </cell>
          <cell r="F1279">
            <v>102236.8726000014</v>
          </cell>
          <cell r="G1279">
            <v>3587636.5012000022</v>
          </cell>
          <cell r="H1279">
            <v>1.8892769894130264</v>
          </cell>
          <cell r="I1279">
            <v>0.99055399286165358</v>
          </cell>
          <cell r="J1279">
            <v>32441735.564799998</v>
          </cell>
          <cell r="K1279">
            <v>1.8173679932816629</v>
          </cell>
          <cell r="L1279">
            <v>2.0989849172209141</v>
          </cell>
          <cell r="M1279">
            <v>42867836.473799981</v>
          </cell>
          <cell r="N1279">
            <v>1.5317040749704396</v>
          </cell>
          <cell r="O1279">
            <v>5.670318646737627</v>
          </cell>
          <cell r="P1279"/>
          <cell r="Q1279">
            <v>63298.226804999998</v>
          </cell>
        </row>
        <row r="1280">
          <cell r="D1280">
            <v>40360</v>
          </cell>
          <cell r="E1280" t="str">
            <v/>
          </cell>
          <cell r="F1280">
            <v>100708.49099999969</v>
          </cell>
          <cell r="G1280">
            <v>100708.49099999969</v>
          </cell>
          <cell r="H1280">
            <v>3.6522229334147625</v>
          </cell>
          <cell r="I1280">
            <v>3.1902210539946907E-6</v>
          </cell>
          <cell r="J1280">
            <v>32542444.055799998</v>
          </cell>
          <cell r="K1280">
            <v>1.820197944814671</v>
          </cell>
          <cell r="L1280">
            <v>1.6842841472310077</v>
          </cell>
          <cell r="M1280">
            <v>42945231.685386509</v>
          </cell>
          <cell r="N1280">
            <v>1.5344372169124605</v>
          </cell>
          <cell r="O1280">
            <v>5.7485789034132262</v>
          </cell>
          <cell r="P1280"/>
          <cell r="Q1280">
            <v>27574.573851612906</v>
          </cell>
        </row>
        <row r="1281">
          <cell r="D1281">
            <v>40361</v>
          </cell>
          <cell r="E1281" t="str">
            <v/>
          </cell>
          <cell r="F1281">
            <v>76463.442999999112</v>
          </cell>
          <cell r="G1281">
            <v>177171.93399999879</v>
          </cell>
          <cell r="H1281">
            <v>3.2125960486898975</v>
          </cell>
          <cell r="I1281">
            <v>3.416395574218356E-5</v>
          </cell>
          <cell r="J1281">
            <v>32618907.498799998</v>
          </cell>
          <cell r="K1281">
            <v>1.8216651693559773</v>
          </cell>
          <cell r="L1281">
            <v>1.6741126074976242</v>
          </cell>
          <cell r="M1281">
            <v>42990935.726944275</v>
          </cell>
          <cell r="N1281">
            <v>1.5360379392344614</v>
          </cell>
          <cell r="O1281">
            <v>5.7111415976242919</v>
          </cell>
          <cell r="P1281"/>
          <cell r="Q1281">
            <v>27574.573851612906</v>
          </cell>
        </row>
        <row r="1282">
          <cell r="D1282">
            <v>40362</v>
          </cell>
          <cell r="E1282" t="str">
            <v/>
          </cell>
          <cell r="F1282">
            <v>77216.173500000543</v>
          </cell>
          <cell r="G1282">
            <v>254388.10749999934</v>
          </cell>
          <cell r="H1282">
            <v>3.0751530844917547</v>
          </cell>
          <cell r="I1282">
            <v>7.3430341940294852E-5</v>
          </cell>
          <cell r="J1282">
            <v>32696123.6723</v>
          </cell>
          <cell r="K1282">
            <v>1.8231698549621878</v>
          </cell>
          <cell r="L1282">
            <v>1.6637444309303251</v>
          </cell>
          <cell r="M1282">
            <v>43047896.577922523</v>
          </cell>
          <cell r="N1282">
            <v>1.5380407842294246</v>
          </cell>
          <cell r="O1282">
            <v>5.6646245587639203</v>
          </cell>
          <cell r="P1282"/>
          <cell r="Q1282">
            <v>27574.573851612906</v>
          </cell>
        </row>
        <row r="1283">
          <cell r="D1283">
            <v>40363</v>
          </cell>
          <cell r="E1283" t="str">
            <v/>
          </cell>
          <cell r="F1283">
            <v>83704.899999999732</v>
          </cell>
          <cell r="G1283">
            <v>338093.00749999908</v>
          </cell>
          <cell r="H1283">
            <v>3.0652604943178767</v>
          </cell>
          <cell r="I1283">
            <v>7.7622461125415043E-5</v>
          </cell>
          <cell r="J1283">
            <v>32779828.572299998</v>
          </cell>
          <cell r="K1283">
            <v>1.825031183166548</v>
          </cell>
          <cell r="L1283">
            <v>1.6510065681986985</v>
          </cell>
          <cell r="M1283">
            <v>43100714.310917988</v>
          </cell>
          <cell r="N1283">
            <v>1.5398955203647329</v>
          </cell>
          <cell r="O1283">
            <v>5.6218676007221857</v>
          </cell>
          <cell r="P1283"/>
          <cell r="Q1283">
            <v>27574.573851612906</v>
          </cell>
        </row>
        <row r="1284">
          <cell r="D1284">
            <v>40364</v>
          </cell>
          <cell r="E1284" t="str">
            <v/>
          </cell>
          <cell r="F1284">
            <v>67164.954000000449</v>
          </cell>
          <cell r="G1284">
            <v>405257.96149999951</v>
          </cell>
          <cell r="H1284">
            <v>2.9393597426441818</v>
          </cell>
          <cell r="I1284">
            <v>1.5817316125765757E-4</v>
          </cell>
          <cell r="J1284">
            <v>32846993.526299998</v>
          </cell>
          <cell r="K1284">
            <v>1.8259673479135967</v>
          </cell>
          <cell r="L1284">
            <v>1.6446364838974437</v>
          </cell>
          <cell r="M1284">
            <v>43116723.311695546</v>
          </cell>
          <cell r="N1284">
            <v>1.5404351095977147</v>
          </cell>
          <cell r="O1284">
            <v>5.6094860535538356</v>
          </cell>
          <cell r="P1284"/>
          <cell r="Q1284">
            <v>27574.573851612906</v>
          </cell>
        </row>
        <row r="1285">
          <cell r="D1285">
            <v>40365</v>
          </cell>
          <cell r="E1285" t="str">
            <v/>
          </cell>
          <cell r="F1285">
            <v>70017.241999999373</v>
          </cell>
          <cell r="G1285">
            <v>475275.2034999989</v>
          </cell>
          <cell r="H1285">
            <v>2.8726657515337495</v>
          </cell>
          <cell r="I1285">
            <v>2.3153170026768422E-4</v>
          </cell>
          <cell r="J1285">
            <v>32917010.768299997</v>
          </cell>
          <cell r="K1285">
            <v>1.8270589632796359</v>
          </cell>
          <cell r="L1285">
            <v>1.6372393283967779</v>
          </cell>
          <cell r="M1285">
            <v>43163481.489456519</v>
          </cell>
          <cell r="N1285">
            <v>1.5420732317121462</v>
          </cell>
          <cell r="O1285">
            <v>5.572055399733344</v>
          </cell>
          <cell r="P1285"/>
          <cell r="Q1285">
            <v>27574.573851612906</v>
          </cell>
        </row>
        <row r="1286">
          <cell r="D1286">
            <v>40366</v>
          </cell>
          <cell r="E1286" t="str">
            <v/>
          </cell>
          <cell r="F1286">
            <v>66160.630400000751</v>
          </cell>
          <cell r="G1286">
            <v>541435.83389999962</v>
          </cell>
          <cell r="H1286">
            <v>2.8050470222191386</v>
          </cell>
          <cell r="I1286">
            <v>3.4165709104083675E-4</v>
          </cell>
          <cell r="J1286">
            <v>32983171.398699999</v>
          </cell>
          <cell r="K1286">
            <v>1.8279335081247392</v>
          </cell>
          <cell r="L1286">
            <v>1.6313368609137346</v>
          </cell>
          <cell r="M1286">
            <v>43195747.137021795</v>
          </cell>
          <cell r="N1286">
            <v>1.5431935307840567</v>
          </cell>
          <cell r="O1286">
            <v>5.546593299117097</v>
          </cell>
          <cell r="P1286"/>
          <cell r="Q1286">
            <v>27574.573851612906</v>
          </cell>
        </row>
        <row r="1287">
          <cell r="D1287">
            <v>40367</v>
          </cell>
          <cell r="E1287" t="str">
            <v/>
          </cell>
          <cell r="F1287">
            <v>58012.156999999934</v>
          </cell>
          <cell r="G1287">
            <v>599447.99089999951</v>
          </cell>
          <cell r="H1287">
            <v>2.7173946283168768</v>
          </cell>
          <cell r="I1287">
            <v>5.6811303429382676E-4</v>
          </cell>
          <cell r="J1287">
            <v>33041183.5557</v>
          </cell>
          <cell r="K1287">
            <v>1.8283544832567424</v>
          </cell>
          <cell r="L1287">
            <v>1.6285031281680462</v>
          </cell>
          <cell r="M1287">
            <v>43217573.238367766</v>
          </cell>
          <cell r="N1287">
            <v>1.5439408316611689</v>
          </cell>
          <cell r="O1287">
            <v>5.5296700519015474</v>
          </cell>
          <cell r="P1287"/>
          <cell r="Q1287">
            <v>27574.573851612906</v>
          </cell>
        </row>
        <row r="1288">
          <cell r="D1288">
            <v>40368</v>
          </cell>
          <cell r="E1288" t="str">
            <v/>
          </cell>
          <cell r="F1288">
            <v>60438.517000000604</v>
          </cell>
          <cell r="G1288">
            <v>659886.50790000008</v>
          </cell>
          <cell r="H1288">
            <v>2.6589975059836246</v>
          </cell>
          <cell r="I1288">
            <v>7.9925856059093192E-4</v>
          </cell>
          <cell r="J1288">
            <v>33101622.072700001</v>
          </cell>
          <cell r="K1288">
            <v>1.8289082352380115</v>
          </cell>
          <cell r="L1288">
            <v>1.6247830393883556</v>
          </cell>
          <cell r="M1288">
            <v>43245279.991230845</v>
          </cell>
          <cell r="N1288">
            <v>1.5448981820386005</v>
          </cell>
          <cell r="O1288">
            <v>5.5080615852195365</v>
          </cell>
          <cell r="P1288"/>
          <cell r="Q1288">
            <v>27574.573851612906</v>
          </cell>
        </row>
        <row r="1289">
          <cell r="D1289">
            <v>40369</v>
          </cell>
          <cell r="E1289" t="str">
            <v/>
          </cell>
          <cell r="F1289">
            <v>59659.973999998518</v>
          </cell>
          <cell r="G1289">
            <v>719546.48189999862</v>
          </cell>
          <cell r="H1289">
            <v>2.6094563991164286</v>
          </cell>
          <cell r="I1289">
            <v>1.0694251004750299E-3</v>
          </cell>
          <cell r="J1289">
            <v>33161282.046700001</v>
          </cell>
          <cell r="K1289">
            <v>1.8294173523780708</v>
          </cell>
          <cell r="L1289">
            <v>1.6213702223143334</v>
          </cell>
          <cell r="M1289">
            <v>43283011.855889015</v>
          </cell>
          <cell r="N1289">
            <v>1.546213622624719</v>
          </cell>
          <cell r="O1289">
            <v>5.4785012001241533</v>
          </cell>
          <cell r="P1289"/>
          <cell r="Q1289">
            <v>27574.573851612906</v>
          </cell>
        </row>
        <row r="1290">
          <cell r="D1290">
            <v>40370</v>
          </cell>
          <cell r="E1290" t="str">
            <v/>
          </cell>
          <cell r="F1290">
            <v>57548.538000001281</v>
          </cell>
          <cell r="G1290">
            <v>777095.01989999996</v>
          </cell>
          <cell r="H1290">
            <v>2.561961689390122</v>
          </cell>
          <cell r="I1290">
            <v>1.4157289229044245E-3</v>
          </cell>
          <cell r="J1290">
            <v>33218830.584700003</v>
          </cell>
          <cell r="K1290">
            <v>1.8298086176869608</v>
          </cell>
          <cell r="L1290">
            <v>1.6187522324065062</v>
          </cell>
          <cell r="M1290">
            <v>43316211.100499697</v>
          </cell>
          <cell r="N1290">
            <v>1.5473670910104813</v>
          </cell>
          <cell r="O1290">
            <v>5.452704517054519</v>
          </cell>
          <cell r="P1290"/>
          <cell r="Q1290">
            <v>27574.573851612906</v>
          </cell>
        </row>
        <row r="1291">
          <cell r="D1291">
            <v>40371</v>
          </cell>
          <cell r="E1291" t="str">
            <v/>
          </cell>
          <cell r="F1291">
            <v>50696.166999998561</v>
          </cell>
          <cell r="G1291">
            <v>827791.18689999846</v>
          </cell>
          <cell r="H1291">
            <v>2.5016741611148494</v>
          </cell>
          <cell r="I1291">
            <v>2.025093541102585E-3</v>
          </cell>
          <cell r="J1291">
            <v>33269526.751700003</v>
          </cell>
          <cell r="K1291">
            <v>1.8298218162489661</v>
          </cell>
          <cell r="L1291">
            <v>1.6186639926249802</v>
          </cell>
          <cell r="M1291">
            <v>43336563.691874444</v>
          </cell>
          <cell r="N1291">
            <v>1.548061604880504</v>
          </cell>
          <cell r="O1291">
            <v>5.4372277270767437</v>
          </cell>
          <cell r="P1291"/>
          <cell r="Q1291">
            <v>27574.573851612906</v>
          </cell>
        </row>
        <row r="1292">
          <cell r="D1292">
            <v>40372</v>
          </cell>
          <cell r="E1292" t="str">
            <v/>
          </cell>
          <cell r="F1292">
            <v>42138.662000001641</v>
          </cell>
          <cell r="G1292">
            <v>869929.8489000001</v>
          </cell>
          <cell r="H1292">
            <v>2.4267892967165903</v>
          </cell>
          <cell r="I1292">
            <v>3.1681256247861889E-3</v>
          </cell>
          <cell r="J1292">
            <v>33311665.413700003</v>
          </cell>
          <cell r="K1292">
            <v>1.8293650253423499</v>
          </cell>
          <cell r="L1292">
            <v>1.6217206643419302</v>
          </cell>
          <cell r="M1292">
            <v>43349680.249236725</v>
          </cell>
          <cell r="N1292">
            <v>1.5484976105749684</v>
          </cell>
          <cell r="O1292">
            <v>5.4275329316555654</v>
          </cell>
          <cell r="P1292"/>
          <cell r="Q1292">
            <v>27574.573851612906</v>
          </cell>
        </row>
        <row r="1293">
          <cell r="D1293">
            <v>40373</v>
          </cell>
          <cell r="E1293" t="str">
            <v/>
          </cell>
          <cell r="F1293">
            <v>44908.510899998524</v>
          </cell>
          <cell r="G1293">
            <v>914838.35979999858</v>
          </cell>
          <cell r="H1293">
            <v>2.3697772259406675</v>
          </cell>
          <cell r="I1293">
            <v>4.46348687379583E-3</v>
          </cell>
          <cell r="J1293">
            <v>33356573.924600001</v>
          </cell>
          <cell r="K1293">
            <v>1.8290614966090293</v>
          </cell>
          <cell r="L1293">
            <v>1.6237549199729084</v>
          </cell>
          <cell r="M1293">
            <v>43377889.91553162</v>
          </cell>
          <cell r="N1293">
            <v>1.5494727288414485</v>
          </cell>
          <cell r="O1293">
            <v>5.4059100480325917</v>
          </cell>
          <cell r="P1293"/>
          <cell r="Q1293">
            <v>27574.573851612906</v>
          </cell>
        </row>
        <row r="1294">
          <cell r="D1294">
            <v>40374</v>
          </cell>
          <cell r="E1294" t="str">
            <v/>
          </cell>
          <cell r="F1294">
            <v>55311.329000000289</v>
          </cell>
          <cell r="G1294">
            <v>970149.68879999884</v>
          </cell>
          <cell r="H1294">
            <v>2.3455175143610352</v>
          </cell>
          <cell r="I1294">
            <v>5.1671586804302727E-3</v>
          </cell>
          <cell r="J1294">
            <v>33411885.253600001</v>
          </cell>
          <cell r="K1294">
            <v>1.8293284472936928</v>
          </cell>
          <cell r="L1294">
            <v>1.6219656775194657</v>
          </cell>
          <cell r="M1294">
            <v>43411215.287997432</v>
          </cell>
          <cell r="N1294">
            <v>1.5506305370207636</v>
          </cell>
          <cell r="O1294">
            <v>5.3803422601326982</v>
          </cell>
          <cell r="P1294"/>
          <cell r="Q1294">
            <v>27574.573851612906</v>
          </cell>
        </row>
        <row r="1295">
          <cell r="D1295">
            <v>40375</v>
          </cell>
          <cell r="E1295" t="str">
            <v/>
          </cell>
          <cell r="F1295">
            <v>45404.327600000048</v>
          </cell>
          <cell r="G1295">
            <v>1015554.0163999989</v>
          </cell>
          <cell r="H1295">
            <v>2.3018352474479769</v>
          </cell>
          <cell r="I1295">
            <v>6.7307976265196245E-3</v>
          </cell>
          <cell r="J1295">
            <v>33457289.5812</v>
          </cell>
          <cell r="K1295">
            <v>1.8290529942657987</v>
          </cell>
          <cell r="L1295">
            <v>1.6238119391684069</v>
          </cell>
          <cell r="M1295">
            <v>43436144.795895785</v>
          </cell>
          <cell r="N1295">
            <v>1.5514884060561553</v>
          </cell>
          <cell r="O1295">
            <v>5.3614720930027282</v>
          </cell>
          <cell r="P1295"/>
          <cell r="Q1295">
            <v>27574.573851612906</v>
          </cell>
        </row>
        <row r="1296">
          <cell r="D1296">
            <v>40376</v>
          </cell>
          <cell r="E1296" t="str">
            <v/>
          </cell>
          <cell r="F1296">
            <v>47738.347000000853</v>
          </cell>
          <cell r="G1296">
            <v>1063292.3633999997</v>
          </cell>
          <cell r="H1296">
            <v>2.268271123548339</v>
          </cell>
          <cell r="I1296">
            <v>8.2522629555770166E-3</v>
          </cell>
          <cell r="J1296">
            <v>33505027.928199999</v>
          </cell>
          <cell r="K1296">
            <v>1.8289057752592746</v>
          </cell>
          <cell r="L1296">
            <v>1.624799546850797</v>
          </cell>
          <cell r="M1296">
            <v>43461840.182955839</v>
          </cell>
          <cell r="N1296">
            <v>1.5523735947740605</v>
          </cell>
          <cell r="O1296">
            <v>5.3420668721161357</v>
          </cell>
          <cell r="P1296"/>
          <cell r="Q1296">
            <v>27574.573851612906</v>
          </cell>
        </row>
        <row r="1297">
          <cell r="D1297">
            <v>40377</v>
          </cell>
          <cell r="E1297" t="str">
            <v/>
          </cell>
          <cell r="F1297">
            <v>38535.913599998748</v>
          </cell>
          <cell r="G1297">
            <v>1101828.2769999984</v>
          </cell>
          <cell r="H1297">
            <v>2.2198958498854537</v>
          </cell>
          <cell r="I1297">
            <v>1.1080456399548133E-2</v>
          </cell>
          <cell r="J1297">
            <v>33543563.841799997</v>
          </cell>
          <cell r="K1297">
            <v>1.8282574296078231</v>
          </cell>
          <cell r="L1297">
            <v>1.6291559985844528</v>
          </cell>
          <cell r="M1297">
            <v>43482252.364707761</v>
          </cell>
          <cell r="N1297">
            <v>1.5530700442939482</v>
          </cell>
          <cell r="O1297">
            <v>5.3268461195924877</v>
          </cell>
          <cell r="P1297"/>
          <cell r="Q1297">
            <v>27574.573851612906</v>
          </cell>
        </row>
        <row r="1298">
          <cell r="D1298">
            <v>40378</v>
          </cell>
          <cell r="E1298" t="str">
            <v/>
          </cell>
          <cell r="F1298">
            <v>47217.356000000276</v>
          </cell>
          <cell r="G1298">
            <v>1149045.6329999988</v>
          </cell>
          <cell r="H1298">
            <v>2.1931829762014954</v>
          </cell>
          <cell r="I1298">
            <v>1.3044777362281046E-2</v>
          </cell>
          <cell r="J1298">
            <v>33590781.197799996</v>
          </cell>
          <cell r="K1298">
            <v>1.8280834928686052</v>
          </cell>
          <cell r="L1298">
            <v>1.6303267017306111</v>
          </cell>
          <cell r="M1298">
            <v>43505236.000492908</v>
          </cell>
          <cell r="N1298">
            <v>1.5538583080938462</v>
          </cell>
          <cell r="O1298">
            <v>5.3096684821582363</v>
          </cell>
          <cell r="P1298"/>
          <cell r="Q1298">
            <v>27574.573851612906</v>
          </cell>
        </row>
        <row r="1299">
          <cell r="D1299">
            <v>40379</v>
          </cell>
          <cell r="E1299" t="str">
            <v/>
          </cell>
          <cell r="F1299">
            <v>24698.179000000178</v>
          </cell>
          <cell r="G1299">
            <v>1173743.811999999</v>
          </cell>
          <cell r="H1299">
            <v>2.1283081622879614</v>
          </cell>
          <cell r="I1299">
            <v>1.9415546946877082E-2</v>
          </cell>
          <cell r="J1299">
            <v>33615479.376799993</v>
          </cell>
          <cell r="K1299">
            <v>1.8266863710951358</v>
          </cell>
          <cell r="L1299">
            <v>1.6397604336784499</v>
          </cell>
          <cell r="M1299">
            <v>43506166.867663555</v>
          </cell>
          <cell r="N1299">
            <v>1.5538589058102603</v>
          </cell>
          <cell r="O1299">
            <v>5.3096554768665705</v>
          </cell>
          <cell r="P1299"/>
          <cell r="Q1299">
            <v>27574.573851612906</v>
          </cell>
        </row>
        <row r="1300">
          <cell r="D1300">
            <v>40380</v>
          </cell>
          <cell r="E1300" t="str">
            <v/>
          </cell>
          <cell r="F1300">
            <v>39410.243000000293</v>
          </cell>
          <cell r="G1300">
            <v>1213154.0549999992</v>
          </cell>
          <cell r="H1300">
            <v>2.0950184407258425</v>
          </cell>
          <cell r="I1300">
            <v>2.3827242035889817E-2</v>
          </cell>
          <cell r="J1300">
            <v>33654889.619799994</v>
          </cell>
          <cell r="K1300">
            <v>1.8260916967139857</v>
          </cell>
          <cell r="L1300">
            <v>1.6437921893290963</v>
          </cell>
          <cell r="M1300">
            <v>43532544.606201731</v>
          </cell>
          <cell r="N1300">
            <v>1.5547683405641854</v>
          </cell>
          <cell r="O1300">
            <v>5.2899027374727847</v>
          </cell>
          <cell r="P1300"/>
          <cell r="Q1300">
            <v>27574.573851612906</v>
          </cell>
        </row>
        <row r="1301">
          <cell r="D1301">
            <v>40381</v>
          </cell>
          <cell r="E1301" t="str">
            <v/>
          </cell>
          <cell r="F1301">
            <v>46296.210000000676</v>
          </cell>
          <cell r="G1301">
            <v>1259450.2649999999</v>
          </cell>
          <cell r="H1301">
            <v>2.0761060397977191</v>
          </cell>
          <cell r="I1301">
            <v>2.6771790439905629E-2</v>
          </cell>
          <cell r="J1301">
            <v>33701185.829799995</v>
          </cell>
          <cell r="K1301">
            <v>1.8258718689154199</v>
          </cell>
          <cell r="L1301">
            <v>1.6452850513510531</v>
          </cell>
          <cell r="M1301">
            <v>43563915.680545211</v>
          </cell>
          <cell r="N1301">
            <v>1.5558560707463434</v>
          </cell>
          <cell r="O1301">
            <v>5.2663691470571035</v>
          </cell>
          <cell r="P1301"/>
          <cell r="Q1301">
            <v>27574.573851612906</v>
          </cell>
        </row>
        <row r="1302">
          <cell r="D1302">
            <v>40382</v>
          </cell>
          <cell r="E1302" t="str">
            <v/>
          </cell>
          <cell r="F1302">
            <v>43812.556000000171</v>
          </cell>
          <cell r="G1302">
            <v>1303262.821</v>
          </cell>
          <cell r="H1302">
            <v>2.0549220893844957</v>
          </cell>
          <cell r="I1302">
            <v>3.0509022377522843E-2</v>
          </cell>
          <cell r="J1302">
            <v>33744998.385799997</v>
          </cell>
          <cell r="K1302">
            <v>1.8255183376110928</v>
          </cell>
          <cell r="L1302">
            <v>1.6476887128164197</v>
          </cell>
          <cell r="M1302">
            <v>43575266.435293034</v>
          </cell>
          <cell r="N1302">
            <v>1.5562287579387934</v>
          </cell>
          <cell r="O1302">
            <v>5.2583287808892321</v>
          </cell>
          <cell r="P1302"/>
          <cell r="Q1302">
            <v>27574.573851612906</v>
          </cell>
        </row>
        <row r="1303">
          <cell r="D1303">
            <v>40383</v>
          </cell>
          <cell r="E1303" t="str">
            <v/>
          </cell>
          <cell r="F1303">
            <v>41950.347999998819</v>
          </cell>
          <cell r="G1303">
            <v>1345213.1689999988</v>
          </cell>
          <cell r="H1303">
            <v>2.0326895715581386</v>
          </cell>
          <cell r="I1303">
            <v>3.4999631796672759E-2</v>
          </cell>
          <cell r="J1303">
            <v>33786948.733799994</v>
          </cell>
          <cell r="K1303">
            <v>1.8250652688207347</v>
          </cell>
          <cell r="L1303">
            <v>1.650774206786465</v>
          </cell>
          <cell r="M1303">
            <v>43588290.950208269</v>
          </cell>
          <cell r="N1303">
            <v>1.5566612041826173</v>
          </cell>
          <cell r="O1303">
            <v>5.2490137934977144</v>
          </cell>
          <cell r="P1303"/>
          <cell r="Q1303">
            <v>27574.573851612906</v>
          </cell>
        </row>
        <row r="1304">
          <cell r="D1304">
            <v>40384</v>
          </cell>
          <cell r="E1304" t="str">
            <v/>
          </cell>
          <cell r="F1304">
            <v>53610.993000000715</v>
          </cell>
          <cell r="G1304">
            <v>1398824.1619999995</v>
          </cell>
          <cell r="H1304">
            <v>2.0291507234563175</v>
          </cell>
          <cell r="I1304">
            <v>3.5773606140032665E-2</v>
          </cell>
          <cell r="J1304">
            <v>33840559.726799995</v>
          </cell>
          <cell r="K1304">
            <v>1.8252424824772608</v>
          </cell>
          <cell r="L1304">
            <v>1.6495666647805995</v>
          </cell>
          <cell r="M1304">
            <v>43609199.659457654</v>
          </cell>
          <cell r="N1304">
            <v>1.5573751932283102</v>
          </cell>
          <cell r="O1304">
            <v>5.2336686279397915</v>
          </cell>
          <cell r="P1304"/>
          <cell r="Q1304">
            <v>27574.573851612906</v>
          </cell>
        </row>
        <row r="1305">
          <cell r="D1305">
            <v>40385</v>
          </cell>
          <cell r="E1305" t="str">
            <v/>
          </cell>
          <cell r="F1305">
            <v>39446.55000000009</v>
          </cell>
          <cell r="G1305">
            <v>1438270.7119999996</v>
          </cell>
          <cell r="H1305">
            <v>2.0061272607647789</v>
          </cell>
          <cell r="I1305">
            <v>4.1248493748735626E-2</v>
          </cell>
          <cell r="J1305">
            <v>33880006.276799992</v>
          </cell>
          <cell r="K1305">
            <v>1.8246563233948749</v>
          </cell>
          <cell r="L1305">
            <v>1.6535641161443015</v>
          </cell>
          <cell r="M1305">
            <v>43621083.090138465</v>
          </cell>
          <cell r="N1305">
            <v>1.5577668475818782</v>
          </cell>
          <cell r="O1305">
            <v>5.2252692519519695</v>
          </cell>
          <cell r="P1305"/>
          <cell r="Q1305">
            <v>27574.573851612906</v>
          </cell>
        </row>
        <row r="1306">
          <cell r="D1306">
            <v>40386</v>
          </cell>
          <cell r="E1306" t="str">
            <v/>
          </cell>
          <cell r="F1306">
            <v>41127.709599999347</v>
          </cell>
          <cell r="G1306">
            <v>1479398.4215999988</v>
          </cell>
          <cell r="H1306">
            <v>1.9870673044010922</v>
          </cell>
          <cell r="I1306">
            <v>4.6415397750387832E-2</v>
          </cell>
          <cell r="J1306">
            <v>33921133.986399993</v>
          </cell>
          <cell r="K1306">
            <v>1.8241623097038566</v>
          </cell>
          <cell r="L1306">
            <v>1.6569405962492123</v>
          </cell>
          <cell r="M1306">
            <v>43646688.929058596</v>
          </cell>
          <cell r="N1306">
            <v>1.5586485206189127</v>
          </cell>
          <cell r="O1306">
            <v>5.2064078611771762</v>
          </cell>
          <cell r="P1306"/>
          <cell r="Q1306">
            <v>27574.573851612906</v>
          </cell>
        </row>
        <row r="1307">
          <cell r="D1307">
            <v>40387</v>
          </cell>
          <cell r="E1307" t="str">
            <v/>
          </cell>
          <cell r="F1307">
            <v>33679.180699999299</v>
          </cell>
          <cell r="G1307">
            <v>1513077.602299998</v>
          </cell>
          <cell r="H1307">
            <v>1.9597215205292344</v>
          </cell>
          <cell r="I1307">
            <v>5.4989380993009096E-2</v>
          </cell>
          <cell r="J1307">
            <v>33954813.16709999</v>
          </cell>
          <cell r="K1307">
            <v>1.8232697956957988</v>
          </cell>
          <cell r="L1307">
            <v>1.6630580323753086</v>
          </cell>
          <cell r="M1307">
            <v>43661930.523436219</v>
          </cell>
          <cell r="N1307">
            <v>1.5591600512163291</v>
          </cell>
          <cell r="O1307">
            <v>5.1954945188808166</v>
          </cell>
          <cell r="P1307"/>
          <cell r="Q1307">
            <v>27574.573851612906</v>
          </cell>
        </row>
        <row r="1308">
          <cell r="D1308">
            <v>40388</v>
          </cell>
          <cell r="E1308" t="str">
            <v/>
          </cell>
          <cell r="F1308">
            <v>35373.027000001239</v>
          </cell>
          <cell r="G1308">
            <v>1548450.6292999992</v>
          </cell>
          <cell r="H1308">
            <v>1.9363798539023909</v>
          </cell>
          <cell r="I1308">
            <v>6.3560313548771674E-2</v>
          </cell>
          <cell r="J1308">
            <v>33990186.194099993</v>
          </cell>
          <cell r="K1308">
            <v>1.8224707407185405</v>
          </cell>
          <cell r="L1308">
            <v>1.6685538244552323</v>
          </cell>
          <cell r="M1308">
            <v>43663531.05597534</v>
          </cell>
          <cell r="N1308">
            <v>1.5591844505760295</v>
          </cell>
          <cell r="O1308">
            <v>5.194974510220729</v>
          </cell>
          <cell r="P1308"/>
          <cell r="Q1308">
            <v>27574.573851612906</v>
          </cell>
        </row>
        <row r="1309">
          <cell r="D1309">
            <v>40389</v>
          </cell>
          <cell r="E1309" t="str">
            <v/>
          </cell>
          <cell r="F1309">
            <v>32341.811800000112</v>
          </cell>
          <cell r="G1309">
            <v>1580792.4410999992</v>
          </cell>
          <cell r="H1309">
            <v>1.9109300348051559</v>
          </cell>
          <cell r="I1309">
            <v>7.4445878445694724E-2</v>
          </cell>
          <cell r="J1309">
            <v>34022528.005899996</v>
          </cell>
          <cell r="K1309">
            <v>1.8215117586128804</v>
          </cell>
          <cell r="L1309">
            <v>1.6751732795022845</v>
          </cell>
          <cell r="M1309">
            <v>43685552.444237962</v>
          </cell>
          <cell r="N1309">
            <v>1.5599380435285577</v>
          </cell>
          <cell r="O1309">
            <v>5.1789379932465245</v>
          </cell>
          <cell r="P1309"/>
          <cell r="Q1309">
            <v>27574.573851612906</v>
          </cell>
        </row>
        <row r="1310">
          <cell r="D1310">
            <v>40390</v>
          </cell>
          <cell r="E1310" t="str">
            <v>*</v>
          </cell>
          <cell r="F1310">
            <v>28811.913899999054</v>
          </cell>
          <cell r="G1310">
            <v>1609604.3549999984</v>
          </cell>
          <cell r="H1310">
            <v>1.8829926949531128</v>
          </cell>
          <cell r="I1310">
            <v>8.8567661746163928E-2</v>
          </cell>
          <cell r="J1310">
            <v>34051339.919799991</v>
          </cell>
          <cell r="K1310">
            <v>1.8203668973178686</v>
          </cell>
          <cell r="L1310">
            <v>1.6831097786489724</v>
          </cell>
          <cell r="M1310">
            <v>43701696.028799966</v>
          </cell>
          <cell r="N1310">
            <v>1.5604817226855725</v>
          </cell>
          <cell r="O1310">
            <v>5.1673977052969828</v>
          </cell>
          <cell r="P1310"/>
          <cell r="Q1310">
            <v>27574.573851612906</v>
          </cell>
        </row>
        <row r="1311">
          <cell r="D1311">
            <v>40391</v>
          </cell>
          <cell r="E1311" t="str">
            <v/>
          </cell>
          <cell r="F1311">
            <v>27742.236600001386</v>
          </cell>
          <cell r="G1311">
            <v>27742.236600001386</v>
          </cell>
          <cell r="H1311">
            <v>1.5601016078890211</v>
          </cell>
          <cell r="I1311">
            <v>2.329074648796059</v>
          </cell>
          <cell r="J1311">
            <v>34079082.156399995</v>
          </cell>
          <cell r="K1311">
            <v>1.8201197152830531</v>
          </cell>
          <cell r="L1311">
            <v>1.5300511448047227</v>
          </cell>
          <cell r="M1311">
            <v>43710068.087057516</v>
          </cell>
          <cell r="N1311">
            <v>1.5607627920813953</v>
          </cell>
          <cell r="O1311">
            <v>5.2481939604559162</v>
          </cell>
          <cell r="P1311"/>
          <cell r="Q1311">
            <v>17782.326779048388</v>
          </cell>
        </row>
        <row r="1312">
          <cell r="D1312">
            <v>40392</v>
          </cell>
          <cell r="E1312" t="str">
            <v/>
          </cell>
          <cell r="F1312">
            <v>21352.16439999883</v>
          </cell>
          <cell r="G1312">
            <v>49094.401000000216</v>
          </cell>
          <cell r="H1312">
            <v>1.3804268026905384</v>
          </cell>
          <cell r="I1312">
            <v>6.0359941986099059</v>
          </cell>
          <cell r="J1312">
            <v>34100434.320799991</v>
          </cell>
          <cell r="K1312">
            <v>1.8195320406434379</v>
          </cell>
          <cell r="L1312">
            <v>1.5338943752781664</v>
          </cell>
          <cell r="M1312">
            <v>43710246.922244959</v>
          </cell>
          <cell r="N1312">
            <v>1.5607513015880252</v>
          </cell>
          <cell r="O1312">
            <v>5.2484393409370718</v>
          </cell>
          <cell r="P1312"/>
          <cell r="Q1312">
            <v>17782.326779048388</v>
          </cell>
        </row>
        <row r="1313">
          <cell r="D1313">
            <v>40393</v>
          </cell>
          <cell r="E1313" t="str">
            <v/>
          </cell>
          <cell r="F1313">
            <v>24920.000400000717</v>
          </cell>
          <cell r="G1313">
            <v>74014.401400000934</v>
          </cell>
          <cell r="H1313">
            <v>1.3874150126631475</v>
          </cell>
          <cell r="I1313">
            <v>5.8225203264376857</v>
          </cell>
          <cell r="J1313">
            <v>34125354.321199991</v>
          </cell>
          <cell r="K1313">
            <v>1.8191356723980192</v>
          </cell>
          <cell r="L1313">
            <v>1.5364918959905882</v>
          </cell>
          <cell r="M1313">
            <v>43725198.230747834</v>
          </cell>
          <cell r="N1313">
            <v>1.561267282477536</v>
          </cell>
          <cell r="O1313">
            <v>5.2374312761864772</v>
          </cell>
          <cell r="P1313"/>
          <cell r="Q1313">
            <v>17782.326779048388</v>
          </cell>
        </row>
        <row r="1314">
          <cell r="D1314">
            <v>40394</v>
          </cell>
          <cell r="E1314" t="str">
            <v/>
          </cell>
          <cell r="F1314">
            <v>30853.412899999239</v>
          </cell>
          <cell r="G1314">
            <v>104867.81430000017</v>
          </cell>
          <cell r="H1314">
            <v>1.4743263860098195</v>
          </cell>
          <cell r="I1314">
            <v>3.6927851560231595</v>
          </cell>
          <cell r="J1314">
            <v>34156207.734099992</v>
          </cell>
          <cell r="K1314">
            <v>1.8190560504576478</v>
          </cell>
          <cell r="L1314">
            <v>1.5370142062444025</v>
          </cell>
          <cell r="M1314">
            <v>43741975.439522304</v>
          </cell>
          <cell r="N1314">
            <v>1.5618484470373668</v>
          </cell>
          <cell r="O1314">
            <v>5.2250588701623357</v>
          </cell>
          <cell r="P1314"/>
          <cell r="Q1314">
            <v>17782.326779048388</v>
          </cell>
        </row>
        <row r="1315">
          <cell r="D1315">
            <v>40395</v>
          </cell>
          <cell r="E1315" t="str">
            <v/>
          </cell>
          <cell r="F1315">
            <v>21185.054099999717</v>
          </cell>
          <cell r="G1315">
            <v>126052.86839999989</v>
          </cell>
          <cell r="H1315">
            <v>1.4177319983627648</v>
          </cell>
          <cell r="I1315">
            <v>4.9749827471621044</v>
          </cell>
          <cell r="J1315">
            <v>34177392.788199991</v>
          </cell>
          <cell r="K1315">
            <v>1.8184621588847929</v>
          </cell>
          <cell r="L1315">
            <v>1.5409155975590116</v>
          </cell>
          <cell r="M1315">
            <v>43748183.010946624</v>
          </cell>
          <cell r="N1315">
            <v>1.5620522037469804</v>
          </cell>
          <cell r="O1315">
            <v>5.2207276834077003</v>
          </cell>
          <cell r="P1315"/>
          <cell r="Q1315">
            <v>17782.326779048388</v>
          </cell>
        </row>
        <row r="1316">
          <cell r="D1316">
            <v>40396</v>
          </cell>
          <cell r="E1316" t="str">
            <v/>
          </cell>
          <cell r="F1316">
            <v>24869.905900000362</v>
          </cell>
          <cell r="G1316">
            <v>150922.77430000025</v>
          </cell>
          <cell r="H1316">
            <v>1.4145390549398507</v>
          </cell>
          <cell r="I1316">
            <v>5.058506538056351</v>
          </cell>
          <cell r="J1316">
            <v>34202262.694099993</v>
          </cell>
          <cell r="K1316">
            <v>1.8180652630917282</v>
          </cell>
          <cell r="L1316">
            <v>1.54352833382434</v>
          </cell>
          <cell r="M1316">
            <v>43758154.428531773</v>
          </cell>
          <cell r="N1316">
            <v>1.5623903443845097</v>
          </cell>
          <cell r="O1316">
            <v>5.2135474811063727</v>
          </cell>
          <cell r="P1316"/>
          <cell r="Q1316">
            <v>17782.326779048388</v>
          </cell>
        </row>
        <row r="1317">
          <cell r="D1317">
            <v>40397</v>
          </cell>
          <cell r="E1317" t="str">
            <v/>
          </cell>
          <cell r="F1317">
            <v>27910.053400000877</v>
          </cell>
          <cell r="G1317">
            <v>178832.82770000113</v>
          </cell>
          <cell r="H1317">
            <v>1.436681888243482</v>
          </cell>
          <cell r="I1317">
            <v>4.5051986053137094</v>
          </cell>
          <cell r="J1317">
            <v>34230172.747499995</v>
          </cell>
          <cell r="K1317">
            <v>1.8178305672563615</v>
          </cell>
          <cell r="L1317">
            <v>1.5450753770315684</v>
          </cell>
          <cell r="M1317">
            <v>43762399.866931573</v>
          </cell>
          <cell r="N1317">
            <v>1.5625240328194843</v>
          </cell>
          <cell r="O1317">
            <v>5.2107112846046082</v>
          </cell>
          <cell r="P1317"/>
          <cell r="Q1317">
            <v>17782.326779048388</v>
          </cell>
        </row>
        <row r="1318">
          <cell r="D1318">
            <v>40398</v>
          </cell>
          <cell r="E1318" t="str">
            <v/>
          </cell>
          <cell r="F1318">
            <v>10939.559999999503</v>
          </cell>
          <cell r="G1318">
            <v>189772.38770000063</v>
          </cell>
          <cell r="H1318">
            <v>1.3339957564186389</v>
          </cell>
          <cell r="I1318">
            <v>7.6474297408899101</v>
          </cell>
          <cell r="J1318">
            <v>34241112.307499997</v>
          </cell>
          <cell r="K1318">
            <v>1.816695928035861</v>
          </cell>
          <cell r="L1318">
            <v>1.5525761898234847</v>
          </cell>
          <cell r="M1318">
            <v>43762051.890276976</v>
          </cell>
          <cell r="N1318">
            <v>1.5624937134933254</v>
          </cell>
          <cell r="O1318">
            <v>5.2113543795254351</v>
          </cell>
          <cell r="P1318"/>
          <cell r="Q1318">
            <v>17782.326779048388</v>
          </cell>
        </row>
        <row r="1319">
          <cell r="D1319">
            <v>40399</v>
          </cell>
          <cell r="E1319" t="str">
            <v/>
          </cell>
          <cell r="F1319">
            <v>38919.980700000553</v>
          </cell>
          <cell r="G1319">
            <v>228692.3684000012</v>
          </cell>
          <cell r="H1319">
            <v>1.4289616579026505</v>
          </cell>
          <cell r="I1319">
            <v>4.6913435309197666</v>
          </cell>
          <cell r="J1319">
            <v>34280032.288199998</v>
          </cell>
          <cell r="K1319">
            <v>1.8170465572669117</v>
          </cell>
          <cell r="L1319">
            <v>1.5502544385368799</v>
          </cell>
          <cell r="M1319">
            <v>43771809.291439869</v>
          </cell>
          <cell r="N1319">
            <v>1.5628241962363285</v>
          </cell>
          <cell r="O1319">
            <v>5.2043486739071216</v>
          </cell>
          <cell r="P1319"/>
          <cell r="Q1319">
            <v>17782.326779048388</v>
          </cell>
        </row>
        <row r="1320">
          <cell r="D1320">
            <v>40400</v>
          </cell>
          <cell r="E1320" t="str">
            <v/>
          </cell>
          <cell r="F1320">
            <v>21820.311499998716</v>
          </cell>
          <cell r="G1320">
            <v>250512.67989999993</v>
          </cell>
          <cell r="H1320">
            <v>1.4087733456521596</v>
          </cell>
          <cell r="I1320">
            <v>5.2126508326122201</v>
          </cell>
          <cell r="J1320">
            <v>34301852.599699996</v>
          </cell>
          <cell r="K1320">
            <v>1.8164909950121002</v>
          </cell>
          <cell r="L1320">
            <v>1.5539347780264778</v>
          </cell>
          <cell r="M1320">
            <v>43768755.044602565</v>
          </cell>
          <cell r="N1320">
            <v>1.5626972508801653</v>
          </cell>
          <cell r="O1320">
            <v>5.2070386516853144</v>
          </cell>
          <cell r="P1320"/>
          <cell r="Q1320">
            <v>17782.326779048388</v>
          </cell>
        </row>
        <row r="1321">
          <cell r="D1321">
            <v>40401</v>
          </cell>
          <cell r="E1321" t="str">
            <v/>
          </cell>
          <cell r="F1321">
            <v>17668.985999999873</v>
          </cell>
          <cell r="G1321">
            <v>268181.66589999979</v>
          </cell>
          <cell r="H1321">
            <v>1.3710326971484894</v>
          </cell>
          <cell r="I1321">
            <v>6.3343556752515457</v>
          </cell>
          <cell r="J1321">
            <v>34319521.585699998</v>
          </cell>
          <cell r="K1321">
            <v>1.8157168470754499</v>
          </cell>
          <cell r="L1321">
            <v>1.5590775330843409</v>
          </cell>
          <cell r="M1321">
            <v>43764574.936937779</v>
          </cell>
          <cell r="N1321">
            <v>1.5625301117326507</v>
          </cell>
          <cell r="O1321">
            <v>5.2105823555313897</v>
          </cell>
          <cell r="P1321"/>
          <cell r="Q1321">
            <v>17782.326779048388</v>
          </cell>
        </row>
        <row r="1322">
          <cell r="D1322">
            <v>40402</v>
          </cell>
          <cell r="E1322" t="str">
            <v/>
          </cell>
          <cell r="F1322">
            <v>19554.940099999934</v>
          </cell>
          <cell r="G1322">
            <v>287736.60599999974</v>
          </cell>
          <cell r="H1322">
            <v>1.3484203050554413</v>
          </cell>
          <cell r="I1322">
            <v>7.1089947321062219</v>
          </cell>
          <cell r="J1322">
            <v>34339076.525799997</v>
          </cell>
          <cell r="K1322">
            <v>1.8150438393574411</v>
          </cell>
          <cell r="L1322">
            <v>1.5635620519208637</v>
          </cell>
          <cell r="M1322">
            <v>43766980.367704198</v>
          </cell>
          <cell r="N1322">
            <v>1.5625980977248521</v>
          </cell>
          <cell r="O1322">
            <v>5.2091406317303024</v>
          </cell>
          <cell r="P1322"/>
          <cell r="Q1322">
            <v>17782.326779048388</v>
          </cell>
        </row>
        <row r="1323">
          <cell r="D1323">
            <v>40403</v>
          </cell>
          <cell r="E1323" t="str">
            <v/>
          </cell>
          <cell r="F1323">
            <v>26069.602300000384</v>
          </cell>
          <cell r="G1323">
            <v>313806.20830000011</v>
          </cell>
          <cell r="H1323">
            <v>1.3574679736760402</v>
          </cell>
          <cell r="I1323">
            <v>6.7891794220467316</v>
          </cell>
          <cell r="J1323">
            <v>34365146.1281</v>
          </cell>
          <cell r="K1323">
            <v>1.8147161145659438</v>
          </cell>
          <cell r="L1323">
            <v>1.5657504205018213</v>
          </cell>
          <cell r="M1323">
            <v>43772608.776221834</v>
          </cell>
          <cell r="N1323">
            <v>1.5627811497562019</v>
          </cell>
          <cell r="O1323">
            <v>5.2052606825293335</v>
          </cell>
          <cell r="P1323"/>
          <cell r="Q1323">
            <v>17782.326779048388</v>
          </cell>
        </row>
        <row r="1324">
          <cell r="D1324">
            <v>40404</v>
          </cell>
          <cell r="E1324" t="str">
            <v/>
          </cell>
          <cell r="F1324">
            <v>27469.496899999642</v>
          </cell>
          <cell r="G1324">
            <v>341275.70519999973</v>
          </cell>
          <cell r="H1324">
            <v>1.3708462558699404</v>
          </cell>
          <cell r="I1324">
            <v>6.3404123531928036</v>
          </cell>
          <cell r="J1324">
            <v>34392615.625</v>
          </cell>
          <cell r="K1324">
            <v>1.8144628593963847</v>
          </cell>
          <cell r="L1324">
            <v>1.567443591946005</v>
          </cell>
          <cell r="M1324">
            <v>43781250.177014507</v>
          </cell>
          <cell r="N1324">
            <v>1.5630717670028882</v>
          </cell>
          <cell r="O1324">
            <v>5.1991064421962001</v>
          </cell>
          <cell r="P1324"/>
          <cell r="Q1324">
            <v>17782.326779048388</v>
          </cell>
        </row>
        <row r="1325">
          <cell r="D1325">
            <v>40405</v>
          </cell>
          <cell r="E1325" t="str">
            <v/>
          </cell>
          <cell r="F1325">
            <v>24574.848800000611</v>
          </cell>
          <cell r="G1325">
            <v>365850.55400000035</v>
          </cell>
          <cell r="H1325">
            <v>1.3715886135930391</v>
          </cell>
          <cell r="I1325">
            <v>6.3163279427641994</v>
          </cell>
          <cell r="J1325">
            <v>34417190.473800004</v>
          </cell>
          <cell r="K1325">
            <v>1.8140575081680264</v>
          </cell>
          <cell r="L1325">
            <v>1.5701573840800398</v>
          </cell>
          <cell r="M1325">
            <v>43791207.925334759</v>
          </cell>
          <cell r="N1325">
            <v>1.5634093731014367</v>
          </cell>
          <cell r="O1325">
            <v>5.1919658395366159</v>
          </cell>
          <cell r="P1325"/>
          <cell r="Q1325">
            <v>17782.326779048388</v>
          </cell>
        </row>
        <row r="1326">
          <cell r="D1326">
            <v>40406</v>
          </cell>
          <cell r="E1326" t="str">
            <v/>
          </cell>
          <cell r="F1326">
            <v>13891.670199999615</v>
          </cell>
          <cell r="G1326">
            <v>379742.22419999994</v>
          </cell>
          <cell r="H1326">
            <v>1.3346897347800342</v>
          </cell>
          <cell r="I1326">
            <v>7.6206977526684376</v>
          </cell>
          <cell r="J1326">
            <v>34431082.144000001</v>
          </cell>
          <cell r="K1326">
            <v>1.813090355536634</v>
          </cell>
          <cell r="L1326">
            <v>1.5766511362405033</v>
          </cell>
          <cell r="M1326">
            <v>43783455.61012961</v>
          </cell>
          <cell r="N1326">
            <v>1.5631147038607602</v>
          </cell>
          <cell r="O1326">
            <v>5.1981977794691385</v>
          </cell>
          <cell r="P1326"/>
          <cell r="Q1326">
            <v>17782.326779048388</v>
          </cell>
        </row>
        <row r="1327">
          <cell r="D1327">
            <v>40407</v>
          </cell>
          <cell r="E1327" t="str">
            <v/>
          </cell>
          <cell r="F1327">
            <v>24197.285200001133</v>
          </cell>
          <cell r="G1327">
            <v>403939.50940000109</v>
          </cell>
          <cell r="H1327">
            <v>1.3362226387471849</v>
          </cell>
          <cell r="I1327">
            <v>7.5619514096489588</v>
          </cell>
          <cell r="J1327">
            <v>34455279.429200001</v>
          </cell>
          <cell r="K1327">
            <v>1.8126671833848262</v>
          </cell>
          <cell r="L1327">
            <v>1.5795007702355979</v>
          </cell>
          <cell r="M1327">
            <v>43792454.67678947</v>
          </cell>
          <cell r="N1327">
            <v>1.5634180761993661</v>
          </cell>
          <cell r="O1327">
            <v>5.1917818864549048</v>
          </cell>
          <cell r="P1327"/>
          <cell r="Q1327">
            <v>17782.326779048388</v>
          </cell>
        </row>
        <row r="1328">
          <cell r="D1328">
            <v>40408</v>
          </cell>
          <cell r="E1328" t="str">
            <v/>
          </cell>
          <cell r="F1328">
            <v>17474.740999999536</v>
          </cell>
          <cell r="G1328">
            <v>421414.2504000006</v>
          </cell>
          <cell r="H1328">
            <v>1.3165826435933323</v>
          </cell>
          <cell r="I1328">
            <v>8.3466751337771043</v>
          </cell>
          <cell r="J1328">
            <v>34472754.170199998</v>
          </cell>
          <cell r="K1328">
            <v>1.8118914646542685</v>
          </cell>
          <cell r="L1328">
            <v>1.584737652172119</v>
          </cell>
          <cell r="M1328">
            <v>43799389.894463815</v>
          </cell>
          <cell r="N1328">
            <v>1.5636477617314954</v>
          </cell>
          <cell r="O1328">
            <v>5.1869293782697667</v>
          </cell>
          <cell r="P1328"/>
          <cell r="Q1328">
            <v>17782.326779048388</v>
          </cell>
        </row>
        <row r="1329">
          <cell r="D1329">
            <v>40409</v>
          </cell>
          <cell r="E1329" t="str">
            <v/>
          </cell>
          <cell r="F1329">
            <v>24752.835500000263</v>
          </cell>
          <cell r="G1329">
            <v>446167.08590000088</v>
          </cell>
          <cell r="H1329">
            <v>1.3205514945845493</v>
          </cell>
          <cell r="I1329">
            <v>8.1823939732252882</v>
          </cell>
          <cell r="J1329">
            <v>34497507.0057</v>
          </cell>
          <cell r="K1329">
            <v>1.8114993747924049</v>
          </cell>
          <cell r="L1329">
            <v>1.5873911689531117</v>
          </cell>
          <cell r="M1329">
            <v>43812325.200938627</v>
          </cell>
          <cell r="N1329">
            <v>1.5640916440277688</v>
          </cell>
          <cell r="O1329">
            <v>5.1775638188100821</v>
          </cell>
          <cell r="P1329"/>
          <cell r="Q1329">
            <v>17782.326779048388</v>
          </cell>
        </row>
        <row r="1330">
          <cell r="D1330">
            <v>40410</v>
          </cell>
          <cell r="E1330" t="str">
            <v/>
          </cell>
          <cell r="F1330">
            <v>34749.872000000425</v>
          </cell>
          <cell r="G1330">
            <v>480916.95790000132</v>
          </cell>
          <cell r="H1330">
            <v>1.3522329329439344</v>
          </cell>
          <cell r="I1330">
            <v>6.9725823909847717</v>
          </cell>
          <cell r="J1330">
            <v>34532256.877700001</v>
          </cell>
          <cell r="K1330">
            <v>1.8116324813718532</v>
          </cell>
          <cell r="L1330">
            <v>1.5864898624335599</v>
          </cell>
          <cell r="M1330">
            <v>43835219.816764072</v>
          </cell>
          <cell r="N1330">
            <v>1.5648910575289476</v>
          </cell>
          <cell r="O1330">
            <v>5.1607374217894852</v>
          </cell>
          <cell r="P1330"/>
          <cell r="Q1330">
            <v>17782.326779048388</v>
          </cell>
        </row>
        <row r="1331">
          <cell r="D1331">
            <v>40411</v>
          </cell>
          <cell r="E1331" t="str">
            <v/>
          </cell>
          <cell r="F1331">
            <v>28625.781999999461</v>
          </cell>
          <cell r="G1331">
            <v>509542.7399000008</v>
          </cell>
          <cell r="H1331">
            <v>1.3644974753150165</v>
          </cell>
          <cell r="I1331">
            <v>6.5498651882438974</v>
          </cell>
          <cell r="J1331">
            <v>34560882.659699999</v>
          </cell>
          <cell r="K1331">
            <v>1.8114443570510637</v>
          </cell>
          <cell r="L1331">
            <v>1.5877638589654741</v>
          </cell>
          <cell r="M1331">
            <v>43852179.364060514</v>
          </cell>
          <cell r="N1331">
            <v>1.5654785767612751</v>
          </cell>
          <cell r="O1331">
            <v>5.1484042683133335</v>
          </cell>
          <cell r="P1331"/>
          <cell r="Q1331">
            <v>17782.326779048388</v>
          </cell>
        </row>
        <row r="1332">
          <cell r="D1332">
            <v>40412</v>
          </cell>
          <cell r="E1332" t="str">
            <v/>
          </cell>
          <cell r="F1332">
            <v>28559.635000000315</v>
          </cell>
          <cell r="G1332">
            <v>538102.3749000011</v>
          </cell>
          <cell r="H1332">
            <v>1.375477976701533</v>
          </cell>
          <cell r="I1332">
            <v>6.1915164662329385</v>
          </cell>
          <cell r="J1332">
            <v>34589442.294699997</v>
          </cell>
          <cell r="K1332">
            <v>1.8112531193342274</v>
          </cell>
          <cell r="L1332">
            <v>1.5890599745094658</v>
          </cell>
          <cell r="M1332">
            <v>43862017.965767913</v>
          </cell>
          <cell r="N1332">
            <v>1.5658118748735685</v>
          </cell>
          <cell r="O1332">
            <v>5.1414201832131852</v>
          </cell>
          <cell r="P1332"/>
          <cell r="Q1332">
            <v>17782.326779048388</v>
          </cell>
        </row>
        <row r="1333">
          <cell r="D1333">
            <v>40413</v>
          </cell>
          <cell r="E1333" t="str">
            <v/>
          </cell>
          <cell r="F1333">
            <v>16813.9124999985</v>
          </cell>
          <cell r="G1333">
            <v>554916.28739999956</v>
          </cell>
          <cell r="H1333">
            <v>1.3567850486683579</v>
          </cell>
          <cell r="I1333">
            <v>6.8128514942183749</v>
          </cell>
          <cell r="J1333">
            <v>34606256.207199998</v>
          </cell>
          <cell r="K1333">
            <v>1.8104477526757214</v>
          </cell>
          <cell r="L1333">
            <v>1.5945298218076775</v>
          </cell>
          <cell r="M1333">
            <v>43869073.408589609</v>
          </cell>
          <cell r="N1333">
            <v>1.5660458116629599</v>
          </cell>
          <cell r="O1333">
            <v>5.1365235507819023</v>
          </cell>
          <cell r="P1333"/>
          <cell r="Q1333">
            <v>17782.326779048388</v>
          </cell>
        </row>
        <row r="1334">
          <cell r="D1334">
            <v>40414</v>
          </cell>
          <cell r="E1334" t="str">
            <v/>
          </cell>
          <cell r="F1334">
            <v>19747.124100000321</v>
          </cell>
          <cell r="G1334">
            <v>574663.41149999993</v>
          </cell>
          <cell r="H1334">
            <v>1.3465228206643816</v>
          </cell>
          <cell r="I1334">
            <v>7.1777902920109664</v>
          </cell>
          <cell r="J1334">
            <v>34626003.331299998</v>
          </cell>
          <cell r="K1334">
            <v>1.8097971932394545</v>
          </cell>
          <cell r="L1334">
            <v>1.5989618193434141</v>
          </cell>
          <cell r="M1334">
            <v>43879982.95167575</v>
          </cell>
          <cell r="N1334">
            <v>1.5664173258610099</v>
          </cell>
          <cell r="O1334">
            <v>5.1287563505415861</v>
          </cell>
          <cell r="P1334"/>
          <cell r="Q1334">
            <v>17782.326779048388</v>
          </cell>
        </row>
        <row r="1335">
          <cell r="D1335">
            <v>40415</v>
          </cell>
          <cell r="E1335" t="str">
            <v/>
          </cell>
          <cell r="F1335">
            <v>20930.162200000559</v>
          </cell>
          <cell r="G1335">
            <v>595593.57370000053</v>
          </cell>
          <cell r="H1335">
            <v>1.3397427256859209</v>
          </cell>
          <cell r="I1335">
            <v>7.4286061683189413</v>
          </cell>
          <cell r="J1335">
            <v>34646933.493500002</v>
          </cell>
          <cell r="K1335">
            <v>1.8092096184090214</v>
          </cell>
          <cell r="L1335">
            <v>1.602975173790544</v>
          </cell>
          <cell r="M1335">
            <v>43892652.797570445</v>
          </cell>
          <cell r="N1335">
            <v>1.5668516697077692</v>
          </cell>
          <cell r="O1335">
            <v>5.1196897604117053</v>
          </cell>
          <cell r="P1335"/>
          <cell r="Q1335">
            <v>17782.326779048388</v>
          </cell>
        </row>
        <row r="1336">
          <cell r="D1336">
            <v>40416</v>
          </cell>
          <cell r="E1336" t="str">
            <v/>
          </cell>
          <cell r="F1336">
            <v>13219.525899999455</v>
          </cell>
          <cell r="G1336">
            <v>608813.09959999996</v>
          </cell>
          <cell r="H1336">
            <v>1.3168067788374622</v>
          </cell>
          <cell r="I1336">
            <v>8.3373187631785033</v>
          </cell>
          <cell r="J1336">
            <v>34660153.019400001</v>
          </cell>
          <cell r="K1336">
            <v>1.8082208697214921</v>
          </cell>
          <cell r="L1336">
            <v>1.6097511408905141</v>
          </cell>
          <cell r="M1336">
            <v>43896861.918205179</v>
          </cell>
          <cell r="N1336">
            <v>1.5669839815411739</v>
          </cell>
          <cell r="O1336">
            <v>5.1169308881719111</v>
          </cell>
          <cell r="P1336"/>
          <cell r="Q1336">
            <v>17782.326779048388</v>
          </cell>
        </row>
        <row r="1337">
          <cell r="D1337">
            <v>40417</v>
          </cell>
          <cell r="E1337" t="str">
            <v/>
          </cell>
          <cell r="F1337">
            <v>19300.39940000046</v>
          </cell>
          <cell r="G1337">
            <v>628113.49900000042</v>
          </cell>
          <cell r="H1337">
            <v>1.3082350366733551</v>
          </cell>
          <cell r="I1337">
            <v>8.7019612675771967</v>
          </cell>
          <cell r="J1337">
            <v>34679453.418800004</v>
          </cell>
          <cell r="K1337">
            <v>1.8075508991260127</v>
          </cell>
          <cell r="L1337">
            <v>1.6143585516288361</v>
          </cell>
          <cell r="M1337">
            <v>43903147.36537192</v>
          </cell>
          <cell r="N1337">
            <v>1.5671904080154233</v>
          </cell>
          <cell r="O1337">
            <v>5.1126294576100406</v>
          </cell>
          <cell r="P1337"/>
          <cell r="Q1337">
            <v>17782.326779048388</v>
          </cell>
        </row>
        <row r="1338">
          <cell r="D1338">
            <v>40418</v>
          </cell>
          <cell r="E1338" t="str">
            <v/>
          </cell>
          <cell r="F1338">
            <v>12735.538299999498</v>
          </cell>
          <cell r="G1338">
            <v>640849.03729999997</v>
          </cell>
          <cell r="H1338">
            <v>1.2870905985612509</v>
          </cell>
          <cell r="I1338">
            <v>9.6634986883363254</v>
          </cell>
          <cell r="J1338">
            <v>34692188.957100004</v>
          </cell>
          <cell r="K1338">
            <v>1.806540314644101</v>
          </cell>
          <cell r="L1338">
            <v>1.6213329982026514</v>
          </cell>
          <cell r="M1338">
            <v>43901944.12001013</v>
          </cell>
          <cell r="N1338">
            <v>1.5671295124191207</v>
          </cell>
          <cell r="O1338">
            <v>5.1138980169417092</v>
          </cell>
          <cell r="P1338"/>
          <cell r="Q1338">
            <v>17782.326779048388</v>
          </cell>
        </row>
        <row r="1339">
          <cell r="D1339">
            <v>40419</v>
          </cell>
          <cell r="E1339" t="str">
            <v/>
          </cell>
          <cell r="F1339">
            <v>15941.132600000732</v>
          </cell>
          <cell r="G1339">
            <v>656790.16990000068</v>
          </cell>
          <cell r="H1339">
            <v>1.2736205545265249</v>
          </cell>
          <cell r="I1339">
            <v>10.324464555021306</v>
          </cell>
          <cell r="J1339">
            <v>34708130.089700006</v>
          </cell>
          <cell r="K1339">
            <v>1.8056983717788722</v>
          </cell>
          <cell r="L1339">
            <v>1.6271662719641533</v>
          </cell>
          <cell r="M1339">
            <v>43897603.4813421</v>
          </cell>
          <cell r="N1339">
            <v>1.5669566266997415</v>
          </cell>
          <cell r="O1339">
            <v>5.1175011557425094</v>
          </cell>
          <cell r="P1339"/>
          <cell r="Q1339">
            <v>17782.326779048388</v>
          </cell>
        </row>
        <row r="1340">
          <cell r="D1340">
            <v>40420</v>
          </cell>
          <cell r="E1340" t="str">
            <v/>
          </cell>
          <cell r="F1340">
            <v>15814.136499998916</v>
          </cell>
          <cell r="G1340">
            <v>672604.30639999965</v>
          </cell>
          <cell r="H1340">
            <v>1.2608104566542255</v>
          </cell>
          <cell r="I1340">
            <v>10.989917366584656</v>
          </cell>
          <cell r="J1340">
            <v>34723944.226200007</v>
          </cell>
          <cell r="K1340">
            <v>1.8048513843919893</v>
          </cell>
          <cell r="L1340">
            <v>1.6330553826410021</v>
          </cell>
          <cell r="M1340">
            <v>43898075.635302022</v>
          </cell>
          <cell r="N1340">
            <v>1.5669555390774408</v>
          </cell>
          <cell r="O1340">
            <v>5.1175238307030302</v>
          </cell>
          <cell r="P1340"/>
          <cell r="Q1340">
            <v>17782.326779048388</v>
          </cell>
        </row>
        <row r="1341">
          <cell r="D1341">
            <v>40421</v>
          </cell>
          <cell r="E1341" t="str">
            <v>*</v>
          </cell>
          <cell r="F1341">
            <v>15030.963100000707</v>
          </cell>
          <cell r="G1341">
            <v>687635.2695000004</v>
          </cell>
          <cell r="H1341">
            <v>1.2474060994780483</v>
          </cell>
          <cell r="I1341">
            <v>11.72641101508084</v>
          </cell>
          <cell r="J1341">
            <v>34738975.189300008</v>
          </cell>
          <cell r="K1341">
            <v>1.8039652917317215</v>
          </cell>
          <cell r="L1341">
            <v>1.6392388932709223</v>
          </cell>
          <cell r="M1341">
            <v>43904457.501299992</v>
          </cell>
          <cell r="N1341">
            <v>1.5671653980842353</v>
          </cell>
          <cell r="O1341">
            <v>5.1131504209430361</v>
          </cell>
          <cell r="P1341"/>
          <cell r="Q1341">
            <v>17782.326779048388</v>
          </cell>
        </row>
        <row r="1342">
          <cell r="D1342">
            <v>40422</v>
          </cell>
          <cell r="E1342" t="str">
            <v/>
          </cell>
          <cell r="F1342">
            <v>11815.626099999718</v>
          </cell>
          <cell r="G1342">
            <v>11815.626099999718</v>
          </cell>
          <cell r="H1342">
            <v>0.47776406677778588</v>
          </cell>
          <cell r="I1342">
            <v>98.934072218562534</v>
          </cell>
          <cell r="J1342">
            <v>34750790.815400004</v>
          </cell>
          <cell r="K1342">
            <v>1.802264283304293</v>
          </cell>
          <cell r="L1342">
            <v>1.4079745220323625</v>
          </cell>
          <cell r="M1342">
            <v>43905462.656862564</v>
          </cell>
          <cell r="N1342">
            <v>1.567192441759621</v>
          </cell>
          <cell r="O1342">
            <v>4.9996220935336293</v>
          </cell>
          <cell r="P1342"/>
          <cell r="Q1342">
            <v>24731.08992831668</v>
          </cell>
        </row>
        <row r="1343">
          <cell r="D1343">
            <v>40423</v>
          </cell>
          <cell r="E1343" t="str">
            <v/>
          </cell>
          <cell r="F1343">
            <v>25629.352500000481</v>
          </cell>
          <cell r="G1343">
            <v>37444.978600000199</v>
          </cell>
          <cell r="H1343">
            <v>0.75704262748902007</v>
          </cell>
          <cell r="I1343">
            <v>81.625563425285279</v>
          </cell>
          <cell r="J1343">
            <v>34776420.167900003</v>
          </cell>
          <cell r="K1343">
            <v>1.8012831300032814</v>
          </cell>
          <cell r="L1343">
            <v>1.4142574896469751</v>
          </cell>
          <cell r="M1343">
            <v>43922549.009401739</v>
          </cell>
          <cell r="N1343">
            <v>1.5677934954411317</v>
          </cell>
          <cell r="O1343">
            <v>4.9872425844400432</v>
          </cell>
          <cell r="P1343"/>
          <cell r="Q1343">
            <v>24731.08992831668</v>
          </cell>
        </row>
        <row r="1344">
          <cell r="D1344">
            <v>40424</v>
          </cell>
          <cell r="E1344" t="str">
            <v/>
          </cell>
          <cell r="F1344">
            <v>26281.383999999955</v>
          </cell>
          <cell r="G1344">
            <v>63726.362600000153</v>
          </cell>
          <cell r="H1344">
            <v>0.85892376471223975</v>
          </cell>
          <cell r="I1344">
            <v>69.737469699925043</v>
          </cell>
          <cell r="J1344">
            <v>34802701.551900007</v>
          </cell>
          <cell r="K1344">
            <v>1.8003382166362747</v>
          </cell>
          <cell r="L1344">
            <v>1.4203344644445948</v>
          </cell>
          <cell r="M1344">
            <v>43939774.580630191</v>
          </cell>
          <cell r="N1344">
            <v>1.5683995116594274</v>
          </cell>
          <cell r="O1344">
            <v>4.9747904198314323</v>
          </cell>
          <cell r="P1344"/>
          <cell r="Q1344">
            <v>24731.08992831668</v>
          </cell>
        </row>
        <row r="1345">
          <cell r="D1345">
            <v>40425</v>
          </cell>
          <cell r="E1345" t="str">
            <v/>
          </cell>
          <cell r="F1345">
            <v>28692.825800000719</v>
          </cell>
          <cell r="G1345">
            <v>92419.188400000872</v>
          </cell>
          <cell r="H1345">
            <v>0.9342409560989714</v>
          </cell>
          <cell r="I1345">
            <v>60.295892584205404</v>
          </cell>
          <cell r="J1345">
            <v>34831394.377700008</v>
          </cell>
          <cell r="K1345">
            <v>1.799520302018248</v>
          </cell>
          <cell r="L1345">
            <v>1.4256154177364588</v>
          </cell>
          <cell r="M1345">
            <v>43955679.778733775</v>
          </cell>
          <cell r="N1345">
            <v>1.5689583915156708</v>
          </cell>
          <cell r="O1345">
            <v>4.963333041861917</v>
          </cell>
          <cell r="P1345"/>
          <cell r="Q1345">
            <v>24731.08992831668</v>
          </cell>
        </row>
        <row r="1346">
          <cell r="D1346">
            <v>40426</v>
          </cell>
          <cell r="E1346" t="str">
            <v/>
          </cell>
          <cell r="F1346">
            <v>23576.972699999955</v>
          </cell>
          <cell r="G1346">
            <v>115996.16110000083</v>
          </cell>
          <cell r="H1346">
            <v>0.93805943398545633</v>
          </cell>
          <cell r="I1346">
            <v>59.816399439533427</v>
          </cell>
          <cell r="J1346">
            <v>34854971.350400008</v>
          </cell>
          <cell r="K1346">
            <v>1.7984405079703183</v>
          </cell>
          <cell r="L1346">
            <v>1.4326168186407084</v>
          </cell>
          <cell r="M1346">
            <v>43961824.176828682</v>
          </cell>
          <cell r="N1346">
            <v>1.5691688640715502</v>
          </cell>
          <cell r="O1346">
            <v>4.9590247440845054</v>
          </cell>
          <cell r="P1346"/>
          <cell r="Q1346">
            <v>24731.08992831668</v>
          </cell>
        </row>
        <row r="1347">
          <cell r="D1347">
            <v>40427</v>
          </cell>
          <cell r="E1347" t="str">
            <v/>
          </cell>
          <cell r="F1347">
            <v>11681.353799998789</v>
          </cell>
          <cell r="G1347">
            <v>127677.51489999962</v>
          </cell>
          <cell r="H1347">
            <v>0.86043865750946291</v>
          </cell>
          <cell r="I1347">
            <v>69.549982301845276</v>
          </cell>
          <cell r="J1347">
            <v>34866652.704200007</v>
          </cell>
          <cell r="K1347">
            <v>1.7967504604423783</v>
          </cell>
          <cell r="L1347">
            <v>1.4436430700842662</v>
          </cell>
          <cell r="M1347">
            <v>43956976.326799944</v>
          </cell>
          <cell r="N1347">
            <v>1.5689869802839429</v>
          </cell>
          <cell r="O1347">
            <v>4.9627476308614193</v>
          </cell>
          <cell r="P1347"/>
          <cell r="Q1347">
            <v>24731.08992831668</v>
          </cell>
        </row>
        <row r="1348">
          <cell r="D1348">
            <v>40428</v>
          </cell>
          <cell r="E1348" t="str">
            <v/>
          </cell>
          <cell r="F1348">
            <v>18243.859000000572</v>
          </cell>
          <cell r="G1348">
            <v>145921.37390000018</v>
          </cell>
          <cell r="H1348">
            <v>0.84290302682028861</v>
          </cell>
          <cell r="I1348">
            <v>71.707554970821747</v>
          </cell>
          <cell r="J1348">
            <v>34884896.563200004</v>
          </cell>
          <cell r="K1348">
            <v>1.795402464146961</v>
          </cell>
          <cell r="L1348">
            <v>1.4524975065824397</v>
          </cell>
          <cell r="M1348">
            <v>43966596.545182914</v>
          </cell>
          <cell r="N1348">
            <v>1.5693215144813113</v>
          </cell>
          <cell r="O1348">
            <v>4.9559022737146403</v>
          </cell>
          <cell r="P1348"/>
          <cell r="Q1348">
            <v>24731.08992831668</v>
          </cell>
        </row>
        <row r="1349">
          <cell r="D1349">
            <v>40429</v>
          </cell>
          <cell r="E1349" t="str">
            <v/>
          </cell>
          <cell r="F1349">
            <v>28547.735200000148</v>
          </cell>
          <cell r="G1349">
            <v>174469.10910000032</v>
          </cell>
          <cell r="H1349">
            <v>0.88183087363770074</v>
          </cell>
          <cell r="I1349">
            <v>66.885342698011542</v>
          </cell>
          <cell r="J1349">
            <v>34913444.298400007</v>
          </cell>
          <cell r="K1349">
            <v>1.794587525013027</v>
          </cell>
          <cell r="L1349">
            <v>1.4578763917787785</v>
          </cell>
          <cell r="M1349">
            <v>43984228.312684037</v>
          </cell>
          <cell r="N1349">
            <v>1.5699420034869531</v>
          </cell>
          <cell r="O1349">
            <v>4.9432294123828546</v>
          </cell>
          <cell r="P1349"/>
          <cell r="Q1349">
            <v>24731.08992831668</v>
          </cell>
        </row>
        <row r="1350">
          <cell r="D1350">
            <v>40430</v>
          </cell>
          <cell r="E1350" t="str">
            <v/>
          </cell>
          <cell r="F1350">
            <v>18541.532800000103</v>
          </cell>
          <cell r="G1350">
            <v>193010.64190000042</v>
          </cell>
          <cell r="H1350">
            <v>0.86715251693064055</v>
          </cell>
          <cell r="I1350">
            <v>68.716918097301061</v>
          </cell>
          <cell r="J1350">
            <v>34931985.831200004</v>
          </cell>
          <cell r="K1350">
            <v>1.7932609788825937</v>
          </cell>
          <cell r="L1350">
            <v>1.4666739869750312</v>
          </cell>
          <cell r="M1350">
            <v>43994035.907501981</v>
          </cell>
          <cell r="N1350">
            <v>1.5702832165732792</v>
          </cell>
          <cell r="O1350">
            <v>4.9362736412197012</v>
          </cell>
          <cell r="P1350"/>
          <cell r="Q1350">
            <v>24731.08992831668</v>
          </cell>
        </row>
        <row r="1351">
          <cell r="D1351">
            <v>40431</v>
          </cell>
          <cell r="E1351" t="str">
            <v/>
          </cell>
          <cell r="F1351">
            <v>28111.215899999581</v>
          </cell>
          <cell r="G1351">
            <v>221121.8578</v>
          </cell>
          <cell r="H1351">
            <v>0.89410478244559377</v>
          </cell>
          <cell r="I1351">
            <v>65.34585014314068</v>
          </cell>
          <cell r="J1351">
            <v>34960097.0471</v>
          </cell>
          <cell r="K1351">
            <v>1.7924284411152471</v>
          </cell>
          <cell r="L1351">
            <v>1.4722219813367077</v>
          </cell>
          <cell r="M1351">
            <v>44013225.550519176</v>
          </cell>
          <cell r="N1351">
            <v>1.5709592982439842</v>
          </cell>
          <cell r="O1351">
            <v>4.9225189665945575</v>
          </cell>
          <cell r="P1351"/>
          <cell r="Q1351">
            <v>24731.08992831668</v>
          </cell>
        </row>
        <row r="1352">
          <cell r="D1352">
            <v>40432</v>
          </cell>
          <cell r="E1352" t="str">
            <v/>
          </cell>
          <cell r="F1352">
            <v>22651.033900000148</v>
          </cell>
          <cell r="G1352">
            <v>243772.89170000015</v>
          </cell>
          <cell r="H1352">
            <v>0.89608553593722196</v>
          </cell>
          <cell r="I1352">
            <v>65.096936307138307</v>
          </cell>
          <cell r="J1352">
            <v>34982748.081</v>
          </cell>
          <cell r="K1352">
            <v>1.791318419154063</v>
          </cell>
          <cell r="L1352">
            <v>1.4796512258862249</v>
          </cell>
          <cell r="M1352">
            <v>44010734.850658536</v>
          </cell>
          <cell r="N1352">
            <v>1.5708615425215142</v>
          </cell>
          <cell r="O1352">
            <v>4.924505516162081</v>
          </cell>
          <cell r="P1352"/>
          <cell r="Q1352">
            <v>24731.08992831668</v>
          </cell>
        </row>
        <row r="1353">
          <cell r="D1353">
            <v>40433</v>
          </cell>
          <cell r="E1353" t="str">
            <v/>
          </cell>
          <cell r="F1353">
            <v>18894.733299999465</v>
          </cell>
          <cell r="G1353">
            <v>262667.62499999959</v>
          </cell>
          <cell r="H1353">
            <v>0.88507901647057885</v>
          </cell>
          <cell r="I1353">
            <v>66.478504963595995</v>
          </cell>
          <cell r="J1353">
            <v>35001642.814300001</v>
          </cell>
          <cell r="K1353">
            <v>1.7900191040653726</v>
          </cell>
          <cell r="L1353">
            <v>1.4883942179568121</v>
          </cell>
          <cell r="M1353">
            <v>44020352.35785155</v>
          </cell>
          <cell r="N1353">
            <v>1.5711959599531169</v>
          </cell>
          <cell r="O1353">
            <v>4.9177127909049929</v>
          </cell>
          <cell r="P1353"/>
          <cell r="Q1353">
            <v>24731.08992831668</v>
          </cell>
        </row>
        <row r="1354">
          <cell r="D1354">
            <v>40434</v>
          </cell>
          <cell r="E1354" t="str">
            <v/>
          </cell>
          <cell r="F1354">
            <v>14088.725400000912</v>
          </cell>
          <cell r="G1354">
            <v>276756.35040000052</v>
          </cell>
          <cell r="H1354">
            <v>0.86081729889283143</v>
          </cell>
          <cell r="I1354">
            <v>69.503091629530417</v>
          </cell>
          <cell r="J1354">
            <v>35015731.539700001</v>
          </cell>
          <cell r="K1354">
            <v>1.7884775979077128</v>
          </cell>
          <cell r="L1354">
            <v>1.4988327775888544</v>
          </cell>
          <cell r="M1354">
            <v>44016733.205525964</v>
          </cell>
          <cell r="N1354">
            <v>1.5710579269480816</v>
          </cell>
          <cell r="O1354">
            <v>4.9205154504840092</v>
          </cell>
          <cell r="P1354"/>
          <cell r="Q1354">
            <v>24731.08992831668</v>
          </cell>
        </row>
        <row r="1355">
          <cell r="D1355">
            <v>40435</v>
          </cell>
          <cell r="E1355" t="str">
            <v/>
          </cell>
          <cell r="F1355">
            <v>22844.419800000032</v>
          </cell>
          <cell r="G1355">
            <v>299600.77020000055</v>
          </cell>
          <cell r="H1355">
            <v>0.86530982161781134</v>
          </cell>
          <cell r="I1355">
            <v>68.945894310770399</v>
          </cell>
          <cell r="J1355">
            <v>35038575.9595</v>
          </cell>
          <cell r="K1355">
            <v>1.7873866264016278</v>
          </cell>
          <cell r="L1355">
            <v>1.5062639197001126</v>
          </cell>
          <cell r="M1355">
            <v>44030735.577128962</v>
          </cell>
          <cell r="N1355">
            <v>1.571548844464242</v>
          </cell>
          <cell r="O1355">
            <v>4.9105546414460077</v>
          </cell>
          <cell r="P1355"/>
          <cell r="Q1355">
            <v>24731.08992831668</v>
          </cell>
        </row>
        <row r="1356">
          <cell r="D1356">
            <v>40436</v>
          </cell>
          <cell r="E1356" t="str">
            <v/>
          </cell>
          <cell r="F1356">
            <v>15540.524000000471</v>
          </cell>
          <cell r="G1356">
            <v>315141.29420000105</v>
          </cell>
          <cell r="H1356">
            <v>0.849514504788484</v>
          </cell>
          <cell r="I1356">
            <v>70.897526586877618</v>
          </cell>
          <cell r="J1356">
            <v>35054116.483500004</v>
          </cell>
          <cell r="K1356">
            <v>1.7859262875013369</v>
          </cell>
          <cell r="L1356">
            <v>1.5162677042353301</v>
          </cell>
          <cell r="M1356">
            <v>44033996.161071979</v>
          </cell>
          <cell r="N1356">
            <v>1.5716563617873216</v>
          </cell>
          <cell r="O1356">
            <v>4.9083756609738627</v>
          </cell>
          <cell r="P1356"/>
          <cell r="Q1356">
            <v>24731.08992831668</v>
          </cell>
        </row>
        <row r="1357">
          <cell r="D1357">
            <v>40437</v>
          </cell>
          <cell r="E1357" t="str">
            <v/>
          </cell>
          <cell r="F1357">
            <v>24123.60459999954</v>
          </cell>
          <cell r="G1357">
            <v>339264.89880000061</v>
          </cell>
          <cell r="H1357">
            <v>0.85738462140003613</v>
          </cell>
          <cell r="I1357">
            <v>69.927764332379994</v>
          </cell>
          <cell r="J1357">
            <v>35078240.088100001</v>
          </cell>
          <cell r="K1357">
            <v>1.7849063618507757</v>
          </cell>
          <cell r="L1357">
            <v>1.5232932128662835</v>
          </cell>
          <cell r="M1357">
            <v>44043773.728163943</v>
          </cell>
          <cell r="N1357">
            <v>1.5719964800052468</v>
          </cell>
          <cell r="O1357">
            <v>4.9014887820728053</v>
          </cell>
          <cell r="P1357"/>
          <cell r="Q1357">
            <v>24731.08992831668</v>
          </cell>
        </row>
        <row r="1358">
          <cell r="D1358">
            <v>40438</v>
          </cell>
          <cell r="E1358" t="str">
            <v/>
          </cell>
          <cell r="F1358">
            <v>28802.035799999838</v>
          </cell>
          <cell r="G1358">
            <v>368066.93460000044</v>
          </cell>
          <cell r="H1358">
            <v>0.87545661010884868</v>
          </cell>
          <cell r="I1358">
            <v>67.682251454892921</v>
          </cell>
          <cell r="J1358">
            <v>35107042.123900004</v>
          </cell>
          <cell r="K1358">
            <v>1.78412675606037</v>
          </cell>
          <cell r="L1358">
            <v>1.5286848964413458</v>
          </cell>
          <cell r="M1358">
            <v>44053258.142375633</v>
          </cell>
          <cell r="N1358">
            <v>1.5723261313274588</v>
          </cell>
          <cell r="O1358">
            <v>4.8948226303326514</v>
          </cell>
          <cell r="P1358"/>
          <cell r="Q1358">
            <v>24731.08992831668</v>
          </cell>
        </row>
        <row r="1359">
          <cell r="D1359">
            <v>40439</v>
          </cell>
          <cell r="E1359" t="str">
            <v/>
          </cell>
          <cell r="F1359">
            <v>30837.063700000283</v>
          </cell>
          <cell r="G1359">
            <v>398903.99830000073</v>
          </cell>
          <cell r="H1359">
            <v>0.89609205672389658</v>
          </cell>
          <cell r="I1359">
            <v>65.096116693773666</v>
          </cell>
          <cell r="J1359">
            <v>35137879.187600002</v>
          </cell>
          <cell r="K1359">
            <v>1.7834523970060465</v>
          </cell>
          <cell r="L1359">
            <v>1.5333638242341796</v>
          </cell>
          <cell r="M1359">
            <v>44063277.333166003</v>
          </cell>
          <cell r="N1359">
            <v>1.572674865794923</v>
          </cell>
          <cell r="O1359">
            <v>4.8877799878930484</v>
          </cell>
          <cell r="P1359"/>
          <cell r="Q1359">
            <v>24731.08992831668</v>
          </cell>
        </row>
        <row r="1360">
          <cell r="D1360">
            <v>40440</v>
          </cell>
          <cell r="E1360" t="str">
            <v/>
          </cell>
          <cell r="F1360">
            <v>33326.029399999476</v>
          </cell>
          <cell r="G1360">
            <v>432230.02770000021</v>
          </cell>
          <cell r="H1360">
            <v>0.91985225448024632</v>
          </cell>
          <cell r="I1360">
            <v>62.105719389239646</v>
          </cell>
          <cell r="J1360">
            <v>35171205.217</v>
          </cell>
          <cell r="K1360">
            <v>1.7829058999601239</v>
          </cell>
          <cell r="L1360">
            <v>1.5371659217264799</v>
          </cell>
          <cell r="M1360">
            <v>44073241.136146411</v>
          </cell>
          <cell r="N1360">
            <v>1.5730216194799225</v>
          </cell>
          <cell r="O1360">
            <v>4.8807869230999001</v>
          </cell>
          <cell r="P1360"/>
          <cell r="Q1360">
            <v>24731.08992831668</v>
          </cell>
        </row>
        <row r="1361">
          <cell r="D1361">
            <v>40441</v>
          </cell>
          <cell r="E1361" t="str">
            <v/>
          </cell>
          <cell r="F1361">
            <v>33622.762400000851</v>
          </cell>
          <cell r="G1361">
            <v>465852.79010000103</v>
          </cell>
          <cell r="H1361">
            <v>0.94183635143109423</v>
          </cell>
          <cell r="I1361">
            <v>59.342591702977366</v>
          </cell>
          <cell r="J1361">
            <v>35204827.979400001</v>
          </cell>
          <cell r="K1361">
            <v>1.7823757946716499</v>
          </cell>
          <cell r="L1361">
            <v>1.540862827051126</v>
          </cell>
          <cell r="M1361">
            <v>44080435.042002849</v>
          </cell>
          <cell r="N1361">
            <v>1.5732695091902769</v>
          </cell>
          <cell r="O1361">
            <v>4.8757935184103429</v>
          </cell>
          <cell r="P1361"/>
          <cell r="Q1361">
            <v>24731.08992831668</v>
          </cell>
        </row>
        <row r="1362">
          <cell r="D1362">
            <v>40442</v>
          </cell>
          <cell r="E1362" t="str">
            <v/>
          </cell>
          <cell r="F1362">
            <v>26133.312399999602</v>
          </cell>
          <cell r="G1362">
            <v>491986.10250000062</v>
          </cell>
          <cell r="H1362">
            <v>0.94730599058768628</v>
          </cell>
          <cell r="I1362">
            <v>58.657397032272627</v>
          </cell>
          <cell r="J1362">
            <v>35230961.2918</v>
          </cell>
          <cell r="K1362">
            <v>1.7814683080418061</v>
          </cell>
          <cell r="L1362">
            <v>1.5472118399518897</v>
          </cell>
          <cell r="M1362">
            <v>44087158.294225588</v>
          </cell>
          <cell r="N1362">
            <v>1.5735005981583554</v>
          </cell>
          <cell r="O1362">
            <v>4.8711429279572283</v>
          </cell>
          <cell r="P1362"/>
          <cell r="Q1362">
            <v>24731.08992831668</v>
          </cell>
        </row>
        <row r="1363">
          <cell r="D1363">
            <v>40443</v>
          </cell>
          <cell r="E1363" t="str">
            <v/>
          </cell>
          <cell r="F1363">
            <v>33018.228399999702</v>
          </cell>
          <cell r="G1363">
            <v>525004.33090000029</v>
          </cell>
          <cell r="H1363">
            <v>0.96493253196267803</v>
          </cell>
          <cell r="I1363">
            <v>56.459257991472612</v>
          </cell>
          <cell r="J1363">
            <v>35263979.520199999</v>
          </cell>
          <cell r="K1363">
            <v>1.7809107921132916</v>
          </cell>
          <cell r="L1363">
            <v>1.5511251025779438</v>
          </cell>
          <cell r="M1363">
            <v>44094457.601793237</v>
          </cell>
          <cell r="N1363">
            <v>1.5737522442114582</v>
          </cell>
          <cell r="O1363">
            <v>4.866083442167235</v>
          </cell>
          <cell r="P1363"/>
          <cell r="Q1363">
            <v>24731.08992831668</v>
          </cell>
        </row>
        <row r="1364">
          <cell r="D1364">
            <v>40444</v>
          </cell>
          <cell r="E1364" t="str">
            <v/>
          </cell>
          <cell r="F1364">
            <v>31062.793999999063</v>
          </cell>
          <cell r="G1364">
            <v>556067.12489999935</v>
          </cell>
          <cell r="H1364">
            <v>0.97758859748875149</v>
          </cell>
          <cell r="I1364">
            <v>54.89304131214697</v>
          </cell>
          <cell r="J1364">
            <v>35295042.314199999</v>
          </cell>
          <cell r="K1364">
            <v>1.7802560364192925</v>
          </cell>
          <cell r="L1364">
            <v>1.5557333157607434</v>
          </cell>
          <cell r="M1364">
            <v>44098640.49340187</v>
          </cell>
          <cell r="N1364">
            <v>1.57389266168105</v>
          </cell>
          <cell r="O1364">
            <v>4.8632624476820263</v>
          </cell>
          <cell r="P1364"/>
          <cell r="Q1364">
            <v>24731.08992831668</v>
          </cell>
        </row>
        <row r="1365">
          <cell r="D1365">
            <v>40445</v>
          </cell>
          <cell r="E1365" t="str">
            <v/>
          </cell>
          <cell r="F1365">
            <v>25608.450700001194</v>
          </cell>
          <cell r="G1365">
            <v>581675.57560000056</v>
          </cell>
          <cell r="H1365">
            <v>0.98000057364703286</v>
          </cell>
          <cell r="I1365">
            <v>54.595920573631652</v>
          </cell>
          <cell r="J1365">
            <v>35320650.764899999</v>
          </cell>
          <cell r="K1365">
            <v>1.7793281418778304</v>
          </cell>
          <cell r="L1365">
            <v>1.5622869366805348</v>
          </cell>
          <cell r="M1365">
            <v>44104489.559074424</v>
          </cell>
          <cell r="N1365">
            <v>1.5740925434450388</v>
          </cell>
          <cell r="O1365">
            <v>4.8592495013461745</v>
          </cell>
          <cell r="P1365"/>
          <cell r="Q1365">
            <v>24731.08992831668</v>
          </cell>
        </row>
        <row r="1366">
          <cell r="D1366">
            <v>40446</v>
          </cell>
          <cell r="E1366" t="str">
            <v/>
          </cell>
          <cell r="F1366">
            <v>29518.555499999013</v>
          </cell>
          <cell r="G1366">
            <v>611194.13109999953</v>
          </cell>
          <cell r="H1366">
            <v>0.9885437849630605</v>
          </cell>
          <cell r="I1366">
            <v>53.547431092940577</v>
          </cell>
          <cell r="J1366">
            <v>35350169.3204</v>
          </cell>
          <cell r="K1366">
            <v>1.7785992885230528</v>
          </cell>
          <cell r="L1366">
            <v>1.5674537573574954</v>
          </cell>
          <cell r="M1366">
            <v>44114939.256503619</v>
          </cell>
          <cell r="N1366">
            <v>1.5744566189228539</v>
          </cell>
          <cell r="O1366">
            <v>4.8519482136127667</v>
          </cell>
          <cell r="P1366"/>
          <cell r="Q1366">
            <v>24731.08992831668</v>
          </cell>
        </row>
        <row r="1367">
          <cell r="D1367">
            <v>40447</v>
          </cell>
          <cell r="E1367" t="str">
            <v/>
          </cell>
          <cell r="F1367">
            <v>16102.408600001283</v>
          </cell>
          <cell r="G1367">
            <v>627296.53970000078</v>
          </cell>
          <cell r="H1367">
            <v>0.9755651715469611</v>
          </cell>
          <cell r="I1367">
            <v>55.142652958362049</v>
          </cell>
          <cell r="J1367">
            <v>35366271.729000002</v>
          </cell>
          <cell r="K1367">
            <v>1.7771980690971123</v>
          </cell>
          <cell r="L1367">
            <v>1.5774341468112185</v>
          </cell>
          <cell r="M1367">
            <v>44106188.41131641</v>
          </cell>
          <cell r="N1367">
            <v>1.5741354292142455</v>
          </cell>
          <cell r="O1367">
            <v>4.8583889122877029</v>
          </cell>
          <cell r="P1367"/>
          <cell r="Q1367">
            <v>24731.08992831668</v>
          </cell>
        </row>
        <row r="1368">
          <cell r="D1368">
            <v>40448</v>
          </cell>
          <cell r="E1368" t="str">
            <v/>
          </cell>
          <cell r="F1368">
            <v>20783.602900000194</v>
          </cell>
          <cell r="G1368">
            <v>648080.14260000095</v>
          </cell>
          <cell r="H1368">
            <v>0.97055844744478903</v>
          </cell>
          <cell r="I1368">
            <v>55.761618606971766</v>
          </cell>
          <cell r="J1368">
            <v>35387055.331900001</v>
          </cell>
          <cell r="K1368">
            <v>1.776035271841111</v>
          </cell>
          <cell r="L1368">
            <v>1.5857636946419507</v>
          </cell>
          <cell r="M1368">
            <v>44108510.789910927</v>
          </cell>
          <cell r="N1368">
            <v>1.5742094406316309</v>
          </cell>
          <cell r="O1368">
            <v>4.8569040663522518</v>
          </cell>
          <cell r="P1368"/>
          <cell r="Q1368">
            <v>24731.08992831668</v>
          </cell>
        </row>
        <row r="1369">
          <cell r="D1369">
            <v>40449</v>
          </cell>
          <cell r="E1369" t="str">
            <v/>
          </cell>
          <cell r="F1369">
            <v>28599.421899998466</v>
          </cell>
          <cell r="G1369">
            <v>676679.5644999994</v>
          </cell>
          <cell r="H1369">
            <v>0.9771962082391068</v>
          </cell>
          <cell r="I1369">
            <v>54.941421827305334</v>
          </cell>
          <cell r="J1369">
            <v>35415654.753799997</v>
          </cell>
          <cell r="K1369">
            <v>1.7752671381965754</v>
          </cell>
          <cell r="L1369">
            <v>1.5912897911642521</v>
          </cell>
          <cell r="M1369">
            <v>44125782.059311174</v>
          </cell>
          <cell r="N1369">
            <v>1.5748169662203524</v>
          </cell>
          <cell r="O1369">
            <v>4.8447319918611953</v>
          </cell>
          <cell r="P1369"/>
          <cell r="Q1369">
            <v>24731.08992831668</v>
          </cell>
        </row>
        <row r="1370">
          <cell r="D1370">
            <v>40450</v>
          </cell>
          <cell r="E1370" t="str">
            <v/>
          </cell>
          <cell r="F1370">
            <v>23355.448200000727</v>
          </cell>
          <cell r="G1370">
            <v>700035.01270000008</v>
          </cell>
          <cell r="H1370">
            <v>0.97606447750313796</v>
          </cell>
          <cell r="I1370">
            <v>55.081028581449033</v>
          </cell>
          <cell r="J1370">
            <v>35439010.202</v>
          </cell>
          <cell r="K1370">
            <v>1.7742383694593995</v>
          </cell>
          <cell r="L1370">
            <v>1.5987205713313246</v>
          </cell>
          <cell r="M1370">
            <v>44126154.731191449</v>
          </cell>
          <cell r="N1370">
            <v>1.5748213897439032</v>
          </cell>
          <cell r="O1370">
            <v>4.8446434711335806</v>
          </cell>
          <cell r="P1370"/>
          <cell r="Q1370">
            <v>24731.08992831668</v>
          </cell>
        </row>
        <row r="1371">
          <cell r="D1371">
            <v>40451</v>
          </cell>
          <cell r="E1371" t="str">
            <v>*</v>
          </cell>
          <cell r="F1371">
            <v>23157.972000000504</v>
          </cell>
          <cell r="G1371">
            <v>723192.98470000061</v>
          </cell>
          <cell r="H1371">
            <v>0.97474203090951983</v>
          </cell>
          <cell r="I1371">
            <v>55.24428674212021</v>
          </cell>
          <cell r="J1371">
            <v>35462168.174000002</v>
          </cell>
          <cell r="K1371">
            <v>1.7732022707814388</v>
          </cell>
          <cell r="L1371">
            <v>1.6062387210267315</v>
          </cell>
          <cell r="M1371">
            <v>44117886.822999977</v>
          </cell>
          <cell r="N1371">
            <v>1.5745174406956814</v>
          </cell>
          <cell r="O1371">
            <v>4.850729494085348</v>
          </cell>
          <cell r="P1371"/>
          <cell r="Q1371">
            <v>24731.08992831668</v>
          </cell>
        </row>
        <row r="1372">
          <cell r="D1372">
            <v>40452</v>
          </cell>
          <cell r="E1372" t="str">
            <v/>
          </cell>
          <cell r="F1372">
            <v>21856.681199999046</v>
          </cell>
          <cell r="G1372">
            <v>21856.681199999046</v>
          </cell>
          <cell r="H1372">
            <v>0.42042705280681997</v>
          </cell>
          <cell r="I1372">
            <v>92.997570620681785</v>
          </cell>
          <cell r="J1372">
            <v>35484024.8552</v>
          </cell>
          <cell r="K1372">
            <v>1.7696948754343464</v>
          </cell>
          <cell r="L1372">
            <v>0.91885274059035904</v>
          </cell>
          <cell r="M1372">
            <v>44132465.70640099</v>
          </cell>
          <cell r="N1372">
            <v>1.5750099264293473</v>
          </cell>
          <cell r="O1372">
            <v>4.3333147120422471</v>
          </cell>
          <cell r="P1372"/>
          <cell r="Q1372">
            <v>51986.857301596785</v>
          </cell>
        </row>
        <row r="1373">
          <cell r="D1373">
            <v>40453</v>
          </cell>
          <cell r="E1373" t="str">
            <v/>
          </cell>
          <cell r="F1373">
            <v>25780.517300000516</v>
          </cell>
          <cell r="G1373">
            <v>47637.198499999562</v>
          </cell>
          <cell r="H1373">
            <v>0.4581657843215729</v>
          </cell>
          <cell r="I1373">
            <v>90.358771909439923</v>
          </cell>
          <cell r="J1373">
            <v>35509805.372500002</v>
          </cell>
          <cell r="K1373">
            <v>1.7664008080058162</v>
          </cell>
          <cell r="L1373">
            <v>0.93560580736148369</v>
          </cell>
          <cell r="M1373">
            <v>44129715.045725636</v>
          </cell>
          <cell r="N1373">
            <v>1.5748839448016301</v>
          </cell>
          <cell r="O1373">
            <v>4.3357062197708078</v>
          </cell>
          <cell r="P1373"/>
          <cell r="Q1373">
            <v>51986.857301596785</v>
          </cell>
        </row>
        <row r="1374">
          <cell r="D1374">
            <v>40454</v>
          </cell>
          <cell r="E1374" t="str">
            <v/>
          </cell>
          <cell r="F1374">
            <v>35359.305100000376</v>
          </cell>
          <cell r="G1374">
            <v>82996.503599999938</v>
          </cell>
          <cell r="H1374">
            <v>0.53216337043613193</v>
          </cell>
          <cell r="I1374">
            <v>84.143047432885083</v>
          </cell>
          <cell r="J1374">
            <v>35545164.677600004</v>
          </cell>
          <cell r="K1374">
            <v>1.7635989922526618</v>
          </cell>
          <cell r="L1374">
            <v>0.95009018772426179</v>
          </cell>
          <cell r="M1374">
            <v>44150698.372835763</v>
          </cell>
          <cell r="N1374">
            <v>1.5756049619025558</v>
          </cell>
          <cell r="O1374">
            <v>4.3220361317270362</v>
          </cell>
          <cell r="P1374"/>
          <cell r="Q1374">
            <v>51986.857301596785</v>
          </cell>
        </row>
        <row r="1375">
          <cell r="D1375">
            <v>40455</v>
          </cell>
          <cell r="E1375" t="str">
            <v/>
          </cell>
          <cell r="F1375">
            <v>46522.982600000236</v>
          </cell>
          <cell r="G1375">
            <v>129519.48620000017</v>
          </cell>
          <cell r="H1375">
            <v>0.6228472585321192</v>
          </cell>
          <cell r="I1375">
            <v>75.271274604869546</v>
          </cell>
          <cell r="J1375">
            <v>35591687.660200007</v>
          </cell>
          <cell r="K1375">
            <v>1.7613640620220525</v>
          </cell>
          <cell r="L1375">
            <v>0.96180096883948796</v>
          </cell>
          <cell r="M1375">
            <v>44177542.757089622</v>
          </cell>
          <cell r="N1375">
            <v>1.5765351132538754</v>
          </cell>
          <cell r="O1375">
            <v>4.3044616086862275</v>
          </cell>
          <cell r="P1375"/>
          <cell r="Q1375">
            <v>51986.857301596785</v>
          </cell>
        </row>
        <row r="1376">
          <cell r="D1376">
            <v>40456</v>
          </cell>
          <cell r="E1376" t="str">
            <v/>
          </cell>
          <cell r="F1376">
            <v>43966.994599999256</v>
          </cell>
          <cell r="G1376">
            <v>173486.48079999944</v>
          </cell>
          <cell r="H1376">
            <v>0.66742438302640295</v>
          </cell>
          <cell r="I1376">
            <v>70.666182547649242</v>
          </cell>
          <cell r="J1376">
            <v>35635654.654800005</v>
          </cell>
          <cell r="K1376">
            <v>1.7590144356924891</v>
          </cell>
          <cell r="L1376">
            <v>0.97426489392520299</v>
          </cell>
          <cell r="M1376">
            <v>44208621.344371133</v>
          </cell>
          <cell r="N1376">
            <v>1.5776163323203387</v>
          </cell>
          <cell r="O1376">
            <v>4.2841183363593878</v>
          </cell>
          <cell r="P1376"/>
          <cell r="Q1376">
            <v>51986.857301596785</v>
          </cell>
        </row>
        <row r="1377">
          <cell r="D1377">
            <v>40457</v>
          </cell>
          <cell r="E1377" t="str">
            <v/>
          </cell>
          <cell r="F1377">
            <v>40838.718599999585</v>
          </cell>
          <cell r="G1377">
            <v>214325.19939999902</v>
          </cell>
          <cell r="H1377">
            <v>0.68711340559471235</v>
          </cell>
          <cell r="I1377">
            <v>68.617300540856945</v>
          </cell>
          <cell r="J1377">
            <v>35676493.373400003</v>
          </cell>
          <cell r="K1377">
            <v>1.7565228175284207</v>
          </cell>
          <cell r="L1377">
            <v>0.9876544915954022</v>
          </cell>
          <cell r="M1377">
            <v>44227434.669614315</v>
          </cell>
          <cell r="N1377">
            <v>1.578259826262242</v>
          </cell>
          <cell r="O1377">
            <v>4.2720544370521303</v>
          </cell>
          <cell r="P1377"/>
          <cell r="Q1377">
            <v>51986.857301596785</v>
          </cell>
        </row>
        <row r="1378">
          <cell r="D1378">
            <v>40458</v>
          </cell>
          <cell r="E1378" t="str">
            <v/>
          </cell>
          <cell r="F1378">
            <v>29595.531899999543</v>
          </cell>
          <cell r="G1378">
            <v>243920.73129999856</v>
          </cell>
          <cell r="H1378">
            <v>0.6702813088890518</v>
          </cell>
          <cell r="I1378">
            <v>70.369073820268866</v>
          </cell>
          <cell r="J1378">
            <v>35706088.905299999</v>
          </cell>
          <cell r="K1378">
            <v>1.7534917795745577</v>
          </cell>
          <cell r="L1378">
            <v>1.0041854237241021</v>
          </cell>
          <cell r="M1378">
            <v>44227727.324052155</v>
          </cell>
          <cell r="N1378">
            <v>1.5782423974102582</v>
          </cell>
          <cell r="O1378">
            <v>4.272380757413174</v>
          </cell>
          <cell r="P1378"/>
          <cell r="Q1378">
            <v>51986.857301596785</v>
          </cell>
        </row>
        <row r="1379">
          <cell r="D1379">
            <v>40459</v>
          </cell>
          <cell r="E1379" t="str">
            <v/>
          </cell>
          <cell r="F1379">
            <v>33581.778500000539</v>
          </cell>
          <cell r="G1379">
            <v>277502.50979999907</v>
          </cell>
          <cell r="H1379">
            <v>0.66724198240647337</v>
          </cell>
          <cell r="I1379">
            <v>70.685147554096062</v>
          </cell>
          <cell r="J1379">
            <v>35739670.683799997</v>
          </cell>
          <cell r="K1379">
            <v>1.7506714410765283</v>
          </cell>
          <cell r="L1379">
            <v>1.019809805939631</v>
          </cell>
          <cell r="M1379">
            <v>44231914.486586802</v>
          </cell>
          <cell r="N1379">
            <v>1.5783639401231271</v>
          </cell>
          <cell r="O1379">
            <v>4.270105608112118</v>
          </cell>
          <cell r="P1379"/>
          <cell r="Q1379">
            <v>51986.857301596785</v>
          </cell>
        </row>
        <row r="1380">
          <cell r="D1380">
            <v>40460</v>
          </cell>
          <cell r="E1380" t="str">
            <v/>
          </cell>
          <cell r="F1380">
            <v>73171.999200001272</v>
          </cell>
          <cell r="G1380">
            <v>350674.50900000031</v>
          </cell>
          <cell r="H1380">
            <v>0.74949393665572828</v>
          </cell>
          <cell r="I1380">
            <v>62.164233254276034</v>
          </cell>
          <cell r="J1380">
            <v>35812842.682999998</v>
          </cell>
          <cell r="K1380">
            <v>1.7497997910333281</v>
          </cell>
          <cell r="L1380">
            <v>1.024686506960748</v>
          </cell>
          <cell r="M1380">
            <v>44276794.81485635</v>
          </cell>
          <cell r="N1380">
            <v>1.5799375407457108</v>
          </cell>
          <cell r="O1380">
            <v>4.2407535450464051</v>
          </cell>
          <cell r="P1380"/>
          <cell r="Q1380">
            <v>51986.857301596785</v>
          </cell>
        </row>
        <row r="1381">
          <cell r="D1381">
            <v>40461</v>
          </cell>
          <cell r="E1381" t="str">
            <v/>
          </cell>
          <cell r="F1381">
            <v>72614.271000000008</v>
          </cell>
          <cell r="G1381">
            <v>423288.78000000032</v>
          </cell>
          <cell r="H1381">
            <v>0.81422267467396792</v>
          </cell>
          <cell r="I1381">
            <v>55.675859376561597</v>
          </cell>
          <cell r="J1381">
            <v>35885456.953999996</v>
          </cell>
          <cell r="K1381">
            <v>1.7489053765359779</v>
          </cell>
          <cell r="L1381">
            <v>1.029714241955404</v>
          </cell>
          <cell r="M1381">
            <v>44326484.395555876</v>
          </cell>
          <cell r="N1381">
            <v>1.5816826922575309</v>
          </cell>
          <cell r="O1381">
            <v>4.2084265210562073</v>
          </cell>
          <cell r="P1381"/>
          <cell r="Q1381">
            <v>51986.857301596785</v>
          </cell>
        </row>
        <row r="1382">
          <cell r="D1382">
            <v>40462</v>
          </cell>
          <cell r="E1382" t="str">
            <v/>
          </cell>
          <cell r="F1382">
            <v>79317.314499998494</v>
          </cell>
          <cell r="G1382">
            <v>502606.09449999884</v>
          </cell>
          <cell r="H1382">
            <v>0.87890412131067808</v>
          </cell>
          <cell r="I1382">
            <v>49.545549153789793</v>
          </cell>
          <cell r="J1382">
            <v>35964774.268499993</v>
          </cell>
          <cell r="K1382">
            <v>1.7483413351971353</v>
          </cell>
          <cell r="L1382">
            <v>1.0328972410030057</v>
          </cell>
          <cell r="M1382">
            <v>44387909.507895008</v>
          </cell>
          <cell r="N1382">
            <v>1.583846528619191</v>
          </cell>
          <cell r="O1382">
            <v>4.1686700589089405</v>
          </cell>
          <cell r="P1382"/>
          <cell r="Q1382">
            <v>51986.857301596785</v>
          </cell>
        </row>
        <row r="1383">
          <cell r="D1383">
            <v>40463</v>
          </cell>
          <cell r="E1383" t="str">
            <v/>
          </cell>
          <cell r="F1383">
            <v>56906.798400001404</v>
          </cell>
          <cell r="G1383">
            <v>559512.89290000021</v>
          </cell>
          <cell r="H1383">
            <v>0.89688195879655963</v>
          </cell>
          <cell r="I1383">
            <v>47.917537991733724</v>
          </cell>
          <cell r="J1383">
            <v>36021681.066899993</v>
          </cell>
          <cell r="K1383">
            <v>1.746693450326563</v>
          </cell>
          <cell r="L1383">
            <v>1.0422517204480841</v>
          </cell>
          <cell r="M1383">
            <v>44427837.343176171</v>
          </cell>
          <cell r="N1383">
            <v>1.5852432376504402</v>
          </cell>
          <cell r="O1383">
            <v>4.1431986556960894</v>
          </cell>
          <cell r="P1383"/>
          <cell r="Q1383">
            <v>51986.857301596785</v>
          </cell>
        </row>
        <row r="1384">
          <cell r="D1384">
            <v>40464</v>
          </cell>
          <cell r="E1384" t="str">
            <v/>
          </cell>
          <cell r="F1384">
            <v>76335.004399998565</v>
          </cell>
          <cell r="G1384">
            <v>635847.89729999879</v>
          </cell>
          <cell r="H1384">
            <v>0.94084119052686421</v>
          </cell>
          <cell r="I1384">
            <v>44.088939837510452</v>
          </cell>
          <cell r="J1384">
            <v>36098016.071299993</v>
          </cell>
          <cell r="K1384">
            <v>1.7459935586991557</v>
          </cell>
          <cell r="L1384">
            <v>1.0462497440650864</v>
          </cell>
          <cell r="M1384">
            <v>44480877.620118178</v>
          </cell>
          <cell r="N1384">
            <v>1.5871077581304249</v>
          </cell>
          <cell r="O1384">
            <v>4.1094272579381474</v>
          </cell>
          <cell r="P1384"/>
          <cell r="Q1384">
            <v>51986.857301596785</v>
          </cell>
        </row>
        <row r="1385">
          <cell r="D1385">
            <v>40465</v>
          </cell>
          <cell r="E1385" t="str">
            <v/>
          </cell>
          <cell r="F1385">
            <v>50778.960200000874</v>
          </cell>
          <cell r="G1385">
            <v>686626.85749999969</v>
          </cell>
          <cell r="H1385">
            <v>0.94340720100054687</v>
          </cell>
          <cell r="I1385">
            <v>43.87232702901089</v>
          </cell>
          <cell r="J1385">
            <v>36148795.031499997</v>
          </cell>
          <cell r="K1385">
            <v>1.744064180304326</v>
          </cell>
          <cell r="L1385">
            <v>1.0573486988041503</v>
          </cell>
          <cell r="M1385">
            <v>44514761.854699001</v>
          </cell>
          <cell r="N1385">
            <v>1.5882887243024064</v>
          </cell>
          <cell r="O1385">
            <v>4.0881729096687858</v>
          </cell>
          <cell r="P1385"/>
          <cell r="Q1385">
            <v>51986.857301596785</v>
          </cell>
        </row>
        <row r="1386">
          <cell r="D1386">
            <v>40466</v>
          </cell>
          <cell r="E1386" t="str">
            <v/>
          </cell>
          <cell r="F1386">
            <v>41463.158500000005</v>
          </cell>
          <cell r="G1386">
            <v>728090.01599999971</v>
          </cell>
          <cell r="H1386">
            <v>0.93368472185967444</v>
          </cell>
          <cell r="I1386">
            <v>44.697120649031874</v>
          </cell>
          <cell r="J1386">
            <v>36190258.189999998</v>
          </cell>
          <cell r="K1386">
            <v>1.7416961229893624</v>
          </cell>
          <cell r="L1386">
            <v>1.0711283597287125</v>
          </cell>
          <cell r="M1386">
            <v>44537668.113874935</v>
          </cell>
          <cell r="N1386">
            <v>1.5890779610239738</v>
          </cell>
          <cell r="O1386">
            <v>4.0740272251110881</v>
          </cell>
          <cell r="P1386"/>
          <cell r="Q1386">
            <v>51986.857301596785</v>
          </cell>
        </row>
        <row r="1387">
          <cell r="D1387">
            <v>40467</v>
          </cell>
          <cell r="E1387" t="str">
            <v/>
          </cell>
          <cell r="F1387">
            <v>34030.756499998963</v>
          </cell>
          <cell r="G1387">
            <v>762120.77249999868</v>
          </cell>
          <cell r="H1387">
            <v>0.91624211875155759</v>
          </cell>
          <cell r="I1387">
            <v>46.204256066276784</v>
          </cell>
          <cell r="J1387">
            <v>36224288.946499996</v>
          </cell>
          <cell r="K1387">
            <v>1.7389830856413167</v>
          </cell>
          <cell r="L1387">
            <v>1.0871308950135772</v>
          </cell>
          <cell r="M1387">
            <v>44557825.398035809</v>
          </cell>
          <cell r="N1387">
            <v>1.5897690897845294</v>
          </cell>
          <cell r="O1387">
            <v>4.0616783431135062</v>
          </cell>
          <cell r="P1387"/>
          <cell r="Q1387">
            <v>51986.857301596785</v>
          </cell>
        </row>
        <row r="1388">
          <cell r="D1388">
            <v>40468</v>
          </cell>
          <cell r="E1388" t="str">
            <v/>
          </cell>
          <cell r="F1388">
            <v>27628.084300000446</v>
          </cell>
          <cell r="G1388">
            <v>789748.85679999914</v>
          </cell>
          <cell r="H1388">
            <v>0.89360691369307688</v>
          </cell>
          <cell r="I1388">
            <v>48.211491880472799</v>
          </cell>
          <cell r="J1388">
            <v>36251917.0308</v>
          </cell>
          <cell r="K1388">
            <v>1.7359769548531316</v>
          </cell>
          <cell r="L1388">
            <v>1.1051346284828178</v>
          </cell>
          <cell r="M1388">
            <v>44565927.252776541</v>
          </cell>
          <cell r="N1388">
            <v>1.5900300786543053</v>
          </cell>
          <cell r="O1388">
            <v>4.0570243752156454</v>
          </cell>
          <cell r="P1388"/>
          <cell r="Q1388">
            <v>51986.857301596785</v>
          </cell>
        </row>
        <row r="1389">
          <cell r="D1389">
            <v>40469</v>
          </cell>
          <cell r="E1389" t="str">
            <v/>
          </cell>
          <cell r="F1389">
            <v>39733.360900001251</v>
          </cell>
          <cell r="G1389">
            <v>829482.21770000039</v>
          </cell>
          <cell r="H1389">
            <v>0.88642298880340997</v>
          </cell>
          <cell r="I1389">
            <v>48.860402712529371</v>
          </cell>
          <cell r="J1389">
            <v>36291650.3917</v>
          </cell>
          <cell r="K1389">
            <v>1.7335639938912233</v>
          </cell>
          <cell r="L1389">
            <v>1.1197959407224123</v>
          </cell>
          <cell r="M1389">
            <v>44587881.905400217</v>
          </cell>
          <cell r="N1389">
            <v>1.5907852918568974</v>
          </cell>
          <cell r="O1389">
            <v>4.043586041444625</v>
          </cell>
          <cell r="P1389"/>
          <cell r="Q1389">
            <v>51986.857301596785</v>
          </cell>
        </row>
        <row r="1390">
          <cell r="D1390">
            <v>40470</v>
          </cell>
          <cell r="E1390" t="str">
            <v/>
          </cell>
          <cell r="F1390">
            <v>28743.334999999075</v>
          </cell>
          <cell r="G1390">
            <v>858225.55269999942</v>
          </cell>
          <cell r="H1390">
            <v>0.86886894642487877</v>
          </cell>
          <cell r="I1390">
            <v>50.469354626444385</v>
          </cell>
          <cell r="J1390">
            <v>36320393.7267</v>
          </cell>
          <cell r="K1390">
            <v>1.7306393209557314</v>
          </cell>
          <cell r="L1390">
            <v>1.1378208252562416</v>
          </cell>
          <cell r="M1390">
            <v>44605886.737241358</v>
          </cell>
          <cell r="N1390">
            <v>1.5913995610476006</v>
          </cell>
          <cell r="O1390">
            <v>4.0326870390884562</v>
          </cell>
          <cell r="P1390"/>
          <cell r="Q1390">
            <v>51986.857301596785</v>
          </cell>
        </row>
        <row r="1391">
          <cell r="D1391">
            <v>40471</v>
          </cell>
          <cell r="E1391" t="str">
            <v/>
          </cell>
          <cell r="F1391">
            <v>33549.948499999475</v>
          </cell>
          <cell r="G1391">
            <v>891775.50119999889</v>
          </cell>
          <cell r="H1391">
            <v>0.8576932204484381</v>
          </cell>
          <cell r="I1391">
            <v>51.510470534831512</v>
          </cell>
          <cell r="J1391">
            <v>36353943.6752</v>
          </cell>
          <cell r="K1391">
            <v>1.7279575673944623</v>
          </cell>
          <cell r="L1391">
            <v>1.1545969354312624</v>
          </cell>
          <cell r="M1391">
            <v>44624896.638548359</v>
          </cell>
          <cell r="N1391">
            <v>1.5920496656725265</v>
          </cell>
          <cell r="O1391">
            <v>4.0211827710648906</v>
          </cell>
          <cell r="P1391"/>
          <cell r="Q1391">
            <v>51986.857301596785</v>
          </cell>
        </row>
        <row r="1392">
          <cell r="D1392">
            <v>40472</v>
          </cell>
          <cell r="E1392" t="str">
            <v/>
          </cell>
          <cell r="F1392">
            <v>33695.198500000362</v>
          </cell>
          <cell r="G1392">
            <v>925470.6996999993</v>
          </cell>
          <cell r="H1392">
            <v>0.84771489577412806</v>
          </cell>
          <cell r="I1392">
            <v>52.450700428663197</v>
          </cell>
          <cell r="J1392">
            <v>36387638.8737</v>
          </cell>
          <cell r="K1392">
            <v>1.7252959213960779</v>
          </cell>
          <cell r="L1392">
            <v>1.1714854942862729</v>
          </cell>
          <cell r="M1392">
            <v>44633422.059588984</v>
          </cell>
          <cell r="N1392">
            <v>1.5923257068426182</v>
          </cell>
          <cell r="O1392">
            <v>4.0163074268948389</v>
          </cell>
          <cell r="P1392"/>
          <cell r="Q1392">
            <v>51986.857301596785</v>
          </cell>
        </row>
        <row r="1393">
          <cell r="D1393">
            <v>40473</v>
          </cell>
          <cell r="E1393" t="str">
            <v/>
          </cell>
          <cell r="F1393">
            <v>28298.317600000344</v>
          </cell>
          <cell r="G1393">
            <v>953769.0172999996</v>
          </cell>
          <cell r="H1393">
            <v>0.83392494565483921</v>
          </cell>
          <cell r="I1393">
            <v>53.766058628346173</v>
          </cell>
          <cell r="J1393">
            <v>36415937.191299997</v>
          </cell>
          <cell r="K1393">
            <v>1.7223921042815449</v>
          </cell>
          <cell r="L1393">
            <v>1.190185182336434</v>
          </cell>
          <cell r="M1393">
            <v>44603890.701395199</v>
          </cell>
          <cell r="N1393">
            <v>1.5912440624430695</v>
          </cell>
          <cell r="O1393">
            <v>4.0354434016041107</v>
          </cell>
          <cell r="P1393"/>
          <cell r="Q1393">
            <v>51986.857301596785</v>
          </cell>
        </row>
        <row r="1394">
          <cell r="D1394">
            <v>40474</v>
          </cell>
          <cell r="E1394" t="str">
            <v/>
          </cell>
          <cell r="F1394">
            <v>26748.753899999261</v>
          </cell>
          <cell r="G1394">
            <v>980517.77119999891</v>
          </cell>
          <cell r="H1394">
            <v>0.8200381722664507</v>
          </cell>
          <cell r="I1394">
            <v>55.10855302819774</v>
          </cell>
          <cell r="J1394">
            <v>36442685.945199996</v>
          </cell>
          <cell r="K1394">
            <v>1.7194294211940913</v>
          </cell>
          <cell r="L1394">
            <v>1.2095634651817511</v>
          </cell>
          <cell r="M1394">
            <v>44574898.67250777</v>
          </cell>
          <cell r="N1394">
            <v>1.5901816964728817</v>
          </cell>
          <cell r="O1394">
            <v>4.0543230567278821</v>
          </cell>
          <cell r="P1394"/>
          <cell r="Q1394">
            <v>51986.857301596785</v>
          </cell>
        </row>
        <row r="1395">
          <cell r="D1395">
            <v>40475</v>
          </cell>
          <cell r="E1395" t="str">
            <v/>
          </cell>
          <cell r="F1395">
            <v>22695.358000000895</v>
          </cell>
          <cell r="G1395">
            <v>1003213.1291999999</v>
          </cell>
          <cell r="H1395">
            <v>0.80405989551355483</v>
          </cell>
          <cell r="I1395">
            <v>56.6741403714732</v>
          </cell>
          <cell r="J1395">
            <v>36465381.303199999</v>
          </cell>
          <cell r="K1395">
            <v>1.7162904581292209</v>
          </cell>
          <cell r="L1395">
            <v>1.2304298703033956</v>
          </cell>
          <cell r="M1395">
            <v>44553327.639534779</v>
          </cell>
          <cell r="N1395">
            <v>1.5893841027390252</v>
          </cell>
          <cell r="O1395">
            <v>4.0685527603438025</v>
          </cell>
          <cell r="P1395"/>
          <cell r="Q1395">
            <v>51986.857301596785</v>
          </cell>
        </row>
        <row r="1396">
          <cell r="D1396">
            <v>40476</v>
          </cell>
          <cell r="E1396" t="str">
            <v/>
          </cell>
          <cell r="F1396">
            <v>34018.446900000374</v>
          </cell>
          <cell r="G1396">
            <v>1037231.5761000002</v>
          </cell>
          <cell r="H1396">
            <v>0.79807215126130848</v>
          </cell>
          <cell r="I1396">
            <v>57.266262318319619</v>
          </cell>
          <cell r="J1396">
            <v>36499399.750100002</v>
          </cell>
          <cell r="K1396">
            <v>1.7136984536236455</v>
          </cell>
          <cell r="L1396">
            <v>1.2479240874975539</v>
          </cell>
          <cell r="M1396">
            <v>44524242.687473558</v>
          </cell>
          <cell r="N1396">
            <v>1.5883184922569291</v>
          </cell>
          <cell r="O1396">
            <v>4.0876385214178796</v>
          </cell>
          <cell r="P1396"/>
          <cell r="Q1396">
            <v>51986.857301596785</v>
          </cell>
        </row>
        <row r="1397">
          <cell r="D1397">
            <v>40477</v>
          </cell>
          <cell r="E1397" t="str">
            <v/>
          </cell>
          <cell r="F1397">
            <v>24004.951999998615</v>
          </cell>
          <cell r="G1397">
            <v>1061236.5280999988</v>
          </cell>
          <cell r="H1397">
            <v>0.78513669917596562</v>
          </cell>
          <cell r="I1397">
            <v>58.554884772453555</v>
          </cell>
          <cell r="J1397">
            <v>36523404.702100001</v>
          </cell>
          <cell r="K1397">
            <v>1.7106500687475781</v>
          </cell>
          <cell r="L1397">
            <v>1.2688083790366678</v>
          </cell>
          <cell r="M1397">
            <v>44490319.274248518</v>
          </cell>
          <cell r="N1397">
            <v>1.5870803194583938</v>
          </cell>
          <cell r="O1397">
            <v>4.1099223348536107</v>
          </cell>
          <cell r="Q1397">
            <v>51986.857301596785</v>
          </cell>
        </row>
        <row r="1398">
          <cell r="D1398">
            <v>40478</v>
          </cell>
          <cell r="E1398" t="str">
            <v/>
          </cell>
          <cell r="F1398">
            <v>34388.843900001026</v>
          </cell>
          <cell r="G1398">
            <v>1095625.372</v>
          </cell>
          <cell r="H1398">
            <v>0.78055723288037837</v>
          </cell>
          <cell r="I1398">
            <v>59.014029686240043</v>
          </cell>
          <cell r="J1398">
            <v>36557793.546000004</v>
          </cell>
          <cell r="K1398">
            <v>1.7081016628722783</v>
          </cell>
          <cell r="L1398">
            <v>1.2865279174292699</v>
          </cell>
          <cell r="M1398">
            <v>44483833.912181906</v>
          </cell>
          <cell r="N1398">
            <v>1.5868209566105569</v>
          </cell>
          <cell r="O1398">
            <v>4.1146048407004976</v>
          </cell>
          <cell r="Q1398">
            <v>51986.857301596785</v>
          </cell>
        </row>
        <row r="1399">
          <cell r="D1399">
            <v>40479</v>
          </cell>
          <cell r="E1399" t="str">
            <v/>
          </cell>
          <cell r="F1399">
            <v>29564.31300000022</v>
          </cell>
          <cell r="G1399">
            <v>1125189.6850000003</v>
          </cell>
          <cell r="H1399">
            <v>0.77299048218525135</v>
          </cell>
          <cell r="I1399">
            <v>59.775854787180705</v>
          </cell>
          <cell r="J1399">
            <v>36587357.859000005</v>
          </cell>
          <cell r="K1399">
            <v>1.7053407352374252</v>
          </cell>
          <cell r="L1399">
            <v>1.3059967461320987</v>
          </cell>
          <cell r="M1399">
            <v>44466442.74876067</v>
          </cell>
          <cell r="N1399">
            <v>1.5861725796027044</v>
          </cell>
          <cell r="O1399">
            <v>4.1263328449238408</v>
          </cell>
          <cell r="Q1399">
            <v>51986.857301596785</v>
          </cell>
        </row>
        <row r="1400">
          <cell r="D1400">
            <v>40480</v>
          </cell>
          <cell r="E1400" t="str">
            <v/>
          </cell>
          <cell r="F1400">
            <v>37397.583899999809</v>
          </cell>
          <cell r="G1400">
            <v>1162587.2689</v>
          </cell>
          <cell r="H1400">
            <v>0.77114136629555741</v>
          </cell>
          <cell r="I1400">
            <v>59.962603358228669</v>
          </cell>
          <cell r="J1400">
            <v>36624755.442900002</v>
          </cell>
          <cell r="K1400">
            <v>1.7029573823858353</v>
          </cell>
          <cell r="L1400">
            <v>1.323033193726697</v>
          </cell>
          <cell r="M1400">
            <v>44469248.067378186</v>
          </cell>
          <cell r="N1400">
            <v>1.5862446460670485</v>
          </cell>
          <cell r="O1400">
            <v>4.1250277147012238</v>
          </cell>
          <cell r="Q1400">
            <v>51986.857301596785</v>
          </cell>
        </row>
        <row r="1401">
          <cell r="D1401">
            <v>40481</v>
          </cell>
          <cell r="E1401" t="str">
            <v/>
          </cell>
          <cell r="F1401">
            <v>58892.121899999729</v>
          </cell>
          <cell r="G1401">
            <v>1221479.3907999997</v>
          </cell>
          <cell r="H1401">
            <v>0.78319755812749858</v>
          </cell>
          <cell r="I1401">
            <v>58.749125037976249</v>
          </cell>
          <cell r="J1401">
            <v>36683647.564800002</v>
          </cell>
          <cell r="K1401">
            <v>1.7015825550161758</v>
          </cell>
          <cell r="L1401">
            <v>1.3329586350356859</v>
          </cell>
          <cell r="M1401">
            <v>44497028.681532353</v>
          </cell>
          <cell r="N1401">
            <v>1.5872075779733394</v>
          </cell>
          <cell r="O1401">
            <v>4.1076266851683858</v>
          </cell>
          <cell r="Q1401">
            <v>51986.857301596785</v>
          </cell>
        </row>
        <row r="1402">
          <cell r="D1402">
            <v>40482</v>
          </cell>
          <cell r="E1402" t="str">
            <v>*</v>
          </cell>
          <cell r="F1402">
            <v>75672.382699999638</v>
          </cell>
          <cell r="G1402">
            <v>1297151.7734999994</v>
          </cell>
          <cell r="H1402">
            <v>0.80488815382746637</v>
          </cell>
          <cell r="I1402">
            <v>56.592461456372142</v>
          </cell>
          <cell r="J1402">
            <v>36759319.947499998</v>
          </cell>
          <cell r="K1402">
            <v>1.7009908275358743</v>
          </cell>
          <cell r="L1402">
            <v>1.3372527985375138</v>
          </cell>
          <cell r="M1402">
            <v>44546204.743499987</v>
          </cell>
          <cell r="N1402">
            <v>1.5889336373447995</v>
          </cell>
          <cell r="O1402">
            <v>4.0766104779327961</v>
          </cell>
          <cell r="Q1402">
            <v>51986.857301596785</v>
          </cell>
        </row>
        <row r="1403">
          <cell r="D1403">
            <v>40483</v>
          </cell>
          <cell r="E1403" t="str">
            <v/>
          </cell>
          <cell r="F1403">
            <v>116508.11730000058</v>
          </cell>
          <cell r="G1403">
            <v>116508.11730000058</v>
          </cell>
          <cell r="H1403">
            <v>1.3200457712548284</v>
          </cell>
          <cell r="I1403">
            <v>29.51382462100387</v>
          </cell>
          <cell r="J1403">
            <v>36875828.064800002</v>
          </cell>
          <cell r="K1403">
            <v>1.6994413191609494</v>
          </cell>
          <cell r="L1403">
            <v>0.95363847942211422</v>
          </cell>
          <cell r="M1403">
            <v>44629630.392518617</v>
          </cell>
          <cell r="N1403">
            <v>1.5919068698437131</v>
          </cell>
          <cell r="O1403">
            <v>2.8060261266057651</v>
          </cell>
          <cell r="Q1403">
            <v>88260.664771683325</v>
          </cell>
        </row>
        <row r="1404">
          <cell r="D1404">
            <v>40484</v>
          </cell>
          <cell r="E1404" t="str">
            <v/>
          </cell>
          <cell r="F1404">
            <v>106135.63070000053</v>
          </cell>
          <cell r="G1404">
            <v>222643.74800000113</v>
          </cell>
          <cell r="H1404">
            <v>1.2612852428425847</v>
          </cell>
          <cell r="I1404">
            <v>32.326165549917818</v>
          </cell>
          <cell r="J1404">
            <v>36981963.695500001</v>
          </cell>
          <cell r="K1404">
            <v>1.6974282802531628</v>
          </cell>
          <cell r="L1404">
            <v>0.96568714392670785</v>
          </cell>
          <cell r="M1404">
            <v>44694290.343302593</v>
          </cell>
          <cell r="N1404">
            <v>1.5942107350567405</v>
          </cell>
          <cell r="O1404">
            <v>2.7726592217275914</v>
          </cell>
          <cell r="Q1404">
            <v>88260.664771683325</v>
          </cell>
        </row>
        <row r="1405">
          <cell r="D1405">
            <v>40485</v>
          </cell>
          <cell r="E1405" t="str">
            <v/>
          </cell>
          <cell r="F1405">
            <v>88385.676099998498</v>
          </cell>
          <cell r="G1405">
            <v>311029.4240999996</v>
          </cell>
          <cell r="H1405">
            <v>1.1746622911598825</v>
          </cell>
          <cell r="I1405">
            <v>36.924739617169557</v>
          </cell>
          <cell r="J1405">
            <v>37070349.371600002</v>
          </cell>
          <cell r="K1405">
            <v>1.694620070643519</v>
          </cell>
          <cell r="L1405">
            <v>0.98274168579691734</v>
          </cell>
          <cell r="M1405">
            <v>44743853.813706242</v>
          </cell>
          <cell r="N1405">
            <v>1.5959761140982744</v>
          </cell>
          <cell r="O1405">
            <v>2.7473477420008052</v>
          </cell>
          <cell r="Q1405">
            <v>88260.664771683325</v>
          </cell>
        </row>
        <row r="1406">
          <cell r="D1406">
            <v>40486</v>
          </cell>
          <cell r="E1406" t="str">
            <v/>
          </cell>
          <cell r="F1406">
            <v>74364.687100000927</v>
          </cell>
          <cell r="G1406">
            <v>385394.11120000051</v>
          </cell>
          <cell r="H1406">
            <v>1.0916360991528768</v>
          </cell>
          <cell r="I1406">
            <v>41.86598740236429</v>
          </cell>
          <cell r="J1406">
            <v>37144714.058700003</v>
          </cell>
          <cell r="K1406">
            <v>1.6911960560411088</v>
          </cell>
          <cell r="L1406">
            <v>1.0039308054632157</v>
          </cell>
          <cell r="M1406">
            <v>44780154.152532503</v>
          </cell>
          <cell r="N1406">
            <v>1.5972684034371789</v>
          </cell>
          <cell r="O1406">
            <v>2.7289592373957561</v>
          </cell>
          <cell r="Q1406">
            <v>88260.664771683325</v>
          </cell>
        </row>
        <row r="1407">
          <cell r="D1407">
            <v>40487</v>
          </cell>
          <cell r="E1407" t="str">
            <v/>
          </cell>
          <cell r="F1407">
            <v>54429.47969999956</v>
          </cell>
          <cell r="G1407">
            <v>439823.59090000007</v>
          </cell>
          <cell r="H1407">
            <v>0.99664690275731682</v>
          </cell>
          <cell r="I1407">
            <v>48.177201115649851</v>
          </cell>
          <cell r="J1407">
            <v>37199143.538400002</v>
          </cell>
          <cell r="K1407">
            <v>1.6868954343972551</v>
          </cell>
          <cell r="L1407">
            <v>1.0311716853009911</v>
          </cell>
          <cell r="M1407">
            <v>44792574.523236297</v>
          </cell>
          <cell r="N1407">
            <v>1.5977089127545703</v>
          </cell>
          <cell r="O1407">
            <v>2.7227179458493178</v>
          </cell>
          <cell r="Q1407">
            <v>88260.664771683325</v>
          </cell>
        </row>
        <row r="1408">
          <cell r="D1408">
            <v>40488</v>
          </cell>
          <cell r="E1408" t="str">
            <v/>
          </cell>
          <cell r="F1408">
            <v>55137.306299999356</v>
          </cell>
          <cell r="G1408">
            <v>494960.89719999942</v>
          </cell>
          <cell r="H1408">
            <v>0.93465739330271802</v>
          </cell>
          <cell r="I1408">
            <v>52.666368181162738</v>
          </cell>
          <cell r="J1408">
            <v>37254280.844700001</v>
          </cell>
          <cell r="K1408">
            <v>1.6826610716316412</v>
          </cell>
          <cell r="L1408">
            <v>1.0586906414373543</v>
          </cell>
          <cell r="M1408">
            <v>44785122.209851675</v>
          </cell>
          <cell r="N1408">
            <v>1.597440581891125</v>
          </cell>
          <cell r="O1408">
            <v>2.7265181281686757</v>
          </cell>
          <cell r="Q1408">
            <v>88260.664771683325</v>
          </cell>
        </row>
        <row r="1409">
          <cell r="D1409">
            <v>40489</v>
          </cell>
          <cell r="E1409" t="str">
            <v/>
          </cell>
          <cell r="F1409">
            <v>50599.790100000144</v>
          </cell>
          <cell r="G1409">
            <v>545560.68729999952</v>
          </cell>
          <cell r="H1409">
            <v>0.88303482921263576</v>
          </cell>
          <cell r="I1409">
            <v>56.611892162016119</v>
          </cell>
          <cell r="J1409">
            <v>37304880.634800002</v>
          </cell>
          <cell r="K1409">
            <v>1.6782562032101467</v>
          </cell>
          <cell r="L1409">
            <v>1.0880707045471949</v>
          </cell>
          <cell r="M1409">
            <v>44771027.570106119</v>
          </cell>
          <cell r="N1409">
            <v>1.5969353270975193</v>
          </cell>
          <cell r="O1409">
            <v>2.7336874451822424</v>
          </cell>
          <cell r="Q1409">
            <v>88260.664771683325</v>
          </cell>
        </row>
        <row r="1410">
          <cell r="D1410">
            <v>40490</v>
          </cell>
          <cell r="E1410" t="str">
            <v/>
          </cell>
          <cell r="F1410">
            <v>62670.370400001571</v>
          </cell>
          <cell r="G1410">
            <v>608231.05770000105</v>
          </cell>
          <cell r="H1410">
            <v>0.86141297948723916</v>
          </cell>
          <cell r="I1410">
            <v>58.315355717352965</v>
          </cell>
          <cell r="J1410">
            <v>37367551.005200006</v>
          </cell>
          <cell r="K1410">
            <v>1.6744270552148861</v>
          </cell>
          <cell r="L1410">
            <v>1.1142495422499454</v>
          </cell>
          <cell r="M1410">
            <v>44763325.815634422</v>
          </cell>
          <cell r="N1410">
            <v>1.5966581010095282</v>
          </cell>
          <cell r="O1410">
            <v>2.7376287886236139</v>
          </cell>
          <cell r="Q1410">
            <v>88260.664771683325</v>
          </cell>
        </row>
        <row r="1411">
          <cell r="D1411">
            <v>40491</v>
          </cell>
          <cell r="E1411" t="str">
            <v/>
          </cell>
          <cell r="F1411">
            <v>116072.30729999844</v>
          </cell>
          <cell r="G1411">
            <v>724303.36499999953</v>
          </cell>
          <cell r="H1411">
            <v>0.91182353854745091</v>
          </cell>
          <cell r="I1411">
            <v>54.389514395755846</v>
          </cell>
          <cell r="J1411">
            <v>37483623.312500007</v>
          </cell>
          <cell r="K1411">
            <v>1.6730115717190532</v>
          </cell>
          <cell r="L1411">
            <v>1.1240799819430825</v>
          </cell>
          <cell r="M1411">
            <v>44799127.050397515</v>
          </cell>
          <cell r="N1411">
            <v>1.5979325766475576</v>
          </cell>
          <cell r="O1411">
            <v>2.7195542149723528</v>
          </cell>
          <cell r="Q1411">
            <v>88260.664771683325</v>
          </cell>
        </row>
        <row r="1412">
          <cell r="D1412">
            <v>40492</v>
          </cell>
          <cell r="E1412" t="str">
            <v/>
          </cell>
          <cell r="F1412">
            <v>113766.7388000004</v>
          </cell>
          <cell r="G1412">
            <v>838070.10379999992</v>
          </cell>
          <cell r="H1412">
            <v>0.94953975926643852</v>
          </cell>
          <cell r="I1412">
            <v>51.562968755949676</v>
          </cell>
          <cell r="J1412">
            <v>37597390.051300004</v>
          </cell>
          <cell r="K1412">
            <v>1.6715046956732686</v>
          </cell>
          <cell r="L1412">
            <v>1.1346371565309266</v>
          </cell>
          <cell r="M1412">
            <v>44842433.302289978</v>
          </cell>
          <cell r="N1412">
            <v>1.5994747430549745</v>
          </cell>
          <cell r="O1412">
            <v>2.6978355727000691</v>
          </cell>
          <cell r="Q1412">
            <v>88260.664771683325</v>
          </cell>
        </row>
        <row r="1413">
          <cell r="D1413">
            <v>40493</v>
          </cell>
          <cell r="E1413" t="str">
            <v/>
          </cell>
          <cell r="F1413">
            <v>95355.308200001135</v>
          </cell>
          <cell r="G1413">
            <v>933425.41200000106</v>
          </cell>
          <cell r="H1413">
            <v>0.96143458533736748</v>
          </cell>
          <cell r="I1413">
            <v>50.69254771070667</v>
          </cell>
          <cell r="J1413">
            <v>37692745.359500006</v>
          </cell>
          <cell r="K1413">
            <v>1.6691942629897176</v>
          </cell>
          <cell r="L1413">
            <v>1.1510101744084733</v>
          </cell>
          <cell r="M1413">
            <v>44878189.462183341</v>
          </cell>
          <cell r="N1413">
            <v>1.60074760248639</v>
          </cell>
          <cell r="O1413">
            <v>2.6800344984456936</v>
          </cell>
          <cell r="Q1413">
            <v>88260.664771683325</v>
          </cell>
        </row>
        <row r="1414">
          <cell r="D1414">
            <v>40494</v>
          </cell>
          <cell r="E1414" t="str">
            <v/>
          </cell>
          <cell r="F1414">
            <v>86058.245199999452</v>
          </cell>
          <cell r="G1414">
            <v>1019483.6572000005</v>
          </cell>
          <cell r="H1414">
            <v>0.96256890488083147</v>
          </cell>
          <cell r="I1414">
            <v>50.610081812961219</v>
          </cell>
          <cell r="J1414">
            <v>37778803.604700007</v>
          </cell>
          <cell r="K1414">
            <v>1.6664917105472681</v>
          </cell>
          <cell r="L1414">
            <v>1.1704514117132581</v>
          </cell>
          <cell r="M1414">
            <v>44875990.393592395</v>
          </cell>
          <cell r="N1414">
            <v>1.6006666456007368</v>
          </cell>
          <cell r="O1414">
            <v>2.6811633405375956</v>
          </cell>
          <cell r="Q1414">
            <v>88260.664771683325</v>
          </cell>
        </row>
        <row r="1415">
          <cell r="D1415">
            <v>40495</v>
          </cell>
          <cell r="E1415" t="str">
            <v/>
          </cell>
          <cell r="F1415">
            <v>86726.381799999057</v>
          </cell>
          <cell r="G1415">
            <v>1106210.0389999996</v>
          </cell>
          <cell r="H1415">
            <v>0.96411102435268925</v>
          </cell>
          <cell r="I1415">
            <v>50.498120173952579</v>
          </cell>
          <cell r="J1415">
            <v>37865529.986500002</v>
          </cell>
          <cell r="K1415">
            <v>1.663839478811729</v>
          </cell>
          <cell r="L1415">
            <v>1.1898384817613405</v>
          </cell>
          <cell r="M1415">
            <v>44873263.22590334</v>
          </cell>
          <cell r="N1415">
            <v>1.6005668524099692</v>
          </cell>
          <cell r="O1415">
            <v>2.6825554561574649</v>
          </cell>
          <cell r="Q1415">
            <v>88260.664771683325</v>
          </cell>
        </row>
        <row r="1416">
          <cell r="D1416">
            <v>40496</v>
          </cell>
          <cell r="E1416" t="str">
            <v/>
          </cell>
          <cell r="F1416">
            <v>123945.34140000009</v>
          </cell>
          <cell r="G1416">
            <v>1230155.3803999997</v>
          </cell>
          <cell r="H1416">
            <v>0.99555381419848121</v>
          </cell>
          <cell r="I1416">
            <v>48.253882550076632</v>
          </cell>
          <cell r="J1416">
            <v>37989475.3279</v>
          </cell>
          <cell r="K1416">
            <v>1.662836850194829</v>
          </cell>
          <cell r="L1416">
            <v>1.1972477939911852</v>
          </cell>
          <cell r="M1416">
            <v>44911638.573842488</v>
          </cell>
          <cell r="N1416">
            <v>1.6019331267592589</v>
          </cell>
          <cell r="O1416">
            <v>2.663555760521108</v>
          </cell>
          <cell r="Q1416">
            <v>88260.664771683325</v>
          </cell>
        </row>
        <row r="1417">
          <cell r="D1417">
            <v>40497</v>
          </cell>
          <cell r="E1417" t="str">
            <v/>
          </cell>
          <cell r="F1417">
            <v>150773.4472</v>
          </cell>
          <cell r="G1417">
            <v>1380928.8275999997</v>
          </cell>
          <cell r="H1417">
            <v>1.0430685297708775</v>
          </cell>
          <cell r="I1417">
            <v>45.005280416006968</v>
          </cell>
          <cell r="J1417">
            <v>38140248.7751</v>
          </cell>
          <cell r="K1417">
            <v>1.6630117121368428</v>
          </cell>
          <cell r="L1417">
            <v>1.1959523883135148</v>
          </cell>
          <cell r="M1417">
            <v>44938450.721824206</v>
          </cell>
          <cell r="N1417">
            <v>1.6028869548557179</v>
          </cell>
          <cell r="O1417">
            <v>2.6503678996472213</v>
          </cell>
          <cell r="Q1417">
            <v>88260.664771683325</v>
          </cell>
        </row>
        <row r="1418">
          <cell r="D1418">
            <v>40498</v>
          </cell>
          <cell r="E1418" t="str">
            <v/>
          </cell>
          <cell r="F1418">
            <v>120984.84509999989</v>
          </cell>
          <cell r="G1418">
            <v>1501913.6726999995</v>
          </cell>
          <cell r="H1418">
            <v>1.0635497113756862</v>
          </cell>
          <cell r="I1418">
            <v>43.658952318701068</v>
          </cell>
          <cell r="J1418">
            <v>38261233.620200001</v>
          </cell>
          <cell r="K1418">
            <v>1.6618913540098477</v>
          </cell>
          <cell r="L1418">
            <v>1.2042756560381673</v>
          </cell>
          <cell r="M1418">
            <v>44890746.89918489</v>
          </cell>
          <cell r="N1418">
            <v>1.601182911524375</v>
          </cell>
          <cell r="O1418">
            <v>2.6739724392496389</v>
          </cell>
          <cell r="Q1418">
            <v>88260.664771683325</v>
          </cell>
        </row>
        <row r="1419">
          <cell r="D1419">
            <v>40499</v>
          </cell>
          <cell r="E1419" t="str">
            <v/>
          </cell>
          <cell r="F1419">
            <v>104555.53770000128</v>
          </cell>
          <cell r="G1419">
            <v>1606469.2104000009</v>
          </cell>
          <cell r="H1419">
            <v>1.0706716190220309</v>
          </cell>
          <cell r="I1419">
            <v>43.198469875900415</v>
          </cell>
          <cell r="J1419">
            <v>38365789.157900006</v>
          </cell>
          <cell r="K1419">
            <v>1.6600686651861309</v>
          </cell>
          <cell r="L1419">
            <v>1.2179361025760005</v>
          </cell>
          <cell r="M1419">
            <v>44844175.977091536</v>
          </cell>
          <cell r="N1419">
            <v>1.5995192822877278</v>
          </cell>
          <cell r="O1419">
            <v>2.6972107849557614</v>
          </cell>
          <cell r="Q1419">
            <v>88260.664771683325</v>
          </cell>
        </row>
        <row r="1420">
          <cell r="D1420">
            <v>40500</v>
          </cell>
          <cell r="E1420" t="str">
            <v/>
          </cell>
          <cell r="F1420">
            <v>107577.8775999986</v>
          </cell>
          <cell r="G1420">
            <v>1714047.0879999995</v>
          </cell>
          <cell r="H1420">
            <v>1.0789046113413505</v>
          </cell>
          <cell r="I1420">
            <v>42.671090106413409</v>
          </cell>
          <cell r="J1420">
            <v>38473367.035500005</v>
          </cell>
          <cell r="K1420">
            <v>1.6583901226961486</v>
          </cell>
          <cell r="L1420">
            <v>1.2306482629856896</v>
          </cell>
          <cell r="M1420">
            <v>44821311.976137564</v>
          </cell>
          <cell r="N1420">
            <v>1.5987012445195248</v>
          </cell>
          <cell r="O1420">
            <v>2.708708125765269</v>
          </cell>
          <cell r="Q1420">
            <v>88260.664771683325</v>
          </cell>
        </row>
        <row r="1421">
          <cell r="D1421">
            <v>40501</v>
          </cell>
          <cell r="E1421" t="str">
            <v/>
          </cell>
          <cell r="F1421">
            <v>106889.56950000163</v>
          </cell>
          <cell r="G1421">
            <v>1820936.6575000011</v>
          </cell>
          <cell r="H1421">
            <v>1.0858605211652164</v>
          </cell>
          <cell r="I1421">
            <v>42.229647641406345</v>
          </cell>
          <cell r="J1421">
            <v>38580256.605000004</v>
          </cell>
          <cell r="K1421">
            <v>1.656694746721479</v>
          </cell>
          <cell r="L1421">
            <v>1.2436176820411537</v>
          </cell>
          <cell r="M1421">
            <v>44826058.502291828</v>
          </cell>
          <cell r="N1421">
            <v>1.5988680291056574</v>
          </cell>
          <cell r="O1421">
            <v>2.706360213867065</v>
          </cell>
          <cell r="Q1421">
            <v>88260.664771683325</v>
          </cell>
        </row>
        <row r="1422">
          <cell r="D1422">
            <v>40502</v>
          </cell>
          <cell r="E1422" t="str">
            <v/>
          </cell>
          <cell r="F1422">
            <v>133841.30889999968</v>
          </cell>
          <cell r="G1422">
            <v>1954777.9664000007</v>
          </cell>
          <cell r="H1422">
            <v>1.1073891021876561</v>
          </cell>
          <cell r="I1422">
            <v>40.887345576836907</v>
          </cell>
          <cell r="J1422">
            <v>38714097.913900003</v>
          </cell>
          <cell r="K1422">
            <v>1.6561651520666345</v>
          </cell>
          <cell r="L1422">
            <v>1.2476959454084446</v>
          </cell>
          <cell r="M1422">
            <v>44873948.387248158</v>
          </cell>
          <cell r="N1422">
            <v>1.6005736597844502</v>
          </cell>
          <cell r="O1422">
            <v>2.6824604713063027</v>
          </cell>
          <cell r="Q1422">
            <v>88260.664771683325</v>
          </cell>
        </row>
        <row r="1423">
          <cell r="D1423">
            <v>40503</v>
          </cell>
          <cell r="E1423" t="str">
            <v/>
          </cell>
          <cell r="F1423">
            <v>167851.9231999995</v>
          </cell>
          <cell r="G1423">
            <v>2122629.8896000003</v>
          </cell>
          <cell r="H1423">
            <v>1.1452170007097542</v>
          </cell>
          <cell r="I1423">
            <v>38.616198476308213</v>
          </cell>
          <cell r="J1423">
            <v>38881949.837099999</v>
          </cell>
          <cell r="K1423">
            <v>1.6570890217666914</v>
          </cell>
          <cell r="L1423">
            <v>1.2405898227318413</v>
          </cell>
          <cell r="M1423">
            <v>44965123.545526519</v>
          </cell>
          <cell r="N1423">
            <v>1.6038231911208161</v>
          </cell>
          <cell r="O1423">
            <v>2.637483953542108</v>
          </cell>
          <cell r="Q1423">
            <v>88260.664771683325</v>
          </cell>
        </row>
        <row r="1424">
          <cell r="D1424">
            <v>40504</v>
          </cell>
          <cell r="E1424" t="str">
            <v/>
          </cell>
          <cell r="F1424">
            <v>156566.08919999952</v>
          </cell>
          <cell r="G1424">
            <v>2279195.9787999997</v>
          </cell>
          <cell r="H1424">
            <v>1.1737937560993736</v>
          </cell>
          <cell r="I1424">
            <v>36.973683638095565</v>
          </cell>
          <cell r="J1424">
            <v>39038515.926299997</v>
          </cell>
          <cell r="K1424">
            <v>1.6575267847168154</v>
          </cell>
          <cell r="L1424">
            <v>1.2372363184704471</v>
          </cell>
          <cell r="M1424">
            <v>45049437.654499747</v>
          </cell>
          <cell r="N1424">
            <v>1.6068279916152592</v>
          </cell>
          <cell r="O1424">
            <v>2.5965367072481649</v>
          </cell>
          <cell r="Q1424">
            <v>88260.664771683325</v>
          </cell>
        </row>
        <row r="1425">
          <cell r="D1425">
            <v>40505</v>
          </cell>
          <cell r="E1425" t="str">
            <v/>
          </cell>
          <cell r="F1425">
            <v>131547.87579999992</v>
          </cell>
          <cell r="G1425">
            <v>2410743.8545999997</v>
          </cell>
          <cell r="H1425">
            <v>1.1875613045872708</v>
          </cell>
          <cell r="I1425">
            <v>36.204583395982468</v>
          </cell>
          <cell r="J1425">
            <v>39170063.802099995</v>
          </cell>
          <cell r="K1425">
            <v>1.6569030025681326</v>
          </cell>
          <cell r="L1425">
            <v>1.2420174822744823</v>
          </cell>
          <cell r="M1425">
            <v>45109539.887398683</v>
          </cell>
          <cell r="N1425">
            <v>1.6089691923171114</v>
          </cell>
          <cell r="O1425">
            <v>2.5677295671916678</v>
          </cell>
          <cell r="Q1425">
            <v>88260.664771683325</v>
          </cell>
        </row>
        <row r="1426">
          <cell r="D1426">
            <v>40506</v>
          </cell>
          <cell r="E1426" t="str">
            <v/>
          </cell>
          <cell r="F1426">
            <v>103638.17800000102</v>
          </cell>
          <cell r="G1426">
            <v>2514382.032600001</v>
          </cell>
          <cell r="H1426">
            <v>1.1870057663401163</v>
          </cell>
          <cell r="I1426">
            <v>36.235339921353194</v>
          </cell>
          <cell r="J1426">
            <v>39273701.980099998</v>
          </cell>
          <cell r="K1426">
            <v>1.6551076652279524</v>
          </cell>
          <cell r="L1426">
            <v>1.2558779531072539</v>
          </cell>
          <cell r="M1426">
            <v>45152510.694755487</v>
          </cell>
          <cell r="N1426">
            <v>1.6104993427488448</v>
          </cell>
          <cell r="O1426">
            <v>2.547330857645258</v>
          </cell>
          <cell r="Q1426">
            <v>88260.664771683325</v>
          </cell>
        </row>
        <row r="1427">
          <cell r="D1427">
            <v>40507</v>
          </cell>
          <cell r="E1427" t="str">
            <v/>
          </cell>
          <cell r="F1427">
            <v>103580.48439999975</v>
          </cell>
          <cell r="G1427">
            <v>2617962.5170000009</v>
          </cell>
          <cell r="H1427">
            <v>1.1864685242388622</v>
          </cell>
          <cell r="I1427">
            <v>36.265105662202771</v>
          </cell>
          <cell r="J1427">
            <v>39377282.464499995</v>
          </cell>
          <cell r="K1427">
            <v>1.6533232117599803</v>
          </cell>
          <cell r="L1427">
            <v>1.2698020075366689</v>
          </cell>
          <cell r="M1427">
            <v>45200498.612971604</v>
          </cell>
          <cell r="N1427">
            <v>1.6122084383478914</v>
          </cell>
          <cell r="O1427">
            <v>2.5247298809818575</v>
          </cell>
          <cell r="Q1427">
            <v>88260.664771683325</v>
          </cell>
        </row>
        <row r="1428">
          <cell r="D1428">
            <v>40508</v>
          </cell>
          <cell r="E1428" t="str">
            <v/>
          </cell>
          <cell r="F1428">
            <v>95992.900599999281</v>
          </cell>
          <cell r="G1428">
            <v>2713955.4176000003</v>
          </cell>
          <cell r="H1428">
            <v>1.1826661508492544</v>
          </cell>
          <cell r="I1428">
            <v>36.476398307825278</v>
          </cell>
          <cell r="J1428">
            <v>39473275.365099996</v>
          </cell>
          <cell r="K1428">
            <v>1.6512345334423775</v>
          </cell>
          <cell r="L1428">
            <v>1.286288843222283</v>
          </cell>
          <cell r="M1428">
            <v>45231252.483851746</v>
          </cell>
          <cell r="N1428">
            <v>1.6133028266582143</v>
          </cell>
          <cell r="O1428">
            <v>2.510358656124434</v>
          </cell>
          <cell r="Q1428">
            <v>88260.664771683325</v>
          </cell>
        </row>
        <row r="1429">
          <cell r="D1429">
            <v>40509</v>
          </cell>
          <cell r="E1429" t="str">
            <v/>
          </cell>
          <cell r="F1429">
            <v>83954.054500001395</v>
          </cell>
          <cell r="G1429">
            <v>2797909.4721000018</v>
          </cell>
          <cell r="H1429">
            <v>1.1740935445309599</v>
          </cell>
          <cell r="I1429">
            <v>36.956783363735134</v>
          </cell>
          <cell r="J1429">
            <v>39557229.419599995</v>
          </cell>
          <cell r="K1429">
            <v>1.6486594686084879</v>
          </cell>
          <cell r="L1429">
            <v>1.3068987869352733</v>
          </cell>
          <cell r="M1429">
            <v>45254381.773931146</v>
          </cell>
          <cell r="N1429">
            <v>1.6141252593290887</v>
          </cell>
          <cell r="O1429">
            <v>2.4996102388376573</v>
          </cell>
          <cell r="Q1429">
            <v>88260.664771683325</v>
          </cell>
        </row>
        <row r="1430">
          <cell r="D1430">
            <v>40510</v>
          </cell>
          <cell r="E1430" t="str">
            <v/>
          </cell>
          <cell r="F1430">
            <v>85808.946399998575</v>
          </cell>
          <cell r="G1430">
            <v>2883718.4185000001</v>
          </cell>
          <cell r="H1430">
            <v>1.1668838409984355</v>
          </cell>
          <cell r="I1430">
            <v>37.365119711323601</v>
          </cell>
          <cell r="J1430">
            <v>39643038.365999997</v>
          </cell>
          <cell r="K1430">
            <v>1.6461803036927847</v>
          </cell>
          <cell r="L1430">
            <v>1.3270413043752094</v>
          </cell>
          <cell r="M1430">
            <v>45276261.106976628</v>
          </cell>
          <cell r="N1430">
            <v>1.6149031062360155</v>
          </cell>
          <cell r="O1430">
            <v>2.4894850558590864</v>
          </cell>
          <cell r="Q1430">
            <v>88260.664771683325</v>
          </cell>
        </row>
        <row r="1431">
          <cell r="D1431">
            <v>40511</v>
          </cell>
          <cell r="E1431" t="str">
            <v/>
          </cell>
          <cell r="F1431">
            <v>76351.96480000118</v>
          </cell>
          <cell r="G1431">
            <v>2960070.3833000013</v>
          </cell>
          <cell r="H1431">
            <v>1.156476588881685</v>
          </cell>
          <cell r="I1431">
            <v>37.9615562696886</v>
          </cell>
          <cell r="J1431">
            <v>39719390.330799997</v>
          </cell>
          <cell r="K1431">
            <v>1.6433279769508045</v>
          </cell>
          <cell r="L1431">
            <v>1.3505852890204006</v>
          </cell>
          <cell r="M1431">
            <v>45254612.262671724</v>
          </cell>
          <cell r="N1431">
            <v>1.6141284002749035</v>
          </cell>
          <cell r="O1431">
            <v>2.4995692741998421</v>
          </cell>
          <cell r="Q1431">
            <v>88260.664771683325</v>
          </cell>
        </row>
        <row r="1432">
          <cell r="D1432">
            <v>40512</v>
          </cell>
          <cell r="E1432" t="str">
            <v>*</v>
          </cell>
          <cell r="F1432">
            <v>77686.505399999587</v>
          </cell>
          <cell r="G1432">
            <v>3037756.8887000009</v>
          </cell>
          <cell r="H1432">
            <v>1.1472671684334907</v>
          </cell>
          <cell r="I1432">
            <v>38.496273517418047</v>
          </cell>
          <cell r="J1432">
            <v>39797076.836199999</v>
          </cell>
          <cell r="K1432">
            <v>1.6405514194518831</v>
          </cell>
          <cell r="L1432">
            <v>1.3738894933197909</v>
          </cell>
          <cell r="M1432">
            <v>45220490.189199984</v>
          </cell>
          <cell r="N1432">
            <v>1.6129088059275496</v>
          </cell>
          <cell r="O1432">
            <v>2.5155237928331964</v>
          </cell>
          <cell r="Q1432">
            <v>88260.664771683325</v>
          </cell>
        </row>
        <row r="1433">
          <cell r="D1433">
            <v>40513</v>
          </cell>
          <cell r="E1433" t="str">
            <v/>
          </cell>
          <cell r="F1433">
            <v>69215.747299999086</v>
          </cell>
          <cell r="G1433">
            <v>69215.747299999086</v>
          </cell>
          <cell r="H1433">
            <v>0.58549793051647958</v>
          </cell>
          <cell r="I1433">
            <v>65.251641128105092</v>
          </cell>
          <cell r="J1433">
            <v>39866292.583499998</v>
          </cell>
          <cell r="K1433">
            <v>1.6354348200454076</v>
          </cell>
          <cell r="L1433">
            <v>1.1374539014625595</v>
          </cell>
          <cell r="M1433">
            <v>45204259.621099219</v>
          </cell>
          <cell r="N1433">
            <v>1.6125405351421231</v>
          </cell>
          <cell r="O1433">
            <v>1.3224486585861062</v>
          </cell>
          <cell r="Q1433">
            <v>118216.89487261292</v>
          </cell>
        </row>
        <row r="1434">
          <cell r="D1434">
            <v>40514</v>
          </cell>
          <cell r="E1434" t="str">
            <v/>
          </cell>
          <cell r="F1434">
            <v>74540.102900001264</v>
          </cell>
          <cell r="G1434">
            <v>143755.85020000034</v>
          </cell>
          <cell r="H1434">
            <v>0.60801736653169347</v>
          </cell>
          <cell r="I1434">
            <v>63.307472072755743</v>
          </cell>
          <cell r="J1434">
            <v>39940832.686399996</v>
          </cell>
          <cell r="K1434">
            <v>1.6305849750474761</v>
          </cell>
          <cell r="L1434">
            <v>1.174438178269599</v>
          </cell>
          <cell r="M1434">
            <v>45157495.953321338</v>
          </cell>
          <cell r="N1434">
            <v>1.6110828394980823</v>
          </cell>
          <cell r="O1434">
            <v>1.3351566931303349</v>
          </cell>
          <cell r="Q1434">
            <v>118216.89487261292</v>
          </cell>
        </row>
        <row r="1435">
          <cell r="D1435">
            <v>40515</v>
          </cell>
          <cell r="E1435" t="str">
            <v/>
          </cell>
          <cell r="F1435">
            <v>69403.125899999359</v>
          </cell>
          <cell r="G1435">
            <v>213158.97609999968</v>
          </cell>
          <cell r="H1435">
            <v>0.6010392347887149</v>
          </cell>
          <cell r="I1435">
            <v>63.906012361814788</v>
          </cell>
          <cell r="J1435">
            <v>40010235.812299997</v>
          </cell>
          <cell r="K1435">
            <v>1.6255730080395139</v>
          </cell>
          <cell r="L1435">
            <v>1.2138717316900305</v>
          </cell>
          <cell r="M1435">
            <v>45107841.289301515</v>
          </cell>
          <cell r="N1435">
            <v>1.6095216074087231</v>
          </cell>
          <cell r="O1435">
            <v>1.3488971049910425</v>
          </cell>
          <cell r="Q1435">
            <v>118216.89487261292</v>
          </cell>
        </row>
        <row r="1436">
          <cell r="D1436">
            <v>40516</v>
          </cell>
          <cell r="E1436" t="str">
            <v/>
          </cell>
          <cell r="F1436">
            <v>68897.900400000042</v>
          </cell>
          <cell r="G1436">
            <v>282056.87649999972</v>
          </cell>
          <cell r="H1436">
            <v>0.59648173977995278</v>
          </cell>
          <cell r="I1436">
            <v>64.298844374063464</v>
          </cell>
          <cell r="J1436">
            <v>40079133.712699994</v>
          </cell>
          <cell r="K1436">
            <v>1.6205885274561833</v>
          </cell>
          <cell r="L1436">
            <v>1.25434822884819</v>
          </cell>
          <cell r="M1436">
            <v>45065370.144806996</v>
          </cell>
          <cell r="N1436">
            <v>1.6082163204724356</v>
          </cell>
          <cell r="O1436">
            <v>1.3604888250838054</v>
          </cell>
          <cell r="Q1436">
            <v>118216.89487261292</v>
          </cell>
        </row>
        <row r="1437">
          <cell r="D1437">
            <v>40517</v>
          </cell>
          <cell r="E1437" t="str">
            <v/>
          </cell>
          <cell r="F1437">
            <v>97553.830299999827</v>
          </cell>
          <cell r="G1437">
            <v>379610.70679999958</v>
          </cell>
          <cell r="H1437">
            <v>0.64222750429886866</v>
          </cell>
          <cell r="I1437">
            <v>60.427186331928553</v>
          </cell>
          <cell r="J1437">
            <v>40176687.542999998</v>
          </cell>
          <cell r="K1437">
            <v>1.6168046546752979</v>
          </cell>
          <cell r="L1437">
            <v>1.2859367271095268</v>
          </cell>
          <cell r="M1437">
            <v>45055404.593680054</v>
          </cell>
          <cell r="N1437">
            <v>1.6080708482919588</v>
          </cell>
          <cell r="O1437">
            <v>1.3617865981125798</v>
          </cell>
          <cell r="Q1437">
            <v>118216.89487261292</v>
          </cell>
        </row>
        <row r="1438">
          <cell r="D1438">
            <v>40518</v>
          </cell>
          <cell r="E1438" t="str">
            <v/>
          </cell>
          <cell r="F1438">
            <v>263105.36650000035</v>
          </cell>
          <cell r="G1438">
            <v>642716.07329999993</v>
          </cell>
          <cell r="H1438">
            <v>0.90612552178289463</v>
          </cell>
          <cell r="I1438">
            <v>41.64727215265335</v>
          </cell>
          <cell r="J1438">
            <v>40439792.909499995</v>
          </cell>
          <cell r="K1438">
            <v>1.619687253781511</v>
          </cell>
          <cell r="L1438">
            <v>1.2618039894564337</v>
          </cell>
          <cell r="M1438">
            <v>45121432.825285323</v>
          </cell>
          <cell r="N1438">
            <v>1.610637984049885</v>
          </cell>
          <cell r="O1438">
            <v>1.3390581450559824</v>
          </cell>
          <cell r="Q1438">
            <v>118216.89487261292</v>
          </cell>
        </row>
        <row r="1439">
          <cell r="D1439">
            <v>40519</v>
          </cell>
          <cell r="E1439" t="str">
            <v/>
          </cell>
          <cell r="F1439">
            <v>331623.48850000039</v>
          </cell>
          <cell r="G1439">
            <v>974339.56180000026</v>
          </cell>
          <cell r="H1439">
            <v>1.1774236340873034</v>
          </cell>
          <cell r="I1439">
            <v>28.346292019457508</v>
          </cell>
          <cell r="J1439">
            <v>40771416.397999994</v>
          </cell>
          <cell r="K1439">
            <v>1.6252740274872877</v>
          </cell>
          <cell r="L1439">
            <v>1.2162638311553176</v>
          </cell>
          <cell r="M1439">
            <v>45236433.99067951</v>
          </cell>
          <cell r="N1439">
            <v>1.614954139370316</v>
          </cell>
          <cell r="O1439">
            <v>1.3016616348540011</v>
          </cell>
          <cell r="Q1439">
            <v>118216.89487261292</v>
          </cell>
        </row>
        <row r="1440">
          <cell r="D1440">
            <v>40520</v>
          </cell>
          <cell r="E1440" t="str">
            <v/>
          </cell>
          <cell r="F1440">
            <v>316619.21739999996</v>
          </cell>
          <cell r="G1440">
            <v>1290958.7792000002</v>
          </cell>
          <cell r="H1440">
            <v>1.3650320250238976</v>
          </cell>
          <cell r="I1440">
            <v>21.865433907869747</v>
          </cell>
          <cell r="J1440">
            <v>41088035.615399994</v>
          </cell>
          <cell r="K1440">
            <v>1.6302130819608298</v>
          </cell>
          <cell r="L1440">
            <v>1.1773214031814083</v>
          </cell>
          <cell r="M1440">
            <v>45387892.614946313</v>
          </cell>
          <cell r="N1440">
            <v>1.6205731357598441</v>
          </cell>
          <cell r="O1440">
            <v>1.2544752006874771</v>
          </cell>
          <cell r="Q1440">
            <v>118216.89487261292</v>
          </cell>
        </row>
        <row r="1441">
          <cell r="D1441">
            <v>40521</v>
          </cell>
          <cell r="E1441" t="str">
            <v/>
          </cell>
          <cell r="F1441">
            <v>409952.56889999902</v>
          </cell>
          <cell r="G1441">
            <v>1700911.3480999991</v>
          </cell>
          <cell r="H1441">
            <v>1.5986729307392067</v>
          </cell>
          <cell r="I1441">
            <v>15.988795758342677</v>
          </cell>
          <cell r="J1441">
            <v>41497988.184299991</v>
          </cell>
          <cell r="K1441">
            <v>1.6387918362506635</v>
          </cell>
          <cell r="L1441">
            <v>1.1125123317777819</v>
          </cell>
          <cell r="M1441">
            <v>45641045.114897102</v>
          </cell>
          <cell r="N1441">
            <v>1.6298250529839649</v>
          </cell>
          <cell r="O1441">
            <v>1.1803369766441807</v>
          </cell>
          <cell r="Q1441">
            <v>118216.89487261292</v>
          </cell>
        </row>
        <row r="1442">
          <cell r="D1442">
            <v>40522</v>
          </cell>
          <cell r="E1442" t="str">
            <v/>
          </cell>
          <cell r="F1442">
            <v>230186.41550000114</v>
          </cell>
          <cell r="G1442">
            <v>1931097.7636000002</v>
          </cell>
          <cell r="H1442">
            <v>1.6335209664243802</v>
          </cell>
          <cell r="I1442">
            <v>15.275343516319362</v>
          </cell>
          <cell r="J1442">
            <v>41728174.599799991</v>
          </cell>
          <cell r="K1442">
            <v>1.6402247287100475</v>
          </cell>
          <cell r="L1442">
            <v>1.1020273437377659</v>
          </cell>
          <cell r="M1442">
            <v>45761585.80727163</v>
          </cell>
          <cell r="N1442">
            <v>1.6343432518054937</v>
          </cell>
          <cell r="O1442">
            <v>1.14567912184248</v>
          </cell>
          <cell r="Q1442">
            <v>118216.89487261292</v>
          </cell>
        </row>
        <row r="1443">
          <cell r="D1443">
            <v>40523</v>
          </cell>
          <cell r="E1443" t="str">
            <v/>
          </cell>
          <cell r="F1443">
            <v>214190.28929999864</v>
          </cell>
          <cell r="G1443">
            <v>2145288.0528999986</v>
          </cell>
          <cell r="H1443">
            <v>1.6497319341488974</v>
          </cell>
          <cell r="I1443">
            <v>14.955782798698547</v>
          </cell>
          <cell r="J1443">
            <v>41942364.889099993</v>
          </cell>
          <cell r="K1443">
            <v>1.6410185086547842</v>
          </cell>
          <cell r="L1443">
            <v>1.0962599607435175</v>
          </cell>
          <cell r="M1443">
            <v>45873616.118535496</v>
          </cell>
          <cell r="N1443">
            <v>1.6385586505810423</v>
          </cell>
          <cell r="O1443">
            <v>1.1142276889709812</v>
          </cell>
          <cell r="Q1443">
            <v>118216.89487261292</v>
          </cell>
        </row>
        <row r="1444">
          <cell r="D1444">
            <v>40524</v>
          </cell>
          <cell r="E1444" t="str">
            <v/>
          </cell>
          <cell r="F1444">
            <v>169525.27190000145</v>
          </cell>
          <cell r="G1444">
            <v>2314813.3248000001</v>
          </cell>
          <cell r="H1444">
            <v>1.6317558552681035</v>
          </cell>
          <cell r="I1444">
            <v>15.31060279956893</v>
          </cell>
          <cell r="J1444">
            <v>42111890.160999991</v>
          </cell>
          <cell r="K1444">
            <v>1.6400654813541842</v>
          </cell>
          <cell r="L1444">
            <v>1.1031879011493717</v>
          </cell>
          <cell r="M1444">
            <v>45951188.164046489</v>
          </cell>
          <cell r="N1444">
            <v>1.6415441773087764</v>
          </cell>
          <cell r="O1444">
            <v>1.0924565963664645</v>
          </cell>
          <cell r="Q1444">
            <v>118216.89487261292</v>
          </cell>
        </row>
        <row r="1445">
          <cell r="D1445">
            <v>40525</v>
          </cell>
          <cell r="E1445" t="str">
            <v/>
          </cell>
          <cell r="F1445">
            <v>171296.59189999968</v>
          </cell>
          <cell r="G1445">
            <v>2486109.9166999999</v>
          </cell>
          <cell r="H1445">
            <v>1.617697915070534</v>
          </cell>
          <cell r="I1445">
            <v>15.594730958279134</v>
          </cell>
          <cell r="J1445">
            <v>42283186.752899989</v>
          </cell>
          <cell r="K1445">
            <v>1.6391898579856796</v>
          </cell>
          <cell r="L1445">
            <v>1.1095902768142651</v>
          </cell>
          <cell r="M1445">
            <v>46041653.256476507</v>
          </cell>
          <cell r="N1445">
            <v>1.6449911322877349</v>
          </cell>
          <cell r="O1445">
            <v>1.0678297233956968</v>
          </cell>
          <cell r="Q1445">
            <v>118216.89487261292</v>
          </cell>
        </row>
        <row r="1446">
          <cell r="D1446">
            <v>40526</v>
          </cell>
          <cell r="E1446" t="str">
            <v/>
          </cell>
          <cell r="F1446">
            <v>131224.59869999933</v>
          </cell>
          <cell r="G1446">
            <v>2617334.5153999995</v>
          </cell>
          <cell r="H1446">
            <v>1.5814361017278344</v>
          </cell>
          <cell r="I1446">
            <v>16.355562156255722</v>
          </cell>
          <cell r="J1446">
            <v>42414411.351599991</v>
          </cell>
          <cell r="K1446">
            <v>1.6367758420844978</v>
          </cell>
          <cell r="L1446">
            <v>1.1274266974869773</v>
          </cell>
          <cell r="M1446">
            <v>46099440.666934699</v>
          </cell>
          <cell r="N1446">
            <v>1.6472713178092924</v>
          </cell>
          <cell r="O1446">
            <v>1.0518335160233705</v>
          </cell>
          <cell r="Q1446">
            <v>118216.89487261292</v>
          </cell>
        </row>
        <row r="1447">
          <cell r="D1447">
            <v>40527</v>
          </cell>
          <cell r="E1447" t="str">
            <v/>
          </cell>
          <cell r="F1447">
            <v>100833.61700000109</v>
          </cell>
          <cell r="G1447">
            <v>2718168.1324000005</v>
          </cell>
          <cell r="H1447">
            <v>1.5328706528955489</v>
          </cell>
          <cell r="I1447">
            <v>17.441064036171817</v>
          </cell>
          <cell r="J1447">
            <v>42515244.96859999</v>
          </cell>
          <cell r="K1447">
            <v>1.6332162869754088</v>
          </cell>
          <cell r="L1447">
            <v>1.1542310444125015</v>
          </cell>
          <cell r="M1447">
            <v>46128153.46224755</v>
          </cell>
          <cell r="N1447">
            <v>1.6485130409915261</v>
          </cell>
          <cell r="O1447">
            <v>1.0432197493947748</v>
          </cell>
          <cell r="Q1447">
            <v>118216.89487261292</v>
          </cell>
        </row>
        <row r="1448">
          <cell r="D1448">
            <v>40528</v>
          </cell>
          <cell r="E1448" t="str">
            <v/>
          </cell>
          <cell r="F1448">
            <v>104678.38390000007</v>
          </cell>
          <cell r="G1448">
            <v>2822846.5163000007</v>
          </cell>
          <cell r="H1448">
            <v>1.4924085720477056</v>
          </cell>
          <cell r="I1448">
            <v>18.407650951330545</v>
          </cell>
          <cell r="J1448">
            <v>42619923.352499992</v>
          </cell>
          <cell r="K1448">
            <v>1.6298359440084287</v>
          </cell>
          <cell r="L1448">
            <v>1.1802522357371004</v>
          </cell>
          <cell r="M1448">
            <v>46158645.489863575</v>
          </cell>
          <cell r="N1448">
            <v>1.6498186832015456</v>
          </cell>
          <cell r="O1448">
            <v>1.0342358714337196</v>
          </cell>
          <cell r="Q1448">
            <v>118216.89487261292</v>
          </cell>
        </row>
        <row r="1449">
          <cell r="D1449">
            <v>40529</v>
          </cell>
          <cell r="E1449" t="str">
            <v/>
          </cell>
          <cell r="F1449">
            <v>113359.98379999897</v>
          </cell>
          <cell r="G1449">
            <v>2936206.5000999998</v>
          </cell>
          <cell r="H1449">
            <v>1.4610266121755515</v>
          </cell>
          <cell r="I1449">
            <v>19.198844224122492</v>
          </cell>
          <cell r="J1449">
            <v>42733283.336299993</v>
          </cell>
          <cell r="K1449">
            <v>1.6268165273540334</v>
          </cell>
          <cell r="L1449">
            <v>1.2039708995292386</v>
          </cell>
          <cell r="M1449">
            <v>46164860.97585801</v>
          </cell>
          <cell r="N1449">
            <v>1.6502568529078012</v>
          </cell>
          <cell r="O1449">
            <v>1.0312376454443273</v>
          </cell>
          <cell r="Q1449">
            <v>118216.89487261292</v>
          </cell>
        </row>
        <row r="1450">
          <cell r="D1450">
            <v>40530</v>
          </cell>
          <cell r="E1450" t="str">
            <v/>
          </cell>
          <cell r="F1450">
            <v>95172.807999999815</v>
          </cell>
          <cell r="G1450">
            <v>3031379.3080999996</v>
          </cell>
          <cell r="H1450">
            <v>1.4245845464185529</v>
          </cell>
          <cell r="I1450">
            <v>20.165833549035426</v>
          </cell>
          <cell r="J1450">
            <v>42828456.144299991</v>
          </cell>
          <cell r="K1450">
            <v>1.6231348991913594</v>
          </cell>
          <cell r="L1450">
            <v>1.2335111969269952</v>
          </cell>
          <cell r="M1450">
            <v>46174317.505549423</v>
          </cell>
          <cell r="N1450">
            <v>1.6508110102227398</v>
          </cell>
          <cell r="O1450">
            <v>1.0274577512896288</v>
          </cell>
          <cell r="Q1450">
            <v>118216.89487261292</v>
          </cell>
        </row>
        <row r="1451">
          <cell r="D1451">
            <v>40531</v>
          </cell>
          <cell r="E1451" t="str">
            <v/>
          </cell>
          <cell r="F1451">
            <v>93013.222100000508</v>
          </cell>
          <cell r="G1451">
            <v>3124392.5301999999</v>
          </cell>
          <cell r="H1451">
            <v>1.3910170140485165</v>
          </cell>
          <cell r="I1451">
            <v>21.104938219107972</v>
          </cell>
          <cell r="J1451">
            <v>42921469.366399989</v>
          </cell>
          <cell r="K1451">
            <v>1.6194046330304452</v>
          </cell>
          <cell r="L1451">
            <v>1.2641507058216539</v>
          </cell>
          <cell r="M1451">
            <v>46183342.393262774</v>
          </cell>
          <cell r="N1451">
            <v>1.6513498787081902</v>
          </cell>
          <cell r="O1451">
            <v>1.0237949451114337</v>
          </cell>
          <cell r="Q1451">
            <v>118216.89487261292</v>
          </cell>
        </row>
        <row r="1452">
          <cell r="D1452">
            <v>40532</v>
          </cell>
          <cell r="E1452" t="str">
            <v/>
          </cell>
          <cell r="F1452">
            <v>138720.31099999961</v>
          </cell>
          <cell r="G1452">
            <v>3263112.8411999997</v>
          </cell>
          <cell r="H1452">
            <v>1.3801381116955551</v>
          </cell>
          <cell r="I1452">
            <v>21.419683893513188</v>
          </cell>
          <cell r="J1452">
            <v>43060189.677399985</v>
          </cell>
          <cell r="K1452">
            <v>1.6174243420528638</v>
          </cell>
          <cell r="L1452">
            <v>1.2807117208256225</v>
          </cell>
          <cell r="M1452">
            <v>46249731.694283925</v>
          </cell>
          <cell r="N1452">
            <v>1.6539403016471907</v>
          </cell>
          <cell r="O1452">
            <v>1.0063621885363805</v>
          </cell>
          <cell r="Q1452">
            <v>118216.89487261292</v>
          </cell>
        </row>
        <row r="1453">
          <cell r="D1453">
            <v>40533</v>
          </cell>
          <cell r="E1453" t="str">
            <v/>
          </cell>
          <cell r="F1453">
            <v>154778.08850000083</v>
          </cell>
          <cell r="G1453">
            <v>3417890.9297000007</v>
          </cell>
          <cell r="H1453">
            <v>1.3767635422456082</v>
          </cell>
          <cell r="I1453">
            <v>21.5183761081841</v>
          </cell>
          <cell r="J1453">
            <v>43214967.765899986</v>
          </cell>
          <cell r="K1453">
            <v>1.6160620549518123</v>
          </cell>
          <cell r="L1453">
            <v>1.2922250216203635</v>
          </cell>
          <cell r="M1453">
            <v>46341759.758729219</v>
          </cell>
          <cell r="N1453">
            <v>1.6574483931216402</v>
          </cell>
          <cell r="O1453">
            <v>0.98320933068342109</v>
          </cell>
          <cell r="Q1453">
            <v>118216.89487261292</v>
          </cell>
        </row>
        <row r="1454">
          <cell r="D1454">
            <v>40534</v>
          </cell>
          <cell r="E1454" t="str">
            <v/>
          </cell>
          <cell r="F1454">
            <v>261125.43490000014</v>
          </cell>
          <cell r="G1454">
            <v>3679016.3646000009</v>
          </cell>
          <cell r="H1454">
            <v>1.414586440905315</v>
          </cell>
          <cell r="I1454">
            <v>20.440573846007048</v>
          </cell>
          <cell r="J1454">
            <v>43476093.200799987</v>
          </cell>
          <cell r="K1454">
            <v>1.6186712090270112</v>
          </cell>
          <cell r="L1454">
            <v>1.2702601755786413</v>
          </cell>
          <cell r="M1454">
            <v>46392813.99258028</v>
          </cell>
          <cell r="N1454">
            <v>1.65949175142866</v>
          </cell>
          <cell r="O1454">
            <v>0.96996109096605387</v>
          </cell>
          <cell r="Q1454">
            <v>118216.89487261292</v>
          </cell>
        </row>
        <row r="1455">
          <cell r="D1455">
            <v>40535</v>
          </cell>
          <cell r="E1455" t="str">
            <v/>
          </cell>
          <cell r="F1455">
            <v>249656.54419999884</v>
          </cell>
          <cell r="G1455">
            <v>3928672.9087999999</v>
          </cell>
          <cell r="H1455">
            <v>1.4449023194532546</v>
          </cell>
          <cell r="I1455">
            <v>19.62014756404028</v>
          </cell>
          <cell r="J1455">
            <v>43725749.744999982</v>
          </cell>
          <cell r="K1455">
            <v>1.6208323655680534</v>
          </cell>
          <cell r="L1455">
            <v>1.2523383618290529</v>
          </cell>
          <cell r="M1455">
            <v>46461823.806907468</v>
          </cell>
          <cell r="N1455">
            <v>1.6621780084765072</v>
          </cell>
          <cell r="O1455">
            <v>0.95280632011406352</v>
          </cell>
          <cell r="Q1455">
            <v>118216.89487261292</v>
          </cell>
        </row>
        <row r="1456">
          <cell r="D1456">
            <v>40536</v>
          </cell>
          <cell r="E1456" t="str">
            <v/>
          </cell>
          <cell r="F1456">
            <v>202011.79910000059</v>
          </cell>
          <cell r="G1456">
            <v>4130684.7079000003</v>
          </cell>
          <cell r="H1456">
            <v>1.455899032152971</v>
          </cell>
          <cell r="I1456">
            <v>19.331710724856286</v>
          </cell>
          <cell r="J1456">
            <v>43927761.544099987</v>
          </cell>
          <cell r="K1456">
            <v>1.6212162672107324</v>
          </cell>
          <cell r="L1456">
            <v>1.2491802646726557</v>
          </cell>
          <cell r="M1456">
            <v>46402270.060398459</v>
          </cell>
          <cell r="N1456">
            <v>1.6602649881157396</v>
          </cell>
          <cell r="O1456">
            <v>0.96499280414763522</v>
          </cell>
          <cell r="Q1456">
            <v>118216.89487261292</v>
          </cell>
        </row>
        <row r="1457">
          <cell r="D1457">
            <v>40537</v>
          </cell>
          <cell r="E1457" t="str">
            <v/>
          </cell>
          <cell r="F1457">
            <v>169712.6322999995</v>
          </cell>
          <cell r="G1457">
            <v>4300397.3401999995</v>
          </cell>
          <cell r="H1457">
            <v>1.4550872258433052</v>
          </cell>
          <cell r="I1457">
            <v>19.352840702894269</v>
          </cell>
          <cell r="J1457">
            <v>44097474.176399983</v>
          </cell>
          <cell r="K1457">
            <v>1.6204099652645889</v>
          </cell>
          <cell r="L1457">
            <v>1.2558220135317266</v>
          </cell>
          <cell r="M1457">
            <v>46351525.369848706</v>
          </cell>
          <cell r="N1457">
            <v>1.6586666941117465</v>
          </cell>
          <cell r="O1457">
            <v>0.97528954618001373</v>
          </cell>
          <cell r="Q1457">
            <v>118216.89487261292</v>
          </cell>
        </row>
        <row r="1458">
          <cell r="D1458">
            <v>40538</v>
          </cell>
          <cell r="E1458" t="str">
            <v/>
          </cell>
          <cell r="F1458">
            <v>151424.46760000111</v>
          </cell>
          <cell r="G1458">
            <v>4451821.8078000005</v>
          </cell>
          <cell r="H1458">
            <v>1.4483878625734614</v>
          </cell>
          <cell r="I1458">
            <v>19.528205393512565</v>
          </cell>
          <cell r="J1458">
            <v>44248898.643999986</v>
          </cell>
          <cell r="K1458">
            <v>1.6189415261811959</v>
          </cell>
          <cell r="L1458">
            <v>1.268005127263272</v>
          </cell>
          <cell r="M1458">
            <v>46270145.32026156</v>
          </cell>
          <cell r="N1458">
            <v>1.6559715660902683</v>
          </cell>
          <cell r="O1458">
            <v>0.99289287813816296</v>
          </cell>
          <cell r="Q1458">
            <v>118216.89487261292</v>
          </cell>
        </row>
        <row r="1459">
          <cell r="D1459">
            <v>40539</v>
          </cell>
          <cell r="E1459" t="str">
            <v/>
          </cell>
          <cell r="F1459">
            <v>162157.75109999967</v>
          </cell>
          <cell r="G1459">
            <v>4613979.5589000005</v>
          </cell>
          <cell r="H1459">
            <v>1.4455474574531435</v>
          </cell>
          <cell r="I1459">
            <v>19.603093521890003</v>
          </cell>
          <cell r="J1459">
            <v>44411056.395099983</v>
          </cell>
          <cell r="K1459">
            <v>1.6178767441960289</v>
          </cell>
          <cell r="L1459">
            <v>1.2769100758638352</v>
          </cell>
          <cell r="M1459">
            <v>46229849.368376777</v>
          </cell>
          <cell r="N1459">
            <v>1.6547462912889701</v>
          </cell>
          <cell r="O1459">
            <v>1.0009967270047659</v>
          </cell>
          <cell r="Q1459">
            <v>118216.89487261292</v>
          </cell>
        </row>
        <row r="1460">
          <cell r="D1460">
            <v>40540</v>
          </cell>
          <cell r="E1460" t="str">
            <v/>
          </cell>
          <cell r="F1460">
            <v>154095.62359999935</v>
          </cell>
          <cell r="G1460">
            <v>4768075.1825000001</v>
          </cell>
          <cell r="H1460">
            <v>1.4404743041043147</v>
          </cell>
          <cell r="I1460">
            <v>19.737650210651935</v>
          </cell>
          <cell r="J1460">
            <v>44565152.018699981</v>
          </cell>
          <cell r="K1460">
            <v>1.6165286534429177</v>
          </cell>
          <cell r="L1460">
            <v>1.2882704563914271</v>
          </cell>
          <cell r="M1460">
            <v>45959027.121021412</v>
          </cell>
          <cell r="N1460">
            <v>1.6452681798251698</v>
          </cell>
          <cell r="O1460">
            <v>1.0658737206686975</v>
          </cell>
          <cell r="Q1460">
            <v>118216.89487261292</v>
          </cell>
        </row>
        <row r="1461">
          <cell r="D1461">
            <v>40541</v>
          </cell>
          <cell r="E1461" t="str">
            <v/>
          </cell>
          <cell r="F1461">
            <v>140981.74739999944</v>
          </cell>
          <cell r="G1461">
            <v>4909056.9298999999</v>
          </cell>
          <cell r="H1461">
            <v>1.4319258288028491</v>
          </cell>
          <cell r="I1461">
            <v>19.966729001342088</v>
          </cell>
          <cell r="J1461">
            <v>44706133.766099982</v>
          </cell>
          <cell r="K1461">
            <v>1.6147184213740216</v>
          </cell>
          <cell r="L1461">
            <v>1.3036778576284491</v>
          </cell>
          <cell r="M1461">
            <v>45635810.193868585</v>
          </cell>
          <cell r="N1461">
            <v>1.6339116814389072</v>
          </cell>
          <cell r="O1461">
            <v>1.1489468528660063</v>
          </cell>
          <cell r="Q1461">
            <v>118216.89487261292</v>
          </cell>
        </row>
        <row r="1462">
          <cell r="D1462">
            <v>40542</v>
          </cell>
          <cell r="E1462" t="str">
            <v/>
          </cell>
          <cell r="F1462">
            <v>135823.60510000098</v>
          </cell>
          <cell r="G1462">
            <v>5044880.5350000011</v>
          </cell>
          <cell r="H1462">
            <v>1.4224928228846416</v>
          </cell>
          <cell r="I1462">
            <v>20.222969335861396</v>
          </cell>
          <cell r="J1462">
            <v>44841957.37119998</v>
          </cell>
          <cell r="K1462">
            <v>1.6127380700470595</v>
          </cell>
          <cell r="L1462">
            <v>1.3207355154496891</v>
          </cell>
          <cell r="M1462">
            <v>45282036.706534266</v>
          </cell>
          <cell r="N1462">
            <v>1.6214580359906856</v>
          </cell>
          <cell r="O1462">
            <v>1.2471953212985776</v>
          </cell>
          <cell r="Q1462">
            <v>118216.89487261292</v>
          </cell>
        </row>
        <row r="1463">
          <cell r="D1463">
            <v>40543</v>
          </cell>
          <cell r="E1463" t="str">
            <v>*</v>
          </cell>
          <cell r="F1463">
            <v>152596.43889999946</v>
          </cell>
          <cell r="G1463">
            <v>5197476.9739000006</v>
          </cell>
          <cell r="H1463">
            <v>1.4182452324249208</v>
          </cell>
          <cell r="I1463">
            <v>20.339550666067197</v>
          </cell>
          <cell r="J1463">
            <v>44994553.810099982</v>
          </cell>
          <cell r="K1463">
            <v>1.6113751669836458</v>
          </cell>
          <cell r="L1463">
            <v>1.3325988686260781</v>
          </cell>
          <cell r="M1463">
            <v>44994553.810099982</v>
          </cell>
          <cell r="N1463">
            <v>1.6113751669836458</v>
          </cell>
          <cell r="O1463">
            <v>1.3325988686260781</v>
          </cell>
          <cell r="Q1463">
            <v>118216.89487261292</v>
          </cell>
        </row>
        <row r="1464">
          <cell r="D1464">
            <v>40544</v>
          </cell>
          <cell r="E1464" t="str">
            <v/>
          </cell>
          <cell r="F1464">
            <v>125766.22786600058</v>
          </cell>
          <cell r="G1464">
            <v>125766.22786600058</v>
          </cell>
          <cell r="H1464">
            <v>0.95459635566002132</v>
          </cell>
          <cell r="I1464">
            <v>42.324275836735495</v>
          </cell>
          <cell r="J1464">
            <v>125766.22786600058</v>
          </cell>
          <cell r="K1464">
            <v>0.95459635566002132</v>
          </cell>
          <cell r="L1464">
            <v>42.324275836735495</v>
          </cell>
          <cell r="M1464">
            <v>44775849.447865993</v>
          </cell>
          <cell r="N1464">
            <v>1.6032220521467107</v>
          </cell>
          <cell r="O1464">
            <v>1.1787192445996797</v>
          </cell>
          <cell r="Q1464">
            <v>131748.07039677419</v>
          </cell>
        </row>
        <row r="1465">
          <cell r="D1465">
            <v>40545</v>
          </cell>
          <cell r="E1465" t="str">
            <v/>
          </cell>
          <cell r="F1465">
            <v>146655.37365599882</v>
          </cell>
          <cell r="G1465">
            <v>272421.6015219994</v>
          </cell>
          <cell r="H1465">
            <v>1.0338732123422036</v>
          </cell>
          <cell r="I1465">
            <v>37.744456277853814</v>
          </cell>
          <cell r="J1465">
            <v>272421.6015219994</v>
          </cell>
          <cell r="K1465">
            <v>1.0338732123422036</v>
          </cell>
          <cell r="L1465">
            <v>37.744456277853814</v>
          </cell>
          <cell r="M1465">
            <v>44631489.352421992</v>
          </cell>
          <cell r="N1465">
            <v>1.5977336000501858</v>
          </cell>
          <cell r="O1465">
            <v>1.2251894479274328</v>
          </cell>
          <cell r="Q1465">
            <v>131748.07039677419</v>
          </cell>
        </row>
        <row r="1466">
          <cell r="D1466">
            <v>40546</v>
          </cell>
          <cell r="E1466" t="str">
            <v/>
          </cell>
          <cell r="F1466">
            <v>107623.53120400129</v>
          </cell>
          <cell r="G1466">
            <v>380045.13272600068</v>
          </cell>
          <cell r="H1466">
            <v>0.9615450953258794</v>
          </cell>
          <cell r="I1466">
            <v>41.902582323667858</v>
          </cell>
          <cell r="J1466">
            <v>380045.13272600068</v>
          </cell>
          <cell r="K1466">
            <v>0.9615450953258794</v>
          </cell>
          <cell r="L1466">
            <v>41.902582323667858</v>
          </cell>
          <cell r="M1466">
            <v>44421363.872025989</v>
          </cell>
          <cell r="N1466">
            <v>1.5898935211281402</v>
          </cell>
          <cell r="O1466">
            <v>1.2946164170242747</v>
          </cell>
          <cell r="Q1466">
            <v>131748.07039677419</v>
          </cell>
        </row>
        <row r="1467">
          <cell r="D1467">
            <v>40547</v>
          </cell>
          <cell r="E1467" t="str">
            <v/>
          </cell>
          <cell r="F1467">
            <v>120882.10183600022</v>
          </cell>
          <cell r="G1467">
            <v>500927.2345620009</v>
          </cell>
          <cell r="H1467">
            <v>0.9505399833435928</v>
          </cell>
          <cell r="I1467">
            <v>42.572277047691585</v>
          </cell>
          <cell r="J1467">
            <v>500927.2345620009</v>
          </cell>
          <cell r="K1467">
            <v>0.9505399833435928</v>
          </cell>
          <cell r="L1467">
            <v>42.572277047691585</v>
          </cell>
          <cell r="M1467">
            <v>44123850.029861987</v>
          </cell>
          <cell r="N1467">
            <v>1.5789294681977308</v>
          </cell>
          <cell r="O1467">
            <v>1.398028585038158</v>
          </cell>
          <cell r="Q1467">
            <v>131748.07039677419</v>
          </cell>
        </row>
        <row r="1468">
          <cell r="D1468">
            <v>40548</v>
          </cell>
          <cell r="E1468" t="str">
            <v/>
          </cell>
          <cell r="F1468">
            <v>175651.83933999969</v>
          </cell>
          <cell r="G1468">
            <v>676579.07390200056</v>
          </cell>
          <cell r="H1468">
            <v>1.0270800503785844</v>
          </cell>
          <cell r="I1468">
            <v>38.117376037171525</v>
          </cell>
          <cell r="J1468">
            <v>676579.07390200056</v>
          </cell>
          <cell r="K1468">
            <v>1.0270800503785844</v>
          </cell>
          <cell r="L1468">
            <v>38.117376037171525</v>
          </cell>
          <cell r="M1468">
            <v>43992045.545301989</v>
          </cell>
          <cell r="N1468">
            <v>1.5738983623002334</v>
          </cell>
          <cell r="O1468">
            <v>1.4480732886341108</v>
          </cell>
          <cell r="Q1468">
            <v>131748.07039677419</v>
          </cell>
        </row>
        <row r="1469">
          <cell r="D1469">
            <v>40549</v>
          </cell>
          <cell r="E1469" t="str">
            <v/>
          </cell>
          <cell r="F1469">
            <v>323177.2270340001</v>
          </cell>
          <cell r="G1469">
            <v>999756.30093600065</v>
          </cell>
          <cell r="H1469">
            <v>1.2647323763770273</v>
          </cell>
          <cell r="I1469">
            <v>27.033190781575534</v>
          </cell>
          <cell r="J1469">
            <v>999756.30093600065</v>
          </cell>
          <cell r="K1469">
            <v>1.2647323763770273</v>
          </cell>
          <cell r="L1469">
            <v>27.033190781575534</v>
          </cell>
          <cell r="M1469">
            <v>44017042.937335998</v>
          </cell>
          <cell r="N1469">
            <v>1.5744780287660611</v>
          </cell>
          <cell r="O1469">
            <v>1.4422215508409497</v>
          </cell>
          <cell r="Q1469">
            <v>131748.07039677419</v>
          </cell>
        </row>
        <row r="1470">
          <cell r="D1470">
            <v>40550</v>
          </cell>
          <cell r="E1470" t="str">
            <v/>
          </cell>
          <cell r="F1470">
            <v>488393.92326599901</v>
          </cell>
          <cell r="G1470">
            <v>1488150.2242019996</v>
          </cell>
          <cell r="H1470">
            <v>1.6136319001216999</v>
          </cell>
          <cell r="I1470">
            <v>16.5035395461544</v>
          </cell>
          <cell r="J1470">
            <v>1488150.2242019996</v>
          </cell>
          <cell r="K1470">
            <v>1.6136319001216999</v>
          </cell>
          <cell r="L1470">
            <v>16.5035395461544</v>
          </cell>
          <cell r="M1470">
            <v>44241261.191301994</v>
          </cell>
          <cell r="N1470">
            <v>1.5821821177816557</v>
          </cell>
          <cell r="O1470">
            <v>1.3665557897079128</v>
          </cell>
          <cell r="Q1470">
            <v>131748.07039677419</v>
          </cell>
        </row>
        <row r="1471">
          <cell r="D1471">
            <v>40551</v>
          </cell>
          <cell r="E1471" t="str">
            <v/>
          </cell>
          <cell r="F1471">
            <v>411691.78939200082</v>
          </cell>
          <cell r="G1471">
            <v>1899842.0135940004</v>
          </cell>
          <cell r="H1471">
            <v>1.8025330540633457</v>
          </cell>
          <cell r="I1471">
            <v>12.74476032448657</v>
          </cell>
          <cell r="J1471">
            <v>1899842.0135940004</v>
          </cell>
          <cell r="K1471">
            <v>1.8025330540633457</v>
          </cell>
          <cell r="L1471">
            <v>12.74476032448657</v>
          </cell>
          <cell r="M1471">
            <v>44491167.504794016</v>
          </cell>
          <cell r="N1471">
            <v>1.5908016173608992</v>
          </cell>
          <cell r="O1471">
            <v>1.2863866008968716</v>
          </cell>
          <cell r="Q1471">
            <v>131748.07039677419</v>
          </cell>
        </row>
        <row r="1472">
          <cell r="D1472">
            <v>40552</v>
          </cell>
          <cell r="E1472" t="str">
            <v/>
          </cell>
          <cell r="F1472">
            <v>372996.19508000033</v>
          </cell>
          <cell r="G1472">
            <v>2272838.2086740006</v>
          </cell>
          <cell r="H1472">
            <v>1.9168218402061616</v>
          </cell>
          <cell r="I1472">
            <v>10.936245468957594</v>
          </cell>
          <cell r="J1472">
            <v>2272838.2086740006</v>
          </cell>
          <cell r="K1472">
            <v>1.9168218402061616</v>
          </cell>
          <cell r="L1472">
            <v>10.936245468957594</v>
          </cell>
          <cell r="M1472">
            <v>44690076.578074008</v>
          </cell>
          <cell r="N1472">
            <v>1.5975946094102746</v>
          </cell>
          <cell r="O1472">
            <v>1.2263887005018015</v>
          </cell>
          <cell r="Q1472">
            <v>131748.07039677419</v>
          </cell>
        </row>
        <row r="1473">
          <cell r="D1473">
            <v>40553</v>
          </cell>
          <cell r="E1473" t="str">
            <v/>
          </cell>
          <cell r="F1473">
            <v>382312.84104000003</v>
          </cell>
          <cell r="G1473">
            <v>2655151.0497140004</v>
          </cell>
          <cell r="H1473">
            <v>2.0153244307242701</v>
          </cell>
          <cell r="I1473">
            <v>9.6045400643341878</v>
          </cell>
          <cell r="J1473">
            <v>2655151.0497140004</v>
          </cell>
          <cell r="K1473">
            <v>2.0153244307242701</v>
          </cell>
          <cell r="L1473">
            <v>9.6045400643341878</v>
          </cell>
          <cell r="M1473">
            <v>44916590.567814007</v>
          </cell>
          <cell r="N1473">
            <v>1.6053715210113284</v>
          </cell>
          <cell r="O1473">
            <v>1.1609831541794624</v>
          </cell>
          <cell r="Q1473">
            <v>131748.07039677419</v>
          </cell>
        </row>
        <row r="1474">
          <cell r="D1474">
            <v>40554</v>
          </cell>
          <cell r="E1474" t="str">
            <v/>
          </cell>
          <cell r="F1474">
            <v>277998.74371199886</v>
          </cell>
          <cell r="G1474">
            <v>2933149.7934259991</v>
          </cell>
          <cell r="H1474">
            <v>2.0239384183578464</v>
          </cell>
          <cell r="I1474">
            <v>9.4969567952568834</v>
          </cell>
          <cell r="J1474">
            <v>2933149.7934259991</v>
          </cell>
          <cell r="K1474">
            <v>2.0239384183578464</v>
          </cell>
          <cell r="L1474">
            <v>9.4969567952568834</v>
          </cell>
          <cell r="M1474">
            <v>45029846.964026012</v>
          </cell>
          <cell r="N1474">
            <v>1.6090981769392472</v>
          </cell>
          <cell r="O1474">
            <v>1.1308364497473855</v>
          </cell>
          <cell r="Q1474">
            <v>131748.07039677419</v>
          </cell>
        </row>
        <row r="1475">
          <cell r="D1475">
            <v>40555</v>
          </cell>
          <cell r="E1475" t="str">
            <v/>
          </cell>
          <cell r="F1475">
            <v>250594.99445599987</v>
          </cell>
          <cell r="G1475">
            <v>3183744.7878819988</v>
          </cell>
          <cell r="H1475">
            <v>2.0137833127864111</v>
          </cell>
          <cell r="I1475">
            <v>9.6239305454942858</v>
          </cell>
          <cell r="J1475">
            <v>3183744.7878819988</v>
          </cell>
          <cell r="K1475">
            <v>2.0137833127864111</v>
          </cell>
          <cell r="L1475">
            <v>9.6239305454942858</v>
          </cell>
          <cell r="M1475">
            <v>45034656.675082013</v>
          </cell>
          <cell r="N1475">
            <v>1.6089488810192236</v>
          </cell>
          <cell r="O1475">
            <v>1.1320296364579208</v>
          </cell>
          <cell r="Q1475">
            <v>131748.07039677419</v>
          </cell>
        </row>
        <row r="1476">
          <cell r="D1476">
            <v>40556</v>
          </cell>
          <cell r="E1476" t="str">
            <v/>
          </cell>
          <cell r="F1476">
            <v>204376.67908200051</v>
          </cell>
          <cell r="G1476">
            <v>3388121.4669639994</v>
          </cell>
          <cell r="H1476">
            <v>1.9782052780211441</v>
          </cell>
          <cell r="I1476">
            <v>10.083929613835874</v>
          </cell>
          <cell r="J1476">
            <v>3388121.4669639994</v>
          </cell>
          <cell r="K1476">
            <v>1.9782052780211441</v>
          </cell>
          <cell r="L1476">
            <v>10.083929613835874</v>
          </cell>
          <cell r="M1476">
            <v>44931373.696864001</v>
          </cell>
          <cell r="N1476">
            <v>1.6049385980438791</v>
          </cell>
          <cell r="O1476">
            <v>1.1645347129555894</v>
          </cell>
          <cell r="Q1476">
            <v>131748.07039677419</v>
          </cell>
        </row>
        <row r="1477">
          <cell r="D1477">
            <v>40557</v>
          </cell>
          <cell r="E1477" t="str">
            <v/>
          </cell>
          <cell r="F1477">
            <v>196855.08190200006</v>
          </cell>
          <cell r="G1477">
            <v>3584976.5488659996</v>
          </cell>
          <cell r="H1477">
            <v>1.9436319083782065</v>
          </cell>
          <cell r="I1477">
            <v>10.554505128891945</v>
          </cell>
          <cell r="J1477">
            <v>3584976.5488659996</v>
          </cell>
          <cell r="K1477">
            <v>1.9436319083782065</v>
          </cell>
          <cell r="L1477">
            <v>10.554505128891945</v>
          </cell>
          <cell r="M1477">
            <v>44749242.470265992</v>
          </cell>
          <cell r="N1477">
            <v>1.5981140352161229</v>
          </cell>
          <cell r="O1477">
            <v>1.2219126680549031</v>
          </cell>
          <cell r="Q1477">
            <v>131748.07039677419</v>
          </cell>
        </row>
        <row r="1478">
          <cell r="D1478">
            <v>40558</v>
          </cell>
          <cell r="E1478" t="str">
            <v/>
          </cell>
          <cell r="F1478">
            <v>180513.81668800014</v>
          </cell>
          <cell r="G1478">
            <v>3765490.3655539998</v>
          </cell>
          <cell r="H1478">
            <v>1.9053993753450811</v>
          </cell>
          <cell r="I1478">
            <v>11.103527651026058</v>
          </cell>
          <cell r="J1478">
            <v>3765490.3655539998</v>
          </cell>
          <cell r="K1478">
            <v>1.9053993753450811</v>
          </cell>
          <cell r="L1478">
            <v>11.103527651026058</v>
          </cell>
          <cell r="M1478">
            <v>44606861.685153991</v>
          </cell>
          <cell r="N1478">
            <v>1.5927115052133598</v>
          </cell>
          <cell r="O1478">
            <v>1.2692404804722113</v>
          </cell>
          <cell r="Q1478">
            <v>131748.07039677419</v>
          </cell>
        </row>
        <row r="1479">
          <cell r="D1479">
            <v>40559</v>
          </cell>
          <cell r="E1479" t="str">
            <v/>
          </cell>
          <cell r="F1479">
            <v>170672.04061199963</v>
          </cell>
          <cell r="G1479">
            <v>3936162.4061659994</v>
          </cell>
          <cell r="H1479">
            <v>1.8672770663318834</v>
          </cell>
          <cell r="I1479">
            <v>11.682732927944251</v>
          </cell>
          <cell r="J1479">
            <v>3936162.4061659994</v>
          </cell>
          <cell r="K1479">
            <v>1.8672770663318834</v>
          </cell>
          <cell r="L1479">
            <v>11.682732927944251</v>
          </cell>
          <cell r="M1479">
            <v>44509908.662765987</v>
          </cell>
          <cell r="N1479">
            <v>1.5889328286414928</v>
          </cell>
          <cell r="O1479">
            <v>1.3033775800738168</v>
          </cell>
          <cell r="Q1479">
            <v>131748.07039677419</v>
          </cell>
        </row>
        <row r="1480">
          <cell r="D1480">
            <v>40560</v>
          </cell>
          <cell r="E1480" t="str">
            <v/>
          </cell>
          <cell r="F1480">
            <v>153307.06145800016</v>
          </cell>
          <cell r="G1480">
            <v>4089469.4676239993</v>
          </cell>
          <cell r="H1480">
            <v>1.8258865331600642</v>
          </cell>
          <cell r="I1480">
            <v>12.349824301203416</v>
          </cell>
          <cell r="J1480">
            <v>4089469.4676239993</v>
          </cell>
          <cell r="K1480">
            <v>1.8258865331600642</v>
          </cell>
          <cell r="L1480">
            <v>12.349824301203416</v>
          </cell>
          <cell r="M1480">
            <v>44388763.861023985</v>
          </cell>
          <cell r="N1480">
            <v>1.5842922230059402</v>
          </cell>
          <cell r="O1480">
            <v>1.3465006758129561</v>
          </cell>
          <cell r="Q1480">
            <v>131748.07039677419</v>
          </cell>
        </row>
        <row r="1481">
          <cell r="D1481">
            <v>40561</v>
          </cell>
          <cell r="E1481" t="str">
            <v/>
          </cell>
          <cell r="F1481">
            <v>154554.84830200058</v>
          </cell>
          <cell r="G1481">
            <v>4244024.3159259995</v>
          </cell>
          <cell r="H1481">
            <v>1.7896211151516688</v>
          </cell>
          <cell r="I1481">
            <v>12.969102150005618</v>
          </cell>
          <cell r="J1481">
            <v>4244024.3159259995</v>
          </cell>
          <cell r="K1481">
            <v>1.7896211151516688</v>
          </cell>
          <cell r="L1481">
            <v>12.969102150005618</v>
          </cell>
          <cell r="M1481">
            <v>44241201.672025986</v>
          </cell>
          <cell r="N1481">
            <v>1.5787107847599746</v>
          </cell>
          <cell r="O1481">
            <v>1.4001691664363713</v>
          </cell>
          <cell r="Q1481">
            <v>131748.07039677419</v>
          </cell>
        </row>
        <row r="1482">
          <cell r="D1482">
            <v>40562</v>
          </cell>
          <cell r="E1482" t="str">
            <v/>
          </cell>
          <cell r="F1482">
            <v>143306.84791799998</v>
          </cell>
          <cell r="G1482">
            <v>4387331.1638439996</v>
          </cell>
          <cell r="H1482">
            <v>1.7526796849675843</v>
          </cell>
          <cell r="I1482">
            <v>13.63542471764314</v>
          </cell>
          <cell r="J1482">
            <v>4387331.1638439996</v>
          </cell>
          <cell r="K1482">
            <v>1.7526796849675843</v>
          </cell>
          <cell r="L1482">
            <v>13.63542471764314</v>
          </cell>
          <cell r="M1482">
            <v>44120356.338243984</v>
          </cell>
          <cell r="N1482">
            <v>1.5740847501483664</v>
          </cell>
          <cell r="O1482">
            <v>1.4461892411865018</v>
          </cell>
          <cell r="Q1482">
            <v>131748.07039677419</v>
          </cell>
        </row>
        <row r="1483">
          <cell r="D1483">
            <v>40563</v>
          </cell>
          <cell r="E1483" t="str">
            <v/>
          </cell>
          <cell r="F1483">
            <v>137374.60831800039</v>
          </cell>
          <cell r="G1483">
            <v>4524705.7721619997</v>
          </cell>
          <cell r="H1483">
            <v>1.7171810405022778</v>
          </cell>
          <cell r="I1483">
            <v>14.311485618960528</v>
          </cell>
          <cell r="J1483">
            <v>4524705.7721619997</v>
          </cell>
          <cell r="K1483">
            <v>1.7171810405022778</v>
          </cell>
          <cell r="L1483">
            <v>14.311485618960528</v>
          </cell>
          <cell r="M1483">
            <v>44024714.339262001</v>
          </cell>
          <cell r="N1483">
            <v>1.5703595608610958</v>
          </cell>
          <cell r="O1483">
            <v>1.4842904965420844</v>
          </cell>
          <cell r="Q1483">
            <v>131748.07039677419</v>
          </cell>
        </row>
        <row r="1484">
          <cell r="D1484">
            <v>40564</v>
          </cell>
          <cell r="E1484" t="str">
            <v/>
          </cell>
          <cell r="F1484">
            <v>127171.672821999</v>
          </cell>
          <cell r="G1484">
            <v>4651877.4449839983</v>
          </cell>
          <cell r="H1484">
            <v>1.6813754683733908</v>
          </cell>
          <cell r="I1484">
            <v>15.030995439282846</v>
          </cell>
          <cell r="J1484">
            <v>4651877.4449839983</v>
          </cell>
          <cell r="K1484">
            <v>1.6813754683733908</v>
          </cell>
          <cell r="L1484">
            <v>15.030995439282846</v>
          </cell>
          <cell r="M1484">
            <v>43927642.717883997</v>
          </cell>
          <cell r="N1484">
            <v>1.5665848713927608</v>
          </cell>
          <cell r="O1484">
            <v>1.5238708385405197</v>
          </cell>
          <cell r="Q1484">
            <v>131748.07039677419</v>
          </cell>
        </row>
        <row r="1485">
          <cell r="D1485">
            <v>40565</v>
          </cell>
          <cell r="E1485" t="str">
            <v/>
          </cell>
          <cell r="F1485">
            <v>122349.79761599965</v>
          </cell>
          <cell r="G1485">
            <v>4774227.2425999977</v>
          </cell>
          <cell r="H1485">
            <v>1.6471613478325702</v>
          </cell>
          <cell r="I1485">
            <v>15.755837339256551</v>
          </cell>
          <cell r="J1485">
            <v>4774227.2425999977</v>
          </cell>
          <cell r="K1485">
            <v>1.6471613478325702</v>
          </cell>
          <cell r="L1485">
            <v>15.755837339256551</v>
          </cell>
          <cell r="M1485">
            <v>43853263.763099991</v>
          </cell>
          <cell r="N1485">
            <v>1.5636208095166755</v>
          </cell>
          <cell r="O1485">
            <v>1.5556523244055875</v>
          </cell>
          <cell r="Q1485">
            <v>131748.07039677419</v>
          </cell>
        </row>
        <row r="1486">
          <cell r="D1486">
            <v>40566</v>
          </cell>
          <cell r="E1486" t="str">
            <v/>
          </cell>
          <cell r="F1486">
            <v>119282.40909199981</v>
          </cell>
          <cell r="G1486">
            <v>4893509.6516919974</v>
          </cell>
          <cell r="H1486">
            <v>1.6149100974552824</v>
          </cell>
          <cell r="I1486">
            <v>16.474333709619117</v>
          </cell>
          <cell r="J1486">
            <v>4893509.6516919974</v>
          </cell>
          <cell r="K1486">
            <v>1.6149100974552824</v>
          </cell>
          <cell r="L1486">
            <v>16.474333709619117</v>
          </cell>
          <cell r="M1486">
            <v>43777028.26929199</v>
          </cell>
          <cell r="N1486">
            <v>1.5605917450396707</v>
          </cell>
          <cell r="O1486">
            <v>1.5887808165524375</v>
          </cell>
          <cell r="Q1486">
            <v>131748.07039677419</v>
          </cell>
        </row>
        <row r="1487">
          <cell r="D1487">
            <v>40567</v>
          </cell>
          <cell r="E1487" t="str">
            <v/>
          </cell>
          <cell r="F1487">
            <v>94259.882433999883</v>
          </cell>
          <cell r="G1487">
            <v>4987769.5341259977</v>
          </cell>
          <cell r="H1487">
            <v>1.5774328228314747</v>
          </cell>
          <cell r="I1487">
            <v>17.354633447679866</v>
          </cell>
          <cell r="J1487">
            <v>4987769.5341259977</v>
          </cell>
          <cell r="K1487">
            <v>1.5774328228314747</v>
          </cell>
          <cell r="L1487">
            <v>17.354633447679866</v>
          </cell>
          <cell r="M1487">
            <v>43683646.684025995</v>
          </cell>
          <cell r="N1487">
            <v>1.5569527734758359</v>
          </cell>
          <cell r="O1487">
            <v>1.6294657828623493</v>
          </cell>
          <cell r="Q1487">
            <v>131748.07039677419</v>
          </cell>
        </row>
        <row r="1488">
          <cell r="D1488">
            <v>40568</v>
          </cell>
          <cell r="E1488" t="str">
            <v/>
          </cell>
          <cell r="F1488">
            <v>106450.9128299998</v>
          </cell>
          <cell r="G1488">
            <v>5094220.4469559975</v>
          </cell>
          <cell r="H1488">
            <v>1.546655045987142</v>
          </cell>
          <cell r="I1488">
            <v>18.116022002108998</v>
          </cell>
          <cell r="J1488">
            <v>5094220.4469559975</v>
          </cell>
          <cell r="K1488">
            <v>1.546655045987142</v>
          </cell>
          <cell r="L1488">
            <v>18.116022002108998</v>
          </cell>
          <cell r="M1488">
            <v>43612462.460156001</v>
          </cell>
          <cell r="N1488">
            <v>1.5541062414620925</v>
          </cell>
          <cell r="O1488">
            <v>1.6619781802996947</v>
          </cell>
          <cell r="Q1488">
            <v>131748.07039677419</v>
          </cell>
        </row>
        <row r="1489">
          <cell r="D1489">
            <v>40569</v>
          </cell>
          <cell r="E1489" t="str">
            <v/>
          </cell>
          <cell r="F1489">
            <v>89087.047398001596</v>
          </cell>
          <cell r="G1489">
            <v>5183307.4943539994</v>
          </cell>
          <cell r="H1489">
            <v>1.5131757144654032</v>
          </cell>
          <cell r="I1489">
            <v>18.985766504314185</v>
          </cell>
          <cell r="J1489">
            <v>5183307.4943539994</v>
          </cell>
          <cell r="K1489">
            <v>1.5131757144654032</v>
          </cell>
          <cell r="L1489">
            <v>18.985766504314185</v>
          </cell>
          <cell r="M1489">
            <v>43535695.003654003</v>
          </cell>
          <cell r="N1489">
            <v>1.5510619266175512</v>
          </cell>
          <cell r="O1489">
            <v>1.6974300961720701</v>
          </cell>
          <cell r="Q1489">
            <v>131748.07039677419</v>
          </cell>
        </row>
        <row r="1490">
          <cell r="D1490">
            <v>40570</v>
          </cell>
          <cell r="E1490" t="str">
            <v/>
          </cell>
          <cell r="F1490">
            <v>94244.800087999145</v>
          </cell>
          <cell r="G1490">
            <v>5277552.2944419989</v>
          </cell>
          <cell r="H1490">
            <v>1.4836262816258607</v>
          </cell>
          <cell r="I1490">
            <v>19.791160034797727</v>
          </cell>
          <cell r="J1490">
            <v>5277552.2944419989</v>
          </cell>
          <cell r="K1490">
            <v>1.4836262816258607</v>
          </cell>
          <cell r="L1490">
            <v>19.791160034797727</v>
          </cell>
          <cell r="M1490">
            <v>43473759.675841995</v>
          </cell>
          <cell r="N1490">
            <v>1.5485471477296964</v>
          </cell>
          <cell r="O1490">
            <v>1.7272549254127023</v>
          </cell>
          <cell r="Q1490">
            <v>131748.07039677419</v>
          </cell>
        </row>
        <row r="1491">
          <cell r="D1491">
            <v>40571</v>
          </cell>
          <cell r="E1491" t="str">
            <v/>
          </cell>
          <cell r="F1491">
            <v>95155.479678000411</v>
          </cell>
          <cell r="G1491">
            <v>5372707.7741199993</v>
          </cell>
          <cell r="H1491">
            <v>1.4564343897137184</v>
          </cell>
          <cell r="I1491">
            <v>20.565050367389183</v>
          </cell>
          <cell r="J1491">
            <v>5372707.7741199993</v>
          </cell>
          <cell r="K1491">
            <v>1.4564343897137184</v>
          </cell>
          <cell r="L1491">
            <v>20.565050367389183</v>
          </cell>
          <cell r="M1491">
            <v>43423215.37652</v>
          </cell>
          <cell r="N1491">
            <v>1.546439040223957</v>
          </cell>
          <cell r="O1491">
            <v>1.7526386322765597</v>
          </cell>
          <cell r="Q1491">
            <v>131748.07039677419</v>
          </cell>
        </row>
        <row r="1492">
          <cell r="D1492">
            <v>40572</v>
          </cell>
          <cell r="E1492" t="str">
            <v/>
          </cell>
          <cell r="F1492">
            <v>109202.50693000029</v>
          </cell>
          <cell r="G1492">
            <v>5481910.2810499994</v>
          </cell>
          <cell r="H1492">
            <v>1.4347943649757819</v>
          </cell>
          <cell r="I1492">
            <v>21.204282551287079</v>
          </cell>
          <cell r="J1492">
            <v>5481910.2810499994</v>
          </cell>
          <cell r="K1492">
            <v>1.4347943649757819</v>
          </cell>
          <cell r="L1492">
            <v>21.204282551287079</v>
          </cell>
          <cell r="M1492">
            <v>43393103.405649997</v>
          </cell>
          <cell r="N1492">
            <v>1.5450592868951571</v>
          </cell>
          <cell r="O1492">
            <v>1.7694431088874141</v>
          </cell>
          <cell r="Q1492">
            <v>131748.07039677419</v>
          </cell>
        </row>
        <row r="1493">
          <cell r="D1493">
            <v>40573</v>
          </cell>
          <cell r="E1493" t="str">
            <v/>
          </cell>
          <cell r="F1493">
            <v>101193.42353599916</v>
          </cell>
          <cell r="G1493">
            <v>5583103.7045859983</v>
          </cell>
          <cell r="H1493">
            <v>1.4125706453161844</v>
          </cell>
          <cell r="I1493">
            <v>21.883087891858821</v>
          </cell>
          <cell r="J1493">
            <v>5583103.7045859983</v>
          </cell>
          <cell r="K1493">
            <v>1.4125706453161844</v>
          </cell>
          <cell r="L1493">
            <v>21.883087891858821</v>
          </cell>
          <cell r="M1493">
            <v>43344689.944885999</v>
          </cell>
          <cell r="N1493">
            <v>1.5430285671773831</v>
          </cell>
          <cell r="O1493">
            <v>1.7944536690179036</v>
          </cell>
          <cell r="Q1493">
            <v>131748.07039677419</v>
          </cell>
        </row>
        <row r="1494">
          <cell r="D1494">
            <v>40574</v>
          </cell>
          <cell r="E1494" t="str">
            <v>*</v>
          </cell>
          <cell r="F1494">
            <v>107354.70511999974</v>
          </cell>
          <cell r="G1494">
            <v>5690458.4097059984</v>
          </cell>
          <cell r="H1494">
            <v>1.3932892827486887</v>
          </cell>
          <cell r="I1494">
            <v>22.490946998638162</v>
          </cell>
          <cell r="J1494">
            <v>5690458.4097059984</v>
          </cell>
          <cell r="K1494">
            <v>1.3932892827486887</v>
          </cell>
          <cell r="L1494">
            <v>22.490946998638162</v>
          </cell>
          <cell r="M1494">
            <v>43310631.834506005</v>
          </cell>
          <cell r="N1494">
            <v>1.541509589779247</v>
          </cell>
          <cell r="O1494">
            <v>1.8133799296365383</v>
          </cell>
          <cell r="Q1494">
            <v>131748.07039677419</v>
          </cell>
        </row>
        <row r="1495">
          <cell r="D1495">
            <v>40575</v>
          </cell>
          <cell r="E1495" t="str">
            <v/>
          </cell>
          <cell r="F1495">
            <v>102775.2395820013</v>
          </cell>
          <cell r="G1495">
            <v>102775.2395820013</v>
          </cell>
          <cell r="H1495">
            <v>0.96391795614129339</v>
          </cell>
          <cell r="I1495">
            <v>35.412302189496344</v>
          </cell>
          <cell r="J1495">
            <v>5793233.6492879996</v>
          </cell>
          <cell r="K1495">
            <v>1.3823652441051082</v>
          </cell>
          <cell r="L1495">
            <v>20.003900767156736</v>
          </cell>
          <cell r="M1495">
            <v>43274693.962688006</v>
          </cell>
          <cell r="N1495">
            <v>1.5399945979397451</v>
          </cell>
          <cell r="O1495">
            <v>3.1721363775870426</v>
          </cell>
          <cell r="Q1495">
            <v>106622.3934591133</v>
          </cell>
        </row>
        <row r="1496">
          <cell r="D1496">
            <v>40576</v>
          </cell>
          <cell r="E1496" t="str">
            <v/>
          </cell>
          <cell r="F1496">
            <v>86636.32461399975</v>
          </cell>
          <cell r="G1496">
            <v>189411.56419600104</v>
          </cell>
          <cell r="H1496">
            <v>0.88823537931848751</v>
          </cell>
          <cell r="I1496">
            <v>40.034185164314941</v>
          </cell>
          <cell r="J1496">
            <v>5879869.9739019992</v>
          </cell>
          <cell r="K1496">
            <v>1.3682277954217996</v>
          </cell>
          <cell r="L1496">
            <v>20.454923879888753</v>
          </cell>
          <cell r="M1496">
            <v>43231977.354702011</v>
          </cell>
          <cell r="N1496">
            <v>1.538238875576748</v>
          </cell>
          <cell r="O1496">
            <v>3.2036033292563548</v>
          </cell>
          <cell r="Q1496">
            <v>106622.3934591133</v>
          </cell>
        </row>
        <row r="1497">
          <cell r="D1497">
            <v>40577</v>
          </cell>
          <cell r="E1497" t="str">
            <v/>
          </cell>
          <cell r="F1497">
            <v>77237.306370000326</v>
          </cell>
          <cell r="G1497">
            <v>266648.87056600139</v>
          </cell>
          <cell r="H1497">
            <v>0.83362372548331443</v>
          </cell>
          <cell r="I1497">
            <v>43.723560547819339</v>
          </cell>
          <cell r="J1497">
            <v>5957107.2802719995</v>
          </cell>
          <cell r="K1497">
            <v>1.3526407105311919</v>
          </cell>
          <cell r="L1497">
            <v>20.964692912785242</v>
          </cell>
          <cell r="M1497">
            <v>43174171.60657201</v>
          </cell>
          <cell r="N1497">
            <v>1.5359468856889682</v>
          </cell>
          <cell r="O1497">
            <v>3.2451238436997487</v>
          </cell>
          <cell r="Q1497">
            <v>106622.3934591133</v>
          </cell>
        </row>
        <row r="1498">
          <cell r="D1498">
            <v>40578</v>
          </cell>
          <cell r="E1498" t="str">
            <v/>
          </cell>
          <cell r="F1498">
            <v>76245.573143998379</v>
          </cell>
          <cell r="G1498">
            <v>342894.44370999979</v>
          </cell>
          <cell r="H1498">
            <v>0.80399255865863251</v>
          </cell>
          <cell r="I1498">
            <v>45.854756078390658</v>
          </cell>
          <cell r="J1498">
            <v>6033352.8534159977</v>
          </cell>
          <cell r="K1498">
            <v>1.3375706500130191</v>
          </cell>
          <cell r="L1498">
            <v>21.470321190338694</v>
          </cell>
          <cell r="M1498">
            <v>43113792.303715996</v>
          </cell>
          <cell r="N1498">
            <v>1.5335640558081181</v>
          </cell>
          <cell r="O1498">
            <v>3.2888264767859776</v>
          </cell>
          <cell r="Q1498">
            <v>106622.3934591133</v>
          </cell>
        </row>
        <row r="1499">
          <cell r="D1499">
            <v>40579</v>
          </cell>
          <cell r="E1499" t="str">
            <v/>
          </cell>
          <cell r="F1499">
            <v>89589.389408001312</v>
          </cell>
          <cell r="G1499">
            <v>432483.83311800112</v>
          </cell>
          <cell r="H1499">
            <v>0.81124390306215843</v>
          </cell>
          <cell r="I1499">
            <v>45.324681587533178</v>
          </cell>
          <cell r="J1499">
            <v>6122942.2428239994</v>
          </cell>
          <cell r="K1499">
            <v>1.3260865424109871</v>
          </cell>
          <cell r="L1499">
            <v>21.864254568649034</v>
          </cell>
          <cell r="M1499">
            <v>43060820.790924005</v>
          </cell>
          <cell r="N1499">
            <v>1.5314454112345173</v>
          </cell>
          <cell r="O1499">
            <v>3.3281480724190238</v>
          </cell>
          <cell r="Q1499">
            <v>106622.3934591133</v>
          </cell>
        </row>
        <row r="1500">
          <cell r="D1500">
            <v>40580</v>
          </cell>
          <cell r="E1500" t="str">
            <v/>
          </cell>
          <cell r="F1500">
            <v>78036.819805998923</v>
          </cell>
          <cell r="G1500">
            <v>510520.65292400005</v>
          </cell>
          <cell r="H1500">
            <v>0.79801974732410919</v>
          </cell>
          <cell r="I1500">
            <v>46.295537890145567</v>
          </cell>
          <cell r="J1500">
            <v>6200979.0626299987</v>
          </cell>
          <cell r="K1500">
            <v>1.3126752991317259</v>
          </cell>
          <cell r="L1500">
            <v>22.333934643836461</v>
          </cell>
          <cell r="M1500">
            <v>42989658.831830002</v>
          </cell>
          <cell r="N1500">
            <v>1.5286805762633386</v>
          </cell>
          <cell r="O1500">
            <v>3.3801277139005825</v>
          </cell>
          <cell r="Q1500">
            <v>106622.3934591133</v>
          </cell>
        </row>
        <row r="1501">
          <cell r="D1501">
            <v>40581</v>
          </cell>
          <cell r="E1501" t="str">
            <v/>
          </cell>
          <cell r="F1501">
            <v>73832.219525999884</v>
          </cell>
          <cell r="G1501">
            <v>584352.87244999991</v>
          </cell>
          <cell r="H1501">
            <v>0.78294042245997097</v>
          </cell>
          <cell r="I1501">
            <v>47.425154809175915</v>
          </cell>
          <cell r="J1501">
            <v>6274811.282155999</v>
          </cell>
          <cell r="K1501">
            <v>1.2989856769065029</v>
          </cell>
          <cell r="L1501">
            <v>22.824297974043461</v>
          </cell>
          <cell r="M1501">
            <v>42936182.710756004</v>
          </cell>
          <cell r="N1501">
            <v>1.5265453865404395</v>
          </cell>
          <cell r="O1501">
            <v>3.4207907818583072</v>
          </cell>
          <cell r="Q1501">
            <v>106622.3934591133</v>
          </cell>
        </row>
        <row r="1502">
          <cell r="D1502">
            <v>40582</v>
          </cell>
          <cell r="E1502" t="str">
            <v/>
          </cell>
          <cell r="F1502">
            <v>76694.635904001319</v>
          </cell>
          <cell r="G1502">
            <v>661047.50835400121</v>
          </cell>
          <cell r="H1502">
            <v>0.77498671586224332</v>
          </cell>
          <cell r="I1502">
            <v>48.030685868043335</v>
          </cell>
          <cell r="J1502">
            <v>6351505.9180600001</v>
          </cell>
          <cell r="K1502">
            <v>1.2864671016043234</v>
          </cell>
          <cell r="L1502">
            <v>23.28258685468807</v>
          </cell>
          <cell r="M1502">
            <v>42881717.571360007</v>
          </cell>
          <cell r="N1502">
            <v>1.5243756921431582</v>
          </cell>
          <cell r="O1502">
            <v>3.4625812011348511</v>
          </cell>
          <cell r="Q1502">
            <v>106622.3934591133</v>
          </cell>
        </row>
        <row r="1503">
          <cell r="D1503">
            <v>40583</v>
          </cell>
          <cell r="E1503" t="str">
            <v/>
          </cell>
          <cell r="F1503">
            <v>76311.869135998975</v>
          </cell>
          <cell r="G1503">
            <v>737359.37749000022</v>
          </cell>
          <cell r="H1503">
            <v>0.76840161867617929</v>
          </cell>
          <cell r="I1503">
            <v>48.537098063335108</v>
          </cell>
          <cell r="J1503">
            <v>6427817.7871959992</v>
          </cell>
          <cell r="K1503">
            <v>1.2744019062750336</v>
          </cell>
          <cell r="L1503">
            <v>23.733382940857652</v>
          </cell>
          <cell r="M1503">
            <v>42803786.809396006</v>
          </cell>
          <cell r="N1503">
            <v>1.5213726242057042</v>
          </cell>
          <cell r="O1503">
            <v>3.5212142642517374</v>
          </cell>
          <cell r="Q1503">
            <v>106622.3934591133</v>
          </cell>
        </row>
        <row r="1504">
          <cell r="D1504">
            <v>40584</v>
          </cell>
          <cell r="E1504" t="str">
            <v/>
          </cell>
          <cell r="F1504">
            <v>67308.273608001022</v>
          </cell>
          <cell r="G1504">
            <v>804667.65109800128</v>
          </cell>
          <cell r="H1504">
            <v>0.75468916518608153</v>
          </cell>
          <cell r="I1504">
            <v>49.60637461128178</v>
          </cell>
          <cell r="J1504">
            <v>6495126.0608040001</v>
          </cell>
          <cell r="K1504">
            <v>1.261088120953769</v>
          </cell>
          <cell r="L1504">
            <v>24.241407575569141</v>
          </cell>
          <cell r="M1504">
            <v>42736254.574004002</v>
          </cell>
          <cell r="N1504">
            <v>1.5187400125953638</v>
          </cell>
          <cell r="O1504">
            <v>3.5733791899406397</v>
          </cell>
          <cell r="Q1504">
            <v>106622.3934591133</v>
          </cell>
        </row>
        <row r="1505">
          <cell r="D1505">
            <v>40585</v>
          </cell>
          <cell r="E1505" t="str">
            <v/>
          </cell>
          <cell r="F1505">
            <v>71686.083525999173</v>
          </cell>
          <cell r="G1505">
            <v>876353.7346240005</v>
          </cell>
          <cell r="H1505">
            <v>0.7472025223294696</v>
          </cell>
          <cell r="I1505">
            <v>50.198571814249703</v>
          </cell>
          <cell r="J1505">
            <v>6566812.1443299996</v>
          </cell>
          <cell r="K1505">
            <v>1.2491471442895674</v>
          </cell>
          <cell r="L1505">
            <v>24.706670877458325</v>
          </cell>
          <cell r="M1505">
            <v>42680969.353530005</v>
          </cell>
          <cell r="N1505">
            <v>1.5165433679863303</v>
          </cell>
          <cell r="O1505">
            <v>3.6174590087766689</v>
          </cell>
          <cell r="Q1505">
            <v>106622.3934591133</v>
          </cell>
        </row>
        <row r="1506">
          <cell r="D1506">
            <v>40586</v>
          </cell>
          <cell r="E1506" t="str">
            <v/>
          </cell>
          <cell r="F1506">
            <v>76179.987869999532</v>
          </cell>
          <cell r="G1506">
            <v>952533.72249399999</v>
          </cell>
          <cell r="H1506">
            <v>0.74447597387946929</v>
          </cell>
          <cell r="I1506">
            <v>50.415714199387686</v>
          </cell>
          <cell r="J1506">
            <v>6642992.1321999989</v>
          </cell>
          <cell r="K1506">
            <v>1.2385187520932845</v>
          </cell>
          <cell r="L1506">
            <v>25.128585351644993</v>
          </cell>
          <cell r="M1506">
            <v>42637121.744400002</v>
          </cell>
          <cell r="N1506">
            <v>1.5147537350141451</v>
          </cell>
          <cell r="O1506">
            <v>3.6537474652901136</v>
          </cell>
          <cell r="Q1506">
            <v>106622.3934591133</v>
          </cell>
        </row>
        <row r="1507">
          <cell r="D1507">
            <v>40587</v>
          </cell>
          <cell r="E1507" t="str">
            <v/>
          </cell>
          <cell r="F1507">
            <v>76470.984378001565</v>
          </cell>
          <cell r="G1507">
            <v>1029004.7068720015</v>
          </cell>
          <cell r="H1507">
            <v>0.74237883481087508</v>
          </cell>
          <cell r="I1507">
            <v>50.583264084289901</v>
          </cell>
          <cell r="J1507">
            <v>6719463.1165780006</v>
          </cell>
          <cell r="K1507">
            <v>1.2283578762089067</v>
          </cell>
          <cell r="L1507">
            <v>25.538918272502432</v>
          </cell>
          <cell r="M1507">
            <v>42588541.310778007</v>
          </cell>
          <cell r="N1507">
            <v>1.5127965335625078</v>
          </cell>
          <cell r="O1507">
            <v>3.6938238921080391</v>
          </cell>
          <cell r="Q1507">
            <v>106622.3934591133</v>
          </cell>
        </row>
        <row r="1508">
          <cell r="D1508">
            <v>40588</v>
          </cell>
          <cell r="E1508" t="str">
            <v/>
          </cell>
          <cell r="F1508">
            <v>83283.120589999395</v>
          </cell>
          <cell r="G1508">
            <v>1112287.827462001</v>
          </cell>
          <cell r="H1508">
            <v>0.7451448795647847</v>
          </cell>
          <cell r="I1508">
            <v>50.362369898588177</v>
          </cell>
          <cell r="J1508">
            <v>6802746.2371680001</v>
          </cell>
          <cell r="K1508">
            <v>1.2198070137876971</v>
          </cell>
          <cell r="L1508">
            <v>25.889595835764069</v>
          </cell>
          <cell r="M1508">
            <v>42565044.336167999</v>
          </cell>
          <cell r="N1508">
            <v>1.5117307890624674</v>
          </cell>
          <cell r="O1508">
            <v>3.7158191893107873</v>
          </cell>
          <cell r="Q1508">
            <v>106622.3934591133</v>
          </cell>
        </row>
        <row r="1509">
          <cell r="D1509">
            <v>40589</v>
          </cell>
          <cell r="E1509" t="str">
            <v/>
          </cell>
          <cell r="F1509">
            <v>88425.247669999604</v>
          </cell>
          <cell r="G1509">
            <v>1200713.0751320007</v>
          </cell>
          <cell r="H1509">
            <v>0.75075728226668792</v>
          </cell>
          <cell r="I1509">
            <v>49.916649719788317</v>
          </cell>
          <cell r="J1509">
            <v>6891171.4848379996</v>
          </cell>
          <cell r="K1509">
            <v>1.2124817204607086</v>
          </cell>
          <cell r="L1509">
            <v>26.193960262177796</v>
          </cell>
          <cell r="M1509">
            <v>42499334.113938004</v>
          </cell>
          <cell r="N1509">
            <v>1.5091663629803889</v>
          </cell>
          <cell r="O1509">
            <v>3.7692482591730636</v>
          </cell>
          <cell r="Q1509">
            <v>106622.3934591133</v>
          </cell>
        </row>
        <row r="1510">
          <cell r="D1510">
            <v>40590</v>
          </cell>
          <cell r="E1510" t="str">
            <v/>
          </cell>
          <cell r="F1510">
            <v>128754.78911800071</v>
          </cell>
          <cell r="G1510">
            <v>1329467.8642500015</v>
          </cell>
          <cell r="H1510">
            <v>0.77930853753989726</v>
          </cell>
          <cell r="I1510">
            <v>47.700825100860236</v>
          </cell>
          <cell r="J1510">
            <v>7019926.2739559999</v>
          </cell>
          <cell r="K1510">
            <v>1.2123914094876889</v>
          </cell>
          <cell r="L1510">
            <v>26.19773558053382</v>
          </cell>
          <cell r="M1510">
            <v>42498214.732656009</v>
          </cell>
          <cell r="N1510">
            <v>1.508896013700032</v>
          </cell>
          <cell r="O1510">
            <v>3.7749225935980846</v>
          </cell>
          <cell r="Q1510">
            <v>106622.3934591133</v>
          </cell>
        </row>
        <row r="1511">
          <cell r="D1511">
            <v>40591</v>
          </cell>
          <cell r="E1511" t="str">
            <v/>
          </cell>
          <cell r="F1511">
            <v>200550.98708600024</v>
          </cell>
          <cell r="G1511">
            <v>1530018.8513360017</v>
          </cell>
          <cell r="H1511">
            <v>0.84411075368168931</v>
          </cell>
          <cell r="I1511">
            <v>42.991290414439341</v>
          </cell>
          <cell r="J1511">
            <v>7220477.2610419998</v>
          </cell>
          <cell r="K1511">
            <v>1.2244798753201418</v>
          </cell>
          <cell r="L1511">
            <v>25.69734651671024</v>
          </cell>
          <cell r="M1511">
            <v>42470419.196042001</v>
          </cell>
          <cell r="N1511">
            <v>1.507678756781988</v>
          </cell>
          <cell r="O1511">
            <v>3.8005705902229736</v>
          </cell>
          <cell r="Q1511">
            <v>106622.3934591133</v>
          </cell>
        </row>
        <row r="1512">
          <cell r="D1512">
            <v>40592</v>
          </cell>
          <cell r="E1512" t="str">
            <v/>
          </cell>
          <cell r="F1512">
            <v>141925.85568799987</v>
          </cell>
          <cell r="G1512">
            <v>1671944.7070240015</v>
          </cell>
          <cell r="H1512">
            <v>0.8711661222696907</v>
          </cell>
          <cell r="I1512">
            <v>41.154568856726279</v>
          </cell>
          <cell r="J1512">
            <v>7362403.1167299999</v>
          </cell>
          <cell r="K1512">
            <v>1.2263736177650948</v>
          </cell>
          <cell r="L1512">
            <v>25.619854909743587</v>
          </cell>
          <cell r="M1512">
            <v>42380958.327830002</v>
          </cell>
          <cell r="N1512">
            <v>1.5042731175506523</v>
          </cell>
          <cell r="O1512">
            <v>3.8731967314243998</v>
          </cell>
          <cell r="Q1512">
            <v>106622.3934591133</v>
          </cell>
        </row>
        <row r="1513">
          <cell r="D1513">
            <v>40593</v>
          </cell>
          <cell r="E1513" t="str">
            <v/>
          </cell>
          <cell r="F1513">
            <v>208846.50445799995</v>
          </cell>
          <cell r="G1513">
            <v>1880791.2114820015</v>
          </cell>
          <cell r="H1513">
            <v>0.92840732532037151</v>
          </cell>
          <cell r="I1513">
            <v>37.511952750714592</v>
          </cell>
          <cell r="J1513">
            <v>7571249.6211879998</v>
          </cell>
          <cell r="K1513">
            <v>1.239153881912902</v>
          </cell>
          <cell r="L1513">
            <v>25.10316413418041</v>
          </cell>
          <cell r="M1513">
            <v>42447831.962188005</v>
          </cell>
          <cell r="N1513">
            <v>1.5064166204312588</v>
          </cell>
          <cell r="O1513">
            <v>3.8273362149799928</v>
          </cell>
          <cell r="Q1513">
            <v>106622.3934591133</v>
          </cell>
        </row>
        <row r="1514">
          <cell r="D1514">
            <v>40594</v>
          </cell>
          <cell r="E1514" t="str">
            <v/>
          </cell>
          <cell r="F1514">
            <v>203404.03246999983</v>
          </cell>
          <cell r="G1514">
            <v>2084195.2439520012</v>
          </cell>
          <cell r="H1514">
            <v>0.97737218999460551</v>
          </cell>
          <cell r="I1514">
            <v>34.647621764866976</v>
          </cell>
          <cell r="J1514">
            <v>7774653.6536579998</v>
          </cell>
          <cell r="K1514">
            <v>1.250620285317118</v>
          </cell>
          <cell r="L1514">
            <v>24.648774022272946</v>
          </cell>
          <cell r="M1514">
            <v>42498597.91905801</v>
          </cell>
          <cell r="N1514">
            <v>1.5079879160695826</v>
          </cell>
          <cell r="O1514">
            <v>3.7940411100766958</v>
          </cell>
          <cell r="Q1514">
            <v>106622.3934591133</v>
          </cell>
        </row>
        <row r="1515">
          <cell r="D1515">
            <v>40595</v>
          </cell>
          <cell r="E1515" t="str">
            <v/>
          </cell>
          <cell r="F1515">
            <v>206318.49668600044</v>
          </cell>
          <cell r="G1515">
            <v>2290513.7406380018</v>
          </cell>
          <cell r="H1515">
            <v>1.0229753745806691</v>
          </cell>
          <cell r="I1515">
            <v>32.177096405825353</v>
          </cell>
          <cell r="J1515">
            <v>7980972.1503440002</v>
          </cell>
          <cell r="K1515">
            <v>1.2621609088913612</v>
          </cell>
          <cell r="L1515">
            <v>24.200056135701097</v>
          </cell>
          <cell r="M1515">
            <v>42538092.976544015</v>
          </cell>
          <cell r="N1515">
            <v>1.5091588649206622</v>
          </cell>
          <cell r="O1515">
            <v>3.7694055275831473</v>
          </cell>
          <cell r="Q1515">
            <v>106622.3934591133</v>
          </cell>
        </row>
        <row r="1516">
          <cell r="D1516">
            <v>40596</v>
          </cell>
          <cell r="E1516" t="str">
            <v/>
          </cell>
          <cell r="F1516">
            <v>215816.97852599889</v>
          </cell>
          <cell r="G1516">
            <v>2506330.7191640008</v>
          </cell>
          <cell r="H1516">
            <v>1.0684821443447561</v>
          </cell>
          <cell r="I1516">
            <v>29.890350239408935</v>
          </cell>
          <cell r="J1516">
            <v>8196789.1288699992</v>
          </cell>
          <cell r="K1516">
            <v>1.2747960320392164</v>
          </cell>
          <cell r="L1516">
            <v>23.718514106827815</v>
          </cell>
          <cell r="M1516">
            <v>42516466.167470008</v>
          </cell>
          <cell r="N1516">
            <v>1.5081613166308978</v>
          </cell>
          <cell r="O1516">
            <v>3.7903834633859379</v>
          </cell>
          <cell r="Q1516">
            <v>106622.3934591133</v>
          </cell>
        </row>
        <row r="1517">
          <cell r="D1517">
            <v>40597</v>
          </cell>
          <cell r="E1517" t="str">
            <v/>
          </cell>
          <cell r="F1517">
            <v>204574.93748799936</v>
          </cell>
          <cell r="G1517">
            <v>2710905.6566520003</v>
          </cell>
          <cell r="H1517">
            <v>1.1054475472630783</v>
          </cell>
          <cell r="I1517">
            <v>28.156534127041265</v>
          </cell>
          <cell r="J1517">
            <v>8401364.0663579982</v>
          </cell>
          <cell r="K1517">
            <v>1.2852990655325847</v>
          </cell>
          <cell r="L1517">
            <v>23.325835103718752</v>
          </cell>
          <cell r="M1517">
            <v>42321072.450058013</v>
          </cell>
          <cell r="N1517">
            <v>1.5010010835486678</v>
          </cell>
          <cell r="O1517">
            <v>3.9441933047237088</v>
          </cell>
          <cell r="Q1517">
            <v>106622.3934591133</v>
          </cell>
        </row>
        <row r="1518">
          <cell r="D1518">
            <v>40598</v>
          </cell>
          <cell r="E1518" t="str">
            <v/>
          </cell>
          <cell r="F1518">
            <v>176266.1007920017</v>
          </cell>
          <cell r="G1518">
            <v>2887171.7574440017</v>
          </cell>
          <cell r="H1518">
            <v>1.1282697688920726</v>
          </cell>
          <cell r="I1518">
            <v>27.138674205865698</v>
          </cell>
          <cell r="J1518">
            <v>8577630.1671500001</v>
          </cell>
          <cell r="K1518">
            <v>1.2912035792385477</v>
          </cell>
          <cell r="L1518">
            <v>23.10806890173702</v>
          </cell>
          <cell r="M1518">
            <v>42106251.203750014</v>
          </cell>
          <cell r="N1518">
            <v>1.4931541051820347</v>
          </cell>
          <cell r="O1518">
            <v>4.119436402519117</v>
          </cell>
          <cell r="Q1518">
            <v>106622.3934591133</v>
          </cell>
        </row>
        <row r="1519">
          <cell r="D1519">
            <v>40599</v>
          </cell>
          <cell r="E1519" t="str">
            <v/>
          </cell>
          <cell r="F1519">
            <v>155984.91791199875</v>
          </cell>
          <cell r="G1519">
            <v>3043156.6753560007</v>
          </cell>
          <cell r="H1519">
            <v>1.1416576111745105</v>
          </cell>
          <cell r="I1519">
            <v>26.559585198384283</v>
          </cell>
          <cell r="J1519">
            <v>8733615.085061999</v>
          </cell>
          <cell r="K1519">
            <v>1.293916820736331</v>
          </cell>
          <cell r="L1519">
            <v>23.008714813220056</v>
          </cell>
          <cell r="M1519">
            <v>41751653.545561999</v>
          </cell>
          <cell r="N1519">
            <v>1.4803535858589234</v>
          </cell>
          <cell r="O1519">
            <v>4.4209462053531601</v>
          </cell>
          <cell r="Q1519">
            <v>106622.3934591133</v>
          </cell>
        </row>
        <row r="1520">
          <cell r="D1520">
            <v>40600</v>
          </cell>
          <cell r="E1520" t="str">
            <v/>
          </cell>
          <cell r="F1520">
            <v>150352.73510199983</v>
          </cell>
          <cell r="G1520">
            <v>3193509.4104580004</v>
          </cell>
          <cell r="H1520">
            <v>1.1519839410162578</v>
          </cell>
          <cell r="I1520">
            <v>26.121798759847849</v>
          </cell>
          <cell r="J1520">
            <v>8883967.8201639988</v>
          </cell>
          <cell r="K1520">
            <v>1.2957242235425099</v>
          </cell>
          <cell r="L1520">
            <v>22.942779015019799</v>
          </cell>
          <cell r="M1520">
            <v>41546100.702463999</v>
          </cell>
          <cell r="N1520">
            <v>1.4728407240279942</v>
          </cell>
          <cell r="O1520">
            <v>4.6073289227770537</v>
          </cell>
          <cell r="Q1520">
            <v>106622.3934591133</v>
          </cell>
        </row>
        <row r="1521">
          <cell r="D1521">
            <v>40601</v>
          </cell>
          <cell r="E1521" t="str">
            <v/>
          </cell>
          <cell r="F1521">
            <v>161985.87053399999</v>
          </cell>
          <cell r="G1521">
            <v>3355495.2809920004</v>
          </cell>
          <cell r="H1521">
            <v>1.165586317918859</v>
          </cell>
          <cell r="I1521">
            <v>25.556695005530507</v>
          </cell>
          <cell r="J1521">
            <v>9045953.6906979978</v>
          </cell>
          <cell r="K1521">
            <v>1.2991469824590396</v>
          </cell>
          <cell r="L1521">
            <v>22.818454767542484</v>
          </cell>
          <cell r="M1521">
            <v>41214591.203297995</v>
          </cell>
          <cell r="N1521">
            <v>1.460865576669458</v>
          </cell>
          <cell r="O1521">
            <v>4.9195258555213446</v>
          </cell>
          <cell r="Q1521">
            <v>106622.3934591133</v>
          </cell>
        </row>
        <row r="1522">
          <cell r="D1522">
            <v>40602</v>
          </cell>
          <cell r="E1522" t="str">
            <v>*</v>
          </cell>
          <cell r="F1522">
            <v>164388.10400600071</v>
          </cell>
          <cell r="G1522">
            <v>3519883.3849980012</v>
          </cell>
          <cell r="H1522">
            <v>1.1790217496945616</v>
          </cell>
          <cell r="I1522">
            <v>25.011188587760856</v>
          </cell>
          <cell r="J1522">
            <v>9210341.7947039977</v>
          </cell>
          <cell r="K1522">
            <v>1.3028062956230004</v>
          </cell>
          <cell r="L1522">
            <v>22.686318196089495</v>
          </cell>
          <cell r="M1522">
            <v>40996494.867903993</v>
          </cell>
          <cell r="N1522">
            <v>1.4529134383500903</v>
          </cell>
          <cell r="O1522">
            <v>5.1375223800120384</v>
          </cell>
          <cell r="Q1522">
            <v>106622.3934591133</v>
          </cell>
        </row>
        <row r="1523">
          <cell r="D1523">
            <v>40603</v>
          </cell>
          <cell r="E1523" t="str">
            <v/>
          </cell>
          <cell r="F1523">
            <v>126487.28850400045</v>
          </cell>
          <cell r="G1523">
            <v>126487.28850400045</v>
          </cell>
          <cell r="H1523">
            <v>1.1566540666388108</v>
          </cell>
          <cell r="I1523">
            <v>36.54637867310592</v>
          </cell>
          <cell r="J1523">
            <v>9336829.0832079984</v>
          </cell>
          <cell r="K1523">
            <v>1.3005799812351171</v>
          </cell>
          <cell r="L1523">
            <v>24.403230974371759</v>
          </cell>
          <cell r="M1523">
            <v>40775465.738507986</v>
          </cell>
          <cell r="N1523">
            <v>1.4446366768476568</v>
          </cell>
          <cell r="O1523">
            <v>7.9783320388857941</v>
          </cell>
          <cell r="Q1523">
            <v>109356.19573064514</v>
          </cell>
        </row>
        <row r="1524">
          <cell r="D1524">
            <v>40604</v>
          </cell>
          <cell r="E1524" t="str">
            <v/>
          </cell>
          <cell r="F1524">
            <v>111121.91787800002</v>
          </cell>
          <cell r="G1524">
            <v>237609.20638200047</v>
          </cell>
          <cell r="H1524">
            <v>1.0864002939863364</v>
          </cell>
          <cell r="I1524">
            <v>40.604277324829731</v>
          </cell>
          <cell r="J1524">
            <v>9447951.0010859985</v>
          </cell>
          <cell r="K1524">
            <v>1.2963122597048844</v>
          </cell>
          <cell r="L1524">
            <v>24.579413436859543</v>
          </cell>
          <cell r="M1524">
            <v>40607880.433285989</v>
          </cell>
          <cell r="N1524">
            <v>1.4382578779913695</v>
          </cell>
          <cell r="O1524">
            <v>8.2020894570447922</v>
          </cell>
          <cell r="Q1524">
            <v>109356.19573064514</v>
          </cell>
        </row>
        <row r="1525">
          <cell r="D1525">
            <v>40605</v>
          </cell>
          <cell r="E1525" t="str">
            <v/>
          </cell>
          <cell r="F1525">
            <v>109645.42037199886</v>
          </cell>
          <cell r="G1525">
            <v>347254.62675399933</v>
          </cell>
          <cell r="H1525">
            <v>1.0584817940854521</v>
          </cell>
          <cell r="I1525">
            <v>42.323209315104194</v>
          </cell>
          <cell r="J1525">
            <v>9557596.4214579966</v>
          </cell>
          <cell r="K1525">
            <v>1.2919711241449512</v>
          </cell>
          <cell r="L1525">
            <v>24.759924398536114</v>
          </cell>
          <cell r="M1525">
            <v>40404996.110457994</v>
          </cell>
          <cell r="N1525">
            <v>1.4306331480314896</v>
          </cell>
          <cell r="O1525">
            <v>8.477069599606013</v>
          </cell>
          <cell r="Q1525">
            <v>109356.19573064514</v>
          </cell>
        </row>
        <row r="1526">
          <cell r="D1526">
            <v>40606</v>
          </cell>
          <cell r="E1526" t="str">
            <v/>
          </cell>
          <cell r="F1526">
            <v>118696.77630999986</v>
          </cell>
          <cell r="G1526">
            <v>465951.4030639992</v>
          </cell>
          <cell r="H1526">
            <v>1.0652149152382788</v>
          </cell>
          <cell r="I1526">
            <v>41.903059127001519</v>
          </cell>
          <cell r="J1526">
            <v>9676293.1977679972</v>
          </cell>
          <cell r="K1526">
            <v>1.2889621798931057</v>
          </cell>
          <cell r="L1526">
            <v>24.88581304249432</v>
          </cell>
          <cell r="M1526">
            <v>40235594.344867989</v>
          </cell>
          <cell r="N1526">
            <v>1.4241982584371597</v>
          </cell>
          <cell r="O1526">
            <v>8.7156512926315202</v>
          </cell>
          <cell r="Q1526">
            <v>109356.19573064514</v>
          </cell>
        </row>
        <row r="1527">
          <cell r="D1527">
            <v>40607</v>
          </cell>
          <cell r="E1527" t="str">
            <v/>
          </cell>
          <cell r="F1527">
            <v>116179.1117320012</v>
          </cell>
          <cell r="G1527">
            <v>582130.51479600044</v>
          </cell>
          <cell r="H1527">
            <v>1.064650266784781</v>
          </cell>
          <cell r="I1527">
            <v>41.938156656942226</v>
          </cell>
          <cell r="J1527">
            <v>9792472.3094999976</v>
          </cell>
          <cell r="K1527">
            <v>1.2857090820214658</v>
          </cell>
          <cell r="L1527">
            <v>25.022631441178245</v>
          </cell>
          <cell r="M1527">
            <v>40127515.801399998</v>
          </cell>
          <cell r="N1527">
            <v>1.4199372744097982</v>
          </cell>
          <cell r="O1527">
            <v>8.8769781217811428</v>
          </cell>
          <cell r="Q1527">
            <v>109356.19573064514</v>
          </cell>
        </row>
        <row r="1528">
          <cell r="D1528">
            <v>40608</v>
          </cell>
          <cell r="E1528" t="str">
            <v/>
          </cell>
          <cell r="F1528">
            <v>117344.42271999946</v>
          </cell>
          <cell r="G1528">
            <v>699474.93751599989</v>
          </cell>
          <cell r="H1528">
            <v>1.0660498518054922</v>
          </cell>
          <cell r="I1528">
            <v>41.851206857007192</v>
          </cell>
          <cell r="J1528">
            <v>9909816.7322199978</v>
          </cell>
          <cell r="K1528">
            <v>1.2826989123756563</v>
          </cell>
          <cell r="L1528">
            <v>25.149897231543306</v>
          </cell>
          <cell r="M1528">
            <v>39941224.471919999</v>
          </cell>
          <cell r="N1528">
            <v>1.4129121414870758</v>
          </cell>
          <cell r="O1528">
            <v>9.1488898499251228</v>
          </cell>
          <cell r="Q1528">
            <v>109356.19573064514</v>
          </cell>
        </row>
        <row r="1529">
          <cell r="D1529">
            <v>40609</v>
          </cell>
          <cell r="E1529" t="str">
            <v/>
          </cell>
          <cell r="F1529">
            <v>111274.5867800007</v>
          </cell>
          <cell r="G1529">
            <v>810749.5242960006</v>
          </cell>
          <cell r="H1529">
            <v>1.0591202431638493</v>
          </cell>
          <cell r="I1529">
            <v>42.283216863971653</v>
          </cell>
          <cell r="J1529">
            <v>10021091.318999998</v>
          </cell>
          <cell r="K1529">
            <v>1.278998072893063</v>
          </cell>
          <cell r="L1529">
            <v>25.307242931422401</v>
          </cell>
          <cell r="M1529">
            <v>39799768.618000008</v>
          </cell>
          <cell r="N1529">
            <v>1.4074768720708568</v>
          </cell>
          <cell r="O1529">
            <v>9.3644202880299066</v>
          </cell>
          <cell r="Q1529">
            <v>109356.19573064514</v>
          </cell>
        </row>
        <row r="1530">
          <cell r="D1530">
            <v>40610</v>
          </cell>
          <cell r="E1530" t="str">
            <v/>
          </cell>
          <cell r="F1530">
            <v>88137.396480000185</v>
          </cell>
          <cell r="G1530">
            <v>898886.92077600083</v>
          </cell>
          <cell r="H1530">
            <v>1.0274759865801821</v>
          </cell>
          <cell r="I1530">
            <v>44.304024961932974</v>
          </cell>
          <cell r="J1530">
            <v>10109228.715479998</v>
          </cell>
          <cell r="K1530">
            <v>1.2724867526687396</v>
          </cell>
          <cell r="L1530">
            <v>25.586448366958269</v>
          </cell>
          <cell r="M1530">
            <v>39628347.139980011</v>
          </cell>
          <cell r="N1530">
            <v>1.4009855535362199</v>
          </cell>
          <cell r="O1530">
            <v>9.6278375325864367</v>
          </cell>
          <cell r="Q1530">
            <v>109356.19573064514</v>
          </cell>
        </row>
        <row r="1531">
          <cell r="D1531">
            <v>40611</v>
          </cell>
          <cell r="E1531" t="str">
            <v/>
          </cell>
          <cell r="F1531">
            <v>99570.509549998751</v>
          </cell>
          <cell r="G1531">
            <v>998457.43032599962</v>
          </cell>
          <cell r="H1531">
            <v>1.0144803752493536</v>
          </cell>
          <cell r="I1531">
            <v>45.156766049429478</v>
          </cell>
          <cell r="J1531">
            <v>10208799.225029998</v>
          </cell>
          <cell r="K1531">
            <v>1.2675718444279576</v>
          </cell>
          <cell r="L1531">
            <v>25.799214134452097</v>
          </cell>
          <cell r="M1531">
            <v>39501244.033030011</v>
          </cell>
          <cell r="N1531">
            <v>1.3960645225094879</v>
          </cell>
          <cell r="O1531">
            <v>9.8319684851003064</v>
          </cell>
          <cell r="Q1531">
            <v>109356.19573064514</v>
          </cell>
        </row>
        <row r="1532">
          <cell r="D1532">
            <v>40612</v>
          </cell>
          <cell r="E1532" t="str">
            <v/>
          </cell>
          <cell r="F1532">
            <v>102528.80713000061</v>
          </cell>
          <cell r="G1532">
            <v>1100986.2374560002</v>
          </cell>
          <cell r="H1532">
            <v>1.0067890804905428</v>
          </cell>
          <cell r="I1532">
            <v>45.667706771620111</v>
          </cell>
          <cell r="J1532">
            <v>10311328.032159999</v>
          </cell>
          <cell r="K1532">
            <v>1.2631510143934541</v>
          </cell>
          <cell r="L1532">
            <v>25.992082522455952</v>
          </cell>
          <cell r="M1532">
            <v>39384739.583960012</v>
          </cell>
          <cell r="N1532">
            <v>1.3915209699601656</v>
          </cell>
          <cell r="O1532">
            <v>10.023893199800138</v>
          </cell>
          <cell r="Q1532">
            <v>109356.19573064514</v>
          </cell>
        </row>
        <row r="1533">
          <cell r="D1533">
            <v>40613</v>
          </cell>
          <cell r="E1533" t="str">
            <v/>
          </cell>
          <cell r="F1533">
            <v>91997.435629999745</v>
          </cell>
          <cell r="G1533">
            <v>1192983.6730859999</v>
          </cell>
          <cell r="H1533">
            <v>0.99174135004446129</v>
          </cell>
          <cell r="I1533">
            <v>46.680764090189378</v>
          </cell>
          <cell r="J1533">
            <v>10403325.467789998</v>
          </cell>
          <cell r="K1533">
            <v>1.2575740114586589</v>
          </cell>
          <cell r="L1533">
            <v>26.237419748455281</v>
          </cell>
          <cell r="M1533">
            <v>39284125.834790021</v>
          </cell>
          <cell r="N1533">
            <v>1.3875414678479492</v>
          </cell>
          <cell r="O1533">
            <v>10.194751607202369</v>
          </cell>
          <cell r="Q1533">
            <v>109356.19573064514</v>
          </cell>
        </row>
        <row r="1534">
          <cell r="D1534">
            <v>40614</v>
          </cell>
          <cell r="E1534" t="str">
            <v/>
          </cell>
          <cell r="F1534">
            <v>103519.59369000075</v>
          </cell>
          <cell r="G1534">
            <v>1296503.2667760006</v>
          </cell>
          <cell r="H1534">
            <v>0.98798187131635207</v>
          </cell>
          <cell r="I1534">
            <v>46.936629211479627</v>
          </cell>
          <cell r="J1534">
            <v>10506845.061479999</v>
          </cell>
          <cell r="K1534">
            <v>1.2535171806277623</v>
          </cell>
          <cell r="L1534">
            <v>26.417313977869007</v>
          </cell>
          <cell r="M1534">
            <v>39212300.882080011</v>
          </cell>
          <cell r="N1534">
            <v>1.3845809285993254</v>
          </cell>
          <cell r="O1534">
            <v>10.323552303485195</v>
          </cell>
          <cell r="Q1534">
            <v>109356.19573064514</v>
          </cell>
        </row>
        <row r="1535">
          <cell r="D1535">
            <v>40615</v>
          </cell>
          <cell r="E1535" t="str">
            <v/>
          </cell>
          <cell r="F1535">
            <v>115037.93204000007</v>
          </cell>
          <cell r="G1535">
            <v>1411541.1988160007</v>
          </cell>
          <cell r="H1535">
            <v>0.99290297628914126</v>
          </cell>
          <cell r="I1535">
            <v>46.601928622815805</v>
          </cell>
          <cell r="J1535">
            <v>10621882.993519999</v>
          </cell>
          <cell r="K1535">
            <v>1.2509213385581526</v>
          </cell>
          <cell r="L1535">
            <v>26.533058436451352</v>
          </cell>
          <cell r="M1535">
            <v>39163352.450620003</v>
          </cell>
          <cell r="N1535">
            <v>1.3824297196972459</v>
          </cell>
          <cell r="O1535">
            <v>10.4180556695737</v>
          </cell>
          <cell r="Q1535">
            <v>109356.19573064514</v>
          </cell>
        </row>
        <row r="1536">
          <cell r="D1536">
            <v>40616</v>
          </cell>
          <cell r="E1536" t="str">
            <v/>
          </cell>
          <cell r="F1536">
            <v>152967.95478199978</v>
          </cell>
          <cell r="G1536">
            <v>1564509.1535980005</v>
          </cell>
          <cell r="H1536">
            <v>1.0218959527787639</v>
          </cell>
          <cell r="I1536">
            <v>44.668545262880201</v>
          </cell>
          <cell r="J1536">
            <v>10774850.948301999</v>
          </cell>
          <cell r="K1536">
            <v>1.2528016665156974</v>
          </cell>
          <cell r="L1536">
            <v>26.449167985093393</v>
          </cell>
          <cell r="M1536">
            <v>39152188.55010201</v>
          </cell>
          <cell r="N1536">
            <v>1.3816131768795434</v>
          </cell>
          <cell r="O1536">
            <v>10.454129116769529</v>
          </cell>
          <cell r="Q1536">
            <v>109356.19573064514</v>
          </cell>
        </row>
        <row r="1537">
          <cell r="D1537">
            <v>40617</v>
          </cell>
          <cell r="E1537" t="str">
            <v/>
          </cell>
          <cell r="F1537">
            <v>188298.62567999892</v>
          </cell>
          <cell r="G1537">
            <v>1752807.7792779994</v>
          </cell>
          <cell r="H1537">
            <v>1.0685617872048963</v>
          </cell>
          <cell r="I1537">
            <v>41.69553752141266</v>
          </cell>
          <cell r="J1537">
            <v>10963149.573981998</v>
          </cell>
          <cell r="K1537">
            <v>1.2586911310630748</v>
          </cell>
          <cell r="L1537">
            <v>26.188094721422583</v>
          </cell>
          <cell r="M1537">
            <v>39205971.965682015</v>
          </cell>
          <cell r="N1537">
            <v>1.3830883114588004</v>
          </cell>
          <cell r="O1537">
            <v>10.389041501944785</v>
          </cell>
          <cell r="Q1537">
            <v>109356.19573064514</v>
          </cell>
        </row>
        <row r="1538">
          <cell r="D1538">
            <v>40618</v>
          </cell>
          <cell r="E1538" t="str">
            <v/>
          </cell>
          <cell r="F1538">
            <v>215847.04602000106</v>
          </cell>
          <cell r="G1538">
            <v>1968654.8252980006</v>
          </cell>
          <cell r="H1538">
            <v>1.125139053704709</v>
          </cell>
          <cell r="I1538">
            <v>38.319790576068243</v>
          </cell>
          <cell r="J1538">
            <v>11178996.620002</v>
          </cell>
          <cell r="K1538">
            <v>1.2675581871242723</v>
          </cell>
          <cell r="L1538">
            <v>25.799807784599295</v>
          </cell>
          <cell r="M1538">
            <v>39280295.646702014</v>
          </cell>
          <cell r="N1538">
            <v>1.3852869323923429</v>
          </cell>
          <cell r="O1538">
            <v>10.292705209017372</v>
          </cell>
          <cell r="Q1538">
            <v>109356.19573064514</v>
          </cell>
        </row>
        <row r="1539">
          <cell r="D1539">
            <v>40619</v>
          </cell>
          <cell r="E1539" t="str">
            <v/>
          </cell>
          <cell r="F1539">
            <v>199950.26855999912</v>
          </cell>
          <cell r="G1539">
            <v>2168605.0938579999</v>
          </cell>
          <cell r="H1539">
            <v>1.1665091737030038</v>
          </cell>
          <cell r="I1539">
            <v>36.007244454753526</v>
          </cell>
          <cell r="J1539">
            <v>11378946.888561999</v>
          </cell>
          <cell r="K1539">
            <v>1.2744276212049033</v>
          </cell>
          <cell r="L1539">
            <v>25.502906715214145</v>
          </cell>
          <cell r="M1539">
            <v>39349512.445562027</v>
          </cell>
          <cell r="N1539">
            <v>1.3873041624409084</v>
          </cell>
          <cell r="O1539">
            <v>10.205022362381477</v>
          </cell>
          <cell r="Q1539">
            <v>109356.19573064514</v>
          </cell>
        </row>
        <row r="1540">
          <cell r="D1540">
            <v>40620</v>
          </cell>
          <cell r="E1540" t="str">
            <v/>
          </cell>
          <cell r="F1540">
            <v>157809.09011999954</v>
          </cell>
          <cell r="G1540">
            <v>2326414.1839779993</v>
          </cell>
          <cell r="H1540">
            <v>1.1818738899949084</v>
          </cell>
          <cell r="I1540">
            <v>35.181184036108682</v>
          </cell>
          <cell r="J1540">
            <v>11536755.978681998</v>
          </cell>
          <cell r="K1540">
            <v>1.2764681694591322</v>
          </cell>
          <cell r="L1540">
            <v>25.415365355807673</v>
          </cell>
          <cell r="M1540">
            <v>39360180.012782022</v>
          </cell>
          <cell r="N1540">
            <v>1.3872565825832639</v>
          </cell>
          <cell r="O1540">
            <v>10.207082771482124</v>
          </cell>
          <cell r="Q1540">
            <v>109356.19573064514</v>
          </cell>
        </row>
        <row r="1541">
          <cell r="D1541">
            <v>40621</v>
          </cell>
          <cell r="E1541" t="str">
            <v/>
          </cell>
          <cell r="F1541">
            <v>160655.35105000166</v>
          </cell>
          <cell r="G1541">
            <v>2487069.5350280008</v>
          </cell>
          <cell r="H1541">
            <v>1.1969911325631375</v>
          </cell>
          <cell r="I1541">
            <v>34.385481655355541</v>
          </cell>
          <cell r="J1541">
            <v>11697411.329732001</v>
          </cell>
          <cell r="K1541">
            <v>1.2787710842545021</v>
          </cell>
          <cell r="L1541">
            <v>25.316925298232064</v>
          </cell>
          <cell r="M1541">
            <v>39361189.998232029</v>
          </cell>
          <cell r="N1541">
            <v>1.3868687524650081</v>
          </cell>
          <cell r="O1541">
            <v>10.223891385214101</v>
          </cell>
          <cell r="Q1541">
            <v>109356.19573064514</v>
          </cell>
        </row>
        <row r="1542">
          <cell r="D1542">
            <v>40622</v>
          </cell>
          <cell r="E1542" t="str">
            <v/>
          </cell>
          <cell r="F1542">
            <v>156188.17680000007</v>
          </cell>
          <cell r="G1542">
            <v>2643257.7118280008</v>
          </cell>
          <cell r="H1542">
            <v>1.2085541629203154</v>
          </cell>
          <cell r="I1542">
            <v>33.7881488324036</v>
          </cell>
          <cell r="J1542">
            <v>11853599.506532</v>
          </cell>
          <cell r="K1542">
            <v>1.2805370011808448</v>
          </cell>
          <cell r="L1542">
            <v>25.241695442076384</v>
          </cell>
          <cell r="M1542">
            <v>39300837.068632029</v>
          </cell>
          <cell r="N1542">
            <v>1.3843197319249645</v>
          </cell>
          <cell r="O1542">
            <v>10.334985636332005</v>
          </cell>
          <cell r="Q1542">
            <v>109356.19573064514</v>
          </cell>
        </row>
        <row r="1543">
          <cell r="D1543">
            <v>40623</v>
          </cell>
          <cell r="E1543" t="str">
            <v/>
          </cell>
          <cell r="F1543">
            <v>169418.78989999846</v>
          </cell>
          <cell r="G1543">
            <v>2812676.5017279992</v>
          </cell>
          <cell r="H1543">
            <v>1.22477720972172</v>
          </cell>
          <cell r="I1543">
            <v>32.966389129275377</v>
          </cell>
          <cell r="J1543">
            <v>12023018.296432</v>
          </cell>
          <cell r="K1543">
            <v>1.2836742881412027</v>
          </cell>
          <cell r="L1543">
            <v>25.108589582431772</v>
          </cell>
          <cell r="M1543">
            <v>39219365.846332021</v>
          </cell>
          <cell r="N1543">
            <v>1.381028629572786</v>
          </cell>
          <cell r="O1543">
            <v>10.480022059691729</v>
          </cell>
          <cell r="Q1543">
            <v>109356.19573064514</v>
          </cell>
        </row>
        <row r="1544">
          <cell r="D1544">
            <v>40624</v>
          </cell>
          <cell r="E1544" t="str">
            <v/>
          </cell>
          <cell r="F1544">
            <v>133113.38468000031</v>
          </cell>
          <cell r="G1544">
            <v>2945789.8864079993</v>
          </cell>
          <cell r="H1544">
            <v>1.224434879035845</v>
          </cell>
          <cell r="I1544">
            <v>32.983534417318069</v>
          </cell>
          <cell r="J1544">
            <v>12156131.681112001</v>
          </cell>
          <cell r="K1544">
            <v>1.2829076386057101</v>
          </cell>
          <cell r="L1544">
            <v>25.141051911131473</v>
          </cell>
          <cell r="M1544">
            <v>39129725.419812031</v>
          </cell>
          <cell r="N1544">
            <v>1.377451960528534</v>
          </cell>
          <cell r="O1544">
            <v>10.639706918621028</v>
          </cell>
          <cell r="Q1544">
            <v>109356.19573064514</v>
          </cell>
        </row>
        <row r="1545">
          <cell r="D1545">
            <v>40625</v>
          </cell>
          <cell r="E1545" t="str">
            <v/>
          </cell>
          <cell r="F1545">
            <v>97394.358348000038</v>
          </cell>
          <cell r="G1545">
            <v>3043184.2447559992</v>
          </cell>
          <cell r="H1545">
            <v>1.2099210070689566</v>
          </cell>
          <cell r="I1545">
            <v>33.71818117228986</v>
          </cell>
          <cell r="J1545">
            <v>12253526.039460002</v>
          </cell>
          <cell r="K1545">
            <v>1.278431854336419</v>
          </cell>
          <cell r="L1545">
            <v>25.331402235111376</v>
          </cell>
          <cell r="M1545">
            <v>39024525.285160027</v>
          </cell>
          <cell r="N1545">
            <v>1.373329903353476</v>
          </cell>
          <cell r="O1545">
            <v>10.826436224798874</v>
          </cell>
          <cell r="Q1545">
            <v>109356.19573064514</v>
          </cell>
        </row>
        <row r="1546">
          <cell r="D1546">
            <v>40626</v>
          </cell>
          <cell r="E1546" t="str">
            <v/>
          </cell>
          <cell r="F1546">
            <v>119214.88045200068</v>
          </cell>
          <cell r="G1546">
            <v>3162399.1252079997</v>
          </cell>
          <cell r="H1546">
            <v>1.2049306336657311</v>
          </cell>
          <cell r="I1546">
            <v>33.974289752695611</v>
          </cell>
          <cell r="J1546">
            <v>12372740.919912003</v>
          </cell>
          <cell r="K1546">
            <v>1.276307941473928</v>
          </cell>
          <cell r="L1546">
            <v>25.422228513846324</v>
          </cell>
          <cell r="M1546">
            <v>38944295.232712016</v>
          </cell>
          <cell r="N1546">
            <v>1.3700888243774365</v>
          </cell>
          <cell r="O1546">
            <v>10.975305336848006</v>
          </cell>
          <cell r="Q1546">
            <v>109356.19573064514</v>
          </cell>
        </row>
        <row r="1547">
          <cell r="D1547">
            <v>40627</v>
          </cell>
          <cell r="E1547" t="str">
            <v/>
          </cell>
          <cell r="F1547">
            <v>127893.36435199955</v>
          </cell>
          <cell r="G1547">
            <v>3290292.4895599992</v>
          </cell>
          <cell r="H1547">
            <v>1.2035138814317594</v>
          </cell>
          <cell r="I1547">
            <v>34.04732766630849</v>
          </cell>
          <cell r="J1547">
            <v>12500634.284264002</v>
          </cell>
          <cell r="K1547">
            <v>1.2751166536287739</v>
          </cell>
          <cell r="L1547">
            <v>25.473313304930567</v>
          </cell>
          <cell r="M1547">
            <v>38837615.705364026</v>
          </cell>
          <cell r="N1547">
            <v>1.3659194918542428</v>
          </cell>
          <cell r="O1547">
            <v>11.169492105293944</v>
          </cell>
          <cell r="Q1547">
            <v>109356.19573064514</v>
          </cell>
        </row>
        <row r="1548">
          <cell r="D1548">
            <v>40628</v>
          </cell>
          <cell r="E1548" t="str">
            <v/>
          </cell>
          <cell r="F1548">
            <v>139926.12198599984</v>
          </cell>
          <cell r="G1548">
            <v>3430218.6115459991</v>
          </cell>
          <cell r="H1548">
            <v>1.2064381371168162</v>
          </cell>
          <cell r="I1548">
            <v>33.896733485668996</v>
          </cell>
          <cell r="J1548">
            <v>12640560.406250002</v>
          </cell>
          <cell r="K1548">
            <v>1.2751655007565497</v>
          </cell>
          <cell r="L1548">
            <v>25.471216648098917</v>
          </cell>
          <cell r="M1548">
            <v>38714203.614850022</v>
          </cell>
          <cell r="N1548">
            <v>1.3611643937707378</v>
          </cell>
          <cell r="O1548">
            <v>11.394686339245098</v>
          </cell>
          <cell r="Q1548">
            <v>109356.19573064514</v>
          </cell>
        </row>
        <row r="1549">
          <cell r="D1549">
            <v>40629</v>
          </cell>
          <cell r="E1549" t="str">
            <v/>
          </cell>
          <cell r="F1549">
            <v>161579.06287400104</v>
          </cell>
          <cell r="G1549">
            <v>3591797.6744200001</v>
          </cell>
          <cell r="H1549">
            <v>1.2164792548627203</v>
          </cell>
          <cell r="I1549">
            <v>33.384347171240428</v>
          </cell>
          <cell r="J1549">
            <v>12802139.469124002</v>
          </cell>
          <cell r="K1549">
            <v>1.2773737722572707</v>
          </cell>
          <cell r="L1549">
            <v>25.376609481608337</v>
          </cell>
          <cell r="M1549">
            <v>38627633.584224015</v>
          </cell>
          <cell r="N1549">
            <v>1.3577071380318686</v>
          </cell>
          <cell r="O1549">
            <v>11.560938448267899</v>
          </cell>
          <cell r="Q1549">
            <v>109356.19573064514</v>
          </cell>
        </row>
        <row r="1550">
          <cell r="D1550">
            <v>40630</v>
          </cell>
          <cell r="E1550" t="str">
            <v/>
          </cell>
          <cell r="F1550">
            <v>154253.12925399948</v>
          </cell>
          <cell r="G1550">
            <v>3746050.8036739994</v>
          </cell>
          <cell r="H1550">
            <v>1.2234105969832234</v>
          </cell>
          <cell r="I1550">
            <v>33.034884562181801</v>
          </cell>
          <cell r="J1550">
            <v>12956392.598378003</v>
          </cell>
          <cell r="K1550">
            <v>1.2788112950959249</v>
          </cell>
          <cell r="L1550">
            <v>25.31520980805907</v>
          </cell>
          <cell r="M1550">
            <v>38579630.576978013</v>
          </cell>
          <cell r="N1550">
            <v>1.3556071511090912</v>
          </cell>
          <cell r="O1550">
            <v>11.6629689034644</v>
          </cell>
          <cell r="Q1550">
            <v>109356.19573064514</v>
          </cell>
        </row>
        <row r="1551">
          <cell r="D1551">
            <v>40631</v>
          </cell>
          <cell r="E1551" t="str">
            <v/>
          </cell>
          <cell r="F1551">
            <v>154710.92832600014</v>
          </cell>
          <cell r="G1551">
            <v>3900761.7319999994</v>
          </cell>
          <cell r="H1551">
            <v>1.2300082710694138</v>
          </cell>
          <cell r="I1551">
            <v>32.705436187653383</v>
          </cell>
          <cell r="J1551">
            <v>13111103.526704002</v>
          </cell>
          <cell r="K1551">
            <v>1.2802628200591799</v>
          </cell>
          <cell r="L1551">
            <v>25.253361302836041</v>
          </cell>
          <cell r="M1551">
            <v>38505467.120704018</v>
          </cell>
          <cell r="N1551">
            <v>1.3525894986976048</v>
          </cell>
          <cell r="O1551">
            <v>11.810981193623416</v>
          </cell>
          <cell r="Q1551">
            <v>109356.19573064514</v>
          </cell>
        </row>
        <row r="1552">
          <cell r="D1552">
            <v>40632</v>
          </cell>
          <cell r="E1552" t="str">
            <v/>
          </cell>
          <cell r="F1552">
            <v>152858.32002799906</v>
          </cell>
          <cell r="G1552">
            <v>4053620.0520279985</v>
          </cell>
          <cell r="H1552">
            <v>1.2356013986966818</v>
          </cell>
          <cell r="I1552">
            <v>32.428572724057048</v>
          </cell>
          <cell r="J1552">
            <v>13263961.846732002</v>
          </cell>
          <cell r="K1552">
            <v>1.2815046820996125</v>
          </cell>
          <cell r="L1552">
            <v>25.200565194457504</v>
          </cell>
          <cell r="M1552">
            <v>38417520.237632021</v>
          </cell>
          <cell r="N1552">
            <v>1.3490896562122499</v>
          </cell>
          <cell r="O1552">
            <v>11.984722561922423</v>
          </cell>
          <cell r="Q1552">
            <v>109356.19573064514</v>
          </cell>
        </row>
        <row r="1553">
          <cell r="D1553">
            <v>40633</v>
          </cell>
          <cell r="E1553" t="str">
            <v>*</v>
          </cell>
          <cell r="F1553">
            <v>198229.37437199979</v>
          </cell>
          <cell r="G1553">
            <v>4251849.4263999984</v>
          </cell>
          <cell r="H1553">
            <v>1.2542173051402303</v>
          </cell>
          <cell r="I1553">
            <v>31.522941370080694</v>
          </cell>
          <cell r="J1553">
            <v>13462191.221104002</v>
          </cell>
          <cell r="K1553">
            <v>1.2870582948937623</v>
          </cell>
          <cell r="L1553">
            <v>24.96579606421918</v>
          </cell>
          <cell r="M1553">
            <v>38382418.490904026</v>
          </cell>
          <cell r="N1553">
            <v>1.3474471153656313</v>
          </cell>
          <cell r="O1553">
            <v>12.067037915534106</v>
          </cell>
          <cell r="Q1553">
            <v>109356.19573064514</v>
          </cell>
        </row>
        <row r="1554">
          <cell r="D1554">
            <v>40634</v>
          </cell>
          <cell r="E1554" t="str">
            <v/>
          </cell>
          <cell r="F1554">
            <v>165556.20698599989</v>
          </cell>
          <cell r="G1554">
            <v>165556.20698599989</v>
          </cell>
          <cell r="H1554">
            <v>1.5718131090854925</v>
          </cell>
          <cell r="I1554">
            <v>12.6912292314449</v>
          </cell>
          <cell r="J1554">
            <v>13627747.428090002</v>
          </cell>
          <cell r="K1554">
            <v>1.289897172384501</v>
          </cell>
          <cell r="L1554">
            <v>23.114986210941591</v>
          </cell>
          <cell r="M1554">
            <v>38334021.544190027</v>
          </cell>
          <cell r="N1554">
            <v>1.3455247573162392</v>
          </cell>
          <cell r="O1554">
            <v>13.230079501417592</v>
          </cell>
          <cell r="Q1554">
            <v>105328.17548666666</v>
          </cell>
        </row>
        <row r="1555">
          <cell r="D1555">
            <v>40635</v>
          </cell>
          <cell r="E1555" t="str">
            <v/>
          </cell>
          <cell r="F1555">
            <v>133906.05253000089</v>
          </cell>
          <cell r="G1555">
            <v>299462.25951600075</v>
          </cell>
          <cell r="H1555">
            <v>1.4215676770832759</v>
          </cell>
          <cell r="I1555">
            <v>18.321123965843345</v>
          </cell>
          <cell r="J1555">
            <v>13761653.480620002</v>
          </cell>
          <cell r="K1555">
            <v>1.2897138166832498</v>
          </cell>
          <cell r="L1555">
            <v>23.124488819020794</v>
          </cell>
          <cell r="M1555">
            <v>38286600.51562003</v>
          </cell>
          <cell r="N1555">
            <v>1.3436372862942816</v>
          </cell>
          <cell r="O1555">
            <v>13.327757628561709</v>
          </cell>
          <cell r="Q1555">
            <v>105328.17548666666</v>
          </cell>
        </row>
        <row r="1556">
          <cell r="D1556">
            <v>40636</v>
          </cell>
          <cell r="E1556" t="str">
            <v/>
          </cell>
          <cell r="F1556">
            <v>156970.49727399985</v>
          </cell>
          <cell r="G1556">
            <v>456432.7567900006</v>
          </cell>
          <cell r="H1556">
            <v>1.4444781898134489</v>
          </cell>
          <cell r="I1556">
            <v>17.333845839173701</v>
          </cell>
          <cell r="J1556">
            <v>13918623.977894003</v>
          </cell>
          <cell r="K1556">
            <v>1.291674469287228</v>
          </cell>
          <cell r="L1556">
            <v>23.02305865956702</v>
          </cell>
          <cell r="M1556">
            <v>38251559.492794029</v>
          </cell>
          <cell r="N1556">
            <v>1.3421848357700548</v>
          </cell>
          <cell r="O1556">
            <v>13.403354194853422</v>
          </cell>
          <cell r="Q1556">
            <v>105328.17548666666</v>
          </cell>
        </row>
        <row r="1557">
          <cell r="D1557">
            <v>40637</v>
          </cell>
          <cell r="E1557" t="str">
            <v/>
          </cell>
          <cell r="F1557">
            <v>181652.17201199941</v>
          </cell>
          <cell r="G1557">
            <v>638084.92880200001</v>
          </cell>
          <cell r="H1557">
            <v>1.5145162390161553</v>
          </cell>
          <cell r="I1557">
            <v>14.613028836957298</v>
          </cell>
          <cell r="J1557">
            <v>14100276.149906002</v>
          </cell>
          <cell r="K1557">
            <v>1.2958654971632513</v>
          </cell>
          <cell r="L1557">
            <v>22.807593501974122</v>
          </cell>
          <cell r="M1557">
            <v>38283140.83200603</v>
          </cell>
          <cell r="N1557">
            <v>1.3430701493629282</v>
          </cell>
          <cell r="O1557">
            <v>13.357231036293737</v>
          </cell>
          <cell r="Q1557">
            <v>105328.17548666666</v>
          </cell>
        </row>
        <row r="1558">
          <cell r="D1558">
            <v>40638</v>
          </cell>
          <cell r="E1558" t="str">
            <v/>
          </cell>
          <cell r="F1558">
            <v>164653.17945000064</v>
          </cell>
          <cell r="G1558">
            <v>802738.10825200065</v>
          </cell>
          <cell r="H1558">
            <v>1.5242609198212458</v>
          </cell>
          <cell r="I1558">
            <v>14.267840827285372</v>
          </cell>
          <cell r="J1558">
            <v>14264929.329356004</v>
          </cell>
          <cell r="K1558">
            <v>1.298428874331901</v>
          </cell>
          <cell r="L1558">
            <v>22.676709662489348</v>
          </cell>
          <cell r="M1558">
            <v>38259125.064656019</v>
          </cell>
          <cell r="N1558">
            <v>1.3420050045922178</v>
          </cell>
          <cell r="O1558">
            <v>13.412740137293511</v>
          </cell>
          <cell r="Q1558">
            <v>105328.17548666666</v>
          </cell>
        </row>
        <row r="1559">
          <cell r="D1559">
            <v>40639</v>
          </cell>
          <cell r="E1559" t="str">
            <v/>
          </cell>
          <cell r="F1559">
            <v>151103.4482200006</v>
          </cell>
          <cell r="G1559">
            <v>953841.55647200125</v>
          </cell>
          <cell r="H1559">
            <v>1.5093168756678765</v>
          </cell>
          <cell r="I1559">
            <v>14.800408474941873</v>
          </cell>
          <cell r="J1559">
            <v>14416032.777576003</v>
          </cell>
          <cell r="K1559">
            <v>1.2997219490251728</v>
          </cell>
          <cell r="L1559">
            <v>22.610945216503463</v>
          </cell>
          <cell r="M1559">
            <v>38227116.440876022</v>
          </cell>
          <cell r="N1559">
            <v>1.3406598962976637</v>
          </cell>
          <cell r="O1559">
            <v>13.483128735484273</v>
          </cell>
          <cell r="Q1559">
            <v>105328.17548666666</v>
          </cell>
        </row>
        <row r="1560">
          <cell r="D1560">
            <v>40640</v>
          </cell>
          <cell r="E1560" t="str">
            <v/>
          </cell>
          <cell r="F1560">
            <v>147574.77747199906</v>
          </cell>
          <cell r="G1560">
            <v>1101416.3339440003</v>
          </cell>
          <cell r="H1560">
            <v>1.4938566042411578</v>
          </cell>
          <cell r="I1560">
            <v>15.370996658854674</v>
          </cell>
          <cell r="J1560">
            <v>14563607.555048002</v>
          </cell>
          <cell r="K1560">
            <v>1.3006755506530587</v>
          </cell>
          <cell r="L1560">
            <v>22.562556975542691</v>
          </cell>
          <cell r="M1560">
            <v>38223453.058548018</v>
          </cell>
          <cell r="N1560">
            <v>1.3403091627271286</v>
          </cell>
          <cell r="O1560">
            <v>13.501535604481996</v>
          </cell>
          <cell r="Q1560">
            <v>105328.17548666666</v>
          </cell>
        </row>
        <row r="1561">
          <cell r="D1561">
            <v>40641</v>
          </cell>
          <cell r="E1561" t="str">
            <v/>
          </cell>
          <cell r="F1561">
            <v>170050.3082900013</v>
          </cell>
          <cell r="G1561">
            <v>1271466.6422340015</v>
          </cell>
          <cell r="H1561">
            <v>1.5089346183478642</v>
          </cell>
          <cell r="I1561">
            <v>14.814273400418676</v>
          </cell>
          <cell r="J1561">
            <v>14733657.863338003</v>
          </cell>
          <cell r="K1561">
            <v>1.3035999616551359</v>
          </cell>
          <cell r="L1561">
            <v>22.414750619351175</v>
          </cell>
          <cell r="M1561">
            <v>38284867.370138019</v>
          </cell>
          <cell r="N1561">
            <v>1.3422401229355632</v>
          </cell>
          <cell r="O1561">
            <v>13.400469747438592</v>
          </cell>
          <cell r="Q1561">
            <v>105328.17548666666</v>
          </cell>
        </row>
        <row r="1562">
          <cell r="D1562">
            <v>40642</v>
          </cell>
          <cell r="E1562" t="str">
            <v/>
          </cell>
          <cell r="F1562">
            <v>87200.939139999682</v>
          </cell>
          <cell r="G1562">
            <v>1358667.5813740012</v>
          </cell>
          <cell r="H1562">
            <v>1.4332638337234036</v>
          </cell>
          <cell r="I1562">
            <v>17.810826316564111</v>
          </cell>
          <cell r="J1562">
            <v>14820858.802478002</v>
          </cell>
          <cell r="K1562">
            <v>1.2992077310402634</v>
          </cell>
          <cell r="L1562">
            <v>22.637077057191647</v>
          </cell>
          <cell r="M1562">
            <v>38188185.55497802</v>
          </cell>
          <cell r="N1562">
            <v>1.3386286243675385</v>
          </cell>
          <cell r="O1562">
            <v>13.590038325457277</v>
          </cell>
          <cell r="Q1562">
            <v>105328.17548666666</v>
          </cell>
        </row>
        <row r="1563">
          <cell r="D1563">
            <v>40643</v>
          </cell>
          <cell r="E1563" t="str">
            <v/>
          </cell>
          <cell r="F1563">
            <v>149898.33176999973</v>
          </cell>
          <cell r="G1563">
            <v>1508565.913144001</v>
          </cell>
          <cell r="H1563">
            <v>1.4322529619199267</v>
          </cell>
          <cell r="I1563">
            <v>17.854409647426383</v>
          </cell>
          <cell r="J1563">
            <v>14970757.134248002</v>
          </cell>
          <cell r="K1563">
            <v>1.3003416855925174</v>
          </cell>
          <cell r="L1563">
            <v>22.579487456033664</v>
          </cell>
          <cell r="M1563">
            <v>38202645.28794802</v>
          </cell>
          <cell r="N1563">
            <v>1.3389135746742207</v>
          </cell>
          <cell r="O1563">
            <v>13.574996165588482</v>
          </cell>
          <cell r="Q1563">
            <v>105328.17548666666</v>
          </cell>
        </row>
        <row r="1564">
          <cell r="D1564">
            <v>40644</v>
          </cell>
          <cell r="E1564" t="str">
            <v/>
          </cell>
          <cell r="F1564">
            <v>131955.70928799879</v>
          </cell>
          <cell r="G1564">
            <v>1640521.6224319998</v>
          </cell>
          <cell r="H1564">
            <v>1.4159395491558593</v>
          </cell>
          <cell r="I1564">
            <v>18.571417940917257</v>
          </cell>
          <cell r="J1564">
            <v>15102712.843536001</v>
          </cell>
          <cell r="K1564">
            <v>1.2999107343139964</v>
          </cell>
          <cell r="L1564">
            <v>22.601358284710237</v>
          </cell>
          <cell r="M1564">
            <v>38211469.009536028</v>
          </cell>
          <cell r="N1564">
            <v>1.3390009342361406</v>
          </cell>
          <cell r="O1564">
            <v>13.570387492334024</v>
          </cell>
          <cell r="Q1564">
            <v>105328.17548666666</v>
          </cell>
        </row>
        <row r="1565">
          <cell r="D1565">
            <v>40645</v>
          </cell>
          <cell r="E1565" t="str">
            <v/>
          </cell>
          <cell r="F1565">
            <v>118653.70598200169</v>
          </cell>
          <cell r="G1565">
            <v>1759175.3284140015</v>
          </cell>
          <cell r="H1565">
            <v>1.3918207863864287</v>
          </cell>
          <cell r="I1565">
            <v>19.67971466020213</v>
          </cell>
          <cell r="J1565">
            <v>15221366.549518002</v>
          </cell>
          <cell r="K1565">
            <v>1.2983528916673834</v>
          </cell>
          <cell r="L1565">
            <v>22.680579455705086</v>
          </cell>
          <cell r="M1565">
            <v>38207037.231118023</v>
          </cell>
          <cell r="N1565">
            <v>1.3386238444316176</v>
          </cell>
          <cell r="O1565">
            <v>13.590290776728386</v>
          </cell>
          <cell r="Q1565">
            <v>105328.17548666666</v>
          </cell>
        </row>
        <row r="1566">
          <cell r="D1566">
            <v>40646</v>
          </cell>
          <cell r="E1566" t="str">
            <v/>
          </cell>
          <cell r="F1566">
            <v>105545.7206799986</v>
          </cell>
          <cell r="G1566">
            <v>1864721.0490940001</v>
          </cell>
          <cell r="H1566">
            <v>1.3618396030955304</v>
          </cell>
          <cell r="I1566">
            <v>21.140656673563598</v>
          </cell>
          <cell r="J1566">
            <v>15326912.270198001</v>
          </cell>
          <cell r="K1566">
            <v>1.2957146621502407</v>
          </cell>
          <cell r="L1566">
            <v>22.815316298387156</v>
          </cell>
          <cell r="M1566">
            <v>38182993.161298022</v>
          </cell>
          <cell r="N1566">
            <v>1.337559856041536</v>
          </cell>
          <cell r="O1566">
            <v>13.646587520371178</v>
          </cell>
          <cell r="Q1566">
            <v>105328.17548666666</v>
          </cell>
        </row>
        <row r="1567">
          <cell r="D1567">
            <v>40647</v>
          </cell>
          <cell r="E1567" t="str">
            <v/>
          </cell>
          <cell r="F1567">
            <v>88404.301253999729</v>
          </cell>
          <cell r="G1567">
            <v>1953125.3503479999</v>
          </cell>
          <cell r="H1567">
            <v>1.324516948591272</v>
          </cell>
          <cell r="I1567">
            <v>23.094256391648816</v>
          </cell>
          <cell r="J1567">
            <v>15415316.571452001</v>
          </cell>
          <cell r="K1567">
            <v>1.2916866800765503</v>
          </cell>
          <cell r="L1567">
            <v>23.022428223175517</v>
          </cell>
          <cell r="M1567">
            <v>38141850.591552012</v>
          </cell>
          <cell r="N1567">
            <v>1.3358973544908492</v>
          </cell>
          <cell r="O1567">
            <v>13.734961419024883</v>
          </cell>
          <cell r="Q1567">
            <v>105328.17548666666</v>
          </cell>
        </row>
        <row r="1568">
          <cell r="D1568">
            <v>40648</v>
          </cell>
          <cell r="E1568" t="str">
            <v/>
          </cell>
          <cell r="F1568">
            <v>94573.414320001786</v>
          </cell>
          <cell r="G1568">
            <v>2047698.7646680018</v>
          </cell>
          <cell r="H1568">
            <v>1.296075341162136</v>
          </cell>
          <cell r="I1568">
            <v>24.687917900378377</v>
          </cell>
          <cell r="J1568">
            <v>15509889.985772002</v>
          </cell>
          <cell r="K1568">
            <v>1.2882415781336021</v>
          </cell>
          <cell r="L1568">
            <v>23.200917235057961</v>
          </cell>
          <cell r="M1568">
            <v>38074243.343972012</v>
          </cell>
          <cell r="N1568">
            <v>1.3333086461624326</v>
          </cell>
          <cell r="O1568">
            <v>13.873567609694026</v>
          </cell>
          <cell r="Q1568">
            <v>105328.17548666666</v>
          </cell>
        </row>
        <row r="1569">
          <cell r="D1569">
            <v>40649</v>
          </cell>
          <cell r="E1569" t="str">
            <v/>
          </cell>
          <cell r="F1569">
            <v>87824.981521998241</v>
          </cell>
          <cell r="G1569">
            <v>2135523.7461899999</v>
          </cell>
          <cell r="H1569">
            <v>1.2671845260793568</v>
          </cell>
          <cell r="I1569">
            <v>26.403314622861519</v>
          </cell>
          <cell r="J1569">
            <v>15597714.967294</v>
          </cell>
          <cell r="K1569">
            <v>1.28430057295572</v>
          </cell>
          <cell r="L1569">
            <v>23.406630568249543</v>
          </cell>
          <cell r="M1569">
            <v>38002334.956494018</v>
          </cell>
          <cell r="N1569">
            <v>1.3305701997699317</v>
          </cell>
          <cell r="O1569">
            <v>14.021521187525178</v>
          </cell>
          <cell r="Q1569">
            <v>105328.17548666666</v>
          </cell>
        </row>
        <row r="1570">
          <cell r="D1570">
            <v>40650</v>
          </cell>
          <cell r="E1570" t="str">
            <v/>
          </cell>
          <cell r="F1570">
            <v>86604.488648000784</v>
          </cell>
          <cell r="G1570">
            <v>2222128.2348380005</v>
          </cell>
          <cell r="H1570">
            <v>1.2410110112963342</v>
          </cell>
          <cell r="I1570">
            <v>28.043921255834459</v>
          </cell>
          <cell r="J1570">
            <v>15684319.455942001</v>
          </cell>
          <cell r="K1570">
            <v>1.2803277075726656</v>
          </cell>
          <cell r="L1570">
            <v>23.615670017533418</v>
          </cell>
          <cell r="M1570">
            <v>37917032.230342016</v>
          </cell>
          <cell r="N1570">
            <v>1.3273637635271591</v>
          </cell>
          <cell r="O1570">
            <v>14.196509193751695</v>
          </cell>
          <cell r="Q1570">
            <v>105328.17548666666</v>
          </cell>
        </row>
        <row r="1571">
          <cell r="D1571">
            <v>40651</v>
          </cell>
          <cell r="E1571" t="str">
            <v/>
          </cell>
          <cell r="F1571">
            <v>81271.613450000965</v>
          </cell>
          <cell r="G1571">
            <v>2303399.8482880015</v>
          </cell>
          <cell r="H1571">
            <v>1.2149328291974588</v>
          </cell>
          <cell r="I1571">
            <v>29.762410292482166</v>
          </cell>
          <cell r="J1571">
            <v>15765591.069392001</v>
          </cell>
          <cell r="K1571">
            <v>1.2759909603796931</v>
          </cell>
          <cell r="L1571">
            <v>23.845772411572209</v>
          </cell>
          <cell r="M1571">
            <v>37820166.23839201</v>
          </cell>
          <cell r="N1571">
            <v>1.3237536596504995</v>
          </cell>
          <cell r="O1571">
            <v>14.395802892510645</v>
          </cell>
          <cell r="Q1571">
            <v>105328.17548666666</v>
          </cell>
        </row>
        <row r="1572">
          <cell r="D1572">
            <v>40652</v>
          </cell>
          <cell r="E1572" t="str">
            <v/>
          </cell>
          <cell r="F1572">
            <v>76331.323957998422</v>
          </cell>
          <cell r="G1572">
            <v>2379731.1722459998</v>
          </cell>
          <cell r="H1572">
            <v>1.1891310989378532</v>
          </cell>
          <cell r="I1572">
            <v>31.546638032628891</v>
          </cell>
          <cell r="J1572">
            <v>15841922.39335</v>
          </cell>
          <cell r="K1572">
            <v>1.2713310641446849</v>
          </cell>
          <cell r="L1572">
            <v>24.095263240513454</v>
          </cell>
          <cell r="M1572">
            <v>37704191.709950015</v>
          </cell>
          <cell r="N1572">
            <v>1.3194760382014175</v>
          </cell>
          <cell r="O1572">
            <v>14.635094174887231</v>
          </cell>
          <cell r="Q1572">
            <v>105328.17548666666</v>
          </cell>
        </row>
        <row r="1573">
          <cell r="D1573">
            <v>40653</v>
          </cell>
          <cell r="E1573" t="str">
            <v/>
          </cell>
          <cell r="F1573">
            <v>99672.833258001512</v>
          </cell>
          <cell r="G1573">
            <v>2479404.0055040014</v>
          </cell>
          <cell r="H1573">
            <v>1.1769899146396332</v>
          </cell>
          <cell r="I1573">
            <v>32.415461163873069</v>
          </cell>
          <cell r="J1573">
            <v>15941595.226608001</v>
          </cell>
          <cell r="K1573">
            <v>1.2686067651427766</v>
          </cell>
          <cell r="L1573">
            <v>24.24220379220845</v>
          </cell>
          <cell r="M1573">
            <v>37654268.097908013</v>
          </cell>
          <cell r="N1573">
            <v>1.3175109328075738</v>
          </cell>
          <cell r="O1573">
            <v>14.746175865668953</v>
          </cell>
          <cell r="Q1573">
            <v>105328.17548666666</v>
          </cell>
        </row>
        <row r="1574">
          <cell r="D1574">
            <v>40654</v>
          </cell>
          <cell r="E1574" t="str">
            <v/>
          </cell>
          <cell r="F1574">
            <v>114022.70727999919</v>
          </cell>
          <cell r="G1574">
            <v>2593426.7127840007</v>
          </cell>
          <cell r="H1574">
            <v>1.1724926361057562</v>
          </cell>
          <cell r="I1574">
            <v>32.742064912059099</v>
          </cell>
          <cell r="J1574">
            <v>16055617.933888</v>
          </cell>
          <cell r="K1574">
            <v>1.2670602039698997</v>
          </cell>
          <cell r="L1574">
            <v>24.325977184614377</v>
          </cell>
          <cell r="M1574">
            <v>37621563.938088022</v>
          </cell>
          <cell r="N1574">
            <v>1.3161488810460082</v>
          </cell>
          <cell r="O1574">
            <v>14.823597162760848</v>
          </cell>
          <cell r="Q1574">
            <v>105328.17548666666</v>
          </cell>
        </row>
        <row r="1575">
          <cell r="D1575">
            <v>40655</v>
          </cell>
          <cell r="E1575" t="str">
            <v/>
          </cell>
          <cell r="F1575">
            <v>143020.11842799943</v>
          </cell>
          <cell r="G1575">
            <v>2736446.831212</v>
          </cell>
          <cell r="H1575">
            <v>1.1809180810220941</v>
          </cell>
          <cell r="I1575">
            <v>32.132303363205054</v>
          </cell>
          <cell r="J1575">
            <v>16198638.052315999</v>
          </cell>
          <cell r="K1575">
            <v>1.2678086636537276</v>
          </cell>
          <cell r="L1575">
            <v>24.285402685788892</v>
          </cell>
          <cell r="M1575">
            <v>37585580.04451602</v>
          </cell>
          <cell r="N1575">
            <v>1.3146725609221921</v>
          </cell>
          <cell r="O1575">
            <v>14.90791130400828</v>
          </cell>
          <cell r="Q1575">
            <v>105328.17548666666</v>
          </cell>
        </row>
        <row r="1576">
          <cell r="D1576">
            <v>40656</v>
          </cell>
          <cell r="E1576" t="str">
            <v/>
          </cell>
          <cell r="F1576">
            <v>129774.00372800046</v>
          </cell>
          <cell r="G1576">
            <v>2866220.8349400004</v>
          </cell>
          <cell r="H1576">
            <v>1.1831430345727354</v>
          </cell>
          <cell r="I1576">
            <v>31.972793953084743</v>
          </cell>
          <cell r="J1576">
            <v>16328412.056043999</v>
          </cell>
          <cell r="K1576">
            <v>1.2675166353085572</v>
          </cell>
          <cell r="L1576">
            <v>24.301226528838772</v>
          </cell>
          <cell r="M1576">
            <v>37545692.008744024</v>
          </cell>
          <cell r="N1576">
            <v>1.3130601921056457</v>
          </cell>
          <cell r="O1576">
            <v>15.000469497426117</v>
          </cell>
          <cell r="Q1576">
            <v>105328.17548666666</v>
          </cell>
        </row>
        <row r="1577">
          <cell r="D1577">
            <v>40657</v>
          </cell>
          <cell r="E1577" t="str">
            <v/>
          </cell>
          <cell r="F1577">
            <v>145470.07788999975</v>
          </cell>
          <cell r="G1577">
            <v>3011690.9128300003</v>
          </cell>
          <cell r="H1577">
            <v>1.1913917694681984</v>
          </cell>
          <cell r="I1577">
            <v>31.386938688259335</v>
          </cell>
          <cell r="J1577">
            <v>16473882.133933999</v>
          </cell>
          <cell r="K1577">
            <v>1.2684378927183075</v>
          </cell>
          <cell r="L1577">
            <v>24.251338620956876</v>
          </cell>
          <cell r="M1577">
            <v>37532354.473834023</v>
          </cell>
          <cell r="N1577">
            <v>1.3123767357013831</v>
          </cell>
          <cell r="O1577">
            <v>15.039853203841623</v>
          </cell>
          <cell r="Q1577">
            <v>105328.17548666666</v>
          </cell>
        </row>
        <row r="1578">
          <cell r="D1578">
            <v>40658</v>
          </cell>
          <cell r="E1578" t="str">
            <v/>
          </cell>
          <cell r="F1578">
            <v>132920.1608720012</v>
          </cell>
          <cell r="G1578">
            <v>3144611.0737020015</v>
          </cell>
          <cell r="H1578">
            <v>1.1942145809219202</v>
          </cell>
          <cell r="I1578">
            <v>31.188440317050457</v>
          </cell>
          <cell r="J1578">
            <v>16606802.294806</v>
          </cell>
          <cell r="K1578">
            <v>1.2683857965455987</v>
          </cell>
          <cell r="L1578">
            <v>24.254157284881295</v>
          </cell>
          <cell r="M1578">
            <v>37512130.329906017</v>
          </cell>
          <cell r="N1578">
            <v>1.3114527441379364</v>
          </cell>
          <cell r="O1578">
            <v>15.093239744698671</v>
          </cell>
          <cell r="Q1578">
            <v>105328.17548666666</v>
          </cell>
        </row>
        <row r="1579">
          <cell r="D1579">
            <v>40659</v>
          </cell>
          <cell r="E1579" t="str">
            <v/>
          </cell>
          <cell r="F1579">
            <v>100164.00172199847</v>
          </cell>
          <cell r="G1579">
            <v>3244775.0754240002</v>
          </cell>
          <cell r="H1579">
            <v>1.1848590444658345</v>
          </cell>
          <cell r="I1579">
            <v>31.850202633008749</v>
          </cell>
          <cell r="J1579">
            <v>16706966.296527999</v>
          </cell>
          <cell r="K1579">
            <v>1.2658526646989521</v>
          </cell>
          <cell r="L1579">
            <v>24.391566519017182</v>
          </cell>
          <cell r="M1579">
            <v>37438094.595328011</v>
          </cell>
          <cell r="N1579">
            <v>1.3086480746005671</v>
          </cell>
          <cell r="O1579">
            <v>15.256292653934944</v>
          </cell>
          <cell r="Q1579">
            <v>105328.17548666666</v>
          </cell>
        </row>
        <row r="1580">
          <cell r="D1580">
            <v>40660</v>
          </cell>
          <cell r="E1580" t="str">
            <v/>
          </cell>
          <cell r="F1580">
            <v>130243.33241200038</v>
          </cell>
          <cell r="G1580">
            <v>3375018.4078360004</v>
          </cell>
          <cell r="H1580">
            <v>1.1867734458908139</v>
          </cell>
          <cell r="I1580">
            <v>31.713881234093044</v>
          </cell>
          <cell r="J1580">
            <v>16837209.628939997</v>
          </cell>
          <cell r="K1580">
            <v>1.265620649473318</v>
          </cell>
          <cell r="L1580">
            <v>24.404186871657785</v>
          </cell>
          <cell r="M1580">
            <v>37406915.856440008</v>
          </cell>
          <cell r="N1580">
            <v>1.30734215013193</v>
          </cell>
          <cell r="O1580">
            <v>15.332731598616089</v>
          </cell>
          <cell r="Q1580">
            <v>105328.17548666666</v>
          </cell>
        </row>
        <row r="1581">
          <cell r="D1581">
            <v>40661</v>
          </cell>
          <cell r="E1581" t="str">
            <v/>
          </cell>
          <cell r="F1581">
            <v>95553.607044000993</v>
          </cell>
          <cell r="G1581">
            <v>3470572.0148800015</v>
          </cell>
          <cell r="H1581">
            <v>1.1767886413936715</v>
          </cell>
          <cell r="I1581">
            <v>32.430022840535791</v>
          </cell>
          <cell r="J1581">
            <v>16932763.235983998</v>
          </cell>
          <cell r="K1581">
            <v>1.2628052020675991</v>
          </cell>
          <cell r="L1581">
            <v>24.557797338044807</v>
          </cell>
          <cell r="M1581">
            <v>37362428.441784002</v>
          </cell>
          <cell r="N1581">
            <v>1.3055716063436382</v>
          </cell>
          <cell r="O1581">
            <v>15.436893148958841</v>
          </cell>
          <cell r="Q1581">
            <v>105328.17548666666</v>
          </cell>
        </row>
        <row r="1582">
          <cell r="D1582">
            <v>40662</v>
          </cell>
          <cell r="E1582" t="str">
            <v/>
          </cell>
          <cell r="F1582">
            <v>91649.209693999117</v>
          </cell>
          <cell r="G1582">
            <v>3562221.2245740006</v>
          </cell>
          <cell r="H1582">
            <v>1.1662142069102142</v>
          </cell>
          <cell r="I1582">
            <v>33.202351286454558</v>
          </cell>
          <cell r="J1582">
            <v>17024412.445677996</v>
          </cell>
          <cell r="K1582">
            <v>1.2597447300754054</v>
          </cell>
          <cell r="L1582">
            <v>24.725754715044335</v>
          </cell>
          <cell r="M1582">
            <v>37307865.429578014</v>
          </cell>
          <cell r="N1582">
            <v>1.3034496296898224</v>
          </cell>
          <cell r="O1582">
            <v>15.562532230721704</v>
          </cell>
          <cell r="Q1582">
            <v>105328.17548666666</v>
          </cell>
        </row>
        <row r="1583">
          <cell r="D1583">
            <v>40663</v>
          </cell>
          <cell r="E1583" t="str">
            <v>*</v>
          </cell>
          <cell r="F1583">
            <v>101245.44839000056</v>
          </cell>
          <cell r="G1583">
            <v>3663466.6729640011</v>
          </cell>
          <cell r="H1583">
            <v>1.1593816678323188</v>
          </cell>
          <cell r="I1583">
            <v>33.709003806215229</v>
          </cell>
          <cell r="J1583">
            <v>17125657.894067995</v>
          </cell>
          <cell r="K1583">
            <v>1.2574361904706579</v>
          </cell>
          <cell r="L1583">
            <v>24.853123028170931</v>
          </cell>
          <cell r="M1583">
            <v>37266307.156168014</v>
          </cell>
          <cell r="N1583">
            <v>1.3017826341327436</v>
          </cell>
          <cell r="O1583">
            <v>15.661848814655588</v>
          </cell>
          <cell r="Q1583">
            <v>105328.17548666666</v>
          </cell>
        </row>
        <row r="1584">
          <cell r="D1584">
            <v>40664</v>
          </cell>
          <cell r="E1584" t="str">
            <v/>
          </cell>
          <cell r="F1584">
            <v>110384.48056599987</v>
          </cell>
          <cell r="G1584">
            <v>110384.48056599987</v>
          </cell>
          <cell r="H1584">
            <v>1.0862696153261189</v>
          </cell>
          <cell r="I1584">
            <v>40.636566142086338</v>
          </cell>
          <cell r="J1584">
            <v>17236042.374633994</v>
          </cell>
          <cell r="K1584">
            <v>1.2561685394606978</v>
          </cell>
          <cell r="L1584">
            <v>24.055713348029407</v>
          </cell>
          <cell r="M1584">
            <v>37253034.629534014</v>
          </cell>
          <cell r="N1584">
            <v>1.3011524332036415</v>
          </cell>
          <cell r="O1584">
            <v>17.033361737252296</v>
          </cell>
          <cell r="Q1584">
            <v>101617.93997419355</v>
          </cell>
        </row>
        <row r="1585">
          <cell r="D1585">
            <v>40665</v>
          </cell>
          <cell r="E1585" t="str">
            <v/>
          </cell>
          <cell r="F1585">
            <v>104899.29348999966</v>
          </cell>
          <cell r="G1585">
            <v>215283.77405599953</v>
          </cell>
          <cell r="H1585">
            <v>1.0592803500576378</v>
          </cell>
          <cell r="I1585">
            <v>43.489348702195649</v>
          </cell>
          <cell r="J1585">
            <v>17340941.668123994</v>
          </cell>
          <cell r="K1585">
            <v>1.2545227033187052</v>
          </cell>
          <cell r="L1585">
            <v>24.158990601403683</v>
          </cell>
          <cell r="M1585">
            <v>37220463.902424008</v>
          </cell>
          <cell r="N1585">
            <v>1.2998484434700943</v>
          </cell>
          <cell r="O1585">
            <v>17.111162421872539</v>
          </cell>
          <cell r="Q1585">
            <v>101617.93997419355</v>
          </cell>
        </row>
        <row r="1586">
          <cell r="D1586">
            <v>40666</v>
          </cell>
          <cell r="E1586" t="str">
            <v/>
          </cell>
          <cell r="F1586">
            <v>121604.38100599981</v>
          </cell>
          <cell r="G1586">
            <v>336888.15506199934</v>
          </cell>
          <cell r="H1586">
            <v>1.1050809701107043</v>
          </cell>
          <cell r="I1586">
            <v>38.717006840458026</v>
          </cell>
          <cell r="J1586">
            <v>17462546.049129993</v>
          </cell>
          <cell r="K1586">
            <v>1.254100591821155</v>
          </cell>
          <cell r="L1586">
            <v>24.18553897121587</v>
          </cell>
          <cell r="M1586">
            <v>37204670.762930006</v>
          </cell>
          <cell r="N1586">
            <v>1.2991306353629601</v>
          </cell>
          <cell r="O1586">
            <v>17.154119664808533</v>
          </cell>
          <cell r="Q1586">
            <v>101617.93997419355</v>
          </cell>
        </row>
        <row r="1587">
          <cell r="D1587">
            <v>40667</v>
          </cell>
          <cell r="E1587" t="str">
            <v/>
          </cell>
          <cell r="F1587">
            <v>104131.942440001</v>
          </cell>
          <cell r="G1587">
            <v>441020.09750200034</v>
          </cell>
          <cell r="H1587">
            <v>1.0849956651699491</v>
          </cell>
          <cell r="I1587">
            <v>40.768645433331741</v>
          </cell>
          <cell r="J1587">
            <v>17566677.991569992</v>
          </cell>
          <cell r="K1587">
            <v>1.2524388767478349</v>
          </cell>
          <cell r="L1587">
            <v>24.29029200513191</v>
          </cell>
          <cell r="M1587">
            <v>37185282.963870019</v>
          </cell>
          <cell r="N1587">
            <v>1.2982875069454951</v>
          </cell>
          <cell r="O1587">
            <v>17.204695036765173</v>
          </cell>
          <cell r="Q1587">
            <v>101617.93997419355</v>
          </cell>
        </row>
        <row r="1588">
          <cell r="D1588">
            <v>40668</v>
          </cell>
          <cell r="E1588" t="str">
            <v/>
          </cell>
          <cell r="F1588">
            <v>103730.74666000014</v>
          </cell>
          <cell r="G1588">
            <v>544750.84416200046</v>
          </cell>
          <cell r="H1588">
            <v>1.0721548661591507</v>
          </cell>
          <cell r="I1588">
            <v>42.114353447399758</v>
          </cell>
          <cell r="J1588">
            <v>17670408.738229994</v>
          </cell>
          <cell r="K1588">
            <v>1.2507726686480445</v>
          </cell>
          <cell r="L1588">
            <v>24.395714397624101</v>
          </cell>
          <cell r="M1588">
            <v>37156829.789030023</v>
          </cell>
          <cell r="N1588">
            <v>1.2971281260861438</v>
          </cell>
          <cell r="O1588">
            <v>17.274450042136113</v>
          </cell>
          <cell r="Q1588">
            <v>101617.93997419355</v>
          </cell>
        </row>
        <row r="1589">
          <cell r="D1589">
            <v>40669</v>
          </cell>
          <cell r="E1589" t="str">
            <v/>
          </cell>
          <cell r="F1589">
            <v>96217.411889999988</v>
          </cell>
          <cell r="G1589">
            <v>640968.25605200045</v>
          </cell>
          <cell r="H1589">
            <v>1.0512714851576699</v>
          </cell>
          <cell r="I1589">
            <v>44.35730593407898</v>
          </cell>
          <cell r="J1589">
            <v>17766626.150119994</v>
          </cell>
          <cell r="K1589">
            <v>1.2486022371650956</v>
          </cell>
          <cell r="L1589">
            <v>24.53362050750124</v>
          </cell>
          <cell r="M1589">
            <v>37126674.087020017</v>
          </cell>
          <cell r="N1589">
            <v>1.2959096149832245</v>
          </cell>
          <cell r="O1589">
            <v>17.348024175911803</v>
          </cell>
          <cell r="Q1589">
            <v>101617.93997419355</v>
          </cell>
        </row>
        <row r="1590">
          <cell r="D1590">
            <v>40670</v>
          </cell>
          <cell r="E1590" t="str">
            <v/>
          </cell>
          <cell r="F1590">
            <v>108279.35772999949</v>
          </cell>
          <cell r="G1590">
            <v>749247.61378199991</v>
          </cell>
          <cell r="H1590">
            <v>1.0533117816067792</v>
          </cell>
          <cell r="I1590">
            <v>44.135288928121994</v>
          </cell>
          <cell r="J1590">
            <v>17874905.507849995</v>
          </cell>
          <cell r="K1590">
            <v>1.2473042642414394</v>
          </cell>
          <cell r="L1590">
            <v>24.616406609250973</v>
          </cell>
          <cell r="M1590">
            <v>37119604.604450025</v>
          </cell>
          <cell r="N1590">
            <v>1.2954971388999961</v>
          </cell>
          <cell r="O1590">
            <v>17.372990454943981</v>
          </cell>
          <cell r="Q1590">
            <v>101617.93997419355</v>
          </cell>
        </row>
        <row r="1591">
          <cell r="D1591">
            <v>40671</v>
          </cell>
          <cell r="E1591" t="str">
            <v/>
          </cell>
          <cell r="F1591">
            <v>92436.10205999999</v>
          </cell>
          <cell r="G1591">
            <v>841683.71584199986</v>
          </cell>
          <cell r="H1591">
            <v>1.0353532506855458</v>
          </cell>
          <cell r="I1591">
            <v>46.110040000153973</v>
          </cell>
          <cell r="J1591">
            <v>17967341.609909996</v>
          </cell>
          <cell r="K1591">
            <v>1.2449268167237681</v>
          </cell>
          <cell r="L1591">
            <v>24.768655042837718</v>
          </cell>
          <cell r="M1591">
            <v>37102025.395910025</v>
          </cell>
          <cell r="N1591">
            <v>1.2947180192909156</v>
          </cell>
          <cell r="O1591">
            <v>17.420232937719369</v>
          </cell>
          <cell r="Q1591">
            <v>101617.93997419355</v>
          </cell>
        </row>
        <row r="1592">
          <cell r="D1592">
            <v>40672</v>
          </cell>
          <cell r="E1592" t="str">
            <v/>
          </cell>
          <cell r="F1592">
            <v>141936.02977800023</v>
          </cell>
          <cell r="G1592">
            <v>983619.74562000006</v>
          </cell>
          <cell r="H1592">
            <v>1.0755097266724924</v>
          </cell>
          <cell r="I1592">
            <v>41.760256377677372</v>
          </cell>
          <cell r="J1592">
            <v>18109277.639687996</v>
          </cell>
          <cell r="K1592">
            <v>1.2459884006778572</v>
          </cell>
          <cell r="L1592">
            <v>24.700574705054045</v>
          </cell>
          <cell r="M1592">
            <v>37096620.526888028</v>
          </cell>
          <cell r="N1592">
            <v>1.2943638822424146</v>
          </cell>
          <cell r="O1592">
            <v>17.441742671819593</v>
          </cell>
          <cell r="Q1592">
            <v>101617.93997419355</v>
          </cell>
        </row>
        <row r="1593">
          <cell r="D1593">
            <v>40673</v>
          </cell>
          <cell r="E1593" t="str">
            <v/>
          </cell>
          <cell r="F1593">
            <v>101510.62093999975</v>
          </cell>
          <cell r="G1593">
            <v>1085130.3665599998</v>
          </cell>
          <cell r="H1593">
            <v>1.067853143682675</v>
          </cell>
          <cell r="I1593">
            <v>42.570950386570217</v>
          </cell>
          <cell r="J1593">
            <v>18210788.260627996</v>
          </cell>
          <cell r="K1593">
            <v>1.244273130405096</v>
          </cell>
          <cell r="L1593">
            <v>24.810655268578998</v>
          </cell>
          <cell r="M1593">
            <v>37069126.392028034</v>
          </cell>
          <cell r="N1593">
            <v>1.2932392024113863</v>
          </cell>
          <cell r="O1593">
            <v>17.510204947458561</v>
          </cell>
          <cell r="Q1593">
            <v>101617.93997419355</v>
          </cell>
        </row>
        <row r="1594">
          <cell r="D1594">
            <v>40674</v>
          </cell>
          <cell r="E1594" t="str">
            <v/>
          </cell>
          <cell r="F1594">
            <v>84740.268029999177</v>
          </cell>
          <cell r="G1594">
            <v>1169870.634589999</v>
          </cell>
          <cell r="H1594">
            <v>1.0465856314232185</v>
          </cell>
          <cell r="I1594">
            <v>44.869500863544417</v>
          </cell>
          <cell r="J1594">
            <v>18295528.528657995</v>
          </cell>
          <cell r="K1594">
            <v>1.2414435619663355</v>
          </cell>
          <cell r="L1594">
            <v>24.993152079604219</v>
          </cell>
          <cell r="M1594">
            <v>36999922.538758025</v>
          </cell>
          <cell r="N1594">
            <v>1.2906598595314656</v>
          </cell>
          <cell r="O1594">
            <v>17.668085893709183</v>
          </cell>
          <cell r="Q1594">
            <v>101617.93997419355</v>
          </cell>
        </row>
        <row r="1595">
          <cell r="D1595">
            <v>40675</v>
          </cell>
          <cell r="E1595" t="str">
            <v/>
          </cell>
          <cell r="F1595">
            <v>66338.13506000115</v>
          </cell>
          <cell r="G1595">
            <v>1236208.7696500001</v>
          </cell>
          <cell r="H1595">
            <v>1.013771756217408</v>
          </cell>
          <cell r="I1595">
            <v>48.541637801826894</v>
          </cell>
          <cell r="J1595">
            <v>18361866.663717996</v>
          </cell>
          <cell r="K1595">
            <v>1.2374126215028312</v>
          </cell>
          <cell r="L1595">
            <v>25.25508336073856</v>
          </cell>
          <cell r="M1595">
            <v>36854051.166718021</v>
          </cell>
          <cell r="N1595">
            <v>1.2854071422873383</v>
          </cell>
          <cell r="O1595">
            <v>17.993368125078788</v>
          </cell>
          <cell r="Q1595">
            <v>101617.93997419355</v>
          </cell>
        </row>
        <row r="1596">
          <cell r="D1596">
            <v>40676</v>
          </cell>
          <cell r="E1596" t="str">
            <v/>
          </cell>
          <cell r="F1596">
            <v>85301.243469999958</v>
          </cell>
          <cell r="G1596">
            <v>1321510.01312</v>
          </cell>
          <cell r="H1596">
            <v>1.0003609246522998</v>
          </cell>
          <cell r="I1596">
            <v>50.082239462167891</v>
          </cell>
          <cell r="J1596">
            <v>18447167.907187995</v>
          </cell>
          <cell r="K1596">
            <v>1.2347057525333864</v>
          </cell>
          <cell r="L1596">
            <v>25.432266908606472</v>
          </cell>
          <cell r="M1596">
            <v>36742330.870288014</v>
          </cell>
          <cell r="N1596">
            <v>1.2813467473425564</v>
          </cell>
          <cell r="O1596">
            <v>18.248299800732347</v>
          </cell>
          <cell r="Q1596">
            <v>101617.93997419355</v>
          </cell>
        </row>
        <row r="1597">
          <cell r="D1597">
            <v>40677</v>
          </cell>
          <cell r="E1597" t="str">
            <v/>
          </cell>
          <cell r="F1597">
            <v>84800.616330000252</v>
          </cell>
          <cell r="G1597">
            <v>1406310.6294500004</v>
          </cell>
          <cell r="H1597">
            <v>0.9885140288411538</v>
          </cell>
          <cell r="I1597">
            <v>51.460423911610697</v>
          </cell>
          <cell r="J1597">
            <v>18531968.523517996</v>
          </cell>
          <cell r="K1597">
            <v>1.2320021746983996</v>
          </cell>
          <cell r="L1597">
            <v>25.610273602674592</v>
          </cell>
          <cell r="M1597">
            <v>36650234.971118018</v>
          </cell>
          <cell r="N1597">
            <v>1.2779716810632231</v>
          </cell>
          <cell r="O1597">
            <v>18.462534153990607</v>
          </cell>
          <cell r="Q1597">
            <v>101617.93997419355</v>
          </cell>
        </row>
        <row r="1598">
          <cell r="D1598">
            <v>40678</v>
          </cell>
          <cell r="E1598" t="str">
            <v/>
          </cell>
          <cell r="F1598">
            <v>97257.13478800001</v>
          </cell>
          <cell r="G1598">
            <v>1503567.7642380004</v>
          </cell>
          <cell r="H1598">
            <v>0.98641884469077024</v>
          </cell>
          <cell r="I1598">
            <v>51.705745149279579</v>
          </cell>
          <cell r="J1598">
            <v>18629225.658305995</v>
          </cell>
          <cell r="K1598">
            <v>1.2301574305197518</v>
          </cell>
          <cell r="L1598">
            <v>25.732330910805</v>
          </cell>
          <cell r="M1598">
            <v>36580930.646406017</v>
          </cell>
          <cell r="N1598">
            <v>1.2753921042137657</v>
          </cell>
          <cell r="O1598">
            <v>18.627709602558106</v>
          </cell>
          <cell r="Q1598">
            <v>101617.93997419355</v>
          </cell>
        </row>
        <row r="1599">
          <cell r="D1599">
            <v>40679</v>
          </cell>
          <cell r="E1599" t="str">
            <v/>
          </cell>
          <cell r="F1599">
            <v>113426.10380999879</v>
          </cell>
          <cell r="G1599">
            <v>1616993.8680479992</v>
          </cell>
          <cell r="H1599">
            <v>0.99453026482002349</v>
          </cell>
          <cell r="I1599">
            <v>50.758600113559616</v>
          </cell>
          <cell r="J1599">
            <v>18742651.762115993</v>
          </cell>
          <cell r="K1599">
            <v>1.2293978593359325</v>
          </cell>
          <cell r="L1599">
            <v>25.782728913400131</v>
          </cell>
          <cell r="M1599">
            <v>36545851.77871602</v>
          </cell>
          <cell r="N1599">
            <v>1.2740063026654285</v>
          </cell>
          <cell r="O1599">
            <v>18.716960913181534</v>
          </cell>
          <cell r="Q1599">
            <v>101617.93997419355</v>
          </cell>
        </row>
        <row r="1600">
          <cell r="D1600">
            <v>40680</v>
          </cell>
          <cell r="E1600" t="str">
            <v/>
          </cell>
          <cell r="F1600">
            <v>77555.096815999699</v>
          </cell>
          <cell r="G1600">
            <v>1694548.9648639988</v>
          </cell>
          <cell r="H1600">
            <v>0.98092276717740023</v>
          </cell>
          <cell r="I1600">
            <v>52.35142227654628</v>
          </cell>
          <cell r="J1600">
            <v>18820206.858931992</v>
          </cell>
          <cell r="K1600">
            <v>1.2263110181487584</v>
          </cell>
          <cell r="L1600">
            <v>25.988390904749391</v>
          </cell>
          <cell r="M1600">
            <v>36493287.583832018</v>
          </cell>
          <cell r="N1600">
            <v>1.272011385938786</v>
          </cell>
          <cell r="O1600">
            <v>18.846076810425849</v>
          </cell>
          <cell r="Q1600">
            <v>101617.93997419355</v>
          </cell>
        </row>
        <row r="1601">
          <cell r="D1601">
            <v>40681</v>
          </cell>
          <cell r="E1601" t="str">
            <v/>
          </cell>
          <cell r="F1601">
            <v>76535.41614000035</v>
          </cell>
          <cell r="G1601">
            <v>1771084.3810039992</v>
          </cell>
          <cell r="H1601">
            <v>0.968269743978593</v>
          </cell>
          <cell r="I1601">
            <v>53.849083543169954</v>
          </cell>
          <cell r="J1601">
            <v>18896742.275071993</v>
          </cell>
          <cell r="K1601">
            <v>1.2231987815798713</v>
          </cell>
          <cell r="L1601">
            <v>26.197126315455964</v>
          </cell>
          <cell r="M1601">
            <v>36439681.850272015</v>
          </cell>
          <cell r="N1601">
            <v>1.2699806795207176</v>
          </cell>
          <cell r="O1601">
            <v>18.978281272973231</v>
          </cell>
          <cell r="Q1601">
            <v>101617.93997419355</v>
          </cell>
        </row>
        <row r="1602">
          <cell r="D1602">
            <v>40682</v>
          </cell>
          <cell r="E1602" t="str">
            <v/>
          </cell>
          <cell r="F1602">
            <v>87973.180908000169</v>
          </cell>
          <cell r="G1602">
            <v>1859057.5619119992</v>
          </cell>
          <cell r="H1602">
            <v>0.96287264691964825</v>
          </cell>
          <cell r="I1602">
            <v>54.49231628242164</v>
          </cell>
          <cell r="J1602">
            <v>18984715.455979995</v>
          </cell>
          <cell r="K1602">
            <v>1.2208627567428412</v>
          </cell>
          <cell r="L1602">
            <v>26.354715596021428</v>
          </cell>
          <cell r="M1602">
            <v>36408749.246380009</v>
          </cell>
          <cell r="N1602">
            <v>1.2687405853622968</v>
          </cell>
          <cell r="O1602">
            <v>19.059399018437094</v>
          </cell>
          <cell r="Q1602">
            <v>101617.93997419355</v>
          </cell>
        </row>
        <row r="1603">
          <cell r="D1603">
            <v>40683</v>
          </cell>
          <cell r="E1603" t="str">
            <v/>
          </cell>
          <cell r="F1603">
            <v>66880.159469999751</v>
          </cell>
          <cell r="G1603">
            <v>1925937.7213819991</v>
          </cell>
          <cell r="H1603">
            <v>0.94763666822566095</v>
          </cell>
          <cell r="I1603">
            <v>56.320775947688936</v>
          </cell>
          <cell r="J1603">
            <v>19051595.615449995</v>
          </cell>
          <cell r="K1603">
            <v>1.2172094282123922</v>
          </cell>
          <cell r="L1603">
            <v>26.602746327719096</v>
          </cell>
          <cell r="M1603">
            <v>36353699.372450009</v>
          </cell>
          <cell r="N1603">
            <v>1.2666604974491995</v>
          </cell>
          <cell r="O1603">
            <v>19.196119182830973</v>
          </cell>
          <cell r="Q1603">
            <v>101617.93997419355</v>
          </cell>
        </row>
        <row r="1604">
          <cell r="D1604">
            <v>40684</v>
          </cell>
          <cell r="E1604" t="str">
            <v/>
          </cell>
          <cell r="F1604">
            <v>82141.972086000402</v>
          </cell>
          <cell r="G1604">
            <v>2008079.6934679996</v>
          </cell>
          <cell r="H1604">
            <v>0.94100355282127546</v>
          </cell>
          <cell r="I1604">
            <v>57.121987493840464</v>
          </cell>
          <cell r="J1604">
            <v>19133737.587535996</v>
          </cell>
          <cell r="K1604">
            <v>1.2145720211649129</v>
          </cell>
          <cell r="L1604">
            <v>26.783002229005181</v>
          </cell>
          <cell r="M1604">
            <v>36325207.509236008</v>
          </cell>
          <cell r="N1604">
            <v>1.2655061749331389</v>
          </cell>
          <cell r="O1604">
            <v>19.272346242494219</v>
          </cell>
          <cell r="Q1604">
            <v>101617.93997419355</v>
          </cell>
        </row>
        <row r="1605">
          <cell r="D1605">
            <v>40685</v>
          </cell>
          <cell r="E1605" t="str">
            <v/>
          </cell>
          <cell r="F1605">
            <v>72805.055580000771</v>
          </cell>
          <cell r="G1605">
            <v>2080884.7490480004</v>
          </cell>
          <cell r="H1605">
            <v>0.93079696789064348</v>
          </cell>
          <cell r="I1605">
            <v>58.360024261477484</v>
          </cell>
          <cell r="J1605">
            <v>19206542.643115997</v>
          </cell>
          <cell r="K1605">
            <v>1.2113795308191904</v>
          </cell>
          <cell r="L1605">
            <v>27.002543301227931</v>
          </cell>
          <cell r="M1605">
            <v>36290354.833616011</v>
          </cell>
          <cell r="N1605">
            <v>1.2641305759277743</v>
          </cell>
          <cell r="O1605">
            <v>19.363517934987552</v>
          </cell>
          <cell r="Q1605">
            <v>101617.93997419355</v>
          </cell>
        </row>
        <row r="1606">
          <cell r="D1606">
            <v>40686</v>
          </cell>
          <cell r="E1606" t="str">
            <v/>
          </cell>
          <cell r="F1606">
            <v>70613.964537998734</v>
          </cell>
          <cell r="G1606">
            <v>2151498.7135859993</v>
          </cell>
          <cell r="H1606">
            <v>0.92054043167556798</v>
          </cell>
          <cell r="I1606">
            <v>59.609427173364125</v>
          </cell>
          <cell r="J1606">
            <v>19277156.607653998</v>
          </cell>
          <cell r="K1606">
            <v>1.2080903876066666</v>
          </cell>
          <cell r="L1606">
            <v>27.230278602441782</v>
          </cell>
          <cell r="M1606">
            <v>36252862.533154011</v>
          </cell>
          <cell r="N1606">
            <v>1.2626633916823011</v>
          </cell>
          <cell r="O1606">
            <v>19.461158918639864</v>
          </cell>
          <cell r="Q1606">
            <v>101617.93997419355</v>
          </cell>
        </row>
        <row r="1607">
          <cell r="D1607">
            <v>40687</v>
          </cell>
          <cell r="E1607" t="str">
            <v/>
          </cell>
          <cell r="F1607">
            <v>70851.247064001174</v>
          </cell>
          <cell r="G1607">
            <v>2222349.9606500007</v>
          </cell>
          <cell r="H1607">
            <v>0.91123590037939317</v>
          </cell>
          <cell r="I1607">
            <v>60.746443543281913</v>
          </cell>
          <cell r="J1607">
            <v>19348007.854718</v>
          </cell>
          <cell r="K1607">
            <v>1.2048576484009068</v>
          </cell>
          <cell r="L1607">
            <v>27.455643292579566</v>
          </cell>
          <cell r="M1607">
            <v>36212875.09121801</v>
          </cell>
          <cell r="N1607">
            <v>1.2611096888803028</v>
          </cell>
          <cell r="O1607">
            <v>19.565008033794019</v>
          </cell>
          <cell r="Q1607">
            <v>101617.93997419355</v>
          </cell>
        </row>
        <row r="1608">
          <cell r="D1608">
            <v>40688</v>
          </cell>
          <cell r="E1608" t="str">
            <v/>
          </cell>
          <cell r="F1608">
            <v>61533.864903998576</v>
          </cell>
          <cell r="G1608">
            <v>2283883.8255539993</v>
          </cell>
          <cell r="H1608">
            <v>0.89900811850112494</v>
          </cell>
          <cell r="I1608">
            <v>62.244215369090142</v>
          </cell>
          <cell r="J1608">
            <v>19409541.719621997</v>
          </cell>
          <cell r="K1608">
            <v>1.2010889934318776</v>
          </cell>
          <cell r="L1608">
            <v>27.720294492456443</v>
          </cell>
          <cell r="M1608">
            <v>36159748.594622016</v>
          </cell>
          <cell r="N1608">
            <v>1.2590988747496337</v>
          </cell>
          <cell r="O1608">
            <v>19.700099934549854</v>
          </cell>
          <cell r="Q1608">
            <v>101617.93997419355</v>
          </cell>
        </row>
        <row r="1609">
          <cell r="D1609">
            <v>40689</v>
          </cell>
          <cell r="E1609" t="str">
            <v/>
          </cell>
          <cell r="F1609">
            <v>54971.169560001224</v>
          </cell>
          <cell r="G1609">
            <v>2338854.9951140005</v>
          </cell>
          <cell r="H1609">
            <v>0.88523701005337574</v>
          </cell>
          <cell r="I1609">
            <v>63.933227850037923</v>
          </cell>
          <cell r="J1609">
            <v>19464512.889181998</v>
          </cell>
          <cell r="K1609">
            <v>1.1969638680181673</v>
          </cell>
          <cell r="L1609">
            <v>28.012362555187163</v>
          </cell>
          <cell r="M1609">
            <v>36112653.686582014</v>
          </cell>
          <cell r="N1609">
            <v>1.2572985695952028</v>
          </cell>
          <cell r="O1609">
            <v>19.821711274623077</v>
          </cell>
          <cell r="Q1609">
            <v>101617.93997419355</v>
          </cell>
        </row>
        <row r="1610">
          <cell r="D1610">
            <v>40690</v>
          </cell>
          <cell r="E1610" t="str">
            <v/>
          </cell>
          <cell r="F1610">
            <v>48496.788927998976</v>
          </cell>
          <cell r="G1610">
            <v>2387351.7840419994</v>
          </cell>
          <cell r="H1610">
            <v>0.87012624413026751</v>
          </cell>
          <cell r="I1610">
            <v>65.785358907712094</v>
          </cell>
          <cell r="J1610">
            <v>19513009.678109996</v>
          </cell>
          <cell r="K1610">
            <v>1.1924943105277146</v>
          </cell>
          <cell r="L1610">
            <v>28.331638346303166</v>
          </cell>
          <cell r="M1610">
            <v>36057951.394610018</v>
          </cell>
          <cell r="N1610">
            <v>1.2552338988054279</v>
          </cell>
          <cell r="O1610">
            <v>19.96195296166977</v>
          </cell>
          <cell r="Q1610">
            <v>101617.93997419355</v>
          </cell>
        </row>
        <row r="1611">
          <cell r="D1611">
            <v>40691</v>
          </cell>
          <cell r="E1611" t="str">
            <v/>
          </cell>
          <cell r="F1611">
            <v>63973.294958001286</v>
          </cell>
          <cell r="G1611">
            <v>2451325.0790000008</v>
          </cell>
          <cell r="H1611">
            <v>0.8615341373012797</v>
          </cell>
          <cell r="I1611">
            <v>66.836226533983194</v>
          </cell>
          <cell r="J1611">
            <v>19576982.973067999</v>
          </cell>
          <cell r="K1611">
            <v>1.1890198986607816</v>
          </cell>
          <cell r="L1611">
            <v>28.581860391703749</v>
          </cell>
          <cell r="M1611">
            <v>36008667.661968023</v>
          </cell>
          <cell r="N1611">
            <v>1.2533583592399147</v>
          </cell>
          <cell r="O1611">
            <v>20.090065415523696</v>
          </cell>
          <cell r="Q1611">
            <v>101617.93997419355</v>
          </cell>
        </row>
        <row r="1612">
          <cell r="D1612">
            <v>40692</v>
          </cell>
          <cell r="E1612" t="str">
            <v/>
          </cell>
          <cell r="F1612">
            <v>56605.074955998425</v>
          </cell>
          <cell r="G1612">
            <v>2507930.1539559993</v>
          </cell>
          <cell r="H1612">
            <v>0.85103427759287364</v>
          </cell>
          <cell r="I1612">
            <v>68.116595223410201</v>
          </cell>
          <cell r="J1612">
            <v>19633588.048023999</v>
          </cell>
          <cell r="K1612">
            <v>1.1851433424004076</v>
          </cell>
          <cell r="L1612">
            <v>28.863148889238733</v>
          </cell>
          <cell r="M1612">
            <v>35978037.362724014</v>
          </cell>
          <cell r="N1612">
            <v>1.2521324877544742</v>
          </cell>
          <cell r="O1612">
            <v>20.174171075797219</v>
          </cell>
          <cell r="Q1612">
            <v>101617.93997419355</v>
          </cell>
        </row>
        <row r="1613">
          <cell r="D1613">
            <v>40693</v>
          </cell>
          <cell r="E1613" t="str">
            <v/>
          </cell>
          <cell r="F1613">
            <v>85992.107276001145</v>
          </cell>
          <cell r="G1613">
            <v>2593922.2612320003</v>
          </cell>
          <cell r="H1613">
            <v>0.85087412120692552</v>
          </cell>
          <cell r="I1613">
            <v>68.136084505073242</v>
          </cell>
          <cell r="J1613">
            <v>19719580.155299999</v>
          </cell>
          <cell r="K1613">
            <v>1.1830771299296676</v>
          </cell>
          <cell r="L1613">
            <v>29.013984981300922</v>
          </cell>
          <cell r="M1613">
            <v>35966498.106000014</v>
          </cell>
          <cell r="N1613">
            <v>1.2515712638352083</v>
          </cell>
          <cell r="O1613">
            <v>20.212773827101739</v>
          </cell>
          <cell r="Q1613">
            <v>101617.93997419355</v>
          </cell>
        </row>
        <row r="1614">
          <cell r="D1614">
            <v>40694</v>
          </cell>
          <cell r="E1614" t="str">
            <v>*</v>
          </cell>
          <cell r="F1614">
            <v>68615.834925999327</v>
          </cell>
          <cell r="G1614">
            <v>2662538.0961579997</v>
          </cell>
          <cell r="H1614">
            <v>0.84520829397179265</v>
          </cell>
          <cell r="I1614">
            <v>68.824641962914242</v>
          </cell>
          <cell r="J1614">
            <v>19788195.990225997</v>
          </cell>
          <cell r="K1614">
            <v>1.1799997852617163</v>
          </cell>
          <cell r="L1614">
            <v>29.239808643005826</v>
          </cell>
          <cell r="M1614">
            <v>35928650.736726016</v>
          </cell>
          <cell r="N1614">
            <v>1.250094823439132</v>
          </cell>
          <cell r="O1614">
            <v>20.314621939128983</v>
          </cell>
          <cell r="Q1614">
            <v>101617.93997419355</v>
          </cell>
        </row>
        <row r="1615">
          <cell r="D1615">
            <v>40695</v>
          </cell>
          <cell r="E1615" t="str">
            <v/>
          </cell>
          <cell r="F1615">
            <v>74434.388849999872</v>
          </cell>
          <cell r="G1615">
            <v>74434.388849999872</v>
          </cell>
          <cell r="H1615">
            <v>1.1074922222679877</v>
          </cell>
          <cell r="I1615">
            <v>30.642873172579431</v>
          </cell>
          <cell r="J1615">
            <v>19862630.379075997</v>
          </cell>
          <cell r="K1615">
            <v>1.1797103477083559</v>
          </cell>
          <cell r="L1615">
            <v>28.210194372929685</v>
          </cell>
          <cell r="M1615">
            <v>35895019.73507601</v>
          </cell>
          <cell r="N1615">
            <v>1.248754716602871</v>
          </cell>
          <cell r="O1615">
            <v>21.197929602828424</v>
          </cell>
          <cell r="Q1615">
            <v>67209.852451666666</v>
          </cell>
        </row>
        <row r="1616">
          <cell r="D1616">
            <v>40696</v>
          </cell>
          <cell r="E1616" t="str">
            <v/>
          </cell>
          <cell r="F1616">
            <v>66655.214863999776</v>
          </cell>
          <cell r="G1616">
            <v>141089.60371399965</v>
          </cell>
          <cell r="H1616">
            <v>1.0496199483212889</v>
          </cell>
          <cell r="I1616">
            <v>36.193065840170156</v>
          </cell>
          <cell r="J1616">
            <v>19929285.593939997</v>
          </cell>
          <cell r="K1616">
            <v>1.1789630166935623</v>
          </cell>
          <cell r="L1616">
            <v>28.268862149333842</v>
          </cell>
          <cell r="M1616">
            <v>35856333.133040011</v>
          </cell>
          <cell r="N1616">
            <v>1.2472391186894574</v>
          </cell>
          <cell r="O1616">
            <v>21.30285385262134</v>
          </cell>
          <cell r="Q1616">
            <v>67209.852451666666</v>
          </cell>
        </row>
        <row r="1617">
          <cell r="D1617">
            <v>40697</v>
          </cell>
          <cell r="E1617" t="str">
            <v/>
          </cell>
          <cell r="F1617">
            <v>54021.756326000592</v>
          </cell>
          <cell r="G1617">
            <v>195111.36004000023</v>
          </cell>
          <cell r="H1617">
            <v>0.96767241172124641</v>
          </cell>
          <cell r="I1617">
            <v>45.143899431638623</v>
          </cell>
          <cell r="J1617">
            <v>19983307.350265998</v>
          </cell>
          <cell r="K1617">
            <v>1.1774772030793208</v>
          </cell>
          <cell r="L1617">
            <v>28.385787755295478</v>
          </cell>
          <cell r="M1617">
            <v>35815425.96296601</v>
          </cell>
          <cell r="N1617">
            <v>1.2456467026545768</v>
          </cell>
          <cell r="O1617">
            <v>21.413560001112899</v>
          </cell>
          <cell r="Q1617">
            <v>67209.852451666666</v>
          </cell>
        </row>
        <row r="1618">
          <cell r="D1618">
            <v>40698</v>
          </cell>
          <cell r="E1618" t="str">
            <v/>
          </cell>
          <cell r="F1618">
            <v>62639.681656000597</v>
          </cell>
          <cell r="G1618">
            <v>257751.04169600084</v>
          </cell>
          <cell r="H1618">
            <v>0.95875467767675915</v>
          </cell>
          <cell r="I1618">
            <v>46.188510965948424</v>
          </cell>
          <cell r="J1618">
            <v>20045947.031921998</v>
          </cell>
          <cell r="K1618">
            <v>1.1765089026215165</v>
          </cell>
          <cell r="L1618">
            <v>28.462191839817098</v>
          </cell>
          <cell r="M1618">
            <v>35804225.339422017</v>
          </cell>
          <cell r="N1618">
            <v>1.2450877615326037</v>
          </cell>
          <cell r="O1618">
            <v>21.452530954299519</v>
          </cell>
          <cell r="Q1618">
            <v>67209.852451666666</v>
          </cell>
        </row>
        <row r="1619">
          <cell r="D1619">
            <v>40699</v>
          </cell>
          <cell r="E1619" t="str">
            <v/>
          </cell>
          <cell r="F1619">
            <v>62140.955225999845</v>
          </cell>
          <cell r="G1619">
            <v>319891.99692200066</v>
          </cell>
          <cell r="H1619">
            <v>0.9519199499866422</v>
          </cell>
          <cell r="I1619">
            <v>46.997563045485592</v>
          </cell>
          <cell r="J1619">
            <v>20108087.987147998</v>
          </cell>
          <cell r="K1619">
            <v>1.1755190556877313</v>
          </cell>
          <cell r="L1619">
            <v>28.540462556940216</v>
          </cell>
          <cell r="M1619">
            <v>35771313.530648008</v>
          </cell>
          <cell r="N1619">
            <v>1.2437740712028804</v>
          </cell>
          <cell r="O1619">
            <v>21.544356452941283</v>
          </cell>
          <cell r="Q1619">
            <v>67209.852451666666</v>
          </cell>
        </row>
        <row r="1620">
          <cell r="D1620">
            <v>40700</v>
          </cell>
          <cell r="E1620" t="str">
            <v/>
          </cell>
          <cell r="F1620">
            <v>59806.235627998802</v>
          </cell>
          <cell r="G1620">
            <v>379698.23254999949</v>
          </cell>
          <cell r="H1620">
            <v>0.94157383850593412</v>
          </cell>
          <cell r="I1620">
            <v>48.235673287123817</v>
          </cell>
          <cell r="J1620">
            <v>20167894.222775996</v>
          </cell>
          <cell r="K1620">
            <v>1.1744010031434391</v>
          </cell>
          <cell r="L1620">
            <v>28.629073505313208</v>
          </cell>
          <cell r="M1620">
            <v>35751211.357476011</v>
          </cell>
          <cell r="N1620">
            <v>1.2429060705995243</v>
          </cell>
          <cell r="O1620">
            <v>21.60520700659173</v>
          </cell>
          <cell r="Q1620">
            <v>67209.852451666666</v>
          </cell>
        </row>
        <row r="1621">
          <cell r="D1621">
            <v>40701</v>
          </cell>
          <cell r="E1621" t="str">
            <v/>
          </cell>
          <cell r="F1621">
            <v>74306.631068001821</v>
          </cell>
          <cell r="G1621">
            <v>454004.86361800134</v>
          </cell>
          <cell r="H1621">
            <v>0.96500491064693794</v>
          </cell>
          <cell r="I1621">
            <v>45.455035999927063</v>
          </cell>
          <cell r="J1621">
            <v>20242200.853843998</v>
          </cell>
          <cell r="K1621">
            <v>1.1741327518501177</v>
          </cell>
          <cell r="L1621">
            <v>28.650365663469156</v>
          </cell>
          <cell r="M1621">
            <v>35754953.404544011</v>
          </cell>
          <cell r="N1621">
            <v>1.2428671477875113</v>
          </cell>
          <cell r="O1621">
            <v>21.60793898862017</v>
          </cell>
          <cell r="Q1621">
            <v>67209.852451666666</v>
          </cell>
        </row>
        <row r="1622">
          <cell r="D1622">
            <v>40702</v>
          </cell>
          <cell r="E1622" t="str">
            <v/>
          </cell>
          <cell r="F1622">
            <v>69129.975037998185</v>
          </cell>
          <cell r="G1622">
            <v>523134.83865599951</v>
          </cell>
          <cell r="H1622">
            <v>0.97295042983505842</v>
          </cell>
          <cell r="I1622">
            <v>44.531682489400062</v>
          </cell>
          <cell r="J1622">
            <v>20311330.828881998</v>
          </cell>
          <cell r="K1622">
            <v>1.1735674821864559</v>
          </cell>
          <cell r="L1622">
            <v>28.695273861340929</v>
          </cell>
          <cell r="M1622">
            <v>35716527.73918201</v>
          </cell>
          <cell r="N1622">
            <v>1.2413626557054167</v>
          </cell>
          <cell r="O1622">
            <v>21.713757951805725</v>
          </cell>
          <cell r="Q1622">
            <v>67209.852451666666</v>
          </cell>
        </row>
        <row r="1623">
          <cell r="D1623">
            <v>40703</v>
          </cell>
          <cell r="E1623" t="str">
            <v/>
          </cell>
          <cell r="F1623">
            <v>71445.289034000292</v>
          </cell>
          <cell r="G1623">
            <v>594580.12768999976</v>
          </cell>
          <cell r="H1623">
            <v>0.98295794771654688</v>
          </cell>
          <cell r="I1623">
            <v>43.383578916148558</v>
          </cell>
          <cell r="J1623">
            <v>20382776.117915999</v>
          </cell>
          <cell r="K1623">
            <v>1.1731398447186121</v>
          </cell>
          <cell r="L1623">
            <v>28.729284313086325</v>
          </cell>
          <cell r="M1623">
            <v>35671849.55011601</v>
          </cell>
          <cell r="N1623">
            <v>1.2396412896444504</v>
          </cell>
          <cell r="O1623">
            <v>21.83535543024745</v>
          </cell>
          <cell r="Q1623">
            <v>67209.852451666666</v>
          </cell>
        </row>
        <row r="1624">
          <cell r="D1624">
            <v>40704</v>
          </cell>
          <cell r="E1624" t="str">
            <v/>
          </cell>
          <cell r="F1624">
            <v>66732.259470000601</v>
          </cell>
          <cell r="G1624">
            <v>661312.38716000039</v>
          </cell>
          <cell r="H1624">
            <v>0.98395155328688877</v>
          </cell>
          <cell r="I1624">
            <v>43.270512890506438</v>
          </cell>
          <cell r="J1624">
            <v>20449508.377386</v>
          </cell>
          <cell r="K1624">
            <v>1.1724452876923865</v>
          </cell>
          <cell r="L1624">
            <v>28.784590227432673</v>
          </cell>
          <cell r="M1624">
            <v>35576759.392386012</v>
          </cell>
          <cell r="N1624">
            <v>1.2361687507868597</v>
          </cell>
          <cell r="O1624">
            <v>22.082364959146371</v>
          </cell>
          <cell r="Q1624">
            <v>67209.852451666666</v>
          </cell>
        </row>
        <row r="1625">
          <cell r="D1625">
            <v>40705</v>
          </cell>
          <cell r="E1625" t="str">
            <v/>
          </cell>
          <cell r="F1625">
            <v>62703.114317999323</v>
          </cell>
          <cell r="G1625">
            <v>724015.50147799973</v>
          </cell>
          <cell r="H1625">
            <v>0.97931461895096472</v>
          </cell>
          <cell r="I1625">
            <v>43.799605217101067</v>
          </cell>
          <cell r="J1625">
            <v>20512211.491703998</v>
          </cell>
          <cell r="K1625">
            <v>1.171525943987356</v>
          </cell>
          <cell r="L1625">
            <v>28.857923090904514</v>
          </cell>
          <cell r="M1625">
            <v>35427001.105704017</v>
          </cell>
          <cell r="N1625">
            <v>1.2307978863882167</v>
          </cell>
          <cell r="O1625">
            <v>22.468927920072566</v>
          </cell>
          <cell r="Q1625">
            <v>67209.852451666666</v>
          </cell>
        </row>
        <row r="1626">
          <cell r="D1626">
            <v>40706</v>
          </cell>
          <cell r="E1626" t="str">
            <v/>
          </cell>
          <cell r="F1626">
            <v>74152.466614001169</v>
          </cell>
          <cell r="G1626">
            <v>798167.96809200093</v>
          </cell>
          <cell r="H1626">
            <v>0.98964653119619594</v>
          </cell>
          <cell r="I1626">
            <v>42.625738004920969</v>
          </cell>
          <cell r="J1626">
            <v>20586363.958317999</v>
          </cell>
          <cell r="K1626">
            <v>1.1712650443202115</v>
          </cell>
          <cell r="L1626">
            <v>28.87876066887981</v>
          </cell>
          <cell r="M1626">
            <v>35320578.896818012</v>
          </cell>
          <cell r="N1626">
            <v>1.226933850453281</v>
          </cell>
          <cell r="O1626">
            <v>22.750453347766864</v>
          </cell>
          <cell r="Q1626">
            <v>67209.852451666666</v>
          </cell>
        </row>
        <row r="1627">
          <cell r="D1627">
            <v>40707</v>
          </cell>
          <cell r="E1627" t="str">
            <v/>
          </cell>
          <cell r="F1627">
            <v>56390.634661999691</v>
          </cell>
          <cell r="G1627">
            <v>854558.60275400057</v>
          </cell>
          <cell r="H1627">
            <v>0.97806013161829219</v>
          </cell>
          <cell r="I1627">
            <v>43.94337322917616</v>
          </cell>
          <cell r="J1627">
            <v>20642754.592979997</v>
          </cell>
          <cell r="K1627">
            <v>1.1699994191921916</v>
          </cell>
          <cell r="L1627">
            <v>28.980010254271683</v>
          </cell>
          <cell r="M1627">
            <v>35206902.481280014</v>
          </cell>
          <cell r="N1627">
            <v>1.222818908717207</v>
          </cell>
          <cell r="O1627">
            <v>23.053418600099242</v>
          </cell>
          <cell r="Q1627">
            <v>67209.852451666666</v>
          </cell>
        </row>
        <row r="1628">
          <cell r="D1628">
            <v>40708</v>
          </cell>
          <cell r="E1628" t="str">
            <v/>
          </cell>
          <cell r="F1628">
            <v>57514.328402000014</v>
          </cell>
          <cell r="G1628">
            <v>912072.93115600059</v>
          </cell>
          <cell r="H1628">
            <v>0.96932315924950874</v>
          </cell>
          <cell r="I1628">
            <v>44.951933651854844</v>
          </cell>
          <cell r="J1628">
            <v>20700268.921381999</v>
          </cell>
          <cell r="K1628">
            <v>1.1688068474219429</v>
          </cell>
          <cell r="L1628">
            <v>29.07566823399128</v>
          </cell>
          <cell r="M1628">
            <v>35104904.105682015</v>
          </cell>
          <cell r="N1628">
            <v>1.2191106357626373</v>
          </cell>
          <cell r="O1628">
            <v>23.32924703483943</v>
          </cell>
          <cell r="Q1628">
            <v>67209.852451666666</v>
          </cell>
        </row>
        <row r="1629">
          <cell r="D1629">
            <v>40709</v>
          </cell>
          <cell r="E1629" t="str">
            <v/>
          </cell>
          <cell r="F1629">
            <v>57244.237970000278</v>
          </cell>
          <cell r="G1629">
            <v>969317.16912600084</v>
          </cell>
          <cell r="H1629">
            <v>0.96148320895171913</v>
          </cell>
          <cell r="I1629">
            <v>45.867552649450346</v>
          </cell>
          <cell r="J1629">
            <v>20757513.159352001</v>
          </cell>
          <cell r="K1629">
            <v>1.1676081002399821</v>
          </cell>
          <cell r="L1629">
            <v>29.172068726794929</v>
          </cell>
          <cell r="M1629">
            <v>35019839.748552017</v>
          </cell>
          <cell r="N1629">
            <v>1.2159913688477337</v>
          </cell>
          <cell r="O1629">
            <v>23.563331444164838</v>
          </cell>
          <cell r="Q1629">
            <v>67209.852451666666</v>
          </cell>
        </row>
        <row r="1630">
          <cell r="D1630">
            <v>40710</v>
          </cell>
          <cell r="E1630" t="str">
            <v/>
          </cell>
          <cell r="F1630">
            <v>53768.361584000166</v>
          </cell>
          <cell r="G1630">
            <v>1023085.530710001</v>
          </cell>
          <cell r="H1630">
            <v>0.95139095440447419</v>
          </cell>
          <cell r="I1630">
            <v>47.060480486223334</v>
          </cell>
          <cell r="J1630">
            <v>20811281.520936001</v>
          </cell>
          <cell r="K1630">
            <v>1.1662236014333383</v>
          </cell>
          <cell r="L1630">
            <v>29.283715495159377</v>
          </cell>
          <cell r="M1630">
            <v>34916967.218036018</v>
          </cell>
          <cell r="N1630">
            <v>1.2122546812102055</v>
          </cell>
          <cell r="O1630">
            <v>23.846246598570552</v>
          </cell>
          <cell r="Q1630">
            <v>67209.852451666666</v>
          </cell>
        </row>
        <row r="1631">
          <cell r="D1631">
            <v>40711</v>
          </cell>
          <cell r="E1631" t="str">
            <v/>
          </cell>
          <cell r="F1631">
            <v>48688.763265998976</v>
          </cell>
          <cell r="G1631">
            <v>1071774.293976</v>
          </cell>
          <cell r="H1631">
            <v>0.93804024863481394</v>
          </cell>
          <cell r="I1631">
            <v>48.662108205881083</v>
          </cell>
          <cell r="J1631">
            <v>20859970.284201998</v>
          </cell>
          <cell r="K1631">
            <v>1.1645659096798069</v>
          </cell>
          <cell r="L1631">
            <v>29.417828034996461</v>
          </cell>
          <cell r="M1631">
            <v>34807401.951402009</v>
          </cell>
          <cell r="N1631">
            <v>1.208286680071736</v>
          </cell>
          <cell r="O1631">
            <v>24.149666009528548</v>
          </cell>
          <cell r="Q1631">
            <v>67209.852451666666</v>
          </cell>
        </row>
        <row r="1632">
          <cell r="D1632">
            <v>40712</v>
          </cell>
          <cell r="E1632" t="str">
            <v/>
          </cell>
          <cell r="F1632">
            <v>52325.960331999835</v>
          </cell>
          <cell r="G1632">
            <v>1124100.254308</v>
          </cell>
          <cell r="H1632">
            <v>0.92917945584142636</v>
          </cell>
          <cell r="I1632">
            <v>49.739107246964267</v>
          </cell>
          <cell r="J1632">
            <v>20912296.244533997</v>
          </cell>
          <cell r="K1632">
            <v>1.1631229089249133</v>
          </cell>
          <cell r="L1632">
            <v>29.534957866883516</v>
          </cell>
          <cell r="M1632">
            <v>34720572.066734008</v>
          </cell>
          <cell r="N1632">
            <v>1.2051088738731</v>
          </cell>
          <cell r="O1632">
            <v>24.394891763533209</v>
          </cell>
          <cell r="Q1632">
            <v>67209.852451666666</v>
          </cell>
        </row>
        <row r="1633">
          <cell r="D1633">
            <v>40713</v>
          </cell>
          <cell r="E1633" t="str">
            <v/>
          </cell>
          <cell r="F1633">
            <v>41576.124528001346</v>
          </cell>
          <cell r="G1633">
            <v>1165676.3788360013</v>
          </cell>
          <cell r="H1633">
            <v>0.91283325467660836</v>
          </cell>
          <cell r="I1633">
            <v>51.753057742157218</v>
          </cell>
          <cell r="J1633">
            <v>20953872.369061999</v>
          </cell>
          <cell r="K1633">
            <v>1.1610949869067453</v>
          </cell>
          <cell r="L1633">
            <v>29.700174738404151</v>
          </cell>
          <cell r="M1633">
            <v>34620981.356161997</v>
          </cell>
          <cell r="N1633">
            <v>1.2014890778059892</v>
          </cell>
          <cell r="O1633">
            <v>24.676649925609475</v>
          </cell>
          <cell r="Q1633">
            <v>67209.852451666666</v>
          </cell>
        </row>
        <row r="1634">
          <cell r="D1634">
            <v>40714</v>
          </cell>
          <cell r="E1634" t="str">
            <v/>
          </cell>
          <cell r="F1634">
            <v>31121.336631998864</v>
          </cell>
          <cell r="G1634">
            <v>1196797.7154680002</v>
          </cell>
          <cell r="H1634">
            <v>0.89034395390814569</v>
          </cell>
          <cell r="I1634">
            <v>54.574910537191975</v>
          </cell>
          <cell r="J1634">
            <v>20984993.705693997</v>
          </cell>
          <cell r="K1634">
            <v>1.1585049430383147</v>
          </cell>
          <cell r="L1634">
            <v>29.912222820977242</v>
          </cell>
          <cell r="M1634">
            <v>34527272.672694005</v>
          </cell>
          <cell r="N1634">
            <v>1.1980743669688707</v>
          </cell>
          <cell r="O1634">
            <v>24.94481948725802</v>
          </cell>
          <cell r="Q1634">
            <v>67209.852451666666</v>
          </cell>
        </row>
        <row r="1635">
          <cell r="D1635">
            <v>40715</v>
          </cell>
          <cell r="E1635" t="str">
            <v/>
          </cell>
          <cell r="F1635">
            <v>34104.405828001058</v>
          </cell>
          <cell r="G1635">
            <v>1230902.1212960011</v>
          </cell>
          <cell r="H1635">
            <v>0.87211003432172329</v>
          </cell>
          <cell r="I1635">
            <v>56.898856757743928</v>
          </cell>
          <cell r="J1635">
            <v>21019098.111522</v>
          </cell>
          <cell r="K1635">
            <v>1.1560981239511174</v>
          </cell>
          <cell r="L1635">
            <v>30.110311290296789</v>
          </cell>
          <cell r="M1635">
            <v>34439726.989922002</v>
          </cell>
          <cell r="N1635">
            <v>1.194874406145368</v>
          </cell>
          <cell r="O1635">
            <v>25.198223173191494</v>
          </cell>
          <cell r="Q1635">
            <v>67209.852451666666</v>
          </cell>
        </row>
        <row r="1636">
          <cell r="D1636">
            <v>40716</v>
          </cell>
          <cell r="E1636" t="str">
            <v/>
          </cell>
          <cell r="F1636">
            <v>36302.664191999429</v>
          </cell>
          <cell r="G1636">
            <v>1267204.7854880006</v>
          </cell>
          <cell r="H1636">
            <v>0.85702044300133629</v>
          </cell>
          <cell r="I1636">
            <v>58.841021227816114</v>
          </cell>
          <cell r="J1636">
            <v>21055400.775713999</v>
          </cell>
          <cell r="K1636">
            <v>1.1538294977583388</v>
          </cell>
          <cell r="L1636">
            <v>30.297944938391584</v>
          </cell>
          <cell r="M1636">
            <v>34365160.890614003</v>
          </cell>
          <cell r="N1636">
            <v>1.192125574802537</v>
          </cell>
          <cell r="O1636">
            <v>25.417528277063418</v>
          </cell>
          <cell r="Q1636">
            <v>67209.852451666666</v>
          </cell>
        </row>
        <row r="1637">
          <cell r="D1637">
            <v>40717</v>
          </cell>
          <cell r="E1637" t="str">
            <v/>
          </cell>
          <cell r="F1637">
            <v>39914.652507999694</v>
          </cell>
          <cell r="G1637">
            <v>1307119.4379960003</v>
          </cell>
          <cell r="H1637">
            <v>0.84557959643995984</v>
          </cell>
          <cell r="I1637">
            <v>60.322122951027723</v>
          </cell>
          <cell r="J1637">
            <v>21095315.428221997</v>
          </cell>
          <cell r="K1637">
            <v>1.1517747308159385</v>
          </cell>
          <cell r="L1637">
            <v>30.468660769763968</v>
          </cell>
          <cell r="M1637">
            <v>34307254.580622002</v>
          </cell>
          <cell r="N1637">
            <v>1.1899553381394932</v>
          </cell>
          <cell r="O1637">
            <v>25.591736481156989</v>
          </cell>
          <cell r="Q1637">
            <v>67209.852451666666</v>
          </cell>
        </row>
        <row r="1638">
          <cell r="D1638">
            <v>40718</v>
          </cell>
          <cell r="E1638" t="str">
            <v/>
          </cell>
          <cell r="F1638">
            <v>39138.568843999565</v>
          </cell>
          <cell r="G1638">
            <v>1346258.0068399999</v>
          </cell>
          <cell r="H1638">
            <v>0.83461102163068768</v>
          </cell>
          <cell r="I1638">
            <v>61.746920804760009</v>
          </cell>
          <cell r="J1638">
            <v>21134453.997065995</v>
          </cell>
          <cell r="K1638">
            <v>1.1496927707748086</v>
          </cell>
          <cell r="L1638">
            <v>30.642382848007934</v>
          </cell>
          <cell r="M1638">
            <v>34260227.431465998</v>
          </cell>
          <cell r="N1638">
            <v>1.1881629854014504</v>
          </cell>
          <cell r="O1638">
            <v>25.736320587941552</v>
          </cell>
          <cell r="Q1638">
            <v>67209.852451666666</v>
          </cell>
        </row>
        <row r="1639">
          <cell r="D1639">
            <v>40719</v>
          </cell>
          <cell r="E1639" t="str">
            <v/>
          </cell>
          <cell r="F1639">
            <v>32784.588244001505</v>
          </cell>
          <cell r="G1639">
            <v>1379042.5950840015</v>
          </cell>
          <cell r="H1639">
            <v>0.82073835592823319</v>
          </cell>
          <cell r="I1639">
            <v>63.552715332348328</v>
          </cell>
          <cell r="J1639">
            <v>21167238.585309997</v>
          </cell>
          <cell r="K1639">
            <v>1.1472815882529579</v>
          </cell>
          <cell r="L1639">
            <v>30.844515854537381</v>
          </cell>
          <cell r="M1639">
            <v>34194629.368509993</v>
          </cell>
          <cell r="N1639">
            <v>1.1857271570377572</v>
          </cell>
          <cell r="O1639">
            <v>25.933842253490891</v>
          </cell>
          <cell r="Q1639">
            <v>67209.852451666666</v>
          </cell>
        </row>
        <row r="1640">
          <cell r="D1640">
            <v>40720</v>
          </cell>
          <cell r="E1640" t="str">
            <v/>
          </cell>
          <cell r="F1640">
            <v>37994.984899999909</v>
          </cell>
          <cell r="G1640">
            <v>1417037.5799840013</v>
          </cell>
          <cell r="H1640">
            <v>0.81091452214084569</v>
          </cell>
          <cell r="I1640">
            <v>64.83197356763533</v>
          </cell>
          <cell r="J1640">
            <v>21205233.570209999</v>
          </cell>
          <cell r="K1640">
            <v>1.1451692917374203</v>
          </cell>
          <cell r="L1640">
            <v>31.022422266361925</v>
          </cell>
          <cell r="M1640">
            <v>34133439.590409994</v>
          </cell>
          <cell r="N1640">
            <v>1.1834448295759052</v>
          </cell>
          <cell r="O1640">
            <v>26.11999539956491</v>
          </cell>
          <cell r="Q1640">
            <v>67209.852451666666</v>
          </cell>
        </row>
        <row r="1641">
          <cell r="D1641">
            <v>40721</v>
          </cell>
          <cell r="E1641" t="str">
            <v/>
          </cell>
          <cell r="F1641">
            <v>15287.586097998303</v>
          </cell>
          <cell r="G1641">
            <v>1432325.1660819997</v>
          </cell>
          <cell r="H1641">
            <v>0.78930511361275435</v>
          </cell>
          <cell r="I1641">
            <v>67.639190774598006</v>
          </cell>
          <cell r="J1641">
            <v>21220521.156307995</v>
          </cell>
          <cell r="K1641">
            <v>1.1418504158872846</v>
          </cell>
          <cell r="L1641">
            <v>31.303517259743241</v>
          </cell>
          <cell r="M1641">
            <v>34051159.236507989</v>
          </cell>
          <cell r="N1641">
            <v>1.1804319862089361</v>
          </cell>
          <cell r="O1641">
            <v>26.367332923064879</v>
          </cell>
          <cell r="Q1641">
            <v>67209.852451666666</v>
          </cell>
        </row>
        <row r="1642">
          <cell r="D1642">
            <v>40722</v>
          </cell>
          <cell r="E1642" t="str">
            <v/>
          </cell>
          <cell r="F1642">
            <v>24401.471596000698</v>
          </cell>
          <cell r="G1642">
            <v>1456726.6376780004</v>
          </cell>
          <cell r="H1642">
            <v>0.77408221336383398</v>
          </cell>
          <cell r="I1642">
            <v>69.603853291894467</v>
          </cell>
          <cell r="J1642">
            <v>21244922.627903994</v>
          </cell>
          <cell r="K1642">
            <v>1.1390440987633572</v>
          </cell>
          <cell r="L1642">
            <v>31.542694002685344</v>
          </cell>
          <cell r="M1642">
            <v>33975454.332003996</v>
          </cell>
          <cell r="N1642">
            <v>1.1776478762497744</v>
          </cell>
          <cell r="O1642">
            <v>26.597515843493557</v>
          </cell>
          <cell r="Q1642">
            <v>67209.852451666666</v>
          </cell>
        </row>
        <row r="1643">
          <cell r="D1643">
            <v>40723</v>
          </cell>
          <cell r="E1643" t="str">
            <v/>
          </cell>
          <cell r="F1643">
            <v>25698.671525999329</v>
          </cell>
          <cell r="G1643">
            <v>1482425.3092039998</v>
          </cell>
          <cell r="H1643">
            <v>0.76057471108486407</v>
          </cell>
          <cell r="I1643">
            <v>71.332501959183702</v>
          </cell>
          <cell r="J1643">
            <v>21270621.299429994</v>
          </cell>
          <cell r="K1643">
            <v>1.1363272333695096</v>
          </cell>
          <cell r="L1643">
            <v>31.775550946503817</v>
          </cell>
          <cell r="M1643">
            <v>33925676.417329997</v>
          </cell>
          <cell r="N1643">
            <v>1.1757630735269744</v>
          </cell>
          <cell r="O1643">
            <v>26.7542329221762</v>
          </cell>
          <cell r="Q1643">
            <v>67209.852451666666</v>
          </cell>
        </row>
        <row r="1644">
          <cell r="D1644">
            <v>40724</v>
          </cell>
          <cell r="E1644" t="str">
            <v>*</v>
          </cell>
          <cell r="F1644">
            <v>36032.123392000249</v>
          </cell>
          <cell r="G1644">
            <v>1518457.4325960001</v>
          </cell>
          <cell r="H1644">
            <v>0.75309267773797672</v>
          </cell>
          <cell r="I1644">
            <v>72.282399437496679</v>
          </cell>
          <cell r="J1644">
            <v>21306653.422821995</v>
          </cell>
          <cell r="K1644">
            <v>1.1341798706387929</v>
          </cell>
          <cell r="L1644">
            <v>31.960504795010849</v>
          </cell>
          <cell r="M1644">
            <v>33859471.668122001</v>
          </cell>
          <cell r="N1644">
            <v>1.1733095536871394</v>
          </cell>
          <cell r="O1644">
            <v>26.959311474634752</v>
          </cell>
          <cell r="Q1644">
            <v>67209.852451666666</v>
          </cell>
        </row>
        <row r="1645">
          <cell r="D1645">
            <v>40725</v>
          </cell>
          <cell r="E1645" t="str">
            <v/>
          </cell>
          <cell r="F1645">
            <v>7586.8180380009644</v>
          </cell>
          <cell r="G1645">
            <v>7586.8180380009644</v>
          </cell>
          <cell r="H1645">
            <v>0.26011222024608088</v>
          </cell>
          <cell r="I1645">
            <v>99.972936594022229</v>
          </cell>
          <cell r="J1645">
            <v>21314240.240859997</v>
          </cell>
          <cell r="K1645">
            <v>1.1328248781724204</v>
          </cell>
          <cell r="L1645">
            <v>31.048398255350062</v>
          </cell>
          <cell r="M1645">
            <v>33766349.995160006</v>
          </cell>
          <cell r="N1645">
            <v>1.1700180882744611</v>
          </cell>
          <cell r="O1645">
            <v>27.573631376756968</v>
          </cell>
          <cell r="Q1645">
            <v>29167.480216129043</v>
          </cell>
        </row>
        <row r="1646">
          <cell r="D1646">
            <v>40726</v>
          </cell>
          <cell r="E1646" t="str">
            <v/>
          </cell>
          <cell r="F1646">
            <v>38658.307545999713</v>
          </cell>
          <cell r="G1646">
            <v>46245.125584000678</v>
          </cell>
          <cell r="H1646">
            <v>0.79275146912464578</v>
          </cell>
          <cell r="I1646">
            <v>53.382828259863778</v>
          </cell>
          <cell r="J1646">
            <v>21352898.548405997</v>
          </cell>
          <cell r="K1646">
            <v>1.1331229345048441</v>
          </cell>
          <cell r="L1646">
            <v>31.022271975993977</v>
          </cell>
          <cell r="M1646">
            <v>33728544.859706007</v>
          </cell>
          <cell r="N1646">
            <v>1.1686436214567968</v>
          </cell>
          <cell r="O1646">
            <v>27.689482968521663</v>
          </cell>
          <cell r="Q1646">
            <v>29167.480216129043</v>
          </cell>
        </row>
        <row r="1647">
          <cell r="D1647">
            <v>40727</v>
          </cell>
          <cell r="E1647" t="str">
            <v/>
          </cell>
          <cell r="F1647">
            <v>32740.616713999105</v>
          </cell>
          <cell r="G1647">
            <v>78985.742297999779</v>
          </cell>
          <cell r="H1647">
            <v>0.90266901943215305</v>
          </cell>
          <cell r="I1647">
            <v>37.892825227461337</v>
          </cell>
          <cell r="J1647">
            <v>21385639.165119998</v>
          </cell>
          <cell r="K1647">
            <v>1.1331065239430185</v>
          </cell>
          <cell r="L1647">
            <v>31.023710024402007</v>
          </cell>
          <cell r="M1647">
            <v>33684069.302919999</v>
          </cell>
          <cell r="N1647">
            <v>1.1670381989844554</v>
          </cell>
          <cell r="O1647">
            <v>27.825275768211256</v>
          </cell>
          <cell r="Q1647">
            <v>29167.480216129043</v>
          </cell>
        </row>
        <row r="1648">
          <cell r="D1648">
            <v>40728</v>
          </cell>
          <cell r="E1648" t="str">
            <v/>
          </cell>
          <cell r="F1648">
            <v>19811.14882000006</v>
          </cell>
          <cell r="G1648">
            <v>98796.891117999839</v>
          </cell>
          <cell r="H1648">
            <v>0.846806875207608</v>
          </cell>
          <cell r="I1648">
            <v>45.428253822705585</v>
          </cell>
          <cell r="J1648">
            <v>21405450.31394</v>
          </cell>
          <cell r="K1648">
            <v>1.1324061602377691</v>
          </cell>
          <cell r="L1648">
            <v>31.085128963954865</v>
          </cell>
          <cell r="M1648">
            <v>33620175.551739998</v>
          </cell>
          <cell r="N1648">
            <v>1.1647602165779991</v>
          </cell>
          <cell r="O1648">
            <v>28.018834121030256</v>
          </cell>
          <cell r="Q1648">
            <v>29167.480216129043</v>
          </cell>
        </row>
        <row r="1649">
          <cell r="D1649">
            <v>40729</v>
          </cell>
          <cell r="E1649" t="str">
            <v/>
          </cell>
          <cell r="F1649">
            <v>31974.823892001335</v>
          </cell>
          <cell r="G1649">
            <v>130771.71501000118</v>
          </cell>
          <cell r="H1649">
            <v>0.89669531986302331</v>
          </cell>
          <cell r="I1649">
            <v>38.660047877319791</v>
          </cell>
          <cell r="J1649">
            <v>21437425.137832001</v>
          </cell>
          <cell r="K1649">
            <v>1.1323504544550462</v>
          </cell>
          <cell r="L1649">
            <v>31.090018023672528</v>
          </cell>
          <cell r="M1649">
            <v>33584985.421632014</v>
          </cell>
          <cell r="N1649">
            <v>1.1634768584676649</v>
          </cell>
          <cell r="O1649">
            <v>28.128333942684634</v>
          </cell>
          <cell r="Q1649">
            <v>29167.480216129043</v>
          </cell>
        </row>
        <row r="1650">
          <cell r="D1650">
            <v>40730</v>
          </cell>
          <cell r="E1650" t="str">
            <v/>
          </cell>
          <cell r="F1650">
            <v>24830.121938000382</v>
          </cell>
          <cell r="G1650">
            <v>155601.83694800155</v>
          </cell>
          <cell r="H1650">
            <v>0.88912855341521069</v>
          </cell>
          <cell r="I1650">
            <v>39.645682259886705</v>
          </cell>
          <cell r="J1650">
            <v>21462255.259770002</v>
          </cell>
          <cell r="K1650">
            <v>1.1319181088853356</v>
          </cell>
          <cell r="L1650">
            <v>31.127982684558319</v>
          </cell>
          <cell r="M1650">
            <v>33539798.301570013</v>
          </cell>
          <cell r="N1650">
            <v>1.161847337694069</v>
          </cell>
          <cell r="O1650">
            <v>28.267841115670777</v>
          </cell>
          <cell r="Q1650">
            <v>29167.480216129043</v>
          </cell>
        </row>
        <row r="1651">
          <cell r="D1651">
            <v>40731</v>
          </cell>
          <cell r="E1651" t="str">
            <v/>
          </cell>
          <cell r="F1651">
            <v>15657.425877999498</v>
          </cell>
          <cell r="G1651">
            <v>171259.26282600104</v>
          </cell>
          <cell r="H1651">
            <v>0.83879748246521502</v>
          </cell>
          <cell r="I1651">
            <v>46.570495997126436</v>
          </cell>
          <cell r="J1651">
            <v>21477912.685648002</v>
          </cell>
          <cell r="K1651">
            <v>1.1310040669886414</v>
          </cell>
          <cell r="L1651">
            <v>31.208359439739787</v>
          </cell>
          <cell r="M1651">
            <v>33489295.097048011</v>
          </cell>
          <cell r="N1651">
            <v>1.1600338531857128</v>
          </cell>
          <cell r="O1651">
            <v>28.42371882963598</v>
          </cell>
          <cell r="Q1651">
            <v>29167.480216129043</v>
          </cell>
        </row>
        <row r="1652">
          <cell r="D1652">
            <v>40732</v>
          </cell>
          <cell r="E1652" t="str">
            <v/>
          </cell>
          <cell r="F1652">
            <v>29544.863963999447</v>
          </cell>
          <cell r="G1652">
            <v>200804.12679000048</v>
          </cell>
          <cell r="H1652">
            <v>0.86056511096457233</v>
          </cell>
          <cell r="I1652">
            <v>43.500247723948661</v>
          </cell>
          <cell r="J1652">
            <v>21507457.549612001</v>
          </cell>
          <cell r="K1652">
            <v>1.1308230048310985</v>
          </cell>
          <cell r="L1652">
            <v>31.22429958749575</v>
          </cell>
          <cell r="M1652">
            <v>33460827.804012004</v>
          </cell>
          <cell r="N1652">
            <v>1.1589838274035629</v>
          </cell>
          <cell r="O1652">
            <v>28.514272801548501</v>
          </cell>
          <cell r="Q1652">
            <v>29167.480216129043</v>
          </cell>
        </row>
        <row r="1653">
          <cell r="D1653">
            <v>40733</v>
          </cell>
          <cell r="E1653" t="str">
            <v/>
          </cell>
          <cell r="F1653">
            <v>21318.054996000552</v>
          </cell>
          <cell r="G1653">
            <v>222122.18178600102</v>
          </cell>
          <cell r="H1653">
            <v>0.84615613819870161</v>
          </cell>
          <cell r="I1653">
            <v>45.520525583197681</v>
          </cell>
          <cell r="J1653">
            <v>21528775.604607999</v>
          </cell>
          <cell r="K1653">
            <v>1.1302106088452031</v>
          </cell>
          <cell r="L1653">
            <v>31.278257994279247</v>
          </cell>
          <cell r="M1653">
            <v>33421707.342008006</v>
          </cell>
          <cell r="N1653">
            <v>1.1575649436650952</v>
          </cell>
          <cell r="O1653">
            <v>28.636985779243496</v>
          </cell>
          <cell r="Q1653">
            <v>29167.480216129043</v>
          </cell>
        </row>
        <row r="1654">
          <cell r="D1654">
            <v>40734</v>
          </cell>
          <cell r="E1654" t="str">
            <v/>
          </cell>
          <cell r="F1654">
            <v>21745.605877999744</v>
          </cell>
          <cell r="G1654">
            <v>243867.78766400076</v>
          </cell>
          <cell r="H1654">
            <v>0.83609480783721135</v>
          </cell>
          <cell r="I1654">
            <v>46.959086010729912</v>
          </cell>
          <cell r="J1654">
            <v>21550521.210485999</v>
          </cell>
          <cell r="K1654">
            <v>1.1296224965335477</v>
          </cell>
          <cell r="L1654">
            <v>31.330142107231996</v>
          </cell>
          <cell r="M1654">
            <v>33383792.973886006</v>
          </cell>
          <cell r="N1654">
            <v>1.1561879873844578</v>
          </cell>
          <cell r="O1654">
            <v>28.756456109162254</v>
          </cell>
          <cell r="Q1654">
            <v>29167.480216129043</v>
          </cell>
        </row>
        <row r="1655">
          <cell r="D1655">
            <v>40735</v>
          </cell>
          <cell r="E1655" t="str">
            <v/>
          </cell>
          <cell r="F1655">
            <v>9719.2410319991104</v>
          </cell>
          <cell r="G1655">
            <v>253587.02869599988</v>
          </cell>
          <cell r="H1655">
            <v>0.7903790822610326</v>
          </cell>
          <cell r="I1655">
            <v>53.743446813238684</v>
          </cell>
          <cell r="J1655">
            <v>21560240.451517999</v>
          </cell>
          <cell r="K1655">
            <v>1.1284067512188589</v>
          </cell>
          <cell r="L1655">
            <v>31.437599890390857</v>
          </cell>
          <cell r="M1655">
            <v>33335963.676918004</v>
          </cell>
          <cell r="N1655">
            <v>1.1544678161294415</v>
          </cell>
          <cell r="O1655">
            <v>28.906236114140359</v>
          </cell>
          <cell r="Q1655">
            <v>29167.480216129043</v>
          </cell>
        </row>
        <row r="1656">
          <cell r="D1656">
            <v>40736</v>
          </cell>
          <cell r="E1656" t="str">
            <v/>
          </cell>
          <cell r="F1656">
            <v>16612.635002000436</v>
          </cell>
          <cell r="G1656">
            <v>270199.66369800031</v>
          </cell>
          <cell r="H1656">
            <v>0.7719775062725085</v>
          </cell>
          <cell r="I1656">
            <v>56.564895980304762</v>
          </cell>
          <cell r="J1656">
            <v>21576853.086520001</v>
          </cell>
          <cell r="K1656">
            <v>1.127554944386417</v>
          </cell>
          <cell r="L1656">
            <v>31.513052746385828</v>
          </cell>
          <cell r="M1656">
            <v>33301880.14492001</v>
          </cell>
          <cell r="N1656">
            <v>1.1532238421237924</v>
          </cell>
          <cell r="O1656">
            <v>29.014919970387652</v>
          </cell>
          <cell r="Q1656">
            <v>29167.480216129043</v>
          </cell>
        </row>
        <row r="1657">
          <cell r="D1657">
            <v>40737</v>
          </cell>
          <cell r="E1657" t="str">
            <v/>
          </cell>
          <cell r="F1657">
            <v>34961.338784001142</v>
          </cell>
          <cell r="G1657">
            <v>305161.00248200144</v>
          </cell>
          <cell r="H1657">
            <v>0.80479777800159946</v>
          </cell>
          <cell r="I1657">
            <v>51.564587960728673</v>
          </cell>
          <cell r="J1657">
            <v>21611814.425304003</v>
          </cell>
          <cell r="K1657">
            <v>1.1276631305491913</v>
          </cell>
          <cell r="L1657">
            <v>31.50346219418353</v>
          </cell>
          <cell r="M1657">
            <v>33294702.821704011</v>
          </cell>
          <cell r="N1657">
            <v>1.152911699590863</v>
          </cell>
          <cell r="O1657">
            <v>29.042239768931587</v>
          </cell>
          <cell r="Q1657">
            <v>29167.480216129043</v>
          </cell>
        </row>
        <row r="1658">
          <cell r="D1658">
            <v>40738</v>
          </cell>
          <cell r="E1658" t="str">
            <v/>
          </cell>
          <cell r="F1658">
            <v>29230.248047999943</v>
          </cell>
          <cell r="G1658">
            <v>334391.25053000136</v>
          </cell>
          <cell r="H1658">
            <v>0.81889450671037201</v>
          </cell>
          <cell r="I1658">
            <v>49.467307734381059</v>
          </cell>
          <cell r="J1658">
            <v>21641044.673352003</v>
          </cell>
          <cell r="K1658">
            <v>1.1274724049786684</v>
          </cell>
          <cell r="L1658">
            <v>31.520371206702357</v>
          </cell>
          <cell r="M1658">
            <v>33279024.558852013</v>
          </cell>
          <cell r="N1658">
            <v>1.1523052415980695</v>
          </cell>
          <cell r="O1658">
            <v>29.095374653138862</v>
          </cell>
          <cell r="Q1658">
            <v>29167.480216129043</v>
          </cell>
        </row>
        <row r="1659">
          <cell r="D1659">
            <v>40739</v>
          </cell>
          <cell r="E1659" t="str">
            <v/>
          </cell>
          <cell r="F1659">
            <v>26562.046071998488</v>
          </cell>
          <cell r="G1659">
            <v>360953.29660199984</v>
          </cell>
          <cell r="H1659">
            <v>0.82501309432596504</v>
          </cell>
          <cell r="I1659">
            <v>48.568323167609584</v>
          </cell>
          <cell r="J1659">
            <v>21667606.719424002</v>
          </cell>
          <cell r="K1659">
            <v>1.1271434589816569</v>
          </cell>
          <cell r="L1659">
            <v>31.549550145550931</v>
          </cell>
          <cell r="M1659">
            <v>33250275.275924008</v>
          </cell>
          <cell r="N1659">
            <v>1.1512462839226116</v>
          </cell>
          <cell r="O1659">
            <v>29.188331312422942</v>
          </cell>
          <cell r="Q1659">
            <v>29167.480216129043</v>
          </cell>
        </row>
        <row r="1660">
          <cell r="D1660">
            <v>40740</v>
          </cell>
          <cell r="E1660" t="str">
            <v/>
          </cell>
          <cell r="F1660">
            <v>26977.959146000001</v>
          </cell>
          <cell r="G1660">
            <v>387931.25574799982</v>
          </cell>
          <cell r="H1660">
            <v>0.8312580759322018</v>
          </cell>
          <cell r="I1660">
            <v>47.658360459588501</v>
          </cell>
          <cell r="J1660">
            <v>21694584.678570002</v>
          </cell>
          <cell r="K1660">
            <v>1.1268371125978804</v>
          </cell>
          <cell r="L1660">
            <v>31.576742414519998</v>
          </cell>
          <cell r="M1660">
            <v>33231848.907470006</v>
          </cell>
          <cell r="N1660">
            <v>1.1505448404361618</v>
          </cell>
          <cell r="O1660">
            <v>29.250028149843445</v>
          </cell>
          <cell r="Q1660">
            <v>29167.480216129043</v>
          </cell>
        </row>
        <row r="1661">
          <cell r="D1661">
            <v>40741</v>
          </cell>
          <cell r="E1661" t="str">
            <v/>
          </cell>
          <cell r="F1661">
            <v>29076.785574001653</v>
          </cell>
          <cell r="G1661">
            <v>417008.04132200149</v>
          </cell>
          <cell r="H1661">
            <v>0.84100116300353578</v>
          </cell>
          <cell r="I1661">
            <v>46.254815878925534</v>
          </cell>
          <cell r="J1661">
            <v>21723661.464144003</v>
          </cell>
          <cell r="K1661">
            <v>1.1266405431414694</v>
          </cell>
          <cell r="L1661">
            <v>31.594199688242718</v>
          </cell>
          <cell r="M1661">
            <v>33213187.346044004</v>
          </cell>
          <cell r="N1661">
            <v>1.1498353319697843</v>
          </cell>
          <cell r="O1661">
            <v>29.312534283565682</v>
          </cell>
          <cell r="Q1661">
            <v>29167.480216129043</v>
          </cell>
        </row>
        <row r="1662">
          <cell r="D1662">
            <v>40742</v>
          </cell>
          <cell r="E1662" t="str">
            <v/>
          </cell>
          <cell r="F1662">
            <v>9836.8817659984488</v>
          </cell>
          <cell r="G1662">
            <v>426844.92308799992</v>
          </cell>
          <cell r="H1662">
            <v>0.81301527120292894</v>
          </cell>
          <cell r="I1662">
            <v>50.3377379997373</v>
          </cell>
          <cell r="J1662">
            <v>21733498.345910002</v>
          </cell>
          <cell r="K1662">
            <v>1.1254482476261247</v>
          </cell>
          <cell r="L1662">
            <v>31.700240361801679</v>
          </cell>
          <cell r="M1662">
            <v>33184488.314210005</v>
          </cell>
          <cell r="N1662">
            <v>1.1487784252646356</v>
          </cell>
          <cell r="O1662">
            <v>29.405831825901874</v>
          </cell>
          <cell r="Q1662">
            <v>29167.480216129043</v>
          </cell>
        </row>
        <row r="1663">
          <cell r="D1663">
            <v>40743</v>
          </cell>
          <cell r="E1663" t="str">
            <v/>
          </cell>
          <cell r="F1663">
            <v>18914.80240800048</v>
          </cell>
          <cell r="G1663">
            <v>445759.72549600038</v>
          </cell>
          <cell r="H1663">
            <v>0.80435601602042139</v>
          </cell>
          <cell r="I1663">
            <v>51.630864461741254</v>
          </cell>
          <cell r="J1663">
            <v>21752413.148318004</v>
          </cell>
          <cell r="K1663">
            <v>1.1247289307927073</v>
          </cell>
          <cell r="L1663">
            <v>31.764342410358125</v>
          </cell>
          <cell r="M1663">
            <v>33156185.760618009</v>
          </cell>
          <cell r="N1663">
            <v>1.1477353596161317</v>
          </cell>
          <cell r="O1663">
            <v>29.498126289876403</v>
          </cell>
          <cell r="Q1663">
            <v>29167.480216129043</v>
          </cell>
        </row>
        <row r="1664">
          <cell r="D1664">
            <v>40744</v>
          </cell>
          <cell r="E1664" t="str">
            <v/>
          </cell>
          <cell r="F1664">
            <v>20452.233280000433</v>
          </cell>
          <cell r="G1664">
            <v>466211.95877600083</v>
          </cell>
          <cell r="H1664">
            <v>0.79919820862378577</v>
          </cell>
          <cell r="I1664">
            <v>52.406998557059062</v>
          </cell>
          <cell r="J1664">
            <v>21772865.381598003</v>
          </cell>
          <cell r="K1664">
            <v>1.1240911549398169</v>
          </cell>
          <cell r="L1664">
            <v>31.821258026359224</v>
          </cell>
          <cell r="M1664">
            <v>33151939.81489801</v>
          </cell>
          <cell r="N1664">
            <v>1.1475251072184145</v>
          </cell>
          <cell r="O1664">
            <v>29.516756549553115</v>
          </cell>
          <cell r="Q1664">
            <v>29167.480216129043</v>
          </cell>
        </row>
        <row r="1665">
          <cell r="D1665">
            <v>40745</v>
          </cell>
          <cell r="E1665" t="str">
            <v/>
          </cell>
          <cell r="F1665">
            <v>14376.781205999909</v>
          </cell>
          <cell r="G1665">
            <v>480588.73998200073</v>
          </cell>
          <cell r="H1665">
            <v>0.78461279221939562</v>
          </cell>
          <cell r="I1665">
            <v>54.623141302343335</v>
          </cell>
          <cell r="J1665">
            <v>21787242.162804004</v>
          </cell>
          <cell r="K1665">
            <v>1.1231421047230867</v>
          </cell>
          <cell r="L1665">
            <v>31.906091386783043</v>
          </cell>
          <cell r="M1665">
            <v>33126906.35310401</v>
          </cell>
          <cell r="N1665">
            <v>1.1465953761727203</v>
          </cell>
          <cell r="O1665">
            <v>29.599244979631234</v>
          </cell>
          <cell r="Q1665">
            <v>29167.480216129043</v>
          </cell>
        </row>
        <row r="1666">
          <cell r="D1666">
            <v>40746</v>
          </cell>
          <cell r="E1666" t="str">
            <v/>
          </cell>
          <cell r="F1666">
            <v>18258.174523999154</v>
          </cell>
          <cell r="G1666">
            <v>498846.91450599988</v>
          </cell>
          <cell r="H1666">
            <v>0.7774020786935848</v>
          </cell>
          <cell r="I1666">
            <v>55.729058829485353</v>
          </cell>
          <cell r="J1666">
            <v>21805500.337328002</v>
          </cell>
          <cell r="K1666">
            <v>1.1223956913660533</v>
          </cell>
          <cell r="L1666">
            <v>31.972928632362851</v>
          </cell>
          <cell r="M1666">
            <v>33098868.317628007</v>
          </cell>
          <cell r="N1666">
            <v>1.1455617584447979</v>
          </cell>
          <cell r="O1666">
            <v>29.691153274178241</v>
          </cell>
          <cell r="Q1666">
            <v>29167.480216129043</v>
          </cell>
        </row>
        <row r="1667">
          <cell r="D1667">
            <v>40747</v>
          </cell>
          <cell r="E1667" t="str">
            <v/>
          </cell>
          <cell r="F1667">
            <v>6038.6275220009202</v>
          </cell>
          <cell r="G1667">
            <v>504885.54202800081</v>
          </cell>
          <cell r="H1667">
            <v>0.75260341801574226</v>
          </cell>
          <cell r="I1667">
            <v>59.571598676312554</v>
          </cell>
          <cell r="J1667">
            <v>21811538.964850001</v>
          </cell>
          <cell r="K1667">
            <v>1.1210234813815663</v>
          </cell>
          <cell r="L1667">
            <v>32.09607157437415</v>
          </cell>
          <cell r="M1667">
            <v>33061094.389150005</v>
          </cell>
          <cell r="N1667">
            <v>1.1441913110788267</v>
          </cell>
          <cell r="O1667">
            <v>29.813341343756651</v>
          </cell>
          <cell r="Q1667">
            <v>29167.480216129043</v>
          </cell>
        </row>
        <row r="1668">
          <cell r="D1668">
            <v>40748</v>
          </cell>
          <cell r="E1668" t="str">
            <v/>
          </cell>
          <cell r="F1668">
            <v>16916.526853999072</v>
          </cell>
          <cell r="G1668">
            <v>521802.06888199988</v>
          </cell>
          <cell r="H1668">
            <v>0.7454107351399033</v>
          </cell>
          <cell r="I1668">
            <v>60.694030045404787</v>
          </cell>
          <cell r="J1668">
            <v>21828455.491703998</v>
          </cell>
          <cell r="K1668">
            <v>1.1202136218421817</v>
          </cell>
          <cell r="L1668">
            <v>32.168912364032941</v>
          </cell>
          <cell r="M1668">
            <v>33036060.568004005</v>
          </cell>
          <cell r="N1668">
            <v>1.143261905126326</v>
          </cell>
          <cell r="O1668">
            <v>29.89642010933321</v>
          </cell>
          <cell r="Q1668">
            <v>29167.480216129043</v>
          </cell>
        </row>
        <row r="1669">
          <cell r="D1669">
            <v>40749</v>
          </cell>
          <cell r="E1669" t="str">
            <v/>
          </cell>
          <cell r="F1669">
            <v>14854.666264001298</v>
          </cell>
          <cell r="G1669">
            <v>536656.73514600121</v>
          </cell>
          <cell r="H1669">
            <v>0.73596585124174119</v>
          </cell>
          <cell r="I1669">
            <v>62.170702966833858</v>
          </cell>
          <cell r="J1669">
            <v>21843310.157968</v>
          </cell>
          <cell r="K1669">
            <v>1.1193005287553901</v>
          </cell>
          <cell r="L1669">
            <v>32.251183785641068</v>
          </cell>
          <cell r="M1669">
            <v>32997304.241268005</v>
          </cell>
          <cell r="N1669">
            <v>1.141857740140005</v>
          </cell>
          <cell r="O1669">
            <v>30.022264691424549</v>
          </cell>
          <cell r="Q1669">
            <v>29167.480216129043</v>
          </cell>
        </row>
        <row r="1670">
          <cell r="D1670">
            <v>40750</v>
          </cell>
          <cell r="E1670" t="str">
            <v/>
          </cell>
          <cell r="F1670">
            <v>24771.706147998673</v>
          </cell>
          <cell r="G1670">
            <v>561428.4412939999</v>
          </cell>
          <cell r="H1670">
            <v>0.74032454734605591</v>
          </cell>
          <cell r="I1670">
            <v>61.488959692933932</v>
          </cell>
          <cell r="J1670">
            <v>21868081.864115998</v>
          </cell>
          <cell r="K1670">
            <v>1.1188975741570282</v>
          </cell>
          <cell r="L1670">
            <v>32.287539818330202</v>
          </cell>
          <cell r="M1670">
            <v>32982629.397415999</v>
          </cell>
          <cell r="N1670">
            <v>1.1412870135309521</v>
          </cell>
          <cell r="O1670">
            <v>30.073527235724605</v>
          </cell>
          <cell r="Q1670">
            <v>29167.480216129043</v>
          </cell>
        </row>
        <row r="1671">
          <cell r="D1671">
            <v>40751</v>
          </cell>
          <cell r="E1671" t="str">
            <v/>
          </cell>
          <cell r="F1671">
            <v>27241.684502000149</v>
          </cell>
          <cell r="G1671">
            <v>588670.12579600001</v>
          </cell>
          <cell r="H1671">
            <v>0.74749677003799964</v>
          </cell>
          <cell r="I1671">
            <v>60.368260340378846</v>
          </cell>
          <cell r="J1671">
            <v>21895323.548618</v>
          </cell>
          <cell r="K1671">
            <v>1.1186220105449693</v>
          </cell>
          <cell r="L1671">
            <v>32.312419467395173</v>
          </cell>
          <cell r="M1671">
            <v>32968743.372318</v>
          </cell>
          <cell r="N1671">
            <v>1.1407436435639622</v>
          </cell>
          <cell r="O1671">
            <v>30.122393135981639</v>
          </cell>
          <cell r="Q1671">
            <v>29167.480216129043</v>
          </cell>
        </row>
        <row r="1672">
          <cell r="D1672">
            <v>40752</v>
          </cell>
          <cell r="E1672" t="str">
            <v/>
          </cell>
          <cell r="F1672">
            <v>24776.32154200054</v>
          </cell>
          <cell r="G1672">
            <v>613446.44733800052</v>
          </cell>
          <cell r="H1672">
            <v>0.75113796352307982</v>
          </cell>
          <cell r="I1672">
            <v>59.800083751211439</v>
          </cell>
          <cell r="J1672">
            <v>21920099.870160002</v>
          </cell>
          <cell r="K1672">
            <v>1.1182215001269384</v>
          </cell>
          <cell r="L1672">
            <v>32.348605160774646</v>
          </cell>
          <cell r="M1672">
            <v>32959840.513160005</v>
          </cell>
          <cell r="N1672">
            <v>1.1403727453263746</v>
          </cell>
          <cell r="O1672">
            <v>30.155782355285645</v>
          </cell>
          <cell r="Q1672">
            <v>29167.480216129043</v>
          </cell>
        </row>
        <row r="1673">
          <cell r="D1673">
            <v>40753</v>
          </cell>
          <cell r="E1673" t="str">
            <v/>
          </cell>
          <cell r="F1673">
            <v>21071.567843999866</v>
          </cell>
          <cell r="G1673">
            <v>634518.01518200035</v>
          </cell>
          <cell r="H1673">
            <v>0.75014815801266421</v>
          </cell>
          <cell r="I1673">
            <v>59.954471583763969</v>
          </cell>
          <cell r="J1673">
            <v>21941171.438004002</v>
          </cell>
          <cell r="K1673">
            <v>1.1176334680619431</v>
          </cell>
          <cell r="L1673">
            <v>32.401787001568195</v>
          </cell>
          <cell r="M1673">
            <v>32945539.054004002</v>
          </cell>
          <cell r="N1673">
            <v>1.1398151128836953</v>
          </cell>
          <cell r="O1673">
            <v>30.206033642865194</v>
          </cell>
          <cell r="Q1673">
            <v>29167.480216129043</v>
          </cell>
        </row>
        <row r="1674">
          <cell r="D1674">
            <v>40754</v>
          </cell>
          <cell r="E1674" t="str">
            <v/>
          </cell>
          <cell r="F1674">
            <v>25930.457578000172</v>
          </cell>
          <cell r="G1674">
            <v>660448.4727600005</v>
          </cell>
          <cell r="H1674">
            <v>0.7547772014884645</v>
          </cell>
          <cell r="I1674">
            <v>59.232895562704421</v>
          </cell>
          <cell r="J1674">
            <v>21967101.895582002</v>
          </cell>
          <cell r="K1674">
            <v>1.1172943143539431</v>
          </cell>
          <cell r="L1674">
            <v>32.432489272894159</v>
          </cell>
          <cell r="M1674">
            <v>32939127.699782006</v>
          </cell>
          <cell r="N1674">
            <v>1.1395305004097269</v>
          </cell>
          <cell r="O1674">
            <v>30.231705587826418</v>
          </cell>
          <cell r="Q1674">
            <v>29167.480216129043</v>
          </cell>
        </row>
        <row r="1675">
          <cell r="D1675">
            <v>40755</v>
          </cell>
          <cell r="E1675" t="str">
            <v>*</v>
          </cell>
          <cell r="F1675">
            <v>21277.392976000443</v>
          </cell>
          <cell r="G1675">
            <v>681725.86573600094</v>
          </cell>
          <cell r="H1675">
            <v>0.75396149397455237</v>
          </cell>
          <cell r="I1675">
            <v>59.359961032324769</v>
          </cell>
          <cell r="J1675">
            <v>21988379.288558003</v>
          </cell>
          <cell r="K1675">
            <v>1.1167198510864074</v>
          </cell>
          <cell r="L1675">
            <v>32.484541742694425</v>
          </cell>
          <cell r="M1675">
            <v>32931593.178858005</v>
          </cell>
          <cell r="N1675">
            <v>1.1392070654441924</v>
          </cell>
          <cell r="O1675">
            <v>30.260898973235172</v>
          </cell>
          <cell r="Q1675">
            <v>29167.480216129043</v>
          </cell>
        </row>
        <row r="1676">
          <cell r="D1676">
            <v>40756</v>
          </cell>
          <cell r="E1676" t="str">
            <v/>
          </cell>
          <cell r="F1676">
            <v>7127.9749679999022</v>
          </cell>
          <cell r="G1676">
            <v>7127.9749679999022</v>
          </cell>
          <cell r="H1676">
            <v>0.3942313352209218</v>
          </cell>
          <cell r="I1676">
            <v>99.85058814546764</v>
          </cell>
          <cell r="J1676">
            <v>21995507.263526004</v>
          </cell>
          <cell r="K1676">
            <v>1.1160570268545122</v>
          </cell>
          <cell r="L1676">
            <v>32.282483163555852</v>
          </cell>
          <cell r="M1676">
            <v>32910978.917226009</v>
          </cell>
          <cell r="N1676">
            <v>1.1384822028189994</v>
          </cell>
          <cell r="O1676">
            <v>30.418507733465084</v>
          </cell>
          <cell r="Q1676">
            <v>18080.691033870971</v>
          </cell>
        </row>
        <row r="1677">
          <cell r="D1677">
            <v>40757</v>
          </cell>
          <cell r="E1677" t="str">
            <v/>
          </cell>
          <cell r="F1677">
            <v>6869.6660479988986</v>
          </cell>
          <cell r="G1677">
            <v>13997.641015998801</v>
          </cell>
          <cell r="H1677">
            <v>0.38708810934761012</v>
          </cell>
          <cell r="I1677">
            <v>99.878980547949155</v>
          </cell>
          <cell r="J1677">
            <v>22002376.929574002</v>
          </cell>
          <cell r="K1677">
            <v>1.1153823230422244</v>
          </cell>
          <cell r="L1677">
            <v>32.344766336464339</v>
          </cell>
          <cell r="M1677">
            <v>32896496.418874003</v>
          </cell>
          <cell r="N1677">
            <v>1.1379694676961176</v>
          </cell>
          <cell r="O1677">
            <v>30.464697645057793</v>
          </cell>
          <cell r="Q1677">
            <v>18080.691033870971</v>
          </cell>
        </row>
        <row r="1678">
          <cell r="D1678">
            <v>40758</v>
          </cell>
          <cell r="E1678" t="str">
            <v/>
          </cell>
          <cell r="F1678">
            <v>13472.373856000941</v>
          </cell>
          <cell r="G1678">
            <v>27470.014871999741</v>
          </cell>
          <cell r="H1678">
            <v>0.50643372019612032</v>
          </cell>
          <cell r="I1678">
            <v>98.16885645075044</v>
          </cell>
          <cell r="J1678">
            <v>22015849.303430002</v>
          </cell>
          <cell r="K1678">
            <v>1.1150432642390702</v>
          </cell>
          <cell r="L1678">
            <v>32.376098426857979</v>
          </cell>
          <cell r="M1678">
            <v>32885048.792330004</v>
          </cell>
          <cell r="N1678">
            <v>1.1375617256381805</v>
          </cell>
          <cell r="O1678">
            <v>30.501466342867133</v>
          </cell>
          <cell r="Q1678">
            <v>18080.691033870971</v>
          </cell>
        </row>
        <row r="1679">
          <cell r="D1679">
            <v>40759</v>
          </cell>
          <cell r="E1679" t="str">
            <v/>
          </cell>
          <cell r="F1679">
            <v>21989.620143999862</v>
          </cell>
          <cell r="G1679">
            <v>49459.635015999607</v>
          </cell>
          <cell r="H1679">
            <v>0.68387368219701539</v>
          </cell>
          <cell r="I1679">
            <v>84.983528084957754</v>
          </cell>
          <cell r="J1679">
            <v>22037838.923574001</v>
          </cell>
          <cell r="K1679">
            <v>1.1151358066849824</v>
          </cell>
          <cell r="L1679">
            <v>32.367544484578559</v>
          </cell>
          <cell r="M1679">
            <v>32876184.999574002</v>
          </cell>
          <cell r="N1679">
            <v>1.1372433712191057</v>
          </cell>
          <cell r="O1679">
            <v>30.530197251115244</v>
          </cell>
          <cell r="Q1679">
            <v>18080.691033870971</v>
          </cell>
        </row>
        <row r="1680">
          <cell r="D1680">
            <v>40760</v>
          </cell>
          <cell r="E1680" t="str">
            <v/>
          </cell>
          <cell r="F1680">
            <v>24818.525195999911</v>
          </cell>
          <cell r="G1680">
            <v>74278.160211999522</v>
          </cell>
          <cell r="H1680">
            <v>0.82162966086697187</v>
          </cell>
          <cell r="I1680">
            <v>65.234357403402825</v>
          </cell>
          <cell r="J1680">
            <v>22062657.448770002</v>
          </cell>
          <cell r="K1680">
            <v>1.115371194418953</v>
          </cell>
          <cell r="L1680">
            <v>32.34579437190763</v>
          </cell>
          <cell r="M1680">
            <v>32879818.470670003</v>
          </cell>
          <cell r="N1680">
            <v>1.1373573206038781</v>
          </cell>
          <cell r="O1680">
            <v>30.51991122229477</v>
          </cell>
          <cell r="Q1680">
            <v>18080.691033870971</v>
          </cell>
        </row>
        <row r="1681">
          <cell r="D1681">
            <v>40761</v>
          </cell>
          <cell r="E1681" t="str">
            <v/>
          </cell>
          <cell r="F1681">
            <v>27572.7719200008</v>
          </cell>
          <cell r="G1681">
            <v>101850.93213200032</v>
          </cell>
          <cell r="H1681">
            <v>0.93885545212478005</v>
          </cell>
          <cell r="I1681">
            <v>46.953940147415011</v>
          </cell>
          <cell r="J1681">
            <v>22090230.220690001</v>
          </cell>
          <cell r="K1681">
            <v>1.1157452652063686</v>
          </cell>
          <cell r="L1681">
            <v>32.311251622199244</v>
          </cell>
          <cell r="M1681">
            <v>32882521.336690001</v>
          </cell>
          <cell r="N1681">
            <v>1.1374390770825711</v>
          </cell>
          <cell r="O1681">
            <v>30.512532778205426</v>
          </cell>
          <cell r="Q1681">
            <v>18080.691033870971</v>
          </cell>
        </row>
        <row r="1682">
          <cell r="D1682">
            <v>40762</v>
          </cell>
          <cell r="E1682" t="str">
            <v/>
          </cell>
          <cell r="F1682">
            <v>20396.189306000029</v>
          </cell>
          <cell r="G1682">
            <v>122247.12143800035</v>
          </cell>
          <cell r="H1682">
            <v>0.96588534467114295</v>
          </cell>
          <cell r="I1682">
            <v>43.013001027977225</v>
          </cell>
          <cell r="J1682">
            <v>22110626.409995999</v>
          </cell>
          <cell r="K1682">
            <v>1.1157565054102137</v>
          </cell>
          <cell r="L1682">
            <v>32.31021408515177</v>
          </cell>
          <cell r="M1682">
            <v>32875007.472595997</v>
          </cell>
          <cell r="N1682">
            <v>1.1371674286775924</v>
          </cell>
          <cell r="O1682">
            <v>30.537053889299813</v>
          </cell>
          <cell r="Q1682">
            <v>18080.691033870971</v>
          </cell>
        </row>
        <row r="1683">
          <cell r="D1683">
            <v>40763</v>
          </cell>
          <cell r="E1683" t="str">
            <v/>
          </cell>
          <cell r="F1683">
            <v>12449.439653998299</v>
          </cell>
          <cell r="G1683">
            <v>134696.56109199865</v>
          </cell>
          <cell r="H1683">
            <v>0.93121828723020394</v>
          </cell>
          <cell r="I1683">
            <v>48.095300828515875</v>
          </cell>
          <cell r="J1683">
            <v>22123075.849649999</v>
          </cell>
          <cell r="K1683">
            <v>1.1153670781682621</v>
          </cell>
          <cell r="L1683">
            <v>32.346174627256076</v>
          </cell>
          <cell r="M1683">
            <v>32876517.352249995</v>
          </cell>
          <cell r="N1683">
            <v>1.1372079196968534</v>
          </cell>
          <cell r="O1683">
            <v>30.533397927230943</v>
          </cell>
          <cell r="Q1683">
            <v>18080.691033870971</v>
          </cell>
        </row>
        <row r="1684">
          <cell r="D1684">
            <v>40764</v>
          </cell>
          <cell r="E1684" t="str">
            <v/>
          </cell>
          <cell r="F1684">
            <v>24627.711232000118</v>
          </cell>
          <cell r="G1684">
            <v>159324.27232399877</v>
          </cell>
          <cell r="H1684">
            <v>0.97909404522901733</v>
          </cell>
          <cell r="I1684">
            <v>41.149042956693705</v>
          </cell>
          <cell r="J1684">
            <v>22147703.560881998</v>
          </cell>
          <cell r="K1684">
            <v>1.1155917863703897</v>
          </cell>
          <cell r="L1684">
            <v>32.32542104574847</v>
          </cell>
          <cell r="M1684">
            <v>32862225.082782</v>
          </cell>
          <cell r="N1684">
            <v>1.1367018147688186</v>
          </cell>
          <cell r="O1684">
            <v>30.579117798451371</v>
          </cell>
          <cell r="Q1684">
            <v>18080.691033870971</v>
          </cell>
        </row>
        <row r="1685">
          <cell r="D1685">
            <v>40765</v>
          </cell>
          <cell r="E1685" t="str">
            <v/>
          </cell>
          <cell r="F1685">
            <v>23470.571388001219</v>
          </cell>
          <cell r="G1685">
            <v>182794.843712</v>
          </cell>
          <cell r="H1685">
            <v>1.0109947864800424</v>
          </cell>
          <cell r="I1685">
            <v>36.83452672664351</v>
          </cell>
          <cell r="J1685">
            <v>22171174.132270001</v>
          </cell>
          <cell r="K1685">
            <v>1.1157578529218903</v>
          </cell>
          <cell r="L1685">
            <v>32.310089703509306</v>
          </cell>
          <cell r="M1685">
            <v>32863875.342669997</v>
          </cell>
          <cell r="N1685">
            <v>1.1367471654488768</v>
          </cell>
          <cell r="O1685">
            <v>30.575018898903561</v>
          </cell>
          <cell r="Q1685">
            <v>18080.691033870971</v>
          </cell>
        </row>
        <row r="1686">
          <cell r="D1686">
            <v>40766</v>
          </cell>
          <cell r="E1686" t="str">
            <v/>
          </cell>
          <cell r="F1686">
            <v>12500.001343999438</v>
          </cell>
          <cell r="G1686">
            <v>195294.84505599944</v>
          </cell>
          <cell r="H1686">
            <v>0.98193574515562254</v>
          </cell>
          <cell r="I1686">
            <v>40.753745234656449</v>
          </cell>
          <cell r="J1686">
            <v>22183674.133614</v>
          </cell>
          <cell r="K1686">
            <v>1.1153720287036322</v>
          </cell>
          <cell r="L1686">
            <v>32.345717301873236</v>
          </cell>
          <cell r="M1686">
            <v>32858706.358014002</v>
          </cell>
          <cell r="N1686">
            <v>1.1365566429220202</v>
          </cell>
          <cell r="O1686">
            <v>30.592241502081396</v>
          </cell>
          <cell r="Q1686">
            <v>18080.691033870971</v>
          </cell>
        </row>
        <row r="1687">
          <cell r="D1687">
            <v>40767</v>
          </cell>
          <cell r="E1687" t="str">
            <v/>
          </cell>
          <cell r="F1687">
            <v>16379.691325999669</v>
          </cell>
          <cell r="G1687">
            <v>211674.53638199912</v>
          </cell>
          <cell r="H1687">
            <v>0.97560124585146468</v>
          </cell>
          <cell r="I1687">
            <v>41.637722962152836</v>
          </cell>
          <cell r="J1687">
            <v>22200053.82494</v>
          </cell>
          <cell r="K1687">
            <v>1.1151817949383649</v>
          </cell>
          <cell r="L1687">
            <v>32.363294279486453</v>
          </cell>
          <cell r="M1687">
            <v>32855531.109239995</v>
          </cell>
          <cell r="N1687">
            <v>1.1364350853618619</v>
          </cell>
          <cell r="O1687">
            <v>30.603233653762153</v>
          </cell>
          <cell r="Q1687">
            <v>18080.691033870971</v>
          </cell>
        </row>
        <row r="1688">
          <cell r="D1688">
            <v>40768</v>
          </cell>
          <cell r="E1688" t="str">
            <v/>
          </cell>
          <cell r="F1688">
            <v>20309.682015999853</v>
          </cell>
          <cell r="G1688">
            <v>231984.21839799898</v>
          </cell>
          <cell r="H1688">
            <v>0.98696116444553028</v>
          </cell>
          <cell r="I1688">
            <v>40.059779115235351</v>
          </cell>
          <cell r="J1688">
            <v>22220363.506956</v>
          </cell>
          <cell r="K1688">
            <v>1.1151891436503643</v>
          </cell>
          <cell r="L1688">
            <v>32.362615153759457</v>
          </cell>
          <cell r="M1688">
            <v>32849771.188956</v>
          </cell>
          <cell r="N1688">
            <v>1.1362241304143117</v>
          </cell>
          <cell r="O1688">
            <v>30.622316729856259</v>
          </cell>
          <cell r="Q1688">
            <v>18080.691033870971</v>
          </cell>
        </row>
        <row r="1689">
          <cell r="D1689">
            <v>40769</v>
          </cell>
          <cell r="E1689" t="str">
            <v/>
          </cell>
          <cell r="F1689">
            <v>21860.638316001314</v>
          </cell>
          <cell r="G1689">
            <v>253844.85671400029</v>
          </cell>
          <cell r="H1689">
            <v>1.0028253591416822</v>
          </cell>
          <cell r="I1689">
            <v>37.91308688063846</v>
          </cell>
          <cell r="J1689">
            <v>22242224.145272002</v>
          </cell>
          <cell r="K1689">
            <v>1.1152742474122384</v>
          </cell>
          <cell r="L1689">
            <v>32.354751107114396</v>
          </cell>
          <cell r="M1689">
            <v>32844162.330372002</v>
          </cell>
          <cell r="N1689">
            <v>1.1360184047636741</v>
          </cell>
          <cell r="O1689">
            <v>30.640935240432654</v>
          </cell>
          <cell r="Q1689">
            <v>18080.691033870971</v>
          </cell>
        </row>
        <row r="1690">
          <cell r="D1690">
            <v>40770</v>
          </cell>
          <cell r="E1690" t="str">
            <v/>
          </cell>
          <cell r="F1690">
            <v>8548.7143499997292</v>
          </cell>
          <cell r="G1690">
            <v>262393.57106400002</v>
          </cell>
          <cell r="H1690">
            <v>0.96749093852829759</v>
          </cell>
          <cell r="I1690">
            <v>42.784144333338034</v>
          </cell>
          <cell r="J1690">
            <v>22250772.859622002</v>
          </cell>
          <cell r="K1690">
            <v>1.1146923123331398</v>
          </cell>
          <cell r="L1690">
            <v>32.408552749640918</v>
          </cell>
          <cell r="M1690">
            <v>32828136.195921998</v>
          </cell>
          <cell r="N1690">
            <v>1.1354523729068029</v>
          </cell>
          <cell r="O1690">
            <v>30.692205265839444</v>
          </cell>
          <cell r="Q1690">
            <v>18080.691033870971</v>
          </cell>
        </row>
        <row r="1691">
          <cell r="D1691">
            <v>40771</v>
          </cell>
          <cell r="E1691" t="str">
            <v/>
          </cell>
          <cell r="F1691">
            <v>7339.23698199914</v>
          </cell>
          <cell r="G1691">
            <v>269732.80804599915</v>
          </cell>
          <cell r="H1691">
            <v>0.93239248827901033</v>
          </cell>
          <cell r="I1691">
            <v>47.919085449735022</v>
          </cell>
          <cell r="J1691">
            <v>22258112.096604001</v>
          </cell>
          <cell r="K1691">
            <v>1.1140508944137015</v>
          </cell>
          <cell r="L1691">
            <v>32.467928936490708</v>
          </cell>
          <cell r="M1691">
            <v>32821583.762704</v>
          </cell>
          <cell r="N1691">
            <v>1.1352140236508212</v>
          </cell>
          <cell r="O1691">
            <v>30.713813425405533</v>
          </cell>
          <cell r="Q1691">
            <v>18080.691033870971</v>
          </cell>
        </row>
        <row r="1692">
          <cell r="D1692">
            <v>40772</v>
          </cell>
          <cell r="E1692" t="str">
            <v/>
          </cell>
          <cell r="F1692">
            <v>12413.15903800064</v>
          </cell>
          <cell r="G1692">
            <v>282145.96708399977</v>
          </cell>
          <cell r="H1692">
            <v>0.91793071194487275</v>
          </cell>
          <cell r="I1692">
            <v>50.106819597030153</v>
          </cell>
          <cell r="J1692">
            <v>22270525.255642001</v>
          </cell>
          <cell r="K1692">
            <v>1.1136643639325774</v>
          </cell>
          <cell r="L1692">
            <v>32.50374820381986</v>
          </cell>
          <cell r="M1692">
            <v>32809799.636542</v>
          </cell>
          <cell r="N1692">
            <v>1.1347947304010306</v>
          </cell>
          <cell r="O1692">
            <v>30.751852799191493</v>
          </cell>
          <cell r="Q1692">
            <v>18080.691033870971</v>
          </cell>
        </row>
        <row r="1693">
          <cell r="D1693">
            <v>40773</v>
          </cell>
          <cell r="E1693" t="str">
            <v/>
          </cell>
          <cell r="F1693">
            <v>10974.279369998836</v>
          </cell>
          <cell r="G1693">
            <v>293120.24645399861</v>
          </cell>
          <cell r="H1693">
            <v>0.90065463238253496</v>
          </cell>
          <cell r="I1693">
            <v>52.764860371028455</v>
          </cell>
          <cell r="J1693">
            <v>22281499.535011999</v>
          </cell>
          <cell r="K1693">
            <v>1.1132066438717727</v>
          </cell>
          <cell r="L1693">
            <v>32.54620152857666</v>
          </cell>
          <cell r="M1693">
            <v>32803299.174911994</v>
          </cell>
          <cell r="N1693">
            <v>1.1345581903770448</v>
          </cell>
          <cell r="O1693">
            <v>30.773327669824656</v>
          </cell>
          <cell r="Q1693">
            <v>18080.691033870971</v>
          </cell>
        </row>
        <row r="1694">
          <cell r="D1694">
            <v>40774</v>
          </cell>
          <cell r="E1694" t="str">
            <v/>
          </cell>
          <cell r="F1694">
            <v>7960.7511320005669</v>
          </cell>
          <cell r="G1694">
            <v>301080.9975859992</v>
          </cell>
          <cell r="H1694">
            <v>0.87642492559131691</v>
          </cell>
          <cell r="I1694">
            <v>56.555568950104096</v>
          </cell>
          <cell r="J1694">
            <v>22289460.286144</v>
          </cell>
          <cell r="K1694">
            <v>1.1125993269191621</v>
          </cell>
          <cell r="L1694">
            <v>32.602591842451901</v>
          </cell>
          <cell r="M1694">
            <v>32786507.090544</v>
          </cell>
          <cell r="N1694">
            <v>1.1339657055387016</v>
          </cell>
          <cell r="O1694">
            <v>30.827166455239396</v>
          </cell>
          <cell r="Q1694">
            <v>18080.691033870971</v>
          </cell>
        </row>
        <row r="1695">
          <cell r="D1695">
            <v>40775</v>
          </cell>
          <cell r="E1695" t="str">
            <v/>
          </cell>
          <cell r="F1695">
            <v>7619.3501920012368</v>
          </cell>
          <cell r="G1695">
            <v>308700.34777800046</v>
          </cell>
          <cell r="H1695">
            <v>0.85367408579601589</v>
          </cell>
          <cell r="I1695">
            <v>60.155673926505607</v>
          </cell>
          <cell r="J1695">
            <v>22297079.636336002</v>
          </cell>
          <cell r="K1695">
            <v>1.1119760792208939</v>
          </cell>
          <cell r="L1695">
            <v>32.660534791325013</v>
          </cell>
          <cell r="M1695">
            <v>32759376.568736002</v>
          </cell>
          <cell r="N1695">
            <v>1.1330156677721273</v>
          </cell>
          <cell r="O1695">
            <v>30.913640840676649</v>
          </cell>
          <cell r="Q1695">
            <v>18080.691033870971</v>
          </cell>
        </row>
        <row r="1696">
          <cell r="D1696">
            <v>40776</v>
          </cell>
          <cell r="E1696" t="str">
            <v/>
          </cell>
          <cell r="F1696">
            <v>12255.81893599833</v>
          </cell>
          <cell r="G1696">
            <v>320956.16671399877</v>
          </cell>
          <cell r="H1696">
            <v>0.8453010428500618</v>
          </cell>
          <cell r="I1696">
            <v>61.484585085035981</v>
          </cell>
          <cell r="J1696">
            <v>22309335.455272</v>
          </cell>
          <cell r="K1696">
            <v>1.1115849711724033</v>
          </cell>
          <cell r="L1696">
            <v>32.696933845662137</v>
          </cell>
          <cell r="M1696">
            <v>32743006.605672002</v>
          </cell>
          <cell r="N1696">
            <v>1.1324378104141881</v>
          </cell>
          <cell r="O1696">
            <v>30.966325932573646</v>
          </cell>
          <cell r="Q1696">
            <v>18080.691033870971</v>
          </cell>
        </row>
        <row r="1697">
          <cell r="D1697">
            <v>40777</v>
          </cell>
          <cell r="E1697" t="str">
            <v/>
          </cell>
          <cell r="F1697">
            <v>8606.1671259999366</v>
          </cell>
          <cell r="G1697">
            <v>329562.3338399987</v>
          </cell>
          <cell r="H1697">
            <v>0.82851402391500029</v>
          </cell>
          <cell r="I1697">
            <v>64.14626631615657</v>
          </cell>
          <cell r="J1697">
            <v>22317941.622398</v>
          </cell>
          <cell r="K1697">
            <v>1.1110128833012574</v>
          </cell>
          <cell r="L1697">
            <v>32.750228807317463</v>
          </cell>
          <cell r="M1697">
            <v>32723053.137797996</v>
          </cell>
          <cell r="N1697">
            <v>1.1317360284568279</v>
          </cell>
          <cell r="O1697">
            <v>31.030398448247087</v>
          </cell>
          <cell r="Q1697">
            <v>18080.691033870971</v>
          </cell>
        </row>
        <row r="1698">
          <cell r="D1698">
            <v>40778</v>
          </cell>
          <cell r="E1698" t="str">
            <v/>
          </cell>
          <cell r="F1698">
            <v>7320.3897160011329</v>
          </cell>
          <cell r="G1698">
            <v>336882.72355599981</v>
          </cell>
          <cell r="H1698">
            <v>0.81009486361880101</v>
          </cell>
          <cell r="I1698">
            <v>67.049329205404788</v>
          </cell>
          <cell r="J1698">
            <v>22325262.012114</v>
          </cell>
          <cell r="K1698">
            <v>1.1103778744279886</v>
          </cell>
          <cell r="L1698">
            <v>32.809458774547061</v>
          </cell>
          <cell r="M1698">
            <v>32713559.615014002</v>
          </cell>
          <cell r="N1698">
            <v>1.1313960174028732</v>
          </cell>
          <cell r="O1698">
            <v>31.061476407054943</v>
          </cell>
          <cell r="Q1698">
            <v>18080.691033870971</v>
          </cell>
        </row>
        <row r="1699">
          <cell r="D1699">
            <v>40779</v>
          </cell>
          <cell r="E1699" t="str">
            <v/>
          </cell>
          <cell r="F1699">
            <v>8608.6361499993181</v>
          </cell>
          <cell r="G1699">
            <v>345491.35970599914</v>
          </cell>
          <cell r="H1699">
            <v>0.79617937688973994</v>
          </cell>
          <cell r="I1699">
            <v>69.219655992924089</v>
          </cell>
          <cell r="J1699">
            <v>22333870.648263998</v>
          </cell>
          <cell r="K1699">
            <v>1.1098080217718105</v>
          </cell>
          <cell r="L1699">
            <v>32.86267705089093</v>
          </cell>
          <cell r="M1699">
            <v>32702421.127064001</v>
          </cell>
          <cell r="N1699">
            <v>1.1309991229554979</v>
          </cell>
          <cell r="O1699">
            <v>31.097782594058586</v>
          </cell>
          <cell r="Q1699">
            <v>18080.691033870971</v>
          </cell>
        </row>
        <row r="1700">
          <cell r="D1700">
            <v>40780</v>
          </cell>
          <cell r="E1700" t="str">
            <v/>
          </cell>
          <cell r="F1700">
            <v>13549.634794000709</v>
          </cell>
          <cell r="G1700">
            <v>359040.99449999986</v>
          </cell>
          <cell r="H1700">
            <v>0.79430812423573893</v>
          </cell>
          <cell r="I1700">
            <v>69.509494270837678</v>
          </cell>
          <cell r="J1700">
            <v>22347420.283057999</v>
          </cell>
          <cell r="K1700">
            <v>1.1094844984056287</v>
          </cell>
          <cell r="L1700">
            <v>32.89291840363088</v>
          </cell>
          <cell r="M1700">
            <v>32695040.599657997</v>
          </cell>
          <cell r="N1700">
            <v>1.1307322028016737</v>
          </cell>
          <cell r="O1700">
            <v>31.122216819338423</v>
          </cell>
          <cell r="Q1700">
            <v>18080.691033870971</v>
          </cell>
        </row>
        <row r="1701">
          <cell r="D1701">
            <v>40781</v>
          </cell>
          <cell r="E1701" t="str">
            <v/>
          </cell>
          <cell r="F1701">
            <v>21366.508727999717</v>
          </cell>
          <cell r="G1701">
            <v>380407.50322799955</v>
          </cell>
          <cell r="H1701">
            <v>0.80920899478083153</v>
          </cell>
          <cell r="I1701">
            <v>67.188192496385213</v>
          </cell>
          <cell r="J1701">
            <v>22368786.791786</v>
          </cell>
          <cell r="K1701">
            <v>1.1095492923718893</v>
          </cell>
          <cell r="L1701">
            <v>32.886860182518163</v>
          </cell>
          <cell r="M1701">
            <v>32703187.582486</v>
          </cell>
          <cell r="N1701">
            <v>1.1310022893149365</v>
          </cell>
          <cell r="O1701">
            <v>31.097492825892658</v>
          </cell>
          <cell r="Q1701">
            <v>18080.691033870971</v>
          </cell>
        </row>
        <row r="1702">
          <cell r="D1702">
            <v>40782</v>
          </cell>
          <cell r="E1702" t="str">
            <v/>
          </cell>
          <cell r="F1702">
            <v>19083.835117999195</v>
          </cell>
          <cell r="G1702">
            <v>399491.33834599872</v>
          </cell>
          <cell r="H1702">
            <v>0.81833019913777694</v>
          </cell>
          <cell r="I1702">
            <v>65.754695501492719</v>
          </cell>
          <cell r="J1702">
            <v>22387870.626904</v>
          </cell>
          <cell r="K1702">
            <v>1.1095008452020887</v>
          </cell>
          <cell r="L1702">
            <v>32.891389906111201</v>
          </cell>
          <cell r="M1702">
            <v>32702971.018203996</v>
          </cell>
          <cell r="N1702">
            <v>1.1309831295405173</v>
          </cell>
          <cell r="O1702">
            <v>31.099246255584944</v>
          </cell>
          <cell r="Q1702">
            <v>18080.691033870971</v>
          </cell>
        </row>
        <row r="1703">
          <cell r="D1703">
            <v>40783</v>
          </cell>
          <cell r="E1703" t="str">
            <v/>
          </cell>
          <cell r="F1703">
            <v>19568.711395999879</v>
          </cell>
          <cell r="G1703">
            <v>419060.04974199861</v>
          </cell>
          <cell r="H1703">
            <v>0.82775765151296299</v>
          </cell>
          <cell r="I1703">
            <v>64.265950314137783</v>
          </cell>
          <cell r="J1703">
            <v>22407439.338300001</v>
          </cell>
          <cell r="K1703">
            <v>1.1094764928221712</v>
          </cell>
          <cell r="L1703">
            <v>32.893666979621294</v>
          </cell>
          <cell r="M1703">
            <v>32709804.191300005</v>
          </cell>
          <cell r="N1703">
            <v>1.1312077722236364</v>
          </cell>
          <cell r="O1703">
            <v>31.078692376956475</v>
          </cell>
          <cell r="Q1703">
            <v>18080.691033870971</v>
          </cell>
        </row>
        <row r="1704">
          <cell r="D1704">
            <v>40784</v>
          </cell>
          <cell r="E1704" t="str">
            <v/>
          </cell>
          <cell r="F1704">
            <v>19963.007268000129</v>
          </cell>
          <cell r="G1704">
            <v>439023.05700999871</v>
          </cell>
          <cell r="H1704">
            <v>0.83728691981038439</v>
          </cell>
          <cell r="I1704">
            <v>62.756244375808535</v>
          </cell>
          <cell r="J1704">
            <v>22427402.345568001</v>
          </cell>
          <cell r="K1704">
            <v>1.1094716896133421</v>
          </cell>
          <cell r="L1704">
            <v>32.894116117894114</v>
          </cell>
          <cell r="M1704">
            <v>32713826.065968003</v>
          </cell>
          <cell r="N1704">
            <v>1.1313351877440048</v>
          </cell>
          <cell r="O1704">
            <v>31.067038819198501</v>
          </cell>
          <cell r="Q1704">
            <v>18080.691033870971</v>
          </cell>
        </row>
        <row r="1705">
          <cell r="D1705">
            <v>40785</v>
          </cell>
          <cell r="E1705" t="str">
            <v/>
          </cell>
          <cell r="F1705">
            <v>19039.886568000838</v>
          </cell>
          <cell r="G1705">
            <v>458062.94357799954</v>
          </cell>
          <cell r="H1705">
            <v>0.84447904990633349</v>
          </cell>
          <cell r="I1705">
            <v>61.615054440484982</v>
          </cell>
          <cell r="J1705">
            <v>22446442.232136004</v>
          </cell>
          <cell r="K1705">
            <v>1.1094212695075372</v>
          </cell>
          <cell r="L1705">
            <v>32.898831065654768</v>
          </cell>
          <cell r="M1705">
            <v>32717051.816036005</v>
          </cell>
          <cell r="N1705">
            <v>1.1314350687138162</v>
          </cell>
          <cell r="O1705">
            <v>31.057905845862699</v>
          </cell>
          <cell r="Q1705">
            <v>18080.691033870971</v>
          </cell>
        </row>
        <row r="1706">
          <cell r="D1706">
            <v>40786</v>
          </cell>
          <cell r="E1706" t="str">
            <v>*</v>
          </cell>
          <cell r="F1706">
            <v>11752.441404000598</v>
          </cell>
          <cell r="G1706">
            <v>469815.38498200016</v>
          </cell>
          <cell r="H1706">
            <v>0.83820551830837275</v>
          </cell>
          <cell r="I1706">
            <v>62.61054420999649</v>
          </cell>
          <cell r="J1706">
            <v>22458194.673540004</v>
          </cell>
          <cell r="K1706">
            <v>1.1090110771443407</v>
          </cell>
          <cell r="L1706">
            <v>32.937207559959369</v>
          </cell>
          <cell r="M1706">
            <v>32713773.294340003</v>
          </cell>
          <cell r="N1706">
            <v>1.1313100164373711</v>
          </cell>
          <cell r="O1706">
            <v>31.069340758882792</v>
          </cell>
          <cell r="Q1706">
            <v>18080.691033870971</v>
          </cell>
        </row>
        <row r="1707">
          <cell r="D1707">
            <v>40787</v>
          </cell>
          <cell r="E1707" t="str">
            <v/>
          </cell>
          <cell r="F1707">
            <v>12723.512777998998</v>
          </cell>
          <cell r="G1707">
            <v>12723.512777998998</v>
          </cell>
          <cell r="H1707">
            <v>0.51030429901888485</v>
          </cell>
          <cell r="I1707">
            <v>98.340422136955951</v>
          </cell>
          <cell r="J1707">
            <v>22470918.186318003</v>
          </cell>
          <cell r="K1707">
            <v>1.108274838459731</v>
          </cell>
          <cell r="L1707">
            <v>32.973387260375617</v>
          </cell>
          <cell r="M1707">
            <v>32714681.181017999</v>
          </cell>
          <cell r="N1707">
            <v>1.1313335062017615</v>
          </cell>
          <cell r="O1707">
            <v>31.015620677231581</v>
          </cell>
          <cell r="Q1707">
            <v>24933.187516666672</v>
          </cell>
        </row>
        <row r="1708">
          <cell r="D1708">
            <v>40788</v>
          </cell>
          <cell r="E1708" t="str">
            <v/>
          </cell>
          <cell r="F1708">
            <v>10088.704488000369</v>
          </cell>
          <cell r="G1708">
            <v>22812.217265999367</v>
          </cell>
          <cell r="H1708">
            <v>0.45746692537306882</v>
          </cell>
          <cell r="I1708">
            <v>99.313512486974233</v>
          </cell>
          <cell r="J1708">
            <v>22481006.890806004</v>
          </cell>
          <cell r="K1708">
            <v>1.1074106180654517</v>
          </cell>
          <cell r="L1708">
            <v>33.057804479799891</v>
          </cell>
          <cell r="M1708">
            <v>32699140.533006001</v>
          </cell>
          <cell r="N1708">
            <v>1.130788179201379</v>
          </cell>
          <cell r="O1708">
            <v>31.065760579878354</v>
          </cell>
          <cell r="Q1708">
            <v>24933.187516666672</v>
          </cell>
        </row>
        <row r="1709">
          <cell r="D1709">
            <v>40789</v>
          </cell>
          <cell r="E1709" t="str">
            <v/>
          </cell>
          <cell r="F1709">
            <v>9915.3224539991807</v>
          </cell>
          <cell r="G1709">
            <v>32727.539719998545</v>
          </cell>
          <cell r="H1709">
            <v>0.43753651230408885</v>
          </cell>
          <cell r="I1709">
            <v>99.534663862466246</v>
          </cell>
          <cell r="J1709">
            <v>22490922.213260002</v>
          </cell>
          <cell r="K1709">
            <v>1.1065399876531219</v>
          </cell>
          <cell r="L1709">
            <v>33.143001813710505</v>
          </cell>
          <cell r="M1709">
            <v>32682774.471459996</v>
          </cell>
          <cell r="N1709">
            <v>1.1302143159127658</v>
          </cell>
          <cell r="O1709">
            <v>31.118588391157765</v>
          </cell>
          <cell r="Q1709">
            <v>24933.187516666672</v>
          </cell>
        </row>
        <row r="1710">
          <cell r="D1710">
            <v>40790</v>
          </cell>
          <cell r="E1710" t="str">
            <v/>
          </cell>
          <cell r="F1710">
            <v>19830.961274000896</v>
          </cell>
          <cell r="G1710">
            <v>52558.500993999442</v>
          </cell>
          <cell r="H1710">
            <v>0.52699339944869195</v>
          </cell>
          <cell r="I1710">
            <v>97.888647498874093</v>
          </cell>
          <cell r="J1710">
            <v>22510753.174534004</v>
          </cell>
          <cell r="K1710">
            <v>1.1061587364502041</v>
          </cell>
          <cell r="L1710">
            <v>33.180358576307775</v>
          </cell>
          <cell r="M1710">
            <v>32673912.606933996</v>
          </cell>
          <cell r="N1710">
            <v>1.1298999640615692</v>
          </cell>
          <cell r="O1710">
            <v>31.147554390274291</v>
          </cell>
          <cell r="Q1710">
            <v>24933.187516666672</v>
          </cell>
        </row>
        <row r="1711">
          <cell r="D1711">
            <v>40791</v>
          </cell>
          <cell r="E1711" t="str">
            <v/>
          </cell>
          <cell r="F1711">
            <v>18098.516597999478</v>
          </cell>
          <cell r="G1711">
            <v>70657.017591998912</v>
          </cell>
          <cell r="H1711">
            <v>0.56677083541579265</v>
          </cell>
          <cell r="I1711">
            <v>96.474237482154308</v>
          </cell>
          <cell r="J1711">
            <v>22528851.691132005</v>
          </cell>
          <cell r="K1711">
            <v>1.1056933916752711</v>
          </cell>
          <cell r="L1711">
            <v>33.225995354174607</v>
          </cell>
          <cell r="M1711">
            <v>32668434.150831997</v>
          </cell>
          <cell r="N1711">
            <v>1.1297026177844822</v>
          </cell>
          <cell r="O1711">
            <v>31.165748978428521</v>
          </cell>
          <cell r="Q1711">
            <v>24933.187516666672</v>
          </cell>
        </row>
        <row r="1712">
          <cell r="D1712">
            <v>40792</v>
          </cell>
          <cell r="E1712" t="str">
            <v/>
          </cell>
          <cell r="F1712">
            <v>17898.698188000431</v>
          </cell>
          <cell r="G1712">
            <v>88555.715779999344</v>
          </cell>
          <cell r="H1712">
            <v>0.59195343369023035</v>
          </cell>
          <cell r="I1712">
            <v>95.308646493435631</v>
          </cell>
          <cell r="J1712">
            <v>22546750.389320005</v>
          </cell>
          <cell r="K1712">
            <v>1.105219389488572</v>
          </cell>
          <cell r="L1712">
            <v>33.272526524070464</v>
          </cell>
          <cell r="M1712">
            <v>32674651.495219998</v>
          </cell>
          <cell r="N1712">
            <v>1.1299097223035897</v>
          </cell>
          <cell r="O1712">
            <v>31.146654918722739</v>
          </cell>
          <cell r="Q1712">
            <v>24933.187516666672</v>
          </cell>
        </row>
        <row r="1713">
          <cell r="D1713">
            <v>40793</v>
          </cell>
          <cell r="E1713" t="str">
            <v/>
          </cell>
          <cell r="F1713">
            <v>13481.466770000265</v>
          </cell>
          <cell r="G1713">
            <v>102037.1825499996</v>
          </cell>
          <cell r="H1713">
            <v>0.58463204331743723</v>
          </cell>
          <cell r="I1713">
            <v>95.67019077121131</v>
          </cell>
          <cell r="J1713">
            <v>22560231.856090005</v>
          </cell>
          <cell r="K1713">
            <v>1.1045302805441404</v>
          </cell>
          <cell r="L1713">
            <v>33.340255602174587</v>
          </cell>
          <cell r="M1713">
            <v>32669889.102990001</v>
          </cell>
          <cell r="N1713">
            <v>1.1297371404765963</v>
          </cell>
          <cell r="O1713">
            <v>31.162565554025967</v>
          </cell>
          <cell r="Q1713">
            <v>24933.187516666672</v>
          </cell>
        </row>
        <row r="1714">
          <cell r="D1714">
            <v>40794</v>
          </cell>
          <cell r="E1714" t="str">
            <v/>
          </cell>
          <cell r="F1714">
            <v>21360.731523998977</v>
          </cell>
          <cell r="G1714">
            <v>123397.91407399857</v>
          </cell>
          <cell r="H1714">
            <v>0.61864289308934539</v>
          </cell>
          <cell r="I1714">
            <v>93.829127285604983</v>
          </cell>
          <cell r="J1714">
            <v>22581592.587614004</v>
          </cell>
          <cell r="K1714">
            <v>1.1042281439027268</v>
          </cell>
          <cell r="L1714">
            <v>33.369981592415051</v>
          </cell>
          <cell r="M1714">
            <v>32662702.099313997</v>
          </cell>
          <cell r="N1714">
            <v>1.1294807176655084</v>
          </cell>
          <cell r="O1714">
            <v>31.186216630075769</v>
          </cell>
          <cell r="Q1714">
            <v>24933.187516666672</v>
          </cell>
        </row>
        <row r="1715">
          <cell r="D1715">
            <v>40795</v>
          </cell>
          <cell r="E1715" t="str">
            <v/>
          </cell>
          <cell r="F1715">
            <v>18277.117842000822</v>
          </cell>
          <cell r="G1715">
            <v>141675.0319159994</v>
          </cell>
          <cell r="H1715">
            <v>0.63135410193206343</v>
          </cell>
          <cell r="I1715">
            <v>93.034214073116274</v>
          </cell>
          <cell r="J1715">
            <v>22599869.705456004</v>
          </cell>
          <cell r="K1715">
            <v>1.1037761396181764</v>
          </cell>
          <cell r="L1715">
            <v>33.414487139465685</v>
          </cell>
          <cell r="M1715">
            <v>32662437.684356</v>
          </cell>
          <cell r="N1715">
            <v>1.1294636808326808</v>
          </cell>
          <cell r="O1715">
            <v>31.187788482194435</v>
          </cell>
          <cell r="Q1715">
            <v>24933.187516666672</v>
          </cell>
        </row>
        <row r="1716">
          <cell r="D1716">
            <v>40796</v>
          </cell>
          <cell r="E1716" t="str">
            <v/>
          </cell>
          <cell r="F1716">
            <v>17041.680704000104</v>
          </cell>
          <cell r="G1716">
            <v>158716.71261999951</v>
          </cell>
          <cell r="H1716">
            <v>0.63656807824472827</v>
          </cell>
          <cell r="I1716">
            <v>92.691236229151741</v>
          </cell>
          <cell r="J1716">
            <v>22616911.386160005</v>
          </cell>
          <cell r="K1716">
            <v>1.1032649695569601</v>
          </cell>
          <cell r="L1716">
            <v>33.464868401498606</v>
          </cell>
          <cell r="M1716">
            <v>32651368.149159998</v>
          </cell>
          <cell r="N1716">
            <v>1.1290730069208033</v>
          </cell>
          <cell r="O1716">
            <v>31.223848742449789</v>
          </cell>
          <cell r="Q1716">
            <v>24933.187516666672</v>
          </cell>
        </row>
        <row r="1717">
          <cell r="D1717">
            <v>40797</v>
          </cell>
          <cell r="E1717" t="str">
            <v/>
          </cell>
          <cell r="F1717">
            <v>19846.589543998991</v>
          </cell>
          <cell r="G1717">
            <v>178563.30216399851</v>
          </cell>
          <cell r="H1717">
            <v>0.65106105902437827</v>
          </cell>
          <cell r="I1717">
            <v>91.686377965112271</v>
          </cell>
          <cell r="J1717">
            <v>22636757.975704003</v>
          </cell>
          <cell r="K1717">
            <v>1.102891700144345</v>
          </cell>
          <cell r="L1717">
            <v>33.501691665254562</v>
          </cell>
          <cell r="M1717">
            <v>32648563.704803996</v>
          </cell>
          <cell r="N1717">
            <v>1.1289681404519221</v>
          </cell>
          <cell r="O1717">
            <v>31.233533391218337</v>
          </cell>
          <cell r="Q1717">
            <v>24933.187516666672</v>
          </cell>
        </row>
        <row r="1718">
          <cell r="D1718">
            <v>40798</v>
          </cell>
          <cell r="E1718" t="str">
            <v/>
          </cell>
          <cell r="F1718">
            <v>5726.2659840004299</v>
          </cell>
          <cell r="G1718">
            <v>184289.56814799894</v>
          </cell>
          <cell r="H1718">
            <v>0.61594467221920579</v>
          </cell>
          <cell r="I1718">
            <v>93.990340804045118</v>
          </cell>
          <cell r="J1718">
            <v>22642484.241688002</v>
          </cell>
          <cell r="K1718">
            <v>1.1018322110525092</v>
          </cell>
          <cell r="L1718">
            <v>33.606365287102982</v>
          </cell>
          <cell r="M1718">
            <v>32635395.237487994</v>
          </cell>
          <cell r="N1718">
            <v>1.1285048961317703</v>
          </cell>
          <cell r="O1718">
            <v>31.276341303397114</v>
          </cell>
          <cell r="Q1718">
            <v>24933.187516666672</v>
          </cell>
        </row>
        <row r="1719">
          <cell r="D1719">
            <v>40799</v>
          </cell>
          <cell r="E1719" t="str">
            <v/>
          </cell>
          <cell r="F1719">
            <v>15493.640878000473</v>
          </cell>
          <cell r="G1719">
            <v>199783.20902599941</v>
          </cell>
          <cell r="H1719">
            <v>0.61636480075294675</v>
          </cell>
          <cell r="I1719">
            <v>93.96541191379977</v>
          </cell>
          <cell r="J1719">
            <v>22657977.882566001</v>
          </cell>
          <cell r="K1719">
            <v>1.1012500153898901</v>
          </cell>
          <cell r="L1719">
            <v>33.663981221621512</v>
          </cell>
          <cell r="M1719">
            <v>32636800.152965993</v>
          </cell>
          <cell r="N1719">
            <v>1.128545590252896</v>
          </cell>
          <cell r="O1719">
            <v>31.272579086028919</v>
          </cell>
          <cell r="Q1719">
            <v>24933.187516666672</v>
          </cell>
        </row>
        <row r="1720">
          <cell r="D1720">
            <v>40800</v>
          </cell>
          <cell r="E1720" t="str">
            <v/>
          </cell>
          <cell r="F1720">
            <v>19188.124939999241</v>
          </cell>
          <cell r="G1720">
            <v>218971.33396599867</v>
          </cell>
          <cell r="H1720">
            <v>0.62730886528426244</v>
          </cell>
          <cell r="I1720">
            <v>93.293534793337301</v>
          </cell>
          <cell r="J1720">
            <v>22677166.007506002</v>
          </cell>
          <cell r="K1720">
            <v>1.1008485754415036</v>
          </cell>
          <cell r="L1720">
            <v>33.703749113816315</v>
          </cell>
          <cell r="M1720">
            <v>32633143.858105995</v>
          </cell>
          <cell r="N1720">
            <v>1.128411273796132</v>
          </cell>
          <cell r="O1720">
            <v>31.284998049599054</v>
          </cell>
          <cell r="Q1720">
            <v>24933.187516666672</v>
          </cell>
        </row>
        <row r="1721">
          <cell r="D1721">
            <v>40801</v>
          </cell>
          <cell r="E1721" t="str">
            <v/>
          </cell>
          <cell r="F1721">
            <v>31061.676003999972</v>
          </cell>
          <cell r="G1721">
            <v>250033.00996999865</v>
          </cell>
          <cell r="H1721">
            <v>0.66854136961793942</v>
          </cell>
          <cell r="I1721">
            <v>90.374654612212126</v>
          </cell>
          <cell r="J1721">
            <v>22708227.683510002</v>
          </cell>
          <cell r="K1721">
            <v>1.1010238032638751</v>
          </cell>
          <cell r="L1721">
            <v>33.686386473184491</v>
          </cell>
          <cell r="M1721">
            <v>32648665.010109998</v>
          </cell>
          <cell r="N1721">
            <v>1.1289400855189184</v>
          </cell>
          <cell r="O1721">
            <v>31.236124698319244</v>
          </cell>
          <cell r="Q1721">
            <v>24933.187516666672</v>
          </cell>
        </row>
        <row r="1722">
          <cell r="D1722">
            <v>40802</v>
          </cell>
          <cell r="E1722" t="str">
            <v/>
          </cell>
          <cell r="F1722">
            <v>14019.400200001026</v>
          </cell>
          <cell r="G1722">
            <v>264052.4101699997</v>
          </cell>
          <cell r="H1722">
            <v>0.66189995260707502</v>
          </cell>
          <cell r="I1722">
            <v>90.885749130459686</v>
          </cell>
          <cell r="J1722">
            <v>22722247.083710004</v>
          </cell>
          <cell r="K1722">
            <v>1.1003732993607811</v>
          </cell>
          <cell r="L1722">
            <v>33.750873764464082</v>
          </cell>
          <cell r="M1722">
            <v>32638560.805709995</v>
          </cell>
          <cell r="N1722">
            <v>1.1285828110517031</v>
          </cell>
          <cell r="O1722">
            <v>31.269138270825568</v>
          </cell>
          <cell r="Q1722">
            <v>24933.187516666672</v>
          </cell>
        </row>
        <row r="1723">
          <cell r="D1723">
            <v>40803</v>
          </cell>
          <cell r="E1723" t="str">
            <v/>
          </cell>
          <cell r="F1723">
            <v>15953.786673999333</v>
          </cell>
          <cell r="G1723">
            <v>280006.19684399903</v>
          </cell>
          <cell r="H1723">
            <v>0.66060357282915783</v>
          </cell>
          <cell r="I1723">
            <v>90.983702258095306</v>
          </cell>
          <cell r="J1723">
            <v>22738200.870384004</v>
          </cell>
          <cell r="K1723">
            <v>1.0998179282753322</v>
          </cell>
          <cell r="L1723">
            <v>33.805998126196315</v>
          </cell>
          <cell r="M1723">
            <v>32625712.556584001</v>
          </cell>
          <cell r="N1723">
            <v>1.1281306581028163</v>
          </cell>
          <cell r="O1723">
            <v>31.31095553745422</v>
          </cell>
          <cell r="Q1723">
            <v>24933.187516666672</v>
          </cell>
        </row>
        <row r="1724">
          <cell r="D1724">
            <v>40804</v>
          </cell>
          <cell r="E1724" t="str">
            <v/>
          </cell>
          <cell r="F1724">
            <v>26590.216406000924</v>
          </cell>
          <cell r="G1724">
            <v>306596.41324999998</v>
          </cell>
          <cell r="H1724">
            <v>0.68315108359324672</v>
          </cell>
          <cell r="I1724">
            <v>89.196424311218848</v>
          </cell>
          <cell r="J1724">
            <v>22764791.086790007</v>
          </cell>
          <cell r="K1724">
            <v>1.0997777460310063</v>
          </cell>
          <cell r="L1724">
            <v>33.809988916802723</v>
          </cell>
          <cell r="M1724">
            <v>32621465.709290005</v>
          </cell>
          <cell r="N1724">
            <v>1.1279759283429929</v>
          </cell>
          <cell r="O1724">
            <v>31.325275062332015</v>
          </cell>
          <cell r="Q1724">
            <v>24933.187516666672</v>
          </cell>
        </row>
        <row r="1725">
          <cell r="D1725">
            <v>40805</v>
          </cell>
          <cell r="E1725" t="str">
            <v/>
          </cell>
          <cell r="F1725">
            <v>10312.456029999836</v>
          </cell>
          <cell r="G1725">
            <v>316908.86927999981</v>
          </cell>
          <cell r="H1725">
            <v>0.66896437374812845</v>
          </cell>
          <cell r="I1725">
            <v>90.341578562513931</v>
          </cell>
          <cell r="J1725">
            <v>22775103.542820007</v>
          </cell>
          <cell r="K1725">
            <v>1.0989522203147766</v>
          </cell>
          <cell r="L1725">
            <v>33.892050397683903</v>
          </cell>
          <cell r="M1725">
            <v>32598452.135920007</v>
          </cell>
          <cell r="N1725">
            <v>1.1271722946685969</v>
          </cell>
          <cell r="O1725">
            <v>31.399724551521601</v>
          </cell>
          <cell r="Q1725">
            <v>24933.187516666672</v>
          </cell>
        </row>
        <row r="1726">
          <cell r="D1726">
            <v>40806</v>
          </cell>
          <cell r="E1726" t="str">
            <v/>
          </cell>
          <cell r="F1726">
            <v>9838.0998799989138</v>
          </cell>
          <cell r="G1726">
            <v>326746.9691599987</v>
          </cell>
          <cell r="H1726">
            <v>0.65524508036043072</v>
          </cell>
          <cell r="I1726">
            <v>91.382270037098749</v>
          </cell>
          <cell r="J1726">
            <v>22784941.642700005</v>
          </cell>
          <cell r="K1726">
            <v>1.098105817272695</v>
          </cell>
          <cell r="L1726">
            <v>33.976330744539005</v>
          </cell>
          <cell r="M1726">
            <v>32574667.473400004</v>
          </cell>
          <cell r="N1726">
            <v>1.1263420100931594</v>
          </cell>
          <cell r="O1726">
            <v>31.476778459032097</v>
          </cell>
          <cell r="Q1726">
            <v>24933.187516666672</v>
          </cell>
        </row>
        <row r="1727">
          <cell r="D1727">
            <v>40807</v>
          </cell>
          <cell r="E1727" t="str">
            <v/>
          </cell>
          <cell r="F1727">
            <v>9284.921268001317</v>
          </cell>
          <cell r="G1727">
            <v>336031.89042800001</v>
          </cell>
          <cell r="H1727">
            <v>0.64177588930870799</v>
          </cell>
          <cell r="I1727">
            <v>92.338859578765465</v>
          </cell>
          <cell r="J1727">
            <v>22794226.563968007</v>
          </cell>
          <cell r="K1727">
            <v>1.097234817836193</v>
          </cell>
          <cell r="L1727">
            <v>34.063211924991819</v>
          </cell>
          <cell r="M1727">
            <v>32557819.082268007</v>
          </cell>
          <cell r="N1727">
            <v>1.1257515725480716</v>
          </cell>
          <cell r="O1727">
            <v>31.531657296802063</v>
          </cell>
          <cell r="Q1727">
            <v>24933.187516666672</v>
          </cell>
        </row>
        <row r="1728">
          <cell r="D1728">
            <v>40808</v>
          </cell>
          <cell r="E1728" t="str">
            <v/>
          </cell>
          <cell r="F1728">
            <v>18983.457610000147</v>
          </cell>
          <cell r="G1728">
            <v>355015.34803800017</v>
          </cell>
          <cell r="H1728">
            <v>0.64721212495063807</v>
          </cell>
          <cell r="I1728">
            <v>91.960603677744999</v>
          </cell>
          <cell r="J1728">
            <v>22813210.021578006</v>
          </cell>
          <cell r="K1728">
            <v>1.0968322008107882</v>
          </cell>
          <cell r="L1728">
            <v>34.103424466322643</v>
          </cell>
          <cell r="M1728">
            <v>32543784.311478008</v>
          </cell>
          <cell r="N1728">
            <v>1.1252584291136205</v>
          </cell>
          <cell r="O1728">
            <v>31.577546373516419</v>
          </cell>
          <cell r="Q1728">
            <v>24933.187516666672</v>
          </cell>
        </row>
        <row r="1729">
          <cell r="D1729">
            <v>40809</v>
          </cell>
          <cell r="E1729" t="str">
            <v/>
          </cell>
          <cell r="F1729">
            <v>17684.669155998894</v>
          </cell>
          <cell r="G1729">
            <v>372700.01719399908</v>
          </cell>
          <cell r="H1729">
            <v>0.64991082920385879</v>
          </cell>
          <cell r="I1729">
            <v>91.768884488604002</v>
          </cell>
          <cell r="J1729">
            <v>22830894.690734006</v>
          </cell>
          <cell r="K1729">
            <v>1.096368178461149</v>
          </cell>
          <cell r="L1729">
            <v>34.149810775416697</v>
          </cell>
          <cell r="M1729">
            <v>32530406.186634008</v>
          </cell>
          <cell r="N1729">
            <v>1.1247879970979535</v>
          </cell>
          <cell r="O1729">
            <v>31.621367303253734</v>
          </cell>
          <cell r="Q1729">
            <v>24933.187516666672</v>
          </cell>
        </row>
        <row r="1730">
          <cell r="D1730">
            <v>40810</v>
          </cell>
          <cell r="E1730" t="str">
            <v/>
          </cell>
          <cell r="F1730">
            <v>23990.433578001237</v>
          </cell>
          <cell r="G1730">
            <v>396690.4507720003</v>
          </cell>
          <cell r="H1730">
            <v>0.66292241098808458</v>
          </cell>
          <cell r="I1730">
            <v>90.808074876002337</v>
          </cell>
          <cell r="J1730">
            <v>22854885.124312006</v>
          </cell>
          <cell r="K1730">
            <v>1.0962077145341989</v>
          </cell>
          <cell r="L1730">
            <v>34.165861808384136</v>
          </cell>
          <cell r="M1730">
            <v>32528788.169512</v>
          </cell>
          <cell r="N1730">
            <v>1.1247241923274385</v>
          </cell>
          <cell r="O1730">
            <v>31.627314145280337</v>
          </cell>
          <cell r="Q1730">
            <v>24933.187516666672</v>
          </cell>
        </row>
        <row r="1731">
          <cell r="D1731">
            <v>40811</v>
          </cell>
          <cell r="E1731" t="str">
            <v/>
          </cell>
          <cell r="F1731">
            <v>24624.00458599933</v>
          </cell>
          <cell r="G1731">
            <v>421314.45535799966</v>
          </cell>
          <cell r="H1731">
            <v>0.67590949625092367</v>
          </cell>
          <cell r="I1731">
            <v>89.789624560066741</v>
          </cell>
          <cell r="J1731">
            <v>22879509.128898006</v>
          </cell>
          <cell r="K1731">
            <v>1.0960779861347185</v>
          </cell>
          <cell r="L1731">
            <v>34.178842211376391</v>
          </cell>
          <cell r="M1731">
            <v>32523893.618598007</v>
          </cell>
          <cell r="N1731">
            <v>1.1245470989202093</v>
          </cell>
          <cell r="O1731">
            <v>31.643824167680258</v>
          </cell>
          <cell r="Q1731">
            <v>24933.187516666672</v>
          </cell>
        </row>
        <row r="1732">
          <cell r="D1732">
            <v>40812</v>
          </cell>
          <cell r="E1732" t="str">
            <v/>
          </cell>
          <cell r="F1732">
            <v>9787.702983999623</v>
          </cell>
          <cell r="G1732">
            <v>431102.15834199928</v>
          </cell>
          <cell r="H1732">
            <v>0.66501133209861452</v>
          </cell>
          <cell r="I1732">
            <v>90.648239100615768</v>
          </cell>
          <cell r="J1732">
            <v>22889296.831882004</v>
          </cell>
          <cell r="K1732">
            <v>1.0952386594454786</v>
          </cell>
          <cell r="L1732">
            <v>34.262906139298885</v>
          </cell>
          <cell r="M1732">
            <v>32517578.912982002</v>
          </cell>
          <cell r="N1732">
            <v>1.1243209050204468</v>
          </cell>
          <cell r="O1732">
            <v>31.664920823423493</v>
          </cell>
          <cell r="Q1732">
            <v>24933.187516666672</v>
          </cell>
        </row>
        <row r="1733">
          <cell r="D1733">
            <v>40813</v>
          </cell>
          <cell r="E1733" t="str">
            <v/>
          </cell>
          <cell r="F1733">
            <v>17717.531554000965</v>
          </cell>
          <cell r="G1733">
            <v>448819.68989600026</v>
          </cell>
          <cell r="H1733">
            <v>0.66669981391340238</v>
          </cell>
          <cell r="I1733">
            <v>90.51792310118087</v>
          </cell>
          <cell r="J1733">
            <v>22907014.363436006</v>
          </cell>
          <cell r="K1733">
            <v>1.0947803183023865</v>
          </cell>
          <cell r="L1733">
            <v>34.308872112997747</v>
          </cell>
          <cell r="M1733">
            <v>32514512.841636006</v>
          </cell>
          <cell r="N1733">
            <v>1.1242070375857609</v>
          </cell>
          <cell r="O1733">
            <v>31.675544877354035</v>
          </cell>
          <cell r="Q1733">
            <v>24933.187516666672</v>
          </cell>
        </row>
        <row r="1734">
          <cell r="D1734">
            <v>40814</v>
          </cell>
          <cell r="E1734" t="str">
            <v/>
          </cell>
          <cell r="F1734">
            <v>18704.553325999288</v>
          </cell>
          <cell r="G1734">
            <v>467524.24322199955</v>
          </cell>
          <cell r="H1734">
            <v>0.66968149939209876</v>
          </cell>
          <cell r="I1734">
            <v>90.285361593030871</v>
          </cell>
          <cell r="J1734">
            <v>22925718.916762006</v>
          </cell>
          <cell r="K1734">
            <v>1.0943701841499172</v>
          </cell>
          <cell r="L1734">
            <v>34.35003954411755</v>
          </cell>
          <cell r="M1734">
            <v>32504617.973062001</v>
          </cell>
          <cell r="N1734">
            <v>1.1238570639988807</v>
          </cell>
          <cell r="O1734">
            <v>31.708214296345339</v>
          </cell>
          <cell r="Q1734">
            <v>24933.187516666672</v>
          </cell>
        </row>
        <row r="1735">
          <cell r="D1735">
            <v>40815</v>
          </cell>
          <cell r="E1735" t="str">
            <v/>
          </cell>
          <cell r="F1735">
            <v>16114.173296000416</v>
          </cell>
          <cell r="G1735">
            <v>483638.41651799995</v>
          </cell>
          <cell r="H1735">
            <v>0.66887503915553648</v>
          </cell>
          <cell r="I1735">
            <v>90.348569122659427</v>
          </cell>
          <cell r="J1735">
            <v>22941833.090058006</v>
          </cell>
          <cell r="K1735">
            <v>1.0938375190821927</v>
          </cell>
          <cell r="L1735">
            <v>34.403556853960936</v>
          </cell>
          <cell r="M1735">
            <v>32497376.698158007</v>
          </cell>
          <cell r="N1735">
            <v>1.1235988434709627</v>
          </cell>
          <cell r="O1735">
            <v>31.73233440076395</v>
          </cell>
          <cell r="Q1735">
            <v>24933.187516666672</v>
          </cell>
        </row>
        <row r="1736">
          <cell r="D1736">
            <v>40816</v>
          </cell>
          <cell r="E1736" t="str">
            <v>*</v>
          </cell>
          <cell r="F1736">
            <v>10641.428093998598</v>
          </cell>
          <cell r="G1736">
            <v>494279.84461199853</v>
          </cell>
          <cell r="H1736">
            <v>0.66080579586490951</v>
          </cell>
          <cell r="I1736">
            <v>90.968461574078077</v>
          </cell>
          <cell r="J1736">
            <v>22952474.518152006</v>
          </cell>
          <cell r="K1736">
            <v>1.0930454952282374</v>
          </cell>
          <cell r="L1736">
            <v>34.483238188598776</v>
          </cell>
          <cell r="M1736">
            <v>32484860.154252004</v>
          </cell>
          <cell r="N1736">
            <v>1.1231582350685712</v>
          </cell>
          <cell r="O1736">
            <v>31.773521887128396</v>
          </cell>
          <cell r="Q1736">
            <v>24933.187516666672</v>
          </cell>
        </row>
        <row r="1737">
          <cell r="D1737">
            <v>40817</v>
          </cell>
          <cell r="E1737" t="str">
            <v/>
          </cell>
          <cell r="F1737">
            <v>16504.304516000477</v>
          </cell>
          <cell r="G1737">
            <v>16504.304516000477</v>
          </cell>
          <cell r="H1737">
            <v>0.31791784638467657</v>
          </cell>
          <cell r="I1737">
            <v>97.902927947642766</v>
          </cell>
          <cell r="J1737">
            <v>22968978.822668005</v>
          </cell>
          <cell r="K1737">
            <v>1.0911339176961725</v>
          </cell>
          <cell r="L1737">
            <v>33.915295067762521</v>
          </cell>
          <cell r="M1737">
            <v>32479507.777568005</v>
          </cell>
          <cell r="N1737">
            <v>1.122976016492423</v>
          </cell>
          <cell r="O1737">
            <v>31.505712079802183</v>
          </cell>
          <cell r="Q1737">
            <v>51913.740306451611</v>
          </cell>
        </row>
        <row r="1738">
          <cell r="D1738">
            <v>40818</v>
          </cell>
          <cell r="E1738" t="str">
            <v/>
          </cell>
          <cell r="F1738">
            <v>21842.523344000714</v>
          </cell>
          <cell r="G1738">
            <v>38346.827860001191</v>
          </cell>
          <cell r="H1738">
            <v>0.36933216171322197</v>
          </cell>
          <cell r="I1738">
            <v>95.836087724488323</v>
          </cell>
          <cell r="J1738">
            <v>22990821.346012004</v>
          </cell>
          <cell r="K1738">
            <v>1.0894847119343078</v>
          </cell>
          <cell r="L1738">
            <v>34.101066583892617</v>
          </cell>
          <cell r="M1738">
            <v>32475569.783612002</v>
          </cell>
          <cell r="N1738">
            <v>1.1228426992723033</v>
          </cell>
          <cell r="O1738">
            <v>31.518513141479488</v>
          </cell>
          <cell r="Q1738">
            <v>51913.740306451611</v>
          </cell>
        </row>
        <row r="1739">
          <cell r="D1739">
            <v>40819</v>
          </cell>
          <cell r="E1739" t="str">
            <v/>
          </cell>
          <cell r="F1739">
            <v>7244.6869940004526</v>
          </cell>
          <cell r="G1739">
            <v>45591.514854001645</v>
          </cell>
          <cell r="H1739">
            <v>0.29273890743164027</v>
          </cell>
          <cell r="I1739">
            <v>98.611079419928444</v>
          </cell>
          <cell r="J1739">
            <v>22998066.033006005</v>
          </cell>
          <cell r="K1739">
            <v>1.0871535386977833</v>
          </cell>
          <cell r="L1739">
            <v>34.364797046348514</v>
          </cell>
          <cell r="M1739">
            <v>32447455.165506002</v>
          </cell>
          <cell r="N1739">
            <v>1.1218734725787434</v>
          </cell>
          <cell r="O1739">
            <v>31.611690291203153</v>
          </cell>
          <cell r="Q1739">
            <v>51913.740306451611</v>
          </cell>
        </row>
        <row r="1740">
          <cell r="D1740">
            <v>40820</v>
          </cell>
          <cell r="E1740" t="str">
            <v/>
          </cell>
          <cell r="F1740">
            <v>18835.942149999781</v>
          </cell>
          <cell r="G1740">
            <v>64427.457004001422</v>
          </cell>
          <cell r="H1740">
            <v>0.31026206464647021</v>
          </cell>
          <cell r="I1740">
            <v>98.138484086920144</v>
          </cell>
          <cell r="J1740">
            <v>23016901.975156005</v>
          </cell>
          <cell r="K1740">
            <v>1.0853803739267667</v>
          </cell>
          <cell r="L1740">
            <v>34.566290835146859</v>
          </cell>
          <cell r="M1740">
            <v>32419768.125056006</v>
          </cell>
          <cell r="N1740">
            <v>1.1209190245552536</v>
          </cell>
          <cell r="O1740">
            <v>31.703639810105521</v>
          </cell>
          <cell r="Q1740">
            <v>51913.740306451611</v>
          </cell>
        </row>
        <row r="1741">
          <cell r="D1741">
            <v>40821</v>
          </cell>
          <cell r="E1741" t="str">
            <v/>
          </cell>
          <cell r="F1741">
            <v>4169.6219379988115</v>
          </cell>
          <cell r="G1741">
            <v>68597.07894200024</v>
          </cell>
          <cell r="H1741">
            <v>0.2642733062078183</v>
          </cell>
          <cell r="I1741">
            <v>99.194865265474107</v>
          </cell>
          <cell r="J1741">
            <v>23021071.597094003</v>
          </cell>
          <cell r="K1741">
            <v>1.0829259563909173</v>
          </cell>
          <cell r="L1741">
            <v>34.846466883260518</v>
          </cell>
          <cell r="M1741">
            <v>32379970.752394006</v>
          </cell>
          <cell r="N1741">
            <v>1.1195458538411738</v>
          </cell>
          <cell r="O1741">
            <v>31.836264284785877</v>
          </cell>
          <cell r="Q1741">
            <v>51913.740306451611</v>
          </cell>
        </row>
        <row r="1742">
          <cell r="D1742">
            <v>40822</v>
          </cell>
          <cell r="E1742" t="str">
            <v/>
          </cell>
          <cell r="F1742">
            <v>10888.868790000059</v>
          </cell>
          <cell r="G1742">
            <v>79485.947732000292</v>
          </cell>
          <cell r="H1742">
            <v>0.25518596574107799</v>
          </cell>
          <cell r="I1742">
            <v>99.337732970072722</v>
          </cell>
          <cell r="J1742">
            <v>23031960.465884004</v>
          </cell>
          <cell r="K1742">
            <v>1.0807988049777961</v>
          </cell>
          <cell r="L1742">
            <v>35.090472338600989</v>
          </cell>
          <cell r="M1742">
            <v>32350020.902584001</v>
          </cell>
          <cell r="N1742">
            <v>1.1185131576915963</v>
          </cell>
          <cell r="O1742">
            <v>31.936265988418842</v>
          </cell>
          <cell r="Q1742">
            <v>51913.740306451611</v>
          </cell>
        </row>
        <row r="1743">
          <cell r="D1743">
            <v>40823</v>
          </cell>
          <cell r="E1743" t="str">
            <v/>
          </cell>
          <cell r="F1743">
            <v>14272.989235999823</v>
          </cell>
          <cell r="G1743">
            <v>93758.936968000111</v>
          </cell>
          <cell r="H1743">
            <v>0.2580074903773959</v>
          </cell>
          <cell r="I1743">
            <v>99.29546221396167</v>
          </cell>
          <cell r="J1743">
            <v>23046233.455120005</v>
          </cell>
          <cell r="K1743">
            <v>1.0788404097784312</v>
          </cell>
          <cell r="L1743">
            <v>35.316091490752463</v>
          </cell>
          <cell r="M1743">
            <v>32334698.359920006</v>
          </cell>
          <cell r="N1743">
            <v>1.1179862018010966</v>
          </cell>
          <cell r="O1743">
            <v>31.987380419346845</v>
          </cell>
          <cell r="Q1743">
            <v>51913.740306451611</v>
          </cell>
        </row>
        <row r="1744">
          <cell r="D1744">
            <v>40824</v>
          </cell>
          <cell r="E1744" t="str">
            <v/>
          </cell>
          <cell r="F1744">
            <v>16990.740840000464</v>
          </cell>
          <cell r="G1744">
            <v>110749.67780800058</v>
          </cell>
          <cell r="H1744">
            <v>0.26666754589978242</v>
          </cell>
          <cell r="I1744">
            <v>99.153909338198915</v>
          </cell>
          <cell r="J1744">
            <v>23063224.195960004</v>
          </cell>
          <cell r="K1744">
            <v>1.0770184250100134</v>
          </cell>
          <cell r="L1744">
            <v>35.526829291223819</v>
          </cell>
          <cell r="M1744">
            <v>32318107.322260007</v>
          </cell>
          <cell r="N1744">
            <v>1.1174153843714245</v>
          </cell>
          <cell r="O1744">
            <v>32.042815228434861</v>
          </cell>
          <cell r="Q1744">
            <v>51913.740306451611</v>
          </cell>
        </row>
        <row r="1745">
          <cell r="D1745">
            <v>40825</v>
          </cell>
          <cell r="E1745" t="str">
            <v/>
          </cell>
          <cell r="F1745">
            <v>17137.104413999779</v>
          </cell>
          <cell r="G1745">
            <v>127886.78222200036</v>
          </cell>
          <cell r="H1745">
            <v>0.27371640697106997</v>
          </cell>
          <cell r="I1745">
            <v>99.024965357249101</v>
          </cell>
          <cell r="J1745">
            <v>23080361.300374005</v>
          </cell>
          <cell r="K1745">
            <v>1.0752120713658098</v>
          </cell>
          <cell r="L1745">
            <v>35.736550326310578</v>
          </cell>
          <cell r="M1745">
            <v>32262072.427474</v>
          </cell>
          <cell r="N1745">
            <v>1.1154807687146135</v>
          </cell>
          <cell r="O1745">
            <v>32.231204046036964</v>
          </cell>
          <cell r="Q1745">
            <v>51913.740306451611</v>
          </cell>
        </row>
        <row r="1746">
          <cell r="D1746">
            <v>40826</v>
          </cell>
          <cell r="E1746" t="str">
            <v/>
          </cell>
          <cell r="F1746">
            <v>2662.315048000848</v>
          </cell>
          <cell r="G1746">
            <v>130549.09727000121</v>
          </cell>
          <cell r="H1746">
            <v>0.25147311000778944</v>
          </cell>
          <cell r="I1746">
            <v>99.390582230582709</v>
          </cell>
          <cell r="J1746">
            <v>23083023.615422007</v>
          </cell>
          <cell r="K1746">
            <v>1.072741744091241</v>
          </cell>
          <cell r="L1746">
            <v>36.024630973436047</v>
          </cell>
          <cell r="M1746">
            <v>32192120.471522003</v>
          </cell>
          <cell r="N1746">
            <v>1.1130649512085868</v>
          </cell>
          <cell r="O1746">
            <v>32.467554357286765</v>
          </cell>
          <cell r="Q1746">
            <v>51913.740306451611</v>
          </cell>
        </row>
        <row r="1747">
          <cell r="D1747">
            <v>40827</v>
          </cell>
          <cell r="E1747" t="str">
            <v/>
          </cell>
          <cell r="F1747">
            <v>896.95138600032806</v>
          </cell>
          <cell r="G1747">
            <v>131446.04865600154</v>
          </cell>
          <cell r="H1747">
            <v>0.23018262056190508</v>
          </cell>
          <cell r="I1747">
            <v>99.637284703165179</v>
          </cell>
          <cell r="J1747">
            <v>23083920.566808008</v>
          </cell>
          <cell r="K1747">
            <v>1.0702014633142083</v>
          </cell>
          <cell r="L1747">
            <v>36.322394615887511</v>
          </cell>
          <cell r="M1747">
            <v>32113700.108408008</v>
          </cell>
          <cell r="N1747">
            <v>1.1103563196811632</v>
          </cell>
          <cell r="O1747">
            <v>32.734007350803488</v>
          </cell>
          <cell r="Q1747">
            <v>51913.740306451611</v>
          </cell>
        </row>
        <row r="1748">
          <cell r="D1748">
            <v>40828</v>
          </cell>
          <cell r="E1748" t="str">
            <v/>
          </cell>
          <cell r="F1748">
            <v>16120.950971999839</v>
          </cell>
          <cell r="G1748">
            <v>147566.99962800139</v>
          </cell>
          <cell r="H1748">
            <v>0.23687851995268133</v>
          </cell>
          <cell r="I1748">
            <v>99.569478382704631</v>
          </cell>
          <cell r="J1748">
            <v>23100041.517780006</v>
          </cell>
          <cell r="K1748">
            <v>1.0683774913825692</v>
          </cell>
          <cell r="L1748">
            <v>36.537144769387723</v>
          </cell>
          <cell r="M1748">
            <v>32072914.260980006</v>
          </cell>
          <cell r="N1748">
            <v>1.1089489205880367</v>
          </cell>
          <cell r="O1748">
            <v>32.873062534846632</v>
          </cell>
          <cell r="Q1748">
            <v>51913.740306451611</v>
          </cell>
        </row>
        <row r="1749">
          <cell r="D1749">
            <v>40829</v>
          </cell>
          <cell r="E1749" t="str">
            <v/>
          </cell>
          <cell r="F1749">
            <v>15668.95447000003</v>
          </cell>
          <cell r="G1749">
            <v>163235.95409800141</v>
          </cell>
          <cell r="H1749">
            <v>0.24187453609717918</v>
          </cell>
          <cell r="I1749">
            <v>99.513217625108723</v>
          </cell>
          <cell r="J1749">
            <v>23115710.472250007</v>
          </cell>
          <cell r="K1749">
            <v>1.0665414024507591</v>
          </cell>
          <cell r="L1749">
            <v>36.754120389312106</v>
          </cell>
          <cell r="M1749">
            <v>32012248.211050007</v>
          </cell>
          <cell r="N1749">
            <v>1.1068541373397396</v>
          </cell>
          <cell r="O1749">
            <v>33.08080094825312</v>
          </cell>
          <cell r="Q1749">
            <v>51913.740306451611</v>
          </cell>
        </row>
        <row r="1750">
          <cell r="D1750">
            <v>40830</v>
          </cell>
          <cell r="E1750" t="str">
            <v/>
          </cell>
          <cell r="F1750">
            <v>11046.357523999168</v>
          </cell>
          <cell r="G1750">
            <v>174282.31162200059</v>
          </cell>
          <cell r="H1750">
            <v>0.23979656389508</v>
          </cell>
          <cell r="I1750">
            <v>99.537225122609371</v>
          </cell>
          <cell r="J1750">
            <v>23126756.829774007</v>
          </cell>
          <cell r="K1750">
            <v>1.0645013148446152</v>
          </cell>
          <cell r="L1750">
            <v>36.99613958715122</v>
          </cell>
          <cell r="M1750">
            <v>31972515.608374003</v>
          </cell>
          <cell r="N1750">
            <v>1.1054831393146465</v>
          </cell>
          <cell r="O1750">
            <v>33.21725875877641</v>
          </cell>
          <cell r="Q1750">
            <v>51913.740306451611</v>
          </cell>
        </row>
        <row r="1751">
          <cell r="D1751">
            <v>40831</v>
          </cell>
          <cell r="E1751" t="str">
            <v/>
          </cell>
          <cell r="F1751">
            <v>18854.38964599989</v>
          </cell>
          <cell r="G1751">
            <v>193136.70126800047</v>
          </cell>
          <cell r="H1751">
            <v>0.24802258532185206</v>
          </cell>
          <cell r="I1751">
            <v>99.436944149435377</v>
          </cell>
          <cell r="J1751">
            <v>23145611.219420008</v>
          </cell>
          <cell r="K1751">
            <v>1.0628294928357955</v>
          </cell>
          <cell r="L1751">
            <v>37.195202954133791</v>
          </cell>
          <cell r="M1751">
            <v>31949906.839520011</v>
          </cell>
          <cell r="N1751">
            <v>1.1047042103036024</v>
          </cell>
          <cell r="O1751">
            <v>33.294961845112049</v>
          </cell>
          <cell r="Q1751">
            <v>51913.740306451611</v>
          </cell>
        </row>
        <row r="1752">
          <cell r="D1752">
            <v>40832</v>
          </cell>
          <cell r="E1752" t="str">
            <v/>
          </cell>
          <cell r="F1752">
            <v>19571.050494000876</v>
          </cell>
          <cell r="G1752">
            <v>212707.75176200134</v>
          </cell>
          <cell r="H1752">
            <v>0.25608315653327979</v>
          </cell>
          <cell r="I1752">
            <v>99.324491509910544</v>
          </cell>
          <cell r="J1752">
            <v>23165182.269914009</v>
          </cell>
          <cell r="K1752">
            <v>1.0611984528649536</v>
          </cell>
          <cell r="L1752">
            <v>37.390043636302487</v>
          </cell>
          <cell r="M1752">
            <v>31935447.133514013</v>
          </cell>
          <cell r="N1752">
            <v>1.1042070411427385</v>
          </cell>
          <cell r="O1752">
            <v>33.344623845225051</v>
          </cell>
          <cell r="Q1752">
            <v>51913.740306451611</v>
          </cell>
        </row>
        <row r="1753">
          <cell r="D1753">
            <v>40833</v>
          </cell>
          <cell r="E1753" t="str">
            <v/>
          </cell>
          <cell r="F1753">
            <v>16017.565931998883</v>
          </cell>
          <cell r="G1753">
            <v>228725.31769400023</v>
          </cell>
          <cell r="H1753">
            <v>0.25916896708203846</v>
          </cell>
          <cell r="I1753">
            <v>99.277521896936946</v>
          </cell>
          <cell r="J1753">
            <v>23181199.835846007</v>
          </cell>
          <cell r="K1753">
            <v>1.0594127531370847</v>
          </cell>
          <cell r="L1753">
            <v>37.604074193785017</v>
          </cell>
          <cell r="M1753">
            <v>31923836.615146007</v>
          </cell>
          <cell r="N1753">
            <v>1.1038083838552966</v>
          </cell>
          <cell r="O1753">
            <v>33.384482812059943</v>
          </cell>
          <cell r="Q1753">
            <v>51913.740306451611</v>
          </cell>
        </row>
        <row r="1754">
          <cell r="D1754">
            <v>40834</v>
          </cell>
          <cell r="E1754" t="str">
            <v/>
          </cell>
          <cell r="F1754">
            <v>10784.367160001366</v>
          </cell>
          <cell r="G1754">
            <v>239509.68485400159</v>
          </cell>
          <cell r="H1754">
            <v>0.25631159543606358</v>
          </cell>
          <cell r="I1754">
            <v>99.321090391620174</v>
          </cell>
          <cell r="J1754">
            <v>23191984.203006007</v>
          </cell>
          <cell r="K1754">
            <v>1.0573969082955148</v>
          </cell>
          <cell r="L1754">
            <v>37.846583359753417</v>
          </cell>
          <cell r="M1754">
            <v>31894887.621406008</v>
          </cell>
          <cell r="N1754">
            <v>1.1028102225845819</v>
          </cell>
          <cell r="O1754">
            <v>33.484427465916532</v>
          </cell>
          <cell r="Q1754">
            <v>51913.740306451611</v>
          </cell>
        </row>
        <row r="1755">
          <cell r="D1755">
            <v>40835</v>
          </cell>
          <cell r="E1755" t="str">
            <v/>
          </cell>
          <cell r="F1755">
            <v>5769.0699799983468</v>
          </cell>
          <cell r="G1755">
            <v>245278.75483399993</v>
          </cell>
          <cell r="H1755">
            <v>0.24867035341611804</v>
          </cell>
          <cell r="I1755">
            <v>99.428439255523315</v>
          </cell>
          <cell r="J1755">
            <v>23197753.272986006</v>
          </cell>
          <cell r="K1755">
            <v>1.0551624600550922</v>
          </cell>
          <cell r="L1755">
            <v>38.116493457557063</v>
          </cell>
          <cell r="M1755">
            <v>31871913.356386006</v>
          </cell>
          <cell r="N1755">
            <v>1.1020186413674922</v>
          </cell>
          <cell r="O1755">
            <v>33.563835247255433</v>
          </cell>
          <cell r="Q1755">
            <v>51913.740306451611</v>
          </cell>
        </row>
        <row r="1756">
          <cell r="D1756">
            <v>40836</v>
          </cell>
          <cell r="E1756" t="str">
            <v/>
          </cell>
          <cell r="F1756">
            <v>17073.096880000252</v>
          </cell>
          <cell r="G1756">
            <v>262351.85171400016</v>
          </cell>
          <cell r="H1756">
            <v>0.2526805525524774</v>
          </cell>
          <cell r="I1756">
            <v>99.373736564500675</v>
          </cell>
          <cell r="J1756">
            <v>23214826.369866006</v>
          </cell>
          <cell r="K1756">
            <v>1.0534514980386724</v>
          </cell>
          <cell r="L1756">
            <v>38.323949083061869</v>
          </cell>
          <cell r="M1756">
            <v>31855436.504766006</v>
          </cell>
          <cell r="N1756">
            <v>1.101451714413981</v>
          </cell>
          <cell r="O1756">
            <v>33.620787018187137</v>
          </cell>
          <cell r="Q1756">
            <v>51913.740306451611</v>
          </cell>
        </row>
        <row r="1757">
          <cell r="D1757">
            <v>40837</v>
          </cell>
          <cell r="E1757" t="str">
            <v/>
          </cell>
          <cell r="F1757">
            <v>7281.510598000048</v>
          </cell>
          <cell r="G1757">
            <v>269633.36231200019</v>
          </cell>
          <cell r="H1757">
            <v>0.2473272748953402</v>
          </cell>
          <cell r="I1757">
            <v>99.445972263238346</v>
          </cell>
          <cell r="J1757">
            <v>23222107.880464006</v>
          </cell>
          <cell r="K1757">
            <v>1.0513052961392344</v>
          </cell>
          <cell r="L1757">
            <v>38.585129714546284</v>
          </cell>
          <cell r="M1757">
            <v>31829022.816864006</v>
          </cell>
          <cell r="N1757">
            <v>1.1005412020149412</v>
          </cell>
          <cell r="O1757">
            <v>33.712394478983711</v>
          </cell>
          <cell r="Q1757">
            <v>51913.740306451611</v>
          </cell>
        </row>
        <row r="1758">
          <cell r="D1758">
            <v>40838</v>
          </cell>
          <cell r="E1758" t="str">
            <v/>
          </cell>
          <cell r="F1758">
            <v>6961.5337480013404</v>
          </cell>
          <cell r="G1758">
            <v>276594.89606000151</v>
          </cell>
          <cell r="H1758">
            <v>0.24218049405105496</v>
          </cell>
          <cell r="I1758">
            <v>99.509608520301072</v>
          </cell>
          <cell r="J1758">
            <v>23229069.414212007</v>
          </cell>
          <cell r="K1758">
            <v>1.0491547067585678</v>
          </cell>
          <cell r="L1758">
            <v>38.84790131088991</v>
          </cell>
          <cell r="M1758">
            <v>31807686.033012003</v>
          </cell>
          <cell r="N1758">
            <v>1.0998062278254277</v>
          </cell>
          <cell r="O1758">
            <v>33.78646680308259</v>
          </cell>
          <cell r="Q1758">
            <v>51913.740306451611</v>
          </cell>
        </row>
        <row r="1759">
          <cell r="D1759">
            <v>40839</v>
          </cell>
          <cell r="E1759" t="str">
            <v/>
          </cell>
          <cell r="F1759">
            <v>21008.805539998444</v>
          </cell>
          <cell r="G1759">
            <v>297603.70159999997</v>
          </cell>
          <cell r="H1759">
            <v>0.24924598569725878</v>
          </cell>
          <cell r="I1759">
            <v>99.420804899158156</v>
          </cell>
          <cell r="J1759">
            <v>23250078.219752006</v>
          </cell>
          <cell r="K1759">
            <v>1.047647148059851</v>
          </cell>
          <cell r="L1759">
            <v>39.032731299581023</v>
          </cell>
          <cell r="M1759">
            <v>31801946.084652003</v>
          </cell>
          <cell r="N1759">
            <v>1.0996105390762902</v>
          </cell>
          <cell r="O1759">
            <v>33.806207701615463</v>
          </cell>
          <cell r="Q1759">
            <v>51913.740306451611</v>
          </cell>
        </row>
        <row r="1760">
          <cell r="D1760">
            <v>40840</v>
          </cell>
          <cell r="E1760" t="str">
            <v/>
          </cell>
          <cell r="F1760">
            <v>41211.980510000038</v>
          </cell>
          <cell r="G1760">
            <v>338815.68210999999</v>
          </cell>
          <cell r="H1760">
            <v>0.2719380265143837</v>
          </cell>
          <cell r="I1760">
            <v>99.058694221625785</v>
          </cell>
          <cell r="J1760">
            <v>23291290.200262006</v>
          </cell>
          <cell r="K1760">
            <v>1.0470548552648977</v>
          </cell>
          <cell r="L1760">
            <v>39.105488697525523</v>
          </cell>
          <cell r="M1760">
            <v>31820462.707162008</v>
          </cell>
          <cell r="N1760">
            <v>1.100253566827887</v>
          </cell>
          <cell r="O1760">
            <v>33.741369596134405</v>
          </cell>
          <cell r="Q1760">
            <v>51913.740306451611</v>
          </cell>
        </row>
        <row r="1761">
          <cell r="D1761">
            <v>40841</v>
          </cell>
          <cell r="E1761" t="str">
            <v/>
          </cell>
          <cell r="F1761">
            <v>17475.622210000525</v>
          </cell>
          <cell r="G1761">
            <v>356291.30432000052</v>
          </cell>
          <cell r="H1761">
            <v>0.27452562825701249</v>
          </cell>
          <cell r="I1761">
            <v>99.009345889995259</v>
          </cell>
          <cell r="J1761">
            <v>23308765.822472006</v>
          </cell>
          <cell r="K1761">
            <v>1.0454007422719456</v>
          </cell>
          <cell r="L1761">
            <v>39.309100187248568</v>
          </cell>
          <cell r="M1761">
            <v>31803919.882472005</v>
          </cell>
          <cell r="N1761">
            <v>1.0996843470942679</v>
          </cell>
          <cell r="O1761">
            <v>33.798761081568841</v>
          </cell>
          <cell r="Q1761">
            <v>51913.740306451611</v>
          </cell>
        </row>
        <row r="1762">
          <cell r="D1762">
            <v>40842</v>
          </cell>
          <cell r="E1762" t="str">
            <v/>
          </cell>
          <cell r="F1762">
            <v>40502.191620000151</v>
          </cell>
          <cell r="G1762">
            <v>396793.49594000069</v>
          </cell>
          <cell r="H1762">
            <v>0.29397396942111753</v>
          </cell>
          <cell r="I1762">
            <v>98.580722270722347</v>
          </cell>
          <cell r="J1762">
            <v>23349268.014092006</v>
          </cell>
          <cell r="K1762">
            <v>1.0447846592621717</v>
          </cell>
          <cell r="L1762">
            <v>39.385093948493413</v>
          </cell>
          <cell r="M1762">
            <v>31820417.122092005</v>
          </cell>
          <cell r="N1762">
            <v>1.1002575538918291</v>
          </cell>
          <cell r="O1762">
            <v>33.740967838933692</v>
          </cell>
          <cell r="Q1762">
            <v>51913.740306451611</v>
          </cell>
        </row>
        <row r="1763">
          <cell r="D1763">
            <v>40843</v>
          </cell>
          <cell r="E1763" t="str">
            <v/>
          </cell>
          <cell r="F1763">
            <v>81587.572764000302</v>
          </cell>
          <cell r="G1763">
            <v>478381.06870400102</v>
          </cell>
          <cell r="H1763">
            <v>0.34129340815779269</v>
          </cell>
          <cell r="I1763">
            <v>97.069473424927835</v>
          </cell>
          <cell r="J1763">
            <v>23430855.586856008</v>
          </cell>
          <cell r="K1763">
            <v>1.0460055747654797</v>
          </cell>
          <cell r="L1763">
            <v>39.234577303318183</v>
          </cell>
          <cell r="M1763">
            <v>31867615.850956004</v>
          </cell>
          <cell r="N1763">
            <v>1.1018923345510392</v>
          </cell>
          <cell r="O1763">
            <v>33.576517849671546</v>
          </cell>
          <cell r="Q1763">
            <v>51913.740306451611</v>
          </cell>
        </row>
        <row r="1764">
          <cell r="D1764">
            <v>40844</v>
          </cell>
          <cell r="E1764" t="str">
            <v/>
          </cell>
          <cell r="F1764">
            <v>60642.893624000477</v>
          </cell>
          <cell r="G1764">
            <v>539023.96232800151</v>
          </cell>
          <cell r="H1764">
            <v>0.37082390295496032</v>
          </cell>
          <cell r="I1764">
            <v>95.763249484500136</v>
          </cell>
          <cell r="J1764">
            <v>23491498.480480008</v>
          </cell>
          <cell r="K1764">
            <v>1.0462879891128649</v>
          </cell>
          <cell r="L1764">
            <v>39.199808591084341</v>
          </cell>
          <cell r="M1764">
            <v>31898694.431580003</v>
          </cell>
          <cell r="N1764">
            <v>1.1029697327769887</v>
          </cell>
          <cell r="O1764">
            <v>33.468441955135845</v>
          </cell>
          <cell r="Q1764">
            <v>51913.740306451611</v>
          </cell>
        </row>
        <row r="1765">
          <cell r="D1765">
            <v>40845</v>
          </cell>
          <cell r="E1765" t="str">
            <v/>
          </cell>
          <cell r="F1765">
            <v>59623.222083999441</v>
          </cell>
          <cell r="G1765">
            <v>598647.18441200093</v>
          </cell>
          <cell r="H1765">
            <v>0.39764051361310004</v>
          </cell>
          <cell r="I1765">
            <v>94.330370453778855</v>
          </cell>
          <cell r="J1765">
            <v>23551121.702564009</v>
          </cell>
          <cell r="K1765">
            <v>1.0465237900931024</v>
          </cell>
          <cell r="L1765">
            <v>39.170792352740868</v>
          </cell>
          <cell r="M1765">
            <v>31920920.069764007</v>
          </cell>
          <cell r="N1765">
            <v>1.1037410251060624</v>
          </cell>
          <cell r="O1765">
            <v>33.391220819945453</v>
          </cell>
          <cell r="Q1765">
            <v>51913.740306451611</v>
          </cell>
        </row>
        <row r="1766">
          <cell r="D1766">
            <v>40846</v>
          </cell>
          <cell r="E1766" t="str">
            <v/>
          </cell>
          <cell r="F1766">
            <v>16536.466615999198</v>
          </cell>
          <cell r="G1766">
            <v>615183.65102800017</v>
          </cell>
          <cell r="H1766">
            <v>0.39500374235961039</v>
          </cell>
          <cell r="I1766">
            <v>94.481540379626509</v>
          </cell>
          <cell r="J1766">
            <v>23567658.16918001</v>
          </cell>
          <cell r="K1766">
            <v>1.0448482979182954</v>
          </cell>
          <cell r="L1766">
            <v>39.377240175052677</v>
          </cell>
          <cell r="M1766">
            <v>31878564.414480008</v>
          </cell>
          <cell r="N1766">
            <v>1.1022792652981201</v>
          </cell>
          <cell r="O1766">
            <v>33.537676229936906</v>
          </cell>
          <cell r="Q1766">
            <v>51913.740306451611</v>
          </cell>
        </row>
        <row r="1767">
          <cell r="D1767">
            <v>40847</v>
          </cell>
          <cell r="E1767" t="str">
            <v>*</v>
          </cell>
          <cell r="F1767">
            <v>15973.795960000776</v>
          </cell>
          <cell r="G1767">
            <v>631157.446988001</v>
          </cell>
          <cell r="H1767">
            <v>0.3921874541226994</v>
          </cell>
          <cell r="I1767">
            <v>94.640548532464493</v>
          </cell>
          <cell r="J1767">
            <v>23583631.965140011</v>
          </cell>
          <cell r="K1767">
            <v>1.0431556123154493</v>
          </cell>
          <cell r="L1767">
            <v>39.586447279702909</v>
          </cell>
          <cell r="M1767">
            <v>31818865.827740014</v>
          </cell>
          <cell r="N1767">
            <v>1.1002178223473416</v>
          </cell>
          <cell r="O1767">
            <v>33.744971542844013</v>
          </cell>
          <cell r="Q1767">
            <v>51913.740306451611</v>
          </cell>
        </row>
        <row r="1768">
          <cell r="D1768">
            <v>40848</v>
          </cell>
          <cell r="E1768" t="str">
            <v/>
          </cell>
          <cell r="F1768">
            <v>18161.048364000228</v>
          </cell>
          <cell r="G1768">
            <v>18161.048364000228</v>
          </cell>
          <cell r="H1768">
            <v>0.201628517673621</v>
          </cell>
          <cell r="I1768">
            <v>99.720126130324786</v>
          </cell>
          <cell r="J1768">
            <v>23601793.01350401</v>
          </cell>
          <cell r="K1768">
            <v>1.0398162107402404</v>
          </cell>
          <cell r="L1768">
            <v>41.505296169522921</v>
          </cell>
          <cell r="M1768">
            <v>31720518.758804008</v>
          </cell>
          <cell r="N1768">
            <v>1.096748539180624</v>
          </cell>
          <cell r="O1768">
            <v>33.777765076191294</v>
          </cell>
          <cell r="P1768"/>
          <cell r="Q1768">
            <v>90071.824033333323</v>
          </cell>
        </row>
        <row r="1769">
          <cell r="D1769">
            <v>40849</v>
          </cell>
          <cell r="E1769" t="str">
            <v/>
          </cell>
          <cell r="F1769">
            <v>69420.471984000207</v>
          </cell>
          <cell r="G1769">
            <v>87581.520348000427</v>
          </cell>
          <cell r="H1769">
            <v>0.48617601168812069</v>
          </cell>
          <cell r="I1769">
            <v>89.066639315957886</v>
          </cell>
          <cell r="J1769">
            <v>23671213.485488009</v>
          </cell>
          <cell r="K1769">
            <v>1.0387526005638354</v>
          </cell>
          <cell r="L1769">
            <v>41.652930818864739</v>
          </cell>
          <cell r="M1769">
            <v>31683803.600088008</v>
          </cell>
          <cell r="N1769">
            <v>1.0954105028957157</v>
          </cell>
          <cell r="O1769">
            <v>33.925590772899518</v>
          </cell>
          <cell r="P1769"/>
          <cell r="Q1769">
            <v>90071.824033333323</v>
          </cell>
        </row>
        <row r="1770">
          <cell r="D1770">
            <v>40850</v>
          </cell>
          <cell r="E1770" t="str">
            <v/>
          </cell>
          <cell r="F1770">
            <v>128914.04853199967</v>
          </cell>
          <cell r="G1770">
            <v>216495.56888000009</v>
          </cell>
          <cell r="H1770">
            <v>0.80119604994298965</v>
          </cell>
          <cell r="I1770">
            <v>63.900959144927285</v>
          </cell>
          <cell r="J1770">
            <v>23800127.534020007</v>
          </cell>
          <cell r="K1770">
            <v>1.0402978151255453</v>
          </cell>
          <cell r="L1770">
            <v>41.438535892544493</v>
          </cell>
          <cell r="M1770">
            <v>31724331.972520005</v>
          </cell>
          <cell r="N1770">
            <v>1.0967430230664663</v>
          </cell>
          <cell r="O1770">
            <v>33.778373612770565</v>
          </cell>
          <cell r="P1770"/>
          <cell r="Q1770">
            <v>90071.824033333323</v>
          </cell>
        </row>
        <row r="1771">
          <cell r="D1771">
            <v>40851</v>
          </cell>
          <cell r="E1771" t="str">
            <v/>
          </cell>
          <cell r="F1771">
            <v>137352.40708000038</v>
          </cell>
          <cell r="G1771">
            <v>353847.97596000048</v>
          </cell>
          <cell r="H1771">
            <v>0.9821272627637978</v>
          </cell>
          <cell r="I1771">
            <v>49.978181823608516</v>
          </cell>
          <cell r="J1771">
            <v>23937479.941100009</v>
          </cell>
          <cell r="K1771">
            <v>1.042198302508083</v>
          </cell>
          <cell r="L1771">
            <v>41.175633096497634</v>
          </cell>
          <cell r="M1771">
            <v>31787319.692500006</v>
          </cell>
          <cell r="N1771">
            <v>1.0988517706797525</v>
          </cell>
          <cell r="O1771">
            <v>33.546269537590021</v>
          </cell>
          <cell r="P1771"/>
          <cell r="Q1771">
            <v>90071.824033333323</v>
          </cell>
        </row>
        <row r="1772">
          <cell r="D1772">
            <v>40852</v>
          </cell>
          <cell r="E1772" t="str">
            <v/>
          </cell>
          <cell r="F1772">
            <v>100693.31363399983</v>
          </cell>
          <cell r="G1772">
            <v>454541.28959400032</v>
          </cell>
          <cell r="H1772">
            <v>1.0092862989557889</v>
          </cell>
          <cell r="I1772">
            <v>48.074354928162364</v>
          </cell>
          <cell r="J1772">
            <v>24038173.25473401</v>
          </cell>
          <cell r="K1772">
            <v>1.0424941006621242</v>
          </cell>
          <cell r="L1772">
            <v>41.134792397081654</v>
          </cell>
          <cell r="M1772">
            <v>31833583.526434008</v>
          </cell>
          <cell r="N1772">
            <v>1.100382164579186</v>
          </cell>
          <cell r="O1772">
            <v>33.378492835301699</v>
          </cell>
          <cell r="P1772"/>
          <cell r="Q1772">
            <v>90071.824033333323</v>
          </cell>
        </row>
        <row r="1773">
          <cell r="D1773">
            <v>40853</v>
          </cell>
          <cell r="E1773" t="str">
            <v/>
          </cell>
          <cell r="F1773">
            <v>133333.54327399938</v>
          </cell>
          <cell r="G1773">
            <v>587874.83286799968</v>
          </cell>
          <cell r="H1773">
            <v>1.0877889935377978</v>
          </cell>
          <cell r="I1773">
            <v>42.881919238026924</v>
          </cell>
          <cell r="J1773">
            <v>24171506.79800801</v>
          </cell>
          <cell r="K1773">
            <v>1.0441976393323331</v>
          </cell>
          <cell r="L1773">
            <v>40.8999989160151</v>
          </cell>
          <cell r="M1773">
            <v>31911779.763408009</v>
          </cell>
          <cell r="N1773">
            <v>1.1030160957974455</v>
          </cell>
          <cell r="O1773">
            <v>33.091057104272146</v>
          </cell>
          <cell r="P1773"/>
          <cell r="Q1773">
            <v>90071.824033333323</v>
          </cell>
        </row>
        <row r="1774">
          <cell r="D1774">
            <v>40854</v>
          </cell>
          <cell r="E1774" t="str">
            <v/>
          </cell>
          <cell r="F1774">
            <v>104125.5300760011</v>
          </cell>
          <cell r="G1774">
            <v>692000.36294400075</v>
          </cell>
          <cell r="H1774">
            <v>1.0975373904907406</v>
          </cell>
          <cell r="I1774">
            <v>42.269815402250984</v>
          </cell>
          <cell r="J1774">
            <v>24275632.328084011</v>
          </cell>
          <cell r="K1774">
            <v>1.0446310905174261</v>
          </cell>
          <cell r="L1774">
            <v>40.840370459659795</v>
          </cell>
          <cell r="M1774">
            <v>31965305.503384009</v>
          </cell>
          <cell r="N1774">
            <v>1.1047970261734488</v>
          </cell>
          <cell r="O1774">
            <v>32.897656774953802</v>
          </cell>
          <cell r="P1774"/>
          <cell r="Q1774">
            <v>90071.824033333323</v>
          </cell>
        </row>
        <row r="1775">
          <cell r="D1775">
            <v>40855</v>
          </cell>
          <cell r="E1775" t="str">
            <v/>
          </cell>
          <cell r="F1775">
            <v>100986.76555599977</v>
          </cell>
          <cell r="G1775">
            <v>792987.12850000057</v>
          </cell>
          <cell r="H1775">
            <v>1.1004927692573094</v>
          </cell>
          <cell r="I1775">
            <v>42.085678619883126</v>
          </cell>
          <cell r="J1775">
            <v>24376619.093640011</v>
          </cell>
          <cell r="K1775">
            <v>1.0449266484949302</v>
          </cell>
          <cell r="L1775">
            <v>40.799737846795338</v>
          </cell>
          <cell r="M1775">
            <v>32003621.898540005</v>
          </cell>
          <cell r="N1775">
            <v>1.1060520953513071</v>
          </cell>
          <cell r="O1775">
            <v>32.761823155297733</v>
          </cell>
          <cell r="P1775"/>
          <cell r="Q1775">
            <v>90071.824033333323</v>
          </cell>
        </row>
        <row r="1776">
          <cell r="D1776">
            <v>40856</v>
          </cell>
          <cell r="E1776" t="str">
            <v/>
          </cell>
          <cell r="F1776">
            <v>78155.545660000207</v>
          </cell>
          <cell r="G1776">
            <v>871142.67416000075</v>
          </cell>
          <cell r="H1776">
            <v>1.0746271822629172</v>
          </cell>
          <cell r="I1776">
            <v>43.719853687684932</v>
          </cell>
          <cell r="J1776">
            <v>24454774.639300011</v>
          </cell>
          <cell r="K1776">
            <v>1.0442450154514404</v>
          </cell>
          <cell r="L1776">
            <v>40.893479306107494</v>
          </cell>
          <cell r="M1776">
            <v>31965705.136900011</v>
          </cell>
          <cell r="N1776">
            <v>1.1046725379329203</v>
          </cell>
          <cell r="O1776">
            <v>32.911150664505485</v>
          </cell>
          <cell r="P1776"/>
          <cell r="Q1776">
            <v>90071.824033333323</v>
          </cell>
        </row>
        <row r="1777">
          <cell r="D1777">
            <v>40857</v>
          </cell>
          <cell r="E1777" t="str">
            <v/>
          </cell>
          <cell r="F1777">
            <v>89726.387387998227</v>
          </cell>
          <cell r="G1777">
            <v>960869.06154799904</v>
          </cell>
          <cell r="H1777">
            <v>1.0667809516019189</v>
          </cell>
          <cell r="I1777">
            <v>44.225659972727996</v>
          </cell>
          <cell r="J1777">
            <v>24544501.02668801</v>
          </cell>
          <cell r="K1777">
            <v>1.0440607999120883</v>
          </cell>
          <cell r="L1777">
            <v>40.91883298937308</v>
          </cell>
          <cell r="M1777">
            <v>31941664.785488006</v>
          </cell>
          <cell r="N1777">
            <v>1.1037726649069524</v>
          </cell>
          <cell r="O1777">
            <v>33.008803749122293</v>
          </cell>
          <cell r="P1777"/>
          <cell r="Q1777">
            <v>90071.824033333323</v>
          </cell>
        </row>
        <row r="1778">
          <cell r="D1778">
            <v>40858</v>
          </cell>
          <cell r="E1778" t="str">
            <v/>
          </cell>
          <cell r="F1778">
            <v>97615.787648000231</v>
          </cell>
          <cell r="G1778">
            <v>1058484.8491959993</v>
          </cell>
          <cell r="H1778">
            <v>1.0683240448849318</v>
          </cell>
          <cell r="I1778">
            <v>44.125814176722379</v>
          </cell>
          <cell r="J1778">
            <v>24642116.814336009</v>
          </cell>
          <cell r="K1778">
            <v>1.0442123047715632</v>
          </cell>
          <cell r="L1778">
            <v>40.897980690011607</v>
          </cell>
          <cell r="M1778">
            <v>31943925.264936011</v>
          </cell>
          <cell r="N1778">
            <v>1.1037816962618729</v>
          </cell>
          <cell r="O1778">
            <v>33.007822705492828</v>
          </cell>
          <cell r="P1778"/>
          <cell r="Q1778">
            <v>90071.824033333323</v>
          </cell>
        </row>
        <row r="1779">
          <cell r="D1779">
            <v>40859</v>
          </cell>
          <cell r="E1779" t="str">
            <v/>
          </cell>
          <cell r="F1779">
            <v>79135.114872000704</v>
          </cell>
          <cell r="G1779">
            <v>1137619.964068</v>
          </cell>
          <cell r="H1779">
            <v>1.0525118669435363</v>
          </cell>
          <cell r="I1779">
            <v>45.157522929673775</v>
          </cell>
          <cell r="J1779">
            <v>24721251.92920801</v>
          </cell>
          <cell r="K1779">
            <v>1.0435825146891831</v>
          </cell>
          <cell r="L1779">
            <v>40.984698253838047</v>
          </cell>
          <cell r="M1779">
            <v>31937002.134608004</v>
          </cell>
          <cell r="N1779">
            <v>1.1034734183925425</v>
          </cell>
          <cell r="O1779">
            <v>33.041320968196572</v>
          </cell>
          <cell r="P1779"/>
          <cell r="Q1779">
            <v>90071.824033333323</v>
          </cell>
        </row>
        <row r="1780">
          <cell r="D1780">
            <v>40860</v>
          </cell>
          <cell r="E1780" t="str">
            <v/>
          </cell>
          <cell r="F1780">
            <v>80334.065562000309</v>
          </cell>
          <cell r="G1780">
            <v>1217954.0296300002</v>
          </cell>
          <cell r="H1780">
            <v>1.0401562588021773</v>
          </cell>
          <cell r="I1780">
            <v>45.976906352630365</v>
          </cell>
          <cell r="J1780">
            <v>24801585.994770009</v>
          </cell>
          <cell r="K1780">
            <v>1.0430079165250923</v>
          </cell>
          <cell r="L1780">
            <v>41.06390048638773</v>
          </cell>
          <cell r="M1780">
            <v>31930609.818370007</v>
          </cell>
          <cell r="N1780">
            <v>1.1031835184139711</v>
          </cell>
          <cell r="O1780">
            <v>33.072843189731891</v>
          </cell>
          <cell r="P1780"/>
          <cell r="Q1780">
            <v>90071.824033333323</v>
          </cell>
        </row>
        <row r="1781">
          <cell r="D1781">
            <v>40861</v>
          </cell>
          <cell r="E1781" t="str">
            <v/>
          </cell>
          <cell r="F1781">
            <v>69062.393030000283</v>
          </cell>
          <cell r="G1781">
            <v>1287016.4226600006</v>
          </cell>
          <cell r="H1781">
            <v>1.0206270991214017</v>
          </cell>
          <cell r="I1781">
            <v>47.295511801363375</v>
          </cell>
          <cell r="J1781">
            <v>24870648.387800008</v>
          </cell>
          <cell r="K1781">
            <v>1.0419654238852731</v>
          </cell>
          <cell r="L1781">
            <v>41.207801416468428</v>
          </cell>
          <cell r="M1781">
            <v>31875726.870000008</v>
          </cell>
          <cell r="N1781">
            <v>1.101218437130544</v>
          </cell>
          <cell r="O1781">
            <v>33.287050794029724</v>
          </cell>
          <cell r="P1781"/>
          <cell r="Q1781">
            <v>90071.824033333323</v>
          </cell>
        </row>
        <row r="1782">
          <cell r="D1782">
            <v>40862</v>
          </cell>
          <cell r="E1782" t="str">
            <v/>
          </cell>
          <cell r="F1782">
            <v>84335.127595998856</v>
          </cell>
          <cell r="G1782">
            <v>1371351.5502559994</v>
          </cell>
          <cell r="H1782">
            <v>1.0150059429228369</v>
          </cell>
          <cell r="I1782">
            <v>47.680353170216947</v>
          </cell>
          <cell r="J1782">
            <v>24954983.515396006</v>
          </cell>
          <cell r="K1782">
            <v>1.0415682211867761</v>
          </cell>
          <cell r="L1782">
            <v>41.262698604470316</v>
          </cell>
          <cell r="M1782">
            <v>31809288.550396007</v>
          </cell>
          <cell r="N1782">
            <v>1.0988544205194637</v>
          </cell>
          <cell r="O1782">
            <v>33.545978549264802</v>
          </cell>
          <cell r="P1782"/>
          <cell r="Q1782">
            <v>90071.824033333323</v>
          </cell>
        </row>
        <row r="1783">
          <cell r="D1783">
            <v>40863</v>
          </cell>
          <cell r="E1783" t="str">
            <v/>
          </cell>
          <cell r="F1783">
            <v>84735.020794001262</v>
          </cell>
          <cell r="G1783">
            <v>1456086.5710500006</v>
          </cell>
          <cell r="H1783">
            <v>1.0103649134156121</v>
          </cell>
          <cell r="I1783">
            <v>47.999867659769244</v>
          </cell>
          <cell r="J1783">
            <v>25039718.536190007</v>
          </cell>
          <cell r="K1783">
            <v>1.0411906219804237</v>
          </cell>
          <cell r="L1783">
            <v>41.314921679312263</v>
          </cell>
          <cell r="M1783">
            <v>31773038.726090007</v>
          </cell>
          <cell r="N1783">
            <v>1.0975334984504308</v>
          </cell>
          <cell r="O1783">
            <v>33.691242997259998</v>
          </cell>
          <cell r="Q1783">
            <v>90071.824033333323</v>
          </cell>
        </row>
        <row r="1784">
          <cell r="D1784">
            <v>40864</v>
          </cell>
          <cell r="E1784" t="str">
            <v/>
          </cell>
          <cell r="F1784">
            <v>82798.008437999859</v>
          </cell>
          <cell r="G1784">
            <v>1538884.5794880004</v>
          </cell>
          <cell r="H1784">
            <v>1.0050048757680696</v>
          </cell>
          <cell r="I1784">
            <v>48.370873955029204</v>
          </cell>
          <cell r="J1784">
            <v>25122516.544628005</v>
          </cell>
          <cell r="K1784">
            <v>1.0407355972228394</v>
          </cell>
          <cell r="L1784">
            <v>41.377898530769826</v>
          </cell>
          <cell r="M1784">
            <v>31751281.196828</v>
          </cell>
          <cell r="N1784">
            <v>1.0967133165064129</v>
          </cell>
          <cell r="O1784">
            <v>33.78165095990142</v>
          </cell>
          <cell r="Q1784">
            <v>90071.824033333323</v>
          </cell>
        </row>
        <row r="1785">
          <cell r="D1785">
            <v>40865</v>
          </cell>
          <cell r="E1785" t="str">
            <v/>
          </cell>
          <cell r="F1785">
            <v>73286.908499998739</v>
          </cell>
          <cell r="G1785">
            <v>1612171.4879879991</v>
          </cell>
          <cell r="H1785">
            <v>0.9943740301390388</v>
          </cell>
          <cell r="I1785">
            <v>49.112991703779819</v>
          </cell>
          <cell r="J1785">
            <v>25195803.453128003</v>
          </cell>
          <cell r="K1785">
            <v>1.0398914095862843</v>
          </cell>
          <cell r="L1785">
            <v>41.494868403771875</v>
          </cell>
          <cell r="M1785">
            <v>31716990.227727998</v>
          </cell>
          <cell r="N1785">
            <v>1.0954603497451496</v>
          </cell>
          <cell r="O1785">
            <v>33.920076017032052</v>
          </cell>
          <cell r="Q1785">
            <v>90071.824033333323</v>
          </cell>
        </row>
        <row r="1786">
          <cell r="D1786">
            <v>40866</v>
          </cell>
          <cell r="E1786" t="str">
            <v/>
          </cell>
          <cell r="F1786">
            <v>80106.576134001065</v>
          </cell>
          <cell r="G1786">
            <v>1692278.0641220002</v>
          </cell>
          <cell r="H1786">
            <v>0.98884715046711313</v>
          </cell>
          <cell r="I1786">
            <v>49.502091628686294</v>
          </cell>
          <cell r="J1786">
            <v>25275910.029262003</v>
          </cell>
          <cell r="K1786">
            <v>1.0393338968300085</v>
          </cell>
          <cell r="L1786">
            <v>41.572210407180911</v>
          </cell>
          <cell r="M1786">
            <v>31690207.234361999</v>
          </cell>
          <cell r="N1786">
            <v>1.0944668384617302</v>
          </cell>
          <cell r="O1786">
            <v>34.030104412104656</v>
          </cell>
          <cell r="Q1786">
            <v>90071.824033333323</v>
          </cell>
        </row>
        <row r="1787">
          <cell r="D1787">
            <v>40867</v>
          </cell>
          <cell r="E1787" t="str">
            <v/>
          </cell>
          <cell r="F1787">
            <v>117016.02548199907</v>
          </cell>
          <cell r="G1787">
            <v>1809294.0896039994</v>
          </cell>
          <cell r="H1787">
            <v>1.004361857340885</v>
          </cell>
          <cell r="I1787">
            <v>48.415524840211624</v>
          </cell>
          <cell r="J1787">
            <v>25392926.054744001</v>
          </cell>
          <cell r="K1787">
            <v>1.0402925979173152</v>
          </cell>
          <cell r="L1787">
            <v>41.43925880724121</v>
          </cell>
          <cell r="M1787">
            <v>31673381.950943999</v>
          </cell>
          <cell r="N1787">
            <v>1.0938173337706016</v>
          </cell>
          <cell r="O1787">
            <v>34.10216282862465</v>
          </cell>
          <cell r="Q1787">
            <v>90071.824033333323</v>
          </cell>
        </row>
        <row r="1788">
          <cell r="D1788">
            <v>40868</v>
          </cell>
          <cell r="E1788" t="str">
            <v/>
          </cell>
          <cell r="F1788">
            <v>89795.384632000438</v>
          </cell>
          <cell r="G1788">
            <v>1899089.4742359999</v>
          </cell>
          <cell r="H1788">
            <v>1.0040080022472877</v>
          </cell>
          <cell r="I1788">
            <v>48.44010941236678</v>
          </cell>
          <cell r="J1788">
            <v>25482721.439376</v>
          </cell>
          <cell r="K1788">
            <v>1.0401331795426703</v>
          </cell>
          <cell r="L1788">
            <v>41.461351522507371</v>
          </cell>
          <cell r="M1788">
            <v>31595325.412375994</v>
          </cell>
          <cell r="N1788">
            <v>1.0910534654728565</v>
          </cell>
          <cell r="O1788">
            <v>34.409923586879799</v>
          </cell>
          <cell r="Q1788">
            <v>90071.824033333323</v>
          </cell>
        </row>
        <row r="1789">
          <cell r="D1789">
            <v>40869</v>
          </cell>
          <cell r="E1789" t="str">
            <v/>
          </cell>
          <cell r="F1789">
            <v>82864.848102000076</v>
          </cell>
          <cell r="G1789">
            <v>1981954.3223379999</v>
          </cell>
          <cell r="H1789">
            <v>1.000188835969458</v>
          </cell>
          <cell r="I1789">
            <v>48.706040008957373</v>
          </cell>
          <cell r="J1789">
            <v>25565586.287478</v>
          </cell>
          <cell r="K1789">
            <v>1.0396930802295901</v>
          </cell>
          <cell r="L1789">
            <v>41.52237350269121</v>
          </cell>
          <cell r="M1789">
            <v>31521624.171277996</v>
          </cell>
          <cell r="N1789">
            <v>1.0884403311105229</v>
          </cell>
          <cell r="O1789">
            <v>34.70257445823519</v>
          </cell>
          <cell r="Q1789">
            <v>90071.824033333323</v>
          </cell>
        </row>
        <row r="1790">
          <cell r="D1790">
            <v>40870</v>
          </cell>
          <cell r="E1790" t="str">
            <v/>
          </cell>
          <cell r="F1790">
            <v>92812.923359999928</v>
          </cell>
          <cell r="G1790">
            <v>2074767.2456979998</v>
          </cell>
          <cell r="H1790">
            <v>1.0015037723528675</v>
          </cell>
          <cell r="I1790">
            <v>48.614358736343412</v>
          </cell>
          <cell r="J1790">
            <v>25658399.210838001</v>
          </cell>
          <cell r="K1790">
            <v>1.0396592819495925</v>
          </cell>
          <cell r="L1790">
            <v>41.527061719791483</v>
          </cell>
          <cell r="M1790">
            <v>31482889.218837999</v>
          </cell>
          <cell r="N1790">
            <v>1.0870348325186301</v>
          </cell>
          <cell r="O1790">
            <v>34.860650627157611</v>
          </cell>
          <cell r="Q1790">
            <v>90071.824033333323</v>
          </cell>
        </row>
        <row r="1791">
          <cell r="D1791">
            <v>40871</v>
          </cell>
          <cell r="E1791" t="str">
            <v/>
          </cell>
          <cell r="F1791">
            <v>55044.077457999258</v>
          </cell>
          <cell r="G1791">
            <v>2129811.3231559992</v>
          </cell>
          <cell r="H1791">
            <v>0.98523749704449315</v>
          </cell>
          <cell r="I1791">
            <v>49.75742000883924</v>
          </cell>
          <cell r="J1791">
            <v>25713443.288295999</v>
          </cell>
          <cell r="K1791">
            <v>1.0381009288657579</v>
          </cell>
          <cell r="L1791">
            <v>41.743519371648475</v>
          </cell>
          <cell r="M1791">
            <v>31434295.118295994</v>
          </cell>
          <cell r="N1791">
            <v>1.0852891163170661</v>
          </cell>
          <cell r="O1791">
            <v>35.057643013826038</v>
          </cell>
          <cell r="Q1791">
            <v>90071.824033333323</v>
          </cell>
        </row>
        <row r="1792">
          <cell r="D1792">
            <v>40872</v>
          </cell>
          <cell r="E1792" t="str">
            <v/>
          </cell>
          <cell r="F1792">
            <v>60732.541466000825</v>
          </cell>
          <cell r="G1792">
            <v>2190543.8646220001</v>
          </cell>
          <cell r="H1792">
            <v>0.97279871397356654</v>
          </cell>
          <cell r="I1792">
            <v>50.644508357195029</v>
          </cell>
          <cell r="J1792">
            <v>25774175.829762001</v>
          </cell>
          <cell r="K1792">
            <v>1.0367826903205124</v>
          </cell>
          <cell r="L1792">
            <v>41.927074810406936</v>
          </cell>
          <cell r="M1792">
            <v>31391447.175361998</v>
          </cell>
          <cell r="N1792">
            <v>1.0837419957828307</v>
          </cell>
          <cell r="O1792">
            <v>35.232827679483393</v>
          </cell>
          <cell r="Q1792">
            <v>90071.824033333323</v>
          </cell>
        </row>
        <row r="1793">
          <cell r="D1793">
            <v>40873</v>
          </cell>
          <cell r="E1793" t="str">
            <v/>
          </cell>
          <cell r="F1793">
            <v>56356.732676000807</v>
          </cell>
          <cell r="G1793">
            <v>2246900.5972980009</v>
          </cell>
          <cell r="H1793">
            <v>0.95944824777001558</v>
          </cell>
          <cell r="I1793">
            <v>51.608948255867347</v>
          </cell>
          <cell r="J1793">
            <v>25830532.562438</v>
          </cell>
          <cell r="K1793">
            <v>1.0352985855120167</v>
          </cell>
          <cell r="L1793">
            <v>42.1342161317109</v>
          </cell>
          <cell r="M1793">
            <v>31351811.007437997</v>
          </cell>
          <cell r="N1793">
            <v>1.0823059434290192</v>
          </cell>
          <cell r="O1793">
            <v>35.395941261166442</v>
          </cell>
          <cell r="Q1793">
            <v>90071.824033333323</v>
          </cell>
        </row>
        <row r="1794">
          <cell r="D1794">
            <v>40874</v>
          </cell>
          <cell r="E1794" t="str">
            <v/>
          </cell>
          <cell r="F1794">
            <v>49336.724547999678</v>
          </cell>
          <cell r="G1794">
            <v>2296237.3218460009</v>
          </cell>
          <cell r="H1794">
            <v>0.94420011638227475</v>
          </cell>
          <cell r="I1794">
            <v>52.725815714777347</v>
          </cell>
          <cell r="J1794">
            <v>25879869.286986001</v>
          </cell>
          <cell r="K1794">
            <v>1.0335448049749716</v>
          </cell>
          <cell r="L1794">
            <v>42.379661243648378</v>
          </cell>
          <cell r="M1794">
            <v>31317193.677485999</v>
          </cell>
          <cell r="N1794">
            <v>1.0810433167249205</v>
          </cell>
          <cell r="O1794">
            <v>35.53975753017086</v>
          </cell>
          <cell r="Q1794">
            <v>90071.824033333323</v>
          </cell>
        </row>
        <row r="1795">
          <cell r="D1795">
            <v>40875</v>
          </cell>
          <cell r="E1795" t="str">
            <v/>
          </cell>
          <cell r="F1795">
            <v>57532.312933999783</v>
          </cell>
          <cell r="G1795">
            <v>2353769.6347800004</v>
          </cell>
          <cell r="H1795">
            <v>0.93329076150421031</v>
          </cell>
          <cell r="I1795">
            <v>53.53472014542826</v>
          </cell>
          <cell r="J1795">
            <v>25937401.599920001</v>
          </cell>
          <cell r="K1795">
            <v>1.0321297242723244</v>
          </cell>
          <cell r="L1795">
            <v>42.57822510430718</v>
          </cell>
          <cell r="M1795">
            <v>31288917.044020005</v>
          </cell>
          <cell r="N1795">
            <v>1.0799997097421006</v>
          </cell>
          <cell r="O1795">
            <v>35.65890974815369</v>
          </cell>
          <cell r="Q1795">
            <v>90071.824033333323</v>
          </cell>
        </row>
        <row r="1796">
          <cell r="D1796">
            <v>40876</v>
          </cell>
          <cell r="E1796" t="str">
            <v/>
          </cell>
          <cell r="F1796">
            <v>54922.17287999906</v>
          </cell>
          <cell r="G1796">
            <v>2408691.8076599995</v>
          </cell>
          <cell r="H1796">
            <v>0.92213451971878135</v>
          </cell>
          <cell r="I1796">
            <v>54.370229630427588</v>
          </cell>
          <cell r="J1796">
            <v>25992323.772799999</v>
          </cell>
          <cell r="K1796">
            <v>1.0306212566859063</v>
          </cell>
          <cell r="L1796">
            <v>42.790400758552892</v>
          </cell>
          <cell r="M1796">
            <v>31267487.252100002</v>
          </cell>
          <cell r="N1796">
            <v>1.0791925509260576</v>
          </cell>
          <cell r="O1796">
            <v>35.751241122337873</v>
          </cell>
          <cell r="Q1796">
            <v>90071.824033333323</v>
          </cell>
        </row>
        <row r="1797">
          <cell r="D1797">
            <v>40877</v>
          </cell>
          <cell r="E1797" t="str">
            <v>*</v>
          </cell>
          <cell r="F1797">
            <v>50547.782360001467</v>
          </cell>
          <cell r="G1797">
            <v>2459239.5900200009</v>
          </cell>
          <cell r="H1797">
            <v>0.91010317466569723</v>
          </cell>
          <cell r="I1797">
            <v>55.280467045490525</v>
          </cell>
          <cell r="J1797">
            <v>26042871.555160001</v>
          </cell>
          <cell r="K1797">
            <v>1.0289506939091884</v>
          </cell>
          <cell r="L1797">
            <v>43.025982675658071</v>
          </cell>
          <cell r="M1797">
            <v>31240348.529060002</v>
          </cell>
          <cell r="N1797">
            <v>1.078188462448104</v>
          </cell>
          <cell r="O1797">
            <v>35.866312435796253</v>
          </cell>
          <cell r="Q1797">
            <v>90071.824033333323</v>
          </cell>
        </row>
        <row r="1798">
          <cell r="D1798">
            <v>40878</v>
          </cell>
          <cell r="E1798" t="str">
            <v/>
          </cell>
          <cell r="F1798">
            <v>45551.133511999091</v>
          </cell>
          <cell r="G1798">
            <v>45551.133511999091</v>
          </cell>
          <cell r="H1798">
            <v>0.36875261471805032</v>
          </cell>
          <cell r="I1798">
            <v>86.226843465726603</v>
          </cell>
          <cell r="J1798">
            <v>26088422.688671999</v>
          </cell>
          <cell r="K1798">
            <v>1.0257442061466782</v>
          </cell>
          <cell r="L1798">
            <v>43.443089769860279</v>
          </cell>
          <cell r="M1798">
            <v>31216683.915272001</v>
          </cell>
          <cell r="N1798">
            <v>1.0771743004173109</v>
          </cell>
          <cell r="O1798">
            <v>36.112323637368995</v>
          </cell>
          <cell r="Q1798">
            <v>123527.62175483872</v>
          </cell>
        </row>
        <row r="1799">
          <cell r="D1799">
            <v>40879</v>
          </cell>
          <cell r="E1799" t="str">
            <v/>
          </cell>
          <cell r="F1799">
            <v>51056.613822000363</v>
          </cell>
          <cell r="G1799">
            <v>96607.747333999461</v>
          </cell>
          <cell r="H1799">
            <v>0.39103702460059392</v>
          </cell>
          <cell r="I1799">
            <v>84.379437153827453</v>
          </cell>
          <cell r="J1799">
            <v>26139479.302494001</v>
          </cell>
          <cell r="K1799">
            <v>1.0227841328812211</v>
          </cell>
          <cell r="L1799">
            <v>43.886581175833804</v>
          </cell>
          <cell r="M1799">
            <v>31193200.426194005</v>
          </cell>
          <cell r="N1799">
            <v>1.0761667588269734</v>
          </cell>
          <cell r="O1799">
            <v>36.248913242965351</v>
          </cell>
          <cell r="Q1799">
            <v>123527.62175483872</v>
          </cell>
        </row>
        <row r="1800">
          <cell r="D1800">
            <v>40880</v>
          </cell>
          <cell r="E1800" t="str">
            <v/>
          </cell>
          <cell r="F1800">
            <v>49228.155823999477</v>
          </cell>
          <cell r="G1800">
            <v>145835.90315799892</v>
          </cell>
          <cell r="H1800">
            <v>0.39353115545130124</v>
          </cell>
          <cell r="I1800">
            <v>84.16988109889823</v>
          </cell>
          <cell r="J1800">
            <v>26188707.458317999</v>
          </cell>
          <cell r="K1800">
            <v>1.0197813366368613</v>
          </cell>
          <cell r="L1800">
            <v>44.338575612081634</v>
          </cell>
          <cell r="M1800">
            <v>31173025.456118003</v>
          </cell>
          <cell r="N1800">
            <v>1.0752737095116178</v>
          </cell>
          <cell r="O1800">
            <v>36.370235154850491</v>
          </cell>
          <cell r="Q1800">
            <v>123527.62175483872</v>
          </cell>
        </row>
        <row r="1801">
          <cell r="D1801">
            <v>40881</v>
          </cell>
          <cell r="E1801" t="str">
            <v/>
          </cell>
          <cell r="F1801">
            <v>48668.308528000212</v>
          </cell>
          <cell r="G1801">
            <v>194504.21168599912</v>
          </cell>
          <cell r="H1801">
            <v>0.39364518016874261</v>
          </cell>
          <cell r="I1801">
            <v>84.160288816512292</v>
          </cell>
          <cell r="J1801">
            <v>26237375.766845997</v>
          </cell>
          <cell r="K1801">
            <v>1.0167855938568626</v>
          </cell>
          <cell r="L1801">
            <v>44.791574980071381</v>
          </cell>
          <cell r="M1801">
            <v>31152795.864245996</v>
          </cell>
          <cell r="N1801">
            <v>1.0743791035618984</v>
          </cell>
          <cell r="O1801">
            <v>36.492006951946486</v>
          </cell>
          <cell r="Q1801">
            <v>123527.62175483872</v>
          </cell>
        </row>
        <row r="1802">
          <cell r="D1802">
            <v>40882</v>
          </cell>
          <cell r="E1802" t="str">
            <v/>
          </cell>
          <cell r="F1802">
            <v>52398.517449999868</v>
          </cell>
          <cell r="G1802">
            <v>246902.72913599899</v>
          </cell>
          <cell r="H1802">
            <v>0.39975306838824903</v>
          </cell>
          <cell r="I1802">
            <v>83.644999534357467</v>
          </cell>
          <cell r="J1802">
            <v>26289774.284295999</v>
          </cell>
          <cell r="K1802">
            <v>1.0139622655932607</v>
          </cell>
          <cell r="L1802">
            <v>45.220352448744208</v>
          </cell>
          <cell r="M1802">
            <v>31107640.551396001</v>
          </cell>
          <cell r="N1802">
            <v>1.0726253592191333</v>
          </cell>
          <cell r="O1802">
            <v>36.731412820650313</v>
          </cell>
          <cell r="Q1802">
            <v>123527.62175483872</v>
          </cell>
        </row>
        <row r="1803">
          <cell r="D1803">
            <v>40883</v>
          </cell>
          <cell r="E1803" t="str">
            <v/>
          </cell>
          <cell r="F1803">
            <v>56794.655676000686</v>
          </cell>
          <cell r="G1803">
            <v>303697.38481199968</v>
          </cell>
          <cell r="H1803">
            <v>0.40975637742347493</v>
          </cell>
          <cell r="I1803">
            <v>82.795345346413271</v>
          </cell>
          <cell r="J1803">
            <v>26346568.939971998</v>
          </cell>
          <cell r="K1803">
            <v>1.0113344614656554</v>
          </cell>
          <cell r="L1803">
            <v>45.621014417358822</v>
          </cell>
          <cell r="M1803">
            <v>30901329.840572003</v>
          </cell>
          <cell r="N1803">
            <v>1.0653164606134491</v>
          </cell>
          <cell r="O1803">
            <v>37.738902256954042</v>
          </cell>
          <cell r="Q1803">
            <v>123527.62175483872</v>
          </cell>
        </row>
        <row r="1804">
          <cell r="D1804">
            <v>40884</v>
          </cell>
          <cell r="E1804" t="str">
            <v/>
          </cell>
          <cell r="F1804">
            <v>48115.883951999349</v>
          </cell>
          <cell r="G1804">
            <v>351813.26876399905</v>
          </cell>
          <cell r="H1804">
            <v>0.40686477794095716</v>
          </cell>
          <cell r="I1804">
            <v>83.041631343910282</v>
          </cell>
          <cell r="J1804">
            <v>26394684.823923998</v>
          </cell>
          <cell r="K1804">
            <v>1.0083998907898788</v>
          </cell>
          <cell r="L1804">
            <v>46.070208613142547</v>
          </cell>
          <cell r="M1804">
            <v>30617822.236024003</v>
          </cell>
          <cell r="N1804">
            <v>1.0553493792903927</v>
          </cell>
          <cell r="O1804">
            <v>39.137607120491126</v>
          </cell>
          <cell r="Q1804">
            <v>123527.62175483872</v>
          </cell>
        </row>
        <row r="1805">
          <cell r="D1805">
            <v>40885</v>
          </cell>
          <cell r="E1805" t="str">
            <v/>
          </cell>
          <cell r="F1805">
            <v>45362.639849999294</v>
          </cell>
          <cell r="G1805">
            <v>397175.90861399833</v>
          </cell>
          <cell r="H1805">
            <v>0.40191001713999291</v>
          </cell>
          <cell r="I1805">
            <v>83.462370006567284</v>
          </cell>
          <cell r="J1805">
            <v>26440047.463773996</v>
          </cell>
          <cell r="K1805">
            <v>1.0053881957593753</v>
          </cell>
          <cell r="L1805">
            <v>46.533093198850572</v>
          </cell>
          <cell r="M1805">
            <v>30346565.658474002</v>
          </cell>
          <cell r="N1805">
            <v>1.0458081431291668</v>
          </cell>
          <cell r="O1805">
            <v>40.502479382205657</v>
          </cell>
          <cell r="Q1805">
            <v>123527.62175483872</v>
          </cell>
        </row>
        <row r="1806">
          <cell r="D1806">
            <v>40886</v>
          </cell>
          <cell r="E1806" t="str">
            <v/>
          </cell>
          <cell r="F1806">
            <v>37489.754218000358</v>
          </cell>
          <cell r="G1806">
            <v>434665.66283199866</v>
          </cell>
          <cell r="H1806">
            <v>0.39097478015858539</v>
          </cell>
          <cell r="I1806">
            <v>84.384660428913278</v>
          </cell>
          <cell r="J1806">
            <v>26477537.217991997</v>
          </cell>
          <cell r="K1806">
            <v>1.0021066928241458</v>
          </cell>
          <cell r="L1806">
            <v>47.039562142861335</v>
          </cell>
          <cell r="M1806">
            <v>29974102.843792006</v>
          </cell>
          <cell r="N1806">
            <v>1.0327832516570579</v>
          </cell>
          <cell r="O1806">
            <v>42.40472314741497</v>
          </cell>
          <cell r="Q1806">
            <v>123527.62175483872</v>
          </cell>
        </row>
        <row r="1807">
          <cell r="D1807">
            <v>40887</v>
          </cell>
          <cell r="E1807" t="str">
            <v/>
          </cell>
          <cell r="F1807">
            <v>54125.959466000495</v>
          </cell>
          <cell r="G1807">
            <v>488791.62229799916</v>
          </cell>
          <cell r="H1807">
            <v>0.39569418997484473</v>
          </cell>
          <cell r="I1807">
            <v>83.987742369660197</v>
          </cell>
          <cell r="J1807">
            <v>26531663.177457996</v>
          </cell>
          <cell r="K1807">
            <v>0.99948243808998194</v>
          </cell>
          <cell r="L1807">
            <v>47.446136290772543</v>
          </cell>
          <cell r="M1807">
            <v>29798042.387758005</v>
          </cell>
          <cell r="N1807">
            <v>1.0265290985764497</v>
          </cell>
          <cell r="O1807">
            <v>43.333363799754565</v>
          </cell>
          <cell r="Q1807">
            <v>123527.62175483872</v>
          </cell>
        </row>
        <row r="1808">
          <cell r="D1808">
            <v>40888</v>
          </cell>
          <cell r="E1808" t="str">
            <v/>
          </cell>
          <cell r="F1808">
            <v>50803.795806000715</v>
          </cell>
          <cell r="G1808">
            <v>539595.41810399992</v>
          </cell>
          <cell r="H1808">
            <v>0.3971106075036529</v>
          </cell>
          <cell r="I1808">
            <v>83.868276565011101</v>
          </cell>
          <cell r="J1808">
            <v>26582466.973263998</v>
          </cell>
          <cell r="K1808">
            <v>0.99675792332293045</v>
          </cell>
          <cell r="L1808">
            <v>47.86965681400126</v>
          </cell>
          <cell r="M1808">
            <v>29634655.894264013</v>
          </cell>
          <cell r="N1808">
            <v>1.0207137659179728</v>
          </cell>
          <cell r="O1808">
            <v>44.205291693036862</v>
          </cell>
          <cell r="Q1808">
            <v>123527.62175483872</v>
          </cell>
        </row>
        <row r="1809">
          <cell r="D1809">
            <v>40889</v>
          </cell>
          <cell r="E1809" t="str">
            <v/>
          </cell>
          <cell r="F1809">
            <v>57125.136532000026</v>
          </cell>
          <cell r="G1809">
            <v>596720.55463599996</v>
          </cell>
          <cell r="H1809">
            <v>0.40255541376020609</v>
          </cell>
          <cell r="I1809">
            <v>83.407660155603963</v>
          </cell>
          <cell r="J1809">
            <v>26639592.109795999</v>
          </cell>
          <cell r="K1809">
            <v>0.99429446883505745</v>
          </cell>
          <cell r="L1809">
            <v>48.253803067610825</v>
          </cell>
          <cell r="M1809">
            <v>29522255.758896008</v>
          </cell>
          <cell r="N1809">
            <v>1.0166563748798987</v>
          </cell>
          <cell r="O1809">
            <v>44.818292426513885</v>
          </cell>
          <cell r="Q1809">
            <v>123527.62175483872</v>
          </cell>
        </row>
        <row r="1810">
          <cell r="D1810">
            <v>40890</v>
          </cell>
          <cell r="E1810" t="str">
            <v/>
          </cell>
          <cell r="F1810">
            <v>51803.437831999909</v>
          </cell>
          <cell r="G1810">
            <v>648523.99246799992</v>
          </cell>
          <cell r="H1810">
            <v>0.40384863118376046</v>
          </cell>
          <cell r="I1810">
            <v>83.29794824209371</v>
          </cell>
          <cell r="J1810">
            <v>26691395.547628</v>
          </cell>
          <cell r="K1810">
            <v>0.99165591061742775</v>
          </cell>
          <cell r="L1810">
            <v>48.666491336873506</v>
          </cell>
          <cell r="M1810">
            <v>29402762.604828011</v>
          </cell>
          <cell r="N1810">
            <v>1.012356250394554</v>
          </cell>
          <cell r="O1810">
            <v>45.472000432351912</v>
          </cell>
          <cell r="Q1810">
            <v>123527.62175483872</v>
          </cell>
        </row>
        <row r="1811">
          <cell r="D1811">
            <v>40891</v>
          </cell>
          <cell r="E1811" t="str">
            <v/>
          </cell>
          <cell r="F1811">
            <v>56771.323565999475</v>
          </cell>
          <cell r="G1811">
            <v>705295.31603399944</v>
          </cell>
          <cell r="H1811">
            <v>0.40782973187612614</v>
          </cell>
          <cell r="I1811">
            <v>82.959502284707767</v>
          </cell>
          <cell r="J1811">
            <v>26748166.871194001</v>
          </cell>
          <cell r="K1811">
            <v>0.98922518733638776</v>
          </cell>
          <cell r="L1811">
            <v>49.047773613098421</v>
          </cell>
          <cell r="M1811">
            <v>29328309.32969401</v>
          </cell>
          <cell r="N1811">
            <v>1.0096081670280734</v>
          </cell>
          <cell r="O1811">
            <v>45.891879616621765</v>
          </cell>
          <cell r="Q1811">
            <v>123527.62175483872</v>
          </cell>
        </row>
        <row r="1812">
          <cell r="D1812">
            <v>40892</v>
          </cell>
          <cell r="E1812" t="str">
            <v/>
          </cell>
          <cell r="F1812">
            <v>52485.459454000149</v>
          </cell>
          <cell r="G1812">
            <v>757780.77548799955</v>
          </cell>
          <cell r="H1812">
            <v>0.40896697959691575</v>
          </cell>
          <cell r="I1812">
            <v>82.862632905203952</v>
          </cell>
          <cell r="J1812">
            <v>26800652.330648001</v>
          </cell>
          <cell r="K1812">
            <v>0.98665878921349914</v>
          </cell>
          <cell r="L1812">
            <v>49.451449998704213</v>
          </cell>
          <cell r="M1812">
            <v>29279961.172148012</v>
          </cell>
          <cell r="N1812">
            <v>1.00775957588448</v>
          </cell>
          <cell r="O1812">
            <v>46.175230815468993</v>
          </cell>
          <cell r="Q1812">
            <v>123527.62175483872</v>
          </cell>
        </row>
        <row r="1813">
          <cell r="D1813">
            <v>40893</v>
          </cell>
          <cell r="E1813" t="str">
            <v/>
          </cell>
          <cell r="F1813">
            <v>62604.15150799902</v>
          </cell>
          <cell r="G1813">
            <v>820384.9269959986</v>
          </cell>
          <cell r="H1813">
            <v>0.41508172187603432</v>
          </cell>
          <cell r="I1813">
            <v>82.340439963486531</v>
          </cell>
          <cell r="J1813">
            <v>26863256.482156001</v>
          </cell>
          <cell r="K1813">
            <v>0.9844864580266649</v>
          </cell>
          <cell r="L1813">
            <v>49.794009510733247</v>
          </cell>
          <cell r="M1813">
            <v>29237886.93975601</v>
          </cell>
          <cell r="N1813">
            <v>1.0061275573010444</v>
          </cell>
          <cell r="O1813">
            <v>46.425980533464326</v>
          </cell>
          <cell r="Q1813">
            <v>123527.62175483872</v>
          </cell>
        </row>
        <row r="1814">
          <cell r="D1814">
            <v>40894</v>
          </cell>
          <cell r="E1814" t="str">
            <v/>
          </cell>
          <cell r="F1814">
            <v>87429.760544000776</v>
          </cell>
          <cell r="G1814">
            <v>907814.68753999937</v>
          </cell>
          <cell r="H1814">
            <v>0.43229897260488126</v>
          </cell>
          <cell r="I1814">
            <v>80.859585119089246</v>
          </cell>
          <cell r="J1814">
            <v>26950686.242700003</v>
          </cell>
          <cell r="K1814">
            <v>0.98323941711915641</v>
          </cell>
          <cell r="L1814">
            <v>49.991008203502531</v>
          </cell>
          <cell r="M1814">
            <v>29211956.716500014</v>
          </cell>
          <cell r="N1814">
            <v>1.0050515776021192</v>
          </cell>
          <cell r="O1814">
            <v>46.591599290124741</v>
          </cell>
          <cell r="Q1814">
            <v>123527.62175483872</v>
          </cell>
        </row>
        <row r="1815">
          <cell r="D1815">
            <v>40895</v>
          </cell>
          <cell r="E1815" t="str">
            <v/>
          </cell>
          <cell r="F1815">
            <v>78143.732419999302</v>
          </cell>
          <cell r="G1815">
            <v>985958.41995999869</v>
          </cell>
          <cell r="H1815">
            <v>0.44342687892321447</v>
          </cell>
          <cell r="I1815">
            <v>79.895988680654526</v>
          </cell>
          <cell r="J1815">
            <v>27028829.975120001</v>
          </cell>
          <cell r="K1815">
            <v>0.98166630433524671</v>
          </cell>
          <cell r="L1815">
            <v>50.239873828869911</v>
          </cell>
          <cell r="M1815">
            <v>29194927.640920013</v>
          </cell>
          <cell r="N1815">
            <v>1.004282183401207</v>
          </cell>
          <cell r="O1815">
            <v>46.710172459510147</v>
          </cell>
          <cell r="Q1815">
            <v>123527.62175483872</v>
          </cell>
        </row>
        <row r="1816">
          <cell r="D1816">
            <v>40896</v>
          </cell>
          <cell r="E1816" t="str">
            <v/>
          </cell>
          <cell r="F1816">
            <v>63074.398814000313</v>
          </cell>
          <cell r="G1816">
            <v>1049032.8187739991</v>
          </cell>
          <cell r="H1816">
            <v>0.4469628155657539</v>
          </cell>
          <cell r="I1816">
            <v>79.588992059757501</v>
          </cell>
          <cell r="J1816">
            <v>27091904.373934001</v>
          </cell>
          <cell r="K1816">
            <v>0.97956238170677346</v>
          </cell>
          <cell r="L1816">
            <v>50.573321027532003</v>
          </cell>
          <cell r="M1816">
            <v>29164988.817634013</v>
          </cell>
          <cell r="N1816">
            <v>1.0030690663689976</v>
          </cell>
          <cell r="O1816">
            <v>46.897372468598455</v>
          </cell>
          <cell r="Q1816">
            <v>123527.62175483872</v>
          </cell>
        </row>
        <row r="1817">
          <cell r="D1817">
            <v>40897</v>
          </cell>
          <cell r="E1817" t="str">
            <v/>
          </cell>
          <cell r="F1817">
            <v>62461.972310000652</v>
          </cell>
          <cell r="G1817">
            <v>1111494.7910839997</v>
          </cell>
          <cell r="H1817">
            <v>0.44989726803368235</v>
          </cell>
          <cell r="I1817">
            <v>79.333970116970121</v>
          </cell>
          <cell r="J1817">
            <v>27154366.346244</v>
          </cell>
          <cell r="K1817">
            <v>0.97745512433658699</v>
          </cell>
          <cell r="L1817">
            <v>50.907975097830672</v>
          </cell>
          <cell r="M1817">
            <v>29088730.478944015</v>
          </cell>
          <cell r="N1817">
            <v>1.0002636200418784</v>
          </cell>
          <cell r="O1817">
            <v>47.331415354391027</v>
          </cell>
          <cell r="Q1817">
            <v>123527.62175483872</v>
          </cell>
        </row>
        <row r="1818">
          <cell r="D1818">
            <v>40898</v>
          </cell>
          <cell r="E1818" t="str">
            <v/>
          </cell>
          <cell r="F1818">
            <v>74715.621401998869</v>
          </cell>
          <cell r="G1818">
            <v>1186210.4124859986</v>
          </cell>
          <cell r="H1818">
            <v>0.45727594618867728</v>
          </cell>
          <cell r="I1818">
            <v>78.691876605753805</v>
          </cell>
          <cell r="J1818">
            <v>27229081.967645999</v>
          </cell>
          <cell r="K1818">
            <v>0.97580565666727459</v>
          </cell>
          <cell r="L1818">
            <v>51.170387722019228</v>
          </cell>
          <cell r="M1818">
            <v>29008668.011846013</v>
          </cell>
          <cell r="N1818">
            <v>0.99732841087877722</v>
          </cell>
          <cell r="O1818">
            <v>47.787179455350127</v>
          </cell>
          <cell r="Q1818">
            <v>123527.62175483872</v>
          </cell>
        </row>
        <row r="1819">
          <cell r="D1819">
            <v>40899</v>
          </cell>
          <cell r="E1819" t="str">
            <v/>
          </cell>
          <cell r="F1819">
            <v>65951.501704001188</v>
          </cell>
          <cell r="G1819">
            <v>1252161.9141899997</v>
          </cell>
          <cell r="H1819">
            <v>0.46075889615976134</v>
          </cell>
          <cell r="I1819">
            <v>78.388444220562818</v>
          </cell>
          <cell r="J1819">
            <v>27295033.469349999</v>
          </cell>
          <cell r="K1819">
            <v>0.97385803395616788</v>
          </cell>
          <cell r="L1819">
            <v>51.480739006436835</v>
          </cell>
          <cell r="M1819">
            <v>28813494.078650013</v>
          </cell>
          <cell r="N1819">
            <v>0.99043742233714116</v>
          </cell>
          <cell r="O1819">
            <v>48.863509974325183</v>
          </cell>
          <cell r="Q1819">
            <v>123527.62175483872</v>
          </cell>
        </row>
        <row r="1820">
          <cell r="D1820">
            <v>40900</v>
          </cell>
          <cell r="E1820" t="str">
            <v/>
          </cell>
          <cell r="F1820">
            <v>56588.701139999452</v>
          </cell>
          <cell r="G1820">
            <v>1308750.6153299992</v>
          </cell>
          <cell r="H1820">
            <v>0.46064353751951681</v>
          </cell>
          <cell r="I1820">
            <v>78.398497172959324</v>
          </cell>
          <cell r="J1820">
            <v>27351622.170489997</v>
          </cell>
          <cell r="K1820">
            <v>0.97159491453911428</v>
          </cell>
          <cell r="L1820">
            <v>51.842030578192976</v>
          </cell>
          <cell r="M1820">
            <v>28620426.235590007</v>
          </cell>
          <cell r="N1820">
            <v>0.98362133095771043</v>
          </cell>
          <cell r="O1820">
            <v>49.936358820695403</v>
          </cell>
          <cell r="Q1820">
            <v>123527.62175483872</v>
          </cell>
        </row>
        <row r="1821">
          <cell r="D1821">
            <v>40901</v>
          </cell>
          <cell r="E1821" t="str">
            <v/>
          </cell>
          <cell r="F1821">
            <v>57948.432314001016</v>
          </cell>
          <cell r="G1821">
            <v>1366699.0476440003</v>
          </cell>
          <cell r="H1821">
            <v>0.46099643822862429</v>
          </cell>
          <cell r="I1821">
            <v>78.367742966674541</v>
          </cell>
          <cell r="J1821">
            <v>27409570.602803998</v>
          </cell>
          <cell r="K1821">
            <v>0.96939965934938399</v>
          </cell>
          <cell r="L1821">
            <v>52.19314833874742</v>
          </cell>
          <cell r="M1821">
            <v>28476362.868804004</v>
          </cell>
          <cell r="N1821">
            <v>0.97849159636828253</v>
          </cell>
          <cell r="O1821">
            <v>50.748762870758227</v>
          </cell>
          <cell r="Q1821">
            <v>123527.62175483872</v>
          </cell>
        </row>
        <row r="1822">
          <cell r="D1822">
            <v>40902</v>
          </cell>
          <cell r="E1822" t="str">
            <v/>
          </cell>
          <cell r="F1822">
            <v>62388.980027999314</v>
          </cell>
          <cell r="G1822">
            <v>1429088.0276719995</v>
          </cell>
          <cell r="H1822">
            <v>0.46275901935787772</v>
          </cell>
          <cell r="I1822">
            <v>78.214113703160166</v>
          </cell>
          <cell r="J1822">
            <v>27471959.582831997</v>
          </cell>
          <cell r="K1822">
            <v>0.96737986868193537</v>
          </cell>
          <cell r="L1822">
            <v>52.516754509370614</v>
          </cell>
          <cell r="M1822">
            <v>28369039.216532003</v>
          </cell>
          <cell r="N1822">
            <v>0.97462593636075978</v>
          </cell>
          <cell r="O1822">
            <v>51.363604141661114</v>
          </cell>
          <cell r="Q1822">
            <v>123527.62175483872</v>
          </cell>
        </row>
        <row r="1823">
          <cell r="D1823">
            <v>40903</v>
          </cell>
          <cell r="E1823" t="str">
            <v/>
          </cell>
          <cell r="F1823">
            <v>44575.423274000583</v>
          </cell>
          <cell r="G1823">
            <v>1473663.4509460002</v>
          </cell>
          <cell r="H1823">
            <v>0.45883959144306052</v>
          </cell>
          <cell r="I1823">
            <v>78.555676582889816</v>
          </cell>
          <cell r="J1823">
            <v>27516535.006105997</v>
          </cell>
          <cell r="K1823">
            <v>0.9647530149904413</v>
          </cell>
          <cell r="L1823">
            <v>52.938382738312328</v>
          </cell>
          <cell r="M1823">
            <v>28262190.172205999</v>
          </cell>
          <cell r="N1823">
            <v>0.97077798899507017</v>
          </cell>
          <cell r="O1823">
            <v>51.977731243599258</v>
          </cell>
          <cell r="Q1823">
            <v>123527.62175483872</v>
          </cell>
        </row>
        <row r="1824">
          <cell r="D1824">
            <v>40904</v>
          </cell>
          <cell r="E1824" t="str">
            <v/>
          </cell>
          <cell r="F1824">
            <v>43174.804944000069</v>
          </cell>
          <cell r="G1824">
            <v>1516838.2558900001</v>
          </cell>
          <cell r="H1824">
            <v>0.45479054696033622</v>
          </cell>
          <cell r="I1824">
            <v>78.90827744329151</v>
          </cell>
          <cell r="J1824">
            <v>27559709.811049998</v>
          </cell>
          <cell r="K1824">
            <v>0.96209992179466974</v>
          </cell>
          <cell r="L1824">
            <v>53.365053806709675</v>
          </cell>
          <cell r="M1824">
            <v>28143207.226050001</v>
          </cell>
          <cell r="N1824">
            <v>0.96651473385800901</v>
          </cell>
          <cell r="O1824">
            <v>52.660432225161372</v>
          </cell>
          <cell r="Q1824">
            <v>123527.62175483872</v>
          </cell>
        </row>
        <row r="1825">
          <cell r="D1825">
            <v>40905</v>
          </cell>
          <cell r="E1825" t="str">
            <v/>
          </cell>
          <cell r="F1825">
            <v>47388.091941998493</v>
          </cell>
          <cell r="G1825">
            <v>1564226.3478319987</v>
          </cell>
          <cell r="H1825">
            <v>0.4522488647855587</v>
          </cell>
          <cell r="I1825">
            <v>79.129455740384728</v>
          </cell>
          <cell r="J1825">
            <v>27607097.902991995</v>
          </cell>
          <cell r="K1825">
            <v>0.95961606509070341</v>
          </cell>
          <cell r="L1825">
            <v>53.765225280611752</v>
          </cell>
          <cell r="M1825">
            <v>28036499.694391996</v>
          </cell>
          <cell r="N1825">
            <v>0.96267452798827902</v>
          </cell>
          <cell r="O1825">
            <v>53.277303782064678</v>
          </cell>
          <cell r="Q1825">
            <v>123527.62175483872</v>
          </cell>
        </row>
        <row r="1826">
          <cell r="D1826">
            <v>40906</v>
          </cell>
          <cell r="E1826" t="str">
            <v/>
          </cell>
          <cell r="F1826">
            <v>43522.538554001359</v>
          </cell>
          <cell r="G1826">
            <v>1607748.8863860001</v>
          </cell>
          <cell r="H1826">
            <v>0.44880340108838396</v>
          </cell>
          <cell r="I1826">
            <v>79.429058535978186</v>
          </cell>
          <cell r="J1826">
            <v>27650620.441545997</v>
          </cell>
          <cell r="K1826">
            <v>0.95701965627823193</v>
          </cell>
          <cell r="L1826">
            <v>54.184229348094881</v>
          </cell>
          <cell r="M1826">
            <v>27939040.485545997</v>
          </cell>
          <cell r="N1826">
            <v>0.95915321929363861</v>
          </cell>
          <cell r="O1826">
            <v>53.84442446435245</v>
          </cell>
          <cell r="Q1826">
            <v>123527.62175483872</v>
          </cell>
        </row>
        <row r="1827">
          <cell r="D1827">
            <v>40907</v>
          </cell>
          <cell r="E1827" t="str">
            <v/>
          </cell>
          <cell r="F1827">
            <v>35222.757093998429</v>
          </cell>
          <cell r="G1827">
            <v>1642971.6434799985</v>
          </cell>
          <cell r="H1827">
            <v>0.44334797894858746</v>
          </cell>
          <cell r="I1827">
            <v>79.902834937599039</v>
          </cell>
          <cell r="J1827">
            <v>27685843.198639996</v>
          </cell>
          <cell r="K1827">
            <v>0.95415931249687358</v>
          </cell>
          <cell r="L1827">
            <v>54.646602901317124</v>
          </cell>
          <cell r="M1827">
            <v>27838439.637539998</v>
          </cell>
          <cell r="N1827">
            <v>0.9555253608811336</v>
          </cell>
          <cell r="O1827">
            <v>54.430064647780362</v>
          </cell>
          <cell r="Q1827">
            <v>123527.62175483872</v>
          </cell>
        </row>
        <row r="1828">
          <cell r="D1828">
            <v>40908</v>
          </cell>
          <cell r="E1828" t="str">
            <v>*</v>
          </cell>
          <cell r="F1828">
            <v>43990.155070001521</v>
          </cell>
          <cell r="G1828">
            <v>1686961.7985499999</v>
          </cell>
          <cell r="H1828">
            <v>0.44053404219076514</v>
          </cell>
          <cell r="I1828">
            <v>80.146882541206082</v>
          </cell>
          <cell r="J1828">
            <v>27729833.353709999</v>
          </cell>
          <cell r="K1828">
            <v>0.95162409669360837</v>
          </cell>
          <cell r="L1828">
            <v>55.057053727753434</v>
          </cell>
          <cell r="M1828">
            <v>27729833.353709999</v>
          </cell>
          <cell r="N1828">
            <v>0.95162409669360837</v>
          </cell>
          <cell r="O1828">
            <v>55.061244164663449</v>
          </cell>
          <cell r="Q1828">
            <v>123527.62175483872</v>
          </cell>
        </row>
        <row r="1829">
          <cell r="D1829">
            <v>40909</v>
          </cell>
          <cell r="E1829" t="str">
            <v/>
          </cell>
          <cell r="F1829">
            <v>58394.801085998864</v>
          </cell>
          <cell r="G1829">
            <v>58394.801085998864</v>
          </cell>
          <cell r="H1829">
            <v>0.43140051720094125</v>
          </cell>
          <cell r="I1829">
            <v>84.276963696253631</v>
          </cell>
          <cell r="J1829">
            <v>58394.801085998864</v>
          </cell>
          <cell r="K1829">
            <v>0.43140051720094125</v>
          </cell>
          <cell r="L1829">
            <v>84.276963696253631</v>
          </cell>
          <cell r="M1829">
            <v>27662461.926929999</v>
          </cell>
          <cell r="N1829">
            <v>0.94919437644563343</v>
          </cell>
          <cell r="O1829">
            <v>57.246746776761491</v>
          </cell>
          <cell r="Q1829">
            <v>135360.98997952582</v>
          </cell>
        </row>
        <row r="1830">
          <cell r="D1830">
            <v>40910</v>
          </cell>
          <cell r="E1830" t="str">
            <v/>
          </cell>
          <cell r="F1830">
            <v>64455.665006000214</v>
          </cell>
          <cell r="G1830">
            <v>122850.46609199909</v>
          </cell>
          <cell r="H1830">
            <v>0.45378829643082902</v>
          </cell>
          <cell r="I1830">
            <v>82.426536172107618</v>
          </cell>
          <cell r="J1830">
            <v>122850.46609199909</v>
          </cell>
          <cell r="K1830">
            <v>0.45378829643082902</v>
          </cell>
          <cell r="L1830">
            <v>82.426536172107618</v>
          </cell>
          <cell r="M1830">
            <v>27580262.218280002</v>
          </cell>
          <cell r="N1830">
            <v>0.94625651218628903</v>
          </cell>
          <cell r="O1830">
            <v>57.755440314262231</v>
          </cell>
          <cell r="Q1830">
            <v>135360.98997952582</v>
          </cell>
        </row>
        <row r="1831">
          <cell r="D1831">
            <v>40911</v>
          </cell>
          <cell r="E1831" t="str">
            <v/>
          </cell>
          <cell r="F1831">
            <v>47463.282018000609</v>
          </cell>
          <cell r="G1831">
            <v>170313.74810999969</v>
          </cell>
          <cell r="H1831">
            <v>0.41940628077991221</v>
          </cell>
          <cell r="I1831">
            <v>85.250519390901161</v>
          </cell>
          <cell r="J1831">
            <v>170313.74810999969</v>
          </cell>
          <cell r="K1831">
            <v>0.41940628077991221</v>
          </cell>
          <cell r="L1831">
            <v>85.250519390901161</v>
          </cell>
          <cell r="M1831">
            <v>27520101.969094008</v>
          </cell>
          <cell r="N1831">
            <v>0.94407543849840669</v>
          </cell>
          <cell r="O1831">
            <v>58.133284307968466</v>
          </cell>
          <cell r="Q1831">
            <v>135360.98997952582</v>
          </cell>
        </row>
        <row r="1832">
          <cell r="D1832">
            <v>40912</v>
          </cell>
          <cell r="E1832" t="str">
            <v/>
          </cell>
          <cell r="F1832">
            <v>50271.82242000007</v>
          </cell>
          <cell r="G1832">
            <v>220585.57052999976</v>
          </cell>
          <cell r="H1832">
            <v>0.40740240331310495</v>
          </cell>
          <cell r="I1832">
            <v>86.21004330421394</v>
          </cell>
          <cell r="J1832">
            <v>220585.57052999976</v>
          </cell>
          <cell r="K1832">
            <v>0.40740240331310495</v>
          </cell>
          <cell r="L1832">
            <v>86.21004330421394</v>
          </cell>
          <cell r="M1832">
            <v>27449491.68967801</v>
          </cell>
          <cell r="N1832">
            <v>0.94153646216132003</v>
          </cell>
          <cell r="O1832">
            <v>58.573282301212345</v>
          </cell>
          <cell r="Q1832">
            <v>135360.98997952582</v>
          </cell>
        </row>
        <row r="1833">
          <cell r="D1833">
            <v>40913</v>
          </cell>
          <cell r="E1833" t="str">
            <v/>
          </cell>
          <cell r="F1833">
            <v>41260.593969999099</v>
          </cell>
          <cell r="G1833">
            <v>261846.16449999885</v>
          </cell>
          <cell r="H1833">
            <v>0.38688571137017347</v>
          </cell>
          <cell r="I1833">
            <v>87.810143943052879</v>
          </cell>
          <cell r="J1833">
            <v>261846.16449999885</v>
          </cell>
          <cell r="K1833">
            <v>0.38688571137017347</v>
          </cell>
          <cell r="L1833">
            <v>87.810143943052879</v>
          </cell>
          <cell r="M1833">
            <v>27315100.444308013</v>
          </cell>
          <cell r="N1833">
            <v>0.93681065507578309</v>
          </cell>
          <cell r="O1833">
            <v>59.392503428815814</v>
          </cell>
          <cell r="Q1833">
            <v>135360.98997952582</v>
          </cell>
        </row>
        <row r="1834">
          <cell r="D1834">
            <v>40914</v>
          </cell>
          <cell r="E1834" t="str">
            <v/>
          </cell>
          <cell r="F1834">
            <v>58112.508036000654</v>
          </cell>
          <cell r="G1834">
            <v>319958.6725359995</v>
          </cell>
          <cell r="H1834">
            <v>0.39395726516725788</v>
          </cell>
          <cell r="I1834">
            <v>87.264784013030521</v>
          </cell>
          <cell r="J1834">
            <v>319958.6725359995</v>
          </cell>
          <cell r="K1834">
            <v>0.39395726516725788</v>
          </cell>
          <cell r="L1834">
            <v>87.264784013030521</v>
          </cell>
          <cell r="M1834">
            <v>27050035.725310013</v>
          </cell>
          <cell r="N1834">
            <v>0.92760493953272072</v>
          </cell>
          <cell r="O1834">
            <v>60.988040599357049</v>
          </cell>
          <cell r="Q1834">
            <v>135360.98997952582</v>
          </cell>
        </row>
        <row r="1835">
          <cell r="D1835">
            <v>40915</v>
          </cell>
          <cell r="E1835" t="str">
            <v/>
          </cell>
          <cell r="F1835">
            <v>43936.679371999584</v>
          </cell>
          <cell r="G1835">
            <v>363895.35190799908</v>
          </cell>
          <cell r="H1835">
            <v>0.38404750349738398</v>
          </cell>
          <cell r="I1835">
            <v>88.027077379480858</v>
          </cell>
          <cell r="J1835">
            <v>363895.35190799908</v>
          </cell>
          <cell r="K1835">
            <v>0.38404750349738398</v>
          </cell>
          <cell r="L1835">
            <v>88.027077379480858</v>
          </cell>
          <cell r="M1835">
            <v>26605578.481416013</v>
          </cell>
          <cell r="N1835">
            <v>0.91225050448551015</v>
          </cell>
          <cell r="O1835">
            <v>63.641945677390332</v>
          </cell>
          <cell r="Q1835">
            <v>135360.98997952582</v>
          </cell>
        </row>
        <row r="1836">
          <cell r="D1836">
            <v>40916</v>
          </cell>
          <cell r="E1836" t="str">
            <v/>
          </cell>
          <cell r="F1836">
            <v>49154.990359999938</v>
          </cell>
          <cell r="G1836">
            <v>413050.34226799902</v>
          </cell>
          <cell r="H1836">
            <v>0.3814340659839251</v>
          </cell>
          <cell r="I1836">
            <v>88.22580729315473</v>
          </cell>
          <cell r="J1836">
            <v>413050.34226799902</v>
          </cell>
          <cell r="K1836">
            <v>0.3814340659839251</v>
          </cell>
          <cell r="L1836">
            <v>88.22580729315473</v>
          </cell>
          <cell r="M1836">
            <v>26243041.68238401</v>
          </cell>
          <cell r="N1836">
            <v>0.89970840862644097</v>
          </cell>
          <cell r="O1836">
            <v>65.795105583994825</v>
          </cell>
          <cell r="Q1836">
            <v>135360.98997952582</v>
          </cell>
        </row>
        <row r="1837">
          <cell r="D1837">
            <v>40917</v>
          </cell>
          <cell r="E1837" t="str">
            <v/>
          </cell>
          <cell r="F1837">
            <v>44128.568504000257</v>
          </cell>
          <cell r="G1837">
            <v>457178.91077199928</v>
          </cell>
          <cell r="H1837">
            <v>0.37527545240418098</v>
          </cell>
          <cell r="I1837">
            <v>88.690109255452782</v>
          </cell>
          <cell r="J1837">
            <v>457178.91077199928</v>
          </cell>
          <cell r="K1837">
            <v>0.37527545240418098</v>
          </cell>
          <cell r="L1837">
            <v>88.690109255452782</v>
          </cell>
          <cell r="M1837">
            <v>25914174.055808015</v>
          </cell>
          <cell r="N1837">
            <v>0.88832358006051693</v>
          </cell>
          <cell r="O1837">
            <v>67.731569195579056</v>
          </cell>
          <cell r="Q1837">
            <v>135360.98997952582</v>
          </cell>
        </row>
        <row r="1838">
          <cell r="D1838">
            <v>40918</v>
          </cell>
          <cell r="E1838" t="str">
            <v/>
          </cell>
          <cell r="F1838">
            <v>36194.408066000804</v>
          </cell>
          <cell r="G1838">
            <v>493373.31883800006</v>
          </cell>
          <cell r="H1838">
            <v>0.36448707926310658</v>
          </cell>
          <cell r="I1838">
            <v>89.489150053533379</v>
          </cell>
          <cell r="J1838">
            <v>493373.31883800006</v>
          </cell>
          <cell r="K1838">
            <v>0.36448707926310658</v>
          </cell>
          <cell r="L1838">
            <v>89.489150053533379</v>
          </cell>
          <cell r="M1838">
            <v>25568055.622834008</v>
          </cell>
          <cell r="N1838">
            <v>0.87635029625127103</v>
          </cell>
          <cell r="O1838">
            <v>69.743328774316637</v>
          </cell>
          <cell r="Q1838">
            <v>135360.98997952582</v>
          </cell>
        </row>
        <row r="1839">
          <cell r="D1839">
            <v>40919</v>
          </cell>
          <cell r="E1839" t="str">
            <v/>
          </cell>
          <cell r="F1839">
            <v>38812.911715999689</v>
          </cell>
          <cell r="G1839">
            <v>532186.23055399978</v>
          </cell>
          <cell r="H1839">
            <v>0.35741882813739645</v>
          </cell>
          <cell r="I1839">
            <v>90.002156295766483</v>
          </cell>
          <cell r="J1839">
            <v>532186.23055399978</v>
          </cell>
          <cell r="K1839">
            <v>0.35741882813739645</v>
          </cell>
          <cell r="L1839">
            <v>90.002156295766483</v>
          </cell>
          <cell r="M1839">
            <v>25328869.790838007</v>
          </cell>
          <cell r="N1839">
            <v>0.8680446602562909</v>
          </cell>
          <cell r="O1839">
            <v>71.120562635742758</v>
          </cell>
          <cell r="P1839"/>
          <cell r="Q1839">
            <v>135360.98997952582</v>
          </cell>
        </row>
        <row r="1840">
          <cell r="D1840">
            <v>40920</v>
          </cell>
          <cell r="E1840" t="str">
            <v/>
          </cell>
          <cell r="F1840">
            <v>41041.372795999268</v>
          </cell>
          <cell r="G1840">
            <v>573227.60334999906</v>
          </cell>
          <cell r="H1840">
            <v>0.35290054359870304</v>
          </cell>
          <cell r="I1840">
            <v>90.325485539540068</v>
          </cell>
          <cell r="J1840">
            <v>573227.60334999906</v>
          </cell>
          <cell r="K1840">
            <v>0.35290054359870304</v>
          </cell>
          <cell r="L1840">
            <v>90.325485539540068</v>
          </cell>
          <cell r="M1840">
            <v>25119316.169178005</v>
          </cell>
          <cell r="N1840">
            <v>0.86075647932795829</v>
          </cell>
          <cell r="O1840">
            <v>72.314783606784729</v>
          </cell>
          <cell r="P1840"/>
          <cell r="Q1840">
            <v>135360.98997952582</v>
          </cell>
        </row>
        <row r="1841">
          <cell r="D1841">
            <v>40921</v>
          </cell>
          <cell r="E1841" t="str">
            <v/>
          </cell>
          <cell r="F1841">
            <v>34636.756441999773</v>
          </cell>
          <cell r="G1841">
            <v>607864.35979199887</v>
          </cell>
          <cell r="H1841">
            <v>0.34543775805828097</v>
          </cell>
          <cell r="I1841">
            <v>90.851300570756422</v>
          </cell>
          <cell r="J1841">
            <v>607864.35979199887</v>
          </cell>
          <cell r="K1841">
            <v>0.34543775805828097</v>
          </cell>
          <cell r="L1841">
            <v>90.851300570756422</v>
          </cell>
          <cell r="M1841">
            <v>24949576.246538013</v>
          </cell>
          <cell r="N1841">
            <v>0.85483421861728937</v>
          </cell>
          <cell r="O1841">
            <v>73.274300977659763</v>
          </cell>
          <cell r="P1841"/>
          <cell r="Q1841">
            <v>135360.98997952582</v>
          </cell>
        </row>
        <row r="1842">
          <cell r="D1842">
            <v>40922</v>
          </cell>
          <cell r="E1842" t="str">
            <v/>
          </cell>
          <cell r="F1842">
            <v>30261.620267999788</v>
          </cell>
          <cell r="G1842">
            <v>638125.98005999869</v>
          </cell>
          <cell r="H1842">
            <v>0.33673237137255785</v>
          </cell>
          <cell r="I1842">
            <v>91.451101014320031</v>
          </cell>
          <cell r="J1842">
            <v>638125.98005999869</v>
          </cell>
          <cell r="K1842">
            <v>0.33673237137255785</v>
          </cell>
          <cell r="L1842">
            <v>91.451101014320031</v>
          </cell>
          <cell r="M1842">
            <v>24782982.784904007</v>
          </cell>
          <cell r="N1842">
            <v>0.84902121612609238</v>
          </cell>
          <cell r="O1842">
            <v>74.205827171213315</v>
          </cell>
          <cell r="P1842"/>
          <cell r="Q1842">
            <v>135360.98997952582</v>
          </cell>
        </row>
        <row r="1843">
          <cell r="D1843">
            <v>40923</v>
          </cell>
          <cell r="E1843" t="str">
            <v/>
          </cell>
          <cell r="F1843">
            <v>39164.344984000294</v>
          </cell>
          <cell r="G1843">
            <v>677290.32504399901</v>
          </cell>
          <cell r="H1843">
            <v>0.33357238553808022</v>
          </cell>
          <cell r="I1843">
            <v>91.665054838026535</v>
          </cell>
          <cell r="J1843">
            <v>677290.32504399901</v>
          </cell>
          <cell r="K1843">
            <v>0.33357238553808022</v>
          </cell>
          <cell r="L1843">
            <v>91.665054838026535</v>
          </cell>
          <cell r="M1843">
            <v>24641633.313200004</v>
          </cell>
          <cell r="N1843">
            <v>0.84407435991338819</v>
          </cell>
          <cell r="O1843">
            <v>74.989988824894908</v>
          </cell>
          <cell r="P1843"/>
          <cell r="Q1843">
            <v>135360.98997952582</v>
          </cell>
        </row>
        <row r="1844">
          <cell r="D1844">
            <v>40924</v>
          </cell>
          <cell r="E1844" t="str">
            <v/>
          </cell>
          <cell r="F1844">
            <v>38270.291361999851</v>
          </cell>
          <cell r="G1844">
            <v>715560.61640599882</v>
          </cell>
          <cell r="H1844">
            <v>0.33039458807252725</v>
          </cell>
          <cell r="I1844">
            <v>91.878125266539072</v>
          </cell>
          <cell r="J1844">
            <v>715560.61640599882</v>
          </cell>
          <cell r="K1844">
            <v>0.33039458807252725</v>
          </cell>
          <cell r="L1844">
            <v>91.878125266539072</v>
          </cell>
          <cell r="M1844">
            <v>24509231.563950006</v>
          </cell>
          <cell r="N1844">
            <v>0.83943518526973804</v>
          </cell>
          <cell r="O1844">
            <v>75.717812611997743</v>
          </cell>
          <cell r="P1844"/>
          <cell r="Q1844">
            <v>135360.98997952582</v>
          </cell>
        </row>
        <row r="1845">
          <cell r="D1845">
            <v>40925</v>
          </cell>
          <cell r="E1845" t="str">
            <v/>
          </cell>
          <cell r="F1845">
            <v>32290.154928001135</v>
          </cell>
          <cell r="G1845">
            <v>747850.77133399993</v>
          </cell>
          <cell r="H1845">
            <v>0.32499187431940624</v>
          </cell>
          <cell r="I1845">
            <v>92.235450064255375</v>
          </cell>
          <cell r="J1845">
            <v>747850.77133399993</v>
          </cell>
          <cell r="K1845">
            <v>0.32499187431940624</v>
          </cell>
          <cell r="L1845">
            <v>92.235450064255375</v>
          </cell>
          <cell r="M1845">
            <v>24388214.657420009</v>
          </cell>
          <cell r="N1845">
            <v>0.83518703843561115</v>
          </cell>
          <cell r="O1845">
            <v>76.37756024737368</v>
          </cell>
          <cell r="P1845"/>
          <cell r="Q1845">
            <v>135360.98997952582</v>
          </cell>
        </row>
        <row r="1846">
          <cell r="D1846">
            <v>40926</v>
          </cell>
          <cell r="E1846" t="str">
            <v/>
          </cell>
          <cell r="F1846">
            <v>35063.030599998739</v>
          </cell>
          <cell r="G1846">
            <v>782913.80193399871</v>
          </cell>
          <cell r="H1846">
            <v>0.32132752002725745</v>
          </cell>
          <cell r="I1846">
            <v>92.474186174416886</v>
          </cell>
          <cell r="J1846">
            <v>782913.80193399871</v>
          </cell>
          <cell r="K1846">
            <v>0.32132752002725745</v>
          </cell>
          <cell r="L1846">
            <v>92.474186174416886</v>
          </cell>
          <cell r="M1846">
            <v>24268722.839718003</v>
          </cell>
          <cell r="N1846">
            <v>0.83099216368188145</v>
          </cell>
          <cell r="O1846">
            <v>77.022454356059256</v>
          </cell>
          <cell r="P1846"/>
          <cell r="Q1846">
            <v>135360.98997952582</v>
          </cell>
        </row>
        <row r="1847">
          <cell r="D1847">
            <v>40927</v>
          </cell>
          <cell r="E1847" t="str">
            <v/>
          </cell>
          <cell r="F1847">
            <v>35693.24778800067</v>
          </cell>
          <cell r="G1847">
            <v>818607.04972199933</v>
          </cell>
          <cell r="H1847">
            <v>0.31829393070213619</v>
          </cell>
          <cell r="I1847">
            <v>92.669563061737549</v>
          </cell>
          <cell r="J1847">
            <v>818607.04972199933</v>
          </cell>
          <cell r="K1847">
            <v>0.31829393070213619</v>
          </cell>
          <cell r="L1847">
            <v>92.669563061737549</v>
          </cell>
          <cell r="M1847">
            <v>24161109.239588015</v>
          </cell>
          <cell r="N1847">
            <v>0.82720500178216538</v>
          </cell>
          <cell r="O1847">
            <v>77.59884296596185</v>
          </cell>
          <cell r="P1847"/>
          <cell r="Q1847">
            <v>135360.98997952582</v>
          </cell>
        </row>
        <row r="1848">
          <cell r="D1848">
            <v>40928</v>
          </cell>
          <cell r="E1848" t="str">
            <v/>
          </cell>
          <cell r="F1848">
            <v>37760.566334000825</v>
          </cell>
          <cell r="G1848">
            <v>856367.61605600012</v>
          </cell>
          <cell r="H1848">
            <v>0.3163273318943407</v>
          </cell>
          <cell r="I1848">
            <v>92.795107068175781</v>
          </cell>
          <cell r="J1848">
            <v>856367.61605600012</v>
          </cell>
          <cell r="K1848">
            <v>0.3163273318943407</v>
          </cell>
          <cell r="L1848">
            <v>92.795107068175781</v>
          </cell>
          <cell r="M1848">
            <v>24061495.197604015</v>
          </cell>
          <cell r="N1848">
            <v>0.82369262404208055</v>
          </cell>
          <cell r="O1848">
            <v>78.128304817899007</v>
          </cell>
          <cell r="P1848"/>
          <cell r="Q1848">
            <v>135360.98997952582</v>
          </cell>
        </row>
        <row r="1849">
          <cell r="D1849">
            <v>40929</v>
          </cell>
          <cell r="E1849" t="str">
            <v/>
          </cell>
          <cell r="F1849">
            <v>41393.447877998406</v>
          </cell>
          <cell r="G1849">
            <v>897761.06393399858</v>
          </cell>
          <cell r="H1849">
            <v>0.31582605047780898</v>
          </cell>
          <cell r="I1849">
            <v>92.8269663724883</v>
          </cell>
          <cell r="J1849">
            <v>897761.06393399858</v>
          </cell>
          <cell r="K1849">
            <v>0.31582605047780898</v>
          </cell>
          <cell r="L1849">
            <v>92.8269663724883</v>
          </cell>
          <cell r="M1849">
            <v>23975716.972660009</v>
          </cell>
          <cell r="N1849">
            <v>0.82065469536001201</v>
          </cell>
          <cell r="O1849">
            <v>78.582171801347485</v>
          </cell>
          <cell r="P1849"/>
          <cell r="Q1849">
            <v>135360.98997952582</v>
          </cell>
        </row>
        <row r="1850">
          <cell r="D1850">
            <v>40930</v>
          </cell>
          <cell r="E1850" t="str">
            <v/>
          </cell>
          <cell r="F1850">
            <v>36066.113525999936</v>
          </cell>
          <cell r="G1850">
            <v>933827.17745999852</v>
          </cell>
          <cell r="H1850">
            <v>0.3135814084321169</v>
          </cell>
          <cell r="I1850">
            <v>92.968914779148619</v>
          </cell>
          <cell r="J1850">
            <v>933827.17745999852</v>
          </cell>
          <cell r="K1850">
            <v>0.3135814084321169</v>
          </cell>
          <cell r="L1850">
            <v>92.968914779148619</v>
          </cell>
          <cell r="M1850">
            <v>23889433.288570013</v>
          </cell>
          <cell r="N1850">
            <v>0.81760021894808621</v>
          </cell>
          <cell r="O1850">
            <v>79.034603478317848</v>
          </cell>
          <cell r="P1850"/>
          <cell r="Q1850">
            <v>135360.98997952582</v>
          </cell>
        </row>
        <row r="1851">
          <cell r="D1851">
            <v>40931</v>
          </cell>
          <cell r="E1851" t="str">
            <v/>
          </cell>
          <cell r="F1851">
            <v>40035.569038001529</v>
          </cell>
          <cell r="G1851">
            <v>973862.74649800011</v>
          </cell>
          <cell r="H1851">
            <v>0.31280695087850463</v>
          </cell>
          <cell r="I1851">
            <v>93.017618908059333</v>
          </cell>
          <cell r="J1851">
            <v>973862.74649800011</v>
          </cell>
          <cell r="K1851">
            <v>0.31280695087850463</v>
          </cell>
          <cell r="L1851">
            <v>93.017618908059333</v>
          </cell>
          <cell r="M1851">
            <v>23810186.448516004</v>
          </cell>
          <cell r="N1851">
            <v>0.81478729942014194</v>
          </cell>
          <cell r="O1851">
            <v>79.447712216722664</v>
          </cell>
          <cell r="P1851"/>
          <cell r="Q1851">
            <v>135360.98997952582</v>
          </cell>
        </row>
        <row r="1852">
          <cell r="D1852">
            <v>40932</v>
          </cell>
          <cell r="E1852" t="str">
            <v/>
          </cell>
          <cell r="F1852">
            <v>29482.459929999823</v>
          </cell>
          <cell r="G1852">
            <v>1003345.2064279999</v>
          </cell>
          <cell r="H1852">
            <v>0.30884858535798776</v>
          </cell>
          <cell r="I1852">
            <v>93.264349180303967</v>
          </cell>
          <cell r="J1852">
            <v>1003345.2064279999</v>
          </cell>
          <cell r="K1852">
            <v>0.30884858535798776</v>
          </cell>
          <cell r="L1852">
            <v>93.264349180303967</v>
          </cell>
          <cell r="M1852">
            <v>23745409.026012007</v>
          </cell>
          <cell r="N1852">
            <v>0.81247015926565391</v>
          </cell>
          <cell r="O1852">
            <v>79.785407623693771</v>
          </cell>
          <cell r="P1852"/>
          <cell r="Q1852">
            <v>135360.98997952582</v>
          </cell>
        </row>
        <row r="1853">
          <cell r="D1853">
            <v>40933</v>
          </cell>
          <cell r="E1853" t="str">
            <v/>
          </cell>
          <cell r="F1853">
            <v>25979.058686000033</v>
          </cell>
          <cell r="G1853">
            <v>1029324.265114</v>
          </cell>
          <cell r="H1853">
            <v>0.30417161259523617</v>
          </cell>
          <cell r="I1853">
            <v>93.551041616616132</v>
          </cell>
          <cell r="J1853">
            <v>1029324.265114</v>
          </cell>
          <cell r="K1853">
            <v>0.30417161259523617</v>
          </cell>
          <cell r="L1853">
            <v>93.551041616616132</v>
          </cell>
          <cell r="M1853">
            <v>23664937.171868011</v>
          </cell>
          <cell r="N1853">
            <v>0.80961665945028616</v>
          </cell>
          <cell r="O1853">
            <v>80.197980527008966</v>
          </cell>
          <cell r="P1853"/>
          <cell r="Q1853">
            <v>135360.98997952582</v>
          </cell>
        </row>
        <row r="1854">
          <cell r="D1854">
            <v>40934</v>
          </cell>
          <cell r="E1854" t="str">
            <v/>
          </cell>
          <cell r="F1854">
            <v>26211.899279999416</v>
          </cell>
          <cell r="G1854">
            <v>1055536.1643939994</v>
          </cell>
          <cell r="H1854">
            <v>0.29992056640931181</v>
          </cell>
          <cell r="I1854">
            <v>93.806985939072149</v>
          </cell>
          <cell r="J1854">
            <v>1055536.1643939994</v>
          </cell>
          <cell r="K1854">
            <v>0.29992056640931181</v>
          </cell>
          <cell r="L1854">
            <v>93.806985939072149</v>
          </cell>
          <cell r="M1854">
            <v>23602062.023750011</v>
          </cell>
          <cell r="N1854">
            <v>0.80736580298429228</v>
          </cell>
          <cell r="O1854">
            <v>80.520815257093588</v>
          </cell>
          <cell r="P1854"/>
          <cell r="Q1854">
            <v>135360.98997952582</v>
          </cell>
        </row>
        <row r="1855">
          <cell r="D1855">
            <v>40935</v>
          </cell>
          <cell r="E1855" t="str">
            <v/>
          </cell>
          <cell r="F1855">
            <v>29035.90857400094</v>
          </cell>
          <cell r="G1855">
            <v>1084572.0729680003</v>
          </cell>
          <cell r="H1855">
            <v>0.2967571088385782</v>
          </cell>
          <cell r="I1855">
            <v>93.994524471504903</v>
          </cell>
          <cell r="J1855">
            <v>1084572.0729680003</v>
          </cell>
          <cell r="K1855">
            <v>0.2967571088385782</v>
          </cell>
          <cell r="L1855">
            <v>93.994524471504903</v>
          </cell>
          <cell r="M1855">
            <v>23536853.132236008</v>
          </cell>
          <cell r="N1855">
            <v>0.80503568131955128</v>
          </cell>
          <cell r="O1855">
            <v>80.852559398376087</v>
          </cell>
          <cell r="P1855"/>
          <cell r="Q1855">
            <v>135360.98997952582</v>
          </cell>
        </row>
        <row r="1856">
          <cell r="D1856">
            <v>40936</v>
          </cell>
          <cell r="E1856" t="str">
            <v/>
          </cell>
          <cell r="F1856">
            <v>23006.639729999075</v>
          </cell>
          <cell r="G1856">
            <v>1107578.7126979993</v>
          </cell>
          <cell r="H1856">
            <v>0.29222882162977853</v>
          </cell>
          <cell r="I1856">
            <v>94.258546911246526</v>
          </cell>
          <cell r="J1856">
            <v>1107578.7126979993</v>
          </cell>
          <cell r="K1856">
            <v>0.29222882162977853</v>
          </cell>
          <cell r="L1856">
            <v>94.258546911246526</v>
          </cell>
          <cell r="M1856">
            <v>23464704.292288009</v>
          </cell>
          <cell r="N1856">
            <v>0.80246879635438495</v>
          </cell>
          <cell r="O1856">
            <v>81.215072350360671</v>
          </cell>
          <cell r="P1856"/>
          <cell r="Q1856">
            <v>135360.98997952582</v>
          </cell>
        </row>
        <row r="1857">
          <cell r="D1857">
            <v>40937</v>
          </cell>
          <cell r="E1857" t="str">
            <v/>
          </cell>
          <cell r="F1857">
            <v>36545.512563999328</v>
          </cell>
          <cell r="G1857">
            <v>1144124.2252619986</v>
          </cell>
          <cell r="H1857">
            <v>0.29146181257805864</v>
          </cell>
          <cell r="I1857">
            <v>94.302744441939709</v>
          </cell>
          <cell r="J1857">
            <v>1144124.2252619986</v>
          </cell>
          <cell r="K1857">
            <v>0.29146181257805864</v>
          </cell>
          <cell r="L1857">
            <v>94.302744441939709</v>
          </cell>
          <cell r="M1857">
            <v>23392047.297922008</v>
          </cell>
          <cell r="N1857">
            <v>0.79988516941750154</v>
          </cell>
          <cell r="O1857">
            <v>81.576790492940859</v>
          </cell>
          <cell r="P1857"/>
          <cell r="Q1857">
            <v>135360.98997952582</v>
          </cell>
        </row>
        <row r="1858">
          <cell r="D1858">
            <v>40938</v>
          </cell>
          <cell r="E1858" t="str">
            <v/>
          </cell>
          <cell r="F1858">
            <v>21065.02338600095</v>
          </cell>
          <cell r="G1858">
            <v>1165189.2486479995</v>
          </cell>
          <cell r="H1858">
            <v>0.28693378814291093</v>
          </cell>
          <cell r="I1858">
            <v>94.560530077682614</v>
          </cell>
          <cell r="J1858">
            <v>1165189.2486479995</v>
          </cell>
          <cell r="K1858">
            <v>0.28693378814291093</v>
          </cell>
          <cell r="L1858">
            <v>94.560530077682614</v>
          </cell>
          <cell r="M1858">
            <v>23311918.897772007</v>
          </cell>
          <cell r="N1858">
            <v>0.79704672949816879</v>
          </cell>
          <cell r="O1858">
            <v>81.970472599788252</v>
          </cell>
          <cell r="P1858"/>
          <cell r="Q1858">
            <v>135360.98997952582</v>
          </cell>
        </row>
        <row r="1859">
          <cell r="D1859">
            <v>40939</v>
          </cell>
          <cell r="E1859" t="str">
            <v>*</v>
          </cell>
          <cell r="F1859">
            <v>29771.084711999356</v>
          </cell>
          <cell r="G1859">
            <v>1194960.3333599989</v>
          </cell>
          <cell r="H1859">
            <v>0.28477264781804834</v>
          </cell>
          <cell r="I1859">
            <v>94.68165603568805</v>
          </cell>
          <cell r="J1859">
            <v>1194960.3333599989</v>
          </cell>
          <cell r="K1859">
            <v>0.28477264781804834</v>
          </cell>
          <cell r="L1859">
            <v>94.68165603568805</v>
          </cell>
          <cell r="M1859">
            <v>23234335.277364008</v>
          </cell>
          <cell r="N1859">
            <v>0.79429598735076645</v>
          </cell>
          <cell r="O1859">
            <v>82.348227294645909</v>
          </cell>
          <cell r="P1859"/>
          <cell r="Q1859">
            <v>135360.98997952582</v>
          </cell>
        </row>
        <row r="1860">
          <cell r="D1860">
            <v>40940</v>
          </cell>
          <cell r="E1860" t="str">
            <v/>
          </cell>
          <cell r="F1860">
            <v>32768.265384000173</v>
          </cell>
          <cell r="G1860">
            <v>32768.265384000173</v>
          </cell>
          <cell r="H1860">
            <v>0.30056097415431898</v>
          </cell>
          <cell r="I1860">
            <v>92.179335069675716</v>
          </cell>
          <cell r="J1860">
            <v>1227728.5987439991</v>
          </cell>
          <cell r="K1860">
            <v>0.28517246566420124</v>
          </cell>
          <cell r="L1860">
            <v>94.983377744442876</v>
          </cell>
          <cell r="M1860">
            <v>23164328.303166006</v>
          </cell>
          <cell r="N1860">
            <v>0.79183770482946492</v>
          </cell>
          <cell r="O1860">
            <v>81.100366844142556</v>
          </cell>
          <cell r="P1860"/>
          <cell r="Q1860">
            <v>109023.68637910971</v>
          </cell>
        </row>
        <row r="1861">
          <cell r="D1861">
            <v>40941</v>
          </cell>
          <cell r="E1861" t="str">
            <v/>
          </cell>
          <cell r="F1861">
            <v>37088.401672000218</v>
          </cell>
          <cell r="G1861">
            <v>69856.667056000384</v>
          </cell>
          <cell r="H1861">
            <v>0.32037380763794182</v>
          </cell>
          <cell r="I1861">
            <v>90.698971607784614</v>
          </cell>
          <cell r="J1861">
            <v>1264817.0004159994</v>
          </cell>
          <cell r="K1861">
            <v>0.28653121617268285</v>
          </cell>
          <cell r="L1861">
            <v>94.907331191881923</v>
          </cell>
          <cell r="M1861">
            <v>23114780.380224004</v>
          </cell>
          <cell r="N1861">
            <v>0.79007913032705723</v>
          </cell>
          <cell r="O1861">
            <v>81.334227885014727</v>
          </cell>
          <cell r="P1861"/>
          <cell r="Q1861">
            <v>109023.68637910971</v>
          </cell>
        </row>
        <row r="1862">
          <cell r="D1862">
            <v>40942</v>
          </cell>
          <cell r="E1862" t="str">
            <v/>
          </cell>
          <cell r="F1862">
            <v>36342.589333999633</v>
          </cell>
          <cell r="G1862">
            <v>106199.25639000002</v>
          </cell>
          <cell r="H1862">
            <v>0.32469780930818942</v>
          </cell>
          <cell r="I1862">
            <v>90.363332652125038</v>
          </cell>
          <cell r="J1862">
            <v>1301159.5897499991</v>
          </cell>
          <cell r="K1862">
            <v>0.28765958330417901</v>
          </cell>
          <cell r="L1862">
            <v>94.843761656168539</v>
          </cell>
          <cell r="M1862">
            <v>23073885.663188007</v>
          </cell>
          <cell r="N1862">
            <v>0.78861659275058293</v>
          </cell>
          <cell r="O1862">
            <v>81.527742808445197</v>
          </cell>
          <cell r="Q1862">
            <v>109023.68637910971</v>
          </cell>
        </row>
        <row r="1863">
          <cell r="D1863">
            <v>40943</v>
          </cell>
          <cell r="E1863" t="str">
            <v/>
          </cell>
          <cell r="F1863">
            <v>22443.611088000751</v>
          </cell>
          <cell r="G1863">
            <v>128642.86747800077</v>
          </cell>
          <cell r="H1863">
            <v>0.29498834553866804</v>
          </cell>
          <cell r="I1863">
            <v>92.577504582608654</v>
          </cell>
          <cell r="J1863">
            <v>1323603.2008379998</v>
          </cell>
          <cell r="K1863">
            <v>0.28573437873043989</v>
          </cell>
          <cell r="L1863">
            <v>94.951995292008235</v>
          </cell>
          <cell r="M1863">
            <v>23020083.701132003</v>
          </cell>
          <cell r="N1863">
            <v>0.78671318909472621</v>
          </cell>
          <cell r="O1863">
            <v>81.778247070192549</v>
          </cell>
          <cell r="Q1863">
            <v>109023.68637910971</v>
          </cell>
        </row>
        <row r="1864">
          <cell r="D1864">
            <v>40944</v>
          </cell>
          <cell r="E1864" t="str">
            <v/>
          </cell>
          <cell r="F1864">
            <v>31441.502463999939</v>
          </cell>
          <cell r="G1864">
            <v>160084.36994200072</v>
          </cell>
          <cell r="H1864">
            <v>0.2936689727869537</v>
          </cell>
          <cell r="I1864">
            <v>92.670537276681671</v>
          </cell>
          <cell r="J1864">
            <v>1355044.7033019997</v>
          </cell>
          <cell r="K1864">
            <v>0.28579547729249394</v>
          </cell>
          <cell r="L1864">
            <v>94.948577304567934</v>
          </cell>
          <cell r="M1864">
            <v>22961935.814188004</v>
          </cell>
          <cell r="N1864">
            <v>0.78466158767562688</v>
          </cell>
          <cell r="O1864">
            <v>82.046536028564503</v>
          </cell>
          <cell r="Q1864">
            <v>109023.68637910971</v>
          </cell>
        </row>
        <row r="1865">
          <cell r="D1865">
            <v>40945</v>
          </cell>
          <cell r="E1865" t="str">
            <v/>
          </cell>
          <cell r="F1865">
            <v>52384.634461999252</v>
          </cell>
          <cell r="G1865">
            <v>212469.00440399998</v>
          </cell>
          <cell r="H1865">
            <v>0.32480557124864634</v>
          </cell>
          <cell r="I1865">
            <v>90.354913693909822</v>
          </cell>
          <cell r="J1865">
            <v>1407429.3377639989</v>
          </cell>
          <cell r="K1865">
            <v>0.29017170441316903</v>
          </cell>
          <cell r="L1865">
            <v>94.700883839343049</v>
          </cell>
          <cell r="M1865">
            <v>22936283.628844</v>
          </cell>
          <cell r="N1865">
            <v>0.78372068386938298</v>
          </cell>
          <cell r="O1865">
            <v>82.168976367084241</v>
          </cell>
          <cell r="Q1865">
            <v>109023.68637910971</v>
          </cell>
        </row>
        <row r="1866">
          <cell r="D1866">
            <v>40946</v>
          </cell>
          <cell r="E1866" t="str">
            <v/>
          </cell>
          <cell r="F1866">
            <v>62319.058587999811</v>
          </cell>
          <cell r="G1866">
            <v>274788.06299199979</v>
          </cell>
          <cell r="H1866">
            <v>0.36006338506828833</v>
          </cell>
          <cell r="I1866">
            <v>87.472523438674855</v>
          </cell>
          <cell r="J1866">
            <v>1469748.3963519987</v>
          </cell>
          <cell r="K1866">
            <v>0.29635869051246855</v>
          </cell>
          <cell r="L1866">
            <v>94.341145253547737</v>
          </cell>
          <cell r="M1866">
            <v>22924770.467906006</v>
          </cell>
          <cell r="N1866">
            <v>0.78326301780490937</v>
          </cell>
          <cell r="O1866">
            <v>82.228394958049819</v>
          </cell>
          <cell r="Q1866">
            <v>109023.68637910971</v>
          </cell>
        </row>
        <row r="1867">
          <cell r="D1867">
            <v>40947</v>
          </cell>
          <cell r="E1867" t="str">
            <v/>
          </cell>
          <cell r="F1867">
            <v>55004.50665600058</v>
          </cell>
          <cell r="G1867">
            <v>329792.56964800035</v>
          </cell>
          <cell r="H1867">
            <v>0.37812032022702802</v>
          </cell>
          <cell r="I1867">
            <v>85.911560007427298</v>
          </cell>
          <cell r="J1867">
            <v>1524752.9030079993</v>
          </cell>
          <cell r="K1867">
            <v>0.30083633207014326</v>
          </cell>
          <cell r="L1867">
            <v>94.073949664462646</v>
          </cell>
          <cell r="M1867">
            <v>22903080.338658001</v>
          </cell>
          <cell r="N1867">
            <v>0.78245774226161058</v>
          </cell>
          <cell r="O1867">
            <v>82.332723795534008</v>
          </cell>
          <cell r="Q1867">
            <v>109023.68637910971</v>
          </cell>
        </row>
        <row r="1868">
          <cell r="D1868">
            <v>40948</v>
          </cell>
          <cell r="E1868" t="str">
            <v/>
          </cell>
          <cell r="F1868">
            <v>43741.262405999878</v>
          </cell>
          <cell r="G1868">
            <v>373533.83205400023</v>
          </cell>
          <cell r="H1868">
            <v>0.38068570689115649</v>
          </cell>
          <cell r="I1868">
            <v>85.685908312880656</v>
          </cell>
          <cell r="J1868">
            <v>1568494.1654139992</v>
          </cell>
          <cell r="K1868">
            <v>0.30294993509755291</v>
          </cell>
          <cell r="L1868">
            <v>93.945861771135256</v>
          </cell>
          <cell r="M1868">
            <v>22870509.731928002</v>
          </cell>
          <cell r="N1868">
            <v>0.78128091016272538</v>
          </cell>
          <cell r="O1868">
            <v>82.484684064974445</v>
          </cell>
          <cell r="Q1868">
            <v>109023.68637910971</v>
          </cell>
        </row>
        <row r="1869">
          <cell r="D1869">
            <v>40949</v>
          </cell>
          <cell r="E1869" t="str">
            <v/>
          </cell>
          <cell r="F1869">
            <v>50183.672864000881</v>
          </cell>
          <cell r="G1869">
            <v>423717.50491800113</v>
          </cell>
          <cell r="H1869">
            <v>0.38864720043000733</v>
          </cell>
          <cell r="I1869">
            <v>84.980065825515936</v>
          </cell>
          <cell r="J1869">
            <v>1618677.838278</v>
          </cell>
          <cell r="K1869">
            <v>0.30619502906296836</v>
          </cell>
          <cell r="L1869">
            <v>93.746788687183539</v>
          </cell>
          <cell r="M1869">
            <v>22853385.131184004</v>
          </cell>
          <cell r="N1869">
            <v>0.78063187981502591</v>
          </cell>
          <cell r="O1869">
            <v>82.568232744927812</v>
          </cell>
          <cell r="Q1869">
            <v>109023.68637910971</v>
          </cell>
        </row>
        <row r="1870">
          <cell r="D1870">
            <v>40950</v>
          </cell>
          <cell r="E1870" t="str">
            <v/>
          </cell>
          <cell r="F1870">
            <v>43181.435097999696</v>
          </cell>
          <cell r="G1870">
            <v>466898.94001600082</v>
          </cell>
          <cell r="H1870">
            <v>0.38932235363677681</v>
          </cell>
          <cell r="I1870">
            <v>84.919838707136904</v>
          </cell>
          <cell r="J1870">
            <v>1661859.2733759996</v>
          </cell>
          <cell r="K1870">
            <v>0.30801117452394372</v>
          </cell>
          <cell r="L1870">
            <v>93.634112642816092</v>
          </cell>
          <cell r="M1870">
            <v>22824880.482756004</v>
          </cell>
          <cell r="N1870">
            <v>0.7795942651807789</v>
          </cell>
          <cell r="O1870">
            <v>82.701419803723127</v>
          </cell>
          <cell r="Q1870">
            <v>109023.68637910971</v>
          </cell>
        </row>
        <row r="1871">
          <cell r="D1871">
            <v>40951</v>
          </cell>
          <cell r="E1871" t="str">
            <v/>
          </cell>
          <cell r="F1871">
            <v>47959.024649999643</v>
          </cell>
          <cell r="G1871">
            <v>514857.96466600045</v>
          </cell>
          <cell r="H1871">
            <v>0.39353677915127316</v>
          </cell>
          <cell r="I1871">
            <v>84.542646786830517</v>
          </cell>
          <cell r="J1871">
            <v>1709818.2980259992</v>
          </cell>
          <cell r="K1871">
            <v>0.31062332393891279</v>
          </cell>
          <cell r="L1871">
            <v>93.470480404213887</v>
          </cell>
          <cell r="M1871">
            <v>22796659.519536003</v>
          </cell>
          <cell r="N1871">
            <v>0.77856650934099869</v>
          </cell>
          <cell r="O1871">
            <v>82.83287409018854</v>
          </cell>
          <cell r="Q1871">
            <v>109023.68637910971</v>
          </cell>
        </row>
        <row r="1872">
          <cell r="D1872">
            <v>40952</v>
          </cell>
          <cell r="E1872" t="str">
            <v/>
          </cell>
          <cell r="F1872">
            <v>32835.761252000826</v>
          </cell>
          <cell r="G1872">
            <v>547693.72591800126</v>
          </cell>
          <cell r="H1872">
            <v>0.3864324167371917</v>
          </cell>
          <cell r="I1872">
            <v>85.177238638373382</v>
          </cell>
          <cell r="J1872">
            <v>1742654.0592780001</v>
          </cell>
          <cell r="K1872">
            <v>0.31043991984990194</v>
          </cell>
          <cell r="L1872">
            <v>93.482029446352257</v>
          </cell>
          <cell r="M1872">
            <v>22753024.296410002</v>
          </cell>
          <cell r="N1872">
            <v>0.77701252728861114</v>
          </cell>
          <cell r="O1872">
            <v>83.030746239230979</v>
          </cell>
          <cell r="Q1872">
            <v>109023.68637910971</v>
          </cell>
        </row>
        <row r="1873">
          <cell r="D1873">
            <v>40953</v>
          </cell>
          <cell r="E1873" t="str">
            <v/>
          </cell>
          <cell r="F1873">
            <v>34516.383023998751</v>
          </cell>
          <cell r="G1873">
            <v>582210.10894199996</v>
          </cell>
          <cell r="H1873">
            <v>0.38144404884999805</v>
          </cell>
          <cell r="I1873">
            <v>85.619033116948316</v>
          </cell>
          <cell r="J1873">
            <v>1777170.4423019988</v>
          </cell>
          <cell r="K1873">
            <v>0.31055718956554507</v>
          </cell>
          <cell r="L1873">
            <v>93.474645959284047</v>
          </cell>
          <cell r="M1873">
            <v>22704257.558844</v>
          </cell>
          <cell r="N1873">
            <v>0.77528357396483116</v>
          </cell>
          <cell r="O1873">
            <v>83.249631534539759</v>
          </cell>
          <cell r="Q1873">
            <v>109023.68637910971</v>
          </cell>
        </row>
        <row r="1874">
          <cell r="D1874">
            <v>40954</v>
          </cell>
          <cell r="E1874" t="str">
            <v/>
          </cell>
          <cell r="F1874">
            <v>43471.608646000175</v>
          </cell>
          <cell r="G1874">
            <v>625681.71758800012</v>
          </cell>
          <cell r="H1874">
            <v>0.38259680892481018</v>
          </cell>
          <cell r="I1874">
            <v>85.517228414847352</v>
          </cell>
          <cell r="J1874">
            <v>1820642.0509479991</v>
          </cell>
          <cell r="K1874">
            <v>0.31220572651143746</v>
          </cell>
          <cell r="L1874">
            <v>93.370461200134741</v>
          </cell>
          <cell r="M1874">
            <v>22659303.919820007</v>
          </cell>
          <cell r="N1874">
            <v>0.77368509957317744</v>
          </cell>
          <cell r="O1874">
            <v>83.450802064947396</v>
          </cell>
          <cell r="Q1874">
            <v>109023.68637910971</v>
          </cell>
        </row>
        <row r="1875">
          <cell r="D1875">
            <v>40955</v>
          </cell>
          <cell r="E1875" t="str">
            <v/>
          </cell>
          <cell r="F1875">
            <v>40899.103122000401</v>
          </cell>
          <cell r="G1875">
            <v>666580.82071000047</v>
          </cell>
          <cell r="H1875">
            <v>0.38213073395358832</v>
          </cell>
          <cell r="I1875">
            <v>85.558410586743889</v>
          </cell>
          <cell r="J1875">
            <v>1861541.1540699995</v>
          </cell>
          <cell r="K1875">
            <v>0.31336071404437599</v>
          </cell>
          <cell r="L1875">
            <v>93.297035826561597</v>
          </cell>
          <cell r="M1875">
            <v>22571448.233824007</v>
          </cell>
          <cell r="N1875">
            <v>0.77062214884996483</v>
          </cell>
          <cell r="O1875">
            <v>83.833035606122621</v>
          </cell>
          <cell r="Q1875">
            <v>109023.68637910971</v>
          </cell>
        </row>
        <row r="1876">
          <cell r="D1876">
            <v>40956</v>
          </cell>
          <cell r="E1876" t="str">
            <v/>
          </cell>
          <cell r="F1876">
            <v>40495.666896000344</v>
          </cell>
          <cell r="G1876">
            <v>707076.48760600085</v>
          </cell>
          <cell r="H1876">
            <v>0.38150181805839717</v>
          </cell>
          <cell r="I1876">
            <v>85.613935512023943</v>
          </cell>
          <cell r="J1876">
            <v>1902036.8209659997</v>
          </cell>
          <cell r="K1876">
            <v>0.31440738384678801</v>
          </cell>
          <cell r="L1876">
            <v>93.230190842189003</v>
          </cell>
          <cell r="M1876">
            <v>22411392.913634002</v>
          </cell>
          <cell r="N1876">
            <v>0.76509490161368221</v>
          </cell>
          <cell r="O1876">
            <v>84.511839985053925</v>
          </cell>
          <cell r="Q1876">
            <v>109023.68637910971</v>
          </cell>
        </row>
        <row r="1877">
          <cell r="D1877">
            <v>40957</v>
          </cell>
          <cell r="E1877" t="str">
            <v/>
          </cell>
          <cell r="F1877">
            <v>37234.385031999962</v>
          </cell>
          <cell r="G1877">
            <v>744310.87263800087</v>
          </cell>
          <cell r="H1877">
            <v>0.37928091966781791</v>
          </cell>
          <cell r="I1877">
            <v>85.809585269379497</v>
          </cell>
          <cell r="J1877">
            <v>1939271.2059979998</v>
          </cell>
          <cell r="K1877">
            <v>0.31488744828317006</v>
          </cell>
          <cell r="L1877">
            <v>93.19943500478098</v>
          </cell>
          <cell r="M1877">
            <v>22306701.442978002</v>
          </cell>
          <cell r="N1877">
            <v>0.76145845317213245</v>
          </cell>
          <cell r="O1877">
            <v>84.950608925205586</v>
          </cell>
          <cell r="Q1877">
            <v>109023.68637910971</v>
          </cell>
        </row>
        <row r="1878">
          <cell r="D1878">
            <v>40958</v>
          </cell>
          <cell r="E1878" t="str">
            <v/>
          </cell>
          <cell r="F1878">
            <v>41058.842003998754</v>
          </cell>
          <cell r="G1878">
            <v>785369.71464199969</v>
          </cell>
          <cell r="H1878">
            <v>0.3791400704918097</v>
          </cell>
          <cell r="I1878">
            <v>85.821970717742872</v>
          </cell>
          <cell r="J1878">
            <v>1980330.0480019986</v>
          </cell>
          <cell r="K1878">
            <v>0.31596100241412711</v>
          </cell>
          <cell r="L1878">
            <v>93.130437289743313</v>
          </cell>
          <cell r="M1878">
            <v>22138913.780523997</v>
          </cell>
          <cell r="N1878">
            <v>0.75566893456496786</v>
          </cell>
          <cell r="O1878">
            <v>85.636089442794187</v>
          </cell>
          <cell r="Q1878">
            <v>109023.68637910971</v>
          </cell>
        </row>
        <row r="1879">
          <cell r="D1879">
            <v>40959</v>
          </cell>
          <cell r="E1879" t="str">
            <v/>
          </cell>
          <cell r="F1879">
            <v>43494.21343600149</v>
          </cell>
          <cell r="G1879">
            <v>828863.92807800113</v>
          </cell>
          <cell r="H1879">
            <v>0.38013020638275796</v>
          </cell>
          <cell r="I1879">
            <v>85.734846466542251</v>
          </cell>
          <cell r="J1879">
            <v>2023824.261438</v>
          </cell>
          <cell r="K1879">
            <v>0.31737976614532332</v>
          </cell>
          <cell r="L1879">
            <v>93.038790094106872</v>
          </cell>
          <cell r="M1879">
            <v>21979003.961490002</v>
          </cell>
          <cell r="N1879">
            <v>0.75014923782471676</v>
          </cell>
          <cell r="O1879">
            <v>86.274388700766693</v>
          </cell>
          <cell r="Q1879">
            <v>109023.68637910971</v>
          </cell>
        </row>
        <row r="1880">
          <cell r="D1880">
            <v>40960</v>
          </cell>
          <cell r="E1880" t="str">
            <v/>
          </cell>
          <cell r="F1880">
            <v>36027.112889998985</v>
          </cell>
          <cell r="G1880">
            <v>864891.04096800007</v>
          </cell>
          <cell r="H1880">
            <v>0.37776458522901746</v>
          </cell>
          <cell r="I1880">
            <v>85.942778900224397</v>
          </cell>
          <cell r="J1880">
            <v>2059851.3743279991</v>
          </cell>
          <cell r="K1880">
            <v>0.31759951164957678</v>
          </cell>
          <cell r="L1880">
            <v>93.024548392220495</v>
          </cell>
          <cell r="M1880">
            <v>21808712.577693995</v>
          </cell>
          <cell r="N1880">
            <v>0.74427614923998353</v>
          </cell>
          <cell r="O1880">
            <v>86.936906671091947</v>
          </cell>
          <cell r="Q1880">
            <v>109023.68637910971</v>
          </cell>
        </row>
        <row r="1881">
          <cell r="D1881">
            <v>40961</v>
          </cell>
          <cell r="E1881" t="str">
            <v/>
          </cell>
          <cell r="F1881">
            <v>28337.023107999594</v>
          </cell>
          <cell r="G1881">
            <v>893228.06407599966</v>
          </cell>
          <cell r="H1881">
            <v>0.3724078407937404</v>
          </cell>
          <cell r="I1881">
            <v>86.410708689931013</v>
          </cell>
          <cell r="J1881">
            <v>2088188.3974359988</v>
          </cell>
          <cell r="K1881">
            <v>0.31664589204575139</v>
          </cell>
          <cell r="L1881">
            <v>93.086261389593062</v>
          </cell>
          <cell r="M1881">
            <v>21621232.622276004</v>
          </cell>
          <cell r="N1881">
            <v>0.73781746880952415</v>
          </cell>
          <cell r="O1881">
            <v>87.645308595081332</v>
          </cell>
          <cell r="Q1881">
            <v>109023.68637910971</v>
          </cell>
        </row>
        <row r="1882">
          <cell r="D1882">
            <v>40962</v>
          </cell>
          <cell r="E1882" t="str">
            <v/>
          </cell>
          <cell r="F1882">
            <v>31673.13344800019</v>
          </cell>
          <cell r="G1882">
            <v>924901.19752399984</v>
          </cell>
          <cell r="H1882">
            <v>0.36884732923713598</v>
          </cell>
          <cell r="I1882">
            <v>86.71940335493322</v>
          </cell>
          <cell r="J1882">
            <v>2119861.5308839991</v>
          </cell>
          <cell r="K1882">
            <v>0.31622093957115094</v>
          </cell>
          <cell r="L1882">
            <v>93.113685587231089</v>
          </cell>
          <cell r="M1882">
            <v>21448330.818236001</v>
          </cell>
          <cell r="N1882">
            <v>0.73185728065489419</v>
          </cell>
          <cell r="O1882">
            <v>88.279981116168003</v>
          </cell>
          <cell r="Q1882">
            <v>109023.68637910971</v>
          </cell>
        </row>
        <row r="1883">
          <cell r="D1883">
            <v>40963</v>
          </cell>
          <cell r="E1883" t="str">
            <v/>
          </cell>
          <cell r="F1883">
            <v>40693.171044000839</v>
          </cell>
          <cell r="G1883">
            <v>965594.36856800073</v>
          </cell>
          <cell r="H1883">
            <v>0.36903080446601494</v>
          </cell>
          <cell r="I1883">
            <v>86.703542952551231</v>
          </cell>
          <cell r="J1883">
            <v>2160554.701928</v>
          </cell>
          <cell r="K1883">
            <v>0.31713357986173174</v>
          </cell>
          <cell r="L1883">
            <v>93.054730507616881</v>
          </cell>
          <cell r="M1883">
            <v>21312757.888488002</v>
          </cell>
          <cell r="N1883">
            <v>0.72717169599186182</v>
          </cell>
          <cell r="O1883">
            <v>88.765916687046456</v>
          </cell>
          <cell r="Q1883">
            <v>109023.68637910971</v>
          </cell>
        </row>
        <row r="1884">
          <cell r="D1884">
            <v>40964</v>
          </cell>
          <cell r="E1884" t="str">
            <v/>
          </cell>
          <cell r="F1884">
            <v>32144.451669998973</v>
          </cell>
          <cell r="G1884">
            <v>997738.82023799967</v>
          </cell>
          <cell r="H1884">
            <v>0.36606313852516331</v>
          </cell>
          <cell r="I1884">
            <v>86.95944324403915</v>
          </cell>
          <cell r="J1884">
            <v>2192699.1535979989</v>
          </cell>
          <cell r="K1884">
            <v>0.31678242462698802</v>
          </cell>
          <cell r="L1884">
            <v>93.077440286224558</v>
          </cell>
          <cell r="M1884">
            <v>21188917.422246009</v>
          </cell>
          <cell r="N1884">
            <v>0.72288714711450142</v>
          </cell>
          <cell r="O1884">
            <v>89.200137072231712</v>
          </cell>
          <cell r="Q1884">
            <v>109023.68637910971</v>
          </cell>
        </row>
        <row r="1885">
          <cell r="D1885">
            <v>40965</v>
          </cell>
          <cell r="E1885" t="str">
            <v/>
          </cell>
          <cell r="F1885">
            <v>42538.49031600148</v>
          </cell>
          <cell r="G1885">
            <v>1040277.3105540011</v>
          </cell>
          <cell r="H1885">
            <v>0.36699057901425958</v>
          </cell>
          <cell r="I1885">
            <v>86.879617490000044</v>
          </cell>
          <cell r="J1885">
            <v>2235237.6439140006</v>
          </cell>
          <cell r="K1885">
            <v>0.31792051633282131</v>
          </cell>
          <cell r="L1885">
            <v>93.003721544065471</v>
          </cell>
          <cell r="M1885">
            <v>21081103.177460004</v>
          </cell>
          <cell r="N1885">
            <v>0.71915001053902972</v>
          </cell>
          <cell r="O1885">
            <v>89.570924585724384</v>
          </cell>
          <cell r="Q1885">
            <v>109023.68637910971</v>
          </cell>
        </row>
        <row r="1886">
          <cell r="D1886">
            <v>40966</v>
          </cell>
          <cell r="E1886" t="str">
            <v/>
          </cell>
          <cell r="F1886">
            <v>34707.930475998335</v>
          </cell>
          <cell r="G1886">
            <v>1074985.2410299995</v>
          </cell>
          <cell r="H1886">
            <v>0.36518915759140208</v>
          </cell>
          <cell r="I1886">
            <v>87.03454383625197</v>
          </cell>
          <cell r="J1886">
            <v>2269945.5743899988</v>
          </cell>
          <cell r="K1886">
            <v>0.31792710805956881</v>
          </cell>
          <cell r="L1886">
            <v>93.00329359135489</v>
          </cell>
          <cell r="M1886">
            <v>20953825.237402</v>
          </cell>
          <cell r="N1886">
            <v>0.71474956598407569</v>
          </cell>
          <cell r="O1886">
            <v>89.997962782772888</v>
          </cell>
          <cell r="Q1886">
            <v>109023.68637910971</v>
          </cell>
        </row>
        <row r="1887">
          <cell r="D1887">
            <v>40967</v>
          </cell>
          <cell r="E1887" t="str">
            <v/>
          </cell>
          <cell r="F1887">
            <v>33845.043758001222</v>
          </cell>
          <cell r="G1887">
            <v>1108830.2847880006</v>
          </cell>
          <cell r="H1887">
            <v>0.36323374227015248</v>
          </cell>
          <cell r="I1887">
            <v>87.202130753366475</v>
          </cell>
          <cell r="J1887">
            <v>2303790.618148</v>
          </cell>
          <cell r="K1887">
            <v>0.31781446383016815</v>
          </cell>
          <cell r="L1887">
            <v>93.010605209764364</v>
          </cell>
          <cell r="M1887">
            <v>20823282.177154001</v>
          </cell>
          <cell r="N1887">
            <v>0.71023847584819222</v>
          </cell>
          <cell r="O1887">
            <v>90.424948910460344</v>
          </cell>
          <cell r="Q1887">
            <v>109023.68637910971</v>
          </cell>
        </row>
        <row r="1888">
          <cell r="D1888">
            <v>40968</v>
          </cell>
          <cell r="E1888" t="str">
            <v>*</v>
          </cell>
          <cell r="F1888">
            <v>31355.514831999579</v>
          </cell>
          <cell r="G1888">
            <v>1140185.7996200002</v>
          </cell>
          <cell r="H1888">
            <v>0.36062577790956157</v>
          </cell>
          <cell r="I1888">
            <v>87.424679066421135</v>
          </cell>
          <cell r="J1888">
            <v>2335146.1329799998</v>
          </cell>
          <cell r="K1888">
            <v>0.31736680897900693</v>
          </cell>
          <cell r="L1888">
            <v>93.039629455907118</v>
          </cell>
          <cell r="M1888">
            <v>20854637.691986002</v>
          </cell>
          <cell r="N1888">
            <v>0.70867269818161571</v>
          </cell>
          <cell r="O1888">
            <v>90.570590693459962</v>
          </cell>
          <cell r="Q1888">
            <v>109023.68637910971</v>
          </cell>
        </row>
        <row r="1889">
          <cell r="D1889">
            <v>40969</v>
          </cell>
          <cell r="E1889" t="str">
            <v/>
          </cell>
          <cell r="F1889">
            <v>19562.898625999325</v>
          </cell>
          <cell r="G1889">
            <v>19562.898625999325</v>
          </cell>
          <cell r="H1889">
            <v>0.18451032974905346</v>
          </cell>
          <cell r="I1889">
            <v>99.766237049688883</v>
          </cell>
          <cell r="J1889">
            <v>2354709.031605999</v>
          </cell>
          <cell r="K1889">
            <v>0.31547955984261805</v>
          </cell>
          <cell r="L1889">
            <v>95.762638440478653</v>
          </cell>
          <cell r="M1889">
            <v>20747713.302108005</v>
          </cell>
          <cell r="N1889">
            <v>0.7051190368744511</v>
          </cell>
          <cell r="O1889">
            <v>86.007315310345064</v>
          </cell>
          <cell r="Q1889">
            <v>106026.03470822578</v>
          </cell>
        </row>
        <row r="1890">
          <cell r="D1890">
            <v>40970</v>
          </cell>
          <cell r="E1890" t="str">
            <v/>
          </cell>
          <cell r="F1890">
            <v>48562.24840200082</v>
          </cell>
          <cell r="G1890">
            <v>68125.147028000152</v>
          </cell>
          <cell r="H1890">
            <v>0.32126612683136979</v>
          </cell>
          <cell r="I1890">
            <v>96.816271028243435</v>
          </cell>
          <cell r="J1890">
            <v>2403271.2800079999</v>
          </cell>
          <cell r="K1890">
            <v>0.31747603831885968</v>
          </cell>
          <cell r="L1890">
            <v>95.665416817908849</v>
          </cell>
          <cell r="M1890">
            <v>20685153.63263201</v>
          </cell>
          <cell r="N1890">
            <v>0.7030724938839128</v>
          </cell>
          <cell r="O1890">
            <v>86.219881363559054</v>
          </cell>
          <cell r="Q1890">
            <v>106026.03470822578</v>
          </cell>
        </row>
        <row r="1891">
          <cell r="D1891">
            <v>40971</v>
          </cell>
          <cell r="E1891" t="str">
            <v/>
          </cell>
          <cell r="F1891">
            <v>40669.598954000729</v>
          </cell>
          <cell r="G1891">
            <v>108794.74598200088</v>
          </cell>
          <cell r="H1891">
            <v>0.34203783464251442</v>
          </cell>
          <cell r="I1891">
            <v>95.945516444735929</v>
          </cell>
          <cell r="J1891">
            <v>2443940.8789620004</v>
          </cell>
          <cell r="K1891">
            <v>0.31838913289255022</v>
          </cell>
          <cell r="L1891">
            <v>95.620563134407135</v>
          </cell>
          <cell r="M1891">
            <v>20616177.811214007</v>
          </cell>
          <cell r="N1891">
            <v>0.70080738277947996</v>
          </cell>
          <cell r="O1891">
            <v>86.453278579055109</v>
          </cell>
          <cell r="Q1891">
            <v>106026.03470822578</v>
          </cell>
        </row>
        <row r="1892">
          <cell r="D1892">
            <v>40972</v>
          </cell>
          <cell r="E1892" t="str">
            <v/>
          </cell>
          <cell r="F1892">
            <v>41984.515156000016</v>
          </cell>
          <cell r="G1892">
            <v>150779.2611380009</v>
          </cell>
          <cell r="H1892">
            <v>0.35552414450123504</v>
          </cell>
          <cell r="I1892">
            <v>95.317667593486775</v>
          </cell>
          <cell r="J1892">
            <v>2485925.3941180003</v>
          </cell>
          <cell r="K1892">
            <v>0.3194463157777428</v>
          </cell>
          <cell r="L1892">
            <v>95.568327136005976</v>
          </cell>
          <cell r="M1892">
            <v>20539465.550060011</v>
          </cell>
          <cell r="N1892">
            <v>0.69827874359557274</v>
          </cell>
          <cell r="O1892">
            <v>86.711488751961355</v>
          </cell>
          <cell r="Q1892">
            <v>106026.03470822578</v>
          </cell>
        </row>
        <row r="1893">
          <cell r="D1893">
            <v>40973</v>
          </cell>
          <cell r="E1893" t="str">
            <v/>
          </cell>
          <cell r="F1893">
            <v>30680.868335999614</v>
          </cell>
          <cell r="G1893">
            <v>181460.12947400051</v>
          </cell>
          <cell r="H1893">
            <v>0.34229353191103046</v>
          </cell>
          <cell r="I1893">
            <v>95.934066438049086</v>
          </cell>
          <cell r="J1893">
            <v>2516606.2624539998</v>
          </cell>
          <cell r="K1893">
            <v>0.31904206188729373</v>
          </cell>
          <cell r="L1893">
            <v>95.588340068862493</v>
          </cell>
          <cell r="M1893">
            <v>20453967.306664005</v>
          </cell>
          <cell r="N1893">
            <v>0.69545080155412142</v>
          </cell>
          <cell r="O1893">
            <v>86.997310436618207</v>
          </cell>
          <cell r="Q1893">
            <v>106026.03470822578</v>
          </cell>
        </row>
        <row r="1894">
          <cell r="D1894">
            <v>40974</v>
          </cell>
          <cell r="E1894" t="str">
            <v/>
          </cell>
          <cell r="F1894">
            <v>39059.453967999507</v>
          </cell>
          <cell r="G1894">
            <v>220519.58344200003</v>
          </cell>
          <cell r="H1894">
            <v>0.34664376545007763</v>
          </cell>
          <cell r="I1894">
            <v>95.736565347633757</v>
          </cell>
          <cell r="J1894">
            <v>2555665.7164219995</v>
          </cell>
          <cell r="K1894">
            <v>0.31969663620736299</v>
          </cell>
          <cell r="L1894">
            <v>95.555910917548772</v>
          </cell>
          <cell r="M1894">
            <v>20375682.337912004</v>
          </cell>
          <cell r="N1894">
            <v>0.69286750375825379</v>
          </cell>
          <cell r="O1894">
            <v>87.255657666450773</v>
          </cell>
          <cell r="Q1894">
            <v>106026.03470822578</v>
          </cell>
        </row>
        <row r="1895">
          <cell r="D1895">
            <v>40975</v>
          </cell>
          <cell r="E1895" t="str">
            <v/>
          </cell>
          <cell r="F1895">
            <v>44251.087389999935</v>
          </cell>
          <cell r="G1895">
            <v>264770.67083199997</v>
          </cell>
          <cell r="H1895">
            <v>0.35674616759476019</v>
          </cell>
          <cell r="I1895">
            <v>95.258383470733634</v>
          </cell>
          <cell r="J1895">
            <v>2599916.8038119995</v>
          </cell>
          <cell r="K1895">
            <v>0.32097501204054757</v>
          </cell>
          <cell r="L1895">
            <v>95.49221722508733</v>
          </cell>
          <cell r="M1895">
            <v>20308658.838521998</v>
          </cell>
          <cell r="N1895">
            <v>0.69066660627535548</v>
          </cell>
          <cell r="O1895">
            <v>87.47367520387867</v>
          </cell>
          <cell r="Q1895">
            <v>106026.03470822578</v>
          </cell>
        </row>
        <row r="1896">
          <cell r="D1896">
            <v>40976</v>
          </cell>
          <cell r="E1896" t="str">
            <v/>
          </cell>
          <cell r="F1896">
            <v>16803.435878000702</v>
          </cell>
          <cell r="G1896">
            <v>281574.10671000066</v>
          </cell>
          <cell r="H1896">
            <v>0.33196340347546194</v>
          </cell>
          <cell r="I1896">
            <v>96.382540332253029</v>
          </cell>
          <cell r="J1896">
            <v>2616720.2396900002</v>
          </cell>
          <cell r="K1896">
            <v>0.31887556144281309</v>
          </cell>
          <cell r="L1896">
            <v>95.596568950359512</v>
          </cell>
          <cell r="M1896">
            <v>20237324.877919998</v>
          </cell>
          <cell r="N1896">
            <v>0.68831860138093071</v>
          </cell>
          <cell r="O1896">
            <v>87.704132198630148</v>
          </cell>
          <cell r="Q1896">
            <v>106026.03470822578</v>
          </cell>
        </row>
        <row r="1897">
          <cell r="D1897">
            <v>40977</v>
          </cell>
          <cell r="E1897" t="str">
            <v/>
          </cell>
          <cell r="F1897">
            <v>43456.480297998663</v>
          </cell>
          <cell r="G1897">
            <v>325030.5870079993</v>
          </cell>
          <cell r="H1897">
            <v>0.34061926174018864</v>
          </cell>
          <cell r="I1897">
            <v>96.008718657098896</v>
          </cell>
          <cell r="J1897">
            <v>2660176.7199879987</v>
          </cell>
          <cell r="K1897">
            <v>0.32003620136935723</v>
          </cell>
          <cell r="L1897">
            <v>95.539038856164197</v>
          </cell>
          <cell r="M1897">
            <v>20181210.848667998</v>
          </cell>
          <cell r="N1897">
            <v>0.68648778851597636</v>
          </cell>
          <cell r="O1897">
            <v>87.882289264656805</v>
          </cell>
          <cell r="Q1897">
            <v>106026.03470822578</v>
          </cell>
        </row>
        <row r="1898">
          <cell r="D1898">
            <v>40978</v>
          </cell>
          <cell r="E1898" t="str">
            <v/>
          </cell>
          <cell r="F1898">
            <v>21689.180550000798</v>
          </cell>
          <cell r="G1898">
            <v>346719.76755800011</v>
          </cell>
          <cell r="H1898">
            <v>0.32701380232896771</v>
          </cell>
          <cell r="I1898">
            <v>96.587122090455679</v>
          </cell>
          <cell r="J1898">
            <v>2681865.9005379993</v>
          </cell>
          <cell r="K1898">
            <v>0.31858184306239673</v>
          </cell>
          <cell r="L1898">
            <v>95.611065537571321</v>
          </cell>
          <cell r="M1898">
            <v>20100371.222088005</v>
          </cell>
          <cell r="N1898">
            <v>0.68381539505391309</v>
          </cell>
          <cell r="O1898">
            <v>88.139906463366728</v>
          </cell>
          <cell r="Q1898">
            <v>106026.03470822578</v>
          </cell>
        </row>
        <row r="1899">
          <cell r="D1899">
            <v>40979</v>
          </cell>
          <cell r="E1899" t="str">
            <v/>
          </cell>
          <cell r="F1899">
            <v>32650.879666000859</v>
          </cell>
          <cell r="G1899">
            <v>379370.64722400095</v>
          </cell>
          <cell r="H1899">
            <v>0.32528086853041266</v>
          </cell>
          <cell r="I1899">
            <v>96.657164824227394</v>
          </cell>
          <cell r="J1899">
            <v>2714516.7802040004</v>
          </cell>
          <cell r="K1899">
            <v>0.31844962013858896</v>
          </cell>
          <cell r="L1899">
            <v>95.617583227723344</v>
          </cell>
          <cell r="M1899">
            <v>20041024.666124005</v>
          </cell>
          <cell r="N1899">
            <v>0.68187367393014875</v>
          </cell>
          <cell r="O1899">
            <v>88.325264089154672</v>
          </cell>
          <cell r="Q1899">
            <v>106026.03470822578</v>
          </cell>
        </row>
        <row r="1900">
          <cell r="D1900">
            <v>40980</v>
          </cell>
          <cell r="E1900" t="str">
            <v/>
          </cell>
          <cell r="F1900">
            <v>21371.310377998987</v>
          </cell>
          <cell r="G1900">
            <v>400741.95760199992</v>
          </cell>
          <cell r="H1900">
            <v>0.31497134855038678</v>
          </cell>
          <cell r="I1900">
            <v>97.056824413471247</v>
          </cell>
          <cell r="J1900">
            <v>2735888.0905819996</v>
          </cell>
          <cell r="K1900">
            <v>0.31701365637834217</v>
          </cell>
          <cell r="L1900">
            <v>95.688037211411881</v>
          </cell>
          <cell r="M1900">
            <v>19958876.382812005</v>
          </cell>
          <cell r="N1900">
            <v>0.67915562130462115</v>
          </cell>
          <cell r="O1900">
            <v>88.582136513804016</v>
          </cell>
          <cell r="Q1900">
            <v>106026.03470822578</v>
          </cell>
        </row>
        <row r="1901">
          <cell r="D1901">
            <v>40981</v>
          </cell>
          <cell r="E1901" t="str">
            <v/>
          </cell>
          <cell r="F1901">
            <v>19943.603757999688</v>
          </cell>
          <cell r="G1901">
            <v>420685.56135999958</v>
          </cell>
          <cell r="H1901">
            <v>0.3052120914073233</v>
          </cell>
          <cell r="I1901">
            <v>97.408239385887541</v>
          </cell>
          <cell r="J1901">
            <v>2755831.6943399995</v>
          </cell>
          <cell r="K1901">
            <v>0.31544912350680354</v>
          </cell>
          <cell r="L1901">
            <v>95.764111532541179</v>
          </cell>
          <cell r="M1901">
            <v>19863782.054530006</v>
          </cell>
          <cell r="N1901">
            <v>0.67599637791703338</v>
          </cell>
          <cell r="O1901">
            <v>88.8768758682466</v>
          </cell>
          <cell r="Q1901">
            <v>106026.03470822578</v>
          </cell>
        </row>
        <row r="1902">
          <cell r="D1902">
            <v>40982</v>
          </cell>
          <cell r="E1902" t="str">
            <v/>
          </cell>
          <cell r="F1902">
            <v>21740.627812000555</v>
          </cell>
          <cell r="G1902">
            <v>442426.18917200016</v>
          </cell>
          <cell r="H1902">
            <v>0.2980576491623817</v>
          </cell>
          <cell r="I1902">
            <v>97.649256377088463</v>
          </cell>
          <cell r="J1902">
            <v>2777572.3221519999</v>
          </cell>
          <cell r="K1902">
            <v>0.31412534252463348</v>
          </cell>
          <cell r="L1902">
            <v>95.827917776970438</v>
          </cell>
          <cell r="M1902">
            <v>19732554.727560006</v>
          </cell>
          <cell r="N1902">
            <v>0.67160661506860542</v>
          </cell>
          <cell r="O1902">
            <v>89.279527362844249</v>
          </cell>
          <cell r="Q1902">
            <v>106026.03470822578</v>
          </cell>
        </row>
        <row r="1903">
          <cell r="D1903">
            <v>40983</v>
          </cell>
          <cell r="E1903" t="str">
            <v/>
          </cell>
          <cell r="F1903">
            <v>25585.741297999833</v>
          </cell>
          <cell r="G1903">
            <v>468011.93047000002</v>
          </cell>
          <cell r="H1903">
            <v>0.2942748491021896</v>
          </cell>
          <cell r="I1903">
            <v>97.771035834888437</v>
          </cell>
          <cell r="J1903">
            <v>2803158.0634499998</v>
          </cell>
          <cell r="K1903">
            <v>0.31326263668345239</v>
          </cell>
          <cell r="L1903">
            <v>95.869222468912781</v>
          </cell>
          <cell r="M1903">
            <v>19569841.843178008</v>
          </cell>
          <cell r="N1903">
            <v>0.66614411003856366</v>
          </cell>
          <cell r="O1903">
            <v>89.769282642018723</v>
          </cell>
          <cell r="Q1903">
            <v>106026.03470822578</v>
          </cell>
        </row>
        <row r="1904">
          <cell r="D1904">
            <v>40984</v>
          </cell>
          <cell r="E1904" t="str">
            <v/>
          </cell>
          <cell r="F1904">
            <v>32268.872578000213</v>
          </cell>
          <cell r="G1904">
            <v>500280.80304800021</v>
          </cell>
          <cell r="H1904">
            <v>0.29490445697177603</v>
          </cell>
          <cell r="I1904">
            <v>97.751037458464737</v>
          </cell>
          <cell r="J1904">
            <v>2835426.936028</v>
          </cell>
          <cell r="K1904">
            <v>0.31315825277498144</v>
          </cell>
          <cell r="L1904">
            <v>95.874205285841256</v>
          </cell>
          <cell r="M1904">
            <v>19386263.669736005</v>
          </cell>
          <cell r="N1904">
            <v>0.65997004567623674</v>
          </cell>
          <cell r="O1904">
            <v>90.307599725673214</v>
          </cell>
          <cell r="Q1904">
            <v>106026.03470822578</v>
          </cell>
        </row>
        <row r="1905">
          <cell r="D1905">
            <v>40985</v>
          </cell>
          <cell r="E1905" t="str">
            <v/>
          </cell>
          <cell r="F1905">
            <v>34501.428439999268</v>
          </cell>
          <cell r="G1905">
            <v>534782.23148799944</v>
          </cell>
          <cell r="H1905">
            <v>0.29669862132817187</v>
          </cell>
          <cell r="I1905">
            <v>97.693456636038277</v>
          </cell>
          <cell r="J1905">
            <v>2869928.3644679994</v>
          </cell>
          <cell r="K1905">
            <v>0.31330000553427073</v>
          </cell>
          <cell r="L1905">
            <v>95.867437867185913</v>
          </cell>
          <cell r="M1905">
            <v>19220814.829615999</v>
          </cell>
          <cell r="N1905">
            <v>0.6544118313748305</v>
          </cell>
          <cell r="O1905">
            <v>90.778257653492858</v>
          </cell>
          <cell r="Q1905">
            <v>106026.03470822578</v>
          </cell>
        </row>
        <row r="1906">
          <cell r="D1906">
            <v>40986</v>
          </cell>
          <cell r="E1906" t="str">
            <v/>
          </cell>
          <cell r="F1906">
            <v>33762.352522001325</v>
          </cell>
          <cell r="G1906">
            <v>568544.58401000081</v>
          </cell>
          <cell r="H1906">
            <v>0.29790617285366894</v>
          </cell>
          <cell r="I1906">
            <v>97.654207876842491</v>
          </cell>
          <cell r="J1906">
            <v>2903690.7169900006</v>
          </cell>
          <cell r="K1906">
            <v>0.31335875525592632</v>
          </cell>
          <cell r="L1906">
            <v>95.864631359217682</v>
          </cell>
          <cell r="M1906">
            <v>19096768.092017997</v>
          </cell>
          <cell r="N1906">
            <v>0.65026213536760513</v>
          </cell>
          <cell r="O1906">
            <v>91.120953245844618</v>
          </cell>
          <cell r="Q1906">
            <v>106026.03470822578</v>
          </cell>
        </row>
        <row r="1907">
          <cell r="D1907">
            <v>40987</v>
          </cell>
          <cell r="E1907" t="str">
            <v/>
          </cell>
          <cell r="F1907">
            <v>22527.729629998616</v>
          </cell>
          <cell r="G1907">
            <v>591072.31363999937</v>
          </cell>
          <cell r="H1907">
            <v>0.29340971983491332</v>
          </cell>
          <cell r="I1907">
            <v>97.798339173701279</v>
          </cell>
          <cell r="J1907">
            <v>2926218.4466199991</v>
          </cell>
          <cell r="K1907">
            <v>0.31221747999058058</v>
          </cell>
          <cell r="L1907">
            <v>95.918968409767217</v>
          </cell>
          <cell r="M1907">
            <v>18958640.470597994</v>
          </cell>
          <cell r="N1907">
            <v>0.64563197700591934</v>
          </cell>
          <cell r="O1907">
            <v>91.494505581315138</v>
          </cell>
          <cell r="Q1907">
            <v>106026.03470822578</v>
          </cell>
        </row>
        <row r="1908">
          <cell r="D1908">
            <v>40988</v>
          </cell>
          <cell r="E1908" t="str">
            <v/>
          </cell>
          <cell r="F1908">
            <v>22463.878166000817</v>
          </cell>
          <cell r="G1908">
            <v>613536.19180600019</v>
          </cell>
          <cell r="H1908">
            <v>0.28933280089857033</v>
          </cell>
          <cell r="I1908">
            <v>97.924270195915867</v>
          </cell>
          <cell r="J1908">
            <v>2948682.324786</v>
          </cell>
          <cell r="K1908">
            <v>0.31109500097248777</v>
          </cell>
          <cell r="L1908">
            <v>95.972035093378096</v>
          </cell>
          <cell r="M1908">
            <v>18824916.17196399</v>
          </cell>
          <cell r="N1908">
            <v>0.64115073944719703</v>
          </cell>
          <cell r="O1908">
            <v>91.847145097476229</v>
          </cell>
          <cell r="Q1908">
            <v>106026.03470822578</v>
          </cell>
        </row>
        <row r="1909">
          <cell r="D1909">
            <v>40989</v>
          </cell>
          <cell r="E1909" t="str">
            <v/>
          </cell>
          <cell r="F1909">
            <v>29137.933068000246</v>
          </cell>
          <cell r="G1909">
            <v>642674.12487400044</v>
          </cell>
          <cell r="H1909">
            <v>0.28864165145969067</v>
          </cell>
          <cell r="I1909">
            <v>97.945172490836612</v>
          </cell>
          <cell r="J1909">
            <v>2977820.2578540002</v>
          </cell>
          <cell r="K1909">
            <v>0.31069370026073384</v>
          </cell>
          <cell r="L1909">
            <v>95.990916627976006</v>
          </cell>
          <cell r="M1909">
            <v>18684635.315131992</v>
          </cell>
          <cell r="N1909">
            <v>0.63644515256279621</v>
          </cell>
          <cell r="O1909">
            <v>92.207985362870588</v>
          </cell>
          <cell r="Q1909">
            <v>106026.03470822578</v>
          </cell>
        </row>
        <row r="1910">
          <cell r="D1910">
            <v>40990</v>
          </cell>
          <cell r="E1910" t="str">
            <v/>
          </cell>
          <cell r="F1910">
            <v>33540.097066000373</v>
          </cell>
          <cell r="G1910">
            <v>676214.22194000077</v>
          </cell>
          <cell r="H1910">
            <v>0.289900590668767</v>
          </cell>
          <cell r="I1910">
            <v>97.907001945122886</v>
          </cell>
          <cell r="J1910">
            <v>3011360.3549200008</v>
          </cell>
          <cell r="K1910">
            <v>0.31075545962138507</v>
          </cell>
          <cell r="L1910">
            <v>95.988013903913725</v>
          </cell>
          <cell r="M1910">
            <v>18585062.027517993</v>
          </cell>
          <cell r="N1910">
            <v>0.63312525637749362</v>
          </cell>
          <cell r="O1910">
            <v>92.456726067704082</v>
          </cell>
          <cell r="Q1910">
            <v>106026.03470822578</v>
          </cell>
        </row>
        <row r="1911">
          <cell r="D1911">
            <v>40991</v>
          </cell>
          <cell r="E1911" t="str">
            <v/>
          </cell>
          <cell r="F1911">
            <v>42018.878139998495</v>
          </cell>
          <cell r="G1911">
            <v>718233.10007999931</v>
          </cell>
          <cell r="H1911">
            <v>0.29452696383836408</v>
          </cell>
          <cell r="I1911">
            <v>97.763040812771933</v>
          </cell>
          <cell r="J1911">
            <v>3053379.2330599991</v>
          </cell>
          <cell r="K1911">
            <v>0.31168137508617577</v>
          </cell>
          <cell r="L1911">
            <v>95.944359973136272</v>
          </cell>
          <cell r="M1911">
            <v>18529686.547309987</v>
          </cell>
          <cell r="N1911">
            <v>0.63131043572114864</v>
          </cell>
          <cell r="O1911">
            <v>92.590655016816129</v>
          </cell>
          <cell r="Q1911">
            <v>106026.03470822578</v>
          </cell>
        </row>
        <row r="1912">
          <cell r="D1912">
            <v>40992</v>
          </cell>
          <cell r="E1912" t="str">
            <v/>
          </cell>
          <cell r="F1912">
            <v>28643.86348400062</v>
          </cell>
          <cell r="G1912">
            <v>746876.96356399998</v>
          </cell>
          <cell r="H1912">
            <v>0.29351162256961183</v>
          </cell>
          <cell r="I1912">
            <v>97.795133717549149</v>
          </cell>
          <cell r="J1912">
            <v>3082023.0965439999</v>
          </cell>
          <cell r="K1912">
            <v>0.31123679283627587</v>
          </cell>
          <cell r="L1912">
            <v>95.965352265990504</v>
          </cell>
          <cell r="M1912">
            <v>18439115.53034199</v>
          </cell>
          <cell r="N1912">
            <v>0.62829594757110907</v>
          </cell>
          <cell r="O1912">
            <v>92.809919326673139</v>
          </cell>
          <cell r="Q1912">
            <v>106026.03470822578</v>
          </cell>
        </row>
        <row r="1913">
          <cell r="D1913">
            <v>40993</v>
          </cell>
          <cell r="E1913" t="str">
            <v/>
          </cell>
          <cell r="F1913">
            <v>41897.386663999423</v>
          </cell>
          <cell r="G1913">
            <v>788774.35022799938</v>
          </cell>
          <cell r="H1913">
            <v>0.29757761002706035</v>
          </cell>
          <cell r="I1913">
            <v>97.664926494241328</v>
          </cell>
          <cell r="J1913">
            <v>3123920.4832079993</v>
          </cell>
          <cell r="K1913">
            <v>0.31212585297113882</v>
          </cell>
          <cell r="L1913">
            <v>95.923314164796352</v>
          </cell>
          <cell r="M1913">
            <v>18353119.552653991</v>
          </cell>
          <cell r="N1913">
            <v>0.62543668318035261</v>
          </cell>
          <cell r="O1913">
            <v>93.01420417256729</v>
          </cell>
          <cell r="Q1913">
            <v>106026.03470822578</v>
          </cell>
        </row>
        <row r="1914">
          <cell r="D1914">
            <v>40994</v>
          </cell>
          <cell r="E1914" t="str">
            <v/>
          </cell>
          <cell r="F1914">
            <v>26477.613494000489</v>
          </cell>
          <cell r="G1914">
            <v>815251.9637219999</v>
          </cell>
          <cell r="H1914">
            <v>0.29573722005945952</v>
          </cell>
          <cell r="I1914">
            <v>97.724420378458518</v>
          </cell>
          <cell r="J1914">
            <v>3150398.0967019997</v>
          </cell>
          <cell r="K1914">
            <v>0.31147176059084047</v>
          </cell>
          <cell r="L1914">
            <v>95.954264841094613</v>
          </cell>
          <cell r="M1914">
            <v>18239671.044161987</v>
          </cell>
          <cell r="N1914">
            <v>0.6216411376068669</v>
          </cell>
          <cell r="O1914">
            <v>93.279835854213815</v>
          </cell>
          <cell r="Q1914">
            <v>106026.03470822578</v>
          </cell>
        </row>
        <row r="1915">
          <cell r="D1915">
            <v>40995</v>
          </cell>
          <cell r="E1915" t="str">
            <v/>
          </cell>
          <cell r="F1915">
            <v>29394.814050000925</v>
          </cell>
          <cell r="G1915">
            <v>844646.77777200087</v>
          </cell>
          <cell r="H1915">
            <v>0.29505219239448321</v>
          </cell>
          <cell r="I1915">
            <v>97.746329269753033</v>
          </cell>
          <cell r="J1915">
            <v>3179792.9107520008</v>
          </cell>
          <cell r="K1915">
            <v>0.31111666318342251</v>
          </cell>
          <cell r="L1915">
            <v>95.971014511560242</v>
          </cell>
          <cell r="M1915">
            <v>18107486.795337986</v>
          </cell>
          <cell r="N1915">
            <v>0.6172061097997763</v>
          </cell>
          <cell r="O1915">
            <v>93.582211399421283</v>
          </cell>
          <cell r="Q1915">
            <v>106026.03470822578</v>
          </cell>
        </row>
        <row r="1916">
          <cell r="D1916">
            <v>40996</v>
          </cell>
          <cell r="E1916" t="str">
            <v/>
          </cell>
          <cell r="F1916">
            <v>27800.830477999185</v>
          </cell>
          <cell r="G1916">
            <v>872447.60825000005</v>
          </cell>
          <cell r="H1916">
            <v>0.29387917069172759</v>
          </cell>
          <cell r="I1916">
            <v>97.783548647068358</v>
          </cell>
          <cell r="J1916">
            <v>3207593.7412299998</v>
          </cell>
          <cell r="K1916">
            <v>0.31061450057872209</v>
          </cell>
          <cell r="L1916">
            <v>95.994637402999572</v>
          </cell>
          <cell r="M1916">
            <v>17981034.496561985</v>
          </cell>
          <cell r="N1916">
            <v>0.61296547466075202</v>
          </cell>
          <cell r="O1916">
            <v>93.863273471556639</v>
          </cell>
          <cell r="Q1916">
            <v>106026.03470822578</v>
          </cell>
        </row>
        <row r="1917">
          <cell r="D1917">
            <v>40997</v>
          </cell>
          <cell r="E1917" t="str">
            <v/>
          </cell>
          <cell r="F1917">
            <v>34943.500219999463</v>
          </cell>
          <cell r="G1917">
            <v>907391.10846999951</v>
          </cell>
          <cell r="H1917">
            <v>0.29511005154570319</v>
          </cell>
          <cell r="I1917">
            <v>97.744483733129798</v>
          </cell>
          <cell r="J1917">
            <v>3242537.2414499992</v>
          </cell>
          <cell r="K1917">
            <v>0.31080719176968652</v>
          </cell>
          <cell r="L1917">
            <v>95.985581594731158</v>
          </cell>
          <cell r="M1917">
            <v>17861267.068455994</v>
          </cell>
          <cell r="N1917">
            <v>0.6089517867305333</v>
          </cell>
          <cell r="O1917">
            <v>94.122054211707763</v>
          </cell>
          <cell r="Q1917">
            <v>106026.03470822578</v>
          </cell>
        </row>
        <row r="1918">
          <cell r="D1918">
            <v>40998</v>
          </cell>
          <cell r="E1918" t="str">
            <v/>
          </cell>
          <cell r="F1918">
            <v>26054.267278000279</v>
          </cell>
          <cell r="G1918">
            <v>933445.37574799976</v>
          </cell>
          <cell r="H1918">
            <v>0.29346420380514987</v>
          </cell>
          <cell r="I1918">
            <v>97.796625675207409</v>
          </cell>
          <cell r="J1918">
            <v>3268591.5087279994</v>
          </cell>
          <cell r="K1918">
            <v>0.31015251767284957</v>
          </cell>
          <cell r="L1918">
            <v>96.016304159580471</v>
          </cell>
          <cell r="M1918">
            <v>17734463.015705995</v>
          </cell>
          <cell r="N1918">
            <v>0.60469725741359548</v>
          </cell>
          <cell r="O1918">
            <v>94.38870204817303</v>
          </cell>
          <cell r="Q1918">
            <v>106026.03470822578</v>
          </cell>
        </row>
        <row r="1919">
          <cell r="D1919">
            <v>40999</v>
          </cell>
          <cell r="E1919" t="str">
            <v>*</v>
          </cell>
          <cell r="F1919">
            <v>26791.696632000407</v>
          </cell>
          <cell r="G1919">
            <v>960237.07238000014</v>
          </cell>
          <cell r="H1919">
            <v>0.29214890019092415</v>
          </cell>
          <cell r="I1919">
            <v>97.83776607252652</v>
          </cell>
          <cell r="J1919">
            <v>3295383.20536</v>
          </cell>
          <cell r="K1919">
            <v>0.30958016206436306</v>
          </cell>
          <cell r="L1919">
            <v>96.043059560138914</v>
          </cell>
          <cell r="M1919">
            <v>17563025.337965999</v>
          </cell>
          <cell r="N1919">
            <v>0.59891970297903019</v>
          </cell>
          <cell r="O1919">
            <v>94.738241969353084</v>
          </cell>
          <cell r="Q1919">
            <v>106026.03470822578</v>
          </cell>
        </row>
        <row r="1920">
          <cell r="D1920">
            <v>41000</v>
          </cell>
          <cell r="E1920" t="str">
            <v/>
          </cell>
          <cell r="F1920">
            <v>45218.730426000788</v>
          </cell>
          <cell r="G1920">
            <v>45218.730426000788</v>
          </cell>
          <cell r="H1920">
            <v>0.42711586891639658</v>
          </cell>
          <cell r="I1920">
            <v>97.435386269694362</v>
          </cell>
          <cell r="J1920">
            <v>3340601.9357860009</v>
          </cell>
          <cell r="K1920">
            <v>0.3107376370425195</v>
          </cell>
          <cell r="L1920">
            <v>99.110746282530698</v>
          </cell>
          <cell r="M1920">
            <v>17442687.861406006</v>
          </cell>
          <cell r="N1920">
            <v>0.59480506544082556</v>
          </cell>
          <cell r="O1920">
            <v>94.127576546657536</v>
          </cell>
          <cell r="Q1920">
            <v>105869.93768393999</v>
          </cell>
        </row>
        <row r="1921">
          <cell r="D1921">
            <v>41001</v>
          </cell>
          <cell r="E1921" t="str">
            <v/>
          </cell>
          <cell r="F1921">
            <v>29423.792439998288</v>
          </cell>
          <cell r="G1921">
            <v>74642.522865999083</v>
          </cell>
          <cell r="H1921">
            <v>0.35251991499623803</v>
          </cell>
          <cell r="I1921">
            <v>99.184452617634889</v>
          </cell>
          <cell r="J1921">
            <v>3370025.728225999</v>
          </cell>
          <cell r="K1921">
            <v>0.31041764386105081</v>
          </cell>
          <cell r="L1921">
            <v>99.116051598438318</v>
          </cell>
          <cell r="M1921">
            <v>17338205.601315998</v>
          </cell>
          <cell r="N1921">
            <v>0.59123124137684691</v>
          </cell>
          <cell r="O1921">
            <v>94.346275832414676</v>
          </cell>
          <cell r="Q1921">
            <v>105869.93768393999</v>
          </cell>
        </row>
        <row r="1922">
          <cell r="D1922">
            <v>41002</v>
          </cell>
          <cell r="E1922" t="str">
            <v/>
          </cell>
          <cell r="F1922">
            <v>37990.624102001086</v>
          </cell>
          <cell r="G1922">
            <v>112633.14696800016</v>
          </cell>
          <cell r="H1922">
            <v>0.35462741495843952</v>
          </cell>
          <cell r="I1922">
            <v>99.152567730508451</v>
          </cell>
          <cell r="J1922">
            <v>3408016.3523280001</v>
          </cell>
          <cell r="K1922">
            <v>0.31088531306098105</v>
          </cell>
          <cell r="L1922">
            <v>99.108290349306799</v>
          </cell>
          <cell r="M1922">
            <v>17219225.728144001</v>
          </cell>
          <cell r="N1922">
            <v>0.58716319119554639</v>
          </cell>
          <cell r="O1922">
            <v>94.588889349728262</v>
          </cell>
          <cell r="Q1922">
            <v>105869.93768393999</v>
          </cell>
        </row>
        <row r="1923">
          <cell r="D1923">
            <v>41003</v>
          </cell>
          <cell r="E1923" t="str">
            <v/>
          </cell>
          <cell r="F1923">
            <v>35219.788753999499</v>
          </cell>
          <cell r="G1923">
            <v>147852.93572199967</v>
          </cell>
          <cell r="H1923">
            <v>0.34913814760946138</v>
          </cell>
          <cell r="I1923">
            <v>99.233788455503273</v>
          </cell>
          <cell r="J1923">
            <v>3443236.1410819995</v>
          </cell>
          <cell r="K1923">
            <v>0.31109369269337928</v>
          </cell>
          <cell r="L1923">
            <v>99.104816765898349</v>
          </cell>
          <cell r="M1923">
            <v>17072793.344886005</v>
          </cell>
          <cell r="N1923">
            <v>0.58215919779355674</v>
          </cell>
          <cell r="O1923">
            <v>94.878115360619489</v>
          </cell>
          <cell r="Q1923">
            <v>105869.93768393999</v>
          </cell>
        </row>
        <row r="1924">
          <cell r="D1924">
            <v>41004</v>
          </cell>
          <cell r="E1924" t="str">
            <v/>
          </cell>
          <cell r="F1924">
            <v>39531.084274000692</v>
          </cell>
          <cell r="G1924">
            <v>187384.01999600037</v>
          </cell>
          <cell r="H1924">
            <v>0.35398910039110326</v>
          </cell>
          <cell r="I1924">
            <v>99.162318335935808</v>
          </cell>
          <cell r="J1924">
            <v>3482767.225356</v>
          </cell>
          <cell r="K1924">
            <v>0.31168395527920445</v>
          </cell>
          <cell r="L1924">
            <v>99.094925719038073</v>
          </cell>
          <cell r="M1924">
            <v>16947671.249710005</v>
          </cell>
          <cell r="N1924">
            <v>0.57788202789180654</v>
          </cell>
          <cell r="O1924">
            <v>95.117322917001928</v>
          </cell>
          <cell r="Q1924">
            <v>105869.93768393999</v>
          </cell>
        </row>
        <row r="1925">
          <cell r="D1925">
            <v>41005</v>
          </cell>
          <cell r="E1925" t="str">
            <v/>
          </cell>
          <cell r="F1925">
            <v>48822.370589998842</v>
          </cell>
          <cell r="G1925">
            <v>236206.39058599921</v>
          </cell>
          <cell r="H1925">
            <v>0.37184995689579142</v>
          </cell>
          <cell r="I1925">
            <v>98.857511756395837</v>
          </cell>
          <cell r="J1925">
            <v>3531589.595945999</v>
          </cell>
          <cell r="K1925">
            <v>0.31308684037926071</v>
          </cell>
          <cell r="L1925">
            <v>99.071109664880666</v>
          </cell>
          <cell r="M1925">
            <v>16845390.172080003</v>
          </cell>
          <cell r="N1925">
            <v>0.5743838350903866</v>
          </cell>
          <cell r="O1925">
            <v>95.30750928371144</v>
          </cell>
          <cell r="Q1925">
            <v>105869.93768393999</v>
          </cell>
        </row>
        <row r="1926">
          <cell r="D1926">
            <v>41006</v>
          </cell>
          <cell r="E1926" t="str">
            <v/>
          </cell>
          <cell r="F1926">
            <v>60242.213076000866</v>
          </cell>
          <cell r="G1926">
            <v>296448.6036620001</v>
          </cell>
          <cell r="H1926">
            <v>0.40001724237877928</v>
          </cell>
          <cell r="I1926">
            <v>98.229640109418895</v>
          </cell>
          <cell r="J1926">
            <v>3591831.8090220001</v>
          </cell>
          <cell r="K1926">
            <v>0.31546662837068523</v>
          </cell>
          <cell r="L1926">
            <v>99.029709164519417</v>
          </cell>
          <cell r="M1926">
            <v>16758057.607684009</v>
          </cell>
          <cell r="N1926">
            <v>0.57139546739582603</v>
          </cell>
          <cell r="O1926">
            <v>95.466111577478259</v>
          </cell>
          <cell r="Q1926">
            <v>105869.93768393999</v>
          </cell>
        </row>
        <row r="1927">
          <cell r="D1927">
            <v>41007</v>
          </cell>
          <cell r="E1927" t="str">
            <v/>
          </cell>
          <cell r="F1927">
            <v>66981.596859999467</v>
          </cell>
          <cell r="G1927">
            <v>363430.20052199956</v>
          </cell>
          <cell r="H1927">
            <v>0.42909985647551113</v>
          </cell>
          <cell r="I1927">
            <v>97.36940486370068</v>
          </cell>
          <cell r="J1927">
            <v>3658813.4058819995</v>
          </cell>
          <cell r="K1927">
            <v>0.31838902694751248</v>
          </cell>
          <cell r="L1927">
            <v>98.977124359013317</v>
          </cell>
          <cell r="M1927">
            <v>16654988.896254003</v>
          </cell>
          <cell r="N1927">
            <v>0.56787066838678668</v>
          </cell>
          <cell r="O1927">
            <v>95.648631242375174</v>
          </cell>
          <cell r="Q1927">
            <v>105869.93768393999</v>
          </cell>
        </row>
        <row r="1928">
          <cell r="D1928">
            <v>41008</v>
          </cell>
          <cell r="E1928" t="str">
            <v/>
          </cell>
          <cell r="F1928">
            <v>37148.703089999704</v>
          </cell>
          <cell r="G1928">
            <v>400578.90361199924</v>
          </cell>
          <cell r="H1928">
            <v>0.4204098731112384</v>
          </cell>
          <cell r="I1928">
            <v>97.650343905624027</v>
          </cell>
          <cell r="J1928">
            <v>3695962.108971999</v>
          </cell>
          <cell r="K1928">
            <v>0.31868571782586258</v>
          </cell>
          <cell r="L1928">
            <v>98.971677071261652</v>
          </cell>
          <cell r="M1928">
            <v>16604936.660204006</v>
          </cell>
          <cell r="N1928">
            <v>0.56615362284759907</v>
          </cell>
          <cell r="O1928">
            <v>95.735766836928576</v>
          </cell>
          <cell r="Q1928">
            <v>105869.93768393999</v>
          </cell>
        </row>
        <row r="1929">
          <cell r="D1929">
            <v>41009</v>
          </cell>
          <cell r="E1929" t="str">
            <v/>
          </cell>
          <cell r="F1929">
            <v>46081.94063600064</v>
          </cell>
          <cell r="G1929">
            <v>446660.84424799989</v>
          </cell>
          <cell r="H1929">
            <v>0.42189582238297335</v>
          </cell>
          <cell r="I1929">
            <v>97.603779120539031</v>
          </cell>
          <cell r="J1929">
            <v>3742044.0496079996</v>
          </cell>
          <cell r="K1929">
            <v>0.31974034471833102</v>
          </cell>
          <cell r="L1929">
            <v>98.952150415469148</v>
          </cell>
          <cell r="M1929">
            <v>16501120.269070009</v>
          </cell>
          <cell r="N1929">
            <v>0.56260355883493973</v>
          </cell>
          <cell r="O1929">
            <v>95.912256049460581</v>
          </cell>
          <cell r="Q1929">
            <v>105869.93768393999</v>
          </cell>
        </row>
        <row r="1930">
          <cell r="D1930">
            <v>41010</v>
          </cell>
          <cell r="E1930" t="str">
            <v/>
          </cell>
          <cell r="F1930">
            <v>42651.818161999225</v>
          </cell>
          <cell r="G1930">
            <v>489312.66240999912</v>
          </cell>
          <cell r="H1930">
            <v>0.42016619904696334</v>
          </cell>
          <cell r="I1930">
            <v>97.657922258111157</v>
          </cell>
          <cell r="J1930">
            <v>3784695.867769999</v>
          </cell>
          <cell r="K1930">
            <v>0.32048560159932687</v>
          </cell>
          <cell r="L1930">
            <v>98.938197268352397</v>
          </cell>
          <cell r="M1930">
            <v>16411816.377944011</v>
          </cell>
          <cell r="N1930">
            <v>0.55954841863760918</v>
          </cell>
          <cell r="O1930">
            <v>96.060206387927934</v>
          </cell>
          <cell r="Q1930">
            <v>105869.93768393999</v>
          </cell>
        </row>
        <row r="1931">
          <cell r="D1931">
            <v>41011</v>
          </cell>
          <cell r="E1931" t="str">
            <v/>
          </cell>
          <cell r="F1931">
            <v>42186.860184001329</v>
          </cell>
          <cell r="G1931">
            <v>531499.52259400045</v>
          </cell>
          <cell r="H1931">
            <v>0.41835886420430218</v>
          </cell>
          <cell r="I1931">
            <v>97.713626148903771</v>
          </cell>
          <cell r="J1931">
            <v>3826882.7279540002</v>
          </cell>
          <cell r="K1931">
            <v>0.32117859225286705</v>
          </cell>
          <cell r="L1931">
            <v>98.925107313063322</v>
          </cell>
          <cell r="M1931">
            <v>16335349.532146009</v>
          </cell>
          <cell r="N1931">
            <v>0.55693105253083242</v>
          </cell>
          <cell r="O1931">
            <v>96.184082844005246</v>
          </cell>
          <cell r="Q1931">
            <v>105869.93768393999</v>
          </cell>
        </row>
        <row r="1932">
          <cell r="D1932">
            <v>41012</v>
          </cell>
          <cell r="E1932" t="str">
            <v/>
          </cell>
          <cell r="F1932">
            <v>57361.391991998855</v>
          </cell>
          <cell r="G1932">
            <v>588860.91458599933</v>
          </cell>
          <cell r="H1932">
            <v>0.42785510618623546</v>
          </cell>
          <cell r="I1932">
            <v>97.410929597967723</v>
          </cell>
          <cell r="J1932">
            <v>3884244.1199459992</v>
          </cell>
          <cell r="K1932">
            <v>0.32312171232400339</v>
          </cell>
          <cell r="L1932">
            <v>98.887806969912148</v>
          </cell>
          <cell r="M1932">
            <v>16287165.203458009</v>
          </cell>
          <cell r="N1932">
            <v>0.55527801843754221</v>
          </cell>
          <cell r="O1932">
            <v>96.260960469363638</v>
          </cell>
          <cell r="Q1932">
            <v>105869.93768393999</v>
          </cell>
        </row>
        <row r="1933">
          <cell r="D1933">
            <v>41013</v>
          </cell>
          <cell r="E1933" t="str">
            <v/>
          </cell>
          <cell r="F1933">
            <v>63816.707956000129</v>
          </cell>
          <cell r="G1933">
            <v>652677.62254199944</v>
          </cell>
          <cell r="H1933">
            <v>0.44035002949324897</v>
          </cell>
          <cell r="I1933">
            <v>96.974331361368485</v>
          </cell>
          <cell r="J1933">
            <v>3948060.8279019995</v>
          </cell>
          <cell r="K1933">
            <v>0.32556322011211614</v>
          </cell>
          <cell r="L1933">
            <v>98.839681263205421</v>
          </cell>
          <cell r="M1933">
            <v>16262577.610160008</v>
          </cell>
          <cell r="N1933">
            <v>0.5544295136063927</v>
          </cell>
          <cell r="O1933">
            <v>96.300015230654168</v>
          </cell>
          <cell r="Q1933">
            <v>105869.93768393999</v>
          </cell>
        </row>
        <row r="1934">
          <cell r="D1934">
            <v>41014</v>
          </cell>
          <cell r="E1934" t="str">
            <v/>
          </cell>
          <cell r="F1934">
            <v>90795.344002001279</v>
          </cell>
          <cell r="G1934">
            <v>743472.96654400066</v>
          </cell>
          <cell r="H1934">
            <v>0.4681675036424009</v>
          </cell>
          <cell r="I1934">
            <v>95.840904566676329</v>
          </cell>
          <cell r="J1934">
            <v>4038856.1719040009</v>
          </cell>
          <cell r="K1934">
            <v>0.33016791333884299</v>
          </cell>
          <cell r="L1934">
            <v>98.745042328415352</v>
          </cell>
          <cell r="M1934">
            <v>16258799.53984201</v>
          </cell>
          <cell r="N1934">
            <v>0.55429047258896769</v>
          </cell>
          <cell r="O1934">
            <v>96.306388729941006</v>
          </cell>
          <cell r="Q1934">
            <v>105869.93768393999</v>
          </cell>
        </row>
        <row r="1935">
          <cell r="D1935">
            <v>41015</v>
          </cell>
          <cell r="E1935" t="str">
            <v/>
          </cell>
          <cell r="F1935">
            <v>60698.934173998787</v>
          </cell>
          <cell r="G1935">
            <v>804171.90071799944</v>
          </cell>
          <cell r="H1935">
            <v>0.47474046829914512</v>
          </cell>
          <cell r="I1935">
            <v>95.539896333083732</v>
          </cell>
          <cell r="J1935">
            <v>4099555.1060779998</v>
          </cell>
          <cell r="K1935">
            <v>0.33225437939653607</v>
          </cell>
          <cell r="L1935">
            <v>98.700467401261264</v>
          </cell>
          <cell r="M1935">
            <v>16231673.492494011</v>
          </cell>
          <cell r="N1935">
            <v>0.55335547866835333</v>
          </cell>
          <cell r="O1935">
            <v>96.34905628953166</v>
          </cell>
          <cell r="Q1935">
            <v>105869.93768393999</v>
          </cell>
        </row>
        <row r="1936">
          <cell r="D1936">
            <v>41016</v>
          </cell>
          <cell r="E1936" t="str">
            <v/>
          </cell>
          <cell r="F1936">
            <v>56843.160532000933</v>
          </cell>
          <cell r="G1936">
            <v>861015.06125000038</v>
          </cell>
          <cell r="H1936">
            <v>0.47839779532707594</v>
          </cell>
          <cell r="I1936">
            <v>95.366864775260979</v>
          </cell>
          <cell r="J1936">
            <v>4156398.2666100007</v>
          </cell>
          <cell r="K1936">
            <v>0.33399550648374554</v>
          </cell>
          <cell r="L1936">
            <v>98.662451366647375</v>
          </cell>
          <cell r="M1936">
            <v>16201912.164378008</v>
          </cell>
          <cell r="N1936">
            <v>0.55233068134383345</v>
          </cell>
          <cell r="O1936">
            <v>96.395439447568549</v>
          </cell>
          <cell r="Q1936">
            <v>105869.93768393999</v>
          </cell>
        </row>
        <row r="1937">
          <cell r="D1937">
            <v>41017</v>
          </cell>
          <cell r="E1937" t="str">
            <v/>
          </cell>
          <cell r="F1937">
            <v>79331.525389998598</v>
          </cell>
          <cell r="G1937">
            <v>940346.58663999895</v>
          </cell>
          <cell r="H1937">
            <v>0.49344958709161801</v>
          </cell>
          <cell r="I1937">
            <v>94.612955608989907</v>
          </cell>
          <cell r="J1937">
            <v>4235729.7919999994</v>
          </cell>
          <cell r="K1937">
            <v>0.33749911112703557</v>
          </cell>
          <cell r="L1937">
            <v>98.583669666039015</v>
          </cell>
          <cell r="M1937">
            <v>16199972.076318005</v>
          </cell>
          <cell r="N1937">
            <v>0.55225434330083933</v>
          </cell>
          <cell r="O1937">
            <v>96.39887859018495</v>
          </cell>
          <cell r="Q1937">
            <v>105869.93768393999</v>
          </cell>
        </row>
        <row r="1938">
          <cell r="D1938">
            <v>41018</v>
          </cell>
          <cell r="E1938" t="str">
            <v/>
          </cell>
          <cell r="F1938">
            <v>124699.17788800165</v>
          </cell>
          <cell r="G1938">
            <v>1065045.7645280005</v>
          </cell>
          <cell r="H1938">
            <v>0.52947079656984763</v>
          </cell>
          <cell r="I1938">
            <v>92.5377503450635</v>
          </cell>
          <cell r="J1938">
            <v>4360428.9698880007</v>
          </cell>
          <cell r="K1938">
            <v>0.34452871505405819</v>
          </cell>
          <cell r="L1938">
            <v>98.416235295865945</v>
          </cell>
          <cell r="M1938">
            <v>16248339.930248013</v>
          </cell>
          <cell r="N1938">
            <v>0.55389296574758773</v>
          </cell>
          <cell r="O1938">
            <v>96.324569324887591</v>
          </cell>
          <cell r="Q1938">
            <v>105869.93768393999</v>
          </cell>
        </row>
        <row r="1939">
          <cell r="D1939">
            <v>41019</v>
          </cell>
          <cell r="E1939" t="str">
            <v/>
          </cell>
          <cell r="F1939">
            <v>129733.17999400015</v>
          </cell>
          <cell r="G1939">
            <v>1194778.9445220006</v>
          </cell>
          <cell r="H1939">
            <v>0.56426733152939401</v>
          </cell>
          <cell r="I1939">
            <v>90.182768360295015</v>
          </cell>
          <cell r="J1939">
            <v>4490162.1498820009</v>
          </cell>
          <cell r="K1939">
            <v>0.35183613840356942</v>
          </cell>
          <cell r="L1939">
            <v>98.228606608246366</v>
          </cell>
          <cell r="M1939">
            <v>16278400.27698401</v>
          </cell>
          <cell r="N1939">
            <v>0.55490745085854676</v>
          </cell>
          <cell r="O1939">
            <v>96.278050728374936</v>
          </cell>
          <cell r="Q1939">
            <v>105869.93768393999</v>
          </cell>
        </row>
        <row r="1940">
          <cell r="D1940">
            <v>41020</v>
          </cell>
          <cell r="E1940" t="str">
            <v/>
          </cell>
          <cell r="F1940">
            <v>131554.8945419986</v>
          </cell>
          <cell r="G1940">
            <v>1326333.8390639992</v>
          </cell>
          <cell r="H1940">
            <v>0.59656929646727985</v>
          </cell>
          <cell r="I1940">
            <v>87.711853769247</v>
          </cell>
          <cell r="J1940">
            <v>4621717.0444239993</v>
          </cell>
          <cell r="K1940">
            <v>0.35916488928132068</v>
          </cell>
          <cell r="L1940">
            <v>98.0261588148973</v>
          </cell>
          <cell r="M1940">
            <v>16295932.46424601</v>
          </cell>
          <cell r="N1940">
            <v>0.55549483929617105</v>
          </cell>
          <cell r="O1940">
            <v>96.250936498519167</v>
          </cell>
          <cell r="Q1940">
            <v>105869.93768393999</v>
          </cell>
        </row>
        <row r="1941">
          <cell r="D1941">
            <v>41021</v>
          </cell>
          <cell r="E1941" t="str">
            <v/>
          </cell>
          <cell r="F1941">
            <v>123177.24610399989</v>
          </cell>
          <cell r="G1941">
            <v>1449511.0851679991</v>
          </cell>
          <cell r="H1941">
            <v>0.62233783214582072</v>
          </cell>
          <cell r="I1941">
            <v>85.564022181349401</v>
          </cell>
          <cell r="J1941">
            <v>4744894.2905279994</v>
          </cell>
          <cell r="K1941">
            <v>0.36572829620406799</v>
          </cell>
          <cell r="L1941">
            <v>97.83244268602455</v>
          </cell>
          <cell r="M1941">
            <v>16276089.591922011</v>
          </cell>
          <cell r="N1941">
            <v>0.55480819061490205</v>
          </cell>
          <cell r="O1941">
            <v>96.282619604204967</v>
          </cell>
          <cell r="Q1941">
            <v>105869.93768393999</v>
          </cell>
        </row>
        <row r="1942">
          <cell r="D1942">
            <v>41022</v>
          </cell>
          <cell r="E1942" t="str">
            <v/>
          </cell>
          <cell r="F1942">
            <v>107830.29626200003</v>
          </cell>
          <cell r="G1942">
            <v>1557341.3814299991</v>
          </cell>
          <cell r="H1942">
            <v>0.63956299895937296</v>
          </cell>
          <cell r="I1942">
            <v>84.050172651972744</v>
          </cell>
          <cell r="J1942">
            <v>4852724.5867899992</v>
          </cell>
          <cell r="K1942">
            <v>0.37101211005819434</v>
          </cell>
          <cell r="L1942">
            <v>97.66781789620488</v>
          </cell>
          <cell r="M1942">
            <v>16254145.884456009</v>
          </cell>
          <cell r="N1942">
            <v>0.55404995678763913</v>
          </cell>
          <cell r="O1942">
            <v>96.317396300748968</v>
          </cell>
          <cell r="Q1942">
            <v>105869.93768393999</v>
          </cell>
        </row>
        <row r="1943">
          <cell r="D1943">
            <v>41023</v>
          </cell>
          <cell r="E1943" t="str">
            <v/>
          </cell>
          <cell r="F1943">
            <v>90630.835244000686</v>
          </cell>
          <cell r="G1943">
            <v>1647972.2166739998</v>
          </cell>
          <cell r="H1943">
            <v>0.64858363507377037</v>
          </cell>
          <cell r="I1943">
            <v>83.234631239790829</v>
          </cell>
          <cell r="J1943">
            <v>4943355.422034</v>
          </cell>
          <cell r="K1943">
            <v>0.37490665787474664</v>
          </cell>
          <cell r="L1943">
            <v>97.541458351423231</v>
          </cell>
          <cell r="M1943">
            <v>16199306.641810011</v>
          </cell>
          <cell r="N1943">
            <v>0.55217047191291246</v>
          </cell>
          <cell r="O1943">
            <v>96.402654569698583</v>
          </cell>
          <cell r="Q1943">
            <v>105869.93768393999</v>
          </cell>
        </row>
        <row r="1944">
          <cell r="D1944">
            <v>41024</v>
          </cell>
          <cell r="E1944" t="str">
            <v/>
          </cell>
          <cell r="F1944">
            <v>112680.90486600032</v>
          </cell>
          <cell r="G1944">
            <v>1760653.1215400002</v>
          </cell>
          <cell r="H1944">
            <v>0.6652136234541618</v>
          </cell>
          <cell r="I1944">
            <v>81.693563596019203</v>
          </cell>
          <cell r="J1944">
            <v>5056036.3269000007</v>
          </cell>
          <cell r="K1944">
            <v>0.38039813194997946</v>
          </cell>
          <cell r="L1944">
            <v>97.355969726667155</v>
          </cell>
          <cell r="M1944">
            <v>16179067.385804011</v>
          </cell>
          <cell r="N1944">
            <v>0.55147041175258082</v>
          </cell>
          <cell r="O1944">
            <v>96.434067899194559</v>
          </cell>
          <cell r="Q1944">
            <v>105869.93768393999</v>
          </cell>
        </row>
        <row r="1945">
          <cell r="D1945">
            <v>41025</v>
          </cell>
          <cell r="E1945" t="str">
            <v/>
          </cell>
          <cell r="F1945">
            <v>113210.17562999917</v>
          </cell>
          <cell r="G1945">
            <v>1873863.2971699995</v>
          </cell>
          <cell r="H1945">
            <v>0.68075666097895693</v>
          </cell>
          <cell r="I1945">
            <v>80.213097472290727</v>
          </cell>
          <cell r="J1945">
            <v>5169246.5025300002</v>
          </cell>
          <cell r="K1945">
            <v>0.38584232089103948</v>
          </cell>
          <cell r="L1945">
            <v>97.163545431874098</v>
          </cell>
          <cell r="M1945">
            <v>16192113.559712013</v>
          </cell>
          <cell r="N1945">
            <v>0.55190490457016617</v>
          </cell>
          <cell r="O1945">
            <v>96.414593080725325</v>
          </cell>
          <cell r="Q1945">
            <v>105869.93768393999</v>
          </cell>
        </row>
        <row r="1946">
          <cell r="D1946">
            <v>41026</v>
          </cell>
          <cell r="E1946" t="str">
            <v/>
          </cell>
          <cell r="F1946">
            <v>111128.48813800068</v>
          </cell>
          <cell r="G1946">
            <v>1984991.7853080002</v>
          </cell>
          <cell r="H1946">
            <v>0.6944201147085316</v>
          </cell>
          <cell r="I1946">
            <v>78.883158822610994</v>
          </cell>
          <cell r="J1946">
            <v>5280374.9906680007</v>
          </cell>
          <cell r="K1946">
            <v>0.39104697802851646</v>
          </cell>
          <cell r="L1946">
            <v>96.971571216732613</v>
          </cell>
          <cell r="M1946">
            <v>16172998.71543801</v>
          </cell>
          <cell r="N1946">
            <v>0.55124319980560654</v>
          </cell>
          <cell r="O1946">
            <v>96.444223491058509</v>
          </cell>
          <cell r="Q1946">
            <v>105869.93768393999</v>
          </cell>
        </row>
        <row r="1947">
          <cell r="D1947">
            <v>41027</v>
          </cell>
          <cell r="E1947" t="str">
            <v/>
          </cell>
          <cell r="F1947">
            <v>126448.95237000058</v>
          </cell>
          <cell r="G1947">
            <v>2111440.7376780007</v>
          </cell>
          <cell r="H1947">
            <v>0.71227583036212083</v>
          </cell>
          <cell r="I1947">
            <v>77.110065788840288</v>
          </cell>
          <cell r="J1947">
            <v>5406823.9430380017</v>
          </cell>
          <cell r="K1947">
            <v>0.39729641332241855</v>
          </cell>
          <cell r="L1947">
            <v>96.730624349069927</v>
          </cell>
          <cell r="M1947">
            <v>16203894.060764011</v>
          </cell>
          <cell r="N1947">
            <v>0.55228604369022549</v>
          </cell>
          <cell r="O1947">
            <v>96.397450709120548</v>
          </cell>
          <cell r="Q1947">
            <v>105869.93768393999</v>
          </cell>
        </row>
        <row r="1948">
          <cell r="D1948">
            <v>41028</v>
          </cell>
          <cell r="E1948" t="str">
            <v/>
          </cell>
          <cell r="F1948">
            <v>113629.40221999933</v>
          </cell>
          <cell r="G1948">
            <v>2225070.1398979998</v>
          </cell>
          <cell r="H1948">
            <v>0.72472467847542721</v>
          </cell>
          <cell r="I1948">
            <v>75.85352180532108</v>
          </cell>
          <cell r="J1948">
            <v>5520453.3452580012</v>
          </cell>
          <cell r="K1948">
            <v>0.40251464958929278</v>
          </cell>
          <cell r="L1948">
            <v>96.520655371101924</v>
          </cell>
          <cell r="M1948">
            <v>16225874.253290012</v>
          </cell>
          <cell r="N1948">
            <v>0.55302499472186106</v>
          </cell>
          <cell r="O1948">
            <v>96.364057910953903</v>
          </cell>
          <cell r="Q1948">
            <v>105869.93768393999</v>
          </cell>
        </row>
        <row r="1949">
          <cell r="D1949">
            <v>41029</v>
          </cell>
          <cell r="E1949" t="str">
            <v>*</v>
          </cell>
          <cell r="F1949">
            <v>123498.80311800004</v>
          </cell>
          <cell r="G1949">
            <v>2348568.9430160001</v>
          </cell>
          <cell r="H1949">
            <v>0.73945100135581066</v>
          </cell>
          <cell r="I1949">
            <v>74.348892731898758</v>
          </cell>
          <cell r="J1949">
            <v>5643952.148376001</v>
          </cell>
          <cell r="K1949">
            <v>0.40836703895208887</v>
          </cell>
          <cell r="L1949">
            <v>96.275615187699955</v>
          </cell>
          <cell r="M1949">
            <v>16248127.608018013</v>
          </cell>
          <cell r="N1949">
            <v>0.55377322845533816</v>
          </cell>
          <cell r="O1949">
            <v>96.330033880339101</v>
          </cell>
          <cell r="Q1949">
            <v>105869.93768393999</v>
          </cell>
        </row>
        <row r="1950">
          <cell r="D1950">
            <v>41030</v>
          </cell>
          <cell r="E1950" t="str">
            <v/>
          </cell>
          <cell r="F1950">
            <v>103730.98780799886</v>
          </cell>
          <cell r="G1950">
            <v>103730.98780799886</v>
          </cell>
          <cell r="H1950">
            <v>1.0172509003361505</v>
          </cell>
          <cell r="I1950">
            <v>48.706672421147765</v>
          </cell>
          <cell r="J1950">
            <v>5747683.1361839995</v>
          </cell>
          <cell r="K1950">
            <v>0.4128265754522657</v>
          </cell>
          <cell r="L1950">
            <v>98.258529192258564</v>
          </cell>
          <cell r="M1950">
            <v>16241474.115260012</v>
          </cell>
          <cell r="N1950">
            <v>0.55353978483854815</v>
          </cell>
          <cell r="O1950">
            <v>95.465944746335254</v>
          </cell>
          <cell r="Q1950">
            <v>101971.88105089999</v>
          </cell>
        </row>
        <row r="1951">
          <cell r="D1951">
            <v>41031</v>
          </cell>
          <cell r="E1951" t="str">
            <v/>
          </cell>
          <cell r="F1951">
            <v>125730.92465600137</v>
          </cell>
          <cell r="G1951">
            <v>229461.91246400023</v>
          </cell>
          <cell r="H1951">
            <v>1.1251234658967539</v>
          </cell>
          <cell r="I1951">
            <v>37.158989764577058</v>
          </cell>
          <cell r="J1951">
            <v>5873414.0608400004</v>
          </cell>
          <cell r="K1951">
            <v>0.41878991611591665</v>
          </cell>
          <cell r="L1951">
            <v>98.098568389973153</v>
          </cell>
          <cell r="M1951">
            <v>16262305.746426014</v>
          </cell>
          <cell r="N1951">
            <v>0.55424307993289146</v>
          </cell>
          <cell r="O1951">
            <v>95.429497025519325</v>
          </cell>
          <cell r="Q1951">
            <v>101971.88105089999</v>
          </cell>
        </row>
        <row r="1952">
          <cell r="D1952">
            <v>41032</v>
          </cell>
          <cell r="E1952" t="str">
            <v/>
          </cell>
          <cell r="F1952">
            <v>136067.72101999904</v>
          </cell>
          <cell r="G1952">
            <v>365529.63348399929</v>
          </cell>
          <cell r="H1952">
            <v>1.1948706830318663</v>
          </cell>
          <cell r="I1952">
            <v>30.719515382680097</v>
          </cell>
          <cell r="J1952">
            <v>6009481.7818599995</v>
          </cell>
          <cell r="K1952">
            <v>0.42539888606588122</v>
          </cell>
          <cell r="L1952">
            <v>97.909827864595115</v>
          </cell>
          <cell r="M1952">
            <v>16276769.086440014</v>
          </cell>
          <cell r="N1952">
            <v>0.55472932003469966</v>
          </cell>
          <cell r="O1952">
            <v>95.404187824773089</v>
          </cell>
          <cell r="Q1952">
            <v>101971.88105089999</v>
          </cell>
        </row>
        <row r="1953">
          <cell r="D1953">
            <v>41033</v>
          </cell>
          <cell r="E1953" t="str">
            <v/>
          </cell>
          <cell r="F1953">
            <v>185052.10451800033</v>
          </cell>
          <cell r="G1953">
            <v>550581.73800199968</v>
          </cell>
          <cell r="H1953">
            <v>1.3498371617935854</v>
          </cell>
          <cell r="I1953">
            <v>19.461673524341251</v>
          </cell>
          <cell r="J1953">
            <v>6194533.8863779996</v>
          </cell>
          <cell r="K1953">
            <v>0.4353557813113646</v>
          </cell>
          <cell r="L1953">
            <v>97.602068208413456</v>
          </cell>
          <cell r="M1953">
            <v>16357689.248518011</v>
          </cell>
          <cell r="N1953">
            <v>0.55748043911166079</v>
          </cell>
          <cell r="O1953">
            <v>95.259289779003169</v>
          </cell>
          <cell r="Q1953">
            <v>101971.88105089999</v>
          </cell>
        </row>
        <row r="1954">
          <cell r="D1954">
            <v>41034</v>
          </cell>
          <cell r="E1954" t="str">
            <v/>
          </cell>
          <cell r="F1954">
            <v>165609.76821600084</v>
          </cell>
          <cell r="G1954">
            <v>716191.50621800055</v>
          </cell>
          <cell r="H1954">
            <v>1.4046843087272431</v>
          </cell>
          <cell r="I1954">
            <v>16.411872409130769</v>
          </cell>
          <cell r="J1954">
            <v>6360143.6545940004</v>
          </cell>
          <cell r="K1954">
            <v>0.44381428013689583</v>
          </cell>
          <cell r="L1954">
            <v>97.317890050671039</v>
          </cell>
          <cell r="M1954">
            <v>16419568.270074012</v>
          </cell>
          <cell r="N1954">
            <v>0.55958256548327512</v>
          </cell>
          <cell r="O1954">
            <v>95.146621083933553</v>
          </cell>
          <cell r="Q1954">
            <v>101971.88105089999</v>
          </cell>
        </row>
        <row r="1955">
          <cell r="D1955">
            <v>41035</v>
          </cell>
          <cell r="E1955" t="str">
            <v/>
          </cell>
          <cell r="F1955">
            <v>150499.4582319989</v>
          </cell>
          <cell r="G1955">
            <v>866690.96444999939</v>
          </cell>
          <cell r="H1955">
            <v>1.4165522160260768</v>
          </cell>
          <cell r="I1955">
            <v>15.809606354157014</v>
          </cell>
          <cell r="J1955">
            <v>6510643.112825999</v>
          </cell>
          <cell r="K1955">
            <v>0.45110629810493519</v>
          </cell>
          <cell r="L1955">
            <v>97.055715639178487</v>
          </cell>
          <cell r="M1955">
            <v>16473850.31641601</v>
          </cell>
          <cell r="N1955">
            <v>0.56142573764774351</v>
          </cell>
          <cell r="O1955">
            <v>95.046435964589023</v>
          </cell>
          <cell r="Q1955">
            <v>101971.88105089999</v>
          </cell>
        </row>
        <row r="1956">
          <cell r="D1956">
            <v>41036</v>
          </cell>
          <cell r="E1956" t="str">
            <v/>
          </cell>
          <cell r="F1956">
            <v>149507.95178800132</v>
          </cell>
          <cell r="G1956">
            <v>1016198.9162380007</v>
          </cell>
          <cell r="H1956">
            <v>1.423640245253714</v>
          </cell>
          <cell r="I1956">
            <v>15.459253361603098</v>
          </cell>
          <cell r="J1956">
            <v>6660151.0646140007</v>
          </cell>
          <cell r="K1956">
            <v>0.45822778021958743</v>
          </cell>
          <cell r="L1956">
            <v>96.784017728377179</v>
          </cell>
          <cell r="M1956">
            <v>16515078.91047401</v>
          </cell>
          <cell r="N1956">
            <v>0.56282401150066708</v>
          </cell>
          <cell r="O1956">
            <v>94.969561314544563</v>
          </cell>
          <cell r="Q1956">
            <v>101971.88105089999</v>
          </cell>
        </row>
        <row r="1957">
          <cell r="D1957">
            <v>41037</v>
          </cell>
          <cell r="E1957" t="str">
            <v/>
          </cell>
          <cell r="F1957">
            <v>160542.43252999886</v>
          </cell>
          <cell r="G1957">
            <v>1176741.3487679996</v>
          </cell>
          <cell r="H1957">
            <v>1.4424826440396603</v>
          </cell>
          <cell r="I1957">
            <v>14.561049908487689</v>
          </cell>
          <cell r="J1957">
            <v>6820693.4971439997</v>
          </cell>
          <cell r="K1957">
            <v>0.46600393121106803</v>
          </cell>
          <cell r="L1957">
            <v>96.469395625320502</v>
          </cell>
          <cell r="M1957">
            <v>16583185.240944009</v>
          </cell>
          <cell r="N1957">
            <v>0.56513821775446826</v>
          </cell>
          <cell r="O1957">
            <v>94.840674122757434</v>
          </cell>
          <cell r="Q1957">
            <v>101971.88105089999</v>
          </cell>
        </row>
        <row r="1958">
          <cell r="D1958">
            <v>41038</v>
          </cell>
          <cell r="E1958" t="str">
            <v/>
          </cell>
          <cell r="F1958">
            <v>171192.41024599975</v>
          </cell>
          <cell r="G1958">
            <v>1347933.7590139993</v>
          </cell>
          <cell r="H1958">
            <v>1.4687423250872775</v>
          </cell>
          <cell r="I1958">
            <v>13.386827613870011</v>
          </cell>
          <cell r="J1958">
            <v>6991885.9073899994</v>
          </cell>
          <cell r="K1958">
            <v>0.47439507436214629</v>
          </cell>
          <cell r="L1958">
            <v>96.108585755370498</v>
          </cell>
          <cell r="M1958">
            <v>16612441.621412003</v>
          </cell>
          <cell r="N1958">
            <v>0.56612841706082417</v>
          </cell>
          <cell r="O1958">
            <v>94.784894237727698</v>
          </cell>
          <cell r="Q1958">
            <v>101971.88105089999</v>
          </cell>
        </row>
        <row r="1959">
          <cell r="D1959">
            <v>41039</v>
          </cell>
          <cell r="E1959" t="str">
            <v/>
          </cell>
          <cell r="F1959">
            <v>161115.6557860001</v>
          </cell>
          <cell r="G1959">
            <v>1509049.4147999994</v>
          </cell>
          <cell r="H1959">
            <v>1.4798681746850848</v>
          </cell>
          <cell r="I1959">
            <v>12.91549846038771</v>
          </cell>
          <cell r="J1959">
            <v>7153001.5631759996</v>
          </cell>
          <cell r="K1959">
            <v>0.48199189963426847</v>
          </cell>
          <cell r="L1959">
            <v>95.762644408700694</v>
          </cell>
          <cell r="M1959">
            <v>16672046.656258006</v>
          </cell>
          <cell r="N1959">
            <v>0.56815281904493375</v>
          </cell>
          <cell r="O1959">
            <v>94.669675159219111</v>
          </cell>
          <cell r="Q1959">
            <v>101971.88105089999</v>
          </cell>
        </row>
        <row r="1960">
          <cell r="D1960">
            <v>41040</v>
          </cell>
          <cell r="E1960" t="str">
            <v/>
          </cell>
          <cell r="F1960">
            <v>149784.44165999966</v>
          </cell>
          <cell r="G1960">
            <v>1658833.856459999</v>
          </cell>
          <cell r="H1960">
            <v>1.4788692363606148</v>
          </cell>
          <cell r="I1960">
            <v>12.957197158027679</v>
          </cell>
          <cell r="J1960">
            <v>7302786.0048359996</v>
          </cell>
          <cell r="K1960">
            <v>0.48872671640033016</v>
          </cell>
          <cell r="L1960">
            <v>95.440508063839147</v>
          </cell>
          <cell r="M1960">
            <v>16737090.829888007</v>
          </cell>
          <cell r="N1960">
            <v>0.57036252584788005</v>
          </cell>
          <cell r="O1960">
            <v>94.542096725363677</v>
          </cell>
          <cell r="Q1960">
            <v>101971.88105089999</v>
          </cell>
        </row>
        <row r="1961">
          <cell r="D1961">
            <v>41041</v>
          </cell>
          <cell r="E1961" t="str">
            <v/>
          </cell>
          <cell r="F1961">
            <v>134098.83928200003</v>
          </cell>
          <cell r="G1961">
            <v>1792932.695741999</v>
          </cell>
          <cell r="H1961">
            <v>1.465218219363045</v>
          </cell>
          <cell r="I1961">
            <v>13.539315831533527</v>
          </cell>
          <cell r="J1961">
            <v>7436884.844118</v>
          </cell>
          <cell r="K1961">
            <v>0.49432761790245994</v>
          </cell>
          <cell r="L1961">
            <v>95.161495785600806</v>
          </cell>
          <cell r="M1961">
            <v>16804851.534110006</v>
          </cell>
          <cell r="N1961">
            <v>0.57266475150136031</v>
          </cell>
          <cell r="O1961">
            <v>94.407160535928213</v>
          </cell>
          <cell r="Q1961">
            <v>101971.88105089999</v>
          </cell>
        </row>
        <row r="1962">
          <cell r="D1962">
            <v>41042</v>
          </cell>
          <cell r="E1962" t="str">
            <v/>
          </cell>
          <cell r="F1962">
            <v>136163.40310000093</v>
          </cell>
          <cell r="G1962">
            <v>1929096.0988419999</v>
          </cell>
          <cell r="H1962">
            <v>1.4552247744567919</v>
          </cell>
          <cell r="I1962">
            <v>13.980244232549655</v>
          </cell>
          <cell r="J1962">
            <v>7573048.2472180007</v>
          </cell>
          <cell r="K1962">
            <v>0.49998941135540542</v>
          </cell>
          <cell r="L1962">
            <v>94.869165225474518</v>
          </cell>
          <cell r="M1962">
            <v>16855713.693740007</v>
          </cell>
          <cell r="N1962">
            <v>0.57439107100273989</v>
          </cell>
          <cell r="O1962">
            <v>94.304627021066523</v>
          </cell>
          <cell r="Q1962">
            <v>101971.88105089999</v>
          </cell>
        </row>
        <row r="1963">
          <cell r="D1963">
            <v>41043</v>
          </cell>
          <cell r="E1963" t="str">
            <v/>
          </cell>
          <cell r="F1963">
            <v>145851.65332199915</v>
          </cell>
          <cell r="G1963">
            <v>2074947.752163999</v>
          </cell>
          <cell r="H1963">
            <v>1.4534453243244532</v>
          </cell>
          <cell r="I1963">
            <v>14.06009129987995</v>
          </cell>
          <cell r="J1963">
            <v>7718899.9005399998</v>
          </cell>
          <cell r="K1963">
            <v>0.50621084180928944</v>
          </cell>
          <cell r="L1963">
            <v>94.536000872865927</v>
          </cell>
          <cell r="M1963">
            <v>16916764.730732005</v>
          </cell>
          <cell r="N1963">
            <v>0.57646455039216837</v>
          </cell>
          <cell r="O1963">
            <v>94.179940692261454</v>
          </cell>
          <cell r="Q1963">
            <v>101971.88105089999</v>
          </cell>
        </row>
        <row r="1964">
          <cell r="D1964">
            <v>41044</v>
          </cell>
          <cell r="E1964" t="str">
            <v/>
          </cell>
          <cell r="F1964">
            <v>107177.03639399995</v>
          </cell>
          <cell r="G1964">
            <v>2182124.7885579988</v>
          </cell>
          <cell r="H1964">
            <v>1.4266186364773608</v>
          </cell>
          <cell r="I1964">
            <v>15.314090970428939</v>
          </cell>
          <cell r="J1964">
            <v>7826076.9369339999</v>
          </cell>
          <cell r="K1964">
            <v>0.50983015503497064</v>
          </cell>
          <cell r="L1964">
            <v>94.336431613624313</v>
          </cell>
          <cell r="M1964">
            <v>16926684.632338006</v>
          </cell>
          <cell r="N1964">
            <v>0.57679562938451545</v>
          </cell>
          <cell r="O1964">
            <v>94.159876564419193</v>
          </cell>
          <cell r="Q1964">
            <v>101971.88105089999</v>
          </cell>
        </row>
        <row r="1965">
          <cell r="D1965">
            <v>41045</v>
          </cell>
          <cell r="E1965" t="str">
            <v/>
          </cell>
          <cell r="F1965">
            <v>93540.228298001442</v>
          </cell>
          <cell r="G1965">
            <v>2275665.0168560003</v>
          </cell>
          <cell r="H1965">
            <v>1.3947870931448771</v>
          </cell>
          <cell r="I1965">
            <v>16.929393520911283</v>
          </cell>
          <cell r="J1965">
            <v>7919617.1652320009</v>
          </cell>
          <cell r="K1965">
            <v>0.51251919161267345</v>
          </cell>
          <cell r="L1965">
            <v>94.18542106088816</v>
          </cell>
          <cell r="M1965">
            <v>16906798.756826006</v>
          </cell>
          <cell r="N1965">
            <v>0.57611104759169962</v>
          </cell>
          <cell r="O1965">
            <v>94.201316600642201</v>
          </cell>
          <cell r="Q1965">
            <v>101971.88105089999</v>
          </cell>
        </row>
        <row r="1966">
          <cell r="D1966">
            <v>41046</v>
          </cell>
          <cell r="E1966" t="str">
            <v/>
          </cell>
          <cell r="F1966">
            <v>91389.282755999302</v>
          </cell>
          <cell r="G1966">
            <v>2367054.2996119997</v>
          </cell>
          <cell r="H1966">
            <v>1.3654596421828156</v>
          </cell>
          <cell r="I1966">
            <v>18.547003731715549</v>
          </cell>
          <cell r="J1966">
            <v>8011006.4479879998</v>
          </cell>
          <cell r="K1966">
            <v>0.51503468409332442</v>
          </cell>
          <cell r="L1966">
            <v>94.042046335619673</v>
          </cell>
          <cell r="M1966">
            <v>16920632.942766011</v>
          </cell>
          <cell r="N1966">
            <v>0.57657550324193674</v>
          </cell>
          <cell r="O1966">
            <v>94.173221460414709</v>
          </cell>
          <cell r="Q1966">
            <v>101971.88105089999</v>
          </cell>
        </row>
        <row r="1967">
          <cell r="D1967">
            <v>41047</v>
          </cell>
          <cell r="E1967" t="str">
            <v/>
          </cell>
          <cell r="F1967">
            <v>84088.891428000206</v>
          </cell>
          <cell r="G1967">
            <v>2451143.1910399999</v>
          </cell>
          <cell r="H1967">
            <v>1.3354134524249077</v>
          </cell>
          <cell r="I1967">
            <v>20.339918727216798</v>
          </cell>
          <cell r="J1967">
            <v>8095095.3394160001</v>
          </cell>
          <cell r="K1967">
            <v>0.51705111728306941</v>
          </cell>
          <cell r="L1967">
            <v>93.925645138528424</v>
          </cell>
          <cell r="M1967">
            <v>16928186.418054011</v>
          </cell>
          <cell r="N1967">
            <v>0.57682593322265296</v>
          </cell>
          <cell r="O1967">
            <v>94.158037949977142</v>
          </cell>
          <cell r="Q1967">
            <v>101971.88105089999</v>
          </cell>
        </row>
        <row r="1968">
          <cell r="D1968">
            <v>41048</v>
          </cell>
          <cell r="E1968" t="str">
            <v/>
          </cell>
          <cell r="F1968">
            <v>85026.055181999604</v>
          </cell>
          <cell r="G1968">
            <v>2536169.2462219996</v>
          </cell>
          <cell r="H1968">
            <v>1.3090137254582193</v>
          </cell>
          <cell r="I1968">
            <v>22.033694956017101</v>
          </cell>
          <cell r="J1968">
            <v>8180121.3945979998</v>
          </cell>
          <cell r="K1968">
            <v>0.51910092504371896</v>
          </cell>
          <cell r="L1968">
            <v>93.805977112540901</v>
          </cell>
          <cell r="M1968">
            <v>16925239.292328004</v>
          </cell>
          <cell r="N1968">
            <v>0.57671855475091849</v>
          </cell>
          <cell r="O1968">
            <v>94.164551274583047</v>
          </cell>
          <cell r="Q1968">
            <v>101971.88105089999</v>
          </cell>
        </row>
        <row r="1969">
          <cell r="D1969">
            <v>41049</v>
          </cell>
          <cell r="E1969" t="str">
            <v/>
          </cell>
          <cell r="F1969">
            <v>99243.080575999644</v>
          </cell>
          <cell r="G1969">
            <v>2635412.3267979994</v>
          </cell>
          <cell r="H1969">
            <v>1.2922250230347883</v>
          </cell>
          <cell r="I1969">
            <v>23.170428808627008</v>
          </cell>
          <cell r="J1969">
            <v>8279364.4751739996</v>
          </cell>
          <cell r="K1969">
            <v>0.52202076988586443</v>
          </cell>
          <cell r="L1969">
            <v>93.633186484165165</v>
          </cell>
          <cell r="M1969">
            <v>16957602.213434003</v>
          </cell>
          <cell r="N1969">
            <v>0.5778143354823374</v>
          </cell>
          <cell r="O1969">
            <v>94.097872705939139</v>
          </cell>
          <cell r="Q1969">
            <v>101971.88105089999</v>
          </cell>
        </row>
        <row r="1970">
          <cell r="D1970">
            <v>41050</v>
          </cell>
          <cell r="E1970" t="str">
            <v/>
          </cell>
          <cell r="F1970">
            <v>93157.621164001335</v>
          </cell>
          <cell r="G1970">
            <v>2728569.947962001</v>
          </cell>
          <cell r="H1970">
            <v>1.2741934437695459</v>
          </cell>
          <cell r="I1970">
            <v>24.444180834151453</v>
          </cell>
          <cell r="J1970">
            <v>8372522.0963380011</v>
          </cell>
          <cell r="K1970">
            <v>0.52452206673490953</v>
          </cell>
          <cell r="L1970">
            <v>93.482991628868064</v>
          </cell>
          <cell r="M1970">
            <v>16968617.862512004</v>
          </cell>
          <cell r="N1970">
            <v>0.57818271035273361</v>
          </cell>
          <cell r="O1970">
            <v>94.075351845329706</v>
          </cell>
          <cell r="Q1970">
            <v>101971.88105089999</v>
          </cell>
        </row>
        <row r="1971">
          <cell r="D1971">
            <v>41051</v>
          </cell>
          <cell r="E1971" t="str">
            <v/>
          </cell>
          <cell r="F1971">
            <v>78630.296491999165</v>
          </cell>
          <cell r="G1971">
            <v>2807200.2444540001</v>
          </cell>
          <cell r="H1971">
            <v>1.2513254614559179</v>
          </cell>
          <cell r="I1971">
            <v>26.139862054138106</v>
          </cell>
          <cell r="J1971">
            <v>8451152.3928299993</v>
          </cell>
          <cell r="K1971">
            <v>0.52608727700084124</v>
          </cell>
          <cell r="L1971">
            <v>93.38798771849342</v>
          </cell>
          <cell r="M1971">
            <v>16974443.103424001</v>
          </cell>
          <cell r="N1971">
            <v>0.57837422233056668</v>
          </cell>
          <cell r="O1971">
            <v>94.063622715891199</v>
          </cell>
          <cell r="Q1971">
            <v>101971.88105089999</v>
          </cell>
        </row>
        <row r="1972">
          <cell r="D1972">
            <v>41052</v>
          </cell>
          <cell r="E1972" t="str">
            <v/>
          </cell>
          <cell r="F1972">
            <v>70402.601759999787</v>
          </cell>
          <cell r="G1972">
            <v>2877602.8462140001</v>
          </cell>
          <cell r="H1972">
            <v>1.2269379159951406</v>
          </cell>
          <cell r="I1972">
            <v>28.048895401995612</v>
          </cell>
          <cell r="J1972">
            <v>8521554.9945899993</v>
          </cell>
          <cell r="K1972">
            <v>0.52712379509396512</v>
          </cell>
          <cell r="L1972">
            <v>93.324643285029623</v>
          </cell>
          <cell r="M1972">
            <v>16974231.740646001</v>
          </cell>
          <cell r="N1972">
            <v>0.57836004554171661</v>
          </cell>
          <cell r="O1972">
            <v>94.064491461976814</v>
          </cell>
          <cell r="Q1972">
            <v>101971.88105089999</v>
          </cell>
        </row>
        <row r="1973">
          <cell r="D1973">
            <v>41053</v>
          </cell>
          <cell r="E1973" t="str">
            <v/>
          </cell>
          <cell r="F1973">
            <v>72239.922066000829</v>
          </cell>
          <cell r="G1973">
            <v>2949842.7682800009</v>
          </cell>
          <cell r="H1973">
            <v>1.2053334122928312</v>
          </cell>
          <cell r="I1973">
            <v>29.828024374279128</v>
          </cell>
          <cell r="J1973">
            <v>8593794.9166560005</v>
          </cell>
          <cell r="K1973">
            <v>0.52826025897746576</v>
          </cell>
          <cell r="L1973">
            <v>93.25479698989885</v>
          </cell>
          <cell r="M1973">
            <v>16975620.415647998</v>
          </cell>
          <cell r="N1973">
            <v>0.57840038624629719</v>
          </cell>
          <cell r="O1973">
            <v>94.06201919921196</v>
          </cell>
          <cell r="Q1973">
            <v>101971.88105089999</v>
          </cell>
        </row>
        <row r="1974">
          <cell r="D1974">
            <v>41054</v>
          </cell>
          <cell r="E1974" t="str">
            <v/>
          </cell>
          <cell r="F1974">
            <v>80648.052261998673</v>
          </cell>
          <cell r="G1974">
            <v>3030490.8205419998</v>
          </cell>
          <cell r="H1974">
            <v>1.1887554840846006</v>
          </cell>
          <cell r="I1974">
            <v>31.249615027016809</v>
          </cell>
          <cell r="J1974">
            <v>8674442.9689179994</v>
          </cell>
          <cell r="K1974">
            <v>0.52989619235424068</v>
          </cell>
          <cell r="L1974">
            <v>93.153531146378214</v>
          </cell>
          <cell r="M1974">
            <v>16994734.603005998</v>
          </cell>
          <cell r="N1974">
            <v>0.57904466971032198</v>
          </cell>
          <cell r="O1974">
            <v>94.022448537646824</v>
          </cell>
          <cell r="Q1974">
            <v>101971.88105089999</v>
          </cell>
        </row>
        <row r="1975">
          <cell r="D1975">
            <v>41055</v>
          </cell>
          <cell r="E1975" t="str">
            <v/>
          </cell>
          <cell r="F1975">
            <v>65611.330702000938</v>
          </cell>
          <cell r="G1975">
            <v>3096102.1512440005</v>
          </cell>
          <cell r="H1975">
            <v>1.1677812622823245</v>
          </cell>
          <cell r="I1975">
            <v>33.118427722025999</v>
          </cell>
          <cell r="J1975">
            <v>8740054.2996200006</v>
          </cell>
          <cell r="K1975">
            <v>0.53059900821537587</v>
          </cell>
          <cell r="L1975">
            <v>93.109764653438617</v>
          </cell>
          <cell r="M1975">
            <v>17005374.764147997</v>
          </cell>
          <cell r="N1975">
            <v>0.57940021405965081</v>
          </cell>
          <cell r="O1975">
            <v>94.000542342753789</v>
          </cell>
          <cell r="Q1975">
            <v>101971.88105089999</v>
          </cell>
        </row>
        <row r="1976">
          <cell r="D1976">
            <v>41056</v>
          </cell>
          <cell r="E1976" t="str">
            <v/>
          </cell>
          <cell r="F1976">
            <v>79366.310257999023</v>
          </cell>
          <cell r="G1976">
            <v>3175468.4615019998</v>
          </cell>
          <cell r="H1976">
            <v>1.1533566097489825</v>
          </cell>
          <cell r="I1976">
            <v>34.449013871175893</v>
          </cell>
          <cell r="J1976">
            <v>8819420.6098779999</v>
          </cell>
          <cell r="K1976">
            <v>0.53212308781925577</v>
          </cell>
          <cell r="L1976">
            <v>93.014316344393848</v>
          </cell>
          <cell r="M1976">
            <v>17036244.285477996</v>
          </cell>
          <cell r="N1976">
            <v>0.58044498805651978</v>
          </cell>
          <cell r="O1976">
            <v>93.935885121666757</v>
          </cell>
          <cell r="Q1976">
            <v>101971.88105089999</v>
          </cell>
        </row>
        <row r="1977">
          <cell r="D1977">
            <v>41057</v>
          </cell>
          <cell r="E1977" t="str">
            <v/>
          </cell>
          <cell r="F1977">
            <v>58415.894774000059</v>
          </cell>
          <cell r="G1977">
            <v>3233884.3562759999</v>
          </cell>
          <cell r="H1977">
            <v>1.1326246870875056</v>
          </cell>
          <cell r="I1977">
            <v>36.425473890989821</v>
          </cell>
          <cell r="J1977">
            <v>8877836.5046519991</v>
          </cell>
          <cell r="K1977">
            <v>0.53237220653398953</v>
          </cell>
          <cell r="L1977">
            <v>92.998644709966328</v>
          </cell>
          <cell r="M1977">
            <v>17030686.885293998</v>
          </cell>
          <cell r="N1977">
            <v>0.58024864353143135</v>
          </cell>
          <cell r="O1977">
            <v>93.948068668184959</v>
          </cell>
          <cell r="Q1977">
            <v>101971.88105089999</v>
          </cell>
        </row>
        <row r="1978">
          <cell r="D1978">
            <v>41058</v>
          </cell>
          <cell r="E1978" t="str">
            <v/>
          </cell>
          <cell r="F1978">
            <v>68759.647164000795</v>
          </cell>
          <cell r="G1978">
            <v>3302644.0034400006</v>
          </cell>
          <cell r="H1978">
            <v>1.1168203901607294</v>
          </cell>
          <cell r="I1978">
            <v>37.982159718761046</v>
          </cell>
          <cell r="J1978">
            <v>8946596.1518159993</v>
          </cell>
          <cell r="K1978">
            <v>0.53323480517549793</v>
          </cell>
          <cell r="L1978">
            <v>92.944228047245119</v>
          </cell>
          <cell r="M1978">
            <v>17042841.457502004</v>
          </cell>
          <cell r="N1978">
            <v>0.58065575703111394</v>
          </cell>
          <cell r="O1978">
            <v>93.922789765100816</v>
          </cell>
          <cell r="Q1978">
            <v>101971.88105089999</v>
          </cell>
        </row>
        <row r="1979">
          <cell r="D1979">
            <v>41059</v>
          </cell>
          <cell r="E1979" t="str">
            <v/>
          </cell>
          <cell r="F1979">
            <v>56960.548816000279</v>
          </cell>
          <cell r="G1979">
            <v>3359604.5522560007</v>
          </cell>
          <cell r="H1979">
            <v>1.0982127352601672</v>
          </cell>
          <cell r="I1979">
            <v>39.86913942349868</v>
          </cell>
          <cell r="J1979">
            <v>9003556.7006320003</v>
          </cell>
          <cell r="K1979">
            <v>0.53338798064934612</v>
          </cell>
          <cell r="L1979">
            <v>92.934540381247089</v>
          </cell>
          <cell r="M1979">
            <v>17013809.899042007</v>
          </cell>
          <cell r="N1979">
            <v>0.57965965130274799</v>
          </cell>
          <cell r="O1979">
            <v>93.984526480191974</v>
          </cell>
          <cell r="Q1979">
            <v>101971.88105089999</v>
          </cell>
        </row>
        <row r="1980">
          <cell r="D1980">
            <v>41060</v>
          </cell>
          <cell r="E1980" t="str">
            <v>*</v>
          </cell>
          <cell r="F1980">
            <v>48748.072938000187</v>
          </cell>
          <cell r="G1980">
            <v>3408352.625194001</v>
          </cell>
          <cell r="H1980">
            <v>1.0782076170816641</v>
          </cell>
          <cell r="I1980">
            <v>41.961162929820794</v>
          </cell>
          <cell r="J1980">
            <v>9052304.7735700011</v>
          </cell>
          <cell r="K1980">
            <v>0.53305571517338934</v>
          </cell>
          <cell r="L1980">
            <v>92.955545264160946</v>
          </cell>
          <cell r="M1980">
            <v>16993942.137054008</v>
          </cell>
          <cell r="N1980">
            <v>0.57897577591979088</v>
          </cell>
          <cell r="O1980">
            <v>94.026687594613662</v>
          </cell>
          <cell r="Q1980">
            <v>101971.88105089999</v>
          </cell>
        </row>
        <row r="1981">
          <cell r="D1981">
            <v>41061</v>
          </cell>
          <cell r="E1981" t="str">
            <v/>
          </cell>
          <cell r="F1981">
            <v>63130.436949999254</v>
          </cell>
          <cell r="G1981">
            <v>63130.436949999254</v>
          </cell>
          <cell r="H1981">
            <v>0.94265385619709352</v>
          </cell>
          <cell r="I1981">
            <v>48.541967853566462</v>
          </cell>
          <cell r="J1981">
            <v>9115435.2105200011</v>
          </cell>
          <cell r="K1981">
            <v>0.53466468765664599</v>
          </cell>
          <cell r="L1981">
            <v>94.568820098985128</v>
          </cell>
          <cell r="M1981">
            <v>16982638.185154002</v>
          </cell>
          <cell r="N1981">
            <v>0.57859536458270111</v>
          </cell>
          <cell r="O1981">
            <v>93.619749747204068</v>
          </cell>
          <cell r="P1981"/>
          <cell r="Q1981">
            <v>66970.963450659998</v>
          </cell>
        </row>
        <row r="1982">
          <cell r="D1982">
            <v>41062</v>
          </cell>
          <cell r="E1982" t="str">
            <v/>
          </cell>
          <cell r="F1982">
            <v>62947.512530001113</v>
          </cell>
          <cell r="G1982">
            <v>126077.94948000036</v>
          </cell>
          <cell r="H1982">
            <v>0.94128815671650501</v>
          </cell>
          <cell r="I1982">
            <v>48.707829286256924</v>
          </cell>
          <cell r="J1982">
            <v>9178382.723050002</v>
          </cell>
          <cell r="K1982">
            <v>0.53625038152832549</v>
          </cell>
          <cell r="L1982">
            <v>94.479583063739966</v>
          </cell>
          <cell r="M1982">
            <v>16978930.482820008</v>
          </cell>
          <cell r="N1982">
            <v>0.57847375198756235</v>
          </cell>
          <cell r="O1982">
            <v>93.627497497125105</v>
          </cell>
          <cell r="P1982"/>
          <cell r="Q1982">
            <v>66970.963450659998</v>
          </cell>
        </row>
        <row r="1983">
          <cell r="D1983">
            <v>41063</v>
          </cell>
          <cell r="E1983" t="str">
            <v/>
          </cell>
          <cell r="F1983">
            <v>62088.980341998809</v>
          </cell>
          <cell r="G1983">
            <v>188166.92982199916</v>
          </cell>
          <cell r="H1983">
            <v>0.93655976723220125</v>
          </cell>
          <cell r="I1983">
            <v>49.284102614497584</v>
          </cell>
          <cell r="J1983">
            <v>9240471.7033920009</v>
          </cell>
          <cell r="K1983">
            <v>0.53777375019197071</v>
          </cell>
          <cell r="L1983">
            <v>94.393019434659124</v>
          </cell>
          <cell r="M1983">
            <v>16986997.706836004</v>
          </cell>
          <cell r="N1983">
            <v>0.5787533135216818</v>
          </cell>
          <cell r="O1983">
            <v>93.609678564319609</v>
          </cell>
          <cell r="P1983"/>
          <cell r="Q1983">
            <v>66970.963450659998</v>
          </cell>
        </row>
        <row r="1984">
          <cell r="D1984">
            <v>41064</v>
          </cell>
          <cell r="E1984" t="str">
            <v/>
          </cell>
          <cell r="F1984">
            <v>52948.552896000088</v>
          </cell>
          <cell r="G1984">
            <v>241115.48271799926</v>
          </cell>
          <cell r="H1984">
            <v>0.90007471258658989</v>
          </cell>
          <cell r="I1984">
            <v>53.826649393011458</v>
          </cell>
          <cell r="J1984">
            <v>9293420.2562880013</v>
          </cell>
          <cell r="K1984">
            <v>0.53875540398897848</v>
          </cell>
          <cell r="L1984">
            <v>94.336804962375851</v>
          </cell>
          <cell r="M1984">
            <v>16977306.578076005</v>
          </cell>
          <cell r="N1984">
            <v>0.57842784101525335</v>
          </cell>
          <cell r="O1984">
            <v>93.630420933331237</v>
          </cell>
          <cell r="P1984"/>
          <cell r="Q1984">
            <v>66970.963450659998</v>
          </cell>
        </row>
        <row r="1985">
          <cell r="D1985">
            <v>41065</v>
          </cell>
          <cell r="E1985" t="str">
            <v/>
          </cell>
          <cell r="F1985">
            <v>50231.583659999487</v>
          </cell>
          <cell r="G1985">
            <v>291347.06637799874</v>
          </cell>
          <cell r="H1985">
            <v>0.87006980747005369</v>
          </cell>
          <cell r="I1985">
            <v>57.665723117461518</v>
          </cell>
          <cell r="J1985">
            <v>9343651.8399480004</v>
          </cell>
          <cell r="K1985">
            <v>0.53957256668825315</v>
          </cell>
          <cell r="L1985">
            <v>94.289751118922666</v>
          </cell>
          <cell r="M1985">
            <v>16965397.206510007</v>
          </cell>
          <cell r="N1985">
            <v>0.57802678562511589</v>
          </cell>
          <cell r="O1985">
            <v>93.655924106207408</v>
          </cell>
          <cell r="P1985"/>
          <cell r="Q1985">
            <v>66970.963450659998</v>
          </cell>
        </row>
        <row r="1986">
          <cell r="D1986">
            <v>41066</v>
          </cell>
          <cell r="E1986" t="str">
            <v/>
          </cell>
          <cell r="F1986">
            <v>62153.964740001153</v>
          </cell>
          <cell r="G1986">
            <v>353501.03111799987</v>
          </cell>
          <cell r="H1986">
            <v>0.87973706042131039</v>
          </cell>
          <cell r="I1986">
            <v>56.420707930344548</v>
          </cell>
          <cell r="J1986">
            <v>9405805.8046880011</v>
          </cell>
          <cell r="K1986">
            <v>0.54106926847658687</v>
          </cell>
          <cell r="L1986">
            <v>94.202957875301749</v>
          </cell>
          <cell r="M1986">
            <v>16967744.935622007</v>
          </cell>
          <cell r="N1986">
            <v>0.57811148027622372</v>
          </cell>
          <cell r="O1986">
            <v>93.650543518790357</v>
          </cell>
          <cell r="P1986"/>
          <cell r="Q1986">
            <v>66970.963450659998</v>
          </cell>
        </row>
        <row r="1987">
          <cell r="D1987">
            <v>41067</v>
          </cell>
          <cell r="E1987" t="str">
            <v/>
          </cell>
          <cell r="F1987">
            <v>48003.761575999728</v>
          </cell>
          <cell r="G1987">
            <v>401504.7926939996</v>
          </cell>
          <cell r="H1987">
            <v>0.85645815100109579</v>
          </cell>
          <cell r="I1987">
            <v>59.428911465412341</v>
          </cell>
          <cell r="J1987">
            <v>9453809.5662640017</v>
          </cell>
          <cell r="K1987">
            <v>0.54174361541246074</v>
          </cell>
          <cell r="L1987">
            <v>94.163594744323589</v>
          </cell>
          <cell r="M1987">
            <v>16941442.066130005</v>
          </cell>
          <cell r="N1987">
            <v>0.57722000800284023</v>
          </cell>
          <cell r="O1987">
            <v>93.707039622884253</v>
          </cell>
          <cell r="P1987"/>
          <cell r="Q1987">
            <v>66970.963450659998</v>
          </cell>
        </row>
        <row r="1988">
          <cell r="D1988">
            <v>41068</v>
          </cell>
          <cell r="E1988" t="str">
            <v/>
          </cell>
          <cell r="F1988">
            <v>57832.784870000367</v>
          </cell>
          <cell r="G1988">
            <v>459337.57756399998</v>
          </cell>
          <cell r="H1988">
            <v>0.85734464963762069</v>
          </cell>
          <cell r="I1988">
            <v>59.313771743970968</v>
          </cell>
          <cell r="J1988">
            <v>9511642.3511340022</v>
          </cell>
          <cell r="K1988">
            <v>0.54297389787298456</v>
          </cell>
          <cell r="L1988">
            <v>94.091367517268267</v>
          </cell>
          <cell r="M1988">
            <v>16930144.875962008</v>
          </cell>
          <cell r="N1988">
            <v>0.57683979108484729</v>
          </cell>
          <cell r="O1988">
            <v>93.731042383575172</v>
          </cell>
          <cell r="P1988"/>
          <cell r="Q1988">
            <v>66970.963450659998</v>
          </cell>
        </row>
        <row r="1989">
          <cell r="D1989">
            <v>41069</v>
          </cell>
          <cell r="E1989" t="str">
            <v/>
          </cell>
          <cell r="F1989">
            <v>47434.439579999103</v>
          </cell>
          <cell r="G1989">
            <v>506772.01714399911</v>
          </cell>
          <cell r="H1989">
            <v>0.84078231824114324</v>
          </cell>
          <cell r="I1989">
            <v>61.470219128596327</v>
          </cell>
          <cell r="J1989">
            <v>9559076.7907140013</v>
          </cell>
          <cell r="K1989">
            <v>0.54360347848144597</v>
          </cell>
          <cell r="L1989">
            <v>94.05419987232392</v>
          </cell>
          <cell r="M1989">
            <v>16906134.026508011</v>
          </cell>
          <cell r="N1989">
            <v>0.57602638773508552</v>
          </cell>
          <cell r="O1989">
            <v>93.782204929500907</v>
          </cell>
          <cell r="P1989"/>
          <cell r="Q1989">
            <v>66970.963450659998</v>
          </cell>
        </row>
        <row r="1990">
          <cell r="D1990">
            <v>41070</v>
          </cell>
          <cell r="E1990" t="str">
            <v/>
          </cell>
          <cell r="F1990">
            <v>56062.648534000386</v>
          </cell>
          <cell r="G1990">
            <v>562834.6656779995</v>
          </cell>
          <cell r="H1990">
            <v>0.84041596040746935</v>
          </cell>
          <cell r="I1990">
            <v>61.518022635525313</v>
          </cell>
          <cell r="J1990">
            <v>9615139.4392480012</v>
          </cell>
          <cell r="K1990">
            <v>0.54471708726138124</v>
          </cell>
          <cell r="L1990">
            <v>93.988115315538906</v>
          </cell>
          <cell r="M1990">
            <v>16895464.41557201</v>
          </cell>
          <cell r="N1990">
            <v>0.57566753798757786</v>
          </cell>
          <cell r="O1990">
            <v>93.804695375141435</v>
          </cell>
          <cell r="P1990"/>
          <cell r="Q1990">
            <v>66970.963450659998</v>
          </cell>
        </row>
        <row r="1991">
          <cell r="D1991">
            <v>41071</v>
          </cell>
          <cell r="E1991" t="str">
            <v/>
          </cell>
          <cell r="F1991">
            <v>48189.293217999737</v>
          </cell>
          <cell r="G1991">
            <v>611023.95889599924</v>
          </cell>
          <cell r="H1991">
            <v>0.82942860255897366</v>
          </cell>
          <cell r="I1991">
            <v>62.95290208139749</v>
          </cell>
          <cell r="J1991">
            <v>9663328.7324660011</v>
          </cell>
          <cell r="K1991">
            <v>0.54537792223443138</v>
          </cell>
          <cell r="L1991">
            <v>93.94869298818908</v>
          </cell>
          <cell r="M1991">
            <v>16880950.59447201</v>
          </cell>
          <cell r="N1991">
            <v>0.57517770020338566</v>
          </cell>
          <cell r="O1991">
            <v>93.8353153124947</v>
          </cell>
          <cell r="P1991"/>
          <cell r="Q1991">
            <v>66970.963450659998</v>
          </cell>
        </row>
        <row r="1992">
          <cell r="D1992">
            <v>41072</v>
          </cell>
          <cell r="E1992" t="str">
            <v/>
          </cell>
          <cell r="F1992">
            <v>39784.13012799999</v>
          </cell>
          <cell r="G1992">
            <v>650808.08902399917</v>
          </cell>
          <cell r="H1992">
            <v>0.80981375545870427</v>
          </cell>
          <cell r="I1992">
            <v>65.51552387459094</v>
          </cell>
          <cell r="J1992">
            <v>9703112.862594001</v>
          </cell>
          <cell r="K1992">
            <v>0.545561197022575</v>
          </cell>
          <cell r="L1992">
            <v>93.937732416855539</v>
          </cell>
          <cell r="M1992">
            <v>16846582.257986009</v>
          </cell>
          <cell r="N1992">
            <v>0.57401135418583771</v>
          </cell>
          <cell r="O1992">
            <v>93.907852267424801</v>
          </cell>
          <cell r="P1992"/>
          <cell r="Q1992">
            <v>66970.963450659998</v>
          </cell>
        </row>
        <row r="1993">
          <cell r="D1993">
            <v>41073</v>
          </cell>
          <cell r="E1993" t="str">
            <v/>
          </cell>
          <cell r="F1993">
            <v>39985.953204000762</v>
          </cell>
          <cell r="G1993">
            <v>690794.04222799989</v>
          </cell>
          <cell r="H1993">
            <v>0.79344839181619997</v>
          </cell>
          <cell r="I1993">
            <v>67.647186530203058</v>
          </cell>
          <cell r="J1993">
            <v>9743098.8157980014</v>
          </cell>
          <cell r="K1993">
            <v>0.54575440176807444</v>
          </cell>
          <cell r="L1993">
            <v>93.926165180781211</v>
          </cell>
          <cell r="M1993">
            <v>16830177.576528013</v>
          </cell>
          <cell r="N1993">
            <v>0.57345706738891244</v>
          </cell>
          <cell r="O1993">
            <v>93.942140743336893</v>
          </cell>
          <cell r="P1993"/>
          <cell r="Q1993">
            <v>66970.963450659998</v>
          </cell>
        </row>
        <row r="1994">
          <cell r="D1994">
            <v>41074</v>
          </cell>
          <cell r="E1994" t="str">
            <v/>
          </cell>
          <cell r="F1994">
            <v>37512.891775999953</v>
          </cell>
          <cell r="G1994">
            <v>728306.93400399981</v>
          </cell>
          <cell r="H1994">
            <v>0.77678326810625986</v>
          </cell>
          <cell r="I1994">
            <v>69.803680813396596</v>
          </cell>
          <cell r="J1994">
            <v>9780611.7075740006</v>
          </cell>
          <cell r="K1994">
            <v>0.54580815290146578</v>
          </cell>
          <cell r="L1994">
            <v>93.922944743235348</v>
          </cell>
          <cell r="M1994">
            <v>16810176.139902011</v>
          </cell>
          <cell r="N1994">
            <v>0.57278021781343424</v>
          </cell>
          <cell r="O1994">
            <v>93.983850698883288</v>
          </cell>
          <cell r="P1994"/>
          <cell r="Q1994">
            <v>66970.963450659998</v>
          </cell>
        </row>
        <row r="1995">
          <cell r="D1995">
            <v>41075</v>
          </cell>
          <cell r="E1995" t="str">
            <v/>
          </cell>
          <cell r="F1995">
            <v>37406.758962000386</v>
          </cell>
          <cell r="G1995">
            <v>765713.69296600018</v>
          </cell>
          <cell r="H1995">
            <v>0.76223451031394118</v>
          </cell>
          <cell r="I1995">
            <v>71.668194376626715</v>
          </cell>
          <cell r="J1995">
            <v>9818018.4665360004</v>
          </cell>
          <cell r="K1995">
            <v>0.54585560305921743</v>
          </cell>
          <cell r="L1995">
            <v>93.920100975547058</v>
          </cell>
          <cell r="M1995">
            <v>16790338.66089401</v>
          </cell>
          <cell r="N1995">
            <v>0.57210894386157984</v>
          </cell>
          <cell r="O1995">
            <v>94.025042985217993</v>
          </cell>
          <cell r="P1995"/>
          <cell r="Q1995">
            <v>66970.963450659998</v>
          </cell>
        </row>
        <row r="1996">
          <cell r="D1996">
            <v>41076</v>
          </cell>
          <cell r="E1996" t="str">
            <v/>
          </cell>
          <cell r="F1996">
            <v>33916.444719999716</v>
          </cell>
          <cell r="G1996">
            <v>799630.13768599986</v>
          </cell>
          <cell r="H1996">
            <v>0.74624704544074272</v>
          </cell>
          <cell r="I1996">
            <v>73.690569526099324</v>
          </cell>
          <cell r="J1996">
            <v>9851934.9112560004</v>
          </cell>
          <cell r="K1996">
            <v>0.54570936888073907</v>
          </cell>
          <cell r="L1996">
            <v>93.928862490992543</v>
          </cell>
          <cell r="M1996">
            <v>16770486.74403001</v>
          </cell>
          <cell r="N1996">
            <v>0.57143716702635983</v>
          </cell>
          <cell r="O1996">
            <v>94.066092610132017</v>
          </cell>
          <cell r="P1996"/>
          <cell r="Q1996">
            <v>66970.963450659998</v>
          </cell>
        </row>
        <row r="1997">
          <cell r="D1997">
            <v>41077</v>
          </cell>
          <cell r="E1997" t="str">
            <v/>
          </cell>
          <cell r="F1997">
            <v>54520.406870000312</v>
          </cell>
          <cell r="G1997">
            <v>854150.54455600015</v>
          </cell>
          <cell r="H1997">
            <v>0.7502378208547269</v>
          </cell>
          <cell r="I1997">
            <v>73.188741432439883</v>
          </cell>
          <cell r="J1997">
            <v>9906455.3181260005</v>
          </cell>
          <cell r="K1997">
            <v>0.54670127343701491</v>
          </cell>
          <cell r="L1997">
            <v>93.869285492791505</v>
          </cell>
          <cell r="M1997">
            <v>16776318.387634011</v>
          </cell>
          <cell r="N1997">
            <v>0.571640527407694</v>
          </cell>
          <cell r="O1997">
            <v>94.053684379855596</v>
          </cell>
          <cell r="P1997"/>
          <cell r="Q1997">
            <v>66970.963450659998</v>
          </cell>
        </row>
        <row r="1998">
          <cell r="D1998">
            <v>41078</v>
          </cell>
          <cell r="E1998" t="str">
            <v/>
          </cell>
          <cell r="F1998">
            <v>21197.176865998765</v>
          </cell>
          <cell r="G1998">
            <v>875347.72142199893</v>
          </cell>
          <cell r="H1998">
            <v>0.72614199441399219</v>
          </cell>
          <cell r="I1998">
            <v>76.182912212192704</v>
          </cell>
          <cell r="J1998">
            <v>9927652.4949919991</v>
          </cell>
          <cell r="K1998">
            <v>0.545853656739682</v>
          </cell>
          <cell r="L1998">
            <v>93.920217637348017</v>
          </cell>
          <cell r="M1998">
            <v>16745189.604168009</v>
          </cell>
          <cell r="N1998">
            <v>0.57058448188262834</v>
          </cell>
          <cell r="O1998">
            <v>94.11794688475257</v>
          </cell>
          <cell r="P1998"/>
          <cell r="Q1998">
            <v>66970.963450659998</v>
          </cell>
        </row>
        <row r="1999">
          <cell r="D1999">
            <v>41079</v>
          </cell>
          <cell r="E1999" t="str">
            <v/>
          </cell>
          <cell r="F1999">
            <v>41779.713444000212</v>
          </cell>
          <cell r="G1999">
            <v>917127.43486599915</v>
          </cell>
          <cell r="H1999">
            <v>0.72075810927387252</v>
          </cell>
          <cell r="I1999">
            <v>76.838908548485136</v>
          </cell>
          <cell r="J1999">
            <v>9969432.2084359992</v>
          </cell>
          <cell r="K1999">
            <v>0.54613980034128373</v>
          </cell>
          <cell r="L1999">
            <v>93.903051952525516</v>
          </cell>
          <cell r="M1999">
            <v>16745393.193084007</v>
          </cell>
          <cell r="N1999">
            <v>0.57059606374890925</v>
          </cell>
          <cell r="O1999">
            <v>94.117244430405748</v>
          </cell>
          <cell r="P1999"/>
          <cell r="Q1999">
            <v>66970.963450659998</v>
          </cell>
        </row>
        <row r="2000">
          <cell r="D2000">
            <v>41080</v>
          </cell>
          <cell r="E2000" t="str">
            <v/>
          </cell>
          <cell r="F2000">
            <v>62124.950480000945</v>
          </cell>
          <cell r="G2000">
            <v>979252.38534600008</v>
          </cell>
          <cell r="H2000">
            <v>0.73110220824839389</v>
          </cell>
          <cell r="I2000">
            <v>75.57402116272344</v>
          </cell>
          <cell r="J2000">
            <v>10031557.158916</v>
          </cell>
          <cell r="K2000">
            <v>0.54753431926207707</v>
          </cell>
          <cell r="L2000">
            <v>93.818982312598408</v>
          </cell>
          <cell r="M2000">
            <v>16776396.80693201</v>
          </cell>
          <cell r="N2000">
            <v>0.57165715929352801</v>
          </cell>
          <cell r="O2000">
            <v>94.052668865685135</v>
          </cell>
          <cell r="P2000"/>
          <cell r="Q2000">
            <v>66970.963450659998</v>
          </cell>
        </row>
        <row r="2001">
          <cell r="D2001">
            <v>41081</v>
          </cell>
          <cell r="E2001" t="str">
            <v/>
          </cell>
          <cell r="F2001">
            <v>50006.981941998929</v>
          </cell>
          <cell r="G2001">
            <v>1029259.367287999</v>
          </cell>
          <cell r="H2001">
            <v>0.73184479209929942</v>
          </cell>
          <cell r="I2001">
            <v>75.482507359488295</v>
          </cell>
          <cell r="J2001">
            <v>10081564.140857998</v>
          </cell>
          <cell r="K2001">
            <v>0.54825967615110305</v>
          </cell>
          <cell r="L2001">
            <v>93.774982841770864</v>
          </cell>
          <cell r="M2001">
            <v>16792299.383046009</v>
          </cell>
          <cell r="N2001">
            <v>0.572203698769289</v>
          </cell>
          <cell r="O2001">
            <v>94.019238919451482</v>
          </cell>
          <cell r="P2001"/>
          <cell r="Q2001">
            <v>66970.963450659998</v>
          </cell>
        </row>
        <row r="2002">
          <cell r="D2002">
            <v>41082</v>
          </cell>
          <cell r="E2002" t="str">
            <v/>
          </cell>
          <cell r="F2002">
            <v>32486.209790000961</v>
          </cell>
          <cell r="G2002">
            <v>1061745.5770779999</v>
          </cell>
          <cell r="H2002">
            <v>0.72062816641439442</v>
          </cell>
          <cell r="I2002">
            <v>76.85467591395448</v>
          </cell>
          <cell r="J2002">
            <v>10114050.350647999</v>
          </cell>
          <cell r="K2002">
            <v>0.54803040459812535</v>
          </cell>
          <cell r="L2002">
            <v>93.788910265560034</v>
          </cell>
          <cell r="M2002">
            <v>16788482.928644009</v>
          </cell>
          <cell r="N2002">
            <v>0.57207830854847941</v>
          </cell>
          <cell r="O2002">
            <v>94.026918765291299</v>
          </cell>
          <cell r="P2002"/>
          <cell r="Q2002">
            <v>66970.963450659998</v>
          </cell>
        </row>
        <row r="2003">
          <cell r="D2003">
            <v>41083</v>
          </cell>
          <cell r="E2003" t="str">
            <v/>
          </cell>
          <cell r="F2003">
            <v>46791.186211998385</v>
          </cell>
          <cell r="G2003">
            <v>1108536.7632899983</v>
          </cell>
          <cell r="H2003">
            <v>0.71967384213211627</v>
          </cell>
          <cell r="I2003">
            <v>76.970377715382469</v>
          </cell>
          <cell r="J2003">
            <v>10160841.536859997</v>
          </cell>
          <cell r="K2003">
            <v>0.5485751043878444</v>
          </cell>
          <cell r="L2003">
            <v>93.755791460598886</v>
          </cell>
          <cell r="M2003">
            <v>16795359.462348007</v>
          </cell>
          <cell r="N2003">
            <v>0.57231728967073303</v>
          </cell>
          <cell r="O2003">
            <v>94.01227653221305</v>
          </cell>
          <cell r="P2003"/>
          <cell r="Q2003">
            <v>66970.963450659998</v>
          </cell>
        </row>
        <row r="2004">
          <cell r="D2004">
            <v>41084</v>
          </cell>
          <cell r="E2004" t="str">
            <v/>
          </cell>
          <cell r="F2004">
            <v>45768.019800000227</v>
          </cell>
          <cell r="G2004">
            <v>1154304.7830899984</v>
          </cell>
          <cell r="H2004">
            <v>0.71816247147443346</v>
          </cell>
          <cell r="I2004">
            <v>77.153264466298836</v>
          </cell>
          <cell r="J2004">
            <v>10206609.556659997</v>
          </cell>
          <cell r="K2004">
            <v>0.54906083855709742</v>
          </cell>
          <cell r="L2004">
            <v>93.726169769578021</v>
          </cell>
          <cell r="M2004">
            <v>16801988.913304009</v>
          </cell>
          <cell r="N2004">
            <v>0.57254785504383687</v>
          </cell>
          <cell r="O2004">
            <v>93.998129104636703</v>
          </cell>
          <cell r="P2004"/>
          <cell r="Q2004">
            <v>66970.963450659998</v>
          </cell>
        </row>
        <row r="2005">
          <cell r="D2005">
            <v>41085</v>
          </cell>
          <cell r="E2005" t="str">
            <v/>
          </cell>
          <cell r="F2005">
            <v>25603.761978001359</v>
          </cell>
          <cell r="G2005">
            <v>1179908.5450679997</v>
          </cell>
          <cell r="H2005">
            <v>0.70472842812678504</v>
          </cell>
          <cell r="I2005">
            <v>78.758959960820022</v>
          </cell>
          <cell r="J2005">
            <v>10232213.318637999</v>
          </cell>
          <cell r="K2005">
            <v>0.54846225040771601</v>
          </cell>
          <cell r="L2005">
            <v>93.762661781562059</v>
          </cell>
          <cell r="M2005">
            <v>16794808.087038007</v>
          </cell>
          <cell r="N2005">
            <v>0.57230781863656677</v>
          </cell>
          <cell r="O2005">
            <v>94.012857234987351</v>
          </cell>
          <cell r="P2005"/>
          <cell r="Q2005">
            <v>66970.963450659998</v>
          </cell>
        </row>
        <row r="2006">
          <cell r="D2006">
            <v>41086</v>
          </cell>
          <cell r="E2006" t="str">
            <v/>
          </cell>
          <cell r="F2006">
            <v>30120.179171999316</v>
          </cell>
          <cell r="G2006">
            <v>1210028.724239999</v>
          </cell>
          <cell r="H2006">
            <v>0.69492155882168949</v>
          </cell>
          <cell r="I2006">
            <v>79.906739590409998</v>
          </cell>
          <cell r="J2006">
            <v>10262333.497809999</v>
          </cell>
          <cell r="K2006">
            <v>0.54810916537779242</v>
          </cell>
          <cell r="L2006">
            <v>93.784127918005638</v>
          </cell>
          <cell r="M2006">
            <v>16786933.281310007</v>
          </cell>
          <cell r="N2006">
            <v>0.57204412975655927</v>
          </cell>
          <cell r="O2006">
            <v>94.029011084196526</v>
          </cell>
          <cell r="P2006"/>
          <cell r="Q2006">
            <v>66970.963450659998</v>
          </cell>
        </row>
        <row r="2007">
          <cell r="D2007">
            <v>41087</v>
          </cell>
          <cell r="E2007" t="str">
            <v/>
          </cell>
          <cell r="F2007">
            <v>17586.504294000253</v>
          </cell>
          <cell r="G2007">
            <v>1227615.2285339993</v>
          </cell>
          <cell r="H2007">
            <v>0.67890961013188678</v>
          </cell>
          <cell r="I2007">
            <v>81.73152235592174</v>
          </cell>
          <cell r="J2007">
            <v>10279920.002103999</v>
          </cell>
          <cell r="K2007">
            <v>0.54709156211951315</v>
          </cell>
          <cell r="L2007">
            <v>93.845748478827545</v>
          </cell>
          <cell r="M2007">
            <v>16789232.199506007</v>
          </cell>
          <cell r="N2007">
            <v>0.5721271268529905</v>
          </cell>
          <cell r="O2007">
            <v>94.023929481893362</v>
          </cell>
          <cell r="P2007"/>
          <cell r="Q2007">
            <v>66970.963450659998</v>
          </cell>
        </row>
        <row r="2008">
          <cell r="D2008">
            <v>41088</v>
          </cell>
          <cell r="E2008" t="str">
            <v/>
          </cell>
          <cell r="F2008">
            <v>35308.581712000247</v>
          </cell>
          <cell r="G2008">
            <v>1262923.8102459996</v>
          </cell>
          <cell r="H2008">
            <v>0.67349220424057499</v>
          </cell>
          <cell r="I2008">
            <v>82.333992248781328</v>
          </cell>
          <cell r="J2008">
            <v>10315228.583815999</v>
          </cell>
          <cell r="K2008">
            <v>0.54702099626189726</v>
          </cell>
          <cell r="L2008">
            <v>93.850008044622186</v>
          </cell>
          <cell r="M2008">
            <v>16800139.309622008</v>
          </cell>
          <cell r="N2008">
            <v>0.57250346928125329</v>
          </cell>
          <cell r="O2008">
            <v>94.00085419223835</v>
          </cell>
          <cell r="P2008"/>
          <cell r="Q2008">
            <v>66970.963450659998</v>
          </cell>
        </row>
        <row r="2009">
          <cell r="D2009">
            <v>41089</v>
          </cell>
          <cell r="E2009" t="str">
            <v/>
          </cell>
          <cell r="F2009">
            <v>32854.895891999164</v>
          </cell>
          <cell r="G2009">
            <v>1295778.7061379987</v>
          </cell>
          <cell r="H2009">
            <v>0.66718503135325313</v>
          </cell>
          <cell r="I2009">
            <v>83.025307020737742</v>
          </cell>
          <cell r="J2009">
            <v>10348083.479707999</v>
          </cell>
          <cell r="K2009">
            <v>0.54682127033378336</v>
          </cell>
          <cell r="L2009">
            <v>93.862054590655575</v>
          </cell>
          <cell r="M2009">
            <v>16807295.53398801</v>
          </cell>
          <cell r="N2009">
            <v>0.57275199671911703</v>
          </cell>
          <cell r="O2009">
            <v>93.985585958525292</v>
          </cell>
          <cell r="P2009"/>
          <cell r="Q2009">
            <v>66970.963450659998</v>
          </cell>
        </row>
        <row r="2010">
          <cell r="D2010">
            <v>41090</v>
          </cell>
          <cell r="E2010" t="str">
            <v>*</v>
          </cell>
          <cell r="F2010">
            <v>22884.467638000384</v>
          </cell>
          <cell r="G2010">
            <v>1318663.1737759991</v>
          </cell>
          <cell r="H2010">
            <v>0.65633577390969211</v>
          </cell>
          <cell r="I2010">
            <v>84.187835904803578</v>
          </cell>
          <cell r="J2010">
            <v>10370967.947346</v>
          </cell>
          <cell r="K2010">
            <v>0.54609794608933337</v>
          </cell>
          <cell r="L2010">
            <v>93.905564579867843</v>
          </cell>
          <cell r="M2010">
            <v>16794147.87823401</v>
          </cell>
          <cell r="N2010">
            <v>0.57230861542502143</v>
          </cell>
          <cell r="O2010">
            <v>94.012808382383952</v>
          </cell>
          <cell r="P2010"/>
          <cell r="Q2010">
            <v>66970.963450659998</v>
          </cell>
        </row>
        <row r="2011">
          <cell r="D2011">
            <v>41091</v>
          </cell>
          <cell r="E2011" t="str">
            <v/>
          </cell>
          <cell r="F2011">
            <v>36486.893348000827</v>
          </cell>
          <cell r="G2011">
            <v>36486.893348000827</v>
          </cell>
          <cell r="H2011">
            <v>1.2582602354551307</v>
          </cell>
          <cell r="I2011">
            <v>9.5204078976052422</v>
          </cell>
          <cell r="J2011">
            <v>10407454.840694001</v>
          </cell>
          <cell r="K2011">
            <v>0.5471837065199403</v>
          </cell>
          <cell r="L2011">
            <v>94.17245269492085</v>
          </cell>
          <cell r="M2011">
            <v>16823047.953544009</v>
          </cell>
          <cell r="N2011">
            <v>0.57329678135249107</v>
          </cell>
          <cell r="O2011">
            <v>93.796156704995042</v>
          </cell>
          <cell r="P2011"/>
          <cell r="Q2011">
            <v>28997.891151509688</v>
          </cell>
        </row>
        <row r="2012">
          <cell r="D2012">
            <v>41092</v>
          </cell>
          <cell r="E2012" t="str">
            <v/>
          </cell>
          <cell r="F2012">
            <v>14078.081475998746</v>
          </cell>
          <cell r="G2012">
            <v>50564.974823999575</v>
          </cell>
          <cell r="H2012">
            <v>0.8718733124385678</v>
          </cell>
          <cell r="I2012">
            <v>43.239238862006204</v>
          </cell>
          <cell r="J2012">
            <v>10421532.92217</v>
          </cell>
          <cell r="K2012">
            <v>0.54708978617119397</v>
          </cell>
          <cell r="L2012">
            <v>94.178028550755272</v>
          </cell>
          <cell r="M2012">
            <v>16798467.727474008</v>
          </cell>
          <cell r="N2012">
            <v>0.5724624434283595</v>
          </cell>
          <cell r="O2012">
            <v>93.84809647476763</v>
          </cell>
          <cell r="P2012"/>
          <cell r="Q2012">
            <v>28997.891151509688</v>
          </cell>
        </row>
        <row r="2013">
          <cell r="D2013">
            <v>41093</v>
          </cell>
          <cell r="E2013" t="str">
            <v/>
          </cell>
          <cell r="F2013">
            <v>18611.293135999545</v>
          </cell>
          <cell r="G2013">
            <v>69176.267959999124</v>
          </cell>
          <cell r="H2013">
            <v>0.79518734194110141</v>
          </cell>
          <cell r="I2013">
            <v>54.601153318303155</v>
          </cell>
          <cell r="J2013">
            <v>10440144.215305999</v>
          </cell>
          <cell r="K2013">
            <v>0.54723376553044456</v>
          </cell>
          <cell r="L2013">
            <v>94.169479473548719</v>
          </cell>
          <cell r="M2013">
            <v>16784338.403896008</v>
          </cell>
          <cell r="N2013">
            <v>0.57198424642424184</v>
          </cell>
          <cell r="O2013">
            <v>93.87774594626994</v>
          </cell>
          <cell r="P2013"/>
          <cell r="Q2013">
            <v>28997.891151509688</v>
          </cell>
        </row>
        <row r="2014">
          <cell r="D2014">
            <v>41094</v>
          </cell>
          <cell r="E2014" t="str">
            <v/>
          </cell>
          <cell r="F2014">
            <v>15553.371232001384</v>
          </cell>
          <cell r="G2014">
            <v>84729.639192000512</v>
          </cell>
          <cell r="H2014">
            <v>0.73048104385678159</v>
          </cell>
          <cell r="I2014">
            <v>64.770661239023525</v>
          </cell>
          <cell r="J2014">
            <v>10455697.586538</v>
          </cell>
          <cell r="K2014">
            <v>0.54721726616297683</v>
          </cell>
          <cell r="L2014">
            <v>94.170459543982105</v>
          </cell>
          <cell r="M2014">
            <v>16780080.626308009</v>
          </cell>
          <cell r="N2014">
            <v>0.57184245282893087</v>
          </cell>
          <cell r="O2014">
            <v>93.886520775369235</v>
          </cell>
          <cell r="P2014"/>
          <cell r="Q2014">
            <v>28997.891151509688</v>
          </cell>
        </row>
        <row r="2015">
          <cell r="D2015">
            <v>41095</v>
          </cell>
          <cell r="E2015" t="str">
            <v/>
          </cell>
          <cell r="F2015">
            <v>25726.33101799963</v>
          </cell>
          <cell r="G2015">
            <v>110455.97021000015</v>
          </cell>
          <cell r="H2015">
            <v>0.76182071056742739</v>
          </cell>
          <cell r="I2015">
            <v>59.820216358046139</v>
          </cell>
          <cell r="J2015">
            <v>10481423.917555999</v>
          </cell>
          <cell r="K2015">
            <v>0.54773242968274705</v>
          </cell>
          <cell r="L2015">
            <v>94.139811459984969</v>
          </cell>
          <cell r="M2015">
            <v>16773832.133434007</v>
          </cell>
          <cell r="N2015">
            <v>0.57163281631805518</v>
          </cell>
          <cell r="O2015">
            <v>93.899479997265018</v>
          </cell>
          <cell r="P2015"/>
          <cell r="Q2015">
            <v>28997.891151509688</v>
          </cell>
        </row>
        <row r="2016">
          <cell r="D2016">
            <v>41096</v>
          </cell>
          <cell r="E2016" t="str">
            <v/>
          </cell>
          <cell r="F2016">
            <v>32019.457897998967</v>
          </cell>
          <cell r="G2016">
            <v>142475.42810799912</v>
          </cell>
          <cell r="H2016">
            <v>0.81888384781492152</v>
          </cell>
          <cell r="I2016">
            <v>50.973734831159703</v>
          </cell>
          <cell r="J2016">
            <v>10513443.375453997</v>
          </cell>
          <cell r="K2016">
            <v>0.5485743993922374</v>
          </cell>
          <cell r="L2016">
            <v>94.089511432117732</v>
          </cell>
          <cell r="M2016">
            <v>16781021.469394006</v>
          </cell>
          <cell r="N2016">
            <v>0.57188112570943517</v>
          </cell>
          <cell r="O2016">
            <v>93.88412828225178</v>
          </cell>
          <cell r="P2016"/>
          <cell r="Q2016">
            <v>28997.891151509688</v>
          </cell>
        </row>
        <row r="2017">
          <cell r="D2017">
            <v>41097</v>
          </cell>
          <cell r="E2017" t="str">
            <v/>
          </cell>
          <cell r="F2017">
            <v>31725.61771000085</v>
          </cell>
          <cell r="G2017">
            <v>174201.04581799998</v>
          </cell>
          <cell r="H2017">
            <v>0.85819563768484952</v>
          </cell>
          <cell r="I2017">
            <v>45.177095712903494</v>
          </cell>
          <cell r="J2017">
            <v>10545168.993163999</v>
          </cell>
          <cell r="K2017">
            <v>0.54939851610448398</v>
          </cell>
          <cell r="L2017">
            <v>94.040026075412555</v>
          </cell>
          <cell r="M2017">
            <v>16797089.661226004</v>
          </cell>
          <cell r="N2017">
            <v>0.57243202261679005</v>
          </cell>
          <cell r="O2017">
            <v>93.84998524001621</v>
          </cell>
          <cell r="P2017"/>
          <cell r="Q2017">
            <v>28997.891151509688</v>
          </cell>
        </row>
        <row r="2018">
          <cell r="D2018">
            <v>41098</v>
          </cell>
          <cell r="E2018" t="str">
            <v/>
          </cell>
          <cell r="F2018">
            <v>33151.318833999627</v>
          </cell>
          <cell r="G2018">
            <v>207352.36465199961</v>
          </cell>
          <cell r="H2018">
            <v>0.89382519046218833</v>
          </cell>
          <cell r="I2018">
            <v>40.226111911860421</v>
          </cell>
          <cell r="J2018">
            <v>10578320.311997999</v>
          </cell>
          <cell r="K2018">
            <v>0.55029431279235597</v>
          </cell>
          <cell r="L2018">
            <v>93.985953933375185</v>
          </cell>
          <cell r="M2018">
            <v>16800696.116096009</v>
          </cell>
          <cell r="N2018">
            <v>0.57255823693295793</v>
          </cell>
          <cell r="O2018">
            <v>93.842146550952805</v>
          </cell>
          <cell r="P2018"/>
          <cell r="Q2018">
            <v>28997.891151509688</v>
          </cell>
        </row>
        <row r="2019">
          <cell r="D2019">
            <v>41099</v>
          </cell>
          <cell r="E2019" t="str">
            <v/>
          </cell>
          <cell r="F2019">
            <v>18980.429277999596</v>
          </cell>
          <cell r="G2019">
            <v>226332.7939299992</v>
          </cell>
          <cell r="H2019">
            <v>0.86723852031340209</v>
          </cell>
          <cell r="I2019">
            <v>43.890894112638314</v>
          </cell>
          <cell r="J2019">
            <v>10597300.741275998</v>
          </cell>
          <cell r="K2019">
            <v>0.55045133810873681</v>
          </cell>
          <cell r="L2019">
            <v>93.976445230693983</v>
          </cell>
          <cell r="M2019">
            <v>16798358.490378007</v>
          </cell>
          <cell r="N2019">
            <v>0.5724818806272336</v>
          </cell>
          <cell r="O2019">
            <v>93.846889474687089</v>
          </cell>
          <cell r="P2019"/>
          <cell r="Q2019">
            <v>28997.891151509688</v>
          </cell>
        </row>
        <row r="2020">
          <cell r="D2020">
            <v>41100</v>
          </cell>
          <cell r="E2020" t="str">
            <v/>
          </cell>
          <cell r="F2020">
            <v>10844.377966001601</v>
          </cell>
          <cell r="G2020">
            <v>237177.1718960008</v>
          </cell>
          <cell r="H2020">
            <v>0.81791179453976559</v>
          </cell>
          <cell r="I2020">
            <v>51.120818443785552</v>
          </cell>
          <cell r="J2020">
            <v>10608145.119241999</v>
          </cell>
          <cell r="K2020">
            <v>0.55018591904350633</v>
          </cell>
          <cell r="L2020">
            <v>93.992512462628525</v>
          </cell>
          <cell r="M2020">
            <v>16787457.262466006</v>
          </cell>
          <cell r="N2020">
            <v>0.57211367733821128</v>
          </cell>
          <cell r="O2020">
            <v>93.869729488611981</v>
          </cell>
          <cell r="P2020"/>
          <cell r="Q2020">
            <v>28997.891151509688</v>
          </cell>
        </row>
        <row r="2021">
          <cell r="D2021">
            <v>41101</v>
          </cell>
          <cell r="E2021" t="str">
            <v/>
          </cell>
          <cell r="F2021">
            <v>23628.381557998495</v>
          </cell>
          <cell r="G2021">
            <v>260805.55345399928</v>
          </cell>
          <cell r="H2021">
            <v>0.81763172517153948</v>
          </cell>
          <cell r="I2021">
            <v>51.163226078645309</v>
          </cell>
          <cell r="J2021">
            <v>10631773.500799999</v>
          </cell>
          <cell r="K2021">
            <v>0.55058333714190455</v>
          </cell>
          <cell r="L2021">
            <v>93.968445000914372</v>
          </cell>
          <cell r="M2021">
            <v>16801366.402992003</v>
          </cell>
          <cell r="N2021">
            <v>0.57259100780032435</v>
          </cell>
          <cell r="O2021">
            <v>93.840110285001671</v>
          </cell>
          <cell r="P2021"/>
          <cell r="Q2021">
            <v>28997.891151509688</v>
          </cell>
        </row>
        <row r="2022">
          <cell r="D2022">
            <v>41102</v>
          </cell>
          <cell r="E2022" t="str">
            <v/>
          </cell>
          <cell r="F2022">
            <v>12621.970092001549</v>
          </cell>
          <cell r="G2022">
            <v>273427.52354600083</v>
          </cell>
          <cell r="H2022">
            <v>0.78576841478282689</v>
          </cell>
          <cell r="I2022">
            <v>56.063925618372522</v>
          </cell>
          <cell r="J2022">
            <v>10644395.470892001</v>
          </cell>
          <cell r="K2022">
            <v>0.55041043352513364</v>
          </cell>
          <cell r="L2022">
            <v>93.978923088194847</v>
          </cell>
          <cell r="M2022">
            <v>16797375.738082007</v>
          </cell>
          <cell r="N2022">
            <v>0.57245831441543915</v>
          </cell>
          <cell r="O2022">
            <v>93.848352857317863</v>
          </cell>
          <cell r="P2022"/>
          <cell r="Q2022">
            <v>28997.891151509688</v>
          </cell>
        </row>
        <row r="2023">
          <cell r="D2023">
            <v>41103</v>
          </cell>
          <cell r="E2023" t="str">
            <v/>
          </cell>
          <cell r="F2023">
            <v>22196.196745998237</v>
          </cell>
          <cell r="G2023">
            <v>295623.72029199905</v>
          </cell>
          <cell r="H2023">
            <v>0.7842048257058758</v>
          </cell>
          <cell r="I2023">
            <v>56.307698495249667</v>
          </cell>
          <cell r="J2023">
            <v>10666591.667638</v>
          </cell>
          <cell r="K2023">
            <v>0.55073237956235221</v>
          </cell>
          <cell r="L2023">
            <v>93.959404116706722</v>
          </cell>
          <cell r="M2023">
            <v>16784610.596044008</v>
          </cell>
          <cell r="N2023">
            <v>0.57202658162934639</v>
          </cell>
          <cell r="O2023">
            <v>93.875124567362832</v>
          </cell>
          <cell r="P2023"/>
          <cell r="Q2023">
            <v>28997.891151509688</v>
          </cell>
        </row>
        <row r="2024">
          <cell r="D2024">
            <v>41104</v>
          </cell>
          <cell r="E2024" t="str">
            <v/>
          </cell>
          <cell r="F2024">
            <v>15461.457628000426</v>
          </cell>
          <cell r="G2024">
            <v>311085.17791999946</v>
          </cell>
          <cell r="H2024">
            <v>0.76627537276177715</v>
          </cell>
          <cell r="I2024">
            <v>59.118425564092128</v>
          </cell>
          <cell r="J2024">
            <v>10682053.125266001</v>
          </cell>
          <cell r="K2024">
            <v>0.55070615799752176</v>
          </cell>
          <cell r="L2024">
            <v>93.960995302568591</v>
          </cell>
          <cell r="M2024">
            <v>16770841.805624008</v>
          </cell>
          <cell r="N2024">
            <v>0.57156063889641939</v>
          </cell>
          <cell r="O2024">
            <v>93.903937956296161</v>
          </cell>
          <cell r="P2024"/>
          <cell r="Q2024">
            <v>28997.891151509688</v>
          </cell>
        </row>
        <row r="2025">
          <cell r="D2025">
            <v>41105</v>
          </cell>
          <cell r="E2025" t="str">
            <v/>
          </cell>
          <cell r="F2025">
            <v>19562.827744000348</v>
          </cell>
          <cell r="G2025">
            <v>330648.00566399982</v>
          </cell>
          <cell r="H2025">
            <v>0.76016563626739342</v>
          </cell>
          <cell r="I2025">
            <v>60.081208229908036</v>
          </cell>
          <cell r="J2025">
            <v>10701615.95301</v>
          </cell>
          <cell r="K2025">
            <v>0.55089114250112381</v>
          </cell>
          <cell r="L2025">
            <v>93.949764622401986</v>
          </cell>
          <cell r="M2025">
            <v>16763842.587296009</v>
          </cell>
          <cell r="N2025">
            <v>0.57132540330564319</v>
          </cell>
          <cell r="O2025">
            <v>93.918453249438343</v>
          </cell>
          <cell r="P2025"/>
          <cell r="Q2025">
            <v>28997.891151509688</v>
          </cell>
        </row>
        <row r="2026">
          <cell r="D2026">
            <v>41106</v>
          </cell>
          <cell r="E2026" t="str">
            <v/>
          </cell>
          <cell r="F2026">
            <v>12418.14290799938</v>
          </cell>
          <cell r="G2026">
            <v>343066.14857199922</v>
          </cell>
          <cell r="H2026">
            <v>0.73942046936174011</v>
          </cell>
          <cell r="I2026">
            <v>63.358640166566069</v>
          </cell>
          <cell r="J2026">
            <v>10714034.095918</v>
          </cell>
          <cell r="K2026">
            <v>0.55070833410578113</v>
          </cell>
          <cell r="L2026">
            <v>93.960863260831161</v>
          </cell>
          <cell r="M2026">
            <v>16749282.771058008</v>
          </cell>
          <cell r="N2026">
            <v>0.57083249217429832</v>
          </cell>
          <cell r="O2026">
            <v>93.948800139202277</v>
          </cell>
          <cell r="P2026"/>
          <cell r="Q2026">
            <v>28997.891151509688</v>
          </cell>
        </row>
        <row r="2027">
          <cell r="D2027">
            <v>41107</v>
          </cell>
          <cell r="E2027" t="str">
            <v/>
          </cell>
          <cell r="F2027">
            <v>11548.930438000805</v>
          </cell>
          <cell r="G2027">
            <v>354615.07901000004</v>
          </cell>
          <cell r="H2027">
            <v>0.7193526736482696</v>
          </cell>
          <cell r="I2027">
            <v>66.52391403255362</v>
          </cell>
          <cell r="J2027">
            <v>10725583.026356</v>
          </cell>
          <cell r="K2027">
            <v>0.55048145826173744</v>
          </cell>
          <cell r="L2027">
            <v>93.97462026404186</v>
          </cell>
          <cell r="M2027">
            <v>16731754.915922007</v>
          </cell>
          <cell r="N2027">
            <v>0.57023842099379674</v>
          </cell>
          <cell r="O2027">
            <v>93.985252131468329</v>
          </cell>
          <cell r="P2027"/>
          <cell r="Q2027">
            <v>28997.891151509688</v>
          </cell>
        </row>
        <row r="2028">
          <cell r="D2028">
            <v>41108</v>
          </cell>
          <cell r="E2028" t="str">
            <v/>
          </cell>
          <cell r="F2028">
            <v>12575.43380600013</v>
          </cell>
          <cell r="G2028">
            <v>367190.51281600015</v>
          </cell>
          <cell r="H2028">
            <v>0.70348125757276614</v>
          </cell>
          <cell r="I2028">
            <v>69.00814866492567</v>
          </cell>
          <cell r="J2028">
            <v>10738158.460162001</v>
          </cell>
          <cell r="K2028">
            <v>0.55030786285127264</v>
          </cell>
          <cell r="L2028">
            <v>93.985133763233534</v>
          </cell>
          <cell r="M2028">
            <v>16734493.467962008</v>
          </cell>
          <cell r="N2028">
            <v>0.57033505057837619</v>
          </cell>
          <cell r="O2028">
            <v>93.979332129118845</v>
          </cell>
          <cell r="Q2028">
            <v>28997.891151509688</v>
          </cell>
        </row>
        <row r="2029">
          <cell r="D2029">
            <v>41109</v>
          </cell>
          <cell r="E2029" t="str">
            <v/>
          </cell>
          <cell r="F2029">
            <v>15473.424047999581</v>
          </cell>
          <cell r="G2029">
            <v>382663.93686399976</v>
          </cell>
          <cell r="H2029">
            <v>0.69454040978838072</v>
          </cell>
          <cell r="I2029">
            <v>70.395112141480524</v>
          </cell>
          <cell r="J2029">
            <v>10753631.88421</v>
          </cell>
          <cell r="K2029">
            <v>0.55028307810764099</v>
          </cell>
          <cell r="L2029">
            <v>93.986633905382206</v>
          </cell>
          <cell r="M2029">
            <v>16731052.089602005</v>
          </cell>
          <cell r="N2029">
            <v>0.57022105935132072</v>
          </cell>
          <cell r="O2029">
            <v>93.986315413975191</v>
          </cell>
          <cell r="Q2029">
            <v>28997.891151509688</v>
          </cell>
        </row>
        <row r="2030">
          <cell r="D2030">
            <v>41110</v>
          </cell>
          <cell r="E2030" t="str">
            <v/>
          </cell>
          <cell r="F2030">
            <v>16341.983366000044</v>
          </cell>
          <cell r="G2030">
            <v>399005.92022999981</v>
          </cell>
          <cell r="H2030">
            <v>0.68799127175361263</v>
          </cell>
          <cell r="I2030">
            <v>71.403694894483124</v>
          </cell>
          <cell r="J2030">
            <v>10769973.867575999</v>
          </cell>
          <cell r="K2030">
            <v>0.55030274672993928</v>
          </cell>
          <cell r="L2030">
            <v>93.985443444338898</v>
          </cell>
          <cell r="M2030">
            <v>16726941.839688005</v>
          </cell>
          <cell r="N2030">
            <v>0.57008427046065746</v>
          </cell>
          <cell r="O2030">
            <v>93.994688787736024</v>
          </cell>
          <cell r="Q2030">
            <v>28997.891151509688</v>
          </cell>
        </row>
        <row r="2031">
          <cell r="D2031">
            <v>41111</v>
          </cell>
          <cell r="E2031" t="str">
            <v/>
          </cell>
          <cell r="F2031">
            <v>15672.50258200079</v>
          </cell>
          <cell r="G2031">
            <v>414678.42281200062</v>
          </cell>
          <cell r="H2031">
            <v>0.68096646957198348</v>
          </cell>
          <cell r="I2031">
            <v>72.477475770108995</v>
          </cell>
          <cell r="J2031">
            <v>10785646.370158</v>
          </cell>
          <cell r="K2031">
            <v>0.55028819996309497</v>
          </cell>
          <cell r="L2031">
            <v>93.986323914146197</v>
          </cell>
          <cell r="M2031">
            <v>16728237.561064003</v>
          </cell>
          <cell r="N2031">
            <v>0.57013172628082065</v>
          </cell>
          <cell r="O2031">
            <v>93.991784641864328</v>
          </cell>
          <cell r="Q2031">
            <v>28997.891151509688</v>
          </cell>
        </row>
        <row r="2032">
          <cell r="D2032">
            <v>41112</v>
          </cell>
          <cell r="E2032" t="str">
            <v/>
          </cell>
          <cell r="F2032">
            <v>25311.829683999149</v>
          </cell>
          <cell r="G2032">
            <v>439990.25249599974</v>
          </cell>
          <cell r="H2032">
            <v>0.68969004770524922</v>
          </cell>
          <cell r="I2032">
            <v>71.142737292696438</v>
          </cell>
          <cell r="J2032">
            <v>10810958.199841999</v>
          </cell>
          <cell r="K2032">
            <v>0.55076477214705544</v>
          </cell>
          <cell r="L2032">
            <v>93.957438110601416</v>
          </cell>
          <cell r="M2032">
            <v>16735291.216224004</v>
          </cell>
          <cell r="N2032">
            <v>0.57037542566025567</v>
          </cell>
          <cell r="O2032">
            <v>93.976857500159852</v>
          </cell>
          <cell r="Q2032">
            <v>28997.891151509688</v>
          </cell>
        </row>
        <row r="2033">
          <cell r="D2033">
            <v>41113</v>
          </cell>
          <cell r="E2033" t="str">
            <v/>
          </cell>
          <cell r="F2033">
            <v>11746.826364000015</v>
          </cell>
          <cell r="G2033">
            <v>451737.07885999978</v>
          </cell>
          <cell r="H2033">
            <v>0.67731623849853229</v>
          </cell>
          <cell r="I2033">
            <v>73.031785213557299</v>
          </cell>
          <cell r="J2033">
            <v>10822705.026205998</v>
          </cell>
          <cell r="K2033">
            <v>0.55054988800968441</v>
          </cell>
          <cell r="L2033">
            <v>93.970472898885973</v>
          </cell>
          <cell r="M2033">
            <v>16740999.415066002</v>
          </cell>
          <cell r="N2033">
            <v>0.5705732714898627</v>
          </cell>
          <cell r="O2033">
            <v>93.964722356827721</v>
          </cell>
          <cell r="Q2033">
            <v>28997.891151509688</v>
          </cell>
        </row>
        <row r="2034">
          <cell r="D2034">
            <v>41114</v>
          </cell>
          <cell r="E2034" t="str">
            <v/>
          </cell>
          <cell r="F2034">
            <v>10680.753538000519</v>
          </cell>
          <cell r="G2034">
            <v>462417.83239800029</v>
          </cell>
          <cell r="H2034">
            <v>0.66444175483591683</v>
          </cell>
          <cell r="I2034">
            <v>74.964248954412838</v>
          </cell>
          <cell r="J2034">
            <v>10833385.779743999</v>
          </cell>
          <cell r="K2034">
            <v>0.55028148576293179</v>
          </cell>
          <cell r="L2034">
            <v>93.986730277265934</v>
          </cell>
          <cell r="M2034">
            <v>16734763.641750004</v>
          </cell>
          <cell r="N2034">
            <v>0.57036403813610093</v>
          </cell>
          <cell r="O2034">
            <v>93.977555515712424</v>
          </cell>
          <cell r="Q2034">
            <v>28997.891151509688</v>
          </cell>
        </row>
        <row r="2035">
          <cell r="D2035">
            <v>41115</v>
          </cell>
          <cell r="E2035" t="str">
            <v/>
          </cell>
          <cell r="F2035">
            <v>9965.4963299991796</v>
          </cell>
          <cell r="G2035">
            <v>472383.32872799947</v>
          </cell>
          <cell r="H2035">
            <v>0.65161059645319208</v>
          </cell>
          <cell r="I2035">
            <v>76.849980434845563</v>
          </cell>
          <cell r="J2035">
            <v>10843351.276073998</v>
          </cell>
          <cell r="K2035">
            <v>0.54997759500630983</v>
          </cell>
          <cell r="L2035">
            <v>94.005105321813716</v>
          </cell>
          <cell r="M2035">
            <v>16729874.471816001</v>
          </cell>
          <cell r="N2035">
            <v>0.57020069835580667</v>
          </cell>
          <cell r="O2035">
            <v>93.987562240191636</v>
          </cell>
          <cell r="Q2035">
            <v>28997.891151509688</v>
          </cell>
        </row>
        <row r="2036">
          <cell r="D2036">
            <v>41116</v>
          </cell>
          <cell r="E2036" t="str">
            <v/>
          </cell>
          <cell r="F2036">
            <v>13361.587814000981</v>
          </cell>
          <cell r="G2036">
            <v>485744.91654200043</v>
          </cell>
          <cell r="H2036">
            <v>0.6442708779222478</v>
          </cell>
          <cell r="I2036">
            <v>77.907996779651299</v>
          </cell>
          <cell r="J2036">
            <v>10856712.863887999</v>
          </cell>
          <cell r="K2036">
            <v>0.54984659452202067</v>
          </cell>
          <cell r="L2036">
            <v>94.013015939168426</v>
          </cell>
          <cell r="M2036">
            <v>16718464.353482002</v>
          </cell>
          <cell r="N2036">
            <v>0.5698151033266895</v>
          </cell>
          <cell r="O2036">
            <v>94.0111447353746</v>
          </cell>
          <cell r="Q2036">
            <v>28997.891151509688</v>
          </cell>
        </row>
        <row r="2037">
          <cell r="D2037">
            <v>41117</v>
          </cell>
          <cell r="E2037" t="str">
            <v/>
          </cell>
          <cell r="F2037">
            <v>11636.387731999279</v>
          </cell>
          <cell r="G2037">
            <v>497381.3042739997</v>
          </cell>
          <cell r="H2037">
            <v>0.63527136134404183</v>
          </cell>
          <cell r="I2037">
            <v>79.182487362349974</v>
          </cell>
          <cell r="J2037">
            <v>10868349.251619998</v>
          </cell>
          <cell r="K2037">
            <v>0.54962873229623743</v>
          </cell>
          <cell r="L2037">
            <v>94.026157860630448</v>
          </cell>
          <cell r="M2037">
            <v>16702859.056712003</v>
          </cell>
          <cell r="N2037">
            <v>0.56928651882649184</v>
          </cell>
          <cell r="O2037">
            <v>94.043380273584603</v>
          </cell>
          <cell r="Q2037">
            <v>28997.891151509688</v>
          </cell>
        </row>
        <row r="2038">
          <cell r="D2038">
            <v>41118</v>
          </cell>
          <cell r="E2038" t="str">
            <v/>
          </cell>
          <cell r="F2038">
            <v>12131.399082000256</v>
          </cell>
          <cell r="G2038">
            <v>509512.70335599995</v>
          </cell>
          <cell r="H2038">
            <v>0.62752433160184851</v>
          </cell>
          <cell r="I2038">
            <v>80.257884511957997</v>
          </cell>
          <cell r="J2038">
            <v>10880480.650701998</v>
          </cell>
          <cell r="K2038">
            <v>0.54943650492012697</v>
          </cell>
          <cell r="L2038">
            <v>94.037738970278653</v>
          </cell>
          <cell r="M2038">
            <v>16690214.134252002</v>
          </cell>
          <cell r="N2038">
            <v>0.5688588277635338</v>
          </cell>
          <cell r="O2038">
            <v>94.069384995670859</v>
          </cell>
          <cell r="Q2038">
            <v>28997.891151509688</v>
          </cell>
        </row>
        <row r="2039">
          <cell r="D2039">
            <v>41119</v>
          </cell>
          <cell r="E2039" t="str">
            <v/>
          </cell>
          <cell r="F2039">
            <v>15586.48501399931</v>
          </cell>
          <cell r="G2039">
            <v>525099.18836999929</v>
          </cell>
          <cell r="H2039">
            <v>0.6244201852430239</v>
          </cell>
          <cell r="I2039">
            <v>80.682805154160931</v>
          </cell>
          <cell r="J2039">
            <v>10896067.135715997</v>
          </cell>
          <cell r="K2039">
            <v>0.54941905759665111</v>
          </cell>
          <cell r="L2039">
            <v>94.038789446851439</v>
          </cell>
          <cell r="M2039">
            <v>16684729.051422002</v>
          </cell>
          <cell r="N2039">
            <v>0.56867516466615076</v>
          </cell>
          <cell r="O2039">
            <v>94.080530811935006</v>
          </cell>
          <cell r="Q2039">
            <v>28997.891151509688</v>
          </cell>
        </row>
        <row r="2040">
          <cell r="D2040">
            <v>41120</v>
          </cell>
          <cell r="E2040" t="str">
            <v/>
          </cell>
          <cell r="F2040">
            <v>5071.7251120007677</v>
          </cell>
          <cell r="G2040">
            <v>530170.913482</v>
          </cell>
          <cell r="H2040">
            <v>0.60943617211326984</v>
          </cell>
          <cell r="I2040">
            <v>82.68237838247822</v>
          </cell>
          <cell r="J2040">
            <v>10901138.860827997</v>
          </cell>
          <cell r="K2040">
            <v>0.54887224315481131</v>
          </cell>
          <cell r="L2040">
            <v>94.071655700592174</v>
          </cell>
          <cell r="M2040">
            <v>16663870.318956001</v>
          </cell>
          <cell r="N2040">
            <v>0.56796750752180281</v>
          </cell>
          <cell r="O2040">
            <v>94.12335578135459</v>
          </cell>
          <cell r="Q2040">
            <v>28997.891151509688</v>
          </cell>
        </row>
        <row r="2041">
          <cell r="D2041">
            <v>41121</v>
          </cell>
          <cell r="E2041" t="str">
            <v>*</v>
          </cell>
          <cell r="F2041">
            <v>6246.2976220000446</v>
          </cell>
          <cell r="G2041">
            <v>536417.2111040001</v>
          </cell>
          <cell r="H2041">
            <v>0.59672549679371989</v>
          </cell>
          <cell r="I2041">
            <v>84.306495800629847</v>
          </cell>
          <cell r="J2041">
            <v>10907385.158449998</v>
          </cell>
          <cell r="K2041">
            <v>0.54838607662545014</v>
          </cell>
          <cell r="L2041">
            <v>94.100784584813653</v>
          </cell>
          <cell r="M2041">
            <v>16648839.223602002</v>
          </cell>
          <cell r="N2041">
            <v>0.56745847118214587</v>
          </cell>
          <cell r="O2041">
            <v>94.154043037083696</v>
          </cell>
          <cell r="Q2041">
            <v>28997.891151509688</v>
          </cell>
        </row>
        <row r="2042">
          <cell r="D2042">
            <v>41122</v>
          </cell>
          <cell r="E2042" t="str">
            <v/>
          </cell>
          <cell r="F2042">
            <v>4778.3517579995896</v>
          </cell>
          <cell r="G2042">
            <v>4778.3517579995896</v>
          </cell>
          <cell r="H2042">
            <v>0.26508603933015085</v>
          </cell>
          <cell r="I2042">
            <v>99.999527823776617</v>
          </cell>
          <cell r="J2042">
            <v>10912163.510207998</v>
          </cell>
          <cell r="K2042">
            <v>0.54812956310933769</v>
          </cell>
          <cell r="L2042">
            <v>94.481790727262194</v>
          </cell>
          <cell r="M2042">
            <v>16646489.600392001</v>
          </cell>
          <cell r="N2042">
            <v>0.56737945085559716</v>
          </cell>
          <cell r="O2042">
            <v>94.043411680044542</v>
          </cell>
          <cell r="Q2042">
            <v>18025.663554648389</v>
          </cell>
        </row>
        <row r="2043">
          <cell r="D2043">
            <v>41123</v>
          </cell>
          <cell r="E2043" t="str">
            <v/>
          </cell>
          <cell r="F2043">
            <v>7604.2974920005781</v>
          </cell>
          <cell r="G2043">
            <v>12382.649250000168</v>
          </cell>
          <cell r="H2043">
            <v>0.34347277181945901</v>
          </cell>
          <cell r="I2043">
            <v>99.977625428991374</v>
          </cell>
          <cell r="J2043">
            <v>10919767.807699999</v>
          </cell>
          <cell r="K2043">
            <v>0.5480153355357904</v>
          </cell>
          <cell r="L2043">
            <v>94.488414270491987</v>
          </cell>
          <cell r="M2043">
            <v>16647224.231836002</v>
          </cell>
          <cell r="N2043">
            <v>0.56740555425793959</v>
          </cell>
          <cell r="O2043">
            <v>94.041823444185852</v>
          </cell>
          <cell r="Q2043">
            <v>18025.663554648389</v>
          </cell>
        </row>
        <row r="2044">
          <cell r="D2044">
            <v>41124</v>
          </cell>
          <cell r="E2044" t="str">
            <v/>
          </cell>
          <cell r="F2044">
            <v>8617.5459119994885</v>
          </cell>
          <cell r="G2044">
            <v>21000.195161999654</v>
          </cell>
          <cell r="H2044">
            <v>0.38833882773734202</v>
          </cell>
          <cell r="I2044">
            <v>99.894661100354469</v>
          </cell>
          <cell r="J2044">
            <v>10928385.353611998</v>
          </cell>
          <cell r="K2044">
            <v>0.5479521189851948</v>
          </cell>
          <cell r="L2044">
            <v>94.492077806080999</v>
          </cell>
          <cell r="M2044">
            <v>16642369.403892001</v>
          </cell>
          <cell r="N2044">
            <v>0.56724114574212858</v>
          </cell>
          <cell r="O2044">
            <v>94.051822401073323</v>
          </cell>
          <cell r="Q2044">
            <v>18025.663554648389</v>
          </cell>
        </row>
        <row r="2045">
          <cell r="D2045">
            <v>41125</v>
          </cell>
          <cell r="E2045" t="str">
            <v/>
          </cell>
          <cell r="F2045">
            <v>12301.843692000208</v>
          </cell>
          <cell r="G2045">
            <v>33302.03885399986</v>
          </cell>
          <cell r="H2045">
            <v>0.46186980513974002</v>
          </cell>
          <cell r="I2045">
            <v>99.304302545345351</v>
          </cell>
          <cell r="J2045">
            <v>10940687.197303999</v>
          </cell>
          <cell r="K2045">
            <v>0.54807358145200424</v>
          </cell>
          <cell r="L2045">
            <v>94.485037464510285</v>
          </cell>
          <cell r="M2045">
            <v>16632681.627440002</v>
          </cell>
          <cell r="N2045">
            <v>0.56691200932081964</v>
          </cell>
          <cell r="O2045">
            <v>94.071808895384379</v>
          </cell>
          <cell r="Q2045">
            <v>18025.663554648389</v>
          </cell>
        </row>
        <row r="2046">
          <cell r="D2046">
            <v>41126</v>
          </cell>
          <cell r="E2046" t="str">
            <v/>
          </cell>
          <cell r="F2046">
            <v>20338.693180000217</v>
          </cell>
          <cell r="G2046">
            <v>53640.732034000073</v>
          </cell>
          <cell r="H2046">
            <v>0.59515958312854911</v>
          </cell>
          <cell r="I2046">
            <v>94.060165160938027</v>
          </cell>
          <cell r="J2046">
            <v>10961025.890484</v>
          </cell>
          <cell r="K2046">
            <v>0.54859706740291669</v>
          </cell>
          <cell r="L2046">
            <v>94.454631146577441</v>
          </cell>
          <cell r="M2046">
            <v>16628201.795424003</v>
          </cell>
          <cell r="N2046">
            <v>0.56676038073095703</v>
          </cell>
          <cell r="O2046">
            <v>94.0810025557643</v>
          </cell>
          <cell r="Q2046">
            <v>18025.663554648389</v>
          </cell>
        </row>
        <row r="2047">
          <cell r="D2047">
            <v>41127</v>
          </cell>
          <cell r="E2047" t="str">
            <v/>
          </cell>
          <cell r="F2047">
            <v>5545.4008419995134</v>
          </cell>
          <cell r="G2047">
            <v>59186.132875999589</v>
          </cell>
          <cell r="H2047">
            <v>0.54723952044414381</v>
          </cell>
          <cell r="I2047">
            <v>96.839351127626287</v>
          </cell>
          <cell r="J2047">
            <v>10966571.291325999</v>
          </cell>
          <cell r="K2047">
            <v>0.54837987581445624</v>
          </cell>
          <cell r="L2047">
            <v>94.467259071625392</v>
          </cell>
          <cell r="M2047">
            <v>16606174.424346002</v>
          </cell>
          <cell r="N2047">
            <v>0.56601065511575654</v>
          </cell>
          <cell r="O2047">
            <v>94.126332201941736</v>
          </cell>
          <cell r="Q2047">
            <v>18025.663554648389</v>
          </cell>
        </row>
        <row r="2048">
          <cell r="D2048">
            <v>41128</v>
          </cell>
          <cell r="E2048" t="str">
            <v/>
          </cell>
          <cell r="F2048">
            <v>12848.141872000024</v>
          </cell>
          <cell r="G2048">
            <v>72034.274747999618</v>
          </cell>
          <cell r="H2048">
            <v>0.57088664986382465</v>
          </cell>
          <cell r="I2048">
            <v>95.614352197162106</v>
          </cell>
          <cell r="J2048">
            <v>10979419.433197999</v>
          </cell>
          <cell r="K2048">
            <v>0.5485279177753577</v>
          </cell>
          <cell r="L2048">
            <v>94.458653559277451</v>
          </cell>
          <cell r="M2048">
            <v>16598626.376912002</v>
          </cell>
          <cell r="N2048">
            <v>0.56575444594335411</v>
          </cell>
          <cell r="O2048">
            <v>94.141774108324043</v>
          </cell>
          <cell r="Q2048">
            <v>18025.663554648389</v>
          </cell>
        </row>
        <row r="2049">
          <cell r="D2049">
            <v>41129</v>
          </cell>
          <cell r="E2049" t="str">
            <v/>
          </cell>
          <cell r="F2049">
            <v>2205.8686920001292</v>
          </cell>
          <cell r="G2049">
            <v>74240.143439999752</v>
          </cell>
          <cell r="H2049">
            <v>0.5148225418645892</v>
          </cell>
          <cell r="I2049">
            <v>98.097699822054665</v>
          </cell>
          <cell r="J2049">
            <v>10981625.301889999</v>
          </cell>
          <cell r="K2049">
            <v>0.54814448750654132</v>
          </cell>
          <cell r="L2049">
            <v>94.480924966384947</v>
          </cell>
          <cell r="M2049">
            <v>16588382.805950005</v>
          </cell>
          <cell r="N2049">
            <v>0.56540636029886238</v>
          </cell>
          <cell r="O2049">
            <v>94.162713551704073</v>
          </cell>
          <cell r="Q2049">
            <v>18025.663554648389</v>
          </cell>
        </row>
        <row r="2050">
          <cell r="D2050">
            <v>41130</v>
          </cell>
          <cell r="E2050" t="str">
            <v/>
          </cell>
          <cell r="F2050">
            <v>-2761.1879079995615</v>
          </cell>
          <cell r="G2050">
            <v>71478.955532000196</v>
          </cell>
          <cell r="H2050">
            <v>0.44059993387450991</v>
          </cell>
          <cell r="I2050">
            <v>99.568989157036157</v>
          </cell>
          <cell r="J2050">
            <v>10978864.113981999</v>
          </cell>
          <cell r="K2050">
            <v>0.54751404034965045</v>
          </cell>
          <cell r="L2050">
            <v>94.517424146875015</v>
          </cell>
          <cell r="M2050">
            <v>16560993.906810004</v>
          </cell>
          <cell r="N2050">
            <v>0.56447388270027388</v>
          </cell>
          <cell r="O2050">
            <v>94.21858109098892</v>
          </cell>
          <cell r="Q2050">
            <v>18025.663554648389</v>
          </cell>
        </row>
        <row r="2051">
          <cell r="D2051">
            <v>41131</v>
          </cell>
          <cell r="E2051" t="str">
            <v/>
          </cell>
          <cell r="F2051">
            <v>4204.9809040000073</v>
          </cell>
          <cell r="G2051">
            <v>75683.936436000207</v>
          </cell>
          <cell r="H2051">
            <v>0.41986768590542739</v>
          </cell>
          <cell r="I2051">
            <v>99.742719926888199</v>
          </cell>
          <cell r="J2051">
            <v>10983069.094885999</v>
          </cell>
          <cell r="K2051">
            <v>0.54723181525217734</v>
          </cell>
          <cell r="L2051">
            <v>94.533714927478513</v>
          </cell>
          <cell r="M2051">
            <v>16541728.316326004</v>
          </cell>
          <cell r="N2051">
            <v>0.56381828137342327</v>
          </cell>
          <cell r="O2051">
            <v>94.257662617920488</v>
          </cell>
          <cell r="Q2051">
            <v>18025.663554648389</v>
          </cell>
        </row>
        <row r="2052">
          <cell r="D2052">
            <v>41132</v>
          </cell>
          <cell r="E2052" t="str">
            <v/>
          </cell>
          <cell r="F2052">
            <v>16346.733157999866</v>
          </cell>
          <cell r="G2052">
            <v>92030.669594000079</v>
          </cell>
          <cell r="H2052">
            <v>0.46413961312331042</v>
          </cell>
          <cell r="I2052">
            <v>99.26986014920864</v>
          </cell>
          <cell r="J2052">
            <v>10999415.828043999</v>
          </cell>
          <cell r="K2052">
            <v>0.54755451704699554</v>
          </cell>
          <cell r="L2052">
            <v>94.515085270912166</v>
          </cell>
          <cell r="M2052">
            <v>16545575.048140004</v>
          </cell>
          <cell r="N2052">
            <v>0.56395045344895012</v>
          </cell>
          <cell r="O2052">
            <v>94.249796734889742</v>
          </cell>
          <cell r="Q2052">
            <v>18025.663554648389</v>
          </cell>
        </row>
        <row r="2053">
          <cell r="D2053">
            <v>41133</v>
          </cell>
          <cell r="E2053" t="str">
            <v/>
          </cell>
          <cell r="F2053">
            <v>21493.834103999485</v>
          </cell>
          <cell r="G2053">
            <v>113524.50369799956</v>
          </cell>
          <cell r="H2053">
            <v>0.52482813070850987</v>
          </cell>
          <cell r="I2053">
            <v>97.75751311939068</v>
          </cell>
          <cell r="J2053">
            <v>11020909.662147999</v>
          </cell>
          <cell r="K2053">
            <v>0.54813263488359787</v>
          </cell>
          <cell r="L2053">
            <v>94.481612541179942</v>
          </cell>
          <cell r="M2053">
            <v>16550689.190918004</v>
          </cell>
          <cell r="N2053">
            <v>0.56412582538484557</v>
          </cell>
          <cell r="O2053">
            <v>94.239349692824419</v>
          </cell>
          <cell r="Q2053">
            <v>18025.663554648389</v>
          </cell>
        </row>
        <row r="2054">
          <cell r="D2054">
            <v>41134</v>
          </cell>
          <cell r="E2054" t="str">
            <v/>
          </cell>
          <cell r="F2054">
            <v>2987.1000859999749</v>
          </cell>
          <cell r="G2054">
            <v>116511.60378399954</v>
          </cell>
          <cell r="H2054">
            <v>0.49720394664730427</v>
          </cell>
          <cell r="I2054">
            <v>98.60223812749993</v>
          </cell>
          <cell r="J2054">
            <v>11023896.762233999</v>
          </cell>
          <cell r="K2054">
            <v>0.54779009618454555</v>
          </cell>
          <cell r="L2054">
            <v>94.50146052002259</v>
          </cell>
          <cell r="M2054">
            <v>16533366.608988004</v>
          </cell>
          <cell r="N2054">
            <v>0.56353644676862802</v>
          </cell>
          <cell r="O2054">
            <v>94.274413154298585</v>
          </cell>
          <cell r="Q2054">
            <v>18025.663554648389</v>
          </cell>
        </row>
        <row r="2055">
          <cell r="D2055">
            <v>41135</v>
          </cell>
          <cell r="E2055" t="str">
            <v/>
          </cell>
          <cell r="F2055">
            <v>2653.5639680005042</v>
          </cell>
          <cell r="G2055">
            <v>119165.16775200004</v>
          </cell>
          <cell r="H2055">
            <v>0.47220440294839738</v>
          </cell>
          <cell r="I2055">
            <v>99.136619714289424</v>
          </cell>
          <cell r="J2055">
            <v>11026550.326202</v>
          </cell>
          <cell r="K2055">
            <v>0.54743161161028386</v>
          </cell>
          <cell r="L2055">
            <v>94.522185245849599</v>
          </cell>
          <cell r="M2055">
            <v>16514159.534640005</v>
          </cell>
          <cell r="N2055">
            <v>0.56288283327929045</v>
          </cell>
          <cell r="O2055">
            <v>94.313144026429271</v>
          </cell>
          <cell r="Q2055">
            <v>18025.663554648389</v>
          </cell>
        </row>
        <row r="2056">
          <cell r="D2056">
            <v>41136</v>
          </cell>
          <cell r="E2056" t="str">
            <v/>
          </cell>
          <cell r="F2056">
            <v>21915.398685999797</v>
          </cell>
          <cell r="G2056">
            <v>141080.56643799983</v>
          </cell>
          <cell r="H2056">
            <v>0.52177669173467023</v>
          </cell>
          <cell r="I2056">
            <v>97.865606034871163</v>
          </cell>
          <cell r="J2056">
            <v>11048465.724887999</v>
          </cell>
          <cell r="K2056">
            <v>0.54802919919688398</v>
          </cell>
          <cell r="L2056">
            <v>94.487610640601588</v>
          </cell>
          <cell r="M2056">
            <v>16527526.218976004</v>
          </cell>
          <cell r="N2056">
            <v>0.56333949145952522</v>
          </cell>
          <cell r="O2056">
            <v>94.286101098047084</v>
          </cell>
          <cell r="Q2056">
            <v>18025.663554648389</v>
          </cell>
        </row>
        <row r="2057">
          <cell r="D2057">
            <v>41137</v>
          </cell>
          <cell r="E2057" t="str">
            <v/>
          </cell>
          <cell r="F2057">
            <v>901.04356600015672</v>
          </cell>
          <cell r="G2057">
            <v>141981.61000399999</v>
          </cell>
          <cell r="H2057">
            <v>0.49228981770058838</v>
          </cell>
          <cell r="I2057">
            <v>98.723070762227479</v>
          </cell>
          <cell r="J2057">
            <v>11049366.768453998</v>
          </cell>
          <cell r="K2057">
            <v>0.5475842901379383</v>
          </cell>
          <cell r="L2057">
            <v>94.513364491408311</v>
          </cell>
          <cell r="M2057">
            <v>16521088.025560005</v>
          </cell>
          <cell r="N2057">
            <v>0.56312110231402768</v>
          </cell>
          <cell r="O2057">
            <v>94.299043792785568</v>
          </cell>
          <cell r="Q2057">
            <v>18025.663554648389</v>
          </cell>
        </row>
        <row r="2058">
          <cell r="D2058">
            <v>41138</v>
          </cell>
          <cell r="E2058" t="str">
            <v/>
          </cell>
          <cell r="F2058">
            <v>427.81581200008441</v>
          </cell>
          <cell r="G2058">
            <v>142409.42581600006</v>
          </cell>
          <cell r="H2058">
            <v>0.46472769352447862</v>
          </cell>
          <cell r="I2058">
            <v>99.260723261937642</v>
          </cell>
          <cell r="J2058">
            <v>11049794.584265999</v>
          </cell>
          <cell r="K2058">
            <v>0.54711674397808785</v>
          </cell>
          <cell r="L2058">
            <v>94.540348558887061</v>
          </cell>
          <cell r="M2058">
            <v>16509102.682334004</v>
          </cell>
          <cell r="N2058">
            <v>0.56271363745485437</v>
          </cell>
          <cell r="O2058">
            <v>94.323143590277809</v>
          </cell>
          <cell r="Q2058">
            <v>18025.663554648389</v>
          </cell>
        </row>
        <row r="2059">
          <cell r="D2059">
            <v>41139</v>
          </cell>
          <cell r="E2059" t="str">
            <v/>
          </cell>
          <cell r="F2059">
            <v>5103.764953999681</v>
          </cell>
          <cell r="G2059">
            <v>147513.19076999975</v>
          </cell>
          <cell r="H2059">
            <v>0.45463942229669774</v>
          </cell>
          <cell r="I2059">
            <v>99.405617967585329</v>
          </cell>
          <cell r="J2059">
            <v>11054898.349219998</v>
          </cell>
          <cell r="K2059">
            <v>0.54688134897325169</v>
          </cell>
          <cell r="L2059">
            <v>94.553903120821019</v>
          </cell>
          <cell r="M2059">
            <v>16503232.167918004</v>
          </cell>
          <cell r="N2059">
            <v>0.56251459572127394</v>
          </cell>
          <cell r="O2059">
            <v>94.334893169087763</v>
          </cell>
          <cell r="Q2059">
            <v>18025.663554648389</v>
          </cell>
        </row>
        <row r="2060">
          <cell r="D2060">
            <v>41140</v>
          </cell>
          <cell r="E2060" t="str">
            <v/>
          </cell>
          <cell r="F2060">
            <v>10070.811375999794</v>
          </cell>
          <cell r="G2060">
            <v>157584.00214599955</v>
          </cell>
          <cell r="H2060">
            <v>0.46011592442324534</v>
          </cell>
          <cell r="I2060">
            <v>99.330035613165904</v>
          </cell>
          <cell r="J2060">
            <v>11064969.160595998</v>
          </cell>
          <cell r="K2060">
            <v>0.54689187226856106</v>
          </cell>
          <cell r="L2060">
            <v>94.553297610764432</v>
          </cell>
          <cell r="M2060">
            <v>16505342.228162004</v>
          </cell>
          <cell r="N2060">
            <v>0.56258757257051628</v>
          </cell>
          <cell r="O2060">
            <v>94.33058703631599</v>
          </cell>
          <cell r="Q2060">
            <v>18025.663554648389</v>
          </cell>
        </row>
        <row r="2061">
          <cell r="D2061">
            <v>41141</v>
          </cell>
          <cell r="E2061" t="str">
            <v/>
          </cell>
          <cell r="F2061">
            <v>37.848010000117938</v>
          </cell>
          <cell r="G2061">
            <v>157621.85015599965</v>
          </cell>
          <cell r="H2061">
            <v>0.43721511188239354</v>
          </cell>
          <cell r="I2061">
            <v>99.602426208633318</v>
          </cell>
          <cell r="J2061">
            <v>11065007.008605998</v>
          </cell>
          <cell r="K2061">
            <v>0.54640693378598593</v>
          </cell>
          <cell r="L2061">
            <v>94.58115775292444</v>
          </cell>
          <cell r="M2061">
            <v>16497760.725980002</v>
          </cell>
          <cell r="N2061">
            <v>0.56233021041724363</v>
          </cell>
          <cell r="O2061">
            <v>94.345764167241725</v>
          </cell>
          <cell r="Q2061">
            <v>18025.663554648389</v>
          </cell>
        </row>
        <row r="2062">
          <cell r="D2062">
            <v>41142</v>
          </cell>
          <cell r="E2062" t="str">
            <v/>
          </cell>
          <cell r="F2062">
            <v>6642.8593219999802</v>
          </cell>
          <cell r="G2062">
            <v>164264.70947799963</v>
          </cell>
          <cell r="H2062">
            <v>0.43394402647356317</v>
          </cell>
          <cell r="I2062">
            <v>99.632734502255133</v>
          </cell>
          <cell r="J2062">
            <v>11071649.867927998</v>
          </cell>
          <cell r="K2062">
            <v>0.54624873332307933</v>
          </cell>
          <cell r="L2062">
            <v>94.590227404864251</v>
          </cell>
          <cell r="M2062">
            <v>16492147.766366005</v>
          </cell>
          <cell r="N2062">
            <v>0.56213994567941272</v>
          </cell>
          <cell r="O2062">
            <v>94.356968294890507</v>
          </cell>
          <cell r="Q2062">
            <v>18025.663554648389</v>
          </cell>
        </row>
        <row r="2063">
          <cell r="D2063">
            <v>41143</v>
          </cell>
          <cell r="E2063" t="str">
            <v/>
          </cell>
          <cell r="F2063">
            <v>12462.031612000392</v>
          </cell>
          <cell r="G2063">
            <v>176726.74109000002</v>
          </cell>
          <cell r="H2063">
            <v>0.44564427054545575</v>
          </cell>
          <cell r="I2063">
            <v>99.515033401102642</v>
          </cell>
          <cell r="J2063">
            <v>11084111.899539998</v>
          </cell>
          <cell r="K2063">
            <v>0.54637766293975343</v>
          </cell>
          <cell r="L2063">
            <v>94.582836562649192</v>
          </cell>
          <cell r="M2063">
            <v>16496003.630852005</v>
          </cell>
          <cell r="N2063">
            <v>0.56227242862449434</v>
          </cell>
          <cell r="O2063">
            <v>94.349168216953132</v>
          </cell>
          <cell r="Q2063">
            <v>18025.663554648389</v>
          </cell>
        </row>
        <row r="2064">
          <cell r="D2064">
            <v>41144</v>
          </cell>
          <cell r="E2064" t="str">
            <v/>
          </cell>
          <cell r="F2064">
            <v>17786.656973999758</v>
          </cell>
          <cell r="G2064">
            <v>194513.39806399978</v>
          </cell>
          <cell r="H2064">
            <v>0.46917020491438577</v>
          </cell>
          <cell r="I2064">
            <v>99.188789670341208</v>
          </cell>
          <cell r="J2064">
            <v>11101898.556513997</v>
          </cell>
          <cell r="K2064">
            <v>0.54676860148413742</v>
          </cell>
          <cell r="L2064">
            <v>94.560387997469491</v>
          </cell>
          <cell r="M2064">
            <v>16506469.898110002</v>
          </cell>
          <cell r="N2064">
            <v>0.562630230530071</v>
          </cell>
          <cell r="O2064">
            <v>94.328068990179858</v>
          </cell>
          <cell r="Q2064">
            <v>18025.663554648389</v>
          </cell>
        </row>
        <row r="2065">
          <cell r="D2065">
            <v>41145</v>
          </cell>
          <cell r="E2065" t="str">
            <v/>
          </cell>
          <cell r="F2065">
            <v>14733.824178000074</v>
          </cell>
          <cell r="G2065">
            <v>209247.22224199984</v>
          </cell>
          <cell r="H2065">
            <v>0.48367896325430942</v>
          </cell>
          <cell r="I2065">
            <v>98.915546433244288</v>
          </cell>
          <cell r="J2065">
            <v>11116632.380691998</v>
          </cell>
          <cell r="K2065">
            <v>0.54700862783850868</v>
          </cell>
          <cell r="L2065">
            <v>94.54657670836049</v>
          </cell>
          <cell r="M2065">
            <v>16512595.086138003</v>
          </cell>
          <cell r="N2065">
            <v>0.56284006592016123</v>
          </cell>
          <cell r="O2065">
            <v>94.315672625303804</v>
          </cell>
          <cell r="Q2065">
            <v>18025.663554648389</v>
          </cell>
        </row>
        <row r="2066">
          <cell r="D2066">
            <v>41146</v>
          </cell>
          <cell r="E2066" t="str">
            <v/>
          </cell>
          <cell r="F2066">
            <v>14663.814036000133</v>
          </cell>
          <cell r="G2066">
            <v>223911.03627799999</v>
          </cell>
          <cell r="H2066">
            <v>0.49687166433384039</v>
          </cell>
          <cell r="I2066">
            <v>98.610669593711435</v>
          </cell>
          <cell r="J2066">
            <v>11131296.194727998</v>
          </cell>
          <cell r="K2066">
            <v>0.54724478688572842</v>
          </cell>
          <cell r="L2066">
            <v>94.532966826482649</v>
          </cell>
          <cell r="M2066">
            <v>16513709.265380003</v>
          </cell>
          <cell r="N2066">
            <v>0.56287909903520916</v>
          </cell>
          <cell r="O2066">
            <v>94.313364839389763</v>
          </cell>
          <cell r="Q2066">
            <v>18025.663554648389</v>
          </cell>
        </row>
        <row r="2067">
          <cell r="D2067">
            <v>41147</v>
          </cell>
          <cell r="E2067" t="str">
            <v/>
          </cell>
          <cell r="F2067">
            <v>15585.202784000243</v>
          </cell>
          <cell r="G2067">
            <v>239496.23906200024</v>
          </cell>
          <cell r="H2067">
            <v>0.51101551863268457</v>
          </cell>
          <cell r="I2067">
            <v>98.216610662917319</v>
          </cell>
          <cell r="J2067">
            <v>11146881.397511998</v>
          </cell>
          <cell r="K2067">
            <v>0.54752578560868126</v>
          </cell>
          <cell r="L2067">
            <v>94.516745530787787</v>
          </cell>
          <cell r="M2067">
            <v>16507927.959436003</v>
          </cell>
          <cell r="N2067">
            <v>0.56268309535213312</v>
          </cell>
          <cell r="O2067">
            <v>94.324947488439022</v>
          </cell>
          <cell r="Q2067">
            <v>18025.663554648389</v>
          </cell>
        </row>
        <row r="2068">
          <cell r="D2068">
            <v>41148</v>
          </cell>
          <cell r="E2068" t="str">
            <v/>
          </cell>
          <cell r="F2068">
            <v>2087.5932399997255</v>
          </cell>
          <cell r="G2068">
            <v>241583.83230199997</v>
          </cell>
          <cell r="H2068">
            <v>0.4963783617392078</v>
          </cell>
          <cell r="I2068">
            <v>98.623116257612836</v>
          </cell>
          <cell r="J2068">
            <v>11148968.990751998</v>
          </cell>
          <cell r="K2068">
            <v>0.54714388202525688</v>
          </cell>
          <cell r="L2068">
            <v>94.538784552348588</v>
          </cell>
          <cell r="M2068">
            <v>16490931.717558004</v>
          </cell>
          <cell r="N2068">
            <v>0.56210482207986423</v>
          </cell>
          <cell r="O2068">
            <v>94.359035119445835</v>
          </cell>
          <cell r="Q2068">
            <v>18025.663554648389</v>
          </cell>
        </row>
        <row r="2069">
          <cell r="D2069">
            <v>41149</v>
          </cell>
          <cell r="E2069" t="str">
            <v/>
          </cell>
          <cell r="F2069">
            <v>2615.9548940000077</v>
          </cell>
          <cell r="G2069">
            <v>244199.78719599996</v>
          </cell>
          <cell r="H2069">
            <v>0.48383356012637113</v>
          </cell>
          <cell r="I2069">
            <v>98.912298775080018</v>
          </cell>
          <cell r="J2069">
            <v>11151584.945645999</v>
          </cell>
          <cell r="K2069">
            <v>0.5467885603462086</v>
          </cell>
          <cell r="L2069">
            <v>94.55924037504299</v>
          </cell>
          <cell r="M2069">
            <v>16473978.961056005</v>
          </cell>
          <cell r="N2069">
            <v>0.56152802887023534</v>
          </cell>
          <cell r="O2069">
            <v>94.392909244795348</v>
          </cell>
          <cell r="Q2069">
            <v>18025.663554648389</v>
          </cell>
        </row>
        <row r="2070">
          <cell r="D2070">
            <v>41150</v>
          </cell>
          <cell r="E2070" t="str">
            <v/>
          </cell>
          <cell r="F2070">
            <v>4627.0073579998898</v>
          </cell>
          <cell r="G2070">
            <v>248826.79455399985</v>
          </cell>
          <cell r="H2070">
            <v>0.47600102314973414</v>
          </cell>
          <cell r="I2070">
            <v>99.067729426486693</v>
          </cell>
          <cell r="J2070">
            <v>11156211.953003999</v>
          </cell>
          <cell r="K2070">
            <v>0.54653238578682684</v>
          </cell>
          <cell r="L2070">
            <v>94.573958893336183</v>
          </cell>
          <cell r="M2070">
            <v>16458642.961146004</v>
          </cell>
          <cell r="N2070">
            <v>0.56100634197110721</v>
          </cell>
          <cell r="O2070">
            <v>94.423438494078354</v>
          </cell>
          <cell r="Q2070">
            <v>18025.663554648389</v>
          </cell>
        </row>
        <row r="2071">
          <cell r="D2071">
            <v>41151</v>
          </cell>
          <cell r="E2071" t="str">
            <v/>
          </cell>
          <cell r="F2071">
            <v>9366.8382320000346</v>
          </cell>
          <cell r="G2071">
            <v>258193.63278599989</v>
          </cell>
          <cell r="H2071">
            <v>0.477455623206758</v>
          </cell>
          <cell r="I2071">
            <v>99.040242277156267</v>
          </cell>
          <cell r="J2071">
            <v>11165578.791235998</v>
          </cell>
          <cell r="K2071">
            <v>0.54650865827779038</v>
          </cell>
          <cell r="L2071">
            <v>94.57532091114193</v>
          </cell>
          <cell r="M2071">
            <v>16448969.912810003</v>
          </cell>
          <cell r="N2071">
            <v>0.56067767982522665</v>
          </cell>
          <cell r="O2071">
            <v>94.442618949498652</v>
          </cell>
          <cell r="Q2071">
            <v>18025.663554648389</v>
          </cell>
        </row>
        <row r="2072">
          <cell r="D2072">
            <v>41152</v>
          </cell>
          <cell r="E2072" t="str">
            <v>*</v>
          </cell>
          <cell r="F2072">
            <v>6662.9724259995801</v>
          </cell>
          <cell r="G2072">
            <v>264856.60521199944</v>
          </cell>
          <cell r="H2072">
            <v>0.47397763930018305</v>
          </cell>
          <cell r="I2072">
            <v>99.104951717119476</v>
          </cell>
          <cell r="J2072">
            <v>11172241.763661997</v>
          </cell>
          <cell r="K2072">
            <v>0.54635274627209818</v>
          </cell>
          <cell r="L2072">
            <v>94.584265387895556</v>
          </cell>
          <cell r="M2072">
            <v>16443880.443832003</v>
          </cell>
          <cell r="N2072">
            <v>0.56050525209362212</v>
          </cell>
          <cell r="O2072">
            <v>94.452665329090564</v>
          </cell>
          <cell r="Q2072">
            <v>18025.663554648389</v>
          </cell>
        </row>
        <row r="2073">
          <cell r="D2073">
            <v>41153</v>
          </cell>
          <cell r="E2073" t="str">
            <v/>
          </cell>
          <cell r="F2073">
            <v>12453.127608000763</v>
          </cell>
          <cell r="G2073">
            <v>12453.127608000763</v>
          </cell>
          <cell r="H2073">
            <v>0.50120792240748069</v>
          </cell>
          <cell r="I2073">
            <v>98.197896205739823</v>
          </cell>
          <cell r="J2073">
            <v>11184694.891269999</v>
          </cell>
          <cell r="K2073">
            <v>0.54629795972736261</v>
          </cell>
          <cell r="L2073">
            <v>95.44433379554944</v>
          </cell>
          <cell r="M2073">
            <v>16443610.058662005</v>
          </cell>
          <cell r="N2073">
            <v>0.56049769707939168</v>
          </cell>
          <cell r="O2073">
            <v>94.563325444764359</v>
          </cell>
          <cell r="Q2073">
            <v>24846.230578686671</v>
          </cell>
        </row>
        <row r="2074">
          <cell r="D2074">
            <v>41154</v>
          </cell>
          <cell r="E2074" t="str">
            <v/>
          </cell>
          <cell r="F2074">
            <v>26011.670839999759</v>
          </cell>
          <cell r="G2074">
            <v>38464.798448000525</v>
          </cell>
          <cell r="H2074">
            <v>0.77405702096711582</v>
          </cell>
          <cell r="I2074">
            <v>78.939546337626396</v>
          </cell>
          <cell r="J2074">
            <v>11210706.562109997</v>
          </cell>
          <cell r="K2074">
            <v>0.5469047479517174</v>
          </cell>
          <cell r="L2074">
            <v>95.412614783995735</v>
          </cell>
          <cell r="M2074">
            <v>16459533.025014004</v>
          </cell>
          <cell r="N2074">
            <v>0.56104211102877388</v>
          </cell>
          <cell r="O2074">
            <v>94.531840657507388</v>
          </cell>
          <cell r="Q2074">
            <v>24846.230578686671</v>
          </cell>
        </row>
        <row r="2075">
          <cell r="D2075">
            <v>41155</v>
          </cell>
          <cell r="E2075" t="str">
            <v/>
          </cell>
          <cell r="F2075">
            <v>11446.217341999711</v>
          </cell>
          <cell r="G2075">
            <v>49911.015790000238</v>
          </cell>
          <cell r="H2075">
            <v>0.66959876310593325</v>
          </cell>
          <cell r="I2075">
            <v>89.164205439306116</v>
          </cell>
          <cell r="J2075">
            <v>11222152.779451998</v>
          </cell>
          <cell r="K2075">
            <v>0.54680036399783605</v>
          </cell>
          <cell r="L2075">
            <v>95.418081401883427</v>
          </cell>
          <cell r="M2075">
            <v>16461063.919902004</v>
          </cell>
          <cell r="N2075">
            <v>0.56109595644519816</v>
          </cell>
          <cell r="O2075">
            <v>94.528720492535385</v>
          </cell>
          <cell r="Q2075">
            <v>24846.230578686671</v>
          </cell>
        </row>
        <row r="2076">
          <cell r="D2076">
            <v>41156</v>
          </cell>
          <cell r="E2076" t="str">
            <v/>
          </cell>
          <cell r="F2076">
            <v>9567.334066000396</v>
          </cell>
          <cell r="G2076">
            <v>59478.349856000634</v>
          </cell>
          <cell r="H2076">
            <v>0.59846452027839703</v>
          </cell>
          <cell r="I2076">
            <v>94.170013018338906</v>
          </cell>
          <cell r="J2076">
            <v>11231720.113517998</v>
          </cell>
          <cell r="K2076">
            <v>0.54660479442811205</v>
          </cell>
          <cell r="L2076">
            <v>95.42831214674186</v>
          </cell>
          <cell r="M2076">
            <v>16450800.292694002</v>
          </cell>
          <cell r="N2076">
            <v>0.56074776994863529</v>
          </cell>
          <cell r="O2076">
            <v>94.548877179070118</v>
          </cell>
          <cell r="Q2076">
            <v>24846.230578686671</v>
          </cell>
        </row>
        <row r="2077">
          <cell r="D2077">
            <v>41157</v>
          </cell>
          <cell r="E2077" t="str">
            <v/>
          </cell>
          <cell r="F2077">
            <v>7975.0235560000974</v>
          </cell>
          <cell r="G2077">
            <v>67453.373412000728</v>
          </cell>
          <cell r="H2077">
            <v>0.5429666540232696</v>
          </cell>
          <cell r="I2077">
            <v>96.845343717832165</v>
          </cell>
          <cell r="J2077">
            <v>11239695.137073997</v>
          </cell>
          <cell r="K2077">
            <v>0.54633229917561477</v>
          </cell>
          <cell r="L2077">
            <v>95.442542530448492</v>
          </cell>
          <cell r="M2077">
            <v>16440676.799652003</v>
          </cell>
          <cell r="N2077">
            <v>0.56040435806465749</v>
          </cell>
          <cell r="O2077">
            <v>94.568712099175698</v>
          </cell>
          <cell r="Q2077">
            <v>24846.230578686671</v>
          </cell>
        </row>
        <row r="2078">
          <cell r="D2078">
            <v>41158</v>
          </cell>
          <cell r="E2078" t="str">
            <v/>
          </cell>
          <cell r="F2078">
            <v>2899.9549459993395</v>
          </cell>
          <cell r="G2078">
            <v>70353.328358000072</v>
          </cell>
          <cell r="H2078">
            <v>0.47192489376604424</v>
          </cell>
          <cell r="I2078">
            <v>98.855989399502548</v>
          </cell>
          <cell r="J2078">
            <v>11242595.092019998</v>
          </cell>
          <cell r="K2078">
            <v>0.54581407302203255</v>
          </cell>
          <cell r="L2078">
            <v>95.469526792910088</v>
          </cell>
          <cell r="M2078">
            <v>16425678.056410003</v>
          </cell>
          <cell r="N2078">
            <v>0.55989476366520796</v>
          </cell>
          <cell r="O2078">
            <v>94.598062454966879</v>
          </cell>
          <cell r="Q2078">
            <v>24846.230578686671</v>
          </cell>
        </row>
        <row r="2079">
          <cell r="D2079">
            <v>41159</v>
          </cell>
          <cell r="E2079" t="str">
            <v/>
          </cell>
          <cell r="F2079">
            <v>-4537.2737659996346</v>
          </cell>
          <cell r="G2079">
            <v>65816.054592000437</v>
          </cell>
          <cell r="H2079">
            <v>0.37841931327838096</v>
          </cell>
          <cell r="I2079">
            <v>99.831558834853908</v>
          </cell>
          <cell r="J2079">
            <v>11238057.818253998</v>
          </cell>
          <cell r="K2079">
            <v>0.54493646235538851</v>
          </cell>
          <cell r="L2079">
            <v>95.514988984810628</v>
          </cell>
          <cell r="M2079">
            <v>16407659.315874003</v>
          </cell>
          <cell r="N2079">
            <v>0.55928222463854738</v>
          </cell>
          <cell r="O2079">
            <v>94.633210761391069</v>
          </cell>
          <cell r="Q2079">
            <v>24846.230578686671</v>
          </cell>
        </row>
        <row r="2080">
          <cell r="D2080">
            <v>41160</v>
          </cell>
          <cell r="E2080" t="str">
            <v/>
          </cell>
          <cell r="F2080">
            <v>4837.8661639998381</v>
          </cell>
          <cell r="G2080">
            <v>70653.920756000269</v>
          </cell>
          <cell r="H2080">
            <v>0.35545593391039298</v>
          </cell>
          <cell r="I2080">
            <v>99.908966233183264</v>
          </cell>
          <cell r="J2080">
            <v>11242895.684417998</v>
          </cell>
          <cell r="K2080">
            <v>0.54451501985879069</v>
          </cell>
          <cell r="L2080">
            <v>95.536715551136581</v>
          </cell>
          <cell r="M2080">
            <v>16391136.450514005</v>
          </cell>
          <cell r="N2080">
            <v>0.5587206715130405</v>
          </cell>
          <cell r="O2080">
            <v>94.665307632537491</v>
          </cell>
          <cell r="Q2080">
            <v>24846.230578686671</v>
          </cell>
        </row>
        <row r="2081">
          <cell r="D2081">
            <v>41161</v>
          </cell>
          <cell r="E2081" t="str">
            <v/>
          </cell>
          <cell r="F2081">
            <v>9410.3772479996915</v>
          </cell>
          <cell r="G2081">
            <v>80064.298003999953</v>
          </cell>
          <cell r="H2081">
            <v>0.35804357056827174</v>
          </cell>
          <cell r="I2081">
            <v>99.902077043044699</v>
          </cell>
          <cell r="J2081">
            <v>11252306.061665999</v>
          </cell>
          <cell r="K2081">
            <v>0.54431577975019441</v>
          </cell>
          <cell r="L2081">
            <v>95.54696322827337</v>
          </cell>
          <cell r="M2081">
            <v>16382269.709920004</v>
          </cell>
          <cell r="N2081">
            <v>0.55842008829018652</v>
          </cell>
          <cell r="O2081">
            <v>94.682438737748285</v>
          </cell>
          <cell r="Q2081">
            <v>24846.230578686671</v>
          </cell>
        </row>
        <row r="2082">
          <cell r="D2082">
            <v>41162</v>
          </cell>
          <cell r="E2082" t="str">
            <v/>
          </cell>
          <cell r="F2082">
            <v>5741.6370400007336</v>
          </cell>
          <cell r="G2082">
            <v>85805.935044000682</v>
          </cell>
          <cell r="H2082">
            <v>0.34534789803329696</v>
          </cell>
          <cell r="I2082">
            <v>99.932184776545839</v>
          </cell>
          <cell r="J2082">
            <v>11258047.698705999</v>
          </cell>
          <cell r="K2082">
            <v>0.54393976047687886</v>
          </cell>
          <cell r="L2082">
            <v>95.566261862275638</v>
          </cell>
          <cell r="M2082">
            <v>16370969.666256007</v>
          </cell>
          <cell r="N2082">
            <v>0.55803655938528085</v>
          </cell>
          <cell r="O2082">
            <v>94.70424713018204</v>
          </cell>
          <cell r="Q2082">
            <v>24846.230578686671</v>
          </cell>
        </row>
        <row r="2083">
          <cell r="D2083">
            <v>41163</v>
          </cell>
          <cell r="E2083" t="str">
            <v/>
          </cell>
          <cell r="F2083">
            <v>3426.4883699995708</v>
          </cell>
          <cell r="G2083">
            <v>89232.423414000252</v>
          </cell>
          <cell r="H2083">
            <v>0.32648970500742375</v>
          </cell>
          <cell r="I2083">
            <v>99.962516164698741</v>
          </cell>
          <cell r="J2083">
            <v>11261474.187075999</v>
          </cell>
          <cell r="K2083">
            <v>0.54345291914875582</v>
          </cell>
          <cell r="L2083">
            <v>95.591167788391559</v>
          </cell>
          <cell r="M2083">
            <v>16354549.565082006</v>
          </cell>
          <cell r="N2083">
            <v>0.55747850050287995</v>
          </cell>
          <cell r="O2083">
            <v>94.735879569246507</v>
          </cell>
          <cell r="Q2083">
            <v>24846.230578686671</v>
          </cell>
        </row>
        <row r="2084">
          <cell r="D2084">
            <v>41164</v>
          </cell>
          <cell r="E2084" t="str">
            <v/>
          </cell>
          <cell r="F2084">
            <v>9723.9953519998926</v>
          </cell>
          <cell r="G2084">
            <v>98956.418766000148</v>
          </cell>
          <cell r="H2084">
            <v>0.33189614836682008</v>
          </cell>
          <cell r="I2084">
            <v>99.955298038224555</v>
          </cell>
          <cell r="J2084">
            <v>11271198.182427999</v>
          </cell>
          <cell r="K2084">
            <v>0.54327078318453381</v>
          </cell>
          <cell r="L2084">
            <v>95.600462204514585</v>
          </cell>
          <cell r="M2084">
            <v>16358547.294450006</v>
          </cell>
          <cell r="N2084">
            <v>0.5576164241751832</v>
          </cell>
          <cell r="O2084">
            <v>94.728072687313826</v>
          </cell>
          <cell r="Q2084">
            <v>24846.230578686671</v>
          </cell>
        </row>
        <row r="2085">
          <cell r="D2085">
            <v>41165</v>
          </cell>
          <cell r="E2085" t="str">
            <v/>
          </cell>
          <cell r="F2085">
            <v>16801.556498000242</v>
          </cell>
          <cell r="G2085">
            <v>115757.97526400039</v>
          </cell>
          <cell r="H2085">
            <v>0.35838271755115508</v>
          </cell>
          <cell r="I2085">
            <v>99.901143319271171</v>
          </cell>
          <cell r="J2085">
            <v>11287999.738925999</v>
          </cell>
          <cell r="K2085">
            <v>0.54342981273087743</v>
          </cell>
          <cell r="L2085">
            <v>95.592347614612464</v>
          </cell>
          <cell r="M2085">
            <v>16359855.210070007</v>
          </cell>
          <cell r="N2085">
            <v>0.55766266028090694</v>
          </cell>
          <cell r="O2085">
            <v>94.725453966493276</v>
          </cell>
          <cell r="Q2085">
            <v>24846.230578686671</v>
          </cell>
        </row>
        <row r="2086">
          <cell r="D2086">
            <v>41166</v>
          </cell>
          <cell r="E2086" t="str">
            <v/>
          </cell>
          <cell r="F2086">
            <v>10261.059596000021</v>
          </cell>
          <cell r="G2086">
            <v>126019.03486000041</v>
          </cell>
          <cell r="H2086">
            <v>0.36228270539268931</v>
          </cell>
          <cell r="I2086">
            <v>99.88987278432198</v>
          </cell>
          <cell r="J2086">
            <v>11298260.798521999</v>
          </cell>
          <cell r="K2086">
            <v>0.54327396417311791</v>
          </cell>
          <cell r="L2086">
            <v>95.600299987321051</v>
          </cell>
          <cell r="M2086">
            <v>16350928.144726008</v>
          </cell>
          <cell r="N2086">
            <v>0.55736001315551009</v>
          </cell>
          <cell r="O2086">
            <v>94.742580510010811</v>
          </cell>
          <cell r="Q2086">
            <v>24846.230578686671</v>
          </cell>
        </row>
        <row r="2087">
          <cell r="D2087">
            <v>41167</v>
          </cell>
          <cell r="E2087" t="str">
            <v/>
          </cell>
          <cell r="F2087">
            <v>7784.5864859998819</v>
          </cell>
          <cell r="G2087">
            <v>133803.62134600029</v>
          </cell>
          <cell r="H2087">
            <v>0.35901789588633021</v>
          </cell>
          <cell r="I2087">
            <v>99.899374980798257</v>
          </cell>
          <cell r="J2087">
            <v>11306045.385008</v>
          </cell>
          <cell r="K2087">
            <v>0.54299954908946257</v>
          </cell>
          <cell r="L2087">
            <v>95.614279771902872</v>
          </cell>
          <cell r="M2087">
            <v>16327651.055208007</v>
          </cell>
          <cell r="N2087">
            <v>0.55656820831162346</v>
          </cell>
          <cell r="O2087">
            <v>94.787223002635884</v>
          </cell>
          <cell r="Q2087">
            <v>24846.230578686671</v>
          </cell>
        </row>
        <row r="2088">
          <cell r="D2088">
            <v>41168</v>
          </cell>
          <cell r="E2088" t="str">
            <v/>
          </cell>
          <cell r="F2088">
            <v>9329.4765499996356</v>
          </cell>
          <cell r="G2088">
            <v>143133.09789599993</v>
          </cell>
          <cell r="H2088">
            <v>0.36004731543358537</v>
          </cell>
          <cell r="I2088">
            <v>99.896454197296279</v>
          </cell>
          <cell r="J2088">
            <v>11315374.861558</v>
          </cell>
          <cell r="K2088">
            <v>0.54279989670636208</v>
          </cell>
          <cell r="L2088">
            <v>95.624432741990077</v>
          </cell>
          <cell r="M2088">
            <v>16322961.131558005</v>
          </cell>
          <cell r="N2088">
            <v>0.55640998998860558</v>
          </cell>
          <cell r="O2088">
            <v>94.796114837256212</v>
          </cell>
          <cell r="Q2088">
            <v>24846.230578686671</v>
          </cell>
        </row>
        <row r="2089">
          <cell r="D2089">
            <v>41169</v>
          </cell>
          <cell r="E2089" t="str">
            <v/>
          </cell>
          <cell r="F2089">
            <v>-2020.7114919999294</v>
          </cell>
          <cell r="G2089">
            <v>141112.38640399999</v>
          </cell>
          <cell r="H2089">
            <v>0.33408402074157845</v>
          </cell>
          <cell r="I2089">
            <v>99.952065116473293</v>
          </cell>
          <cell r="J2089">
            <v>11313354.150065999</v>
          </cell>
          <cell r="K2089">
            <v>0.54205689795798961</v>
          </cell>
          <cell r="L2089">
            <v>95.662082727172347</v>
          </cell>
          <cell r="M2089">
            <v>16304986.633392004</v>
          </cell>
          <cell r="N2089">
            <v>0.55579893059500107</v>
          </cell>
          <cell r="O2089">
            <v>94.830366770847704</v>
          </cell>
          <cell r="Q2089">
            <v>24846.230578686671</v>
          </cell>
        </row>
        <row r="2090">
          <cell r="D2090">
            <v>41170</v>
          </cell>
          <cell r="E2090" t="str">
            <v/>
          </cell>
          <cell r="F2090">
            <v>588.16378400002486</v>
          </cell>
          <cell r="G2090">
            <v>141700.55018800002</v>
          </cell>
          <cell r="H2090">
            <v>0.31683891700558853</v>
          </cell>
          <cell r="I2090">
            <v>99.972985191310599</v>
          </cell>
          <cell r="J2090">
            <v>11313942.313849999</v>
          </cell>
          <cell r="K2090">
            <v>0.54144051657242409</v>
          </cell>
          <cell r="L2090">
            <v>95.693156574885037</v>
          </cell>
          <cell r="M2090">
            <v>16278984.580770003</v>
          </cell>
          <cell r="N2090">
            <v>0.55491422617651054</v>
          </cell>
          <cell r="O2090">
            <v>94.879705689006755</v>
          </cell>
          <cell r="Q2090">
            <v>24846.230578686671</v>
          </cell>
        </row>
        <row r="2091">
          <cell r="D2091">
            <v>41171</v>
          </cell>
          <cell r="E2091" t="str">
            <v/>
          </cell>
          <cell r="F2091">
            <v>13175.438646000184</v>
          </cell>
          <cell r="G2091">
            <v>154875.98883400019</v>
          </cell>
          <cell r="H2091">
            <v>0.32807261477967403</v>
          </cell>
          <cell r="I2091">
            <v>99.960511728352458</v>
          </cell>
          <cell r="J2091">
            <v>11327117.752495999</v>
          </cell>
          <cell r="K2091">
            <v>0.54142726102630423</v>
          </cell>
          <cell r="L2091">
            <v>95.693823238294769</v>
          </cell>
          <cell r="M2091">
            <v>16281847.563386003</v>
          </cell>
          <cell r="N2091">
            <v>0.55501346401262186</v>
          </cell>
          <cell r="O2091">
            <v>94.874186134454675</v>
          </cell>
          <cell r="Q2091">
            <v>24846.230578686671</v>
          </cell>
        </row>
        <row r="2092">
          <cell r="D2092">
            <v>41172</v>
          </cell>
          <cell r="E2092" t="str">
            <v/>
          </cell>
          <cell r="F2092">
            <v>4379.4629480004451</v>
          </cell>
          <cell r="G2092">
            <v>159255.45178200063</v>
          </cell>
          <cell r="H2092">
            <v>0.320482117554305</v>
          </cell>
          <cell r="I2092">
            <v>99.969367324832518</v>
          </cell>
          <cell r="J2092">
            <v>11331497.215443999</v>
          </cell>
          <cell r="K2092">
            <v>0.54099409498922058</v>
          </cell>
          <cell r="L2092">
            <v>95.715571644609568</v>
          </cell>
          <cell r="M2092">
            <v>16276388.926454004</v>
          </cell>
          <cell r="N2092">
            <v>0.55482903533084849</v>
          </cell>
          <cell r="O2092">
            <v>94.884440970855081</v>
          </cell>
          <cell r="Q2092">
            <v>24846.230578686671</v>
          </cell>
        </row>
        <row r="2093">
          <cell r="D2093">
            <v>41173</v>
          </cell>
          <cell r="E2093" t="str">
            <v/>
          </cell>
          <cell r="F2093">
            <v>4923.1105839998472</v>
          </cell>
          <cell r="G2093">
            <v>164178.56236600046</v>
          </cell>
          <cell r="H2093">
            <v>0.31465645279971477</v>
          </cell>
          <cell r="I2093">
            <v>99.974975051813658</v>
          </cell>
          <cell r="J2093">
            <v>11336420.326027999</v>
          </cell>
          <cell r="K2093">
            <v>0.54058787974568068</v>
          </cell>
          <cell r="L2093">
            <v>95.735901898308811</v>
          </cell>
          <cell r="M2093">
            <v>16272027.115770003</v>
          </cell>
          <cell r="N2093">
            <v>0.55468199424528486</v>
          </cell>
          <cell r="O2093">
            <v>94.892607670378013</v>
          </cell>
          <cell r="Q2093">
            <v>24846.230578686671</v>
          </cell>
        </row>
        <row r="2094">
          <cell r="D2094">
            <v>41174</v>
          </cell>
          <cell r="E2094" t="str">
            <v/>
          </cell>
          <cell r="F2094">
            <v>6102.7243599998637</v>
          </cell>
          <cell r="G2094">
            <v>170281.28672600034</v>
          </cell>
          <cell r="H2094">
            <v>0.3115184197873847</v>
          </cell>
          <cell r="I2094">
            <v>99.977618851457933</v>
          </cell>
          <cell r="J2094">
            <v>11342523.050387999</v>
          </cell>
          <cell r="K2094">
            <v>0.54023881036922539</v>
          </cell>
          <cell r="L2094">
            <v>95.753321887202432</v>
          </cell>
          <cell r="M2094">
            <v>16259146.382520003</v>
          </cell>
          <cell r="N2094">
            <v>0.55424455780114179</v>
          </cell>
          <cell r="O2094">
            <v>94.916854415620278</v>
          </cell>
          <cell r="Q2094">
            <v>24846.230578686671</v>
          </cell>
        </row>
        <row r="2095">
          <cell r="D2095">
            <v>41175</v>
          </cell>
          <cell r="E2095" t="str">
            <v/>
          </cell>
          <cell r="F2095">
            <v>32085.771442000034</v>
          </cell>
          <cell r="G2095">
            <v>202367.05816800037</v>
          </cell>
          <cell r="H2095">
            <v>0.35412082804955897</v>
          </cell>
          <cell r="I2095">
            <v>99.91236220183805</v>
          </cell>
          <cell r="J2095">
            <v>11374608.821829999</v>
          </cell>
          <cell r="K2095">
            <v>0.54112666317912339</v>
          </cell>
          <cell r="L2095">
            <v>95.708923259004379</v>
          </cell>
          <cell r="M2095">
            <v>16273547.484806001</v>
          </cell>
          <cell r="N2095">
            <v>0.55473710938793308</v>
          </cell>
          <cell r="O2095">
            <v>94.889547524220603</v>
          </cell>
          <cell r="Q2095">
            <v>24846.230578686671</v>
          </cell>
        </row>
        <row r="2096">
          <cell r="D2096">
            <v>41176</v>
          </cell>
          <cell r="E2096" t="str">
            <v/>
          </cell>
          <cell r="F2096">
            <v>10249.09854400008</v>
          </cell>
          <cell r="G2096">
            <v>212616.15671200043</v>
          </cell>
          <cell r="H2096">
            <v>0.35655334122456467</v>
          </cell>
          <cell r="I2096">
            <v>99.906094760122983</v>
          </cell>
          <cell r="J2096">
            <v>11384857.920373999</v>
          </cell>
          <cell r="K2096">
            <v>0.54097480538907994</v>
          </cell>
          <cell r="L2096">
            <v>95.716538472776719</v>
          </cell>
          <cell r="M2096">
            <v>16259806.149772001</v>
          </cell>
          <cell r="N2096">
            <v>0.55427033399938563</v>
          </cell>
          <cell r="O2096">
            <v>94.915427678095952</v>
          </cell>
          <cell r="Q2096">
            <v>24846.230578686671</v>
          </cell>
        </row>
        <row r="2097">
          <cell r="D2097">
            <v>41177</v>
          </cell>
          <cell r="E2097" t="str">
            <v/>
          </cell>
          <cell r="F2097">
            <v>13471.173955999961</v>
          </cell>
          <cell r="G2097">
            <v>226087.33066800039</v>
          </cell>
          <cell r="H2097">
            <v>0.36397847947517664</v>
          </cell>
          <cell r="I2097">
            <v>99.884655749778645</v>
          </cell>
          <cell r="J2097">
            <v>11398329.094329998</v>
          </cell>
          <cell r="K2097">
            <v>0.5409762287070391</v>
          </cell>
          <cell r="L2097">
            <v>95.716467138463543</v>
          </cell>
          <cell r="M2097">
            <v>16248653.319142001</v>
          </cell>
          <cell r="N2097">
            <v>0.55389179400830435</v>
          </cell>
          <cell r="O2097">
            <v>94.936354867601551</v>
          </cell>
          <cell r="Q2097">
            <v>24846.230578686671</v>
          </cell>
        </row>
        <row r="2098">
          <cell r="D2098">
            <v>41178</v>
          </cell>
          <cell r="E2098" t="str">
            <v/>
          </cell>
          <cell r="F2098">
            <v>17920.931254000003</v>
          </cell>
          <cell r="G2098">
            <v>244008.26192200038</v>
          </cell>
          <cell r="H2098">
            <v>0.37772060116421236</v>
          </cell>
          <cell r="I2098">
            <v>99.83451487836561</v>
          </cell>
          <cell r="J2098">
            <v>11416250.025583997</v>
          </cell>
          <cell r="K2098">
            <v>0.54118858990695218</v>
          </cell>
          <cell r="L2098">
            <v>95.705815294434871</v>
          </cell>
          <cell r="M2098">
            <v>16256786.547412001</v>
          </cell>
          <cell r="N2098">
            <v>0.55417068603661201</v>
          </cell>
          <cell r="O2098">
            <v>94.920941890890603</v>
          </cell>
          <cell r="Q2098">
            <v>24846.230578686671</v>
          </cell>
        </row>
        <row r="2099">
          <cell r="D2099">
            <v>41179</v>
          </cell>
          <cell r="E2099" t="str">
            <v/>
          </cell>
          <cell r="F2099">
            <v>39823.203209999738</v>
          </cell>
          <cell r="G2099">
            <v>283831.4651320001</v>
          </cell>
          <cell r="H2099">
            <v>0.42309341262363953</v>
          </cell>
          <cell r="I2099">
            <v>99.53409502374069</v>
          </cell>
          <cell r="J2099">
            <v>11456073.228793997</v>
          </cell>
          <cell r="K2099">
            <v>0.54243750956880565</v>
          </cell>
          <cell r="L2099">
            <v>95.642822352181867</v>
          </cell>
          <cell r="M2099">
            <v>16278892.219067998</v>
          </cell>
          <cell r="N2099">
            <v>0.55492588181325797</v>
          </cell>
          <cell r="O2099">
            <v>94.879057602881801</v>
          </cell>
          <cell r="Q2099">
            <v>24846.230578686671</v>
          </cell>
        </row>
        <row r="2100">
          <cell r="D2100">
            <v>41180</v>
          </cell>
          <cell r="E2100" t="str">
            <v/>
          </cell>
          <cell r="F2100">
            <v>37064.223010000169</v>
          </cell>
          <cell r="G2100">
            <v>320895.68814200029</v>
          </cell>
          <cell r="H2100">
            <v>0.46125951598536225</v>
          </cell>
          <cell r="I2100">
            <v>99.044525543407673</v>
          </cell>
          <cell r="J2100">
            <v>11493137.451803997</v>
          </cell>
          <cell r="K2100">
            <v>0.5435530117081091</v>
          </cell>
          <cell r="L2100">
            <v>95.586054647041379</v>
          </cell>
          <cell r="M2100">
            <v>16297251.888752</v>
          </cell>
          <cell r="N2100">
            <v>0.55555338544120436</v>
          </cell>
          <cell r="O2100">
            <v>94.844090381558658</v>
          </cell>
          <cell r="Q2100">
            <v>24846.230578686671</v>
          </cell>
        </row>
        <row r="2101">
          <cell r="D2101">
            <v>41181</v>
          </cell>
          <cell r="E2101" t="str">
            <v/>
          </cell>
          <cell r="F2101">
            <v>33558.888385999991</v>
          </cell>
          <cell r="G2101">
            <v>354454.5765280003</v>
          </cell>
          <cell r="H2101">
            <v>0.49192860726723009</v>
          </cell>
          <cell r="I2101">
            <v>98.430170315453339</v>
          </cell>
          <cell r="J2101">
            <v>11526696.340189997</v>
          </cell>
          <cell r="K2101">
            <v>0.54450030966317564</v>
          </cell>
          <cell r="L2101">
            <v>95.537472673034586</v>
          </cell>
          <cell r="M2101">
            <v>16314696.603842</v>
          </cell>
          <cell r="N2101">
            <v>0.55614970301374445</v>
          </cell>
          <cell r="O2101">
            <v>94.81072217252067</v>
          </cell>
          <cell r="Q2101">
            <v>24846.230578686671</v>
          </cell>
        </row>
        <row r="2102">
          <cell r="D2102">
            <v>41182</v>
          </cell>
          <cell r="E2102" t="str">
            <v>*</v>
          </cell>
          <cell r="F2102">
            <v>35218.882274000272</v>
          </cell>
          <cell r="G2102">
            <v>389673.45880200056</v>
          </cell>
          <cell r="H2102">
            <v>0.52278011556981197</v>
          </cell>
          <cell r="I2102">
            <v>97.564787343235921</v>
          </cell>
          <cell r="J2102">
            <v>11561915.222463997</v>
          </cell>
          <cell r="K2102">
            <v>0.54552370973974929</v>
          </cell>
          <cell r="L2102">
            <v>95.484601009332522</v>
          </cell>
          <cell r="M2102">
            <v>16339274.058022</v>
          </cell>
          <cell r="N2102">
            <v>0.55698917191536435</v>
          </cell>
          <cell r="O2102">
            <v>94.763518520616856</v>
          </cell>
          <cell r="Q2102">
            <v>24846.230578686671</v>
          </cell>
        </row>
        <row r="2103">
          <cell r="D2103">
            <v>41183</v>
          </cell>
          <cell r="E2103" t="str">
            <v/>
          </cell>
          <cell r="F2103">
            <v>8918.7161399997858</v>
          </cell>
          <cell r="G2103">
            <v>8918.7161399997858</v>
          </cell>
          <cell r="H2103">
            <v>0.17447821315454154</v>
          </cell>
          <cell r="I2103">
            <v>99.868897329717981</v>
          </cell>
          <cell r="J2103">
            <v>11570833.938603997</v>
          </cell>
          <cell r="K2103">
            <v>0.54463096772857911</v>
          </cell>
          <cell r="L2103">
            <v>97.341284004098455</v>
          </cell>
          <cell r="M2103">
            <v>16331688.469645999</v>
          </cell>
          <cell r="N2103">
            <v>0.55674571762969327</v>
          </cell>
          <cell r="O2103">
            <v>95.352394186977364</v>
          </cell>
          <cell r="Q2103">
            <v>51116.503194012897</v>
          </cell>
        </row>
        <row r="2104">
          <cell r="D2104">
            <v>41184</v>
          </cell>
          <cell r="E2104" t="str">
            <v/>
          </cell>
          <cell r="F2104">
            <v>4494.7486840002402</v>
          </cell>
          <cell r="G2104">
            <v>13413.464824000026</v>
          </cell>
          <cell r="H2104">
            <v>0.13120483587354523</v>
          </cell>
          <cell r="I2104">
            <v>99.980838886505424</v>
          </cell>
          <cell r="J2104">
            <v>11575328.687287997</v>
          </cell>
          <cell r="K2104">
            <v>0.54353477810358874</v>
          </cell>
          <cell r="L2104">
            <v>97.382529242921009</v>
          </cell>
          <cell r="M2104">
            <v>16314340.694985999</v>
          </cell>
          <cell r="N2104">
            <v>0.55616944905729016</v>
          </cell>
          <cell r="O2104">
            <v>95.38283114173251</v>
          </cell>
          <cell r="Q2104">
            <v>51116.503194012897</v>
          </cell>
        </row>
        <row r="2105">
          <cell r="D2105">
            <v>41185</v>
          </cell>
          <cell r="E2105" t="str">
            <v/>
          </cell>
          <cell r="F2105">
            <v>4268.4511459992791</v>
          </cell>
          <cell r="G2105">
            <v>17681.915969999303</v>
          </cell>
          <cell r="H2105">
            <v>0.11530467895327608</v>
          </cell>
          <cell r="I2105">
            <v>99.992684032407681</v>
          </cell>
          <cell r="J2105">
            <v>11579597.138433997</v>
          </cell>
          <cell r="K2105">
            <v>0.54243323746599559</v>
          </cell>
          <cell r="L2105">
            <v>97.423517746643611</v>
          </cell>
          <cell r="M2105">
            <v>16311364.459137999</v>
          </cell>
          <cell r="N2105">
            <v>0.55608310019226281</v>
          </cell>
          <cell r="O2105">
            <v>95.387380741597966</v>
          </cell>
          <cell r="Q2105">
            <v>51116.503194012897</v>
          </cell>
        </row>
        <row r="2106">
          <cell r="D2106">
            <v>41186</v>
          </cell>
          <cell r="E2106" t="str">
            <v/>
          </cell>
          <cell r="F2106">
            <v>15736.471830000755</v>
          </cell>
          <cell r="G2106">
            <v>33418.387800000055</v>
          </cell>
          <cell r="H2106">
            <v>0.16344226283026653</v>
          </cell>
          <cell r="I2106">
            <v>99.913557044579335</v>
          </cell>
          <cell r="J2106">
            <v>11595333.610263998</v>
          </cell>
          <cell r="K2106">
            <v>0.54187288279245605</v>
          </cell>
          <cell r="L2106">
            <v>97.444193160890293</v>
          </cell>
          <cell r="M2106">
            <v>16308264.988817999</v>
          </cell>
          <cell r="N2106">
            <v>0.55599254523925334</v>
          </cell>
          <cell r="O2106">
            <v>95.392148843582163</v>
          </cell>
          <cell r="Q2106">
            <v>51116.503194012897</v>
          </cell>
        </row>
        <row r="2107">
          <cell r="D2107">
            <v>41187</v>
          </cell>
          <cell r="E2107" t="str">
            <v/>
          </cell>
          <cell r="F2107">
            <v>14788.090811999538</v>
          </cell>
          <cell r="G2107">
            <v>48206.478611999592</v>
          </cell>
          <cell r="H2107">
            <v>0.18861414846407509</v>
          </cell>
          <cell r="I2107">
            <v>99.788595065968693</v>
          </cell>
          <cell r="J2107">
            <v>11610121.701075997</v>
          </cell>
          <cell r="K2107">
            <v>0.54127098475802815</v>
          </cell>
          <cell r="L2107">
            <v>97.466270041967363</v>
          </cell>
          <cell r="M2107">
            <v>16318883.457692001</v>
          </cell>
          <cell r="N2107">
            <v>0.55636967945867644</v>
          </cell>
          <cell r="O2107">
            <v>95.372270139626465</v>
          </cell>
          <cell r="Q2107">
            <v>51116.503194012897</v>
          </cell>
        </row>
        <row r="2108">
          <cell r="D2108">
            <v>41188</v>
          </cell>
          <cell r="E2108" t="str">
            <v/>
          </cell>
          <cell r="F2108">
            <v>14859.388505999976</v>
          </cell>
          <cell r="G2108">
            <v>63065.867117999565</v>
          </cell>
          <cell r="H2108">
            <v>0.20562787350898137</v>
          </cell>
          <cell r="I2108">
            <v>99.649378747818986</v>
          </cell>
          <cell r="J2108">
            <v>11624981.089581998</v>
          </cell>
          <cell r="K2108">
            <v>0.54067526468873228</v>
          </cell>
          <cell r="L2108">
            <v>97.487986719794634</v>
          </cell>
          <cell r="M2108">
            <v>16322853.977408001</v>
          </cell>
          <cell r="N2108">
            <v>0.55652017542084364</v>
          </cell>
          <cell r="O2108">
            <v>95.364322089304068</v>
          </cell>
          <cell r="Q2108">
            <v>51116.503194012897</v>
          </cell>
        </row>
        <row r="2109">
          <cell r="D2109">
            <v>41189</v>
          </cell>
          <cell r="E2109" t="str">
            <v/>
          </cell>
          <cell r="F2109">
            <v>24910.590334000244</v>
          </cell>
          <cell r="G2109">
            <v>87976.457451999813</v>
          </cell>
          <cell r="H2109">
            <v>0.24587099204700177</v>
          </cell>
          <cell r="I2109">
            <v>99.076548643089694</v>
          </cell>
          <cell r="J2109">
            <v>11649891.679915998</v>
          </cell>
          <cell r="K2109">
            <v>0.54054874083848681</v>
          </cell>
          <cell r="L2109">
            <v>97.492582006400397</v>
          </cell>
          <cell r="M2109">
            <v>16333491.578506</v>
          </cell>
          <cell r="N2109">
            <v>0.55689799680713448</v>
          </cell>
          <cell r="O2109">
            <v>95.344329650220814</v>
          </cell>
          <cell r="Q2109">
            <v>51116.503194012897</v>
          </cell>
        </row>
        <row r="2110">
          <cell r="D2110">
            <v>41190</v>
          </cell>
          <cell r="E2110" t="str">
            <v/>
          </cell>
          <cell r="F2110">
            <v>14138.412496000356</v>
          </cell>
          <cell r="G2110">
            <v>102114.86994800017</v>
          </cell>
          <cell r="H2110">
            <v>0.24971110983575781</v>
          </cell>
          <cell r="I2110">
            <v>99.000626577470868</v>
          </cell>
          <cell r="J2110">
            <v>11664030.092411999</v>
          </cell>
          <cell r="K2110">
            <v>0.53992417511807878</v>
          </cell>
          <cell r="L2110">
            <v>97.515178457844129</v>
          </cell>
          <cell r="M2110">
            <v>16330639.250162002</v>
          </cell>
          <cell r="N2110">
            <v>0.55681588080894118</v>
          </cell>
          <cell r="O2110">
            <v>95.348679542689624</v>
          </cell>
          <cell r="Q2110">
            <v>51116.503194012897</v>
          </cell>
        </row>
        <row r="2111">
          <cell r="D2111">
            <v>41191</v>
          </cell>
          <cell r="E2111" t="str">
            <v/>
          </cell>
          <cell r="F2111">
            <v>9183.8357399997203</v>
          </cell>
          <cell r="G2111">
            <v>111298.70568799989</v>
          </cell>
          <cell r="H2111">
            <v>0.24192818525330301</v>
          </cell>
          <cell r="I2111">
            <v>99.150318267200731</v>
          </cell>
          <cell r="J2111">
            <v>11673213.928151999</v>
          </cell>
          <cell r="K2111">
            <v>0.53907375370932331</v>
          </cell>
          <cell r="L2111">
            <v>97.545712916706663</v>
          </cell>
          <cell r="M2111">
            <v>16322685.981488001</v>
          </cell>
          <cell r="N2111">
            <v>0.55655983195634451</v>
          </cell>
          <cell r="O2111">
            <v>95.362226267980219</v>
          </cell>
          <cell r="Q2111">
            <v>51116.503194012897</v>
          </cell>
        </row>
        <row r="2112">
          <cell r="D2112">
            <v>41192</v>
          </cell>
          <cell r="E2112" t="str">
            <v/>
          </cell>
          <cell r="F2112">
            <v>2837.9515599994884</v>
          </cell>
          <cell r="G2112">
            <v>114136.65724799938</v>
          </cell>
          <cell r="H2112">
            <v>0.2232872949364185</v>
          </cell>
          <cell r="I2112">
            <v>99.444860623781622</v>
          </cell>
          <cell r="J2112">
            <v>11676051.879711999</v>
          </cell>
          <cell r="K2112">
            <v>0.5379349724690049</v>
          </cell>
          <cell r="L2112">
            <v>97.586181337217567</v>
          </cell>
          <cell r="M2112">
            <v>16322861.618000001</v>
          </cell>
          <cell r="N2112">
            <v>0.55658095059128743</v>
          </cell>
          <cell r="O2112">
            <v>95.361109912863824</v>
          </cell>
          <cell r="Q2112">
            <v>51116.503194012897</v>
          </cell>
        </row>
        <row r="2113">
          <cell r="D2113">
            <v>41193</v>
          </cell>
          <cell r="E2113" t="str">
            <v/>
          </cell>
          <cell r="F2113">
            <v>10357.625864000463</v>
          </cell>
          <cell r="G2113">
            <v>124494.28311199984</v>
          </cell>
          <cell r="H2113">
            <v>0.22140916130617663</v>
          </cell>
          <cell r="I2113">
            <v>99.469858259174401</v>
          </cell>
          <cell r="J2113">
            <v>11686409.505576</v>
          </cell>
          <cell r="K2113">
            <v>0.53714717217052566</v>
          </cell>
          <cell r="L2113">
            <v>97.61389718495586</v>
          </cell>
          <cell r="M2113">
            <v>16332322.292478001</v>
          </cell>
          <cell r="N2113">
            <v>0.55691868248988496</v>
          </cell>
          <cell r="O2113">
            <v>95.34323346375875</v>
          </cell>
          <cell r="Q2113">
            <v>51116.503194012897</v>
          </cell>
        </row>
        <row r="2114">
          <cell r="D2114">
            <v>41194</v>
          </cell>
          <cell r="E2114" t="str">
            <v/>
          </cell>
          <cell r="F2114">
            <v>14183.212559999694</v>
          </cell>
          <cell r="G2114">
            <v>138677.49567199952</v>
          </cell>
          <cell r="H2114">
            <v>0.22608076160460433</v>
          </cell>
          <cell r="I2114">
            <v>99.406161051905897</v>
          </cell>
          <cell r="J2114">
            <v>11700592.718136</v>
          </cell>
          <cell r="K2114">
            <v>0.53653848988223884</v>
          </cell>
          <cell r="L2114">
            <v>97.635155314054302</v>
          </cell>
          <cell r="M2114">
            <v>16330384.554066001</v>
          </cell>
          <cell r="N2114">
            <v>0.55686774573257858</v>
          </cell>
          <cell r="O2114">
            <v>95.345932431313798</v>
          </cell>
          <cell r="Q2114">
            <v>51116.503194012897</v>
          </cell>
        </row>
        <row r="2115">
          <cell r="D2115">
            <v>41195</v>
          </cell>
          <cell r="E2115" t="str">
            <v/>
          </cell>
          <cell r="F2115">
            <v>17081.721746000516</v>
          </cell>
          <cell r="G2115">
            <v>155759.21741800004</v>
          </cell>
          <cell r="H2115">
            <v>0.23439549879707791</v>
          </cell>
          <cell r="I2115">
            <v>99.279836931038943</v>
          </cell>
          <cell r="J2115">
            <v>11717674.439882001</v>
          </cell>
          <cell r="K2115">
            <v>0.53606525665740556</v>
          </cell>
          <cell r="L2115">
            <v>97.651589162321116</v>
          </cell>
          <cell r="M2115">
            <v>16331797.321342003</v>
          </cell>
          <cell r="N2115">
            <v>0.55693106189070529</v>
          </cell>
          <cell r="O2115">
            <v>95.342577368524303</v>
          </cell>
          <cell r="Q2115">
            <v>51116.503194012897</v>
          </cell>
        </row>
        <row r="2116">
          <cell r="D2116">
            <v>41196</v>
          </cell>
          <cell r="E2116" t="str">
            <v/>
          </cell>
          <cell r="F2116">
            <v>30799.955247999496</v>
          </cell>
          <cell r="G2116">
            <v>186559.17266599953</v>
          </cell>
          <cell r="H2116">
            <v>0.26069183840394866</v>
          </cell>
          <cell r="I2116">
            <v>98.76056654296822</v>
          </cell>
          <cell r="J2116">
            <v>11748474.395130001</v>
          </cell>
          <cell r="K2116">
            <v>0.53622035509180144</v>
          </cell>
          <cell r="L2116">
            <v>97.646212119465758</v>
          </cell>
          <cell r="M2116">
            <v>16351550.919066003</v>
          </cell>
          <cell r="N2116">
            <v>0.55761983965055717</v>
          </cell>
          <cell r="O2116">
            <v>95.305978938187181</v>
          </cell>
          <cell r="Q2116">
            <v>51116.503194012897</v>
          </cell>
        </row>
        <row r="2117">
          <cell r="D2117">
            <v>41197</v>
          </cell>
          <cell r="E2117" t="str">
            <v/>
          </cell>
          <cell r="F2117">
            <v>14908.99110999979</v>
          </cell>
          <cell r="G2117">
            <v>201468.16377599933</v>
          </cell>
          <cell r="H2117">
            <v>0.2627568413164284</v>
          </cell>
          <cell r="I2117">
            <v>98.711511867666331</v>
          </cell>
          <cell r="J2117">
            <v>11763383.38624</v>
          </cell>
          <cell r="K2117">
            <v>0.53565112907097112</v>
          </cell>
          <cell r="L2117">
            <v>97.665903346577025</v>
          </cell>
          <cell r="M2117">
            <v>16347605.520530002</v>
          </cell>
          <cell r="N2117">
            <v>0.55750045080682709</v>
          </cell>
          <cell r="O2117">
            <v>95.312335929029771</v>
          </cell>
          <cell r="Q2117">
            <v>51116.503194012897</v>
          </cell>
        </row>
        <row r="2118">
          <cell r="D2118">
            <v>41198</v>
          </cell>
          <cell r="E2118" t="str">
            <v/>
          </cell>
          <cell r="F2118">
            <v>15264.46785000087</v>
          </cell>
          <cell r="G2118">
            <v>216732.63162600019</v>
          </cell>
          <cell r="H2118">
            <v>0.26499835924245269</v>
          </cell>
          <cell r="I2118">
            <v>98.656830164538292</v>
          </cell>
          <cell r="J2118">
            <v>11778647.854090001</v>
          </cell>
          <cell r="K2118">
            <v>0.53510069598260335</v>
          </cell>
          <cell r="L2118">
            <v>97.684832147627915</v>
          </cell>
          <cell r="M2118">
            <v>16343298.937886003</v>
          </cell>
          <cell r="N2118">
            <v>0.55736873771734985</v>
          </cell>
          <cell r="O2118">
            <v>95.31934270185657</v>
          </cell>
          <cell r="Q2118">
            <v>51116.503194012897</v>
          </cell>
        </row>
        <row r="2119">
          <cell r="D2119">
            <v>41199</v>
          </cell>
          <cell r="E2119" t="str">
            <v/>
          </cell>
          <cell r="F2119">
            <v>39034.755369999933</v>
          </cell>
          <cell r="G2119">
            <v>255767.38699600013</v>
          </cell>
          <cell r="H2119">
            <v>0.29433039178023435</v>
          </cell>
          <cell r="I2119">
            <v>97.797951869278194</v>
          </cell>
          <cell r="J2119">
            <v>11817682.609460002</v>
          </cell>
          <cell r="K2119">
            <v>0.53563018907201587</v>
          </cell>
          <cell r="L2119">
            <v>97.666625469350492</v>
          </cell>
          <cell r="M2119">
            <v>16366316.127324004</v>
          </cell>
          <cell r="N2119">
            <v>0.55816888749326576</v>
          </cell>
          <cell r="O2119">
            <v>95.276672832341276</v>
          </cell>
          <cell r="Q2119">
            <v>51116.503194012897</v>
          </cell>
        </row>
        <row r="2120">
          <cell r="D2120">
            <v>41200</v>
          </cell>
          <cell r="E2120" t="str">
            <v/>
          </cell>
          <cell r="F2120">
            <v>35800.345269999969</v>
          </cell>
          <cell r="G2120">
            <v>291567.73226600012</v>
          </cell>
          <cell r="H2120">
            <v>0.31688801729317739</v>
          </cell>
          <cell r="I2120">
            <v>96.947672175520694</v>
          </cell>
          <cell r="J2120">
            <v>11853482.954730002</v>
          </cell>
          <cell r="K2120">
            <v>0.53601097528022468</v>
          </cell>
          <cell r="L2120">
            <v>97.653468944760178</v>
          </cell>
          <cell r="M2120">
            <v>16391332.105434004</v>
          </cell>
          <cell r="N2120">
            <v>0.55903725079489253</v>
          </cell>
          <cell r="O2120">
            <v>95.230083078046178</v>
          </cell>
          <cell r="Q2120">
            <v>51116.503194012897</v>
          </cell>
        </row>
        <row r="2121">
          <cell r="D2121">
            <v>41201</v>
          </cell>
          <cell r="E2121" t="str">
            <v/>
          </cell>
          <cell r="F2121">
            <v>65974.273259999303</v>
          </cell>
          <cell r="G2121">
            <v>357542.00552599941</v>
          </cell>
          <cell r="H2121">
            <v>0.36813942885369672</v>
          </cell>
          <cell r="I2121">
            <v>94.383913295823234</v>
          </cell>
          <cell r="J2121">
            <v>11919457.227990001</v>
          </cell>
          <cell r="K2121">
            <v>0.53775131461711445</v>
          </cell>
          <cell r="L2121">
            <v>97.592663079601564</v>
          </cell>
          <cell r="M2121">
            <v>16451537.308714004</v>
          </cell>
          <cell r="N2121">
            <v>0.56110584581222589</v>
          </cell>
          <cell r="O2121">
            <v>95.117912484368603</v>
          </cell>
          <cell r="Q2121">
            <v>51116.503194012897</v>
          </cell>
        </row>
        <row r="2122">
          <cell r="D2122">
            <v>41202</v>
          </cell>
          <cell r="E2122" t="str">
            <v/>
          </cell>
          <cell r="F2122">
            <v>80232.018700000626</v>
          </cell>
          <cell r="G2122">
            <v>437774.02422600007</v>
          </cell>
          <cell r="H2122">
            <v>0.42821202241126205</v>
          </cell>
          <cell r="I2122">
            <v>90.322734858818251</v>
          </cell>
          <cell r="J2122">
            <v>11999689.246690001</v>
          </cell>
          <cell r="K2122">
            <v>0.5401254096505943</v>
          </cell>
          <cell r="L2122">
            <v>97.50791377355911</v>
          </cell>
          <cell r="M2122">
            <v>16514696.230534004</v>
          </cell>
          <cell r="N2122">
            <v>0.56327529733509829</v>
          </cell>
          <cell r="O2122">
            <v>94.9984746200861</v>
          </cell>
          <cell r="Q2122">
            <v>51116.503194012897</v>
          </cell>
        </row>
        <row r="2123">
          <cell r="D2123">
            <v>41203</v>
          </cell>
          <cell r="E2123" t="str">
            <v/>
          </cell>
          <cell r="F2123">
            <v>91133.535309999977</v>
          </cell>
          <cell r="G2123">
            <v>528907.55953600002</v>
          </cell>
          <cell r="H2123">
            <v>0.49271903768583697</v>
          </cell>
          <cell r="I2123">
            <v>84.922250455154852</v>
          </cell>
          <cell r="J2123">
            <v>12090822.782000002</v>
          </cell>
          <cell r="K2123">
            <v>0.54297817342105137</v>
          </cell>
          <cell r="L2123">
            <v>97.403297841279553</v>
          </cell>
          <cell r="M2123">
            <v>16598548.255246004</v>
          </cell>
          <cell r="N2123">
            <v>0.56615067641323447</v>
          </cell>
          <cell r="O2123">
            <v>94.837326788579617</v>
          </cell>
          <cell r="Q2123">
            <v>51116.503194012897</v>
          </cell>
        </row>
        <row r="2124">
          <cell r="D2124">
            <v>41204</v>
          </cell>
          <cell r="E2124" t="str">
            <v/>
          </cell>
          <cell r="F2124">
            <v>89127.736989999263</v>
          </cell>
          <cell r="G2124">
            <v>618035.29652599932</v>
          </cell>
          <cell r="H2124">
            <v>0.54957815427689294</v>
          </cell>
          <cell r="I2124">
            <v>79.538593948773013</v>
          </cell>
          <cell r="J2124">
            <v>12179950.518990001</v>
          </cell>
          <cell r="K2124">
            <v>0.54572799916835413</v>
          </cell>
          <cell r="L2124">
            <v>97.299549580439248</v>
          </cell>
          <cell r="M2124">
            <v>16680714.458488002</v>
          </cell>
          <cell r="N2124">
            <v>0.56896870956007195</v>
          </cell>
          <cell r="O2124">
            <v>94.676236209401964</v>
          </cell>
          <cell r="Q2124">
            <v>51116.503194012897</v>
          </cell>
        </row>
        <row r="2125">
          <cell r="D2125">
            <v>41205</v>
          </cell>
          <cell r="E2125" t="str">
            <v/>
          </cell>
          <cell r="F2125">
            <v>73296.654390000534</v>
          </cell>
          <cell r="G2125">
            <v>691331.95091599983</v>
          </cell>
          <cell r="H2125">
            <v>0.58802752596957519</v>
          </cell>
          <cell r="I2125">
            <v>75.695878942635801</v>
          </cell>
          <cell r="J2125">
            <v>12253247.173380001</v>
          </cell>
          <cell r="K2125">
            <v>0.54775756013381494</v>
          </cell>
          <cell r="L2125">
            <v>97.221124748028274</v>
          </cell>
          <cell r="M2125">
            <v>16733002.307338003</v>
          </cell>
          <cell r="N2125">
            <v>0.57076773632847155</v>
          </cell>
          <cell r="O2125">
            <v>94.571757947321387</v>
          </cell>
          <cell r="Q2125">
            <v>51116.503194012897</v>
          </cell>
        </row>
        <row r="2126">
          <cell r="D2126">
            <v>41206</v>
          </cell>
          <cell r="E2126" t="str">
            <v/>
          </cell>
          <cell r="F2126">
            <v>69031.854849999858</v>
          </cell>
          <cell r="G2126">
            <v>760363.80576599971</v>
          </cell>
          <cell r="H2126">
            <v>0.61979641134686947</v>
          </cell>
          <cell r="I2126">
            <v>72.455003572784193</v>
          </cell>
          <cell r="J2126">
            <v>12322279.02823</v>
          </cell>
          <cell r="K2126">
            <v>0.5495876519858135</v>
          </cell>
          <cell r="L2126">
            <v>97.149046478084372</v>
          </cell>
          <cell r="M2126">
            <v>16760822.181678005</v>
          </cell>
          <cell r="N2126">
            <v>0.57173222828576875</v>
          </cell>
          <cell r="O2126">
            <v>94.515218566034676</v>
          </cell>
          <cell r="Q2126">
            <v>51116.503194012897</v>
          </cell>
        </row>
        <row r="2127">
          <cell r="D2127">
            <v>41207</v>
          </cell>
          <cell r="E2127" t="str">
            <v/>
          </cell>
          <cell r="F2127">
            <v>46613.727559999817</v>
          </cell>
          <cell r="G2127">
            <v>806977.53332599951</v>
          </cell>
          <cell r="H2127">
            <v>0.63148101525107292</v>
          </cell>
          <cell r="I2127">
            <v>71.255571298690768</v>
          </cell>
          <cell r="J2127">
            <v>12368892.755790001</v>
          </cell>
          <cell r="K2127">
            <v>0.55041181855484156</v>
          </cell>
          <cell r="L2127">
            <v>97.116162285430264</v>
          </cell>
          <cell r="M2127">
            <v>16789960.287028003</v>
          </cell>
          <cell r="N2127">
            <v>0.57274174040423476</v>
          </cell>
          <cell r="O2127">
            <v>94.455645915660085</v>
          </cell>
          <cell r="Q2127">
            <v>51116.503194012897</v>
          </cell>
        </row>
        <row r="2128">
          <cell r="D2128">
            <v>41208</v>
          </cell>
          <cell r="E2128" t="str">
            <v/>
          </cell>
          <cell r="F2128">
            <v>57037.053800000635</v>
          </cell>
          <cell r="G2128">
            <v>864014.58712600009</v>
          </cell>
          <cell r="H2128">
            <v>0.65010961622212837</v>
          </cell>
          <cell r="I2128">
            <v>69.340829566084494</v>
          </cell>
          <cell r="J2128">
            <v>12425929.809590001</v>
          </cell>
          <cell r="K2128">
            <v>0.55169502627000255</v>
          </cell>
          <cell r="L2128">
            <v>97.06443495425242</v>
          </cell>
          <cell r="M2128">
            <v>16806495.149208006</v>
          </cell>
          <cell r="N2128">
            <v>0.57332137194620714</v>
          </cell>
          <cell r="O2128">
            <v>94.421258781710605</v>
          </cell>
          <cell r="Q2128">
            <v>51116.503194012897</v>
          </cell>
        </row>
        <row r="2129">
          <cell r="D2129">
            <v>41209</v>
          </cell>
          <cell r="E2129" t="str">
            <v/>
          </cell>
          <cell r="F2129">
            <v>84004.136059999757</v>
          </cell>
          <cell r="G2129">
            <v>948018.72318599978</v>
          </cell>
          <cell r="H2129">
            <v>0.68689762343831373</v>
          </cell>
          <cell r="I2129">
            <v>65.570691200176668</v>
          </cell>
          <cell r="J2129">
            <v>12509933.94565</v>
          </cell>
          <cell r="K2129">
            <v>0.55416701471582763</v>
          </cell>
          <cell r="L2129">
            <v>96.962964987306947</v>
          </cell>
          <cell r="M2129">
            <v>16808911.712504003</v>
          </cell>
          <cell r="N2129">
            <v>0.57341940320968943</v>
          </cell>
          <cell r="O2129">
            <v>94.415429839890677</v>
          </cell>
          <cell r="Q2129">
            <v>51116.503194012897</v>
          </cell>
        </row>
        <row r="2130">
          <cell r="D2130">
            <v>41210</v>
          </cell>
          <cell r="E2130" t="str">
            <v/>
          </cell>
          <cell r="F2130">
            <v>59786.357200000144</v>
          </cell>
          <cell r="G2130">
            <v>1007805.080386</v>
          </cell>
          <cell r="H2130">
            <v>0.70413733992332295</v>
          </cell>
          <cell r="I2130">
            <v>63.81798029858161</v>
          </cell>
          <cell r="J2130">
            <v>12569720.302850001</v>
          </cell>
          <cell r="K2130">
            <v>0.55555745424390457</v>
          </cell>
          <cell r="L2130">
            <v>96.904829207156524</v>
          </cell>
          <cell r="M2130">
            <v>16808055.17608</v>
          </cell>
          <cell r="N2130">
            <v>0.57340577820810457</v>
          </cell>
          <cell r="O2130">
            <v>94.416240210634783</v>
          </cell>
          <cell r="Q2130">
            <v>51116.503194012897</v>
          </cell>
        </row>
        <row r="2131">
          <cell r="D2131">
            <v>41211</v>
          </cell>
          <cell r="E2131" t="str">
            <v/>
          </cell>
          <cell r="F2131">
            <v>72111.898799999879</v>
          </cell>
          <cell r="G2131">
            <v>1079916.9791859998</v>
          </cell>
          <cell r="H2131">
            <v>0.72850281605367684</v>
          </cell>
          <cell r="I2131">
            <v>61.365367724681953</v>
          </cell>
          <cell r="J2131">
            <v>12641832.201650001</v>
          </cell>
          <cell r="K2131">
            <v>0.55748516246838953</v>
          </cell>
          <cell r="L2131">
            <v>96.822956342986927</v>
          </cell>
          <cell r="M2131">
            <v>16820543.852795999</v>
          </cell>
          <cell r="N2131">
            <v>0.57384743598116483</v>
          </cell>
          <cell r="O2131">
            <v>94.389934401775619</v>
          </cell>
          <cell r="Q2131">
            <v>51116.503194012897</v>
          </cell>
        </row>
        <row r="2132">
          <cell r="D2132">
            <v>41212</v>
          </cell>
          <cell r="E2132" t="str">
            <v/>
          </cell>
          <cell r="F2132">
            <v>33459.223329999513</v>
          </cell>
          <cell r="G2132">
            <v>1113376.2025159993</v>
          </cell>
          <cell r="H2132">
            <v>0.72603831962068766</v>
          </cell>
          <cell r="I2132">
            <v>61.611915411561128</v>
          </cell>
          <cell r="J2132">
            <v>12675291.424980002</v>
          </cell>
          <cell r="K2132">
            <v>0.55770351019708253</v>
          </cell>
          <cell r="L2132">
            <v>96.81358907001065</v>
          </cell>
          <cell r="M2132">
            <v>16837466.609510001</v>
          </cell>
          <cell r="N2132">
            <v>0.57444039437738981</v>
          </cell>
          <cell r="O2132">
            <v>94.354495361385048</v>
          </cell>
          <cell r="Q2132">
            <v>51116.503194012897</v>
          </cell>
        </row>
        <row r="2133">
          <cell r="D2133">
            <v>41213</v>
          </cell>
          <cell r="E2133" t="str">
            <v>*</v>
          </cell>
          <cell r="F2133">
            <v>58155.919190000219</v>
          </cell>
          <cell r="G2133">
            <v>1171532.1217059996</v>
          </cell>
          <cell r="H2133">
            <v>0.73931815369436371</v>
          </cell>
          <cell r="I2133">
            <v>60.28795022401404</v>
          </cell>
          <cell r="J2133">
            <v>12733447.344170002</v>
          </cell>
          <cell r="K2133">
            <v>0.55900507597889315</v>
          </cell>
          <cell r="L2133">
            <v>96.757353729389536</v>
          </cell>
          <cell r="M2133">
            <v>16879648.73274</v>
          </cell>
          <cell r="N2133">
            <v>0.57589517709635174</v>
          </cell>
          <cell r="O2133">
            <v>94.266957608434154</v>
          </cell>
          <cell r="Q2133">
            <v>51116.503194012897</v>
          </cell>
        </row>
        <row r="2134">
          <cell r="D2134">
            <v>41214</v>
          </cell>
          <cell r="E2134" t="str">
            <v/>
          </cell>
          <cell r="F2134">
            <v>55735.068419999996</v>
          </cell>
          <cell r="G2134">
            <v>55735.068419999996</v>
          </cell>
          <cell r="H2134">
            <v>0.61593652758866657</v>
          </cell>
          <cell r="I2134">
            <v>78.976231080260874</v>
          </cell>
          <cell r="J2134">
            <v>12789182.412590003</v>
          </cell>
          <cell r="K2134">
            <v>0.55923034049130749</v>
          </cell>
          <cell r="L2134">
            <v>98.212438450347591</v>
          </cell>
          <cell r="M2134">
            <v>16917222.752796002</v>
          </cell>
          <cell r="N2134">
            <v>0.57716891537173953</v>
          </cell>
          <cell r="O2134">
            <v>95.907547787194872</v>
          </cell>
          <cell r="Q2134">
            <v>90488.331059366668</v>
          </cell>
        </row>
        <row r="2135">
          <cell r="D2135">
            <v>41215</v>
          </cell>
          <cell r="E2135" t="str">
            <v/>
          </cell>
          <cell r="F2135">
            <v>49558.804299999581</v>
          </cell>
          <cell r="G2135">
            <v>105293.87271999958</v>
          </cell>
          <cell r="H2135">
            <v>0.58180912106180538</v>
          </cell>
          <cell r="I2135">
            <v>81.735506579721573</v>
          </cell>
          <cell r="J2135">
            <v>12838741.216890002</v>
          </cell>
          <cell r="K2135">
            <v>0.55918482535727576</v>
          </cell>
          <cell r="L2135">
            <v>98.213763583757242</v>
          </cell>
          <cell r="M2135">
            <v>16897361.085112002</v>
          </cell>
          <cell r="N2135">
            <v>0.57648309826299649</v>
          </cell>
          <cell r="O2135">
            <v>95.941973839154613</v>
          </cell>
          <cell r="Q2135">
            <v>90488.331059366668</v>
          </cell>
        </row>
        <row r="2136">
          <cell r="D2136">
            <v>41216</v>
          </cell>
          <cell r="E2136" t="str">
            <v/>
          </cell>
          <cell r="F2136">
            <v>49264.573260000252</v>
          </cell>
          <cell r="G2136">
            <v>154558.44597999984</v>
          </cell>
          <cell r="H2136">
            <v>0.56934945523012137</v>
          </cell>
          <cell r="I2136">
            <v>82.72128772066101</v>
          </cell>
          <cell r="J2136">
            <v>12888005.790150002</v>
          </cell>
          <cell r="K2136">
            <v>0.55912690280619082</v>
          </cell>
          <cell r="L2136">
            <v>98.215448892404325</v>
          </cell>
          <cell r="M2136">
            <v>16817711.609840002</v>
          </cell>
          <cell r="N2136">
            <v>0.57375756375187559</v>
          </cell>
          <cell r="O2136">
            <v>96.07686503703637</v>
          </cell>
          <cell r="Q2136">
            <v>90488.331059366668</v>
          </cell>
        </row>
        <row r="2137">
          <cell r="D2137">
            <v>41217</v>
          </cell>
          <cell r="E2137" t="str">
            <v/>
          </cell>
          <cell r="F2137">
            <v>90325.35720000045</v>
          </cell>
          <cell r="G2137">
            <v>244883.80318000028</v>
          </cell>
          <cell r="H2137">
            <v>0.67656182933504261</v>
          </cell>
          <cell r="I2137">
            <v>73.934800834453654</v>
          </cell>
          <cell r="J2137">
            <v>12978331.147350002</v>
          </cell>
          <cell r="K2137">
            <v>0.56084382835514013</v>
          </cell>
          <cell r="L2137">
            <v>98.16498961212659</v>
          </cell>
          <cell r="M2137">
            <v>16770684.55996</v>
          </cell>
          <cell r="N2137">
            <v>0.57214504630471186</v>
          </cell>
          <cell r="O2137">
            <v>96.155230944803861</v>
          </cell>
          <cell r="Q2137">
            <v>90488.331059366668</v>
          </cell>
        </row>
        <row r="2138">
          <cell r="D2138">
            <v>41218</v>
          </cell>
          <cell r="E2138" t="str">
            <v/>
          </cell>
          <cell r="F2138">
            <v>137308.08246999944</v>
          </cell>
          <cell r="G2138">
            <v>382191.88564999972</v>
          </cell>
          <cell r="H2138">
            <v>0.84473187023253882</v>
          </cell>
          <cell r="I2138">
            <v>59.98330273371699</v>
          </cell>
          <cell r="J2138">
            <v>13115639.229820002</v>
          </cell>
          <cell r="K2138">
            <v>0.56456977543342823</v>
          </cell>
          <cell r="L2138">
            <v>98.051856945094329</v>
          </cell>
          <cell r="M2138">
            <v>16807299.328795999</v>
          </cell>
          <cell r="N2138">
            <v>0.57338604032907559</v>
          </cell>
          <cell r="O2138">
            <v>96.095015176401361</v>
          </cell>
          <cell r="Q2138">
            <v>90488.331059366668</v>
          </cell>
        </row>
        <row r="2139">
          <cell r="D2139">
            <v>41219</v>
          </cell>
          <cell r="E2139" t="str">
            <v/>
          </cell>
          <cell r="F2139">
            <v>70907.94886000012</v>
          </cell>
          <cell r="G2139">
            <v>453099.83450999984</v>
          </cell>
          <cell r="H2139">
            <v>0.83454560605671657</v>
          </cell>
          <cell r="I2139">
            <v>60.80122018288877</v>
          </cell>
          <cell r="J2139">
            <v>13186547.178680003</v>
          </cell>
          <cell r="K2139">
            <v>0.56541966944656241</v>
          </cell>
          <cell r="L2139">
            <v>98.025345665379675</v>
          </cell>
          <cell r="M2139">
            <v>16744873.734382002</v>
          </cell>
          <cell r="N2139">
            <v>0.57124825550058633</v>
          </cell>
          <cell r="O2139">
            <v>96.198352500321988</v>
          </cell>
          <cell r="Q2139">
            <v>90488.331059366668</v>
          </cell>
        </row>
        <row r="2140">
          <cell r="D2140">
            <v>41220</v>
          </cell>
          <cell r="E2140" t="str">
            <v/>
          </cell>
          <cell r="F2140">
            <v>57715.127160000571</v>
          </cell>
          <cell r="G2140">
            <v>510814.9616700004</v>
          </cell>
          <cell r="H2140">
            <v>0.80644172677890846</v>
          </cell>
          <cell r="I2140">
            <v>63.083987338552014</v>
          </cell>
          <cell r="J2140">
            <v>13244262.305840002</v>
          </cell>
          <cell r="K2140">
            <v>0.56569949144314047</v>
          </cell>
          <cell r="L2140">
            <v>98.016559057000066</v>
          </cell>
          <cell r="M2140">
            <v>16698463.331466001</v>
          </cell>
          <cell r="N2140">
            <v>0.56965687894158823</v>
          </cell>
          <cell r="O2140">
            <v>96.274064467247868</v>
          </cell>
          <cell r="Q2140">
            <v>90488.331059366668</v>
          </cell>
        </row>
        <row r="2141">
          <cell r="D2141">
            <v>41221</v>
          </cell>
          <cell r="E2141" t="str">
            <v/>
          </cell>
          <cell r="F2141">
            <v>79524.905989999694</v>
          </cell>
          <cell r="G2141">
            <v>590339.86766000011</v>
          </cell>
          <cell r="H2141">
            <v>0.81549170587627451</v>
          </cell>
          <cell r="I2141">
            <v>62.344939204263497</v>
          </cell>
          <cell r="J2141">
            <v>13323787.211830001</v>
          </cell>
          <cell r="K2141">
            <v>0.5669051287875212</v>
          </cell>
          <cell r="L2141">
            <v>97.978371312195918</v>
          </cell>
          <cell r="M2141">
            <v>16677001.471899999</v>
          </cell>
          <cell r="N2141">
            <v>0.56891663833866402</v>
          </cell>
          <cell r="O2141">
            <v>96.308931229835054</v>
          </cell>
          <cell r="Q2141">
            <v>90488.331059366668</v>
          </cell>
        </row>
        <row r="2142">
          <cell r="D2142">
            <v>41222</v>
          </cell>
          <cell r="E2142" t="str">
            <v/>
          </cell>
          <cell r="F2142">
            <v>105288.98332799994</v>
          </cell>
          <cell r="G2142">
            <v>695628.85098800005</v>
          </cell>
          <cell r="H2142">
            <v>0.85416642841509804</v>
          </cell>
          <cell r="I2142">
            <v>59.230625991973398</v>
          </cell>
          <cell r="J2142">
            <v>13429076.195158001</v>
          </cell>
          <cell r="K2142">
            <v>0.56919353253962346</v>
          </cell>
          <cell r="L2142">
            <v>97.904403369817388</v>
          </cell>
          <cell r="M2142">
            <v>16704134.909567999</v>
          </cell>
          <cell r="N2142">
            <v>0.56983416763988493</v>
          </cell>
          <cell r="O2142">
            <v>96.265680770804181</v>
          </cell>
          <cell r="Q2142">
            <v>90488.331059366668</v>
          </cell>
        </row>
        <row r="2143">
          <cell r="D2143">
            <v>41223</v>
          </cell>
          <cell r="E2143" t="str">
            <v/>
          </cell>
          <cell r="F2143">
            <v>85491.272601999764</v>
          </cell>
          <cell r="G2143">
            <v>781120.12358999986</v>
          </cell>
          <cell r="H2143">
            <v>0.86322746197797628</v>
          </cell>
          <cell r="I2143">
            <v>58.512359496758371</v>
          </cell>
          <cell r="J2143">
            <v>13514567.46776</v>
          </cell>
          <cell r="K2143">
            <v>0.57062852659103092</v>
          </cell>
          <cell r="L2143">
            <v>97.857018282939691</v>
          </cell>
          <cell r="M2143">
            <v>16699899.794781998</v>
          </cell>
          <cell r="N2143">
            <v>0.56968159934968554</v>
          </cell>
          <cell r="O2143">
            <v>96.272896246044525</v>
          </cell>
          <cell r="Q2143">
            <v>90488.331059366668</v>
          </cell>
        </row>
        <row r="2144">
          <cell r="D2144">
            <v>41224</v>
          </cell>
          <cell r="E2144" t="str">
            <v/>
          </cell>
          <cell r="F2144">
            <v>92650.292908000149</v>
          </cell>
          <cell r="G2144">
            <v>873770.41649800004</v>
          </cell>
          <cell r="H2144">
            <v>0.87783334378193867</v>
          </cell>
          <cell r="I2144">
            <v>57.364488335087529</v>
          </cell>
          <cell r="J2144">
            <v>13607217.760668</v>
          </cell>
          <cell r="K2144">
            <v>0.57235372334860546</v>
          </cell>
          <cell r="L2144">
            <v>97.799016928456339</v>
          </cell>
          <cell r="M2144">
            <v>16694934.300041998</v>
          </cell>
          <cell r="N2144">
            <v>0.56950412038858278</v>
          </cell>
          <cell r="O2144">
            <v>96.281277921294489</v>
          </cell>
          <cell r="Q2144">
            <v>90488.331059366668</v>
          </cell>
        </row>
        <row r="2145">
          <cell r="D2145">
            <v>41225</v>
          </cell>
          <cell r="E2145" t="str">
            <v/>
          </cell>
          <cell r="F2145">
            <v>124503.95272599968</v>
          </cell>
          <cell r="G2145">
            <v>998274.36922399967</v>
          </cell>
          <cell r="H2145">
            <v>0.9193398728294423</v>
          </cell>
          <cell r="I2145">
            <v>54.174371548524583</v>
          </cell>
          <cell r="J2145">
            <v>13731721.713393999</v>
          </cell>
          <cell r="K2145">
            <v>0.57540060165678353</v>
          </cell>
          <cell r="L2145">
            <v>97.693790730145636</v>
          </cell>
          <cell r="M2145">
            <v>16740303.137895998</v>
          </cell>
          <cell r="N2145">
            <v>0.57104364649100248</v>
          </cell>
          <cell r="O2145">
            <v>96.208144919141574</v>
          </cell>
          <cell r="Q2145">
            <v>90488.331059366668</v>
          </cell>
        </row>
        <row r="2146">
          <cell r="D2146">
            <v>41226</v>
          </cell>
          <cell r="E2146" t="str">
            <v/>
          </cell>
          <cell r="F2146">
            <v>58714.2998400004</v>
          </cell>
          <cell r="G2146">
            <v>1056988.669064</v>
          </cell>
          <cell r="H2146">
            <v>0.89853376391578932</v>
          </cell>
          <cell r="I2146">
            <v>55.759746836062178</v>
          </cell>
          <cell r="J2146">
            <v>13790436.013233999</v>
          </cell>
          <cell r="K2146">
            <v>0.5756780897482161</v>
          </cell>
          <cell r="L2146">
            <v>97.684028763974055</v>
          </cell>
          <cell r="M2146">
            <v>16718683.372173997</v>
          </cell>
          <cell r="N2146">
            <v>0.57029805236734388</v>
          </cell>
          <cell r="O2146">
            <v>96.243683887257632</v>
          </cell>
          <cell r="Q2146">
            <v>90488.331059366668</v>
          </cell>
        </row>
        <row r="2147">
          <cell r="D2147">
            <v>41227</v>
          </cell>
          <cell r="E2147" t="str">
            <v/>
          </cell>
          <cell r="F2147">
            <v>65180.361260000042</v>
          </cell>
          <cell r="G2147">
            <v>1122169.0303240002</v>
          </cell>
          <cell r="H2147">
            <v>0.8858040567113713</v>
          </cell>
          <cell r="I2147">
            <v>56.743440713334081</v>
          </cell>
          <cell r="J2147">
            <v>13855616.374493999</v>
          </cell>
          <cell r="K2147">
            <v>0.57622239759545468</v>
          </cell>
          <cell r="L2147">
            <v>97.664792851211686</v>
          </cell>
          <cell r="M2147">
            <v>16714801.340403996</v>
          </cell>
          <cell r="N2147">
            <v>0.57015753014935178</v>
          </cell>
          <cell r="O2147">
            <v>96.250356541097133</v>
          </cell>
          <cell r="Q2147">
            <v>90488.331059366668</v>
          </cell>
        </row>
        <row r="2148">
          <cell r="D2148">
            <v>41228</v>
          </cell>
          <cell r="E2148" t="str">
            <v/>
          </cell>
          <cell r="F2148">
            <v>57973.33362800027</v>
          </cell>
          <cell r="G2148">
            <v>1180142.3639520004</v>
          </cell>
          <cell r="H2148">
            <v>0.86946191487588553</v>
          </cell>
          <cell r="I2148">
            <v>58.020867762115536</v>
          </cell>
          <cell r="J2148">
            <v>13913589.708122</v>
          </cell>
          <cell r="K2148">
            <v>0.57646402453907841</v>
          </cell>
          <cell r="L2148">
            <v>97.656216590504414</v>
          </cell>
          <cell r="M2148">
            <v>16688439.546435997</v>
          </cell>
          <cell r="N2148">
            <v>0.56925021707349355</v>
          </cell>
          <cell r="O2148">
            <v>96.293246577801611</v>
          </cell>
          <cell r="Q2148">
            <v>90488.331059366668</v>
          </cell>
        </row>
        <row r="2149">
          <cell r="D2149">
            <v>41229</v>
          </cell>
          <cell r="E2149" t="str">
            <v/>
          </cell>
          <cell r="F2149">
            <v>48046.612650000126</v>
          </cell>
          <cell r="G2149">
            <v>1228188.9766020004</v>
          </cell>
          <cell r="H2149">
            <v>0.84830618643263411</v>
          </cell>
          <cell r="I2149">
            <v>59.697584311288232</v>
          </cell>
          <cell r="J2149">
            <v>13961636.320772</v>
          </cell>
          <cell r="K2149">
            <v>0.57629410148340909</v>
          </cell>
          <cell r="L2149">
            <v>97.662250192174923</v>
          </cell>
          <cell r="M2149">
            <v>16651751.138291998</v>
          </cell>
          <cell r="N2149">
            <v>0.56799068930469654</v>
          </cell>
          <cell r="O2149">
            <v>96.352232268779858</v>
          </cell>
          <cell r="Q2149">
            <v>90488.331059366668</v>
          </cell>
        </row>
        <row r="2150">
          <cell r="D2150">
            <v>41230</v>
          </cell>
          <cell r="E2150" t="str">
            <v/>
          </cell>
          <cell r="F2150">
            <v>62213.904667999726</v>
          </cell>
          <cell r="G2150">
            <v>1290402.8812700002</v>
          </cell>
          <cell r="H2150">
            <v>0.83884906430213735</v>
          </cell>
          <cell r="I2150">
            <v>60.455017653244923</v>
          </cell>
          <cell r="J2150">
            <v>14023850.225439999</v>
          </cell>
          <cell r="K2150">
            <v>0.57670804991870761</v>
          </cell>
          <cell r="L2150">
            <v>97.647531983204033</v>
          </cell>
          <cell r="M2150">
            <v>16631167.034521997</v>
          </cell>
          <cell r="N2150">
            <v>0.5672805068176483</v>
          </cell>
          <cell r="O2150">
            <v>96.385208073492961</v>
          </cell>
          <cell r="Q2150">
            <v>90488.331059366668</v>
          </cell>
        </row>
        <row r="2151">
          <cell r="D2151">
            <v>41231</v>
          </cell>
          <cell r="E2151" t="str">
            <v/>
          </cell>
          <cell r="F2151">
            <v>71241.168401999865</v>
          </cell>
          <cell r="G2151">
            <v>1361644.0496720001</v>
          </cell>
          <cell r="H2151">
            <v>0.83598504650080008</v>
          </cell>
          <cell r="I2151">
            <v>60.685316212791349</v>
          </cell>
          <cell r="J2151">
            <v>14095091.393841999</v>
          </cell>
          <cell r="K2151">
            <v>0.57748878426824801</v>
          </cell>
          <cell r="L2151">
            <v>97.619589363399214</v>
          </cell>
          <cell r="M2151">
            <v>16629121.294423997</v>
          </cell>
          <cell r="N2151">
            <v>0.56720266952369469</v>
          </cell>
          <cell r="O2151">
            <v>96.388809890733157</v>
          </cell>
          <cell r="Q2151">
            <v>90488.331059366668</v>
          </cell>
        </row>
        <row r="2152">
          <cell r="D2152">
            <v>41232</v>
          </cell>
          <cell r="E2152" t="str">
            <v/>
          </cell>
          <cell r="F2152">
            <v>97413.889489999667</v>
          </cell>
          <cell r="G2152">
            <v>1459057.9391619998</v>
          </cell>
          <cell r="H2152">
            <v>0.84864559015248264</v>
          </cell>
          <cell r="I2152">
            <v>59.670489039756362</v>
          </cell>
          <cell r="J2152">
            <v>14192505.283331998</v>
          </cell>
          <cell r="K2152">
            <v>0.57933211052035471</v>
          </cell>
          <cell r="L2152">
            <v>97.552661587968501</v>
          </cell>
          <cell r="M2152">
            <v>16646428.607779993</v>
          </cell>
          <cell r="N2152">
            <v>0.56778493833031762</v>
          </cell>
          <cell r="O2152">
            <v>96.361806854062309</v>
          </cell>
          <cell r="Q2152">
            <v>90488.331059366668</v>
          </cell>
        </row>
        <row r="2153">
          <cell r="D2153">
            <v>41233</v>
          </cell>
          <cell r="E2153" t="str">
            <v/>
          </cell>
          <cell r="F2153">
            <v>65880.746862000684</v>
          </cell>
          <cell r="G2153">
            <v>1524938.6860240006</v>
          </cell>
          <cell r="H2153">
            <v>0.84261620706847495</v>
          </cell>
          <cell r="I2153">
            <v>60.152740115877123</v>
          </cell>
          <cell r="J2153">
            <v>14258386.030193998</v>
          </cell>
          <cell r="K2153">
            <v>0.57987943677871612</v>
          </cell>
          <cell r="L2153">
            <v>97.532529408777719</v>
          </cell>
          <cell r="M2153">
            <v>16595293.329159996</v>
          </cell>
          <cell r="N2153">
            <v>0.56603274867083408</v>
          </cell>
          <cell r="O2153">
            <v>96.44265211550362</v>
          </cell>
          <cell r="Q2153">
            <v>90488.331059366668</v>
          </cell>
        </row>
        <row r="2154">
          <cell r="D2154">
            <v>41234</v>
          </cell>
          <cell r="E2154" t="str">
            <v/>
          </cell>
          <cell r="F2154">
            <v>61045.403479999302</v>
          </cell>
          <cell r="G2154">
            <v>1585984.089504</v>
          </cell>
          <cell r="H2154">
            <v>0.83461647482032175</v>
          </cell>
          <cell r="I2154">
            <v>60.795511376817359</v>
          </cell>
          <cell r="J2154">
            <v>14319431.433673996</v>
          </cell>
          <cell r="K2154">
            <v>0.58022682009261495</v>
          </cell>
          <cell r="L2154">
            <v>97.519689677884998</v>
          </cell>
          <cell r="M2154">
            <v>16566543.348007994</v>
          </cell>
          <cell r="N2154">
            <v>0.56504411632674212</v>
          </cell>
          <cell r="O2154">
            <v>96.487721816000189</v>
          </cell>
          <cell r="Q2154">
            <v>90488.331059366668</v>
          </cell>
        </row>
        <row r="2155">
          <cell r="D2155">
            <v>41235</v>
          </cell>
          <cell r="E2155" t="str">
            <v/>
          </cell>
          <cell r="F2155">
            <v>52109.377162000485</v>
          </cell>
          <cell r="G2155">
            <v>1638093.4666660004</v>
          </cell>
          <cell r="H2155">
            <v>0.82285520207587282</v>
          </cell>
          <cell r="I2155">
            <v>61.746317916520589</v>
          </cell>
          <cell r="J2155">
            <v>14371540.810835997</v>
          </cell>
          <cell r="K2155">
            <v>0.58021089812274063</v>
          </cell>
          <cell r="L2155">
            <v>97.520279228770832</v>
          </cell>
          <cell r="M2155">
            <v>16535787.877067994</v>
          </cell>
          <cell r="N2155">
            <v>0.56398711071063312</v>
          </cell>
          <cell r="O2155">
            <v>96.53547505492142</v>
          </cell>
          <cell r="Q2155">
            <v>90488.331059366668</v>
          </cell>
        </row>
        <row r="2156">
          <cell r="D2156">
            <v>41236</v>
          </cell>
          <cell r="E2156" t="str">
            <v/>
          </cell>
          <cell r="F2156">
            <v>49740.982467999602</v>
          </cell>
          <cell r="G2156">
            <v>1687834.4491340001</v>
          </cell>
          <cell r="H2156">
            <v>0.81097867122714251</v>
          </cell>
          <cell r="I2156">
            <v>62.713041038940908</v>
          </cell>
          <cell r="J2156">
            <v>14421281.793303996</v>
          </cell>
          <cell r="K2156">
            <v>0.58009982276765526</v>
          </cell>
          <cell r="L2156">
            <v>97.524389252703685</v>
          </cell>
          <cell r="M2156">
            <v>16492715.936175993</v>
          </cell>
          <cell r="N2156">
            <v>0.56251006251214841</v>
          </cell>
          <cell r="O2156">
            <v>96.601457414147134</v>
          </cell>
          <cell r="Q2156">
            <v>90488.331059366668</v>
          </cell>
        </row>
        <row r="2157">
          <cell r="D2157">
            <v>41237</v>
          </cell>
          <cell r="E2157" t="str">
            <v/>
          </cell>
          <cell r="F2157">
            <v>54610.988058000388</v>
          </cell>
          <cell r="G2157">
            <v>1742445.4371920004</v>
          </cell>
          <cell r="H2157">
            <v>0.80233431610868622</v>
          </cell>
          <cell r="I2157">
            <v>63.420563836478102</v>
          </cell>
          <cell r="J2157">
            <v>14475892.781361997</v>
          </cell>
          <cell r="K2157">
            <v>0.58018473987190733</v>
          </cell>
          <cell r="L2157">
            <v>97.521247583575516</v>
          </cell>
          <cell r="M2157">
            <v>16492282.846775996</v>
          </cell>
          <cell r="N2157">
            <v>0.56248730083024345</v>
          </cell>
          <cell r="O2157">
            <v>96.602467419996074</v>
          </cell>
          <cell r="Q2157">
            <v>90488.331059366668</v>
          </cell>
        </row>
        <row r="2158">
          <cell r="D2158">
            <v>41238</v>
          </cell>
          <cell r="E2158" t="str">
            <v/>
          </cell>
          <cell r="F2158">
            <v>43291.300928000324</v>
          </cell>
          <cell r="G2158">
            <v>1785736.7381200008</v>
          </cell>
          <cell r="H2158">
            <v>0.78937768758202986</v>
          </cell>
          <cell r="I2158">
            <v>64.486690888148601</v>
          </cell>
          <cell r="J2158">
            <v>14519184.082289997</v>
          </cell>
          <cell r="K2158">
            <v>0.57981699671687659</v>
          </cell>
          <cell r="L2158">
            <v>97.534832163530041</v>
          </cell>
          <cell r="M2158">
            <v>16474841.606237995</v>
          </cell>
          <cell r="N2158">
            <v>0.56188446648344259</v>
          </cell>
          <cell r="O2158">
            <v>96.62914210096956</v>
          </cell>
          <cell r="Q2158">
            <v>90488.331059366668</v>
          </cell>
        </row>
        <row r="2159">
          <cell r="D2159">
            <v>41239</v>
          </cell>
          <cell r="E2159" t="str">
            <v/>
          </cell>
          <cell r="F2159">
            <v>50167.253551999878</v>
          </cell>
          <cell r="G2159">
            <v>1835903.9916720006</v>
          </cell>
          <cell r="H2159">
            <v>0.78034030643198005</v>
          </cell>
          <cell r="I2159">
            <v>65.234004601981212</v>
          </cell>
          <cell r="J2159">
            <v>14569351.335841997</v>
          </cell>
          <cell r="K2159">
            <v>0.57972550110490351</v>
          </cell>
          <cell r="L2159">
            <v>97.538203660945328</v>
          </cell>
          <cell r="M2159">
            <v>16468652.127113992</v>
          </cell>
          <cell r="N2159">
            <v>0.56166539196029197</v>
          </cell>
          <cell r="O2159">
            <v>96.638800137090641</v>
          </cell>
          <cell r="Q2159">
            <v>90488.331059366668</v>
          </cell>
        </row>
        <row r="2160">
          <cell r="D2160">
            <v>41240</v>
          </cell>
          <cell r="E2160" t="str">
            <v/>
          </cell>
          <cell r="F2160">
            <v>55208.920883999868</v>
          </cell>
          <cell r="G2160">
            <v>1891112.9125560005</v>
          </cell>
          <cell r="H2160">
            <v>0.77403592445089575</v>
          </cell>
          <cell r="I2160">
            <v>65.756954142545339</v>
          </cell>
          <cell r="J2160">
            <v>14624560.256725997</v>
          </cell>
          <cell r="K2160">
            <v>0.5798345540296963</v>
          </cell>
          <cell r="L2160">
            <v>97.534184816840082</v>
          </cell>
          <cell r="M2160">
            <v>16474524.323449994</v>
          </cell>
          <cell r="N2160">
            <v>0.56185768273214998</v>
          </cell>
          <cell r="O2160">
            <v>96.63032390088928</v>
          </cell>
          <cell r="Q2160">
            <v>90488.331059366668</v>
          </cell>
        </row>
        <row r="2161">
          <cell r="D2161">
            <v>41241</v>
          </cell>
          <cell r="E2161" t="str">
            <v/>
          </cell>
          <cell r="F2161">
            <v>59926.10560200004</v>
          </cell>
          <cell r="G2161">
            <v>1951039.0181580007</v>
          </cell>
          <cell r="H2161">
            <v>0.77004365224173932</v>
          </cell>
          <cell r="I2161">
            <v>66.088758928975849</v>
          </cell>
          <cell r="J2161">
            <v>14684486.362327997</v>
          </cell>
          <cell r="K2161">
            <v>0.58012918559932658</v>
          </cell>
          <cell r="L2161">
            <v>97.52330324513099</v>
          </cell>
          <cell r="M2161">
            <v>16476918.116117993</v>
          </cell>
          <cell r="N2161">
            <v>0.56193134002951817</v>
          </cell>
          <cell r="O2161">
            <v>96.627073178604164</v>
          </cell>
          <cell r="Q2161">
            <v>90488.331059366668</v>
          </cell>
        </row>
        <row r="2162">
          <cell r="D2162">
            <v>41242</v>
          </cell>
          <cell r="E2162" t="str">
            <v/>
          </cell>
          <cell r="F2162">
            <v>69087.88475399997</v>
          </cell>
          <cell r="G2162">
            <v>2020126.9029120007</v>
          </cell>
          <cell r="H2162">
            <v>0.7698180258245052</v>
          </cell>
          <cell r="I2162">
            <v>66.107525450849963</v>
          </cell>
          <cell r="J2162">
            <v>14753574.247081997</v>
          </cell>
          <cell r="K2162">
            <v>0.58078237650032849</v>
          </cell>
          <cell r="L2162">
            <v>97.499055266358965</v>
          </cell>
          <cell r="M2162">
            <v>16491083.827991994</v>
          </cell>
          <cell r="N2162">
            <v>0.5624064608679995</v>
          </cell>
          <cell r="O2162">
            <v>96.606052872757672</v>
          </cell>
          <cell r="Q2162">
            <v>90488.331059366668</v>
          </cell>
        </row>
        <row r="2163">
          <cell r="D2163">
            <v>41243</v>
          </cell>
          <cell r="E2163" t="str">
            <v>*</v>
          </cell>
          <cell r="F2163">
            <v>63199.142321999389</v>
          </cell>
          <cell r="G2163">
            <v>2083326.0452340001</v>
          </cell>
          <cell r="H2163">
            <v>0.76743819556402004</v>
          </cell>
          <cell r="I2163">
            <v>66.30555896437258</v>
          </cell>
          <cell r="J2163">
            <v>14816773.389403997</v>
          </cell>
          <cell r="K2163">
            <v>0.58119993973519146</v>
          </cell>
          <cell r="L2163">
            <v>97.483464715490769</v>
          </cell>
          <cell r="M2163">
            <v>16503735.187953994</v>
          </cell>
          <cell r="N2163">
            <v>0.56282992398657983</v>
          </cell>
          <cell r="O2163">
            <v>96.587242378461468</v>
          </cell>
          <cell r="Q2163">
            <v>90488.331059366668</v>
          </cell>
        </row>
        <row r="2164">
          <cell r="D2164">
            <v>41244</v>
          </cell>
          <cell r="E2164" t="str">
            <v/>
          </cell>
          <cell r="F2164">
            <v>60070.673304000156</v>
          </cell>
          <cell r="G2164">
            <v>60070.673304000156</v>
          </cell>
          <cell r="H2164">
            <v>0.48544562518108686</v>
          </cell>
          <cell r="I2164">
            <v>76.35881556982892</v>
          </cell>
          <cell r="J2164">
            <v>14876844.062707998</v>
          </cell>
          <cell r="K2164">
            <v>0.58073739978970285</v>
          </cell>
          <cell r="L2164">
            <v>98.133017101347889</v>
          </cell>
          <cell r="M2164">
            <v>16518254.727745995</v>
          </cell>
          <cell r="N2164">
            <v>0.56332094195188986</v>
          </cell>
          <cell r="O2164">
            <v>98.613476470224299</v>
          </cell>
          <cell r="Q2164">
            <v>123743.36112637098</v>
          </cell>
        </row>
        <row r="2165">
          <cell r="D2165">
            <v>41245</v>
          </cell>
          <cell r="E2165" t="str">
            <v/>
          </cell>
          <cell r="F2165">
            <v>58923.676130000524</v>
          </cell>
          <cell r="G2165">
            <v>118994.34943400067</v>
          </cell>
          <cell r="H2165">
            <v>0.48081104453142964</v>
          </cell>
          <cell r="I2165">
            <v>76.763025058298311</v>
          </cell>
          <cell r="J2165">
            <v>14935767.738837998</v>
          </cell>
          <cell r="K2165">
            <v>0.58023474763123628</v>
          </cell>
          <cell r="L2165">
            <v>98.148463407617001</v>
          </cell>
          <cell r="M2165">
            <v>16526121.790053995</v>
          </cell>
          <cell r="N2165">
            <v>0.56358508536419705</v>
          </cell>
          <cell r="O2165">
            <v>98.606961612770561</v>
          </cell>
          <cell r="Q2165">
            <v>123743.36112637098</v>
          </cell>
        </row>
        <row r="2166">
          <cell r="D2166">
            <v>41246</v>
          </cell>
          <cell r="E2166" t="str">
            <v/>
          </cell>
          <cell r="F2166">
            <v>80750.195855999482</v>
          </cell>
          <cell r="G2166">
            <v>199744.54529000015</v>
          </cell>
          <cell r="H2166">
            <v>0.53806131085021514</v>
          </cell>
          <cell r="I2166">
            <v>71.789080906927367</v>
          </cell>
          <cell r="J2166">
            <v>15016517.934693998</v>
          </cell>
          <cell r="K2166">
            <v>0.58058077970111899</v>
          </cell>
          <cell r="L2166">
            <v>98.137840260741285</v>
          </cell>
          <cell r="M2166">
            <v>16557643.830085997</v>
          </cell>
          <cell r="N2166">
            <v>0.56465591715100272</v>
          </cell>
          <cell r="O2166">
            <v>98.580311260940277</v>
          </cell>
          <cell r="Q2166">
            <v>123743.36112637098</v>
          </cell>
        </row>
        <row r="2167">
          <cell r="D2167">
            <v>41247</v>
          </cell>
          <cell r="E2167" t="str">
            <v/>
          </cell>
          <cell r="F2167">
            <v>61849.605861999968</v>
          </cell>
          <cell r="G2167">
            <v>261594.15115200012</v>
          </cell>
          <cell r="H2167">
            <v>0.5285013853891749</v>
          </cell>
          <cell r="I2167">
            <v>72.61478989258589</v>
          </cell>
          <cell r="J2167">
            <v>15078367.540555997</v>
          </cell>
          <cell r="K2167">
            <v>0.58019624605305697</v>
          </cell>
          <cell r="L2167">
            <v>98.149642595815379</v>
          </cell>
          <cell r="M2167">
            <v>16570825.127419995</v>
          </cell>
          <cell r="N2167">
            <v>0.56510127385841447</v>
          </cell>
          <cell r="O2167">
            <v>98.569113874766629</v>
          </cell>
          <cell r="Q2167">
            <v>123743.36112637098</v>
          </cell>
        </row>
        <row r="2168">
          <cell r="D2168">
            <v>41248</v>
          </cell>
          <cell r="E2168" t="str">
            <v/>
          </cell>
          <cell r="F2168">
            <v>82219.194365999865</v>
          </cell>
          <cell r="G2168">
            <v>343813.34551799996</v>
          </cell>
          <cell r="H2168">
            <v>0.5556877433883276</v>
          </cell>
          <cell r="I2168">
            <v>70.27494551544234</v>
          </cell>
          <cell r="J2168">
            <v>15160586.734921997</v>
          </cell>
          <cell r="K2168">
            <v>0.5805954382516354</v>
          </cell>
          <cell r="L2168">
            <v>98.137389241812969</v>
          </cell>
          <cell r="M2168">
            <v>16600645.804335997</v>
          </cell>
          <cell r="N2168">
            <v>0.56611405896827061</v>
          </cell>
          <cell r="O2168">
            <v>98.543399857400544</v>
          </cell>
          <cell r="Q2168">
            <v>123743.36112637098</v>
          </cell>
        </row>
        <row r="2169">
          <cell r="D2169">
            <v>41249</v>
          </cell>
          <cell r="E2169" t="str">
            <v/>
          </cell>
          <cell r="F2169">
            <v>56626.553642000807</v>
          </cell>
          <cell r="G2169">
            <v>400439.89916000079</v>
          </cell>
          <cell r="H2169">
            <v>0.53934192982827012</v>
          </cell>
          <cell r="I2169">
            <v>71.678693558030588</v>
          </cell>
          <cell r="J2169">
            <v>15217213.288563998</v>
          </cell>
          <cell r="K2169">
            <v>0.58001538231214056</v>
          </cell>
          <cell r="L2169">
            <v>98.15517440140512</v>
          </cell>
          <cell r="M2169">
            <v>16600477.702301996</v>
          </cell>
          <cell r="N2169">
            <v>0.56610416146319997</v>
          </cell>
          <cell r="O2169">
            <v>98.543652836475474</v>
          </cell>
          <cell r="Q2169">
            <v>123743.36112637098</v>
          </cell>
        </row>
        <row r="2170">
          <cell r="D2170">
            <v>41250</v>
          </cell>
          <cell r="E2170" t="str">
            <v/>
          </cell>
          <cell r="F2170">
            <v>72511.822849999415</v>
          </cell>
          <cell r="G2170">
            <v>472951.7220100002</v>
          </cell>
          <cell r="H2170">
            <v>0.54600530566415673</v>
          </cell>
          <cell r="I2170">
            <v>71.105243265354815</v>
          </cell>
          <cell r="J2170">
            <v>15289725.111413999</v>
          </cell>
          <cell r="K2170">
            <v>0.58004340888749906</v>
          </cell>
          <cell r="L2170">
            <v>98.154318005391175</v>
          </cell>
          <cell r="M2170">
            <v>16624873.641199997</v>
          </cell>
          <cell r="N2170">
            <v>0.56693193297920186</v>
          </cell>
          <cell r="O2170">
            <v>98.522379451714642</v>
          </cell>
          <cell r="Q2170">
            <v>123743.36112637098</v>
          </cell>
        </row>
        <row r="2171">
          <cell r="D2171">
            <v>41251</v>
          </cell>
          <cell r="E2171" t="str">
            <v/>
          </cell>
          <cell r="F2171">
            <v>84930.220810000275</v>
          </cell>
          <cell r="G2171">
            <v>557881.94282000046</v>
          </cell>
          <cell r="H2171">
            <v>0.56354734684541197</v>
          </cell>
          <cell r="I2171">
            <v>69.603797403151873</v>
          </cell>
          <cell r="J2171">
            <v>15374655.332223998</v>
          </cell>
          <cell r="K2171">
            <v>0.58054008668965507</v>
          </cell>
          <cell r="L2171">
            <v>98.139091888612199</v>
          </cell>
          <cell r="M2171">
            <v>16664441.222159997</v>
          </cell>
          <cell r="N2171">
            <v>0.56827706316990412</v>
          </cell>
          <cell r="O2171">
            <v>98.487308048480642</v>
          </cell>
          <cell r="Q2171">
            <v>123743.36112637098</v>
          </cell>
        </row>
        <row r="2172">
          <cell r="D2172">
            <v>41252</v>
          </cell>
          <cell r="E2172" t="str">
            <v/>
          </cell>
          <cell r="F2172">
            <v>67554.979090000255</v>
          </cell>
          <cell r="G2172">
            <v>625436.92191000073</v>
          </cell>
          <cell r="H2172">
            <v>0.56158965370566249</v>
          </cell>
          <cell r="I2172">
            <v>69.770718523779465</v>
          </cell>
          <cell r="J2172">
            <v>15442210.311313998</v>
          </cell>
          <cell r="K2172">
            <v>0.58037911457803337</v>
          </cell>
          <cell r="L2172">
            <v>98.144036878414482</v>
          </cell>
          <cell r="M2172">
            <v>16694506.447031995</v>
          </cell>
          <cell r="N2172">
            <v>0.56929813442370203</v>
          </cell>
          <cell r="O2172">
            <v>98.460267246644875</v>
          </cell>
          <cell r="Q2172">
            <v>123743.36112637098</v>
          </cell>
        </row>
        <row r="2173">
          <cell r="D2173">
            <v>41253</v>
          </cell>
          <cell r="E2173" t="str">
            <v/>
          </cell>
          <cell r="F2173">
            <v>65958.42896999963</v>
          </cell>
          <cell r="G2173">
            <v>691395.35088000039</v>
          </cell>
          <cell r="H2173">
            <v>0.55873328846621806</v>
          </cell>
          <cell r="I2173">
            <v>70.014565120548426</v>
          </cell>
          <cell r="J2173">
            <v>15508168.740283998</v>
          </cell>
          <cell r="K2173">
            <v>0.58015990595214462</v>
          </cell>
          <cell r="L2173">
            <v>98.150755069448962</v>
          </cell>
          <cell r="M2173">
            <v>16706338.916535996</v>
          </cell>
          <cell r="N2173">
            <v>0.56969744138035094</v>
          </cell>
          <cell r="O2173">
            <v>98.44959352882772</v>
          </cell>
          <cell r="Q2173">
            <v>123743.36112637098</v>
          </cell>
        </row>
        <row r="2174">
          <cell r="D2174">
            <v>41254</v>
          </cell>
          <cell r="E2174" t="str">
            <v/>
          </cell>
          <cell r="F2174">
            <v>46093.520060000053</v>
          </cell>
          <cell r="G2174">
            <v>737488.8709400004</v>
          </cell>
          <cell r="H2174">
            <v>0.54180234157579743</v>
          </cell>
          <cell r="I2174">
            <v>71.46676722467484</v>
          </cell>
          <cell r="J2174">
            <v>15554262.260343999</v>
          </cell>
          <cell r="K2174">
            <v>0.57920299648889628</v>
          </cell>
          <cell r="L2174">
            <v>98.179869249012881</v>
          </cell>
          <cell r="M2174">
            <v>16701628.640789997</v>
          </cell>
          <cell r="N2174">
            <v>0.56953262782501324</v>
          </cell>
          <cell r="O2174">
            <v>98.454005860646234</v>
          </cell>
          <cell r="Q2174">
            <v>123743.36112637098</v>
          </cell>
        </row>
        <row r="2175">
          <cell r="D2175">
            <v>41255</v>
          </cell>
          <cell r="E2175" t="str">
            <v/>
          </cell>
          <cell r="F2175">
            <v>58532.46457400042</v>
          </cell>
          <cell r="G2175">
            <v>796021.33551400085</v>
          </cell>
          <cell r="H2175">
            <v>0.53607006217561604</v>
          </cell>
          <cell r="I2175">
            <v>71.960831751654936</v>
          </cell>
          <cell r="J2175">
            <v>15612794.724917999</v>
          </cell>
          <cell r="K2175">
            <v>0.57871593681525646</v>
          </cell>
          <cell r="L2175">
            <v>98.194555754268734</v>
          </cell>
          <cell r="M2175">
            <v>16703035.968831996</v>
          </cell>
          <cell r="N2175">
            <v>0.56957642804652875</v>
          </cell>
          <cell r="O2175">
            <v>98.452834184676846</v>
          </cell>
          <cell r="Q2175">
            <v>123743.36112637098</v>
          </cell>
        </row>
        <row r="2176">
          <cell r="D2176">
            <v>41256</v>
          </cell>
          <cell r="E2176" t="str">
            <v/>
          </cell>
          <cell r="F2176">
            <v>66682.382005999301</v>
          </cell>
          <cell r="G2176">
            <v>862703.71752000018</v>
          </cell>
          <cell r="H2176">
            <v>0.53628593744794451</v>
          </cell>
          <cell r="I2176">
            <v>71.942205620042103</v>
          </cell>
          <cell r="J2176">
            <v>15679477.106923997</v>
          </cell>
          <cell r="K2176">
            <v>0.57853403665392455</v>
          </cell>
          <cell r="L2176">
            <v>98.200017843494734</v>
          </cell>
          <cell r="M2176">
            <v>16717914.913005995</v>
          </cell>
          <cell r="N2176">
            <v>0.57007960869431851</v>
          </cell>
          <cell r="O2176">
            <v>98.439325611397081</v>
          </cell>
          <cell r="Q2176">
            <v>123743.36112637098</v>
          </cell>
        </row>
        <row r="2177">
          <cell r="D2177">
            <v>41257</v>
          </cell>
          <cell r="E2177" t="str">
            <v/>
          </cell>
          <cell r="F2177">
            <v>188260.16319199992</v>
          </cell>
          <cell r="G2177">
            <v>1050963.8807120002</v>
          </cell>
          <cell r="H2177">
            <v>0.60664950377113835</v>
          </cell>
          <cell r="I2177">
            <v>65.97707084453242</v>
          </cell>
          <cell r="J2177">
            <v>15867737.270115998</v>
          </cell>
          <cell r="K2177">
            <v>0.58281932144874615</v>
          </cell>
          <cell r="L2177">
            <v>98.068014054649353</v>
          </cell>
          <cell r="M2177">
            <v>16849403.752631996</v>
          </cell>
          <cell r="N2177">
            <v>0.57455914112390005</v>
          </cell>
          <cell r="O2177">
            <v>98.315102236336386</v>
          </cell>
          <cell r="Q2177">
            <v>123743.36112637098</v>
          </cell>
        </row>
        <row r="2178">
          <cell r="D2178">
            <v>41258</v>
          </cell>
          <cell r="E2178" t="str">
            <v/>
          </cell>
          <cell r="F2178">
            <v>229329.54763999998</v>
          </cell>
          <cell r="G2178">
            <v>1280293.4283520002</v>
          </cell>
          <cell r="H2178">
            <v>0.68975736917555819</v>
          </cell>
          <cell r="I2178">
            <v>59.310496432972506</v>
          </cell>
          <cell r="J2178">
            <v>16097066.817755997</v>
          </cell>
          <cell r="K2178">
            <v>0.58856747511898921</v>
          </cell>
          <cell r="L2178">
            <v>97.87979338742548</v>
          </cell>
          <cell r="M2178">
            <v>17026247.840817995</v>
          </cell>
          <cell r="N2178">
            <v>0.58058519536638153</v>
          </cell>
          <cell r="O2178">
            <v>98.136436828335576</v>
          </cell>
          <cell r="Q2178">
            <v>123743.36112637098</v>
          </cell>
        </row>
        <row r="2179">
          <cell r="D2179">
            <v>41259</v>
          </cell>
          <cell r="E2179" t="str">
            <v/>
          </cell>
          <cell r="F2179">
            <v>191908.85408800049</v>
          </cell>
          <cell r="G2179">
            <v>1472202.2824400007</v>
          </cell>
          <cell r="H2179">
            <v>0.74357639727058622</v>
          </cell>
          <cell r="I2179">
            <v>55.265490747169352</v>
          </cell>
          <cell r="J2179">
            <v>16288975.671843998</v>
          </cell>
          <cell r="K2179">
            <v>0.5929017736034371</v>
          </cell>
          <cell r="L2179">
            <v>97.729146748087658</v>
          </cell>
          <cell r="M2179">
            <v>17155552.543398</v>
          </cell>
          <cell r="N2179">
            <v>0.58499010734256496</v>
          </cell>
          <cell r="O2179">
            <v>97.997147223331311</v>
          </cell>
          <cell r="Q2179">
            <v>123743.36112637098</v>
          </cell>
        </row>
        <row r="2180">
          <cell r="D2180">
            <v>41260</v>
          </cell>
          <cell r="E2180" t="str">
            <v/>
          </cell>
          <cell r="F2180">
            <v>178024.74511999995</v>
          </cell>
          <cell r="G2180">
            <v>1650227.0275600005</v>
          </cell>
          <cell r="H2180">
            <v>0.78446372563479416</v>
          </cell>
          <cell r="I2180">
            <v>52.347149901559916</v>
          </cell>
          <cell r="J2180">
            <v>16467000.416963998</v>
          </cell>
          <cell r="K2180">
            <v>0.59669410158199077</v>
          </cell>
          <cell r="L2180">
            <v>97.59100610804424</v>
          </cell>
          <cell r="M2180">
            <v>17246147.527973998</v>
          </cell>
          <cell r="N2180">
            <v>0.58807499495426252</v>
          </cell>
          <cell r="O2180">
            <v>97.895093226790593</v>
          </cell>
          <cell r="Q2180">
            <v>123743.36112637098</v>
          </cell>
        </row>
        <row r="2181">
          <cell r="D2181">
            <v>41261</v>
          </cell>
          <cell r="E2181" t="str">
            <v/>
          </cell>
          <cell r="F2181">
            <v>123617.73036200032</v>
          </cell>
          <cell r="G2181">
            <v>1773844.757922001</v>
          </cell>
          <cell r="H2181">
            <v>0.79638156017943618</v>
          </cell>
          <cell r="I2181">
            <v>51.522142224827697</v>
          </cell>
          <cell r="J2181">
            <v>16590618.147325998</v>
          </cell>
          <cell r="K2181">
            <v>0.59848989384535189</v>
          </cell>
          <cell r="L2181">
            <v>97.523489290355528</v>
          </cell>
          <cell r="M2181">
            <v>17291621.525915999</v>
          </cell>
          <cell r="N2181">
            <v>0.5896212716092698</v>
          </cell>
          <cell r="O2181">
            <v>97.842515260774263</v>
          </cell>
          <cell r="Q2181">
            <v>123743.36112637098</v>
          </cell>
        </row>
        <row r="2182">
          <cell r="D2182">
            <v>41262</v>
          </cell>
          <cell r="E2182" t="str">
            <v/>
          </cell>
          <cell r="F2182">
            <v>122323.84234199923</v>
          </cell>
          <cell r="G2182">
            <v>1896168.6002640002</v>
          </cell>
          <cell r="H2182">
            <v>0.80649455836582851</v>
          </cell>
          <cell r="I2182">
            <v>50.831183710353436</v>
          </cell>
          <cell r="J2182">
            <v>16712941.989667997</v>
          </cell>
          <cell r="K2182">
            <v>0.60022325654070308</v>
          </cell>
          <cell r="L2182">
            <v>97.457019679165882</v>
          </cell>
          <cell r="M2182">
            <v>17350870.969443996</v>
          </cell>
          <cell r="N2182">
            <v>0.59163724641240811</v>
          </cell>
          <cell r="O2182">
            <v>97.772517701645711</v>
          </cell>
          <cell r="Q2182">
            <v>123743.36112637098</v>
          </cell>
        </row>
        <row r="2183">
          <cell r="D2183">
            <v>41263</v>
          </cell>
          <cell r="E2183" t="str">
            <v/>
          </cell>
          <cell r="F2183">
            <v>163410.92329200049</v>
          </cell>
          <cell r="G2183">
            <v>2059579.5235560008</v>
          </cell>
          <cell r="H2183">
            <v>0.83219798816224444</v>
          </cell>
          <cell r="I2183">
            <v>49.112657466309152</v>
          </cell>
          <cell r="J2183">
            <v>16876352.912959997</v>
          </cell>
          <cell r="K2183">
            <v>0.60341034067137589</v>
          </cell>
          <cell r="L2183">
            <v>97.331429275261328</v>
          </cell>
          <cell r="M2183">
            <v>17451819.920425996</v>
          </cell>
          <cell r="N2183">
            <v>0.59507506831997625</v>
          </cell>
          <cell r="O2183">
            <v>97.649314867290585</v>
          </cell>
          <cell r="Q2183">
            <v>123743.36112637098</v>
          </cell>
        </row>
        <row r="2184">
          <cell r="D2184">
            <v>41264</v>
          </cell>
          <cell r="E2184" t="str">
            <v/>
          </cell>
          <cell r="F2184">
            <v>140870.82773999969</v>
          </cell>
          <cell r="G2184">
            <v>2200450.3512960006</v>
          </cell>
          <cell r="H2184">
            <v>0.84677956948903244</v>
          </cell>
          <cell r="I2184">
            <v>48.161686038136942</v>
          </cell>
          <cell r="J2184">
            <v>17017223.740699995</v>
          </cell>
          <cell r="K2184">
            <v>0.60576698082258773</v>
          </cell>
          <cell r="L2184">
            <v>97.235714509508654</v>
          </cell>
          <cell r="M2184">
            <v>17517975.126763996</v>
          </cell>
          <cell r="N2184">
            <v>0.59732644546411562</v>
          </cell>
          <cell r="O2184">
            <v>97.56596927620123</v>
          </cell>
          <cell r="Q2184">
            <v>123743.36112637098</v>
          </cell>
        </row>
        <row r="2185">
          <cell r="D2185">
            <v>41265</v>
          </cell>
          <cell r="E2185" t="str">
            <v/>
          </cell>
          <cell r="F2185">
            <v>130788.84744200055</v>
          </cell>
          <cell r="G2185">
            <v>2331239.1987380013</v>
          </cell>
          <cell r="H2185">
            <v>0.85633214711405026</v>
          </cell>
          <cell r="I2185">
            <v>47.548051383633918</v>
          </cell>
          <cell r="J2185">
            <v>17148012.588141996</v>
          </cell>
          <cell r="K2185">
            <v>0.60774563318684183</v>
          </cell>
          <cell r="L2185">
            <v>97.153456121597287</v>
          </cell>
          <cell r="M2185">
            <v>17582812.472501997</v>
          </cell>
          <cell r="N2185">
            <v>0.59953285351549357</v>
          </cell>
          <cell r="O2185">
            <v>97.482212585101422</v>
          </cell>
          <cell r="Q2185">
            <v>123743.36112637098</v>
          </cell>
        </row>
        <row r="2186">
          <cell r="D2186">
            <v>41266</v>
          </cell>
          <cell r="E2186" t="str">
            <v/>
          </cell>
          <cell r="F2186">
            <v>108056.30327600008</v>
          </cell>
          <cell r="G2186">
            <v>2439295.5020140014</v>
          </cell>
          <cell r="H2186">
            <v>0.85706679703174848</v>
          </cell>
          <cell r="I2186">
            <v>47.501165136240196</v>
          </cell>
          <cell r="J2186">
            <v>17256068.891417995</v>
          </cell>
          <cell r="K2186">
            <v>0.60890485608796596</v>
          </cell>
          <cell r="L2186">
            <v>97.104452381096394</v>
          </cell>
          <cell r="M2186">
            <v>17634280.074637994</v>
          </cell>
          <cell r="N2186">
            <v>0.60128335541744338</v>
          </cell>
          <cell r="O2186">
            <v>97.414283185913291</v>
          </cell>
          <cell r="Q2186">
            <v>123743.36112637098</v>
          </cell>
        </row>
        <row r="2187">
          <cell r="D2187">
            <v>41267</v>
          </cell>
          <cell r="E2187" t="str">
            <v/>
          </cell>
          <cell r="F2187">
            <v>104663.41913599925</v>
          </cell>
          <cell r="G2187">
            <v>2543958.9211500008</v>
          </cell>
          <cell r="H2187">
            <v>0.85659777960129013</v>
          </cell>
          <cell r="I2187">
            <v>47.531093360276287</v>
          </cell>
          <cell r="J2187">
            <v>17360732.310553994</v>
          </cell>
          <cell r="K2187">
            <v>0.6099347973641801</v>
          </cell>
          <cell r="L2187">
            <v>97.060407236394497</v>
          </cell>
          <cell r="M2187">
            <v>17680995.061459992</v>
          </cell>
          <cell r="N2187">
            <v>0.60287178086386362</v>
          </cell>
          <cell r="O2187">
            <v>97.351498945379362</v>
          </cell>
          <cell r="Q2187">
            <v>123743.36112637098</v>
          </cell>
        </row>
        <row r="2188">
          <cell r="D2188">
            <v>41268</v>
          </cell>
          <cell r="E2188" t="str">
            <v/>
          </cell>
          <cell r="F2188">
            <v>124275.75565200056</v>
          </cell>
          <cell r="G2188">
            <v>2668234.6768020014</v>
          </cell>
          <cell r="H2188">
            <v>0.86250596476916674</v>
          </cell>
          <cell r="I2188">
            <v>47.155387230752744</v>
          </cell>
          <cell r="J2188">
            <v>17485008.066205993</v>
          </cell>
          <cell r="K2188">
            <v>0.61164187992505203</v>
          </cell>
          <cell r="L2188">
            <v>96.986347925812467</v>
          </cell>
          <cell r="M2188">
            <v>17742881.837083995</v>
          </cell>
          <cell r="N2188">
            <v>0.60497749410040769</v>
          </cell>
          <cell r="O2188">
            <v>97.26657331713065</v>
          </cell>
          <cell r="Q2188">
            <v>123743.36112637098</v>
          </cell>
        </row>
        <row r="2189">
          <cell r="D2189">
            <v>41269</v>
          </cell>
          <cell r="E2189" t="str">
            <v/>
          </cell>
          <cell r="F2189">
            <v>94236.468431999368</v>
          </cell>
          <cell r="G2189">
            <v>2762471.1452340009</v>
          </cell>
          <cell r="H2189">
            <v>0.85862295345931849</v>
          </cell>
          <cell r="I2189">
            <v>47.401993416450154</v>
          </cell>
          <cell r="J2189">
            <v>17579244.534637991</v>
          </cell>
          <cell r="K2189">
            <v>0.612287974121697</v>
          </cell>
          <cell r="L2189">
            <v>96.957972407557094</v>
          </cell>
          <cell r="M2189">
            <v>17792542.88224199</v>
          </cell>
          <cell r="N2189">
            <v>0.60666631975902707</v>
          </cell>
          <cell r="O2189">
            <v>97.197051412760047</v>
          </cell>
          <cell r="Q2189">
            <v>123743.36112637098</v>
          </cell>
        </row>
        <row r="2190">
          <cell r="D2190">
            <v>41270</v>
          </cell>
          <cell r="E2190" t="str">
            <v/>
          </cell>
          <cell r="F2190">
            <v>83996.316122000702</v>
          </cell>
          <cell r="G2190">
            <v>2846467.4613560014</v>
          </cell>
          <cell r="H2190">
            <v>0.85196264131939647</v>
          </cell>
          <cell r="I2190">
            <v>47.827820664695629</v>
          </cell>
          <cell r="J2190">
            <v>17663240.850759991</v>
          </cell>
          <cell r="K2190">
            <v>0.61257338733326827</v>
          </cell>
          <cell r="L2190">
            <v>96.945376773147075</v>
          </cell>
          <cell r="M2190">
            <v>17833364.393419988</v>
          </cell>
          <cell r="N2190">
            <v>0.60805372418707315</v>
          </cell>
          <cell r="O2190">
            <v>97.138990349057821</v>
          </cell>
          <cell r="Q2190">
            <v>123743.36112637098</v>
          </cell>
        </row>
        <row r="2191">
          <cell r="D2191">
            <v>41271</v>
          </cell>
          <cell r="E2191" t="str">
            <v/>
          </cell>
          <cell r="F2191">
            <v>80115.335495999258</v>
          </cell>
          <cell r="G2191">
            <v>2926582.7968520005</v>
          </cell>
          <cell r="H2191">
            <v>0.84465795354100182</v>
          </cell>
          <cell r="I2191">
            <v>48.298977615954698</v>
          </cell>
          <cell r="J2191">
            <v>17743356.186255991</v>
          </cell>
          <cell r="K2191">
            <v>0.61272234136802239</v>
          </cell>
          <cell r="L2191">
            <v>96.938788451637919</v>
          </cell>
          <cell r="M2191">
            <v>17866091.636973992</v>
          </cell>
          <cell r="N2191">
            <v>0.60916512475736073</v>
          </cell>
          <cell r="O2191">
            <v>97.091858794888424</v>
          </cell>
          <cell r="Q2191">
            <v>123743.36112637098</v>
          </cell>
        </row>
        <row r="2192">
          <cell r="D2192">
            <v>41272</v>
          </cell>
          <cell r="E2192" t="str">
            <v/>
          </cell>
          <cell r="F2192">
            <v>110128.49586400056</v>
          </cell>
          <cell r="G2192">
            <v>3036711.2927160012</v>
          </cell>
          <cell r="H2192">
            <v>0.84622060977081848</v>
          </cell>
          <cell r="I2192">
            <v>48.197821347311653</v>
          </cell>
          <cell r="J2192">
            <v>17853484.682119992</v>
          </cell>
          <cell r="K2192">
            <v>0.61390204709875551</v>
          </cell>
          <cell r="L2192">
            <v>96.886249996828212</v>
          </cell>
          <cell r="M2192">
            <v>17932697.594283991</v>
          </cell>
          <cell r="N2192">
            <v>0.61143163453581217</v>
          </cell>
          <cell r="O2192">
            <v>96.994016797267534</v>
          </cell>
          <cell r="Q2192">
            <v>123743.36112637098</v>
          </cell>
        </row>
        <row r="2193">
          <cell r="D2193">
            <v>41273</v>
          </cell>
          <cell r="E2193" t="str">
            <v/>
          </cell>
          <cell r="F2193">
            <v>77614.896073999815</v>
          </cell>
          <cell r="G2193">
            <v>3114326.188790001</v>
          </cell>
          <cell r="H2193">
            <v>0.83892074705851405</v>
          </cell>
          <cell r="I2193">
            <v>48.672068552789092</v>
          </cell>
          <cell r="J2193">
            <v>17931099.578193992</v>
          </cell>
          <cell r="K2193">
            <v>0.61395849471902175</v>
          </cell>
          <cell r="L2193">
            <v>96.883720055116342</v>
          </cell>
          <cell r="M2193">
            <v>17975089.733263995</v>
          </cell>
          <cell r="N2193">
            <v>0.61287252488446453</v>
          </cell>
          <cell r="O2193">
            <v>96.930602269623449</v>
          </cell>
          <cell r="Q2193">
            <v>123743.36112637098</v>
          </cell>
        </row>
        <row r="2194">
          <cell r="D2194">
            <v>41274</v>
          </cell>
          <cell r="E2194" t="str">
            <v>*</v>
          </cell>
          <cell r="F2194">
            <v>80099.683504000335</v>
          </cell>
          <cell r="G2194">
            <v>3194425.8722940013</v>
          </cell>
          <cell r="H2194">
            <v>0.83273959057260016</v>
          </cell>
          <cell r="I2194">
            <v>49.077026182641518</v>
          </cell>
          <cell r="J2194">
            <v>18011199.261697993</v>
          </cell>
          <cell r="K2194">
            <v>0.61409918586620216</v>
          </cell>
          <cell r="L2194">
            <v>96.837621756190586</v>
          </cell>
          <cell r="M2194">
            <v>18011199.261697993</v>
          </cell>
          <cell r="N2194">
            <v>0.61409918586620216</v>
          </cell>
          <cell r="O2194">
            <v>96.875866998204657</v>
          </cell>
          <cell r="Q2194">
            <v>123743.36112637098</v>
          </cell>
        </row>
        <row r="2195">
          <cell r="D2195">
            <v>41275</v>
          </cell>
          <cell r="E2195" t="str">
            <v/>
          </cell>
          <cell r="F2195">
            <v>96360.866049999473</v>
          </cell>
          <cell r="G2195">
            <v>96360.866049999473</v>
          </cell>
          <cell r="H2195">
            <v>0.71225878489391747</v>
          </cell>
          <cell r="I2195">
            <v>60.212643391951289</v>
          </cell>
          <cell r="J2195">
            <v>96360.866049999473</v>
          </cell>
          <cell r="K2195">
            <v>0.71225878489391747</v>
          </cell>
          <cell r="L2195">
            <v>60.212643391951289</v>
          </cell>
          <cell r="M2195">
            <v>18049165.326661997</v>
          </cell>
          <cell r="N2195">
            <v>0.61539516227081059</v>
          </cell>
          <cell r="O2195">
            <v>97.716887604443698</v>
          </cell>
          <cell r="Q2195">
            <v>135289.12256849353</v>
          </cell>
        </row>
        <row r="2196">
          <cell r="D2196">
            <v>41276</v>
          </cell>
          <cell r="E2196" t="str">
            <v/>
          </cell>
          <cell r="F2196">
            <v>89897.931962000061</v>
          </cell>
          <cell r="G2196">
            <v>186258.79801199952</v>
          </cell>
          <cell r="H2196">
            <v>0.68837314662049531</v>
          </cell>
          <cell r="I2196">
            <v>62.102869446103384</v>
          </cell>
          <cell r="J2196">
            <v>186258.79801199952</v>
          </cell>
          <cell r="K2196">
            <v>0.68837314662049531</v>
          </cell>
          <cell r="L2196">
            <v>62.102869446103384</v>
          </cell>
          <cell r="M2196">
            <v>18074607.593617994</v>
          </cell>
          <cell r="N2196">
            <v>0.61626413893228238</v>
          </cell>
          <cell r="O2196">
            <v>97.684686802351806</v>
          </cell>
          <cell r="Q2196">
            <v>135289.12256849353</v>
          </cell>
        </row>
        <row r="2197">
          <cell r="D2197">
            <v>41277</v>
          </cell>
          <cell r="E2197" t="str">
            <v/>
          </cell>
          <cell r="F2197">
            <v>75841.483216000575</v>
          </cell>
          <cell r="G2197">
            <v>262100.28122800009</v>
          </cell>
          <cell r="H2197">
            <v>0.64577815829282015</v>
          </cell>
          <cell r="I2197">
            <v>65.562672485976549</v>
          </cell>
          <cell r="J2197">
            <v>262100.28122800009</v>
          </cell>
          <cell r="K2197">
            <v>0.64577815829282015</v>
          </cell>
          <cell r="L2197">
            <v>65.562672485976549</v>
          </cell>
          <cell r="M2197">
            <v>18102985.794815995</v>
          </cell>
          <cell r="N2197">
            <v>0.61723322246382895</v>
          </cell>
          <cell r="O2197">
            <v>97.648380837476481</v>
          </cell>
          <cell r="Q2197">
            <v>135289.12256849353</v>
          </cell>
        </row>
        <row r="2198">
          <cell r="D2198">
            <v>41278</v>
          </cell>
          <cell r="E2198" t="str">
            <v/>
          </cell>
          <cell r="F2198">
            <v>62285.032823999398</v>
          </cell>
          <cell r="G2198">
            <v>324385.31405199948</v>
          </cell>
          <cell r="H2198">
            <v>0.59942977656568663</v>
          </cell>
          <cell r="I2198">
            <v>69.436522882847839</v>
          </cell>
          <cell r="J2198">
            <v>324385.31405199948</v>
          </cell>
          <cell r="K2198">
            <v>0.59942977656568663</v>
          </cell>
          <cell r="L2198">
            <v>69.436522882847839</v>
          </cell>
          <cell r="M2198">
            <v>18114999.005219992</v>
          </cell>
          <cell r="N2198">
            <v>0.6176443342390121</v>
          </cell>
          <cell r="O2198">
            <v>97.632852227446776</v>
          </cell>
          <cell r="Q2198">
            <v>135289.12256849353</v>
          </cell>
        </row>
        <row r="2199">
          <cell r="D2199">
            <v>41279</v>
          </cell>
          <cell r="E2199" t="str">
            <v/>
          </cell>
          <cell r="F2199">
            <v>74549.007088000246</v>
          </cell>
          <cell r="G2199">
            <v>398934.32113999972</v>
          </cell>
          <cell r="H2199">
            <v>0.58975077015231459</v>
          </cell>
          <cell r="I2199">
            <v>70.256903700632193</v>
          </cell>
          <cell r="J2199">
            <v>398934.32113999972</v>
          </cell>
          <cell r="K2199">
            <v>0.58975077015231459</v>
          </cell>
          <cell r="L2199">
            <v>70.256903700632193</v>
          </cell>
          <cell r="M2199">
            <v>18148287.418337993</v>
          </cell>
          <cell r="N2199">
            <v>0.6187808436313238</v>
          </cell>
          <cell r="O2199">
            <v>97.58952912016737</v>
          </cell>
          <cell r="Q2199">
            <v>135289.12256849353</v>
          </cell>
        </row>
        <row r="2200">
          <cell r="D2200">
            <v>41280</v>
          </cell>
          <cell r="E2200" t="str">
            <v/>
          </cell>
          <cell r="F2200">
            <v>76618.875077999604</v>
          </cell>
          <cell r="G2200">
            <v>475553.19621799933</v>
          </cell>
          <cell r="H2200">
            <v>0.58584803073289526</v>
          </cell>
          <cell r="I2200">
            <v>70.588598564148299</v>
          </cell>
          <cell r="J2200">
            <v>475553.19621799933</v>
          </cell>
          <cell r="K2200">
            <v>0.58584803073289526</v>
          </cell>
          <cell r="L2200">
            <v>70.588598564148299</v>
          </cell>
          <cell r="M2200">
            <v>18166793.785379995</v>
          </cell>
          <cell r="N2200">
            <v>0.61941335129266439</v>
          </cell>
          <cell r="O2200">
            <v>97.565166099792791</v>
          </cell>
          <cell r="Q2200">
            <v>135289.12256849353</v>
          </cell>
        </row>
        <row r="2201">
          <cell r="D2201">
            <v>41281</v>
          </cell>
          <cell r="E2201" t="str">
            <v/>
          </cell>
          <cell r="F2201">
            <v>54976.185594000664</v>
          </cell>
          <cell r="G2201">
            <v>530529.38181199995</v>
          </cell>
          <cell r="H2201">
            <v>0.56020698670033886</v>
          </cell>
          <cell r="I2201">
            <v>72.778475036406491</v>
          </cell>
          <cell r="J2201">
            <v>530529.38181199995</v>
          </cell>
          <cell r="K2201">
            <v>0.56020698670033886</v>
          </cell>
          <cell r="L2201">
            <v>72.778475036406491</v>
          </cell>
          <cell r="M2201">
            <v>18177833.291601993</v>
          </cell>
          <cell r="N2201">
            <v>0.6197912720214438</v>
          </cell>
          <cell r="O2201">
            <v>97.550522847183601</v>
          </cell>
          <cell r="Q2201">
            <v>135289.12256849353</v>
          </cell>
        </row>
        <row r="2202">
          <cell r="D2202">
            <v>41282</v>
          </cell>
          <cell r="E2202" t="str">
            <v/>
          </cell>
          <cell r="F2202">
            <v>66230.485529999249</v>
          </cell>
          <cell r="G2202">
            <v>596759.8673419992</v>
          </cell>
          <cell r="H2202">
            <v>0.5513745820916558</v>
          </cell>
          <cell r="I2202">
            <v>73.53611678702471</v>
          </cell>
          <cell r="J2202">
            <v>596759.8673419992</v>
          </cell>
          <cell r="K2202">
            <v>0.5513745820916558</v>
          </cell>
          <cell r="L2202">
            <v>73.53611678702471</v>
          </cell>
          <cell r="M2202">
            <v>18194908.786771998</v>
          </cell>
          <cell r="N2202">
            <v>0.6203749981420108</v>
          </cell>
          <cell r="O2202">
            <v>97.527777778447572</v>
          </cell>
          <cell r="Q2202">
            <v>135289.12256849353</v>
          </cell>
        </row>
        <row r="2203">
          <cell r="D2203">
            <v>41283</v>
          </cell>
          <cell r="E2203" t="str">
            <v/>
          </cell>
          <cell r="F2203">
            <v>62351.439796000792</v>
          </cell>
          <cell r="G2203">
            <v>659111.30713800003</v>
          </cell>
          <cell r="H2203">
            <v>0.5413191267089722</v>
          </cell>
          <cell r="I2203">
            <v>74.399981199373073</v>
          </cell>
          <cell r="J2203">
            <v>659111.30713800003</v>
          </cell>
          <cell r="K2203">
            <v>0.5413191267089722</v>
          </cell>
          <cell r="L2203">
            <v>74.399981199373073</v>
          </cell>
          <cell r="M2203">
            <v>18213131.658063997</v>
          </cell>
          <cell r="N2203">
            <v>0.62099784824296078</v>
          </cell>
          <cell r="O2203">
            <v>97.503336983837059</v>
          </cell>
          <cell r="Q2203">
            <v>135289.12256849353</v>
          </cell>
        </row>
        <row r="2204">
          <cell r="D2204">
            <v>41284</v>
          </cell>
          <cell r="E2204" t="str">
            <v/>
          </cell>
          <cell r="F2204">
            <v>58329.211519999553</v>
          </cell>
          <cell r="G2204">
            <v>717440.51865799958</v>
          </cell>
          <cell r="H2204">
            <v>0.53030170130253995</v>
          </cell>
          <cell r="I2204">
            <v>75.347415843242445</v>
          </cell>
          <cell r="J2204">
            <v>717440.51865799958</v>
          </cell>
          <cell r="K2204">
            <v>0.53030170130253995</v>
          </cell>
          <cell r="L2204">
            <v>75.347415843242445</v>
          </cell>
          <cell r="M2204">
            <v>18235266.461518001</v>
          </cell>
          <cell r="N2204">
            <v>0.62175408358751372</v>
          </cell>
          <cell r="O2204">
            <v>97.47342351883664</v>
          </cell>
          <cell r="Q2204">
            <v>135289.12256849353</v>
          </cell>
        </row>
        <row r="2205">
          <cell r="D2205">
            <v>41285</v>
          </cell>
          <cell r="E2205" t="str">
            <v/>
          </cell>
          <cell r="F2205">
            <v>64984.799996000038</v>
          </cell>
          <cell r="G2205">
            <v>782425.31865399959</v>
          </cell>
          <cell r="H2205">
            <v>0.52575974381887025</v>
          </cell>
          <cell r="I2205">
            <v>75.738095380517194</v>
          </cell>
          <cell r="J2205">
            <v>782425.31865399959</v>
          </cell>
          <cell r="K2205">
            <v>0.52575974381887025</v>
          </cell>
          <cell r="L2205">
            <v>75.738095380517194</v>
          </cell>
          <cell r="M2205">
            <v>18261438.349798001</v>
          </cell>
          <cell r="N2205">
            <v>0.62264797240236602</v>
          </cell>
          <cell r="O2205">
            <v>97.437726053990886</v>
          </cell>
          <cell r="Q2205">
            <v>135289.12256849353</v>
          </cell>
        </row>
        <row r="2206">
          <cell r="D2206">
            <v>41286</v>
          </cell>
          <cell r="E2206" t="str">
            <v/>
          </cell>
          <cell r="F2206">
            <v>75242.808980000147</v>
          </cell>
          <cell r="G2206">
            <v>857668.1276339998</v>
          </cell>
          <cell r="H2206">
            <v>0.52829335139870781</v>
          </cell>
          <cell r="I2206">
            <v>75.520165383263901</v>
          </cell>
          <cell r="J2206">
            <v>857668.1276339998</v>
          </cell>
          <cell r="K2206">
            <v>0.52829335139870781</v>
          </cell>
          <cell r="L2206">
            <v>75.520165383263901</v>
          </cell>
          <cell r="M2206">
            <v>18295639.785982002</v>
          </cell>
          <cell r="N2206">
            <v>0.62381564435942694</v>
          </cell>
          <cell r="O2206">
            <v>97.390538666591567</v>
          </cell>
          <cell r="Q2206">
            <v>135289.12256849353</v>
          </cell>
        </row>
        <row r="2207">
          <cell r="D2207">
            <v>41287</v>
          </cell>
          <cell r="E2207" t="str">
            <v/>
          </cell>
          <cell r="F2207">
            <v>84178.851074000326</v>
          </cell>
          <cell r="G2207">
            <v>941846.97870800016</v>
          </cell>
          <cell r="H2207">
            <v>0.53551805361324289</v>
          </cell>
          <cell r="I2207">
            <v>74.898767216962142</v>
          </cell>
          <cell r="J2207">
            <v>941846.97870800016</v>
          </cell>
          <cell r="K2207">
            <v>0.53551805361324289</v>
          </cell>
          <cell r="L2207">
            <v>74.898767216962142</v>
          </cell>
          <cell r="M2207">
            <v>18345181.880614001</v>
          </cell>
          <cell r="N2207">
            <v>0.62550638470846365</v>
          </cell>
          <cell r="O2207">
            <v>97.321087971972247</v>
          </cell>
          <cell r="Q2207">
            <v>135289.12256849353</v>
          </cell>
        </row>
        <row r="2208">
          <cell r="D2208">
            <v>41288</v>
          </cell>
          <cell r="E2208" t="str">
            <v/>
          </cell>
          <cell r="F2208">
            <v>74762.710869999311</v>
          </cell>
          <cell r="G2208">
            <v>1016609.6895779995</v>
          </cell>
          <cell r="H2208">
            <v>0.53673921782024137</v>
          </cell>
          <cell r="I2208">
            <v>74.793752347357028</v>
          </cell>
          <cell r="J2208">
            <v>1016609.6895779995</v>
          </cell>
          <cell r="K2208">
            <v>0.53673921782024137</v>
          </cell>
          <cell r="L2208">
            <v>74.793752347357028</v>
          </cell>
          <cell r="M2208">
            <v>18389682.971215997</v>
          </cell>
          <cell r="N2208">
            <v>0.62702525235853024</v>
          </cell>
          <cell r="O2208">
            <v>97.257552484912395</v>
          </cell>
          <cell r="Q2208">
            <v>135289.12256849353</v>
          </cell>
        </row>
        <row r="2209">
          <cell r="D2209">
            <v>41289</v>
          </cell>
          <cell r="E2209" t="str">
            <v/>
          </cell>
          <cell r="F2209">
            <v>83196.568598000362</v>
          </cell>
          <cell r="G2209">
            <v>1099806.2581759999</v>
          </cell>
          <cell r="H2209">
            <v>0.54195352752482395</v>
          </cell>
          <cell r="I2209">
            <v>74.345448997279647</v>
          </cell>
          <cell r="J2209">
            <v>1099806.2581759999</v>
          </cell>
          <cell r="K2209">
            <v>0.54195352752482395</v>
          </cell>
          <cell r="L2209">
            <v>74.345448997279647</v>
          </cell>
          <cell r="M2209">
            <v>18433715.194829997</v>
          </cell>
          <cell r="N2209">
            <v>0.62852814065356921</v>
          </cell>
          <cell r="O2209">
            <v>97.193609321836533</v>
          </cell>
          <cell r="Q2209">
            <v>135289.12256849353</v>
          </cell>
        </row>
        <row r="2210">
          <cell r="D2210">
            <v>41290</v>
          </cell>
          <cell r="E2210" t="str">
            <v/>
          </cell>
          <cell r="F2210">
            <v>115774.96900800013</v>
          </cell>
          <cell r="G2210">
            <v>1215581.227184</v>
          </cell>
          <cell r="H2210">
            <v>0.56156640871505648</v>
          </cell>
          <cell r="I2210">
            <v>72.661985609851214</v>
          </cell>
          <cell r="J2210">
            <v>1215581.227184</v>
          </cell>
          <cell r="K2210">
            <v>0.56156640871505648</v>
          </cell>
          <cell r="L2210">
            <v>72.661985609851214</v>
          </cell>
          <cell r="M2210">
            <v>18511219.872476</v>
          </cell>
          <cell r="N2210">
            <v>0.63117233803363015</v>
          </cell>
          <cell r="O2210">
            <v>97.078481046022517</v>
          </cell>
          <cell r="Q2210">
            <v>135289.12256849353</v>
          </cell>
        </row>
        <row r="2211">
          <cell r="D2211">
            <v>41291</v>
          </cell>
          <cell r="E2211" t="str">
            <v/>
          </cell>
          <cell r="F2211">
            <v>125939.83660999947</v>
          </cell>
          <cell r="G2211">
            <v>1341521.0637939994</v>
          </cell>
          <cell r="H2211">
            <v>0.58329156294613782</v>
          </cell>
          <cell r="I2211">
            <v>70.806135257635731</v>
          </cell>
          <cell r="J2211">
            <v>1341521.0637939994</v>
          </cell>
          <cell r="K2211">
            <v>0.58329156294613782</v>
          </cell>
          <cell r="L2211">
            <v>70.806135257635731</v>
          </cell>
          <cell r="M2211">
            <v>18604869.554157998</v>
          </cell>
          <cell r="N2211">
            <v>0.63436704180235359</v>
          </cell>
          <cell r="O2211">
            <v>96.934856776228585</v>
          </cell>
          <cell r="Q2211">
            <v>135289.12256849353</v>
          </cell>
        </row>
        <row r="2212">
          <cell r="D2212">
            <v>41292</v>
          </cell>
          <cell r="E2212" t="str">
            <v/>
          </cell>
          <cell r="F2212">
            <v>272195.83667200053</v>
          </cell>
          <cell r="G2212">
            <v>1613716.900466</v>
          </cell>
          <cell r="H2212">
            <v>0.6626618401593205</v>
          </cell>
          <cell r="I2212">
            <v>64.178466745271592</v>
          </cell>
          <cell r="J2212">
            <v>1613716.900466</v>
          </cell>
          <cell r="K2212">
            <v>0.6626618401593205</v>
          </cell>
          <cell r="L2212">
            <v>64.178466745271592</v>
          </cell>
          <cell r="M2212">
            <v>18842002.360229999</v>
          </cell>
          <cell r="N2212">
            <v>0.64245409266556497</v>
          </cell>
          <cell r="O2212">
            <v>96.548605901539759</v>
          </cell>
          <cell r="Q2212">
            <v>135289.12256849353</v>
          </cell>
        </row>
        <row r="2213">
          <cell r="D2213">
            <v>41293</v>
          </cell>
          <cell r="E2213" t="str">
            <v/>
          </cell>
          <cell r="F2213">
            <v>400924.51924999966</v>
          </cell>
          <cell r="G2213">
            <v>2014641.4197159996</v>
          </cell>
          <cell r="H2213">
            <v>0.78375671982600648</v>
          </cell>
          <cell r="I2213">
            <v>54.796430680670042</v>
          </cell>
          <cell r="J2213">
            <v>2014641.4197159996</v>
          </cell>
          <cell r="K2213">
            <v>0.78375671982600648</v>
          </cell>
          <cell r="L2213">
            <v>54.796430680670042</v>
          </cell>
          <cell r="M2213">
            <v>19207233.631692</v>
          </cell>
          <cell r="N2213">
            <v>0.65490895594233045</v>
          </cell>
          <cell r="O2213">
            <v>95.887703752985374</v>
          </cell>
          <cell r="Q2213">
            <v>135289.12256849353</v>
          </cell>
        </row>
        <row r="2214">
          <cell r="D2214">
            <v>41294</v>
          </cell>
          <cell r="E2214" t="str">
            <v/>
          </cell>
          <cell r="F2214">
            <v>253953.96555399982</v>
          </cell>
          <cell r="G2214">
            <v>2268595.3852699995</v>
          </cell>
          <cell r="H2214">
            <v>0.83842490149992122</v>
          </cell>
          <cell r="I2214">
            <v>50.917925016163792</v>
          </cell>
          <cell r="J2214">
            <v>2268595.3852699995</v>
          </cell>
          <cell r="K2214">
            <v>0.83842490149992122</v>
          </cell>
          <cell r="L2214">
            <v>50.917925016163792</v>
          </cell>
          <cell r="M2214">
            <v>19423427.030911997</v>
          </cell>
          <cell r="N2214">
            <v>0.66228212416923826</v>
          </cell>
          <cell r="O2214">
            <v>95.45721299246172</v>
          </cell>
          <cell r="Q2214">
            <v>135289.12256849353</v>
          </cell>
        </row>
        <row r="2215">
          <cell r="D2215">
            <v>41295</v>
          </cell>
          <cell r="E2215" t="str">
            <v/>
          </cell>
          <cell r="F2215">
            <v>302013.21561400051</v>
          </cell>
          <cell r="G2215">
            <v>2570608.6008839998</v>
          </cell>
          <cell r="H2215">
            <v>0.90480247821442872</v>
          </cell>
          <cell r="I2215">
            <v>46.526669001072776</v>
          </cell>
          <cell r="J2215">
            <v>2570608.6008839998</v>
          </cell>
          <cell r="K2215">
            <v>0.90480247821442872</v>
          </cell>
          <cell r="L2215">
            <v>46.526669001072776</v>
          </cell>
          <cell r="M2215">
            <v>19684046.798648</v>
          </cell>
          <cell r="N2215">
            <v>0.67117014163663435</v>
          </cell>
          <cell r="O2215">
            <v>94.898117224718064</v>
          </cell>
          <cell r="Q2215">
            <v>135289.12256849353</v>
          </cell>
        </row>
        <row r="2216">
          <cell r="D2216">
            <v>41296</v>
          </cell>
          <cell r="E2216" t="str">
            <v/>
          </cell>
          <cell r="F2216">
            <v>241464.5042739994</v>
          </cell>
          <cell r="G2216">
            <v>2812073.1051579993</v>
          </cell>
          <cell r="H2216">
            <v>0.94480252627254768</v>
          </cell>
          <cell r="I2216">
            <v>44.048751376499915</v>
          </cell>
          <cell r="J2216">
            <v>2812073.1051579993</v>
          </cell>
          <cell r="K2216">
            <v>0.94480252627254768</v>
          </cell>
          <cell r="L2216">
            <v>44.048751376499915</v>
          </cell>
          <cell r="M2216">
            <v>19889445.189396001</v>
          </cell>
          <cell r="N2216">
            <v>0.67817530578724206</v>
          </cell>
          <cell r="O2216">
            <v>94.425787796259172</v>
          </cell>
          <cell r="Q2216">
            <v>135289.12256849353</v>
          </cell>
        </row>
        <row r="2217">
          <cell r="D2217">
            <v>41297</v>
          </cell>
          <cell r="E2217" t="str">
            <v/>
          </cell>
          <cell r="F2217">
            <v>313436.25502200041</v>
          </cell>
          <cell r="G2217">
            <v>3125509.3601799998</v>
          </cell>
          <cell r="H2217">
            <v>1.0044540812464451</v>
          </cell>
          <cell r="I2217">
            <v>40.583510708108392</v>
          </cell>
          <cell r="J2217">
            <v>3125509.3601799998</v>
          </cell>
          <cell r="K2217">
            <v>1.0044540812464451</v>
          </cell>
          <cell r="L2217">
            <v>40.583510708108392</v>
          </cell>
          <cell r="M2217">
            <v>20162845.875379998</v>
          </cell>
          <cell r="N2217">
            <v>0.68749920094235628</v>
          </cell>
          <cell r="O2217">
            <v>93.752872023758087</v>
          </cell>
          <cell r="Q2217">
            <v>135289.12256849353</v>
          </cell>
        </row>
        <row r="2218">
          <cell r="D2218">
            <v>41298</v>
          </cell>
          <cell r="E2218" t="str">
            <v/>
          </cell>
          <cell r="F2218">
            <v>235512.51005599985</v>
          </cell>
          <cell r="G2218">
            <v>3361021.8702359996</v>
          </cell>
          <cell r="H2218">
            <v>1.0351355324638154</v>
          </cell>
          <cell r="I2218">
            <v>38.90545680655503</v>
          </cell>
          <cell r="J2218">
            <v>3361021.8702359996</v>
          </cell>
          <cell r="K2218">
            <v>1.0351355324638154</v>
          </cell>
          <cell r="L2218">
            <v>38.90545680655503</v>
          </cell>
          <cell r="M2218">
            <v>20368875.925505999</v>
          </cell>
          <cell r="N2218">
            <v>0.69452597739018329</v>
          </cell>
          <cell r="O2218">
            <v>93.211823662222372</v>
          </cell>
          <cell r="Q2218">
            <v>135289.12256849353</v>
          </cell>
        </row>
        <row r="2219">
          <cell r="D2219">
            <v>41299</v>
          </cell>
          <cell r="E2219" t="str">
            <v/>
          </cell>
          <cell r="F2219">
            <v>181455.18130999996</v>
          </cell>
          <cell r="G2219">
            <v>3542477.0515459995</v>
          </cell>
          <cell r="H2219">
            <v>1.0473797107383944</v>
          </cell>
          <cell r="I2219">
            <v>38.255031036152289</v>
          </cell>
          <cell r="J2219">
            <v>3542477.0515459995</v>
          </cell>
          <cell r="K2219">
            <v>1.0473797107383944</v>
          </cell>
          <cell r="L2219">
            <v>38.255031036152289</v>
          </cell>
          <cell r="M2219">
            <v>20524352.048130002</v>
          </cell>
          <cell r="N2219">
            <v>0.69982902590086615</v>
          </cell>
          <cell r="O2219">
            <v>92.783974560283312</v>
          </cell>
          <cell r="Q2219">
            <v>135289.12256849353</v>
          </cell>
        </row>
        <row r="2220">
          <cell r="D2220">
            <v>41300</v>
          </cell>
          <cell r="E2220" t="str">
            <v/>
          </cell>
          <cell r="F2220">
            <v>197581.71472200099</v>
          </cell>
          <cell r="G2220">
            <v>3740058.7662680005</v>
          </cell>
          <cell r="H2220">
            <v>1.0632666644312356</v>
          </cell>
          <cell r="I2220">
            <v>37.427173187253992</v>
          </cell>
          <cell r="J2220">
            <v>3740058.7662680005</v>
          </cell>
          <cell r="K2220">
            <v>1.0632666644312356</v>
          </cell>
          <cell r="L2220">
            <v>37.427173187253992</v>
          </cell>
          <cell r="M2220">
            <v>20695721.863572001</v>
          </cell>
          <cell r="N2220">
            <v>0.70567403686801233</v>
          </cell>
          <cell r="O2220">
            <v>92.292805579193399</v>
          </cell>
          <cell r="Q2220">
            <v>135289.12256849353</v>
          </cell>
        </row>
        <row r="2221">
          <cell r="D2221">
            <v>41301</v>
          </cell>
          <cell r="E2221" t="str">
            <v/>
          </cell>
          <cell r="F2221">
            <v>213709.94808799843</v>
          </cell>
          <cell r="G2221">
            <v>3953768.7143559987</v>
          </cell>
          <cell r="H2221">
            <v>1.0823921061010986</v>
          </cell>
          <cell r="I2221">
            <v>36.454288470308605</v>
          </cell>
          <cell r="J2221">
            <v>3953768.7143559987</v>
          </cell>
          <cell r="K2221">
            <v>1.0823921061010986</v>
          </cell>
          <cell r="L2221">
            <v>36.454288470308605</v>
          </cell>
          <cell r="M2221">
            <v>20880395.903085995</v>
          </cell>
          <cell r="N2221">
            <v>0.71197271944116403</v>
          </cell>
          <cell r="O2221">
            <v>91.740407244426507</v>
          </cell>
          <cell r="Q2221">
            <v>135289.12256849353</v>
          </cell>
        </row>
        <row r="2222">
          <cell r="D2222">
            <v>41302</v>
          </cell>
          <cell r="E2222" t="str">
            <v/>
          </cell>
          <cell r="F2222">
            <v>436179.63961400138</v>
          </cell>
          <cell r="G2222">
            <v>4389948.3539700005</v>
          </cell>
          <cell r="H2222">
            <v>1.1588800844300473</v>
          </cell>
          <cell r="I2222">
            <v>32.812876866063398</v>
          </cell>
          <cell r="J2222">
            <v>4389948.3539700005</v>
          </cell>
          <cell r="K2222">
            <v>1.1588800844300473</v>
          </cell>
          <cell r="L2222">
            <v>32.812876866063398</v>
          </cell>
          <cell r="M2222">
            <v>21293568.902969997</v>
          </cell>
          <cell r="N2222">
            <v>0.72606273270558064</v>
          </cell>
          <cell r="O2222">
            <v>90.417692039631348</v>
          </cell>
          <cell r="Q2222">
            <v>135289.12256849353</v>
          </cell>
        </row>
        <row r="2223">
          <cell r="D2223">
            <v>41303</v>
          </cell>
          <cell r="E2223" t="str">
            <v/>
          </cell>
          <cell r="F2223">
            <v>190391.33836999905</v>
          </cell>
          <cell r="G2223">
            <v>4580339.6923399996</v>
          </cell>
          <cell r="H2223">
            <v>1.1674460223641523</v>
          </cell>
          <cell r="I2223">
            <v>32.428987350767066</v>
          </cell>
          <cell r="J2223">
            <v>4580339.6923399996</v>
          </cell>
          <cell r="K2223">
            <v>1.1674460223641523</v>
          </cell>
          <cell r="L2223">
            <v>32.428987350767066</v>
          </cell>
          <cell r="M2223">
            <v>21447414.728775997</v>
          </cell>
          <cell r="N2223">
            <v>0.73131032089353332</v>
          </cell>
          <cell r="O2223">
            <v>89.894380401813194</v>
          </cell>
          <cell r="Q2223">
            <v>135289.12256849353</v>
          </cell>
        </row>
        <row r="2224">
          <cell r="D2224">
            <v>41304</v>
          </cell>
          <cell r="E2224" t="str">
            <v/>
          </cell>
          <cell r="F2224">
            <v>184130.40415799958</v>
          </cell>
          <cell r="G2224">
            <v>4764470.0964979995</v>
          </cell>
          <cell r="H2224">
            <v>1.1738982918073264</v>
          </cell>
          <cell r="I2224">
            <v>32.14289320388788</v>
          </cell>
          <cell r="J2224">
            <v>4764470.0964979995</v>
          </cell>
          <cell r="K2224">
            <v>1.1738982918073264</v>
          </cell>
          <cell r="L2224">
            <v>32.14289320388788</v>
          </cell>
          <cell r="M2224">
            <v>21610480.109547995</v>
          </cell>
          <cell r="N2224">
            <v>0.73687230239688573</v>
          </cell>
          <cell r="O2224">
            <v>89.321632833828389</v>
          </cell>
          <cell r="Q2224">
            <v>135289.12256849353</v>
          </cell>
        </row>
        <row r="2225">
          <cell r="D2225">
            <v>41305</v>
          </cell>
          <cell r="E2225" t="str">
            <v>*</v>
          </cell>
          <cell r="F2225">
            <v>201381.29276200154</v>
          </cell>
          <cell r="G2225">
            <v>4965851.3892600015</v>
          </cell>
          <cell r="H2225">
            <v>1.1840475527598935</v>
          </cell>
          <cell r="I2225">
            <v>31.698157956384819</v>
          </cell>
          <cell r="J2225">
            <v>4965851.3892600015</v>
          </cell>
          <cell r="K2225">
            <v>1.1840475527598935</v>
          </cell>
          <cell r="L2225">
            <v>31.698157956384819</v>
          </cell>
          <cell r="M2225">
            <v>21782090.317597996</v>
          </cell>
          <cell r="N2225">
            <v>0.7427256726635596</v>
          </cell>
          <cell r="O2225">
            <v>88.698908490262212</v>
          </cell>
          <cell r="Q2225">
            <v>135289.12256849353</v>
          </cell>
        </row>
        <row r="2226">
          <cell r="D2226">
            <v>41306</v>
          </cell>
          <cell r="E2226" t="str">
            <v/>
          </cell>
          <cell r="F2226">
            <v>217340.87724999906</v>
          </cell>
          <cell r="G2226">
            <v>217340.87724999906</v>
          </cell>
          <cell r="H2226">
            <v>1.9841004731355005</v>
          </cell>
          <cell r="I2226">
            <v>7.2620247426174682</v>
          </cell>
          <cell r="J2226">
            <v>5183192.2665100005</v>
          </cell>
          <cell r="K2226">
            <v>1.2044120762394399</v>
          </cell>
          <cell r="L2226">
            <v>28.352840842465298</v>
          </cell>
          <cell r="M2226">
            <v>21966662.929463997</v>
          </cell>
          <cell r="N2226">
            <v>0.74900601044517934</v>
          </cell>
          <cell r="O2226">
            <v>85.891185542453471</v>
          </cell>
          <cell r="Q2226">
            <v>109541.2657739718</v>
          </cell>
        </row>
        <row r="2227">
          <cell r="D2227">
            <v>41307</v>
          </cell>
          <cell r="E2227" t="str">
            <v/>
          </cell>
          <cell r="F2227">
            <v>233036.97336400059</v>
          </cell>
          <cell r="G2227">
            <v>450377.85061399965</v>
          </cell>
          <cell r="H2227">
            <v>2.0557451451369588</v>
          </cell>
          <cell r="I2227">
            <v>6.5038788862130659</v>
          </cell>
          <cell r="J2227">
            <v>5416229.2398740007</v>
          </cell>
          <cell r="K2227">
            <v>1.2273223666244337</v>
          </cell>
          <cell r="L2227">
            <v>27.348794775265016</v>
          </cell>
          <cell r="M2227">
            <v>22162611.501155995</v>
          </cell>
          <cell r="N2227">
            <v>0.7556740103231554</v>
          </cell>
          <cell r="O2227">
            <v>85.112497153109388</v>
          </cell>
          <cell r="Q2227">
            <v>109541.2657739718</v>
          </cell>
        </row>
        <row r="2228">
          <cell r="D2228">
            <v>41308</v>
          </cell>
          <cell r="E2228" t="str">
            <v/>
          </cell>
          <cell r="F2228">
            <v>185577.15714200019</v>
          </cell>
          <cell r="G2228">
            <v>635955.0077559998</v>
          </cell>
          <cell r="H2228">
            <v>1.9352068016335011</v>
          </cell>
          <cell r="I2228">
            <v>7.8346166475293693</v>
          </cell>
          <cell r="J2228">
            <v>5601806.3970160009</v>
          </cell>
          <cell r="K2228">
            <v>1.2386288856911538</v>
          </cell>
          <cell r="L2228">
            <v>26.866620320752276</v>
          </cell>
          <cell r="M2228">
            <v>22311846.068963993</v>
          </cell>
          <cell r="N2228">
            <v>0.76074900517161304</v>
          </cell>
          <cell r="O2228">
            <v>84.505741582250721</v>
          </cell>
          <cell r="Q2228">
            <v>109541.2657739718</v>
          </cell>
        </row>
        <row r="2229">
          <cell r="D2229">
            <v>41309</v>
          </cell>
          <cell r="E2229" t="str">
            <v/>
          </cell>
          <cell r="F2229">
            <v>170608.25332199942</v>
          </cell>
          <cell r="G2229">
            <v>806563.26107799925</v>
          </cell>
          <cell r="H2229">
            <v>1.8407749248175282</v>
          </cell>
          <cell r="I2229">
            <v>9.084816998755052</v>
          </cell>
          <cell r="J2229">
            <v>5772414.6503380006</v>
          </cell>
          <cell r="K2229">
            <v>1.246169108758028</v>
          </cell>
          <cell r="L2229">
            <v>26.549868376190766</v>
          </cell>
          <cell r="M2229">
            <v>22460010.711197991</v>
          </cell>
          <cell r="N2229">
            <v>0.76578734115655089</v>
          </cell>
          <cell r="O2229">
            <v>83.891581451551872</v>
          </cell>
          <cell r="Q2229">
            <v>109541.2657739718</v>
          </cell>
        </row>
        <row r="2230">
          <cell r="D2230">
            <v>41310</v>
          </cell>
          <cell r="E2230" t="str">
            <v/>
          </cell>
          <cell r="F2230">
            <v>168940.49028599969</v>
          </cell>
          <cell r="G2230">
            <v>975503.75136399898</v>
          </cell>
          <cell r="H2230">
            <v>1.7810708037222431</v>
          </cell>
          <cell r="I2230">
            <v>9.986160920546661</v>
          </cell>
          <cell r="J2230">
            <v>5941355.1406240007</v>
          </cell>
          <cell r="K2230">
            <v>1.2530092209348409</v>
          </cell>
          <cell r="L2230">
            <v>26.265814436376544</v>
          </cell>
          <cell r="M2230">
            <v>22597509.699019991</v>
          </cell>
          <cell r="N2230">
            <v>0.77046185394557065</v>
          </cell>
          <cell r="O2230">
            <v>83.311489802135867</v>
          </cell>
          <cell r="Q2230">
            <v>109541.2657739718</v>
          </cell>
        </row>
        <row r="2231">
          <cell r="D2231">
            <v>41311</v>
          </cell>
          <cell r="E2231" t="str">
            <v/>
          </cell>
          <cell r="F2231">
            <v>127100.25989800044</v>
          </cell>
          <cell r="G2231">
            <v>1102604.0112619994</v>
          </cell>
          <cell r="H2231">
            <v>1.6776082868123874</v>
          </cell>
          <cell r="I2231">
            <v>11.785809116520952</v>
          </cell>
          <cell r="J2231">
            <v>6068455.4005220011</v>
          </cell>
          <cell r="K2231">
            <v>1.2509157318126909</v>
          </cell>
          <cell r="L2231">
            <v>26.352421936835469</v>
          </cell>
          <cell r="M2231">
            <v>22672225.324455995</v>
          </cell>
          <cell r="N2231">
            <v>0.77299564145483979</v>
          </cell>
          <cell r="O2231">
            <v>82.992997059935817</v>
          </cell>
          <cell r="Q2231">
            <v>109541.2657739718</v>
          </cell>
        </row>
        <row r="2232">
          <cell r="D2232">
            <v>41312</v>
          </cell>
          <cell r="E2232" t="str">
            <v/>
          </cell>
          <cell r="F2232">
            <v>191065.18282399964</v>
          </cell>
          <cell r="G2232">
            <v>1293669.1940859989</v>
          </cell>
          <cell r="H2232">
            <v>1.6871257015668086</v>
          </cell>
          <cell r="I2232">
            <v>11.60646559361841</v>
          </cell>
          <cell r="J2232">
            <v>6259520.5833460009</v>
          </cell>
          <cell r="K2232">
            <v>1.2618088975843103</v>
          </cell>
          <cell r="L2232">
            <v>25.9049348122095</v>
          </cell>
          <cell r="M2232">
            <v>22800971.448691994</v>
          </cell>
          <cell r="N2232">
            <v>0.77737144381028944</v>
          </cell>
          <cell r="O2232">
            <v>82.436374825238474</v>
          </cell>
          <cell r="Q2232">
            <v>109541.2657739718</v>
          </cell>
        </row>
        <row r="2233">
          <cell r="D2233">
            <v>41313</v>
          </cell>
          <cell r="E2233" t="str">
            <v/>
          </cell>
          <cell r="F2233">
            <v>150358.31261000026</v>
          </cell>
          <cell r="G2233">
            <v>1444027.5066959993</v>
          </cell>
          <cell r="H2233">
            <v>1.6478122382614415</v>
          </cell>
          <cell r="I2233">
            <v>12.366842829674784</v>
          </cell>
          <cell r="J2233">
            <v>6409878.8959560012</v>
          </cell>
          <cell r="K2233">
            <v>1.2642028754040047</v>
          </cell>
          <cell r="L2233">
            <v>25.807635034557585</v>
          </cell>
          <cell r="M2233">
            <v>22896325.254646</v>
          </cell>
          <cell r="N2233">
            <v>0.7806086412674822</v>
          </cell>
          <cell r="O2233">
            <v>82.019308936422149</v>
          </cell>
          <cell r="Q2233">
            <v>109541.2657739718</v>
          </cell>
        </row>
        <row r="2234">
          <cell r="D2234">
            <v>41314</v>
          </cell>
          <cell r="E2234" t="str">
            <v/>
          </cell>
          <cell r="F2234">
            <v>139102.14428000079</v>
          </cell>
          <cell r="G2234">
            <v>1583129.6509760001</v>
          </cell>
          <cell r="H2234">
            <v>1.6058176186848978</v>
          </cell>
          <cell r="I2234">
            <v>13.238633419354628</v>
          </cell>
          <cell r="J2234">
            <v>6548981.0402360018</v>
          </cell>
          <cell r="K2234">
            <v>1.2643225242364244</v>
          </cell>
          <cell r="L2234">
            <v>25.802781888359227</v>
          </cell>
          <cell r="M2234">
            <v>22991686.136519998</v>
          </cell>
          <cell r="N2234">
            <v>0.78384596571636178</v>
          </cell>
          <cell r="O2234">
            <v>81.597823756972076</v>
          </cell>
          <cell r="Q2234">
            <v>109541.2657739718</v>
          </cell>
        </row>
        <row r="2235">
          <cell r="D2235">
            <v>41315</v>
          </cell>
          <cell r="E2235" t="str">
            <v/>
          </cell>
          <cell r="F2235">
            <v>136352.37121599907</v>
          </cell>
          <cell r="G2235">
            <v>1719482.0221919992</v>
          </cell>
          <cell r="H2235">
            <v>1.5697116607543957</v>
          </cell>
          <cell r="I2235">
            <v>14.040932884872737</v>
          </cell>
          <cell r="J2235">
            <v>6685333.411452001</v>
          </cell>
          <cell r="K2235">
            <v>1.2639173500428591</v>
          </cell>
          <cell r="L2235">
            <v>25.819220164597599</v>
          </cell>
          <cell r="M2235">
            <v>23077854.834871996</v>
          </cell>
          <cell r="N2235">
            <v>0.78676979616905862</v>
          </cell>
          <cell r="O2235">
            <v>81.213436661777479</v>
          </cell>
          <cell r="Q2235">
            <v>109541.2657739718</v>
          </cell>
        </row>
        <row r="2236">
          <cell r="D2236">
            <v>41316</v>
          </cell>
          <cell r="E2236" t="str">
            <v/>
          </cell>
          <cell r="F2236">
            <v>146382.2172980005</v>
          </cell>
          <cell r="G2236">
            <v>1865864.2394899998</v>
          </cell>
          <cell r="H2236">
            <v>1.5484942644520974</v>
          </cell>
          <cell r="I2236">
            <v>14.536531507621298</v>
          </cell>
          <cell r="J2236">
            <v>6831715.6287500011</v>
          </cell>
          <cell r="K2236">
            <v>1.2653863689863505</v>
          </cell>
          <cell r="L2236">
            <v>25.759671650821726</v>
          </cell>
          <cell r="M2236">
            <v>23181055.617071997</v>
          </cell>
          <cell r="N2236">
            <v>0.79027417067866368</v>
          </cell>
          <cell r="O2236">
            <v>80.748166296248343</v>
          </cell>
          <cell r="Q2236">
            <v>109541.2657739718</v>
          </cell>
        </row>
        <row r="2237">
          <cell r="D2237">
            <v>41317</v>
          </cell>
          <cell r="E2237" t="str">
            <v/>
          </cell>
          <cell r="F2237">
            <v>151592.25612399983</v>
          </cell>
          <cell r="G2237">
            <v>2017456.4956139997</v>
          </cell>
          <cell r="H2237">
            <v>1.5347766291235192</v>
          </cell>
          <cell r="I2237">
            <v>14.866865769012971</v>
          </cell>
          <cell r="J2237">
            <v>6983307.8848740011</v>
          </cell>
          <cell r="K2237">
            <v>1.2677427873521139</v>
          </cell>
          <cell r="L2237">
            <v>25.664444340277448</v>
          </cell>
          <cell r="M2237">
            <v>23284688.848546002</v>
          </cell>
          <cell r="N2237">
            <v>0.79379316405340705</v>
          </cell>
          <cell r="O2237">
            <v>80.276052380473416</v>
          </cell>
          <cell r="Q2237">
            <v>109541.2657739718</v>
          </cell>
        </row>
        <row r="2238">
          <cell r="D2238">
            <v>41318</v>
          </cell>
          <cell r="E2238" t="str">
            <v/>
          </cell>
          <cell r="F2238">
            <v>161329.36498799984</v>
          </cell>
          <cell r="G2238">
            <v>2178785.8606019993</v>
          </cell>
          <cell r="H2238">
            <v>1.5300070815305777</v>
          </cell>
          <cell r="I2238">
            <v>14.983588842696506</v>
          </cell>
          <cell r="J2238">
            <v>7144637.2498620013</v>
          </cell>
          <cell r="K2238">
            <v>1.2717405122302183</v>
          </cell>
          <cell r="L2238">
            <v>25.503711478057522</v>
          </cell>
          <cell r="M2238">
            <v>23413182.452282</v>
          </cell>
          <cell r="N2238">
            <v>0.79815952773140042</v>
          </cell>
          <cell r="O2238">
            <v>79.683589486600241</v>
          </cell>
          <cell r="Q2238">
            <v>109541.2657739718</v>
          </cell>
        </row>
        <row r="2239">
          <cell r="D2239">
            <v>41319</v>
          </cell>
          <cell r="E2239" t="str">
            <v/>
          </cell>
          <cell r="F2239">
            <v>153736.73406799947</v>
          </cell>
          <cell r="G2239">
            <v>2332522.5946699986</v>
          </cell>
          <cell r="H2239">
            <v>1.5209679711564079</v>
          </cell>
          <cell r="I2239">
            <v>15.207485989486258</v>
          </cell>
          <cell r="J2239">
            <v>7298373.983930001</v>
          </cell>
          <cell r="K2239">
            <v>1.2742596857866033</v>
          </cell>
          <cell r="L2239">
            <v>25.402954870930628</v>
          </cell>
          <cell r="M2239">
            <v>23532402.803326</v>
          </cell>
          <cell r="N2239">
            <v>0.80220961608319419</v>
          </cell>
          <cell r="O2239">
            <v>79.127618867400017</v>
          </cell>
          <cell r="Q2239">
            <v>109541.2657739718</v>
          </cell>
        </row>
        <row r="2240">
          <cell r="D2240">
            <v>41320</v>
          </cell>
          <cell r="E2240" t="str">
            <v/>
          </cell>
          <cell r="F2240">
            <v>144331.84169200109</v>
          </cell>
          <cell r="G2240">
            <v>2476854.4363619997</v>
          </cell>
          <cell r="H2240">
            <v>1.5074102706784238</v>
          </cell>
          <cell r="I2240">
            <v>15.550009716539147</v>
          </cell>
          <cell r="J2240">
            <v>7442705.8256220017</v>
          </cell>
          <cell r="K2240">
            <v>1.2750730755865185</v>
          </cell>
          <cell r="L2240">
            <v>25.370509737624268</v>
          </cell>
          <cell r="M2240">
            <v>23633263.036371998</v>
          </cell>
          <cell r="N2240">
            <v>0.80563368393649626</v>
          </cell>
          <cell r="O2240">
            <v>78.652896060539646</v>
          </cell>
          <cell r="Q2240">
            <v>109541.2657739718</v>
          </cell>
        </row>
        <row r="2241">
          <cell r="D2241">
            <v>41321</v>
          </cell>
          <cell r="E2241" t="str">
            <v/>
          </cell>
          <cell r="F2241">
            <v>126305.95640999953</v>
          </cell>
          <cell r="G2241">
            <v>2603160.3927719994</v>
          </cell>
          <cell r="H2241">
            <v>1.485262411372543</v>
          </cell>
          <cell r="I2241">
            <v>16.127316201130448</v>
          </cell>
          <cell r="J2241">
            <v>7569011.7820320008</v>
          </cell>
          <cell r="K2241">
            <v>1.2728252179155084</v>
          </cell>
          <cell r="L2241">
            <v>25.460277637763173</v>
          </cell>
          <cell r="M2241">
            <v>23718669.889659993</v>
          </cell>
          <cell r="N2241">
            <v>0.80853085040216488</v>
          </cell>
          <cell r="O2241">
            <v>78.247954682068553</v>
          </cell>
          <cell r="Q2241">
            <v>109541.2657739718</v>
          </cell>
        </row>
        <row r="2242">
          <cell r="D2242">
            <v>41322</v>
          </cell>
          <cell r="E2242" t="str">
            <v/>
          </cell>
          <cell r="F2242">
            <v>134065.55824200049</v>
          </cell>
          <cell r="G2242">
            <v>2737225.951014</v>
          </cell>
          <cell r="H2242">
            <v>1.4698870795262999</v>
          </cell>
          <cell r="I2242">
            <v>16.541438673310559</v>
          </cell>
          <cell r="J2242">
            <v>7703077.3402740015</v>
          </cell>
          <cell r="K2242">
            <v>1.2719399501195612</v>
          </cell>
          <cell r="L2242">
            <v>25.49571988903423</v>
          </cell>
          <cell r="M2242">
            <v>23812239.781005993</v>
          </cell>
          <cell r="N2242">
            <v>0.81170617440889348</v>
          </cell>
          <cell r="O2242">
            <v>77.80077566764308</v>
          </cell>
          <cell r="Q2242">
            <v>109541.2657739718</v>
          </cell>
        </row>
        <row r="2243">
          <cell r="D2243">
            <v>41323</v>
          </cell>
          <cell r="E2243" t="str">
            <v/>
          </cell>
          <cell r="F2243">
            <v>105610.50649400009</v>
          </cell>
          <cell r="G2243">
            <v>2842836.4575080001</v>
          </cell>
          <cell r="H2243">
            <v>1.4417886961095498</v>
          </cell>
          <cell r="I2243">
            <v>17.327608476746438</v>
          </cell>
          <cell r="J2243">
            <v>7808687.8467680011</v>
          </cell>
          <cell r="K2243">
            <v>1.2664710860660269</v>
          </cell>
          <cell r="L2243">
            <v>25.7157913981235</v>
          </cell>
          <cell r="M2243">
            <v>23880615.902467996</v>
          </cell>
          <cell r="N2243">
            <v>0.81402260206788646</v>
          </cell>
          <cell r="O2243">
            <v>77.472387650571534</v>
          </cell>
          <cell r="Q2243">
            <v>109541.2657739718</v>
          </cell>
        </row>
        <row r="2244">
          <cell r="D2244">
            <v>41324</v>
          </cell>
          <cell r="E2244" t="str">
            <v/>
          </cell>
          <cell r="F2244">
            <v>114996.63841599908</v>
          </cell>
          <cell r="G2244">
            <v>2957833.0959239993</v>
          </cell>
          <cell r="H2244">
            <v>1.4211578166577412</v>
          </cell>
          <cell r="I2244">
            <v>17.929919474509916</v>
          </cell>
          <cell r="J2244">
            <v>7923684.4851839999</v>
          </cell>
          <cell r="K2244">
            <v>1.2626888910404481</v>
          </cell>
          <cell r="L2244">
            <v>25.869125264401617</v>
          </cell>
          <cell r="M2244">
            <v>23954553.698879994</v>
          </cell>
          <cell r="N2244">
            <v>0.81652852640374052</v>
          </cell>
          <cell r="O2244">
            <v>77.115122402349613</v>
          </cell>
          <cell r="Q2244">
            <v>109541.2657739718</v>
          </cell>
        </row>
        <row r="2245">
          <cell r="D2245">
            <v>41325</v>
          </cell>
          <cell r="E2245" t="str">
            <v/>
          </cell>
          <cell r="F2245">
            <v>32627.778842000433</v>
          </cell>
          <cell r="G2245">
            <v>2990460.8747659996</v>
          </cell>
          <cell r="H2245">
            <v>1.3649928424857429</v>
          </cell>
          <cell r="I2245">
            <v>19.683887436537439</v>
          </cell>
          <cell r="J2245">
            <v>7956312.2640260002</v>
          </cell>
          <cell r="K2245">
            <v>1.2461356775812098</v>
          </cell>
          <cell r="L2245">
            <v>26.551264348638714</v>
          </cell>
          <cell r="M2245">
            <v>23943687.264285997</v>
          </cell>
          <cell r="N2245">
            <v>0.81614372812069902</v>
          </cell>
          <cell r="O2245">
            <v>77.170116695688108</v>
          </cell>
          <cell r="Q2245">
            <v>109541.2657739718</v>
          </cell>
        </row>
        <row r="2246">
          <cell r="D2246">
            <v>41326</v>
          </cell>
          <cell r="E2246" t="str">
            <v/>
          </cell>
          <cell r="F2246">
            <v>251375.82883999939</v>
          </cell>
          <cell r="G2246">
            <v>3241836.7036059992</v>
          </cell>
          <cell r="H2246">
            <v>1.4092696051251146</v>
          </cell>
          <cell r="I2246">
            <v>18.28697445087073</v>
          </cell>
          <cell r="J2246">
            <v>8207688.0928659998</v>
          </cell>
          <cell r="K2246">
            <v>1.2638238086652143</v>
          </cell>
          <cell r="L2246">
            <v>25.823016741341821</v>
          </cell>
          <cell r="M2246">
            <v>24159035.980235998</v>
          </cell>
          <cell r="N2246">
            <v>0.82346956948370886</v>
          </cell>
          <cell r="O2246">
            <v>76.114991118842696</v>
          </cell>
          <cell r="Q2246">
            <v>109541.2657739718</v>
          </cell>
        </row>
        <row r="2247">
          <cell r="D2247">
            <v>41327</v>
          </cell>
          <cell r="E2247" t="str">
            <v/>
          </cell>
          <cell r="F2247">
            <v>148134.066602001</v>
          </cell>
          <cell r="G2247">
            <v>3389970.7702080002</v>
          </cell>
          <cell r="H2247">
            <v>1.4066806639056877</v>
          </cell>
          <cell r="I2247">
            <v>18.365719048323669</v>
          </cell>
          <cell r="J2247">
            <v>8355822.1594680008</v>
          </cell>
          <cell r="K2247">
            <v>1.2652916155627414</v>
          </cell>
          <cell r="L2247">
            <v>25.763508360864439</v>
          </cell>
          <cell r="M2247">
            <v>24278833.023730002</v>
          </cell>
          <cell r="N2247">
            <v>0.82753829615331598</v>
          </cell>
          <cell r="O2247">
            <v>75.521807648009485</v>
          </cell>
          <cell r="Q2247">
            <v>109541.2657739718</v>
          </cell>
        </row>
        <row r="2248">
          <cell r="D2248">
            <v>41328</v>
          </cell>
          <cell r="E2248" t="str">
            <v/>
          </cell>
          <cell r="F2248">
            <v>169589.76881199848</v>
          </cell>
          <cell r="G2248">
            <v>3559560.5390199986</v>
          </cell>
          <cell r="H2248">
            <v>1.412832877208684</v>
          </cell>
          <cell r="I2248">
            <v>18.179175084206122</v>
          </cell>
          <cell r="J2248">
            <v>8525411.9282799996</v>
          </cell>
          <cell r="K2248">
            <v>1.2699074687346155</v>
          </cell>
          <cell r="L2248">
            <v>25.577282737399397</v>
          </cell>
          <cell r="M2248">
            <v>24416749.659093998</v>
          </cell>
          <cell r="N2248">
            <v>0.83222447038712644</v>
          </cell>
          <cell r="O2248">
            <v>74.832578981300841</v>
          </cell>
          <cell r="Q2248">
            <v>109541.2657739718</v>
          </cell>
        </row>
        <row r="2249">
          <cell r="D2249">
            <v>41329</v>
          </cell>
          <cell r="E2249" t="str">
            <v/>
          </cell>
          <cell r="F2249">
            <v>146859.56763400094</v>
          </cell>
          <cell r="G2249">
            <v>3706420.1066539995</v>
          </cell>
          <cell r="H2249">
            <v>1.4098264249496979</v>
          </cell>
          <cell r="I2249">
            <v>18.270084798039111</v>
          </cell>
          <cell r="J2249">
            <v>8672271.495914001</v>
          </cell>
          <cell r="K2249">
            <v>1.2710436770436162</v>
          </cell>
          <cell r="L2249">
            <v>25.531654192172159</v>
          </cell>
          <cell r="M2249">
            <v>24522916.055684</v>
          </cell>
          <cell r="N2249">
            <v>0.83582831806724289</v>
          </cell>
          <cell r="O2249">
            <v>74.298328898911308</v>
          </cell>
          <cell r="Q2249">
            <v>109541.2657739718</v>
          </cell>
        </row>
        <row r="2250">
          <cell r="D2250">
            <v>41330</v>
          </cell>
          <cell r="E2250" t="str">
            <v/>
          </cell>
          <cell r="F2250">
            <v>160442.99956400026</v>
          </cell>
          <cell r="G2250">
            <v>3866863.1062179999</v>
          </cell>
          <cell r="H2250">
            <v>1.4120206038870917</v>
          </cell>
          <cell r="I2250">
            <v>18.203689753961207</v>
          </cell>
          <cell r="J2250">
            <v>8832714.4954780005</v>
          </cell>
          <cell r="K2250">
            <v>1.2741033645050437</v>
          </cell>
          <cell r="L2250">
            <v>25.409195203936452</v>
          </cell>
          <cell r="M2250">
            <v>24651214.603578001</v>
          </cell>
          <cell r="N2250">
            <v>0.84018636783250134</v>
          </cell>
          <cell r="O2250">
            <v>73.647605209532998</v>
          </cell>
          <cell r="Q2250">
            <v>109541.2657739718</v>
          </cell>
        </row>
        <row r="2251">
          <cell r="D2251">
            <v>41331</v>
          </cell>
          <cell r="E2251" t="str">
            <v/>
          </cell>
          <cell r="F2251">
            <v>119717.084886</v>
          </cell>
          <cell r="G2251">
            <v>3986580.191104</v>
          </cell>
          <cell r="H2251">
            <v>1.3997465363102168</v>
          </cell>
          <cell r="I2251">
            <v>18.5783866059807</v>
          </cell>
          <cell r="J2251">
            <v>8952431.5803640001</v>
          </cell>
          <cell r="K2251">
            <v>1.271284604247795</v>
          </cell>
          <cell r="L2251">
            <v>25.521989599495065</v>
          </cell>
          <cell r="M2251">
            <v>24728393.198147997</v>
          </cell>
          <cell r="N2251">
            <v>0.84280197524007705</v>
          </cell>
          <cell r="O2251">
            <v>73.254698084155649</v>
          </cell>
          <cell r="Q2251">
            <v>109541.2657739718</v>
          </cell>
        </row>
        <row r="2252">
          <cell r="D2252">
            <v>41332</v>
          </cell>
          <cell r="E2252" t="str">
            <v/>
          </cell>
          <cell r="F2252">
            <v>134506.75429399914</v>
          </cell>
          <cell r="G2252">
            <v>4121086.9453979991</v>
          </cell>
          <cell r="H2252">
            <v>1.3933821994032758</v>
          </cell>
          <cell r="I2252">
            <v>18.775856136020664</v>
          </cell>
          <cell r="J2252">
            <v>9086938.3346579988</v>
          </cell>
          <cell r="K2252">
            <v>1.2706202234503108</v>
          </cell>
          <cell r="L2252">
            <v>25.5486497549973</v>
          </cell>
          <cell r="M2252">
            <v>24828192.021965999</v>
          </cell>
          <cell r="N2252">
            <v>0.84618842754395318</v>
          </cell>
          <cell r="O2252">
            <v>72.74347740691158</v>
          </cell>
          <cell r="Q2252">
            <v>109541.2657739718</v>
          </cell>
        </row>
        <row r="2253">
          <cell r="D2253">
            <v>41333</v>
          </cell>
          <cell r="E2253" t="str">
            <v>*</v>
          </cell>
          <cell r="F2253">
            <v>114991.99121800034</v>
          </cell>
          <cell r="G2253">
            <v>4236078.9366159998</v>
          </cell>
          <cell r="H2253">
            <v>1.3811099623656105</v>
          </cell>
          <cell r="I2253">
            <v>19.162876570022867</v>
          </cell>
          <cell r="J2253">
            <v>9201930.3258759994</v>
          </cell>
          <cell r="K2253">
            <v>1.2672883184223547</v>
          </cell>
          <cell r="L2253">
            <v>25.682782231823744</v>
          </cell>
          <cell r="M2253">
            <v>24909338.969425999</v>
          </cell>
          <cell r="N2253">
            <v>0.84893908285627639</v>
          </cell>
          <cell r="O2253">
            <v>72.326218963681811</v>
          </cell>
          <cell r="Q2253">
            <v>109541.2657739718</v>
          </cell>
        </row>
        <row r="2254">
          <cell r="D2254">
            <v>41334</v>
          </cell>
          <cell r="E2254" t="str">
            <v/>
          </cell>
          <cell r="F2254">
            <v>104298.95429799946</v>
          </cell>
          <cell r="G2254">
            <v>104298.95429799946</v>
          </cell>
          <cell r="H2254">
            <v>0.98292826728076377</v>
          </cell>
          <cell r="I2254">
            <v>45.885543997017166</v>
          </cell>
          <cell r="J2254">
            <v>9306229.2801739983</v>
          </cell>
          <cell r="K2254">
            <v>1.2631926710071866</v>
          </cell>
          <cell r="L2254">
            <v>26.538487131242071</v>
          </cell>
          <cell r="M2254">
            <v>24962719.510266002</v>
          </cell>
          <cell r="N2254">
            <v>0.85392880028402984</v>
          </cell>
          <cell r="O2254">
            <v>67.976317821599423</v>
          </cell>
          <cell r="Q2254">
            <v>106110.44342690319</v>
          </cell>
        </row>
        <row r="2255">
          <cell r="D2255">
            <v>41335</v>
          </cell>
          <cell r="E2255" t="str">
            <v/>
          </cell>
          <cell r="F2255">
            <v>120954.32744200058</v>
          </cell>
          <cell r="G2255">
            <v>225253.28174000003</v>
          </cell>
          <cell r="H2255">
            <v>1.0614095769714285</v>
          </cell>
          <cell r="I2255">
            <v>40.481832332141607</v>
          </cell>
          <cell r="J2255">
            <v>9427183.607615998</v>
          </cell>
          <cell r="K2255">
            <v>1.2614419666984649</v>
          </cell>
          <cell r="L2255">
            <v>26.618032668245263</v>
          </cell>
          <cell r="M2255">
            <v>25035111.589306004</v>
          </cell>
          <cell r="N2255">
            <v>0.85640272755370805</v>
          </cell>
          <cell r="O2255">
            <v>67.627056194066299</v>
          </cell>
          <cell r="Q2255">
            <v>106110.44342690319</v>
          </cell>
        </row>
        <row r="2256">
          <cell r="D2256">
            <v>41336</v>
          </cell>
          <cell r="E2256" t="str">
            <v/>
          </cell>
          <cell r="F2256">
            <v>117197.47585999993</v>
          </cell>
          <cell r="G2256">
            <v>342450.75759999995</v>
          </cell>
          <cell r="H2256">
            <v>1.0757683112687071</v>
          </cell>
          <cell r="I2256">
            <v>39.551988188558987</v>
          </cell>
          <cell r="J2256">
            <v>9544381.0834759977</v>
          </cell>
          <cell r="K2256">
            <v>1.259244618404713</v>
          </cell>
          <cell r="L2256">
            <v>26.718199406035513</v>
          </cell>
          <cell r="M2256">
            <v>25111639.466212001</v>
          </cell>
          <cell r="N2256">
            <v>0.8590181177709173</v>
          </cell>
          <cell r="O2256">
            <v>67.257231169098077</v>
          </cell>
          <cell r="Q2256">
            <v>106110.44342690319</v>
          </cell>
        </row>
        <row r="2257">
          <cell r="D2257">
            <v>41337</v>
          </cell>
          <cell r="E2257" t="str">
            <v/>
          </cell>
          <cell r="F2257">
            <v>127142.32096599956</v>
          </cell>
          <cell r="G2257">
            <v>469593.07856599952</v>
          </cell>
          <cell r="H2257">
            <v>1.1063780891875414</v>
          </cell>
          <cell r="I2257">
            <v>37.63013796310473</v>
          </cell>
          <cell r="J2257">
            <v>9671523.4044419974</v>
          </cell>
          <cell r="K2257">
            <v>1.2584019102789259</v>
          </cell>
          <cell r="L2257">
            <v>26.756711360371689</v>
          </cell>
          <cell r="M2257">
            <v>25196797.272022001</v>
          </cell>
          <cell r="N2257">
            <v>0.86192870434966418</v>
          </cell>
          <cell r="O2257">
            <v>66.84499669186043</v>
          </cell>
          <cell r="Q2257">
            <v>106110.44342690319</v>
          </cell>
        </row>
        <row r="2258">
          <cell r="D2258">
            <v>41338</v>
          </cell>
          <cell r="E2258" t="str">
            <v/>
          </cell>
          <cell r="F2258">
            <v>129324.83552600056</v>
          </cell>
          <cell r="G2258">
            <v>598917.91409200011</v>
          </cell>
          <cell r="H2258">
            <v>1.1288576218316899</v>
          </cell>
          <cell r="I2258">
            <v>36.270648594799383</v>
          </cell>
          <cell r="J2258">
            <v>9800848.2399679981</v>
          </cell>
          <cell r="K2258">
            <v>1.2578622635875787</v>
          </cell>
          <cell r="L2258">
            <v>26.781401587766663</v>
          </cell>
          <cell r="M2258">
            <v>25295441.239212003</v>
          </cell>
          <cell r="N2258">
            <v>0.86530060561064781</v>
          </cell>
          <cell r="O2258">
            <v>66.366615139466361</v>
          </cell>
          <cell r="Q2258">
            <v>106110.44342690319</v>
          </cell>
        </row>
        <row r="2259">
          <cell r="D2259">
            <v>41339</v>
          </cell>
          <cell r="E2259" t="str">
            <v/>
          </cell>
          <cell r="F2259">
            <v>172197.97116399911</v>
          </cell>
          <cell r="G2259">
            <v>771115.88525599916</v>
          </cell>
          <cell r="H2259">
            <v>1.2111844042746547</v>
          </cell>
          <cell r="I2259">
            <v>31.657246307243113</v>
          </cell>
          <cell r="J2259">
            <v>9973046.2111319974</v>
          </cell>
          <cell r="K2259">
            <v>1.262765621769578</v>
          </cell>
          <cell r="L2259">
            <v>26.557869374012309</v>
          </cell>
          <cell r="M2259">
            <v>25428579.756407999</v>
          </cell>
          <cell r="N2259">
            <v>0.86985246558376716</v>
          </cell>
          <cell r="O2259">
            <v>65.719594030806022</v>
          </cell>
          <cell r="Q2259">
            <v>106110.44342690319</v>
          </cell>
        </row>
        <row r="2260">
          <cell r="D2260">
            <v>41340</v>
          </cell>
          <cell r="E2260" t="str">
            <v/>
          </cell>
          <cell r="F2260">
            <v>269371.42303800082</v>
          </cell>
          <cell r="G2260">
            <v>1040487.308294</v>
          </cell>
          <cell r="H2260">
            <v>1.4008144650191292</v>
          </cell>
          <cell r="I2260">
            <v>23.031454290340236</v>
          </cell>
          <cell r="J2260">
            <v>10242417.634169998</v>
          </cell>
          <cell r="K2260">
            <v>1.2796797448039403</v>
          </cell>
          <cell r="L2260">
            <v>25.800621372897158</v>
          </cell>
          <cell r="M2260">
            <v>25653700.092056002</v>
          </cell>
          <cell r="N2260">
            <v>0.87755077387960401</v>
          </cell>
          <cell r="O2260">
            <v>64.6226286663872</v>
          </cell>
          <cell r="Q2260">
            <v>106110.44342690319</v>
          </cell>
        </row>
        <row r="2261">
          <cell r="D2261">
            <v>41341</v>
          </cell>
          <cell r="E2261" t="str">
            <v/>
          </cell>
          <cell r="F2261">
            <v>323943.39702000027</v>
          </cell>
          <cell r="G2261">
            <v>1364430.7053140001</v>
          </cell>
          <cell r="H2261">
            <v>1.6073237718749167</v>
          </cell>
          <cell r="I2261">
            <v>16.253311189992726</v>
          </cell>
          <cell r="J2261">
            <v>10566361.031189999</v>
          </cell>
          <cell r="K2261">
            <v>1.3028802343668857</v>
          </cell>
          <cell r="L2261">
            <v>24.796116464738958</v>
          </cell>
          <cell r="M2261">
            <v>25960840.053198002</v>
          </cell>
          <cell r="N2261">
            <v>0.8880547218014101</v>
          </cell>
          <cell r="O2261">
            <v>63.121970748467504</v>
          </cell>
          <cell r="Q2261">
            <v>106110.44342690319</v>
          </cell>
        </row>
        <row r="2262">
          <cell r="D2262">
            <v>41342</v>
          </cell>
          <cell r="E2262" t="str">
            <v/>
          </cell>
          <cell r="F2262">
            <v>339891.61953199899</v>
          </cell>
          <cell r="G2262">
            <v>1704322.324845999</v>
          </cell>
          <cell r="H2262">
            <v>1.7846419361687298</v>
          </cell>
          <cell r="I2262">
            <v>12.069475395753948</v>
          </cell>
          <cell r="J2262">
            <v>10906252.650721997</v>
          </cell>
          <cell r="K2262">
            <v>1.3274225500551347</v>
          </cell>
          <cell r="L2262">
            <v>23.775312643009983</v>
          </cell>
          <cell r="M2262">
            <v>26257275.192432009</v>
          </cell>
          <cell r="N2262">
            <v>0.8981924252214557</v>
          </cell>
          <cell r="O2262">
            <v>61.671441957512862</v>
          </cell>
          <cell r="Q2262">
            <v>106110.44342690319</v>
          </cell>
        </row>
        <row r="2263">
          <cell r="D2263">
            <v>41343</v>
          </cell>
          <cell r="E2263" t="str">
            <v/>
          </cell>
          <cell r="F2263">
            <v>375892.95081000059</v>
          </cell>
          <cell r="G2263">
            <v>2080215.2756559995</v>
          </cell>
          <cell r="H2263">
            <v>1.9604246372686278</v>
          </cell>
          <cell r="I2263">
            <v>9.0159933401924306</v>
          </cell>
          <cell r="J2263">
            <v>11282145.601531997</v>
          </cell>
          <cell r="K2263">
            <v>1.3556649517033053</v>
          </cell>
          <cell r="L2263">
            <v>22.651933831857608</v>
          </cell>
          <cell r="M2263">
            <v>26611478.962692004</v>
          </cell>
          <cell r="N2263">
            <v>0.91030617754309306</v>
          </cell>
          <cell r="O2263">
            <v>59.938351676011514</v>
          </cell>
          <cell r="Q2263">
            <v>106110.44342690319</v>
          </cell>
        </row>
        <row r="2264">
          <cell r="D2264">
            <v>41344</v>
          </cell>
          <cell r="E2264" t="str">
            <v/>
          </cell>
          <cell r="F2264">
            <v>358243.18327800074</v>
          </cell>
          <cell r="G2264">
            <v>2438458.4589340002</v>
          </cell>
          <cell r="H2264">
            <v>2.0891255804993518</v>
          </cell>
          <cell r="I2264">
            <v>7.3021821831810723</v>
          </cell>
          <cell r="J2264">
            <v>11640388.784809997</v>
          </cell>
          <cell r="K2264">
            <v>1.3811021254703681</v>
          </cell>
          <cell r="L2264">
            <v>21.685409354884612</v>
          </cell>
          <cell r="M2264">
            <v>26937071.266304009</v>
          </cell>
          <cell r="N2264">
            <v>0.92144114243038577</v>
          </cell>
          <cell r="O2264">
            <v>58.348297885319425</v>
          </cell>
          <cell r="Q2264">
            <v>106110.44342690319</v>
          </cell>
        </row>
        <row r="2265">
          <cell r="D2265">
            <v>41345</v>
          </cell>
          <cell r="E2265" t="str">
            <v/>
          </cell>
          <cell r="F2265">
            <v>302988.43133599986</v>
          </cell>
          <cell r="G2265">
            <v>2741446.8902700003</v>
          </cell>
          <cell r="H2265">
            <v>2.1529823092283671</v>
          </cell>
          <cell r="I2265">
            <v>6.5832003070510847</v>
          </cell>
          <cell r="J2265">
            <v>11943377.216145998</v>
          </cell>
          <cell r="K2265">
            <v>1.3994324443998183</v>
          </cell>
          <cell r="L2265">
            <v>21.014589668679761</v>
          </cell>
          <cell r="M2265">
            <v>27218688.387262009</v>
          </cell>
          <cell r="N2265">
            <v>0.93107178053906103</v>
          </cell>
          <cell r="O2265">
            <v>56.977449066842468</v>
          </cell>
          <cell r="Q2265">
            <v>106110.44342690319</v>
          </cell>
        </row>
        <row r="2266">
          <cell r="D2266">
            <v>41346</v>
          </cell>
          <cell r="E2266" t="str">
            <v/>
          </cell>
          <cell r="F2266">
            <v>293426.60665199935</v>
          </cell>
          <cell r="G2266">
            <v>3034873.4969219998</v>
          </cell>
          <cell r="H2266">
            <v>2.200083233243272</v>
          </cell>
          <cell r="I2266">
            <v>6.101230087732235</v>
          </cell>
          <cell r="J2266">
            <v>12236803.822797997</v>
          </cell>
          <cell r="K2266">
            <v>1.4162059301430601</v>
          </cell>
          <cell r="L2266">
            <v>20.419015903658167</v>
          </cell>
          <cell r="M2266">
            <v>27492171.390156008</v>
          </cell>
          <cell r="N2266">
            <v>0.94042411943051152</v>
          </cell>
          <cell r="O2266">
            <v>55.651720650457193</v>
          </cell>
          <cell r="Q2266">
            <v>106110.44342690319</v>
          </cell>
        </row>
        <row r="2267">
          <cell r="D2267">
            <v>41347</v>
          </cell>
          <cell r="E2267" t="str">
            <v/>
          </cell>
          <cell r="F2267">
            <v>223658.51131000105</v>
          </cell>
          <cell r="G2267">
            <v>3258532.0082320007</v>
          </cell>
          <cell r="H2267">
            <v>2.1934908458150302</v>
          </cell>
          <cell r="I2267">
            <v>6.1663672495956723</v>
          </cell>
          <cell r="J2267">
            <v>12460462.334107999</v>
          </cell>
          <cell r="K2267">
            <v>1.4245959024009791</v>
          </cell>
          <cell r="L2267">
            <v>20.127521236266521</v>
          </cell>
          <cell r="M2267">
            <v>27694089.273654006</v>
          </cell>
          <cell r="N2267">
            <v>0.94732838487283488</v>
          </cell>
          <cell r="O2267">
            <v>54.677335194009757</v>
          </cell>
          <cell r="Q2267">
            <v>106110.44342690319</v>
          </cell>
        </row>
        <row r="2268">
          <cell r="D2268">
            <v>41348</v>
          </cell>
          <cell r="E2268" t="str">
            <v/>
          </cell>
          <cell r="F2268">
            <v>200367.36588399936</v>
          </cell>
          <cell r="G2268">
            <v>3458899.3741160003</v>
          </cell>
          <cell r="H2268">
            <v>2.1731441709277495</v>
          </cell>
          <cell r="I2268">
            <v>6.3721122282902387</v>
          </cell>
          <cell r="J2268">
            <v>12660829.699991997</v>
          </cell>
          <cell r="K2268">
            <v>1.4301538052701308</v>
          </cell>
          <cell r="L2268">
            <v>19.936737169056151</v>
          </cell>
          <cell r="M2268">
            <v>27868870.898240004</v>
          </cell>
          <cell r="N2268">
            <v>0.95330436637655824</v>
          </cell>
          <cell r="O2268">
            <v>53.837393477832109</v>
          </cell>
          <cell r="Q2268">
            <v>106110.44342690319</v>
          </cell>
        </row>
        <row r="2269">
          <cell r="D2269">
            <v>41349</v>
          </cell>
          <cell r="E2269" t="str">
            <v/>
          </cell>
          <cell r="F2269">
            <v>203007.18380800003</v>
          </cell>
          <cell r="G2269">
            <v>3661906.5579240001</v>
          </cell>
          <cell r="H2269">
            <v>2.1568957067634185</v>
          </cell>
          <cell r="I2269">
            <v>6.5416545454954349</v>
          </cell>
          <cell r="J2269">
            <v>12863836.883799998</v>
          </cell>
          <cell r="K2269">
            <v>1.4358747099853018</v>
          </cell>
          <cell r="L2269">
            <v>19.742265371235433</v>
          </cell>
          <cell r="M2269">
            <v>28039609.209470004</v>
          </cell>
          <cell r="N2269">
            <v>0.95914200503532321</v>
          </cell>
          <cell r="O2269">
            <v>53.020320525016309</v>
          </cell>
          <cell r="Q2269">
            <v>106110.44342690319</v>
          </cell>
        </row>
        <row r="2270">
          <cell r="D2270">
            <v>41350</v>
          </cell>
          <cell r="E2270" t="str">
            <v/>
          </cell>
          <cell r="F2270">
            <v>203597.02853000065</v>
          </cell>
          <cell r="G2270">
            <v>3865503.5864540008</v>
          </cell>
          <cell r="H2270">
            <v>2.1428858137389377</v>
          </cell>
          <cell r="I2270">
            <v>6.6916871119427235</v>
          </cell>
          <cell r="J2270">
            <v>13067433.912329998</v>
          </cell>
          <cell r="K2270">
            <v>1.441526750823926</v>
          </cell>
          <cell r="L2270">
            <v>19.55201805499285</v>
          </cell>
          <cell r="M2270">
            <v>28208704.809560005</v>
          </cell>
          <cell r="N2270">
            <v>0.96492341844777396</v>
          </cell>
          <cell r="O2270">
            <v>52.214758016010961</v>
          </cell>
          <cell r="Q2270">
            <v>106110.44342690319</v>
          </cell>
        </row>
        <row r="2271">
          <cell r="D2271">
            <v>41351</v>
          </cell>
          <cell r="E2271" t="str">
            <v/>
          </cell>
          <cell r="F2271">
            <v>215659.37135599874</v>
          </cell>
          <cell r="G2271">
            <v>4081162.9578099996</v>
          </cell>
          <cell r="H2271">
            <v>2.1367479779695615</v>
          </cell>
          <cell r="I2271">
            <v>6.7585645566679897</v>
          </cell>
          <cell r="J2271">
            <v>13283093.283685997</v>
          </cell>
          <cell r="K2271">
            <v>1.448363257466629</v>
          </cell>
          <cell r="L2271">
            <v>19.3243796710438</v>
          </cell>
          <cell r="M2271">
            <v>28390601.828393999</v>
          </cell>
          <cell r="N2271">
            <v>0.97114269001031128</v>
          </cell>
          <cell r="O2271">
            <v>51.352563331897905</v>
          </cell>
          <cell r="Q2271">
            <v>106110.44342690319</v>
          </cell>
        </row>
        <row r="2272">
          <cell r="D2272">
            <v>41352</v>
          </cell>
          <cell r="E2272" t="str">
            <v/>
          </cell>
          <cell r="F2272">
            <v>180275.84049000125</v>
          </cell>
          <cell r="G2272">
            <v>4261438.7983000008</v>
          </cell>
          <cell r="H2272">
            <v>2.1137057324297257</v>
          </cell>
          <cell r="I2272">
            <v>7.0160302860681645</v>
          </cell>
          <cell r="J2272">
            <v>13463369.124175999</v>
          </cell>
          <cell r="K2272">
            <v>1.4512293512481043</v>
          </cell>
          <cell r="L2272">
            <v>19.22974658569472</v>
          </cell>
          <cell r="M2272">
            <v>28548349.939254008</v>
          </cell>
          <cell r="N2272">
            <v>0.97653587879025738</v>
          </cell>
          <cell r="O2272">
            <v>50.608826534080364</v>
          </cell>
          <cell r="Q2272">
            <v>106110.44342690319</v>
          </cell>
        </row>
        <row r="2273">
          <cell r="D2273">
            <v>41353</v>
          </cell>
          <cell r="E2273" t="str">
            <v/>
          </cell>
          <cell r="F2273">
            <v>203177.86888999987</v>
          </cell>
          <cell r="G2273">
            <v>4464616.6671900004</v>
          </cell>
          <cell r="H2273">
            <v>2.1037593110547896</v>
          </cell>
          <cell r="I2273">
            <v>7.1303640652794487</v>
          </cell>
          <cell r="J2273">
            <v>13666546.993066</v>
          </cell>
          <cell r="K2273">
            <v>1.4564713382681864</v>
          </cell>
          <cell r="L2273">
            <v>19.057879900095308</v>
          </cell>
          <cell r="M2273">
            <v>28729063.929978002</v>
          </cell>
          <cell r="N2273">
            <v>0.98271461391073456</v>
          </cell>
          <cell r="O2273">
            <v>49.761549214294561</v>
          </cell>
          <cell r="Q2273">
            <v>106110.44342690319</v>
          </cell>
        </row>
        <row r="2274">
          <cell r="D2274">
            <v>41354</v>
          </cell>
          <cell r="E2274" t="str">
            <v/>
          </cell>
          <cell r="F2274">
            <v>188480.88968399918</v>
          </cell>
          <cell r="G2274">
            <v>4653097.5568739995</v>
          </cell>
          <cell r="H2274">
            <v>2.0881646233953903</v>
          </cell>
          <cell r="I2274">
            <v>7.3136174416684518</v>
          </cell>
          <cell r="J2274">
            <v>13855027.882749999</v>
          </cell>
          <cell r="K2274">
            <v>1.4600473215602763</v>
          </cell>
          <cell r="L2274">
            <v>18.941530822852236</v>
          </cell>
          <cell r="M2274">
            <v>28888406.886594001</v>
          </cell>
          <cell r="N2274">
            <v>0.98816229173011938</v>
          </cell>
          <cell r="O2274">
            <v>49.019003166114118</v>
          </cell>
          <cell r="Q2274">
            <v>106110.44342690319</v>
          </cell>
        </row>
        <row r="2275">
          <cell r="D2275">
            <v>41355</v>
          </cell>
          <cell r="E2275" t="str">
            <v/>
          </cell>
          <cell r="F2275">
            <v>203324.94743199964</v>
          </cell>
          <cell r="G2275">
            <v>4856422.5043059988</v>
          </cell>
          <cell r="H2275">
            <v>2.080346385702565</v>
          </cell>
          <cell r="I2275">
            <v>7.4073613138497141</v>
          </cell>
          <cell r="J2275">
            <v>14058352.830181999</v>
          </cell>
          <cell r="K2275">
            <v>1.4650911896888803</v>
          </cell>
          <cell r="L2275">
            <v>18.778647350368715</v>
          </cell>
          <cell r="M2275">
            <v>29058191.736960005</v>
          </cell>
          <cell r="N2275">
            <v>0.99396711444617225</v>
          </cell>
          <cell r="O2275">
            <v>48.232644337915787</v>
          </cell>
          <cell r="Q2275">
            <v>106110.44342690319</v>
          </cell>
        </row>
        <row r="2276">
          <cell r="D2276">
            <v>41356</v>
          </cell>
          <cell r="E2276" t="str">
            <v/>
          </cell>
          <cell r="F2276">
            <v>183215.73808800135</v>
          </cell>
          <cell r="G2276">
            <v>5039638.2423940003</v>
          </cell>
          <cell r="H2276">
            <v>2.0649683397278999</v>
          </cell>
          <cell r="I2276">
            <v>7.595482551115051</v>
          </cell>
          <cell r="J2276">
            <v>14241568.56827</v>
          </cell>
          <cell r="K2276">
            <v>1.4679519647265284</v>
          </cell>
          <cell r="L2276">
            <v>18.68689658723104</v>
          </cell>
          <cell r="M2276">
            <v>29199388.596908007</v>
          </cell>
          <cell r="N2276">
            <v>0.99879402309937937</v>
          </cell>
          <cell r="O2276">
            <v>47.582755049617106</v>
          </cell>
          <cell r="Q2276">
            <v>106110.44342690319</v>
          </cell>
        </row>
        <row r="2277">
          <cell r="D2277">
            <v>41357</v>
          </cell>
          <cell r="E2277" t="str">
            <v/>
          </cell>
          <cell r="F2277">
            <v>211916.87844999973</v>
          </cell>
          <cell r="G2277">
            <v>5251555.120844</v>
          </cell>
          <cell r="H2277">
            <v>2.0621419497937481</v>
          </cell>
          <cell r="I2277">
            <v>7.6306047591096604</v>
          </cell>
          <cell r="J2277">
            <v>14453485.44672</v>
          </cell>
          <cell r="K2277">
            <v>1.4736772061356844</v>
          </cell>
          <cell r="L2277">
            <v>18.504643309336245</v>
          </cell>
          <cell r="M2277">
            <v>29382661.611874003</v>
          </cell>
          <cell r="N2277">
            <v>1.0050601563030346</v>
          </cell>
          <cell r="O2277">
            <v>46.744734279173485</v>
          </cell>
          <cell r="Q2277">
            <v>106110.44342690319</v>
          </cell>
        </row>
        <row r="2278">
          <cell r="D2278">
            <v>41358</v>
          </cell>
          <cell r="E2278" t="str">
            <v/>
          </cell>
          <cell r="F2278">
            <v>255370.86560600041</v>
          </cell>
          <cell r="G2278">
            <v>5506925.9864500007</v>
          </cell>
          <cell r="H2278">
            <v>2.0759223347298827</v>
          </cell>
          <cell r="I2278">
            <v>7.4609704802902632</v>
          </cell>
          <cell r="J2278">
            <v>14708856.312326001</v>
          </cell>
          <cell r="K2278">
            <v>1.4836630371640624</v>
          </cell>
          <cell r="L2278">
            <v>18.191079906000528</v>
          </cell>
          <cell r="M2278">
            <v>29596135.090816002</v>
          </cell>
          <cell r="N2278">
            <v>1.0123592841558728</v>
          </cell>
          <cell r="O2278">
            <v>45.776946982032783</v>
          </cell>
          <cell r="Q2278">
            <v>106110.44342690319</v>
          </cell>
        </row>
        <row r="2279">
          <cell r="D2279">
            <v>41359</v>
          </cell>
          <cell r="E2279" t="str">
            <v/>
          </cell>
          <cell r="F2279">
            <v>578312.11516799836</v>
          </cell>
          <cell r="G2279">
            <v>6085238.1016179994</v>
          </cell>
          <cell r="H2279">
            <v>2.2056982492418804</v>
          </cell>
          <cell r="I2279">
            <v>6.046327260821494</v>
          </cell>
          <cell r="J2279">
            <v>15287168.427493999</v>
          </cell>
          <cell r="K2279">
            <v>1.5256670693080856</v>
          </cell>
          <cell r="L2279">
            <v>16.930386990259695</v>
          </cell>
          <cell r="M2279">
            <v>30147969.592489999</v>
          </cell>
          <cell r="N2279">
            <v>1.0312322437016745</v>
          </cell>
          <cell r="O2279">
            <v>43.31922832500026</v>
          </cell>
          <cell r="Q2279">
            <v>106110.44342690319</v>
          </cell>
        </row>
        <row r="2280">
          <cell r="D2280">
            <v>41360</v>
          </cell>
          <cell r="E2280" t="str">
            <v/>
          </cell>
          <cell r="F2280">
            <v>420923.63957800012</v>
          </cell>
          <cell r="G2280">
            <v>6506161.7411959991</v>
          </cell>
          <cell r="H2280">
            <v>2.2709258918857218</v>
          </cell>
          <cell r="I2280">
            <v>5.4457223630489988</v>
          </cell>
          <cell r="J2280">
            <v>15708092.067071998</v>
          </cell>
          <cell r="K2280">
            <v>1.5512479370520513</v>
          </cell>
          <cell r="L2280">
            <v>16.206828113555805</v>
          </cell>
          <cell r="M2280">
            <v>30539498.418017998</v>
          </cell>
          <cell r="N2280">
            <v>1.0446217430804996</v>
          </cell>
          <cell r="O2280">
            <v>41.617339219774799</v>
          </cell>
          <cell r="Q2280">
            <v>106110.44342690319</v>
          </cell>
        </row>
        <row r="2281">
          <cell r="D2281">
            <v>41361</v>
          </cell>
          <cell r="E2281" t="str">
            <v/>
          </cell>
          <cell r="F2281">
            <v>375663.35178200062</v>
          </cell>
          <cell r="G2281">
            <v>6881825.0929779997</v>
          </cell>
          <cell r="H2281">
            <v>2.3162608662140629</v>
          </cell>
          <cell r="I2281">
            <v>5.0659453820518401</v>
          </cell>
          <cell r="J2281">
            <v>16083755.418853998</v>
          </cell>
          <cell r="K2281">
            <v>1.5718749308060194</v>
          </cell>
          <cell r="L2281">
            <v>15.646599464030608</v>
          </cell>
          <cell r="M2281">
            <v>30887360.939322002</v>
          </cell>
          <cell r="N2281">
            <v>1.0565175374958915</v>
          </cell>
          <cell r="O2281">
            <v>40.136244474917071</v>
          </cell>
          <cell r="Q2281">
            <v>106110.44342690319</v>
          </cell>
        </row>
        <row r="2282">
          <cell r="D2282">
            <v>41362</v>
          </cell>
          <cell r="E2282" t="str">
            <v/>
          </cell>
          <cell r="F2282">
            <v>424439.76907199953</v>
          </cell>
          <cell r="G2282">
            <v>7306264.8620499996</v>
          </cell>
          <cell r="H2282">
            <v>2.3743201848972739</v>
          </cell>
          <cell r="I2282">
            <v>4.620380706798322</v>
          </cell>
          <cell r="J2282">
            <v>16508195.187925998</v>
          </cell>
          <cell r="K2282">
            <v>1.5967965230687831</v>
          </cell>
          <cell r="L2282">
            <v>14.996288903147025</v>
          </cell>
          <cell r="M2282">
            <v>31276857.208174001</v>
          </cell>
          <cell r="N2282">
            <v>1.0698373621420141</v>
          </cell>
          <cell r="O2282">
            <v>38.513955042303763</v>
          </cell>
          <cell r="Q2282">
            <v>106110.44342690319</v>
          </cell>
        </row>
        <row r="2283">
          <cell r="D2283">
            <v>41363</v>
          </cell>
          <cell r="E2283" t="str">
            <v/>
          </cell>
          <cell r="F2283">
            <v>394093.82261000021</v>
          </cell>
          <cell r="G2283">
            <v>7700358.6846599998</v>
          </cell>
          <cell r="H2283">
            <v>2.4189760643005829</v>
          </cell>
          <cell r="I2283">
            <v>4.3062395663196913</v>
          </cell>
          <cell r="J2283">
            <v>16902289.010536</v>
          </cell>
          <cell r="K2283">
            <v>1.6183062657997322</v>
          </cell>
          <cell r="L2283">
            <v>14.457504778025843</v>
          </cell>
          <cell r="M2283">
            <v>31644896.763506006</v>
          </cell>
          <cell r="N2283">
            <v>1.0824231765577559</v>
          </cell>
          <cell r="O2283">
            <v>37.017388848185377</v>
          </cell>
          <cell r="Q2283">
            <v>106110.44342690319</v>
          </cell>
        </row>
        <row r="2284">
          <cell r="D2284">
            <v>41364</v>
          </cell>
          <cell r="E2284" t="str">
            <v>*</v>
          </cell>
          <cell r="F2284">
            <v>377418.18484000058</v>
          </cell>
          <cell r="G2284">
            <v>8077776.8695</v>
          </cell>
          <cell r="H2284">
            <v>2.4556814483838081</v>
          </cell>
          <cell r="I2284">
            <v>4.0651476101548063</v>
          </cell>
          <cell r="J2284">
            <v>17279707.195376001</v>
          </cell>
          <cell r="K2284">
            <v>1.637802798737908</v>
          </cell>
          <cell r="L2284">
            <v>13.986491447229055</v>
          </cell>
          <cell r="M2284">
            <v>31995523.251714006</v>
          </cell>
          <cell r="N2284">
            <v>1.0944133008382155</v>
          </cell>
          <cell r="O2284">
            <v>35.625462376761838</v>
          </cell>
          <cell r="Q2284">
            <v>106110.44342690319</v>
          </cell>
        </row>
        <row r="2285">
          <cell r="D2285">
            <v>41365</v>
          </cell>
          <cell r="E2285" t="str">
            <v/>
          </cell>
          <cell r="F2285">
            <v>479651.53041999927</v>
          </cell>
          <cell r="G2285">
            <v>479651.53041999927</v>
          </cell>
          <cell r="H2285">
            <v>4.579068424560961</v>
          </cell>
          <cell r="I2285">
            <v>1.3601481708591656E-2</v>
          </cell>
          <cell r="J2285">
            <v>17759358.725795999</v>
          </cell>
          <cell r="K2285">
            <v>1.6667174291786697</v>
          </cell>
          <cell r="L2285">
            <v>10.848802012488035</v>
          </cell>
          <cell r="M2285">
            <v>32429956.051708002</v>
          </cell>
          <cell r="N2285">
            <v>1.1093157061500871</v>
          </cell>
          <cell r="O2285">
            <v>34.668198863200004</v>
          </cell>
          <cell r="Q2285">
            <v>104748.71435580001</v>
          </cell>
        </row>
        <row r="2286">
          <cell r="D2286">
            <v>41366</v>
          </cell>
          <cell r="E2286" t="str">
            <v/>
          </cell>
          <cell r="F2286">
            <v>328962.58718599996</v>
          </cell>
          <cell r="G2286">
            <v>808614.11760599923</v>
          </cell>
          <cell r="H2286">
            <v>3.8597806310986273</v>
          </cell>
          <cell r="I2286">
            <v>5.9416657357846958E-2</v>
          </cell>
          <cell r="J2286">
            <v>18088321.312982</v>
          </cell>
          <cell r="K2286">
            <v>1.6810645958862687</v>
          </cell>
          <cell r="L2286">
            <v>10.510489268112499</v>
          </cell>
          <cell r="M2286">
            <v>32729494.846454006</v>
          </cell>
          <cell r="N2286">
            <v>1.119604824121468</v>
          </cell>
          <cell r="O2286">
            <v>33.602832253333048</v>
          </cell>
          <cell r="Q2286">
            <v>104748.71435580001</v>
          </cell>
        </row>
        <row r="2287">
          <cell r="D2287">
            <v>41367</v>
          </cell>
          <cell r="E2287" t="str">
            <v/>
          </cell>
          <cell r="F2287">
            <v>306303.82982800138</v>
          </cell>
          <cell r="G2287">
            <v>1114917.9474340007</v>
          </cell>
          <cell r="H2287">
            <v>3.5479129084962904</v>
          </cell>
          <cell r="I2287">
            <v>0.11634284127740591</v>
          </cell>
          <cell r="J2287">
            <v>18394625.142810002</v>
          </cell>
          <cell r="K2287">
            <v>1.6930495948659698</v>
          </cell>
          <cell r="L2287">
            <v>10.235923761086219</v>
          </cell>
          <cell r="M2287">
            <v>32997808.052180003</v>
          </cell>
          <cell r="N2287">
            <v>1.1288265309457886</v>
          </cell>
          <cell r="O2287">
            <v>32.667170056890718</v>
          </cell>
          <cell r="Q2287">
            <v>104748.71435580001</v>
          </cell>
        </row>
        <row r="2288">
          <cell r="D2288">
            <v>41368</v>
          </cell>
          <cell r="E2288" t="str">
            <v/>
          </cell>
          <cell r="F2288">
            <v>307895.16716799996</v>
          </cell>
          <cell r="G2288">
            <v>1422813.1146020007</v>
          </cell>
          <cell r="H2288">
            <v>3.3957770349551275</v>
          </cell>
          <cell r="I2288">
            <v>0.16268975579653011</v>
          </cell>
          <cell r="J2288">
            <v>18702520.309978001</v>
          </cell>
          <cell r="K2288">
            <v>1.7049507717898853</v>
          </cell>
          <cell r="L2288">
            <v>9.9703392413393104</v>
          </cell>
          <cell r="M2288">
            <v>33270483.430594001</v>
          </cell>
          <cell r="N2288">
            <v>1.1381981771006715</v>
          </cell>
          <cell r="O2288">
            <v>31.73499969892115</v>
          </cell>
          <cell r="Q2288">
            <v>104748.71435580001</v>
          </cell>
        </row>
        <row r="2289">
          <cell r="D2289">
            <v>41369</v>
          </cell>
          <cell r="E2289" t="str">
            <v/>
          </cell>
          <cell r="F2289">
            <v>294339.07987999998</v>
          </cell>
          <cell r="G2289">
            <v>1717152.1944820005</v>
          </cell>
          <cell r="H2289">
            <v>3.2786124489305881</v>
          </cell>
          <cell r="I2289">
            <v>0.21134031800872366</v>
          </cell>
          <cell r="J2289">
            <v>18996859.389858</v>
          </cell>
          <cell r="K2289">
            <v>1.7154027036888055</v>
          </cell>
          <cell r="L2289">
            <v>9.7427633051835443</v>
          </cell>
          <cell r="M2289">
            <v>33525291.426200002</v>
          </cell>
          <cell r="N2289">
            <v>1.1469592675943896</v>
          </cell>
          <cell r="O2289">
            <v>30.880692849376857</v>
          </cell>
          <cell r="Q2289">
            <v>104748.71435580001</v>
          </cell>
        </row>
        <row r="2290">
          <cell r="D2290">
            <v>41370</v>
          </cell>
          <cell r="E2290" t="str">
            <v/>
          </cell>
          <cell r="F2290">
            <v>255275.07279199912</v>
          </cell>
          <cell r="G2290">
            <v>1972427.2672739998</v>
          </cell>
          <cell r="H2290">
            <v>3.1383476150587954</v>
          </cell>
          <cell r="I2290">
            <v>0.2902016009962316</v>
          </cell>
          <cell r="J2290">
            <v>19252134.462649997</v>
          </cell>
          <cell r="K2290">
            <v>1.722164365128221</v>
          </cell>
          <cell r="L2290">
            <v>9.5983049667926359</v>
          </cell>
          <cell r="M2290">
            <v>33731744.128402002</v>
          </cell>
          <cell r="N2290">
            <v>1.1540666470318874</v>
          </cell>
          <cell r="O2290">
            <v>30.199840203098205</v>
          </cell>
          <cell r="Q2290">
            <v>104748.71435580001</v>
          </cell>
        </row>
        <row r="2291">
          <cell r="D2291">
            <v>41371</v>
          </cell>
          <cell r="E2291" t="str">
            <v/>
          </cell>
          <cell r="F2291">
            <v>230591.95120200035</v>
          </cell>
          <cell r="G2291">
            <v>2203019.2184760002</v>
          </cell>
          <cell r="H2291">
            <v>3.0044954073790127</v>
          </cell>
          <cell r="I2291">
            <v>0.39430925045539356</v>
          </cell>
          <cell r="J2291">
            <v>19482726.413851999</v>
          </cell>
          <cell r="K2291">
            <v>1.7266130015561587</v>
          </cell>
          <cell r="L2291">
            <v>9.5044308296316604</v>
          </cell>
          <cell r="M2291">
            <v>33902093.866527997</v>
          </cell>
          <cell r="N2291">
            <v>1.1599393310212633</v>
          </cell>
          <cell r="O2291">
            <v>29.645521417353436</v>
          </cell>
          <cell r="Q2291">
            <v>104748.71435580001</v>
          </cell>
        </row>
        <row r="2292">
          <cell r="D2292">
            <v>41372</v>
          </cell>
          <cell r="E2292" t="str">
            <v/>
          </cell>
          <cell r="F2292">
            <v>225486.96801199985</v>
          </cell>
          <cell r="G2292">
            <v>2428506.1864880002</v>
          </cell>
          <cell r="H2292">
            <v>2.8980143114681725</v>
          </cell>
          <cell r="I2292">
            <v>0.50458529046085721</v>
          </cell>
          <cell r="J2292">
            <v>19708213.381864</v>
          </cell>
          <cell r="K2292">
            <v>1.7305315467273223</v>
          </cell>
          <cell r="L2292">
            <v>9.4225024121634693</v>
          </cell>
          <cell r="M2292">
            <v>34060599.237679996</v>
          </cell>
          <cell r="N2292">
            <v>1.1654072023112438</v>
          </cell>
          <cell r="O2292">
            <v>29.136131316330825</v>
          </cell>
          <cell r="Q2292">
            <v>104748.71435580001</v>
          </cell>
        </row>
        <row r="2293">
          <cell r="D2293">
            <v>41373</v>
          </cell>
          <cell r="E2293" t="str">
            <v/>
          </cell>
          <cell r="F2293">
            <v>224698.54845200086</v>
          </cell>
          <cell r="G2293">
            <v>2653204.7349400013</v>
          </cell>
          <cell r="H2293">
            <v>2.814359373453458</v>
          </cell>
          <cell r="I2293">
            <v>0.61347882932205611</v>
          </cell>
          <cell r="J2293">
            <v>19932911.930316001</v>
          </cell>
          <cell r="K2293">
            <v>1.734310067063165</v>
          </cell>
          <cell r="L2293">
            <v>9.344169958981773</v>
          </cell>
          <cell r="M2293">
            <v>34248149.083041988</v>
          </cell>
          <cell r="N2293">
            <v>1.1718693082557234</v>
          </cell>
          <cell r="O2293">
            <v>28.542468631604613</v>
          </cell>
          <cell r="Q2293">
            <v>104748.71435580001</v>
          </cell>
        </row>
        <row r="2294">
          <cell r="D2294">
            <v>41374</v>
          </cell>
          <cell r="E2294" t="str">
            <v/>
          </cell>
          <cell r="F2294">
            <v>217878.11825999938</v>
          </cell>
          <cell r="G2294">
            <v>2871082.8532000007</v>
          </cell>
          <cell r="H2294">
            <v>2.7409241925851155</v>
          </cell>
          <cell r="I2294">
            <v>0.72914461120752172</v>
          </cell>
          <cell r="J2294">
            <v>20150790.048576001</v>
          </cell>
          <cell r="K2294">
            <v>1.7374322672259284</v>
          </cell>
          <cell r="L2294">
            <v>9.2799350671168401</v>
          </cell>
          <cell r="M2294">
            <v>34419945.26066599</v>
          </cell>
          <cell r="N2294">
            <v>1.1777928459454412</v>
          </cell>
          <cell r="O2294">
            <v>28.006223819436158</v>
          </cell>
          <cell r="Q2294">
            <v>104748.71435580001</v>
          </cell>
        </row>
        <row r="2295">
          <cell r="D2295">
            <v>41375</v>
          </cell>
          <cell r="E2295" t="str">
            <v/>
          </cell>
          <cell r="F2295">
            <v>254137.54695600018</v>
          </cell>
          <cell r="G2295">
            <v>3125220.4001560011</v>
          </cell>
          <cell r="H2295">
            <v>2.7123096184616409</v>
          </cell>
          <cell r="I2295">
            <v>0.78013913373115029</v>
          </cell>
          <cell r="J2295">
            <v>20404927.595532</v>
          </cell>
          <cell r="K2295">
            <v>1.7435969361307471</v>
          </cell>
          <cell r="L2295">
            <v>9.1543995319799727</v>
          </cell>
          <cell r="M2295">
            <v>34631430.989459991</v>
          </cell>
          <cell r="N2295">
            <v>1.1850750002191672</v>
          </cell>
          <cell r="O2295">
            <v>27.357377799122318</v>
          </cell>
          <cell r="Q2295">
            <v>104748.71435580001</v>
          </cell>
        </row>
        <row r="2296">
          <cell r="D2296">
            <v>41376</v>
          </cell>
          <cell r="E2296" t="str">
            <v/>
          </cell>
          <cell r="F2296">
            <v>246918.56850999987</v>
          </cell>
          <cell r="G2296">
            <v>3372138.9686660008</v>
          </cell>
          <cell r="H2296">
            <v>2.682721047703311</v>
          </cell>
          <cell r="I2296">
            <v>0.83676694501788607</v>
          </cell>
          <cell r="J2296">
            <v>20651846.164042</v>
          </cell>
          <cell r="K2296">
            <v>1.7490408392860823</v>
          </cell>
          <cell r="L2296">
            <v>9.0449550850115301</v>
          </cell>
          <cell r="M2296">
            <v>34836162.697785996</v>
          </cell>
          <cell r="N2296">
            <v>1.1921265843184097</v>
          </cell>
          <cell r="O2296">
            <v>26.739971908701598</v>
          </cell>
          <cell r="Q2296">
            <v>104748.71435580001</v>
          </cell>
        </row>
        <row r="2297">
          <cell r="D2297">
            <v>41377</v>
          </cell>
          <cell r="E2297" t="str">
            <v/>
          </cell>
          <cell r="F2297">
            <v>240537.33104600059</v>
          </cell>
          <cell r="G2297">
            <v>3612676.2997120013</v>
          </cell>
          <cell r="H2297">
            <v>2.6529984507207054</v>
          </cell>
          <cell r="I2297">
            <v>0.89794655287062097</v>
          </cell>
          <cell r="J2297">
            <v>20892383.495088</v>
          </cell>
          <cell r="K2297">
            <v>1.753853316370068</v>
          </cell>
          <cell r="L2297">
            <v>8.9492963160523011</v>
          </cell>
          <cell r="M2297">
            <v>35019338.636840001</v>
          </cell>
          <cell r="N2297">
            <v>1.1984410223589514</v>
          </cell>
          <cell r="O2297">
            <v>26.196177572311306</v>
          </cell>
          <cell r="Q2297">
            <v>104748.71435580001</v>
          </cell>
        </row>
        <row r="2298">
          <cell r="D2298">
            <v>41378</v>
          </cell>
          <cell r="E2298" t="str">
            <v/>
          </cell>
          <cell r="F2298">
            <v>226398.69591599886</v>
          </cell>
          <cell r="G2298">
            <v>3839074.9956280002</v>
          </cell>
          <cell r="H2298">
            <v>2.617880746616279</v>
          </cell>
          <cell r="I2298">
            <v>0.97623784320187701</v>
          </cell>
          <cell r="J2298">
            <v>21118782.191003997</v>
          </cell>
          <cell r="K2298">
            <v>1.7574053452166767</v>
          </cell>
          <cell r="L2298">
            <v>8.8793424379675301</v>
          </cell>
          <cell r="M2298">
            <v>35181920.624799997</v>
          </cell>
          <cell r="N2298">
            <v>1.204051146340726</v>
          </cell>
          <cell r="O2298">
            <v>25.720202968622207</v>
          </cell>
          <cell r="Q2298">
            <v>104748.71435580001</v>
          </cell>
        </row>
        <row r="2299">
          <cell r="D2299">
            <v>41379</v>
          </cell>
          <cell r="E2299" t="str">
            <v/>
          </cell>
          <cell r="F2299">
            <v>216458.2836960002</v>
          </cell>
          <cell r="G2299">
            <v>4055533.2793240002</v>
          </cell>
          <cell r="H2299">
            <v>2.5811188896305159</v>
          </cell>
          <cell r="I2299">
            <v>1.0657877754536527</v>
          </cell>
          <cell r="J2299">
            <v>21335240.474699996</v>
          </cell>
          <cell r="K2299">
            <v>1.7600759391946423</v>
          </cell>
          <cell r="L2299">
            <v>8.8271087089187397</v>
          </cell>
          <cell r="M2299">
            <v>35307583.564493999</v>
          </cell>
          <cell r="N2299">
            <v>1.2083981505333488</v>
          </cell>
          <cell r="O2299">
            <v>25.356014022146944</v>
          </cell>
          <cell r="Q2299">
            <v>104748.71435580001</v>
          </cell>
        </row>
        <row r="2300">
          <cell r="D2300">
            <v>41380</v>
          </cell>
          <cell r="E2300" t="str">
            <v/>
          </cell>
          <cell r="F2300">
            <v>213574.85100600071</v>
          </cell>
          <cell r="G2300">
            <v>4269108.130330001</v>
          </cell>
          <cell r="H2300">
            <v>2.5472318184194593</v>
          </cell>
          <cell r="I2300">
            <v>1.1558547237178418</v>
          </cell>
          <cell r="J2300">
            <v>21548815.325705998</v>
          </cell>
          <cell r="K2300">
            <v>1.7624649391571046</v>
          </cell>
          <cell r="L2300">
            <v>8.7806437072956989</v>
          </cell>
          <cell r="M2300">
            <v>35460459.481325999</v>
          </cell>
          <cell r="N2300">
            <v>1.2136768852406212</v>
          </cell>
          <cell r="O2300">
            <v>24.919169585115153</v>
          </cell>
          <cell r="Q2300">
            <v>104748.71435580001</v>
          </cell>
        </row>
        <row r="2301">
          <cell r="D2301">
            <v>41381</v>
          </cell>
          <cell r="E2301" t="str">
            <v/>
          </cell>
          <cell r="F2301">
            <v>204520.6919999996</v>
          </cell>
          <cell r="G2301">
            <v>4473628.8223300008</v>
          </cell>
          <cell r="H2301">
            <v>2.5122469352109618</v>
          </cell>
          <cell r="I2301">
            <v>1.2571115913663444</v>
          </cell>
          <cell r="J2301">
            <v>21753336.017705996</v>
          </cell>
          <cell r="K2301">
            <v>1.7640791082827283</v>
          </cell>
          <cell r="L2301">
            <v>8.7493877387036729</v>
          </cell>
          <cell r="M2301">
            <v>35608137.012794003</v>
          </cell>
          <cell r="N2301">
            <v>1.2187780972877831</v>
          </cell>
          <cell r="O2301">
            <v>24.502626677063823</v>
          </cell>
          <cell r="Q2301">
            <v>104748.71435580001</v>
          </cell>
        </row>
        <row r="2302">
          <cell r="D2302">
            <v>41382</v>
          </cell>
          <cell r="E2302" t="str">
            <v/>
          </cell>
          <cell r="F2302">
            <v>203970.45467600031</v>
          </cell>
          <cell r="G2302">
            <v>4677599.2770060012</v>
          </cell>
          <cell r="H2302">
            <v>2.4808574319837877</v>
          </cell>
          <cell r="I2302">
            <v>1.3557453765768335</v>
          </cell>
          <cell r="J2302">
            <v>21957306.472381994</v>
          </cell>
          <cell r="K2302">
            <v>1.7656218396261862</v>
          </cell>
          <cell r="L2302">
            <v>8.7196193459189715</v>
          </cell>
          <cell r="M2302">
            <v>35732775.942080006</v>
          </cell>
          <cell r="N2302">
            <v>1.2230911164855613</v>
          </cell>
          <cell r="O2302">
            <v>24.154729111851971</v>
          </cell>
          <cell r="Q2302">
            <v>104748.71435580001</v>
          </cell>
        </row>
        <row r="2303">
          <cell r="D2303">
            <v>41383</v>
          </cell>
          <cell r="E2303" t="str">
            <v/>
          </cell>
          <cell r="F2303">
            <v>229334.16786599977</v>
          </cell>
          <cell r="G2303">
            <v>4906933.4448720012</v>
          </cell>
          <cell r="H2303">
            <v>2.4655162269202888</v>
          </cell>
          <cell r="I2303">
            <v>1.4068195683307416</v>
          </cell>
          <cell r="J2303">
            <v>22186640.640247993</v>
          </cell>
          <cell r="K2303">
            <v>1.7691613000231072</v>
          </cell>
          <cell r="L2303">
            <v>8.6517056446448812</v>
          </cell>
          <cell r="M2303">
            <v>35837410.932058007</v>
          </cell>
          <cell r="N2303">
            <v>1.2267197290288039</v>
          </cell>
          <cell r="O2303">
            <v>23.865066683414227</v>
          </cell>
          <cell r="Q2303">
            <v>104748.71435580001</v>
          </cell>
        </row>
        <row r="2304">
          <cell r="D2304">
            <v>41384</v>
          </cell>
          <cell r="E2304" t="str">
            <v/>
          </cell>
          <cell r="F2304">
            <v>190570.07607799899</v>
          </cell>
          <cell r="G2304">
            <v>5097503.5209499998</v>
          </cell>
          <cell r="H2304">
            <v>2.433205768824668</v>
          </cell>
          <cell r="I2304">
            <v>1.5209724793441515</v>
          </cell>
          <cell r="J2304">
            <v>22377210.716325991</v>
          </cell>
          <cell r="K2304">
            <v>1.7695766808030184</v>
          </cell>
          <cell r="L2304">
            <v>8.6437703664627445</v>
          </cell>
          <cell r="M2304">
            <v>35898247.828142002</v>
          </cell>
          <cell r="N2304">
            <v>1.2288493475194258</v>
          </cell>
          <cell r="O2304">
            <v>23.696350044086135</v>
          </cell>
          <cell r="Q2304">
            <v>104748.71435580001</v>
          </cell>
        </row>
        <row r="2305">
          <cell r="D2305">
            <v>41385</v>
          </cell>
          <cell r="E2305" t="str">
            <v/>
          </cell>
          <cell r="F2305">
            <v>181403.66670800076</v>
          </cell>
          <cell r="G2305">
            <v>5278907.1876580007</v>
          </cell>
          <cell r="H2305">
            <v>2.39980542283095</v>
          </cell>
          <cell r="I2305">
            <v>1.6490282927005051</v>
          </cell>
          <cell r="J2305">
            <v>22558614.383033991</v>
          </cell>
          <cell r="K2305">
            <v>1.7692663174055883</v>
          </cell>
          <cell r="L2305">
            <v>8.6496987418807851</v>
          </cell>
          <cell r="M2305">
            <v>35948096.600308008</v>
          </cell>
          <cell r="N2305">
            <v>1.2306029755556356</v>
          </cell>
          <cell r="O2305">
            <v>23.55813274291204</v>
          </cell>
          <cell r="Q2305">
            <v>104748.71435580001</v>
          </cell>
        </row>
        <row r="2306">
          <cell r="D2306">
            <v>41386</v>
          </cell>
          <cell r="E2306" t="str">
            <v/>
          </cell>
          <cell r="F2306">
            <v>164285.09152000005</v>
          </cell>
          <cell r="G2306">
            <v>5443192.279178001</v>
          </cell>
          <cell r="H2306">
            <v>2.3620130556573993</v>
          </cell>
          <cell r="I2306">
            <v>1.8073705025186793</v>
          </cell>
          <cell r="J2306">
            <v>22722899.474553991</v>
          </cell>
          <cell r="K2306">
            <v>1.7676293467210871</v>
          </cell>
          <cell r="L2306">
            <v>8.6810347491258035</v>
          </cell>
          <cell r="M2306">
            <v>35989204.445724003</v>
          </cell>
          <cell r="N2306">
            <v>1.2320575005812096</v>
          </cell>
          <cell r="O2306">
            <v>23.443977089096858</v>
          </cell>
          <cell r="Q2306">
            <v>104748.71435580001</v>
          </cell>
        </row>
        <row r="2307">
          <cell r="D2307">
            <v>41387</v>
          </cell>
          <cell r="E2307" t="str">
            <v/>
          </cell>
          <cell r="F2307">
            <v>150168.78152000063</v>
          </cell>
          <cell r="G2307">
            <v>5593361.0606980016</v>
          </cell>
          <cell r="H2307">
            <v>2.3216476959197174</v>
          </cell>
          <cell r="I2307">
            <v>1.993817033049794</v>
          </cell>
          <cell r="J2307">
            <v>22873068.256073993</v>
          </cell>
          <cell r="K2307">
            <v>1.7649295966115635</v>
          </cell>
          <cell r="L2307">
            <v>8.7329642139727817</v>
          </cell>
          <cell r="M2307">
            <v>36031542.930982001</v>
          </cell>
          <cell r="N2307">
            <v>1.2335542687189029</v>
          </cell>
          <cell r="O2307">
            <v>23.326966325493803</v>
          </cell>
          <cell r="Q2307">
            <v>104748.71435580001</v>
          </cell>
        </row>
        <row r="2308">
          <cell r="D2308">
            <v>41388</v>
          </cell>
          <cell r="E2308" t="str">
            <v/>
          </cell>
          <cell r="F2308">
            <v>139038.98539999945</v>
          </cell>
          <cell r="G2308">
            <v>5732400.0460980013</v>
          </cell>
          <cell r="H2308">
            <v>2.2802189352839992</v>
          </cell>
          <cell r="I2308">
            <v>2.205754407252758</v>
          </cell>
          <cell r="J2308">
            <v>23012107.241473991</v>
          </cell>
          <cell r="K2308">
            <v>1.7614212280005821</v>
          </cell>
          <cell r="L2308">
            <v>8.800913190400383</v>
          </cell>
          <cell r="M2308">
            <v>36079951.081138</v>
          </cell>
          <cell r="N2308">
            <v>1.235258957149129</v>
          </cell>
          <cell r="O2308">
            <v>23.194268985891874</v>
          </cell>
          <cell r="Q2308">
            <v>104748.71435580001</v>
          </cell>
        </row>
        <row r="2309">
          <cell r="D2309">
            <v>41389</v>
          </cell>
          <cell r="E2309" t="str">
            <v/>
          </cell>
          <cell r="F2309">
            <v>131374.20728599894</v>
          </cell>
          <cell r="G2309">
            <v>5863774.2533840006</v>
          </cell>
          <cell r="H2309">
            <v>2.2391775553317119</v>
          </cell>
          <cell r="I2309">
            <v>2.4385002625335717</v>
          </cell>
          <cell r="J2309">
            <v>23143481.448759992</v>
          </cell>
          <cell r="K2309">
            <v>1.757386650324563</v>
          </cell>
          <cell r="L2309">
            <v>8.8797091782269355</v>
          </cell>
          <cell r="M2309">
            <v>36098644.383557998</v>
          </cell>
          <cell r="N2309">
            <v>1.2359463986700974</v>
          </cell>
          <cell r="O2309">
            <v>23.14092759973412</v>
          </cell>
          <cell r="Q2309">
            <v>104748.71435580001</v>
          </cell>
        </row>
        <row r="2310">
          <cell r="D2310">
            <v>41390</v>
          </cell>
          <cell r="E2310" t="str">
            <v/>
          </cell>
          <cell r="F2310">
            <v>143633.95538000172</v>
          </cell>
          <cell r="G2310">
            <v>6007408.2087640027</v>
          </cell>
          <cell r="H2310">
            <v>2.2057947278542893</v>
          </cell>
          <cell r="I2310">
            <v>2.646247265746704</v>
          </cell>
          <cell r="J2310">
            <v>23287115.404139992</v>
          </cell>
          <cell r="K2310">
            <v>1.7543393389805684</v>
          </cell>
          <cell r="L2310">
            <v>8.9396920442352261</v>
          </cell>
          <cell r="M2310">
            <v>36129068.163308002</v>
          </cell>
          <cell r="N2310">
            <v>1.2370355368030175</v>
          </cell>
          <cell r="O2310">
            <v>23.056617701103278</v>
          </cell>
          <cell r="Q2310">
            <v>104748.71435580001</v>
          </cell>
        </row>
        <row r="2311">
          <cell r="D2311">
            <v>41391</v>
          </cell>
          <cell r="E2311" t="str">
            <v/>
          </cell>
          <cell r="F2311">
            <v>152115.42697799878</v>
          </cell>
          <cell r="G2311">
            <v>6159523.6357420012</v>
          </cell>
          <cell r="H2311">
            <v>2.1778835800560814</v>
          </cell>
          <cell r="I2311">
            <v>2.8337673536447339</v>
          </cell>
          <cell r="J2311">
            <v>23439230.831117991</v>
          </cell>
          <cell r="K2311">
            <v>1.7519736959934697</v>
          </cell>
          <cell r="L2311">
            <v>8.9865367983756101</v>
          </cell>
          <cell r="M2311">
            <v>36170055.102147996</v>
          </cell>
          <cell r="N2311">
            <v>1.2384864480696132</v>
          </cell>
          <cell r="O2311">
            <v>22.944684979302988</v>
          </cell>
          <cell r="Q2311">
            <v>104748.71435580001</v>
          </cell>
        </row>
        <row r="2312">
          <cell r="D2312">
            <v>41392</v>
          </cell>
          <cell r="E2312" t="str">
            <v/>
          </cell>
          <cell r="F2312">
            <v>170007.99767000097</v>
          </cell>
          <cell r="G2312">
            <v>6329531.6334120026</v>
          </cell>
          <cell r="H2312">
            <v>2.1580665937860175</v>
          </cell>
          <cell r="I2312">
            <v>2.9750840601776241</v>
          </cell>
          <cell r="J2312">
            <v>23609238.828787994</v>
          </cell>
          <cell r="K2312">
            <v>1.7509718056408401</v>
          </cell>
          <cell r="L2312">
            <v>9.0064503978696031</v>
          </cell>
          <cell r="M2312">
            <v>36213614.147448003</v>
          </cell>
          <cell r="N2312">
            <v>1.2400255447417667</v>
          </cell>
          <cell r="O2312">
            <v>22.826425282153362</v>
          </cell>
          <cell r="Q2312">
            <v>104748.71435580001</v>
          </cell>
        </row>
        <row r="2313">
          <cell r="D2313">
            <v>41393</v>
          </cell>
          <cell r="E2313" t="str">
            <v/>
          </cell>
          <cell r="F2313">
            <v>160096.4390080001</v>
          </cell>
          <cell r="G2313">
            <v>6489628.0724200029</v>
          </cell>
          <cell r="H2313">
            <v>2.1363534601407701</v>
          </cell>
          <cell r="I2313">
            <v>3.1381820716721465</v>
          </cell>
          <cell r="J2313">
            <v>23769335.267795995</v>
          </cell>
          <cell r="K2313">
            <v>1.7492559409463455</v>
          </cell>
          <cell r="L2313">
            <v>9.0406576766154387</v>
          </cell>
          <cell r="M2313">
            <v>36260081.184235997</v>
          </cell>
          <cell r="N2313">
            <v>1.2416643387841018</v>
          </cell>
          <cell r="O2313">
            <v>22.701043141075196</v>
          </cell>
          <cell r="Q2313">
            <v>104748.71435580001</v>
          </cell>
        </row>
        <row r="2314">
          <cell r="D2314">
            <v>41394</v>
          </cell>
          <cell r="E2314" t="str">
            <v>*</v>
          </cell>
          <cell r="F2314">
            <v>146812.08755799916</v>
          </cell>
          <cell r="G2314">
            <v>6636440.1599780023</v>
          </cell>
          <cell r="H2314">
            <v>2.1118604973791548</v>
          </cell>
          <cell r="I2314">
            <v>3.3331125290304242</v>
          </cell>
          <cell r="J2314">
            <v>23916147.355353992</v>
          </cell>
          <cell r="K2314">
            <v>1.746596172141573</v>
          </cell>
          <cell r="L2314">
            <v>9.0939398101079973</v>
          </cell>
          <cell r="M2314">
            <v>36283394.468676001</v>
          </cell>
          <cell r="N2314">
            <v>1.2425103676606555</v>
          </cell>
          <cell r="O2314">
            <v>22.636531347459645</v>
          </cell>
          <cell r="Q2314">
            <v>104748.71435580001</v>
          </cell>
        </row>
        <row r="2315">
          <cell r="D2315">
            <v>41395</v>
          </cell>
          <cell r="E2315" t="str">
            <v/>
          </cell>
          <cell r="F2315">
            <v>156186.28237000038</v>
          </cell>
          <cell r="G2315">
            <v>156186.28237000038</v>
          </cell>
          <cell r="H2315">
            <v>1.4925620513689408</v>
          </cell>
          <cell r="I2315">
            <v>12.526947897856044</v>
          </cell>
          <cell r="J2315">
            <v>24072333.637723994</v>
          </cell>
          <cell r="K2315">
            <v>1.7446695456322836</v>
          </cell>
          <cell r="L2315">
            <v>6.2821195139807777</v>
          </cell>
          <cell r="M2315">
            <v>36335849.763237998</v>
          </cell>
          <cell r="N2315">
            <v>1.2441928670415696</v>
          </cell>
          <cell r="O2315">
            <v>22.898864474573742</v>
          </cell>
          <cell r="Q2315">
            <v>104643.0747899226</v>
          </cell>
        </row>
        <row r="2316">
          <cell r="D2316">
            <v>41396</v>
          </cell>
          <cell r="E2316" t="str">
            <v/>
          </cell>
          <cell r="F2316">
            <v>181949.64953600039</v>
          </cell>
          <cell r="G2316">
            <v>338135.93190600077</v>
          </cell>
          <cell r="H2316">
            <v>1.6156632084102529</v>
          </cell>
          <cell r="I2316">
            <v>8.0853171986040469</v>
          </cell>
          <cell r="J2316">
            <v>24254283.287259992</v>
          </cell>
          <cell r="K2316">
            <v>1.7446250971111759</v>
          </cell>
          <cell r="L2316">
            <v>6.2829419077858217</v>
          </cell>
          <cell r="M2316">
            <v>36392068.488117993</v>
          </cell>
          <cell r="N2316">
            <v>1.2460039122652642</v>
          </cell>
          <cell r="O2316">
            <v>22.763984415133809</v>
          </cell>
          <cell r="Q2316">
            <v>104643.0747899226</v>
          </cell>
        </row>
        <row r="2317">
          <cell r="D2317">
            <v>41397</v>
          </cell>
          <cell r="E2317" t="str">
            <v/>
          </cell>
          <cell r="F2317">
            <v>148763.37794400009</v>
          </cell>
          <cell r="G2317">
            <v>486899.30985000089</v>
          </cell>
          <cell r="H2317">
            <v>1.5509843367640626</v>
          </cell>
          <cell r="I2317">
            <v>10.198650851805757</v>
          </cell>
          <cell r="J2317">
            <v>24403046.665203992</v>
          </cell>
          <cell r="K2317">
            <v>1.7422120379899624</v>
          </cell>
          <cell r="L2317">
            <v>6.3277463946850965</v>
          </cell>
          <cell r="M2317">
            <v>36404764.145041995</v>
          </cell>
          <cell r="N2317">
            <v>1.2463246050494889</v>
          </cell>
          <cell r="O2317">
            <v>22.740167470853411</v>
          </cell>
          <cell r="Q2317">
            <v>104643.0747899226</v>
          </cell>
        </row>
        <row r="2318">
          <cell r="D2318">
            <v>41398</v>
          </cell>
          <cell r="E2318" t="str">
            <v/>
          </cell>
          <cell r="F2318">
            <v>136529.07764999886</v>
          </cell>
          <cell r="G2318">
            <v>623428.38749999972</v>
          </cell>
          <cell r="H2318">
            <v>1.4894162579596655</v>
          </cell>
          <cell r="I2318">
            <v>12.664861439428488</v>
          </cell>
          <cell r="J2318">
            <v>24539575.742853992</v>
          </cell>
          <cell r="K2318">
            <v>1.7389677973850695</v>
          </cell>
          <cell r="L2318">
            <v>6.3884743136727762</v>
          </cell>
          <cell r="M2318">
            <v>36356241.118173994</v>
          </cell>
          <cell r="N2318">
            <v>1.2445495965698885</v>
          </cell>
          <cell r="O2318">
            <v>22.872245611156604</v>
          </cell>
          <cell r="Q2318">
            <v>104643.0747899226</v>
          </cell>
        </row>
        <row r="2319">
          <cell r="D2319">
            <v>41399</v>
          </cell>
          <cell r="E2319" t="str">
            <v/>
          </cell>
          <cell r="F2319">
            <v>143711.94405000118</v>
          </cell>
          <cell r="G2319">
            <v>767140.33155000093</v>
          </cell>
          <cell r="H2319">
            <v>1.4662037274613391</v>
          </cell>
          <cell r="I2319">
            <v>13.724856091076209</v>
          </cell>
          <cell r="J2319">
            <v>24683287.686903995</v>
          </cell>
          <cell r="K2319">
            <v>1.7362765759155356</v>
          </cell>
          <cell r="L2319">
            <v>6.4392804694422328</v>
          </cell>
          <cell r="M2319">
            <v>36334343.294007987</v>
          </cell>
          <cell r="N2319">
            <v>1.2436862652946947</v>
          </cell>
          <cell r="O2319">
            <v>22.936709666385703</v>
          </cell>
          <cell r="Q2319">
            <v>104643.0747899226</v>
          </cell>
        </row>
        <row r="2320">
          <cell r="D2320">
            <v>41400</v>
          </cell>
          <cell r="E2320" t="str">
            <v/>
          </cell>
          <cell r="F2320">
            <v>139255.15631999911</v>
          </cell>
          <cell r="G2320">
            <v>906395.48787000007</v>
          </cell>
          <cell r="H2320">
            <v>1.44363031140163</v>
          </cell>
          <cell r="I2320">
            <v>14.829845577218826</v>
          </cell>
          <cell r="J2320">
            <v>24822542.843223993</v>
          </cell>
          <cell r="K2320">
            <v>1.7333134746955263</v>
          </cell>
          <cell r="L2320">
            <v>6.4956739026436843</v>
          </cell>
          <cell r="M2320">
            <v>36323098.992095985</v>
          </cell>
          <cell r="N2320">
            <v>1.2431877173742643</v>
          </cell>
          <cell r="O2320">
            <v>22.974002482822431</v>
          </cell>
          <cell r="Q2320">
            <v>104643.0747899226</v>
          </cell>
        </row>
        <row r="2321">
          <cell r="D2321">
            <v>41401</v>
          </cell>
          <cell r="E2321" t="str">
            <v/>
          </cell>
          <cell r="F2321">
            <v>141974.4744899997</v>
          </cell>
          <cell r="G2321">
            <v>1048369.9623599998</v>
          </cell>
          <cell r="H2321">
            <v>1.431218814820443</v>
          </cell>
          <cell r="I2321">
            <v>15.46988275030583</v>
          </cell>
          <cell r="J2321">
            <v>24964517.317713991</v>
          </cell>
          <cell r="K2321">
            <v>1.7305818699970348</v>
          </cell>
          <cell r="L2321">
            <v>6.5480867294784755</v>
          </cell>
          <cell r="M2321">
            <v>36315565.514797986</v>
          </cell>
          <cell r="N2321">
            <v>1.2428162549954207</v>
          </cell>
          <cell r="O2321">
            <v>23.001820732083878</v>
          </cell>
          <cell r="Q2321">
            <v>104643.0747899226</v>
          </cell>
        </row>
        <row r="2322">
          <cell r="D2322">
            <v>41402</v>
          </cell>
          <cell r="E2322" t="str">
            <v/>
          </cell>
          <cell r="F2322">
            <v>133125.65233999988</v>
          </cell>
          <cell r="G2322">
            <v>1181495.6146999996</v>
          </cell>
          <cell r="H2322">
            <v>1.4113399490027467</v>
          </cell>
          <cell r="I2322">
            <v>16.544828851563452</v>
          </cell>
          <cell r="J2322">
            <v>25097642.970053989</v>
          </cell>
          <cell r="K2322">
            <v>1.7272806128000922</v>
          </cell>
          <cell r="L2322">
            <v>6.6119785261646191</v>
          </cell>
          <cell r="M2322">
            <v>36288148.734607987</v>
          </cell>
          <cell r="N2322">
            <v>1.2417644626599409</v>
          </cell>
          <cell r="O2322">
            <v>23.080735238688476</v>
          </cell>
          <cell r="Q2322">
            <v>104643.0747899226</v>
          </cell>
        </row>
        <row r="2323">
          <cell r="D2323">
            <v>41403</v>
          </cell>
          <cell r="E2323" t="str">
            <v/>
          </cell>
          <cell r="F2323">
            <v>141135.21809800019</v>
          </cell>
          <cell r="G2323">
            <v>1322630.8327979997</v>
          </cell>
          <cell r="H2323">
            <v>1.4043832496037523</v>
          </cell>
          <cell r="I2323">
            <v>16.935874052084298</v>
          </cell>
          <cell r="J2323">
            <v>25238778.188151989</v>
          </cell>
          <cell r="K2323">
            <v>1.724573861743431</v>
          </cell>
          <cell r="L2323">
            <v>6.664815895948129</v>
          </cell>
          <cell r="M2323">
            <v>36258091.542459995</v>
          </cell>
          <cell r="N2323">
            <v>1.2406225171136718</v>
          </cell>
          <cell r="O2323">
            <v>23.166660696858699</v>
          </cell>
          <cell r="Q2323">
            <v>104643.0747899226</v>
          </cell>
        </row>
        <row r="2324">
          <cell r="D2324">
            <v>41404</v>
          </cell>
          <cell r="E2324" t="str">
            <v/>
          </cell>
          <cell r="F2324">
            <v>151595.37727600097</v>
          </cell>
          <cell r="G2324">
            <v>1474226.2100740008</v>
          </cell>
          <cell r="H2324">
            <v>1.408813925846121</v>
          </cell>
          <cell r="I2324">
            <v>16.685916378030786</v>
          </cell>
          <cell r="J2324">
            <v>25390373.565427989</v>
          </cell>
          <cell r="K2324">
            <v>1.7226152157062882</v>
          </cell>
          <cell r="L2324">
            <v>6.7033053049870839</v>
          </cell>
          <cell r="M2324">
            <v>36248571.263949998</v>
          </cell>
          <cell r="N2324">
            <v>1.2401834159782901</v>
          </cell>
          <cell r="O2324">
            <v>23.199769255495795</v>
          </cell>
          <cell r="Q2324">
            <v>104643.0747899226</v>
          </cell>
        </row>
        <row r="2325">
          <cell r="D2325">
            <v>41405</v>
          </cell>
          <cell r="E2325" t="str">
            <v/>
          </cell>
          <cell r="F2325">
            <v>135848.3082739992</v>
          </cell>
          <cell r="G2325">
            <v>1610074.518348</v>
          </cell>
          <cell r="H2325">
            <v>1.3987586952386166</v>
          </cell>
          <cell r="I2325">
            <v>17.257785517376945</v>
          </cell>
          <cell r="J2325">
            <v>25526221.87370199</v>
          </cell>
          <cell r="K2325">
            <v>1.7196233527661609</v>
          </cell>
          <cell r="L2325">
            <v>6.762515389678569</v>
          </cell>
          <cell r="M2325">
            <v>36234635.130564004</v>
          </cell>
          <cell r="N2325">
            <v>1.2395933279122116</v>
          </cell>
          <cell r="O2325">
            <v>23.244322299392373</v>
          </cell>
          <cell r="Q2325">
            <v>104643.0747899226</v>
          </cell>
        </row>
        <row r="2326">
          <cell r="D2326">
            <v>41406</v>
          </cell>
          <cell r="E2326" t="str">
            <v/>
          </cell>
          <cell r="F2326">
            <v>148610.61579400071</v>
          </cell>
          <cell r="G2326">
            <v>1758685.1341420007</v>
          </cell>
          <cell r="H2326">
            <v>1.400542700088427</v>
          </cell>
          <cell r="I2326">
            <v>17.15512099267449</v>
          </cell>
          <cell r="J2326">
            <v>25674832.489495989</v>
          </cell>
          <cell r="K2326">
            <v>1.7175271158536851</v>
          </cell>
          <cell r="L2326">
            <v>6.8043027765668507</v>
          </cell>
          <cell r="M2326">
            <v>36249146.907076009</v>
          </cell>
          <cell r="N2326">
            <v>1.2399764668270123</v>
          </cell>
          <cell r="O2326">
            <v>23.215386575956167</v>
          </cell>
          <cell r="Q2326">
            <v>104643.0747899226</v>
          </cell>
        </row>
        <row r="2327">
          <cell r="D2327">
            <v>41407</v>
          </cell>
          <cell r="E2327" t="str">
            <v/>
          </cell>
          <cell r="F2327">
            <v>114031.93639599902</v>
          </cell>
          <cell r="G2327">
            <v>1872717.0705379997</v>
          </cell>
          <cell r="H2327">
            <v>1.3766334710763557</v>
          </cell>
          <cell r="I2327">
            <v>18.574983904286967</v>
          </cell>
          <cell r="J2327">
            <v>25788864.425891988</v>
          </cell>
          <cell r="K2327">
            <v>1.7131629494984384</v>
          </cell>
          <cell r="L2327">
            <v>6.8921052866120158</v>
          </cell>
          <cell r="M2327">
            <v>36227015.440371998</v>
          </cell>
          <cell r="N2327">
            <v>1.239106192913215</v>
          </cell>
          <cell r="O2327">
            <v>23.281153977354119</v>
          </cell>
          <cell r="Q2327">
            <v>104643.0747899226</v>
          </cell>
        </row>
        <row r="2328">
          <cell r="D2328">
            <v>41408</v>
          </cell>
          <cell r="E2328" t="str">
            <v/>
          </cell>
          <cell r="F2328">
            <v>110164.61750800128</v>
          </cell>
          <cell r="G2328">
            <v>1982881.6880460009</v>
          </cell>
          <cell r="H2328">
            <v>1.3535000435847269</v>
          </cell>
          <cell r="I2328">
            <v>20.041482242483411</v>
          </cell>
          <cell r="J2328">
            <v>25899029.04339999</v>
          </cell>
          <cell r="K2328">
            <v>1.7086039053192408</v>
          </cell>
          <cell r="L2328">
            <v>6.9850014852996907</v>
          </cell>
          <cell r="M2328">
            <v>36191328.404558003</v>
          </cell>
          <cell r="N2328">
            <v>1.2377724666717962</v>
          </cell>
          <cell r="O2328">
            <v>23.382235470296585</v>
          </cell>
          <cell r="Q2328">
            <v>104643.0747899226</v>
          </cell>
        </row>
        <row r="2329">
          <cell r="D2329">
            <v>41409</v>
          </cell>
          <cell r="E2329" t="str">
            <v/>
          </cell>
          <cell r="F2329">
            <v>126351.68210999822</v>
          </cell>
          <cell r="G2329">
            <v>2109233.370155999</v>
          </cell>
          <cell r="H2329">
            <v>1.343763629773822</v>
          </cell>
          <cell r="I2329">
            <v>20.686772411650189</v>
          </cell>
          <cell r="J2329">
            <v>26025380.725509986</v>
          </cell>
          <cell r="K2329">
            <v>1.7051679432994706</v>
          </cell>
          <cell r="L2329">
            <v>7.0558140989941727</v>
          </cell>
          <cell r="M2329">
            <v>36210503.050273992</v>
          </cell>
          <cell r="N2329">
            <v>1.238315126222068</v>
          </cell>
          <cell r="O2329">
            <v>23.341065502243119</v>
          </cell>
          <cell r="Q2329">
            <v>104643.0747899226</v>
          </cell>
        </row>
        <row r="2330">
          <cell r="D2330">
            <v>41410</v>
          </cell>
          <cell r="E2330" t="str">
            <v/>
          </cell>
          <cell r="F2330">
            <v>124904.57679600027</v>
          </cell>
          <cell r="G2330">
            <v>2234137.9469519993</v>
          </cell>
          <cell r="H2330">
            <v>1.3343799574393529</v>
          </cell>
          <cell r="I2330">
            <v>21.324734935238354</v>
          </cell>
          <cell r="J2330">
            <v>26150285.302305985</v>
          </cell>
          <cell r="K2330">
            <v>1.7016846075443899</v>
          </cell>
          <cell r="L2330">
            <v>7.1283125297871504</v>
          </cell>
          <cell r="M2330">
            <v>36241867.398771994</v>
          </cell>
          <cell r="N2330">
            <v>1.2392745080944843</v>
          </cell>
          <cell r="O2330">
            <v>23.268422571197746</v>
          </cell>
          <cell r="Q2330">
            <v>104643.0747899226</v>
          </cell>
        </row>
        <row r="2331">
          <cell r="D2331">
            <v>41411</v>
          </cell>
          <cell r="E2331" t="str">
            <v/>
          </cell>
          <cell r="F2331">
            <v>118294.00707199998</v>
          </cell>
          <cell r="G2331">
            <v>2352431.9540239992</v>
          </cell>
          <cell r="H2331">
            <v>1.3223842142875566</v>
          </cell>
          <cell r="I2331">
            <v>22.163534860198531</v>
          </cell>
          <cell r="J2331">
            <v>26268579.309377987</v>
          </cell>
          <cell r="K2331">
            <v>1.6978211282885793</v>
          </cell>
          <cell r="L2331">
            <v>7.209566231757691</v>
          </cell>
          <cell r="M2331">
            <v>36268772.123087995</v>
          </cell>
          <cell r="N2331">
            <v>1.2400812337882283</v>
          </cell>
          <cell r="O2331">
            <v>23.207479329525359</v>
          </cell>
          <cell r="Q2331">
            <v>104643.0747899226</v>
          </cell>
        </row>
        <row r="2332">
          <cell r="D2332">
            <v>41412</v>
          </cell>
          <cell r="E2332" t="str">
            <v/>
          </cell>
          <cell r="F2332">
            <v>144010.55556200084</v>
          </cell>
          <cell r="G2332">
            <v>2496442.5095859999</v>
          </cell>
          <cell r="H2332">
            <v>1.3253743815439936</v>
          </cell>
          <cell r="I2332">
            <v>21.95198821172648</v>
          </cell>
          <cell r="J2332">
            <v>26412589.864939988</v>
          </cell>
          <cell r="K2332">
            <v>1.6956605339594648</v>
          </cell>
          <cell r="L2332">
            <v>7.2553960960837554</v>
          </cell>
          <cell r="M2332">
            <v>36328693.787222005</v>
          </cell>
          <cell r="N2332">
            <v>1.2420166054735309</v>
          </cell>
          <cell r="O2332">
            <v>23.061797456156153</v>
          </cell>
          <cell r="Q2332">
            <v>104643.0747899226</v>
          </cell>
        </row>
        <row r="2333">
          <cell r="D2333">
            <v>41413</v>
          </cell>
          <cell r="E2333" t="str">
            <v/>
          </cell>
          <cell r="F2333">
            <v>136696.85936199955</v>
          </cell>
          <cell r="G2333">
            <v>2633139.3689479996</v>
          </cell>
          <cell r="H2333">
            <v>1.3243712768802995</v>
          </cell>
          <cell r="I2333">
            <v>22.022772496054898</v>
          </cell>
          <cell r="J2333">
            <v>26549286.724301986</v>
          </cell>
          <cell r="K2333">
            <v>1.6930623771876778</v>
          </cell>
          <cell r="L2333">
            <v>7.3108805654210851</v>
          </cell>
          <cell r="M2333">
            <v>36380364.591402002</v>
          </cell>
          <cell r="N2333">
            <v>1.2436695665105066</v>
          </cell>
          <cell r="O2333">
            <v>22.937957992007753</v>
          </cell>
          <cell r="Q2333">
            <v>104643.0747899226</v>
          </cell>
        </row>
        <row r="2334">
          <cell r="D2334">
            <v>41414</v>
          </cell>
          <cell r="E2334" t="str">
            <v/>
          </cell>
          <cell r="F2334">
            <v>118802.05829999989</v>
          </cell>
          <cell r="G2334">
            <v>2751941.4272479992</v>
          </cell>
          <cell r="H2334">
            <v>1.3149180835772889</v>
          </cell>
          <cell r="I2334">
            <v>22.69892939943815</v>
          </cell>
          <cell r="J2334">
            <v>26668088.782601986</v>
          </cell>
          <cell r="K2334">
            <v>1.6893650698194709</v>
          </cell>
          <cell r="L2334">
            <v>7.3905454015034682</v>
          </cell>
          <cell r="M2334">
            <v>36399923.56912601</v>
          </cell>
          <cell r="N2334">
            <v>1.2442245771338265</v>
          </cell>
          <cell r="O2334">
            <v>22.896497280850991</v>
          </cell>
          <cell r="Q2334">
            <v>104643.0747899226</v>
          </cell>
        </row>
        <row r="2335">
          <cell r="D2335">
            <v>41415</v>
          </cell>
          <cell r="E2335" t="str">
            <v/>
          </cell>
          <cell r="F2335">
            <v>110536.7317900011</v>
          </cell>
          <cell r="G2335">
            <v>2862478.1590380003</v>
          </cell>
          <cell r="H2335">
            <v>1.3026039614887266</v>
          </cell>
          <cell r="I2335">
            <v>23.604574249163512</v>
          </cell>
          <cell r="J2335">
            <v>26778625.514391989</v>
          </cell>
          <cell r="K2335">
            <v>1.6851963155162524</v>
          </cell>
          <cell r="L2335">
            <v>7.4813743321296418</v>
          </cell>
          <cell r="M2335">
            <v>36417302.679752007</v>
          </cell>
          <cell r="N2335">
            <v>1.2447049808563966</v>
          </cell>
          <cell r="O2335">
            <v>22.860658781819353</v>
          </cell>
          <cell r="Q2335">
            <v>104643.0747899226</v>
          </cell>
        </row>
        <row r="2336">
          <cell r="D2336">
            <v>41416</v>
          </cell>
          <cell r="E2336" t="str">
            <v/>
          </cell>
          <cell r="F2336">
            <v>133119.9158859993</v>
          </cell>
          <cell r="G2336">
            <v>2995598.0749239996</v>
          </cell>
          <cell r="H2336">
            <v>1.3012189209227507</v>
          </cell>
          <cell r="I2336">
            <v>23.708210669807105</v>
          </cell>
          <cell r="J2336">
            <v>26911745.430277988</v>
          </cell>
          <cell r="K2336">
            <v>1.6824939835393644</v>
          </cell>
          <cell r="L2336">
            <v>7.5408276180743528</v>
          </cell>
          <cell r="M2336">
            <v>36471792.299146004</v>
          </cell>
          <cell r="N2336">
            <v>1.2464535791077793</v>
          </cell>
          <cell r="O2336">
            <v>22.730594619438261</v>
          </cell>
          <cell r="Q2336">
            <v>104643.0747899226</v>
          </cell>
        </row>
        <row r="2337">
          <cell r="D2337">
            <v>41417</v>
          </cell>
          <cell r="E2337" t="str">
            <v/>
          </cell>
          <cell r="F2337">
            <v>136435.69629199963</v>
          </cell>
          <cell r="G2337">
            <v>3132033.771215999</v>
          </cell>
          <cell r="H2337">
            <v>1.3013319957445608</v>
          </cell>
          <cell r="I2337">
            <v>23.699736283368566</v>
          </cell>
          <cell r="J2337">
            <v>27048181.126569986</v>
          </cell>
          <cell r="K2337">
            <v>1.6800327317295249</v>
          </cell>
          <cell r="L2337">
            <v>7.5953735459481031</v>
          </cell>
          <cell r="M2337">
            <v>36537825.393678002</v>
          </cell>
          <cell r="N2337">
            <v>1.2485963298993668</v>
          </cell>
          <cell r="O2337">
            <v>22.572029864179743</v>
          </cell>
          <cell r="Q2337">
            <v>104643.0747899226</v>
          </cell>
        </row>
        <row r="2338">
          <cell r="D2338">
            <v>41418</v>
          </cell>
          <cell r="E2338" t="str">
            <v/>
          </cell>
          <cell r="F2338">
            <v>114478.62067400038</v>
          </cell>
          <cell r="G2338">
            <v>3246512.3918899996</v>
          </cell>
          <cell r="H2338">
            <v>1.2926928029747675</v>
          </cell>
          <cell r="I2338">
            <v>24.354135037705362</v>
          </cell>
          <cell r="J2338">
            <v>27162659.747243986</v>
          </cell>
          <cell r="K2338">
            <v>1.6762482639744778</v>
          </cell>
          <cell r="L2338">
            <v>7.679987657567966</v>
          </cell>
          <cell r="M2338">
            <v>36580064.092286006</v>
          </cell>
          <cell r="N2338">
            <v>1.2499256448806766</v>
          </cell>
          <cell r="O2338">
            <v>22.474111270952402</v>
          </cell>
          <cell r="Q2338">
            <v>104643.0747899226</v>
          </cell>
        </row>
        <row r="2339">
          <cell r="D2339">
            <v>41419</v>
          </cell>
          <cell r="E2339" t="str">
            <v/>
          </cell>
          <cell r="F2339">
            <v>109289.35919200082</v>
          </cell>
          <cell r="G2339">
            <v>3355801.7510820003</v>
          </cell>
          <cell r="H2339">
            <v>1.2827611412676769</v>
          </cell>
          <cell r="I2339">
            <v>25.123891197600368</v>
          </cell>
          <cell r="J2339">
            <v>27271949.106435988</v>
          </cell>
          <cell r="K2339">
            <v>1.6721941780239411</v>
          </cell>
          <cell r="L2339">
            <v>7.7716380417646835</v>
          </cell>
          <cell r="M2339">
            <v>36608705.399216004</v>
          </cell>
          <cell r="N2339">
            <v>1.2507901423809151</v>
          </cell>
          <cell r="O2339">
            <v>22.410616763998458</v>
          </cell>
          <cell r="Q2339">
            <v>104643.0747899226</v>
          </cell>
        </row>
        <row r="2340">
          <cell r="D2340">
            <v>41420</v>
          </cell>
          <cell r="E2340" t="str">
            <v/>
          </cell>
          <cell r="F2340">
            <v>105195.57795399944</v>
          </cell>
          <cell r="G2340">
            <v>3460997.3290359997</v>
          </cell>
          <cell r="H2340">
            <v>1.2720887851703235</v>
          </cell>
          <cell r="I2340">
            <v>25.972022639294845</v>
          </cell>
          <cell r="J2340">
            <v>27377144.684389986</v>
          </cell>
          <cell r="K2340">
            <v>1.6679423723283087</v>
          </cell>
          <cell r="L2340">
            <v>7.8688901238088915</v>
          </cell>
          <cell r="M2340">
            <v>36648289.646468006</v>
          </cell>
          <cell r="N2340">
            <v>1.2520283295937091</v>
          </cell>
          <cell r="O2340">
            <v>22.319929853115283</v>
          </cell>
          <cell r="Q2340">
            <v>104643.0747899226</v>
          </cell>
        </row>
        <row r="2341">
          <cell r="D2341">
            <v>41421</v>
          </cell>
          <cell r="E2341" t="str">
            <v/>
          </cell>
          <cell r="F2341">
            <v>98662.321133999183</v>
          </cell>
          <cell r="G2341">
            <v>3559659.6501699989</v>
          </cell>
          <cell r="H2341">
            <v>1.259894613831521</v>
          </cell>
          <cell r="I2341">
            <v>26.967868916976467</v>
          </cell>
          <cell r="J2341">
            <v>27475807.005523987</v>
          </cell>
          <cell r="K2341">
            <v>1.6633489219065747</v>
          </cell>
          <cell r="L2341">
            <v>7.9752732431810909</v>
          </cell>
          <cell r="M2341">
            <v>36667585.657344006</v>
          </cell>
          <cell r="N2341">
            <v>1.252573239975437</v>
          </cell>
          <cell r="O2341">
            <v>22.280114348764211</v>
          </cell>
          <cell r="Q2341">
            <v>104643.0747899226</v>
          </cell>
        </row>
        <row r="2342">
          <cell r="D2342">
            <v>41422</v>
          </cell>
          <cell r="E2342" t="str">
            <v/>
          </cell>
          <cell r="F2342">
            <v>86264.868228001127</v>
          </cell>
          <cell r="G2342">
            <v>3645924.5183979999</v>
          </cell>
          <cell r="H2342">
            <v>1.244340250935797</v>
          </cell>
          <cell r="I2342">
            <v>28.279837407442898</v>
          </cell>
          <cell r="J2342">
            <v>27562071.873751987</v>
          </cell>
          <cell r="K2342">
            <v>1.6580675029587157</v>
          </cell>
          <cell r="L2342">
            <v>8.0992998009621893</v>
          </cell>
          <cell r="M2342">
            <v>36695434.630798012</v>
          </cell>
          <cell r="N2342">
            <v>1.2534101954514363</v>
          </cell>
          <cell r="O2342">
            <v>22.219072239744097</v>
          </cell>
          <cell r="Q2342">
            <v>104643.0747899226</v>
          </cell>
        </row>
        <row r="2343">
          <cell r="D2343">
            <v>41423</v>
          </cell>
          <cell r="E2343" t="str">
            <v/>
          </cell>
          <cell r="F2343">
            <v>87593.338129999625</v>
          </cell>
          <cell r="G2343">
            <v>3733517.8565279995</v>
          </cell>
          <cell r="H2343">
            <v>1.2302963699331948</v>
          </cell>
          <cell r="I2343">
            <v>29.504748946196013</v>
          </cell>
          <cell r="J2343">
            <v>27649665.211881988</v>
          </cell>
          <cell r="K2343">
            <v>1.6529315794846087</v>
          </cell>
          <cell r="L2343">
            <v>8.2216864760142894</v>
          </cell>
          <cell r="M2343">
            <v>36714268.321764007</v>
          </cell>
          <cell r="N2343">
            <v>1.2539390902625485</v>
          </cell>
          <cell r="O2343">
            <v>22.180568319092853</v>
          </cell>
          <cell r="Q2343">
            <v>104643.0747899226</v>
          </cell>
        </row>
        <row r="2344">
          <cell r="D2344">
            <v>41424</v>
          </cell>
          <cell r="E2344" t="str">
            <v/>
          </cell>
          <cell r="F2344">
            <v>100516.16231799919</v>
          </cell>
          <cell r="G2344">
            <v>3834034.0188459987</v>
          </cell>
          <cell r="H2344">
            <v>1.2213052246228608</v>
          </cell>
          <cell r="I2344">
            <v>30.309098383333932</v>
          </cell>
          <cell r="J2344">
            <v>27750181.374199986</v>
          </cell>
          <cell r="K2344">
            <v>1.6486272539171447</v>
          </cell>
          <cell r="L2344">
            <v>8.3256228446875404</v>
          </cell>
          <cell r="M2344">
            <v>36757823.93526601</v>
          </cell>
          <cell r="N2344">
            <v>1.255312164075451</v>
          </cell>
          <cell r="O2344">
            <v>22.080861204692535</v>
          </cell>
          <cell r="Q2344">
            <v>104643.0747899226</v>
          </cell>
        </row>
        <row r="2345">
          <cell r="D2345">
            <v>41425</v>
          </cell>
          <cell r="E2345" t="str">
            <v>*</v>
          </cell>
          <cell r="F2345">
            <v>95636.946704000948</v>
          </cell>
          <cell r="G2345">
            <v>3929670.9655499998</v>
          </cell>
          <cell r="H2345">
            <v>1.2113900493497214</v>
          </cell>
          <cell r="I2345">
            <v>31.214330047296258</v>
          </cell>
          <cell r="J2345">
            <v>27845818.320903987</v>
          </cell>
          <cell r="K2345">
            <v>1.6440880346684021</v>
          </cell>
          <cell r="L2345">
            <v>8.4365968514460654</v>
          </cell>
          <cell r="M2345">
            <v>36804712.809032008</v>
          </cell>
          <cell r="N2345">
            <v>1.2567988107973314</v>
          </cell>
          <cell r="O2345">
            <v>21.973319212981846</v>
          </cell>
          <cell r="Q2345">
            <v>104643.0747899226</v>
          </cell>
        </row>
        <row r="2346">
          <cell r="D2346">
            <v>41426</v>
          </cell>
          <cell r="E2346" t="str">
            <v/>
          </cell>
          <cell r="F2346">
            <v>100978.27159400053</v>
          </cell>
          <cell r="G2346">
            <v>100978.27159400053</v>
          </cell>
          <cell r="H2346">
            <v>1.5347098564703674</v>
          </cell>
          <cell r="I2346">
            <v>7.415990825299823</v>
          </cell>
          <cell r="J2346">
            <v>27946796.592497986</v>
          </cell>
          <cell r="K2346">
            <v>1.6436647685083179</v>
          </cell>
          <cell r="L2346">
            <v>7.0371892426016718</v>
          </cell>
          <cell r="M2346">
            <v>36842560.643676013</v>
          </cell>
          <cell r="N2346">
            <v>1.2581416954804365</v>
          </cell>
          <cell r="O2346">
            <v>22.055716890264865</v>
          </cell>
          <cell r="Q2346">
            <v>65796.327017953343</v>
          </cell>
        </row>
        <row r="2347">
          <cell r="D2347">
            <v>41427</v>
          </cell>
          <cell r="E2347" t="str">
            <v/>
          </cell>
          <cell r="F2347">
            <v>102549.76322999998</v>
          </cell>
          <cell r="G2347">
            <v>203528.0348240005</v>
          </cell>
          <cell r="H2347">
            <v>1.5466519488881603</v>
          </cell>
          <cell r="I2347">
            <v>7.1161761144292406</v>
          </cell>
          <cell r="J2347">
            <v>28049346.355727986</v>
          </cell>
          <cell r="K2347">
            <v>1.6433368351168312</v>
          </cell>
          <cell r="L2347">
            <v>7.044705879087843</v>
          </cell>
          <cell r="M2347">
            <v>36882162.894376017</v>
          </cell>
          <cell r="N2347">
            <v>1.2595446021013559</v>
          </cell>
          <cell r="O2347">
            <v>21.957309230140464</v>
          </cell>
          <cell r="Q2347">
            <v>65796.327017953343</v>
          </cell>
        </row>
        <row r="2348">
          <cell r="D2348">
            <v>41428</v>
          </cell>
          <cell r="E2348" t="str">
            <v/>
          </cell>
          <cell r="F2348">
            <v>79861.146659998471</v>
          </cell>
          <cell r="G2348">
            <v>283389.18148399895</v>
          </cell>
          <cell r="H2348">
            <v>1.4356889628336076</v>
          </cell>
          <cell r="I2348">
            <v>10.405876079409515</v>
          </cell>
          <cell r="J2348">
            <v>28129207.502387986</v>
          </cell>
          <cell r="K2348">
            <v>1.6416872588037363</v>
          </cell>
          <cell r="L2348">
            <v>7.0826327116457648</v>
          </cell>
          <cell r="M2348">
            <v>36899935.060694017</v>
          </cell>
          <cell r="N2348">
            <v>1.2602020829003693</v>
          </cell>
          <cell r="O2348">
            <v>21.911314422941132</v>
          </cell>
          <cell r="Q2348">
            <v>65796.327017953343</v>
          </cell>
        </row>
        <row r="2349">
          <cell r="D2349">
            <v>41429</v>
          </cell>
          <cell r="E2349" t="str">
            <v/>
          </cell>
          <cell r="F2349">
            <v>84812.954079999952</v>
          </cell>
          <cell r="G2349">
            <v>368202.13556399889</v>
          </cell>
          <cell r="H2349">
            <v>1.3990223780406861</v>
          </cell>
          <cell r="I2349">
            <v>11.774678201627687</v>
          </cell>
          <cell r="J2349">
            <v>28214020.456467986</v>
          </cell>
          <cell r="K2349">
            <v>1.6403381965759833</v>
          </cell>
          <cell r="L2349">
            <v>7.1137951068564576</v>
          </cell>
          <cell r="M2349">
            <v>36931799.461878017</v>
          </cell>
          <cell r="N2349">
            <v>1.2613409120470702</v>
          </cell>
          <cell r="O2349">
            <v>21.831834172861843</v>
          </cell>
          <cell r="Q2349">
            <v>65796.327017953343</v>
          </cell>
        </row>
        <row r="2350">
          <cell r="D2350">
            <v>41430</v>
          </cell>
          <cell r="E2350" t="str">
            <v/>
          </cell>
          <cell r="F2350">
            <v>77832.878940000199</v>
          </cell>
          <cell r="G2350">
            <v>446035.01450399909</v>
          </cell>
          <cell r="H2350">
            <v>1.355805208951232</v>
          </cell>
          <cell r="I2350">
            <v>13.599851133537811</v>
          </cell>
          <cell r="J2350">
            <v>28291853.335407987</v>
          </cell>
          <cell r="K2350">
            <v>1.6385951473313489</v>
          </cell>
          <cell r="L2350">
            <v>7.1542522876178793</v>
          </cell>
          <cell r="M2350">
            <v>36959400.757158019</v>
          </cell>
          <cell r="N2350">
            <v>1.2623342278165388</v>
          </cell>
          <cell r="O2350">
            <v>21.762703691544672</v>
          </cell>
          <cell r="Q2350">
            <v>65796.327017953343</v>
          </cell>
        </row>
        <row r="2351">
          <cell r="D2351">
            <v>41431</v>
          </cell>
          <cell r="E2351" t="str">
            <v/>
          </cell>
          <cell r="F2351">
            <v>89880.397040001233</v>
          </cell>
          <cell r="G2351">
            <v>535915.41154400026</v>
          </cell>
          <cell r="H2351">
            <v>1.3575109630809867</v>
          </cell>
          <cell r="I2351">
            <v>13.523183188211984</v>
          </cell>
          <cell r="J2351">
            <v>28381733.732447989</v>
          </cell>
          <cell r="K2351">
            <v>1.6375604463011224</v>
          </cell>
          <cell r="L2351">
            <v>7.178372125994259</v>
          </cell>
          <cell r="M2351">
            <v>36987127.18945802</v>
          </cell>
          <cell r="N2351">
            <v>1.2633318974700287</v>
          </cell>
          <cell r="O2351">
            <v>21.693452103532941</v>
          </cell>
          <cell r="Q2351">
            <v>65796.327017953343</v>
          </cell>
        </row>
        <row r="2352">
          <cell r="D2352">
            <v>41432</v>
          </cell>
          <cell r="E2352" t="str">
            <v/>
          </cell>
          <cell r="F2352">
            <v>91766.371929999848</v>
          </cell>
          <cell r="G2352">
            <v>627681.78347400017</v>
          </cell>
          <cell r="H2352">
            <v>1.3628241920875646</v>
          </cell>
          <cell r="I2352">
            <v>13.286879999886692</v>
          </cell>
          <cell r="J2352">
            <v>28473500.104377989</v>
          </cell>
          <cell r="K2352">
            <v>1.6366419764782931</v>
          </cell>
          <cell r="L2352">
            <v>7.1998475359665299</v>
          </cell>
          <cell r="M2352">
            <v>37030889.799812019</v>
          </cell>
          <cell r="N2352">
            <v>1.2648774006738541</v>
          </cell>
          <cell r="O2352">
            <v>21.586532942516733</v>
          </cell>
          <cell r="Q2352">
            <v>65796.327017953343</v>
          </cell>
        </row>
        <row r="2353">
          <cell r="D2353">
            <v>41433</v>
          </cell>
          <cell r="E2353" t="str">
            <v/>
          </cell>
          <cell r="F2353">
            <v>104891.65645999857</v>
          </cell>
          <cell r="G2353">
            <v>732573.43993399874</v>
          </cell>
          <cell r="H2353">
            <v>1.3917445569076123</v>
          </cell>
          <cell r="I2353">
            <v>12.065403162046916</v>
          </cell>
          <cell r="J2353">
            <v>28578391.760837987</v>
          </cell>
          <cell r="K2353">
            <v>1.6364820197267269</v>
          </cell>
          <cell r="L2353">
            <v>7.2035938662491024</v>
          </cell>
          <cell r="M2353">
            <v>37077948.671402022</v>
          </cell>
          <cell r="N2353">
            <v>1.2665356239978527</v>
          </cell>
          <cell r="O2353">
            <v>21.472300561919134</v>
          </cell>
          <cell r="Q2353">
            <v>65796.327017953343</v>
          </cell>
        </row>
        <row r="2354">
          <cell r="D2354">
            <v>41434</v>
          </cell>
          <cell r="E2354" t="str">
            <v/>
          </cell>
          <cell r="F2354">
            <v>124424.13944000014</v>
          </cell>
          <cell r="G2354">
            <v>856997.57937399892</v>
          </cell>
          <cell r="H2354">
            <v>1.4472229314228309</v>
          </cell>
          <cell r="I2354">
            <v>10.006852207245077</v>
          </cell>
          <cell r="J2354">
            <v>28702815.900277987</v>
          </cell>
          <cell r="K2354">
            <v>1.6374375524057452</v>
          </cell>
          <cell r="L2354">
            <v>7.1812420494713809</v>
          </cell>
          <cell r="M2354">
            <v>37154938.371262021</v>
          </cell>
          <cell r="N2354">
            <v>1.2692164204916203</v>
          </cell>
          <cell r="O2354">
            <v>21.288683549307464</v>
          </cell>
          <cell r="Q2354">
            <v>65796.327017953343</v>
          </cell>
        </row>
        <row r="2355">
          <cell r="D2355">
            <v>41435</v>
          </cell>
          <cell r="E2355" t="str">
            <v/>
          </cell>
          <cell r="F2355">
            <v>100590.77315399986</v>
          </cell>
          <cell r="G2355">
            <v>957588.35252799874</v>
          </cell>
          <cell r="H2355">
            <v>1.455382687648672</v>
          </cell>
          <cell r="I2355">
            <v>9.7332377567523451</v>
          </cell>
          <cell r="J2355">
            <v>28803406.673431989</v>
          </cell>
          <cell r="K2355">
            <v>1.6370313777357883</v>
          </cell>
          <cell r="L2355">
            <v>7.1907351834657574</v>
          </cell>
          <cell r="M2355">
            <v>37199466.495882019</v>
          </cell>
          <cell r="N2355">
            <v>1.2707884969695873</v>
          </cell>
          <cell r="O2355">
            <v>21.181613557372426</v>
          </cell>
          <cell r="Q2355">
            <v>65796.327017953343</v>
          </cell>
        </row>
        <row r="2356">
          <cell r="D2356">
            <v>41436</v>
          </cell>
          <cell r="E2356" t="str">
            <v/>
          </cell>
          <cell r="F2356">
            <v>88842.433800000959</v>
          </cell>
          <cell r="G2356">
            <v>1046430.7863279997</v>
          </cell>
          <cell r="H2356">
            <v>1.4458264738456628</v>
          </cell>
          <cell r="I2356">
            <v>10.054392514758936</v>
          </cell>
          <cell r="J2356">
            <v>28892249.10723199</v>
          </cell>
          <cell r="K2356">
            <v>1.6359630044635975</v>
          </cell>
          <cell r="L2356">
            <v>7.2157624863169456</v>
          </cell>
          <cell r="M2356">
            <v>37240119.636464022</v>
          </cell>
          <cell r="N2356">
            <v>1.2722283191519916</v>
          </cell>
          <cell r="O2356">
            <v>21.083943718068021</v>
          </cell>
          <cell r="Q2356">
            <v>65796.327017953343</v>
          </cell>
        </row>
        <row r="2357">
          <cell r="D2357">
            <v>41437</v>
          </cell>
          <cell r="E2357" t="str">
            <v/>
          </cell>
          <cell r="F2357">
            <v>97277.432090000832</v>
          </cell>
          <cell r="G2357">
            <v>1143708.2184180005</v>
          </cell>
          <cell r="H2357">
            <v>1.4485461806324504</v>
          </cell>
          <cell r="I2357">
            <v>9.9619979099302309</v>
          </cell>
          <cell r="J2357">
            <v>28989526.539321989</v>
          </cell>
          <cell r="K2357">
            <v>1.6353784035631265</v>
          </cell>
          <cell r="L2357">
            <v>7.2294922955400303</v>
          </cell>
          <cell r="M2357">
            <v>37297612.938426018</v>
          </cell>
          <cell r="N2357">
            <v>1.2742435877541012</v>
          </cell>
          <cell r="O2357">
            <v>20.947867665492037</v>
          </cell>
          <cell r="Q2357">
            <v>65796.327017953343</v>
          </cell>
        </row>
        <row r="2358">
          <cell r="D2358">
            <v>41438</v>
          </cell>
          <cell r="E2358" t="str">
            <v/>
          </cell>
          <cell r="F2358">
            <v>110791.90281999989</v>
          </cell>
          <cell r="G2358">
            <v>1254500.1212380005</v>
          </cell>
          <cell r="H2358">
            <v>1.4666473601128036</v>
          </cell>
          <cell r="I2358">
            <v>9.3669994777651251</v>
          </cell>
          <cell r="J2358">
            <v>29100318.442141987</v>
          </cell>
          <cell r="K2358">
            <v>1.63555769529027</v>
          </cell>
          <cell r="L2358">
            <v>7.2252788405424369</v>
          </cell>
          <cell r="M2358">
            <v>37368418.88804201</v>
          </cell>
          <cell r="N2358">
            <v>1.2767138524912738</v>
          </cell>
          <cell r="O2358">
            <v>20.782067289494222</v>
          </cell>
          <cell r="Q2358">
            <v>65796.327017953343</v>
          </cell>
        </row>
        <row r="2359">
          <cell r="D2359">
            <v>41439</v>
          </cell>
          <cell r="E2359" t="str">
            <v/>
          </cell>
          <cell r="F2359">
            <v>117382.29077799985</v>
          </cell>
          <cell r="G2359">
            <v>1371882.4120160004</v>
          </cell>
          <cell r="H2359">
            <v>1.489317189872126</v>
          </cell>
          <cell r="I2359">
            <v>8.6688388195238062</v>
          </cell>
          <cell r="J2359">
            <v>29217700.732919987</v>
          </cell>
          <cell r="K2359">
            <v>1.6361047080598727</v>
          </cell>
          <cell r="L2359">
            <v>7.2124382158672118</v>
          </cell>
          <cell r="M2359">
            <v>37448288.287044011</v>
          </cell>
          <cell r="N2359">
            <v>1.2794939859790098</v>
          </cell>
          <cell r="O2359">
            <v>20.596779400926856</v>
          </cell>
          <cell r="Q2359">
            <v>65796.327017953343</v>
          </cell>
        </row>
        <row r="2360">
          <cell r="D2360">
            <v>41440</v>
          </cell>
          <cell r="E2360" t="str">
            <v/>
          </cell>
          <cell r="F2360">
            <v>97964.595399999598</v>
          </cell>
          <cell r="G2360">
            <v>1469847.0074159999</v>
          </cell>
          <cell r="H2360">
            <v>1.4892898271914514</v>
          </cell>
          <cell r="I2360">
            <v>8.6696511567197714</v>
          </cell>
          <cell r="J2360">
            <v>29315665.328319985</v>
          </cell>
          <cell r="K2360">
            <v>1.6355643628310939</v>
          </cell>
          <cell r="L2360">
            <v>7.2251221948440802</v>
          </cell>
          <cell r="M2360">
            <v>37508846.123482004</v>
          </cell>
          <cell r="N2360">
            <v>1.2816144988562521</v>
          </cell>
          <cell r="O2360">
            <v>20.456382928514806</v>
          </cell>
          <cell r="Q2360">
            <v>65796.327017953343</v>
          </cell>
        </row>
        <row r="2361">
          <cell r="D2361">
            <v>41441</v>
          </cell>
          <cell r="E2361" t="str">
            <v/>
          </cell>
          <cell r="F2361">
            <v>113873.5825920004</v>
          </cell>
          <cell r="G2361">
            <v>1583720.5900080004</v>
          </cell>
          <cell r="H2361">
            <v>1.5043778484548445</v>
          </cell>
          <cell r="I2361">
            <v>8.2324661618811916</v>
          </cell>
          <cell r="J2361">
            <v>29429538.910911985</v>
          </cell>
          <cell r="K2361">
            <v>1.6359123098166461</v>
          </cell>
          <cell r="L2361">
            <v>7.2169521035591266</v>
          </cell>
          <cell r="M2361">
            <v>37588803.261354007</v>
          </cell>
          <cell r="N2361">
            <v>1.2843980502240522</v>
          </cell>
          <cell r="O2361">
            <v>20.27330405498261</v>
          </cell>
          <cell r="Q2361">
            <v>65796.327017953343</v>
          </cell>
        </row>
        <row r="2362">
          <cell r="D2362">
            <v>41442</v>
          </cell>
          <cell r="E2362" t="str">
            <v/>
          </cell>
          <cell r="F2362">
            <v>116673.80285999847</v>
          </cell>
          <cell r="G2362">
            <v>1700394.3928679989</v>
          </cell>
          <cell r="H2362">
            <v>1.5201942739627081</v>
          </cell>
          <cell r="I2362">
            <v>7.7966246265820054</v>
          </cell>
          <cell r="J2362">
            <v>29546212.713771984</v>
          </cell>
          <cell r="K2362">
            <v>1.6364128106842204</v>
          </cell>
          <cell r="L2362">
            <v>7.205215380630781</v>
          </cell>
          <cell r="M2362">
            <v>37650956.657344006</v>
          </cell>
          <cell r="N2362">
            <v>1.2865734521484</v>
          </cell>
          <cell r="O2362">
            <v>20.13118221704423</v>
          </cell>
          <cell r="Q2362">
            <v>65796.327017953343</v>
          </cell>
        </row>
        <row r="2363">
          <cell r="D2363">
            <v>41443</v>
          </cell>
          <cell r="E2363" t="str">
            <v/>
          </cell>
          <cell r="F2363">
            <v>103380.951892001</v>
          </cell>
          <cell r="G2363">
            <v>1803775.34476</v>
          </cell>
          <cell r="H2363">
            <v>1.5230294139095646</v>
          </cell>
          <cell r="I2363">
            <v>7.7208502578474008</v>
          </cell>
          <cell r="J2363">
            <v>29649593.665663984</v>
          </cell>
          <cell r="K2363">
            <v>1.6361761274983664</v>
          </cell>
          <cell r="L2363">
            <v>7.2107633182695086</v>
          </cell>
          <cell r="M2363">
            <v>37733140.432370014</v>
          </cell>
          <cell r="N2363">
            <v>1.2894335156609358</v>
          </cell>
          <cell r="O2363">
            <v>19.945604497756619</v>
          </cell>
          <cell r="Q2363">
            <v>65796.327017953343</v>
          </cell>
        </row>
        <row r="2364">
          <cell r="D2364">
            <v>41444</v>
          </cell>
          <cell r="E2364" t="str">
            <v/>
          </cell>
          <cell r="F2364">
            <v>126437.69256999916</v>
          </cell>
          <cell r="G2364">
            <v>1930213.0373299993</v>
          </cell>
          <cell r="H2364">
            <v>1.544009589346127</v>
          </cell>
          <cell r="I2364">
            <v>7.1815012098064068</v>
          </cell>
          <cell r="J2364">
            <v>29776031.358233985</v>
          </cell>
          <cell r="K2364">
            <v>1.6372089114548005</v>
          </cell>
          <cell r="L2364">
            <v>7.1865843838770704</v>
          </cell>
          <cell r="M2364">
            <v>37817798.411496013</v>
          </cell>
          <cell r="N2364">
            <v>1.2923783617773323</v>
          </cell>
          <cell r="O2364">
            <v>19.756031594650857</v>
          </cell>
          <cell r="Q2364">
            <v>65796.327017953343</v>
          </cell>
        </row>
        <row r="2365">
          <cell r="D2365">
            <v>41445</v>
          </cell>
          <cell r="E2365" t="str">
            <v/>
          </cell>
          <cell r="F2365">
            <v>78388.551844000074</v>
          </cell>
          <cell r="G2365">
            <v>2008601.5891739994</v>
          </cell>
          <cell r="H2365">
            <v>1.5263782039276501</v>
          </cell>
          <cell r="I2365">
            <v>7.6322491718793124</v>
          </cell>
          <cell r="J2365">
            <v>29854419.910077985</v>
          </cell>
          <cell r="K2365">
            <v>1.6356018332977251</v>
          </cell>
          <cell r="L2365">
            <v>7.2242419324528129</v>
          </cell>
          <cell r="M2365">
            <v>37834062.012860008</v>
          </cell>
          <cell r="N2365">
            <v>1.2929860538397899</v>
          </cell>
          <cell r="O2365">
            <v>19.717101304805638</v>
          </cell>
          <cell r="Q2365">
            <v>65796.327017953343</v>
          </cell>
        </row>
        <row r="2366">
          <cell r="D2366">
            <v>41446</v>
          </cell>
          <cell r="E2366" t="str">
            <v/>
          </cell>
          <cell r="F2366">
            <v>83816.042114000462</v>
          </cell>
          <cell r="G2366">
            <v>2092417.6312879999</v>
          </cell>
          <cell r="H2366">
            <v>1.5143540580319983</v>
          </cell>
          <cell r="I2366">
            <v>7.954946660815998</v>
          </cell>
          <cell r="J2366">
            <v>29938235.952191986</v>
          </cell>
          <cell r="K2366">
            <v>1.6343025816659611</v>
          </cell>
          <cell r="L2366">
            <v>7.2548239968584944</v>
          </cell>
          <cell r="M2366">
            <v>37867871.073032007</v>
          </cell>
          <cell r="N2366">
            <v>1.2941934380594442</v>
          </cell>
          <cell r="O2366">
            <v>19.639945172738106</v>
          </cell>
          <cell r="Q2366">
            <v>65796.327017953343</v>
          </cell>
        </row>
        <row r="2367">
          <cell r="D2367">
            <v>41447</v>
          </cell>
          <cell r="E2367" t="str">
            <v/>
          </cell>
          <cell r="F2367">
            <v>88267.946342000898</v>
          </cell>
          <cell r="G2367">
            <v>2180685.5776300007</v>
          </cell>
          <cell r="H2367">
            <v>1.5064985570305141</v>
          </cell>
          <cell r="I2367">
            <v>8.1727151992071931</v>
          </cell>
          <cell r="J2367">
            <v>30026503.898533989</v>
          </cell>
          <cell r="K2367">
            <v>1.633254785704841</v>
          </cell>
          <cell r="L2367">
            <v>7.2795771873778836</v>
          </cell>
          <cell r="M2367">
            <v>37923652.809584007</v>
          </cell>
          <cell r="N2367">
            <v>1.2961518997894546</v>
          </cell>
          <cell r="O2367">
            <v>19.515334525579842</v>
          </cell>
          <cell r="Q2367">
            <v>65796.327017953343</v>
          </cell>
        </row>
        <row r="2368">
          <cell r="D2368">
            <v>41448</v>
          </cell>
          <cell r="E2368" t="str">
            <v/>
          </cell>
          <cell r="F2368">
            <v>99804.389847999439</v>
          </cell>
          <cell r="G2368">
            <v>2280489.9674780001</v>
          </cell>
          <cell r="H2368">
            <v>1.5069494333533233</v>
          </cell>
          <cell r="I2368">
            <v>8.1600648049156561</v>
          </cell>
          <cell r="J2368">
            <v>30126308.288381986</v>
          </cell>
          <cell r="K2368">
            <v>1.6328397358074929</v>
          </cell>
          <cell r="L2368">
            <v>7.2894046122028993</v>
          </cell>
          <cell r="M2368">
            <v>37976666.013220012</v>
          </cell>
          <cell r="N2368">
            <v>1.2980158922576965</v>
          </cell>
          <cell r="O2368">
            <v>19.397355847034181</v>
          </cell>
          <cell r="Q2368">
            <v>65796.327017953343</v>
          </cell>
        </row>
        <row r="2369">
          <cell r="D2369">
            <v>41449</v>
          </cell>
          <cell r="E2369" t="str">
            <v/>
          </cell>
          <cell r="F2369">
            <v>90231.607335999986</v>
          </cell>
          <cell r="G2369">
            <v>2370721.5748140002</v>
          </cell>
          <cell r="H2369">
            <v>1.5013006058878728</v>
          </cell>
          <cell r="I2369">
            <v>8.3199032011499483</v>
          </cell>
          <cell r="J2369">
            <v>30216539.895717986</v>
          </cell>
          <cell r="K2369">
            <v>1.6319106364938993</v>
          </cell>
          <cell r="L2369">
            <v>7.3114494355549065</v>
          </cell>
          <cell r="M2369">
            <v>38021129.600756012</v>
          </cell>
          <cell r="N2369">
            <v>1.2995878027707579</v>
          </cell>
          <cell r="O2369">
            <v>19.298333594006877</v>
          </cell>
          <cell r="Q2369">
            <v>65796.327017953343</v>
          </cell>
        </row>
        <row r="2370">
          <cell r="D2370">
            <v>41450</v>
          </cell>
          <cell r="E2370" t="str">
            <v/>
          </cell>
          <cell r="F2370">
            <v>82917.494599999103</v>
          </cell>
          <cell r="G2370">
            <v>2453639.0694139991</v>
          </cell>
          <cell r="H2370">
            <v>1.4916571672728736</v>
          </cell>
          <cell r="I2370">
            <v>8.5996351643047308</v>
          </cell>
          <cell r="J2370">
            <v>30299457.390317984</v>
          </cell>
          <cell r="K2370">
            <v>1.6305945008364233</v>
          </cell>
          <cell r="L2370">
            <v>7.3427863651948755</v>
          </cell>
          <cell r="M2370">
            <v>38078443.333378009</v>
          </cell>
          <cell r="N2370">
            <v>1.3015990837572788</v>
          </cell>
          <cell r="O2370">
            <v>19.172257951485918</v>
          </cell>
          <cell r="Q2370">
            <v>65796.327017953343</v>
          </cell>
        </row>
        <row r="2371">
          <cell r="D2371">
            <v>41451</v>
          </cell>
          <cell r="E2371" t="str">
            <v/>
          </cell>
          <cell r="F2371">
            <v>90691.232944001327</v>
          </cell>
          <cell r="G2371">
            <v>2544330.3023580005</v>
          </cell>
          <cell r="H2371">
            <v>1.4872997052905093</v>
          </cell>
          <cell r="I2371">
            <v>8.7289263657507554</v>
          </cell>
          <cell r="J2371">
            <v>30390148.623261984</v>
          </cell>
          <cell r="K2371">
            <v>1.6297045279935356</v>
          </cell>
          <cell r="L2371">
            <v>7.3640489803992626</v>
          </cell>
          <cell r="M2371">
            <v>38139014.387150012</v>
          </cell>
          <cell r="N2371">
            <v>1.3037218726326638</v>
          </cell>
          <cell r="O2371">
            <v>19.039950848144294</v>
          </cell>
          <cell r="Q2371">
            <v>65796.327017953343</v>
          </cell>
        </row>
        <row r="2372">
          <cell r="D2372">
            <v>41452</v>
          </cell>
          <cell r="E2372" t="str">
            <v/>
          </cell>
          <cell r="F2372">
            <v>80497.966667999324</v>
          </cell>
          <cell r="G2372">
            <v>2624828.2690260001</v>
          </cell>
          <cell r="H2372">
            <v>1.4775271845987876</v>
          </cell>
          <cell r="I2372">
            <v>9.02558235926303</v>
          </cell>
          <cell r="J2372">
            <v>30470646.589929983</v>
          </cell>
          <cell r="K2372">
            <v>1.6282761104488093</v>
          </cell>
          <cell r="L2372">
            <v>7.3982985037938427</v>
          </cell>
          <cell r="M2372">
            <v>38201925.849524014</v>
          </cell>
          <cell r="N2372">
            <v>1.3059248383660946</v>
          </cell>
          <cell r="O2372">
            <v>18.903467165365463</v>
          </cell>
          <cell r="Q2372">
            <v>65796.327017953343</v>
          </cell>
        </row>
        <row r="2373">
          <cell r="D2373">
            <v>41453</v>
          </cell>
          <cell r="E2373" t="str">
            <v/>
          </cell>
          <cell r="F2373">
            <v>68790.071068000048</v>
          </cell>
          <cell r="G2373">
            <v>2693618.3400940001</v>
          </cell>
          <cell r="H2373">
            <v>1.4620976483551669</v>
          </cell>
          <cell r="I2373">
            <v>9.5133373222873292</v>
          </cell>
          <cell r="J2373">
            <v>30539436.660997983</v>
          </cell>
          <cell r="K2373">
            <v>1.6262342533365874</v>
          </cell>
          <cell r="L2373">
            <v>7.4475203431570218</v>
          </cell>
          <cell r="M2373">
            <v>38235407.338880017</v>
          </cell>
          <cell r="N2373">
            <v>1.3071218831588787</v>
          </cell>
          <cell r="O2373">
            <v>18.829654236319794</v>
          </cell>
          <cell r="Q2373">
            <v>65796.327017953343</v>
          </cell>
        </row>
        <row r="2374">
          <cell r="D2374">
            <v>41454</v>
          </cell>
          <cell r="E2374" t="str">
            <v/>
          </cell>
          <cell r="F2374">
            <v>73103.000376000666</v>
          </cell>
          <cell r="G2374">
            <v>2766721.3404700006</v>
          </cell>
          <cell r="H2374">
            <v>1.4499925524430217</v>
          </cell>
          <cell r="I2374">
            <v>9.913184967316047</v>
          </cell>
          <cell r="J2374">
            <v>30612539.661373984</v>
          </cell>
          <cell r="K2374">
            <v>1.6244355172045275</v>
          </cell>
          <cell r="L2374">
            <v>7.4911397702604576</v>
          </cell>
          <cell r="M2374">
            <v>38275655.443364009</v>
          </cell>
          <cell r="N2374">
            <v>1.3085503579933175</v>
          </cell>
          <cell r="O2374">
            <v>18.741891836309222</v>
          </cell>
          <cell r="Q2374">
            <v>65796.327017953343</v>
          </cell>
        </row>
        <row r="2375">
          <cell r="D2375">
            <v>41455</v>
          </cell>
          <cell r="E2375" t="str">
            <v>*</v>
          </cell>
          <cell r="F2375">
            <v>73722.50306199945</v>
          </cell>
          <cell r="G2375">
            <v>2840443.8435320002</v>
          </cell>
          <cell r="H2375">
            <v>1.4390083115920989</v>
          </cell>
          <cell r="I2375">
            <v>10.289547577716151</v>
          </cell>
          <cell r="J2375">
            <v>30686262.164435983</v>
          </cell>
          <cell r="K2375">
            <v>1.6226820568860252</v>
          </cell>
          <cell r="L2375">
            <v>7.5338954014413595</v>
          </cell>
          <cell r="M2375">
            <v>38326493.478788011</v>
          </cell>
          <cell r="N2375">
            <v>1.3103410057489471</v>
          </cell>
          <cell r="O2375">
            <v>18.632370631359475</v>
          </cell>
          <cell r="Q2375">
            <v>65796.327017953343</v>
          </cell>
        </row>
        <row r="2376">
          <cell r="D2376">
            <v>41456</v>
          </cell>
          <cell r="E2376" t="str">
            <v/>
          </cell>
          <cell r="F2376">
            <v>54753.12480399981</v>
          </cell>
          <cell r="G2376">
            <v>54753.12480399981</v>
          </cell>
          <cell r="H2376">
            <v>1.9519181875538458</v>
          </cell>
          <cell r="I2376">
            <v>0.36673810091873982</v>
          </cell>
          <cell r="J2376">
            <v>30741015.289239984</v>
          </cell>
          <cell r="K2376">
            <v>1.623169698216661</v>
          </cell>
          <cell r="L2376">
            <v>6.9517744037655209</v>
          </cell>
          <cell r="M2376">
            <v>38344759.710244015</v>
          </cell>
          <cell r="N2376">
            <v>1.3110079528058547</v>
          </cell>
          <cell r="O2376">
            <v>18.857281829914484</v>
          </cell>
          <cell r="Q2376">
            <v>28050.932233290328</v>
          </cell>
        </row>
        <row r="2377">
          <cell r="D2377">
            <v>41457</v>
          </cell>
          <cell r="E2377" t="str">
            <v/>
          </cell>
          <cell r="F2377">
            <v>62910.619834000245</v>
          </cell>
          <cell r="G2377">
            <v>117663.74463800006</v>
          </cell>
          <cell r="H2377">
            <v>2.0973232486433893</v>
          </cell>
          <cell r="I2377">
            <v>0.18678925584534323</v>
          </cell>
          <cell r="J2377">
            <v>30803925.909073986</v>
          </cell>
          <cell r="K2377">
            <v>1.6240859875818332</v>
          </cell>
          <cell r="L2377">
            <v>6.9304326750381335</v>
          </cell>
          <cell r="M2377">
            <v>38393592.24860201</v>
          </cell>
          <cell r="N2377">
            <v>1.3127200394135059</v>
          </cell>
          <cell r="O2377">
            <v>18.754072591426375</v>
          </cell>
          <cell r="Q2377">
            <v>28050.932233290328</v>
          </cell>
        </row>
        <row r="2378">
          <cell r="D2378">
            <v>41458</v>
          </cell>
          <cell r="E2378" t="str">
            <v/>
          </cell>
          <cell r="F2378">
            <v>59266.969185999886</v>
          </cell>
          <cell r="G2378">
            <v>176930.71382399995</v>
          </cell>
          <cell r="H2378">
            <v>2.1024935683958224</v>
          </cell>
          <cell r="I2378">
            <v>0.18237780142840165</v>
          </cell>
          <cell r="J2378">
            <v>30863192.878259987</v>
          </cell>
          <cell r="K2378">
            <v>1.6248077489228461</v>
          </cell>
          <cell r="L2378">
            <v>6.913665805058633</v>
          </cell>
          <cell r="M2378">
            <v>38434247.92465201</v>
          </cell>
          <cell r="N2378">
            <v>1.3141526517330564</v>
          </cell>
          <cell r="O2378">
            <v>18.668082540263764</v>
          </cell>
          <cell r="Q2378">
            <v>28050.932233290328</v>
          </cell>
        </row>
        <row r="2379">
          <cell r="D2379">
            <v>41459</v>
          </cell>
          <cell r="E2379" t="str">
            <v/>
          </cell>
          <cell r="F2379">
            <v>69053.259121999465</v>
          </cell>
          <cell r="G2379">
            <v>245983.97294599941</v>
          </cell>
          <cell r="H2379">
            <v>2.1922976650136978</v>
          </cell>
          <cell r="I2379">
            <v>0.12055765919113393</v>
          </cell>
          <cell r="J2379">
            <v>30932246.137381986</v>
          </cell>
          <cell r="K2379">
            <v>1.6260418259471625</v>
          </cell>
          <cell r="L2379">
            <v>6.8850872010836506</v>
          </cell>
          <cell r="M2379">
            <v>38487747.812542006</v>
          </cell>
          <cell r="N2379">
            <v>1.3160245432956192</v>
          </cell>
          <cell r="O2379">
            <v>18.556234456412668</v>
          </cell>
          <cell r="Q2379">
            <v>28050.932233290328</v>
          </cell>
        </row>
        <row r="2380">
          <cell r="D2380">
            <v>41460</v>
          </cell>
          <cell r="E2380" t="str">
            <v/>
          </cell>
          <cell r="F2380">
            <v>58981.195090001442</v>
          </cell>
          <cell r="G2380">
            <v>304965.16803600086</v>
          </cell>
          <cell r="H2380">
            <v>2.1743674363454764</v>
          </cell>
          <cell r="I2380">
            <v>0.13092052493401951</v>
          </cell>
          <cell r="J2380">
            <v>30991227.332471985</v>
          </cell>
          <cell r="K2380">
            <v>1.6267435816360973</v>
          </cell>
          <cell r="L2380">
            <v>6.8688863368712383</v>
          </cell>
          <cell r="M2380">
            <v>38521002.676614009</v>
          </cell>
          <cell r="N2380">
            <v>1.317204288740951</v>
          </cell>
          <cell r="O2380">
            <v>18.486038506724157</v>
          </cell>
          <cell r="Q2380">
            <v>28050.932233290328</v>
          </cell>
        </row>
        <row r="2381">
          <cell r="D2381">
            <v>41461</v>
          </cell>
          <cell r="E2381" t="str">
            <v/>
          </cell>
          <cell r="F2381">
            <v>56822.379983998653</v>
          </cell>
          <cell r="G2381">
            <v>361787.54801999952</v>
          </cell>
          <cell r="H2381">
            <v>2.1495871926295358</v>
          </cell>
          <cell r="I2381">
            <v>0.1467476263424361</v>
          </cell>
          <cell r="J2381">
            <v>31048049.712455984</v>
          </cell>
          <cell r="K2381">
            <v>1.6273301232439137</v>
          </cell>
          <cell r="L2381">
            <v>6.8553732423373148</v>
          </cell>
          <cell r="M2381">
            <v>38545805.598700017</v>
          </cell>
          <cell r="N2381">
            <v>1.3180950917708669</v>
          </cell>
          <cell r="O2381">
            <v>18.433185928644601</v>
          </cell>
          <cell r="Q2381">
            <v>28050.932233290328</v>
          </cell>
        </row>
        <row r="2382">
          <cell r="D2382">
            <v>41462</v>
          </cell>
          <cell r="E2382" t="str">
            <v/>
          </cell>
          <cell r="F2382">
            <v>65484.378308000523</v>
          </cell>
          <cell r="G2382">
            <v>427271.92632800003</v>
          </cell>
          <cell r="H2382">
            <v>2.176000644493588</v>
          </cell>
          <cell r="I2382">
            <v>0.12994031124879957</v>
          </cell>
          <cell r="J2382">
            <v>31113534.090763986</v>
          </cell>
          <cell r="K2382">
            <v>1.628368279896715</v>
          </cell>
          <cell r="L2382">
            <v>6.8315177446933166</v>
          </cell>
          <cell r="M2382">
            <v>38579564.359298006</v>
          </cell>
          <cell r="N2382">
            <v>1.3192922122511583</v>
          </cell>
          <cell r="O2382">
            <v>18.362363395420967</v>
          </cell>
          <cell r="Q2382">
            <v>28050.932233290328</v>
          </cell>
        </row>
        <row r="2383">
          <cell r="D2383">
            <v>41463</v>
          </cell>
          <cell r="E2383" t="str">
            <v/>
          </cell>
          <cell r="F2383">
            <v>49886.938117999256</v>
          </cell>
          <cell r="G2383">
            <v>477158.86444599926</v>
          </cell>
          <cell r="H2383">
            <v>2.1263057341447098</v>
          </cell>
          <cell r="I2383">
            <v>0.16338287128141449</v>
          </cell>
          <cell r="J2383">
            <v>31163421.028881986</v>
          </cell>
          <cell r="K2383">
            <v>1.6285882766527864</v>
          </cell>
          <cell r="L2383">
            <v>6.8264726883874864</v>
          </cell>
          <cell r="M2383">
            <v>38596299.97858201</v>
          </cell>
          <cell r="N2383">
            <v>1.3199072568534416</v>
          </cell>
          <cell r="O2383">
            <v>18.326067853231809</v>
          </cell>
          <cell r="Q2383">
            <v>28050.932233290328</v>
          </cell>
        </row>
        <row r="2384">
          <cell r="D2384">
            <v>41464</v>
          </cell>
          <cell r="E2384" t="str">
            <v/>
          </cell>
          <cell r="F2384">
            <v>35552.399388001424</v>
          </cell>
          <cell r="G2384">
            <v>512711.26383400068</v>
          </cell>
          <cell r="H2384">
            <v>2.0308743299507661</v>
          </cell>
          <cell r="I2384">
            <v>0.2541027165146037</v>
          </cell>
          <cell r="J2384">
            <v>31198973.428269986</v>
          </cell>
          <cell r="K2384">
            <v>1.6280596084744385</v>
          </cell>
          <cell r="L2384">
            <v>6.8386023253295463</v>
          </cell>
          <cell r="M2384">
            <v>38612871.948692009</v>
          </cell>
          <cell r="N2384">
            <v>1.3205167446745851</v>
          </cell>
          <cell r="O2384">
            <v>18.290161050769161</v>
          </cell>
          <cell r="Q2384">
            <v>28050.932233290328</v>
          </cell>
        </row>
        <row r="2385">
          <cell r="D2385">
            <v>41465</v>
          </cell>
          <cell r="E2385" t="str">
            <v/>
          </cell>
          <cell r="F2385">
            <v>52801.170969999708</v>
          </cell>
          <cell r="G2385">
            <v>565512.43480400043</v>
          </cell>
          <cell r="H2385">
            <v>2.0160201097803823</v>
          </cell>
          <cell r="I2385">
            <v>0.27223716376004736</v>
          </cell>
          <cell r="J2385">
            <v>31251774.599239986</v>
          </cell>
          <cell r="K2385">
            <v>1.6284312647534018</v>
          </cell>
          <cell r="L2385">
            <v>6.8300729864894656</v>
          </cell>
          <cell r="M2385">
            <v>38654828.741695993</v>
          </cell>
          <cell r="N2385">
            <v>1.3219944324498212</v>
          </cell>
          <cell r="O2385">
            <v>18.203356852211204</v>
          </cell>
          <cell r="Q2385">
            <v>28050.932233290328</v>
          </cell>
        </row>
        <row r="2386">
          <cell r="D2386">
            <v>41466</v>
          </cell>
          <cell r="E2386" t="str">
            <v/>
          </cell>
          <cell r="F2386">
            <v>51833.755254000091</v>
          </cell>
          <cell r="G2386">
            <v>617346.1900580005</v>
          </cell>
          <cell r="H2386">
            <v>2.0007313998555336</v>
          </cell>
          <cell r="I2386">
            <v>0.29226840954540423</v>
          </cell>
          <cell r="J2386">
            <v>31303608.354493987</v>
          </cell>
          <cell r="K2386">
            <v>1.628751500753792</v>
          </cell>
          <cell r="L2386">
            <v>6.8227318644937469</v>
          </cell>
          <cell r="M2386">
            <v>38683034.115392007</v>
          </cell>
          <cell r="N2386">
            <v>1.3230019024217532</v>
          </cell>
          <cell r="O2386">
            <v>18.144378120382964</v>
          </cell>
          <cell r="Q2386">
            <v>28050.932233290328</v>
          </cell>
        </row>
        <row r="2387">
          <cell r="D2387">
            <v>41467</v>
          </cell>
          <cell r="E2387" t="str">
            <v/>
          </cell>
          <cell r="F2387">
            <v>59793.930915999736</v>
          </cell>
          <cell r="G2387">
            <v>677140.12097400019</v>
          </cell>
          <cell r="H2387">
            <v>2.011638791367222</v>
          </cell>
          <cell r="I2387">
            <v>0.27783158396644803</v>
          </cell>
          <cell r="J2387">
            <v>31363402.285409987</v>
          </cell>
          <cell r="K2387">
            <v>1.6294843739638611</v>
          </cell>
          <cell r="L2387">
            <v>6.8059597401523009</v>
          </cell>
          <cell r="M2387">
            <v>38730206.076216005</v>
          </cell>
          <cell r="N2387">
            <v>1.3246581366023629</v>
          </cell>
          <cell r="O2387">
            <v>18.047777235912179</v>
          </cell>
          <cell r="Q2387">
            <v>28050.932233290328</v>
          </cell>
        </row>
        <row r="2388">
          <cell r="D2388">
            <v>41468</v>
          </cell>
          <cell r="E2388" t="str">
            <v/>
          </cell>
          <cell r="F2388">
            <v>52956.788752000211</v>
          </cell>
          <cell r="G2388">
            <v>730096.90972600039</v>
          </cell>
          <cell r="H2388">
            <v>2.0021188700995354</v>
          </cell>
          <cell r="I2388">
            <v>0.29039074611751925</v>
          </cell>
          <cell r="J2388">
            <v>31416359.074161988</v>
          </cell>
          <cell r="K2388">
            <v>1.6298604076082561</v>
          </cell>
          <cell r="L2388">
            <v>6.7973693329910656</v>
          </cell>
          <cell r="M2388">
            <v>38760966.668221995</v>
          </cell>
          <cell r="N2388">
            <v>1.3257531550220176</v>
          </cell>
          <cell r="O2388">
            <v>17.984153152519777</v>
          </cell>
          <cell r="Q2388">
            <v>28050.932233290328</v>
          </cell>
        </row>
        <row r="2389">
          <cell r="D2389">
            <v>41469</v>
          </cell>
          <cell r="E2389" t="str">
            <v/>
          </cell>
          <cell r="F2389">
            <v>62346.658515999232</v>
          </cell>
          <cell r="G2389">
            <v>792443.5682419996</v>
          </cell>
          <cell r="H2389">
            <v>2.0178691940266478</v>
          </cell>
          <cell r="I2389">
            <v>0.26991036008697789</v>
          </cell>
          <cell r="J2389">
            <v>31478705.732677989</v>
          </cell>
          <cell r="K2389">
            <v>1.6307217808742769</v>
          </cell>
          <cell r="L2389">
            <v>6.7777304501923989</v>
          </cell>
          <cell r="M2389">
            <v>38807851.869109996</v>
          </cell>
          <cell r="N2389">
            <v>1.3273997771524357</v>
          </cell>
          <cell r="O2389">
            <v>17.888843124891572</v>
          </cell>
          <cell r="Q2389">
            <v>28050.932233290328</v>
          </cell>
        </row>
        <row r="2390">
          <cell r="D2390">
            <v>41470</v>
          </cell>
          <cell r="E2390" t="str">
            <v/>
          </cell>
          <cell r="F2390">
            <v>56581.512338000401</v>
          </cell>
          <cell r="G2390">
            <v>849025.08057999995</v>
          </cell>
          <cell r="H2390">
            <v>2.0178178595965814</v>
          </cell>
          <cell r="I2390">
            <v>0.26997468523901613</v>
          </cell>
          <cell r="J2390">
            <v>31535287.24501599</v>
          </cell>
          <cell r="K2390">
            <v>1.631282430295897</v>
          </cell>
          <cell r="L2390">
            <v>6.7649770451140405</v>
          </cell>
          <cell r="M2390">
            <v>38844870.553703986</v>
          </cell>
          <cell r="N2390">
            <v>1.328709016629555</v>
          </cell>
          <cell r="O2390">
            <v>17.813372814589769</v>
          </cell>
          <cell r="Q2390">
            <v>28050.932233290328</v>
          </cell>
        </row>
        <row r="2391">
          <cell r="D2391">
            <v>41471</v>
          </cell>
          <cell r="E2391" t="str">
            <v/>
          </cell>
          <cell r="F2391">
            <v>50353.271578000495</v>
          </cell>
          <cell r="G2391">
            <v>899378.35215800046</v>
          </cell>
          <cell r="H2391">
            <v>2.003895861370506</v>
          </cell>
          <cell r="I2391">
            <v>0.28800371073458564</v>
          </cell>
          <cell r="J2391">
            <v>31585640.516593989</v>
          </cell>
          <cell r="K2391">
            <v>1.6315197424489438</v>
          </cell>
          <cell r="L2391">
            <v>6.7595856796515141</v>
          </cell>
          <cell r="M2391">
            <v>38882805.682373993</v>
          </cell>
          <cell r="N2391">
            <v>1.3300496893872149</v>
          </cell>
          <cell r="O2391">
            <v>17.736375585008769</v>
          </cell>
          <cell r="Q2391">
            <v>28050.932233290328</v>
          </cell>
        </row>
        <row r="2392">
          <cell r="D2392">
            <v>41472</v>
          </cell>
          <cell r="E2392" t="str">
            <v/>
          </cell>
          <cell r="F2392">
            <v>59415.939273998825</v>
          </cell>
          <cell r="G2392">
            <v>958794.2914319993</v>
          </cell>
          <cell r="H2392">
            <v>2.0106163935239278</v>
          </cell>
          <cell r="I2392">
            <v>0.27915367912499933</v>
          </cell>
          <cell r="J2392">
            <v>31645056.455867987</v>
          </cell>
          <cell r="K2392">
            <v>1.6322238122193375</v>
          </cell>
          <cell r="L2392">
            <v>6.7436144406104788</v>
          </cell>
          <cell r="M2392">
            <v>38930672.691209979</v>
          </cell>
          <cell r="N2392">
            <v>1.3317301961429824</v>
          </cell>
          <cell r="O2392">
            <v>17.640267366245645</v>
          </cell>
          <cell r="Q2392">
            <v>28050.932233290328</v>
          </cell>
        </row>
        <row r="2393">
          <cell r="D2393">
            <v>41473</v>
          </cell>
          <cell r="E2393" t="str">
            <v/>
          </cell>
          <cell r="F2393">
            <v>54646.253254000068</v>
          </cell>
          <cell r="G2393">
            <v>1013440.5446859994</v>
          </cell>
          <cell r="H2393">
            <v>2.0071437203693727</v>
          </cell>
          <cell r="I2393">
            <v>0.28369190553900747</v>
          </cell>
          <cell r="J2393">
            <v>31699702.709121987</v>
          </cell>
          <cell r="K2393">
            <v>1.6326801868554097</v>
          </cell>
          <cell r="L2393">
            <v>6.7332812217715698</v>
          </cell>
          <cell r="M2393">
            <v>38972743.510657988</v>
          </cell>
          <cell r="N2393">
            <v>1.3332125308339609</v>
          </cell>
          <cell r="O2393">
            <v>17.555866772178376</v>
          </cell>
          <cell r="Q2393">
            <v>28050.932233290328</v>
          </cell>
        </row>
        <row r="2394">
          <cell r="D2394">
            <v>41474</v>
          </cell>
          <cell r="E2394" t="str">
            <v/>
          </cell>
          <cell r="F2394">
            <v>54957.224998001198</v>
          </cell>
          <cell r="G2394">
            <v>1068397.7696840006</v>
          </cell>
          <cell r="H2394">
            <v>2.0046200637703353</v>
          </cell>
          <cell r="I2394">
            <v>0.287036576801869</v>
          </cell>
          <cell r="J2394">
            <v>31754659.934119988</v>
          </cell>
          <cell r="K2394">
            <v>1.6331512380634956</v>
          </cell>
          <cell r="L2394">
            <v>6.7226315603617355</v>
          </cell>
          <cell r="M2394">
            <v>39012227.311607987</v>
          </cell>
          <cell r="N2394">
            <v>1.3346064597856191</v>
          </cell>
          <cell r="O2394">
            <v>17.476818872268261</v>
          </cell>
          <cell r="Q2394">
            <v>28050.932233290328</v>
          </cell>
        </row>
        <row r="2395">
          <cell r="D2395">
            <v>41475</v>
          </cell>
          <cell r="E2395" t="str">
            <v/>
          </cell>
          <cell r="F2395">
            <v>42398.665613998739</v>
          </cell>
          <cell r="G2395">
            <v>1110796.4352979993</v>
          </cell>
          <cell r="H2395">
            <v>1.9799634929418253</v>
          </cell>
          <cell r="I2395">
            <v>0.32188328336818506</v>
          </cell>
          <cell r="J2395">
            <v>31797058.599733986</v>
          </cell>
          <cell r="K2395">
            <v>1.6329759722523991</v>
          </cell>
          <cell r="L2395">
            <v>6.7265921391658878</v>
          </cell>
          <cell r="M2395">
            <v>39038283.99385599</v>
          </cell>
          <cell r="N2395">
            <v>1.3355411230743026</v>
          </cell>
          <cell r="O2395">
            <v>17.423988143606195</v>
          </cell>
          <cell r="Q2395">
            <v>28050.932233290328</v>
          </cell>
        </row>
        <row r="2396">
          <cell r="D2396">
            <v>41476</v>
          </cell>
          <cell r="E2396" t="str">
            <v/>
          </cell>
          <cell r="F2396">
            <v>63121.793278001198</v>
          </cell>
          <cell r="G2396">
            <v>1173918.2285760005</v>
          </cell>
          <cell r="H2396">
            <v>1.9928345896856317</v>
          </cell>
          <cell r="I2396">
            <v>0.30319086295185205</v>
          </cell>
          <cell r="J2396">
            <v>31860180.393011987</v>
          </cell>
          <cell r="K2396">
            <v>1.6338639407346722</v>
          </cell>
          <cell r="L2396">
            <v>6.70654916076675</v>
          </cell>
          <cell r="M2396">
            <v>39085733.284551993</v>
          </cell>
          <cell r="N2396">
            <v>1.3372077344720632</v>
          </cell>
          <cell r="O2396">
            <v>17.330128307610959</v>
          </cell>
          <cell r="Q2396">
            <v>28050.932233290328</v>
          </cell>
        </row>
        <row r="2397">
          <cell r="D2397">
            <v>41477</v>
          </cell>
          <cell r="E2397" t="str">
            <v/>
          </cell>
          <cell r="F2397">
            <v>42861.753621999029</v>
          </cell>
          <cell r="G2397">
            <v>1216779.9821979995</v>
          </cell>
          <cell r="H2397">
            <v>1.9717056299241722</v>
          </cell>
          <cell r="I2397">
            <v>0.33448377923812611</v>
          </cell>
          <cell r="J2397">
            <v>31903042.146633986</v>
          </cell>
          <cell r="K2397">
            <v>1.6337118687966825</v>
          </cell>
          <cell r="L2397">
            <v>6.7099776323759519</v>
          </cell>
          <cell r="M2397">
            <v>39103283.208489984</v>
          </cell>
          <cell r="N2397">
            <v>1.3378514985150223</v>
          </cell>
          <cell r="O2397">
            <v>17.293990525653857</v>
          </cell>
          <cell r="Q2397">
            <v>28050.932233290328</v>
          </cell>
        </row>
        <row r="2398">
          <cell r="D2398">
            <v>41478</v>
          </cell>
          <cell r="E2398" t="str">
            <v/>
          </cell>
          <cell r="F2398">
            <v>46588.68120000005</v>
          </cell>
          <cell r="G2398">
            <v>1263368.6633979995</v>
          </cell>
          <cell r="H2398">
            <v>1.9581906178670008</v>
          </cell>
          <cell r="I2398">
            <v>0.35618811255831995</v>
          </cell>
          <cell r="J2398">
            <v>31949630.827833988</v>
          </cell>
          <cell r="K2398">
            <v>1.6337508103123355</v>
          </cell>
          <cell r="L2398">
            <v>6.7090995339311288</v>
          </cell>
          <cell r="M2398">
            <v>39138125.063325986</v>
          </cell>
          <cell r="N2398">
            <v>1.339086937080157</v>
          </cell>
          <cell r="O2398">
            <v>17.224822136830319</v>
          </cell>
          <cell r="Q2398">
            <v>28050.932233290328</v>
          </cell>
        </row>
        <row r="2399">
          <cell r="D2399">
            <v>41479</v>
          </cell>
          <cell r="E2399" t="str">
            <v/>
          </cell>
          <cell r="F2399">
            <v>44908.631360000712</v>
          </cell>
          <cell r="G2399">
            <v>1308277.2947580002</v>
          </cell>
          <cell r="H2399">
            <v>1.9433063220464633</v>
          </cell>
          <cell r="I2399">
            <v>0.38173766033929857</v>
          </cell>
          <cell r="J2399">
            <v>31994539.45919399</v>
          </cell>
          <cell r="K2399">
            <v>1.6337038536377502</v>
          </cell>
          <cell r="L2399">
            <v>6.7101583810986849</v>
          </cell>
          <cell r="M2399">
            <v>39172352.941147976</v>
          </cell>
          <cell r="N2399">
            <v>1.3403014481758775</v>
          </cell>
          <cell r="O2399">
            <v>17.157059659388739</v>
          </cell>
          <cell r="Q2399">
            <v>28050.932233290328</v>
          </cell>
        </row>
        <row r="2400">
          <cell r="D2400">
            <v>41480</v>
          </cell>
          <cell r="E2400" t="str">
            <v/>
          </cell>
          <cell r="F2400">
            <v>46832.916479999665</v>
          </cell>
          <cell r="G2400">
            <v>1355110.2112379998</v>
          </cell>
          <cell r="H2400">
            <v>1.9323567572984692</v>
          </cell>
          <cell r="I2400">
            <v>0.40170441556851566</v>
          </cell>
          <cell r="J2400">
            <v>32041372.375673991</v>
          </cell>
          <cell r="K2400">
            <v>1.633755148516794</v>
          </cell>
          <cell r="L2400">
            <v>6.7090017178644494</v>
          </cell>
          <cell r="M2400">
            <v>39209220.36129798</v>
          </cell>
          <cell r="N2400">
            <v>1.3416063541498544</v>
          </cell>
          <cell r="O2400">
            <v>17.084511901372423</v>
          </cell>
          <cell r="Q2400">
            <v>28050.932233290328</v>
          </cell>
        </row>
        <row r="2401">
          <cell r="D2401">
            <v>41481</v>
          </cell>
          <cell r="E2401" t="str">
            <v/>
          </cell>
          <cell r="F2401">
            <v>42037.598553999829</v>
          </cell>
          <cell r="G2401">
            <v>1397147.8097919996</v>
          </cell>
          <cell r="H2401">
            <v>1.9156744515961506</v>
          </cell>
          <cell r="I2401">
            <v>0.43416470425984288</v>
          </cell>
          <cell r="J2401">
            <v>32083409.974227991</v>
          </cell>
          <cell r="K2401">
            <v>1.6335621379814753</v>
          </cell>
          <cell r="L2401">
            <v>6.7133549593182522</v>
          </cell>
          <cell r="M2401">
            <v>39237896.372037977</v>
          </cell>
          <cell r="N2401">
            <v>1.3426310533975869</v>
          </cell>
          <cell r="O2401">
            <v>17.027729637242651</v>
          </cell>
          <cell r="Q2401">
            <v>28050.932233290328</v>
          </cell>
        </row>
        <row r="2402">
          <cell r="D2402">
            <v>41482</v>
          </cell>
          <cell r="E2402" t="str">
            <v/>
          </cell>
          <cell r="F2402">
            <v>43609.866889999372</v>
          </cell>
          <cell r="G2402">
            <v>1440757.6766819991</v>
          </cell>
          <cell r="H2402">
            <v>1.9023038161041339</v>
          </cell>
          <cell r="I2402">
            <v>0.46207665068666026</v>
          </cell>
          <cell r="J2402">
            <v>32127019.841117989</v>
          </cell>
          <cell r="K2402">
            <v>1.6334496175920603</v>
          </cell>
          <cell r="L2402">
            <v>6.7158940370255156</v>
          </cell>
          <cell r="M2402">
            <v>39269869.851195976</v>
          </cell>
          <cell r="N2402">
            <v>1.3437686545358254</v>
          </cell>
          <cell r="O2402">
            <v>16.964883428874657</v>
          </cell>
          <cell r="Q2402">
            <v>28050.932233290328</v>
          </cell>
        </row>
        <row r="2403">
          <cell r="D2403">
            <v>41483</v>
          </cell>
          <cell r="E2403" t="str">
            <v/>
          </cell>
          <cell r="F2403">
            <v>50136.516436000275</v>
          </cell>
          <cell r="G2403">
            <v>1490894.1931179995</v>
          </cell>
          <cell r="H2403">
            <v>1.898197918698548</v>
          </cell>
          <cell r="I2403">
            <v>0.47100481862458743</v>
          </cell>
          <cell r="J2403">
            <v>32177156.357553989</v>
          </cell>
          <cell r="K2403">
            <v>1.6336687827066059</v>
          </cell>
          <cell r="L2403">
            <v>6.7109493154502653</v>
          </cell>
          <cell r="M2403">
            <v>39307874.968549989</v>
          </cell>
          <cell r="N2403">
            <v>1.3451127316388172</v>
          </cell>
          <cell r="O2403">
            <v>16.890890819431071</v>
          </cell>
          <cell r="Q2403">
            <v>28050.932233290328</v>
          </cell>
        </row>
        <row r="2404">
          <cell r="D2404">
            <v>41484</v>
          </cell>
          <cell r="E2404" t="str">
            <v/>
          </cell>
          <cell r="F2404">
            <v>40762.964829999859</v>
          </cell>
          <cell r="G2404">
            <v>1531657.1579479994</v>
          </cell>
          <cell r="H2404">
            <v>1.8828523639756842</v>
          </cell>
          <cell r="I2404">
            <v>0.50593566110473942</v>
          </cell>
          <cell r="J2404">
            <v>32217919.322383989</v>
          </cell>
          <cell r="K2404">
            <v>1.6334120959774181</v>
          </cell>
          <cell r="L2404">
            <v>6.7167409346109652</v>
          </cell>
          <cell r="M2404">
            <v>39333051.448365979</v>
          </cell>
          <cell r="N2404">
            <v>1.3460178865487527</v>
          </cell>
          <cell r="O2404">
            <v>16.841219771063066</v>
          </cell>
          <cell r="Q2404">
            <v>28050.932233290328</v>
          </cell>
        </row>
        <row r="2405">
          <cell r="D2405">
            <v>41485</v>
          </cell>
          <cell r="E2405" t="str">
            <v/>
          </cell>
          <cell r="F2405">
            <v>30398.918042000507</v>
          </cell>
          <cell r="G2405">
            <v>1562056.07599</v>
          </cell>
          <cell r="H2405">
            <v>1.8562140977453641</v>
          </cell>
          <cell r="I2405">
            <v>0.57286378939689353</v>
          </cell>
          <cell r="J2405">
            <v>32248318.240425989</v>
          </cell>
          <cell r="K2405">
            <v>1.6326314390487024</v>
          </cell>
          <cell r="L2405">
            <v>6.734384246004721</v>
          </cell>
          <cell r="M2405">
            <v>39358378.641295992</v>
          </cell>
          <cell r="N2405">
            <v>1.3469282578518302</v>
          </cell>
          <cell r="O2405">
            <v>16.791390897863323</v>
          </cell>
          <cell r="Q2405">
            <v>28050.932233290328</v>
          </cell>
        </row>
        <row r="2406">
          <cell r="D2406">
            <v>41486</v>
          </cell>
          <cell r="E2406" t="str">
            <v>*</v>
          </cell>
          <cell r="F2406">
            <v>35073.601924000832</v>
          </cell>
          <cell r="G2406">
            <v>1597129.6779140008</v>
          </cell>
          <cell r="H2406">
            <v>1.8366702312171603</v>
          </cell>
          <cell r="I2406">
            <v>0.62755419376550048</v>
          </cell>
          <cell r="J2406">
            <v>32283391.842349991</v>
          </cell>
          <cell r="K2406">
            <v>1.6320893252442363</v>
          </cell>
          <cell r="L2406">
            <v>6.7466623785731761</v>
          </cell>
          <cell r="M2406">
            <v>39387205.945597984</v>
          </cell>
          <cell r="N2406">
            <v>1.3479584733727383</v>
          </cell>
          <cell r="O2406">
            <v>16.735157456750027</v>
          </cell>
          <cell r="Q2406">
            <v>28050.932233290328</v>
          </cell>
        </row>
        <row r="2407">
          <cell r="D2407">
            <v>41487</v>
          </cell>
          <cell r="E2407" t="str">
            <v/>
          </cell>
          <cell r="F2407">
            <v>30577.378345999103</v>
          </cell>
          <cell r="G2407">
            <v>30577.378345999103</v>
          </cell>
          <cell r="H2407">
            <v>1.7573245617409072</v>
          </cell>
          <cell r="I2407">
            <v>1.5592287128522009</v>
          </cell>
          <cell r="J2407">
            <v>32313969.220695991</v>
          </cell>
          <cell r="K2407">
            <v>1.6321993923921252</v>
          </cell>
          <cell r="L2407">
            <v>6.4059285494966867</v>
          </cell>
          <cell r="M2407">
            <v>39413004.972185977</v>
          </cell>
          <cell r="N2407">
            <v>1.3488702842449991</v>
          </cell>
          <cell r="O2407">
            <v>16.748642058713781</v>
          </cell>
          <cell r="Q2407">
            <v>17399.960719667735</v>
          </cell>
        </row>
        <row r="2408">
          <cell r="D2408">
            <v>41488</v>
          </cell>
          <cell r="E2408" t="str">
            <v/>
          </cell>
          <cell r="F2408">
            <v>27670.138731999323</v>
          </cell>
          <cell r="G2408">
            <v>58247.517077998426</v>
          </cell>
          <cell r="H2408">
            <v>1.6737830049282636</v>
          </cell>
          <cell r="I2408">
            <v>2.2696837404996506</v>
          </cell>
          <cell r="J2408">
            <v>32341639.359427989</v>
          </cell>
          <cell r="K2408">
            <v>1.6321625486403171</v>
          </cell>
          <cell r="L2408">
            <v>6.4067417372897006</v>
          </cell>
          <cell r="M2408">
            <v>39433070.813425981</v>
          </cell>
          <cell r="N2408">
            <v>1.3495859174899596</v>
          </cell>
          <cell r="O2408">
            <v>16.710054294957153</v>
          </cell>
          <cell r="Q2408">
            <v>17399.960719667735</v>
          </cell>
        </row>
        <row r="2409">
          <cell r="D2409">
            <v>41489</v>
          </cell>
          <cell r="E2409" t="str">
            <v/>
          </cell>
          <cell r="F2409">
            <v>23955.975027999972</v>
          </cell>
          <cell r="G2409">
            <v>82203.49210599839</v>
          </cell>
          <cell r="H2409">
            <v>1.5747830973181671</v>
          </cell>
          <cell r="I2409">
            <v>3.5259330406058997</v>
          </cell>
          <cell r="J2409">
            <v>32365595.334455989</v>
          </cell>
          <cell r="K2409">
            <v>1.6319384939241204</v>
          </cell>
          <cell r="L2409">
            <v>6.4116890294520168</v>
          </cell>
          <cell r="M2409">
            <v>39448409.242541984</v>
          </cell>
          <cell r="N2409">
            <v>1.3501397835511455</v>
          </cell>
          <cell r="O2409">
            <v>16.680242602600671</v>
          </cell>
          <cell r="Q2409">
            <v>17399.960719667735</v>
          </cell>
        </row>
        <row r="2410">
          <cell r="D2410">
            <v>41490</v>
          </cell>
          <cell r="E2410" t="str">
            <v/>
          </cell>
          <cell r="F2410">
            <v>36955.37992400027</v>
          </cell>
          <cell r="G2410">
            <v>119158.87202999866</v>
          </cell>
          <cell r="H2410">
            <v>1.7120566240030295</v>
          </cell>
          <cell r="I2410">
            <v>1.911667115415816</v>
          </cell>
          <cell r="J2410">
            <v>32402550.714379989</v>
          </cell>
          <cell r="K2410">
            <v>1.6323697136263622</v>
          </cell>
          <cell r="L2410">
            <v>6.4021706276656936</v>
          </cell>
          <cell r="M2410">
            <v>39473062.778773978</v>
          </cell>
          <cell r="N2410">
            <v>1.3510124939484935</v>
          </cell>
          <cell r="O2410">
            <v>16.633363620889131</v>
          </cell>
          <cell r="Q2410">
            <v>17399.960719667735</v>
          </cell>
        </row>
        <row r="2411">
          <cell r="D2411">
            <v>41491</v>
          </cell>
          <cell r="E2411" t="str">
            <v/>
          </cell>
          <cell r="F2411">
            <v>16728.597576000502</v>
          </cell>
          <cell r="G2411">
            <v>135887.46960599915</v>
          </cell>
          <cell r="H2411">
            <v>1.5619284640384408</v>
          </cell>
          <cell r="I2411">
            <v>3.7317870781619633</v>
          </cell>
          <cell r="J2411">
            <v>32419279.311955988</v>
          </cell>
          <cell r="K2411">
            <v>1.6317820893242008</v>
          </cell>
          <cell r="L2411">
            <v>6.4151447202409617</v>
          </cell>
          <cell r="M2411">
            <v>39469452.683169983</v>
          </cell>
          <cell r="N2411">
            <v>1.3509178646131306</v>
          </cell>
          <cell r="O2411">
            <v>16.638441201848032</v>
          </cell>
          <cell r="Q2411">
            <v>17399.960719667735</v>
          </cell>
        </row>
        <row r="2412">
          <cell r="D2412">
            <v>41492</v>
          </cell>
          <cell r="E2412" t="str">
            <v/>
          </cell>
          <cell r="F2412">
            <v>26682.320033999895</v>
          </cell>
          <cell r="G2412">
            <v>162569.78963999904</v>
          </cell>
          <cell r="H2412">
            <v>1.5571854084344874</v>
          </cell>
          <cell r="I2412">
            <v>3.81062527285011</v>
          </cell>
          <cell r="J2412">
            <v>32445961.631989989</v>
          </cell>
          <cell r="K2412">
            <v>1.631696062630295</v>
          </cell>
          <cell r="L2412">
            <v>6.4170462005164408</v>
          </cell>
          <cell r="M2412">
            <v>39490589.602361985</v>
          </cell>
          <cell r="N2412">
            <v>1.3516702635010129</v>
          </cell>
          <cell r="O2412">
            <v>16.598106765154363</v>
          </cell>
          <cell r="Q2412">
            <v>17399.960719667735</v>
          </cell>
        </row>
        <row r="2413">
          <cell r="D2413">
            <v>41493</v>
          </cell>
          <cell r="E2413" t="str">
            <v/>
          </cell>
          <cell r="F2413">
            <v>34972.312968000362</v>
          </cell>
          <cell r="G2413">
            <v>197542.1026079994</v>
          </cell>
          <cell r="H2413">
            <v>1.6218600045845522</v>
          </cell>
          <cell r="I2413">
            <v>2.8616250622526596</v>
          </cell>
          <cell r="J2413">
            <v>32480933.94495799</v>
          </cell>
          <cell r="K2413">
            <v>1.632026722718148</v>
          </cell>
          <cell r="L2413">
            <v>6.4097404376459055</v>
          </cell>
          <cell r="M2413">
            <v>39512713.773457982</v>
          </cell>
          <cell r="N2413">
            <v>1.3524564866577882</v>
          </cell>
          <cell r="O2413">
            <v>16.556050576484537</v>
          </cell>
          <cell r="Q2413">
            <v>17399.960719667735</v>
          </cell>
        </row>
        <row r="2414">
          <cell r="D2414">
            <v>41494</v>
          </cell>
          <cell r="E2414" t="str">
            <v/>
          </cell>
          <cell r="F2414">
            <v>29335.902421999835</v>
          </cell>
          <cell r="G2414">
            <v>226878.00502999924</v>
          </cell>
          <cell r="H2414">
            <v>1.6298744052159824</v>
          </cell>
          <cell r="I2414">
            <v>2.761335322110825</v>
          </cell>
          <cell r="J2414">
            <v>32510269.84737999</v>
          </cell>
          <cell r="K2414">
            <v>1.6320738472195011</v>
          </cell>
          <cell r="L2414">
            <v>6.4086998933675643</v>
          </cell>
          <cell r="M2414">
            <v>39539843.807187989</v>
          </cell>
          <cell r="N2414">
            <v>1.3534140897688189</v>
          </cell>
          <cell r="O2414">
            <v>16.504953126240739</v>
          </cell>
          <cell r="Q2414">
            <v>17399.960719667735</v>
          </cell>
        </row>
        <row r="2415">
          <cell r="D2415">
            <v>41495</v>
          </cell>
          <cell r="E2415" t="str">
            <v/>
          </cell>
          <cell r="F2415">
            <v>36956.443010000876</v>
          </cell>
          <cell r="G2415">
            <v>263834.4480400001</v>
          </cell>
          <cell r="H2415">
            <v>1.6847703936466654</v>
          </cell>
          <cell r="I2415">
            <v>2.1606867762078763</v>
          </cell>
          <cell r="J2415">
            <v>32547226.290389992</v>
          </cell>
          <cell r="K2415">
            <v>1.6325031203865763</v>
          </cell>
          <cell r="L2415">
            <v>6.3992286477867255</v>
          </cell>
          <cell r="M2415">
            <v>39579561.438105986</v>
          </cell>
          <cell r="N2415">
            <v>1.3548026055119096</v>
          </cell>
          <cell r="O2415">
            <v>16.431107778974141</v>
          </cell>
          <cell r="Q2415">
            <v>17399.960719667735</v>
          </cell>
        </row>
        <row r="2416">
          <cell r="D2416">
            <v>41496</v>
          </cell>
          <cell r="E2416" t="str">
            <v/>
          </cell>
          <cell r="F2416">
            <v>27141.529607998349</v>
          </cell>
          <cell r="G2416">
            <v>290975.97764799843</v>
          </cell>
          <cell r="H2416">
            <v>1.672279508764057</v>
          </cell>
          <cell r="I2416">
            <v>2.2850102640805559</v>
          </cell>
          <cell r="J2416">
            <v>32574367.819997992</v>
          </cell>
          <cell r="K2416">
            <v>1.6324397779601107</v>
          </cell>
          <cell r="L2416">
            <v>6.4006253585358275</v>
          </cell>
          <cell r="M2416">
            <v>39602497.986809984</v>
          </cell>
          <cell r="N2416">
            <v>1.3556167544385536</v>
          </cell>
          <cell r="O2416">
            <v>16.387943809484518</v>
          </cell>
          <cell r="Q2416">
            <v>17399.960719667735</v>
          </cell>
        </row>
        <row r="2417">
          <cell r="D2417">
            <v>41497</v>
          </cell>
          <cell r="E2417" t="str">
            <v/>
          </cell>
          <cell r="F2417">
            <v>41272.67439000091</v>
          </cell>
          <cell r="G2417">
            <v>332248.65203799936</v>
          </cell>
          <cell r="H2417">
            <v>1.735890293039821</v>
          </cell>
          <cell r="I2417">
            <v>1.7173357797542477</v>
          </cell>
          <cell r="J2417">
            <v>32615640.494387992</v>
          </cell>
          <cell r="K2417">
            <v>1.633084100547797</v>
          </cell>
          <cell r="L2417">
            <v>6.38643151775854</v>
          </cell>
          <cell r="M2417">
            <v>39627423.92804198</v>
          </cell>
          <cell r="N2417">
            <v>1.3564990377737729</v>
          </cell>
          <cell r="O2417">
            <v>16.341279872946156</v>
          </cell>
          <cell r="Q2417">
            <v>17399.960719667735</v>
          </cell>
        </row>
        <row r="2418">
          <cell r="D2418">
            <v>41498</v>
          </cell>
          <cell r="E2418" t="str">
            <v/>
          </cell>
          <cell r="F2418">
            <v>16263.49453399989</v>
          </cell>
          <cell r="G2418">
            <v>348512.14657199924</v>
          </cell>
          <cell r="H2418">
            <v>1.6691232439491699</v>
          </cell>
          <cell r="I2418">
            <v>2.3175143373694862</v>
          </cell>
          <cell r="J2418">
            <v>32631903.988921992</v>
          </cell>
          <cell r="K2418">
            <v>1.6324761672424595</v>
          </cell>
          <cell r="L2418">
            <v>6.3998229333809498</v>
          </cell>
          <cell r="M2418">
            <v>39622193.588471979</v>
          </cell>
          <cell r="N2418">
            <v>1.3563490474890845</v>
          </cell>
          <cell r="O2418">
            <v>16.349204618858693</v>
          </cell>
          <cell r="Q2418">
            <v>17399.960719667735</v>
          </cell>
        </row>
        <row r="2419">
          <cell r="D2419">
            <v>41499</v>
          </cell>
          <cell r="E2419" t="str">
            <v/>
          </cell>
          <cell r="F2419">
            <v>31199.904981999531</v>
          </cell>
          <cell r="G2419">
            <v>379712.05155399878</v>
          </cell>
          <cell r="H2419">
            <v>1.678660074059372</v>
          </cell>
          <cell r="I2419">
            <v>2.2206549963387112</v>
          </cell>
          <cell r="J2419">
            <v>32663103.893903993</v>
          </cell>
          <cell r="K2419">
            <v>1.6326158652834695</v>
          </cell>
          <cell r="L2419">
            <v>6.3967433249328849</v>
          </cell>
          <cell r="M2419">
            <v>39650406.393367991</v>
          </cell>
          <cell r="N2419">
            <v>1.3573439028084902</v>
          </cell>
          <cell r="O2419">
            <v>16.296704325987488</v>
          </cell>
          <cell r="Q2419">
            <v>17399.960719667735</v>
          </cell>
        </row>
        <row r="2420">
          <cell r="D2420">
            <v>41500</v>
          </cell>
          <cell r="E2420" t="str">
            <v/>
          </cell>
          <cell r="F2420">
            <v>28698.148897999996</v>
          </cell>
          <cell r="G2420">
            <v>408410.2004519988</v>
          </cell>
          <cell r="H2420">
            <v>1.6765645420204054</v>
          </cell>
          <cell r="I2420">
            <v>2.2415931408510503</v>
          </cell>
          <cell r="J2420">
            <v>32691802.042801995</v>
          </cell>
          <cell r="K2420">
            <v>1.6326303827061444</v>
          </cell>
          <cell r="L2420">
            <v>6.3964233731948372</v>
          </cell>
          <cell r="M2420">
            <v>39676450.978297986</v>
          </cell>
          <cell r="N2420">
            <v>1.35826457494612</v>
          </cell>
          <cell r="O2420">
            <v>16.248250739392709</v>
          </cell>
          <cell r="Q2420">
            <v>17399.960719667735</v>
          </cell>
        </row>
        <row r="2421">
          <cell r="D2421">
            <v>41501</v>
          </cell>
          <cell r="E2421" t="str">
            <v/>
          </cell>
          <cell r="F2421">
            <v>31121.975612000006</v>
          </cell>
          <cell r="G2421">
            <v>439532.17606399878</v>
          </cell>
          <cell r="H2421">
            <v>1.6840351276087713</v>
          </cell>
          <cell r="I2421">
            <v>2.1678182345126529</v>
          </cell>
          <cell r="J2421">
            <v>32722924.018413994</v>
          </cell>
          <cell r="K2421">
            <v>1.6327658158672247</v>
          </cell>
          <cell r="L2421">
            <v>6.3934392772276087</v>
          </cell>
          <cell r="M2421">
            <v>39685657.555223979</v>
          </cell>
          <cell r="N2421">
            <v>1.3586088498965005</v>
          </cell>
          <cell r="O2421">
            <v>16.230164597192687</v>
          </cell>
          <cell r="Q2421">
            <v>17399.960719667735</v>
          </cell>
        </row>
        <row r="2422">
          <cell r="D2422">
            <v>41502</v>
          </cell>
          <cell r="E2422" t="str">
            <v/>
          </cell>
          <cell r="F2422">
            <v>15122.451669999691</v>
          </cell>
          <cell r="G2422">
            <v>454654.62773399847</v>
          </cell>
          <cell r="H2422">
            <v>1.6331022058719644</v>
          </cell>
          <cell r="I2422">
            <v>2.7219151891327176</v>
          </cell>
          <cell r="J2422">
            <v>32738046.470083993</v>
          </cell>
          <cell r="K2422">
            <v>1.6321033831756353</v>
          </cell>
          <cell r="L2422">
            <v>6.4080477996059093</v>
          </cell>
          <cell r="M2422">
            <v>39699878.963327974</v>
          </cell>
          <cell r="N2422">
            <v>1.3591248222741794</v>
          </cell>
          <cell r="O2422">
            <v>16.20309161758664</v>
          </cell>
          <cell r="Q2422">
            <v>17399.960719667735</v>
          </cell>
        </row>
        <row r="2423">
          <cell r="D2423">
            <v>41503</v>
          </cell>
          <cell r="E2423" t="str">
            <v/>
          </cell>
          <cell r="F2423">
            <v>27847.552576000729</v>
          </cell>
          <cell r="G2423">
            <v>482502.18030999921</v>
          </cell>
          <cell r="H2423">
            <v>1.6311807625303552</v>
          </cell>
          <cell r="I2423">
            <v>2.7453148253578918</v>
          </cell>
          <cell r="J2423">
            <v>32765894.022659995</v>
          </cell>
          <cell r="K2423">
            <v>1.6320759386395352</v>
          </cell>
          <cell r="L2423">
            <v>6.4086537169870113</v>
          </cell>
          <cell r="M2423">
            <v>39727298.70009198</v>
          </cell>
          <cell r="N2423">
            <v>1.3600926710408183</v>
          </cell>
          <cell r="O2423">
            <v>16.152415781908402</v>
          </cell>
          <cell r="Q2423">
            <v>17399.960719667735</v>
          </cell>
        </row>
        <row r="2424">
          <cell r="D2424">
            <v>41504</v>
          </cell>
          <cell r="E2424" t="str">
            <v/>
          </cell>
          <cell r="F2424">
            <v>43503.629749999614</v>
          </cell>
          <cell r="G2424">
            <v>526005.81005999888</v>
          </cell>
          <cell r="H2424">
            <v>1.6794604007526348</v>
          </cell>
          <cell r="I2424">
            <v>2.2127088059909372</v>
          </cell>
          <cell r="J2424">
            <v>32809397.652409993</v>
          </cell>
          <cell r="K2424">
            <v>1.6328276987750874</v>
          </cell>
          <cell r="L2424">
            <v>6.3920762095013632</v>
          </cell>
          <cell r="M2424">
            <v>39765698.564887978</v>
          </cell>
          <cell r="N2424">
            <v>1.3614364819142821</v>
          </cell>
          <cell r="O2424">
            <v>16.082285910808114</v>
          </cell>
          <cell r="Q2424">
            <v>17399.960719667735</v>
          </cell>
        </row>
        <row r="2425">
          <cell r="D2425">
            <v>41505</v>
          </cell>
          <cell r="E2425" t="str">
            <v/>
          </cell>
          <cell r="F2425">
            <v>24243.888022000727</v>
          </cell>
          <cell r="G2425">
            <v>550249.69808199955</v>
          </cell>
          <cell r="H2425">
            <v>1.6644009082522473</v>
          </cell>
          <cell r="I2425">
            <v>2.3669902905704809</v>
          </cell>
          <cell r="J2425">
            <v>32833641.540431995</v>
          </cell>
          <cell r="K2425">
            <v>1.6326204863833456</v>
          </cell>
          <cell r="L2425">
            <v>6.396641478134546</v>
          </cell>
          <cell r="M2425">
            <v>39779871.641533971</v>
          </cell>
          <cell r="N2425">
            <v>1.3619508932931563</v>
          </cell>
          <cell r="O2425">
            <v>16.055511133253077</v>
          </cell>
          <cell r="Q2425">
            <v>17399.960719667735</v>
          </cell>
        </row>
        <row r="2426">
          <cell r="D2426">
            <v>41506</v>
          </cell>
          <cell r="E2426" t="str">
            <v/>
          </cell>
          <cell r="F2426">
            <v>33407.803464000266</v>
          </cell>
          <cell r="G2426">
            <v>583657.50154599978</v>
          </cell>
          <cell r="H2426">
            <v>1.6771805147993037</v>
          </cell>
          <cell r="I2426">
            <v>2.2354185341186605</v>
          </cell>
          <cell r="J2426">
            <v>32867049.343895994</v>
          </cell>
          <cell r="K2426">
            <v>1.6328689050095715</v>
          </cell>
          <cell r="L2426">
            <v>6.3911687318067179</v>
          </cell>
          <cell r="M2426">
            <v>39813241.596987985</v>
          </cell>
          <cell r="N2426">
            <v>1.3631225879165969</v>
          </cell>
          <cell r="O2426">
            <v>15.994671568934415</v>
          </cell>
          <cell r="Q2426">
            <v>17399.960719667735</v>
          </cell>
        </row>
        <row r="2427">
          <cell r="D2427">
            <v>41507</v>
          </cell>
          <cell r="E2427" t="str">
            <v/>
          </cell>
          <cell r="F2427">
            <v>14662.23842599928</v>
          </cell>
          <cell r="G2427">
            <v>598319.73997199908</v>
          </cell>
          <cell r="H2427">
            <v>1.6374414085278972</v>
          </cell>
          <cell r="I2427">
            <v>2.6697825414166765</v>
          </cell>
          <cell r="J2427">
            <v>32881711.582321994</v>
          </cell>
          <cell r="K2427">
            <v>1.6321863998788606</v>
          </cell>
          <cell r="L2427">
            <v>6.4062152992975907</v>
          </cell>
          <cell r="M2427">
            <v>39821260.976091973</v>
          </cell>
          <cell r="N2427">
            <v>1.3634263631390831</v>
          </cell>
          <cell r="O2427">
            <v>15.978931382059036</v>
          </cell>
          <cell r="Q2427">
            <v>17399.960719667735</v>
          </cell>
        </row>
        <row r="2428">
          <cell r="D2428">
            <v>41508</v>
          </cell>
          <cell r="E2428" t="str">
            <v/>
          </cell>
          <cell r="F2428">
            <v>18428.961204000156</v>
          </cell>
          <cell r="G2428">
            <v>616748.70117599925</v>
          </cell>
          <cell r="H2428">
            <v>1.6111548941572362</v>
          </cell>
          <cell r="I2428">
            <v>3.0011131003154556</v>
          </cell>
          <cell r="J2428">
            <v>32900140.543525994</v>
          </cell>
          <cell r="K2428">
            <v>1.6316918843859813</v>
          </cell>
          <cell r="L2428">
            <v>6.4171385675252939</v>
          </cell>
          <cell r="M2428">
            <v>39827227.905683979</v>
          </cell>
          <cell r="N2428">
            <v>1.3636598767640182</v>
          </cell>
          <cell r="O2428">
            <v>15.966841090130545</v>
          </cell>
          <cell r="Q2428">
            <v>17399.960719667735</v>
          </cell>
        </row>
        <row r="2429">
          <cell r="D2429">
            <v>41509</v>
          </cell>
          <cell r="E2429" t="str">
            <v/>
          </cell>
          <cell r="F2429">
            <v>28583.393242000126</v>
          </cell>
          <cell r="G2429">
            <v>645332.09441799938</v>
          </cell>
          <cell r="H2429">
            <v>1.6125276143235145</v>
          </cell>
          <cell r="I2429">
            <v>2.9828647871714464</v>
          </cell>
          <cell r="J2429">
            <v>32928723.936767995</v>
          </cell>
          <cell r="K2429">
            <v>1.6317013993897389</v>
          </cell>
          <cell r="L2429">
            <v>6.4169282244593839</v>
          </cell>
          <cell r="M2429">
            <v>39838024.641951978</v>
          </cell>
          <cell r="N2429">
            <v>1.3640587735583201</v>
          </cell>
          <cell r="O2429">
            <v>15.946206630494441</v>
          </cell>
          <cell r="Q2429">
            <v>17399.960719667735</v>
          </cell>
        </row>
        <row r="2430">
          <cell r="D2430">
            <v>41510</v>
          </cell>
          <cell r="E2430" t="str">
            <v/>
          </cell>
          <cell r="F2430">
            <v>37813.062302000042</v>
          </cell>
          <cell r="G2430">
            <v>683145.15671999939</v>
          </cell>
          <cell r="H2430">
            <v>1.6358876889776985</v>
          </cell>
          <cell r="I2430">
            <v>2.6883369332408424</v>
          </cell>
          <cell r="J2430">
            <v>32966536.999069996</v>
          </cell>
          <cell r="K2430">
            <v>1.6321678574060117</v>
          </cell>
          <cell r="L2430">
            <v>6.4066245600946097</v>
          </cell>
          <cell r="M2430">
            <v>39861103.880075984</v>
          </cell>
          <cell r="N2430">
            <v>1.3648782508017083</v>
          </cell>
          <cell r="O2430">
            <v>15.903889719223718</v>
          </cell>
          <cell r="Q2430">
            <v>17399.960719667735</v>
          </cell>
        </row>
        <row r="2431">
          <cell r="D2431">
            <v>41511</v>
          </cell>
          <cell r="E2431" t="str">
            <v/>
          </cell>
          <cell r="F2431">
            <v>28875.225667999242</v>
          </cell>
          <cell r="G2431">
            <v>712020.38238799863</v>
          </cell>
          <cell r="H2431">
            <v>1.6368321603925906</v>
          </cell>
          <cell r="I2431">
            <v>2.6770432484025553</v>
          </cell>
          <cell r="J2431">
            <v>32995412.224737994</v>
          </cell>
          <cell r="K2431">
            <v>1.6321913824863539</v>
          </cell>
          <cell r="L2431">
            <v>6.4061053297704724</v>
          </cell>
          <cell r="M2431">
            <v>39875315.291707985</v>
          </cell>
          <cell r="N2431">
            <v>1.3653941146992405</v>
          </cell>
          <cell r="O2431">
            <v>15.877301844349656</v>
          </cell>
          <cell r="Q2431">
            <v>17399.960719667735</v>
          </cell>
        </row>
        <row r="2432">
          <cell r="D2432">
            <v>41512</v>
          </cell>
          <cell r="E2432" t="str">
            <v/>
          </cell>
          <cell r="F2432">
            <v>11200.808696001441</v>
          </cell>
          <cell r="G2432">
            <v>723221.19108400005</v>
          </cell>
          <cell r="H2432">
            <v>1.598635773104671</v>
          </cell>
          <cell r="I2432">
            <v>3.1726029320150007</v>
          </cell>
          <cell r="J2432">
            <v>33006613.033433996</v>
          </cell>
          <cell r="K2432">
            <v>1.6313413146863258</v>
          </cell>
          <cell r="L2432">
            <v>6.424893016341537</v>
          </cell>
          <cell r="M2432">
            <v>39870930.897619985</v>
          </cell>
          <cell r="N2432">
            <v>1.3652732371427334</v>
          </cell>
          <cell r="O2432">
            <v>15.883528415751435</v>
          </cell>
          <cell r="Q2432">
            <v>17399.960719667735</v>
          </cell>
        </row>
        <row r="2433">
          <cell r="D2433">
            <v>41513</v>
          </cell>
          <cell r="E2433" t="str">
            <v/>
          </cell>
          <cell r="F2433">
            <v>16499.60221399974</v>
          </cell>
          <cell r="G2433">
            <v>739720.79329799977</v>
          </cell>
          <cell r="H2433">
            <v>1.5745476015630691</v>
          </cell>
          <cell r="I2433">
            <v>3.5296039385031119</v>
          </cell>
          <cell r="J2433">
            <v>33023112.635647997</v>
          </cell>
          <cell r="K2433">
            <v>1.630754373874197</v>
          </cell>
          <cell r="L2433">
            <v>6.4378959316754525</v>
          </cell>
          <cell r="M2433">
            <v>39885342.906593978</v>
          </cell>
          <cell r="N2433">
            <v>1.3657960006748737</v>
          </cell>
          <cell r="O2433">
            <v>15.856615601048428</v>
          </cell>
          <cell r="Q2433">
            <v>17399.960719667735</v>
          </cell>
        </row>
        <row r="2434">
          <cell r="D2434">
            <v>41514</v>
          </cell>
          <cell r="E2434" t="str">
            <v/>
          </cell>
          <cell r="F2434">
            <v>20025.761443999047</v>
          </cell>
          <cell r="G2434">
            <v>759746.55474199879</v>
          </cell>
          <cell r="H2434">
            <v>1.5594176310886583</v>
          </cell>
          <cell r="I2434">
            <v>3.7733241834588482</v>
          </cell>
          <cell r="J2434">
            <v>33043138.397091996</v>
          </cell>
          <cell r="K2434">
            <v>1.6303424209054029</v>
          </cell>
          <cell r="L2434">
            <v>6.4470372241638874</v>
          </cell>
          <cell r="M2434">
            <v>39902752.713143989</v>
          </cell>
          <cell r="N2434">
            <v>1.3664214425564496</v>
          </cell>
          <cell r="O2434">
            <v>15.824469539479969</v>
          </cell>
          <cell r="Q2434">
            <v>17399.960719667735</v>
          </cell>
        </row>
        <row r="2435">
          <cell r="D2435">
            <v>41515</v>
          </cell>
          <cell r="E2435" t="str">
            <v/>
          </cell>
          <cell r="F2435">
            <v>22219.007359999385</v>
          </cell>
          <cell r="G2435">
            <v>781965.56210199813</v>
          </cell>
          <cell r="H2435">
            <v>1.5496776206613196</v>
          </cell>
          <cell r="I2435">
            <v>3.9387008768302478</v>
          </cell>
          <cell r="J2435">
            <v>33065357.404451996</v>
          </cell>
          <cell r="K2435">
            <v>1.6300392961919963</v>
          </cell>
          <cell r="L2435">
            <v>6.4537715178502371</v>
          </cell>
          <cell r="M2435">
            <v>39920344.713145986</v>
          </cell>
          <cell r="N2435">
            <v>1.3670531503683814</v>
          </cell>
          <cell r="O2435">
            <v>15.792059767864286</v>
          </cell>
          <cell r="Q2435">
            <v>17399.960719667735</v>
          </cell>
        </row>
        <row r="2436">
          <cell r="D2436">
            <v>41516</v>
          </cell>
          <cell r="E2436" t="str">
            <v/>
          </cell>
          <cell r="F2436">
            <v>14924.627108001245</v>
          </cell>
          <cell r="G2436">
            <v>796890.1892099994</v>
          </cell>
          <cell r="H2436">
            <v>1.5266130041877031</v>
          </cell>
          <cell r="I2436">
            <v>4.3585118543585484</v>
          </cell>
          <cell r="J2436">
            <v>33080282.031559996</v>
          </cell>
          <cell r="K2436">
            <v>1.6293774045698981</v>
          </cell>
          <cell r="L2436">
            <v>6.4684996214465666</v>
          </cell>
          <cell r="M2436">
            <v>39925902.502021976</v>
          </cell>
          <cell r="N2436">
            <v>1.3672727706056547</v>
          </cell>
          <cell r="O2436">
            <v>15.780805872811165</v>
          </cell>
          <cell r="Q2436">
            <v>17399.960719667735</v>
          </cell>
        </row>
        <row r="2437">
          <cell r="D2437">
            <v>41517</v>
          </cell>
          <cell r="E2437" t="str">
            <v>*</v>
          </cell>
          <cell r="F2437">
            <v>35898.999655999061</v>
          </cell>
          <cell r="G2437">
            <v>832789.18886599841</v>
          </cell>
          <cell r="H2437">
            <v>1.5439211510637907</v>
          </cell>
          <cell r="I2437">
            <v>4.0396902470650424</v>
          </cell>
          <cell r="J2437">
            <v>33116181.031215996</v>
          </cell>
          <cell r="K2437">
            <v>1.6297488597271959</v>
          </cell>
          <cell r="L2437">
            <v>6.460230227474506</v>
          </cell>
          <cell r="M2437">
            <v>39955138.529251978</v>
          </cell>
          <cell r="N2437">
            <v>1.3683032849749752</v>
          </cell>
          <cell r="O2437">
            <v>15.728094146579375</v>
          </cell>
          <cell r="Q2437">
            <v>17399.960719667735</v>
          </cell>
        </row>
        <row r="2438">
          <cell r="D2438">
            <v>41518</v>
          </cell>
          <cell r="E2438" t="str">
            <v/>
          </cell>
          <cell r="F2438">
            <v>32752.192674001166</v>
          </cell>
          <cell r="G2438">
            <v>32752.192674001166</v>
          </cell>
          <cell r="H2438">
            <v>1.3668808431348241</v>
          </cell>
          <cell r="I2438">
            <v>16.69298240270588</v>
          </cell>
          <cell r="J2438">
            <v>33148933.223889995</v>
          </cell>
          <cell r="K2438">
            <v>1.6294392489369378</v>
          </cell>
          <cell r="L2438">
            <v>5.9461839677020905</v>
          </cell>
          <cell r="M2438">
            <v>39975437.59431798</v>
          </cell>
          <cell r="N2438">
            <v>1.3690399374484463</v>
          </cell>
          <cell r="O2438">
            <v>15.541830125613131</v>
          </cell>
          <cell r="Q2438">
            <v>23961.263952523335</v>
          </cell>
        </row>
        <row r="2439">
          <cell r="D2439">
            <v>41519</v>
          </cell>
          <cell r="E2439" t="str">
            <v/>
          </cell>
          <cell r="F2439">
            <v>9774.8351459992373</v>
          </cell>
          <cell r="G2439">
            <v>42527.027820000403</v>
          </cell>
          <cell r="H2439">
            <v>0.88741203102355393</v>
          </cell>
          <cell r="I2439">
            <v>59.389582559374631</v>
          </cell>
          <cell r="J2439">
            <v>33158708.059035994</v>
          </cell>
          <cell r="K2439">
            <v>1.628002240955241</v>
          </cell>
          <cell r="L2439">
            <v>5.9771880876417267</v>
          </cell>
          <cell r="M2439">
            <v>39959200.758623987</v>
          </cell>
          <cell r="N2439">
            <v>1.3685253506295794</v>
          </cell>
          <cell r="O2439">
            <v>15.567922012643765</v>
          </cell>
          <cell r="Q2439">
            <v>23961.263952523335</v>
          </cell>
        </row>
        <row r="2440">
          <cell r="D2440">
            <v>41520</v>
          </cell>
          <cell r="E2440" t="str">
            <v/>
          </cell>
          <cell r="F2440">
            <v>18048.070488000118</v>
          </cell>
          <cell r="G2440">
            <v>60575.098308000524</v>
          </cell>
          <cell r="H2440">
            <v>0.84268089847045857</v>
          </cell>
          <cell r="I2440">
            <v>64.86683515489122</v>
          </cell>
          <cell r="J2440">
            <v>33176756.129523993</v>
          </cell>
          <cell r="K2440">
            <v>1.6269743261084761</v>
          </cell>
          <cell r="L2440">
            <v>5.9994603022526238</v>
          </cell>
          <cell r="M2440">
            <v>39965802.611769982</v>
          </cell>
          <cell r="N2440">
            <v>1.3687929372505594</v>
          </cell>
          <cell r="O2440">
            <v>15.554349329261507</v>
          </cell>
          <cell r="Q2440">
            <v>23961.263952523335</v>
          </cell>
        </row>
        <row r="2441">
          <cell r="D2441">
            <v>41521</v>
          </cell>
          <cell r="E2441" t="str">
            <v/>
          </cell>
          <cell r="F2441">
            <v>14884.390070000645</v>
          </cell>
          <cell r="G2441">
            <v>75459.488378001173</v>
          </cell>
          <cell r="H2441">
            <v>0.78730705241088306</v>
          </cell>
          <cell r="I2441">
            <v>71.605588794666659</v>
          </cell>
          <cell r="J2441">
            <v>33191640.519593991</v>
          </cell>
          <cell r="K2441">
            <v>1.6257938606476428</v>
          </cell>
          <cell r="L2441">
            <v>6.0251354541792974</v>
          </cell>
          <cell r="M2441">
            <v>39971119.667773977</v>
          </cell>
          <cell r="N2441">
            <v>1.3690165356078539</v>
          </cell>
          <cell r="O2441">
            <v>15.543015865724442</v>
          </cell>
          <cell r="Q2441">
            <v>23961.263952523335</v>
          </cell>
        </row>
        <row r="2442">
          <cell r="D2442">
            <v>41522</v>
          </cell>
          <cell r="E2442" t="str">
            <v/>
          </cell>
          <cell r="F2442">
            <v>26419.543095998673</v>
          </cell>
          <cell r="G2442">
            <v>101879.03147399984</v>
          </cell>
          <cell r="H2442">
            <v>0.8503644188041346</v>
          </cell>
          <cell r="I2442">
            <v>63.924096163123842</v>
          </cell>
          <cell r="J2442">
            <v>33218060.06268999</v>
          </cell>
          <cell r="K2442">
            <v>1.6251805157174684</v>
          </cell>
          <cell r="L2442">
            <v>6.0385170181021186</v>
          </cell>
          <cell r="M2442">
            <v>39989564.187313981</v>
          </cell>
          <cell r="N2442">
            <v>1.3696897786424693</v>
          </cell>
          <cell r="O2442">
            <v>15.508935461011053</v>
          </cell>
          <cell r="Q2442">
            <v>23961.263952523335</v>
          </cell>
        </row>
        <row r="2443">
          <cell r="D2443">
            <v>41523</v>
          </cell>
          <cell r="E2443" t="str">
            <v/>
          </cell>
          <cell r="F2443">
            <v>24741.622456000379</v>
          </cell>
          <cell r="G2443">
            <v>126620.65393000022</v>
          </cell>
          <cell r="H2443">
            <v>0.8807315992796082</v>
          </cell>
          <cell r="I2443">
            <v>60.204288622455863</v>
          </cell>
          <cell r="J2443">
            <v>33242801.685145989</v>
          </cell>
          <cell r="K2443">
            <v>1.6244866116623056</v>
          </cell>
          <cell r="L2443">
            <v>6.0536903048674873</v>
          </cell>
          <cell r="M2443">
            <v>40011405.854823984</v>
          </cell>
          <cell r="N2443">
            <v>1.3704794223469638</v>
          </cell>
          <cell r="O2443">
            <v>15.469046915723217</v>
          </cell>
          <cell r="Q2443">
            <v>23961.263952523335</v>
          </cell>
        </row>
        <row r="2444">
          <cell r="D2444">
            <v>41524</v>
          </cell>
          <cell r="E2444" t="str">
            <v/>
          </cell>
          <cell r="F2444">
            <v>28904.038012001143</v>
          </cell>
          <cell r="G2444">
            <v>155524.69194200137</v>
          </cell>
          <cell r="H2444">
            <v>0.92723877916431419</v>
          </cell>
          <cell r="I2444">
            <v>54.586515194419746</v>
          </cell>
          <cell r="J2444">
            <v>33271705.723157991</v>
          </cell>
          <cell r="K2444">
            <v>1.6239974989193626</v>
          </cell>
          <cell r="L2444">
            <v>6.0644073275543109</v>
          </cell>
          <cell r="M2444">
            <v>40044847.166601978</v>
          </cell>
          <cell r="N2444">
            <v>1.3716664395200202</v>
          </cell>
          <cell r="O2444">
            <v>15.409255932795574</v>
          </cell>
          <cell r="Q2444">
            <v>23961.263952523335</v>
          </cell>
        </row>
        <row r="2445">
          <cell r="D2445">
            <v>41525</v>
          </cell>
          <cell r="E2445" t="str">
            <v/>
          </cell>
          <cell r="F2445">
            <v>40159.08088199894</v>
          </cell>
          <cell r="G2445">
            <v>195683.77282400031</v>
          </cell>
          <cell r="H2445">
            <v>1.0208339447979804</v>
          </cell>
          <cell r="I2445">
            <v>43.92804702180316</v>
          </cell>
          <cell r="J2445">
            <v>33311864.804039989</v>
          </cell>
          <cell r="K2445">
            <v>1.6240582476883199</v>
          </cell>
          <cell r="L2445">
            <v>6.0630752699405432</v>
          </cell>
          <cell r="M2445">
            <v>40080168.381319977</v>
          </cell>
          <cell r="N2445">
            <v>1.3729179234097781</v>
          </cell>
          <cell r="O2445">
            <v>15.346439277100899</v>
          </cell>
          <cell r="Q2445">
            <v>23961.263952523335</v>
          </cell>
        </row>
        <row r="2446">
          <cell r="D2446">
            <v>41526</v>
          </cell>
          <cell r="E2446" t="str">
            <v/>
          </cell>
          <cell r="F2446">
            <v>34179.817446000066</v>
          </cell>
          <cell r="G2446">
            <v>229863.59027000036</v>
          </cell>
          <cell r="H2446">
            <v>1.0659036589010698</v>
          </cell>
          <cell r="I2446">
            <v>39.234847677375726</v>
          </cell>
          <cell r="J2446">
            <v>33346044.62148599</v>
          </cell>
          <cell r="K2446">
            <v>1.6238276869191199</v>
          </cell>
          <cell r="L2446">
            <v>6.0681323281898125</v>
          </cell>
          <cell r="M2446">
            <v>40104937.821517974</v>
          </cell>
          <cell r="N2446">
            <v>1.3738080286191237</v>
          </cell>
          <cell r="O2446">
            <v>15.301899650607186</v>
          </cell>
          <cell r="Q2446">
            <v>23961.263952523335</v>
          </cell>
        </row>
        <row r="2447">
          <cell r="D2447">
            <v>41527</v>
          </cell>
          <cell r="E2447" t="str">
            <v/>
          </cell>
          <cell r="F2447">
            <v>27591.099894000032</v>
          </cell>
          <cell r="G2447">
            <v>257454.69016400041</v>
          </cell>
          <cell r="H2447">
            <v>1.0744620595729808</v>
          </cell>
          <cell r="I2447">
            <v>38.380906289388442</v>
          </cell>
          <cell r="J2447">
            <v>33373635.721379988</v>
          </cell>
          <cell r="K2447">
            <v>1.6232771915963586</v>
          </cell>
          <cell r="L2447">
            <v>6.0802229976144488</v>
          </cell>
          <cell r="M2447">
            <v>40126787.284371987</v>
          </cell>
          <cell r="N2447">
            <v>1.3745981599661969</v>
          </cell>
          <cell r="O2447">
            <v>15.262458550381208</v>
          </cell>
          <cell r="Q2447">
            <v>23961.263952523335</v>
          </cell>
        </row>
        <row r="2448">
          <cell r="D2448">
            <v>41528</v>
          </cell>
          <cell r="E2448" t="str">
            <v/>
          </cell>
          <cell r="F2448">
            <v>38527.274514000303</v>
          </cell>
          <cell r="G2448">
            <v>295981.96467800072</v>
          </cell>
          <cell r="H2448">
            <v>1.1229562592222981</v>
          </cell>
          <cell r="I2448">
            <v>33.778143713826537</v>
          </cell>
          <cell r="J2448">
            <v>33412162.995893989</v>
          </cell>
          <cell r="K2448">
            <v>1.6232592888641746</v>
          </cell>
          <cell r="L2448">
            <v>6.0806165848478084</v>
          </cell>
          <cell r="M2448">
            <v>40161888.070515983</v>
          </cell>
          <cell r="N2448">
            <v>1.3758422952462004</v>
          </cell>
          <cell r="O2448">
            <v>15.200537460402064</v>
          </cell>
          <cell r="Q2448">
            <v>23961.263952523335</v>
          </cell>
        </row>
        <row r="2449">
          <cell r="D2449">
            <v>41529</v>
          </cell>
          <cell r="E2449" t="str">
            <v/>
          </cell>
          <cell r="F2449">
            <v>23209.660777999856</v>
          </cell>
          <cell r="G2449">
            <v>319191.62545600056</v>
          </cell>
          <cell r="H2449">
            <v>1.1100959521182621</v>
          </cell>
          <cell r="I2449">
            <v>34.959153201846505</v>
          </cell>
          <cell r="J2449">
            <v>33435372.65667199</v>
          </cell>
          <cell r="K2449">
            <v>1.6224981191817647</v>
          </cell>
          <cell r="L2449">
            <v>6.0973731801682867</v>
          </cell>
          <cell r="M2449">
            <v>40175373.735941984</v>
          </cell>
          <cell r="N2449">
            <v>1.3763460054466772</v>
          </cell>
          <cell r="O2449">
            <v>15.175531015104504</v>
          </cell>
          <cell r="Q2449">
            <v>23961.263952523335</v>
          </cell>
        </row>
        <row r="2450">
          <cell r="D2450">
            <v>41530</v>
          </cell>
          <cell r="E2450" t="str">
            <v/>
          </cell>
          <cell r="F2450">
            <v>30296.832326000298</v>
          </cell>
          <cell r="G2450">
            <v>349488.45778200089</v>
          </cell>
          <cell r="H2450">
            <v>1.1219661690201146</v>
          </cell>
          <cell r="I2450">
            <v>33.868041015605286</v>
          </cell>
          <cell r="J2450">
            <v>33465669.488997988</v>
          </cell>
          <cell r="K2450">
            <v>1.6220822330154123</v>
          </cell>
          <cell r="L2450">
            <v>6.1065471775034403</v>
          </cell>
          <cell r="M2450">
            <v>40188869.01176998</v>
          </cell>
          <cell r="N2450">
            <v>1.3768500754380848</v>
          </cell>
          <cell r="O2450">
            <v>15.15054323510121</v>
          </cell>
          <cell r="Q2450">
            <v>23961.263952523335</v>
          </cell>
        </row>
        <row r="2451">
          <cell r="D2451">
            <v>41531</v>
          </cell>
          <cell r="E2451" t="str">
            <v/>
          </cell>
          <cell r="F2451">
            <v>31186.264559999727</v>
          </cell>
          <cell r="G2451">
            <v>380674.72234200063</v>
          </cell>
          <cell r="H2451">
            <v>1.1347920397577242</v>
          </cell>
          <cell r="I2451">
            <v>32.71678801356159</v>
          </cell>
          <cell r="J2451">
            <v>33496855.753557988</v>
          </cell>
          <cell r="K2451">
            <v>1.6217103725537787</v>
          </cell>
          <cell r="L2451">
            <v>6.1147611437501244</v>
          </cell>
          <cell r="M2451">
            <v>40209794.216733977</v>
          </cell>
          <cell r="N2451">
            <v>1.377608729281427</v>
          </cell>
          <cell r="O2451">
            <v>15.113004010849362</v>
          </cell>
          <cell r="Q2451">
            <v>23961.263952523335</v>
          </cell>
        </row>
        <row r="2452">
          <cell r="D2452">
            <v>41532</v>
          </cell>
          <cell r="E2452" t="str">
            <v/>
          </cell>
          <cell r="F2452">
            <v>35364.216576000043</v>
          </cell>
          <cell r="G2452">
            <v>416038.93891800067</v>
          </cell>
          <cell r="H2452">
            <v>1.157531978119176</v>
          </cell>
          <cell r="I2452">
            <v>30.746654317151688</v>
          </cell>
          <cell r="J2452">
            <v>33532219.970133986</v>
          </cell>
          <cell r="K2452">
            <v>1.6215414100475178</v>
          </cell>
          <cell r="L2452">
            <v>6.1184968043215271</v>
          </cell>
          <cell r="M2452">
            <v>40237373.846823983</v>
          </cell>
          <cell r="N2452">
            <v>1.3785954201524684</v>
          </cell>
          <cell r="O2452">
            <v>15.064304686077945</v>
          </cell>
          <cell r="Q2452">
            <v>23961.263952523335</v>
          </cell>
        </row>
        <row r="2453">
          <cell r="D2453">
            <v>41533</v>
          </cell>
          <cell r="E2453" t="str">
            <v/>
          </cell>
          <cell r="F2453">
            <v>14180.59945400076</v>
          </cell>
          <cell r="G2453">
            <v>430219.53837200144</v>
          </cell>
          <cell r="H2453">
            <v>1.1221745731580435</v>
          </cell>
          <cell r="I2453">
            <v>33.849104276547415</v>
          </cell>
          <cell r="J2453">
            <v>33546400.569587987</v>
          </cell>
          <cell r="K2453">
            <v>1.6203496330068536</v>
          </cell>
          <cell r="L2453">
            <v>6.1449080635058717</v>
          </cell>
          <cell r="M2453">
            <v>40242224.969727986</v>
          </cell>
          <cell r="N2453">
            <v>1.3788034330093533</v>
          </cell>
          <cell r="O2453">
            <v>15.054055754223672</v>
          </cell>
          <cell r="Q2453">
            <v>23961.263952523335</v>
          </cell>
        </row>
        <row r="2454">
          <cell r="D2454">
            <v>41534</v>
          </cell>
          <cell r="E2454" t="str">
            <v/>
          </cell>
          <cell r="F2454">
            <v>18885.295949998792</v>
          </cell>
          <cell r="G2454">
            <v>449104.83432200021</v>
          </cell>
          <cell r="H2454">
            <v>1.102526623096769</v>
          </cell>
          <cell r="I2454">
            <v>35.667731519045844</v>
          </cell>
          <cell r="J2454">
            <v>33565285.865537986</v>
          </cell>
          <cell r="K2454">
            <v>1.6193875937733273</v>
          </cell>
          <cell r="L2454">
            <v>6.1663071696733907</v>
          </cell>
          <cell r="M2454">
            <v>40263130.977169983</v>
          </cell>
          <cell r="N2454">
            <v>1.3795615573178284</v>
          </cell>
          <cell r="O2454">
            <v>15.01675484127758</v>
          </cell>
          <cell r="Q2454">
            <v>23961.263952523335</v>
          </cell>
        </row>
        <row r="2455">
          <cell r="D2455">
            <v>41535</v>
          </cell>
          <cell r="E2455" t="str">
            <v/>
          </cell>
          <cell r="F2455">
            <v>11372.119086000308</v>
          </cell>
          <cell r="G2455">
            <v>460476.95340800053</v>
          </cell>
          <cell r="H2455">
            <v>1.0676420500103507</v>
          </cell>
          <cell r="I2455">
            <v>39.060404750813824</v>
          </cell>
          <cell r="J2455">
            <v>33576657.984623984</v>
          </cell>
          <cell r="K2455">
            <v>1.6180657148069357</v>
          </cell>
          <cell r="L2455">
            <v>6.1958260622067769</v>
          </cell>
          <cell r="M2455">
            <v>40273914.932471983</v>
          </cell>
          <cell r="N2455">
            <v>1.379972898703222</v>
          </cell>
          <cell r="O2455">
            <v>14.996550561329924</v>
          </cell>
          <cell r="Q2455">
            <v>23961.263952523335</v>
          </cell>
        </row>
        <row r="2456">
          <cell r="D2456">
            <v>41536</v>
          </cell>
          <cell r="E2456" t="str">
            <v/>
          </cell>
          <cell r="F2456">
            <v>15807.927180001054</v>
          </cell>
          <cell r="G2456">
            <v>476284.88058800157</v>
          </cell>
          <cell r="H2456">
            <v>1.0461729124045434</v>
          </cell>
          <cell r="I2456">
            <v>41.249597677334094</v>
          </cell>
          <cell r="J2456">
            <v>33592465.911803983</v>
          </cell>
          <cell r="K2456">
            <v>1.6169604009747578</v>
          </cell>
          <cell r="L2456">
            <v>6.2206120053369567</v>
          </cell>
          <cell r="M2456">
            <v>40276547.421005979</v>
          </cell>
          <cell r="N2456">
            <v>1.3801049491471464</v>
          </cell>
          <cell r="O2456">
            <v>14.990069624630287</v>
          </cell>
          <cell r="Q2456">
            <v>23961.263952523335</v>
          </cell>
        </row>
        <row r="2457">
          <cell r="D2457">
            <v>41537</v>
          </cell>
          <cell r="E2457" t="str">
            <v/>
          </cell>
          <cell r="F2457">
            <v>19721.786177998583</v>
          </cell>
          <cell r="G2457">
            <v>496006.66676600015</v>
          </cell>
          <cell r="H2457">
            <v>1.0350177431140191</v>
          </cell>
          <cell r="I2457">
            <v>42.416427740089958</v>
          </cell>
          <cell r="J2457">
            <v>33612187.697981983</v>
          </cell>
          <cell r="K2457">
            <v>1.6160458089283261</v>
          </cell>
          <cell r="L2457">
            <v>6.2411924227948834</v>
          </cell>
          <cell r="M2457">
            <v>40291889.74423597</v>
          </cell>
          <cell r="N2457">
            <v>1.3806725324603331</v>
          </cell>
          <cell r="O2457">
            <v>14.962241381936758</v>
          </cell>
          <cell r="Q2457">
            <v>23961.263952523335</v>
          </cell>
        </row>
        <row r="2458">
          <cell r="D2458">
            <v>41538</v>
          </cell>
          <cell r="E2458" t="str">
            <v/>
          </cell>
          <cell r="F2458">
            <v>32008.821586001268</v>
          </cell>
          <cell r="G2458">
            <v>528015.48835200141</v>
          </cell>
          <cell r="H2458">
            <v>1.0493434208332231</v>
          </cell>
          <cell r="I2458">
            <v>40.921580505267862</v>
          </cell>
          <cell r="J2458">
            <v>33644196.519567981</v>
          </cell>
          <cell r="K2458">
            <v>1.6157233923249739</v>
          </cell>
          <cell r="L2458">
            <v>6.2484629623422165</v>
          </cell>
          <cell r="M2458">
            <v>40318975.455237977</v>
          </cell>
          <cell r="N2458">
            <v>1.3816425702570094</v>
          </cell>
          <cell r="O2458">
            <v>14.914787305833288</v>
          </cell>
          <cell r="Q2458">
            <v>23961.263952523335</v>
          </cell>
        </row>
        <row r="2459">
          <cell r="D2459">
            <v>41539</v>
          </cell>
          <cell r="E2459" t="str">
            <v/>
          </cell>
          <cell r="F2459">
            <v>25199.523349998315</v>
          </cell>
          <cell r="G2459">
            <v>553215.0117019997</v>
          </cell>
          <cell r="H2459">
            <v>1.0494495175784464</v>
          </cell>
          <cell r="I2459">
            <v>40.910631832456069</v>
          </cell>
          <cell r="J2459">
            <v>33669396.042917982</v>
          </cell>
          <cell r="K2459">
            <v>1.6150750841210701</v>
          </cell>
          <cell r="L2459">
            <v>6.2631067927749307</v>
          </cell>
          <cell r="M2459">
            <v>40338072.254227974</v>
          </cell>
          <cell r="N2459">
            <v>1.3823388961518892</v>
          </cell>
          <cell r="O2459">
            <v>14.880805692673981</v>
          </cell>
          <cell r="Q2459">
            <v>23961.263952523335</v>
          </cell>
        </row>
        <row r="2460">
          <cell r="D2460">
            <v>41540</v>
          </cell>
          <cell r="E2460" t="str">
            <v/>
          </cell>
          <cell r="F2460">
            <v>5171.8350640001227</v>
          </cell>
          <cell r="G2460">
            <v>558386.8467659998</v>
          </cell>
          <cell r="H2460">
            <v>1.013205690564976</v>
          </cell>
          <cell r="I2460">
            <v>44.753603730736828</v>
          </cell>
          <cell r="J2460">
            <v>33674567.877981983</v>
          </cell>
          <cell r="K2460">
            <v>1.6134686665371569</v>
          </cell>
          <cell r="L2460">
            <v>6.2995329113068266</v>
          </cell>
          <cell r="M2460">
            <v>40311158.317849979</v>
          </cell>
          <cell r="N2460">
            <v>1.3814584819899207</v>
          </cell>
          <cell r="O2460">
            <v>14.923782574392309</v>
          </cell>
          <cell r="Q2460">
            <v>23961.263952523335</v>
          </cell>
        </row>
        <row r="2461">
          <cell r="D2461">
            <v>41541</v>
          </cell>
          <cell r="E2461" t="str">
            <v/>
          </cell>
          <cell r="F2461">
            <v>9323.5853600002647</v>
          </cell>
          <cell r="G2461">
            <v>567710.43212600006</v>
          </cell>
          <cell r="H2461">
            <v>0.98720173466025718</v>
          </cell>
          <cell r="I2461">
            <v>47.630676446787589</v>
          </cell>
          <cell r="J2461">
            <v>33683891.463341981</v>
          </cell>
          <cell r="K2461">
            <v>1.6120646303300663</v>
          </cell>
          <cell r="L2461">
            <v>6.3315348146373296</v>
          </cell>
          <cell r="M2461">
            <v>40310232.804665975</v>
          </cell>
          <cell r="N2461">
            <v>1.3814686615308451</v>
          </cell>
          <cell r="O2461">
            <v>14.923285036523415</v>
          </cell>
          <cell r="Q2461">
            <v>23961.263952523335</v>
          </cell>
        </row>
        <row r="2462">
          <cell r="D2462">
            <v>41542</v>
          </cell>
          <cell r="E2462" t="str">
            <v/>
          </cell>
          <cell r="F2462">
            <v>15400.235646000106</v>
          </cell>
          <cell r="G2462">
            <v>583110.66777200019</v>
          </cell>
          <cell r="H2462">
            <v>0.97342221833935139</v>
          </cell>
          <cell r="I2462">
            <v>49.192244779904591</v>
          </cell>
          <cell r="J2462">
            <v>33699291.698987983</v>
          </cell>
          <cell r="K2462">
            <v>1.610954297592593</v>
          </cell>
          <cell r="L2462">
            <v>6.3569517442479739</v>
          </cell>
          <cell r="M2462">
            <v>40312161.866355985</v>
          </cell>
          <cell r="N2462">
            <v>1.3815766735562678</v>
          </cell>
          <cell r="O2462">
            <v>14.918006720949373</v>
          </cell>
          <cell r="Q2462">
            <v>23961.263952523335</v>
          </cell>
        </row>
        <row r="2463">
          <cell r="D2463">
            <v>41543</v>
          </cell>
          <cell r="E2463" t="str">
            <v/>
          </cell>
          <cell r="F2463">
            <v>16006.119824001311</v>
          </cell>
          <cell r="G2463">
            <v>599116.78759600152</v>
          </cell>
          <cell r="H2463">
            <v>0.96167520272445162</v>
          </cell>
          <cell r="I2463">
            <v>50.542119394160089</v>
          </cell>
          <cell r="J2463">
            <v>33715297.818811983</v>
          </cell>
          <cell r="K2463">
            <v>1.6098754360126621</v>
          </cell>
          <cell r="L2463">
            <v>6.3817411067943368</v>
          </cell>
          <cell r="M2463">
            <v>40310247.054925986</v>
          </cell>
          <cell r="N2463">
            <v>1.3815529510843008</v>
          </cell>
          <cell r="O2463">
            <v>14.919165844958226</v>
          </cell>
          <cell r="Q2463">
            <v>23961.263952523335</v>
          </cell>
        </row>
        <row r="2464">
          <cell r="D2464">
            <v>41544</v>
          </cell>
          <cell r="E2464" t="str">
            <v/>
          </cell>
          <cell r="F2464">
            <v>28114.050905998658</v>
          </cell>
          <cell r="G2464">
            <v>627230.8385020002</v>
          </cell>
          <cell r="H2464">
            <v>0.96951362175215972</v>
          </cell>
          <cell r="I2464">
            <v>49.639546590133918</v>
          </cell>
          <cell r="J2464">
            <v>33743411.869717978</v>
          </cell>
          <cell r="K2464">
            <v>1.6093765225339163</v>
          </cell>
          <cell r="L2464">
            <v>6.3932358383354204</v>
          </cell>
          <cell r="M2464">
            <v>40298537.90262197</v>
          </cell>
          <cell r="N2464">
            <v>1.3811935355823381</v>
          </cell>
          <cell r="O2464">
            <v>14.936737349687224</v>
          </cell>
          <cell r="Q2464">
            <v>23961.263952523335</v>
          </cell>
        </row>
        <row r="2465">
          <cell r="D2465">
            <v>41545</v>
          </cell>
          <cell r="E2465" t="str">
            <v/>
          </cell>
          <cell r="F2465">
            <v>38777.706295999771</v>
          </cell>
          <cell r="G2465">
            <v>666008.54479800002</v>
          </cell>
          <cell r="H2465">
            <v>0.99268634176397608</v>
          </cell>
          <cell r="I2465">
            <v>47.016052907750058</v>
          </cell>
          <cell r="J2465">
            <v>33782189.576013975</v>
          </cell>
          <cell r="K2465">
            <v>1.609386765661545</v>
          </cell>
          <cell r="L2465">
            <v>6.3929996438690351</v>
          </cell>
          <cell r="M2465">
            <v>40300251.385907963</v>
          </cell>
          <cell r="N2465">
            <v>1.3812941601252371</v>
          </cell>
          <cell r="O2465">
            <v>14.93181605226267</v>
          </cell>
          <cell r="Q2465">
            <v>23961.263952523335</v>
          </cell>
        </row>
        <row r="2466">
          <cell r="D2466">
            <v>41546</v>
          </cell>
          <cell r="E2466" t="str">
            <v/>
          </cell>
          <cell r="F2466">
            <v>47021.026968001373</v>
          </cell>
          <cell r="G2466">
            <v>713029.57176600141</v>
          </cell>
          <cell r="H2466">
            <v>1.0261239415974746</v>
          </cell>
          <cell r="I2466">
            <v>43.360670187602857</v>
          </cell>
          <cell r="J2466">
            <v>33829210.602981977</v>
          </cell>
          <cell r="K2466">
            <v>1.6097892502444064</v>
          </cell>
          <cell r="L2466">
            <v>6.3837253824275297</v>
          </cell>
          <cell r="M2466">
            <v>40313713.524489969</v>
          </cell>
          <cell r="N2466">
            <v>1.3817974890350775</v>
          </cell>
          <cell r="O2466">
            <v>14.907221106530544</v>
          </cell>
          <cell r="Q2466">
            <v>23961.263952523335</v>
          </cell>
        </row>
        <row r="2467">
          <cell r="D2467">
            <v>41547</v>
          </cell>
          <cell r="E2467" t="str">
            <v>*</v>
          </cell>
          <cell r="F2467">
            <v>29646.30060599848</v>
          </cell>
          <cell r="G2467">
            <v>742675.8723719999</v>
          </cell>
          <cell r="H2467">
            <v>1.0331617923599965</v>
          </cell>
          <cell r="I2467">
            <v>42.612460275172218</v>
          </cell>
          <cell r="J2467">
            <v>33858856.903587975</v>
          </cell>
          <cell r="K2467">
            <v>1.6093649698361954</v>
          </cell>
          <cell r="L2467">
            <v>6.3935022398936114</v>
          </cell>
          <cell r="M2467">
            <v>40308140.942821965</v>
          </cell>
          <cell r="N2467">
            <v>1.381648392425773</v>
          </cell>
          <cell r="O2467">
            <v>14.914502890661918</v>
          </cell>
          <cell r="Q2467">
            <v>23961.263952523335</v>
          </cell>
        </row>
        <row r="2468">
          <cell r="D2468">
            <v>41548</v>
          </cell>
          <cell r="E2468" t="str">
            <v/>
          </cell>
          <cell r="F2468">
            <v>52752.924498001717</v>
          </cell>
          <cell r="G2468">
            <v>52752.924498001717</v>
          </cell>
          <cell r="H2468">
            <v>1.0651147622159671</v>
          </cell>
          <cell r="I2468">
            <v>30.872808239110828</v>
          </cell>
          <cell r="J2468">
            <v>33911609.828085974</v>
          </cell>
          <cell r="K2468">
            <v>1.6080867374889178</v>
          </cell>
          <cell r="L2468">
            <v>4.7861190197107657</v>
          </cell>
          <cell r="M2468">
            <v>40351975.151179962</v>
          </cell>
          <cell r="N2468">
            <v>1.3832262237103641</v>
          </cell>
          <cell r="O2468">
            <v>14.225082225870356</v>
          </cell>
          <cell r="Q2468">
            <v>49527.92541176451</v>
          </cell>
        </row>
        <row r="2469">
          <cell r="D2469">
            <v>41549</v>
          </cell>
          <cell r="E2469" t="str">
            <v/>
          </cell>
          <cell r="F2469">
            <v>50114.480399998458</v>
          </cell>
          <cell r="G2469">
            <v>102867.40489800018</v>
          </cell>
          <cell r="H2469">
            <v>1.0384788383803958</v>
          </cell>
          <cell r="I2469">
            <v>32.624238272893493</v>
          </cell>
          <cell r="J2469">
            <v>33961724.30848597</v>
          </cell>
          <cell r="K2469">
            <v>1.6066896734946061</v>
          </cell>
          <cell r="L2469">
            <v>4.8145004948753067</v>
          </cell>
          <cell r="M2469">
            <v>40397594.882895969</v>
          </cell>
          <cell r="N2469">
            <v>1.3848654361722998</v>
          </cell>
          <cell r="O2469">
            <v>14.145750508428879</v>
          </cell>
          <cell r="Q2469">
            <v>49527.92541176451</v>
          </cell>
        </row>
        <row r="2470">
          <cell r="D2470">
            <v>41550</v>
          </cell>
          <cell r="E2470" t="str">
            <v/>
          </cell>
          <cell r="F2470">
            <v>45460.146658001519</v>
          </cell>
          <cell r="G2470">
            <v>148327.55155600171</v>
          </cell>
          <cell r="H2470">
            <v>0.99827555412990665</v>
          </cell>
          <cell r="I2470">
            <v>35.431603126809264</v>
          </cell>
          <cell r="J2470">
            <v>34007184.455143973</v>
          </cell>
          <cell r="K2470">
            <v>1.605079464751219</v>
          </cell>
          <cell r="L2470">
            <v>4.8474097760401786</v>
          </cell>
          <cell r="M2470">
            <v>40438786.578407966</v>
          </cell>
          <cell r="N2470">
            <v>1.3863530218986431</v>
          </cell>
          <cell r="O2470">
            <v>14.074097725061851</v>
          </cell>
          <cell r="Q2470">
            <v>49527.92541176451</v>
          </cell>
        </row>
        <row r="2471">
          <cell r="D2471">
            <v>41551</v>
          </cell>
          <cell r="E2471" t="str">
            <v/>
          </cell>
          <cell r="F2471">
            <v>54191.913469999126</v>
          </cell>
          <cell r="G2471">
            <v>202519.46502600083</v>
          </cell>
          <cell r="H2471">
            <v>1.0222488795073568</v>
          </cell>
          <cell r="I2471">
            <v>33.733578377050769</v>
          </cell>
          <cell r="J2471">
            <v>34061376.368613973</v>
          </cell>
          <cell r="K2471">
            <v>1.6038879295318058</v>
          </cell>
          <cell r="L2471">
            <v>4.8718992713222224</v>
          </cell>
          <cell r="M2471">
            <v>40477242.02004797</v>
          </cell>
          <cell r="N2471">
            <v>1.3877469582333202</v>
          </cell>
          <cell r="O2471">
            <v>14.007249048271596</v>
          </cell>
          <cell r="Q2471">
            <v>49527.92541176451</v>
          </cell>
        </row>
        <row r="2472">
          <cell r="D2472">
            <v>41552</v>
          </cell>
          <cell r="E2472" t="str">
            <v/>
          </cell>
          <cell r="F2472">
            <v>60074.209314000771</v>
          </cell>
          <cell r="G2472">
            <v>262593.6743400016</v>
          </cell>
          <cell r="H2472">
            <v>1.0603863261255315</v>
          </cell>
          <cell r="I2472">
            <v>31.177518246053392</v>
          </cell>
          <cell r="J2472">
            <v>34121450.577927977</v>
          </cell>
          <cell r="K2472">
            <v>1.6029782812045594</v>
          </cell>
          <cell r="L2472">
            <v>4.8906739739304257</v>
          </cell>
          <cell r="M2472">
            <v>40522528.138549976</v>
          </cell>
          <cell r="N2472">
            <v>1.3893752463467066</v>
          </cell>
          <cell r="O2472">
            <v>13.929519726896068</v>
          </cell>
          <cell r="Q2472">
            <v>49527.92541176451</v>
          </cell>
        </row>
        <row r="2473">
          <cell r="D2473">
            <v>41553</v>
          </cell>
          <cell r="E2473" t="str">
            <v/>
          </cell>
          <cell r="F2473">
            <v>74177.350929999462</v>
          </cell>
          <cell r="G2473">
            <v>336771.02527000103</v>
          </cell>
          <cell r="H2473">
            <v>1.1332698421148582</v>
          </cell>
          <cell r="I2473">
            <v>26.768767467736431</v>
          </cell>
          <cell r="J2473">
            <v>34195627.928857975</v>
          </cell>
          <cell r="K2473">
            <v>1.602733864076608</v>
          </cell>
          <cell r="L2473">
            <v>4.8957302871634241</v>
          </cell>
          <cell r="M2473">
            <v>40581846.100973964</v>
          </cell>
          <cell r="N2473">
            <v>1.3914848407234666</v>
          </cell>
          <cell r="O2473">
            <v>13.829385992069909</v>
          </cell>
          <cell r="Q2473">
            <v>49527.92541176451</v>
          </cell>
        </row>
        <row r="2474">
          <cell r="D2474">
            <v>41554</v>
          </cell>
          <cell r="E2474" t="str">
            <v/>
          </cell>
          <cell r="F2474">
            <v>19134.373676000563</v>
          </cell>
          <cell r="G2474">
            <v>355905.3989460016</v>
          </cell>
          <cell r="H2474">
            <v>1.0265648722040017</v>
          </cell>
          <cell r="I2474">
            <v>33.435425818812433</v>
          </cell>
          <cell r="J2474">
            <v>34214762.302533977</v>
          </cell>
          <cell r="K2474">
            <v>1.5999167140731627</v>
          </cell>
          <cell r="L2474">
            <v>4.9543675876194904</v>
          </cell>
          <cell r="M2474">
            <v>40576069.884315968</v>
          </cell>
          <cell r="N2474">
            <v>1.3913625708759707</v>
          </cell>
          <cell r="O2474">
            <v>13.835172070069879</v>
          </cell>
          <cell r="Q2474">
            <v>49527.92541176451</v>
          </cell>
        </row>
        <row r="2475">
          <cell r="D2475">
            <v>41555</v>
          </cell>
          <cell r="E2475" t="str">
            <v/>
          </cell>
          <cell r="F2475">
            <v>42224.998864000016</v>
          </cell>
          <cell r="G2475">
            <v>398130.39781000162</v>
          </cell>
          <cell r="H2475">
            <v>1.0048129275051174</v>
          </cell>
          <cell r="I2475">
            <v>34.961482310358917</v>
          </cell>
          <cell r="J2475">
            <v>34256987.301397979</v>
          </cell>
          <cell r="K2475">
            <v>1.5981898288135175</v>
          </cell>
          <cell r="L2475">
            <v>4.9906395044809981</v>
          </cell>
          <cell r="M2475">
            <v>40604156.47068397</v>
          </cell>
          <cell r="N2475">
            <v>1.3924015141011434</v>
          </cell>
          <cell r="O2475">
            <v>13.78607568674891</v>
          </cell>
          <cell r="Q2475">
            <v>49527.92541176451</v>
          </cell>
        </row>
        <row r="2476">
          <cell r="D2476">
            <v>41556</v>
          </cell>
          <cell r="E2476" t="str">
            <v/>
          </cell>
          <cell r="F2476">
            <v>30381.582803998441</v>
          </cell>
          <cell r="G2476">
            <v>428511.98061400006</v>
          </cell>
          <cell r="H2476">
            <v>0.96132518967036973</v>
          </cell>
          <cell r="I2476">
            <v>38.189696423107009</v>
          </cell>
          <cell r="J2476">
            <v>34287368.884201981</v>
          </cell>
          <cell r="K2476">
            <v>1.5959196488642757</v>
          </cell>
          <cell r="L2476">
            <v>5.0387050943953344</v>
          </cell>
          <cell r="M2476">
            <v>40625354.217747971</v>
          </cell>
          <cell r="N2476">
            <v>1.3932043249382879</v>
          </cell>
          <cell r="O2476">
            <v>13.748244505328188</v>
          </cell>
          <cell r="Q2476">
            <v>49527.92541176451</v>
          </cell>
        </row>
        <row r="2477">
          <cell r="D2477">
            <v>41557</v>
          </cell>
          <cell r="E2477" t="str">
            <v/>
          </cell>
          <cell r="F2477">
            <v>29102.383834000597</v>
          </cell>
          <cell r="G2477">
            <v>457614.36444800068</v>
          </cell>
          <cell r="H2477">
            <v>0.92395221613563105</v>
          </cell>
          <cell r="I2477">
            <v>41.15519854907064</v>
          </cell>
          <cell r="J2477">
            <v>34316471.268035978</v>
          </cell>
          <cell r="K2477">
            <v>1.5936005078249458</v>
          </cell>
          <cell r="L2477">
            <v>5.0882589691813473</v>
          </cell>
          <cell r="M2477">
            <v>40651618.650021978</v>
          </cell>
          <cell r="N2477">
            <v>1.3941809894252621</v>
          </cell>
          <cell r="O2477">
            <v>13.70234567603401</v>
          </cell>
          <cell r="Q2477">
            <v>49527.92541176451</v>
          </cell>
        </row>
        <row r="2478">
          <cell r="D2478">
            <v>41558</v>
          </cell>
          <cell r="E2478" t="str">
            <v/>
          </cell>
          <cell r="F2478">
            <v>26100.662483999684</v>
          </cell>
          <cell r="G2478">
            <v>483715.02693200036</v>
          </cell>
          <cell r="H2478">
            <v>0.8878646337770747</v>
          </cell>
          <cell r="I2478">
            <v>44.186580594102089</v>
          </cell>
          <cell r="J2478">
            <v>34342571.930519976</v>
          </cell>
          <cell r="K2478">
            <v>1.5911529352007321</v>
          </cell>
          <cell r="L2478">
            <v>5.1410563257709203</v>
          </cell>
          <cell r="M2478">
            <v>40667361.686641961</v>
          </cell>
          <cell r="N2478">
            <v>1.3947969006849572</v>
          </cell>
          <cell r="O2478">
            <v>13.673471003200355</v>
          </cell>
          <cell r="Q2478">
            <v>49527.92541176451</v>
          </cell>
        </row>
        <row r="2479">
          <cell r="D2479">
            <v>41559</v>
          </cell>
          <cell r="E2479" t="str">
            <v/>
          </cell>
          <cell r="F2479">
            <v>28818.48062199997</v>
          </cell>
          <cell r="G2479">
            <v>512533.5075540003</v>
          </cell>
          <cell r="H2479">
            <v>0.86236452010474718</v>
          </cell>
          <cell r="I2479">
            <v>46.426678106514771</v>
          </cell>
          <cell r="J2479">
            <v>34371390.411141977</v>
          </cell>
          <cell r="K2479">
            <v>1.588842202929954</v>
          </cell>
          <cell r="L2479">
            <v>5.1913763137066642</v>
          </cell>
          <cell r="M2479">
            <v>40681996.954703964</v>
          </cell>
          <cell r="N2479">
            <v>1.3953748830816664</v>
          </cell>
          <cell r="O2479">
            <v>13.64642391278691</v>
          </cell>
          <cell r="Q2479">
            <v>49527.92541176451</v>
          </cell>
        </row>
        <row r="2480">
          <cell r="D2480">
            <v>41560</v>
          </cell>
          <cell r="E2480" t="str">
            <v/>
          </cell>
          <cell r="F2480">
            <v>31581.432754000045</v>
          </cell>
          <cell r="G2480">
            <v>544114.94030800031</v>
          </cell>
          <cell r="H2480">
            <v>0.8450787118647568</v>
          </cell>
          <cell r="I2480">
            <v>47.990304294136685</v>
          </cell>
          <cell r="J2480">
            <v>34402971.843895979</v>
          </cell>
          <cell r="K2480">
            <v>1.5866694548719145</v>
          </cell>
          <cell r="L2480">
            <v>5.2391152851335558</v>
          </cell>
          <cell r="M2480">
            <v>40696496.665711969</v>
          </cell>
          <cell r="N2480">
            <v>1.3959482786658528</v>
          </cell>
          <cell r="O2480">
            <v>13.61963869429632</v>
          </cell>
          <cell r="Q2480">
            <v>49527.92541176451</v>
          </cell>
        </row>
        <row r="2481">
          <cell r="D2481">
            <v>41561</v>
          </cell>
          <cell r="E2481" t="str">
            <v/>
          </cell>
          <cell r="F2481">
            <v>23164.999060000566</v>
          </cell>
          <cell r="G2481">
            <v>567279.93936800084</v>
          </cell>
          <cell r="H2481">
            <v>0.81812422653015215</v>
          </cell>
          <cell r="I2481">
            <v>50.498966245922325</v>
          </cell>
          <cell r="J2481">
            <v>34426136.842955977</v>
          </cell>
          <cell r="K2481">
            <v>1.5841193279698054</v>
          </cell>
          <cell r="L2481">
            <v>5.2956742648893602</v>
          </cell>
          <cell r="M2481">
            <v>40688861.709523968</v>
          </cell>
          <cell r="N2481">
            <v>1.3957624444966921</v>
          </cell>
          <cell r="O2481">
            <v>13.62831447909082</v>
          </cell>
          <cell r="Q2481">
            <v>49527.92541176451</v>
          </cell>
        </row>
        <row r="2482">
          <cell r="D2482">
            <v>41562</v>
          </cell>
          <cell r="E2482" t="str">
            <v/>
          </cell>
          <cell r="F2482">
            <v>33653.619117999886</v>
          </cell>
          <cell r="G2482">
            <v>600933.55848600075</v>
          </cell>
          <cell r="H2482">
            <v>0.80888179545844541</v>
          </cell>
          <cell r="I2482">
            <v>51.378273235375246</v>
          </cell>
          <cell r="J2482">
            <v>34459790.462073974</v>
          </cell>
          <cell r="K2482">
            <v>1.5820623348723699</v>
          </cell>
          <cell r="L2482">
            <v>5.341715152609428</v>
          </cell>
          <cell r="M2482">
            <v>40707606.337531969</v>
          </cell>
          <cell r="N2482">
            <v>1.396481546316827</v>
          </cell>
          <cell r="O2482">
            <v>13.594770148945411</v>
          </cell>
          <cell r="Q2482">
            <v>49527.92541176451</v>
          </cell>
        </row>
        <row r="2483">
          <cell r="D2483">
            <v>41563</v>
          </cell>
          <cell r="E2483" t="str">
            <v/>
          </cell>
          <cell r="F2483">
            <v>34479.906999999424</v>
          </cell>
          <cell r="G2483">
            <v>635413.46548600018</v>
          </cell>
          <cell r="H2483">
            <v>0.80183737280951761</v>
          </cell>
          <cell r="I2483">
            <v>52.054805751821029</v>
          </cell>
          <cell r="J2483">
            <v>34494270.369073972</v>
          </cell>
          <cell r="K2483">
            <v>1.5800525242581909</v>
          </cell>
          <cell r="L2483">
            <v>5.3870642276843572</v>
          </cell>
          <cell r="M2483">
            <v>40726821.776681967</v>
          </cell>
          <cell r="N2483">
            <v>1.3972168786569124</v>
          </cell>
          <cell r="O2483">
            <v>13.5605450194338</v>
          </cell>
          <cell r="Q2483">
            <v>49527.92541176451</v>
          </cell>
        </row>
        <row r="2484">
          <cell r="D2484">
            <v>41564</v>
          </cell>
          <cell r="E2484" t="str">
            <v/>
          </cell>
          <cell r="F2484">
            <v>17592.089552001384</v>
          </cell>
          <cell r="G2484">
            <v>653005.5550380015</v>
          </cell>
          <cell r="H2484">
            <v>0.77556431353572242</v>
          </cell>
          <cell r="I2484">
            <v>54.624458101413495</v>
          </cell>
          <cell r="J2484">
            <v>34511862.458625972</v>
          </cell>
          <cell r="K2484">
            <v>1.5772799960061041</v>
          </cell>
          <cell r="L2484">
            <v>5.4502188092008801</v>
          </cell>
          <cell r="M2484">
            <v>40705379.110863961</v>
          </cell>
          <cell r="N2484">
            <v>1.3965573557205073</v>
          </cell>
          <cell r="O2484">
            <v>13.591238129023109</v>
          </cell>
          <cell r="Q2484">
            <v>49527.92541176451</v>
          </cell>
        </row>
        <row r="2485">
          <cell r="D2485">
            <v>41565</v>
          </cell>
          <cell r="E2485" t="str">
            <v/>
          </cell>
          <cell r="F2485">
            <v>36029.293565998712</v>
          </cell>
          <cell r="G2485">
            <v>689034.84860400017</v>
          </cell>
          <cell r="H2485">
            <v>0.77289152519682647</v>
          </cell>
          <cell r="I2485">
            <v>54.889815259613449</v>
          </cell>
          <cell r="J2485">
            <v>34547891.752191968</v>
          </cell>
          <cell r="K2485">
            <v>1.5753607150817954</v>
          </cell>
          <cell r="L2485">
            <v>5.4943452491678197</v>
          </cell>
          <cell r="M2485">
            <v>40705608.059159964</v>
          </cell>
          <cell r="N2485">
            <v>1.3966413309626415</v>
          </cell>
          <cell r="O2485">
            <v>13.587326613533335</v>
          </cell>
          <cell r="Q2485">
            <v>49527.92541176451</v>
          </cell>
        </row>
        <row r="2486">
          <cell r="D2486">
            <v>41566</v>
          </cell>
          <cell r="E2486" t="str">
            <v/>
          </cell>
          <cell r="F2486">
            <v>46960.52847400093</v>
          </cell>
          <cell r="G2486">
            <v>735995.37707800115</v>
          </cell>
          <cell r="H2486">
            <v>0.78211632067225212</v>
          </cell>
          <cell r="I2486">
            <v>53.976975663796892</v>
          </cell>
          <cell r="J2486">
            <v>34594852.280665971</v>
          </cell>
          <cell r="K2486">
            <v>1.5739474175739594</v>
          </cell>
          <cell r="L2486">
            <v>5.52705333740019</v>
          </cell>
          <cell r="M2486">
            <v>40686594.31437397</v>
          </cell>
          <cell r="N2486">
            <v>1.3960650474829439</v>
          </cell>
          <cell r="O2486">
            <v>13.614189793369281</v>
          </cell>
          <cell r="Q2486">
            <v>49527.92541176451</v>
          </cell>
        </row>
        <row r="2487">
          <cell r="D2487">
            <v>41567</v>
          </cell>
          <cell r="E2487" t="str">
            <v/>
          </cell>
          <cell r="F2487">
            <v>43820.061705999848</v>
          </cell>
          <cell r="G2487">
            <v>779815.43878400105</v>
          </cell>
          <cell r="H2487">
            <v>0.78724823652594278</v>
          </cell>
          <cell r="I2487">
            <v>53.472867775787492</v>
          </cell>
          <cell r="J2487">
            <v>34638672.34237197</v>
          </cell>
          <cell r="K2487">
            <v>1.5723979158000043</v>
          </cell>
          <cell r="L2487">
            <v>5.5631241594700676</v>
          </cell>
          <cell r="M2487">
            <v>40650182.357379965</v>
          </cell>
          <cell r="N2487">
            <v>1.394891689791403</v>
          </cell>
          <cell r="O2487">
            <v>13.669032001516456</v>
          </cell>
          <cell r="Q2487">
            <v>49527.92541176451</v>
          </cell>
        </row>
        <row r="2488">
          <cell r="D2488">
            <v>41568</v>
          </cell>
          <cell r="E2488" t="str">
            <v/>
          </cell>
          <cell r="F2488">
            <v>43504.546873999629</v>
          </cell>
          <cell r="G2488">
            <v>823319.98565800069</v>
          </cell>
          <cell r="H2488">
            <v>0.79158804405421912</v>
          </cell>
          <cell r="I2488">
            <v>53.048691608198475</v>
          </cell>
          <cell r="J2488">
            <v>34682176.889245972</v>
          </cell>
          <cell r="K2488">
            <v>1.5708410753969175</v>
          </cell>
          <cell r="L2488">
            <v>5.599588777724696</v>
          </cell>
          <cell r="M2488">
            <v>40602553.368943967</v>
          </cell>
          <cell r="N2488">
            <v>1.3933332760841062</v>
          </cell>
          <cell r="O2488">
            <v>13.742176530430372</v>
          </cell>
          <cell r="Q2488">
            <v>49527.92541176451</v>
          </cell>
        </row>
        <row r="2489">
          <cell r="D2489">
            <v>41569</v>
          </cell>
          <cell r="E2489" t="str">
            <v/>
          </cell>
          <cell r="F2489">
            <v>118444.19423199972</v>
          </cell>
          <cell r="G2489">
            <v>941764.17989000038</v>
          </cell>
          <cell r="H2489">
            <v>0.86430962666779809</v>
          </cell>
          <cell r="I2489">
            <v>46.252990955141101</v>
          </cell>
          <cell r="J2489">
            <v>34800621.083477974</v>
          </cell>
          <cell r="K2489">
            <v>1.5726778080347004</v>
          </cell>
          <cell r="L2489">
            <v>5.5565922054255923</v>
          </cell>
          <cell r="M2489">
            <v>40631869.826185964</v>
          </cell>
          <cell r="N2489">
            <v>1.3944153267471513</v>
          </cell>
          <cell r="O2489">
            <v>13.691353245932003</v>
          </cell>
          <cell r="Q2489">
            <v>49527.92541176451</v>
          </cell>
        </row>
        <row r="2490">
          <cell r="D2490">
            <v>41570</v>
          </cell>
          <cell r="E2490" t="str">
            <v/>
          </cell>
          <cell r="F2490">
            <v>87789.378467999937</v>
          </cell>
          <cell r="G2490">
            <v>1029553.5583580004</v>
          </cell>
          <cell r="H2490">
            <v>0.90379715720629672</v>
          </cell>
          <cell r="I2490">
            <v>42.828010125697055</v>
          </cell>
          <cell r="J2490">
            <v>34888410.461945973</v>
          </cell>
          <cell r="K2490">
            <v>1.5731241063758512</v>
          </cell>
          <cell r="L2490">
            <v>5.5461916917140863</v>
          </cell>
          <cell r="M2490">
            <v>40646362.550263971</v>
          </cell>
          <cell r="N2490">
            <v>1.394988742840193</v>
          </cell>
          <cell r="O2490">
            <v>13.66448831216125</v>
          </cell>
          <cell r="Q2490">
            <v>49527.92541176451</v>
          </cell>
        </row>
        <row r="2491">
          <cell r="D2491">
            <v>41571</v>
          </cell>
          <cell r="E2491" t="str">
            <v/>
          </cell>
          <cell r="F2491">
            <v>138427.50953000045</v>
          </cell>
          <cell r="G2491">
            <v>1167981.0678880007</v>
          </cell>
          <cell r="H2491">
            <v>0.98259471649718932</v>
          </cell>
          <cell r="I2491">
            <v>36.581061261936789</v>
          </cell>
          <cell r="J2491">
            <v>35026837.971475974</v>
          </cell>
          <cell r="K2491">
            <v>1.5758466096505794</v>
          </cell>
          <cell r="L2491">
            <v>5.4831422933548595</v>
          </cell>
          <cell r="M2491">
            <v>40715758.204943962</v>
          </cell>
          <cell r="N2491">
            <v>1.3974466003144799</v>
          </cell>
          <cell r="O2491">
            <v>13.54986870929914</v>
          </cell>
          <cell r="Q2491">
            <v>49527.92541176451</v>
          </cell>
        </row>
        <row r="2492">
          <cell r="D2492">
            <v>41572</v>
          </cell>
          <cell r="E2492" t="str">
            <v/>
          </cell>
          <cell r="F2492">
            <v>151160.91027799915</v>
          </cell>
          <cell r="G2492">
            <v>1319141.978166</v>
          </cell>
          <cell r="H2492">
            <v>1.0653722861993005</v>
          </cell>
          <cell r="I2492">
            <v>30.856289140414784</v>
          </cell>
          <cell r="J2492">
            <v>35177998.881753974</v>
          </cell>
          <cell r="K2492">
            <v>1.5791286051868956</v>
          </cell>
          <cell r="L2492">
            <v>5.4080329079112861</v>
          </cell>
          <cell r="M2492">
            <v>40820305.387661964</v>
          </cell>
          <cell r="N2492">
            <v>1.4011112626530937</v>
          </cell>
          <cell r="O2492">
            <v>13.380567043863357</v>
          </cell>
          <cell r="Q2492">
            <v>49527.92541176451</v>
          </cell>
        </row>
        <row r="2493">
          <cell r="D2493">
            <v>41573</v>
          </cell>
          <cell r="E2493" t="str">
            <v/>
          </cell>
          <cell r="F2493">
            <v>135386.47784800001</v>
          </cell>
          <cell r="G2493">
            <v>1454528.4560139999</v>
          </cell>
          <cell r="H2493">
            <v>1.1295325150262845</v>
          </cell>
          <cell r="I2493">
            <v>26.980223195324314</v>
          </cell>
          <cell r="J2493">
            <v>35313385.359601974</v>
          </cell>
          <cell r="K2493">
            <v>1.5816895012726417</v>
          </cell>
          <cell r="L2493">
            <v>5.3501004391800837</v>
          </cell>
          <cell r="M2493">
            <v>40898654.811709963</v>
          </cell>
          <cell r="N2493">
            <v>1.4038770668961198</v>
          </cell>
          <cell r="O2493">
            <v>13.254047744309428</v>
          </cell>
          <cell r="Q2493">
            <v>49527.92541176451</v>
          </cell>
        </row>
        <row r="2494">
          <cell r="D2494">
            <v>41574</v>
          </cell>
          <cell r="E2494" t="str">
            <v/>
          </cell>
          <cell r="F2494">
            <v>95478.916614000191</v>
          </cell>
          <cell r="G2494">
            <v>1550007.3726280001</v>
          </cell>
          <cell r="H2494">
            <v>1.159097216175089</v>
          </cell>
          <cell r="I2494">
            <v>25.348895549517913</v>
          </cell>
          <cell r="J2494">
            <v>35408864.276215978</v>
          </cell>
          <cell r="K2494">
            <v>1.5824555539632719</v>
          </cell>
          <cell r="L2494">
            <v>5.3328848068206591</v>
          </cell>
          <cell r="M2494">
            <v>40910129.592263967</v>
          </cell>
          <cell r="N2494">
            <v>1.4043475252070772</v>
          </cell>
          <cell r="O2494">
            <v>13.232634033462098</v>
          </cell>
          <cell r="Q2494">
            <v>49527.92541176451</v>
          </cell>
        </row>
        <row r="2495">
          <cell r="D2495">
            <v>41575</v>
          </cell>
          <cell r="E2495" t="str">
            <v/>
          </cell>
          <cell r="F2495">
            <v>75242.831020001482</v>
          </cell>
          <cell r="G2495">
            <v>1625250.2036480017</v>
          </cell>
          <cell r="H2495">
            <v>1.1719580347392917</v>
          </cell>
          <cell r="I2495">
            <v>24.668339873834277</v>
          </cell>
          <cell r="J2495">
            <v>35484107.107235983</v>
          </cell>
          <cell r="K2495">
            <v>1.582315850502749</v>
          </cell>
          <cell r="L2495">
            <v>5.3360204878852517</v>
          </cell>
          <cell r="M2495">
            <v>40925586.06608396</v>
          </cell>
          <cell r="N2495">
            <v>1.4049547243522107</v>
          </cell>
          <cell r="O2495">
            <v>13.205042177777692</v>
          </cell>
          <cell r="Q2495">
            <v>49527.92541176451</v>
          </cell>
        </row>
        <row r="2496">
          <cell r="D2496">
            <v>41576</v>
          </cell>
          <cell r="E2496" t="str">
            <v/>
          </cell>
          <cell r="F2496">
            <v>70355.107709999807</v>
          </cell>
          <cell r="G2496">
            <v>1695605.3113580015</v>
          </cell>
          <cell r="H2496">
            <v>1.1805289274973132</v>
          </cell>
          <cell r="I2496">
            <v>24.224350564629681</v>
          </cell>
          <cell r="J2496">
            <v>35554462.214945979</v>
          </cell>
          <cell r="K2496">
            <v>1.5819592885397231</v>
          </cell>
          <cell r="L2496">
            <v>5.3440314964921853</v>
          </cell>
          <cell r="M2496">
            <v>40923829.274993956</v>
          </cell>
          <cell r="N2496">
            <v>1.4049710347995188</v>
          </cell>
          <cell r="O2496">
            <v>13.204301723468802</v>
          </cell>
          <cell r="Q2496">
            <v>49527.92541176451</v>
          </cell>
        </row>
        <row r="2497">
          <cell r="D2497">
            <v>41577</v>
          </cell>
          <cell r="E2497" t="str">
            <v/>
          </cell>
          <cell r="F2497">
            <v>59885.746909999434</v>
          </cell>
          <cell r="G2497">
            <v>1755491.0582680011</v>
          </cell>
          <cell r="H2497">
            <v>1.1814823278471864</v>
          </cell>
          <cell r="I2497">
            <v>24.175429796168956</v>
          </cell>
          <cell r="J2497">
            <v>35614347.961855978</v>
          </cell>
          <cell r="K2497">
            <v>1.5811394954447577</v>
          </cell>
          <cell r="L2497">
            <v>5.3624931076794669</v>
          </cell>
          <cell r="M2497">
            <v>40950255.798573963</v>
          </cell>
          <cell r="N2497">
            <v>1.4059549715402364</v>
          </cell>
          <cell r="O2497">
            <v>13.159702219990766</v>
          </cell>
          <cell r="Q2497">
            <v>49527.92541176451</v>
          </cell>
        </row>
        <row r="2498">
          <cell r="D2498">
            <v>41578</v>
          </cell>
          <cell r="E2498" t="str">
            <v>*</v>
          </cell>
          <cell r="F2498">
            <v>54940.708349999484</v>
          </cell>
          <cell r="G2498">
            <v>1810431.7666180006</v>
          </cell>
          <cell r="H2498">
            <v>1.1791534622958535</v>
          </cell>
          <cell r="I2498">
            <v>24.295092526052041</v>
          </cell>
          <cell r="J2498">
            <v>35669288.670205981</v>
          </cell>
          <cell r="K2498">
            <v>1.5801042407063801</v>
          </cell>
          <cell r="L2498">
            <v>5.3858927710244924</v>
          </cell>
          <cell r="M2498">
            <v>40947040.587733962</v>
          </cell>
          <cell r="N2498">
            <v>1.4059212633174625</v>
          </cell>
          <cell r="O2498">
            <v>13.161227895440742</v>
          </cell>
          <cell r="Q2498">
            <v>49527.92541176451</v>
          </cell>
        </row>
        <row r="2499">
          <cell r="D2499">
            <v>41579</v>
          </cell>
          <cell r="E2499" t="str">
            <v/>
          </cell>
          <cell r="F2499">
            <v>61027.178169999526</v>
          </cell>
          <cell r="G2499">
            <v>61027.178169999526</v>
          </cell>
          <cell r="H2499">
            <v>0.67833412104291313</v>
          </cell>
          <cell r="I2499">
            <v>72.730971128792461</v>
          </cell>
          <cell r="J2499">
            <v>35730315.848375984</v>
          </cell>
          <cell r="K2499">
            <v>1.5765246006150992</v>
          </cell>
          <cell r="L2499">
            <v>4.4971236230534899</v>
          </cell>
          <cell r="M2499">
            <v>40952332.697483972</v>
          </cell>
          <cell r="N2499">
            <v>1.4061281742774001</v>
          </cell>
          <cell r="O2499">
            <v>11.700783533601289</v>
          </cell>
          <cell r="Q2499">
            <v>89966.251551923327</v>
          </cell>
        </row>
        <row r="2500">
          <cell r="D2500">
            <v>41580</v>
          </cell>
          <cell r="E2500" t="str">
            <v/>
          </cell>
          <cell r="F2500">
            <v>93749.87113000144</v>
          </cell>
          <cell r="G2500">
            <v>154777.04930000097</v>
          </cell>
          <cell r="H2500">
            <v>0.86019505442367239</v>
          </cell>
          <cell r="I2500">
            <v>57.553752004352035</v>
          </cell>
          <cell r="J2500">
            <v>35824065.719505988</v>
          </cell>
          <cell r="K2500">
            <v>1.5744113783456568</v>
          </cell>
          <cell r="L2500">
            <v>4.542738336236507</v>
          </cell>
          <cell r="M2500">
            <v>40996523.764313966</v>
          </cell>
          <cell r="N2500">
            <v>1.4076707406251334</v>
          </cell>
          <cell r="O2500">
            <v>11.631560115713302</v>
          </cell>
          <cell r="Q2500">
            <v>89966.251551923327</v>
          </cell>
        </row>
        <row r="2501">
          <cell r="D2501">
            <v>41581</v>
          </cell>
          <cell r="E2501" t="str">
            <v/>
          </cell>
          <cell r="F2501">
            <v>89747.508959999788</v>
          </cell>
          <cell r="G2501">
            <v>244524.55826000078</v>
          </cell>
          <cell r="H2501">
            <v>0.90598624129210392</v>
          </cell>
          <cell r="I2501">
            <v>53.984519609260005</v>
          </cell>
          <cell r="J2501">
            <v>35913813.228465989</v>
          </cell>
          <cell r="K2501">
            <v>1.5721395963103486</v>
          </cell>
          <cell r="L2501">
            <v>4.5922591011873131</v>
          </cell>
          <cell r="M2501">
            <v>41037006.700013973</v>
          </cell>
          <cell r="N2501">
            <v>1.409086036330512</v>
          </cell>
          <cell r="O2501">
            <v>11.56837037505376</v>
          </cell>
          <cell r="Q2501">
            <v>89966.251551923327</v>
          </cell>
        </row>
        <row r="2502">
          <cell r="D2502">
            <v>41582</v>
          </cell>
          <cell r="E2502" t="str">
            <v/>
          </cell>
          <cell r="F2502">
            <v>125883.24954999881</v>
          </cell>
          <cell r="G2502">
            <v>370407.80780999956</v>
          </cell>
          <cell r="H2502">
            <v>1.0292965457058683</v>
          </cell>
          <cell r="I2502">
            <v>45.125631637054006</v>
          </cell>
          <cell r="J2502">
            <v>36039696.478015989</v>
          </cell>
          <cell r="K2502">
            <v>1.5714612871735791</v>
          </cell>
          <cell r="L2502">
            <v>4.6071427900417072</v>
          </cell>
          <cell r="M2502">
            <v>41072564.592363961</v>
          </cell>
          <cell r="N2502">
            <v>1.4103322687341435</v>
          </cell>
          <cell r="O2502">
            <v>11.512983389018959</v>
          </cell>
          <cell r="Q2502">
            <v>89966.251551923327</v>
          </cell>
        </row>
        <row r="2503">
          <cell r="D2503">
            <v>41583</v>
          </cell>
          <cell r="E2503" t="str">
            <v/>
          </cell>
          <cell r="F2503">
            <v>165385.73912999994</v>
          </cell>
          <cell r="G2503">
            <v>535793.54693999956</v>
          </cell>
          <cell r="H2503">
            <v>1.1910989681075475</v>
          </cell>
          <cell r="I2503">
            <v>35.305091461913264</v>
          </cell>
          <cell r="J2503">
            <v>36205082.217145987</v>
          </cell>
          <cell r="K2503">
            <v>1.5725040001408548</v>
          </cell>
          <cell r="L2503">
            <v>4.5842818401225944</v>
          </cell>
          <cell r="M2503">
            <v>41100642.249023959</v>
          </cell>
          <cell r="N2503">
            <v>1.4113216880618646</v>
          </cell>
          <cell r="O2503">
            <v>11.469179240096583</v>
          </cell>
          <cell r="Q2503">
            <v>89966.251551923327</v>
          </cell>
        </row>
        <row r="2504">
          <cell r="D2504">
            <v>41584</v>
          </cell>
          <cell r="E2504" t="str">
            <v/>
          </cell>
          <cell r="F2504">
            <v>142784.77938000055</v>
          </cell>
          <cell r="G2504">
            <v>678578.32632000011</v>
          </cell>
          <cell r="H2504">
            <v>1.2570979202654378</v>
          </cell>
          <cell r="I2504">
            <v>31.876917585109933</v>
          </cell>
          <cell r="J2504">
            <v>36347866.996525988</v>
          </cell>
          <cell r="K2504">
            <v>1.5725607839029312</v>
          </cell>
          <cell r="L2504">
            <v>4.5830399414655272</v>
          </cell>
          <cell r="M2504">
            <v>41172519.079543971</v>
          </cell>
          <cell r="N2504">
            <v>1.4138151542091066</v>
          </cell>
          <cell r="O2504">
            <v>11.359448395558736</v>
          </cell>
          <cell r="Q2504">
            <v>89966.251551923327</v>
          </cell>
        </row>
        <row r="2505">
          <cell r="D2505">
            <v>41585</v>
          </cell>
          <cell r="E2505" t="str">
            <v/>
          </cell>
          <cell r="F2505">
            <v>124371.15439999966</v>
          </cell>
          <cell r="G2505">
            <v>802949.48071999976</v>
          </cell>
          <cell r="H2505">
            <v>1.2750010886925014</v>
          </cell>
          <cell r="I2505">
            <v>31.001634268433431</v>
          </cell>
          <cell r="J2505">
            <v>36472238.150925986</v>
          </cell>
          <cell r="K2505">
            <v>1.5718235656830348</v>
          </cell>
          <cell r="L2505">
            <v>4.599187939360128</v>
          </cell>
          <cell r="M2505">
            <v>41239175.106783971</v>
          </cell>
          <cell r="N2505">
            <v>1.4161294303954299</v>
          </cell>
          <cell r="O2505">
            <v>11.25844618893116</v>
          </cell>
          <cell r="Q2505">
            <v>89966.251551923327</v>
          </cell>
        </row>
        <row r="2506">
          <cell r="D2506">
            <v>41586</v>
          </cell>
          <cell r="E2506" t="str">
            <v/>
          </cell>
          <cell r="F2506">
            <v>107282.1145660015</v>
          </cell>
          <cell r="G2506">
            <v>910231.59528600122</v>
          </cell>
          <cell r="H2506">
            <v>1.264684783994624</v>
          </cell>
          <cell r="I2506">
            <v>31.503210349497767</v>
          </cell>
          <cell r="J2506">
            <v>36579520.265491985</v>
          </cell>
          <cell r="K2506">
            <v>1.5703584098101318</v>
          </cell>
          <cell r="L2506">
            <v>4.6314389904471787</v>
          </cell>
          <cell r="M2506">
            <v>41266932.315359965</v>
          </cell>
          <cell r="N2506">
            <v>1.4171080026723919</v>
          </cell>
          <cell r="O2506">
            <v>11.215981126216478</v>
          </cell>
          <cell r="Q2506">
            <v>89966.251551923327</v>
          </cell>
        </row>
        <row r="2507">
          <cell r="D2507">
            <v>41587</v>
          </cell>
          <cell r="E2507" t="str">
            <v/>
          </cell>
          <cell r="F2507">
            <v>106687.62267999873</v>
          </cell>
          <cell r="G2507">
            <v>1016919.217966</v>
          </cell>
          <cell r="H2507">
            <v>1.2559267755335182</v>
          </cell>
          <cell r="I2507">
            <v>31.934972176110566</v>
          </cell>
          <cell r="J2507">
            <v>36686207.888171986</v>
          </cell>
          <cell r="K2507">
            <v>1.5688791046522115</v>
          </cell>
          <cell r="L2507">
            <v>4.6642162651554964</v>
          </cell>
          <cell r="M2507">
            <v>41268330.954711966</v>
          </cell>
          <cell r="N2507">
            <v>1.4171814395547671</v>
          </cell>
          <cell r="O2507">
            <v>11.212800144355883</v>
          </cell>
          <cell r="Q2507">
            <v>89966.251551923327</v>
          </cell>
        </row>
        <row r="2508">
          <cell r="D2508">
            <v>41588</v>
          </cell>
          <cell r="E2508" t="str">
            <v/>
          </cell>
          <cell r="F2508">
            <v>99330.398806000827</v>
          </cell>
          <cell r="G2508">
            <v>1116249.6167720007</v>
          </cell>
          <cell r="H2508">
            <v>1.2407426090524243</v>
          </cell>
          <cell r="I2508">
            <v>32.696622644592686</v>
          </cell>
          <cell r="J2508">
            <v>36785538.286977984</v>
          </cell>
          <cell r="K2508">
            <v>1.5670977143033522</v>
          </cell>
          <cell r="L2508">
            <v>4.7039750903453692</v>
          </cell>
          <cell r="M2508">
            <v>41282170.080915958</v>
          </cell>
          <cell r="N2508">
            <v>1.417682101173946</v>
          </cell>
          <cell r="O2508">
            <v>11.19113512413934</v>
          </cell>
          <cell r="Q2508">
            <v>89966.251551923327</v>
          </cell>
        </row>
        <row r="2509">
          <cell r="D2509">
            <v>41589</v>
          </cell>
          <cell r="E2509" t="str">
            <v/>
          </cell>
          <cell r="F2509">
            <v>90351.369170000558</v>
          </cell>
          <cell r="G2509">
            <v>1206600.9859420012</v>
          </cell>
          <cell r="H2509">
            <v>1.2192460709413107</v>
          </cell>
          <cell r="I2509">
            <v>33.803668671703122</v>
          </cell>
          <cell r="J2509">
            <v>36875889.656147987</v>
          </cell>
          <cell r="K2509">
            <v>1.5649488722311959</v>
          </cell>
          <cell r="L2509">
            <v>4.7523570577191254</v>
          </cell>
          <cell r="M2509">
            <v>41279871.157177962</v>
          </cell>
          <cell r="N2509">
            <v>1.4176285696980038</v>
          </cell>
          <cell r="O2509">
            <v>11.193449784589138</v>
          </cell>
          <cell r="Q2509">
            <v>89966.251551923327</v>
          </cell>
        </row>
        <row r="2510">
          <cell r="D2510">
            <v>41590</v>
          </cell>
          <cell r="E2510" t="str">
            <v/>
          </cell>
          <cell r="F2510">
            <v>79747.224599998735</v>
          </cell>
          <cell r="G2510">
            <v>1286348.2105419999</v>
          </cell>
          <cell r="H2510">
            <v>1.1915099535959455</v>
          </cell>
          <cell r="I2510">
            <v>35.282740109220647</v>
          </cell>
          <cell r="J2510">
            <v>36955636.880747989</v>
          </cell>
          <cell r="K2510">
            <v>1.5623680664858335</v>
          </cell>
          <cell r="L2510">
            <v>4.8110799726992282</v>
          </cell>
          <cell r="M2510">
            <v>41235114.429051973</v>
          </cell>
          <cell r="N2510">
            <v>1.4161169291430649</v>
          </cell>
          <cell r="O2510">
            <v>11.258989611667502</v>
          </cell>
          <cell r="Q2510">
            <v>89966.251551923327</v>
          </cell>
        </row>
        <row r="2511">
          <cell r="D2511">
            <v>41591</v>
          </cell>
          <cell r="E2511" t="str">
            <v/>
          </cell>
          <cell r="F2511">
            <v>80036.986040000673</v>
          </cell>
          <cell r="G2511">
            <v>1366385.1965820005</v>
          </cell>
          <cell r="H2511">
            <v>1.1682886834800421</v>
          </cell>
          <cell r="I2511">
            <v>36.565774431344302</v>
          </cell>
          <cell r="J2511">
            <v>37035673.866787992</v>
          </cell>
          <cell r="K2511">
            <v>1.5598190222760231</v>
          </cell>
          <cell r="L2511">
            <v>4.8697454483475848</v>
          </cell>
          <cell r="M2511">
            <v>41256437.115251973</v>
          </cell>
          <cell r="N2511">
            <v>1.4168746073754481</v>
          </cell>
          <cell r="O2511">
            <v>11.226096222593574</v>
          </cell>
          <cell r="Q2511">
            <v>89966.251551923327</v>
          </cell>
        </row>
        <row r="2512">
          <cell r="D2512">
            <v>41592</v>
          </cell>
          <cell r="E2512" t="str">
            <v/>
          </cell>
          <cell r="F2512">
            <v>77009.85595999939</v>
          </cell>
          <cell r="G2512">
            <v>1443395.0525419998</v>
          </cell>
          <cell r="H2512">
            <v>1.1459813522478446</v>
          </cell>
          <cell r="I2512">
            <v>37.837311687006547</v>
          </cell>
          <cell r="J2512">
            <v>37112683.722747989</v>
          </cell>
          <cell r="K2512">
            <v>1.557162210841551</v>
          </cell>
          <cell r="L2512">
            <v>4.9316019716468702</v>
          </cell>
          <cell r="M2512">
            <v>41268266.609951973</v>
          </cell>
          <cell r="N2512">
            <v>1.4173062811554151</v>
          </cell>
          <cell r="O2512">
            <v>11.207394380993785</v>
          </cell>
          <cell r="Q2512">
            <v>89966.251551923327</v>
          </cell>
        </row>
        <row r="2513">
          <cell r="D2513">
            <v>41593</v>
          </cell>
          <cell r="E2513" t="str">
            <v/>
          </cell>
          <cell r="F2513">
            <v>69254.465730000651</v>
          </cell>
          <cell r="G2513">
            <v>1512649.5182720006</v>
          </cell>
          <cell r="H2513">
            <v>1.1209014433588183</v>
          </cell>
          <cell r="I2513">
            <v>39.313112483851711</v>
          </cell>
          <cell r="J2513">
            <v>37181938.188477993</v>
          </cell>
          <cell r="K2513">
            <v>1.5542012071943732</v>
          </cell>
          <cell r="L2513">
            <v>5.0014047723012212</v>
          </cell>
          <cell r="M2513">
            <v>41279547.742053978</v>
          </cell>
          <cell r="N2513">
            <v>1.4177191372599309</v>
          </cell>
          <cell r="O2513">
            <v>11.189533963323994</v>
          </cell>
          <cell r="Q2513">
            <v>89966.251551923327</v>
          </cell>
        </row>
        <row r="2514">
          <cell r="D2514">
            <v>41594</v>
          </cell>
          <cell r="E2514" t="str">
            <v/>
          </cell>
          <cell r="F2514">
            <v>70019.263900000529</v>
          </cell>
          <cell r="G2514">
            <v>1582668.7821720012</v>
          </cell>
          <cell r="H2514">
            <v>1.099487832152938</v>
          </cell>
          <cell r="I2514">
            <v>40.612280280771728</v>
          </cell>
          <cell r="J2514">
            <v>37251957.45237799</v>
          </cell>
          <cell r="K2514">
            <v>1.5512942390104374</v>
          </cell>
          <cell r="L2514">
            <v>5.0708295694067429</v>
          </cell>
          <cell r="M2514">
            <v>41301520.393303968</v>
          </cell>
          <cell r="N2514">
            <v>1.4184992080044045</v>
          </cell>
          <cell r="O2514">
            <v>11.155857341778797</v>
          </cell>
          <cell r="Q2514">
            <v>89966.251551923327</v>
          </cell>
        </row>
        <row r="2515">
          <cell r="D2515">
            <v>41595</v>
          </cell>
          <cell r="E2515" t="str">
            <v/>
          </cell>
          <cell r="F2515">
            <v>71249.925371999532</v>
          </cell>
          <cell r="G2515">
            <v>1653918.7075440008</v>
          </cell>
          <cell r="H2515">
            <v>1.0813981249594755</v>
          </cell>
          <cell r="I2515">
            <v>41.738044569741128</v>
          </cell>
          <cell r="J2515">
            <v>37323207.377749987</v>
          </cell>
          <cell r="K2515">
            <v>1.5484600288982413</v>
          </cell>
          <cell r="L2515">
            <v>5.1393809233181038</v>
          </cell>
          <cell r="M2515">
            <v>41310556.414007962</v>
          </cell>
          <cell r="N2515">
            <v>1.41883499065386</v>
          </cell>
          <cell r="O2515">
            <v>11.141389228045862</v>
          </cell>
          <cell r="Q2515">
            <v>89966.251551923327</v>
          </cell>
        </row>
        <row r="2516">
          <cell r="D2516">
            <v>41596</v>
          </cell>
          <cell r="E2516" t="str">
            <v/>
          </cell>
          <cell r="F2516">
            <v>74124.726016000335</v>
          </cell>
          <cell r="G2516">
            <v>1728043.4335600012</v>
          </cell>
          <cell r="H2516">
            <v>1.0670936192128508</v>
          </cell>
          <cell r="I2516">
            <v>42.64663470161976</v>
          </cell>
          <cell r="J2516">
            <v>37397332.103765987</v>
          </cell>
          <cell r="K2516">
            <v>1.5457657233398994</v>
          </cell>
          <cell r="L2516">
            <v>5.2053481058581657</v>
          </cell>
          <cell r="M2516">
            <v>41313439.97162196</v>
          </cell>
          <cell r="N2516">
            <v>1.4189594716474998</v>
          </cell>
          <cell r="O2516">
            <v>11.136029906878154</v>
          </cell>
          <cell r="Q2516">
            <v>89966.251551923327</v>
          </cell>
        </row>
        <row r="2517">
          <cell r="D2517">
            <v>41597</v>
          </cell>
          <cell r="E2517" t="str">
            <v/>
          </cell>
          <cell r="F2517">
            <v>93702.419801998316</v>
          </cell>
          <cell r="G2517">
            <v>1821745.8533619996</v>
          </cell>
          <cell r="H2517">
            <v>1.065748089414684</v>
          </cell>
          <cell r="I2517">
            <v>42.732936298825393</v>
          </cell>
          <cell r="J2517">
            <v>37491034.523567982</v>
          </cell>
          <cell r="K2517">
            <v>1.5438975999825382</v>
          </cell>
          <cell r="L2517">
            <v>5.2515490565646079</v>
          </cell>
          <cell r="M2517">
            <v>41309728.501933962</v>
          </cell>
          <cell r="N2517">
            <v>1.4188574389489257</v>
          </cell>
          <cell r="O2517">
            <v>11.140422583051668</v>
          </cell>
          <cell r="Q2517">
            <v>89966.251551923327</v>
          </cell>
        </row>
        <row r="2518">
          <cell r="D2518">
            <v>41598</v>
          </cell>
          <cell r="E2518" t="str">
            <v/>
          </cell>
          <cell r="F2518">
            <v>69237.581474000574</v>
          </cell>
          <cell r="G2518">
            <v>1890983.4348360002</v>
          </cell>
          <cell r="H2518">
            <v>1.0509404372286388</v>
          </cell>
          <cell r="I2518">
            <v>43.6921956448749</v>
          </cell>
          <cell r="J2518">
            <v>37560272.105041981</v>
          </cell>
          <cell r="K2518">
            <v>1.5410395135221093</v>
          </cell>
          <cell r="L2518">
            <v>5.3229720941214032</v>
          </cell>
          <cell r="M2518">
            <v>41313085.336545952</v>
          </cell>
          <cell r="N2518">
            <v>1.4189981806566339</v>
          </cell>
          <cell r="O2518">
            <v>11.134363827167936</v>
          </cell>
          <cell r="Q2518">
            <v>89966.251551923327</v>
          </cell>
        </row>
        <row r="2519">
          <cell r="D2519">
            <v>41599</v>
          </cell>
          <cell r="E2519" t="str">
            <v/>
          </cell>
          <cell r="F2519">
            <v>87339.345839999849</v>
          </cell>
          <cell r="G2519">
            <v>1978322.7806760001</v>
          </cell>
          <cell r="H2519">
            <v>1.0471242835374437</v>
          </cell>
          <cell r="I2519">
            <v>43.942234225378954</v>
          </cell>
          <cell r="J2519">
            <v>37647611.45088198</v>
          </cell>
          <cell r="K2519">
            <v>1.5389424047779481</v>
          </cell>
          <cell r="L2519">
            <v>5.3759519981425807</v>
          </cell>
          <cell r="M2519">
            <v>41339379.278905958</v>
          </cell>
          <cell r="N2519">
            <v>1.4199267721725275</v>
          </cell>
          <cell r="O2519">
            <v>11.094463242604835</v>
          </cell>
          <cell r="Q2519">
            <v>89966.251551923327</v>
          </cell>
        </row>
        <row r="2520">
          <cell r="D2520">
            <v>41600</v>
          </cell>
          <cell r="E2520" t="str">
            <v/>
          </cell>
          <cell r="F2520">
            <v>68852.7252880007</v>
          </cell>
          <cell r="G2520">
            <v>2047175.5059640007</v>
          </cell>
          <cell r="H2520">
            <v>1.0343148734563836</v>
          </cell>
          <cell r="I2520">
            <v>44.789970267484428</v>
          </cell>
          <cell r="J2520">
            <v>37716464.176169984</v>
          </cell>
          <cell r="K2520">
            <v>1.536107745211974</v>
          </cell>
          <cell r="L2520">
            <v>5.4483441623320079</v>
          </cell>
          <cell r="M2520">
            <v>41356122.627031967</v>
          </cell>
          <cell r="N2520">
            <v>1.4205273468897615</v>
          </cell>
          <cell r="O2520">
            <v>11.068725645616684</v>
          </cell>
          <cell r="Q2520">
            <v>89966.251551923327</v>
          </cell>
        </row>
        <row r="2521">
          <cell r="D2521">
            <v>41601</v>
          </cell>
          <cell r="E2521" t="str">
            <v/>
          </cell>
          <cell r="F2521">
            <v>70580.783561999502</v>
          </cell>
          <cell r="G2521">
            <v>2117756.2895260002</v>
          </cell>
          <cell r="H2521">
            <v>1.0234544490389572</v>
          </cell>
          <cell r="I2521">
            <v>45.518901561737145</v>
          </cell>
          <cell r="J2521">
            <v>37787044.959731981</v>
          </cell>
          <cell r="K2521">
            <v>1.5333639059376707</v>
          </cell>
          <cell r="L2521">
            <v>5.519278516187109</v>
          </cell>
          <cell r="M2521">
            <v>41376962.42812597</v>
          </cell>
          <cell r="N2521">
            <v>1.4212686533360241</v>
          </cell>
          <cell r="O2521">
            <v>11.037030995516595</v>
          </cell>
          <cell r="Q2521">
            <v>89966.251551923327</v>
          </cell>
        </row>
        <row r="2522">
          <cell r="D2522">
            <v>41602</v>
          </cell>
          <cell r="E2522" t="str">
            <v/>
          </cell>
          <cell r="F2522">
            <v>82362.58840199963</v>
          </cell>
          <cell r="G2522">
            <v>2200118.8779279999</v>
          </cell>
          <cell r="H2522">
            <v>1.0189556453928628</v>
          </cell>
          <cell r="I2522">
            <v>45.823582394968156</v>
          </cell>
          <cell r="J2522">
            <v>37869407.548133984</v>
          </cell>
          <cell r="K2522">
            <v>1.5311163837906332</v>
          </cell>
          <cell r="L2522">
            <v>5.5780196953300276</v>
          </cell>
          <cell r="M2522">
            <v>41404714.028469972</v>
          </cell>
          <cell r="N2522">
            <v>1.4222474059200803</v>
          </cell>
          <cell r="O2522">
            <v>10.99530927815281</v>
          </cell>
          <cell r="Q2522">
            <v>89966.251551923327</v>
          </cell>
        </row>
        <row r="2523">
          <cell r="D2523">
            <v>41603</v>
          </cell>
          <cell r="E2523" t="str">
            <v/>
          </cell>
          <cell r="F2523">
            <v>76217.111036000933</v>
          </cell>
          <cell r="G2523">
            <v>2276335.9889640007</v>
          </cell>
          <cell r="H2523">
            <v>1.0120843981813474</v>
          </cell>
          <cell r="I2523">
            <v>46.292014855933616</v>
          </cell>
          <cell r="J2523">
            <v>37945624.659169987</v>
          </cell>
          <cell r="K2523">
            <v>1.5286375827224605</v>
          </cell>
          <cell r="L2523">
            <v>5.6434778753942094</v>
          </cell>
          <cell r="M2523">
            <v>41437639.838577963</v>
          </cell>
          <cell r="N2523">
            <v>1.4234039303372814</v>
          </cell>
          <cell r="O2523">
            <v>10.946192445460778</v>
          </cell>
          <cell r="Q2523">
            <v>89966.251551923327</v>
          </cell>
        </row>
        <row r="2524">
          <cell r="D2524">
            <v>41604</v>
          </cell>
          <cell r="E2524" t="str">
            <v/>
          </cell>
          <cell r="F2524">
            <v>58563.552303999757</v>
          </cell>
          <cell r="G2524">
            <v>2334899.5412680004</v>
          </cell>
          <cell r="H2524">
            <v>0.99819462255219249</v>
          </cell>
          <cell r="I2524">
            <v>47.250240306024494</v>
          </cell>
          <cell r="J2524">
            <v>38004188.211473987</v>
          </cell>
          <cell r="K2524">
            <v>1.5254680799957496</v>
          </cell>
          <cell r="L2524">
            <v>5.7282131119643198</v>
          </cell>
          <cell r="M2524">
            <v>41446036.137329973</v>
          </cell>
          <cell r="N2524">
            <v>1.4237178799781212</v>
          </cell>
          <cell r="O2524">
            <v>10.932893315823566</v>
          </cell>
          <cell r="Q2524">
            <v>89966.251551923327</v>
          </cell>
        </row>
        <row r="2525">
          <cell r="D2525">
            <v>41605</v>
          </cell>
          <cell r="E2525" t="str">
            <v/>
          </cell>
          <cell r="F2525">
            <v>55869.845043999412</v>
          </cell>
          <cell r="G2525">
            <v>2390769.386312</v>
          </cell>
          <cell r="H2525">
            <v>0.98422478185331119</v>
          </cell>
          <cell r="I2525">
            <v>48.229172052237246</v>
          </cell>
          <cell r="J2525">
            <v>38060058.056517988</v>
          </cell>
          <cell r="K2525">
            <v>1.5222136513671549</v>
          </cell>
          <cell r="L2525">
            <v>5.816444043477242</v>
          </cell>
          <cell r="M2525">
            <v>41446697.061489977</v>
          </cell>
          <cell r="N2525">
            <v>1.4237661173113449</v>
          </cell>
          <cell r="O2525">
            <v>10.930851237066918</v>
          </cell>
          <cell r="Q2525">
            <v>89966.251551923327</v>
          </cell>
        </row>
        <row r="2526">
          <cell r="D2526">
            <v>41606</v>
          </cell>
          <cell r="E2526" t="str">
            <v/>
          </cell>
          <cell r="F2526">
            <v>50361.245014000466</v>
          </cell>
          <cell r="G2526">
            <v>2441130.6313260007</v>
          </cell>
          <cell r="H2526">
            <v>0.96906601452383867</v>
          </cell>
          <cell r="I2526">
            <v>49.308475714120512</v>
          </cell>
          <cell r="J2526">
            <v>38110419.301531985</v>
          </cell>
          <cell r="K2526">
            <v>1.5187630321749719</v>
          </cell>
          <cell r="L2526">
            <v>5.9113666514247765</v>
          </cell>
          <cell r="M2526">
            <v>41437132.200901963</v>
          </cell>
          <cell r="N2526">
            <v>1.4234630765867349</v>
          </cell>
          <cell r="O2526">
            <v>10.943685856205665</v>
          </cell>
          <cell r="Q2526">
            <v>89966.251551923327</v>
          </cell>
        </row>
        <row r="2527">
          <cell r="D2527">
            <v>41607</v>
          </cell>
          <cell r="E2527" t="str">
            <v/>
          </cell>
          <cell r="F2527">
            <v>52622.057775999943</v>
          </cell>
          <cell r="G2527">
            <v>2493752.6891020006</v>
          </cell>
          <cell r="H2527">
            <v>0.95581921614652032</v>
          </cell>
          <cell r="I2527">
            <v>50.266010254117063</v>
          </cell>
          <cell r="J2527">
            <v>38163041.359307982</v>
          </cell>
          <cell r="K2527">
            <v>1.5154268428659756</v>
          </cell>
          <cell r="L2527">
            <v>6.0045016829766595</v>
          </cell>
          <cell r="M2527">
            <v>41420666.373923972</v>
          </cell>
          <cell r="N2527">
            <v>1.422922956292874</v>
          </cell>
          <cell r="O2527">
            <v>10.966595075926266</v>
          </cell>
          <cell r="Q2527">
            <v>89966.251551923327</v>
          </cell>
        </row>
        <row r="2528">
          <cell r="D2528">
            <v>41608</v>
          </cell>
          <cell r="E2528" t="str">
            <v>*</v>
          </cell>
          <cell r="F2528">
            <v>54987.344021999474</v>
          </cell>
          <cell r="G2528">
            <v>2548740.0331239998</v>
          </cell>
          <cell r="H2528">
            <v>0.94433189822408548</v>
          </cell>
          <cell r="I2528">
            <v>51.107059713370418</v>
          </cell>
          <cell r="J2528">
            <v>38218028.70332998</v>
          </cell>
          <cell r="K2528">
            <v>1.5122079952040506</v>
          </cell>
          <cell r="L2528">
            <v>6.0956443077450739</v>
          </cell>
          <cell r="M2528">
            <v>41412454.575623967</v>
          </cell>
          <cell r="N2528">
            <v>1.422666372119046</v>
          </cell>
          <cell r="O2528">
            <v>10.977493208266765</v>
          </cell>
          <cell r="Q2528">
            <v>89966.251551923327</v>
          </cell>
        </row>
        <row r="2529">
          <cell r="D2529">
            <v>41609</v>
          </cell>
          <cell r="E2529" t="str">
            <v/>
          </cell>
          <cell r="F2529">
            <v>55859.379804000971</v>
          </cell>
          <cell r="G2529">
            <v>55859.379804000971</v>
          </cell>
          <cell r="H2529">
            <v>0.45323165578394542</v>
          </cell>
          <cell r="I2529">
            <v>78.912548708244685</v>
          </cell>
          <cell r="J2529">
            <v>38273888.083133981</v>
          </cell>
          <cell r="K2529">
            <v>1.5070688293256105</v>
          </cell>
          <cell r="L2529">
            <v>5.267554092787563</v>
          </cell>
          <cell r="M2529">
            <v>41408243.282123961</v>
          </cell>
          <cell r="N2529">
            <v>1.4225459627219559</v>
          </cell>
          <cell r="O2529">
            <v>8.0839554128172573</v>
          </cell>
          <cell r="Q2529">
            <v>123246.86303603873</v>
          </cell>
        </row>
        <row r="2530">
          <cell r="D2530">
            <v>41610</v>
          </cell>
          <cell r="E2530" t="str">
            <v/>
          </cell>
          <cell r="F2530">
            <v>55098.16390600046</v>
          </cell>
          <cell r="G2530">
            <v>110957.54371000142</v>
          </cell>
          <cell r="H2530">
            <v>0.45014348023428485</v>
          </cell>
          <cell r="I2530">
            <v>79.183110127562912</v>
          </cell>
          <cell r="J2530">
            <v>38328986.247039981</v>
          </cell>
          <cell r="K2530">
            <v>1.5019494740400283</v>
          </cell>
          <cell r="L2530">
            <v>5.4074485818609963</v>
          </cell>
          <cell r="M2530">
            <v>41404417.769899964</v>
          </cell>
          <cell r="N2530">
            <v>1.4224388026400467</v>
          </cell>
          <cell r="O2530">
            <v>8.0882228847739093</v>
          </cell>
          <cell r="Q2530">
            <v>123246.86303603873</v>
          </cell>
        </row>
        <row r="2531">
          <cell r="D2531">
            <v>41611</v>
          </cell>
          <cell r="E2531" t="str">
            <v/>
          </cell>
          <cell r="F2531">
            <v>45219.569931999911</v>
          </cell>
          <cell r="G2531">
            <v>156177.11364200135</v>
          </cell>
          <cell r="H2531">
            <v>0.42239645373728074</v>
          </cell>
          <cell r="I2531">
            <v>81.601143922661763</v>
          </cell>
          <cell r="J2531">
            <v>38374205.81697198</v>
          </cell>
          <cell r="K2531">
            <v>1.4964940896991872</v>
          </cell>
          <cell r="L2531">
            <v>5.5602883002100256</v>
          </cell>
          <cell r="M2531">
            <v>41368887.143975958</v>
          </cell>
          <cell r="N2531">
            <v>1.4212423987763207</v>
          </cell>
          <cell r="O2531">
            <v>8.13600517358819</v>
          </cell>
          <cell r="Q2531">
            <v>123246.86303603873</v>
          </cell>
        </row>
        <row r="2532">
          <cell r="D2532">
            <v>41612</v>
          </cell>
          <cell r="E2532" t="str">
            <v/>
          </cell>
          <cell r="F2532">
            <v>40941.714011998964</v>
          </cell>
          <cell r="G2532">
            <v>197118.82765400031</v>
          </cell>
          <cell r="H2532">
            <v>0.39984552709540488</v>
          </cell>
          <cell r="I2532">
            <v>83.539532027858797</v>
          </cell>
          <cell r="J2532">
            <v>38415147.530983977</v>
          </cell>
          <cell r="K2532">
            <v>1.4909248677571214</v>
          </cell>
          <cell r="L2532">
            <v>5.7204094866245558</v>
          </cell>
          <cell r="M2532">
            <v>41347979.252125949</v>
          </cell>
          <cell r="N2532">
            <v>1.4205483317431693</v>
          </cell>
          <cell r="O2532">
            <v>8.1638409528279396</v>
          </cell>
          <cell r="Q2532">
            <v>123246.86303603873</v>
          </cell>
        </row>
        <row r="2533">
          <cell r="D2533">
            <v>41613</v>
          </cell>
          <cell r="E2533" t="str">
            <v/>
          </cell>
          <cell r="F2533">
            <v>50856.142322000713</v>
          </cell>
          <cell r="G2533">
            <v>247974.96997600101</v>
          </cell>
          <cell r="H2533">
            <v>0.4024037024025357</v>
          </cell>
          <cell r="I2533">
            <v>83.321268521107442</v>
          </cell>
          <cell r="J2533">
            <v>38466003.673305981</v>
          </cell>
          <cell r="K2533">
            <v>1.4857916265621862</v>
          </cell>
          <cell r="L2533">
            <v>5.8717368282484417</v>
          </cell>
          <cell r="M2533">
            <v>41316616.200081952</v>
          </cell>
          <cell r="N2533">
            <v>1.4194950381395064</v>
          </cell>
          <cell r="O2533">
            <v>8.2062468308132566</v>
          </cell>
          <cell r="Q2533">
            <v>123246.86303603873</v>
          </cell>
        </row>
        <row r="2534">
          <cell r="D2534">
            <v>41614</v>
          </cell>
          <cell r="E2534" t="str">
            <v/>
          </cell>
          <cell r="F2534">
            <v>52539.324909999748</v>
          </cell>
          <cell r="G2534">
            <v>300514.29488600075</v>
          </cell>
          <cell r="H2534">
            <v>0.40638531951671542</v>
          </cell>
          <cell r="I2534">
            <v>82.980653224378727</v>
          </cell>
          <cell r="J2534">
            <v>38518542.998215981</v>
          </cell>
          <cell r="K2534">
            <v>1.480771734594245</v>
          </cell>
          <cell r="L2534">
            <v>6.0232660578802051</v>
          </cell>
          <cell r="M2534">
            <v>41312528.971349955</v>
          </cell>
          <cell r="N2534">
            <v>1.4193788268812473</v>
          </cell>
          <cell r="O2534">
            <v>8.2109376046258564</v>
          </cell>
          <cell r="Q2534">
            <v>123246.86303603873</v>
          </cell>
        </row>
        <row r="2535">
          <cell r="D2535">
            <v>41615</v>
          </cell>
          <cell r="E2535" t="str">
            <v/>
          </cell>
          <cell r="F2535">
            <v>41523.187498000683</v>
          </cell>
          <cell r="G2535">
            <v>342037.48238400143</v>
          </cell>
          <cell r="H2535">
            <v>0.39646037456661959</v>
          </cell>
          <cell r="I2535">
            <v>83.827617679829416</v>
          </cell>
          <cell r="J2535">
            <v>38560066.185713984</v>
          </cell>
          <cell r="K2535">
            <v>1.4753776894173112</v>
          </cell>
          <cell r="L2535">
            <v>6.1900750032858003</v>
          </cell>
          <cell r="M2535">
            <v>41281540.335997961</v>
          </cell>
          <cell r="N2535">
            <v>1.4183383414846948</v>
          </cell>
          <cell r="O2535">
            <v>8.2530431901572285</v>
          </cell>
          <cell r="Q2535">
            <v>123246.86303603873</v>
          </cell>
        </row>
        <row r="2536">
          <cell r="D2536">
            <v>41616</v>
          </cell>
          <cell r="E2536" t="str">
            <v/>
          </cell>
          <cell r="F2536">
            <v>43257.123229999408</v>
          </cell>
          <cell r="G2536">
            <v>385294.60561400081</v>
          </cell>
          <cell r="H2536">
            <v>0.39077526612313906</v>
          </cell>
          <cell r="I2536">
            <v>84.309436538931919</v>
          </cell>
          <cell r="J2536">
            <v>38603323.308943987</v>
          </cell>
          <cell r="K2536">
            <v>1.4701003104218602</v>
          </cell>
          <cell r="L2536">
            <v>6.3573541952102293</v>
          </cell>
          <cell r="M2536">
            <v>41239867.238417968</v>
          </cell>
          <cell r="N2536">
            <v>1.4169307208922515</v>
          </cell>
          <cell r="O2536">
            <v>8.3103136776881961</v>
          </cell>
          <cell r="Q2536">
            <v>123246.86303603873</v>
          </cell>
        </row>
        <row r="2537">
          <cell r="D2537">
            <v>41617</v>
          </cell>
          <cell r="E2537" t="str">
            <v/>
          </cell>
          <cell r="F2537">
            <v>34772.985937999343</v>
          </cell>
          <cell r="G2537">
            <v>420067.59155200014</v>
          </cell>
          <cell r="H2537">
            <v>0.37870478557708276</v>
          </cell>
          <cell r="I2537">
            <v>85.323226526889613</v>
          </cell>
          <cell r="J2537">
            <v>38638096.294881985</v>
          </cell>
          <cell r="K2537">
            <v>1.4645506534789416</v>
          </cell>
          <cell r="L2537">
            <v>6.5377068196767141</v>
          </cell>
          <cell r="M2537">
            <v>41207085.245265961</v>
          </cell>
          <cell r="N2537">
            <v>1.4158285405011632</v>
          </cell>
          <cell r="O2537">
            <v>8.3554052449605116</v>
          </cell>
          <cell r="Q2537">
            <v>123246.86303603873</v>
          </cell>
        </row>
        <row r="2538">
          <cell r="D2538">
            <v>41618</v>
          </cell>
          <cell r="E2538" t="str">
            <v/>
          </cell>
          <cell r="F2538">
            <v>49747.981408000931</v>
          </cell>
          <cell r="G2538">
            <v>469815.57296000107</v>
          </cell>
          <cell r="H2538">
            <v>0.38119880813730883</v>
          </cell>
          <cell r="I2538">
            <v>85.114853218765901</v>
          </cell>
          <cell r="J2538">
            <v>38687844.276289985</v>
          </cell>
          <cell r="K2538">
            <v>1.459617584491159</v>
          </cell>
          <cell r="L2538">
            <v>6.7019230523890361</v>
          </cell>
          <cell r="M2538">
            <v>41190874.797703966</v>
          </cell>
          <cell r="N2538">
            <v>1.4152957116603508</v>
          </cell>
          <cell r="O2538">
            <v>8.3772823852903517</v>
          </cell>
          <cell r="Q2538">
            <v>123246.86303603873</v>
          </cell>
        </row>
        <row r="2539">
          <cell r="D2539">
            <v>41619</v>
          </cell>
          <cell r="E2539" t="str">
            <v/>
          </cell>
          <cell r="F2539">
            <v>41039.653725999073</v>
          </cell>
          <cell r="G2539">
            <v>510855.22668600013</v>
          </cell>
          <cell r="H2539">
            <v>0.37681595377078164</v>
          </cell>
          <cell r="I2539">
            <v>85.480632625573378</v>
          </cell>
          <cell r="J2539">
            <v>38728883.930015981</v>
          </cell>
          <cell r="K2539">
            <v>1.4544031516552107</v>
          </cell>
          <cell r="L2539">
            <v>6.8795778450883809</v>
          </cell>
          <cell r="M2539">
            <v>41185820.93136996</v>
          </cell>
          <cell r="N2539">
            <v>1.4151462051494224</v>
          </cell>
          <cell r="O2539">
            <v>8.3834301003608118</v>
          </cell>
          <cell r="Q2539">
            <v>123246.86303603873</v>
          </cell>
        </row>
        <row r="2540">
          <cell r="D2540">
            <v>41620</v>
          </cell>
          <cell r="E2540" t="str">
            <v/>
          </cell>
          <cell r="F2540">
            <v>35770.239814001077</v>
          </cell>
          <cell r="G2540">
            <v>546625.46650000126</v>
          </cell>
          <cell r="H2540">
            <v>0.36960066233096328</v>
          </cell>
          <cell r="I2540">
            <v>86.078554450513892</v>
          </cell>
          <cell r="J2540">
            <v>38764654.16982998</v>
          </cell>
          <cell r="K2540">
            <v>1.449039791825804</v>
          </cell>
          <cell r="L2540">
            <v>7.0667586330519843</v>
          </cell>
          <cell r="M2540">
            <v>41163058.706609957</v>
          </cell>
          <cell r="N2540">
            <v>1.4143882233604419</v>
          </cell>
          <cell r="O2540">
            <v>8.4146605236764991</v>
          </cell>
          <cell r="Q2540">
            <v>123246.86303603873</v>
          </cell>
        </row>
        <row r="2541">
          <cell r="D2541">
            <v>41621</v>
          </cell>
          <cell r="E2541" t="str">
            <v/>
          </cell>
          <cell r="F2541">
            <v>45784.247877999791</v>
          </cell>
          <cell r="G2541">
            <v>592409.71437800105</v>
          </cell>
          <cell r="H2541">
            <v>0.36974554083175193</v>
          </cell>
          <cell r="I2541">
            <v>86.066602984094914</v>
          </cell>
          <cell r="J2541">
            <v>38810438.41770798</v>
          </cell>
          <cell r="K2541">
            <v>1.4440982349905418</v>
          </cell>
          <cell r="L2541">
            <v>7.2432925984945662</v>
          </cell>
          <cell r="M2541">
            <v>41142160.57248196</v>
          </cell>
          <cell r="N2541">
            <v>1.4136942681115239</v>
          </cell>
          <cell r="O2541">
            <v>8.4433441635945012</v>
          </cell>
          <cell r="Q2541">
            <v>123246.86303603873</v>
          </cell>
        </row>
        <row r="2542">
          <cell r="D2542">
            <v>41622</v>
          </cell>
          <cell r="E2542" t="str">
            <v/>
          </cell>
          <cell r="F2542">
            <v>44218.658611998937</v>
          </cell>
          <cell r="G2542">
            <v>636628.37298999995</v>
          </cell>
          <cell r="H2542">
            <v>0.36896237432245621</v>
          </cell>
          <cell r="I2542">
            <v>86.13118136181815</v>
          </cell>
          <cell r="J2542">
            <v>38854657.076319978</v>
          </cell>
          <cell r="K2542">
            <v>1.43914380606579</v>
          </cell>
          <cell r="L2542">
            <v>7.4242835252070201</v>
          </cell>
          <cell r="M2542">
            <v>40998119.067901969</v>
          </cell>
          <cell r="N2542">
            <v>1.4087688622350403</v>
          </cell>
          <cell r="O2542">
            <v>8.6494536248621916</v>
          </cell>
          <cell r="Q2542">
            <v>123246.86303603873</v>
          </cell>
        </row>
        <row r="2543">
          <cell r="D2543">
            <v>41623</v>
          </cell>
          <cell r="E2543" t="str">
            <v/>
          </cell>
          <cell r="F2543">
            <v>53887.273812000989</v>
          </cell>
          <cell r="G2543">
            <v>690515.64680200093</v>
          </cell>
          <cell r="H2543">
            <v>0.37351357527051837</v>
          </cell>
          <cell r="I2543">
            <v>85.754972652899326</v>
          </cell>
          <cell r="J2543">
            <v>38908544.350131981</v>
          </cell>
          <cell r="K2543">
            <v>1.4345908951400883</v>
          </cell>
          <cell r="L2543">
            <v>7.5941983536596869</v>
          </cell>
          <cell r="M2543">
            <v>40822676.794073991</v>
          </cell>
          <cell r="N2543">
            <v>1.4027642831681242</v>
          </cell>
          <cell r="O2543">
            <v>8.9067898499479483</v>
          </cell>
          <cell r="Q2543">
            <v>123246.86303603873</v>
          </cell>
        </row>
        <row r="2544">
          <cell r="D2544">
            <v>41624</v>
          </cell>
          <cell r="E2544" t="str">
            <v/>
          </cell>
          <cell r="F2544">
            <v>41295.428125999839</v>
          </cell>
          <cell r="G2544">
            <v>731811.0749280008</v>
          </cell>
          <cell r="H2544">
            <v>0.37111039629159315</v>
          </cell>
          <cell r="I2544">
            <v>85.95389992953703</v>
          </cell>
          <cell r="J2544">
            <v>38949839.778257981</v>
          </cell>
          <cell r="K2544">
            <v>1.4296170040734688</v>
          </cell>
          <cell r="L2544">
            <v>7.7838257417934482</v>
          </cell>
          <cell r="M2544">
            <v>40672063.368111983</v>
          </cell>
          <cell r="N2544">
            <v>1.3976126920426593</v>
          </cell>
          <cell r="O2544">
            <v>9.1329809765064667</v>
          </cell>
          <cell r="Q2544">
            <v>123246.86303603873</v>
          </cell>
        </row>
        <row r="2545">
          <cell r="D2545">
            <v>41625</v>
          </cell>
          <cell r="E2545" t="str">
            <v/>
          </cell>
          <cell r="F2545">
            <v>43393.348615999683</v>
          </cell>
          <cell r="G2545">
            <v>775204.42354400048</v>
          </cell>
          <cell r="H2545">
            <v>0.36999124428129737</v>
          </cell>
          <cell r="I2545">
            <v>86.046328923254634</v>
          </cell>
          <cell r="J2545">
            <v>38993233.126873977</v>
          </cell>
          <cell r="K2545">
            <v>1.4247645661588408</v>
          </cell>
          <cell r="L2545">
            <v>7.9729195037551275</v>
          </cell>
          <cell r="M2545">
            <v>40537431.971607983</v>
          </cell>
          <cell r="N2545">
            <v>1.3930101244197617</v>
          </cell>
          <cell r="O2545">
            <v>9.3393683216296921</v>
          </cell>
          <cell r="Q2545">
            <v>123246.86303603873</v>
          </cell>
        </row>
        <row r="2546">
          <cell r="D2546">
            <v>41626</v>
          </cell>
          <cell r="E2546" t="str">
            <v/>
          </cell>
          <cell r="F2546">
            <v>39215.231072000097</v>
          </cell>
          <cell r="G2546">
            <v>814419.6546160006</v>
          </cell>
          <cell r="H2546">
            <v>0.36711308712437807</v>
          </cell>
          <cell r="I2546">
            <v>86.283400511144578</v>
          </cell>
          <cell r="J2546">
            <v>39032448.357945979</v>
          </cell>
          <cell r="K2546">
            <v>1.4198036573186266</v>
          </cell>
          <cell r="L2546">
            <v>8.1704972358136239</v>
          </cell>
          <cell r="M2546">
            <v>40453029.472317986</v>
          </cell>
          <cell r="N2546">
            <v>1.390133472478384</v>
          </cell>
          <cell r="O2546">
            <v>9.47045339914877</v>
          </cell>
          <cell r="Q2546">
            <v>123246.86303603873</v>
          </cell>
        </row>
        <row r="2547">
          <cell r="D2547">
            <v>41627</v>
          </cell>
          <cell r="E2547" t="str">
            <v/>
          </cell>
          <cell r="F2547">
            <v>75765.574855999614</v>
          </cell>
          <cell r="G2547">
            <v>890185.22947200015</v>
          </cell>
          <cell r="H2547">
            <v>0.38014642343502764</v>
          </cell>
          <cell r="I2547">
            <v>85.202852008019107</v>
          </cell>
          <cell r="J2547">
            <v>39108213.932801977</v>
          </cell>
          <cell r="K2547">
            <v>1.4162106139053383</v>
          </cell>
          <cell r="L2547">
            <v>8.3163274135384935</v>
          </cell>
          <cell r="M2547">
            <v>40406471.20483198</v>
          </cell>
          <cell r="N2547">
            <v>1.3885572289532579</v>
          </cell>
          <cell r="O2547">
            <v>9.5429695765497531</v>
          </cell>
          <cell r="Q2547">
            <v>123246.86303603873</v>
          </cell>
        </row>
        <row r="2548">
          <cell r="D2548">
            <v>41628</v>
          </cell>
          <cell r="E2548" t="str">
            <v/>
          </cell>
          <cell r="F2548">
            <v>61824.268451999742</v>
          </cell>
          <cell r="G2548">
            <v>952009.49792399991</v>
          </cell>
          <cell r="H2548">
            <v>0.38622057976665158</v>
          </cell>
          <cell r="I2548">
            <v>84.693519460580077</v>
          </cell>
          <cell r="J2548">
            <v>39170038.201253973</v>
          </cell>
          <cell r="K2548">
            <v>1.4121468921984623</v>
          </cell>
          <cell r="L2548">
            <v>8.4840660491130375</v>
          </cell>
          <cell r="M2548">
            <v>40304884.54999198</v>
          </cell>
          <cell r="N2548">
            <v>1.3850898640328713</v>
          </cell>
          <cell r="O2548">
            <v>9.7042195280961359</v>
          </cell>
          <cell r="Q2548">
            <v>123246.86303603873</v>
          </cell>
        </row>
        <row r="2549">
          <cell r="D2549">
            <v>41629</v>
          </cell>
          <cell r="E2549" t="str">
            <v/>
          </cell>
          <cell r="F2549">
            <v>51840.926362000202</v>
          </cell>
          <cell r="G2549">
            <v>1003850.4242860001</v>
          </cell>
          <cell r="H2549">
            <v>0.38785896840634582</v>
          </cell>
          <cell r="I2549">
            <v>84.555565059846529</v>
          </cell>
          <cell r="J2549">
            <v>39221879.127615973</v>
          </cell>
          <cell r="K2549">
            <v>1.4077607986573915</v>
          </cell>
          <cell r="L2549">
            <v>8.6684994271924545</v>
          </cell>
          <cell r="M2549">
            <v>40215854.648613974</v>
          </cell>
          <cell r="N2549">
            <v>1.3820539048797873</v>
          </cell>
          <cell r="O2549">
            <v>9.8473789030148353</v>
          </cell>
          <cell r="Q2549">
            <v>123246.86303603873</v>
          </cell>
        </row>
        <row r="2550">
          <cell r="D2550">
            <v>41630</v>
          </cell>
          <cell r="E2550" t="str">
            <v/>
          </cell>
          <cell r="F2550">
            <v>56708.032405999606</v>
          </cell>
          <cell r="G2550">
            <v>1060558.4566919997</v>
          </cell>
          <cell r="H2550">
            <v>0.39114344486652569</v>
          </cell>
          <cell r="I2550">
            <v>84.278312189671396</v>
          </cell>
          <cell r="J2550">
            <v>39278587.160021976</v>
          </cell>
          <cell r="K2550">
            <v>1.4035872608457254</v>
          </cell>
          <cell r="L2550">
            <v>8.8473084643265523</v>
          </cell>
          <cell r="M2550">
            <v>40141773.833577976</v>
          </cell>
          <cell r="N2550">
            <v>1.3795315896444451</v>
          </cell>
          <cell r="O2550">
            <v>9.9677315476427548</v>
          </cell>
          <cell r="Q2550">
            <v>123246.86303603873</v>
          </cell>
        </row>
        <row r="2551">
          <cell r="D2551">
            <v>41631</v>
          </cell>
          <cell r="E2551" t="str">
            <v/>
          </cell>
          <cell r="F2551">
            <v>55608.833004000444</v>
          </cell>
          <cell r="G2551">
            <v>1116167.2896960001</v>
          </cell>
          <cell r="H2551">
            <v>0.39375454595779713</v>
          </cell>
          <cell r="I2551">
            <v>84.057261462045545</v>
          </cell>
          <cell r="J2551">
            <v>39334195.993025973</v>
          </cell>
          <cell r="K2551">
            <v>1.3994112166540289</v>
          </cell>
          <cell r="L2551">
            <v>9.0295062290919539</v>
          </cell>
          <cell r="M2551">
            <v>40089326.363305978</v>
          </cell>
          <cell r="N2551">
            <v>1.3777526629934007</v>
          </cell>
          <cell r="O2551">
            <v>10.053391061477345</v>
          </cell>
          <cell r="Q2551">
            <v>123246.86303603873</v>
          </cell>
        </row>
        <row r="2552">
          <cell r="D2552">
            <v>41632</v>
          </cell>
          <cell r="E2552" t="str">
            <v/>
          </cell>
          <cell r="F2552">
            <v>187415.71055200108</v>
          </cell>
          <cell r="G2552">
            <v>1303583.0002480012</v>
          </cell>
          <cell r="H2552">
            <v>0.44070864771449891</v>
          </cell>
          <cell r="I2552">
            <v>80.008254648653732</v>
          </cell>
          <cell r="J2552">
            <v>39521611.703577973</v>
          </cell>
          <cell r="K2552">
            <v>1.3999405181041162</v>
          </cell>
          <cell r="L2552">
            <v>9.0062299352264397</v>
          </cell>
          <cell r="M2552">
            <v>40172078.654721983</v>
          </cell>
          <cell r="N2552">
            <v>1.3806201745154958</v>
          </cell>
          <cell r="O2552">
            <v>9.9156313993143073</v>
          </cell>
          <cell r="Q2552">
            <v>123246.86303603873</v>
          </cell>
        </row>
        <row r="2553">
          <cell r="D2553">
            <v>41633</v>
          </cell>
          <cell r="E2553" t="str">
            <v/>
          </cell>
          <cell r="F2553">
            <v>276486.59235799906</v>
          </cell>
          <cell r="G2553">
            <v>1580069.5926060001</v>
          </cell>
          <cell r="H2553">
            <v>0.51281454267731585</v>
          </cell>
          <cell r="I2553">
            <v>73.681858281321183</v>
          </cell>
          <cell r="J2553">
            <v>39798098.295935974</v>
          </cell>
          <cell r="K2553">
            <v>1.403606586230471</v>
          </cell>
          <cell r="L2553">
            <v>8.8464729776771005</v>
          </cell>
          <cell r="M2553">
            <v>40324289.49142798</v>
          </cell>
          <cell r="N2553">
            <v>1.3858749520133564</v>
          </cell>
          <cell r="O2553">
            <v>9.6674995225196412</v>
          </cell>
          <cell r="Q2553">
            <v>123246.86303603873</v>
          </cell>
        </row>
        <row r="2554">
          <cell r="D2554">
            <v>41634</v>
          </cell>
          <cell r="E2554" t="str">
            <v/>
          </cell>
          <cell r="F2554">
            <v>194057.56769400075</v>
          </cell>
          <cell r="G2554">
            <v>1774127.1603000008</v>
          </cell>
          <cell r="H2554">
            <v>0.5536502782353625</v>
          </cell>
          <cell r="I2554">
            <v>70.132662941345245</v>
          </cell>
          <cell r="J2554">
            <v>39992155.863629974</v>
          </cell>
          <cell r="K2554">
            <v>1.404346381552388</v>
          </cell>
          <cell r="L2554">
            <v>8.8145425045868748</v>
          </cell>
          <cell r="M2554">
            <v>40424110.590689987</v>
          </cell>
          <cell r="N2554">
            <v>1.3893293349315345</v>
          </cell>
          <cell r="O2554">
            <v>9.5073871178060987</v>
          </cell>
          <cell r="Q2554">
            <v>123246.86303603873</v>
          </cell>
        </row>
        <row r="2555">
          <cell r="D2555">
            <v>41635</v>
          </cell>
          <cell r="E2555" t="str">
            <v/>
          </cell>
          <cell r="F2555">
            <v>208722.85693199979</v>
          </cell>
          <cell r="G2555">
            <v>1982850.0172320006</v>
          </cell>
          <cell r="H2555">
            <v>0.59586822510554904</v>
          </cell>
          <cell r="I2555">
            <v>66.537554095588007</v>
          </cell>
          <cell r="J2555">
            <v>40200878.720561974</v>
          </cell>
          <cell r="K2555">
            <v>1.4055925614463258</v>
          </cell>
          <cell r="L2555">
            <v>8.7609880210800064</v>
          </cell>
          <cell r="M2555">
            <v>40548837.131499976</v>
          </cell>
          <cell r="N2555">
            <v>1.3936398212058076</v>
          </cell>
          <cell r="O2555">
            <v>9.3108894152445938</v>
          </cell>
          <cell r="Q2555">
            <v>123246.86303603873</v>
          </cell>
        </row>
        <row r="2556">
          <cell r="D2556">
            <v>41636</v>
          </cell>
          <cell r="E2556" t="str">
            <v/>
          </cell>
          <cell r="F2556">
            <v>264464.97808399878</v>
          </cell>
          <cell r="G2556">
            <v>2247314.9953159993</v>
          </cell>
          <cell r="H2556">
            <v>0.6512234701604126</v>
          </cell>
          <cell r="I2556">
            <v>61.983090988622969</v>
          </cell>
          <cell r="J2556">
            <v>40465343.698645972</v>
          </cell>
          <cell r="K2556">
            <v>1.4087686647560336</v>
          </cell>
          <cell r="L2556">
            <v>8.6258051443311672</v>
          </cell>
          <cell r="M2556">
            <v>40733186.77408798</v>
          </cell>
          <cell r="N2556">
            <v>1.3999997007063234</v>
          </cell>
          <cell r="O2556">
            <v>9.027547019098602</v>
          </cell>
          <cell r="Q2556">
            <v>123246.86303603873</v>
          </cell>
        </row>
        <row r="2557">
          <cell r="D2557">
            <v>41637</v>
          </cell>
          <cell r="E2557" t="str">
            <v/>
          </cell>
          <cell r="F2557">
            <v>193145.6854800017</v>
          </cell>
          <cell r="G2557">
            <v>2440460.6807960011</v>
          </cell>
          <cell r="H2557">
            <v>0.68280696567964505</v>
          </cell>
          <cell r="I2557">
            <v>59.480366571865531</v>
          </cell>
          <cell r="J2557">
            <v>40658489.38412597</v>
          </cell>
          <cell r="K2557">
            <v>1.4094453126213591</v>
          </cell>
          <cell r="L2557">
            <v>8.5972470421177949</v>
          </cell>
          <cell r="M2557">
            <v>40816203.963703968</v>
          </cell>
          <cell r="N2557">
            <v>1.4028769412489952</v>
          </cell>
          <cell r="O2557">
            <v>8.9018995758901376</v>
          </cell>
          <cell r="Q2557">
            <v>123246.86303603873</v>
          </cell>
        </row>
        <row r="2558">
          <cell r="D2558">
            <v>41638</v>
          </cell>
          <cell r="E2558" t="str">
            <v/>
          </cell>
          <cell r="F2558">
            <v>153158.12080999863</v>
          </cell>
          <cell r="G2558">
            <v>2593618.8016059999</v>
          </cell>
          <cell r="H2558">
            <v>0.70146986238711173</v>
          </cell>
          <cell r="I2558">
            <v>58.037098988365408</v>
          </cell>
          <cell r="J2558">
            <v>40811647.504935972</v>
          </cell>
          <cell r="K2558">
            <v>1.4087359130179797</v>
          </cell>
          <cell r="L2558">
            <v>8.6271895866400055</v>
          </cell>
          <cell r="M2558">
            <v>40891747.188439973</v>
          </cell>
          <cell r="N2558">
            <v>1.4054973910397284</v>
          </cell>
          <cell r="O2558">
            <v>8.7888236046613226</v>
          </cell>
          <cell r="Q2558">
            <v>123246.86303603873</v>
          </cell>
        </row>
        <row r="2559">
          <cell r="D2559">
            <v>41639</v>
          </cell>
          <cell r="E2559" t="str">
            <v>*</v>
          </cell>
          <cell r="F2559">
            <v>162593.74900400089</v>
          </cell>
          <cell r="G2559">
            <v>2756212.5506100007</v>
          </cell>
          <cell r="H2559">
            <v>0.72139833897227579</v>
          </cell>
          <cell r="I2559">
            <v>56.526240629284487</v>
          </cell>
          <cell r="J2559">
            <v>40974241.253939971</v>
          </cell>
          <cell r="K2559">
            <v>1.408356842909203</v>
          </cell>
          <cell r="L2559">
            <v>8.6432276255497431</v>
          </cell>
          <cell r="M2559">
            <v>40974241.253939971</v>
          </cell>
          <cell r="N2559">
            <v>1.408356842909203</v>
          </cell>
          <cell r="O2559">
            <v>8.6432276255497431</v>
          </cell>
          <cell r="Q2559">
            <v>123246.86303603873</v>
          </cell>
        </row>
        <row r="2560">
          <cell r="D2560">
            <v>41640</v>
          </cell>
          <cell r="E2560" t="str">
            <v/>
          </cell>
          <cell r="F2560">
            <v>198809.01265399996</v>
          </cell>
          <cell r="G2560">
            <v>198809.01265399996</v>
          </cell>
          <cell r="H2560">
            <v>1.4138262334083291</v>
          </cell>
          <cell r="I2560">
            <v>24.981127050184714</v>
          </cell>
          <cell r="J2560">
            <v>198809.01265399996</v>
          </cell>
          <cell r="K2560">
            <v>1.4138262334083291</v>
          </cell>
          <cell r="L2560">
            <v>24.981127050184714</v>
          </cell>
          <cell r="M2560">
            <v>41076689.40054398</v>
          </cell>
          <cell r="N2560">
            <v>1.411619623695054</v>
          </cell>
          <cell r="O2560">
            <v>6.7762364671722919</v>
          </cell>
          <cell r="Q2560">
            <v>140617.71380117096</v>
          </cell>
        </row>
        <row r="2561">
          <cell r="D2561">
            <v>41641</v>
          </cell>
          <cell r="E2561" t="str">
            <v/>
          </cell>
          <cell r="F2561">
            <v>190731.94548799889</v>
          </cell>
          <cell r="G2561">
            <v>389540.95814199885</v>
          </cell>
          <cell r="H2561">
            <v>1.3851062843078132</v>
          </cell>
          <cell r="I2561">
            <v>25.95448274466381</v>
          </cell>
          <cell r="J2561">
            <v>389540.95814199885</v>
          </cell>
          <cell r="K2561">
            <v>1.3851062843078132</v>
          </cell>
          <cell r="L2561">
            <v>25.95448274466381</v>
          </cell>
          <cell r="M2561">
            <v>41177523.414069973</v>
          </cell>
          <cell r="N2561">
            <v>1.4148257494603897</v>
          </cell>
          <cell r="O2561">
            <v>6.6505784907065824</v>
          </cell>
          <cell r="Q2561">
            <v>140617.71380117096</v>
          </cell>
        </row>
        <row r="2562">
          <cell r="D2562">
            <v>41642</v>
          </cell>
          <cell r="E2562" t="str">
            <v/>
          </cell>
          <cell r="F2562">
            <v>339932.48671400012</v>
          </cell>
          <cell r="G2562">
            <v>729473.44485599897</v>
          </cell>
          <cell r="H2562">
            <v>1.7292118352586585</v>
          </cell>
          <cell r="I2562">
            <v>16.534618838072102</v>
          </cell>
          <cell r="J2562">
            <v>729473.44485599897</v>
          </cell>
          <cell r="K2562">
            <v>1.7292118352586585</v>
          </cell>
          <cell r="L2562">
            <v>16.534618838072102</v>
          </cell>
          <cell r="M2562">
            <v>41441614.417567968</v>
          </cell>
          <cell r="N2562">
            <v>1.4236390501904777</v>
          </cell>
          <cell r="O2562">
            <v>6.3158416842444716</v>
          </cell>
          <cell r="Q2562">
            <v>140617.71380117096</v>
          </cell>
        </row>
        <row r="2563">
          <cell r="D2563">
            <v>41643</v>
          </cell>
          <cell r="E2563" t="str">
            <v/>
          </cell>
          <cell r="F2563">
            <v>361169.93665600108</v>
          </cell>
          <cell r="G2563">
            <v>1090643.381512</v>
          </cell>
          <cell r="H2563">
            <v>1.9390220336218371</v>
          </cell>
          <cell r="I2563">
            <v>12.672955507170357</v>
          </cell>
          <cell r="J2563">
            <v>1090643.381512</v>
          </cell>
          <cell r="K2563">
            <v>1.9390220336218371</v>
          </cell>
          <cell r="L2563">
            <v>12.672955507170357</v>
          </cell>
          <cell r="M2563">
            <v>41740499.321399979</v>
          </cell>
          <cell r="N2563">
            <v>1.4336441770476132</v>
          </cell>
          <cell r="O2563">
            <v>5.9542443109785514</v>
          </cell>
          <cell r="Q2563">
            <v>140617.71380117096</v>
          </cell>
        </row>
        <row r="2564">
          <cell r="D2564">
            <v>41644</v>
          </cell>
          <cell r="E2564" t="str">
            <v/>
          </cell>
          <cell r="F2564">
            <v>305055.29886199959</v>
          </cell>
          <cell r="G2564">
            <v>1395698.6803739995</v>
          </cell>
          <cell r="H2564">
            <v>1.9850965325001284</v>
          </cell>
          <cell r="I2564">
            <v>11.965786397949451</v>
          </cell>
          <cell r="J2564">
            <v>1395698.6803739995</v>
          </cell>
          <cell r="K2564">
            <v>1.9850965325001284</v>
          </cell>
          <cell r="L2564">
            <v>11.965786397949451</v>
          </cell>
          <cell r="M2564">
            <v>41971005.613173977</v>
          </cell>
          <cell r="N2564">
            <v>1.4412974993296959</v>
          </cell>
          <cell r="O2564">
            <v>5.6903608997691091</v>
          </cell>
          <cell r="Q2564">
            <v>140617.71380117096</v>
          </cell>
        </row>
        <row r="2565">
          <cell r="D2565">
            <v>41645</v>
          </cell>
          <cell r="E2565" t="str">
            <v/>
          </cell>
          <cell r="F2565">
            <v>315936.58131399925</v>
          </cell>
          <cell r="G2565">
            <v>1711635.2616879987</v>
          </cell>
          <cell r="H2565">
            <v>2.0287098680756031</v>
          </cell>
          <cell r="I2565">
            <v>11.336573729216571</v>
          </cell>
          <cell r="J2565">
            <v>1711635.2616879987</v>
          </cell>
          <cell r="K2565">
            <v>2.0287098680756031</v>
          </cell>
          <cell r="L2565">
            <v>11.336573729216571</v>
          </cell>
          <cell r="M2565">
            <v>42210323.319409981</v>
          </cell>
          <cell r="N2565">
            <v>1.4492505526082513</v>
          </cell>
          <cell r="O2565">
            <v>5.4273915011383123</v>
          </cell>
          <cell r="Q2565">
            <v>140617.71380117096</v>
          </cell>
        </row>
        <row r="2566">
          <cell r="D2566">
            <v>41646</v>
          </cell>
          <cell r="E2566" t="str">
            <v/>
          </cell>
          <cell r="F2566">
            <v>327050.60330800101</v>
          </cell>
          <cell r="G2566">
            <v>2038685.8649959997</v>
          </cell>
          <cell r="H2566">
            <v>2.0711532706923172</v>
          </cell>
          <cell r="I2566">
            <v>10.759389863508984</v>
          </cell>
          <cell r="J2566">
            <v>2038685.8649959997</v>
          </cell>
          <cell r="K2566">
            <v>2.0711532706923172</v>
          </cell>
          <cell r="L2566">
            <v>10.759389863508984</v>
          </cell>
          <cell r="M2566">
            <v>42482397.737123981</v>
          </cell>
          <cell r="N2566">
            <v>1.4583251605916918</v>
          </cell>
          <cell r="O2566">
            <v>5.140836160066975</v>
          </cell>
          <cell r="Q2566">
            <v>140617.71380117096</v>
          </cell>
        </row>
        <row r="2567">
          <cell r="D2567">
            <v>41647</v>
          </cell>
          <cell r="E2567" t="str">
            <v/>
          </cell>
          <cell r="F2567">
            <v>300159.53868199955</v>
          </cell>
          <cell r="G2567">
            <v>2338845.403677999</v>
          </cell>
          <cell r="H2567">
            <v>2.0790814155400907</v>
          </cell>
          <cell r="I2567">
            <v>10.655244113385265</v>
          </cell>
          <cell r="J2567">
            <v>2338845.403677999</v>
          </cell>
          <cell r="K2567">
            <v>2.0790814155400907</v>
          </cell>
          <cell r="L2567">
            <v>10.655244113385265</v>
          </cell>
          <cell r="M2567">
            <v>42716326.790275984</v>
          </cell>
          <cell r="N2567">
            <v>1.4660872442650987</v>
          </cell>
          <cell r="O2567">
            <v>4.9067240297862469</v>
          </cell>
          <cell r="Q2567">
            <v>140617.71380117096</v>
          </cell>
        </row>
        <row r="2568">
          <cell r="D2568">
            <v>41648</v>
          </cell>
          <cell r="E2568" t="str">
            <v/>
          </cell>
          <cell r="F2568">
            <v>236093.20415400082</v>
          </cell>
          <cell r="G2568">
            <v>2574938.6078319997</v>
          </cell>
          <cell r="H2568">
            <v>2.0346248137958889</v>
          </cell>
          <cell r="I2568">
            <v>11.254108333995806</v>
          </cell>
          <cell r="J2568">
            <v>2574938.6078319997</v>
          </cell>
          <cell r="K2568">
            <v>2.0346248137958889</v>
          </cell>
          <cell r="L2568">
            <v>11.254108333995806</v>
          </cell>
          <cell r="M2568">
            <v>42890068.554633982</v>
          </cell>
          <cell r="N2568">
            <v>1.4717811506485194</v>
          </cell>
          <cell r="O2568">
            <v>4.7412181448030939</v>
          </cell>
          <cell r="Q2568">
            <v>140617.71380117096</v>
          </cell>
        </row>
        <row r="2569">
          <cell r="D2569">
            <v>41649</v>
          </cell>
          <cell r="E2569" t="str">
            <v/>
          </cell>
          <cell r="F2569">
            <v>187788.40022999916</v>
          </cell>
          <cell r="G2569">
            <v>2762727.008061999</v>
          </cell>
          <cell r="H2569">
            <v>1.9647076697381161</v>
          </cell>
          <cell r="I2569">
            <v>12.273171499016499</v>
          </cell>
          <cell r="J2569">
            <v>2762727.008061999</v>
          </cell>
          <cell r="K2569">
            <v>1.9647076697381161</v>
          </cell>
          <cell r="L2569">
            <v>12.273171499016499</v>
          </cell>
          <cell r="M2569">
            <v>43019527.743343972</v>
          </cell>
          <cell r="N2569">
            <v>1.4759536876305699</v>
          </cell>
          <cell r="O2569">
            <v>4.6231903690046927</v>
          </cell>
          <cell r="Q2569">
            <v>140617.71380117096</v>
          </cell>
        </row>
        <row r="2570">
          <cell r="D2570">
            <v>41650</v>
          </cell>
          <cell r="E2570" t="str">
            <v/>
          </cell>
          <cell r="F2570">
            <v>173319.03246000063</v>
          </cell>
          <cell r="G2570">
            <v>2936046.0405219998</v>
          </cell>
          <cell r="H2570">
            <v>1.8981483142906015</v>
          </cell>
          <cell r="I2570">
            <v>13.339240225633775</v>
          </cell>
          <cell r="J2570">
            <v>2936046.0405219998</v>
          </cell>
          <cell r="K2570">
            <v>1.8981483142906015</v>
          </cell>
          <cell r="L2570">
            <v>13.339240225633775</v>
          </cell>
          <cell r="M2570">
            <v>43127861.97580798</v>
          </cell>
          <cell r="N2570">
            <v>1.4794000572292001</v>
          </cell>
          <cell r="O2570">
            <v>4.527737600976744</v>
          </cell>
          <cell r="Q2570">
            <v>140617.71380117096</v>
          </cell>
        </row>
        <row r="2571">
          <cell r="D2571">
            <v>41651</v>
          </cell>
          <cell r="E2571" t="str">
            <v/>
          </cell>
          <cell r="F2571">
            <v>175862.79058399861</v>
          </cell>
          <cell r="G2571">
            <v>3111908.8311059983</v>
          </cell>
          <cell r="H2571">
            <v>1.8441896750801847</v>
          </cell>
          <cell r="I2571">
            <v>14.278936622124217</v>
          </cell>
          <cell r="J2571">
            <v>3111908.8311059983</v>
          </cell>
          <cell r="K2571">
            <v>1.8441896750801847</v>
          </cell>
          <cell r="L2571">
            <v>14.278936622124217</v>
          </cell>
          <cell r="M2571">
            <v>43228481.957411982</v>
          </cell>
          <cell r="N2571">
            <v>1.4825805962639571</v>
          </cell>
          <cell r="O2571">
            <v>4.4412526816392628</v>
          </cell>
          <cell r="Q2571">
            <v>140617.71380117096</v>
          </cell>
        </row>
        <row r="2572">
          <cell r="D2572">
            <v>41652</v>
          </cell>
          <cell r="E2572" t="str">
            <v/>
          </cell>
          <cell r="F2572">
            <v>158011.44916800101</v>
          </cell>
          <cell r="G2572">
            <v>3269920.2802739991</v>
          </cell>
          <cell r="H2572">
            <v>1.788767022677562</v>
          </cell>
          <cell r="I2572">
            <v>15.320842622642438</v>
          </cell>
          <cell r="J2572">
            <v>3269920.2802739991</v>
          </cell>
          <cell r="K2572">
            <v>1.788767022677562</v>
          </cell>
          <cell r="L2572">
            <v>15.320842622642438</v>
          </cell>
          <cell r="M2572">
            <v>43302314.555505991</v>
          </cell>
          <cell r="N2572">
            <v>1.4848414305016879</v>
          </cell>
          <cell r="O2572">
            <v>4.3807001426525609</v>
          </cell>
          <cell r="Q2572">
            <v>140617.71380117096</v>
          </cell>
        </row>
        <row r="2573">
          <cell r="D2573">
            <v>41653</v>
          </cell>
          <cell r="E2573" t="str">
            <v/>
          </cell>
          <cell r="F2573">
            <v>173551.24140800041</v>
          </cell>
          <cell r="G2573">
            <v>3443471.5216819993</v>
          </cell>
          <cell r="H2573">
            <v>1.7491555288439491</v>
          </cell>
          <cell r="I2573">
            <v>16.116771682706897</v>
          </cell>
          <cell r="J2573">
            <v>3443471.5216819993</v>
          </cell>
          <cell r="K2573">
            <v>1.7491555288439491</v>
          </cell>
          <cell r="L2573">
            <v>16.116771682706897</v>
          </cell>
          <cell r="M2573">
            <v>43401103.086043991</v>
          </cell>
          <cell r="N2573">
            <v>1.4879570242113767</v>
          </cell>
          <cell r="O2573">
            <v>4.2984953155783661</v>
          </cell>
          <cell r="Q2573">
            <v>140617.71380117096</v>
          </cell>
        </row>
        <row r="2574">
          <cell r="D2574">
            <v>41654</v>
          </cell>
          <cell r="E2574" t="str">
            <v/>
          </cell>
          <cell r="F2574">
            <v>172328.64586400025</v>
          </cell>
          <cell r="G2574">
            <v>3615800.1675459994</v>
          </cell>
          <cell r="H2574">
            <v>1.7142459366385983</v>
          </cell>
          <cell r="I2574">
            <v>16.855980435280227</v>
          </cell>
          <cell r="J2574">
            <v>3615800.1675459994</v>
          </cell>
          <cell r="K2574">
            <v>1.7142459366385983</v>
          </cell>
          <cell r="L2574">
            <v>16.855980435280227</v>
          </cell>
          <cell r="M2574">
            <v>43490235.163309984</v>
          </cell>
          <cell r="N2574">
            <v>1.4907404798340231</v>
          </cell>
          <cell r="O2574">
            <v>4.2262546632816367</v>
          </cell>
          <cell r="Q2574">
            <v>140617.71380117096</v>
          </cell>
        </row>
        <row r="2575">
          <cell r="D2575">
            <v>41655</v>
          </cell>
          <cell r="E2575" t="str">
            <v/>
          </cell>
          <cell r="F2575">
            <v>207060.01845199949</v>
          </cell>
          <cell r="G2575">
            <v>3822860.1859979988</v>
          </cell>
          <cell r="H2575">
            <v>1.6991370088886006</v>
          </cell>
          <cell r="I2575">
            <v>17.187370619354759</v>
          </cell>
          <cell r="J2575">
            <v>3822860.1859979988</v>
          </cell>
          <cell r="K2575">
            <v>1.6991370088886006</v>
          </cell>
          <cell r="L2575">
            <v>17.187370619354759</v>
          </cell>
          <cell r="M2575">
            <v>43581520.212753981</v>
          </cell>
          <cell r="N2575">
            <v>1.4935967040610665</v>
          </cell>
          <cell r="O2575">
            <v>4.1532869477596162</v>
          </cell>
          <cell r="Q2575">
            <v>140617.71380117096</v>
          </cell>
        </row>
        <row r="2576">
          <cell r="D2576">
            <v>41656</v>
          </cell>
          <cell r="E2576" t="str">
            <v/>
          </cell>
          <cell r="F2576">
            <v>173269.70775400056</v>
          </cell>
          <cell r="G2576">
            <v>3996129.8937519994</v>
          </cell>
          <cell r="H2576">
            <v>1.6716703606113914</v>
          </cell>
          <cell r="I2576">
            <v>17.808223801951193</v>
          </cell>
          <cell r="J2576">
            <v>3996129.8937519994</v>
          </cell>
          <cell r="K2576">
            <v>1.6716703606113914</v>
          </cell>
          <cell r="L2576">
            <v>17.808223801951193</v>
          </cell>
          <cell r="M2576">
            <v>43628850.083897978</v>
          </cell>
          <cell r="N2576">
            <v>1.4949457578649639</v>
          </cell>
          <cell r="O2576">
            <v>4.1192272987611851</v>
          </cell>
          <cell r="Q2576">
            <v>140617.71380117096</v>
          </cell>
        </row>
        <row r="2577">
          <cell r="D2577">
            <v>41657</v>
          </cell>
          <cell r="E2577" t="str">
            <v/>
          </cell>
          <cell r="F2577">
            <v>225401.0301859985</v>
          </cell>
          <cell r="G2577">
            <v>4221530.9239379978</v>
          </cell>
          <cell r="H2577">
            <v>1.6678517196343452</v>
          </cell>
          <cell r="I2577">
            <v>17.896464339032569</v>
          </cell>
          <cell r="J2577">
            <v>4221530.9239379978</v>
          </cell>
          <cell r="K2577">
            <v>1.6678517196343452</v>
          </cell>
          <cell r="L2577">
            <v>17.896464339032569</v>
          </cell>
          <cell r="M2577">
            <v>43582055.277411968</v>
          </cell>
          <cell r="N2577">
            <v>1.493069718884553</v>
          </cell>
          <cell r="O2577">
            <v>4.1666620058135928</v>
          </cell>
          <cell r="Q2577">
            <v>140617.71380117096</v>
          </cell>
        </row>
        <row r="2578">
          <cell r="D2578">
            <v>41658</v>
          </cell>
          <cell r="E2578" t="str">
            <v/>
          </cell>
          <cell r="F2578">
            <v>187391.91736400023</v>
          </cell>
          <cell r="G2578">
            <v>4408922.8413019981</v>
          </cell>
          <cell r="H2578">
            <v>1.6502086708858839</v>
          </cell>
          <cell r="I2578">
            <v>18.310403101222008</v>
          </cell>
          <cell r="J2578">
            <v>4408922.8413019981</v>
          </cell>
          <cell r="K2578">
            <v>1.6502086708858839</v>
          </cell>
          <cell r="L2578">
            <v>18.310403101222008</v>
          </cell>
          <cell r="M2578">
            <v>43368522.675525978</v>
          </cell>
          <cell r="N2578">
            <v>1.4854831674524642</v>
          </cell>
          <cell r="O2578">
            <v>4.3636508659209756</v>
          </cell>
          <cell r="Q2578">
            <v>140617.71380117096</v>
          </cell>
        </row>
        <row r="2579">
          <cell r="D2579">
            <v>41659</v>
          </cell>
          <cell r="E2579" t="str">
            <v/>
          </cell>
          <cell r="F2579">
            <v>174205.86287399975</v>
          </cell>
          <cell r="G2579">
            <v>4583128.7041759975</v>
          </cell>
          <cell r="H2579">
            <v>1.6296413091512769</v>
          </cell>
          <cell r="I2579">
            <v>18.806182977133702</v>
          </cell>
          <cell r="J2579">
            <v>4583128.7041759975</v>
          </cell>
          <cell r="K2579">
            <v>1.6296413091512769</v>
          </cell>
          <cell r="L2579">
            <v>18.806182977133702</v>
          </cell>
          <cell r="M2579">
            <v>43288774.572845973</v>
          </cell>
          <cell r="N2579">
            <v>1.482481010983203</v>
          </cell>
          <cell r="O2579">
            <v>4.4439374678502119</v>
          </cell>
          <cell r="Q2579">
            <v>140617.71380117096</v>
          </cell>
        </row>
        <row r="2580">
          <cell r="D2580">
            <v>41660</v>
          </cell>
          <cell r="E2580" t="str">
            <v/>
          </cell>
          <cell r="F2580">
            <v>172733.54697600112</v>
          </cell>
          <cell r="G2580">
            <v>4755862.2511519985</v>
          </cell>
          <cell r="H2580">
            <v>1.6105341559418247</v>
          </cell>
          <cell r="I2580">
            <v>19.27988619029064</v>
          </cell>
          <cell r="J2580">
            <v>4755862.2511519985</v>
          </cell>
          <cell r="K2580">
            <v>1.6105341559418247</v>
          </cell>
          <cell r="L2580">
            <v>19.27988619029064</v>
          </cell>
          <cell r="M2580">
            <v>43159494.904207967</v>
          </cell>
          <cell r="N2580">
            <v>1.4777839858847357</v>
          </cell>
          <cell r="O2580">
            <v>4.5722703248061265</v>
          </cell>
          <cell r="Q2580">
            <v>140617.71380117096</v>
          </cell>
        </row>
        <row r="2581">
          <cell r="D2581">
            <v>41661</v>
          </cell>
          <cell r="E2581" t="str">
            <v/>
          </cell>
          <cell r="F2581">
            <v>191554.50658800011</v>
          </cell>
          <cell r="G2581">
            <v>4947416.7577399984</v>
          </cell>
          <cell r="H2581">
            <v>1.599247874384087</v>
          </cell>
          <cell r="I2581">
            <v>19.565780232434893</v>
          </cell>
          <cell r="J2581">
            <v>4947416.7577399984</v>
          </cell>
          <cell r="K2581">
            <v>1.599247874384087</v>
          </cell>
          <cell r="L2581">
            <v>19.565780232434893</v>
          </cell>
          <cell r="M2581">
            <v>43109584.906521969</v>
          </cell>
          <cell r="N2581">
            <v>1.4758058015173876</v>
          </cell>
          <cell r="O2581">
            <v>4.6273272295918044</v>
          </cell>
          <cell r="Q2581">
            <v>140617.71380117096</v>
          </cell>
        </row>
        <row r="2582">
          <cell r="D2582">
            <v>41662</v>
          </cell>
          <cell r="E2582" t="str">
            <v/>
          </cell>
          <cell r="F2582">
            <v>207880.375215999</v>
          </cell>
          <cell r="G2582">
            <v>5155297.1329559973</v>
          </cell>
          <cell r="H2582">
            <v>1.5939908817157564</v>
          </cell>
          <cell r="I2582">
            <v>19.700515144442456</v>
          </cell>
          <cell r="J2582">
            <v>5155297.1329559973</v>
          </cell>
          <cell r="K2582">
            <v>1.5939908817157564</v>
          </cell>
          <cell r="L2582">
            <v>19.700515144442456</v>
          </cell>
          <cell r="M2582">
            <v>43004029.026715964</v>
          </cell>
          <cell r="N2582">
            <v>1.4719237150161821</v>
          </cell>
          <cell r="O2582">
            <v>4.7371404236920434</v>
          </cell>
          <cell r="Q2582">
            <v>140617.71380117096</v>
          </cell>
        </row>
        <row r="2583">
          <cell r="D2583">
            <v>41663</v>
          </cell>
          <cell r="E2583" t="str">
            <v/>
          </cell>
          <cell r="F2583">
            <v>183558.49668000126</v>
          </cell>
          <cell r="G2583">
            <v>5338855.629635999</v>
          </cell>
          <cell r="H2583">
            <v>1.5819651158319958</v>
          </cell>
          <cell r="I2583">
            <v>20.012533875016114</v>
          </cell>
          <cell r="J2583">
            <v>5338855.629635999</v>
          </cell>
          <cell r="K2583">
            <v>1.5819651158319958</v>
          </cell>
          <cell r="L2583">
            <v>20.012533875016114</v>
          </cell>
          <cell r="M2583">
            <v>42952075.013339959</v>
          </cell>
          <cell r="N2583">
            <v>1.4698773717810698</v>
          </cell>
          <cell r="O2583">
            <v>4.7959795390643212</v>
          </cell>
          <cell r="Q2583">
            <v>140617.71380117096</v>
          </cell>
        </row>
        <row r="2584">
          <cell r="D2584">
            <v>41664</v>
          </cell>
          <cell r="E2584" t="str">
            <v/>
          </cell>
          <cell r="F2584">
            <v>204324.91933200011</v>
          </cell>
          <cell r="G2584">
            <v>5543180.5489679994</v>
          </cell>
          <cell r="H2584">
            <v>1.5768086108428359</v>
          </cell>
          <cell r="I2584">
            <v>20.147962280416966</v>
          </cell>
          <cell r="J2584">
            <v>5543180.5489679994</v>
          </cell>
          <cell r="K2584">
            <v>1.5768086108428359</v>
          </cell>
          <cell r="L2584">
            <v>20.147962280416966</v>
          </cell>
          <cell r="M2584">
            <v>42974944.751361959</v>
          </cell>
          <cell r="N2584">
            <v>1.4703918765830224</v>
          </cell>
          <cell r="O2584">
            <v>4.7811233356506611</v>
          </cell>
          <cell r="Q2584">
            <v>140617.71380117096</v>
          </cell>
        </row>
        <row r="2585">
          <cell r="D2585">
            <v>41665</v>
          </cell>
          <cell r="E2585" t="str">
            <v/>
          </cell>
          <cell r="F2585">
            <v>193210.08432799971</v>
          </cell>
          <cell r="G2585">
            <v>5736390.6332959989</v>
          </cell>
          <cell r="H2585">
            <v>1.5690086476934719</v>
          </cell>
          <cell r="I2585">
            <v>20.354708774247054</v>
          </cell>
          <cell r="J2585">
            <v>5736390.6332959989</v>
          </cell>
          <cell r="K2585">
            <v>1.5690086476934719</v>
          </cell>
          <cell r="L2585">
            <v>20.354708774247054</v>
          </cell>
          <cell r="M2585">
            <v>42970573.120967969</v>
          </cell>
          <cell r="N2585">
            <v>1.4699742976677459</v>
          </cell>
          <cell r="O2585">
            <v>4.7931776081470474</v>
          </cell>
          <cell r="Q2585">
            <v>140617.71380117096</v>
          </cell>
        </row>
        <row r="2586">
          <cell r="D2586">
            <v>41666</v>
          </cell>
          <cell r="E2586" t="str">
            <v/>
          </cell>
          <cell r="F2586">
            <v>196496.37769200004</v>
          </cell>
          <cell r="G2586">
            <v>5932887.0109879989</v>
          </cell>
          <cell r="H2586">
            <v>1.5626520302642593</v>
          </cell>
          <cell r="I2586">
            <v>20.524897549833156</v>
          </cell>
          <cell r="J2586">
            <v>5932887.0109879989</v>
          </cell>
          <cell r="K2586">
            <v>1.5626520302642593</v>
          </cell>
          <cell r="L2586">
            <v>20.524897549833156</v>
          </cell>
          <cell r="M2586">
            <v>42953359.550571971</v>
          </cell>
          <cell r="N2586">
            <v>1.4691176429052137</v>
          </cell>
          <cell r="O2586">
            <v>4.8179936260295371</v>
          </cell>
          <cell r="Q2586">
            <v>140617.71380117096</v>
          </cell>
        </row>
        <row r="2587">
          <cell r="D2587">
            <v>41667</v>
          </cell>
          <cell r="E2587" t="str">
            <v/>
          </cell>
          <cell r="F2587">
            <v>188227.29248199938</v>
          </cell>
          <cell r="G2587">
            <v>6121114.3034699988</v>
          </cell>
          <cell r="H2587">
            <v>1.5546492629871498</v>
          </cell>
          <cell r="I2587">
            <v>20.741353070901379</v>
          </cell>
          <cell r="J2587">
            <v>6121114.3034699988</v>
          </cell>
          <cell r="K2587">
            <v>1.5546492629871498</v>
          </cell>
          <cell r="L2587">
            <v>20.741353070901379</v>
          </cell>
          <cell r="M2587">
            <v>42705407.203439966</v>
          </cell>
          <cell r="N2587">
            <v>1.460370866565498</v>
          </cell>
          <cell r="O2587">
            <v>5.0781682821416592</v>
          </cell>
          <cell r="Q2587">
            <v>140617.71380117096</v>
          </cell>
        </row>
        <row r="2588">
          <cell r="D2588">
            <v>41668</v>
          </cell>
          <cell r="E2588" t="str">
            <v/>
          </cell>
          <cell r="F2588">
            <v>180908.54367400045</v>
          </cell>
          <cell r="G2588">
            <v>6302022.8471439993</v>
          </cell>
          <cell r="H2588">
            <v>1.5454036819814103</v>
          </cell>
          <cell r="I2588">
            <v>20.994502161885343</v>
          </cell>
          <cell r="J2588">
            <v>6302022.8471439993</v>
          </cell>
          <cell r="K2588">
            <v>1.5454036819814103</v>
          </cell>
          <cell r="L2588">
            <v>20.994502161885343</v>
          </cell>
          <cell r="M2588">
            <v>42695924.408743963</v>
          </cell>
          <cell r="N2588">
            <v>1.4597805900246623</v>
          </cell>
          <cell r="O2588">
            <v>5.0961789780610056</v>
          </cell>
          <cell r="Q2588">
            <v>140617.71380117096</v>
          </cell>
        </row>
        <row r="2589">
          <cell r="D2589">
            <v>41669</v>
          </cell>
          <cell r="E2589" t="str">
            <v/>
          </cell>
          <cell r="F2589">
            <v>194880.72082599861</v>
          </cell>
          <cell r="G2589">
            <v>6496903.5679699983</v>
          </cell>
          <cell r="H2589">
            <v>1.5400865681252678</v>
          </cell>
          <cell r="I2589">
            <v>21.141598495096691</v>
          </cell>
          <cell r="J2589">
            <v>6496903.5679699983</v>
          </cell>
          <cell r="K2589">
            <v>1.5400865681252678</v>
          </cell>
          <cell r="L2589">
            <v>21.141598495096691</v>
          </cell>
          <cell r="M2589">
            <v>42706674.725411959</v>
          </cell>
          <cell r="N2589">
            <v>1.4598821758798453</v>
          </cell>
          <cell r="O2589">
            <v>5.0930752232267285</v>
          </cell>
          <cell r="Q2589">
            <v>140617.71380117096</v>
          </cell>
        </row>
        <row r="2590">
          <cell r="D2590">
            <v>41670</v>
          </cell>
          <cell r="E2590" t="str">
            <v>*</v>
          </cell>
          <cell r="F2590">
            <v>190415.78096000082</v>
          </cell>
          <cell r="G2590">
            <v>6687319.3489299994</v>
          </cell>
          <cell r="H2590">
            <v>1.534088225205845</v>
          </cell>
          <cell r="I2590">
            <v>21.308878116961104</v>
          </cell>
          <cell r="J2590">
            <v>6687319.3489299994</v>
          </cell>
          <cell r="K2590">
            <v>1.534088225205845</v>
          </cell>
          <cell r="L2590">
            <v>21.308878116961104</v>
          </cell>
          <cell r="M2590">
            <v>42695709.213609964</v>
          </cell>
          <cell r="N2590">
            <v>1.4592415274662218</v>
          </cell>
          <cell r="O2590">
            <v>5.112677793882292</v>
          </cell>
          <cell r="Q2590">
            <v>140617.71380117096</v>
          </cell>
        </row>
        <row r="2591">
          <cell r="D2591">
            <v>41671</v>
          </cell>
          <cell r="E2591" t="str">
            <v/>
          </cell>
          <cell r="F2591">
            <v>204043.0176700002</v>
          </cell>
          <cell r="G2591">
            <v>204043.0176700002</v>
          </cell>
          <cell r="H2591">
            <v>1.7697363852938286</v>
          </cell>
          <cell r="I2591">
            <v>10.865708721392309</v>
          </cell>
          <cell r="J2591">
            <v>6891362.3665999994</v>
          </cell>
          <cell r="K2591">
            <v>1.5401603131431971</v>
          </cell>
          <cell r="L2591">
            <v>18.340943194782533</v>
          </cell>
          <cell r="M2591">
            <v>42682411.354029968</v>
          </cell>
          <cell r="N2591">
            <v>1.4585001883019983</v>
          </cell>
          <cell r="O2591">
            <v>6.549293983168047</v>
          </cell>
          <cell r="Q2591">
            <v>115295.7126075718</v>
          </cell>
        </row>
        <row r="2592">
          <cell r="D2592">
            <v>41672</v>
          </cell>
          <cell r="E2592" t="str">
            <v/>
          </cell>
          <cell r="F2592">
            <v>177834.2839839996</v>
          </cell>
          <cell r="G2592">
            <v>381877.30165399984</v>
          </cell>
          <cell r="H2592">
            <v>1.6560776329722813</v>
          </cell>
          <cell r="I2592">
            <v>13.185823680092446</v>
          </cell>
          <cell r="J2592">
            <v>7069196.6505839992</v>
          </cell>
          <cell r="K2592">
            <v>1.5402170490626339</v>
          </cell>
          <cell r="L2592">
            <v>18.339316063523881</v>
          </cell>
          <cell r="M2592">
            <v>42627208.664649963</v>
          </cell>
          <cell r="N2592">
            <v>1.4563274926814553</v>
          </cell>
          <cell r="O2592">
            <v>6.6253940547280283</v>
          </cell>
          <cell r="Q2592">
            <v>115295.7126075718</v>
          </cell>
        </row>
        <row r="2593">
          <cell r="D2593">
            <v>41673</v>
          </cell>
          <cell r="E2593" t="str">
            <v/>
          </cell>
          <cell r="F2593">
            <v>166533.39945600013</v>
          </cell>
          <cell r="G2593">
            <v>548410.70111000002</v>
          </cell>
          <cell r="H2593">
            <v>1.5855192088440369</v>
          </cell>
          <cell r="I2593">
            <v>14.881526713369354</v>
          </cell>
          <cell r="J2593">
            <v>7235730.0500399992</v>
          </cell>
          <cell r="K2593">
            <v>1.5378691345807334</v>
          </cell>
          <cell r="L2593">
            <v>18.406777415040676</v>
          </cell>
          <cell r="M2593">
            <v>42608164.906963974</v>
          </cell>
          <cell r="N2593">
            <v>1.4553907518929601</v>
          </cell>
          <cell r="O2593">
            <v>6.6584498623722732</v>
          </cell>
          <cell r="Q2593">
            <v>115295.7126075718</v>
          </cell>
        </row>
        <row r="2594">
          <cell r="D2594">
            <v>41674</v>
          </cell>
          <cell r="E2594" t="str">
            <v/>
          </cell>
          <cell r="F2594">
            <v>202657.8347140002</v>
          </cell>
          <cell r="G2594">
            <v>751068.53582400025</v>
          </cell>
          <cell r="H2594">
            <v>1.6285699590157081</v>
          </cell>
          <cell r="I2594">
            <v>13.82167154450844</v>
          </cell>
          <cell r="J2594">
            <v>7438387.8847539993</v>
          </cell>
          <cell r="K2594">
            <v>1.5431277178193177</v>
          </cell>
          <cell r="L2594">
            <v>18.256041749202723</v>
          </cell>
          <cell r="M2594">
            <v>42640214.488355972</v>
          </cell>
          <cell r="N2594">
            <v>1.4561992598680669</v>
          </cell>
          <cell r="O2594">
            <v>6.6299103702861073</v>
          </cell>
          <cell r="Q2594">
            <v>115295.7126075718</v>
          </cell>
        </row>
        <row r="2595">
          <cell r="D2595">
            <v>41675</v>
          </cell>
          <cell r="E2595" t="str">
            <v/>
          </cell>
          <cell r="F2595">
            <v>262707.94242999959</v>
          </cell>
          <cell r="G2595">
            <v>1013776.4782539998</v>
          </cell>
          <cell r="H2595">
            <v>1.7585675222886339</v>
          </cell>
          <cell r="I2595">
            <v>11.073421728293864</v>
          </cell>
          <cell r="J2595">
            <v>7701095.8271839991</v>
          </cell>
          <cell r="K2595">
            <v>1.5603072819741066</v>
          </cell>
          <cell r="L2595">
            <v>17.772476493101983</v>
          </cell>
          <cell r="M2595">
            <v>42733981.940499969</v>
          </cell>
          <cell r="N2595">
            <v>1.4591147533043509</v>
          </cell>
          <cell r="O2595">
            <v>6.5279123256655858</v>
          </cell>
          <cell r="Q2595">
            <v>115295.7126075718</v>
          </cell>
        </row>
        <row r="2596">
          <cell r="D2596">
            <v>41676</v>
          </cell>
          <cell r="E2596" t="str">
            <v/>
          </cell>
          <cell r="F2596">
            <v>343990.25683799974</v>
          </cell>
          <cell r="G2596">
            <v>1357766.7350919996</v>
          </cell>
          <cell r="H2596">
            <v>1.9627308833147814</v>
          </cell>
          <cell r="I2596">
            <v>7.8583550153341619</v>
          </cell>
          <cell r="J2596">
            <v>8045086.0840219986</v>
          </cell>
          <cell r="K2596">
            <v>1.5927951072226341</v>
          </cell>
          <cell r="L2596">
            <v>16.894149310776907</v>
          </cell>
          <cell r="M2596">
            <v>42950871.937439971</v>
          </cell>
          <cell r="N2596">
            <v>1.4662321879818225</v>
          </cell>
          <cell r="O2596">
            <v>6.2848484014420443</v>
          </cell>
          <cell r="Q2596">
            <v>115295.7126075718</v>
          </cell>
        </row>
        <row r="2597">
          <cell r="D2597">
            <v>41677</v>
          </cell>
          <cell r="E2597" t="str">
            <v/>
          </cell>
          <cell r="F2597">
            <v>302028.50459600106</v>
          </cell>
          <cell r="G2597">
            <v>1659795.2396880006</v>
          </cell>
          <cell r="H2597">
            <v>2.0565691499454974</v>
          </cell>
          <cell r="I2597">
            <v>6.7285854438044579</v>
          </cell>
          <cell r="J2597">
            <v>8347114.588618</v>
          </cell>
          <cell r="K2597">
            <v>1.6157105227345741</v>
          </cell>
          <cell r="L2597">
            <v>16.30198137321165</v>
          </cell>
          <cell r="M2597">
            <v>43061835.259211972</v>
          </cell>
          <cell r="N2597">
            <v>1.4697314731148712</v>
          </cell>
          <cell r="O2597">
            <v>6.1683806268715387</v>
          </cell>
          <cell r="Q2597">
            <v>115295.7126075718</v>
          </cell>
        </row>
        <row r="2598">
          <cell r="D2598">
            <v>41678</v>
          </cell>
          <cell r="E2598" t="str">
            <v/>
          </cell>
          <cell r="F2598">
            <v>338751.21263199934</v>
          </cell>
          <cell r="G2598">
            <v>1998546.4523199999</v>
          </cell>
          <cell r="H2598">
            <v>2.1667614596415934</v>
          </cell>
          <cell r="I2598">
            <v>5.61920964067395</v>
          </cell>
          <cell r="J2598">
            <v>8685865.8012499996</v>
          </cell>
          <cell r="K2598">
            <v>1.6445785125994028</v>
          </cell>
          <cell r="L2598">
            <v>15.586799668518946</v>
          </cell>
          <cell r="M2598">
            <v>43250228.159233972</v>
          </cell>
          <cell r="N2598">
            <v>1.4758715923470205</v>
          </cell>
          <cell r="O2598">
            <v>5.9687445242447623</v>
          </cell>
          <cell r="Q2598">
            <v>115295.7126075718</v>
          </cell>
        </row>
        <row r="2599">
          <cell r="D2599">
            <v>41679</v>
          </cell>
          <cell r="E2599" t="str">
            <v/>
          </cell>
          <cell r="F2599">
            <v>330379.75640800095</v>
          </cell>
          <cell r="G2599">
            <v>2328926.208728001</v>
          </cell>
          <cell r="H2599">
            <v>2.2443989710902872</v>
          </cell>
          <cell r="I2599">
            <v>4.9561976151288656</v>
          </cell>
          <cell r="J2599">
            <v>9016245.5576579999</v>
          </cell>
          <cell r="K2599">
            <v>1.6706618638272055</v>
          </cell>
          <cell r="L2599">
            <v>14.968940360964789</v>
          </cell>
          <cell r="M2599">
            <v>43441505.771361969</v>
          </cell>
          <cell r="N2599">
            <v>1.4821077192891394</v>
          </cell>
          <cell r="O2599">
            <v>5.7720207461264383</v>
          </cell>
          <cell r="Q2599">
            <v>115295.7126075718</v>
          </cell>
        </row>
        <row r="2600">
          <cell r="D2600">
            <v>41680</v>
          </cell>
          <cell r="E2600" t="str">
            <v/>
          </cell>
          <cell r="F2600">
            <v>325910.14680599992</v>
          </cell>
          <cell r="G2600">
            <v>2654836.3555340008</v>
          </cell>
          <cell r="H2600">
            <v>2.3026323316723656</v>
          </cell>
          <cell r="I2600">
            <v>4.5142214539810706</v>
          </cell>
          <cell r="J2600">
            <v>9342155.7044639997</v>
          </cell>
          <cell r="K2600">
            <v>1.694843182283313</v>
          </cell>
          <cell r="L2600">
            <v>14.419160756902038</v>
          </cell>
          <cell r="M2600">
            <v>43631063.546951972</v>
          </cell>
          <cell r="N2600">
            <v>1.4882827333857129</v>
          </cell>
          <cell r="O2600">
            <v>5.5830668515294395</v>
          </cell>
          <cell r="Q2600">
            <v>115295.7126075718</v>
          </cell>
        </row>
        <row r="2601">
          <cell r="D2601">
            <v>41681</v>
          </cell>
          <cell r="E2601" t="str">
            <v/>
          </cell>
          <cell r="F2601">
            <v>286663.68779000023</v>
          </cell>
          <cell r="G2601">
            <v>2941500.0433240011</v>
          </cell>
          <cell r="H2601">
            <v>2.3193325128906386</v>
          </cell>
          <cell r="I2601">
            <v>4.3954400514984453</v>
          </cell>
          <cell r="J2601">
            <v>9628819.3922540005</v>
          </cell>
          <cell r="K2601">
            <v>1.7110594639481893</v>
          </cell>
          <cell r="L2601">
            <v>14.062441630239253</v>
          </cell>
          <cell r="M2601">
            <v>43771345.01744397</v>
          </cell>
          <cell r="N2601">
            <v>1.4927748082269929</v>
          </cell>
          <cell r="O2601">
            <v>5.4491791374425613</v>
          </cell>
          <cell r="Q2601">
            <v>115295.7126075718</v>
          </cell>
        </row>
        <row r="2602">
          <cell r="D2602">
            <v>41682</v>
          </cell>
          <cell r="E2602" t="str">
            <v/>
          </cell>
          <cell r="F2602">
            <v>259142.26687999949</v>
          </cell>
          <cell r="G2602">
            <v>3200642.3102040007</v>
          </cell>
          <cell r="H2602">
            <v>2.3133574222731652</v>
          </cell>
          <cell r="I2602">
            <v>4.4375471856487376</v>
          </cell>
          <cell r="J2602">
            <v>9887961.6591340005</v>
          </cell>
          <cell r="K2602">
            <v>1.7218321791644231</v>
          </cell>
          <cell r="L2602">
            <v>13.830633975251871</v>
          </cell>
          <cell r="M2602">
            <v>43878895.028199971</v>
          </cell>
          <cell r="N2602">
            <v>1.4961490679529614</v>
          </cell>
          <cell r="O2602">
            <v>5.3505469137431705</v>
          </cell>
          <cell r="Q2602">
            <v>115295.7126075718</v>
          </cell>
        </row>
        <row r="2603">
          <cell r="D2603">
            <v>41683</v>
          </cell>
          <cell r="E2603" t="str">
            <v/>
          </cell>
          <cell r="F2603">
            <v>263596.67203999928</v>
          </cell>
          <cell r="G2603">
            <v>3464238.9822439998</v>
          </cell>
          <cell r="H2603">
            <v>2.3112734696222894</v>
          </cell>
          <cell r="I2603">
            <v>4.4523350167519844</v>
          </cell>
          <cell r="J2603">
            <v>10151558.331173999</v>
          </cell>
          <cell r="K2603">
            <v>1.7329412398274835</v>
          </cell>
          <cell r="L2603">
            <v>13.595819109299301</v>
          </cell>
          <cell r="M2603">
            <v>43981162.335251972</v>
          </cell>
          <cell r="N2603">
            <v>1.4993419135439905</v>
          </cell>
          <cell r="O2603">
            <v>5.2587255474261685</v>
          </cell>
          <cell r="Q2603">
            <v>115295.7126075718</v>
          </cell>
        </row>
        <row r="2604">
          <cell r="D2604">
            <v>41684</v>
          </cell>
          <cell r="E2604" t="str">
            <v/>
          </cell>
          <cell r="F2604">
            <v>303556.73254000064</v>
          </cell>
          <cell r="G2604">
            <v>3767795.7147840005</v>
          </cell>
          <cell r="H2604">
            <v>2.334243479267414</v>
          </cell>
          <cell r="I2604">
            <v>4.2922258252197416</v>
          </cell>
          <cell r="J2604">
            <v>10455115.063713999</v>
          </cell>
          <cell r="K2604">
            <v>1.7503112407724597</v>
          </cell>
          <cell r="L2604">
            <v>13.237090996521218</v>
          </cell>
          <cell r="M2604">
            <v>44130982.333723977</v>
          </cell>
          <cell r="N2604">
            <v>1.504154286029677</v>
          </cell>
          <cell r="O2604">
            <v>5.1230557875939216</v>
          </cell>
          <cell r="Q2604">
            <v>115295.7126075718</v>
          </cell>
        </row>
        <row r="2605">
          <cell r="D2605">
            <v>41685</v>
          </cell>
          <cell r="E2605" t="str">
            <v/>
          </cell>
          <cell r="F2605">
            <v>320929.19070599967</v>
          </cell>
          <cell r="G2605">
            <v>4088724.9054900003</v>
          </cell>
          <cell r="H2605">
            <v>2.3641959809362305</v>
          </cell>
          <cell r="I2605">
            <v>4.0926977820358594</v>
          </cell>
          <cell r="J2605">
            <v>10776044.254419999</v>
          </cell>
          <cell r="K2605">
            <v>1.7698766755159265</v>
          </cell>
          <cell r="L2605">
            <v>12.845011151547482</v>
          </cell>
          <cell r="M2605">
            <v>44307579.682737984</v>
          </cell>
          <cell r="N2605">
            <v>1.5098772676816259</v>
          </cell>
          <cell r="O2605">
            <v>4.9658999283779153</v>
          </cell>
          <cell r="Q2605">
            <v>115295.7126075718</v>
          </cell>
        </row>
        <row r="2606">
          <cell r="D2606">
            <v>41686</v>
          </cell>
          <cell r="E2606" t="str">
            <v/>
          </cell>
          <cell r="F2606">
            <v>277547.15946599975</v>
          </cell>
          <cell r="G2606">
            <v>4366272.0649560001</v>
          </cell>
          <cell r="H2606">
            <v>2.3668877002268367</v>
          </cell>
          <cell r="I2606">
            <v>4.0752627604492826</v>
          </cell>
          <cell r="J2606">
            <v>11053591.413885999</v>
          </cell>
          <cell r="K2606">
            <v>1.7817221594166479</v>
          </cell>
          <cell r="L2606">
            <v>12.613643643205553</v>
          </cell>
          <cell r="M2606">
            <v>44458820.885793984</v>
          </cell>
          <cell r="N2606">
            <v>1.5147341087875918</v>
          </cell>
          <cell r="O2606">
            <v>4.8360186518857766</v>
          </cell>
          <cell r="Q2606">
            <v>115295.7126075718</v>
          </cell>
        </row>
        <row r="2607">
          <cell r="D2607">
            <v>41687</v>
          </cell>
          <cell r="E2607" t="str">
            <v/>
          </cell>
          <cell r="F2607">
            <v>354480.50054600037</v>
          </cell>
          <cell r="G2607">
            <v>4720752.565502</v>
          </cell>
          <cell r="H2607">
            <v>2.4085139082980414</v>
          </cell>
          <cell r="I2607">
            <v>3.8155917188730015</v>
          </cell>
          <cell r="J2607">
            <v>11408071.914432</v>
          </cell>
          <cell r="K2607">
            <v>1.8053099766882688</v>
          </cell>
          <cell r="L2607">
            <v>12.166018144875036</v>
          </cell>
          <cell r="M2607">
            <v>44679235.828097984</v>
          </cell>
          <cell r="N2607">
            <v>1.5219453675122401</v>
          </cell>
          <cell r="O2607">
            <v>4.648937595112046</v>
          </cell>
          <cell r="Q2607">
            <v>115295.7126075718</v>
          </cell>
        </row>
        <row r="2608">
          <cell r="D2608">
            <v>41688</v>
          </cell>
          <cell r="E2608" t="str">
            <v/>
          </cell>
          <cell r="F2608">
            <v>216535.76934799977</v>
          </cell>
          <cell r="G2608">
            <v>4937288.3348500002</v>
          </cell>
          <cell r="H2608">
            <v>2.3790459348142474</v>
          </cell>
          <cell r="I2608">
            <v>3.9975019536835577</v>
          </cell>
          <cell r="J2608">
            <v>11624607.68378</v>
          </cell>
          <cell r="K2608">
            <v>1.8066140882248716</v>
          </cell>
          <cell r="L2608">
            <v>12.141768401946262</v>
          </cell>
          <cell r="M2608">
            <v>44790161.090951987</v>
          </cell>
          <cell r="N2608">
            <v>1.5254248941080379</v>
          </cell>
          <cell r="O2608">
            <v>4.5610767076373238</v>
          </cell>
          <cell r="Q2608">
            <v>115295.7126075718</v>
          </cell>
        </row>
        <row r="2609">
          <cell r="D2609">
            <v>41689</v>
          </cell>
          <cell r="E2609" t="str">
            <v/>
          </cell>
          <cell r="F2609">
            <v>234610.77283800088</v>
          </cell>
          <cell r="G2609">
            <v>5171899.1076880014</v>
          </cell>
          <cell r="H2609">
            <v>2.360930949103035</v>
          </cell>
          <cell r="I2609">
            <v>4.1139542883923959</v>
          </cell>
          <cell r="J2609">
            <v>11859218.456618</v>
          </cell>
          <cell r="K2609">
            <v>1.8106319275537834</v>
          </cell>
          <cell r="L2609">
            <v>12.067380371118519</v>
          </cell>
          <cell r="M2609">
            <v>44909775.225373991</v>
          </cell>
          <cell r="N2609">
            <v>1.5291989172892715</v>
          </cell>
          <cell r="O2609">
            <v>4.4675148159842415</v>
          </cell>
          <cell r="Q2609">
            <v>115295.7126075718</v>
          </cell>
        </row>
        <row r="2610">
          <cell r="D2610">
            <v>41690</v>
          </cell>
          <cell r="E2610" t="str">
            <v/>
          </cell>
          <cell r="F2610">
            <v>206380.80523799855</v>
          </cell>
          <cell r="G2610">
            <v>5378279.9129259996</v>
          </cell>
          <cell r="H2610">
            <v>2.3323850433328217</v>
          </cell>
          <cell r="I2610">
            <v>4.3049463834978985</v>
          </cell>
          <cell r="J2610">
            <v>12065599.261855999</v>
          </cell>
          <cell r="K2610">
            <v>1.8102752478069</v>
          </cell>
          <cell r="L2610">
            <v>12.073964421449956</v>
          </cell>
          <cell r="M2610">
            <v>45083528.25176999</v>
          </cell>
          <cell r="N2610">
            <v>1.5348145553178441</v>
          </cell>
          <cell r="O2610">
            <v>4.3315775290127316</v>
          </cell>
          <cell r="Q2610">
            <v>115295.7126075718</v>
          </cell>
        </row>
        <row r="2611">
          <cell r="D2611">
            <v>41691</v>
          </cell>
          <cell r="E2611" t="str">
            <v/>
          </cell>
          <cell r="F2611">
            <v>208491.87900800075</v>
          </cell>
          <cell r="G2611">
            <v>5586771.7919340003</v>
          </cell>
          <cell r="H2611">
            <v>2.3074297038464695</v>
          </cell>
          <cell r="I2611">
            <v>4.4797499272151375</v>
          </cell>
          <cell r="J2611">
            <v>12274091.140864</v>
          </cell>
          <cell r="K2611">
            <v>1.8102420496088887</v>
          </cell>
          <cell r="L2611">
            <v>12.074577430802325</v>
          </cell>
          <cell r="M2611">
            <v>45040644.301937997</v>
          </cell>
          <cell r="N2611">
            <v>1.5330542924811341</v>
          </cell>
          <cell r="O2611">
            <v>4.3737706126050764</v>
          </cell>
          <cell r="Q2611">
            <v>115295.7126075718</v>
          </cell>
        </row>
        <row r="2612">
          <cell r="D2612">
            <v>41692</v>
          </cell>
          <cell r="E2612" t="str">
            <v/>
          </cell>
          <cell r="F2612">
            <v>189984.48239199919</v>
          </cell>
          <cell r="G2612">
            <v>5776756.2743259994</v>
          </cell>
          <cell r="H2612">
            <v>2.2774466171601366</v>
          </cell>
          <cell r="I2612">
            <v>4.6999389905794109</v>
          </cell>
          <cell r="J2612">
            <v>12464075.623256</v>
          </cell>
          <cell r="K2612">
            <v>1.8075260400000959</v>
          </cell>
          <cell r="L2612">
            <v>12.124841390363205</v>
          </cell>
          <cell r="M2612">
            <v>45082494.717727996</v>
          </cell>
          <cell r="N2612">
            <v>1.534178268939677</v>
          </cell>
          <cell r="O2612">
            <v>4.3467854928417538</v>
          </cell>
          <cell r="Q2612">
            <v>115295.7126075718</v>
          </cell>
        </row>
        <row r="2613">
          <cell r="D2613">
            <v>41693</v>
          </cell>
          <cell r="E2613" t="str">
            <v/>
          </cell>
          <cell r="F2613">
            <v>176852.62579600012</v>
          </cell>
          <cell r="G2613">
            <v>5953608.9001219999</v>
          </cell>
          <cell r="H2613">
            <v>2.2451187040746032</v>
          </cell>
          <cell r="I2613">
            <v>4.9504593182478906</v>
          </cell>
          <cell r="J2613">
            <v>12640928.249051999</v>
          </cell>
          <cell r="K2613">
            <v>1.8030263110457392</v>
          </cell>
          <cell r="L2613">
            <v>12.208606840903879</v>
          </cell>
          <cell r="M2613">
            <v>45089757.574711993</v>
          </cell>
          <cell r="N2613">
            <v>1.5341250050070181</v>
          </cell>
          <cell r="O2613">
            <v>4.3480608002214431</v>
          </cell>
          <cell r="Q2613">
            <v>115295.7126075718</v>
          </cell>
        </row>
        <row r="2614">
          <cell r="D2614">
            <v>41694</v>
          </cell>
          <cell r="E2614" t="str">
            <v/>
          </cell>
          <cell r="F2614">
            <v>168830.90054600133</v>
          </cell>
          <cell r="G2614">
            <v>6122439.8006680012</v>
          </cell>
          <cell r="H2614">
            <v>2.2125858160003546</v>
          </cell>
          <cell r="I2614">
            <v>5.2171179300931954</v>
          </cell>
          <cell r="J2614">
            <v>12809759.149598001</v>
          </cell>
          <cell r="K2614">
            <v>1.7975465252547944</v>
          </cell>
          <cell r="L2614">
            <v>12.311449513635619</v>
          </cell>
          <cell r="M2614">
            <v>45111728.907623991</v>
          </cell>
          <cell r="N2614">
            <v>1.5345721022460246</v>
          </cell>
          <cell r="O2614">
            <v>4.337366613985461</v>
          </cell>
          <cell r="Q2614">
            <v>115295.7126075718</v>
          </cell>
        </row>
        <row r="2615">
          <cell r="D2615">
            <v>41695</v>
          </cell>
          <cell r="E2615" t="str">
            <v/>
          </cell>
          <cell r="F2615">
            <v>175497.19236399909</v>
          </cell>
          <cell r="G2615">
            <v>6297936.993032</v>
          </cell>
          <cell r="H2615">
            <v>2.1849683220981784</v>
          </cell>
          <cell r="I2615">
            <v>5.4556044160487094</v>
          </cell>
          <cell r="J2615">
            <v>12985256.341962</v>
          </cell>
          <cell r="K2615">
            <v>1.7931617940110436</v>
          </cell>
          <cell r="L2615">
            <v>12.394404557833038</v>
          </cell>
          <cell r="M2615">
            <v>45126783.100423992</v>
          </cell>
          <cell r="N2615">
            <v>1.5347837691924593</v>
          </cell>
          <cell r="O2615">
            <v>4.3323122168536621</v>
          </cell>
          <cell r="Q2615">
            <v>115295.7126075718</v>
          </cell>
        </row>
        <row r="2616">
          <cell r="D2616">
            <v>41696</v>
          </cell>
          <cell r="E2616" t="str">
            <v/>
          </cell>
          <cell r="F2616">
            <v>155825.7239859995</v>
          </cell>
          <cell r="G2616">
            <v>6453762.7170179999</v>
          </cell>
          <cell r="H2616">
            <v>2.1529130385541264</v>
          </cell>
          <cell r="I2616">
            <v>5.74717197570076</v>
          </cell>
          <cell r="J2616">
            <v>13141082.065948</v>
          </cell>
          <cell r="K2616">
            <v>1.7862405942702573</v>
          </cell>
          <cell r="L2616">
            <v>12.526559638203249</v>
          </cell>
          <cell r="M2616">
            <v>45162891.739523992</v>
          </cell>
          <cell r="N2616">
            <v>1.5357112851128265</v>
          </cell>
          <cell r="O2616">
            <v>4.3102282870876802</v>
          </cell>
          <cell r="Q2616">
            <v>115295.7126075718</v>
          </cell>
        </row>
        <row r="2617">
          <cell r="D2617">
            <v>41697</v>
          </cell>
          <cell r="E2617" t="str">
            <v/>
          </cell>
          <cell r="F2617">
            <v>163213.66368600007</v>
          </cell>
          <cell r="G2617">
            <v>6616976.3807039997</v>
          </cell>
          <cell r="H2617">
            <v>2.1256054864718239</v>
          </cell>
          <cell r="I2617">
            <v>6.0087448064640059</v>
          </cell>
          <cell r="J2617">
            <v>13304295.729634</v>
          </cell>
          <cell r="K2617">
            <v>1.7805217163523939</v>
          </cell>
          <cell r="L2617">
            <v>12.636887892757787</v>
          </cell>
          <cell r="M2617">
            <v>45191598.648915991</v>
          </cell>
          <cell r="N2617">
            <v>1.5363868002055354</v>
          </cell>
          <cell r="O2617">
            <v>4.2942100884676755</v>
          </cell>
          <cell r="Q2617">
            <v>115295.7126075718</v>
          </cell>
        </row>
        <row r="2618">
          <cell r="D2618">
            <v>41698</v>
          </cell>
          <cell r="E2618" t="str">
            <v>*</v>
          </cell>
          <cell r="F2618">
            <v>175673.15765600049</v>
          </cell>
          <cell r="G2618">
            <v>6792649.5383600006</v>
          </cell>
          <cell r="H2618">
            <v>2.1041079575587625</v>
          </cell>
          <cell r="I2618">
            <v>6.2236326637066686</v>
          </cell>
          <cell r="J2618">
            <v>13479968.887290001</v>
          </cell>
          <cell r="K2618">
            <v>1.776618765546718</v>
          </cell>
          <cell r="L2618">
            <v>12.712776132270264</v>
          </cell>
          <cell r="M2618">
            <v>45252279.81535399</v>
          </cell>
          <cell r="N2618">
            <v>1.538148872912696</v>
          </cell>
          <cell r="O2618">
            <v>4.2526859341139538</v>
          </cell>
          <cell r="Q2618">
            <v>115295.7126075718</v>
          </cell>
        </row>
        <row r="2619">
          <cell r="D2619">
            <v>41699</v>
          </cell>
          <cell r="E2619" t="str">
            <v/>
          </cell>
          <cell r="F2619">
            <v>223221.55738599988</v>
          </cell>
          <cell r="G2619">
            <v>223221.55738599988</v>
          </cell>
          <cell r="H2619">
            <v>1.9237288139466024</v>
          </cell>
          <cell r="I2619">
            <v>13.152415522476291</v>
          </cell>
          <cell r="J2619">
            <v>13703190.444676001</v>
          </cell>
          <cell r="K2619">
            <v>1.778834657145546</v>
          </cell>
          <cell r="L2619">
            <v>12.917526929679513</v>
          </cell>
          <cell r="M2619">
            <v>45371202.418441996</v>
          </cell>
          <cell r="N2619">
            <v>1.5416710003619229</v>
          </cell>
          <cell r="O2619">
            <v>6.8389419565686111</v>
          </cell>
          <cell r="Q2619">
            <v>116035.87562222578</v>
          </cell>
        </row>
        <row r="2620">
          <cell r="D2620">
            <v>41700</v>
          </cell>
          <cell r="E2620" t="str">
            <v/>
          </cell>
          <cell r="F2620">
            <v>268354.94976600027</v>
          </cell>
          <cell r="G2620">
            <v>491576.50715200015</v>
          </cell>
          <cell r="H2620">
            <v>2.1182091509026475</v>
          </cell>
          <cell r="I2620">
            <v>9.976147877322294</v>
          </cell>
          <cell r="J2620">
            <v>13971545.394442001</v>
          </cell>
          <cell r="K2620">
            <v>1.7867566861940902</v>
          </cell>
          <cell r="L2620">
            <v>12.751242263521956</v>
          </cell>
          <cell r="M2620">
            <v>45518603.040766001</v>
          </cell>
          <cell r="N2620">
            <v>1.546158083094026</v>
          </cell>
          <cell r="O2620">
            <v>6.7084285198125038</v>
          </cell>
          <cell r="Q2620">
            <v>116035.87562222578</v>
          </cell>
        </row>
        <row r="2621">
          <cell r="D2621">
            <v>41701</v>
          </cell>
          <cell r="E2621" t="str">
            <v/>
          </cell>
          <cell r="F2621">
            <v>244896.31794800001</v>
          </cell>
          <cell r="G2621">
            <v>736472.82510000013</v>
          </cell>
          <cell r="H2621">
            <v>2.1156469099197985</v>
          </cell>
          <cell r="I2621">
            <v>10.012238174447264</v>
          </cell>
          <cell r="J2621">
            <v>14216441.712390002</v>
          </cell>
          <cell r="K2621">
            <v>1.7914908891504042</v>
          </cell>
          <cell r="L2621">
            <v>12.652932214255742</v>
          </cell>
          <cell r="M2621">
            <v>45646301.882854</v>
          </cell>
          <cell r="N2621">
            <v>1.5499731444588725</v>
          </cell>
          <cell r="O2621">
            <v>6.5992757309544015</v>
          </cell>
          <cell r="Q2621">
            <v>116035.87562222578</v>
          </cell>
        </row>
        <row r="2622">
          <cell r="D2622">
            <v>41702</v>
          </cell>
          <cell r="E2622" t="str">
            <v/>
          </cell>
          <cell r="F2622">
            <v>269853.38118400105</v>
          </cell>
          <cell r="G2622">
            <v>1006326.2062840012</v>
          </cell>
          <cell r="H2622">
            <v>2.1681359340111861</v>
          </cell>
          <cell r="I2622">
            <v>9.2999048561376192</v>
          </cell>
          <cell r="J2622">
            <v>14486295.093574002</v>
          </cell>
          <cell r="K2622">
            <v>1.7991882882051495</v>
          </cell>
          <cell r="L2622">
            <v>12.494765085304937</v>
          </cell>
          <cell r="M2622">
            <v>45789012.943072006</v>
          </cell>
          <cell r="N2622">
            <v>1.5542952206532583</v>
          </cell>
          <cell r="O2622">
            <v>6.4776023807693868</v>
          </cell>
          <cell r="Q2622">
            <v>116035.87562222578</v>
          </cell>
        </row>
        <row r="2623">
          <cell r="D2623">
            <v>41703</v>
          </cell>
          <cell r="E2623" t="str">
            <v/>
          </cell>
          <cell r="F2623">
            <v>202147.67557199887</v>
          </cell>
          <cell r="G2623">
            <v>1208473.8818560001</v>
          </cell>
          <cell r="H2623">
            <v>2.0829314647314576</v>
          </cell>
          <cell r="I2623">
            <v>10.485471779209343</v>
          </cell>
          <cell r="J2623">
            <v>14688442.769146001</v>
          </cell>
          <cell r="K2623">
            <v>1.7983774372819672</v>
          </cell>
          <cell r="L2623">
            <v>12.511329359759626</v>
          </cell>
          <cell r="M2623">
            <v>45861835.783118002</v>
          </cell>
          <cell r="N2623">
            <v>1.5562428484231612</v>
          </cell>
          <cell r="O2623">
            <v>6.4234551397331145</v>
          </cell>
          <cell r="Q2623">
            <v>116035.87562222578</v>
          </cell>
        </row>
        <row r="2624">
          <cell r="D2624">
            <v>41704</v>
          </cell>
          <cell r="E2624" t="str">
            <v/>
          </cell>
          <cell r="F2624">
            <v>189279.41777000044</v>
          </cell>
          <cell r="G2624">
            <v>1397753.2996260005</v>
          </cell>
          <cell r="H2624">
            <v>2.0076453253943352</v>
          </cell>
          <cell r="I2624">
            <v>11.667174333071529</v>
          </cell>
          <cell r="J2624">
            <v>14877722.186916001</v>
          </cell>
          <cell r="K2624">
            <v>1.7960358491981703</v>
          </cell>
          <cell r="L2624">
            <v>12.559292091186524</v>
          </cell>
          <cell r="M2624">
            <v>45878917.229723997</v>
          </cell>
          <cell r="N2624">
            <v>1.5562983128300185</v>
          </cell>
          <cell r="O2624">
            <v>6.4219192952764352</v>
          </cell>
          <cell r="Q2624">
            <v>116035.87562222578</v>
          </cell>
        </row>
        <row r="2625">
          <cell r="D2625">
            <v>41705</v>
          </cell>
          <cell r="E2625" t="str">
            <v/>
          </cell>
          <cell r="F2625">
            <v>188516.28362599894</v>
          </cell>
          <cell r="G2625">
            <v>1586269.5832519995</v>
          </cell>
          <cell r="H2625">
            <v>1.9529299817785486</v>
          </cell>
          <cell r="I2625">
            <v>12.614126805997582</v>
          </cell>
          <cell r="J2625">
            <v>15066238.470542001</v>
          </cell>
          <cell r="K2625">
            <v>1.7936681032498831</v>
          </cell>
          <cell r="L2625">
            <v>12.607984801427484</v>
          </cell>
          <cell r="M2625">
            <v>45798062.090311997</v>
          </cell>
          <cell r="N2625">
            <v>1.5530326666849907</v>
          </cell>
          <cell r="O2625">
            <v>6.5129288924840711</v>
          </cell>
          <cell r="Q2625">
            <v>116035.87562222578</v>
          </cell>
        </row>
        <row r="2626">
          <cell r="D2626">
            <v>41706</v>
          </cell>
          <cell r="E2626" t="str">
            <v/>
          </cell>
          <cell r="F2626">
            <v>197344.55050800092</v>
          </cell>
          <cell r="G2626">
            <v>1783614.1337600003</v>
          </cell>
          <cell r="H2626">
            <v>1.9214037514213003</v>
          </cell>
          <cell r="I2626">
            <v>13.196303236178331</v>
          </cell>
          <cell r="J2626">
            <v>15263583.021050002</v>
          </cell>
          <cell r="K2626">
            <v>1.7924015863393197</v>
          </cell>
          <cell r="L2626">
            <v>12.634111156232974</v>
          </cell>
          <cell r="M2626">
            <v>45671463.243799992</v>
          </cell>
          <cell r="N2626">
            <v>1.5482185505278334</v>
          </cell>
          <cell r="O2626">
            <v>6.649270926878625</v>
          </cell>
          <cell r="Q2626">
            <v>116035.87562222578</v>
          </cell>
        </row>
        <row r="2627">
          <cell r="D2627">
            <v>41707</v>
          </cell>
          <cell r="E2627" t="str">
            <v/>
          </cell>
          <cell r="F2627">
            <v>192738.72295799985</v>
          </cell>
          <cell r="G2627">
            <v>1976352.8567180003</v>
          </cell>
          <cell r="H2627">
            <v>1.8924730018195672</v>
          </cell>
          <cell r="I2627">
            <v>13.755471161044664</v>
          </cell>
          <cell r="J2627">
            <v>15456321.744008003</v>
          </cell>
          <cell r="K2627">
            <v>1.7906355295008431</v>
          </cell>
          <cell r="L2627">
            <v>12.670636137706193</v>
          </cell>
          <cell r="M2627">
            <v>45524310.347225994</v>
          </cell>
          <cell r="N2627">
            <v>1.5427111447053363</v>
          </cell>
          <cell r="O2627">
            <v>6.8084808097177323</v>
          </cell>
          <cell r="Q2627">
            <v>116035.87562222578</v>
          </cell>
        </row>
        <row r="2628">
          <cell r="D2628">
            <v>41708</v>
          </cell>
          <cell r="E2628" t="str">
            <v/>
          </cell>
          <cell r="F2628">
            <v>186288.63580599945</v>
          </cell>
          <cell r="G2628">
            <v>2162641.4925239999</v>
          </cell>
          <cell r="H2628">
            <v>1.8637697013334404</v>
          </cell>
          <cell r="I2628">
            <v>14.334892250748698</v>
          </cell>
          <cell r="J2628">
            <v>15642610.379814003</v>
          </cell>
          <cell r="K2628">
            <v>1.788178985494502</v>
          </cell>
          <cell r="L2628">
            <v>12.721623889780886</v>
          </cell>
          <cell r="M2628">
            <v>45334706.032221995</v>
          </cell>
          <cell r="N2628">
            <v>1.5357693480551207</v>
          </cell>
          <cell r="O2628">
            <v>7.0141679053651096</v>
          </cell>
          <cell r="Q2628">
            <v>116035.87562222578</v>
          </cell>
        </row>
        <row r="2629">
          <cell r="D2629">
            <v>41709</v>
          </cell>
          <cell r="E2629" t="str">
            <v/>
          </cell>
          <cell r="F2629">
            <v>174392.89052200035</v>
          </cell>
          <cell r="G2629">
            <v>2337034.3830460003</v>
          </cell>
          <cell r="H2629">
            <v>1.8309653807214896</v>
          </cell>
          <cell r="I2629">
            <v>15.028552193502575</v>
          </cell>
          <cell r="J2629">
            <v>15817003.270336002</v>
          </cell>
          <cell r="K2629">
            <v>1.7844447027625792</v>
          </cell>
          <cell r="L2629">
            <v>12.799540454729186</v>
          </cell>
          <cell r="M2629">
            <v>45150855.739466004</v>
          </cell>
          <cell r="N2629">
            <v>1.5290270771197207</v>
          </cell>
          <cell r="O2629">
            <v>7.2194089191821469</v>
          </cell>
          <cell r="Q2629">
            <v>116035.87562222578</v>
          </cell>
        </row>
        <row r="2630">
          <cell r="D2630">
            <v>41710</v>
          </cell>
          <cell r="E2630" t="str">
            <v/>
          </cell>
          <cell r="F2630">
            <v>151919.44683800076</v>
          </cell>
          <cell r="G2630">
            <v>2488953.8298840011</v>
          </cell>
          <cell r="H2630">
            <v>1.7874887231623715</v>
          </cell>
          <cell r="I2630">
            <v>16.002346072048535</v>
          </cell>
          <cell r="J2630">
            <v>15968922.717174003</v>
          </cell>
          <cell r="K2630">
            <v>1.7783042774915372</v>
          </cell>
          <cell r="L2630">
            <v>12.928739699012748</v>
          </cell>
          <cell r="M2630">
            <v>44999786.754967995</v>
          </cell>
          <cell r="N2630">
            <v>1.5233990982876608</v>
          </cell>
          <cell r="O2630">
            <v>7.3949433634904249</v>
          </cell>
          <cell r="Q2630">
            <v>116035.87562222578</v>
          </cell>
        </row>
        <row r="2631">
          <cell r="D2631">
            <v>41711</v>
          </cell>
          <cell r="E2631" t="str">
            <v/>
          </cell>
          <cell r="F2631">
            <v>152030.79579799864</v>
          </cell>
          <cell r="G2631">
            <v>2640984.6256819996</v>
          </cell>
          <cell r="H2631">
            <v>1.750774598154432</v>
          </cell>
          <cell r="I2631">
            <v>16.875779203970321</v>
          </cell>
          <cell r="J2631">
            <v>16120953.512972001</v>
          </cell>
          <cell r="K2631">
            <v>1.7723327600770251</v>
          </cell>
          <cell r="L2631">
            <v>13.055682256653768</v>
          </cell>
          <cell r="M2631">
            <v>44858390.944114</v>
          </cell>
          <cell r="N2631">
            <v>1.518102260836772</v>
          </cell>
          <cell r="O2631">
            <v>7.5637203688316834</v>
          </cell>
          <cell r="Q2631">
            <v>116035.87562222578</v>
          </cell>
        </row>
        <row r="2632">
          <cell r="D2632">
            <v>41712</v>
          </cell>
          <cell r="E2632" t="str">
            <v/>
          </cell>
          <cell r="F2632">
            <v>144973.65766000035</v>
          </cell>
          <cell r="G2632">
            <v>2785958.2833420001</v>
          </cell>
          <cell r="H2632">
            <v>1.7149611632749033</v>
          </cell>
          <cell r="I2632">
            <v>17.775482047335267</v>
          </cell>
          <cell r="J2632">
            <v>16265927.170632001</v>
          </cell>
          <cell r="K2632">
            <v>1.7657455935195727</v>
          </cell>
          <cell r="L2632">
            <v>13.197211543024356</v>
          </cell>
          <cell r="M2632">
            <v>44779706.090463996</v>
          </cell>
          <cell r="N2632">
            <v>1.5149305385905611</v>
          </cell>
          <cell r="O2632">
            <v>7.6664663064153427</v>
          </cell>
          <cell r="Q2632">
            <v>116035.87562222578</v>
          </cell>
        </row>
        <row r="2633">
          <cell r="D2633">
            <v>41713</v>
          </cell>
          <cell r="E2633" t="str">
            <v/>
          </cell>
          <cell r="F2633">
            <v>154130.29743199976</v>
          </cell>
          <cell r="G2633">
            <v>2940088.5807739999</v>
          </cell>
          <cell r="H2633">
            <v>1.6891836626722534</v>
          </cell>
          <cell r="I2633">
            <v>18.453621502793695</v>
          </cell>
          <cell r="J2633">
            <v>16420057.468064001</v>
          </cell>
          <cell r="K2633">
            <v>1.7603039428933229</v>
          </cell>
          <cell r="L2633">
            <v>13.315326878392764</v>
          </cell>
          <cell r="M2633">
            <v>44733469.022011995</v>
          </cell>
          <cell r="N2633">
            <v>1.5128583097273622</v>
          </cell>
          <cell r="O2633">
            <v>7.7342835594100157</v>
          </cell>
          <cell r="Q2633">
            <v>116035.87562222578</v>
          </cell>
        </row>
        <row r="2634">
          <cell r="D2634">
            <v>41714</v>
          </cell>
          <cell r="E2634" t="str">
            <v/>
          </cell>
          <cell r="F2634">
            <v>153914.46188800145</v>
          </cell>
          <cell r="G2634">
            <v>3094003.0426620012</v>
          </cell>
          <cell r="H2634">
            <v>1.666512094896758</v>
          </cell>
          <cell r="I2634">
            <v>19.07205308617246</v>
          </cell>
          <cell r="J2634">
            <v>16573971.929952003</v>
          </cell>
          <cell r="K2634">
            <v>1.7549731581611681</v>
          </cell>
          <cell r="L2634">
            <v>13.432097065125671</v>
          </cell>
          <cell r="M2634">
            <v>44684376.300092012</v>
          </cell>
          <cell r="N2634">
            <v>1.5106909275452609</v>
          </cell>
          <cell r="O2634">
            <v>7.805801909082799</v>
          </cell>
          <cell r="Q2634">
            <v>116035.87562222578</v>
          </cell>
        </row>
        <row r="2635">
          <cell r="D2635">
            <v>41715</v>
          </cell>
          <cell r="E2635" t="str">
            <v/>
          </cell>
          <cell r="F2635">
            <v>130074.80237000015</v>
          </cell>
          <cell r="G2635">
            <v>3224077.8450320014</v>
          </cell>
          <cell r="H2635">
            <v>1.634422431218614</v>
          </cell>
          <cell r="I2635">
            <v>19.98393930581447</v>
          </cell>
          <cell r="J2635">
            <v>16704046.732322004</v>
          </cell>
          <cell r="K2635">
            <v>1.7472781011651572</v>
          </cell>
          <cell r="L2635">
            <v>13.602527763751482</v>
          </cell>
          <cell r="M2635">
            <v>44610854.073932</v>
          </cell>
          <cell r="N2635">
            <v>1.5076993629782087</v>
          </cell>
          <cell r="O2635">
            <v>7.9055099370937354</v>
          </cell>
          <cell r="Q2635">
            <v>116035.87562222578</v>
          </cell>
        </row>
        <row r="2636">
          <cell r="D2636">
            <v>41716</v>
          </cell>
          <cell r="E2636" t="str">
            <v/>
          </cell>
          <cell r="F2636">
            <v>141691.977627999</v>
          </cell>
          <cell r="G2636">
            <v>3365769.8226600005</v>
          </cell>
          <cell r="H2636">
            <v>1.6114603467876458</v>
          </cell>
          <cell r="I2636">
            <v>20.66370065293145</v>
          </cell>
          <cell r="J2636">
            <v>16845738.709950004</v>
          </cell>
          <cell r="K2636">
            <v>1.7409682112776876</v>
          </cell>
          <cell r="L2636">
            <v>13.743947240472387</v>
          </cell>
          <cell r="M2636">
            <v>44536886.680204004</v>
          </cell>
          <cell r="N2636">
            <v>1.5046947646129025</v>
          </cell>
          <cell r="O2636">
            <v>8.0068224988983587</v>
          </cell>
          <cell r="Q2636">
            <v>116035.87562222578</v>
          </cell>
        </row>
        <row r="2637">
          <cell r="D2637">
            <v>41717</v>
          </cell>
          <cell r="E2637" t="str">
            <v/>
          </cell>
          <cell r="F2637">
            <v>136675.57648800017</v>
          </cell>
          <cell r="G2637">
            <v>3502445.3991480009</v>
          </cell>
          <cell r="H2637">
            <v>1.5886399835017626</v>
          </cell>
          <cell r="I2637">
            <v>21.362601545754124</v>
          </cell>
          <cell r="J2637">
            <v>16982414.286438003</v>
          </cell>
          <cell r="K2637">
            <v>1.7342955748847844</v>
          </cell>
          <cell r="L2637">
            <v>13.895150097109198</v>
          </cell>
          <cell r="M2637">
            <v>44493286.416202009</v>
          </cell>
          <cell r="N2637">
            <v>1.5027178011562385</v>
          </cell>
          <cell r="O2637">
            <v>8.0741291586140065</v>
          </cell>
          <cell r="Q2637">
            <v>116035.87562222578</v>
          </cell>
        </row>
        <row r="2638">
          <cell r="D2638">
            <v>41718</v>
          </cell>
          <cell r="E2638" t="str">
            <v/>
          </cell>
          <cell r="F2638">
            <v>121708.38529599961</v>
          </cell>
          <cell r="G2638">
            <v>3624153.7844440006</v>
          </cell>
          <cell r="H2638">
            <v>1.5616522756475077</v>
          </cell>
          <cell r="I2638">
            <v>22.220149965208257</v>
          </cell>
          <cell r="J2638">
            <v>17104122.671734001</v>
          </cell>
          <cell r="K2638">
            <v>1.7262686326534948</v>
          </cell>
          <cell r="L2638">
            <v>14.079319832477012</v>
          </cell>
          <cell r="M2638">
            <v>44411816.932608008</v>
          </cell>
          <cell r="N2638">
            <v>1.4994635949640509</v>
          </cell>
          <cell r="O2638">
            <v>8.1860450090756043</v>
          </cell>
          <cell r="Q2638">
            <v>116035.87562222578</v>
          </cell>
        </row>
        <row r="2639">
          <cell r="D2639">
            <v>41719</v>
          </cell>
          <cell r="E2639" t="str">
            <v/>
          </cell>
          <cell r="F2639">
            <v>131291.32013399998</v>
          </cell>
          <cell r="G2639">
            <v>3755445.1045780005</v>
          </cell>
          <cell r="H2639">
            <v>1.5411674907149615</v>
          </cell>
          <cell r="I2639">
            <v>22.894210066898722</v>
          </cell>
          <cell r="J2639">
            <v>17235413.991868</v>
          </cell>
          <cell r="K2639">
            <v>1.7193835053696336</v>
          </cell>
          <cell r="L2639">
            <v>14.23929770086807</v>
          </cell>
          <cell r="M2639">
            <v>44354627.363058008</v>
          </cell>
          <cell r="N2639">
            <v>1.4970310503167275</v>
          </cell>
          <cell r="O2639">
            <v>8.2706244821457719</v>
          </cell>
          <cell r="Q2639">
            <v>116035.87562222578</v>
          </cell>
        </row>
        <row r="2640">
          <cell r="D2640">
            <v>41720</v>
          </cell>
          <cell r="E2640" t="str">
            <v/>
          </cell>
          <cell r="F2640">
            <v>142055.20361599966</v>
          </cell>
          <cell r="G2640">
            <v>3897500.3081940003</v>
          </cell>
          <cell r="H2640">
            <v>1.5267614775854343</v>
          </cell>
          <cell r="I2640">
            <v>23.380533904735135</v>
          </cell>
          <cell r="J2640">
            <v>17377469.195484001</v>
          </cell>
          <cell r="K2640">
            <v>1.7137174570649707</v>
          </cell>
          <cell r="L2640">
            <v>14.372354999124969</v>
          </cell>
          <cell r="M2640">
            <v>44293357.619242005</v>
          </cell>
          <cell r="N2640">
            <v>1.4944624694134256</v>
          </cell>
          <cell r="O2640">
            <v>8.3607971100330243</v>
          </cell>
          <cell r="Q2640">
            <v>116035.87562222578</v>
          </cell>
        </row>
        <row r="2641">
          <cell r="D2641">
            <v>41721</v>
          </cell>
          <cell r="E2641" t="str">
            <v/>
          </cell>
          <cell r="F2641">
            <v>138334.12550000078</v>
          </cell>
          <cell r="G2641">
            <v>4035834.4336940013</v>
          </cell>
          <cell r="H2641">
            <v>1.5122138855210367</v>
          </cell>
          <cell r="I2641">
            <v>23.882154180751257</v>
          </cell>
          <cell r="J2641">
            <v>17515803.320984002</v>
          </cell>
          <cell r="K2641">
            <v>1.7078168057257446</v>
          </cell>
          <cell r="L2641">
            <v>14.512283648319247</v>
          </cell>
          <cell r="M2641">
            <v>44248476.006654009</v>
          </cell>
          <cell r="N2641">
            <v>1.4924483604281544</v>
          </cell>
          <cell r="O2641">
            <v>8.432129233529583</v>
          </cell>
          <cell r="Q2641">
            <v>116035.87562222578</v>
          </cell>
        </row>
        <row r="2642">
          <cell r="D2642">
            <v>41722</v>
          </cell>
          <cell r="E2642" t="str">
            <v/>
          </cell>
          <cell r="F2642">
            <v>111874.11199799925</v>
          </cell>
          <cell r="G2642">
            <v>4147708.5456920005</v>
          </cell>
          <cell r="H2642">
            <v>1.4893772161161747</v>
          </cell>
          <cell r="I2642">
            <v>24.691378955082332</v>
          </cell>
          <cell r="J2642">
            <v>17627677.432982001</v>
          </cell>
          <cell r="K2642">
            <v>1.6994971477080967</v>
          </cell>
          <cell r="L2642">
            <v>14.711963663614558</v>
          </cell>
          <cell r="M2642">
            <v>44148433.240202017</v>
          </cell>
          <cell r="N2642">
            <v>1.4885757021947574</v>
          </cell>
          <cell r="O2642">
            <v>8.5708410065763907</v>
          </cell>
          <cell r="Q2642">
            <v>116035.87562222578</v>
          </cell>
        </row>
        <row r="2643">
          <cell r="D2643">
            <v>41723</v>
          </cell>
          <cell r="E2643" t="str">
            <v/>
          </cell>
          <cell r="F2643">
            <v>125341.23515000005</v>
          </cell>
          <cell r="G2643">
            <v>4273049.7808420006</v>
          </cell>
          <cell r="H2643">
            <v>1.473009880066275</v>
          </cell>
          <cell r="I2643">
            <v>25.288103318226241</v>
          </cell>
          <cell r="J2643">
            <v>17753018.668132</v>
          </cell>
          <cell r="K2643">
            <v>1.6926455867728518</v>
          </cell>
          <cell r="L2643">
            <v>14.878529075195546</v>
          </cell>
          <cell r="M2643">
            <v>44018403.609746009</v>
          </cell>
          <cell r="N2643">
            <v>1.4836948907046092</v>
          </cell>
          <cell r="O2643">
            <v>8.748613524880211</v>
          </cell>
          <cell r="Q2643">
            <v>116035.87562222578</v>
          </cell>
        </row>
        <row r="2644">
          <cell r="D2644">
            <v>41724</v>
          </cell>
          <cell r="E2644" t="str">
            <v/>
          </cell>
          <cell r="F2644">
            <v>121534.5213860002</v>
          </cell>
          <cell r="G2644">
            <v>4394584.3022280009</v>
          </cell>
          <cell r="H2644">
            <v>1.4566397871025367</v>
          </cell>
          <cell r="I2644">
            <v>25.899230339235636</v>
          </cell>
          <cell r="J2644">
            <v>17874553.189518001</v>
          </cell>
          <cell r="K2644">
            <v>1.6855849929838649</v>
          </cell>
          <cell r="L2644">
            <v>15.052204943740355</v>
          </cell>
          <cell r="M2644">
            <v>43561626.015964009</v>
          </cell>
          <cell r="N2644">
            <v>1.467807581791519</v>
          </cell>
          <cell r="O2644">
            <v>9.350643976268513</v>
          </cell>
          <cell r="Q2644">
            <v>116035.87562222578</v>
          </cell>
        </row>
        <row r="2645">
          <cell r="D2645">
            <v>41725</v>
          </cell>
          <cell r="E2645" t="str">
            <v/>
          </cell>
          <cell r="F2645">
            <v>116765.45348400075</v>
          </cell>
          <cell r="G2645">
            <v>4511349.7557120016</v>
          </cell>
          <cell r="H2645">
            <v>1.4399600734975548</v>
          </cell>
          <cell r="I2645">
            <v>26.536919927995307</v>
          </cell>
          <cell r="J2645">
            <v>17991318.643002003</v>
          </cell>
          <cell r="K2645">
            <v>1.6782323854452434</v>
          </cell>
          <cell r="L2645">
            <v>15.235277753476339</v>
          </cell>
          <cell r="M2645">
            <v>43257467.829870008</v>
          </cell>
          <cell r="N2645">
            <v>1.4570716826805987</v>
          </cell>
          <cell r="O2645">
            <v>9.7783692113917233</v>
          </cell>
          <cell r="Q2645">
            <v>116035.87562222578</v>
          </cell>
        </row>
        <row r="2646">
          <cell r="D2646">
            <v>41726</v>
          </cell>
          <cell r="E2646" t="str">
            <v/>
          </cell>
          <cell r="F2646">
            <v>129295.5294359995</v>
          </cell>
          <cell r="G2646">
            <v>4640645.2851480013</v>
          </cell>
          <cell r="H2646">
            <v>1.4283283572747294</v>
          </cell>
          <cell r="I2646">
            <v>26.99073791556129</v>
          </cell>
          <cell r="J2646">
            <v>18120614.172438003</v>
          </cell>
          <cell r="K2646">
            <v>1.6721935319503853</v>
          </cell>
          <cell r="L2646">
            <v>15.387347575721023</v>
          </cell>
          <cell r="M2646">
            <v>43011100.007524006</v>
          </cell>
          <cell r="N2646">
            <v>1.4482889025851498</v>
          </cell>
          <cell r="O2646">
            <v>10.141263975094095</v>
          </cell>
          <cell r="Q2646">
            <v>116035.87562222578</v>
          </cell>
        </row>
        <row r="2647">
          <cell r="D2647">
            <v>41727</v>
          </cell>
          <cell r="E2647" t="str">
            <v/>
          </cell>
          <cell r="F2647">
            <v>125859.70462800056</v>
          </cell>
          <cell r="G2647">
            <v>4766504.9897760022</v>
          </cell>
          <cell r="H2647">
            <v>1.4164777931427643</v>
          </cell>
          <cell r="I2647">
            <v>27.460921165607786</v>
          </cell>
          <cell r="J2647">
            <v>18246473.877066005</v>
          </cell>
          <cell r="K2647">
            <v>1.6659689324457538</v>
          </cell>
          <cell r="L2647">
            <v>15.545724355470492</v>
          </cell>
          <cell r="M2647">
            <v>42712519.943080015</v>
          </cell>
          <cell r="N2647">
            <v>1.4377544647118423</v>
          </cell>
          <cell r="O2647">
            <v>10.592402807624413</v>
          </cell>
          <cell r="Q2647">
            <v>116035.87562222578</v>
          </cell>
        </row>
        <row r="2648">
          <cell r="D2648">
            <v>41728</v>
          </cell>
          <cell r="E2648" t="str">
            <v/>
          </cell>
          <cell r="F2648">
            <v>144079.87797799971</v>
          </cell>
          <cell r="G2648">
            <v>4910584.8677540021</v>
          </cell>
          <cell r="H2648">
            <v>1.4106513298643464</v>
          </cell>
          <cell r="I2648">
            <v>27.695021049947034</v>
          </cell>
          <cell r="J2648">
            <v>18390553.755044006</v>
          </cell>
          <cell r="K2648">
            <v>1.6615209709276322</v>
          </cell>
          <cell r="L2648">
            <v>15.659919385219133</v>
          </cell>
          <cell r="M2648">
            <v>42462505.998448022</v>
          </cell>
          <cell r="N2648">
            <v>1.428861311265504</v>
          </cell>
          <cell r="O2648">
            <v>10.987091443726783</v>
          </cell>
          <cell r="Q2648">
            <v>116035.87562222578</v>
          </cell>
        </row>
        <row r="2649">
          <cell r="D2649">
            <v>41729</v>
          </cell>
          <cell r="E2649" t="str">
            <v>*</v>
          </cell>
          <cell r="F2649">
            <v>172176.20650400012</v>
          </cell>
          <cell r="G2649">
            <v>5082761.0742580025</v>
          </cell>
          <cell r="H2649">
            <v>1.4130115688296543</v>
          </cell>
          <cell r="I2649">
            <v>27.599955658988439</v>
          </cell>
          <cell r="J2649">
            <v>18562729.961548004</v>
          </cell>
          <cell r="K2649">
            <v>1.6596773696741505</v>
          </cell>
          <cell r="L2649">
            <v>15.707502711663802</v>
          </cell>
          <cell r="M2649">
            <v>42257264.020112015</v>
          </cell>
          <cell r="N2649">
            <v>1.4214801678174833</v>
          </cell>
          <cell r="O2649">
            <v>11.32453979987692</v>
          </cell>
          <cell r="Q2649">
            <v>116035.87562222578</v>
          </cell>
        </row>
        <row r="2650">
          <cell r="D2650">
            <v>41730</v>
          </cell>
          <cell r="E2650" t="str">
            <v/>
          </cell>
          <cell r="F2650">
            <v>254505.72217400011</v>
          </cell>
          <cell r="G2650">
            <v>254505.72217400011</v>
          </cell>
          <cell r="H2650">
            <v>2.2524772963116324</v>
          </cell>
          <cell r="I2650">
            <v>3.8066240902270621</v>
          </cell>
          <cell r="J2650">
            <v>18817235.683722004</v>
          </cell>
          <cell r="K2650">
            <v>1.6656061007125726</v>
          </cell>
          <cell r="L2650">
            <v>13.056158962750629</v>
          </cell>
          <cell r="M2650">
            <v>42032118.211866021</v>
          </cell>
          <cell r="N2650">
            <v>1.4135147237664001</v>
          </cell>
          <cell r="O2650">
            <v>13.880896065601389</v>
          </cell>
          <cell r="Q2650">
            <v>112989.25080876332</v>
          </cell>
        </row>
        <row r="2651">
          <cell r="D2651">
            <v>41731</v>
          </cell>
          <cell r="E2651" t="str">
            <v/>
          </cell>
          <cell r="F2651">
            <v>309850.91600000003</v>
          </cell>
          <cell r="G2651">
            <v>564356.6381740002</v>
          </cell>
          <cell r="H2651">
            <v>2.4973908320234184</v>
          </cell>
          <cell r="I2651">
            <v>2.2353351659093024</v>
          </cell>
          <cell r="J2651">
            <v>19127086.599722005</v>
          </cell>
          <cell r="K2651">
            <v>1.676267782515964</v>
          </cell>
          <cell r="L2651">
            <v>12.759062512139263</v>
          </cell>
          <cell r="M2651">
            <v>42013006.540680021</v>
          </cell>
          <cell r="N2651">
            <v>1.4124805771857989</v>
          </cell>
          <cell r="O2651">
            <v>13.932675094700064</v>
          </cell>
          <cell r="Q2651">
            <v>112989.25080876332</v>
          </cell>
        </row>
        <row r="2652">
          <cell r="D2652">
            <v>41732</v>
          </cell>
          <cell r="E2652" t="str">
            <v/>
          </cell>
          <cell r="F2652">
            <v>292479.5599099989</v>
          </cell>
          <cell r="G2652">
            <v>856836.1980839991</v>
          </cell>
          <cell r="H2652">
            <v>2.5277808639638129</v>
          </cell>
          <cell r="I2652">
            <v>2.0935302478581441</v>
          </cell>
          <cell r="J2652">
            <v>19419566.159632005</v>
          </cell>
          <cell r="K2652">
            <v>1.6852129153925337</v>
          </cell>
          <cell r="L2652">
            <v>12.514874440563617</v>
          </cell>
          <cell r="M2652">
            <v>41999182.270762026</v>
          </cell>
          <cell r="N2652">
            <v>1.411624717072393</v>
          </cell>
          <cell r="O2652">
            <v>13.97565547569558</v>
          </cell>
          <cell r="Q2652">
            <v>112989.25080876332</v>
          </cell>
        </row>
        <row r="2653">
          <cell r="D2653">
            <v>41733</v>
          </cell>
          <cell r="E2653" t="str">
            <v/>
          </cell>
          <cell r="F2653">
            <v>299657.44238200015</v>
          </cell>
          <cell r="G2653">
            <v>1156493.6404659993</v>
          </cell>
          <cell r="H2653">
            <v>2.558857661653561</v>
          </cell>
          <cell r="I2653">
            <v>1.9580798295930846</v>
          </cell>
          <cell r="J2653">
            <v>19719223.602014005</v>
          </cell>
          <cell r="K2653">
            <v>1.6946011776922845</v>
          </cell>
          <cell r="L2653">
            <v>12.26348120896631</v>
          </cell>
          <cell r="M2653">
            <v>41990944.54597602</v>
          </cell>
          <cell r="N2653">
            <v>1.4109570469973973</v>
          </cell>
          <cell r="O2653">
            <v>14.009265823700122</v>
          </cell>
          <cell r="Q2653">
            <v>112989.25080876332</v>
          </cell>
        </row>
        <row r="2654">
          <cell r="D2654">
            <v>41734</v>
          </cell>
          <cell r="E2654" t="str">
            <v/>
          </cell>
          <cell r="F2654">
            <v>261117.90563200045</v>
          </cell>
          <cell r="G2654">
            <v>1417611.5460979997</v>
          </cell>
          <cell r="H2654">
            <v>2.5092856815155575</v>
          </cell>
          <cell r="I2654">
            <v>2.1786895015799002</v>
          </cell>
          <cell r="J2654">
            <v>19980341.507646006</v>
          </cell>
          <cell r="K2654">
            <v>1.7005287714080364</v>
          </cell>
          <cell r="L2654">
            <v>12.107296824885482</v>
          </cell>
          <cell r="M2654">
            <v>41957723.371728025</v>
          </cell>
          <cell r="N2654">
            <v>1.409450498570757</v>
          </cell>
          <cell r="O2654">
            <v>14.085365457451292</v>
          </cell>
          <cell r="Q2654">
            <v>112989.25080876332</v>
          </cell>
        </row>
        <row r="2655">
          <cell r="D2655">
            <v>41735</v>
          </cell>
          <cell r="E2655" t="str">
            <v/>
          </cell>
          <cell r="F2655">
            <v>237306.62977800035</v>
          </cell>
          <cell r="G2655">
            <v>1654918.175876</v>
          </cell>
          <cell r="H2655">
            <v>2.4411144777494274</v>
          </cell>
          <cell r="I2655">
            <v>2.5246033213762731</v>
          </cell>
          <cell r="J2655">
            <v>20217648.137424007</v>
          </cell>
          <cell r="K2655">
            <v>1.7043361683746139</v>
          </cell>
          <cell r="L2655">
            <v>12.008001898726528</v>
          </cell>
          <cell r="M2655">
            <v>41939754.928714022</v>
          </cell>
          <cell r="N2655">
            <v>1.4084570143635728</v>
          </cell>
          <cell r="O2655">
            <v>14.135746782199154</v>
          </cell>
          <cell r="Q2655">
            <v>112989.25080876332</v>
          </cell>
        </row>
        <row r="2656">
          <cell r="D2656">
            <v>41736</v>
          </cell>
          <cell r="E2656" t="str">
            <v/>
          </cell>
          <cell r="F2656">
            <v>248186.49015400058</v>
          </cell>
          <cell r="G2656">
            <v>1903104.6660300004</v>
          </cell>
          <cell r="H2656">
            <v>2.4061766336276729</v>
          </cell>
          <cell r="I2656">
            <v>2.7232821363729509</v>
          </cell>
          <cell r="J2656">
            <v>20465834.627578009</v>
          </cell>
          <cell r="K2656">
            <v>1.7089802317832734</v>
          </cell>
          <cell r="L2656">
            <v>11.887962754008075</v>
          </cell>
          <cell r="M2656">
            <v>41957349.467666008</v>
          </cell>
          <cell r="N2656">
            <v>1.4086580561836137</v>
          </cell>
          <cell r="O2656">
            <v>14.125538884806954</v>
          </cell>
          <cell r="Q2656">
            <v>112989.25080876332</v>
          </cell>
        </row>
        <row r="2657">
          <cell r="D2657">
            <v>41737</v>
          </cell>
          <cell r="E2657" t="str">
            <v/>
          </cell>
          <cell r="F2657">
            <v>215760.67819799946</v>
          </cell>
          <cell r="G2657">
            <v>2118865.3442279999</v>
          </cell>
          <cell r="H2657">
            <v>2.3441005771139949</v>
          </cell>
          <cell r="I2657">
            <v>3.1167587949824216</v>
          </cell>
          <cell r="J2657">
            <v>20681595.305776007</v>
          </cell>
          <cell r="K2657">
            <v>1.7108551017916893</v>
          </cell>
          <cell r="L2657">
            <v>11.839834115130731</v>
          </cell>
          <cell r="M2657">
            <v>41947623.177852012</v>
          </cell>
          <cell r="N2657">
            <v>1.4079419827069772</v>
          </cell>
          <cell r="O2657">
            <v>14.161926977932504</v>
          </cell>
          <cell r="Q2657">
            <v>112989.25080876332</v>
          </cell>
        </row>
        <row r="2658">
          <cell r="D2658">
            <v>41738</v>
          </cell>
          <cell r="E2658" t="str">
            <v/>
          </cell>
          <cell r="F2658">
            <v>206328.15626400022</v>
          </cell>
          <cell r="G2658">
            <v>2325193.500492</v>
          </cell>
          <cell r="H2658">
            <v>2.2865434679735244</v>
          </cell>
          <cell r="I2658">
            <v>3.5335500308271928</v>
          </cell>
          <cell r="J2658">
            <v>20887923.462040007</v>
          </cell>
          <cell r="K2658">
            <v>1.7119221820123114</v>
          </cell>
          <cell r="L2658">
            <v>11.812526811169622</v>
          </cell>
          <cell r="M2658">
            <v>41929252.785664015</v>
          </cell>
          <cell r="N2658">
            <v>1.4069362523438012</v>
          </cell>
          <cell r="O2658">
            <v>14.213172827859532</v>
          </cell>
          <cell r="Q2658">
            <v>112989.25080876332</v>
          </cell>
        </row>
        <row r="2659">
          <cell r="D2659">
            <v>41739</v>
          </cell>
          <cell r="E2659" t="str">
            <v/>
          </cell>
          <cell r="F2659">
            <v>204388.34613600009</v>
          </cell>
          <cell r="G2659">
            <v>2529581.846628</v>
          </cell>
          <cell r="H2659">
            <v>2.2387809712176696</v>
          </cell>
          <cell r="I2659">
            <v>3.9223896826884319</v>
          </cell>
          <cell r="J2659">
            <v>21092311.808176007</v>
          </cell>
          <cell r="K2659">
            <v>1.7128121572710155</v>
          </cell>
          <cell r="L2659">
            <v>11.789798819679763</v>
          </cell>
          <cell r="M2659">
            <v>41915763.013540022</v>
          </cell>
          <cell r="N2659">
            <v>1.4060948019734831</v>
          </cell>
          <cell r="O2659">
            <v>14.256172536824984</v>
          </cell>
          <cell r="Q2659">
            <v>112989.25080876332</v>
          </cell>
        </row>
        <row r="2660">
          <cell r="D2660">
            <v>41740</v>
          </cell>
          <cell r="E2660" t="str">
            <v/>
          </cell>
          <cell r="F2660">
            <v>193840.25552799911</v>
          </cell>
          <cell r="G2660">
            <v>2723422.1021559993</v>
          </cell>
          <cell r="H2660">
            <v>2.1912157634160088</v>
          </cell>
          <cell r="I2660">
            <v>4.3529910218724988</v>
          </cell>
          <cell r="J2660">
            <v>21286152.063704006</v>
          </cell>
          <cell r="K2660">
            <v>1.7128371739701498</v>
          </cell>
          <cell r="L2660">
            <v>11.789160566655587</v>
          </cell>
          <cell r="M2660">
            <v>41855465.722112015</v>
          </cell>
          <cell r="N2660">
            <v>1.4036840582928489</v>
          </cell>
          <cell r="O2660">
            <v>14.379996380704885</v>
          </cell>
          <cell r="Q2660">
            <v>112989.25080876332</v>
          </cell>
        </row>
        <row r="2661">
          <cell r="D2661">
            <v>41741</v>
          </cell>
          <cell r="E2661" t="str">
            <v/>
          </cell>
          <cell r="F2661">
            <v>182542.91715200088</v>
          </cell>
          <cell r="G2661">
            <v>2905965.0193080003</v>
          </cell>
          <cell r="H2661">
            <v>2.1432459271622863</v>
          </cell>
          <cell r="I2661">
            <v>4.8359620768834821</v>
          </cell>
          <cell r="J2661">
            <v>21468694.980856009</v>
          </cell>
          <cell r="K2661">
            <v>1.7119608653060889</v>
          </cell>
          <cell r="L2661">
            <v>11.811538036309898</v>
          </cell>
          <cell r="M2661">
            <v>41791090.070754021</v>
          </cell>
          <cell r="N2661">
            <v>1.4011379107452271</v>
          </cell>
          <cell r="O2661">
            <v>14.511793933414141</v>
          </cell>
          <cell r="Q2661">
            <v>112989.25080876332</v>
          </cell>
        </row>
        <row r="2662">
          <cell r="D2662">
            <v>41742</v>
          </cell>
          <cell r="E2662" t="str">
            <v/>
          </cell>
          <cell r="F2662">
            <v>190724.18559200034</v>
          </cell>
          <cell r="G2662">
            <v>3096689.2049000007</v>
          </cell>
          <cell r="H2662">
            <v>2.1082258729067491</v>
          </cell>
          <cell r="I2662">
            <v>5.2225285042122653</v>
          </cell>
          <cell r="J2662">
            <v>21659419.166448008</v>
          </cell>
          <cell r="K2662">
            <v>1.711746773467153</v>
          </cell>
          <cell r="L2662">
            <v>11.817011404031119</v>
          </cell>
          <cell r="M2662">
            <v>41741276.925300024</v>
          </cell>
          <cell r="N2662">
            <v>1.3990812747990116</v>
          </cell>
          <cell r="O2662">
            <v>14.619020782628301</v>
          </cell>
          <cell r="Q2662">
            <v>112989.25080876332</v>
          </cell>
        </row>
        <row r="2663">
          <cell r="D2663">
            <v>41743</v>
          </cell>
          <cell r="E2663" t="str">
            <v/>
          </cell>
          <cell r="F2663">
            <v>165525.46260799939</v>
          </cell>
          <cell r="G2663">
            <v>3262214.667508</v>
          </cell>
          <cell r="H2663">
            <v>2.0622787718790341</v>
          </cell>
          <cell r="I2663">
            <v>5.7774731306051486</v>
          </cell>
          <cell r="J2663">
            <v>21824944.629056007</v>
          </cell>
          <cell r="K2663">
            <v>1.7095626383050713</v>
          </cell>
          <cell r="L2663">
            <v>11.872991727278759</v>
          </cell>
          <cell r="M2663">
            <v>41680403.691992022</v>
          </cell>
          <cell r="N2663">
            <v>1.396655165741884</v>
          </cell>
          <cell r="O2663">
            <v>14.746397853351478</v>
          </cell>
          <cell r="Q2663">
            <v>112989.25080876332</v>
          </cell>
        </row>
        <row r="2664">
          <cell r="D2664">
            <v>41744</v>
          </cell>
          <cell r="E2664" t="str">
            <v/>
          </cell>
          <cell r="F2664">
            <v>158467.09437999938</v>
          </cell>
          <cell r="G2664">
            <v>3420681.7618879993</v>
          </cell>
          <cell r="H2664">
            <v>2.0182933257828659</v>
          </cell>
          <cell r="I2664">
            <v>6.3643028421621839</v>
          </cell>
          <cell r="J2664">
            <v>21983411.723436005</v>
          </cell>
          <cell r="K2664">
            <v>1.706868789116132</v>
          </cell>
          <cell r="L2664">
            <v>11.942393091007919</v>
          </cell>
          <cell r="M2664">
            <v>41622412.502676018</v>
          </cell>
          <cell r="N2664">
            <v>1.3943269429758136</v>
          </cell>
          <cell r="O2664">
            <v>14.869542843731276</v>
          </cell>
          <cell r="Q2664">
            <v>112989.25080876332</v>
          </cell>
        </row>
        <row r="2665">
          <cell r="D2665">
            <v>41745</v>
          </cell>
          <cell r="E2665" t="str">
            <v/>
          </cell>
          <cell r="F2665">
            <v>144478.05500000104</v>
          </cell>
          <cell r="G2665">
            <v>3565159.8168880004</v>
          </cell>
          <cell r="H2665">
            <v>1.9720680238214143</v>
          </cell>
          <cell r="I2665">
            <v>7.0455866564574698</v>
          </cell>
          <cell r="J2665">
            <v>22127889.778436005</v>
          </cell>
          <cell r="K2665">
            <v>1.7031450825446388</v>
          </cell>
          <cell r="L2665">
            <v>12.038979080280754</v>
          </cell>
          <cell r="M2665">
            <v>41553315.706670016</v>
          </cell>
          <cell r="N2665">
            <v>1.3916280765004307</v>
          </cell>
          <cell r="O2665">
            <v>15.013409906109331</v>
          </cell>
          <cell r="Q2665">
            <v>112989.25080876332</v>
          </cell>
        </row>
        <row r="2666">
          <cell r="D2666">
            <v>41746</v>
          </cell>
          <cell r="E2666" t="str">
            <v/>
          </cell>
          <cell r="F2666">
            <v>149672.19621999911</v>
          </cell>
          <cell r="G2666">
            <v>3714832.0131079992</v>
          </cell>
          <cell r="H2666">
            <v>1.9339851235288956</v>
          </cell>
          <cell r="I2666">
            <v>7.6612920916084519</v>
          </cell>
          <cell r="J2666">
            <v>22277561.974656004</v>
          </cell>
          <cell r="K2666">
            <v>1.6998819218526504</v>
          </cell>
          <cell r="L2666">
            <v>12.124245738347316</v>
          </cell>
          <cell r="M2666">
            <v>41498467.21089001</v>
          </cell>
          <cell r="N2666">
            <v>1.3894077457683698</v>
          </cell>
          <cell r="O2666">
            <v>15.132672473889519</v>
          </cell>
          <cell r="Q2666">
            <v>112989.25080876332</v>
          </cell>
        </row>
        <row r="2667">
          <cell r="D2667">
            <v>41747</v>
          </cell>
          <cell r="E2667" t="str">
            <v/>
          </cell>
          <cell r="F2667">
            <v>147645.34332999995</v>
          </cell>
          <cell r="G2667">
            <v>3862477.3564379993</v>
          </cell>
          <cell r="H2667">
            <v>1.8991370756219217</v>
          </cell>
          <cell r="I2667">
            <v>8.2715105143236656</v>
          </cell>
          <cell r="J2667">
            <v>22425207.317986004</v>
          </cell>
          <cell r="K2667">
            <v>1.6965212112435559</v>
          </cell>
          <cell r="L2667">
            <v>12.212676975625214</v>
          </cell>
          <cell r="M2667">
            <v>41442142.099544011</v>
          </cell>
          <cell r="N2667">
            <v>1.3871392150381801</v>
          </cell>
          <cell r="O2667">
            <v>15.255371663787741</v>
          </cell>
          <cell r="Q2667">
            <v>112989.25080876332</v>
          </cell>
        </row>
        <row r="2668">
          <cell r="D2668">
            <v>41748</v>
          </cell>
          <cell r="E2668" t="str">
            <v/>
          </cell>
          <cell r="F2668">
            <v>139270.04300999979</v>
          </cell>
          <cell r="G2668">
            <v>4001747.399447999</v>
          </cell>
          <cell r="H2668">
            <v>1.8640559404889718</v>
          </cell>
          <cell r="I2668">
            <v>8.9344875847957468</v>
          </cell>
          <cell r="J2668">
            <v>22564477.360996004</v>
          </cell>
          <cell r="K2668">
            <v>1.6925892262020763</v>
          </cell>
          <cell r="L2668">
            <v>12.316938558475565</v>
          </cell>
          <cell r="M2668">
            <v>41352077.974688016</v>
          </cell>
          <cell r="N2668">
            <v>1.3837429444446416</v>
          </cell>
          <cell r="O2668">
            <v>15.440677733035225</v>
          </cell>
          <cell r="Q2668">
            <v>112989.25080876332</v>
          </cell>
        </row>
        <row r="2669">
          <cell r="D2669">
            <v>41749</v>
          </cell>
          <cell r="E2669" t="str">
            <v/>
          </cell>
          <cell r="F2669">
            <v>139435.02171000006</v>
          </cell>
          <cell r="G2669">
            <v>4141182.421157999</v>
          </cell>
          <cell r="H2669">
            <v>1.8325559252388695</v>
          </cell>
          <cell r="I2669">
            <v>9.5743747263232208</v>
          </cell>
          <cell r="J2669">
            <v>22703912.382706005</v>
          </cell>
          <cell r="K2669">
            <v>1.6887356030486633</v>
          </cell>
          <cell r="L2669">
            <v>12.419963381364019</v>
          </cell>
          <cell r="M2669">
            <v>41300942.920320019</v>
          </cell>
          <cell r="N2669">
            <v>1.3816508503737996</v>
          </cell>
          <cell r="O2669">
            <v>15.555791968662103</v>
          </cell>
          <cell r="Q2669">
            <v>112989.25080876332</v>
          </cell>
        </row>
        <row r="2670">
          <cell r="D2670">
            <v>41750</v>
          </cell>
          <cell r="E2670" t="str">
            <v/>
          </cell>
          <cell r="F2670">
            <v>133583.81207000001</v>
          </cell>
          <cell r="G2670">
            <v>4274766.2332279989</v>
          </cell>
          <cell r="H2670">
            <v>1.8015899332310026</v>
          </cell>
          <cell r="I2670">
            <v>10.247316553627162</v>
          </cell>
          <cell r="J2670">
            <v>22837496.194776006</v>
          </cell>
          <cell r="K2670">
            <v>1.6845146229758894</v>
          </cell>
          <cell r="L2670">
            <v>12.533772032305601</v>
          </cell>
          <cell r="M2670">
            <v>41253123.065682016</v>
          </cell>
          <cell r="N2670">
            <v>1.3796707830987627</v>
          </cell>
          <cell r="O2670">
            <v>15.665424056312826</v>
          </cell>
          <cell r="Q2670">
            <v>112989.25080876332</v>
          </cell>
        </row>
        <row r="2671">
          <cell r="D2671">
            <v>41751</v>
          </cell>
          <cell r="E2671" t="str">
            <v/>
          </cell>
          <cell r="F2671">
            <v>139017.96080000023</v>
          </cell>
          <cell r="G2671">
            <v>4413784.1940279994</v>
          </cell>
          <cell r="H2671">
            <v>1.7756251398955165</v>
          </cell>
          <cell r="I2671">
            <v>10.847143639420176</v>
          </cell>
          <cell r="J2671">
            <v>22976514.155576006</v>
          </cell>
          <cell r="K2671">
            <v>1.680760933106394</v>
          </cell>
          <cell r="L2671">
            <v>12.635833140223474</v>
          </cell>
          <cell r="M2671">
            <v>41227855.934962019</v>
          </cell>
          <cell r="N2671">
            <v>1.3784458531393098</v>
          </cell>
          <cell r="O2671">
            <v>15.733579043382996</v>
          </cell>
          <cell r="Q2671">
            <v>112989.25080876332</v>
          </cell>
        </row>
        <row r="2672">
          <cell r="D2672">
            <v>41752</v>
          </cell>
          <cell r="E2672" t="str">
            <v/>
          </cell>
          <cell r="F2672">
            <v>111889.66291600019</v>
          </cell>
          <cell r="G2672">
            <v>4525673.8569439994</v>
          </cell>
          <cell r="H2672">
            <v>1.7414791863326653</v>
          </cell>
          <cell r="I2672">
            <v>11.688376749430896</v>
          </cell>
          <cell r="J2672">
            <v>23088403.818492007</v>
          </cell>
          <cell r="K2672">
            <v>1.6751005840098883</v>
          </cell>
          <cell r="L2672">
            <v>12.79126474268779</v>
          </cell>
          <cell r="M2672">
            <v>41189576.816358007</v>
          </cell>
          <cell r="N2672">
            <v>1.3767866643700135</v>
          </cell>
          <cell r="O2672">
            <v>15.826303671269992</v>
          </cell>
          <cell r="Q2672">
            <v>112989.25080876332</v>
          </cell>
        </row>
        <row r="2673">
          <cell r="D2673">
            <v>41753</v>
          </cell>
          <cell r="E2673" t="str">
            <v/>
          </cell>
          <cell r="F2673">
            <v>119816.72542799964</v>
          </cell>
          <cell r="G2673">
            <v>4645490.5823719995</v>
          </cell>
          <cell r="H2673">
            <v>1.7131019651280037</v>
          </cell>
          <cell r="I2673">
            <v>12.435431403166564</v>
          </cell>
          <cell r="J2673">
            <v>23208220.543920007</v>
          </cell>
          <cell r="K2673">
            <v>1.6701027271465541</v>
          </cell>
          <cell r="L2673">
            <v>12.930047036417836</v>
          </cell>
          <cell r="M2673">
            <v>41170354.556386009</v>
          </cell>
          <cell r="N2673">
            <v>1.3757652010665351</v>
          </cell>
          <cell r="O2673">
            <v>15.883622480344052</v>
          </cell>
          <cell r="Q2673">
            <v>112989.25080876332</v>
          </cell>
        </row>
        <row r="2674">
          <cell r="D2674">
            <v>41754</v>
          </cell>
          <cell r="E2674" t="str">
            <v/>
          </cell>
          <cell r="F2674">
            <v>133284.33371600075</v>
          </cell>
          <cell r="G2674">
            <v>4778774.9160879999</v>
          </cell>
          <cell r="H2674">
            <v>1.6917626701237898</v>
          </cell>
          <cell r="I2674">
            <v>13.027422647737607</v>
          </cell>
          <cell r="J2674">
            <v>23341504.877636008</v>
          </cell>
          <cell r="K2674">
            <v>1.6661468242103856</v>
          </cell>
          <cell r="L2674">
            <v>13.040931012385137</v>
          </cell>
          <cell r="M2674">
            <v>41172264.682815999</v>
          </cell>
          <cell r="N2674">
            <v>1.3754502741253214</v>
          </cell>
          <cell r="O2674">
            <v>15.901330427239813</v>
          </cell>
          <cell r="Q2674">
            <v>112989.25080876332</v>
          </cell>
        </row>
        <row r="2675">
          <cell r="D2675">
            <v>41755</v>
          </cell>
          <cell r="E2675" t="str">
            <v/>
          </cell>
          <cell r="F2675">
            <v>136047.89325200042</v>
          </cell>
          <cell r="G2675">
            <v>4914822.8093400002</v>
          </cell>
          <cell r="H2675">
            <v>1.6730055749552404</v>
          </cell>
          <cell r="I2675">
            <v>13.570122754085311</v>
          </cell>
          <cell r="J2675">
            <v>23477552.770888008</v>
          </cell>
          <cell r="K2675">
            <v>1.6624499101401511</v>
          </cell>
          <cell r="L2675">
            <v>13.145388749500231</v>
          </cell>
          <cell r="M2675">
            <v>41164678.620687999</v>
          </cell>
          <cell r="N2675">
            <v>1.3748183667262419</v>
          </cell>
          <cell r="O2675">
            <v>15.936913044648659</v>
          </cell>
          <cell r="Q2675">
            <v>112989.25080876332</v>
          </cell>
        </row>
        <row r="2676">
          <cell r="D2676">
            <v>41756</v>
          </cell>
          <cell r="E2676" t="str">
            <v/>
          </cell>
          <cell r="F2676">
            <v>131242.54180599947</v>
          </cell>
          <cell r="G2676">
            <v>5046065.3511459995</v>
          </cell>
          <cell r="H2676">
            <v>1.6540627357377664</v>
          </cell>
          <cell r="I2676">
            <v>14.140187169976882</v>
          </cell>
          <cell r="J2676">
            <v>23608795.312694009</v>
          </cell>
          <cell r="K2676">
            <v>1.6584741159613297</v>
          </cell>
          <cell r="L2676">
            <v>13.258631216519202</v>
          </cell>
          <cell r="M2676">
            <v>41143805.735515997</v>
          </cell>
          <cell r="N2676">
            <v>1.3737431756956981</v>
          </cell>
          <cell r="O2676">
            <v>15.997614355798373</v>
          </cell>
          <cell r="Q2676">
            <v>112989.25080876332</v>
          </cell>
        </row>
        <row r="2677">
          <cell r="D2677">
            <v>41757</v>
          </cell>
          <cell r="E2677" t="str">
            <v/>
          </cell>
          <cell r="F2677">
            <v>118561.40310599921</v>
          </cell>
          <cell r="G2677">
            <v>5164626.7542519988</v>
          </cell>
          <cell r="H2677">
            <v>1.6324646299424277</v>
          </cell>
          <cell r="I2677">
            <v>14.818092426166295</v>
          </cell>
          <cell r="J2677">
            <v>23727356.71580001</v>
          </cell>
          <cell r="K2677">
            <v>1.6536771273722353</v>
          </cell>
          <cell r="L2677">
            <v>13.39652164271552</v>
          </cell>
          <cell r="M2677">
            <v>41092359.140951999</v>
          </cell>
          <cell r="N2677">
            <v>1.371648036837251</v>
          </cell>
          <cell r="O2677">
            <v>16.116469398334431</v>
          </cell>
          <cell r="Q2677">
            <v>112989.25080876332</v>
          </cell>
        </row>
        <row r="2678">
          <cell r="D2678">
            <v>41758</v>
          </cell>
          <cell r="E2678" t="str">
            <v/>
          </cell>
          <cell r="F2678">
            <v>104527.142712</v>
          </cell>
          <cell r="G2678">
            <v>5269153.8969639987</v>
          </cell>
          <cell r="H2678">
            <v>1.6080729862683871</v>
          </cell>
          <cell r="I2678">
            <v>15.6208527650183</v>
          </cell>
          <cell r="J2678">
            <v>23831883.85851201</v>
          </cell>
          <cell r="K2678">
            <v>1.6479846240482685</v>
          </cell>
          <cell r="L2678">
            <v>13.561954531309084</v>
          </cell>
          <cell r="M2678">
            <v>41036789.844655991</v>
          </cell>
          <cell r="N2678">
            <v>1.3694164738200867</v>
          </cell>
          <cell r="O2678">
            <v>16.243896980962258</v>
          </cell>
          <cell r="Q2678">
            <v>112989.25080876332</v>
          </cell>
        </row>
        <row r="2679">
          <cell r="D2679">
            <v>41759</v>
          </cell>
          <cell r="E2679" t="str">
            <v>*</v>
          </cell>
          <cell r="F2679">
            <v>104201.13486400002</v>
          </cell>
          <cell r="G2679">
            <v>5373355.0318279983</v>
          </cell>
          <cell r="H2679">
            <v>1.5852112755169707</v>
          </cell>
          <cell r="I2679">
            <v>16.410499818437717</v>
          </cell>
          <cell r="J2679">
            <v>23936084.993376009</v>
          </cell>
          <cell r="K2679">
            <v>1.6423580162306144</v>
          </cell>
          <cell r="L2679">
            <v>13.727411998480466</v>
          </cell>
          <cell r="M2679">
            <v>40994178.891961999</v>
          </cell>
          <cell r="N2679">
            <v>1.3676184447638711</v>
          </cell>
          <cell r="O2679">
            <v>16.347196591689883</v>
          </cell>
          <cell r="Q2679">
            <v>112989.25080876332</v>
          </cell>
        </row>
        <row r="2680">
          <cell r="D2680">
            <v>41760</v>
          </cell>
          <cell r="E2680" t="str">
            <v/>
          </cell>
          <cell r="F2680">
            <v>88950.818434000597</v>
          </cell>
          <cell r="G2680">
            <v>88950.818434000597</v>
          </cell>
          <cell r="H2680">
            <v>0.84047296626541645</v>
          </cell>
          <cell r="I2680">
            <v>75.082921075605526</v>
          </cell>
          <cell r="J2680">
            <v>24025035.811810009</v>
          </cell>
          <cell r="K2680">
            <v>1.6365769134200341</v>
          </cell>
          <cell r="L2680">
            <v>10.681417387349912</v>
          </cell>
          <cell r="M2680">
            <v>40926943.428025998</v>
          </cell>
          <cell r="N2680">
            <v>1.3653211270877397</v>
          </cell>
          <cell r="O2680">
            <v>17.030331329821657</v>
          </cell>
          <cell r="Q2680">
            <v>105834.2409622613</v>
          </cell>
        </row>
        <row r="2681">
          <cell r="D2681">
            <v>41761</v>
          </cell>
          <cell r="E2681" t="str">
            <v/>
          </cell>
          <cell r="F2681">
            <v>102398.96673600018</v>
          </cell>
          <cell r="G2681">
            <v>191349.78517000077</v>
          </cell>
          <cell r="H2681">
            <v>0.90400698030343918</v>
          </cell>
          <cell r="I2681">
            <v>67.298469577449566</v>
          </cell>
          <cell r="J2681">
            <v>24127434.778546009</v>
          </cell>
          <cell r="K2681">
            <v>1.6317880963835993</v>
          </cell>
          <cell r="L2681">
            <v>10.825286904863351</v>
          </cell>
          <cell r="M2681">
            <v>40847392.745226003</v>
          </cell>
          <cell r="N2681">
            <v>1.3626131731193043</v>
          </cell>
          <cell r="O2681">
            <v>17.18532748278885</v>
          </cell>
          <cell r="Q2681">
            <v>105834.2409622613</v>
          </cell>
        </row>
        <row r="2682">
          <cell r="D2682">
            <v>41762</v>
          </cell>
          <cell r="E2682" t="str">
            <v/>
          </cell>
          <cell r="F2682">
            <v>104798.23351600018</v>
          </cell>
          <cell r="G2682">
            <v>296148.01868600096</v>
          </cell>
          <cell r="H2682">
            <v>0.93274166594030228</v>
          </cell>
          <cell r="I2682">
            <v>63.678080451709739</v>
          </cell>
          <cell r="J2682">
            <v>24232233.012062009</v>
          </cell>
          <cell r="K2682">
            <v>1.6272284609376657</v>
          </cell>
          <cell r="L2682">
            <v>10.963960846588883</v>
          </cell>
          <cell r="M2682">
            <v>40803427.600797996</v>
          </cell>
          <cell r="N2682">
            <v>1.3610924720848618</v>
          </cell>
          <cell r="O2682">
            <v>17.272898074948152</v>
          </cell>
          <cell r="Q2682">
            <v>105834.2409622613</v>
          </cell>
        </row>
        <row r="2683">
          <cell r="D2683">
            <v>41763</v>
          </cell>
          <cell r="E2683" t="str">
            <v/>
          </cell>
          <cell r="F2683">
            <v>95150.309959999882</v>
          </cell>
          <cell r="G2683">
            <v>391298.32864600082</v>
          </cell>
          <cell r="H2683">
            <v>0.92431883360303768</v>
          </cell>
          <cell r="I2683">
            <v>64.742018218530987</v>
          </cell>
          <cell r="J2683">
            <v>24327383.32202201</v>
          </cell>
          <cell r="K2683">
            <v>1.6220898783213369</v>
          </cell>
          <cell r="L2683">
            <v>11.12223931094154</v>
          </cell>
          <cell r="M2683">
            <v>40762048.833108</v>
          </cell>
          <cell r="N2683">
            <v>1.3596581630286357</v>
          </cell>
          <cell r="O2683">
            <v>17.355844042160264</v>
          </cell>
          <cell r="Q2683">
            <v>105834.2409622613</v>
          </cell>
        </row>
        <row r="2684">
          <cell r="D2684">
            <v>41764</v>
          </cell>
          <cell r="E2684" t="str">
            <v/>
          </cell>
          <cell r="F2684">
            <v>78988.78164999916</v>
          </cell>
          <cell r="G2684">
            <v>470287.11029599997</v>
          </cell>
          <cell r="H2684">
            <v>0.88872392530069044</v>
          </cell>
          <cell r="I2684">
            <v>69.207288628089799</v>
          </cell>
          <cell r="J2684">
            <v>24406372.103672009</v>
          </cell>
          <cell r="K2684">
            <v>1.6159532514001165</v>
          </cell>
          <cell r="L2684">
            <v>11.314064396296331</v>
          </cell>
          <cell r="M2684">
            <v>40697325.670707993</v>
          </cell>
          <cell r="N2684">
            <v>1.3574453236754151</v>
          </cell>
          <cell r="O2684">
            <v>17.484481489583949</v>
          </cell>
          <cell r="Q2684">
            <v>105834.2409622613</v>
          </cell>
        </row>
        <row r="2685">
          <cell r="D2685">
            <v>41765</v>
          </cell>
          <cell r="E2685" t="str">
            <v/>
          </cell>
          <cell r="F2685">
            <v>88521.447894000477</v>
          </cell>
          <cell r="G2685">
            <v>558808.55819000048</v>
          </cell>
          <cell r="H2685">
            <v>0.88000593051490472</v>
          </cell>
          <cell r="I2685">
            <v>70.288072760432172</v>
          </cell>
          <cell r="J2685">
            <v>24494893.551566008</v>
          </cell>
          <cell r="K2685">
            <v>1.6105287973425182</v>
          </cell>
          <cell r="L2685">
            <v>11.486201160345566</v>
          </cell>
          <cell r="M2685">
            <v>40646591.962281995</v>
          </cell>
          <cell r="N2685">
            <v>1.3556992550471272</v>
          </cell>
          <cell r="O2685">
            <v>17.586559466915197</v>
          </cell>
          <cell r="Q2685">
            <v>105834.2409622613</v>
          </cell>
        </row>
        <row r="2686">
          <cell r="D2686">
            <v>41766</v>
          </cell>
          <cell r="E2686" t="str">
            <v/>
          </cell>
          <cell r="F2686">
            <v>62831.131900000866</v>
          </cell>
          <cell r="G2686">
            <v>621639.69009000133</v>
          </cell>
          <cell r="H2686">
            <v>0.83910149688250624</v>
          </cell>
          <cell r="I2686">
            <v>75.24538598681427</v>
          </cell>
          <cell r="J2686">
            <v>24557724.68346601</v>
          </cell>
          <cell r="K2686">
            <v>1.6035018596809105</v>
          </cell>
          <cell r="L2686">
            <v>11.712829708520278</v>
          </cell>
          <cell r="M2686">
            <v>40567448.619691983</v>
          </cell>
          <cell r="N2686">
            <v>1.3530058068526463</v>
          </cell>
          <cell r="O2686">
            <v>17.745021366099568</v>
          </cell>
          <cell r="Q2686">
            <v>105834.2409622613</v>
          </cell>
        </row>
        <row r="2687">
          <cell r="D2687">
            <v>41767</v>
          </cell>
          <cell r="E2687" t="str">
            <v/>
          </cell>
          <cell r="F2687">
            <v>120781.64252999875</v>
          </cell>
          <cell r="G2687">
            <v>742421.33262000012</v>
          </cell>
          <cell r="H2687">
            <v>0.87686806966936026</v>
          </cell>
          <cell r="I2687">
            <v>70.675374737669301</v>
          </cell>
          <cell r="J2687">
            <v>24678506.325996008</v>
          </cell>
          <cell r="K2687">
            <v>1.6003292962829716</v>
          </cell>
          <cell r="L2687">
            <v>11.816510567445594</v>
          </cell>
          <cell r="M2687">
            <v>40555104.609881982</v>
          </cell>
          <cell r="N2687">
            <v>1.3525403759292318</v>
          </cell>
          <cell r="O2687">
            <v>17.772526901019205</v>
          </cell>
          <cell r="Q2687">
            <v>105834.2409622613</v>
          </cell>
        </row>
        <row r="2688">
          <cell r="D2688">
            <v>41768</v>
          </cell>
          <cell r="E2688" t="str">
            <v/>
          </cell>
          <cell r="F2688">
            <v>85939.070692000576</v>
          </cell>
          <cell r="G2688">
            <v>828360.40331200068</v>
          </cell>
          <cell r="H2688">
            <v>0.86966225652116147</v>
          </cell>
          <cell r="I2688">
            <v>71.560983412861873</v>
          </cell>
          <cell r="J2688">
            <v>24764445.396688007</v>
          </cell>
          <cell r="K2688">
            <v>1.5949559445063823</v>
          </cell>
          <cell r="L2688">
            <v>11.994067731752677</v>
          </cell>
          <cell r="M2688">
            <v>40499908.462475985</v>
          </cell>
          <cell r="N2688">
            <v>1.350645890764943</v>
          </cell>
          <cell r="O2688">
            <v>17.884860703751293</v>
          </cell>
          <cell r="Q2688">
            <v>105834.2409622613</v>
          </cell>
        </row>
        <row r="2689">
          <cell r="D2689">
            <v>41769</v>
          </cell>
          <cell r="E2689" t="str">
            <v/>
          </cell>
          <cell r="F2689">
            <v>85865.733640000239</v>
          </cell>
          <cell r="G2689">
            <v>914226.1369520009</v>
          </cell>
          <cell r="H2689">
            <v>0.86382831174458785</v>
          </cell>
          <cell r="I2689">
            <v>72.273780571676767</v>
          </cell>
          <cell r="J2689">
            <v>24850311.130328007</v>
          </cell>
          <cell r="K2689">
            <v>1.5896506578504455</v>
          </cell>
          <cell r="L2689">
            <v>12.171809831987069</v>
          </cell>
          <cell r="M2689">
            <v>40434178.81883999</v>
          </cell>
          <cell r="N2689">
            <v>1.3484002847418999</v>
          </cell>
          <cell r="O2689">
            <v>18.018797348881812</v>
          </cell>
          <cell r="Q2689">
            <v>105834.2409622613</v>
          </cell>
        </row>
        <row r="2690">
          <cell r="D2690">
            <v>41770</v>
          </cell>
          <cell r="E2690" t="str">
            <v/>
          </cell>
          <cell r="F2690">
            <v>93750.220519999435</v>
          </cell>
          <cell r="G2690">
            <v>1007976.3574720003</v>
          </cell>
          <cell r="H2690">
            <v>0.86582767053917442</v>
          </cell>
          <cell r="I2690">
            <v>72.029943773825138</v>
          </cell>
          <cell r="J2690">
            <v>24944061.350848008</v>
          </cell>
          <cell r="K2690">
            <v>1.5849176943966978</v>
          </cell>
          <cell r="L2690">
            <v>12.332441228756164</v>
          </cell>
          <cell r="M2690">
            <v>40392080.731085993</v>
          </cell>
          <cell r="N2690">
            <v>1.3469428916924542</v>
          </cell>
          <cell r="O2690">
            <v>18.106177953633139</v>
          </cell>
          <cell r="Q2690">
            <v>105834.2409622613</v>
          </cell>
        </row>
        <row r="2691">
          <cell r="D2691">
            <v>41771</v>
          </cell>
          <cell r="E2691" t="str">
            <v/>
          </cell>
          <cell r="F2691">
            <v>83570.335552001139</v>
          </cell>
          <cell r="G2691">
            <v>1091546.6930240015</v>
          </cell>
          <cell r="H2691">
            <v>0.85947821415474013</v>
          </cell>
          <cell r="I2691">
            <v>72.802621311835509</v>
          </cell>
          <cell r="J2691">
            <v>25027631.686400007</v>
          </cell>
          <cell r="K2691">
            <v>1.5796054622762663</v>
          </cell>
          <cell r="L2691">
            <v>12.515075521512575</v>
          </cell>
          <cell r="M2691">
            <v>40327040.450843997</v>
          </cell>
          <cell r="N2691">
            <v>1.3447205982288044</v>
          </cell>
          <cell r="O2691">
            <v>18.240112891884852</v>
          </cell>
          <cell r="Q2691">
            <v>105834.2409622613</v>
          </cell>
        </row>
        <row r="2692">
          <cell r="D2692">
            <v>41772</v>
          </cell>
          <cell r="E2692" t="str">
            <v/>
          </cell>
          <cell r="F2692">
            <v>84558.576961998726</v>
          </cell>
          <cell r="G2692">
            <v>1176105.2699860004</v>
          </cell>
          <cell r="H2692">
            <v>0.85482387675486982</v>
          </cell>
          <cell r="I2692">
            <v>73.365764254037245</v>
          </cell>
          <cell r="J2692">
            <v>25112190.263362005</v>
          </cell>
          <cell r="K2692">
            <v>1.5744256856453054</v>
          </cell>
          <cell r="L2692">
            <v>12.695567995098012</v>
          </cell>
          <cell r="M2692">
            <v>40297567.091409996</v>
          </cell>
          <cell r="N2692">
            <v>1.3436844267779229</v>
          </cell>
          <cell r="O2692">
            <v>18.302848743981603</v>
          </cell>
          <cell r="Q2692">
            <v>105834.2409622613</v>
          </cell>
        </row>
        <row r="2693">
          <cell r="D2693">
            <v>41773</v>
          </cell>
          <cell r="E2693" t="str">
            <v/>
          </cell>
          <cell r="F2693">
            <v>72412.278345999701</v>
          </cell>
          <cell r="G2693">
            <v>1248517.5483320002</v>
          </cell>
          <cell r="H2693">
            <v>0.84263678815117271</v>
          </cell>
          <cell r="I2693">
            <v>74.825987160889355</v>
          </cell>
          <cell r="J2693">
            <v>25184602.541708004</v>
          </cell>
          <cell r="K2693">
            <v>1.5685576944357977</v>
          </cell>
          <cell r="L2693">
            <v>12.902951903851612</v>
          </cell>
          <cell r="M2693">
            <v>40259814.752247997</v>
          </cell>
          <cell r="N2693">
            <v>1.3423722938149507</v>
          </cell>
          <cell r="O2693">
            <v>18.382555560572143</v>
          </cell>
          <cell r="Q2693">
            <v>105834.2409622613</v>
          </cell>
        </row>
        <row r="2694">
          <cell r="D2694">
            <v>41774</v>
          </cell>
          <cell r="E2694" t="str">
            <v/>
          </cell>
          <cell r="F2694">
            <v>66873.350111999782</v>
          </cell>
          <cell r="G2694">
            <v>1315390.8984439999</v>
          </cell>
          <cell r="H2694">
            <v>0.82858558596553888</v>
          </cell>
          <cell r="I2694">
            <v>76.480716784095009</v>
          </cell>
          <cell r="J2694">
            <v>25251475.891820002</v>
          </cell>
          <cell r="K2694">
            <v>1.5624238369598527</v>
          </cell>
          <cell r="L2694">
            <v>13.12307617450028</v>
          </cell>
          <cell r="M2694">
            <v>40200336.420249999</v>
          </cell>
          <cell r="N2694">
            <v>1.3403358898451154</v>
          </cell>
          <cell r="O2694">
            <v>18.506841620397395</v>
          </cell>
          <cell r="Q2694">
            <v>105834.2409622613</v>
          </cell>
        </row>
        <row r="2695">
          <cell r="D2695">
            <v>41775</v>
          </cell>
          <cell r="E2695" t="str">
            <v/>
          </cell>
          <cell r="F2695">
            <v>59091.338896000088</v>
          </cell>
          <cell r="G2695">
            <v>1374482.23734</v>
          </cell>
          <cell r="H2695">
            <v>0.8116951475504256</v>
          </cell>
          <cell r="I2695">
            <v>78.422813632506475</v>
          </cell>
          <cell r="J2695">
            <v>25310567.230716001</v>
          </cell>
          <cell r="K2695">
            <v>1.5558914154532053</v>
          </cell>
          <cell r="L2695">
            <v>13.361310406731452</v>
          </cell>
          <cell r="M2695">
            <v>40134523.182349995</v>
          </cell>
          <cell r="N2695">
            <v>1.3380884413155745</v>
          </cell>
          <cell r="O2695">
            <v>18.644833447714927</v>
          </cell>
          <cell r="Q2695">
            <v>105834.2409622613</v>
          </cell>
        </row>
        <row r="2696">
          <cell r="D2696">
            <v>41776</v>
          </cell>
          <cell r="E2696" t="str">
            <v/>
          </cell>
          <cell r="F2696">
            <v>65366.44503400012</v>
          </cell>
          <cell r="G2696">
            <v>1439848.6823740001</v>
          </cell>
          <cell r="H2696">
            <v>0.80027957441787811</v>
          </cell>
          <cell r="I2696">
            <v>79.702692885715294</v>
          </cell>
          <cell r="J2696">
            <v>25375933.675750002</v>
          </cell>
          <cell r="K2696">
            <v>1.5498266923773081</v>
          </cell>
          <cell r="L2696">
            <v>13.586047900839105</v>
          </cell>
          <cell r="M2696">
            <v>40081595.62031199</v>
          </cell>
          <cell r="N2696">
            <v>1.3362707637639368</v>
          </cell>
          <cell r="O2696">
            <v>18.757073148205407</v>
          </cell>
          <cell r="Q2696">
            <v>105834.2409622613</v>
          </cell>
        </row>
        <row r="2697">
          <cell r="D2697">
            <v>41777</v>
          </cell>
          <cell r="E2697" t="str">
            <v/>
          </cell>
          <cell r="F2697">
            <v>63593.2865640011</v>
          </cell>
          <cell r="G2697">
            <v>1503441.9689380012</v>
          </cell>
          <cell r="H2697">
            <v>0.78920161443471193</v>
          </cell>
          <cell r="I2697">
            <v>80.916941857709247</v>
          </cell>
          <cell r="J2697">
            <v>25439526.962314002</v>
          </cell>
          <cell r="K2697">
            <v>1.5437322684238728</v>
          </cell>
          <cell r="L2697">
            <v>13.815382815041488</v>
          </cell>
          <cell r="M2697">
            <v>40001178.351313993</v>
          </cell>
          <cell r="N2697">
            <v>1.3335367941785994</v>
          </cell>
          <cell r="O2697">
            <v>18.926967219901481</v>
          </cell>
          <cell r="Q2697">
            <v>105834.2409622613</v>
          </cell>
        </row>
        <row r="2698">
          <cell r="D2698">
            <v>41778</v>
          </cell>
          <cell r="E2698" t="str">
            <v/>
          </cell>
          <cell r="F2698">
            <v>56981.565907998898</v>
          </cell>
          <cell r="G2698">
            <v>1560423.5348460001</v>
          </cell>
          <cell r="H2698">
            <v>0.77600173364369129</v>
          </cell>
          <cell r="I2698">
            <v>82.325167724460641</v>
          </cell>
          <cell r="J2698">
            <v>25496508.528222002</v>
          </cell>
          <cell r="K2698">
            <v>1.5373169701295211</v>
          </cell>
          <cell r="L2698">
            <v>14.060626626476935</v>
          </cell>
          <cell r="M2698">
            <v>39921463.057859994</v>
          </cell>
          <cell r="N2698">
            <v>1.3308264428555927</v>
          </cell>
          <cell r="O2698">
            <v>19.096672515860735</v>
          </cell>
          <cell r="Q2698">
            <v>105834.2409622613</v>
          </cell>
        </row>
        <row r="2699">
          <cell r="D2699">
            <v>41779</v>
          </cell>
          <cell r="E2699" t="str">
            <v/>
          </cell>
          <cell r="F2699">
            <v>60183.049409999803</v>
          </cell>
          <cell r="G2699">
            <v>1620606.5842559999</v>
          </cell>
          <cell r="H2699">
            <v>0.76563433985125884</v>
          </cell>
          <cell r="I2699">
            <v>83.399725666330596</v>
          </cell>
          <cell r="J2699">
            <v>25556691.577632003</v>
          </cell>
          <cell r="K2699">
            <v>1.5311748385894022</v>
          </cell>
          <cell r="L2699">
            <v>14.299158604538087</v>
          </cell>
          <cell r="M2699">
            <v>39862844.048969992</v>
          </cell>
          <cell r="N2699">
            <v>1.328819546995891</v>
          </cell>
          <cell r="O2699">
            <v>19.223155612783959</v>
          </cell>
          <cell r="Q2699">
            <v>105834.2409622613</v>
          </cell>
        </row>
        <row r="2700">
          <cell r="D2700">
            <v>41780</v>
          </cell>
          <cell r="E2700" t="str">
            <v/>
          </cell>
          <cell r="F2700">
            <v>94840.145700001638</v>
          </cell>
          <cell r="G2700">
            <v>1715446.7299560015</v>
          </cell>
          <cell r="H2700">
            <v>0.7718479272775518</v>
          </cell>
          <cell r="I2700">
            <v>82.759132156918753</v>
          </cell>
          <cell r="J2700">
            <v>25651531.723332003</v>
          </cell>
          <cell r="K2700">
            <v>1.5271734317755044</v>
          </cell>
          <cell r="L2700">
            <v>14.456539430910587</v>
          </cell>
          <cell r="M2700">
            <v>39847147.462879993</v>
          </cell>
          <cell r="N2700">
            <v>1.3282435636583403</v>
          </cell>
          <cell r="O2700">
            <v>19.259586347526646</v>
          </cell>
          <cell r="Q2700">
            <v>105834.2409622613</v>
          </cell>
        </row>
        <row r="2701">
          <cell r="D2701">
            <v>41781</v>
          </cell>
          <cell r="E2701" t="str">
            <v/>
          </cell>
          <cell r="F2701">
            <v>105420.29009999979</v>
          </cell>
          <cell r="G2701">
            <v>1820867.0200560014</v>
          </cell>
          <cell r="H2701">
            <v>0.78204068907463919</v>
          </cell>
          <cell r="I2701">
            <v>81.686306961563957</v>
          </cell>
          <cell r="J2701">
            <v>25756952.013432004</v>
          </cell>
          <cell r="K2701">
            <v>1.5238480827871062</v>
          </cell>
          <cell r="L2701">
            <v>14.588531802965864</v>
          </cell>
          <cell r="M2701">
            <v>39819447.837093994</v>
          </cell>
          <cell r="N2701">
            <v>1.3272675390201589</v>
          </cell>
          <cell r="O2701">
            <v>19.32145198050954</v>
          </cell>
          <cell r="Q2701">
            <v>105834.2409622613</v>
          </cell>
        </row>
        <row r="2702">
          <cell r="D2702">
            <v>41782</v>
          </cell>
          <cell r="E2702" t="str">
            <v/>
          </cell>
          <cell r="F2702">
            <v>96702.427031998683</v>
          </cell>
          <cell r="G2702">
            <v>1917569.4470880001</v>
          </cell>
          <cell r="H2702">
            <v>0.7877656975470656</v>
          </cell>
          <cell r="I2702">
            <v>81.072219499921246</v>
          </cell>
          <cell r="J2702">
            <v>25853654.440464001</v>
          </cell>
          <cell r="K2702">
            <v>1.5200515555261296</v>
          </cell>
          <cell r="L2702">
            <v>14.740569917838597</v>
          </cell>
          <cell r="M2702">
            <v>39779714.567833997</v>
          </cell>
          <cell r="N2702">
            <v>1.3258905006803088</v>
          </cell>
          <cell r="O2702">
            <v>19.409019712734267</v>
          </cell>
          <cell r="Q2702">
            <v>105834.2409622613</v>
          </cell>
        </row>
        <row r="2703">
          <cell r="D2703">
            <v>41783</v>
          </cell>
          <cell r="E2703" t="str">
            <v/>
          </cell>
          <cell r="F2703">
            <v>91212.939630000314</v>
          </cell>
          <cell r="G2703">
            <v>2008782.3867180005</v>
          </cell>
          <cell r="H2703">
            <v>0.79085242500199682</v>
          </cell>
          <cell r="I2703">
            <v>80.737814913980202</v>
          </cell>
          <cell r="J2703">
            <v>25944867.380094003</v>
          </cell>
          <cell r="K2703">
            <v>1.5159812280792091</v>
          </cell>
          <cell r="L2703">
            <v>14.905175173736463</v>
          </cell>
          <cell r="M2703">
            <v>39756448.88679</v>
          </cell>
          <cell r="N2703">
            <v>1.3250624281054699</v>
          </cell>
          <cell r="O2703">
            <v>19.461838118483467</v>
          </cell>
          <cell r="Q2703">
            <v>105834.2409622613</v>
          </cell>
        </row>
        <row r="2704">
          <cell r="D2704">
            <v>41784</v>
          </cell>
          <cell r="E2704" t="str">
            <v/>
          </cell>
          <cell r="F2704">
            <v>85368.261090000771</v>
          </cell>
          <cell r="G2704">
            <v>2094150.6478080014</v>
          </cell>
          <cell r="H2704">
            <v>0.79148322084333356</v>
          </cell>
          <cell r="I2704">
            <v>80.669196956164825</v>
          </cell>
          <cell r="J2704">
            <v>26030235.641184002</v>
          </cell>
          <cell r="K2704">
            <v>1.5116215221845217</v>
          </cell>
          <cell r="L2704">
            <v>15.083336521695001</v>
          </cell>
          <cell r="M2704">
            <v>39732527.788688004</v>
          </cell>
          <cell r="N2704">
            <v>1.3242125774252025</v>
          </cell>
          <cell r="O2704">
            <v>19.516170900415762</v>
          </cell>
          <cell r="Q2704">
            <v>105834.2409622613</v>
          </cell>
        </row>
        <row r="2705">
          <cell r="D2705">
            <v>41785</v>
          </cell>
          <cell r="E2705" t="str">
            <v/>
          </cell>
          <cell r="F2705">
            <v>79585.950909998981</v>
          </cell>
          <cell r="G2705">
            <v>2173736.5987180006</v>
          </cell>
          <cell r="H2705">
            <v>0.78996412726820975</v>
          </cell>
          <cell r="I2705">
            <v>80.834283605941835</v>
          </cell>
          <cell r="J2705">
            <v>26109821.592094</v>
          </cell>
          <cell r="K2705">
            <v>1.506981340509453</v>
          </cell>
          <cell r="L2705">
            <v>15.275083270018207</v>
          </cell>
          <cell r="M2705">
            <v>39706918.161644004</v>
          </cell>
          <cell r="N2705">
            <v>1.3233065208679453</v>
          </cell>
          <cell r="O2705">
            <v>19.574236987962035</v>
          </cell>
          <cell r="Q2705">
            <v>105834.2409622613</v>
          </cell>
        </row>
        <row r="2706">
          <cell r="D2706">
            <v>41786</v>
          </cell>
          <cell r="E2706" t="str">
            <v/>
          </cell>
          <cell r="F2706">
            <v>84145.674182000774</v>
          </cell>
          <cell r="G2706">
            <v>2257882.2729000011</v>
          </cell>
          <cell r="H2706">
            <v>0.79015324914066376</v>
          </cell>
          <cell r="I2706">
            <v>80.813760818012597</v>
          </cell>
          <cell r="J2706">
            <v>26193967.266276002</v>
          </cell>
          <cell r="K2706">
            <v>1.5026590790447629</v>
          </cell>
          <cell r="L2706">
            <v>15.455679009012002</v>
          </cell>
          <cell r="M2706">
            <v>39692401.514691994</v>
          </cell>
          <cell r="N2706">
            <v>1.3227702156571635</v>
          </cell>
          <cell r="O2706">
            <v>19.608675090220284</v>
          </cell>
          <cell r="Q2706">
            <v>105834.2409622613</v>
          </cell>
        </row>
        <row r="2707">
          <cell r="D2707">
            <v>41787</v>
          </cell>
          <cell r="E2707" t="str">
            <v/>
          </cell>
          <cell r="F2707">
            <v>83247.709730000395</v>
          </cell>
          <cell r="G2707">
            <v>2341129.9826300014</v>
          </cell>
          <cell r="H2707">
            <v>0.7900258397822606</v>
          </cell>
          <cell r="I2707">
            <v>80.827587736457929</v>
          </cell>
          <cell r="J2707">
            <v>26277214.976006001</v>
          </cell>
          <cell r="K2707">
            <v>1.4983377824836186</v>
          </cell>
          <cell r="L2707">
            <v>15.638165676293593</v>
          </cell>
          <cell r="M2707">
            <v>39689384.356193997</v>
          </cell>
          <cell r="N2707">
            <v>1.3226171643292131</v>
          </cell>
          <cell r="O2707">
            <v>19.618512370078289</v>
          </cell>
          <cell r="Q2707">
            <v>105834.2409622613</v>
          </cell>
        </row>
        <row r="2708">
          <cell r="D2708">
            <v>41788</v>
          </cell>
          <cell r="E2708" t="str">
            <v/>
          </cell>
          <cell r="F2708">
            <v>78168.942960000189</v>
          </cell>
          <cell r="G2708">
            <v>2419298.9255900015</v>
          </cell>
          <cell r="H2708">
            <v>0.78825246086624701</v>
          </cell>
          <cell r="I2708">
            <v>81.019637433591726</v>
          </cell>
          <cell r="J2708">
            <v>26355383.918966003</v>
          </cell>
          <cell r="K2708">
            <v>1.4937804723583772</v>
          </cell>
          <cell r="L2708">
            <v>15.832728335396862</v>
          </cell>
          <cell r="M2708">
            <v>39679959.961024001</v>
          </cell>
          <cell r="N2708">
            <v>1.322250617560822</v>
          </cell>
          <cell r="O2708">
            <v>19.642088733366101</v>
          </cell>
          <cell r="Q2708">
            <v>105834.2409622613</v>
          </cell>
        </row>
        <row r="2709">
          <cell r="D2709">
            <v>41789</v>
          </cell>
          <cell r="E2709" t="str">
            <v/>
          </cell>
          <cell r="F2709">
            <v>84988.213983999332</v>
          </cell>
          <cell r="G2709">
            <v>2504287.1395740006</v>
          </cell>
          <cell r="H2709">
            <v>0.78874509068918652</v>
          </cell>
          <cell r="I2709">
            <v>80.966363420810424</v>
          </cell>
          <cell r="J2709">
            <v>26440372.13295</v>
          </cell>
          <cell r="K2709">
            <v>1.4896617110001875</v>
          </cell>
          <cell r="L2709">
            <v>16.010445940653149</v>
          </cell>
          <cell r="M2709">
            <v>39664432.01269</v>
          </cell>
          <cell r="N2709">
            <v>1.3216807199818561</v>
          </cell>
          <cell r="O2709">
            <v>19.678791750996083</v>
          </cell>
          <cell r="Q2709">
            <v>105834.2409622613</v>
          </cell>
        </row>
        <row r="2710">
          <cell r="D2710">
            <v>41790</v>
          </cell>
          <cell r="E2710" t="str">
            <v>*</v>
          </cell>
          <cell r="F2710">
            <v>76304.288367999878</v>
          </cell>
          <cell r="G2710">
            <v>2580591.4279420003</v>
          </cell>
          <cell r="H2710">
            <v>0.786559094820799</v>
          </cell>
          <cell r="I2710">
            <v>81.202313745565846</v>
          </cell>
          <cell r="J2710">
            <v>26516676.421318002</v>
          </cell>
          <cell r="K2710">
            <v>1.485105420739524</v>
          </cell>
          <cell r="L2710">
            <v>16.209135808334231</v>
          </cell>
          <cell r="M2710">
            <v>39645099.354354002</v>
          </cell>
          <cell r="N2710">
            <v>1.320984093803514</v>
          </cell>
          <cell r="O2710">
            <v>19.723734362260071</v>
          </cell>
          <cell r="Q2710">
            <v>105834.2409622613</v>
          </cell>
        </row>
        <row r="2711">
          <cell r="D2711">
            <v>41791</v>
          </cell>
          <cell r="E2711" t="str">
            <v/>
          </cell>
          <cell r="F2711">
            <v>79831.459786000283</v>
          </cell>
          <cell r="G2711">
            <v>79831.459786000283</v>
          </cell>
          <cell r="H2711">
            <v>1.1992329177552368</v>
          </cell>
          <cell r="I2711">
            <v>24.464312675304623</v>
          </cell>
          <cell r="J2711">
            <v>26596507.881104004</v>
          </cell>
          <cell r="K2711">
            <v>1.4840435663981653</v>
          </cell>
          <cell r="L2711">
            <v>14.68483579914529</v>
          </cell>
          <cell r="M2711">
            <v>39623952.542545997</v>
          </cell>
          <cell r="N2711">
            <v>1.3202454965909198</v>
          </cell>
          <cell r="O2711">
            <v>20.293057388031333</v>
          </cell>
          <cell r="Q2711">
            <v>66568.769589339994</v>
          </cell>
        </row>
        <row r="2712">
          <cell r="D2712">
            <v>41792</v>
          </cell>
          <cell r="E2712" t="str">
            <v/>
          </cell>
          <cell r="F2712">
            <v>77382.509517999264</v>
          </cell>
          <cell r="G2712">
            <v>157213.96930399956</v>
          </cell>
          <cell r="H2712">
            <v>1.1808387797599842</v>
          </cell>
          <cell r="I2712">
            <v>25.7968440887676</v>
          </cell>
          <cell r="J2712">
            <v>26673890.390622001</v>
          </cell>
          <cell r="K2712">
            <v>1.4828534293316904</v>
          </cell>
          <cell r="L2712">
            <v>14.736191970008994</v>
          </cell>
          <cell r="M2712">
            <v>39598785.288833998</v>
          </cell>
          <cell r="N2712">
            <v>1.3193729822160112</v>
          </cell>
          <cell r="O2712">
            <v>20.348424449727055</v>
          </cell>
          <cell r="Q2712">
            <v>66568.769589339994</v>
          </cell>
        </row>
        <row r="2713">
          <cell r="D2713">
            <v>41793</v>
          </cell>
          <cell r="E2713" t="str">
            <v/>
          </cell>
          <cell r="F2713">
            <v>78411.8280380004</v>
          </cell>
          <cell r="G2713">
            <v>235625.79734199995</v>
          </cell>
          <cell r="H2713">
            <v>1.1798615616880899</v>
          </cell>
          <cell r="I2713">
            <v>25.869263975124234</v>
          </cell>
          <cell r="J2713">
            <v>26752302.218660001</v>
          </cell>
          <cell r="K2713">
            <v>1.4817290792762376</v>
          </cell>
          <cell r="L2713">
            <v>14.784857777518424</v>
          </cell>
          <cell r="M2713">
            <v>39597335.970211998</v>
          </cell>
          <cell r="N2713">
            <v>1.3192907389455066</v>
          </cell>
          <cell r="O2713">
            <v>20.353649886284696</v>
          </cell>
          <cell r="Q2713">
            <v>66568.769589339994</v>
          </cell>
        </row>
        <row r="2714">
          <cell r="D2714">
            <v>41794</v>
          </cell>
          <cell r="E2714" t="str">
            <v/>
          </cell>
          <cell r="F2714">
            <v>63520.557331999342</v>
          </cell>
          <cell r="G2714">
            <v>299146.3546739993</v>
          </cell>
          <cell r="H2714">
            <v>1.1234485649930923</v>
          </cell>
          <cell r="I2714">
            <v>30.334117101152792</v>
          </cell>
          <cell r="J2714">
            <v>26815822.775991999</v>
          </cell>
          <cell r="K2714">
            <v>1.4797912372239472</v>
          </cell>
          <cell r="L2714">
            <v>14.869073815038547</v>
          </cell>
          <cell r="M2714">
            <v>39576043.573463999</v>
          </cell>
          <cell r="N2714">
            <v>1.31854739191075</v>
          </cell>
          <cell r="O2714">
            <v>20.400930540328122</v>
          </cell>
          <cell r="Q2714">
            <v>66568.769589339994</v>
          </cell>
        </row>
        <row r="2715">
          <cell r="D2715">
            <v>41795</v>
          </cell>
          <cell r="E2715" t="str">
            <v/>
          </cell>
          <cell r="F2715">
            <v>60595.528696001107</v>
          </cell>
          <cell r="G2715">
            <v>359741.8833700004</v>
          </cell>
          <cell r="H2715">
            <v>1.0808127762890416</v>
          </cell>
          <cell r="I2715">
            <v>34.085533273020452</v>
          </cell>
          <cell r="J2715">
            <v>26876418.304687999</v>
          </cell>
          <cell r="K2715">
            <v>1.4777067578146945</v>
          </cell>
          <cell r="L2715">
            <v>14.960143761882039</v>
          </cell>
          <cell r="M2715">
            <v>39558806.223219998</v>
          </cell>
          <cell r="N2715">
            <v>1.3179391808591241</v>
          </cell>
          <cell r="O2715">
            <v>20.439684356052112</v>
          </cell>
          <cell r="Q2715">
            <v>66568.769589339994</v>
          </cell>
        </row>
        <row r="2716">
          <cell r="D2716">
            <v>41796</v>
          </cell>
          <cell r="E2716" t="str">
            <v/>
          </cell>
          <cell r="F2716">
            <v>84541.979155998823</v>
          </cell>
          <cell r="G2716">
            <v>444283.8625259992</v>
          </cell>
          <cell r="H2716">
            <v>1.1123430833676917</v>
          </cell>
          <cell r="I2716">
            <v>31.279795371403594</v>
          </cell>
          <cell r="J2716">
            <v>26960960.283843998</v>
          </cell>
          <cell r="K2716">
            <v>1.4769492926991625</v>
          </cell>
          <cell r="L2716">
            <v>14.993361009793137</v>
          </cell>
          <cell r="M2716">
            <v>39553467.805335999</v>
          </cell>
          <cell r="N2716">
            <v>1.3177274151360556</v>
          </cell>
          <cell r="O2716">
            <v>20.453192063220982</v>
          </cell>
          <cell r="Q2716">
            <v>66568.769589339994</v>
          </cell>
        </row>
        <row r="2717">
          <cell r="D2717">
            <v>41797</v>
          </cell>
          <cell r="E2717" t="str">
            <v/>
          </cell>
          <cell r="F2717">
            <v>78516.034916000906</v>
          </cell>
          <cell r="G2717">
            <v>522799.8974420001</v>
          </cell>
          <cell r="H2717">
            <v>1.1219330039492164</v>
          </cell>
          <cell r="I2717">
            <v>30.461869370230154</v>
          </cell>
          <cell r="J2717">
            <v>27039476.31876</v>
          </cell>
          <cell r="K2717">
            <v>1.475868423988042</v>
          </cell>
          <cell r="L2717">
            <v>15.040875230876461</v>
          </cell>
          <cell r="M2717">
            <v>39540217.468321994</v>
          </cell>
          <cell r="N2717">
            <v>1.3172520807818482</v>
          </cell>
          <cell r="O2717">
            <v>20.483539034839371</v>
          </cell>
          <cell r="Q2717">
            <v>66568.769589339994</v>
          </cell>
        </row>
        <row r="2718">
          <cell r="D2718">
            <v>41798</v>
          </cell>
          <cell r="E2718" t="str">
            <v/>
          </cell>
          <cell r="F2718">
            <v>82998.149670000101</v>
          </cell>
          <cell r="G2718">
            <v>605798.04711200017</v>
          </cell>
          <cell r="H2718">
            <v>1.1375417685521747</v>
          </cell>
          <cell r="I2718">
            <v>29.165836703844541</v>
          </cell>
          <cell r="J2718">
            <v>27122474.468430001</v>
          </cell>
          <cell r="K2718">
            <v>1.4750391384804005</v>
          </cell>
          <cell r="L2718">
            <v>15.07742163237471</v>
          </cell>
          <cell r="M2718">
            <v>39518323.961531997</v>
          </cell>
          <cell r="N2718">
            <v>1.3164888377147816</v>
          </cell>
          <cell r="O2718">
            <v>20.532346019516222</v>
          </cell>
          <cell r="Q2718">
            <v>66568.769589339994</v>
          </cell>
        </row>
        <row r="2719">
          <cell r="D2719">
            <v>41799</v>
          </cell>
          <cell r="E2719" t="str">
            <v/>
          </cell>
          <cell r="F2719">
            <v>94360.000768000726</v>
          </cell>
          <cell r="G2719">
            <v>700158.0478800009</v>
          </cell>
          <cell r="H2719">
            <v>1.168646185489828</v>
          </cell>
          <cell r="I2719">
            <v>26.712282345952289</v>
          </cell>
          <cell r="J2719">
            <v>27216834.469198003</v>
          </cell>
          <cell r="K2719">
            <v>1.4748315142022326</v>
          </cell>
          <cell r="L2719">
            <v>15.086584047836983</v>
          </cell>
          <cell r="M2719">
            <v>39488259.822859995</v>
          </cell>
          <cell r="N2719">
            <v>1.3154534495883616</v>
          </cell>
          <cell r="O2719">
            <v>20.598711491446451</v>
          </cell>
          <cell r="Q2719">
            <v>66568.769589339994</v>
          </cell>
        </row>
        <row r="2720">
          <cell r="D2720">
            <v>41800</v>
          </cell>
          <cell r="E2720" t="str">
            <v/>
          </cell>
          <cell r="F2720">
            <v>52271.279443999527</v>
          </cell>
          <cell r="G2720">
            <v>752429.32732400042</v>
          </cell>
          <cell r="H2720">
            <v>1.1303037925527335</v>
          </cell>
          <cell r="I2720">
            <v>29.761404813064562</v>
          </cell>
          <cell r="J2720">
            <v>27269105.748642001</v>
          </cell>
          <cell r="K2720">
            <v>1.4723528675274078</v>
          </cell>
          <cell r="L2720">
            <v>15.19635263458059</v>
          </cell>
          <cell r="M2720">
            <v>39439940.329149991</v>
          </cell>
          <cell r="N2720">
            <v>1.3138099985119762</v>
          </cell>
          <cell r="O2720">
            <v>20.70442070618801</v>
          </cell>
          <cell r="Q2720">
            <v>66568.769589339994</v>
          </cell>
        </row>
        <row r="2721">
          <cell r="D2721">
            <v>41801</v>
          </cell>
          <cell r="E2721" t="str">
            <v/>
          </cell>
          <cell r="F2721">
            <v>78240.859728000156</v>
          </cell>
          <cell r="G2721">
            <v>830670.18705200055</v>
          </cell>
          <cell r="H2721">
            <v>1.1343978868174029</v>
          </cell>
          <cell r="I2721">
            <v>29.423378044760142</v>
          </cell>
          <cell r="J2721">
            <v>27347346.608370002</v>
          </cell>
          <cell r="K2721">
            <v>1.4712891401413914</v>
          </cell>
          <cell r="L2721">
            <v>15.243679764496354</v>
          </cell>
          <cell r="M2721">
            <v>39429338.755077995</v>
          </cell>
          <cell r="N2721">
            <v>1.313423046306279</v>
          </cell>
          <cell r="O2721">
            <v>20.729375924606288</v>
          </cell>
          <cell r="Q2721">
            <v>66568.769589339994</v>
          </cell>
        </row>
        <row r="2722">
          <cell r="D2722">
            <v>41802</v>
          </cell>
          <cell r="E2722" t="str">
            <v/>
          </cell>
          <cell r="F2722">
            <v>72333.120183999592</v>
          </cell>
          <cell r="G2722">
            <v>903003.3072360002</v>
          </cell>
          <cell r="H2722">
            <v>1.1304140975898442</v>
          </cell>
          <cell r="I2722">
            <v>29.75225826283312</v>
          </cell>
          <cell r="J2722">
            <v>27419679.728554003</v>
          </cell>
          <cell r="K2722">
            <v>1.4699163022845629</v>
          </cell>
          <cell r="L2722">
            <v>15.304954998611354</v>
          </cell>
          <cell r="M2722">
            <v>39404394.443171993</v>
          </cell>
          <cell r="N2722">
            <v>1.3125583581514386</v>
          </cell>
          <cell r="O2722">
            <v>20.785232034137092</v>
          </cell>
          <cell r="Q2722">
            <v>66568.769589339994</v>
          </cell>
        </row>
        <row r="2723">
          <cell r="D2723">
            <v>41803</v>
          </cell>
          <cell r="E2723" t="str">
            <v/>
          </cell>
          <cell r="F2723">
            <v>54159.626434000224</v>
          </cell>
          <cell r="G2723">
            <v>957162.93367000041</v>
          </cell>
          <cell r="H2723">
            <v>1.1060429451952176</v>
          </cell>
          <cell r="I2723">
            <v>31.826128055953507</v>
          </cell>
          <cell r="J2723">
            <v>27473839.354988005</v>
          </cell>
          <cell r="K2723">
            <v>1.4675824461714186</v>
          </cell>
          <cell r="L2723">
            <v>15.409630766061877</v>
          </cell>
          <cell r="M2723">
            <v>39347762.166785985</v>
          </cell>
          <cell r="N2723">
            <v>1.3106382171785187</v>
          </cell>
          <cell r="O2723">
            <v>20.909716684550872</v>
          </cell>
          <cell r="Q2723">
            <v>66568.769589339994</v>
          </cell>
        </row>
        <row r="2724">
          <cell r="D2724">
            <v>41804</v>
          </cell>
          <cell r="E2724" t="str">
            <v/>
          </cell>
          <cell r="F2724">
            <v>99662.742239999207</v>
          </cell>
          <cell r="G2724">
            <v>1056825.6759099995</v>
          </cell>
          <cell r="H2724">
            <v>1.1339784217879538</v>
          </cell>
          <cell r="I2724">
            <v>29.457873270885273</v>
          </cell>
          <cell r="J2724">
            <v>27573502.097228006</v>
          </cell>
          <cell r="K2724">
            <v>1.4676871771036968</v>
          </cell>
          <cell r="L2724">
            <v>15.404919780543802</v>
          </cell>
          <cell r="M2724">
            <v>39330042.618247986</v>
          </cell>
          <cell r="N2724">
            <v>1.310014289282037</v>
          </cell>
          <cell r="O2724">
            <v>20.950300236439269</v>
          </cell>
          <cell r="Q2724">
            <v>66568.769589339994</v>
          </cell>
        </row>
        <row r="2725">
          <cell r="D2725">
            <v>41805</v>
          </cell>
          <cell r="E2725" t="str">
            <v/>
          </cell>
          <cell r="F2725">
            <v>80733.986978001034</v>
          </cell>
          <cell r="G2725">
            <v>1137559.6628880005</v>
          </cell>
          <cell r="H2725">
            <v>1.1392325759817601</v>
          </cell>
          <cell r="I2725">
            <v>29.028057553711449</v>
          </cell>
          <cell r="J2725">
            <v>27654236.084206007</v>
          </cell>
          <cell r="K2725">
            <v>1.4667871828343189</v>
          </cell>
          <cell r="L2725">
            <v>15.445445222473907</v>
          </cell>
          <cell r="M2725">
            <v>39312812.009825982</v>
          </cell>
          <cell r="N2725">
            <v>1.3094066788035601</v>
          </cell>
          <cell r="O2725">
            <v>20.989885531646756</v>
          </cell>
          <cell r="Q2725">
            <v>66568.769589339994</v>
          </cell>
        </row>
        <row r="2726">
          <cell r="D2726">
            <v>41806</v>
          </cell>
          <cell r="E2726" t="str">
            <v/>
          </cell>
          <cell r="F2726">
            <v>33784.654303999589</v>
          </cell>
          <cell r="G2726">
            <v>1171344.3171920001</v>
          </cell>
          <cell r="H2726">
            <v>1.0997502323705766</v>
          </cell>
          <cell r="I2726">
            <v>32.378941283959975</v>
          </cell>
          <cell r="J2726">
            <v>27688020.738510005</v>
          </cell>
          <cell r="K2726">
            <v>1.4634120795367331</v>
          </cell>
          <cell r="L2726">
            <v>15.598271878801262</v>
          </cell>
          <cell r="M2726">
            <v>39232723.081537984</v>
          </cell>
          <cell r="N2726">
            <v>1.3067055076509853</v>
          </cell>
          <cell r="O2726">
            <v>21.166619675233466</v>
          </cell>
          <cell r="Q2726">
            <v>66568.769589339994</v>
          </cell>
        </row>
        <row r="2727">
          <cell r="D2727">
            <v>41807</v>
          </cell>
          <cell r="E2727" t="str">
            <v/>
          </cell>
          <cell r="F2727">
            <v>30794.067197999153</v>
          </cell>
          <cell r="G2727">
            <v>1202138.3843899993</v>
          </cell>
          <cell r="H2727">
            <v>1.0622702364398251</v>
          </cell>
          <cell r="I2727">
            <v>35.818786710187503</v>
          </cell>
          <cell r="J2727">
            <v>27718814.805708006</v>
          </cell>
          <cell r="K2727">
            <v>1.4599031337304575</v>
          </cell>
          <cell r="L2727">
            <v>15.758590125664673</v>
          </cell>
          <cell r="M2727">
            <v>39146843.345875986</v>
          </cell>
          <cell r="N2727">
            <v>1.3038116087985776</v>
          </cell>
          <cell r="O2727">
            <v>21.357335715310555</v>
          </cell>
          <cell r="Q2727">
            <v>66568.769589339994</v>
          </cell>
        </row>
        <row r="2728">
          <cell r="D2728">
            <v>41808</v>
          </cell>
          <cell r="E2728" t="str">
            <v/>
          </cell>
          <cell r="F2728">
            <v>45528.221522000204</v>
          </cell>
          <cell r="G2728">
            <v>1247666.6059119995</v>
          </cell>
          <cell r="H2728">
            <v>1.0412512033368764</v>
          </cell>
          <cell r="I2728">
            <v>37.857275496776289</v>
          </cell>
          <cell r="J2728">
            <v>27764343.027230006</v>
          </cell>
          <cell r="K2728">
            <v>1.4571920188676659</v>
          </cell>
          <cell r="L2728">
            <v>15.883461874260407</v>
          </cell>
          <cell r="M2728">
            <v>39088990.615505986</v>
          </cell>
          <cell r="N2728">
            <v>1.3018512928486661</v>
          </cell>
          <cell r="O2728">
            <v>21.487335068446079</v>
          </cell>
          <cell r="Q2728">
            <v>66568.769589339994</v>
          </cell>
        </row>
        <row r="2729">
          <cell r="D2729">
            <v>41809</v>
          </cell>
          <cell r="E2729" t="str">
            <v/>
          </cell>
          <cell r="F2729">
            <v>47940.652086000671</v>
          </cell>
          <cell r="G2729">
            <v>1295607.2579980001</v>
          </cell>
          <cell r="H2729">
            <v>1.0243520513412774</v>
          </cell>
          <cell r="I2729">
            <v>39.552106938067453</v>
          </cell>
          <cell r="J2729">
            <v>27812283.679316007</v>
          </cell>
          <cell r="K2729">
            <v>1.4546259562088055</v>
          </cell>
          <cell r="L2729">
            <v>16.002464252165161</v>
          </cell>
          <cell r="M2729">
            <v>39010493.575021982</v>
          </cell>
          <cell r="N2729">
            <v>1.2992035406797382</v>
          </cell>
          <cell r="O2729">
            <v>21.66396288373118</v>
          </cell>
          <cell r="Q2729">
            <v>66568.769589339994</v>
          </cell>
        </row>
        <row r="2730">
          <cell r="D2730">
            <v>41810</v>
          </cell>
          <cell r="E2730" t="str">
            <v/>
          </cell>
          <cell r="F2730">
            <v>54833.987577999622</v>
          </cell>
          <cell r="G2730">
            <v>1350441.2455759998</v>
          </cell>
          <cell r="H2730">
            <v>1.0143204192497595</v>
          </cell>
          <cell r="I2730">
            <v>40.581293861720113</v>
          </cell>
          <cell r="J2730">
            <v>27867117.666894007</v>
          </cell>
          <cell r="K2730">
            <v>1.452436981163544</v>
          </cell>
          <cell r="L2730">
            <v>16.104605766957825</v>
          </cell>
          <cell r="M2730">
            <v>38986939.010755979</v>
          </cell>
          <cell r="N2730">
            <v>1.2983856791644763</v>
          </cell>
          <cell r="O2730">
            <v>21.718763625030302</v>
          </cell>
          <cell r="Q2730">
            <v>66568.769589339994</v>
          </cell>
        </row>
        <row r="2731">
          <cell r="D2731">
            <v>41811</v>
          </cell>
          <cell r="E2731" t="str">
            <v/>
          </cell>
          <cell r="F2731">
            <v>48612.546759999641</v>
          </cell>
          <cell r="G2731">
            <v>1399053.7923359994</v>
          </cell>
          <cell r="H2731">
            <v>1.0007937591432601</v>
          </cell>
          <cell r="I2731">
            <v>41.995713456773331</v>
          </cell>
          <cell r="J2731">
            <v>27915730.213654008</v>
          </cell>
          <cell r="K2731">
            <v>1.449940002245752</v>
          </cell>
          <cell r="L2731">
            <v>16.221827026467096</v>
          </cell>
          <cell r="M2731">
            <v>38951735.515401982</v>
          </cell>
          <cell r="N2731">
            <v>1.2971799242637985</v>
          </cell>
          <cell r="O2731">
            <v>21.799764178576041</v>
          </cell>
          <cell r="Q2731">
            <v>66568.769589339994</v>
          </cell>
        </row>
        <row r="2732">
          <cell r="D2732">
            <v>41812</v>
          </cell>
          <cell r="E2732" t="str">
            <v/>
          </cell>
          <cell r="F2732">
            <v>56382.459664000329</v>
          </cell>
          <cell r="G2732">
            <v>1455436.2519999999</v>
          </cell>
          <cell r="H2732">
            <v>0.99380225413271261</v>
          </cell>
          <cell r="I2732">
            <v>42.738548437420441</v>
          </cell>
          <cell r="J2732">
            <v>27972112.67331801</v>
          </cell>
          <cell r="K2732">
            <v>1.4478624086881748</v>
          </cell>
          <cell r="L2732">
            <v>16.319937408095551</v>
          </cell>
          <cell r="M2732">
            <v>38919850.028723978</v>
          </cell>
          <cell r="N2732">
            <v>1.2960847256640025</v>
          </cell>
          <cell r="O2732">
            <v>21.873553940578994</v>
          </cell>
          <cell r="Q2732">
            <v>66568.769589339994</v>
          </cell>
        </row>
        <row r="2733">
          <cell r="D2733">
            <v>41813</v>
          </cell>
          <cell r="E2733" t="str">
            <v/>
          </cell>
          <cell r="F2733">
            <v>43901.139210000503</v>
          </cell>
          <cell r="G2733">
            <v>1499337.3912100003</v>
          </cell>
          <cell r="H2733">
            <v>0.97926674367976785</v>
          </cell>
          <cell r="I2733">
            <v>44.30790162109831</v>
          </cell>
          <cell r="J2733">
            <v>28016013.81252801</v>
          </cell>
          <cell r="K2733">
            <v>1.4451552570566046</v>
          </cell>
          <cell r="L2733">
            <v>16.448567733258024</v>
          </cell>
          <cell r="M2733">
            <v>38863946.778085984</v>
          </cell>
          <cell r="N2733">
            <v>1.2941897792901662</v>
          </cell>
          <cell r="O2733">
            <v>22.001714227124801</v>
          </cell>
          <cell r="Q2733">
            <v>66568.769589339994</v>
          </cell>
        </row>
        <row r="2734">
          <cell r="D2734">
            <v>41814</v>
          </cell>
          <cell r="E2734" t="str">
            <v/>
          </cell>
          <cell r="F2734">
            <v>63801.838173999568</v>
          </cell>
          <cell r="G2734">
            <v>1563139.2293839999</v>
          </cell>
          <cell r="H2734">
            <v>0.97839875404221155</v>
          </cell>
          <cell r="I2734">
            <v>44.402662431013894</v>
          </cell>
          <cell r="J2734">
            <v>28079815.650702011</v>
          </cell>
          <cell r="K2734">
            <v>1.4434896621501005</v>
          </cell>
          <cell r="L2734">
            <v>16.528154586288025</v>
          </cell>
          <cell r="M2734">
            <v>38837517.008923985</v>
          </cell>
          <cell r="N2734">
            <v>1.2932763875217865</v>
          </cell>
          <cell r="O2734">
            <v>22.063710167178286</v>
          </cell>
          <cell r="Q2734">
            <v>66568.769589339994</v>
          </cell>
        </row>
        <row r="2735">
          <cell r="D2735">
            <v>41815</v>
          </cell>
          <cell r="E2735" t="str">
            <v/>
          </cell>
          <cell r="F2735">
            <v>66693.200771999589</v>
          </cell>
          <cell r="G2735">
            <v>1629832.4301559995</v>
          </cell>
          <cell r="H2735">
            <v>0.97933757238438879</v>
          </cell>
          <cell r="I2735">
            <v>44.30017419234229</v>
          </cell>
          <cell r="J2735">
            <v>28146508.851474009</v>
          </cell>
          <cell r="K2735">
            <v>1.4419835563590566</v>
          </cell>
          <cell r="L2735">
            <v>16.600414230306292</v>
          </cell>
          <cell r="M2735">
            <v>38821292.715095997</v>
          </cell>
          <cell r="N2735">
            <v>1.2927028729309871</v>
          </cell>
          <cell r="O2735">
            <v>22.102710651883772</v>
          </cell>
          <cell r="Q2735">
            <v>66568.769589339994</v>
          </cell>
        </row>
        <row r="2736">
          <cell r="D2736">
            <v>41816</v>
          </cell>
          <cell r="E2736" t="str">
            <v/>
          </cell>
          <cell r="F2736">
            <v>62350.320764000702</v>
          </cell>
          <cell r="G2736">
            <v>1692182.7509200003</v>
          </cell>
          <cell r="H2736">
            <v>0.97769498159514967</v>
          </cell>
          <cell r="I2736">
            <v>44.47958048643639</v>
          </cell>
          <cell r="J2736">
            <v>28208859.172238011</v>
          </cell>
          <cell r="K2736">
            <v>1.4402659531382898</v>
          </cell>
          <cell r="L2736">
            <v>16.683162420609044</v>
          </cell>
          <cell r="M2736">
            <v>38792951.80291599</v>
          </cell>
          <cell r="N2736">
            <v>1.291725929240694</v>
          </cell>
          <cell r="O2736">
            <v>22.169276073632037</v>
          </cell>
          <cell r="Q2736">
            <v>66568.769589339994</v>
          </cell>
        </row>
        <row r="2737">
          <cell r="D2737">
            <v>41817</v>
          </cell>
          <cell r="E2737" t="str">
            <v/>
          </cell>
          <cell r="F2737">
            <v>62615.749437999955</v>
          </cell>
          <cell r="G2737">
            <v>1754798.5003580002</v>
          </cell>
          <cell r="H2737">
            <v>0.97632174142969097</v>
          </cell>
          <cell r="I2737">
            <v>44.629886562578371</v>
          </cell>
          <cell r="J2737">
            <v>28271474.92167601</v>
          </cell>
          <cell r="K2737">
            <v>1.4385734921500175</v>
          </cell>
          <cell r="L2737">
            <v>16.76505621046369</v>
          </cell>
          <cell r="M2737">
            <v>38775069.585685991</v>
          </cell>
          <cell r="N2737">
            <v>1.2910972799920484</v>
          </cell>
          <cell r="O2737">
            <v>22.212197145455505</v>
          </cell>
          <cell r="Q2737">
            <v>66568.769589339994</v>
          </cell>
        </row>
        <row r="2738">
          <cell r="D2738">
            <v>41818</v>
          </cell>
          <cell r="E2738" t="str">
            <v/>
          </cell>
          <cell r="F2738">
            <v>65881.682589999458</v>
          </cell>
          <cell r="G2738">
            <v>1820680.1829479996</v>
          </cell>
          <cell r="H2738">
            <v>0.97679876989277403</v>
          </cell>
          <cell r="I2738">
            <v>44.577641269124754</v>
          </cell>
          <cell r="J2738">
            <v>28337356.60426601</v>
          </cell>
          <cell r="K2738">
            <v>1.4370580818347995</v>
          </cell>
          <cell r="L2738">
            <v>16.838684453025454</v>
          </cell>
          <cell r="M2738">
            <v>38772161.197207995</v>
          </cell>
          <cell r="N2738">
            <v>1.2909672352958561</v>
          </cell>
          <cell r="O2738">
            <v>22.221084483938192</v>
          </cell>
          <cell r="Q2738">
            <v>66568.769589339994</v>
          </cell>
        </row>
        <row r="2739">
          <cell r="D2739">
            <v>41819</v>
          </cell>
          <cell r="E2739" t="str">
            <v/>
          </cell>
          <cell r="F2739">
            <v>69012.736226000561</v>
          </cell>
          <cell r="G2739">
            <v>1889692.9191740002</v>
          </cell>
          <cell r="H2739">
            <v>0.97886479202010257</v>
          </cell>
          <cell r="I2739">
            <v>44.351769326689741</v>
          </cell>
          <cell r="J2739">
            <v>28406369.34049201</v>
          </cell>
          <cell r="K2739">
            <v>1.4357111180627904</v>
          </cell>
          <cell r="L2739">
            <v>16.904368248123436</v>
          </cell>
          <cell r="M2739">
            <v>38768070.933057994</v>
          </cell>
          <cell r="N2739">
            <v>1.2907978462833567</v>
          </cell>
          <cell r="O2739">
            <v>22.232665023918575</v>
          </cell>
          <cell r="Q2739">
            <v>66568.769589339994</v>
          </cell>
        </row>
        <row r="2740">
          <cell r="D2740">
            <v>41820</v>
          </cell>
          <cell r="E2740" t="str">
            <v>*</v>
          </cell>
          <cell r="F2740">
            <v>50572.082797999035</v>
          </cell>
          <cell r="G2740">
            <v>1940265.0019719992</v>
          </cell>
          <cell r="H2740">
            <v>0.97155919306776706</v>
          </cell>
          <cell r="I2740">
            <v>45.153395315554015</v>
          </cell>
          <cell r="J2740">
            <v>28456941.423290011</v>
          </cell>
          <cell r="K2740">
            <v>1.4334442877703903</v>
          </cell>
          <cell r="L2740">
            <v>17.015419685204936</v>
          </cell>
          <cell r="M2740">
            <v>38744920.512793995</v>
          </cell>
          <cell r="N2740">
            <v>1.2899938670692788</v>
          </cell>
          <cell r="O2740">
            <v>22.287697991962428</v>
          </cell>
          <cell r="Q2740">
            <v>66568.769589339994</v>
          </cell>
        </row>
        <row r="2741">
          <cell r="D2741">
            <v>41821</v>
          </cell>
          <cell r="E2741" t="str">
            <v/>
          </cell>
          <cell r="F2741">
            <v>43785.731660001664</v>
          </cell>
          <cell r="G2741">
            <v>43785.731660001664</v>
          </cell>
          <cell r="H2741">
            <v>1.4980354483792573</v>
          </cell>
          <cell r="I2741">
            <v>6.4141158720934843</v>
          </cell>
          <cell r="J2741">
            <v>28500727.154950012</v>
          </cell>
          <cell r="K2741">
            <v>1.4335392470160513</v>
          </cell>
          <cell r="L2741">
            <v>16.287548443582487</v>
          </cell>
          <cell r="M2741">
            <v>38733953.119649991</v>
          </cell>
          <cell r="N2741">
            <v>1.2895781414182197</v>
          </cell>
          <cell r="O2741">
            <v>22.777977803450987</v>
          </cell>
          <cell r="Q2741">
            <v>29228.768723312907</v>
          </cell>
        </row>
        <row r="2742">
          <cell r="D2742">
            <v>41822</v>
          </cell>
          <cell r="E2742" t="str">
            <v/>
          </cell>
          <cell r="F2742">
            <v>47785.430645999084</v>
          </cell>
          <cell r="G2742">
            <v>91571.162306000741</v>
          </cell>
          <cell r="H2742">
            <v>1.5664560346834495</v>
          </cell>
          <cell r="I2742">
            <v>5.050221635475161</v>
          </cell>
          <cell r="J2742">
            <v>28548512.58559601</v>
          </cell>
          <cell r="K2742">
            <v>1.4338348103486285</v>
          </cell>
          <cell r="L2742">
            <v>16.2733081809595</v>
          </cell>
          <cell r="M2742">
            <v>38718827.930461995</v>
          </cell>
          <cell r="N2742">
            <v>1.2890240273672755</v>
          </cell>
          <cell r="O2742">
            <v>22.815724914275805</v>
          </cell>
          <cell r="Q2742">
            <v>29228.768723312907</v>
          </cell>
        </row>
        <row r="2743">
          <cell r="D2743">
            <v>41823</v>
          </cell>
          <cell r="E2743" t="str">
            <v/>
          </cell>
          <cell r="F2743">
            <v>55374.727317999721</v>
          </cell>
          <cell r="G2743">
            <v>146945.88962400047</v>
          </cell>
          <cell r="H2743">
            <v>1.6758134313380117</v>
          </cell>
          <cell r="I2743">
            <v>3.4383102551630351</v>
          </cell>
          <cell r="J2743">
            <v>28603887.31291401</v>
          </cell>
          <cell r="K2743">
            <v>1.4345101170849535</v>
          </cell>
          <cell r="L2743">
            <v>16.240813246599917</v>
          </cell>
          <cell r="M2743">
            <v>38714935.688593991</v>
          </cell>
          <cell r="N2743">
            <v>1.2888439084634935</v>
          </cell>
          <cell r="O2743">
            <v>22.8280059616791</v>
          </cell>
          <cell r="Q2743">
            <v>29228.768723312907</v>
          </cell>
        </row>
        <row r="2744">
          <cell r="D2744">
            <v>41824</v>
          </cell>
          <cell r="E2744" t="str">
            <v/>
          </cell>
          <cell r="F2744">
            <v>59545.394472000182</v>
          </cell>
          <cell r="G2744">
            <v>206491.28409600066</v>
          </cell>
          <cell r="H2744">
            <v>1.7661647506494424</v>
          </cell>
          <cell r="I2744">
            <v>2.4999071754570168</v>
          </cell>
          <cell r="J2744">
            <v>28663432.707386009</v>
          </cell>
          <cell r="K2744">
            <v>1.4353923033999838</v>
          </cell>
          <cell r="L2744">
            <v>16.198450166120072</v>
          </cell>
          <cell r="M2744">
            <v>38705427.823943995</v>
          </cell>
          <cell r="N2744">
            <v>1.2884768634944761</v>
          </cell>
          <cell r="O2744">
            <v>22.853049003579386</v>
          </cell>
          <cell r="Q2744">
            <v>29228.768723312907</v>
          </cell>
        </row>
        <row r="2745">
          <cell r="D2745">
            <v>41825</v>
          </cell>
          <cell r="E2745" t="str">
            <v/>
          </cell>
          <cell r="F2745">
            <v>53577.306334000743</v>
          </cell>
          <cell r="G2745">
            <v>260068.59043000141</v>
          </cell>
          <cell r="H2745">
            <v>1.7795384601512163</v>
          </cell>
          <cell r="I2745">
            <v>2.3846389121864431</v>
          </cell>
          <cell r="J2745">
            <v>28717010.013720009</v>
          </cell>
          <cell r="K2745">
            <v>1.4359734810070068</v>
          </cell>
          <cell r="L2745">
            <v>16.17059525308353</v>
          </cell>
          <cell r="M2745">
            <v>38700023.935187995</v>
          </cell>
          <cell r="N2745">
            <v>1.2882464604638424</v>
          </cell>
          <cell r="O2745">
            <v>22.868780656705724</v>
          </cell>
          <cell r="Q2745">
            <v>29228.768723312907</v>
          </cell>
        </row>
        <row r="2746">
          <cell r="D2746">
            <v>41826</v>
          </cell>
          <cell r="E2746" t="str">
            <v/>
          </cell>
          <cell r="F2746">
            <v>62107.410677999222</v>
          </cell>
          <cell r="G2746">
            <v>322176.00110800064</v>
          </cell>
          <cell r="H2746">
            <v>1.8370941551786535</v>
          </cell>
          <cell r="I2746">
            <v>1.9462638837392965</v>
          </cell>
          <cell r="J2746">
            <v>28779117.424398009</v>
          </cell>
          <cell r="K2746">
            <v>1.4369788814765418</v>
          </cell>
          <cell r="L2746">
            <v>16.122508321141339</v>
          </cell>
          <cell r="M2746">
            <v>38705308.965882003</v>
          </cell>
          <cell r="N2746">
            <v>1.2883718743178545</v>
          </cell>
          <cell r="O2746">
            <v>22.860216440518187</v>
          </cell>
          <cell r="Q2746">
            <v>29228.768723312907</v>
          </cell>
        </row>
        <row r="2747">
          <cell r="D2747">
            <v>41827</v>
          </cell>
          <cell r="E2747" t="str">
            <v/>
          </cell>
          <cell r="F2747">
            <v>64617.081867999303</v>
          </cell>
          <cell r="G2747">
            <v>386793.08297599992</v>
          </cell>
          <cell r="H2747">
            <v>1.8904715157154308</v>
          </cell>
          <cell r="I2747">
            <v>1.612290041912523</v>
          </cell>
          <cell r="J2747">
            <v>28843734.506266009</v>
          </cell>
          <cell r="K2747">
            <v>1.438106480138881</v>
          </cell>
          <cell r="L2747">
            <v>16.068727799798133</v>
          </cell>
          <cell r="M2747">
            <v>38704441.669442005</v>
          </cell>
          <cell r="N2747">
            <v>1.2882924957206252</v>
          </cell>
          <cell r="O2747">
            <v>22.865636711525351</v>
          </cell>
          <cell r="Q2747">
            <v>29228.768723312907</v>
          </cell>
        </row>
        <row r="2748">
          <cell r="D2748">
            <v>41828</v>
          </cell>
          <cell r="E2748" t="str">
            <v/>
          </cell>
          <cell r="F2748">
            <v>67849.831500000379</v>
          </cell>
          <cell r="G2748">
            <v>454642.9144760003</v>
          </cell>
          <cell r="H2748">
            <v>1.9443297405878086</v>
          </cell>
          <cell r="I2748">
            <v>1.3336935051475818</v>
          </cell>
          <cell r="J2748">
            <v>28911584.33776601</v>
          </cell>
          <cell r="K2748">
            <v>1.4393917427052276</v>
          </cell>
          <cell r="L2748">
            <v>16.007621798446724</v>
          </cell>
          <cell r="M2748">
            <v>38722404.562824011</v>
          </cell>
          <cell r="N2748">
            <v>1.2888398690169818</v>
          </cell>
          <cell r="O2748">
            <v>22.828281445537403</v>
          </cell>
          <cell r="Q2748">
            <v>29228.768723312907</v>
          </cell>
        </row>
        <row r="2749">
          <cell r="D2749">
            <v>41829</v>
          </cell>
          <cell r="E2749" t="str">
            <v/>
          </cell>
          <cell r="F2749">
            <v>57301.87975200043</v>
          </cell>
          <cell r="G2749">
            <v>511944.79422800074</v>
          </cell>
          <cell r="H2749">
            <v>1.9461221734206182</v>
          </cell>
          <cell r="I2749">
            <v>1.3253071482416168</v>
          </cell>
          <cell r="J2749">
            <v>28968886.217518009</v>
          </cell>
          <cell r="K2749">
            <v>1.440148893005361</v>
          </cell>
          <cell r="L2749">
            <v>15.971720828020652</v>
          </cell>
          <cell r="M2749">
            <v>38744154.043188013</v>
          </cell>
          <cell r="N2749">
            <v>1.2895132275459711</v>
          </cell>
          <cell r="O2749">
            <v>22.782397180497625</v>
          </cell>
          <cell r="Q2749">
            <v>29228.768723312907</v>
          </cell>
        </row>
        <row r="2750">
          <cell r="D2750">
            <v>41830</v>
          </cell>
          <cell r="E2750" t="str">
            <v/>
          </cell>
          <cell r="F2750">
            <v>51289.86382799923</v>
          </cell>
          <cell r="G2750">
            <v>563234.65805600001</v>
          </cell>
          <cell r="H2750">
            <v>1.9269872890908446</v>
          </cell>
          <cell r="I2750">
            <v>1.4176538507615688</v>
          </cell>
          <cell r="J2750">
            <v>29020176.081346009</v>
          </cell>
          <cell r="K2750">
            <v>1.4406054005587332</v>
          </cell>
          <cell r="L2750">
            <v>15.95010968936278</v>
          </cell>
          <cell r="M2750">
            <v>38742642.736046009</v>
          </cell>
          <cell r="N2750">
            <v>1.2894123799150143</v>
          </cell>
          <cell r="O2750">
            <v>22.78926434872357</v>
          </cell>
          <cell r="Q2750">
            <v>29228.768723312907</v>
          </cell>
        </row>
        <row r="2751">
          <cell r="D2751">
            <v>41831</v>
          </cell>
          <cell r="E2751" t="str">
            <v/>
          </cell>
          <cell r="F2751">
            <v>46920.735490001054</v>
          </cell>
          <cell r="G2751">
            <v>610155.39354600105</v>
          </cell>
          <cell r="H2751">
            <v>1.8977423464404666</v>
          </cell>
          <cell r="I2751">
            <v>1.5714971176611692</v>
          </cell>
          <cell r="J2751">
            <v>29067096.816836011</v>
          </cell>
          <cell r="K2751">
            <v>1.4408440093918402</v>
          </cell>
          <cell r="L2751">
            <v>15.938824253314365</v>
          </cell>
          <cell r="M2751">
            <v>38737729.71628201</v>
          </cell>
          <cell r="N2751">
            <v>1.2891983306070767</v>
          </cell>
          <cell r="O2751">
            <v>22.803845567001591</v>
          </cell>
          <cell r="Q2751">
            <v>29228.768723312907</v>
          </cell>
        </row>
        <row r="2752">
          <cell r="D2752">
            <v>41832</v>
          </cell>
          <cell r="E2752" t="str">
            <v/>
          </cell>
          <cell r="F2752">
            <v>25300.451584000097</v>
          </cell>
          <cell r="G2752">
            <v>635455.84513000119</v>
          </cell>
          <cell r="H2752">
            <v>1.8117305679933324</v>
          </cell>
          <cell r="I2752">
            <v>2.1285047490172238</v>
          </cell>
          <cell r="J2752">
            <v>29092397.268420011</v>
          </cell>
          <cell r="K2752">
            <v>1.4400117697491479</v>
          </cell>
          <cell r="L2752">
            <v>15.978217343208978</v>
          </cell>
          <cell r="M2752">
            <v>38703236.236950003</v>
          </cell>
          <cell r="N2752">
            <v>1.287999893866975</v>
          </cell>
          <cell r="O2752">
            <v>22.885625791863774</v>
          </cell>
          <cell r="Q2752">
            <v>29228.768723312907</v>
          </cell>
        </row>
        <row r="2753">
          <cell r="D2753">
            <v>41833</v>
          </cell>
          <cell r="E2753" t="str">
            <v/>
          </cell>
          <cell r="F2753">
            <v>43161.913413999231</v>
          </cell>
          <cell r="G2753">
            <v>678617.75854400045</v>
          </cell>
          <cell r="H2753">
            <v>1.7859584348556674</v>
          </cell>
          <cell r="I2753">
            <v>2.3312077672432374</v>
          </cell>
          <cell r="J2753">
            <v>29135559.181834009</v>
          </cell>
          <cell r="K2753">
            <v>1.440064761851815</v>
          </cell>
          <cell r="L2753">
            <v>15.975706447786886</v>
          </cell>
          <cell r="M2753">
            <v>38693441.361612007</v>
          </cell>
          <cell r="N2753">
            <v>1.2876234604417931</v>
          </cell>
          <cell r="O2753">
            <v>22.911362926755487</v>
          </cell>
          <cell r="Q2753">
            <v>29228.768723312907</v>
          </cell>
        </row>
        <row r="2754">
          <cell r="D2754">
            <v>41834</v>
          </cell>
          <cell r="E2754" t="str">
            <v/>
          </cell>
          <cell r="F2754">
            <v>37002.740110000363</v>
          </cell>
          <cell r="G2754">
            <v>715620.49865400081</v>
          </cell>
          <cell r="H2754">
            <v>1.7488163934557812</v>
          </cell>
          <cell r="I2754">
            <v>2.6577626297672907</v>
          </cell>
          <cell r="J2754">
            <v>29172561.921944007</v>
          </cell>
          <cell r="K2754">
            <v>1.4398136146800811</v>
          </cell>
          <cell r="L2754">
            <v>15.987609521794631</v>
          </cell>
          <cell r="M2754">
            <v>38668097.443206005</v>
          </cell>
          <cell r="N2754">
            <v>1.2867296425333092</v>
          </cell>
          <cell r="O2754">
            <v>22.972569366006045</v>
          </cell>
          <cell r="Q2754">
            <v>29228.768723312907</v>
          </cell>
        </row>
        <row r="2755">
          <cell r="D2755">
            <v>41835</v>
          </cell>
          <cell r="E2755" t="str">
            <v/>
          </cell>
          <cell r="F2755">
            <v>28169.210872000804</v>
          </cell>
          <cell r="G2755">
            <v>743789.70952600159</v>
          </cell>
          <cell r="H2755">
            <v>1.6964785997131977</v>
          </cell>
          <cell r="I2755">
            <v>3.1967384199804494</v>
          </cell>
          <cell r="J2755">
            <v>29200731.132816009</v>
          </cell>
          <cell r="K2755">
            <v>1.4391278397137521</v>
          </cell>
          <cell r="L2755">
            <v>16.020151833666763</v>
          </cell>
          <cell r="M2755">
            <v>38639685.141740009</v>
          </cell>
          <cell r="N2755">
            <v>1.2857337943776208</v>
          </cell>
          <cell r="O2755">
            <v>23.040920513965656</v>
          </cell>
          <cell r="Q2755">
            <v>29228.768723312907</v>
          </cell>
        </row>
        <row r="2756">
          <cell r="D2756">
            <v>41836</v>
          </cell>
          <cell r="E2756" t="str">
            <v/>
          </cell>
          <cell r="F2756">
            <v>26003.627231999388</v>
          </cell>
          <cell r="G2756">
            <v>769793.33675800101</v>
          </cell>
          <cell r="H2756">
            <v>1.6460523535156928</v>
          </cell>
          <cell r="I2756">
            <v>3.818311056786805</v>
          </cell>
          <cell r="J2756">
            <v>29226734.760048009</v>
          </cell>
          <cell r="K2756">
            <v>1.438337462608279</v>
          </cell>
          <cell r="L2756">
            <v>16.057730821839002</v>
          </cell>
          <cell r="M2756">
            <v>38615335.497394003</v>
          </cell>
          <cell r="N2756">
            <v>1.284873203714237</v>
          </cell>
          <cell r="O2756">
            <v>23.100122332739069</v>
          </cell>
          <cell r="Q2756">
            <v>29228.768723312907</v>
          </cell>
        </row>
        <row r="2757">
          <cell r="D2757">
            <v>41837</v>
          </cell>
          <cell r="E2757" t="str">
            <v/>
          </cell>
          <cell r="F2757">
            <v>25979.120992000189</v>
          </cell>
          <cell r="G2757">
            <v>795772.45775000122</v>
          </cell>
          <cell r="H2757">
            <v>1.6015092875326515</v>
          </cell>
          <cell r="I2757">
            <v>4.4657983109910209</v>
          </cell>
          <cell r="J2757">
            <v>29252713.881040011</v>
          </cell>
          <cell r="K2757">
            <v>1.4375481517578907</v>
          </cell>
          <cell r="L2757">
            <v>16.095337192303237</v>
          </cell>
          <cell r="M2757">
            <v>38581898.679112002</v>
          </cell>
          <cell r="N2757">
            <v>1.2837103288965286</v>
          </cell>
          <cell r="O2757">
            <v>23.180316812855516</v>
          </cell>
          <cell r="Q2757">
            <v>29228.768723312907</v>
          </cell>
        </row>
        <row r="2758">
          <cell r="D2758">
            <v>41838</v>
          </cell>
          <cell r="E2758" t="str">
            <v/>
          </cell>
          <cell r="F2758">
            <v>35378.397047998769</v>
          </cell>
          <cell r="G2758">
            <v>831150.85479799996</v>
          </cell>
          <cell r="H2758">
            <v>1.5797807949381224</v>
          </cell>
          <cell r="I2758">
            <v>4.8197223735805483</v>
          </cell>
          <cell r="J2758">
            <v>29288092.278088011</v>
          </cell>
          <cell r="K2758">
            <v>1.4372223454802373</v>
          </cell>
          <cell r="L2758">
            <v>16.110882867577992</v>
          </cell>
          <cell r="M2758">
            <v>38562630.822905995</v>
          </cell>
          <cell r="N2758">
            <v>1.283018961371243</v>
          </cell>
          <cell r="O2758">
            <v>23.228103013925573</v>
          </cell>
          <cell r="Q2758">
            <v>29228.768723312907</v>
          </cell>
        </row>
        <row r="2759">
          <cell r="D2759">
            <v>41839</v>
          </cell>
          <cell r="E2759" t="str">
            <v/>
          </cell>
          <cell r="F2759">
            <v>37853.279162001076</v>
          </cell>
          <cell r="G2759">
            <v>869004.13396000105</v>
          </cell>
          <cell r="H2759">
            <v>1.5647959760147336</v>
          </cell>
          <cell r="I2759">
            <v>5.0796839307141965</v>
          </cell>
          <cell r="J2759">
            <v>29325945.557250012</v>
          </cell>
          <cell r="K2759">
            <v>1.4370187457040864</v>
          </cell>
          <cell r="L2759">
            <v>16.120604287067962</v>
          </cell>
          <cell r="M2759">
            <v>38545526.877070002</v>
          </cell>
          <cell r="N2759">
            <v>1.2823996407647085</v>
          </cell>
          <cell r="O2759">
            <v>23.270977853543783</v>
          </cell>
          <cell r="Q2759">
            <v>29228.768723312907</v>
          </cell>
        </row>
        <row r="2760">
          <cell r="D2760">
            <v>41840</v>
          </cell>
          <cell r="E2760" t="str">
            <v/>
          </cell>
          <cell r="F2760">
            <v>43397.800541998993</v>
          </cell>
          <cell r="G2760">
            <v>912401.93450199999</v>
          </cell>
          <cell r="H2760">
            <v>1.5607943378303639</v>
          </cell>
          <cell r="I2760">
            <v>5.1513970757359644</v>
          </cell>
          <cell r="J2760">
            <v>29369343.357792012</v>
          </cell>
          <cell r="K2760">
            <v>1.4370870302459693</v>
          </cell>
          <cell r="L2760">
            <v>16.117343277828788</v>
          </cell>
          <cell r="M2760">
            <v>38546526.011997998</v>
          </cell>
          <cell r="N2760">
            <v>1.2823826298760803</v>
          </cell>
          <cell r="O2760">
            <v>23.272156410051348</v>
          </cell>
          <cell r="Q2760">
            <v>29228.768723312907</v>
          </cell>
        </row>
        <row r="2761">
          <cell r="D2761">
            <v>41841</v>
          </cell>
          <cell r="E2761" t="str">
            <v/>
          </cell>
          <cell r="F2761">
            <v>25195.167180000528</v>
          </cell>
          <cell r="G2761">
            <v>937597.10168200056</v>
          </cell>
          <cell r="H2761">
            <v>1.5275183657279872</v>
          </cell>
          <cell r="I2761">
            <v>5.7873078617734723</v>
          </cell>
          <cell r="J2761">
            <v>29394538.524972014</v>
          </cell>
          <cell r="K2761">
            <v>1.4362657090096418</v>
          </cell>
          <cell r="L2761">
            <v>16.156605288830573</v>
          </cell>
          <cell r="M2761">
            <v>38508599.385900006</v>
          </cell>
          <cell r="N2761">
            <v>1.2810706718771721</v>
          </cell>
          <cell r="O2761">
            <v>23.363199216040385</v>
          </cell>
          <cell r="Q2761">
            <v>29228.768723312907</v>
          </cell>
        </row>
        <row r="2762">
          <cell r="D2762">
            <v>41842</v>
          </cell>
          <cell r="E2762" t="str">
            <v/>
          </cell>
          <cell r="F2762">
            <v>34415.739966000518</v>
          </cell>
          <cell r="G2762">
            <v>972012.84164800111</v>
          </cell>
          <cell r="H2762">
            <v>1.5116066746202359</v>
          </cell>
          <cell r="I2762">
            <v>6.1178064291670164</v>
          </cell>
          <cell r="J2762">
            <v>29428954.264938015</v>
          </cell>
          <cell r="K2762">
            <v>1.4358966202939802</v>
          </cell>
          <cell r="L2762">
            <v>16.174276625066341</v>
          </cell>
          <cell r="M2762">
            <v>38500153.372244</v>
          </cell>
          <cell r="N2762">
            <v>1.2807395136963622</v>
          </cell>
          <cell r="O2762">
            <v>23.38622574380398</v>
          </cell>
          <cell r="Q2762">
            <v>29228.768723312907</v>
          </cell>
        </row>
        <row r="2763">
          <cell r="D2763">
            <v>41843</v>
          </cell>
          <cell r="E2763" t="str">
            <v/>
          </cell>
          <cell r="F2763">
            <v>23345.418779999782</v>
          </cell>
          <cell r="G2763">
            <v>995358.26042800094</v>
          </cell>
          <cell r="H2763">
            <v>1.4806113290378848</v>
          </cell>
          <cell r="I2763">
            <v>6.814989626103884</v>
          </cell>
          <cell r="J2763">
            <v>29452299.683718015</v>
          </cell>
          <cell r="K2763">
            <v>1.4349892092651848</v>
          </cell>
          <cell r="L2763">
            <v>16.217794802392959</v>
          </cell>
          <cell r="M2763">
            <v>38476910.109824002</v>
          </cell>
          <cell r="N2763">
            <v>1.2799161580061904</v>
          </cell>
          <cell r="O2763">
            <v>23.443556720452307</v>
          </cell>
          <cell r="Q2763">
            <v>29228.768723312907</v>
          </cell>
        </row>
        <row r="2764">
          <cell r="D2764">
            <v>41844</v>
          </cell>
          <cell r="E2764" t="str">
            <v/>
          </cell>
          <cell r="F2764">
            <v>23735.83582399939</v>
          </cell>
          <cell r="G2764">
            <v>1019094.0962520003</v>
          </cell>
          <cell r="H2764">
            <v>1.4527554825336204</v>
          </cell>
          <cell r="I2764">
            <v>7.5065877579104772</v>
          </cell>
          <cell r="J2764">
            <v>29476035.519542012</v>
          </cell>
          <cell r="K2764">
            <v>1.434103374083437</v>
          </cell>
          <cell r="L2764">
            <v>16.260378328345794</v>
          </cell>
          <cell r="M2764">
            <v>38455737.314287998</v>
          </cell>
          <cell r="N2764">
            <v>1.2791617372320581</v>
          </cell>
          <cell r="O2764">
            <v>23.496188346913872</v>
          </cell>
          <cell r="Q2764">
            <v>29228.768723312907</v>
          </cell>
        </row>
        <row r="2765">
          <cell r="D2765">
            <v>41845</v>
          </cell>
          <cell r="E2765" t="str">
            <v/>
          </cell>
          <cell r="F2765">
            <v>27751.150880001238</v>
          </cell>
          <cell r="G2765">
            <v>1046845.2471320016</v>
          </cell>
          <cell r="H2765">
            <v>1.4326231214755714</v>
          </cell>
          <cell r="I2765">
            <v>8.0479414035396264</v>
          </cell>
          <cell r="J2765">
            <v>29503786.670422014</v>
          </cell>
          <cell r="K2765">
            <v>1.4334151352658671</v>
          </cell>
          <cell r="L2765">
            <v>16.293531447292906</v>
          </cell>
          <cell r="M2765">
            <v>38436655.548688002</v>
          </cell>
          <cell r="N2765">
            <v>1.2784769272385268</v>
          </cell>
          <cell r="O2765">
            <v>23.544047033726144</v>
          </cell>
          <cell r="Q2765">
            <v>29228.768723312907</v>
          </cell>
        </row>
        <row r="2766">
          <cell r="D2766">
            <v>41846</v>
          </cell>
          <cell r="E2766" t="str">
            <v/>
          </cell>
          <cell r="F2766">
            <v>34666.509207999843</v>
          </cell>
          <cell r="G2766">
            <v>1081511.7563400015</v>
          </cell>
          <cell r="H2766">
            <v>1.4231391820449655</v>
          </cell>
          <cell r="I2766">
            <v>8.3157395975935966</v>
          </cell>
          <cell r="J2766">
            <v>29538453.179630015</v>
          </cell>
          <cell r="K2766">
            <v>1.4330643484309871</v>
          </cell>
          <cell r="L2766">
            <v>16.310452212387528</v>
          </cell>
          <cell r="M2766">
            <v>38429284.459342003</v>
          </cell>
          <cell r="N2766">
            <v>1.2781816752071231</v>
          </cell>
          <cell r="O2766">
            <v>23.564705544010522</v>
          </cell>
          <cell r="Q2766">
            <v>29228.768723312907</v>
          </cell>
        </row>
        <row r="2767">
          <cell r="D2767">
            <v>41847</v>
          </cell>
          <cell r="E2767" t="str">
            <v/>
          </cell>
          <cell r="F2767">
            <v>40848.906552000379</v>
          </cell>
          <cell r="G2767">
            <v>1122360.6628920019</v>
          </cell>
          <cell r="H2767">
            <v>1.4221917397187216</v>
          </cell>
          <cell r="I2767">
            <v>8.3429558346388646</v>
          </cell>
          <cell r="J2767">
            <v>29579302.086182017</v>
          </cell>
          <cell r="K2767">
            <v>1.4330140706459049</v>
          </cell>
          <cell r="L2767">
            <v>16.312878716874877</v>
          </cell>
          <cell r="M2767">
            <v>38426523.499003999</v>
          </cell>
          <cell r="N2767">
            <v>1.2780397760322093</v>
          </cell>
          <cell r="O2767">
            <v>23.574639352212156</v>
          </cell>
          <cell r="Q2767">
            <v>29228.768723312907</v>
          </cell>
        </row>
        <row r="2768">
          <cell r="D2768">
            <v>41848</v>
          </cell>
          <cell r="E2768" t="str">
            <v/>
          </cell>
          <cell r="F2768">
            <v>21793.469341999502</v>
          </cell>
          <cell r="G2768">
            <v>1144154.1322340015</v>
          </cell>
          <cell r="H2768">
            <v>1.3980283592032972</v>
          </cell>
          <cell r="I2768">
            <v>9.0664948278380226</v>
          </cell>
          <cell r="J2768">
            <v>29601095.555524018</v>
          </cell>
          <cell r="K2768">
            <v>1.4320420709341279</v>
          </cell>
          <cell r="L2768">
            <v>16.359852208171954</v>
          </cell>
          <cell r="M2768">
            <v>38398180.451910004</v>
          </cell>
          <cell r="N2768">
            <v>1.2770470786710915</v>
          </cell>
          <cell r="O2768">
            <v>23.644229685731798</v>
          </cell>
          <cell r="Q2768">
            <v>29228.768723312907</v>
          </cell>
        </row>
        <row r="2769">
          <cell r="D2769">
            <v>41849</v>
          </cell>
          <cell r="E2769" t="str">
            <v/>
          </cell>
          <cell r="F2769">
            <v>34382.022169999036</v>
          </cell>
          <cell r="G2769">
            <v>1178536.1544040006</v>
          </cell>
          <cell r="H2769">
            <v>1.3903828150535518</v>
          </cell>
          <cell r="I2769">
            <v>9.3076017300967031</v>
          </cell>
          <cell r="J2769">
            <v>29635477.577694017</v>
          </cell>
          <cell r="K2769">
            <v>1.4316809653962874</v>
          </cell>
          <cell r="L2769">
            <v>16.377333718630705</v>
          </cell>
          <cell r="M2769">
            <v>38391799.50925</v>
          </cell>
          <cell r="N2769">
            <v>1.2767848463628637</v>
          </cell>
          <cell r="O2769">
            <v>23.662640669629742</v>
          </cell>
          <cell r="Q2769">
            <v>29228.768723312907</v>
          </cell>
        </row>
        <row r="2770">
          <cell r="D2770">
            <v>41850</v>
          </cell>
          <cell r="E2770" t="str">
            <v/>
          </cell>
          <cell r="F2770">
            <v>46906.313324001239</v>
          </cell>
          <cell r="G2770">
            <v>1225442.4677280018</v>
          </cell>
          <cell r="H2770">
            <v>1.3975300377610362</v>
          </cell>
          <cell r="I2770">
            <v>9.0820272112929086</v>
          </cell>
          <cell r="J2770">
            <v>29682383.891018018</v>
          </cell>
          <cell r="K2770">
            <v>1.431925069788504</v>
          </cell>
          <cell r="L2770">
            <v>16.365514550342407</v>
          </cell>
          <cell r="M2770">
            <v>38408306.904532</v>
          </cell>
          <cell r="N2770">
            <v>1.2772837955421188</v>
          </cell>
          <cell r="O2770">
            <v>23.627620124937788</v>
          </cell>
          <cell r="Q2770">
            <v>29228.768723312907</v>
          </cell>
        </row>
        <row r="2771">
          <cell r="D2771">
            <v>41851</v>
          </cell>
          <cell r="E2771" t="str">
            <v>*</v>
          </cell>
          <cell r="F2771">
            <v>17629.629155998642</v>
          </cell>
          <cell r="G2771">
            <v>1243072.0968840003</v>
          </cell>
          <cell r="H2771">
            <v>1.3719052033656418</v>
          </cell>
          <cell r="I2771">
            <v>9.9156466578084199</v>
          </cell>
          <cell r="J2771">
            <v>29700013.520174015</v>
          </cell>
          <cell r="K2771">
            <v>1.430758121954177</v>
          </cell>
          <cell r="L2771">
            <v>16.422084719015562</v>
          </cell>
          <cell r="M2771">
            <v>38390862.931764007</v>
          </cell>
          <cell r="N2771">
            <v>1.2766536833693909</v>
          </cell>
          <cell r="O2771">
            <v>23.671853827656221</v>
          </cell>
          <cell r="Q2771">
            <v>29228.768723312907</v>
          </cell>
        </row>
        <row r="2772">
          <cell r="D2772">
            <v>41852</v>
          </cell>
          <cell r="E2772" t="str">
            <v/>
          </cell>
          <cell r="F2772">
            <v>33998.030040001242</v>
          </cell>
          <cell r="G2772">
            <v>33998.030040001242</v>
          </cell>
          <cell r="H2772">
            <v>1.8899117705963202</v>
          </cell>
          <cell r="I2772">
            <v>1.6444942932407058</v>
          </cell>
          <cell r="J2772">
            <v>29734011.550214015</v>
          </cell>
          <cell r="K2772">
            <v>1.4311556828282803</v>
          </cell>
          <cell r="L2772">
            <v>15.962658192985945</v>
          </cell>
          <cell r="M2772">
            <v>38394283.583458006</v>
          </cell>
          <cell r="N2772">
            <v>1.2767424161277077</v>
          </cell>
          <cell r="O2772">
            <v>23.807389770900535</v>
          </cell>
          <cell r="Q2772">
            <v>17989.215459129031</v>
          </cell>
        </row>
        <row r="2773">
          <cell r="D2773">
            <v>41853</v>
          </cell>
          <cell r="E2773" t="str">
            <v/>
          </cell>
          <cell r="F2773">
            <v>26459.392417999905</v>
          </cell>
          <cell r="G2773">
            <v>60457.422458001151</v>
          </cell>
          <cell r="H2773">
            <v>1.680379630655896</v>
          </cell>
          <cell r="I2773">
            <v>3.7114234772831489</v>
          </cell>
          <cell r="J2773">
            <v>29760470.942632016</v>
          </cell>
          <cell r="K2773">
            <v>1.431190020480998</v>
          </cell>
          <cell r="L2773">
            <v>15.96100373473911</v>
          </cell>
          <cell r="M2773">
            <v>38393072.837144002</v>
          </cell>
          <cell r="N2773">
            <v>1.2766771384611177</v>
          </cell>
          <cell r="O2773">
            <v>23.811939400670024</v>
          </cell>
          <cell r="Q2773">
            <v>17989.215459129031</v>
          </cell>
        </row>
        <row r="2774">
          <cell r="D2774">
            <v>41854</v>
          </cell>
          <cell r="E2774" t="str">
            <v/>
          </cell>
          <cell r="F2774">
            <v>25356.935380000177</v>
          </cell>
          <cell r="G2774">
            <v>85814.357838001335</v>
          </cell>
          <cell r="H2774">
            <v>1.5901074736132701</v>
          </cell>
          <cell r="I2774">
            <v>5.2447416317420341</v>
          </cell>
          <cell r="J2774">
            <v>29785827.878012016</v>
          </cell>
          <cell r="K2774">
            <v>1.4311713271083919</v>
          </cell>
          <cell r="L2774">
            <v>15.961904400774241</v>
          </cell>
          <cell r="M2774">
            <v>38394473.797496006</v>
          </cell>
          <cell r="N2774">
            <v>1.2766987082080692</v>
          </cell>
          <cell r="O2774">
            <v>23.810435984750498</v>
          </cell>
          <cell r="Q2774">
            <v>17989.215459129031</v>
          </cell>
        </row>
        <row r="2775">
          <cell r="D2775">
            <v>41855</v>
          </cell>
          <cell r="E2775" t="str">
            <v/>
          </cell>
          <cell r="F2775">
            <v>22136.336929999605</v>
          </cell>
          <cell r="G2775">
            <v>107950.69476800095</v>
          </cell>
          <cell r="H2775">
            <v>1.5002140450935972</v>
          </cell>
          <cell r="I2775">
            <v>7.3651298188985308</v>
          </cell>
          <cell r="J2775">
            <v>29807964.214942016</v>
          </cell>
          <cell r="K2775">
            <v>1.4309980539848206</v>
          </cell>
          <cell r="L2775">
            <v>15.970255022301883</v>
          </cell>
          <cell r="M2775">
            <v>38379654.754502006</v>
          </cell>
          <cell r="N2775">
            <v>1.2761809377328832</v>
          </cell>
          <cell r="O2775">
            <v>23.846546076100328</v>
          </cell>
          <cell r="Q2775">
            <v>17989.215459129031</v>
          </cell>
        </row>
        <row r="2776">
          <cell r="D2776">
            <v>41856</v>
          </cell>
          <cell r="E2776" t="str">
            <v/>
          </cell>
          <cell r="F2776">
            <v>23373.274831999184</v>
          </cell>
          <cell r="G2776">
            <v>131323.96960000013</v>
          </cell>
          <cell r="H2776">
            <v>1.4600299818339975</v>
          </cell>
          <cell r="I2776">
            <v>8.5551478738669076</v>
          </cell>
          <cell r="J2776">
            <v>29831337.489774015</v>
          </cell>
          <cell r="K2776">
            <v>1.4308844106190834</v>
          </cell>
          <cell r="L2776">
            <v>15.975733984109864</v>
          </cell>
          <cell r="M2776">
            <v>38386299.431758009</v>
          </cell>
          <cell r="N2776">
            <v>1.2763768743722803</v>
          </cell>
          <cell r="O2776">
            <v>23.832875912194183</v>
          </cell>
          <cell r="Q2776">
            <v>17989.215459129031</v>
          </cell>
        </row>
        <row r="2777">
          <cell r="D2777">
            <v>41857</v>
          </cell>
          <cell r="E2777" t="str">
            <v/>
          </cell>
          <cell r="F2777">
            <v>27725.120947999752</v>
          </cell>
          <cell r="G2777">
            <v>159049.09054799989</v>
          </cell>
          <cell r="H2777">
            <v>1.4735596345613733</v>
          </cell>
          <cell r="I2777">
            <v>8.1356912383717788</v>
          </cell>
          <cell r="J2777">
            <v>29859062.610722013</v>
          </cell>
          <cell r="K2777">
            <v>1.4309795230880873</v>
          </cell>
          <cell r="L2777">
            <v>15.971148318319051</v>
          </cell>
          <cell r="M2777">
            <v>38387342.232672006</v>
          </cell>
          <cell r="N2777">
            <v>1.2763865398639629</v>
          </cell>
          <cell r="O2777">
            <v>23.832201732792914</v>
          </cell>
          <cell r="Q2777">
            <v>17989.215459129031</v>
          </cell>
        </row>
        <row r="2778">
          <cell r="D2778">
            <v>41858</v>
          </cell>
          <cell r="E2778" t="str">
            <v/>
          </cell>
          <cell r="F2778">
            <v>9162.9984360017916</v>
          </cell>
          <cell r="G2778">
            <v>168212.08898400169</v>
          </cell>
          <cell r="H2778">
            <v>1.3358169221377156</v>
          </cell>
          <cell r="I2778">
            <v>13.453931622323722</v>
          </cell>
          <cell r="J2778">
            <v>29868225.609158013</v>
          </cell>
          <cell r="K2778">
            <v>1.4301856582257311</v>
          </cell>
          <cell r="L2778">
            <v>16.009458764819271</v>
          </cell>
          <cell r="M2778">
            <v>38361532.918140009</v>
          </cell>
          <cell r="N2778">
            <v>1.2755033844474422</v>
          </cell>
          <cell r="O2778">
            <v>23.893867085092069</v>
          </cell>
          <cell r="Q2778">
            <v>17989.215459129031</v>
          </cell>
        </row>
        <row r="2779">
          <cell r="D2779">
            <v>41859</v>
          </cell>
          <cell r="E2779" t="str">
            <v/>
          </cell>
          <cell r="F2779">
            <v>19634.287139999651</v>
          </cell>
          <cell r="G2779">
            <v>187846.37612400134</v>
          </cell>
          <cell r="H2779">
            <v>1.305270764522658</v>
          </cell>
          <cell r="I2779">
            <v>14.995241836690465</v>
          </cell>
          <cell r="J2779">
            <v>29887859.896298014</v>
          </cell>
          <cell r="K2779">
            <v>1.4298941269170173</v>
          </cell>
          <cell r="L2779">
            <v>16.023547942678896</v>
          </cell>
          <cell r="M2779">
            <v>38351831.302858002</v>
          </cell>
          <cell r="N2779">
            <v>1.2751558267598346</v>
          </cell>
          <cell r="O2779">
            <v>23.918170543473138</v>
          </cell>
          <cell r="Q2779">
            <v>17989.215459129031</v>
          </cell>
        </row>
        <row r="2780">
          <cell r="D2780">
            <v>41860</v>
          </cell>
          <cell r="E2780" t="str">
            <v/>
          </cell>
          <cell r="F2780">
            <v>39444.531709999763</v>
          </cell>
          <cell r="G2780">
            <v>227290.90783400112</v>
          </cell>
          <cell r="H2780">
            <v>1.4038714124174343</v>
          </cell>
          <cell r="I2780">
            <v>10.520536292983573</v>
          </cell>
          <cell r="J2780">
            <v>29927304.428008012</v>
          </cell>
          <cell r="K2780">
            <v>1.4305500431507909</v>
          </cell>
          <cell r="L2780">
            <v>15.991864130196465</v>
          </cell>
          <cell r="M2780">
            <v>38354319.391557999</v>
          </cell>
          <cell r="N2780">
            <v>1.2752135688792001</v>
          </cell>
          <cell r="O2780">
            <v>23.914131450482735</v>
          </cell>
          <cell r="Q2780">
            <v>17989.215459129031</v>
          </cell>
        </row>
        <row r="2781">
          <cell r="D2781">
            <v>41861</v>
          </cell>
          <cell r="E2781" t="str">
            <v/>
          </cell>
          <cell r="F2781">
            <v>28733.47224799966</v>
          </cell>
          <cell r="G2781">
            <v>256024.38008200077</v>
          </cell>
          <cell r="H2781">
            <v>1.4232103710341382</v>
          </cell>
          <cell r="I2781">
            <v>9.8009079991849823</v>
          </cell>
          <cell r="J2781">
            <v>29956037.900256012</v>
          </cell>
          <cell r="K2781">
            <v>1.4306932746468497</v>
          </cell>
          <cell r="L2781">
            <v>15.984952766421291</v>
          </cell>
          <cell r="M2781">
            <v>38355911.334198005</v>
          </cell>
          <cell r="N2781">
            <v>1.2752415140416349</v>
          </cell>
          <cell r="O2781">
            <v>23.912176870547462</v>
          </cell>
          <cell r="Q2781">
            <v>17989.215459129031</v>
          </cell>
        </row>
        <row r="2782">
          <cell r="D2782">
            <v>41862</v>
          </cell>
          <cell r="E2782" t="str">
            <v/>
          </cell>
          <cell r="F2782">
            <v>20139.242465999148</v>
          </cell>
          <cell r="G2782">
            <v>276163.6225479999</v>
          </cell>
          <cell r="H2782">
            <v>1.3956019330047829</v>
          </cell>
          <cell r="I2782">
            <v>10.84283192011053</v>
          </cell>
          <cell r="J2782">
            <v>29976177.142722011</v>
          </cell>
          <cell r="K2782">
            <v>1.430426154204683</v>
          </cell>
          <cell r="L2782">
            <v>15.997844290475893</v>
          </cell>
          <cell r="M2782">
            <v>38334777.902274005</v>
          </cell>
          <cell r="N2782">
            <v>1.2745139090345068</v>
          </cell>
          <cell r="O2782">
            <v>23.96311047629618</v>
          </cell>
          <cell r="Q2782">
            <v>17989.215459129031</v>
          </cell>
        </row>
        <row r="2783">
          <cell r="D2783">
            <v>41863</v>
          </cell>
          <cell r="E2783" t="str">
            <v/>
          </cell>
          <cell r="F2783">
            <v>13787.959100000589</v>
          </cell>
          <cell r="G2783">
            <v>289951.58164800052</v>
          </cell>
          <cell r="H2783">
            <v>1.3431731838943637</v>
          </cell>
          <cell r="I2783">
            <v>13.104584775944495</v>
          </cell>
          <cell r="J2783">
            <v>29989965.101822011</v>
          </cell>
          <cell r="K2783">
            <v>1.4298566765189977</v>
          </cell>
          <cell r="L2783">
            <v>16.025358647835318</v>
          </cell>
          <cell r="M2783">
            <v>38332302.366840005</v>
          </cell>
          <cell r="N2783">
            <v>1.2744066382746073</v>
          </cell>
          <cell r="O2783">
            <v>23.970627081155762</v>
          </cell>
          <cell r="Q2783">
            <v>17989.215459129031</v>
          </cell>
        </row>
        <row r="2784">
          <cell r="D2784">
            <v>41864</v>
          </cell>
          <cell r="E2784" t="str">
            <v/>
          </cell>
          <cell r="F2784">
            <v>30070.621380000226</v>
          </cell>
          <cell r="G2784">
            <v>320022.20302800072</v>
          </cell>
          <cell r="H2784">
            <v>1.3684361386712365</v>
          </cell>
          <cell r="I2784">
            <v>11.966185137831598</v>
          </cell>
          <cell r="J2784">
            <v>30020035.723202012</v>
          </cell>
          <cell r="K2784">
            <v>1.4300638317154277</v>
          </cell>
          <cell r="L2784">
            <v>16.01534508366904</v>
          </cell>
          <cell r="M2784">
            <v>38331173.083238006</v>
          </cell>
          <cell r="N2784">
            <v>1.2743441287124995</v>
          </cell>
          <cell r="O2784">
            <v>23.975008094425565</v>
          </cell>
          <cell r="Q2784">
            <v>17989.215459129031</v>
          </cell>
        </row>
        <row r="2785">
          <cell r="D2785">
            <v>41865</v>
          </cell>
          <cell r="E2785" t="str">
            <v/>
          </cell>
          <cell r="F2785">
            <v>21229.795681999694</v>
          </cell>
          <cell r="G2785">
            <v>341251.99871000042</v>
          </cell>
          <cell r="H2785">
            <v>1.3549864261940521</v>
          </cell>
          <cell r="I2785">
            <v>12.560618573466476</v>
          </cell>
          <cell r="J2785">
            <v>30041265.518884011</v>
          </cell>
          <cell r="K2785">
            <v>1.4298498425341311</v>
          </cell>
          <cell r="L2785">
            <v>16.025689086609983</v>
          </cell>
          <cell r="M2785">
            <v>38323704.730022006</v>
          </cell>
          <cell r="N2785">
            <v>1.2740708793433757</v>
          </cell>
          <cell r="O2785">
            <v>23.994166562814247</v>
          </cell>
          <cell r="Q2785">
            <v>17989.215459129031</v>
          </cell>
        </row>
        <row r="2786">
          <cell r="D2786">
            <v>41866</v>
          </cell>
          <cell r="E2786" t="str">
            <v/>
          </cell>
          <cell r="F2786">
            <v>35480.671490000801</v>
          </cell>
          <cell r="G2786">
            <v>376732.67020000122</v>
          </cell>
          <cell r="H2786">
            <v>1.396142672465537</v>
          </cell>
          <cell r="I2786">
            <v>10.821483578944335</v>
          </cell>
          <cell r="J2786">
            <v>30076746.190374013</v>
          </cell>
          <cell r="K2786">
            <v>1.4303139266386089</v>
          </cell>
          <cell r="L2786">
            <v>16.00326326167384</v>
          </cell>
          <cell r="M2786">
            <v>38328063.425900005</v>
          </cell>
          <cell r="N2786">
            <v>1.2741908230133905</v>
          </cell>
          <cell r="O2786">
            <v>23.985755358992023</v>
          </cell>
          <cell r="Q2786">
            <v>17989.215459129031</v>
          </cell>
        </row>
        <row r="2787">
          <cell r="D2787">
            <v>41867</v>
          </cell>
          <cell r="E2787" t="str">
            <v/>
          </cell>
          <cell r="F2787">
            <v>25540.733746000475</v>
          </cell>
          <cell r="G2787">
            <v>402273.40394600166</v>
          </cell>
          <cell r="H2787">
            <v>1.3976200242721646</v>
          </cell>
          <cell r="I2787">
            <v>10.763354091656939</v>
          </cell>
          <cell r="J2787">
            <v>30102286.924120013</v>
          </cell>
          <cell r="K2787">
            <v>1.4303049229756324</v>
          </cell>
          <cell r="L2787">
            <v>16.00369807903963</v>
          </cell>
          <cell r="M2787">
            <v>38338481.707976006</v>
          </cell>
          <cell r="N2787">
            <v>1.274512204926751</v>
          </cell>
          <cell r="O2787">
            <v>23.963229870391679</v>
          </cell>
          <cell r="Q2787">
            <v>17989.215459129031</v>
          </cell>
        </row>
        <row r="2788">
          <cell r="D2788">
            <v>41868</v>
          </cell>
          <cell r="E2788" t="str">
            <v/>
          </cell>
          <cell r="F2788">
            <v>33070.9065339995</v>
          </cell>
          <cell r="G2788">
            <v>435344.31048000115</v>
          </cell>
          <cell r="H2788">
            <v>1.4235467305367773</v>
          </cell>
          <cell r="I2788">
            <v>9.7888033787562172</v>
          </cell>
          <cell r="J2788">
            <v>30135357.830654014</v>
          </cell>
          <cell r="K2788">
            <v>1.4306534239749646</v>
          </cell>
          <cell r="L2788">
            <v>15.98687541920909</v>
          </cell>
          <cell r="M2788">
            <v>38343705.061934009</v>
          </cell>
          <cell r="N2788">
            <v>1.2746608791059222</v>
          </cell>
          <cell r="O2788">
            <v>23.952815203742428</v>
          </cell>
          <cell r="Q2788">
            <v>17989.215459129031</v>
          </cell>
        </row>
        <row r="2789">
          <cell r="D2789">
            <v>41869</v>
          </cell>
          <cell r="E2789" t="str">
            <v/>
          </cell>
          <cell r="F2789">
            <v>19990.072053999502</v>
          </cell>
          <cell r="G2789">
            <v>455334.38253400067</v>
          </cell>
          <cell r="H2789">
            <v>1.4061955421399475</v>
          </cell>
          <cell r="I2789">
            <v>10.431552014932544</v>
          </cell>
          <cell r="J2789">
            <v>30155347.902708013</v>
          </cell>
          <cell r="K2789">
            <v>1.4303808573561549</v>
          </cell>
          <cell r="L2789">
            <v>16.000031278688166</v>
          </cell>
          <cell r="M2789">
            <v>38320191.504238009</v>
          </cell>
          <cell r="N2789">
            <v>1.2738542642009203</v>
          </cell>
          <cell r="O2789">
            <v>24.009363060115497</v>
          </cell>
          <cell r="Q2789">
            <v>17989.215459129031</v>
          </cell>
        </row>
        <row r="2790">
          <cell r="D2790">
            <v>41870</v>
          </cell>
          <cell r="E2790" t="str">
            <v/>
          </cell>
          <cell r="F2790">
            <v>18971.693127999664</v>
          </cell>
          <cell r="G2790">
            <v>474306.07566200034</v>
          </cell>
          <cell r="H2790">
            <v>1.3876912933272365</v>
          </cell>
          <cell r="I2790">
            <v>11.159582743356278</v>
          </cell>
          <cell r="J2790">
            <v>30174319.595836014</v>
          </cell>
          <cell r="K2790">
            <v>1.4300604911657007</v>
          </cell>
          <cell r="L2790">
            <v>16.01550651675252</v>
          </cell>
          <cell r="M2790">
            <v>38314919.309344009</v>
          </cell>
          <cell r="N2790">
            <v>1.2736540552825477</v>
          </cell>
          <cell r="O2790">
            <v>24.023415552914649</v>
          </cell>
          <cell r="Q2790">
            <v>17989.215459129031</v>
          </cell>
        </row>
        <row r="2791">
          <cell r="D2791">
            <v>41871</v>
          </cell>
          <cell r="E2791" t="str">
            <v/>
          </cell>
          <cell r="F2791">
            <v>14409.895048000253</v>
          </cell>
          <cell r="G2791">
            <v>488715.97071000061</v>
          </cell>
          <cell r="H2791">
            <v>1.3583582113971262</v>
          </cell>
          <cell r="I2791">
            <v>12.409139383753921</v>
          </cell>
          <cell r="J2791">
            <v>30188729.490884013</v>
          </cell>
          <cell r="K2791">
            <v>1.4295246562936934</v>
          </cell>
          <cell r="L2791">
            <v>16.041419558635383</v>
          </cell>
          <cell r="M2791">
            <v>38295921.400928006</v>
          </cell>
          <cell r="N2791">
            <v>1.2729975967342817</v>
          </cell>
          <cell r="O2791">
            <v>24.069538761301246</v>
          </cell>
          <cell r="Q2791">
            <v>17989.215459129031</v>
          </cell>
        </row>
        <row r="2792">
          <cell r="D2792">
            <v>41872</v>
          </cell>
          <cell r="E2792" t="str">
            <v/>
          </cell>
          <cell r="F2792">
            <v>26755.432890000211</v>
          </cell>
          <cell r="G2792">
            <v>515471.40360000083</v>
          </cell>
          <cell r="H2792">
            <v>1.3644984891116647</v>
          </cell>
          <cell r="I2792">
            <v>12.137521947409846</v>
          </cell>
          <cell r="J2792">
            <v>30215484.923774015</v>
          </cell>
          <cell r="K2792">
            <v>1.4295738333100552</v>
          </cell>
          <cell r="L2792">
            <v>16.039039805844212</v>
          </cell>
          <cell r="M2792">
            <v>38308014.595392004</v>
          </cell>
          <cell r="N2792">
            <v>1.2733746453426305</v>
          </cell>
          <cell r="O2792">
            <v>24.043038282918406</v>
          </cell>
          <cell r="Q2792">
            <v>17989.215459129031</v>
          </cell>
        </row>
        <row r="2793">
          <cell r="D2793">
            <v>41873</v>
          </cell>
          <cell r="E2793" t="str">
            <v/>
          </cell>
          <cell r="F2793">
            <v>24223.293201999964</v>
          </cell>
          <cell r="G2793">
            <v>539694.69680200075</v>
          </cell>
          <cell r="H2793">
            <v>1.3636824342394867</v>
          </cell>
          <cell r="I2793">
            <v>12.173307506357233</v>
          </cell>
          <cell r="J2793">
            <v>30239708.216976017</v>
          </cell>
          <cell r="K2793">
            <v>1.4295032263964684</v>
          </cell>
          <cell r="L2793">
            <v>16.042456682687234</v>
          </cell>
          <cell r="M2793">
            <v>38313808.927389994</v>
          </cell>
          <cell r="N2793">
            <v>1.273542306423016</v>
          </cell>
          <cell r="O2793">
            <v>24.031262019333411</v>
          </cell>
          <cell r="Q2793">
            <v>17989.215459129031</v>
          </cell>
        </row>
        <row r="2794">
          <cell r="D2794">
            <v>41874</v>
          </cell>
          <cell r="E2794" t="str">
            <v/>
          </cell>
          <cell r="F2794">
            <v>22244.542121999446</v>
          </cell>
          <cell r="G2794">
            <v>561939.23892400018</v>
          </cell>
          <cell r="H2794">
            <v>1.3581548833128234</v>
          </cell>
          <cell r="I2794">
            <v>12.41822700965287</v>
          </cell>
          <cell r="J2794">
            <v>30261952.759098016</v>
          </cell>
          <cell r="K2794">
            <v>1.4293392786573196</v>
          </cell>
          <cell r="L2794">
            <v>16.050393082868887</v>
          </cell>
          <cell r="M2794">
            <v>38307470.076269992</v>
          </cell>
          <cell r="N2794">
            <v>1.2733066645839222</v>
          </cell>
          <cell r="O2794">
            <v>24.047814487100251</v>
          </cell>
          <cell r="Q2794">
            <v>17989.215459129031</v>
          </cell>
        </row>
        <row r="2795">
          <cell r="D2795">
            <v>41875</v>
          </cell>
          <cell r="E2795" t="str">
            <v/>
          </cell>
          <cell r="F2795">
            <v>35467.536468000944</v>
          </cell>
          <cell r="G2795">
            <v>597406.77539200115</v>
          </cell>
          <cell r="H2795">
            <v>1.3837150948144739</v>
          </cell>
          <cell r="I2795">
            <v>11.321967851194836</v>
          </cell>
          <cell r="J2795">
            <v>30297420.295566015</v>
          </cell>
          <cell r="K2795">
            <v>1.4297996304801854</v>
          </cell>
          <cell r="L2795">
            <v>16.028117139090668</v>
          </cell>
          <cell r="M2795">
            <v>38305124.550435998</v>
          </cell>
          <cell r="N2795">
            <v>1.2732037640012841</v>
          </cell>
          <cell r="O2795">
            <v>24.055045562589761</v>
          </cell>
          <cell r="Q2795">
            <v>17989.215459129031</v>
          </cell>
        </row>
        <row r="2796">
          <cell r="D2796">
            <v>41876</v>
          </cell>
          <cell r="E2796" t="str">
            <v/>
          </cell>
          <cell r="F2796">
            <v>28499.106327998852</v>
          </cell>
          <cell r="G2796">
            <v>625905.88171999995</v>
          </cell>
          <cell r="H2796">
            <v>1.3917358055820501</v>
          </cell>
          <cell r="I2796">
            <v>10.996593513769115</v>
          </cell>
          <cell r="J2796">
            <v>30325919.401894014</v>
          </cell>
          <cell r="K2796">
            <v>1.4299306252570669</v>
          </cell>
          <cell r="L2796">
            <v>16.021783443281045</v>
          </cell>
          <cell r="M2796">
            <v>38304748.431095995</v>
          </cell>
          <cell r="N2796">
            <v>1.2731663262275541</v>
          </cell>
          <cell r="O2796">
            <v>24.057676845171994</v>
          </cell>
          <cell r="Q2796">
            <v>17989.215459129031</v>
          </cell>
        </row>
        <row r="2797">
          <cell r="D2797">
            <v>41877</v>
          </cell>
          <cell r="E2797" t="str">
            <v/>
          </cell>
          <cell r="F2797">
            <v>25439.709662000281</v>
          </cell>
          <cell r="G2797">
            <v>651345.59138200025</v>
          </cell>
          <cell r="H2797">
            <v>1.3925984471979436</v>
          </cell>
          <cell r="I2797">
            <v>10.962113011493102</v>
          </cell>
          <cell r="J2797">
            <v>30351359.111556016</v>
          </cell>
          <cell r="K2797">
            <v>1.4299172632928661</v>
          </cell>
          <cell r="L2797">
            <v>16.02242940277101</v>
          </cell>
          <cell r="M2797">
            <v>38318987.332061991</v>
          </cell>
          <cell r="N2797">
            <v>1.2736146518178162</v>
          </cell>
          <cell r="O2797">
            <v>24.026182036392719</v>
          </cell>
          <cell r="Q2797">
            <v>17989.215459129031</v>
          </cell>
        </row>
        <row r="2798">
          <cell r="D2798">
            <v>41878</v>
          </cell>
          <cell r="E2798" t="str">
            <v/>
          </cell>
          <cell r="F2798">
            <v>11976.828474000262</v>
          </cell>
          <cell r="G2798">
            <v>663322.41985600046</v>
          </cell>
          <cell r="H2798">
            <v>1.3656791808136584</v>
          </cell>
          <cell r="I2798">
            <v>12.085915110225498</v>
          </cell>
          <cell r="J2798">
            <v>30363335.940030016</v>
          </cell>
          <cell r="K2798">
            <v>1.4292701960019054</v>
          </cell>
          <cell r="L2798">
            <v>16.053738284326037</v>
          </cell>
          <cell r="M2798">
            <v>38314464.55832199</v>
          </cell>
          <cell r="N2798">
            <v>1.2734393871101719</v>
          </cell>
          <cell r="O2798">
            <v>24.038490361729458</v>
          </cell>
          <cell r="Q2798">
            <v>17989.215459129031</v>
          </cell>
        </row>
        <row r="2799">
          <cell r="D2799">
            <v>41879</v>
          </cell>
          <cell r="E2799" t="str">
            <v/>
          </cell>
          <cell r="F2799">
            <v>22386.376250000172</v>
          </cell>
          <cell r="G2799">
            <v>685708.79610600066</v>
          </cell>
          <cell r="H2799">
            <v>1.3613489658049991</v>
          </cell>
          <cell r="I2799">
            <v>12.276162508263667</v>
          </cell>
          <cell r="J2799">
            <v>30385722.316280015</v>
          </cell>
          <cell r="K2799">
            <v>1.4291138097867584</v>
          </cell>
          <cell r="L2799">
            <v>16.061313281222155</v>
          </cell>
          <cell r="M2799">
            <v>38316825.173127994</v>
          </cell>
          <cell r="N2799">
            <v>1.2734929046535381</v>
          </cell>
          <cell r="O2799">
            <v>24.034731438050237</v>
          </cell>
          <cell r="Q2799">
            <v>17989.215459129031</v>
          </cell>
        </row>
        <row r="2800">
          <cell r="D2800">
            <v>41880</v>
          </cell>
          <cell r="E2800" t="str">
            <v/>
          </cell>
          <cell r="F2800">
            <v>24379.09254800039</v>
          </cell>
          <cell r="G2800">
            <v>710087.88865400106</v>
          </cell>
          <cell r="H2800">
            <v>1.3611371390576803</v>
          </cell>
          <cell r="I2800">
            <v>12.285538286102749</v>
          </cell>
          <cell r="J2800">
            <v>30410101.408828016</v>
          </cell>
          <cell r="K2800">
            <v>1.4290513310019313</v>
          </cell>
          <cell r="L2800">
            <v>16.064340497543974</v>
          </cell>
          <cell r="M2800">
            <v>38318985.258315988</v>
          </cell>
          <cell r="N2800">
            <v>1.2735397554555412</v>
          </cell>
          <cell r="O2800">
            <v>24.031441160314493</v>
          </cell>
          <cell r="Q2800">
            <v>17989.215459129031</v>
          </cell>
        </row>
        <row r="2801">
          <cell r="D2801">
            <v>41881</v>
          </cell>
          <cell r="E2801" t="str">
            <v/>
          </cell>
          <cell r="F2801">
            <v>20025.919443999534</v>
          </cell>
          <cell r="G2801">
            <v>730113.80809800059</v>
          </cell>
          <cell r="H2801">
            <v>1.352873169588372</v>
          </cell>
          <cell r="I2801">
            <v>12.656406991352709</v>
          </cell>
          <cell r="J2801">
            <v>30430127.328272015</v>
          </cell>
          <cell r="K2801">
            <v>1.428784563397766</v>
          </cell>
          <cell r="L2801">
            <v>16.077271578990391</v>
          </cell>
          <cell r="M2801">
            <v>38324086.55065199</v>
          </cell>
          <cell r="N2801">
            <v>1.2736843541633285</v>
          </cell>
          <cell r="O2801">
            <v>24.021288470737012</v>
          </cell>
          <cell r="Q2801">
            <v>17989.215459129031</v>
          </cell>
        </row>
        <row r="2802">
          <cell r="D2802">
            <v>41882</v>
          </cell>
          <cell r="E2802" t="str">
            <v>*</v>
          </cell>
          <cell r="F2802">
            <v>35246.66102999993</v>
          </cell>
          <cell r="G2802">
            <v>765360.46912800055</v>
          </cell>
          <cell r="H2802">
            <v>1.3724360268694666</v>
          </cell>
          <cell r="I2802">
            <v>11.794390324734593</v>
          </cell>
          <cell r="J2802">
            <v>30465373.989302013</v>
          </cell>
          <cell r="K2802">
            <v>1.4292323018141007</v>
          </cell>
          <cell r="L2802">
            <v>16.055573503285991</v>
          </cell>
          <cell r="M2802">
            <v>38323434.212025993</v>
          </cell>
          <cell r="N2802">
            <v>1.2736377315289009</v>
          </cell>
          <cell r="O2802">
            <v>24.024561598218654</v>
          </cell>
          <cell r="Q2802">
            <v>17989.215459129031</v>
          </cell>
        </row>
        <row r="2803">
          <cell r="D2803">
            <v>41883</v>
          </cell>
          <cell r="E2803" t="str">
            <v/>
          </cell>
          <cell r="F2803">
            <v>20495.792512000196</v>
          </cell>
          <cell r="G2803">
            <v>20495.792512000196</v>
          </cell>
          <cell r="H2803">
            <v>0.86770407728336585</v>
          </cell>
          <cell r="I2803">
            <v>60.305720858414702</v>
          </cell>
          <cell r="J2803">
            <v>30485869.781814013</v>
          </cell>
          <cell r="K2803">
            <v>1.428610746204297</v>
          </cell>
          <cell r="L2803">
            <v>15.415465412677353</v>
          </cell>
          <cell r="M2803">
            <v>38311177.811863989</v>
          </cell>
          <cell r="N2803">
            <v>1.2732448135855419</v>
          </cell>
          <cell r="O2803">
            <v>23.945708924766674</v>
          </cell>
          <cell r="Q2803">
            <v>23620.717072310003</v>
          </cell>
        </row>
        <row r="2804">
          <cell r="D2804">
            <v>41884</v>
          </cell>
          <cell r="E2804" t="str">
            <v/>
          </cell>
          <cell r="F2804">
            <v>15033.633007999633</v>
          </cell>
          <cell r="G2804">
            <v>35529.42551999983</v>
          </cell>
          <cell r="H2804">
            <v>0.75208185702478358</v>
          </cell>
          <cell r="I2804">
            <v>75.005382083080164</v>
          </cell>
          <cell r="J2804">
            <v>30500903.414822012</v>
          </cell>
          <cell r="K2804">
            <v>1.4277348836081034</v>
          </cell>
          <cell r="L2804">
            <v>15.457923198838087</v>
          </cell>
          <cell r="M2804">
            <v>38316436.609725989</v>
          </cell>
          <cell r="N2804">
            <v>1.2734339985160217</v>
          </cell>
          <cell r="O2804">
            <v>23.932472135940696</v>
          </cell>
          <cell r="Q2804">
            <v>23620.717072310003</v>
          </cell>
        </row>
        <row r="2805">
          <cell r="D2805">
            <v>41885</v>
          </cell>
          <cell r="E2805" t="str">
            <v/>
          </cell>
          <cell r="F2805">
            <v>18532.272443999802</v>
          </cell>
          <cell r="G2805">
            <v>54061.697963999628</v>
          </cell>
          <cell r="H2805">
            <v>0.76291358695138645</v>
          </cell>
          <cell r="I2805">
            <v>73.673857009867362</v>
          </cell>
          <cell r="J2805">
            <v>30519435.687266011</v>
          </cell>
          <cell r="K2805">
            <v>1.4270245447261107</v>
          </cell>
          <cell r="L2805">
            <v>15.492433040034514</v>
          </cell>
          <cell r="M2805">
            <v>38316920.811681993</v>
          </cell>
          <cell r="N2805">
            <v>1.2734645038295513</v>
          </cell>
          <cell r="O2805">
            <v>23.930338315022894</v>
          </cell>
          <cell r="Q2805">
            <v>23620.717072310003</v>
          </cell>
        </row>
        <row r="2806">
          <cell r="D2806">
            <v>41886</v>
          </cell>
          <cell r="E2806" t="str">
            <v/>
          </cell>
          <cell r="F2806">
            <v>23146.771368000042</v>
          </cell>
          <cell r="G2806">
            <v>77208.469331999673</v>
          </cell>
          <cell r="H2806">
            <v>0.81716898237722535</v>
          </cell>
          <cell r="I2806">
            <v>66.811941849848708</v>
          </cell>
          <cell r="J2806">
            <v>30542582.458634011</v>
          </cell>
          <cell r="K2806">
            <v>1.4265312994011479</v>
          </cell>
          <cell r="L2806">
            <v>15.516436030010494</v>
          </cell>
          <cell r="M2806">
            <v>38325183.192979991</v>
          </cell>
          <cell r="N2806">
            <v>1.2737535208829411</v>
          </cell>
          <cell r="O2806">
            <v>23.910129508742749</v>
          </cell>
          <cell r="Q2806">
            <v>23620.717072310003</v>
          </cell>
        </row>
        <row r="2807">
          <cell r="D2807">
            <v>41887</v>
          </cell>
          <cell r="E2807" t="str">
            <v/>
          </cell>
          <cell r="F2807">
            <v>18699.519942001087</v>
          </cell>
          <cell r="G2807">
            <v>95907.989274000764</v>
          </cell>
          <cell r="H2807">
            <v>0.81206670382104018</v>
          </cell>
          <cell r="I2807">
            <v>67.466517541927189</v>
          </cell>
          <cell r="J2807">
            <v>30561281.978576012</v>
          </cell>
          <cell r="K2807">
            <v>1.4258316554151365</v>
          </cell>
          <cell r="L2807">
            <v>15.550539433758527</v>
          </cell>
          <cell r="M2807">
            <v>38317463.169825993</v>
          </cell>
          <cell r="N2807">
            <v>1.2735113565583593</v>
          </cell>
          <cell r="O2807">
            <v>23.927061308152375</v>
          </cell>
          <cell r="Q2807">
            <v>23620.717072310003</v>
          </cell>
        </row>
        <row r="2808">
          <cell r="D2808">
            <v>41888</v>
          </cell>
          <cell r="E2808" t="str">
            <v/>
          </cell>
          <cell r="F2808">
            <v>21942.114318000113</v>
          </cell>
          <cell r="G2808">
            <v>117850.10359200087</v>
          </cell>
          <cell r="H2808">
            <v>0.83154477791131998</v>
          </cell>
          <cell r="I2808">
            <v>64.962714816858721</v>
          </cell>
          <cell r="J2808">
            <v>30583224.09289401</v>
          </cell>
          <cell r="K2808">
            <v>1.4252846679576607</v>
          </cell>
          <cell r="L2808">
            <v>15.577247853393361</v>
          </cell>
          <cell r="M2808">
            <v>38314663.661687985</v>
          </cell>
          <cell r="N2808">
            <v>1.2734327258320091</v>
          </cell>
          <cell r="O2808">
            <v>23.932561162481814</v>
          </cell>
          <cell r="Q2808">
            <v>23620.717072310003</v>
          </cell>
        </row>
        <row r="2809">
          <cell r="D2809">
            <v>41889</v>
          </cell>
          <cell r="E2809" t="str">
            <v/>
          </cell>
          <cell r="F2809">
            <v>35325.608118000033</v>
          </cell>
          <cell r="G2809">
            <v>153175.71171000091</v>
          </cell>
          <cell r="H2809">
            <v>0.92640051794414635</v>
          </cell>
          <cell r="I2809">
            <v>52.872003778676159</v>
          </cell>
          <cell r="J2809">
            <v>30618549.701012012</v>
          </cell>
          <cell r="K2809">
            <v>1.4253619149777512</v>
          </cell>
          <cell r="L2809">
            <v>15.573473564661565</v>
          </cell>
          <cell r="M2809">
            <v>38321085.231793985</v>
          </cell>
          <cell r="N2809">
            <v>1.2736605701308747</v>
          </cell>
          <cell r="O2809">
            <v>23.91662734338157</v>
          </cell>
          <cell r="Q2809">
            <v>23620.717072310003</v>
          </cell>
        </row>
        <row r="2810">
          <cell r="D2810">
            <v>41890</v>
          </cell>
          <cell r="E2810" t="str">
            <v/>
          </cell>
          <cell r="F2810">
            <v>36096.639403998764</v>
          </cell>
          <cell r="G2810">
            <v>189272.35111399967</v>
          </cell>
          <cell r="H2810">
            <v>1.0016225932863352</v>
          </cell>
          <cell r="I2810">
            <v>43.895216027557119</v>
          </cell>
          <cell r="J2810">
            <v>30654646.34041601</v>
          </cell>
          <cell r="K2810">
            <v>1.4254748461079518</v>
          </cell>
          <cell r="L2810">
            <v>15.567957203935157</v>
          </cell>
          <cell r="M2810">
            <v>38317022.790315978</v>
          </cell>
          <cell r="N2810">
            <v>1.2735399632943598</v>
          </cell>
          <cell r="O2810">
            <v>23.92506065530695</v>
          </cell>
          <cell r="Q2810">
            <v>23620.717072310003</v>
          </cell>
        </row>
        <row r="2811">
          <cell r="D2811">
            <v>41891</v>
          </cell>
          <cell r="E2811" t="str">
            <v/>
          </cell>
          <cell r="F2811">
            <v>22148.790281999605</v>
          </cell>
          <cell r="G2811">
            <v>211421.14139599926</v>
          </cell>
          <cell r="H2811">
            <v>0.99451840775939082</v>
          </cell>
          <cell r="I2811">
            <v>44.70767952695531</v>
          </cell>
          <cell r="J2811">
            <v>30676795.13069801</v>
          </cell>
          <cell r="K2811">
            <v>1.4249396506895746</v>
          </cell>
          <cell r="L2811">
            <v>15.594115256076091</v>
          </cell>
          <cell r="M2811">
            <v>38304991.763151981</v>
          </cell>
          <cell r="N2811">
            <v>1.2731544994552413</v>
          </cell>
          <cell r="O2811">
            <v>23.952030078260645</v>
          </cell>
          <cell r="Q2811">
            <v>23620.717072310003</v>
          </cell>
        </row>
        <row r="2812">
          <cell r="D2812">
            <v>41892</v>
          </cell>
          <cell r="E2812" t="str">
            <v/>
          </cell>
          <cell r="F2812">
            <v>35762.968204000033</v>
          </cell>
          <cell r="G2812">
            <v>247184.1095999993</v>
          </cell>
          <cell r="H2812">
            <v>1.0464716580927478</v>
          </cell>
          <cell r="I2812">
            <v>38.964329135048693</v>
          </cell>
          <cell r="J2812">
            <v>30712558.098902009</v>
          </cell>
          <cell r="K2812">
            <v>1.425037315004879</v>
          </cell>
          <cell r="L2812">
            <v>15.589338951222832</v>
          </cell>
          <cell r="M2812">
            <v>38313163.631461978</v>
          </cell>
          <cell r="N2812">
            <v>1.2734405241865967</v>
          </cell>
          <cell r="O2812">
            <v>23.932015657758889</v>
          </cell>
          <cell r="Q2812">
            <v>23620.717072310003</v>
          </cell>
        </row>
        <row r="2813">
          <cell r="D2813">
            <v>41893</v>
          </cell>
          <cell r="E2813" t="str">
            <v/>
          </cell>
          <cell r="F2813">
            <v>30413.224084001045</v>
          </cell>
          <cell r="G2813">
            <v>277597.33368400036</v>
          </cell>
          <cell r="H2813">
            <v>1.0683892943107864</v>
          </cell>
          <cell r="I2813">
            <v>36.686502090681763</v>
          </cell>
          <cell r="J2813">
            <v>30742971.32298601</v>
          </cell>
          <cell r="K2813">
            <v>1.4248868135226018</v>
          </cell>
          <cell r="L2813">
            <v>15.596699813322601</v>
          </cell>
          <cell r="M2813">
            <v>38305049.581031986</v>
          </cell>
          <cell r="N2813">
            <v>1.2731852431734281</v>
          </cell>
          <cell r="O2813">
            <v>23.94987814982975</v>
          </cell>
          <cell r="Q2813">
            <v>23620.717072310003</v>
          </cell>
        </row>
        <row r="2814">
          <cell r="D2814">
            <v>41894</v>
          </cell>
          <cell r="E2814" t="str">
            <v/>
          </cell>
          <cell r="F2814">
            <v>27288.287856000297</v>
          </cell>
          <cell r="G2814">
            <v>304885.62154000066</v>
          </cell>
          <cell r="H2814">
            <v>1.0756292897694268</v>
          </cell>
          <cell r="I2814">
            <v>35.953907930041098</v>
          </cell>
          <cell r="J2814">
            <v>30770259.610842012</v>
          </cell>
          <cell r="K2814">
            <v>1.4245919638814377</v>
          </cell>
          <cell r="L2814">
            <v>15.611129480217901</v>
          </cell>
          <cell r="M2814">
            <v>38309128.208109982</v>
          </cell>
          <cell r="N2814">
            <v>1.2733352218216043</v>
          </cell>
          <cell r="O2814">
            <v>23.939382546187204</v>
          </cell>
          <cell r="Q2814">
            <v>23620.717072310003</v>
          </cell>
        </row>
        <row r="2815">
          <cell r="D2815">
            <v>41895</v>
          </cell>
          <cell r="E2815" t="str">
            <v/>
          </cell>
          <cell r="F2815">
            <v>27820.410329999697</v>
          </cell>
          <cell r="G2815">
            <v>332706.03187000036</v>
          </cell>
          <cell r="H2815">
            <v>1.0834883464359135</v>
          </cell>
          <cell r="I2815">
            <v>35.169981475975895</v>
          </cell>
          <cell r="J2815">
            <v>30798080.021172013</v>
          </cell>
          <cell r="K2815">
            <v>1.4243223675514707</v>
          </cell>
          <cell r="L2815">
            <v>15.624333586484651</v>
          </cell>
          <cell r="M2815">
            <v>38306651.78611397</v>
          </cell>
          <cell r="N2815">
            <v>1.2732673218683794</v>
          </cell>
          <cell r="O2815">
            <v>23.944133764831232</v>
          </cell>
          <cell r="Q2815">
            <v>23620.717072310003</v>
          </cell>
        </row>
        <row r="2816">
          <cell r="D2816">
            <v>41896</v>
          </cell>
          <cell r="E2816" t="str">
            <v/>
          </cell>
          <cell r="F2816">
            <v>37647.240888000597</v>
          </cell>
          <cell r="G2816">
            <v>370353.27275800094</v>
          </cell>
          <cell r="H2816">
            <v>1.119940817885297</v>
          </cell>
          <cell r="I2816">
            <v>31.689833170060844</v>
          </cell>
          <cell r="J2816">
            <v>30835727.262060013</v>
          </cell>
          <cell r="K2816">
            <v>1.4245073262477852</v>
          </cell>
          <cell r="L2816">
            <v>15.615273743671853</v>
          </cell>
          <cell r="M2816">
            <v>38313112.76244197</v>
          </cell>
          <cell r="N2816">
            <v>1.2734964921790872</v>
          </cell>
          <cell r="O2816">
            <v>23.928100923525598</v>
          </cell>
          <cell r="Q2816">
            <v>23620.717072310003</v>
          </cell>
        </row>
        <row r="2817">
          <cell r="D2817">
            <v>41897</v>
          </cell>
          <cell r="E2817" t="str">
            <v/>
          </cell>
          <cell r="F2817">
            <v>18050.199487998711</v>
          </cell>
          <cell r="G2817">
            <v>388403.47224599967</v>
          </cell>
          <cell r="H2817">
            <v>1.0962226395215739</v>
          </cell>
          <cell r="I2817">
            <v>33.924952583818843</v>
          </cell>
          <cell r="J2817">
            <v>30853777.461548012</v>
          </cell>
          <cell r="K2817">
            <v>1.4237875508556326</v>
          </cell>
          <cell r="L2817">
            <v>15.650556653011016</v>
          </cell>
          <cell r="M2817">
            <v>38295798.745353974</v>
          </cell>
          <cell r="N2817">
            <v>1.272935397421662</v>
          </cell>
          <cell r="O2817">
            <v>23.967370843141055</v>
          </cell>
          <cell r="Q2817">
            <v>23620.717072310003</v>
          </cell>
        </row>
        <row r="2818">
          <cell r="D2818">
            <v>41898</v>
          </cell>
          <cell r="E2818" t="str">
            <v/>
          </cell>
          <cell r="F2818">
            <v>40303.579634001435</v>
          </cell>
          <cell r="G2818">
            <v>428707.05188000109</v>
          </cell>
          <cell r="H2818">
            <v>1.1343512841068764</v>
          </cell>
          <cell r="I2818">
            <v>30.385391437462605</v>
          </cell>
          <cell r="J2818">
            <v>30894081.041182011</v>
          </cell>
          <cell r="K2818">
            <v>1.424095135824256</v>
          </cell>
          <cell r="L2818">
            <v>15.635470442946398</v>
          </cell>
          <cell r="M2818">
            <v>38321921.725533977</v>
          </cell>
          <cell r="N2818">
            <v>1.2738181328654863</v>
          </cell>
          <cell r="O2818">
            <v>23.905613577887696</v>
          </cell>
          <cell r="Q2818">
            <v>23620.717072310003</v>
          </cell>
        </row>
        <row r="2819">
          <cell r="D2819">
            <v>41899</v>
          </cell>
          <cell r="E2819" t="str">
            <v/>
          </cell>
          <cell r="F2819">
            <v>31556.244699999344</v>
          </cell>
          <cell r="G2819">
            <v>460263.29658000043</v>
          </cell>
          <cell r="H2819">
            <v>1.1462103999911164</v>
          </cell>
          <cell r="I2819">
            <v>29.342290993180942</v>
          </cell>
          <cell r="J2819">
            <v>30925637.285882011</v>
          </cell>
          <cell r="K2819">
            <v>1.4239992726681709</v>
          </cell>
          <cell r="L2819">
            <v>15.64017089401737</v>
          </cell>
          <cell r="M2819">
            <v>38334592.674283974</v>
          </cell>
          <cell r="N2819">
            <v>1.2742537386013433</v>
          </cell>
          <cell r="O2819">
            <v>23.875185892161621</v>
          </cell>
          <cell r="Q2819">
            <v>23620.717072310003</v>
          </cell>
        </row>
        <row r="2820">
          <cell r="D2820">
            <v>41900</v>
          </cell>
          <cell r="E2820" t="str">
            <v/>
          </cell>
          <cell r="F2820">
            <v>49298.040327999552</v>
          </cell>
          <cell r="G2820">
            <v>509561.336908</v>
          </cell>
          <cell r="H2820">
            <v>1.1984802609884131</v>
          </cell>
          <cell r="I2820">
            <v>25.069024206628587</v>
          </cell>
          <cell r="J2820">
            <v>30974935.326210011</v>
          </cell>
          <cell r="K2820">
            <v>1.4247196674654128</v>
          </cell>
          <cell r="L2820">
            <v>15.604878339517182</v>
          </cell>
          <cell r="M2820">
            <v>38372518.595525973</v>
          </cell>
          <cell r="N2820">
            <v>1.2755288468132595</v>
          </cell>
          <cell r="O2820">
            <v>23.786299273465993</v>
          </cell>
          <cell r="Q2820">
            <v>23620.717072310003</v>
          </cell>
        </row>
        <row r="2821">
          <cell r="D2821">
            <v>41901</v>
          </cell>
          <cell r="E2821" t="str">
            <v/>
          </cell>
          <cell r="F2821">
            <v>47218.01890999946</v>
          </cell>
          <cell r="G2821">
            <v>556779.35581799946</v>
          </cell>
          <cell r="H2821">
            <v>1.2406133366862326</v>
          </cell>
          <cell r="I2821">
            <v>21.999840444708596</v>
          </cell>
          <cell r="J2821">
            <v>31022153.345120009</v>
          </cell>
          <cell r="K2821">
            <v>1.4253429300053144</v>
          </cell>
          <cell r="L2821">
            <v>15.57440109539553</v>
          </cell>
          <cell r="M2821">
            <v>38403928.687255971</v>
          </cell>
          <cell r="N2821">
            <v>1.276587390798434</v>
          </cell>
          <cell r="O2821">
            <v>23.712714511183709</v>
          </cell>
          <cell r="Q2821">
            <v>23620.717072310003</v>
          </cell>
        </row>
        <row r="2822">
          <cell r="D2822">
            <v>41902</v>
          </cell>
          <cell r="E2822" t="str">
            <v/>
          </cell>
          <cell r="F2822">
            <v>48319.799760000315</v>
          </cell>
          <cell r="G2822">
            <v>605099.15557799977</v>
          </cell>
          <cell r="H2822">
            <v>1.280865338942955</v>
          </cell>
          <cell r="I2822">
            <v>19.365671744134261</v>
          </cell>
          <cell r="J2822">
            <v>31070473.144880008</v>
          </cell>
          <cell r="K2822">
            <v>1.4260154086973593</v>
          </cell>
          <cell r="L2822">
            <v>15.541576169733752</v>
          </cell>
          <cell r="M2822">
            <v>38432526.70083797</v>
          </cell>
          <cell r="N2822">
            <v>1.2775524812261763</v>
          </cell>
          <cell r="O2822">
            <v>23.645788350977305</v>
          </cell>
          <cell r="Q2822">
            <v>23620.717072310003</v>
          </cell>
        </row>
        <row r="2823">
          <cell r="D2823">
            <v>41903</v>
          </cell>
          <cell r="E2823" t="str">
            <v/>
          </cell>
          <cell r="F2823">
            <v>39131.165320000073</v>
          </cell>
          <cell r="G2823">
            <v>644230.3208979998</v>
          </cell>
          <cell r="H2823">
            <v>1.2987596538480553</v>
          </cell>
          <cell r="I2823">
            <v>18.283729960730334</v>
          </cell>
          <cell r="J2823">
            <v>31109604.310200009</v>
          </cell>
          <cell r="K2823">
            <v>1.4262651645577105</v>
          </cell>
          <cell r="L2823">
            <v>15.529400696360952</v>
          </cell>
          <cell r="M2823">
            <v>38439649.044571973</v>
          </cell>
          <cell r="N2823">
            <v>1.2778037032596534</v>
          </cell>
          <cell r="O2823">
            <v>23.628392200485461</v>
          </cell>
          <cell r="Q2823">
            <v>23620.717072310003</v>
          </cell>
        </row>
        <row r="2824">
          <cell r="D2824">
            <v>41904</v>
          </cell>
          <cell r="E2824" t="str">
            <v/>
          </cell>
          <cell r="F2824">
            <v>36670.81061999972</v>
          </cell>
          <cell r="G2824">
            <v>680901.13151799957</v>
          </cell>
          <cell r="H2824">
            <v>1.3102926273528905</v>
          </cell>
          <cell r="I2824">
            <v>17.614372706273329</v>
          </cell>
          <cell r="J2824">
            <v>31146275.120820008</v>
          </cell>
          <cell r="K2824">
            <v>1.4264017035410563</v>
          </cell>
          <cell r="L2824">
            <v>15.522748052296576</v>
          </cell>
          <cell r="M2824">
            <v>38451120.331841975</v>
          </cell>
          <cell r="N2824">
            <v>1.2781994993942212</v>
          </cell>
          <cell r="O2824">
            <v>23.601006090209186</v>
          </cell>
          <cell r="Q2824">
            <v>23620.717072310003</v>
          </cell>
        </row>
        <row r="2825">
          <cell r="D2825">
            <v>41905</v>
          </cell>
          <cell r="E2825" t="str">
            <v/>
          </cell>
          <cell r="F2825">
            <v>37329.976331999977</v>
          </cell>
          <cell r="G2825">
            <v>718231.10784999956</v>
          </cell>
          <cell r="H2825">
            <v>1.3220360489540892</v>
          </cell>
          <cell r="I2825">
            <v>16.954770099275152</v>
          </cell>
          <cell r="J2825">
            <v>31183605.09715201</v>
          </cell>
          <cell r="K2825">
            <v>1.4265681025417936</v>
          </cell>
          <cell r="L2825">
            <v>15.514643930649207</v>
          </cell>
          <cell r="M2825">
            <v>38483278.473109975</v>
          </cell>
          <cell r="N2825">
            <v>1.2792829886339456</v>
          </cell>
          <cell r="O2825">
            <v>23.526169623712402</v>
          </cell>
          <cell r="Q2825">
            <v>23620.717072310003</v>
          </cell>
        </row>
        <row r="2826">
          <cell r="D2826">
            <v>41906</v>
          </cell>
          <cell r="E2826" t="str">
            <v/>
          </cell>
          <cell r="F2826">
            <v>38596.718130000714</v>
          </cell>
          <cell r="G2826">
            <v>756827.82598000031</v>
          </cell>
          <cell r="H2826">
            <v>1.3350353696981456</v>
          </cell>
          <cell r="I2826">
            <v>16.249893024481999</v>
          </cell>
          <cell r="J2826">
            <v>31222201.81528201</v>
          </cell>
          <cell r="K2826">
            <v>1.4267920298745591</v>
          </cell>
          <cell r="L2826">
            <v>15.50374391015451</v>
          </cell>
          <cell r="M2826">
            <v>38512551.605879977</v>
          </cell>
          <cell r="N2826">
            <v>1.2802705962296275</v>
          </cell>
          <cell r="O2826">
            <v>23.458125046826584</v>
          </cell>
          <cell r="Q2826">
            <v>23620.717072310003</v>
          </cell>
        </row>
        <row r="2827">
          <cell r="D2827">
            <v>41907</v>
          </cell>
          <cell r="E2827" t="str">
            <v/>
          </cell>
          <cell r="F2827">
            <v>36626.341559999775</v>
          </cell>
          <cell r="G2827">
            <v>793454.16754000005</v>
          </cell>
          <cell r="H2827">
            <v>1.3436580525663167</v>
          </cell>
          <cell r="I2827">
            <v>15.796665770465189</v>
          </cell>
          <cell r="J2827">
            <v>31258828.156842008</v>
          </cell>
          <cell r="K2827">
            <v>1.4269255291350069</v>
          </cell>
          <cell r="L2827">
            <v>15.497248840548172</v>
          </cell>
          <cell r="M2827">
            <v>38533777.711793974</v>
          </cell>
          <cell r="N2827">
            <v>1.2809907162950007</v>
          </cell>
          <cell r="O2827">
            <v>23.408611649664724</v>
          </cell>
          <cell r="Q2827">
            <v>23620.717072310003</v>
          </cell>
        </row>
        <row r="2828">
          <cell r="D2828">
            <v>41908</v>
          </cell>
          <cell r="E2828" t="str">
            <v/>
          </cell>
          <cell r="F2828">
            <v>34014.485585999966</v>
          </cell>
          <cell r="G2828">
            <v>827468.65312599996</v>
          </cell>
          <cell r="H2828">
            <v>1.3473645753638697</v>
          </cell>
          <cell r="I2828">
            <v>15.605296008983016</v>
          </cell>
          <cell r="J2828">
            <v>31292842.642428007</v>
          </cell>
          <cell r="K2828">
            <v>1.4269396413476001</v>
          </cell>
          <cell r="L2828">
            <v>15.496562387002189</v>
          </cell>
          <cell r="M2828">
            <v>38551786.077555977</v>
          </cell>
          <cell r="N2828">
            <v>1.281603883087757</v>
          </cell>
          <cell r="O2828">
            <v>23.366519617037785</v>
          </cell>
          <cell r="Q2828">
            <v>23620.717072310003</v>
          </cell>
        </row>
        <row r="2829">
          <cell r="D2829">
            <v>41909</v>
          </cell>
          <cell r="E2829" t="str">
            <v/>
          </cell>
          <cell r="F2829">
            <v>41697.197298000676</v>
          </cell>
          <cell r="G2829">
            <v>869165.85042400064</v>
          </cell>
          <cell r="H2829">
            <v>1.3628429524359622</v>
          </cell>
          <cell r="I2829">
            <v>14.828152506914305</v>
          </cell>
          <cell r="J2829">
            <v>31334539.839726008</v>
          </cell>
          <cell r="K2829">
            <v>1.4273036744831156</v>
          </cell>
          <cell r="L2829">
            <v>15.47886418314941</v>
          </cell>
          <cell r="M2829">
            <v>38565369.223947972</v>
          </cell>
          <cell r="N2829">
            <v>1.2820699514480667</v>
          </cell>
          <cell r="O2829">
            <v>23.334566985681924</v>
          </cell>
          <cell r="Q2829">
            <v>23620.717072310003</v>
          </cell>
        </row>
        <row r="2830">
          <cell r="D2830">
            <v>41910</v>
          </cell>
          <cell r="E2830" t="str">
            <v/>
          </cell>
          <cell r="F2830">
            <v>33544.71649400024</v>
          </cell>
          <cell r="G2830">
            <v>902710.56691800093</v>
          </cell>
          <cell r="H2830">
            <v>1.3648892624859428</v>
          </cell>
          <cell r="I2830">
            <v>14.728029671857978</v>
          </cell>
          <cell r="J2830">
            <v>31368084.55622001</v>
          </cell>
          <cell r="K2830">
            <v>1.4272959747236209</v>
          </cell>
          <cell r="L2830">
            <v>15.47923833745889</v>
          </cell>
          <cell r="M2830">
            <v>38560136.234145977</v>
          </cell>
          <cell r="N2830">
            <v>1.2819104982735792</v>
          </cell>
          <cell r="O2830">
            <v>23.345494711462766</v>
          </cell>
          <cell r="Q2830">
            <v>23620.717072310003</v>
          </cell>
        </row>
        <row r="2831">
          <cell r="D2831">
            <v>41911</v>
          </cell>
          <cell r="E2831" t="str">
            <v/>
          </cell>
          <cell r="F2831">
            <v>24292.389089998593</v>
          </cell>
          <cell r="G2831">
            <v>927002.95600799948</v>
          </cell>
          <cell r="H2831">
            <v>1.3532874160777344</v>
          </cell>
          <cell r="I2831">
            <v>15.303752711758811</v>
          </cell>
          <cell r="J2831">
            <v>31392376.945310008</v>
          </cell>
          <cell r="K2831">
            <v>1.4268677483957324</v>
          </cell>
          <cell r="L2831">
            <v>15.500059721408432</v>
          </cell>
          <cell r="M2831">
            <v>38537407.596267983</v>
          </cell>
          <cell r="N2831">
            <v>1.2811694017163489</v>
          </cell>
          <cell r="O2831">
            <v>23.396339025815216</v>
          </cell>
          <cell r="Q2831">
            <v>23620.717072310003</v>
          </cell>
        </row>
        <row r="2832">
          <cell r="D2832">
            <v>41912</v>
          </cell>
          <cell r="E2832" t="str">
            <v>*</v>
          </cell>
          <cell r="F2832">
            <v>35989.843650000235</v>
          </cell>
          <cell r="G2832">
            <v>962992.79965799977</v>
          </cell>
          <cell r="H2832">
            <v>1.3589663637362543</v>
          </cell>
          <cell r="I2832">
            <v>15.019491117786343</v>
          </cell>
          <cell r="J2832">
            <v>31428366.78896001</v>
          </cell>
          <cell r="K2832">
            <v>1.4269715510676551</v>
          </cell>
          <cell r="L2832">
            <v>15.495010316957902</v>
          </cell>
          <cell r="M2832">
            <v>38543751.139311984</v>
          </cell>
          <cell r="N2832">
            <v>1.2813947989105896</v>
          </cell>
          <cell r="O2832">
            <v>23.380865629496061</v>
          </cell>
          <cell r="Q2832">
            <v>23620.717072310003</v>
          </cell>
        </row>
        <row r="2833">
          <cell r="D2833">
            <v>41913</v>
          </cell>
          <cell r="E2833" t="str">
            <v/>
          </cell>
          <cell r="F2833">
            <v>30924.077470000291</v>
          </cell>
          <cell r="G2833">
            <v>30924.077470000291</v>
          </cell>
          <cell r="H2833">
            <v>0.67889791065917904</v>
          </cell>
          <cell r="I2833">
            <v>63.385724303016197</v>
          </cell>
          <cell r="J2833">
            <v>31459290.866430011</v>
          </cell>
          <cell r="K2833">
            <v>1.4254276023614179</v>
          </cell>
          <cell r="L2833">
            <v>13.45735894987139</v>
          </cell>
          <cell r="M2833">
            <v>38521922.292283975</v>
          </cell>
          <cell r="N2833">
            <v>1.2808384640244865</v>
          </cell>
          <cell r="O2833">
            <v>22.798865635349188</v>
          </cell>
          <cell r="Q2833">
            <v>45550.408956148378</v>
          </cell>
        </row>
        <row r="2834">
          <cell r="D2834">
            <v>41914</v>
          </cell>
          <cell r="E2834" t="str">
            <v/>
          </cell>
          <cell r="F2834">
            <v>32979.282550000607</v>
          </cell>
          <cell r="G2834">
            <v>63903.360020000895</v>
          </cell>
          <cell r="H2834">
            <v>0.70145758824603532</v>
          </cell>
          <cell r="I2834">
            <v>60.574865919815089</v>
          </cell>
          <cell r="J2834">
            <v>31492270.14898001</v>
          </cell>
          <cell r="K2834">
            <v>1.4239829436482951</v>
          </cell>
          <cell r="L2834">
            <v>13.525933320767546</v>
          </cell>
          <cell r="M2834">
            <v>38504787.094433978</v>
          </cell>
          <cell r="N2834">
            <v>1.2804380645618934</v>
          </cell>
          <cell r="O2834">
            <v>22.826366803523545</v>
          </cell>
          <cell r="Q2834">
            <v>45550.408956148378</v>
          </cell>
        </row>
        <row r="2835">
          <cell r="D2835">
            <v>41915</v>
          </cell>
          <cell r="E2835" t="str">
            <v/>
          </cell>
          <cell r="F2835">
            <v>34977.286779999107</v>
          </cell>
          <cell r="G2835">
            <v>98880.646800000002</v>
          </cell>
          <cell r="H2835">
            <v>0.72359867573814707</v>
          </cell>
          <cell r="I2835">
            <v>57.850388942882589</v>
          </cell>
          <cell r="J2835">
            <v>31527247.43576001</v>
          </cell>
          <cell r="K2835">
            <v>1.4226343815527556</v>
          </cell>
          <cell r="L2835">
            <v>13.590225176725523</v>
          </cell>
          <cell r="M2835">
            <v>38494304.234555975</v>
          </cell>
          <cell r="N2835">
            <v>1.2802588052540513</v>
          </cell>
          <cell r="O2835">
            <v>22.838687937859483</v>
          </cell>
          <cell r="Q2835">
            <v>45550.408956148378</v>
          </cell>
        </row>
        <row r="2836">
          <cell r="D2836">
            <v>41916</v>
          </cell>
          <cell r="E2836" t="str">
            <v/>
          </cell>
          <cell r="F2836">
            <v>40185.272509999762</v>
          </cell>
          <cell r="G2836">
            <v>139065.91930999976</v>
          </cell>
          <cell r="H2836">
            <v>0.76325285818991917</v>
          </cell>
          <cell r="I2836">
            <v>53.091420123838617</v>
          </cell>
          <cell r="J2836">
            <v>31567432.70827001</v>
          </cell>
          <cell r="K2836">
            <v>1.4215258747147326</v>
          </cell>
          <cell r="L2836">
            <v>13.643274848142873</v>
          </cell>
          <cell r="M2836">
            <v>38480297.593595982</v>
          </cell>
          <cell r="N2836">
            <v>1.2799622877018353</v>
          </cell>
          <cell r="O2836">
            <v>22.859080642678098</v>
          </cell>
          <cell r="Q2836">
            <v>45550.408956148378</v>
          </cell>
        </row>
        <row r="2837">
          <cell r="D2837">
            <v>41917</v>
          </cell>
          <cell r="E2837" t="str">
            <v/>
          </cell>
          <cell r="F2837">
            <v>30355.782800000452</v>
          </cell>
          <cell r="G2837">
            <v>169421.70211000022</v>
          </cell>
          <cell r="H2837">
            <v>0.74388663457710513</v>
          </cell>
          <cell r="I2837">
            <v>55.393702337661402</v>
          </cell>
          <cell r="J2837">
            <v>31597788.49107001</v>
          </cell>
          <cell r="K2837">
            <v>1.4199801764387874</v>
          </cell>
          <cell r="L2837">
            <v>13.717552776773001</v>
          </cell>
          <cell r="M2837">
            <v>38450579.167081982</v>
          </cell>
          <cell r="N2837">
            <v>1.2791430046082917</v>
          </cell>
          <cell r="O2837">
            <v>22.91550377793472</v>
          </cell>
          <cell r="Q2837">
            <v>45550.408956148378</v>
          </cell>
        </row>
        <row r="2838">
          <cell r="D2838">
            <v>41918</v>
          </cell>
          <cell r="E2838" t="str">
            <v/>
          </cell>
          <cell r="F2838">
            <v>30834.567260000891</v>
          </cell>
          <cell r="G2838">
            <v>200256.2693700011</v>
          </cell>
          <cell r="H2838">
            <v>0.73272766721219729</v>
          </cell>
          <cell r="I2838">
            <v>56.739727089854519</v>
          </cell>
          <cell r="J2838">
            <v>31628623.058330011</v>
          </cell>
          <cell r="K2838">
            <v>1.4184622655745396</v>
          </cell>
          <cell r="L2838">
            <v>13.790842926598978</v>
          </cell>
          <cell r="M2838">
            <v>38407236.383411981</v>
          </cell>
          <cell r="N2838">
            <v>1.2778702005100406</v>
          </cell>
          <cell r="O2838">
            <v>23.003387070038308</v>
          </cell>
          <cell r="Q2838">
            <v>45550.408956148378</v>
          </cell>
        </row>
        <row r="2839">
          <cell r="D2839">
            <v>41919</v>
          </cell>
          <cell r="E2839" t="str">
            <v/>
          </cell>
          <cell r="F2839">
            <v>25293.661339998616</v>
          </cell>
          <cell r="G2839">
            <v>225549.93070999972</v>
          </cell>
          <cell r="H2839">
            <v>0.70737934985121287</v>
          </cell>
          <cell r="I2839">
            <v>59.842349161451082</v>
          </cell>
          <cell r="J2839">
            <v>31653916.719670009</v>
          </cell>
          <cell r="K2839">
            <v>1.416702554939556</v>
          </cell>
          <cell r="L2839">
            <v>13.87624063504097</v>
          </cell>
          <cell r="M2839">
            <v>38413395.671075985</v>
          </cell>
          <cell r="N2839">
            <v>1.2782442905869222</v>
          </cell>
          <cell r="O2839">
            <v>22.977528639983081</v>
          </cell>
          <cell r="Q2839">
            <v>45550.408956148378</v>
          </cell>
        </row>
        <row r="2840">
          <cell r="D2840">
            <v>41920</v>
          </cell>
          <cell r="E2840" t="str">
            <v/>
          </cell>
          <cell r="F2840">
            <v>44502.880903999925</v>
          </cell>
          <cell r="G2840">
            <v>270052.81161399966</v>
          </cell>
          <cell r="H2840">
            <v>0.74108229158266437</v>
          </cell>
          <cell r="I2840">
            <v>55.730706145722529</v>
          </cell>
          <cell r="J2840">
            <v>31698419.600574009</v>
          </cell>
          <cell r="K2840">
            <v>1.4158079832124353</v>
          </cell>
          <cell r="L2840">
            <v>13.919832319264724</v>
          </cell>
          <cell r="M2840">
            <v>38415673.553115979</v>
          </cell>
          <cell r="N2840">
            <v>1.2784893049385873</v>
          </cell>
          <cell r="O2840">
            <v>22.960605304406311</v>
          </cell>
          <cell r="Q2840">
            <v>45550.408956148378</v>
          </cell>
        </row>
        <row r="2841">
          <cell r="D2841">
            <v>41921</v>
          </cell>
          <cell r="E2841" t="str">
            <v/>
          </cell>
          <cell r="F2841">
            <v>74208.564638001058</v>
          </cell>
          <cell r="G2841">
            <v>344261.37625200069</v>
          </cell>
          <cell r="H2841">
            <v>0.83975676409019229</v>
          </cell>
          <cell r="I2841">
            <v>44.505083947660609</v>
          </cell>
          <cell r="J2841">
            <v>31772628.165212009</v>
          </cell>
          <cell r="K2841">
            <v>1.4162411527678662</v>
          </cell>
          <cell r="L2841">
            <v>13.898709289656619</v>
          </cell>
          <cell r="M2841">
            <v>38459500.534949981</v>
          </cell>
          <cell r="N2841">
            <v>1.2801173382418238</v>
          </cell>
          <cell r="O2841">
            <v>22.848415328702231</v>
          </cell>
          <cell r="Q2841">
            <v>45550.408956148378</v>
          </cell>
        </row>
        <row r="2842">
          <cell r="D2842">
            <v>41922</v>
          </cell>
          <cell r="E2842" t="str">
            <v/>
          </cell>
          <cell r="F2842">
            <v>70532.30618000048</v>
          </cell>
          <cell r="G2842">
            <v>414793.68243200117</v>
          </cell>
          <cell r="H2842">
            <v>0.91062559467100568</v>
          </cell>
          <cell r="I2842">
            <v>37.404358774416323</v>
          </cell>
          <cell r="J2842">
            <v>31843160.471392009</v>
          </cell>
          <cell r="K2842">
            <v>1.4165090324570999</v>
          </cell>
          <cell r="L2842">
            <v>13.885660590917592</v>
          </cell>
          <cell r="M2842">
            <v>38500930.457295977</v>
          </cell>
          <cell r="N2842">
            <v>1.2816660064311933</v>
          </cell>
          <cell r="O2842">
            <v>22.742112737938914</v>
          </cell>
          <cell r="Q2842">
            <v>45550.408956148378</v>
          </cell>
        </row>
        <row r="2843">
          <cell r="D2843">
            <v>41923</v>
          </cell>
          <cell r="E2843" t="str">
            <v/>
          </cell>
          <cell r="F2843">
            <v>69614.316069999142</v>
          </cell>
          <cell r="G2843">
            <v>484407.99850200029</v>
          </cell>
          <cell r="H2843">
            <v>0.96677706703586042</v>
          </cell>
          <cell r="I2843">
            <v>32.408509185029423</v>
          </cell>
          <cell r="J2843">
            <v>31912774.787462007</v>
          </cell>
          <cell r="K2843">
            <v>1.4167350755187516</v>
          </cell>
          <cell r="L2843">
            <v>13.874658207508773</v>
          </cell>
          <cell r="M2843">
            <v>38544444.110881977</v>
          </cell>
          <cell r="N2843">
            <v>1.2832844597651787</v>
          </cell>
          <cell r="O2843">
            <v>22.631454946104533</v>
          </cell>
          <cell r="Q2843">
            <v>45550.408956148378</v>
          </cell>
        </row>
        <row r="2844">
          <cell r="D2844">
            <v>41924</v>
          </cell>
          <cell r="E2844" t="str">
            <v/>
          </cell>
          <cell r="F2844">
            <v>86927.300329999562</v>
          </cell>
          <cell r="G2844">
            <v>571335.29883199988</v>
          </cell>
          <cell r="H2844">
            <v>1.0452436321373597</v>
          </cell>
          <cell r="I2844">
            <v>26.351139937529922</v>
          </cell>
          <cell r="J2844">
            <v>31999702.087792005</v>
          </cell>
          <cell r="K2844">
            <v>1.417727247421521</v>
          </cell>
          <cell r="L2844">
            <v>13.826456332968394</v>
          </cell>
          <cell r="M2844">
            <v>38602552.930589974</v>
          </cell>
          <cell r="N2844">
            <v>1.2853893322244294</v>
          </cell>
          <cell r="O2844">
            <v>22.48820305463779</v>
          </cell>
          <cell r="Q2844">
            <v>45550.408956148378</v>
          </cell>
        </row>
        <row r="2845">
          <cell r="D2845">
            <v>41925</v>
          </cell>
          <cell r="E2845" t="str">
            <v/>
          </cell>
          <cell r="F2845">
            <v>106291.64631000021</v>
          </cell>
          <cell r="G2845">
            <v>677626.9451420001</v>
          </cell>
          <cell r="H2845">
            <v>1.1443398823595383</v>
          </cell>
          <cell r="I2845">
            <v>20.125904978608812</v>
          </cell>
          <cell r="J2845">
            <v>32105993.734102007</v>
          </cell>
          <cell r="K2845">
            <v>1.4195716204570359</v>
          </cell>
          <cell r="L2845">
            <v>13.737245394878316</v>
          </cell>
          <cell r="M2845">
            <v>38677263.14414598</v>
          </cell>
          <cell r="N2845">
            <v>1.2880476294026186</v>
          </cell>
          <cell r="O2845">
            <v>22.308356012711339</v>
          </cell>
          <cell r="Q2845">
            <v>45550.408956148378</v>
          </cell>
        </row>
        <row r="2846">
          <cell r="D2846">
            <v>41926</v>
          </cell>
          <cell r="E2846" t="str">
            <v/>
          </cell>
          <cell r="F2846">
            <v>105418.48173999989</v>
          </cell>
          <cell r="G2846">
            <v>783045.42688199994</v>
          </cell>
          <cell r="H2846">
            <v>1.2279102973521705</v>
          </cell>
          <cell r="I2846">
            <v>15.954526390105672</v>
          </cell>
          <cell r="J2846">
            <v>32211412.215842009</v>
          </cell>
          <cell r="K2846">
            <v>1.4213700497106958</v>
          </cell>
          <cell r="L2846">
            <v>13.650746807739855</v>
          </cell>
          <cell r="M2846">
            <v>38759516.626825973</v>
          </cell>
          <cell r="N2846">
            <v>1.2909578735398854</v>
          </cell>
          <cell r="O2846">
            <v>22.112827986060513</v>
          </cell>
          <cell r="Q2846">
            <v>45550.408956148378</v>
          </cell>
        </row>
        <row r="2847">
          <cell r="D2847">
            <v>41927</v>
          </cell>
          <cell r="E2847" t="str">
            <v/>
          </cell>
          <cell r="F2847">
            <v>97022.317049999605</v>
          </cell>
          <cell r="G2847">
            <v>880067.74393199955</v>
          </cell>
          <cell r="H2847">
            <v>1.2880495317897807</v>
          </cell>
          <cell r="I2847">
            <v>13.472673501065913</v>
          </cell>
          <cell r="J2847">
            <v>32308434.532892007</v>
          </cell>
          <cell r="K2847">
            <v>1.4227915154899282</v>
          </cell>
          <cell r="L2847">
            <v>13.58272002247034</v>
          </cell>
          <cell r="M2847">
            <v>38822885.324757978</v>
          </cell>
          <cell r="N2847">
            <v>1.2932398126097655</v>
          </cell>
          <cell r="O2847">
            <v>21.960507693995211</v>
          </cell>
          <cell r="Q2847">
            <v>45550.408956148378</v>
          </cell>
        </row>
        <row r="2848">
          <cell r="D2848">
            <v>41928</v>
          </cell>
          <cell r="E2848" t="str">
            <v/>
          </cell>
          <cell r="F2848">
            <v>143791.09290000031</v>
          </cell>
          <cell r="G2848">
            <v>1023858.8368319998</v>
          </cell>
          <cell r="H2848">
            <v>1.4048430907306368</v>
          </cell>
          <cell r="I2848">
            <v>9.6739368645006873</v>
          </cell>
          <cell r="J2848">
            <v>32452225.625792008</v>
          </cell>
          <cell r="K2848">
            <v>1.4262627595419215</v>
          </cell>
          <cell r="L2848">
            <v>13.417856720035504</v>
          </cell>
          <cell r="M2848">
            <v>38932196.510657981</v>
          </cell>
          <cell r="N2848">
            <v>1.2970529621101317</v>
          </cell>
          <cell r="O2848">
            <v>21.707921652675232</v>
          </cell>
          <cell r="Q2848">
            <v>45550.408956148378</v>
          </cell>
        </row>
        <row r="2849">
          <cell r="D2849">
            <v>41929</v>
          </cell>
          <cell r="E2849" t="str">
            <v/>
          </cell>
          <cell r="F2849">
            <v>146956.38580000013</v>
          </cell>
          <cell r="G2849">
            <v>1170815.222632</v>
          </cell>
          <cell r="H2849">
            <v>1.5119838715507079</v>
          </cell>
          <cell r="I2849">
            <v>7.1275980595728372</v>
          </cell>
          <cell r="J2849">
            <v>32599182.011592008</v>
          </cell>
          <cell r="K2849">
            <v>1.4298589684964689</v>
          </cell>
          <cell r="L2849">
            <v>13.248930705264472</v>
          </cell>
          <cell r="M2849">
            <v>39061560.806905977</v>
          </cell>
          <cell r="N2849">
            <v>1.3015352940689993</v>
          </cell>
          <cell r="O2849">
            <v>21.414103026407737</v>
          </cell>
          <cell r="Q2849">
            <v>45550.408956148378</v>
          </cell>
        </row>
        <row r="2850">
          <cell r="D2850">
            <v>41930</v>
          </cell>
          <cell r="E2850" t="str">
            <v/>
          </cell>
          <cell r="F2850">
            <v>108813.21879600041</v>
          </cell>
          <cell r="G2850">
            <v>1279628.4414280003</v>
          </cell>
          <cell r="H2850">
            <v>1.5606988081415776</v>
          </cell>
          <cell r="I2850">
            <v>6.2027384451849965</v>
          </cell>
          <cell r="J2850">
            <v>32707995.230388008</v>
          </cell>
          <cell r="K2850">
            <v>1.4317711439643728</v>
          </cell>
          <cell r="L2850">
            <v>13.159880034263916</v>
          </cell>
          <cell r="M2850">
            <v>39134344.732135981</v>
          </cell>
          <cell r="N2850">
            <v>1.3041333005103373</v>
          </cell>
          <cell r="O2850">
            <v>21.245326282381672</v>
          </cell>
          <cell r="Q2850">
            <v>45550.408956148378</v>
          </cell>
        </row>
        <row r="2851">
          <cell r="D2851">
            <v>41931</v>
          </cell>
          <cell r="E2851" t="str">
            <v/>
          </cell>
          <cell r="F2851">
            <v>75982.845311999496</v>
          </cell>
          <cell r="G2851">
            <v>1355611.2867399999</v>
          </cell>
          <cell r="H2851">
            <v>1.5663517429379619</v>
          </cell>
          <cell r="I2851">
            <v>6.1035300897583351</v>
          </cell>
          <cell r="J2851">
            <v>32783978.075700007</v>
          </cell>
          <cell r="K2851">
            <v>1.4322414407547719</v>
          </cell>
          <cell r="L2851">
            <v>13.138059751403052</v>
          </cell>
          <cell r="M2851">
            <v>39163367.048973978</v>
          </cell>
          <cell r="N2851">
            <v>1.305273467795812</v>
          </cell>
          <cell r="O2851">
            <v>21.171608247028583</v>
          </cell>
          <cell r="Q2851">
            <v>45550.408956148378</v>
          </cell>
        </row>
        <row r="2852">
          <cell r="D2852">
            <v>41932</v>
          </cell>
          <cell r="E2852" t="str">
            <v/>
          </cell>
          <cell r="F2852">
            <v>57140.824583999653</v>
          </cell>
          <cell r="G2852">
            <v>1412752.1113239995</v>
          </cell>
          <cell r="H2852">
            <v>1.5507567810028478</v>
          </cell>
          <cell r="I2852">
            <v>6.3811671314587315</v>
          </cell>
          <cell r="J2852">
            <v>32841118.900284007</v>
          </cell>
          <cell r="K2852">
            <v>1.4318883484744975</v>
          </cell>
          <cell r="L2852">
            <v>13.1544391067129</v>
          </cell>
          <cell r="M2852">
            <v>39176687.811851978</v>
          </cell>
          <cell r="N2852">
            <v>1.3058905519010937</v>
          </cell>
          <cell r="O2852">
            <v>21.131799702886866</v>
          </cell>
          <cell r="Q2852">
            <v>45550.408956148378</v>
          </cell>
        </row>
        <row r="2853">
          <cell r="D2853">
            <v>41933</v>
          </cell>
          <cell r="E2853" t="str">
            <v/>
          </cell>
          <cell r="F2853">
            <v>59534.246208000695</v>
          </cell>
          <cell r="G2853">
            <v>1472286.3575320002</v>
          </cell>
          <cell r="H2853">
            <v>1.5391491706624332</v>
          </cell>
          <cell r="I2853">
            <v>6.5960183760854774</v>
          </cell>
          <cell r="J2853">
            <v>32900653.146492008</v>
          </cell>
          <cell r="K2853">
            <v>1.4316408033888182</v>
          </cell>
          <cell r="L2853">
            <v>13.165933118139572</v>
          </cell>
          <cell r="M2853">
            <v>39192717.511185974</v>
          </cell>
          <cell r="N2853">
            <v>1.3065981095807753</v>
          </cell>
          <cell r="O2853">
            <v>21.086231749496086</v>
          </cell>
          <cell r="Q2853">
            <v>45550.408956148378</v>
          </cell>
        </row>
        <row r="2854">
          <cell r="D2854">
            <v>41934</v>
          </cell>
          <cell r="E2854" t="str">
            <v/>
          </cell>
          <cell r="F2854">
            <v>51365.41905999936</v>
          </cell>
          <cell r="G2854">
            <v>1523651.7765919995</v>
          </cell>
          <cell r="H2854">
            <v>1.5204451622525261</v>
          </cell>
          <cell r="I2854">
            <v>6.9575817249438288</v>
          </cell>
          <cell r="J2854">
            <v>32952018.565552007</v>
          </cell>
          <cell r="K2854">
            <v>1.4310394820397778</v>
          </cell>
          <cell r="L2854">
            <v>13.193890820294341</v>
          </cell>
          <cell r="M2854">
            <v>39125638.736013971</v>
          </cell>
          <cell r="N2854">
            <v>1.3045348356301385</v>
          </cell>
          <cell r="O2854">
            <v>21.219340404019093</v>
          </cell>
          <cell r="Q2854">
            <v>45550.408956148378</v>
          </cell>
        </row>
        <row r="2855">
          <cell r="D2855">
            <v>41935</v>
          </cell>
          <cell r="E2855" t="str">
            <v/>
          </cell>
          <cell r="F2855">
            <v>54174.216748000981</v>
          </cell>
          <cell r="G2855">
            <v>1577825.9933400005</v>
          </cell>
          <cell r="H2855">
            <v>1.5060486111389264</v>
          </cell>
          <cell r="I2855">
            <v>7.2493299779570748</v>
          </cell>
          <cell r="J2855">
            <v>33006192.782300007</v>
          </cell>
          <cell r="K2855">
            <v>1.43056227459499</v>
          </cell>
          <cell r="L2855">
            <v>13.216115499134172</v>
          </cell>
          <cell r="M2855">
            <v>39092023.574293979</v>
          </cell>
          <cell r="N2855">
            <v>1.3035869127986068</v>
          </cell>
          <cell r="O2855">
            <v>21.280729205017479</v>
          </cell>
          <cell r="Q2855">
            <v>45550.408956148378</v>
          </cell>
        </row>
        <row r="2856">
          <cell r="D2856">
            <v>41936</v>
          </cell>
          <cell r="E2856" t="str">
            <v/>
          </cell>
          <cell r="F2856">
            <v>44672.138435999383</v>
          </cell>
          <cell r="G2856">
            <v>1622498.1317759999</v>
          </cell>
          <cell r="H2856">
            <v>1.4841598653720711</v>
          </cell>
          <cell r="I2856">
            <v>7.7164799365790344</v>
          </cell>
          <cell r="J2856">
            <v>33050864.920736007</v>
          </cell>
          <cell r="K2856">
            <v>1.4296759178329304</v>
          </cell>
          <cell r="L2856">
            <v>13.257483424838846</v>
          </cell>
          <cell r="M2856">
            <v>38998268.203199983</v>
          </cell>
          <cell r="N2856">
            <v>1.3006329996429031</v>
          </cell>
          <cell r="O2856">
            <v>21.472980810188979</v>
          </cell>
          <cell r="Q2856">
            <v>45550.408956148378</v>
          </cell>
        </row>
        <row r="2857">
          <cell r="D2857">
            <v>41937</v>
          </cell>
          <cell r="E2857" t="str">
            <v/>
          </cell>
          <cell r="F2857">
            <v>40571.287038000213</v>
          </cell>
          <cell r="G2857">
            <v>1663069.4188140002</v>
          </cell>
          <cell r="H2857">
            <v>1.4604210648602916</v>
          </cell>
          <cell r="I2857">
            <v>8.2570537317704034</v>
          </cell>
          <cell r="J2857">
            <v>33091436.207774006</v>
          </cell>
          <cell r="K2857">
            <v>1.4286160060679094</v>
          </cell>
          <cell r="L2857">
            <v>13.307102302748641</v>
          </cell>
          <cell r="M2857">
            <v>38887678.579959974</v>
          </cell>
          <cell r="N2857">
            <v>1.2971167882954928</v>
          </cell>
          <cell r="O2857">
            <v>21.70371438964176</v>
          </cell>
          <cell r="Q2857">
            <v>45550.408956148378</v>
          </cell>
        </row>
        <row r="2858">
          <cell r="D2858">
            <v>41938</v>
          </cell>
          <cell r="E2858" t="str">
            <v/>
          </cell>
          <cell r="F2858">
            <v>44000.966384000028</v>
          </cell>
          <cell r="G2858">
            <v>1707070.3851980004</v>
          </cell>
          <cell r="H2858">
            <v>1.441404254790644</v>
          </cell>
          <cell r="I2858">
            <v>8.7170943452040675</v>
          </cell>
          <cell r="J2858">
            <v>33135437.174158007</v>
          </cell>
          <cell r="K2858">
            <v>1.4277080294812123</v>
          </cell>
          <cell r="L2858">
            <v>13.349739382159331</v>
          </cell>
          <cell r="M2858">
            <v>38796293.068495981</v>
          </cell>
          <cell r="N2858">
            <v>1.2942402909853834</v>
          </cell>
          <cell r="O2858">
            <v>21.894000275171908</v>
          </cell>
          <cell r="Q2858">
            <v>45550.408956148378</v>
          </cell>
        </row>
        <row r="2859">
          <cell r="D2859">
            <v>41939</v>
          </cell>
          <cell r="E2859" t="str">
            <v/>
          </cell>
          <cell r="F2859">
            <v>33927.074628000722</v>
          </cell>
          <cell r="G2859">
            <v>1740997.459826001</v>
          </cell>
          <cell r="H2859">
            <v>1.415605016039253</v>
          </cell>
          <cell r="I2859">
            <v>9.3820025607323938</v>
          </cell>
          <cell r="J2859">
            <v>33169364.248786006</v>
          </cell>
          <cell r="K2859">
            <v>1.426370405967865</v>
          </cell>
          <cell r="L2859">
            <v>13.412772616418566</v>
          </cell>
          <cell r="M2859">
            <v>38734741.226509988</v>
          </cell>
          <cell r="N2859">
            <v>1.2923584103909789</v>
          </cell>
          <cell r="O2859">
            <v>22.019238212008329</v>
          </cell>
          <cell r="Q2859">
            <v>45550.408956148378</v>
          </cell>
        </row>
        <row r="2860">
          <cell r="D2860">
            <v>41940</v>
          </cell>
          <cell r="E2860" t="str">
            <v/>
          </cell>
          <cell r="F2860">
            <v>40289.636570000031</v>
          </cell>
          <cell r="G2860">
            <v>1781287.0963960011</v>
          </cell>
          <cell r="H2860">
            <v>1.3966372148513957</v>
          </cell>
          <cell r="I2860">
            <v>9.9025270936844656</v>
          </cell>
          <cell r="J2860">
            <v>33209653.885356005</v>
          </cell>
          <cell r="K2860">
            <v>1.4253110845561237</v>
          </cell>
          <cell r="L2860">
            <v>13.46287832458799</v>
          </cell>
          <cell r="M2860">
            <v>38699788.032059982</v>
          </cell>
          <cell r="N2860">
            <v>1.2913635939011245</v>
          </cell>
          <cell r="O2860">
            <v>22.085682203097178</v>
          </cell>
          <cell r="Q2860">
            <v>45550.408956148378</v>
          </cell>
        </row>
        <row r="2861">
          <cell r="D2861">
            <v>41941</v>
          </cell>
          <cell r="E2861" t="str">
            <v/>
          </cell>
          <cell r="F2861">
            <v>30111.690479999786</v>
          </cell>
          <cell r="G2861">
            <v>1811398.7868760009</v>
          </cell>
          <cell r="H2861">
            <v>1.3712725871196392</v>
          </cell>
          <cell r="I2861">
            <v>10.643169646779228</v>
          </cell>
          <cell r="J2861">
            <v>33239765.575836007</v>
          </cell>
          <cell r="K2861">
            <v>1.4238199262648572</v>
          </cell>
          <cell r="L2861">
            <v>13.533690743041948</v>
          </cell>
          <cell r="M2861">
            <v>38659544.61482998</v>
          </cell>
          <cell r="N2861">
            <v>1.2901919617427686</v>
          </cell>
          <cell r="O2861">
            <v>22.164148622460978</v>
          </cell>
          <cell r="Q2861">
            <v>45550.408956148378</v>
          </cell>
        </row>
        <row r="2862">
          <cell r="D2862">
            <v>41942</v>
          </cell>
          <cell r="E2862" t="str">
            <v/>
          </cell>
          <cell r="F2862">
            <v>35662.889815999108</v>
          </cell>
          <cell r="G2862">
            <v>1847061.6766920001</v>
          </cell>
          <cell r="H2862">
            <v>1.3516612466788718</v>
          </cell>
          <cell r="I2862">
            <v>11.25273832156628</v>
          </cell>
          <cell r="J2862">
            <v>33275428.465652004</v>
          </cell>
          <cell r="K2862">
            <v>1.4225718972397323</v>
          </cell>
          <cell r="L2862">
            <v>13.593210620813444</v>
          </cell>
          <cell r="M2862">
            <v>38635321.75773599</v>
          </cell>
          <cell r="N2862">
            <v>1.2895547465193697</v>
          </cell>
          <cell r="O2862">
            <v>22.206920908922257</v>
          </cell>
          <cell r="Q2862">
            <v>45550.408956148378</v>
          </cell>
        </row>
        <row r="2863">
          <cell r="D2863">
            <v>41943</v>
          </cell>
          <cell r="E2863" t="str">
            <v>*</v>
          </cell>
          <cell r="F2863">
            <v>44778.364388000504</v>
          </cell>
          <cell r="G2863">
            <v>1891840.0410800006</v>
          </cell>
          <cell r="H2863">
            <v>1.3397705859920146</v>
          </cell>
          <cell r="I2863">
            <v>11.638774392211172</v>
          </cell>
          <cell r="J2863">
            <v>33320206.830040004</v>
          </cell>
          <cell r="K2863">
            <v>1.4217176615524363</v>
          </cell>
          <cell r="L2863">
            <v>13.634083448770928</v>
          </cell>
          <cell r="M2863">
            <v>38625159.413773991</v>
          </cell>
          <cell r="N2863">
            <v>1.2893867307334783</v>
          </cell>
          <cell r="O2863">
            <v>22.218210130412519</v>
          </cell>
          <cell r="Q2863">
            <v>45550.408956148378</v>
          </cell>
        </row>
        <row r="2864">
          <cell r="D2864">
            <v>41944</v>
          </cell>
          <cell r="E2864" t="str">
            <v/>
          </cell>
          <cell r="F2864">
            <v>29222.585199999139</v>
          </cell>
          <cell r="G2864">
            <v>29222.585199999139</v>
          </cell>
          <cell r="H2864">
            <v>0.32690620398789122</v>
          </cell>
          <cell r="I2864">
            <v>96.889505138381907</v>
          </cell>
          <cell r="J2864">
            <v>33349429.415240005</v>
          </cell>
          <cell r="K2864">
            <v>1.4175577207686774</v>
          </cell>
          <cell r="L2864">
            <v>12.386453591435821</v>
          </cell>
          <cell r="M2864">
            <v>38593354.820803985</v>
          </cell>
          <cell r="N2864">
            <v>1.28834975388852</v>
          </cell>
          <cell r="O2864">
            <v>21.130651799447087</v>
          </cell>
          <cell r="Q2864">
            <v>89391.344806296664</v>
          </cell>
        </row>
        <row r="2865">
          <cell r="D2865">
            <v>41945</v>
          </cell>
          <cell r="E2865" t="str">
            <v/>
          </cell>
          <cell r="F2865">
            <v>33756.307626001799</v>
          </cell>
          <cell r="G2865">
            <v>62978.892826000942</v>
          </cell>
          <cell r="H2865">
            <v>0.35226504849250656</v>
          </cell>
          <cell r="I2865">
            <v>95.847511813361692</v>
          </cell>
          <cell r="J2865">
            <v>33383185.722866006</v>
          </cell>
          <cell r="K2865">
            <v>1.4136212551344858</v>
          </cell>
          <cell r="L2865">
            <v>12.581501168298947</v>
          </cell>
          <cell r="M2865">
            <v>38533361.257299989</v>
          </cell>
          <cell r="N2865">
            <v>1.2863716956942586</v>
          </cell>
          <cell r="O2865">
            <v>21.269639144285925</v>
          </cell>
          <cell r="Q2865">
            <v>89391.344806296664</v>
          </cell>
        </row>
        <row r="2866">
          <cell r="D2866">
            <v>41946</v>
          </cell>
          <cell r="E2866" t="str">
            <v/>
          </cell>
          <cell r="F2866">
            <v>58297.257805999747</v>
          </cell>
          <cell r="G2866">
            <v>121276.15063200069</v>
          </cell>
          <cell r="H2866">
            <v>0.45222928049240724</v>
          </cell>
          <cell r="I2866">
            <v>90.207069128648925</v>
          </cell>
          <cell r="J2866">
            <v>33441482.980672006</v>
          </cell>
          <cell r="K2866">
            <v>1.4107497537992437</v>
          </cell>
          <cell r="L2866">
            <v>12.725473062500781</v>
          </cell>
          <cell r="M2866">
            <v>38501911.006145999</v>
          </cell>
          <cell r="N2866">
            <v>1.2853464505128291</v>
          </cell>
          <cell r="O2866">
            <v>21.341971503199275</v>
          </cell>
          <cell r="Q2866">
            <v>89391.344806296664</v>
          </cell>
        </row>
        <row r="2867">
          <cell r="D2867">
            <v>41947</v>
          </cell>
          <cell r="E2867" t="str">
            <v/>
          </cell>
          <cell r="F2867">
            <v>57103.658435999954</v>
          </cell>
          <cell r="G2867">
            <v>178379.80906800064</v>
          </cell>
          <cell r="H2867">
            <v>0.49887326746939065</v>
          </cell>
          <cell r="I2867">
            <v>86.877338006249033</v>
          </cell>
          <cell r="J2867">
            <v>33498586.639108006</v>
          </cell>
          <cell r="K2867">
            <v>1.4078496645704635</v>
          </cell>
          <cell r="L2867">
            <v>12.872338876362077</v>
          </cell>
          <cell r="M2867">
            <v>38433131.415031992</v>
          </cell>
          <cell r="N2867">
            <v>1.283074940678163</v>
          </cell>
          <cell r="O2867">
            <v>21.502946055924888</v>
          </cell>
          <cell r="Q2867">
            <v>89391.344806296664</v>
          </cell>
        </row>
        <row r="2868">
          <cell r="D2868">
            <v>41948</v>
          </cell>
          <cell r="E2868" t="str">
            <v/>
          </cell>
          <cell r="F2868">
            <v>71209.402072000143</v>
          </cell>
          <cell r="G2868">
            <v>249589.21114000079</v>
          </cell>
          <cell r="H2868">
            <v>0.55841918852622496</v>
          </cell>
          <cell r="I2868">
            <v>82.17580444062051</v>
          </cell>
          <cell r="J2868">
            <v>33569796.041180007</v>
          </cell>
          <cell r="K2868">
            <v>1.4055618894428961</v>
          </cell>
          <cell r="L2868">
            <v>12.989238560237126</v>
          </cell>
          <cell r="M2868">
            <v>38338955.077973984</v>
          </cell>
          <cell r="N2868">
            <v>1.2799554670230591</v>
          </cell>
          <cell r="O2868">
            <v>21.725626832744194</v>
          </cell>
          <cell r="Q2868">
            <v>89391.344806296664</v>
          </cell>
        </row>
        <row r="2869">
          <cell r="D2869">
            <v>41949</v>
          </cell>
          <cell r="E2869" t="str">
            <v/>
          </cell>
          <cell r="F2869">
            <v>66341.561879999965</v>
          </cell>
          <cell r="G2869">
            <v>315930.77302000078</v>
          </cell>
          <cell r="H2869">
            <v>0.5890405715538336</v>
          </cell>
          <cell r="I2869">
            <v>79.619125391675567</v>
          </cell>
          <cell r="J2869">
            <v>33636137.603060007</v>
          </cell>
          <cell r="K2869">
            <v>1.4030881201531844</v>
          </cell>
          <cell r="L2869">
            <v>13.116683296215115</v>
          </cell>
          <cell r="M2869">
            <v>38262511.860473983</v>
          </cell>
          <cell r="N2869">
            <v>1.2774279095504182</v>
          </cell>
          <cell r="O2869">
            <v>21.907428476041034</v>
          </cell>
          <cell r="Q2869">
            <v>89391.344806296664</v>
          </cell>
        </row>
        <row r="2870">
          <cell r="D2870">
            <v>41950</v>
          </cell>
          <cell r="E2870" t="str">
            <v/>
          </cell>
          <cell r="F2870">
            <v>70685.071571999142</v>
          </cell>
          <cell r="G2870">
            <v>386615.84459199989</v>
          </cell>
          <cell r="H2870">
            <v>0.61785439139991394</v>
          </cell>
          <cell r="I2870">
            <v>77.156460330140291</v>
          </cell>
          <cell r="J2870">
            <v>33706822.674632005</v>
          </cell>
          <cell r="K2870">
            <v>1.4008132417409938</v>
          </cell>
          <cell r="L2870">
            <v>13.234841865866255</v>
          </cell>
          <cell r="M2870">
            <v>38208825.777645983</v>
          </cell>
          <cell r="N2870">
            <v>1.2756600367661524</v>
          </cell>
          <cell r="O2870">
            <v>22.03532107672449</v>
          </cell>
          <cell r="Q2870">
            <v>89391.344806296664</v>
          </cell>
        </row>
        <row r="2871">
          <cell r="D2871">
            <v>41951</v>
          </cell>
          <cell r="E2871" t="str">
            <v/>
          </cell>
          <cell r="F2871">
            <v>73544.247401999572</v>
          </cell>
          <cell r="G2871">
            <v>460160.09199399943</v>
          </cell>
          <cell r="H2871">
            <v>0.64346287242787148</v>
          </cell>
          <cell r="I2871">
            <v>74.936955170381353</v>
          </cell>
          <cell r="J2871">
            <v>33780366.922034003</v>
          </cell>
          <cell r="K2871">
            <v>1.3986735870430467</v>
          </cell>
          <cell r="L2871">
            <v>13.346821257624619</v>
          </cell>
          <cell r="M2871">
            <v>38175087.910481982</v>
          </cell>
          <cell r="N2871">
            <v>1.2745581105620376</v>
          </cell>
          <cell r="O2871">
            <v>22.115343425741575</v>
          </cell>
          <cell r="Q2871">
            <v>89391.344806296664</v>
          </cell>
        </row>
        <row r="2872">
          <cell r="D2872">
            <v>41952</v>
          </cell>
          <cell r="E2872" t="str">
            <v/>
          </cell>
          <cell r="F2872">
            <v>79095.372830001128</v>
          </cell>
          <cell r="G2872">
            <v>539255.46482400061</v>
          </cell>
          <cell r="H2872">
            <v>0.67028048408007479</v>
          </cell>
          <cell r="I2872">
            <v>72.595238139291467</v>
          </cell>
          <cell r="J2872">
            <v>33859462.294864006</v>
          </cell>
          <cell r="K2872">
            <v>1.3967787090635435</v>
          </cell>
          <cell r="L2872">
            <v>13.446677114622263</v>
          </cell>
          <cell r="M2872">
            <v>38147495.660631992</v>
          </cell>
          <cell r="N2872">
            <v>1.2736613307574391</v>
          </cell>
          <cell r="O2872">
            <v>22.180641710753136</v>
          </cell>
          <cell r="Q2872">
            <v>89391.344806296664</v>
          </cell>
        </row>
        <row r="2873">
          <cell r="D2873">
            <v>41953</v>
          </cell>
          <cell r="E2873" t="str">
            <v/>
          </cell>
          <cell r="F2873">
            <v>82979.266973999998</v>
          </cell>
          <cell r="G2873">
            <v>622234.73179800063</v>
          </cell>
          <cell r="H2873">
            <v>0.69607939465093605</v>
          </cell>
          <cell r="I2873">
            <v>70.33713993869209</v>
          </cell>
          <cell r="J2873">
            <v>33942441.561838008</v>
          </cell>
          <cell r="K2873">
            <v>1.3950573855031398</v>
          </cell>
          <cell r="L2873">
            <v>13.537948915295306</v>
          </cell>
          <cell r="M2873">
            <v>38131144.528799988</v>
          </cell>
          <cell r="N2873">
            <v>1.2731398400400176</v>
          </cell>
          <cell r="O2873">
            <v>22.218685399340487</v>
          </cell>
          <cell r="Q2873">
            <v>89391.344806296664</v>
          </cell>
        </row>
        <row r="2874">
          <cell r="D2874">
            <v>41954</v>
          </cell>
          <cell r="E2874" t="str">
            <v/>
          </cell>
          <cell r="F2874">
            <v>117467.45696199891</v>
          </cell>
          <cell r="G2874">
            <v>739702.18875999958</v>
          </cell>
          <cell r="H2874">
            <v>0.75226134777759379</v>
          </cell>
          <cell r="I2874">
            <v>65.448618927839092</v>
          </cell>
          <cell r="J2874">
            <v>34059909.018800005</v>
          </cell>
          <cell r="K2874">
            <v>1.394760963247774</v>
          </cell>
          <cell r="L2874">
            <v>13.553720624132314</v>
          </cell>
          <cell r="M2874">
            <v>38158260.61659199</v>
          </cell>
          <cell r="N2874">
            <v>1.274069660280982</v>
          </cell>
          <cell r="O2874">
            <v>22.150890185022831</v>
          </cell>
          <cell r="Q2874">
            <v>89391.344806296664</v>
          </cell>
        </row>
        <row r="2875">
          <cell r="D2875">
            <v>41955</v>
          </cell>
          <cell r="E2875" t="str">
            <v/>
          </cell>
          <cell r="F2875">
            <v>145792.45402600078</v>
          </cell>
          <cell r="G2875">
            <v>885494.64278600039</v>
          </cell>
          <cell r="H2875">
            <v>0.82548506672615696</v>
          </cell>
          <cell r="I2875">
            <v>59.247632762561175</v>
          </cell>
          <cell r="J2875">
            <v>34205701.472826004</v>
          </cell>
          <cell r="K2875">
            <v>1.3956223877715641</v>
          </cell>
          <cell r="L2875">
            <v>13.507931007181428</v>
          </cell>
          <cell r="M2875">
            <v>38224305.846017987</v>
          </cell>
          <cell r="N2875">
            <v>1.2762993498478861</v>
          </cell>
          <cell r="O2875">
            <v>21.989001687770237</v>
          </cell>
          <cell r="Q2875">
            <v>89391.344806296664</v>
          </cell>
        </row>
        <row r="2876">
          <cell r="D2876">
            <v>41956</v>
          </cell>
          <cell r="E2876" t="str">
            <v/>
          </cell>
          <cell r="F2876">
            <v>137464.09778199918</v>
          </cell>
          <cell r="G2876">
            <v>1022958.7405679995</v>
          </cell>
          <cell r="H2876">
            <v>0.88027687759210571</v>
          </cell>
          <cell r="I2876">
            <v>54.806401828779052</v>
          </cell>
          <cell r="J2876">
            <v>34343165.570608005</v>
          </cell>
          <cell r="K2876">
            <v>1.3961389821407557</v>
          </cell>
          <cell r="L2876">
            <v>13.48053553795342</v>
          </cell>
          <cell r="M2876">
            <v>38281732.957759984</v>
          </cell>
          <cell r="N2876">
            <v>1.27824136285</v>
          </cell>
          <cell r="O2876">
            <v>21.848784049147984</v>
          </cell>
          <cell r="Q2876">
            <v>89391.344806296664</v>
          </cell>
        </row>
        <row r="2877">
          <cell r="D2877">
            <v>41957</v>
          </cell>
          <cell r="E2877" t="str">
            <v/>
          </cell>
          <cell r="F2877">
            <v>195377.31253800046</v>
          </cell>
          <cell r="G2877">
            <v>1218336.0531059999</v>
          </cell>
          <cell r="H2877">
            <v>0.97351711154876597</v>
          </cell>
          <cell r="I2877">
            <v>47.74766314037646</v>
          </cell>
          <cell r="J2877">
            <v>34538542.883146003</v>
          </cell>
          <cell r="K2877">
            <v>1.398997633668208</v>
          </cell>
          <cell r="L2877">
            <v>13.329809421957739</v>
          </cell>
          <cell r="M2877">
            <v>38400100.414337978</v>
          </cell>
          <cell r="N2877">
            <v>1.2822183103517013</v>
          </cell>
          <cell r="O2877">
            <v>21.563909568638838</v>
          </cell>
          <cell r="Q2877">
            <v>89391.344806296664</v>
          </cell>
        </row>
        <row r="2878">
          <cell r="D2878">
            <v>41958</v>
          </cell>
          <cell r="E2878" t="str">
            <v/>
          </cell>
          <cell r="F2878">
            <v>195798.13783400043</v>
          </cell>
          <cell r="G2878">
            <v>1414134.1909400003</v>
          </cell>
          <cell r="H2878">
            <v>1.054639159234269</v>
          </cell>
          <cell r="I2878">
            <v>42.175459569712004</v>
          </cell>
          <cell r="J2878">
            <v>34734341.02098</v>
          </cell>
          <cell r="K2878">
            <v>1.4018526426862865</v>
          </cell>
          <cell r="L2878">
            <v>13.18074023966469</v>
          </cell>
          <cell r="M2878">
            <v>38526644.086441979</v>
          </cell>
          <cell r="N2878">
            <v>1.2864684279173777</v>
          </cell>
          <cell r="O2878">
            <v>21.262824932858692</v>
          </cell>
          <cell r="Q2878">
            <v>89391.344806296664</v>
          </cell>
        </row>
        <row r="2879">
          <cell r="D2879">
            <v>41959</v>
          </cell>
          <cell r="E2879" t="str">
            <v/>
          </cell>
          <cell r="F2879">
            <v>179019.664002</v>
          </cell>
          <cell r="G2879">
            <v>1593153.8549420005</v>
          </cell>
          <cell r="H2879">
            <v>1.1138898978378635</v>
          </cell>
          <cell r="I2879">
            <v>38.451545674894483</v>
          </cell>
          <cell r="J2879">
            <v>34913360.684982002</v>
          </cell>
          <cell r="K2879">
            <v>1.4040123926570656</v>
          </cell>
          <cell r="L2879">
            <v>13.068939225534336</v>
          </cell>
          <cell r="M2879">
            <v>38635644.486543976</v>
          </cell>
          <cell r="N2879">
            <v>1.2901328985246059</v>
          </cell>
          <cell r="O2879">
            <v>21.005998940334614</v>
          </cell>
          <cell r="Q2879">
            <v>89391.344806296664</v>
          </cell>
        </row>
        <row r="2880">
          <cell r="D2880">
            <v>41960</v>
          </cell>
          <cell r="E2880" t="str">
            <v/>
          </cell>
          <cell r="F2880">
            <v>187136.14837200061</v>
          </cell>
          <cell r="G2880">
            <v>1780290.003314001</v>
          </cell>
          <cell r="H2880">
            <v>1.1715109734430933</v>
          </cell>
          <cell r="I2880">
            <v>35.106660202382841</v>
          </cell>
          <cell r="J2880">
            <v>35100496.833354004</v>
          </cell>
          <cell r="K2880">
            <v>1.4064818991906005</v>
          </cell>
          <cell r="L2880">
            <v>12.942117399140496</v>
          </cell>
          <cell r="M2880">
            <v>38751530.709543981</v>
          </cell>
          <cell r="N2880">
            <v>1.2940274476860649</v>
          </cell>
          <cell r="O2880">
            <v>20.735845266042151</v>
          </cell>
          <cell r="Q2880">
            <v>89391.344806296664</v>
          </cell>
        </row>
        <row r="2881">
          <cell r="D2881">
            <v>41961</v>
          </cell>
          <cell r="E2881" t="str">
            <v/>
          </cell>
          <cell r="F2881">
            <v>138119.70105399954</v>
          </cell>
          <cell r="G2881">
            <v>1918409.7043680006</v>
          </cell>
          <cell r="H2881">
            <v>1.1922666242495776</v>
          </cell>
          <cell r="I2881">
            <v>33.967048703325567</v>
          </cell>
          <cell r="J2881">
            <v>35238616.534408003</v>
          </cell>
          <cell r="K2881">
            <v>1.4069766918162641</v>
          </cell>
          <cell r="L2881">
            <v>12.916836808243326</v>
          </cell>
          <cell r="M2881">
            <v>38815525.684581973</v>
          </cell>
          <cell r="N2881">
            <v>1.2961893119112389</v>
          </cell>
          <cell r="O2881">
            <v>20.587121649820585</v>
          </cell>
          <cell r="Q2881">
            <v>89391.344806296664</v>
          </cell>
        </row>
        <row r="2882">
          <cell r="D2882">
            <v>41962</v>
          </cell>
          <cell r="E2882" t="str">
            <v/>
          </cell>
          <cell r="F2882">
            <v>139641.46187999909</v>
          </cell>
          <cell r="G2882">
            <v>2058051.1662479998</v>
          </cell>
          <cell r="H2882">
            <v>1.2117334476712709</v>
          </cell>
          <cell r="I2882">
            <v>32.928895596162846</v>
          </cell>
          <cell r="J2882">
            <v>35378257.996288002</v>
          </cell>
          <cell r="K2882">
            <v>1.4075285084839924</v>
          </cell>
          <cell r="L2882">
            <v>12.888693535190242</v>
          </cell>
          <cell r="M2882">
            <v>38861464.726659968</v>
          </cell>
          <cell r="N2882">
            <v>1.2977482953515811</v>
          </cell>
          <cell r="O2882">
            <v>20.480419550400576</v>
          </cell>
          <cell r="Q2882">
            <v>89391.344806296664</v>
          </cell>
        </row>
        <row r="2883">
          <cell r="D2883">
            <v>41963</v>
          </cell>
          <cell r="E2883" t="str">
            <v/>
          </cell>
          <cell r="F2883">
            <v>130078.97057400116</v>
          </cell>
          <cell r="G2883">
            <v>2188130.1368220011</v>
          </cell>
          <cell r="H2883">
            <v>1.2239049214235951</v>
          </cell>
          <cell r="I2883">
            <v>32.29468186818125</v>
          </cell>
          <cell r="J2883">
            <v>35508336.966862001</v>
          </cell>
          <cell r="K2883">
            <v>1.4076973173491456</v>
          </cell>
          <cell r="L2883">
            <v>12.880094795562979</v>
          </cell>
          <cell r="M2883">
            <v>38922306.115759969</v>
          </cell>
          <cell r="N2883">
            <v>1.2998050004601329</v>
          </cell>
          <cell r="O2883">
            <v>20.340350827973342</v>
          </cell>
          <cell r="Q2883">
            <v>89391.344806296664</v>
          </cell>
        </row>
        <row r="2884">
          <cell r="D2884">
            <v>41964</v>
          </cell>
          <cell r="E2884" t="str">
            <v/>
          </cell>
          <cell r="F2884">
            <v>112635.57905799999</v>
          </cell>
          <cell r="G2884">
            <v>2300765.715880001</v>
          </cell>
          <cell r="H2884">
            <v>1.2256250582443924</v>
          </cell>
          <cell r="I2884">
            <v>32.20596618332435</v>
          </cell>
          <cell r="J2884">
            <v>35620972.545919999</v>
          </cell>
          <cell r="K2884">
            <v>1.4071758478136873</v>
          </cell>
          <cell r="L2884">
            <v>12.906673445370654</v>
          </cell>
          <cell r="M2884">
            <v>38947602.348977976</v>
          </cell>
          <cell r="N2884">
            <v>1.3006747362152129</v>
          </cell>
          <cell r="O2884">
            <v>20.281357596095017</v>
          </cell>
          <cell r="Q2884">
            <v>89391.344806296664</v>
          </cell>
        </row>
        <row r="2885">
          <cell r="D2885">
            <v>41965</v>
          </cell>
          <cell r="E2885" t="str">
            <v/>
          </cell>
          <cell r="F2885">
            <v>108121.35449999943</v>
          </cell>
          <cell r="G2885">
            <v>2408887.0703800004</v>
          </cell>
          <cell r="H2885">
            <v>1.224893383948082</v>
          </cell>
          <cell r="I2885">
            <v>32.243674548641508</v>
          </cell>
          <cell r="J2885">
            <v>35729093.900419995</v>
          </cell>
          <cell r="K2885">
            <v>1.4064803452519548</v>
          </cell>
          <cell r="L2885">
            <v>12.94219686299023</v>
          </cell>
          <cell r="M2885">
            <v>38986870.978189975</v>
          </cell>
          <cell r="N2885">
            <v>1.3020111295062491</v>
          </cell>
          <cell r="O2885">
            <v>20.190987509749426</v>
          </cell>
          <cell r="Q2885">
            <v>89391.344806296664</v>
          </cell>
        </row>
        <row r="2886">
          <cell r="D2886">
            <v>41966</v>
          </cell>
          <cell r="E2886" t="str">
            <v/>
          </cell>
          <cell r="F2886">
            <v>110997.24176199906</v>
          </cell>
          <cell r="G2886">
            <v>2519884.3121419996</v>
          </cell>
          <cell r="H2886">
            <v>1.2256241107217059</v>
          </cell>
          <cell r="I2886">
            <v>32.2060149894996</v>
          </cell>
          <cell r="J2886">
            <v>35840091.142181993</v>
          </cell>
          <cell r="K2886">
            <v>1.405902533029211</v>
          </cell>
          <cell r="L2886">
            <v>12.971774014404414</v>
          </cell>
          <cell r="M2886">
            <v>39027287.436389983</v>
          </cell>
          <cell r="N2886">
            <v>1.3033859079122345</v>
          </cell>
          <cell r="O2886">
            <v>20.098370075233763</v>
          </cell>
          <cell r="Q2886">
            <v>89391.344806296664</v>
          </cell>
        </row>
        <row r="2887">
          <cell r="D2887">
            <v>41967</v>
          </cell>
          <cell r="E2887" t="str">
            <v/>
          </cell>
          <cell r="F2887">
            <v>107864.53881200121</v>
          </cell>
          <cell r="G2887">
            <v>2627748.8509540008</v>
          </cell>
          <cell r="H2887">
            <v>1.2248337430617142</v>
          </cell>
          <cell r="I2887">
            <v>32.246750065609284</v>
          </cell>
          <cell r="J2887">
            <v>35947955.680993997</v>
          </cell>
          <cell r="K2887">
            <v>1.40520630149535</v>
          </cell>
          <cell r="L2887">
            <v>13.007491173641883</v>
          </cell>
          <cell r="M2887">
            <v>39052789.386799984</v>
          </cell>
          <cell r="N2887">
            <v>1.3042626329446665</v>
          </cell>
          <cell r="O2887">
            <v>20.039490153144545</v>
          </cell>
          <cell r="Q2887">
            <v>89391.344806296664</v>
          </cell>
        </row>
        <row r="2888">
          <cell r="D2888">
            <v>41968</v>
          </cell>
          <cell r="E2888" t="str">
            <v/>
          </cell>
          <cell r="F2888">
            <v>102502.18875999939</v>
          </cell>
          <cell r="G2888">
            <v>2730251.0397140002</v>
          </cell>
          <cell r="H2888">
            <v>1.2217071107410757</v>
          </cell>
          <cell r="I2888">
            <v>32.408362144171598</v>
          </cell>
          <cell r="J2888">
            <v>36050457.869753994</v>
          </cell>
          <cell r="K2888">
            <v>1.4043060342522133</v>
          </cell>
          <cell r="L2888">
            <v>13.0538026671561</v>
          </cell>
          <cell r="M2888">
            <v>39079074.464523979</v>
          </cell>
          <cell r="N2888">
            <v>1.3051655465831855</v>
          </cell>
          <cell r="O2888">
            <v>19.979001110919057</v>
          </cell>
          <cell r="Q2888">
            <v>89391.344806296664</v>
          </cell>
        </row>
        <row r="2889">
          <cell r="D2889">
            <v>41969</v>
          </cell>
          <cell r="E2889" t="str">
            <v/>
          </cell>
          <cell r="F2889">
            <v>109467.23571599979</v>
          </cell>
          <cell r="G2889">
            <v>2839718.2754299999</v>
          </cell>
          <cell r="H2889">
            <v>1.2218177711394178</v>
          </cell>
          <cell r="I2889">
            <v>32.402629484100643</v>
          </cell>
          <cell r="J2889">
            <v>36159925.105469994</v>
          </cell>
          <cell r="K2889">
            <v>1.4036823892501531</v>
          </cell>
          <cell r="L2889">
            <v>13.085968411874838</v>
          </cell>
          <cell r="M2889">
            <v>39129978.147935979</v>
          </cell>
          <cell r="N2889">
            <v>1.3068907245248824</v>
          </cell>
          <cell r="O2889">
            <v>19.863847581875827</v>
          </cell>
          <cell r="Q2889">
            <v>89391.344806296664</v>
          </cell>
        </row>
        <row r="2890">
          <cell r="D2890">
            <v>41970</v>
          </cell>
          <cell r="E2890" t="str">
            <v/>
          </cell>
          <cell r="F2890">
            <v>107969.93721000095</v>
          </cell>
          <cell r="G2890">
            <v>2947688.212640001</v>
          </cell>
          <cell r="H2890">
            <v>1.2212998668020381</v>
          </cell>
          <cell r="I2890">
            <v>32.429467107144561</v>
          </cell>
          <cell r="J2890">
            <v>36267895.042679995</v>
          </cell>
          <cell r="K2890">
            <v>1.4030051352166324</v>
          </cell>
          <cell r="L2890">
            <v>13.120977379923726</v>
          </cell>
          <cell r="M2890">
            <v>39182078.240101978</v>
          </cell>
          <cell r="N2890">
            <v>1.3086559279928298</v>
          </cell>
          <cell r="O2890">
            <v>19.746594062444888</v>
          </cell>
          <cell r="Q2890">
            <v>89391.344806296664</v>
          </cell>
        </row>
        <row r="2891">
          <cell r="D2891">
            <v>41971</v>
          </cell>
          <cell r="E2891" t="str">
            <v/>
          </cell>
          <cell r="F2891">
            <v>132934.27153199897</v>
          </cell>
          <cell r="G2891">
            <v>3080622.4841720001</v>
          </cell>
          <cell r="H2891">
            <v>1.230792889579859</v>
          </cell>
          <cell r="I2891">
            <v>31.940791339031239</v>
          </cell>
          <cell r="J2891">
            <v>36400829.314211994</v>
          </cell>
          <cell r="K2891">
            <v>1.4032949535770833</v>
          </cell>
          <cell r="L2891">
            <v>13.105985960022348</v>
          </cell>
          <cell r="M2891">
            <v>39264651.266619995</v>
          </cell>
          <cell r="N2891">
            <v>1.3114389949812695</v>
          </cell>
          <cell r="O2891">
            <v>19.562899788171183</v>
          </cell>
          <cell r="Q2891">
            <v>89391.344806296664</v>
          </cell>
        </row>
        <row r="2892">
          <cell r="D2892">
            <v>41972</v>
          </cell>
          <cell r="E2892" t="str">
            <v/>
          </cell>
          <cell r="F2892">
            <v>147744.89117400002</v>
          </cell>
          <cell r="G2892">
            <v>3228367.3753460003</v>
          </cell>
          <cell r="H2892">
            <v>1.2453444255055437</v>
          </cell>
          <cell r="I2892">
            <v>31.204965309505027</v>
          </cell>
          <cell r="J2892">
            <v>36548574.205385998</v>
          </cell>
          <cell r="K2892">
            <v>1.4041517872879425</v>
          </cell>
          <cell r="L2892">
            <v>13.061751841540215</v>
          </cell>
          <cell r="M2892">
            <v>39359774.100017995</v>
          </cell>
          <cell r="N2892">
            <v>1.3146413403364623</v>
          </cell>
          <cell r="O2892">
            <v>19.353297138767477</v>
          </cell>
          <cell r="Q2892">
            <v>89391.344806296664</v>
          </cell>
        </row>
        <row r="2893">
          <cell r="D2893">
            <v>41973</v>
          </cell>
          <cell r="E2893" t="str">
            <v>*</v>
          </cell>
          <cell r="F2893">
            <v>165274.7081439996</v>
          </cell>
          <cell r="G2893">
            <v>3393642.0834900001</v>
          </cell>
          <cell r="H2893">
            <v>1.265462590680611</v>
          </cell>
          <cell r="I2893">
            <v>30.213697354977388</v>
          </cell>
          <cell r="J2893">
            <v>36713848.91353</v>
          </cell>
          <cell r="K2893">
            <v>1.4056739251368497</v>
          </cell>
          <cell r="L2893">
            <v>12.983492309877953</v>
          </cell>
          <cell r="M2893">
            <v>39470061.464140005</v>
          </cell>
          <cell r="N2893">
            <v>1.3183503233187266</v>
          </cell>
          <cell r="O2893">
            <v>19.112883253462176</v>
          </cell>
          <cell r="Q2893">
            <v>89391.344806296664</v>
          </cell>
        </row>
        <row r="2894">
          <cell r="D2894">
            <v>41974</v>
          </cell>
          <cell r="E2894" t="str">
            <v/>
          </cell>
          <cell r="F2894">
            <v>244459.24802800172</v>
          </cell>
          <cell r="G2894">
            <v>244459.24802800172</v>
          </cell>
          <cell r="H2894">
            <v>1.9831310463779337</v>
          </cell>
          <cell r="I2894">
            <v>10.951515652683774</v>
          </cell>
          <cell r="J2894">
            <v>36958308.161558002</v>
          </cell>
          <cell r="K2894">
            <v>1.4083865177581654</v>
          </cell>
          <cell r="L2894">
            <v>11.050020327286559</v>
          </cell>
          <cell r="M2894">
            <v>39658661.332363993</v>
          </cell>
          <cell r="N2894">
            <v>1.3246488047927938</v>
          </cell>
          <cell r="O2894">
            <v>15.914552613232146</v>
          </cell>
          <cell r="Q2894">
            <v>123269.33637315166</v>
          </cell>
        </row>
        <row r="2895">
          <cell r="D2895">
            <v>41975</v>
          </cell>
          <cell r="E2895" t="str">
            <v/>
          </cell>
          <cell r="F2895">
            <v>157961.72043399874</v>
          </cell>
          <cell r="G2895">
            <v>402420.96846200048</v>
          </cell>
          <cell r="H2895">
            <v>1.6322833411052933</v>
          </cell>
          <cell r="I2895">
            <v>16.814078265435349</v>
          </cell>
          <cell r="J2895">
            <v>37116269.881991997</v>
          </cell>
          <cell r="K2895">
            <v>1.4077929569132048</v>
          </cell>
          <cell r="L2895">
            <v>11.079188128889605</v>
          </cell>
          <cell r="M2895">
            <v>39761524.888891995</v>
          </cell>
          <cell r="N2895">
            <v>1.3280835791029795</v>
          </cell>
          <cell r="O2895">
            <v>15.685888433656526</v>
          </cell>
          <cell r="Q2895">
            <v>123269.33637315166</v>
          </cell>
        </row>
        <row r="2896">
          <cell r="D2896">
            <v>41976</v>
          </cell>
          <cell r="E2896" t="str">
            <v/>
          </cell>
          <cell r="F2896">
            <v>168268.64938000127</v>
          </cell>
          <cell r="G2896">
            <v>570689.61784200172</v>
          </cell>
          <cell r="H2896">
            <v>1.5432051328495109</v>
          </cell>
          <cell r="I2896">
            <v>18.82361597331672</v>
          </cell>
          <cell r="J2896">
            <v>37284538.531371996</v>
          </cell>
          <cell r="K2896">
            <v>1.4075940356038796</v>
          </cell>
          <cell r="L2896">
            <v>11.088978282858463</v>
          </cell>
          <cell r="M2896">
            <v>39884573.968339995</v>
          </cell>
          <cell r="N2896">
            <v>1.3321925689128433</v>
          </cell>
          <cell r="O2896">
            <v>15.415956675959597</v>
          </cell>
          <cell r="Q2896">
            <v>123269.33637315166</v>
          </cell>
        </row>
        <row r="2897">
          <cell r="D2897">
            <v>41977</v>
          </cell>
          <cell r="E2897" t="str">
            <v/>
          </cell>
          <cell r="F2897">
            <v>135729.63956199872</v>
          </cell>
          <cell r="G2897">
            <v>706419.2574040005</v>
          </cell>
          <cell r="H2897">
            <v>1.432674333675289</v>
          </cell>
          <cell r="I2897">
            <v>21.702541481937665</v>
          </cell>
          <cell r="J2897">
            <v>37420268.170933992</v>
          </cell>
          <cell r="K2897">
            <v>1.4061742102936079</v>
          </cell>
          <cell r="L2897">
            <v>11.159077129548422</v>
          </cell>
          <cell r="M2897">
            <v>39979361.893889993</v>
          </cell>
          <cell r="N2897">
            <v>1.3353575968537108</v>
          </cell>
          <cell r="O2897">
            <v>15.210702584455827</v>
          </cell>
          <cell r="Q2897">
            <v>123269.33637315166</v>
          </cell>
        </row>
        <row r="2898">
          <cell r="D2898">
            <v>41978</v>
          </cell>
          <cell r="E2898" t="str">
            <v/>
          </cell>
          <cell r="F2898">
            <v>129086.86780400015</v>
          </cell>
          <cell r="G2898">
            <v>835506.12520800065</v>
          </cell>
          <cell r="H2898">
            <v>1.355578199397163</v>
          </cell>
          <cell r="I2898">
            <v>24.001338680238639</v>
          </cell>
          <cell r="J2898">
            <v>37549355.03873799</v>
          </cell>
          <cell r="K2898">
            <v>1.4045190078706922</v>
          </cell>
          <cell r="L2898">
            <v>11.241286538694439</v>
          </cell>
          <cell r="M2898">
            <v>40057592.619371988</v>
          </cell>
          <cell r="N2898">
            <v>1.3379695905485542</v>
          </cell>
          <cell r="O2898">
            <v>15.043047943001952</v>
          </cell>
          <cell r="Q2898">
            <v>123269.33637315166</v>
          </cell>
        </row>
        <row r="2899">
          <cell r="D2899">
            <v>41979</v>
          </cell>
          <cell r="E2899" t="str">
            <v/>
          </cell>
          <cell r="F2899">
            <v>122050.71287799992</v>
          </cell>
          <cell r="G2899">
            <v>957556.83808600053</v>
          </cell>
          <cell r="H2899">
            <v>1.2946675227045876</v>
          </cell>
          <cell r="I2899">
            <v>26.008701008765932</v>
          </cell>
          <cell r="J2899">
            <v>37671405.751615986</v>
          </cell>
          <cell r="K2899">
            <v>1.4026170224413461</v>
          </cell>
          <cell r="L2899">
            <v>11.33640694474698</v>
          </cell>
          <cell r="M2899">
            <v>40127104.007339984</v>
          </cell>
          <cell r="N2899">
            <v>1.3402903446555534</v>
          </cell>
          <cell r="O2899">
            <v>14.895395211222118</v>
          </cell>
          <cell r="Q2899">
            <v>123269.33637315166</v>
          </cell>
        </row>
        <row r="2900">
          <cell r="D2900">
            <v>41980</v>
          </cell>
          <cell r="E2900" t="str">
            <v/>
          </cell>
          <cell r="F2900">
            <v>112040.71255400014</v>
          </cell>
          <cell r="G2900">
            <v>1069597.5506400007</v>
          </cell>
          <cell r="H2900">
            <v>1.2395592820333281</v>
          </cell>
          <cell r="I2900">
            <v>27.984641808887634</v>
          </cell>
          <cell r="J2900">
            <v>37783446.464169987</v>
          </cell>
          <cell r="K2900">
            <v>1.400361417322175</v>
          </cell>
          <cell r="L2900">
            <v>11.450123683825575</v>
          </cell>
          <cell r="M2900">
            <v>40197621.532395981</v>
          </cell>
          <cell r="N2900">
            <v>1.3426447013620861</v>
          </cell>
          <cell r="O2900">
            <v>14.746855643651568</v>
          </cell>
          <cell r="Q2900">
            <v>123269.33637315166</v>
          </cell>
        </row>
        <row r="2901">
          <cell r="D2901">
            <v>41981</v>
          </cell>
          <cell r="E2901" t="str">
            <v/>
          </cell>
          <cell r="F2901">
            <v>105826.15166599961</v>
          </cell>
          <cell r="G2901">
            <v>1175423.7023060003</v>
          </cell>
          <cell r="H2901">
            <v>1.1919262901154979</v>
          </cell>
          <cell r="I2901">
            <v>29.82481861417121</v>
          </cell>
          <cell r="J2901">
            <v>37889272.615835987</v>
          </cell>
          <cell r="K2901">
            <v>1.3978970471948946</v>
          </cell>
          <cell r="L2901">
            <v>11.575502854830354</v>
          </cell>
          <cell r="M2901">
            <v>40260190.560831986</v>
          </cell>
          <cell r="N2901">
            <v>1.3447335662178013</v>
          </cell>
          <cell r="O2901">
            <v>14.616115858748824</v>
          </cell>
          <cell r="Q2901">
            <v>123269.33637315166</v>
          </cell>
        </row>
        <row r="2902">
          <cell r="D2902">
            <v>41982</v>
          </cell>
          <cell r="E2902" t="str">
            <v/>
          </cell>
          <cell r="F2902">
            <v>105270.34746400062</v>
          </cell>
          <cell r="G2902">
            <v>1280694.0497700009</v>
          </cell>
          <cell r="H2902">
            <v>1.1543774230484667</v>
          </cell>
          <cell r="I2902">
            <v>31.367687073992911</v>
          </cell>
          <cell r="J2902">
            <v>37994542.96329999</v>
          </cell>
          <cell r="K2902">
            <v>1.3954345780083646</v>
          </cell>
          <cell r="L2902">
            <v>11.701979715876544</v>
          </cell>
          <cell r="M2902">
            <v>40330687.922357991</v>
          </cell>
          <cell r="N2902">
            <v>1.3470872425715565</v>
          </cell>
          <cell r="O2902">
            <v>14.469978101684056</v>
          </cell>
          <cell r="Q2902">
            <v>123269.33637315166</v>
          </cell>
        </row>
        <row r="2903">
          <cell r="D2903">
            <v>41983</v>
          </cell>
          <cell r="E2903" t="str">
            <v/>
          </cell>
          <cell r="F2903">
            <v>95442.51414800054</v>
          </cell>
          <cell r="G2903">
            <v>1376136.5639180015</v>
          </cell>
          <cell r="H2903">
            <v>1.116365678932727</v>
          </cell>
          <cell r="I2903">
            <v>33.01715383123819</v>
          </cell>
          <cell r="J2903">
            <v>38089985.477447987</v>
          </cell>
          <cell r="K2903">
            <v>1.3926349828256368</v>
          </cell>
          <cell r="L2903">
            <v>11.847232688526121</v>
          </cell>
          <cell r="M2903">
            <v>40376382.455097973</v>
          </cell>
          <cell r="N2903">
            <v>1.3486124755392233</v>
          </cell>
          <cell r="O2903">
            <v>14.375940187655889</v>
          </cell>
          <cell r="Q2903">
            <v>123269.33637315166</v>
          </cell>
        </row>
        <row r="2904">
          <cell r="D2904">
            <v>41984</v>
          </cell>
          <cell r="E2904" t="str">
            <v/>
          </cell>
          <cell r="F2904">
            <v>82866.487893999918</v>
          </cell>
          <cell r="G2904">
            <v>1459003.0518120015</v>
          </cell>
          <cell r="H2904">
            <v>1.0759905502558289</v>
          </cell>
          <cell r="I2904">
            <v>34.870661218730369</v>
          </cell>
          <cell r="J2904">
            <v>38172851.965341985</v>
          </cell>
          <cell r="K2904">
            <v>1.3894027716001747</v>
          </cell>
          <cell r="L2904">
            <v>12.016879563949967</v>
          </cell>
          <cell r="M2904">
            <v>40418209.289265975</v>
          </cell>
          <cell r="N2904">
            <v>1.3500085212254589</v>
          </cell>
          <cell r="O2904">
            <v>14.290322101609721</v>
          </cell>
          <cell r="Q2904">
            <v>123269.33637315166</v>
          </cell>
        </row>
        <row r="2905">
          <cell r="D2905">
            <v>41985</v>
          </cell>
          <cell r="E2905" t="str">
            <v/>
          </cell>
          <cell r="F2905">
            <v>103315.49782199902</v>
          </cell>
          <cell r="G2905">
            <v>1562318.5496340005</v>
          </cell>
          <cell r="H2905">
            <v>1.0561686815234321</v>
          </cell>
          <cell r="I2905">
            <v>35.820486195365078</v>
          </cell>
          <cell r="J2905">
            <v>38276167.463163987</v>
          </cell>
          <cell r="K2905">
            <v>1.3869404065859408</v>
          </cell>
          <cell r="L2905">
            <v>12.147532136663564</v>
          </cell>
          <cell r="M2905">
            <v>40485754.547273979</v>
          </cell>
          <cell r="N2905">
            <v>1.3522635851902203</v>
          </cell>
          <cell r="O2905">
            <v>14.152935787358434</v>
          </cell>
          <cell r="Q2905">
            <v>123269.33637315166</v>
          </cell>
        </row>
        <row r="2906">
          <cell r="D2906">
            <v>41986</v>
          </cell>
          <cell r="E2906" t="str">
            <v/>
          </cell>
          <cell r="F2906">
            <v>109121.41168999998</v>
          </cell>
          <cell r="G2906">
            <v>1671439.9613240005</v>
          </cell>
          <cell r="H2906">
            <v>1.0430193631287703</v>
          </cell>
          <cell r="I2906">
            <v>36.465490065923902</v>
          </cell>
          <cell r="J2906">
            <v>38385288.874853984</v>
          </cell>
          <cell r="K2906">
            <v>1.3847093832316943</v>
          </cell>
          <cell r="L2906">
            <v>12.266971814831418</v>
          </cell>
          <cell r="M2906">
            <v>40549091.711085975</v>
          </cell>
          <cell r="N2906">
            <v>1.3543780914353929</v>
          </cell>
          <cell r="O2906">
            <v>14.02513432399396</v>
          </cell>
          <cell r="Q2906">
            <v>123269.33637315166</v>
          </cell>
        </row>
        <row r="2907">
          <cell r="D2907">
            <v>41987</v>
          </cell>
          <cell r="E2907" t="str">
            <v/>
          </cell>
          <cell r="F2907">
            <v>156352.17124800154</v>
          </cell>
          <cell r="G2907">
            <v>1827792.132572002</v>
          </cell>
          <cell r="H2907">
            <v>1.0591164416006027</v>
          </cell>
          <cell r="I2907">
            <v>35.677535022428586</v>
          </cell>
          <cell r="J2907">
            <v>38541641.046101987</v>
          </cell>
          <cell r="K2907">
            <v>1.3841943715228622</v>
          </cell>
          <cell r="L2907">
            <v>12.294687504458423</v>
          </cell>
          <cell r="M2907">
            <v>40661225.223721981</v>
          </cell>
          <cell r="N2907">
            <v>1.3581224375776446</v>
          </cell>
          <cell r="O2907">
            <v>13.801234765303805</v>
          </cell>
          <cell r="Q2907">
            <v>123269.33637315166</v>
          </cell>
        </row>
        <row r="2908">
          <cell r="D2908">
            <v>41988</v>
          </cell>
          <cell r="E2908" t="str">
            <v/>
          </cell>
          <cell r="F2908">
            <v>145867.67547199965</v>
          </cell>
          <cell r="G2908">
            <v>1973659.8080440017</v>
          </cell>
          <cell r="H2908">
            <v>1.0673970056751647</v>
          </cell>
          <cell r="I2908">
            <v>35.279159417175322</v>
          </cell>
          <cell r="J2908">
            <v>38687508.721573986</v>
          </cell>
          <cell r="K2908">
            <v>1.3833090165469346</v>
          </cell>
          <cell r="L2908">
            <v>12.342460206105576</v>
          </cell>
          <cell r="M2908">
            <v>40753205.625381984</v>
          </cell>
          <cell r="N2908">
            <v>1.3611936461035521</v>
          </cell>
          <cell r="O2908">
            <v>13.619869654667694</v>
          </cell>
          <cell r="Q2908">
            <v>123269.33637315166</v>
          </cell>
        </row>
        <row r="2909">
          <cell r="D2909">
            <v>41989</v>
          </cell>
          <cell r="E2909" t="str">
            <v/>
          </cell>
          <cell r="F2909">
            <v>139157.52314599851</v>
          </cell>
          <cell r="G2909">
            <v>2112817.3311900003</v>
          </cell>
          <cell r="H2909">
            <v>1.0712403188384165</v>
          </cell>
          <cell r="I2909">
            <v>35.095847419537975</v>
          </cell>
          <cell r="J2909">
            <v>38826666.244719982</v>
          </cell>
          <cell r="K2909">
            <v>1.3821925568577409</v>
          </cell>
          <cell r="L2909">
            <v>12.402932035999203</v>
          </cell>
          <cell r="M2909">
            <v>40851067.720401987</v>
          </cell>
          <cell r="N2909">
            <v>1.3644613037086821</v>
          </cell>
          <cell r="O2909">
            <v>13.429144270752458</v>
          </cell>
          <cell r="Q2909">
            <v>123269.33637315166</v>
          </cell>
        </row>
        <row r="2910">
          <cell r="D2910">
            <v>41990</v>
          </cell>
          <cell r="E2910" t="str">
            <v/>
          </cell>
          <cell r="F2910">
            <v>138543.77758600126</v>
          </cell>
          <cell r="G2910">
            <v>2251361.1087760017</v>
          </cell>
          <cell r="H2910">
            <v>1.0743386011075542</v>
          </cell>
          <cell r="I2910">
            <v>34.948799528821617</v>
          </cell>
          <cell r="J2910">
            <v>38965210.02230598</v>
          </cell>
          <cell r="K2910">
            <v>1.3810640997126395</v>
          </cell>
          <cell r="L2910">
            <v>12.464313977135976</v>
          </cell>
          <cell r="M2910">
            <v>40946218.149371982</v>
          </cell>
          <cell r="N2910">
            <v>1.3676383844642521</v>
          </cell>
          <cell r="O2910">
            <v>13.245903304721107</v>
          </cell>
          <cell r="Q2910">
            <v>123269.33637315166</v>
          </cell>
        </row>
        <row r="2911">
          <cell r="D2911">
            <v>41991</v>
          </cell>
          <cell r="E2911" t="str">
            <v/>
          </cell>
          <cell r="F2911">
            <v>126170.90694000016</v>
          </cell>
          <cell r="G2911">
            <v>2377532.0157160019</v>
          </cell>
          <cell r="H2911">
            <v>1.0715163711467073</v>
          </cell>
          <cell r="I2911">
            <v>35.082719313894529</v>
          </cell>
          <cell r="J2911">
            <v>39091380.929245979</v>
          </cell>
          <cell r="K2911">
            <v>1.379508829979486</v>
          </cell>
          <cell r="L2911">
            <v>12.549342493417171</v>
          </cell>
          <cell r="M2911">
            <v>41033173.825239971</v>
          </cell>
          <cell r="N2911">
            <v>1.3705417489577361</v>
          </cell>
          <cell r="O2911">
            <v>13.080329254509316</v>
          </cell>
          <cell r="Q2911">
            <v>123269.33637315166</v>
          </cell>
        </row>
        <row r="2912">
          <cell r="D2912">
            <v>41992</v>
          </cell>
          <cell r="E2912" t="str">
            <v/>
          </cell>
          <cell r="F2912">
            <v>108267.45002199918</v>
          </cell>
          <cell r="G2912">
            <v>2485799.4657380008</v>
          </cell>
          <cell r="H2912">
            <v>1.0613470849901583</v>
          </cell>
          <cell r="I2912">
            <v>35.569757460356598</v>
          </cell>
          <cell r="J2912">
            <v>39199648.379267976</v>
          </cell>
          <cell r="K2912">
            <v>1.3773379681790807</v>
          </cell>
          <cell r="L2912">
            <v>12.668863634470318</v>
          </cell>
          <cell r="M2912">
            <v>41065675.70040597</v>
          </cell>
          <cell r="N2912">
            <v>1.3716263087348213</v>
          </cell>
          <cell r="O2912">
            <v>13.018936460067588</v>
          </cell>
          <cell r="Q2912">
            <v>123269.33637315166</v>
          </cell>
        </row>
        <row r="2913">
          <cell r="D2913">
            <v>41993</v>
          </cell>
          <cell r="E2913" t="str">
            <v/>
          </cell>
          <cell r="F2913">
            <v>109850.96695400018</v>
          </cell>
          <cell r="G2913">
            <v>2595650.4326920011</v>
          </cell>
          <cell r="H2913">
            <v>1.0528370270586362</v>
          </cell>
          <cell r="I2913">
            <v>35.982775962042666</v>
          </cell>
          <cell r="J2913">
            <v>39309499.346221976</v>
          </cell>
          <cell r="K2913">
            <v>1.37524122965256</v>
          </cell>
          <cell r="L2913">
            <v>12.785234883925023</v>
          </cell>
          <cell r="M2913">
            <v>41113702.398907967</v>
          </cell>
          <cell r="N2913">
            <v>1.3732294079713403</v>
          </cell>
          <cell r="O2913">
            <v>12.92864505800322</v>
          </cell>
          <cell r="Q2913">
            <v>123269.33637315166</v>
          </cell>
        </row>
        <row r="2914">
          <cell r="D2914">
            <v>41994</v>
          </cell>
          <cell r="E2914" t="str">
            <v/>
          </cell>
          <cell r="F2914">
            <v>128641.72036600072</v>
          </cell>
          <cell r="G2914">
            <v>2724292.1530580018</v>
          </cell>
          <cell r="H2914">
            <v>1.0523963345755611</v>
          </cell>
          <cell r="I2914">
            <v>36.004300237149586</v>
          </cell>
          <cell r="J2914">
            <v>39438141.066587977</v>
          </cell>
          <cell r="K2914">
            <v>1.3738170690006235</v>
          </cell>
          <cell r="L2914">
            <v>12.864801698740136</v>
          </cell>
          <cell r="M2914">
            <v>41190503.192911975</v>
          </cell>
          <cell r="N2914">
            <v>1.3757935810888091</v>
          </cell>
          <cell r="O2914">
            <v>12.78534381650177</v>
          </cell>
          <cell r="Q2914">
            <v>123269.33637315166</v>
          </cell>
        </row>
        <row r="2915">
          <cell r="D2915">
            <v>41995</v>
          </cell>
          <cell r="E2915" t="str">
            <v/>
          </cell>
          <cell r="F2915">
            <v>82109.307321999615</v>
          </cell>
          <cell r="G2915">
            <v>2806401.4603800015</v>
          </cell>
          <cell r="H2915">
            <v>1.034837263651637</v>
          </cell>
          <cell r="I2915">
            <v>36.87294142785008</v>
          </cell>
          <cell r="J2915">
            <v>39520250.37390998</v>
          </cell>
          <cell r="K2915">
            <v>1.37079107343</v>
          </cell>
          <cell r="L2915">
            <v>13.035278019895857</v>
          </cell>
          <cell r="M2915">
            <v>41215904.467827976</v>
          </cell>
          <cell r="N2915">
            <v>1.3766409693060773</v>
          </cell>
          <cell r="O2915">
            <v>12.738288631705274</v>
          </cell>
          <cell r="Q2915">
            <v>123269.33637315166</v>
          </cell>
        </row>
        <row r="2916">
          <cell r="D2916">
            <v>41996</v>
          </cell>
          <cell r="E2916" t="str">
            <v/>
          </cell>
          <cell r="F2916">
            <v>88936.759459999739</v>
          </cell>
          <cell r="G2916">
            <v>2895338.2198400013</v>
          </cell>
          <cell r="H2916">
            <v>1.0212131754060776</v>
          </cell>
          <cell r="I2916">
            <v>37.561915542731327</v>
          </cell>
          <cell r="J2916">
            <v>39609187.133369982</v>
          </cell>
          <cell r="K2916">
            <v>1.3680266514796795</v>
          </cell>
          <cell r="L2916">
            <v>13.192711793911293</v>
          </cell>
          <cell r="M2916">
            <v>41249232.39428398</v>
          </cell>
          <cell r="N2916">
            <v>1.377753111937372</v>
          </cell>
          <cell r="O2916">
            <v>12.676758424022182</v>
          </cell>
          <cell r="Q2916">
            <v>123269.33637315166</v>
          </cell>
        </row>
        <row r="2917">
          <cell r="D2917">
            <v>41997</v>
          </cell>
          <cell r="E2917" t="str">
            <v/>
          </cell>
          <cell r="F2917">
            <v>80644.830098000617</v>
          </cell>
          <cell r="G2917">
            <v>2975983.0499380021</v>
          </cell>
          <cell r="H2917">
            <v>1.0059216460130471</v>
          </cell>
          <cell r="I2917">
            <v>38.35109074299767</v>
          </cell>
          <cell r="J2917">
            <v>39689831.963467985</v>
          </cell>
          <cell r="K2917">
            <v>1.3650004952528334</v>
          </cell>
          <cell r="L2917">
            <v>13.366919440409031</v>
          </cell>
          <cell r="M2917">
            <v>41142461.513829976</v>
          </cell>
          <cell r="N2917">
            <v>1.3741858586144082</v>
          </cell>
          <cell r="O2917">
            <v>12.875031981220298</v>
          </cell>
          <cell r="Q2917">
            <v>123269.33637315166</v>
          </cell>
        </row>
        <row r="2918">
          <cell r="D2918">
            <v>41998</v>
          </cell>
          <cell r="E2918" t="str">
            <v/>
          </cell>
          <cell r="F2918">
            <v>87574.482275999588</v>
          </cell>
          <cell r="G2918">
            <v>3063557.5322140018</v>
          </cell>
          <cell r="H2918">
            <v>0.99410206052873673</v>
          </cell>
          <cell r="I2918">
            <v>38.972760457879232</v>
          </cell>
          <cell r="J2918">
            <v>39777406.445743985</v>
          </cell>
          <cell r="K2918">
            <v>1.3622372055078942</v>
          </cell>
          <cell r="L2918">
            <v>13.527712347887844</v>
          </cell>
          <cell r="M2918">
            <v>40953549.403747983</v>
          </cell>
          <cell r="N2918">
            <v>1.3678750404450366</v>
          </cell>
          <cell r="O2918">
            <v>13.2323401900869</v>
          </cell>
          <cell r="Q2918">
            <v>123269.33637315166</v>
          </cell>
        </row>
        <row r="2919">
          <cell r="D2919">
            <v>41999</v>
          </cell>
          <cell r="E2919" t="str">
            <v/>
          </cell>
          <cell r="F2919">
            <v>86468.482075999913</v>
          </cell>
          <cell r="G2919">
            <v>3150026.0142900017</v>
          </cell>
          <cell r="H2919">
            <v>0.98284658835763272</v>
          </cell>
          <cell r="I2919">
            <v>39.57435126328641</v>
          </cell>
          <cell r="J2919">
            <v>39863874.927819982</v>
          </cell>
          <cell r="K2919">
            <v>1.359459430967352</v>
          </cell>
          <cell r="L2919">
            <v>13.69101259208232</v>
          </cell>
          <cell r="M2919">
            <v>40845960.318129987</v>
          </cell>
          <cell r="N2919">
            <v>1.3642804713309016</v>
          </cell>
          <cell r="O2919">
            <v>13.439638946368081</v>
          </cell>
          <cell r="Q2919">
            <v>123269.33637315166</v>
          </cell>
        </row>
        <row r="2920">
          <cell r="D2920">
            <v>42000</v>
          </cell>
          <cell r="E2920" t="str">
            <v/>
          </cell>
          <cell r="F2920">
            <v>72551.239124000815</v>
          </cell>
          <cell r="G2920">
            <v>3222577.2534140027</v>
          </cell>
          <cell r="H2920">
            <v>0.96824333286021635</v>
          </cell>
          <cell r="I2920">
            <v>40.369000367750907</v>
          </cell>
          <cell r="J2920">
            <v>39936426.166943982</v>
          </cell>
          <cell r="K2920">
            <v>1.3562322865417542</v>
          </cell>
          <cell r="L2920">
            <v>13.882841222618136</v>
          </cell>
          <cell r="M2920">
            <v>40709788.700321987</v>
          </cell>
          <cell r="N2920">
            <v>1.3597312339828522</v>
          </cell>
          <cell r="O2920">
            <v>13.705974472403071</v>
          </cell>
          <cell r="Q2920">
            <v>123269.33637315166</v>
          </cell>
        </row>
        <row r="2921">
          <cell r="D2921">
            <v>42001</v>
          </cell>
          <cell r="E2921" t="str">
            <v/>
          </cell>
          <cell r="F2921">
            <v>101910.92479599916</v>
          </cell>
          <cell r="G2921">
            <v>3324488.1782100019</v>
          </cell>
          <cell r="H2921">
            <v>0.96318942036762034</v>
          </cell>
          <cell r="I2921">
            <v>40.647766745285786</v>
          </cell>
          <cell r="J2921">
            <v>40038337.091739982</v>
          </cell>
          <cell r="K2921">
            <v>1.3540249404740932</v>
          </cell>
          <cell r="L2921">
            <v>14.015366112619221</v>
          </cell>
          <cell r="M2921">
            <v>40547234.647033989</v>
          </cell>
          <cell r="N2921">
            <v>1.3543008150384199</v>
          </cell>
          <cell r="O2921">
            <v>14.029787587771313</v>
          </cell>
          <cell r="Q2921">
            <v>123269.33637315166</v>
          </cell>
        </row>
        <row r="2922">
          <cell r="D2922">
            <v>42002</v>
          </cell>
          <cell r="E2922" t="str">
            <v/>
          </cell>
          <cell r="F2922">
            <v>76213.391461999388</v>
          </cell>
          <cell r="G2922">
            <v>3400701.5696720015</v>
          </cell>
          <cell r="H2922">
            <v>0.95129555182338688</v>
          </cell>
          <cell r="I2922">
            <v>41.311506461350831</v>
          </cell>
          <cell r="J2922">
            <v>40114550.483201981</v>
          </cell>
          <cell r="K2922">
            <v>1.3509704849237922</v>
          </cell>
          <cell r="L2922">
            <v>14.200524195455944</v>
          </cell>
          <cell r="M2922">
            <v>40430302.353015989</v>
          </cell>
          <cell r="N2922">
            <v>1.3503941959407493</v>
          </cell>
          <cell r="O2922">
            <v>14.266745493235899</v>
          </cell>
          <cell r="Q2922">
            <v>123269.33637315166</v>
          </cell>
        </row>
        <row r="2923">
          <cell r="D2923">
            <v>42003</v>
          </cell>
          <cell r="E2923" t="str">
            <v/>
          </cell>
          <cell r="F2923">
            <v>72937.669798000832</v>
          </cell>
          <cell r="G2923">
            <v>3473639.2394700022</v>
          </cell>
          <cell r="H2923">
            <v>0.93930881803805111</v>
          </cell>
          <cell r="I2923">
            <v>41.991447092851963</v>
          </cell>
          <cell r="J2923">
            <v>40187488.152999982</v>
          </cell>
          <cell r="K2923">
            <v>1.3478314222516976</v>
          </cell>
          <cell r="L2923">
            <v>14.392971815633004</v>
          </cell>
          <cell r="M2923">
            <v>40350081.902003989</v>
          </cell>
          <cell r="N2923">
            <v>1.347713777408863</v>
          </cell>
          <cell r="O2923">
            <v>14.431286323076343</v>
          </cell>
          <cell r="Q2923">
            <v>123269.33637315166</v>
          </cell>
        </row>
        <row r="2924">
          <cell r="D2924">
            <v>42004</v>
          </cell>
          <cell r="E2924" t="str">
            <v>*</v>
          </cell>
          <cell r="F2924">
            <v>83584.488503998844</v>
          </cell>
          <cell r="G2924">
            <v>3557223.7279740013</v>
          </cell>
          <cell r="H2924">
            <v>0.93088156301848102</v>
          </cell>
          <cell r="I2924">
            <v>42.476163117930234</v>
          </cell>
          <cell r="J2924">
            <v>40271072.641503982</v>
          </cell>
          <cell r="K2924">
            <v>1.3450738172652816</v>
          </cell>
          <cell r="L2924">
            <v>14.563853199694643</v>
          </cell>
          <cell r="M2924">
            <v>40271072.641503982</v>
          </cell>
          <cell r="N2924">
            <v>1.3450738172652816</v>
          </cell>
          <cell r="O2924">
            <v>14.564913037489655</v>
          </cell>
          <cell r="Q2924">
            <v>123269.33637315166</v>
          </cell>
        </row>
        <row r="2925">
          <cell r="D2925">
            <v>42005</v>
          </cell>
          <cell r="E2925" t="str">
            <v/>
          </cell>
          <cell r="F2925">
            <v>77947.741074000573</v>
          </cell>
          <cell r="G2925">
            <v>77947.741074000573</v>
          </cell>
          <cell r="H2925">
            <v>0.54549396053281296</v>
          </cell>
          <cell r="I2925">
            <v>76.872869217436104</v>
          </cell>
          <cell r="J2925">
            <v>77947.741074000573</v>
          </cell>
          <cell r="K2925">
            <v>0.54549396053281296</v>
          </cell>
          <cell r="L2925">
            <v>76.872869217436104</v>
          </cell>
          <cell r="M2925">
            <v>40150211.369923994</v>
          </cell>
          <cell r="N2925">
            <v>1.3409350467148133</v>
          </cell>
          <cell r="O2925">
            <v>13.254601931546405</v>
          </cell>
          <cell r="Q2925">
            <v>142893.86631863873</v>
          </cell>
        </row>
        <row r="2926">
          <cell r="D2926">
            <v>42006</v>
          </cell>
          <cell r="E2926" t="str">
            <v/>
          </cell>
          <cell r="F2926">
            <v>80588.381481999502</v>
          </cell>
          <cell r="G2926">
            <v>158536.12255600007</v>
          </cell>
          <cell r="H2926">
            <v>0.55473382672171778</v>
          </cell>
          <cell r="I2926">
            <v>76.112745749833323</v>
          </cell>
          <cell r="J2926">
            <v>158536.12255600007</v>
          </cell>
          <cell r="K2926">
            <v>0.55473382672171778</v>
          </cell>
          <cell r="L2926">
            <v>76.112745749833323</v>
          </cell>
          <cell r="M2926">
            <v>40040067.805917986</v>
          </cell>
          <cell r="N2926">
            <v>1.3371548276971721</v>
          </cell>
          <cell r="O2926">
            <v>13.498571906421253</v>
          </cell>
          <cell r="Q2926">
            <v>142893.86631863873</v>
          </cell>
        </row>
        <row r="2927">
          <cell r="D2927">
            <v>42007</v>
          </cell>
          <cell r="E2927" t="str">
            <v/>
          </cell>
          <cell r="F2927">
            <v>68260.231224001545</v>
          </cell>
          <cell r="G2927">
            <v>226796.35378000163</v>
          </cell>
          <cell r="H2927">
            <v>0.52905549091068971</v>
          </cell>
          <cell r="I2927">
            <v>78.222264090990649</v>
          </cell>
          <cell r="J2927">
            <v>226796.35378000163</v>
          </cell>
          <cell r="K2927">
            <v>0.52905549091068971</v>
          </cell>
          <cell r="L2927">
            <v>78.222264090990649</v>
          </cell>
          <cell r="M2927">
            <v>39768395.550427996</v>
          </cell>
          <cell r="N2927">
            <v>1.3279812750571451</v>
          </cell>
          <cell r="O2927">
            <v>14.106351230131242</v>
          </cell>
          <cell r="Q2927">
            <v>142893.86631863873</v>
          </cell>
        </row>
        <row r="2928">
          <cell r="D2928">
            <v>42008</v>
          </cell>
          <cell r="E2928" t="str">
            <v/>
          </cell>
          <cell r="F2928">
            <v>72378.123753998618</v>
          </cell>
          <cell r="G2928">
            <v>299174.47753400024</v>
          </cell>
          <cell r="H2928">
            <v>0.52342078292372551</v>
          </cell>
          <cell r="I2928">
            <v>78.683524427686365</v>
          </cell>
          <cell r="J2928">
            <v>299174.47753400024</v>
          </cell>
          <cell r="K2928">
            <v>0.52342078292372551</v>
          </cell>
          <cell r="L2928">
            <v>78.683524427686365</v>
          </cell>
          <cell r="M2928">
            <v>39479603.737526</v>
          </cell>
          <cell r="N2928">
            <v>1.3182374889401283</v>
          </cell>
          <cell r="O2928">
            <v>14.776780719059012</v>
          </cell>
          <cell r="Q2928">
            <v>142893.86631863873</v>
          </cell>
        </row>
        <row r="2929">
          <cell r="D2929">
            <v>42009</v>
          </cell>
          <cell r="E2929" t="str">
            <v/>
          </cell>
          <cell r="F2929">
            <v>60061.064742000031</v>
          </cell>
          <cell r="G2929">
            <v>359235.54227600025</v>
          </cell>
          <cell r="H2929">
            <v>0.5028005071609466</v>
          </cell>
          <cell r="I2929">
            <v>80.363307360680523</v>
          </cell>
          <cell r="J2929">
            <v>359235.54227600025</v>
          </cell>
          <cell r="K2929">
            <v>0.5028005071609466</v>
          </cell>
          <cell r="L2929">
            <v>80.363307360680523</v>
          </cell>
          <cell r="M2929">
            <v>39234609.503405988</v>
          </cell>
          <cell r="N2929">
            <v>1.3099574888125225</v>
          </cell>
          <cell r="O2929">
            <v>15.367074555645498</v>
          </cell>
          <cell r="Q2929">
            <v>142893.86631863873</v>
          </cell>
        </row>
        <row r="2930">
          <cell r="D2930">
            <v>42010</v>
          </cell>
          <cell r="E2930" t="str">
            <v/>
          </cell>
          <cell r="F2930">
            <v>72427.55351800035</v>
          </cell>
          <cell r="G2930">
            <v>431663.0957940006</v>
          </cell>
          <cell r="H2930">
            <v>0.50347751903201132</v>
          </cell>
          <cell r="I2930">
            <v>80.308402097043086</v>
          </cell>
          <cell r="J2930">
            <v>431663.0957940006</v>
          </cell>
          <cell r="K2930">
            <v>0.50347751903201132</v>
          </cell>
          <cell r="L2930">
            <v>80.308402097043086</v>
          </cell>
          <cell r="M2930">
            <v>38991100.475610003</v>
          </cell>
          <cell r="N2930">
            <v>1.301728331089558</v>
          </cell>
          <cell r="O2930">
            <v>15.972860738433292</v>
          </cell>
          <cell r="Q2930">
            <v>142893.86631863873</v>
          </cell>
        </row>
        <row r="2931">
          <cell r="D2931">
            <v>42011</v>
          </cell>
          <cell r="E2931" t="str">
            <v/>
          </cell>
          <cell r="F2931">
            <v>63404.386049999855</v>
          </cell>
          <cell r="G2931">
            <v>495067.48184400046</v>
          </cell>
          <cell r="H2931">
            <v>0.49494025040939987</v>
          </cell>
          <cell r="I2931">
            <v>80.999309634112905</v>
          </cell>
          <cell r="J2931">
            <v>495067.48184400046</v>
          </cell>
          <cell r="K2931">
            <v>0.49494025040939987</v>
          </cell>
          <cell r="L2931">
            <v>80.999309634112905</v>
          </cell>
          <cell r="M2931">
            <v>38727454.258351997</v>
          </cell>
          <cell r="N2931">
            <v>1.292828189558507</v>
          </cell>
          <cell r="O2931">
            <v>16.649893808478812</v>
          </cell>
          <cell r="Q2931">
            <v>142893.86631863873</v>
          </cell>
        </row>
        <row r="2932">
          <cell r="D2932">
            <v>42012</v>
          </cell>
          <cell r="E2932" t="str">
            <v/>
          </cell>
          <cell r="F2932">
            <v>60111.428526001</v>
          </cell>
          <cell r="G2932">
            <v>555178.91037000145</v>
          </cell>
          <cell r="H2932">
            <v>0.48565670160747954</v>
          </cell>
          <cell r="I2932">
            <v>81.746645909651676</v>
          </cell>
          <cell r="J2932">
            <v>555178.91037000145</v>
          </cell>
          <cell r="K2932">
            <v>0.48565670160747954</v>
          </cell>
          <cell r="L2932">
            <v>81.746645909651676</v>
          </cell>
          <cell r="M2932">
            <v>38487406.148195997</v>
          </cell>
          <cell r="N2932">
            <v>1.2847171098738293</v>
          </cell>
          <cell r="O2932">
            <v>17.287027720337235</v>
          </cell>
          <cell r="Q2932">
            <v>142893.86631863873</v>
          </cell>
        </row>
        <row r="2933">
          <cell r="D2933">
            <v>42013</v>
          </cell>
          <cell r="E2933" t="str">
            <v/>
          </cell>
          <cell r="F2933">
            <v>61947.305341998632</v>
          </cell>
          <cell r="G2933">
            <v>617126.21571200003</v>
          </cell>
          <cell r="H2933">
            <v>0.47986370087189339</v>
          </cell>
          <cell r="I2933">
            <v>82.210621537351614</v>
          </cell>
          <cell r="J2933">
            <v>617126.21571200003</v>
          </cell>
          <cell r="K2933">
            <v>0.47986370087189339</v>
          </cell>
          <cell r="L2933">
            <v>82.210621537351614</v>
          </cell>
          <cell r="M2933">
            <v>38313260.249383986</v>
          </cell>
          <cell r="N2933">
            <v>1.2788069241470277</v>
          </cell>
          <cell r="O2933">
            <v>17.76354728100149</v>
          </cell>
          <cell r="Q2933">
            <v>142893.86631863873</v>
          </cell>
        </row>
        <row r="2934">
          <cell r="D2934">
            <v>42014</v>
          </cell>
          <cell r="E2934" t="str">
            <v/>
          </cell>
          <cell r="F2934">
            <v>46401.140554000449</v>
          </cell>
          <cell r="G2934">
            <v>663527.35626600054</v>
          </cell>
          <cell r="H2934">
            <v>0.46434978166690688</v>
          </cell>
          <cell r="I2934">
            <v>83.442813283653479</v>
          </cell>
          <cell r="J2934">
            <v>663527.35626600054</v>
          </cell>
          <cell r="K2934">
            <v>0.46434978166690688</v>
          </cell>
          <cell r="L2934">
            <v>83.442813283653479</v>
          </cell>
          <cell r="M2934">
            <v>38171872.989707991</v>
          </cell>
          <cell r="N2934">
            <v>1.2739909599906072</v>
          </cell>
          <cell r="O2934">
            <v>18.159579994152875</v>
          </cell>
          <cell r="Q2934">
            <v>142893.86631863873</v>
          </cell>
        </row>
        <row r="2935">
          <cell r="D2935">
            <v>42015</v>
          </cell>
          <cell r="E2935" t="str">
            <v/>
          </cell>
          <cell r="F2935">
            <v>76454.957823999968</v>
          </cell>
          <cell r="G2935">
            <v>739982.31409000047</v>
          </cell>
          <cell r="H2935">
            <v>0.47077681635907037</v>
          </cell>
          <cell r="I2935">
            <v>82.934299081996869</v>
          </cell>
          <cell r="J2935">
            <v>739982.31409000047</v>
          </cell>
          <cell r="K2935">
            <v>0.47077681635907037</v>
          </cell>
          <cell r="L2935">
            <v>82.934299081996869</v>
          </cell>
          <cell r="M2935">
            <v>38075008.915071987</v>
          </cell>
          <cell r="N2935">
            <v>1.2706615813919007</v>
          </cell>
          <cell r="O2935">
            <v>18.437461210548289</v>
          </cell>
          <cell r="Q2935">
            <v>142893.86631863873</v>
          </cell>
        </row>
        <row r="2936">
          <cell r="D2936">
            <v>42016</v>
          </cell>
          <cell r="E2936" t="str">
            <v/>
          </cell>
          <cell r="F2936">
            <v>51912.055866000177</v>
          </cell>
          <cell r="G2936">
            <v>791894.36995600059</v>
          </cell>
          <cell r="H2936">
            <v>0.46181966515749368</v>
          </cell>
          <cell r="I2936">
            <v>83.642182171615104</v>
          </cell>
          <cell r="J2936">
            <v>791894.36995600059</v>
          </cell>
          <cell r="K2936">
            <v>0.46181966515749368</v>
          </cell>
          <cell r="L2936">
            <v>83.642182171615104</v>
          </cell>
          <cell r="M2936">
            <v>37951058.180353992</v>
          </cell>
          <cell r="N2936">
            <v>1.2664288252770595</v>
          </cell>
          <cell r="O2936">
            <v>18.79560901590397</v>
          </cell>
          <cell r="Q2936">
            <v>142893.86631863873</v>
          </cell>
        </row>
        <row r="2937">
          <cell r="D2937">
            <v>42017</v>
          </cell>
          <cell r="E2937" t="str">
            <v/>
          </cell>
          <cell r="F2937">
            <v>59078.326956000805</v>
          </cell>
          <cell r="G2937">
            <v>850972.69691200135</v>
          </cell>
          <cell r="H2937">
            <v>0.45809830687926284</v>
          </cell>
          <cell r="I2937">
            <v>83.934536945270693</v>
          </cell>
          <cell r="J2937">
            <v>850972.69691200135</v>
          </cell>
          <cell r="K2937">
            <v>0.45809830687926284</v>
          </cell>
          <cell r="L2937">
            <v>83.934536945270693</v>
          </cell>
          <cell r="M2937">
            <v>37852125.058141991</v>
          </cell>
          <cell r="N2937">
            <v>1.2630314877653357</v>
          </cell>
          <cell r="O2937">
            <v>19.08703476465573</v>
          </cell>
          <cell r="Q2937">
            <v>142893.86631863873</v>
          </cell>
        </row>
        <row r="2938">
          <cell r="D2938">
            <v>42018</v>
          </cell>
          <cell r="E2938" t="str">
            <v/>
          </cell>
          <cell r="F2938">
            <v>45518.206367999876</v>
          </cell>
          <cell r="G2938">
            <v>896490.90328000125</v>
          </cell>
          <cell r="H2938">
            <v>0.4481302533812645</v>
          </cell>
          <cell r="I2938">
            <v>84.712134059071118</v>
          </cell>
          <cell r="J2938">
            <v>896490.90328000125</v>
          </cell>
          <cell r="K2938">
            <v>0.4481302533812645</v>
          </cell>
          <cell r="L2938">
            <v>84.712134059071118</v>
          </cell>
          <cell r="M2938">
            <v>37724092.023101993</v>
          </cell>
          <cell r="N2938">
            <v>1.2586637481246254</v>
          </cell>
          <cell r="O2938">
            <v>19.466923211550547</v>
          </cell>
          <cell r="Q2938">
            <v>142893.86631863873</v>
          </cell>
        </row>
        <row r="2939">
          <cell r="D2939">
            <v>42019</v>
          </cell>
          <cell r="E2939" t="str">
            <v/>
          </cell>
          <cell r="F2939">
            <v>61664.687495998885</v>
          </cell>
          <cell r="G2939">
            <v>958155.59077600017</v>
          </cell>
          <cell r="H2939">
            <v>0.44702436172191901</v>
          </cell>
          <cell r="I2939">
            <v>84.797881629082838</v>
          </cell>
          <cell r="J2939">
            <v>958155.59077600017</v>
          </cell>
          <cell r="K2939">
            <v>0.44702436172191901</v>
          </cell>
          <cell r="L2939">
            <v>84.797881629082838</v>
          </cell>
          <cell r="M2939">
            <v>37613428.06473399</v>
          </cell>
          <cell r="N2939">
            <v>1.2548761468065364</v>
          </cell>
          <cell r="O2939">
            <v>19.801136140485031</v>
          </cell>
          <cell r="Q2939">
            <v>142893.86631863873</v>
          </cell>
        </row>
        <row r="2940">
          <cell r="D2940">
            <v>42020</v>
          </cell>
          <cell r="E2940" t="str">
            <v/>
          </cell>
          <cell r="F2940">
            <v>78744.484242001447</v>
          </cell>
          <cell r="G2940">
            <v>1036900.0750180016</v>
          </cell>
          <cell r="H2940">
            <v>0.45352719720042978</v>
          </cell>
          <cell r="I2940">
            <v>84.292150833480633</v>
          </cell>
          <cell r="J2940">
            <v>1036900.0750180016</v>
          </cell>
          <cell r="K2940">
            <v>0.45352719720042978</v>
          </cell>
          <cell r="L2940">
            <v>84.292150833480633</v>
          </cell>
          <cell r="M2940">
            <v>37485112.530524001</v>
          </cell>
          <cell r="N2940">
            <v>1.2505002655749524</v>
          </cell>
          <cell r="O2940">
            <v>20.192822155162805</v>
          </cell>
          <cell r="Q2940">
            <v>142893.86631863873</v>
          </cell>
        </row>
        <row r="2941">
          <cell r="D2941">
            <v>42021</v>
          </cell>
          <cell r="E2941" t="str">
            <v/>
          </cell>
          <cell r="F2941">
            <v>83839.610609998577</v>
          </cell>
          <cell r="G2941">
            <v>1120739.6856280002</v>
          </cell>
          <cell r="H2941">
            <v>0.46136244724082603</v>
          </cell>
          <cell r="I2941">
            <v>83.67815905054141</v>
          </cell>
          <cell r="J2941">
            <v>1120739.6856280002</v>
          </cell>
          <cell r="K2941">
            <v>0.46136244724082603</v>
          </cell>
          <cell r="L2941">
            <v>83.67815905054141</v>
          </cell>
          <cell r="M2941">
            <v>37395682.43338</v>
          </cell>
          <cell r="N2941">
            <v>1.2474221653177362</v>
          </cell>
          <cell r="O2941">
            <v>20.471935528086039</v>
          </cell>
          <cell r="Q2941">
            <v>142893.86631863873</v>
          </cell>
        </row>
        <row r="2942">
          <cell r="D2942">
            <v>42022</v>
          </cell>
          <cell r="E2942" t="str">
            <v/>
          </cell>
          <cell r="F2942">
            <v>69344.952058001174</v>
          </cell>
          <cell r="G2942">
            <v>1190084.6376860014</v>
          </cell>
          <cell r="H2942">
            <v>0.46269175093454568</v>
          </cell>
          <cell r="I2942">
            <v>83.573517121555625</v>
          </cell>
          <cell r="J2942">
            <v>1190084.6376860014</v>
          </cell>
          <cell r="K2942">
            <v>0.46269175093454568</v>
          </cell>
          <cell r="L2942">
            <v>83.573517121555625</v>
          </cell>
          <cell r="M2942">
            <v>37239626.355252005</v>
          </cell>
          <cell r="N2942">
            <v>1.2421222326960162</v>
          </cell>
          <cell r="O2942">
            <v>20.959507964830348</v>
          </cell>
          <cell r="Q2942">
            <v>142893.86631863873</v>
          </cell>
        </row>
        <row r="2943">
          <cell r="D2943">
            <v>42023</v>
          </cell>
          <cell r="E2943" t="str">
            <v/>
          </cell>
          <cell r="F2943">
            <v>83982.669677999118</v>
          </cell>
          <cell r="G2943">
            <v>1274067.3073640005</v>
          </cell>
          <cell r="H2943">
            <v>0.46927258530650351</v>
          </cell>
          <cell r="I2943">
            <v>83.053574355939347</v>
          </cell>
          <cell r="J2943">
            <v>1274067.3073640005</v>
          </cell>
          <cell r="K2943">
            <v>0.46927258530650351</v>
          </cell>
          <cell r="L2943">
            <v>83.053574355939347</v>
          </cell>
          <cell r="M2943">
            <v>37136217.107566006</v>
          </cell>
          <cell r="N2943">
            <v>1.2385789987016413</v>
          </cell>
          <cell r="O2943">
            <v>21.290427332365258</v>
          </cell>
          <cell r="Q2943">
            <v>142893.86631863873</v>
          </cell>
        </row>
        <row r="2944">
          <cell r="D2944">
            <v>42024</v>
          </cell>
          <cell r="E2944" t="str">
            <v/>
          </cell>
          <cell r="F2944">
            <v>83351.385242000993</v>
          </cell>
          <cell r="G2944">
            <v>1357418.6926060014</v>
          </cell>
          <cell r="H2944">
            <v>0.47497444347229578</v>
          </cell>
          <cell r="I2944">
            <v>82.600655960436271</v>
          </cell>
          <cell r="J2944">
            <v>1357418.6926060014</v>
          </cell>
          <cell r="K2944">
            <v>0.47497444347229578</v>
          </cell>
          <cell r="L2944">
            <v>82.600655960436271</v>
          </cell>
          <cell r="M2944">
            <v>37045362.629934013</v>
          </cell>
          <cell r="N2944">
            <v>1.2354550015589911</v>
          </cell>
          <cell r="O2944">
            <v>21.585501741000378</v>
          </cell>
          <cell r="Q2944">
            <v>142893.86631863873</v>
          </cell>
        </row>
        <row r="2945">
          <cell r="D2945">
            <v>42025</v>
          </cell>
          <cell r="E2945" t="str">
            <v/>
          </cell>
          <cell r="F2945">
            <v>88048.73997399857</v>
          </cell>
          <cell r="G2945">
            <v>1445467.43258</v>
          </cell>
          <cell r="H2945">
            <v>0.48169865003387669</v>
          </cell>
          <cell r="I2945">
            <v>82.06386588381605</v>
          </cell>
          <cell r="J2945">
            <v>1445467.43258</v>
          </cell>
          <cell r="K2945">
            <v>0.48169865003387669</v>
          </cell>
          <cell r="L2945">
            <v>82.06386588381605</v>
          </cell>
          <cell r="M2945">
            <v>36960677.822932005</v>
          </cell>
          <cell r="N2945">
            <v>1.2325372202523872</v>
          </cell>
          <cell r="O2945">
            <v>21.863908931265353</v>
          </cell>
          <cell r="Q2945">
            <v>142893.86631863873</v>
          </cell>
        </row>
        <row r="2946">
          <cell r="D2946">
            <v>42026</v>
          </cell>
          <cell r="E2946" t="str">
            <v/>
          </cell>
          <cell r="F2946">
            <v>102828.59035600151</v>
          </cell>
          <cell r="G2946">
            <v>1548296.0229360014</v>
          </cell>
          <cell r="H2946">
            <v>0.49251303617681313</v>
          </cell>
          <cell r="I2946">
            <v>81.19512603208085</v>
          </cell>
          <cell r="J2946">
            <v>1548296.0229360014</v>
          </cell>
          <cell r="K2946">
            <v>0.49251303617681313</v>
          </cell>
          <cell r="L2946">
            <v>81.19512603208085</v>
          </cell>
          <cell r="M2946">
            <v>36871951.9067</v>
          </cell>
          <cell r="N2946">
            <v>1.2294851321715845</v>
          </cell>
          <cell r="O2946">
            <v>22.158045339428579</v>
          </cell>
          <cell r="Q2946">
            <v>142893.86631863873</v>
          </cell>
        </row>
        <row r="2947">
          <cell r="D2947">
            <v>42027</v>
          </cell>
          <cell r="E2947" t="str">
            <v/>
          </cell>
          <cell r="F2947">
            <v>93384.637979999767</v>
          </cell>
          <cell r="G2947">
            <v>1641680.6609160011</v>
          </cell>
          <cell r="H2947">
            <v>0.49951353321675657</v>
          </cell>
          <cell r="I2947">
            <v>80.62960314668608</v>
          </cell>
          <cell r="J2947">
            <v>1641680.6609160011</v>
          </cell>
          <cell r="K2947">
            <v>0.49951353321675657</v>
          </cell>
          <cell r="L2947">
            <v>80.62960314668608</v>
          </cell>
          <cell r="M2947">
            <v>36757456.169464007</v>
          </cell>
          <cell r="N2947">
            <v>1.2255742849418529</v>
          </cell>
          <cell r="O2947">
            <v>22.539310874562112</v>
          </cell>
          <cell r="Q2947">
            <v>142893.86631863873</v>
          </cell>
        </row>
        <row r="2948">
          <cell r="D2948">
            <v>42028</v>
          </cell>
          <cell r="E2948" t="str">
            <v/>
          </cell>
          <cell r="F2948">
            <v>81124.039381999537</v>
          </cell>
          <cell r="G2948">
            <v>1722804.7002980006</v>
          </cell>
          <cell r="H2948">
            <v>0.50235556660643077</v>
          </cell>
          <cell r="I2948">
            <v>80.39938138772871</v>
          </cell>
          <cell r="J2948">
            <v>1722804.7002980006</v>
          </cell>
          <cell r="K2948">
            <v>0.50235556660643077</v>
          </cell>
          <cell r="L2948">
            <v>80.39938138772871</v>
          </cell>
          <cell r="M2948">
            <v>36655021.712166011</v>
          </cell>
          <cell r="N2948">
            <v>1.2220661503050307</v>
          </cell>
          <cell r="O2948">
            <v>22.885504521172205</v>
          </cell>
          <cell r="Q2948">
            <v>142893.86631863873</v>
          </cell>
        </row>
        <row r="2949">
          <cell r="D2949">
            <v>42029</v>
          </cell>
          <cell r="E2949" t="str">
            <v/>
          </cell>
          <cell r="F2949">
            <v>79839.74886400078</v>
          </cell>
          <cell r="G2949">
            <v>1802644.4491620013</v>
          </cell>
          <cell r="H2949">
            <v>0.50461072839677745</v>
          </cell>
          <cell r="I2949">
            <v>80.216457374037262</v>
          </cell>
          <cell r="J2949">
            <v>1802644.4491620013</v>
          </cell>
          <cell r="K2949">
            <v>0.50461072839677745</v>
          </cell>
          <cell r="L2949">
            <v>80.216457374037262</v>
          </cell>
          <cell r="M2949">
            <v>36530536.541698024</v>
          </cell>
          <cell r="N2949">
            <v>1.2178234404564348</v>
          </cell>
          <cell r="O2949">
            <v>23.309496684023411</v>
          </cell>
          <cell r="Q2949">
            <v>142893.86631863873</v>
          </cell>
        </row>
        <row r="2950">
          <cell r="D2950">
            <v>42030</v>
          </cell>
          <cell r="E2950" t="str">
            <v/>
          </cell>
          <cell r="F2950">
            <v>75192.929787999179</v>
          </cell>
          <cell r="G2950">
            <v>1877837.3789500005</v>
          </cell>
          <cell r="H2950">
            <v>0.5054416710507833</v>
          </cell>
          <cell r="I2950">
            <v>80.149004571767506</v>
          </cell>
          <cell r="J2950">
            <v>1877837.3789500005</v>
          </cell>
          <cell r="K2950">
            <v>0.5054416710507833</v>
          </cell>
          <cell r="L2950">
            <v>80.149004571767506</v>
          </cell>
          <cell r="M2950">
            <v>36412519.387158029</v>
          </cell>
          <cell r="N2950">
            <v>1.2137969831979074</v>
          </cell>
          <cell r="O2950">
            <v>23.717267673758258</v>
          </cell>
          <cell r="Q2950">
            <v>142893.86631863873</v>
          </cell>
        </row>
        <row r="2951">
          <cell r="D2951">
            <v>42031</v>
          </cell>
          <cell r="E2951" t="str">
            <v/>
          </cell>
          <cell r="F2951">
            <v>89127.103765999665</v>
          </cell>
          <cell r="G2951">
            <v>1966964.4827160002</v>
          </cell>
          <cell r="H2951">
            <v>0.50982269759878718</v>
          </cell>
          <cell r="I2951">
            <v>79.792926154343775</v>
          </cell>
          <cell r="J2951">
            <v>1966964.4827160002</v>
          </cell>
          <cell r="K2951">
            <v>0.50982269759878718</v>
          </cell>
          <cell r="L2951">
            <v>79.792926154343775</v>
          </cell>
          <cell r="M2951">
            <v>36305150.113232024</v>
          </cell>
          <cell r="N2951">
            <v>1.210126052879767</v>
          </cell>
          <cell r="O2951">
            <v>24.093619198006678</v>
          </cell>
          <cell r="Q2951">
            <v>142893.86631863873</v>
          </cell>
        </row>
        <row r="2952">
          <cell r="D2952">
            <v>42032</v>
          </cell>
          <cell r="E2952" t="str">
            <v/>
          </cell>
          <cell r="F2952">
            <v>54051.934652000862</v>
          </cell>
          <cell r="G2952">
            <v>2021016.4173680011</v>
          </cell>
          <cell r="H2952">
            <v>0.5051242549641054</v>
          </cell>
          <cell r="I2952">
            <v>80.174774475552653</v>
          </cell>
          <cell r="J2952">
            <v>2021016.4173680011</v>
          </cell>
          <cell r="K2952">
            <v>0.5051242549641054</v>
          </cell>
          <cell r="L2952">
            <v>80.174774475552653</v>
          </cell>
          <cell r="M2952">
            <v>36170974.755402021</v>
          </cell>
          <cell r="N2952">
            <v>1.2055622448739023</v>
          </cell>
          <cell r="O2952">
            <v>24.567623199980602</v>
          </cell>
          <cell r="Q2952">
            <v>142893.86631863873</v>
          </cell>
        </row>
        <row r="2953">
          <cell r="D2953">
            <v>42033</v>
          </cell>
          <cell r="E2953" t="str">
            <v/>
          </cell>
          <cell r="F2953">
            <v>87824.778811998534</v>
          </cell>
          <cell r="G2953">
            <v>2108841.1961799995</v>
          </cell>
          <cell r="H2953">
            <v>0.50889981362171377</v>
          </cell>
          <cell r="I2953">
            <v>79.867996002470065</v>
          </cell>
          <cell r="J2953">
            <v>2108841.1961799995</v>
          </cell>
          <cell r="K2953">
            <v>0.50889981362171377</v>
          </cell>
          <cell r="L2953">
            <v>79.867996002470065</v>
          </cell>
          <cell r="M2953">
            <v>36077890.99054002</v>
          </cell>
          <cell r="N2953">
            <v>1.202368589600058</v>
          </cell>
          <cell r="O2953">
            <v>24.903357762513956</v>
          </cell>
          <cell r="Q2953">
            <v>142893.86631863873</v>
          </cell>
        </row>
        <row r="2954">
          <cell r="D2954">
            <v>42034</v>
          </cell>
          <cell r="E2954" t="str">
            <v/>
          </cell>
          <cell r="F2954">
            <v>230409.15510200034</v>
          </cell>
          <cell r="G2954">
            <v>2339250.3512819996</v>
          </cell>
          <cell r="H2954">
            <v>0.54568480592108581</v>
          </cell>
          <cell r="I2954">
            <v>76.857178179395248</v>
          </cell>
          <cell r="J2954">
            <v>2339250.3512819996</v>
          </cell>
          <cell r="K2954">
            <v>0.54568480592108581</v>
          </cell>
          <cell r="L2954">
            <v>76.857178179395248</v>
          </cell>
          <cell r="M2954">
            <v>36113419.42481602</v>
          </cell>
          <cell r="N2954">
            <v>1.2034613550093087</v>
          </cell>
          <cell r="O2954">
            <v>24.788105870726152</v>
          </cell>
          <cell r="Q2954">
            <v>142893.86631863873</v>
          </cell>
        </row>
        <row r="2955">
          <cell r="D2955">
            <v>42035</v>
          </cell>
          <cell r="E2955" t="str">
            <v>*</v>
          </cell>
          <cell r="F2955">
            <v>289847.76008200011</v>
          </cell>
          <cell r="G2955">
            <v>2629098.1113639995</v>
          </cell>
          <cell r="H2955">
            <v>0.59351474405833549</v>
          </cell>
          <cell r="I2955">
            <v>72.921281915625229</v>
          </cell>
          <cell r="J2955">
            <v>2629098.1113639995</v>
          </cell>
          <cell r="K2955">
            <v>0.59351474405833549</v>
          </cell>
          <cell r="L2955">
            <v>72.921281915625229</v>
          </cell>
          <cell r="M2955">
            <v>36212851.403938018</v>
          </cell>
          <cell r="N2955">
            <v>1.2066833463032205</v>
          </cell>
          <cell r="O2955">
            <v>24.450555413667718</v>
          </cell>
          <cell r="Q2955">
            <v>142893.86631863873</v>
          </cell>
        </row>
        <row r="2956">
          <cell r="D2956">
            <v>42036</v>
          </cell>
          <cell r="E2956" t="str">
            <v/>
          </cell>
          <cell r="F2956">
            <v>246507.88355400049</v>
          </cell>
          <cell r="G2956">
            <v>246507.88355400049</v>
          </cell>
          <cell r="H2956">
            <v>2.0251054425663155</v>
          </cell>
          <cell r="I2956">
            <v>9.4113019447146335</v>
          </cell>
          <cell r="J2956">
            <v>2875605.994918</v>
          </cell>
          <cell r="K2956">
            <v>0.63180194506877718</v>
          </cell>
          <cell r="L2956">
            <v>72.549774633376245</v>
          </cell>
          <cell r="M2956">
            <v>36255316.269822016</v>
          </cell>
          <cell r="N2956">
            <v>1.2078395575220406</v>
          </cell>
          <cell r="O2956">
            <v>26.236995107711248</v>
          </cell>
          <cell r="Q2956">
            <v>121725.94985553606</v>
          </cell>
        </row>
        <row r="2957">
          <cell r="D2957">
            <v>42037</v>
          </cell>
          <cell r="E2957" t="str">
            <v/>
          </cell>
          <cell r="F2957">
            <v>59656.254073999226</v>
          </cell>
          <cell r="G2957">
            <v>306164.13762799971</v>
          </cell>
          <cell r="H2957">
            <v>1.2575960096896113</v>
          </cell>
          <cell r="I2957">
            <v>29.875017815431303</v>
          </cell>
          <cell r="J2957">
            <v>2935262.2489919993</v>
          </cell>
          <cell r="K2957">
            <v>0.62811056036773572</v>
          </cell>
          <cell r="L2957">
            <v>72.864916676634436</v>
          </cell>
          <cell r="M2957">
            <v>36137138.239912011</v>
          </cell>
          <cell r="N2957">
            <v>1.2036446295604666</v>
          </cell>
          <cell r="O2957">
            <v>26.660328013589197</v>
          </cell>
          <cell r="Q2957">
            <v>121725.94985553606</v>
          </cell>
        </row>
        <row r="2958">
          <cell r="D2958">
            <v>42038</v>
          </cell>
          <cell r="E2958" t="str">
            <v/>
          </cell>
          <cell r="F2958">
            <v>204934.55723800012</v>
          </cell>
          <cell r="G2958">
            <v>511098.69486599986</v>
          </cell>
          <cell r="H2958">
            <v>1.3995884347108403</v>
          </cell>
          <cell r="I2958">
            <v>24.043525056945402</v>
          </cell>
          <cell r="J2958">
            <v>3140196.8062299993</v>
          </cell>
          <cell r="K2958">
            <v>0.65490518217234295</v>
          </cell>
          <cell r="L2958">
            <v>70.579749287504882</v>
          </cell>
          <cell r="M2958">
            <v>36175539.397694014</v>
          </cell>
          <cell r="N2958">
            <v>1.2046656725509288</v>
          </cell>
          <cell r="O2958">
            <v>26.55683589576746</v>
          </cell>
          <cell r="Q2958">
            <v>121725.94985553606</v>
          </cell>
        </row>
        <row r="2959">
          <cell r="D2959">
            <v>42039</v>
          </cell>
          <cell r="E2959" t="str">
            <v/>
          </cell>
          <cell r="F2959">
            <v>199212.36669400008</v>
          </cell>
          <cell r="G2959">
            <v>710311.06155999994</v>
          </cell>
          <cell r="H2959">
            <v>1.458832447812062</v>
          </cell>
          <cell r="I2959">
            <v>21.962455627105793</v>
          </cell>
          <cell r="J2959">
            <v>3339409.1729239994</v>
          </cell>
          <cell r="K2959">
            <v>0.67920918889452031</v>
          </cell>
          <cell r="L2959">
            <v>68.516701171346298</v>
          </cell>
          <cell r="M2959">
            <v>36172093.929674022</v>
          </cell>
          <cell r="N2959">
            <v>1.2042930606743711</v>
          </cell>
          <cell r="O2959">
            <v>26.594569753172493</v>
          </cell>
          <cell r="Q2959">
            <v>121725.94985553606</v>
          </cell>
        </row>
        <row r="2960">
          <cell r="D2960">
            <v>42040</v>
          </cell>
          <cell r="E2960" t="str">
            <v/>
          </cell>
          <cell r="F2960">
            <v>188279.34128200047</v>
          </cell>
          <cell r="G2960">
            <v>898590.40284200036</v>
          </cell>
          <cell r="H2960">
            <v>1.4764155119075997</v>
          </cell>
          <cell r="I2960">
            <v>21.380903883787774</v>
          </cell>
          <cell r="J2960">
            <v>3527688.5142059997</v>
          </cell>
          <cell r="K2960">
            <v>0.70016886328906669</v>
          </cell>
          <cell r="L2960">
            <v>66.750250309144732</v>
          </cell>
          <cell r="M2960">
            <v>36097665.32852602</v>
          </cell>
          <cell r="N2960">
            <v>1.2015578421950432</v>
          </cell>
          <cell r="O2960">
            <v>26.872750253370668</v>
          </cell>
          <cell r="Q2960">
            <v>121725.94985553606</v>
          </cell>
        </row>
        <row r="2961">
          <cell r="D2961">
            <v>42041</v>
          </cell>
          <cell r="E2961" t="str">
            <v/>
          </cell>
          <cell r="F2961">
            <v>164377.7760839994</v>
          </cell>
          <cell r="G2961">
            <v>1062968.1789259997</v>
          </cell>
          <cell r="H2961">
            <v>1.4554116305076097</v>
          </cell>
          <cell r="I2961">
            <v>22.077466877134423</v>
          </cell>
          <cell r="J2961">
            <v>3692066.290289999</v>
          </cell>
          <cell r="K2961">
            <v>0.71550763278667584</v>
          </cell>
          <cell r="L2961">
            <v>65.467295778960747</v>
          </cell>
          <cell r="M2961">
            <v>35918052.84777201</v>
          </cell>
          <cell r="N2961">
            <v>1.1953233610444214</v>
          </cell>
          <cell r="O2961">
            <v>27.514640347598107</v>
          </cell>
          <cell r="Q2961">
            <v>121725.94985553606</v>
          </cell>
        </row>
        <row r="2962">
          <cell r="D2962">
            <v>42042</v>
          </cell>
          <cell r="E2962" t="str">
            <v/>
          </cell>
          <cell r="F2962">
            <v>145916.54388199974</v>
          </cell>
          <cell r="G2962">
            <v>1208884.7228079995</v>
          </cell>
          <cell r="H2962">
            <v>1.4187428214686932</v>
          </cell>
          <cell r="I2962">
            <v>23.349613291414283</v>
          </cell>
          <cell r="J2962">
            <v>3837982.8341719988</v>
          </cell>
          <cell r="K2962">
            <v>0.72664413781493364</v>
          </cell>
          <cell r="L2962">
            <v>64.54186266089917</v>
          </cell>
          <cell r="M2962">
            <v>35761940.887058012</v>
          </cell>
          <cell r="N2962">
            <v>1.1898734583168247</v>
          </cell>
          <cell r="O2962">
            <v>28.084660117310666</v>
          </cell>
          <cell r="Q2962">
            <v>121725.94985553606</v>
          </cell>
        </row>
        <row r="2963">
          <cell r="D2963">
            <v>42043</v>
          </cell>
          <cell r="E2963" t="str">
            <v/>
          </cell>
          <cell r="F2963">
            <v>162502.00036600002</v>
          </cell>
          <cell r="G2963">
            <v>1371386.7231739995</v>
          </cell>
          <cell r="H2963">
            <v>1.4082727684622263</v>
          </cell>
          <cell r="I2963">
            <v>23.726361111359306</v>
          </cell>
          <cell r="J2963">
            <v>4000484.8345379988</v>
          </cell>
          <cell r="K2963">
            <v>0.74034827648090717</v>
          </cell>
          <cell r="L2963">
            <v>63.410800817257119</v>
          </cell>
          <cell r="M2963">
            <v>35585691.674792007</v>
          </cell>
          <cell r="N2963">
            <v>1.1837560225388533</v>
          </cell>
          <cell r="O2963">
            <v>28.734391093213141</v>
          </cell>
          <cell r="Q2963">
            <v>121725.94985553606</v>
          </cell>
        </row>
        <row r="2964">
          <cell r="D2964">
            <v>42044</v>
          </cell>
          <cell r="E2964" t="str">
            <v/>
          </cell>
          <cell r="F2964">
            <v>130232.0642760007</v>
          </cell>
          <cell r="G2964">
            <v>1501618.7874500002</v>
          </cell>
          <cell r="H2964">
            <v>1.3706734852913598</v>
          </cell>
          <cell r="I2964">
            <v>25.130750237020607</v>
          </cell>
          <cell r="J2964">
            <v>4130716.8988139993</v>
          </cell>
          <cell r="K2964">
            <v>0.74760813168732576</v>
          </cell>
          <cell r="L2964">
            <v>62.815327516889653</v>
          </cell>
          <cell r="M2964">
            <v>35385543.98266001</v>
          </cell>
          <cell r="N2964">
            <v>1.176846391687508</v>
          </cell>
          <cell r="O2964">
            <v>29.480823308242911</v>
          </cell>
          <cell r="Q2964">
            <v>121725.94985553606</v>
          </cell>
        </row>
        <row r="2965">
          <cell r="D2965">
            <v>42045</v>
          </cell>
          <cell r="E2965" t="str">
            <v/>
          </cell>
          <cell r="F2965">
            <v>112969.8716619996</v>
          </cell>
          <cell r="G2965">
            <v>1614588.6591119997</v>
          </cell>
          <cell r="H2965">
            <v>1.3264128651517511</v>
          </cell>
          <cell r="I2965">
            <v>26.891411274084298</v>
          </cell>
          <cell r="J2965">
            <v>4243686.7704759985</v>
          </cell>
          <cell r="K2965">
            <v>0.75149810528801331</v>
          </cell>
          <cell r="L2965">
            <v>62.497372346948545</v>
          </cell>
          <cell r="M2965">
            <v>35172603.707516007</v>
          </cell>
          <cell r="N2965">
            <v>1.1695143529530583</v>
          </cell>
          <cell r="O2965">
            <v>30.287418544920687</v>
          </cell>
          <cell r="Q2965">
            <v>121725.94985553606</v>
          </cell>
        </row>
        <row r="2966">
          <cell r="D2966">
            <v>42046</v>
          </cell>
          <cell r="E2966" t="str">
            <v/>
          </cell>
          <cell r="F2966">
            <v>111732.58260400087</v>
          </cell>
          <cell r="G2966">
            <v>1726321.2417160005</v>
          </cell>
          <cell r="H2966">
            <v>1.2892755808248646</v>
          </cell>
          <cell r="I2966">
            <v>28.463067415913113</v>
          </cell>
          <cell r="J2966">
            <v>4355419.3530799998</v>
          </cell>
          <cell r="K2966">
            <v>0.75500942992118003</v>
          </cell>
          <cell r="L2966">
            <v>62.211050419505654</v>
          </cell>
          <cell r="M2966">
            <v>34997672.602329999</v>
          </cell>
          <cell r="N2966">
            <v>1.1634490109322362</v>
          </cell>
          <cell r="O2966">
            <v>30.965927494086664</v>
          </cell>
          <cell r="Q2966">
            <v>121725.94985553606</v>
          </cell>
        </row>
        <row r="2967">
          <cell r="D2967">
            <v>42047</v>
          </cell>
          <cell r="E2967" t="str">
            <v/>
          </cell>
          <cell r="F2967">
            <v>106155.971075999</v>
          </cell>
          <cell r="G2967">
            <v>1832477.2127919996</v>
          </cell>
          <cell r="H2967">
            <v>1.2545101071757072</v>
          </cell>
          <cell r="I2967">
            <v>30.016162396847655</v>
          </cell>
          <cell r="J2967">
            <v>4461575.3241559984</v>
          </cell>
          <cell r="K2967">
            <v>0.75742890561808873</v>
          </cell>
          <cell r="L2967">
            <v>62.014144318518163</v>
          </cell>
          <cell r="M2967">
            <v>34844686.306525998</v>
          </cell>
          <cell r="N2967">
            <v>1.1581156302561564</v>
          </cell>
          <cell r="O2967">
            <v>31.570940106088784</v>
          </cell>
          <cell r="Q2967">
            <v>121725.94985553606</v>
          </cell>
        </row>
        <row r="2968">
          <cell r="D2968">
            <v>42048</v>
          </cell>
          <cell r="E2968" t="str">
            <v/>
          </cell>
          <cell r="F2968">
            <v>103141.92313000161</v>
          </cell>
          <cell r="G2968">
            <v>1935619.1359220012</v>
          </cell>
          <cell r="H2968">
            <v>1.2231884808704672</v>
          </cell>
          <cell r="I2968">
            <v>31.485902493484819</v>
          </cell>
          <cell r="J2968">
            <v>4564717.2472860003</v>
          </cell>
          <cell r="K2968">
            <v>0.75924908229944477</v>
          </cell>
          <cell r="L2968">
            <v>61.866220507539836</v>
          </cell>
          <cell r="M2968">
            <v>34684231.557616003</v>
          </cell>
          <cell r="N2968">
            <v>1.1525363565300246</v>
          </cell>
          <cell r="O2968">
            <v>32.212200157581307</v>
          </cell>
          <cell r="Q2968">
            <v>121725.94985553606</v>
          </cell>
        </row>
        <row r="2969">
          <cell r="D2969">
            <v>42049</v>
          </cell>
          <cell r="E2969" t="str">
            <v/>
          </cell>
          <cell r="F2969">
            <v>144582.42229599928</v>
          </cell>
          <cell r="G2969">
            <v>2080201.5582180005</v>
          </cell>
          <cell r="H2969">
            <v>1.2206585840023529</v>
          </cell>
          <cell r="I2969">
            <v>31.607606277398105</v>
          </cell>
          <cell r="J2969">
            <v>4709299.669582</v>
          </cell>
          <cell r="K2969">
            <v>0.76775302512117893</v>
          </cell>
          <cell r="L2969">
            <v>61.177540966895393</v>
          </cell>
          <cell r="M2969">
            <v>34525257.247372001</v>
          </cell>
          <cell r="N2969">
            <v>1.1470086501602517</v>
          </cell>
          <cell r="O2969">
            <v>32.85590608250115</v>
          </cell>
          <cell r="Q2969">
            <v>121725.94985553606</v>
          </cell>
        </row>
        <row r="2970">
          <cell r="D2970">
            <v>42050</v>
          </cell>
          <cell r="E2970" t="str">
            <v/>
          </cell>
          <cell r="F2970">
            <v>164678.50084200062</v>
          </cell>
          <cell r="G2970">
            <v>2244880.0590600013</v>
          </cell>
          <cell r="H2970">
            <v>1.229472193740238</v>
          </cell>
          <cell r="I2970">
            <v>31.185567935224178</v>
          </cell>
          <cell r="J2970">
            <v>4873978.1704240004</v>
          </cell>
          <cell r="K2970">
            <v>0.77913851089542141</v>
          </cell>
          <cell r="L2970">
            <v>60.261966292445344</v>
          </cell>
          <cell r="M2970">
            <v>34369006.557507984</v>
          </cell>
          <cell r="N2970">
            <v>1.1415737706470204</v>
          </cell>
          <cell r="O2970">
            <v>33.496870452130366</v>
          </cell>
          <cell r="Q2970">
            <v>121725.94985553606</v>
          </cell>
        </row>
        <row r="2971">
          <cell r="D2971">
            <v>42051</v>
          </cell>
          <cell r="E2971" t="str">
            <v/>
          </cell>
          <cell r="F2971">
            <v>150634.93808999931</v>
          </cell>
          <cell r="G2971">
            <v>2395514.9971500007</v>
          </cell>
          <cell r="H2971">
            <v>1.2299734567654792</v>
          </cell>
          <cell r="I2971">
            <v>31.161729140546701</v>
          </cell>
          <cell r="J2971">
            <v>5024613.1085139997</v>
          </cell>
          <cell r="K2971">
            <v>0.7878872515215597</v>
          </cell>
          <cell r="L2971">
            <v>59.563652020767577</v>
          </cell>
          <cell r="M2971">
            <v>34242094.33613199</v>
          </cell>
          <cell r="N2971">
            <v>1.1371154875242964</v>
          </cell>
          <cell r="O2971">
            <v>34.028588135295578</v>
          </cell>
          <cell r="Q2971">
            <v>121725.94985553606</v>
          </cell>
        </row>
        <row r="2972">
          <cell r="D2972">
            <v>42052</v>
          </cell>
          <cell r="E2972" t="str">
            <v/>
          </cell>
          <cell r="F2972">
            <v>173552.67442999961</v>
          </cell>
          <cell r="G2972">
            <v>2569067.6715800003</v>
          </cell>
          <cell r="H2972">
            <v>1.2414906428690897</v>
          </cell>
          <cell r="I2972">
            <v>30.618830352011461</v>
          </cell>
          <cell r="J2972">
            <v>5198165.7829439994</v>
          </cell>
          <cell r="K2972">
            <v>0.79983458818941899</v>
          </cell>
          <cell r="L2972">
            <v>58.617649654665584</v>
          </cell>
          <cell r="M2972">
            <v>34061166.510015994</v>
          </cell>
          <cell r="N2972">
            <v>1.1308657344118558</v>
          </cell>
          <cell r="O2972">
            <v>34.782882520821801</v>
          </cell>
          <cell r="Q2972">
            <v>121725.94985553606</v>
          </cell>
        </row>
        <row r="2973">
          <cell r="D2973">
            <v>42053</v>
          </cell>
          <cell r="E2973" t="str">
            <v/>
          </cell>
          <cell r="F2973">
            <v>148022.20884000097</v>
          </cell>
          <cell r="G2973">
            <v>2717089.8804200012</v>
          </cell>
          <cell r="H2973">
            <v>1.240076072359735</v>
          </cell>
          <cell r="I2973">
            <v>30.685013874715306</v>
          </cell>
          <cell r="J2973">
            <v>5346187.9917840008</v>
          </cell>
          <cell r="K2973">
            <v>0.80748649735700595</v>
          </cell>
          <cell r="L2973">
            <v>58.01652778019217</v>
          </cell>
          <cell r="M2973">
            <v>33992652.949507996</v>
          </cell>
          <cell r="N2973">
            <v>1.128350121773271</v>
          </cell>
          <cell r="O2973">
            <v>35.089411350914204</v>
          </cell>
          <cell r="Q2973">
            <v>121725.94985553606</v>
          </cell>
        </row>
        <row r="2974">
          <cell r="D2974">
            <v>42054</v>
          </cell>
          <cell r="E2974" t="str">
            <v/>
          </cell>
          <cell r="F2974">
            <v>149087.61041199905</v>
          </cell>
          <cell r="G2974">
            <v>2866177.490832</v>
          </cell>
          <cell r="H2974">
            <v>1.2392710598268055</v>
          </cell>
          <cell r="I2974">
            <v>30.722739899117514</v>
          </cell>
          <cell r="J2974">
            <v>5495275.6021959996</v>
          </cell>
          <cell r="K2974">
            <v>0.81502013141774843</v>
          </cell>
          <cell r="L2974">
            <v>57.428428255240028</v>
          </cell>
          <cell r="M2974">
            <v>33907129.787082002</v>
          </cell>
          <cell r="N2974">
            <v>1.12527108755845</v>
          </cell>
          <cell r="O2974">
            <v>35.46685312794375</v>
          </cell>
          <cell r="Q2974">
            <v>121725.94985553606</v>
          </cell>
        </row>
        <row r="2975">
          <cell r="D2975">
            <v>42055</v>
          </cell>
          <cell r="E2975" t="str">
            <v/>
          </cell>
          <cell r="F2975">
            <v>132208.92218400052</v>
          </cell>
          <cell r="G2975">
            <v>2998386.4130160008</v>
          </cell>
          <cell r="H2975">
            <v>1.2316134795310596</v>
          </cell>
          <cell r="I2975">
            <v>31.083856781286599</v>
          </cell>
          <cell r="J2975">
            <v>5627484.5243800003</v>
          </cell>
          <cell r="K2975">
            <v>0.81982763758377952</v>
          </cell>
          <cell r="L2975">
            <v>57.055108361323725</v>
          </cell>
          <cell r="M2975">
            <v>33832957.904027998</v>
          </cell>
          <cell r="N2975">
            <v>1.1225700001099304</v>
          </cell>
          <cell r="O2975">
            <v>35.800000790069461</v>
          </cell>
          <cell r="Q2975">
            <v>121725.94985553606</v>
          </cell>
        </row>
        <row r="2976">
          <cell r="D2976">
            <v>42056</v>
          </cell>
          <cell r="E2976" t="str">
            <v/>
          </cell>
          <cell r="F2976">
            <v>164002.87651999926</v>
          </cell>
          <cell r="G2976">
            <v>3162389.2895360002</v>
          </cell>
          <cell r="H2976">
            <v>1.2371229499305663</v>
          </cell>
          <cell r="I2976">
            <v>30.823628795563717</v>
          </cell>
          <cell r="J2976">
            <v>5791487.4008999998</v>
          </cell>
          <cell r="K2976">
            <v>0.82901873320769537</v>
          </cell>
          <cell r="L2976">
            <v>56.345733721211985</v>
          </cell>
          <cell r="M2976">
            <v>33788468.901540004</v>
          </cell>
          <cell r="N2976">
            <v>1.1208547262683477</v>
          </cell>
          <cell r="O2976">
            <v>36.01254247168476</v>
          </cell>
          <cell r="Q2976">
            <v>121725.94985553606</v>
          </cell>
        </row>
        <row r="2977">
          <cell r="D2977">
            <v>42057</v>
          </cell>
          <cell r="E2977" t="str">
            <v/>
          </cell>
          <cell r="F2977">
            <v>165688.00946000093</v>
          </cell>
          <cell r="G2977">
            <v>3328077.298996001</v>
          </cell>
          <cell r="H2977">
            <v>1.2427608167608362</v>
          </cell>
          <cell r="I2977">
            <v>30.559520694540975</v>
          </cell>
          <cell r="J2977">
            <v>5957175.410360001</v>
          </cell>
          <cell r="K2977">
            <v>0.83813210210621525</v>
          </cell>
          <cell r="L2977">
            <v>55.648091920377098</v>
          </cell>
          <cell r="M2977">
            <v>33764172.428608008</v>
          </cell>
          <cell r="N2977">
            <v>1.1198098818985698</v>
          </cell>
          <cell r="O2977">
            <v>36.142382965687304</v>
          </cell>
          <cell r="Q2977">
            <v>121725.94985553606</v>
          </cell>
        </row>
        <row r="2978">
          <cell r="D2978">
            <v>42058</v>
          </cell>
          <cell r="E2978" t="str">
            <v/>
          </cell>
          <cell r="F2978">
            <v>173251.73222600037</v>
          </cell>
          <cell r="G2978">
            <v>3501329.0312220012</v>
          </cell>
          <cell r="H2978">
            <v>1.2506100563628402</v>
          </cell>
          <cell r="I2978">
            <v>30.195474327805428</v>
          </cell>
          <cell r="J2978">
            <v>6130427.1425860012</v>
          </cell>
          <cell r="K2978">
            <v>0.84798482016778576</v>
          </cell>
          <cell r="L2978">
            <v>54.900399438467559</v>
          </cell>
          <cell r="M2978">
            <v>33760571.535038002</v>
          </cell>
          <cell r="N2978">
            <v>1.1194517185629</v>
          </cell>
          <cell r="O2978">
            <v>36.186955887804409</v>
          </cell>
          <cell r="Q2978">
            <v>121725.94985553606</v>
          </cell>
        </row>
        <row r="2979">
          <cell r="D2979">
            <v>42059</v>
          </cell>
          <cell r="E2979" t="str">
            <v/>
          </cell>
          <cell r="F2979">
            <v>146987.96711799901</v>
          </cell>
          <cell r="G2979">
            <v>3648316.9983400004</v>
          </cell>
          <cell r="H2979">
            <v>1.2488151330474349</v>
          </cell>
          <cell r="I2979">
            <v>30.278349031881358</v>
          </cell>
          <cell r="J2979">
            <v>6277415.1097039999</v>
          </cell>
          <cell r="K2979">
            <v>0.85393848900896041</v>
          </cell>
          <cell r="L2979">
            <v>54.451942275452517</v>
          </cell>
          <cell r="M2979">
            <v>33738728.601609997</v>
          </cell>
          <cell r="N2979">
            <v>1.1184889572161216</v>
          </cell>
          <cell r="O2979">
            <v>36.306933763424411</v>
          </cell>
          <cell r="Q2979">
            <v>121725.94985553606</v>
          </cell>
        </row>
        <row r="2980">
          <cell r="D2980">
            <v>42060</v>
          </cell>
          <cell r="E2980" t="str">
            <v/>
          </cell>
          <cell r="F2980">
            <v>159424.59721399934</v>
          </cell>
          <cell r="G2980">
            <v>3807741.5955539998</v>
          </cell>
          <cell r="H2980">
            <v>1.2512505673845267</v>
          </cell>
          <cell r="I2980">
            <v>30.165954280836658</v>
          </cell>
          <cell r="J2980">
            <v>6436839.7069179993</v>
          </cell>
          <cell r="K2980">
            <v>0.86136243832660953</v>
          </cell>
          <cell r="L2980">
            <v>53.896317120187398</v>
          </cell>
          <cell r="M2980">
            <v>33722656.006459996</v>
          </cell>
          <cell r="N2980">
            <v>1.1177178607623499</v>
          </cell>
          <cell r="O2980">
            <v>36.403198334633338</v>
          </cell>
          <cell r="Q2980">
            <v>121725.94985553606</v>
          </cell>
        </row>
        <row r="2981">
          <cell r="D2981">
            <v>42061</v>
          </cell>
          <cell r="E2981" t="str">
            <v/>
          </cell>
          <cell r="F2981">
            <v>155182.39216800171</v>
          </cell>
          <cell r="G2981">
            <v>3962923.9877220015</v>
          </cell>
          <cell r="H2981">
            <v>1.2521582584059916</v>
          </cell>
          <cell r="I2981">
            <v>30.124168462228717</v>
          </cell>
          <cell r="J2981">
            <v>6592022.0990860006</v>
          </cell>
          <cell r="K2981">
            <v>0.86798982272761038</v>
          </cell>
          <cell r="L2981">
            <v>53.403700273908349</v>
          </cell>
          <cell r="M2981">
            <v>33722012.674642004</v>
          </cell>
          <cell r="N2981">
            <v>1.1174583779303369</v>
          </cell>
          <cell r="O2981">
            <v>36.435626755975825</v>
          </cell>
          <cell r="Q2981">
            <v>121725.94985553606</v>
          </cell>
        </row>
        <row r="2982">
          <cell r="D2982">
            <v>42062</v>
          </cell>
          <cell r="E2982" t="str">
            <v/>
          </cell>
          <cell r="F2982">
            <v>161838.4153939987</v>
          </cell>
          <cell r="G2982">
            <v>4124762.4031160004</v>
          </cell>
          <cell r="H2982">
            <v>1.2550239129330341</v>
          </cell>
          <cell r="I2982">
            <v>29.992616679493022</v>
          </cell>
          <cell r="J2982">
            <v>6753860.5144799994</v>
          </cell>
          <cell r="K2982">
            <v>0.87527070259152273</v>
          </cell>
          <cell r="L2982">
            <v>52.866234112765738</v>
          </cell>
          <cell r="M2982">
            <v>33720637.426349998</v>
          </cell>
          <cell r="N2982">
            <v>1.1171747570458381</v>
          </cell>
          <cell r="O2982">
            <v>36.471091516411668</v>
          </cell>
          <cell r="Q2982">
            <v>121725.94985553606</v>
          </cell>
        </row>
        <row r="2983">
          <cell r="D2983">
            <v>42063</v>
          </cell>
          <cell r="E2983" t="str">
            <v>*</v>
          </cell>
          <cell r="F2983">
            <v>168339.81841000073</v>
          </cell>
          <cell r="G2983">
            <v>4293102.2215260006</v>
          </cell>
          <cell r="H2983">
            <v>1.2595923837290235</v>
          </cell>
          <cell r="I2983">
            <v>29.784051595935924</v>
          </cell>
          <cell r="J2983">
            <v>6922200.3328900002</v>
          </cell>
          <cell r="K2983">
            <v>0.88315490434741983</v>
          </cell>
          <cell r="L2983">
            <v>52.288671327691397</v>
          </cell>
          <cell r="M2983">
            <v>33713304.087103985</v>
          </cell>
          <cell r="N2983">
            <v>1.1166939056940834</v>
          </cell>
          <cell r="O2983">
            <v>36.53126557310101</v>
          </cell>
          <cell r="Q2983">
            <v>121725.94985553606</v>
          </cell>
        </row>
        <row r="2984">
          <cell r="D2984">
            <v>42064</v>
          </cell>
          <cell r="E2984" t="str">
            <v/>
          </cell>
          <cell r="F2984">
            <v>171177.76649999915</v>
          </cell>
          <cell r="G2984">
            <v>171177.76649999915</v>
          </cell>
          <cell r="H2984">
            <v>1.4332890580603506</v>
          </cell>
          <cell r="I2984">
            <v>28.125057825023838</v>
          </cell>
          <cell r="J2984">
            <v>7093378.0993899992</v>
          </cell>
          <cell r="K2984">
            <v>0.89141162059033929</v>
          </cell>
          <cell r="L2984">
            <v>55.465831525993181</v>
          </cell>
          <cell r="M2984">
            <v>33661260.296217985</v>
          </cell>
          <cell r="N2984">
            <v>1.1148447095041056</v>
          </cell>
          <cell r="O2984">
            <v>37.523511319271798</v>
          </cell>
          <cell r="Q2984">
            <v>119430.03788199677</v>
          </cell>
        </row>
        <row r="2985">
          <cell r="D2985">
            <v>42065</v>
          </cell>
          <cell r="E2985" t="str">
            <v/>
          </cell>
          <cell r="F2985">
            <v>195594.00990399986</v>
          </cell>
          <cell r="G2985">
            <v>366771.77640399901</v>
          </cell>
          <cell r="H2985">
            <v>1.5355089176409247</v>
          </cell>
          <cell r="I2985">
            <v>24.344641494688602</v>
          </cell>
          <cell r="J2985">
            <v>7288972.1092939992</v>
          </cell>
          <cell r="K2985">
            <v>0.90244713230995821</v>
          </cell>
          <cell r="L2985">
            <v>54.61706232711461</v>
          </cell>
          <cell r="M2985">
            <v>33588499.356355995</v>
          </cell>
          <cell r="N2985">
            <v>1.1123098641532188</v>
          </cell>
          <cell r="O2985">
            <v>37.810065698142814</v>
          </cell>
          <cell r="Q2985">
            <v>119430.03788199677</v>
          </cell>
        </row>
        <row r="2986">
          <cell r="D2986">
            <v>42066</v>
          </cell>
          <cell r="E2986" t="str">
            <v/>
          </cell>
          <cell r="F2986">
            <v>215482.46210600005</v>
          </cell>
          <cell r="G2986">
            <v>582254.23850999912</v>
          </cell>
          <cell r="H2986">
            <v>1.6250915566297128</v>
          </cell>
          <cell r="I2986">
            <v>21.451778449170323</v>
          </cell>
          <cell r="J2986">
            <v>7504454.5713999989</v>
          </cell>
          <cell r="K2986">
            <v>0.91558755150230042</v>
          </cell>
          <cell r="L2986">
            <v>53.617161940817873</v>
          </cell>
          <cell r="M2986">
            <v>33559085.500513986</v>
          </cell>
          <cell r="N2986">
            <v>1.1112109003987127</v>
          </cell>
          <cell r="O2986">
            <v>37.934712439751152</v>
          </cell>
          <cell r="Q2986">
            <v>119430.03788199677</v>
          </cell>
        </row>
        <row r="2987">
          <cell r="D2987">
            <v>42067</v>
          </cell>
          <cell r="E2987" t="str">
            <v/>
          </cell>
          <cell r="F2987">
            <v>228522.79369800072</v>
          </cell>
          <cell r="G2987">
            <v>810777.03220799984</v>
          </cell>
          <cell r="H2987">
            <v>1.6971798857861258</v>
          </cell>
          <cell r="I2987">
            <v>19.379134065717619</v>
          </cell>
          <cell r="J2987">
            <v>7732977.3650979996</v>
          </cell>
          <cell r="K2987">
            <v>0.92991867534611672</v>
          </cell>
          <cell r="L2987">
            <v>52.540352103495216</v>
          </cell>
          <cell r="M2987">
            <v>33517754.913027994</v>
          </cell>
          <cell r="N2987">
            <v>1.1097176402862159</v>
          </cell>
          <cell r="O2987">
            <v>38.104480112042353</v>
          </cell>
          <cell r="Q2987">
            <v>119430.03788199677</v>
          </cell>
        </row>
        <row r="2988">
          <cell r="D2988">
            <v>42068</v>
          </cell>
          <cell r="E2988" t="str">
            <v/>
          </cell>
          <cell r="F2988">
            <v>195937.47741399927</v>
          </cell>
          <cell r="G2988">
            <v>1006714.5096219991</v>
          </cell>
          <cell r="H2988">
            <v>1.6858648418359989</v>
          </cell>
          <cell r="I2988">
            <v>19.69036223235986</v>
          </cell>
          <cell r="J2988">
            <v>7928914.8425119985</v>
          </cell>
          <cell r="K2988">
            <v>0.93998096067543468</v>
          </cell>
          <cell r="L2988">
            <v>51.793026645140714</v>
          </cell>
          <cell r="M2988">
            <v>33511544.714869995</v>
          </cell>
          <cell r="N2988">
            <v>1.1093873633191333</v>
          </cell>
          <cell r="O2988">
            <v>38.142091015015737</v>
          </cell>
          <cell r="Q2988">
            <v>119430.03788199677</v>
          </cell>
        </row>
        <row r="2989">
          <cell r="D2989">
            <v>42069</v>
          </cell>
          <cell r="E2989" t="str">
            <v/>
          </cell>
          <cell r="F2989">
            <v>165091.71348000137</v>
          </cell>
          <cell r="G2989">
            <v>1171806.2231020005</v>
          </cell>
          <cell r="H2989">
            <v>1.6352756864787616</v>
          </cell>
          <cell r="I2989">
            <v>21.145753851010408</v>
          </cell>
          <cell r="J2989">
            <v>8094006.5559919998</v>
          </cell>
          <cell r="K2989">
            <v>0.94615654442392627</v>
          </cell>
          <cell r="L2989">
            <v>51.337992382191779</v>
          </cell>
          <cell r="M2989">
            <v>33487357.01058</v>
          </cell>
          <cell r="N2989">
            <v>1.1084620887000054</v>
          </cell>
          <cell r="O2989">
            <v>38.247577634274975</v>
          </cell>
          <cell r="Q2989">
            <v>119430.03788199677</v>
          </cell>
        </row>
        <row r="2990">
          <cell r="D2990">
            <v>42070</v>
          </cell>
          <cell r="E2990" t="str">
            <v/>
          </cell>
          <cell r="F2990">
            <v>157364.14541999908</v>
          </cell>
          <cell r="G2990">
            <v>1329170.3685219996</v>
          </cell>
          <cell r="H2990">
            <v>1.5898971865439877</v>
          </cell>
          <cell r="I2990">
            <v>22.544421256148915</v>
          </cell>
          <cell r="J2990">
            <v>8251370.7014119988</v>
          </cell>
          <cell r="K2990">
            <v>0.95127118525127707</v>
          </cell>
          <cell r="L2990">
            <v>50.96324080442065</v>
          </cell>
          <cell r="M2990">
            <v>33456204.872374002</v>
          </cell>
          <cell r="N2990">
            <v>1.1073065187428259</v>
          </cell>
          <cell r="O2990">
            <v>38.379565626784576</v>
          </cell>
          <cell r="Q2990">
            <v>119430.03788199677</v>
          </cell>
        </row>
        <row r="2991">
          <cell r="D2991">
            <v>42071</v>
          </cell>
          <cell r="E2991" t="str">
            <v/>
          </cell>
          <cell r="F2991">
            <v>158435.23133200005</v>
          </cell>
          <cell r="G2991">
            <v>1487605.5998539997</v>
          </cell>
          <cell r="H2991">
            <v>1.5569843506662804</v>
          </cell>
          <cell r="I2991">
            <v>23.617148765364448</v>
          </cell>
          <cell r="J2991">
            <v>8409805.9327439982</v>
          </cell>
          <cell r="K2991">
            <v>0.95636870002169672</v>
          </cell>
          <cell r="L2991">
            <v>50.591659472666684</v>
          </cell>
          <cell r="M2991">
            <v>33417295.553198002</v>
          </cell>
          <cell r="N2991">
            <v>1.1058944962948429</v>
          </cell>
          <cell r="O2991">
            <v>38.541215843886135</v>
          </cell>
          <cell r="Q2991">
            <v>119430.03788199677</v>
          </cell>
        </row>
        <row r="2992">
          <cell r="D2992">
            <v>42072</v>
          </cell>
          <cell r="E2992" t="str">
            <v/>
          </cell>
          <cell r="F2992">
            <v>141884.95994200069</v>
          </cell>
          <cell r="G2992">
            <v>1629490.5597960004</v>
          </cell>
          <cell r="H2992">
            <v>1.5159880198890296</v>
          </cell>
          <cell r="I2992">
            <v>25.025375064883004</v>
          </cell>
          <cell r="J2992">
            <v>8551690.8926859982</v>
          </cell>
          <cell r="K2992">
            <v>0.95947271653533206</v>
          </cell>
          <cell r="L2992">
            <v>50.366335309967234</v>
          </cell>
          <cell r="M2992">
            <v>33366441.790182006</v>
          </cell>
          <cell r="N2992">
            <v>1.1040875522405498</v>
          </cell>
          <cell r="O2992">
            <v>38.748669564211838</v>
          </cell>
          <cell r="Q2992">
            <v>119430.03788199677</v>
          </cell>
        </row>
        <row r="2993">
          <cell r="D2993">
            <v>42073</v>
          </cell>
          <cell r="E2993" t="str">
            <v/>
          </cell>
          <cell r="F2993">
            <v>128644.62292799965</v>
          </cell>
          <cell r="G2993">
            <v>1758135.182724</v>
          </cell>
          <cell r="H2993">
            <v>1.4721046848039447</v>
          </cell>
          <cell r="I2993">
            <v>26.625636983166068</v>
          </cell>
          <cell r="J2993">
            <v>8680335.5156139974</v>
          </cell>
          <cell r="K2993">
            <v>0.96102876568506534</v>
          </cell>
          <cell r="L2993">
            <v>50.253649220794557</v>
          </cell>
          <cell r="M2993">
            <v>33308797.777304005</v>
          </cell>
          <cell r="N2993">
            <v>1.1020563515174808</v>
          </cell>
          <cell r="O2993">
            <v>38.982660604426947</v>
          </cell>
          <cell r="Q2993">
            <v>119430.03788199677</v>
          </cell>
        </row>
        <row r="2994">
          <cell r="D2994">
            <v>42074</v>
          </cell>
          <cell r="E2994" t="str">
            <v/>
          </cell>
          <cell r="F2994">
            <v>124566.53809000029</v>
          </cell>
          <cell r="G2994">
            <v>1882701.7208140003</v>
          </cell>
          <cell r="H2994">
            <v>1.4330959357250799</v>
          </cell>
          <cell r="I2994">
            <v>28.132721213639211</v>
          </cell>
          <cell r="J2994">
            <v>8804902.0537039973</v>
          </cell>
          <cell r="K2994">
            <v>0.9620985958434588</v>
          </cell>
          <cell r="L2994">
            <v>50.176278745465488</v>
          </cell>
          <cell r="M2994">
            <v>33258971.424872003</v>
          </cell>
          <cell r="N2994">
            <v>1.1002842333629683</v>
          </cell>
          <cell r="O2994">
            <v>39.187486090624567</v>
          </cell>
          <cell r="Q2994">
            <v>119430.03788199677</v>
          </cell>
        </row>
        <row r="2995">
          <cell r="D2995">
            <v>42075</v>
          </cell>
          <cell r="E2995" t="str">
            <v/>
          </cell>
          <cell r="F2995">
            <v>130135.30613399939</v>
          </cell>
          <cell r="G2995">
            <v>2012837.0269479998</v>
          </cell>
          <cell r="H2995">
            <v>1.4044743004943687</v>
          </cell>
          <cell r="I2995">
            <v>29.291263463021689</v>
          </cell>
          <cell r="J2995">
            <v>8935037.3598379958</v>
          </cell>
          <cell r="K2995">
            <v>0.9637415157965078</v>
          </cell>
          <cell r="L2995">
            <v>50.057628385911968</v>
          </cell>
          <cell r="M2995">
            <v>33237187.284168005</v>
          </cell>
          <cell r="N2995">
            <v>1.0994401106507459</v>
          </cell>
          <cell r="O2995">
            <v>39.285273778838281</v>
          </cell>
          <cell r="Q2995">
            <v>119430.03788199677</v>
          </cell>
        </row>
        <row r="2996">
          <cell r="D2996">
            <v>42076</v>
          </cell>
          <cell r="E2996" t="str">
            <v/>
          </cell>
          <cell r="F2996">
            <v>123552.04085800087</v>
          </cell>
          <cell r="G2996">
            <v>2136389.0678060008</v>
          </cell>
          <cell r="H2996">
            <v>1.3760158123941648</v>
          </cell>
          <cell r="I2996">
            <v>30.488993141174102</v>
          </cell>
          <cell r="J2996">
            <v>9058589.4006959964</v>
          </cell>
          <cell r="K2996">
            <v>0.96464160001538979</v>
          </cell>
          <cell r="L2996">
            <v>49.992710476185451</v>
          </cell>
          <cell r="M2996">
            <v>33208708.529228002</v>
          </cell>
          <cell r="N2996">
            <v>1.0983747537591615</v>
          </cell>
          <cell r="O2996">
            <v>39.408894303232444</v>
          </cell>
          <cell r="Q2996">
            <v>119430.03788199677</v>
          </cell>
        </row>
        <row r="2997">
          <cell r="D2997">
            <v>42077</v>
          </cell>
          <cell r="E2997" t="str">
            <v/>
          </cell>
          <cell r="F2997">
            <v>127644.37276599929</v>
          </cell>
          <cell r="G2997">
            <v>2264033.4405720001</v>
          </cell>
          <cell r="H2997">
            <v>1.3540703594715104</v>
          </cell>
          <cell r="I2997">
            <v>31.444621772868373</v>
          </cell>
          <cell r="J2997">
            <v>9186233.7734619956</v>
          </cell>
          <cell r="K2997">
            <v>0.96594939343417952</v>
          </cell>
          <cell r="L2997">
            <v>49.898494785340944</v>
          </cell>
          <cell r="M2997">
            <v>33191379.244334009</v>
          </cell>
          <cell r="N2997">
            <v>1.0976783622644999</v>
          </cell>
          <cell r="O2997">
            <v>39.489823973001293</v>
          </cell>
          <cell r="Q2997">
            <v>119430.03788199677</v>
          </cell>
        </row>
        <row r="2998">
          <cell r="D2998">
            <v>42078</v>
          </cell>
          <cell r="E2998" t="str">
            <v/>
          </cell>
          <cell r="F2998">
            <v>123285.15325599957</v>
          </cell>
          <cell r="G2998">
            <v>2387318.5938279997</v>
          </cell>
          <cell r="H2998">
            <v>1.3326176206953888</v>
          </cell>
          <cell r="I2998">
            <v>32.40635803119374</v>
          </cell>
          <cell r="J2998">
            <v>9309518.9267179947</v>
          </cell>
          <cell r="K2998">
            <v>0.96677205206485828</v>
          </cell>
          <cell r="L2998">
            <v>49.839294631216887</v>
          </cell>
          <cell r="M2998">
            <v>33160534.10015801</v>
          </cell>
          <cell r="N2998">
            <v>1.096535191727646</v>
          </cell>
          <cell r="O2998">
            <v>39.622884868111363</v>
          </cell>
          <cell r="Q2998">
            <v>119430.03788199677</v>
          </cell>
        </row>
        <row r="2999">
          <cell r="D2999">
            <v>42079</v>
          </cell>
          <cell r="E2999" t="str">
            <v/>
          </cell>
          <cell r="F2999">
            <v>98772.684344000343</v>
          </cell>
          <cell r="G2999">
            <v>2486091.2781719998</v>
          </cell>
          <cell r="H2999">
            <v>1.3010186351885313</v>
          </cell>
          <cell r="I2999">
            <v>33.873705066097401</v>
          </cell>
          <cell r="J2999">
            <v>9408291.6110619958</v>
          </cell>
          <cell r="K2999">
            <v>0.96506017592947158</v>
          </cell>
          <cell r="L2999">
            <v>49.962541625233989</v>
          </cell>
          <cell r="M2999">
            <v>33105392.322614003</v>
          </cell>
          <cell r="N2999">
            <v>1.094588939576425</v>
          </cell>
          <cell r="O2999">
            <v>39.850019186276832</v>
          </cell>
          <cell r="Q2999">
            <v>119430.03788199677</v>
          </cell>
        </row>
        <row r="3000">
          <cell r="D3000">
            <v>42080</v>
          </cell>
          <cell r="E3000" t="str">
            <v/>
          </cell>
          <cell r="F3000">
            <v>107286.5243059994</v>
          </cell>
          <cell r="G3000">
            <v>2593377.8024779991</v>
          </cell>
          <cell r="H3000">
            <v>1.2773305455250001</v>
          </cell>
          <cell r="I3000">
            <v>35.014197271731007</v>
          </cell>
          <cell r="J3000">
            <v>9515578.1353679951</v>
          </cell>
          <cell r="K3000">
            <v>0.96425247743789388</v>
          </cell>
          <cell r="L3000">
            <v>50.020768226399206</v>
          </cell>
          <cell r="M3000">
            <v>33082604.044550005</v>
          </cell>
          <cell r="N3000">
            <v>1.0937127327029388</v>
          </cell>
          <cell r="O3000">
            <v>39.952520452350306</v>
          </cell>
          <cell r="Q3000">
            <v>119430.03788199677</v>
          </cell>
        </row>
        <row r="3001">
          <cell r="D3001">
            <v>42081</v>
          </cell>
          <cell r="E3001" t="str">
            <v/>
          </cell>
          <cell r="F3001">
            <v>92874.173038001245</v>
          </cell>
          <cell r="G3001">
            <v>2686251.9755160003</v>
          </cell>
          <cell r="H3001">
            <v>1.2495702380120934</v>
          </cell>
          <cell r="I3001">
            <v>36.395857566654669</v>
          </cell>
          <cell r="J3001">
            <v>9608452.3084059972</v>
          </cell>
          <cell r="K3001">
            <v>0.96202109636362088</v>
          </cell>
          <cell r="L3001">
            <v>50.181880668414458</v>
          </cell>
          <cell r="M3001">
            <v>33033786.239960007</v>
          </cell>
          <cell r="N3001">
            <v>1.0919762814019225</v>
          </cell>
          <cell r="O3001">
            <v>40.156103005401263</v>
          </cell>
          <cell r="Q3001">
            <v>119430.03788199677</v>
          </cell>
        </row>
        <row r="3002">
          <cell r="D3002">
            <v>42082</v>
          </cell>
          <cell r="E3002" t="str">
            <v/>
          </cell>
          <cell r="F3002">
            <v>100871.45289999939</v>
          </cell>
          <cell r="G3002">
            <v>2787123.4284159997</v>
          </cell>
          <cell r="H3002">
            <v>1.2282563864182565</v>
          </cell>
          <cell r="I3002">
            <v>37.490255577506069</v>
          </cell>
          <cell r="J3002">
            <v>9709323.7613059971</v>
          </cell>
          <cell r="K3002">
            <v>0.96063369400370868</v>
          </cell>
          <cell r="L3002">
            <v>50.282242489076332</v>
          </cell>
          <cell r="M3002">
            <v>32997982.116372004</v>
          </cell>
          <cell r="N3002">
            <v>1.0906703561986593</v>
          </cell>
          <cell r="O3002">
            <v>40.309600730624098</v>
          </cell>
          <cell r="Q3002">
            <v>119430.03788199677</v>
          </cell>
        </row>
        <row r="3003">
          <cell r="D3003">
            <v>42083</v>
          </cell>
          <cell r="E3003" t="str">
            <v/>
          </cell>
          <cell r="F3003">
            <v>90446.042511999884</v>
          </cell>
          <cell r="G3003">
            <v>2877569.4709279998</v>
          </cell>
          <cell r="H3003">
            <v>1.2047092682710157</v>
          </cell>
          <cell r="I3003">
            <v>38.733740862675333</v>
          </cell>
          <cell r="J3003">
            <v>9799769.8038179968</v>
          </cell>
          <cell r="K3003">
            <v>0.95825925991983474</v>
          </cell>
          <cell r="L3003">
            <v>50.454336418658663</v>
          </cell>
          <cell r="M3003">
            <v>32966719.773588002</v>
          </cell>
          <cell r="N3003">
            <v>1.0895148249729811</v>
          </cell>
          <cell r="O3003">
            <v>40.445699492114649</v>
          </cell>
          <cell r="Q3003">
            <v>119430.03788199677</v>
          </cell>
        </row>
        <row r="3004">
          <cell r="D3004">
            <v>42084</v>
          </cell>
          <cell r="E3004" t="str">
            <v/>
          </cell>
          <cell r="F3004">
            <v>98475.772743999551</v>
          </cell>
          <cell r="G3004">
            <v>2976045.2436719993</v>
          </cell>
          <cell r="H3004">
            <v>1.1866063403151601</v>
          </cell>
          <cell r="I3004">
            <v>39.714561327598034</v>
          </cell>
          <cell r="J3004">
            <v>9898245.5765619967</v>
          </cell>
          <cell r="K3004">
            <v>0.95671575874328063</v>
          </cell>
          <cell r="L3004">
            <v>50.566430598526054</v>
          </cell>
          <cell r="M3004">
            <v>32933904.226198003</v>
          </cell>
          <cell r="N3004">
            <v>1.0883082269646356</v>
          </cell>
          <cell r="O3004">
            <v>40.588090724341932</v>
          </cell>
          <cell r="Q3004">
            <v>119430.03788199677</v>
          </cell>
        </row>
        <row r="3005">
          <cell r="D3005">
            <v>42085</v>
          </cell>
          <cell r="E3005" t="str">
            <v/>
          </cell>
          <cell r="F3005">
            <v>86778.418046000676</v>
          </cell>
          <cell r="G3005">
            <v>3062823.6617180002</v>
          </cell>
          <cell r="H3005">
            <v>1.165697171496958</v>
          </cell>
          <cell r="I3005">
            <v>40.87453548177411</v>
          </cell>
          <cell r="J3005">
            <v>9985023.9946079981</v>
          </cell>
          <cell r="K3005">
            <v>0.95408977924952265</v>
          </cell>
          <cell r="L3005">
            <v>50.757543367195289</v>
          </cell>
          <cell r="M3005">
            <v>32878627.440628003</v>
          </cell>
          <cell r="N3005">
            <v>1.0863597461961265</v>
          </cell>
          <cell r="O3005">
            <v>40.818628507147395</v>
          </cell>
          <cell r="Q3005">
            <v>119430.03788199677</v>
          </cell>
        </row>
        <row r="3006">
          <cell r="D3006">
            <v>42086</v>
          </cell>
          <cell r="E3006" t="str">
            <v/>
          </cell>
          <cell r="F3006">
            <v>117173.98222200049</v>
          </cell>
          <cell r="G3006">
            <v>3179997.6439400008</v>
          </cell>
          <cell r="H3006">
            <v>1.1576716342034079</v>
          </cell>
          <cell r="I3006">
            <v>41.327527835040321</v>
          </cell>
          <cell r="J3006">
            <v>10102197.976829998</v>
          </cell>
          <cell r="K3006">
            <v>0.95439464707193611</v>
          </cell>
          <cell r="L3006">
            <v>50.735329624225642</v>
          </cell>
          <cell r="M3006">
            <v>32857467.297350004</v>
          </cell>
          <cell r="N3006">
            <v>1.0855388416450527</v>
          </cell>
          <cell r="O3006">
            <v>40.915974923863573</v>
          </cell>
          <cell r="Q3006">
            <v>119430.03788199677</v>
          </cell>
        </row>
        <row r="3007">
          <cell r="D3007">
            <v>42087</v>
          </cell>
          <cell r="E3007" t="str">
            <v/>
          </cell>
          <cell r="F3007">
            <v>110659.33065199936</v>
          </cell>
          <cell r="G3007">
            <v>3290656.9745920002</v>
          </cell>
          <cell r="H3007">
            <v>1.1480420646783962</v>
          </cell>
          <cell r="I3007">
            <v>41.876761107073769</v>
          </cell>
          <cell r="J3007">
            <v>10212857.307481997</v>
          </cell>
          <cell r="K3007">
            <v>0.95408411388530234</v>
          </cell>
          <cell r="L3007">
            <v>50.757956230552146</v>
          </cell>
          <cell r="M3007">
            <v>32856252.516003996</v>
          </cell>
          <cell r="N3007">
            <v>1.0853769984215336</v>
          </cell>
          <cell r="O3007">
            <v>40.935182318182363</v>
          </cell>
          <cell r="Q3007">
            <v>119430.03788199677</v>
          </cell>
        </row>
        <row r="3008">
          <cell r="D3008">
            <v>42088</v>
          </cell>
          <cell r="E3008" t="str">
            <v/>
          </cell>
          <cell r="F3008">
            <v>113162.57520600061</v>
          </cell>
          <cell r="G3008">
            <v>3403819.5497980011</v>
          </cell>
          <cell r="H3008">
            <v>1.1400212576876698</v>
          </cell>
          <cell r="I3008">
            <v>42.338995197666087</v>
          </cell>
          <cell r="J3008">
            <v>10326019.882687997</v>
          </cell>
          <cell r="K3008">
            <v>0.95401170608301933</v>
          </cell>
          <cell r="L3008">
            <v>50.7632331571102</v>
          </cell>
          <cell r="M3008">
            <v>32844073.856060002</v>
          </cell>
          <cell r="N3008">
            <v>1.0848530501399491</v>
          </cell>
          <cell r="O3008">
            <v>40.997398547474795</v>
          </cell>
          <cell r="Q3008">
            <v>119430.03788199677</v>
          </cell>
        </row>
        <row r="3009">
          <cell r="D3009">
            <v>42089</v>
          </cell>
          <cell r="E3009" t="str">
            <v/>
          </cell>
          <cell r="F3009">
            <v>102103.50954999871</v>
          </cell>
          <cell r="G3009">
            <v>3505923.0593479997</v>
          </cell>
          <cell r="H3009">
            <v>1.1290559475794515</v>
          </cell>
          <cell r="I3009">
            <v>42.977928714342021</v>
          </cell>
          <cell r="J3009">
            <v>10428123.392237997</v>
          </cell>
          <cell r="K3009">
            <v>0.95293029243883765</v>
          </cell>
          <cell r="L3009">
            <v>50.842090334201608</v>
          </cell>
          <cell r="M3009">
            <v>32824642.844223995</v>
          </cell>
          <cell r="N3009">
            <v>1.0840896980605921</v>
          </cell>
          <cell r="O3009">
            <v>41.088137152887363</v>
          </cell>
          <cell r="Q3009">
            <v>119430.03788199677</v>
          </cell>
        </row>
        <row r="3010">
          <cell r="D3010">
            <v>42090</v>
          </cell>
          <cell r="E3010" t="str">
            <v/>
          </cell>
          <cell r="F3010">
            <v>123955.50102200136</v>
          </cell>
          <cell r="G3010">
            <v>3629878.560370001</v>
          </cell>
          <cell r="H3010">
            <v>1.1256795113236435</v>
          </cell>
          <cell r="I3010">
            <v>43.176301047849975</v>
          </cell>
          <cell r="J3010">
            <v>10552078.893259998</v>
          </cell>
          <cell r="K3010">
            <v>0.95384752315783006</v>
          </cell>
          <cell r="L3010">
            <v>50.775199893530619</v>
          </cell>
          <cell r="M3010">
            <v>32831832.891761988</v>
          </cell>
          <cell r="N3010">
            <v>1.084205624351708</v>
          </cell>
          <cell r="O3010">
            <v>41.074349955934352</v>
          </cell>
          <cell r="Q3010">
            <v>119430.03788199677</v>
          </cell>
        </row>
        <row r="3011">
          <cell r="D3011">
            <v>42091</v>
          </cell>
          <cell r="E3011" t="str">
            <v/>
          </cell>
          <cell r="F3011">
            <v>124608.67441799845</v>
          </cell>
          <cell r="G3011">
            <v>3754487.2347879997</v>
          </cell>
          <cell r="H3011">
            <v>1.1227395736602208</v>
          </cell>
          <cell r="I3011">
            <v>43.349654438218224</v>
          </cell>
          <cell r="J3011">
            <v>10676687.567677997</v>
          </cell>
          <cell r="K3011">
            <v>0.95480357346079325</v>
          </cell>
          <cell r="L3011">
            <v>50.705544590677775</v>
          </cell>
          <cell r="M3011">
            <v>32827146.036743995</v>
          </cell>
          <cell r="N3011">
            <v>1.0839293576590909</v>
          </cell>
          <cell r="O3011">
            <v>41.107210796514103</v>
          </cell>
          <cell r="Q3011">
            <v>119430.03788199677</v>
          </cell>
        </row>
        <row r="3012">
          <cell r="D3012">
            <v>42092</v>
          </cell>
          <cell r="E3012" t="str">
            <v/>
          </cell>
          <cell r="F3012">
            <v>145837.94348000144</v>
          </cell>
          <cell r="G3012">
            <v>3900325.1782680009</v>
          </cell>
          <cell r="H3012">
            <v>1.1261318680757764</v>
          </cell>
          <cell r="I3012">
            <v>43.149679589020252</v>
          </cell>
          <cell r="J3012">
            <v>10822525.511157999</v>
          </cell>
          <cell r="K3012">
            <v>0.95761786318186304</v>
          </cell>
          <cell r="L3012">
            <v>50.50089532443279</v>
          </cell>
          <cell r="M3012">
            <v>32847124.275595989</v>
          </cell>
          <cell r="N3012">
            <v>1.0844674857338026</v>
          </cell>
          <cell r="O3012">
            <v>41.043216079124932</v>
          </cell>
          <cell r="Q3012">
            <v>119430.03788199677</v>
          </cell>
        </row>
        <row r="3013">
          <cell r="D3013">
            <v>42093</v>
          </cell>
          <cell r="E3013" t="str">
            <v/>
          </cell>
          <cell r="F3013">
            <v>133835.55001800018</v>
          </cell>
          <cell r="G3013">
            <v>4034160.7282860009</v>
          </cell>
          <cell r="H3013">
            <v>1.1259481003352396</v>
          </cell>
          <cell r="I3013">
            <v>43.160492763321635</v>
          </cell>
          <cell r="J3013">
            <v>10956361.061175998</v>
          </cell>
          <cell r="K3013">
            <v>0.95932238281444271</v>
          </cell>
          <cell r="L3013">
            <v>50.377231727837824</v>
          </cell>
          <cell r="M3013">
            <v>32836879.947635993</v>
          </cell>
          <cell r="N3013">
            <v>1.0840077888707138</v>
          </cell>
          <cell r="O3013">
            <v>41.097880224500557</v>
          </cell>
          <cell r="Q3013">
            <v>119430.03788199677</v>
          </cell>
        </row>
        <row r="3014">
          <cell r="D3014">
            <v>42094</v>
          </cell>
          <cell r="E3014" t="str">
            <v>*</v>
          </cell>
          <cell r="F3014">
            <v>106537.83949199886</v>
          </cell>
          <cell r="G3014">
            <v>4140698.5677779997</v>
          </cell>
          <cell r="H3014">
            <v>1.1184030743856994</v>
          </cell>
          <cell r="I3014">
            <v>43.606420403590995</v>
          </cell>
          <cell r="J3014">
            <v>11062898.900667997</v>
          </cell>
          <cell r="K3014">
            <v>0.95862621183542163</v>
          </cell>
          <cell r="L3014">
            <v>50.427713157310514</v>
          </cell>
          <cell r="M3014">
            <v>32771241.580623999</v>
          </cell>
          <cell r="N3014">
            <v>1.0817197374227998</v>
          </cell>
          <cell r="O3014">
            <v>41.37056144296978</v>
          </cell>
          <cell r="Q3014">
            <v>119430.03788199677</v>
          </cell>
        </row>
        <row r="3015">
          <cell r="D3015">
            <v>42095</v>
          </cell>
          <cell r="E3015" t="str">
            <v/>
          </cell>
          <cell r="F3015">
            <v>130654.63307600096</v>
          </cell>
          <cell r="G3015">
            <v>130654.63307600096</v>
          </cell>
          <cell r="H3015">
            <v>1.0986693407055188</v>
          </cell>
          <cell r="I3015">
            <v>48.519295348186375</v>
          </cell>
          <cell r="J3015">
            <v>11193553.533743998</v>
          </cell>
          <cell r="K3015">
            <v>0.96005460436028867</v>
          </cell>
          <cell r="L3015">
            <v>55.862367761703304</v>
          </cell>
          <cell r="M3015">
            <v>32647390.491525996</v>
          </cell>
          <cell r="N3015">
            <v>1.0774206879251127</v>
          </cell>
          <cell r="O3015">
            <v>42.934145850423214</v>
          </cell>
          <cell r="Q3015">
            <v>118920.79649014333</v>
          </cell>
        </row>
        <row r="3016">
          <cell r="D3016">
            <v>42096</v>
          </cell>
          <cell r="E3016" t="str">
            <v/>
          </cell>
          <cell r="F3016">
            <v>111268.92340599898</v>
          </cell>
          <cell r="G3016">
            <v>241923.55648199993</v>
          </cell>
          <cell r="H3016">
            <v>1.0171625301132741</v>
          </cell>
          <cell r="I3016">
            <v>55.623513466803566</v>
          </cell>
          <cell r="J3016">
            <v>11304822.457149997</v>
          </cell>
          <cell r="K3016">
            <v>0.95980825665457492</v>
          </cell>
          <cell r="L3016">
            <v>55.884160286925258</v>
          </cell>
          <cell r="M3016">
            <v>32448808.498931993</v>
          </cell>
          <cell r="N3016">
            <v>1.0706575540282535</v>
          </cell>
          <cell r="O3016">
            <v>43.707432992497232</v>
          </cell>
          <cell r="Q3016">
            <v>118920.79649014333</v>
          </cell>
        </row>
        <row r="3017">
          <cell r="D3017">
            <v>42097</v>
          </cell>
          <cell r="E3017" t="str">
            <v/>
          </cell>
          <cell r="F3017">
            <v>120692.89542799973</v>
          </cell>
          <cell r="G3017">
            <v>362616.45190999965</v>
          </cell>
          <cell r="H3017">
            <v>1.0164088553399906</v>
          </cell>
          <cell r="I3017">
            <v>55.691321691209936</v>
          </cell>
          <cell r="J3017">
            <v>11425515.352577997</v>
          </cell>
          <cell r="K3017">
            <v>0.96035895527350279</v>
          </cell>
          <cell r="L3017">
            <v>55.835449401039369</v>
          </cell>
          <cell r="M3017">
            <v>32277021.834449992</v>
          </cell>
          <cell r="N3017">
            <v>1.0647810132603719</v>
          </cell>
          <cell r="O3017">
            <v>44.38531009994022</v>
          </cell>
          <cell r="Q3017">
            <v>118920.79649014333</v>
          </cell>
        </row>
        <row r="3018">
          <cell r="D3018">
            <v>42098</v>
          </cell>
          <cell r="E3018" t="str">
            <v/>
          </cell>
          <cell r="F3018">
            <v>103838.08079400106</v>
          </cell>
          <cell r="G3018">
            <v>466454.53270400071</v>
          </cell>
          <cell r="H3018">
            <v>0.98059916026265115</v>
          </cell>
          <cell r="I3018">
            <v>58.948894142279769</v>
          </cell>
          <cell r="J3018">
            <v>11529353.433371998</v>
          </cell>
          <cell r="K3018">
            <v>0.9594960618615429</v>
          </cell>
          <cell r="L3018">
            <v>55.911783283521935</v>
          </cell>
          <cell r="M3018">
            <v>32081202.472862002</v>
          </cell>
          <cell r="N3018">
            <v>1.0581141164956196</v>
          </cell>
          <cell r="O3018">
            <v>45.160902523644531</v>
          </cell>
          <cell r="Q3018">
            <v>118920.79649014333</v>
          </cell>
        </row>
        <row r="3019">
          <cell r="D3019">
            <v>42099</v>
          </cell>
          <cell r="E3019" t="str">
            <v/>
          </cell>
          <cell r="F3019">
            <v>105119.01359599982</v>
          </cell>
          <cell r="G3019">
            <v>571573.54630000051</v>
          </cell>
          <cell r="H3019">
            <v>0.96126760527940958</v>
          </cell>
          <cell r="I3019">
            <v>60.732442892232704</v>
          </cell>
          <cell r="J3019">
            <v>11634472.446967999</v>
          </cell>
          <cell r="K3019">
            <v>0.95875563801882502</v>
          </cell>
          <cell r="L3019">
            <v>55.977320406067733</v>
          </cell>
          <cell r="M3019">
            <v>31925203.580825996</v>
          </cell>
          <cell r="N3019">
            <v>1.0527629443962849</v>
          </cell>
          <cell r="O3019">
            <v>45.78833826263439</v>
          </cell>
          <cell r="Q3019">
            <v>118920.79649014333</v>
          </cell>
        </row>
        <row r="3020">
          <cell r="D3020">
            <v>42100</v>
          </cell>
          <cell r="E3020" t="str">
            <v/>
          </cell>
          <cell r="F3020">
            <v>104506.41955000008</v>
          </cell>
          <cell r="G3020">
            <v>676079.96585000062</v>
          </cell>
          <cell r="H3020">
            <v>0.94752135567535356</v>
          </cell>
          <cell r="I3020">
            <v>62.008966803694513</v>
          </cell>
          <cell r="J3020">
            <v>11738978.866517998</v>
          </cell>
          <cell r="K3020">
            <v>0.95797959362017782</v>
          </cell>
          <cell r="L3020">
            <v>56.046047159839517</v>
          </cell>
          <cell r="M3020">
            <v>31792403.370597992</v>
          </cell>
          <cell r="N3020">
            <v>1.0481787135082252</v>
          </cell>
          <cell r="O3020">
            <v>46.329237894960798</v>
          </cell>
          <cell r="Q3020">
            <v>118920.79649014333</v>
          </cell>
        </row>
        <row r="3021">
          <cell r="D3021">
            <v>42101</v>
          </cell>
          <cell r="E3021" t="str">
            <v/>
          </cell>
          <cell r="F3021">
            <v>96602.006614000653</v>
          </cell>
          <cell r="G3021">
            <v>772681.97246400127</v>
          </cell>
          <cell r="H3021">
            <v>0.92820719488351056</v>
          </cell>
          <cell r="I3021">
            <v>63.811375041319685</v>
          </cell>
          <cell r="J3021">
            <v>11835580.873132</v>
          </cell>
          <cell r="K3021">
            <v>0.95657961372891376</v>
          </cell>
          <cell r="L3021">
            <v>56.17012448105185</v>
          </cell>
          <cell r="M3021">
            <v>31640818.887057994</v>
          </cell>
          <cell r="N3021">
            <v>1.0429770887915033</v>
          </cell>
          <cell r="O3021">
            <v>46.946680216158043</v>
          </cell>
          <cell r="Q3021">
            <v>118920.79649014333</v>
          </cell>
        </row>
        <row r="3022">
          <cell r="D3022">
            <v>42102</v>
          </cell>
          <cell r="E3022" t="str">
            <v/>
          </cell>
          <cell r="F3022">
            <v>92472.229857998362</v>
          </cell>
          <cell r="G3022">
            <v>865154.20232199959</v>
          </cell>
          <cell r="H3022">
            <v>0.90938068430456087</v>
          </cell>
          <cell r="I3022">
            <v>65.574844717440556</v>
          </cell>
          <cell r="J3022">
            <v>11928053.102989998</v>
          </cell>
          <cell r="K3022">
            <v>0.95487568858000149</v>
          </cell>
          <cell r="L3022">
            <v>56.321302963847543</v>
          </cell>
          <cell r="M3022">
            <v>31517530.438717995</v>
          </cell>
          <cell r="N3022">
            <v>1.0387100383082206</v>
          </cell>
          <cell r="O3022">
            <v>47.456049456584417</v>
          </cell>
          <cell r="Q3022">
            <v>118920.79649014333</v>
          </cell>
        </row>
        <row r="3023">
          <cell r="D3023">
            <v>42103</v>
          </cell>
          <cell r="E3023" t="str">
            <v/>
          </cell>
          <cell r="F3023">
            <v>92896.450100001064</v>
          </cell>
          <cell r="G3023">
            <v>958050.65242200065</v>
          </cell>
          <cell r="H3023">
            <v>0.89513420388297238</v>
          </cell>
          <cell r="I3023">
            <v>66.911243025794874</v>
          </cell>
          <cell r="J3023">
            <v>12020949.553089999</v>
          </cell>
          <cell r="K3023">
            <v>0.95323753991353599</v>
          </cell>
          <cell r="L3023">
            <v>56.466812890163133</v>
          </cell>
          <cell r="M3023">
            <v>31404098.732553996</v>
          </cell>
          <cell r="N3023">
            <v>1.0347694368050651</v>
          </cell>
          <cell r="O3023">
            <v>47.928685167198282</v>
          </cell>
          <cell r="Q3023">
            <v>118920.79649014333</v>
          </cell>
        </row>
        <row r="3024">
          <cell r="D3024">
            <v>42104</v>
          </cell>
          <cell r="E3024" t="str">
            <v/>
          </cell>
          <cell r="F3024">
            <v>97409.531559999523</v>
          </cell>
          <cell r="G3024">
            <v>1055460.1839820002</v>
          </cell>
          <cell r="H3024">
            <v>0.88753205085494147</v>
          </cell>
          <cell r="I3024">
            <v>67.62436434186813</v>
          </cell>
          <cell r="J3024">
            <v>12118359.084649999</v>
          </cell>
          <cell r="K3024">
            <v>0.95198453380844594</v>
          </cell>
          <cell r="L3024">
            <v>56.578221995518554</v>
          </cell>
          <cell r="M3024">
            <v>31297119.917977996</v>
          </cell>
          <cell r="N3024">
            <v>1.0310429574750595</v>
          </cell>
          <cell r="O3024">
            <v>48.377568470423512</v>
          </cell>
          <cell r="Q3024">
            <v>118920.79649014333</v>
          </cell>
        </row>
        <row r="3025">
          <cell r="D3025">
            <v>42105</v>
          </cell>
          <cell r="E3025" t="str">
            <v/>
          </cell>
          <cell r="F3025">
            <v>97979.261167999852</v>
          </cell>
          <cell r="G3025">
            <v>1153439.44515</v>
          </cell>
          <cell r="H3025">
            <v>0.88174763768895414</v>
          </cell>
          <cell r="I3025">
            <v>68.166745254526802</v>
          </cell>
          <cell r="J3025">
            <v>12216338.345817998</v>
          </cell>
          <cell r="K3025">
            <v>0.95079906452244145</v>
          </cell>
          <cell r="L3025">
            <v>56.683713091102128</v>
          </cell>
          <cell r="M3025">
            <v>31201258.923618</v>
          </cell>
          <cell r="N3025">
            <v>1.0276841248088964</v>
          </cell>
          <cell r="O3025">
            <v>48.78373700763192</v>
          </cell>
          <cell r="Q3025">
            <v>118920.79649014333</v>
          </cell>
        </row>
        <row r="3026">
          <cell r="D3026">
            <v>42106</v>
          </cell>
          <cell r="E3026" t="str">
            <v/>
          </cell>
          <cell r="F3026">
            <v>99784.08626400122</v>
          </cell>
          <cell r="G3026">
            <v>1253223.5314140012</v>
          </cell>
          <cell r="H3026">
            <v>0.87819201827458471</v>
          </cell>
          <cell r="I3026">
            <v>68.49998299590635</v>
          </cell>
          <cell r="J3026">
            <v>12316122.432081999</v>
          </cell>
          <cell r="K3026">
            <v>0.94977452003509155</v>
          </cell>
          <cell r="L3026">
            <v>56.774951631658425</v>
          </cell>
          <cell r="M3026">
            <v>31118500.092730008</v>
          </cell>
          <cell r="N3026">
            <v>1.0247580694410352</v>
          </cell>
          <cell r="O3026">
            <v>49.13875991427026</v>
          </cell>
          <cell r="Q3026">
            <v>118920.79649014333</v>
          </cell>
        </row>
        <row r="3027">
          <cell r="D3027">
            <v>42107</v>
          </cell>
          <cell r="E3027" t="str">
            <v/>
          </cell>
          <cell r="F3027">
            <v>83926.49411999897</v>
          </cell>
          <cell r="G3027">
            <v>1337150.0255340002</v>
          </cell>
          <cell r="H3027">
            <v>0.86492604580201815</v>
          </cell>
          <cell r="I3027">
            <v>69.741666919688996</v>
          </cell>
          <cell r="J3027">
            <v>12400048.926201997</v>
          </cell>
          <cell r="K3027">
            <v>0.94755682946865805</v>
          </cell>
          <cell r="L3027">
            <v>56.972656017975531</v>
          </cell>
          <cell r="M3027">
            <v>31011702.401258014</v>
          </cell>
          <cell r="N3027">
            <v>1.0210416918876344</v>
          </cell>
          <cell r="O3027">
            <v>49.591233253204692</v>
          </cell>
          <cell r="Q3027">
            <v>118920.79649014333</v>
          </cell>
        </row>
        <row r="3028">
          <cell r="D3028">
            <v>42108</v>
          </cell>
          <cell r="E3028" t="str">
            <v/>
          </cell>
          <cell r="F3028">
            <v>90475.720760000258</v>
          </cell>
          <cell r="G3028">
            <v>1427625.7462940004</v>
          </cell>
          <cell r="H3028">
            <v>0.85748893887437605</v>
          </cell>
          <cell r="I3028">
            <v>70.436231886874168</v>
          </cell>
          <cell r="J3028">
            <v>12490524.646961998</v>
          </cell>
          <cell r="K3028">
            <v>0.94587503795702887</v>
          </cell>
          <cell r="L3028">
            <v>57.122777885423524</v>
          </cell>
          <cell r="M3028">
            <v>30936652.659410018</v>
          </cell>
          <cell r="N3028">
            <v>1.0183718437066325</v>
          </cell>
          <cell r="O3028">
            <v>49.917344090912685</v>
          </cell>
          <cell r="Q3028">
            <v>118920.79649014333</v>
          </cell>
        </row>
        <row r="3029">
          <cell r="D3029">
            <v>42109</v>
          </cell>
          <cell r="E3029" t="str">
            <v/>
          </cell>
          <cell r="F3029">
            <v>88665.904348000171</v>
          </cell>
          <cell r="G3029">
            <v>1516291.6506420006</v>
          </cell>
          <cell r="H3029">
            <v>0.85002886817343604</v>
          </cell>
          <cell r="I3029">
            <v>71.13146619341353</v>
          </cell>
          <cell r="J3029">
            <v>12579190.551309999</v>
          </cell>
          <cell r="K3029">
            <v>0.94408743757123714</v>
          </cell>
          <cell r="L3029">
            <v>57.282524234196345</v>
          </cell>
          <cell r="M3029">
            <v>30866851.469378017</v>
          </cell>
          <cell r="N3029">
            <v>1.0158757758716572</v>
          </cell>
          <cell r="O3029">
            <v>50.223008035210711</v>
          </cell>
          <cell r="Q3029">
            <v>118920.79649014333</v>
          </cell>
        </row>
        <row r="3030">
          <cell r="D3030">
            <v>42110</v>
          </cell>
          <cell r="E3030" t="str">
            <v/>
          </cell>
          <cell r="F3030">
            <v>94383.00094200045</v>
          </cell>
          <cell r="G3030">
            <v>1610674.651584001</v>
          </cell>
          <cell r="H3030">
            <v>0.84650598293246226</v>
          </cell>
          <cell r="I3030">
            <v>71.459180310207529</v>
          </cell>
          <cell r="J3030">
            <v>12673573.552252</v>
          </cell>
          <cell r="K3030">
            <v>0.94275674535010279</v>
          </cell>
          <cell r="L3030">
            <v>57.401558629791708</v>
          </cell>
          <cell r="M3030">
            <v>30816756.415320013</v>
          </cell>
          <cell r="N3030">
            <v>1.0140291151921237</v>
          </cell>
          <cell r="O3030">
            <v>50.449623047674073</v>
          </cell>
          <cell r="Q3030">
            <v>118920.79649014333</v>
          </cell>
        </row>
        <row r="3031">
          <cell r="D3031">
            <v>42111</v>
          </cell>
          <cell r="E3031" t="str">
            <v/>
          </cell>
          <cell r="F3031">
            <v>96307.941667998617</v>
          </cell>
          <cell r="G3031">
            <v>1706982.5932519997</v>
          </cell>
          <cell r="H3031">
            <v>0.84434971630762579</v>
          </cell>
          <cell r="I3031">
            <v>71.659557121206504</v>
          </cell>
          <cell r="J3031">
            <v>12769881.493919998</v>
          </cell>
          <cell r="K3031">
            <v>0.94159132603749141</v>
          </cell>
          <cell r="L3031">
            <v>57.505891524019844</v>
          </cell>
          <cell r="M3031">
            <v>30763392.160768013</v>
          </cell>
          <cell r="N3031">
            <v>1.0120756227801695</v>
          </cell>
          <cell r="O3031">
            <v>50.689781674318809</v>
          </cell>
          <cell r="Q3031">
            <v>118920.79649014333</v>
          </cell>
        </row>
        <row r="3032">
          <cell r="D3032">
            <v>42112</v>
          </cell>
          <cell r="E3032" t="str">
            <v/>
          </cell>
          <cell r="F3032">
            <v>96764.12247000038</v>
          </cell>
          <cell r="G3032">
            <v>1803746.715722</v>
          </cell>
          <cell r="H3032">
            <v>0.84264614626719347</v>
          </cell>
          <cell r="I3032">
            <v>71.817748077826948</v>
          </cell>
          <cell r="J3032">
            <v>12866645.616389999</v>
          </cell>
          <cell r="K3032">
            <v>0.94047951165864763</v>
          </cell>
          <cell r="L3032">
            <v>57.605496868033079</v>
          </cell>
          <cell r="M3032">
            <v>30712510.939908009</v>
          </cell>
          <cell r="N3032">
            <v>1.0102045652730194</v>
          </cell>
          <cell r="O3032">
            <v>50.920217533709213</v>
          </cell>
          <cell r="Q3032">
            <v>118920.79649014333</v>
          </cell>
        </row>
        <row r="3033">
          <cell r="D3033">
            <v>42113</v>
          </cell>
          <cell r="E3033" t="str">
            <v/>
          </cell>
          <cell r="F3033">
            <v>90171.185923999554</v>
          </cell>
          <cell r="G3033">
            <v>1893917.9016459996</v>
          </cell>
          <cell r="H3033">
            <v>0.83820401899660735</v>
          </cell>
          <cell r="I3033">
            <v>72.229720601949467</v>
          </cell>
          <cell r="J3033">
            <v>12956816.802313998</v>
          </cell>
          <cell r="K3033">
            <v>0.9389091057015152</v>
          </cell>
          <cell r="L3033">
            <v>57.74630429415906</v>
          </cell>
          <cell r="M3033">
            <v>30663412.08282201</v>
          </cell>
          <cell r="N3033">
            <v>1.0083928522935848</v>
          </cell>
          <cell r="O3033">
            <v>51.143722438630789</v>
          </cell>
          <cell r="Q3033">
            <v>118920.79649014333</v>
          </cell>
        </row>
        <row r="3034">
          <cell r="D3034">
            <v>42114</v>
          </cell>
          <cell r="E3034" t="str">
            <v/>
          </cell>
          <cell r="F3034">
            <v>92724.241572000145</v>
          </cell>
          <cell r="G3034">
            <v>1986642.1432179997</v>
          </cell>
          <cell r="H3034">
            <v>0.83527953135709998</v>
          </cell>
          <cell r="I3034">
            <v>72.500512209903306</v>
          </cell>
          <cell r="J3034">
            <v>13049541.043885998</v>
          </cell>
          <cell r="K3034">
            <v>0.93754895974955499</v>
          </cell>
          <cell r="L3034">
            <v>57.868369559671187</v>
          </cell>
          <cell r="M3034">
            <v>30616701.302684009</v>
          </cell>
          <cell r="N3034">
            <v>1.0066603646379981</v>
          </cell>
          <cell r="O3034">
            <v>51.357795915182834</v>
          </cell>
          <cell r="Q3034">
            <v>118920.79649014333</v>
          </cell>
        </row>
        <row r="3035">
          <cell r="D3035">
            <v>42115</v>
          </cell>
          <cell r="E3035" t="str">
            <v/>
          </cell>
          <cell r="F3035">
            <v>95928.65507400046</v>
          </cell>
          <cell r="G3035">
            <v>2082570.7982920001</v>
          </cell>
          <cell r="H3035">
            <v>0.83391669868376972</v>
          </cell>
          <cell r="I3035">
            <v>72.626579709745045</v>
          </cell>
          <cell r="J3035">
            <v>13145469.698959999</v>
          </cell>
          <cell r="K3035">
            <v>0.93644013072900467</v>
          </cell>
          <cell r="L3035">
            <v>57.967955703022554</v>
          </cell>
          <cell r="M3035">
            <v>30579046.145688012</v>
          </cell>
          <cell r="N3035">
            <v>1.0052262384818877</v>
          </cell>
          <cell r="O3035">
            <v>51.535252092644072</v>
          </cell>
          <cell r="Q3035">
            <v>118920.79649014333</v>
          </cell>
        </row>
        <row r="3036">
          <cell r="D3036">
            <v>42116</v>
          </cell>
          <cell r="E3036" t="str">
            <v/>
          </cell>
          <cell r="F3036">
            <v>81378.700173999707</v>
          </cell>
          <cell r="G3036">
            <v>2163949.498466</v>
          </cell>
          <cell r="H3036">
            <v>0.82711639799281222</v>
          </cell>
          <cell r="I3036">
            <v>73.254386217706596</v>
          </cell>
          <cell r="J3036">
            <v>13226848.399133999</v>
          </cell>
          <cell r="K3036">
            <v>0.93432214669522984</v>
          </cell>
          <cell r="L3036">
            <v>58.158361612180954</v>
          </cell>
          <cell r="M3036">
            <v>30521406.885062009</v>
          </cell>
          <cell r="N3036">
            <v>1.0031358613029422</v>
          </cell>
          <cell r="O3036">
            <v>51.794309988624221</v>
          </cell>
          <cell r="Q3036">
            <v>118920.79649014333</v>
          </cell>
        </row>
        <row r="3037">
          <cell r="D3037">
            <v>42117</v>
          </cell>
          <cell r="E3037" t="str">
            <v/>
          </cell>
          <cell r="F3037">
            <v>84575.467622000346</v>
          </cell>
          <cell r="G3037">
            <v>2248524.9660880002</v>
          </cell>
          <cell r="H3037">
            <v>0.82207618795596671</v>
          </cell>
          <cell r="I3037">
            <v>73.718259309615107</v>
          </cell>
          <cell r="J3037">
            <v>13311423.866756</v>
          </cell>
          <cell r="K3037">
            <v>0.93246338302042697</v>
          </cell>
          <cell r="L3037">
            <v>58.325661976240163</v>
          </cell>
          <cell r="M3037">
            <v>30494092.689768013</v>
          </cell>
          <cell r="N3037">
            <v>1.0020427875131932</v>
          </cell>
          <cell r="O3037">
            <v>51.929958788529696</v>
          </cell>
          <cell r="Q3037">
            <v>118920.79649014333</v>
          </cell>
        </row>
        <row r="3038">
          <cell r="D3038">
            <v>42118</v>
          </cell>
          <cell r="E3038" t="str">
            <v/>
          </cell>
          <cell r="F3038">
            <v>81561.219228000511</v>
          </cell>
          <cell r="G3038">
            <v>2330086.1853160006</v>
          </cell>
          <cell r="H3038">
            <v>0.81639988339813763</v>
          </cell>
          <cell r="I3038">
            <v>74.239071230782002</v>
          </cell>
          <cell r="J3038">
            <v>13392985.085984001</v>
          </cell>
          <cell r="K3038">
            <v>0.93042592866352225</v>
          </cell>
          <cell r="L3038">
            <v>58.509255437491326</v>
          </cell>
          <cell r="M3038">
            <v>30455837.183568008</v>
          </cell>
          <cell r="N3038">
            <v>1.0005906758577428</v>
          </cell>
          <cell r="O3038">
            <v>52.110357787669706</v>
          </cell>
          <cell r="Q3038">
            <v>118920.79649014333</v>
          </cell>
        </row>
        <row r="3039">
          <cell r="D3039">
            <v>42119</v>
          </cell>
          <cell r="E3039" t="str">
            <v/>
          </cell>
          <cell r="F3039">
            <v>78772.566097999166</v>
          </cell>
          <cell r="G3039">
            <v>2408858.7514139996</v>
          </cell>
          <cell r="H3039">
            <v>0.81023969650713046</v>
          </cell>
          <cell r="I3039">
            <v>74.802200353719357</v>
          </cell>
          <cell r="J3039">
            <v>13471757.652082</v>
          </cell>
          <cell r="K3039">
            <v>0.92822972007132754</v>
          </cell>
          <cell r="L3039">
            <v>58.707396153851754</v>
          </cell>
          <cell r="M3039">
            <v>30401325.415950008</v>
          </cell>
          <cell r="N3039">
            <v>0.99860515377671344</v>
          </cell>
          <cell r="O3039">
            <v>52.357376827761094</v>
          </cell>
          <cell r="Q3039">
            <v>118920.79649014333</v>
          </cell>
        </row>
        <row r="3040">
          <cell r="D3040">
            <v>42120</v>
          </cell>
          <cell r="E3040" t="str">
            <v/>
          </cell>
          <cell r="F3040">
            <v>103881.00656600035</v>
          </cell>
          <cell r="G3040">
            <v>2512739.7579799998</v>
          </cell>
          <cell r="H3040">
            <v>0.81267397879726466</v>
          </cell>
          <cell r="I3040">
            <v>74.579941874336214</v>
          </cell>
          <cell r="J3040">
            <v>13575638.658648001</v>
          </cell>
          <cell r="K3040">
            <v>0.92778516881380779</v>
          </cell>
          <cell r="L3040">
            <v>58.747533515296645</v>
          </cell>
          <cell r="M3040">
            <v>30369158.529264003</v>
          </cell>
          <cell r="N3040">
            <v>0.9973542339960576</v>
          </cell>
          <cell r="O3040">
            <v>52.513210221183762</v>
          </cell>
          <cell r="Q3040">
            <v>118920.79649014333</v>
          </cell>
        </row>
        <row r="3041">
          <cell r="D3041">
            <v>42121</v>
          </cell>
          <cell r="E3041" t="str">
            <v/>
          </cell>
          <cell r="F3041">
            <v>113748.96332400023</v>
          </cell>
          <cell r="G3041">
            <v>2626488.7213039999</v>
          </cell>
          <cell r="H3041">
            <v>0.81800124889307324</v>
          </cell>
          <cell r="I3041">
            <v>74.092322481014094</v>
          </cell>
          <cell r="J3041">
            <v>13689387.621972002</v>
          </cell>
          <cell r="K3041">
            <v>0.92801674355557939</v>
          </cell>
          <cell r="L3041">
            <v>58.726623981563911</v>
          </cell>
          <cell r="M3041">
            <v>30351664.950782005</v>
          </cell>
          <cell r="N3041">
            <v>0.99658559407398239</v>
          </cell>
          <cell r="O3041">
            <v>52.609041611878069</v>
          </cell>
          <cell r="Q3041">
            <v>118920.79649014333</v>
          </cell>
        </row>
        <row r="3042">
          <cell r="D3042">
            <v>42122</v>
          </cell>
          <cell r="E3042" t="str">
            <v/>
          </cell>
          <cell r="F3042">
            <v>113872.77467800066</v>
          </cell>
          <cell r="G3042">
            <v>2740361.4959820006</v>
          </cell>
          <cell r="H3042">
            <v>0.82298518271394561</v>
          </cell>
          <cell r="I3042">
            <v>73.634696314107018</v>
          </cell>
          <cell r="J3042">
            <v>13803260.396650003</v>
          </cell>
          <cell r="K3042">
            <v>0.92825294052704321</v>
          </cell>
          <cell r="L3042">
            <v>58.705299917899545</v>
          </cell>
          <cell r="M3042">
            <v>30346976.322354011</v>
          </cell>
          <cell r="N3042">
            <v>0.99623761738159544</v>
          </cell>
          <cell r="O3042">
            <v>52.652445526122762</v>
          </cell>
          <cell r="Q3042">
            <v>118920.79649014333</v>
          </cell>
        </row>
        <row r="3043">
          <cell r="D3043">
            <v>42123</v>
          </cell>
          <cell r="E3043" t="str">
            <v/>
          </cell>
          <cell r="F3043">
            <v>101802.65382399857</v>
          </cell>
          <cell r="G3043">
            <v>2842164.1498059994</v>
          </cell>
          <cell r="H3043">
            <v>0.82412549554577685</v>
          </cell>
          <cell r="I3043">
            <v>73.529807935899129</v>
          </cell>
          <cell r="J3043">
            <v>13905063.050474001</v>
          </cell>
          <cell r="K3043">
            <v>0.92768012815156842</v>
          </cell>
          <cell r="L3043">
            <v>58.757018834107711</v>
          </cell>
          <cell r="M3043">
            <v>30344251.833466008</v>
          </cell>
          <cell r="N3043">
            <v>0.99595424285825385</v>
          </cell>
          <cell r="O3043">
            <v>52.687800343354439</v>
          </cell>
          <cell r="Q3043">
            <v>118920.79649014333</v>
          </cell>
        </row>
        <row r="3044">
          <cell r="D3044">
            <v>42124</v>
          </cell>
          <cell r="E3044" t="str">
            <v>*</v>
          </cell>
          <cell r="F3044">
            <v>99020.493680000087</v>
          </cell>
          <cell r="G3044">
            <v>2941184.6434859997</v>
          </cell>
          <cell r="H3044">
            <v>0.82440995191556654</v>
          </cell>
          <cell r="I3044">
            <v>73.503632659944287</v>
          </cell>
          <cell r="J3044">
            <v>14004083.544154001</v>
          </cell>
          <cell r="K3044">
            <v>0.92693218187212778</v>
          </cell>
          <cell r="L3044">
            <v>58.824575666858912</v>
          </cell>
          <cell r="M3044">
            <v>30339071.192282006</v>
          </cell>
          <cell r="N3044">
            <v>0.99559037889917823</v>
          </cell>
          <cell r="O3044">
            <v>52.73320895374323</v>
          </cell>
          <cell r="Q3044">
            <v>118920.79649014333</v>
          </cell>
        </row>
        <row r="3045">
          <cell r="D3045">
            <v>42125</v>
          </cell>
          <cell r="E3045" t="str">
            <v/>
          </cell>
          <cell r="F3045">
            <v>97660.265812000522</v>
          </cell>
          <cell r="G3045">
            <v>97660.265812000522</v>
          </cell>
          <cell r="H3045">
            <v>0.94140484053769868</v>
          </cell>
          <cell r="I3045">
            <v>59.262008961364344</v>
          </cell>
          <cell r="J3045">
            <v>14101743.809966002</v>
          </cell>
          <cell r="K3045">
            <v>0.92703088051367699</v>
          </cell>
          <cell r="L3045">
            <v>61.941338721654347</v>
          </cell>
          <cell r="M3045">
            <v>30347780.639660008</v>
          </cell>
          <cell r="N3045">
            <v>0.99594466536269566</v>
          </cell>
          <cell r="O3045">
            <v>51.666028380373177</v>
          </cell>
          <cell r="Q3045">
            <v>103738.86090942583</v>
          </cell>
        </row>
        <row r="3046">
          <cell r="D3046">
            <v>42126</v>
          </cell>
          <cell r="E3046" t="str">
            <v/>
          </cell>
          <cell r="F3046">
            <v>108284.00978999956</v>
          </cell>
          <cell r="G3046">
            <v>205944.27560200007</v>
          </cell>
          <cell r="H3046">
            <v>0.9926091042285955</v>
          </cell>
          <cell r="I3046">
            <v>52.688515164988615</v>
          </cell>
          <cell r="J3046">
            <v>14210027.819756001</v>
          </cell>
          <cell r="K3046">
            <v>0.92782190310826218</v>
          </cell>
          <cell r="L3046">
            <v>61.857052927108612</v>
          </cell>
          <cell r="M3046">
            <v>30353665.682714008</v>
          </cell>
          <cell r="N3046">
            <v>0.99620630369849761</v>
          </cell>
          <cell r="O3046">
            <v>51.63435631106821</v>
          </cell>
          <cell r="Q3046">
            <v>103738.86090942583</v>
          </cell>
        </row>
        <row r="3047">
          <cell r="D3047">
            <v>42127</v>
          </cell>
          <cell r="E3047" t="str">
            <v/>
          </cell>
          <cell r="F3047">
            <v>114043.15771000073</v>
          </cell>
          <cell r="G3047">
            <v>319987.43331200082</v>
          </cell>
          <cell r="H3047">
            <v>1.0281824654291676</v>
          </cell>
          <cell r="I3047">
            <v>48.265919902319851</v>
          </cell>
          <cell r="J3047">
            <v>14324070.977466002</v>
          </cell>
          <cell r="K3047">
            <v>0.92897578664334268</v>
          </cell>
          <cell r="L3047">
            <v>61.734131365127332</v>
          </cell>
          <cell r="M3047">
            <v>30362910.606908012</v>
          </cell>
          <cell r="N3047">
            <v>0.99657825679445511</v>
          </cell>
          <cell r="O3047">
            <v>51.589342870299504</v>
          </cell>
          <cell r="Q3047">
            <v>103738.86090942583</v>
          </cell>
        </row>
        <row r="3048">
          <cell r="D3048">
            <v>42128</v>
          </cell>
          <cell r="E3048" t="str">
            <v/>
          </cell>
          <cell r="F3048">
            <v>161090.90427599911</v>
          </cell>
          <cell r="G3048">
            <v>481078.33758799994</v>
          </cell>
          <cell r="H3048">
            <v>1.1593493830822674</v>
          </cell>
          <cell r="I3048">
            <v>33.661561828932584</v>
          </cell>
          <cell r="J3048">
            <v>14485161.881742001</v>
          </cell>
          <cell r="K3048">
            <v>0.93314509898494391</v>
          </cell>
          <cell r="L3048">
            <v>61.290276737544588</v>
          </cell>
          <cell r="M3048">
            <v>30428851.201224007</v>
          </cell>
          <cell r="N3048">
            <v>0.99881126703808032</v>
          </cell>
          <cell r="O3048">
            <v>51.319418112479752</v>
          </cell>
          <cell r="Q3048">
            <v>103738.86090942583</v>
          </cell>
        </row>
        <row r="3049">
          <cell r="D3049">
            <v>42129</v>
          </cell>
          <cell r="E3049" t="str">
            <v/>
          </cell>
          <cell r="F3049">
            <v>163626.91155000139</v>
          </cell>
          <cell r="G3049">
            <v>644705.24913800135</v>
          </cell>
          <cell r="H3049">
            <v>1.2429387473241915</v>
          </cell>
          <cell r="I3049">
            <v>26.074987233423329</v>
          </cell>
          <cell r="J3049">
            <v>14648788.793292003</v>
          </cell>
          <cell r="K3049">
            <v>0.9374213417317816</v>
          </cell>
          <cell r="L3049">
            <v>60.835566091296521</v>
          </cell>
          <cell r="M3049">
            <v>30513489.331124008</v>
          </cell>
          <cell r="N3049">
            <v>1.0016583636034102</v>
          </cell>
          <cell r="O3049">
            <v>50.976051176542313</v>
          </cell>
          <cell r="Q3049">
            <v>103738.86090942583</v>
          </cell>
        </row>
        <row r="3050">
          <cell r="D3050">
            <v>42130</v>
          </cell>
          <cell r="E3050" t="str">
            <v/>
          </cell>
          <cell r="F3050">
            <v>167255.37408999895</v>
          </cell>
          <cell r="G3050">
            <v>811960.62322800024</v>
          </cell>
          <cell r="H3050">
            <v>1.3044944715187643</v>
          </cell>
          <cell r="I3050">
            <v>21.379911943094644</v>
          </cell>
          <cell r="J3050">
            <v>14816044.167382002</v>
          </cell>
          <cell r="K3050">
            <v>0.94187184788800582</v>
          </cell>
          <cell r="L3050">
            <v>60.362957318212921</v>
          </cell>
          <cell r="M3050">
            <v>30592223.257320005</v>
          </cell>
          <cell r="N3050">
            <v>1.0043120227788682</v>
          </cell>
          <cell r="O3050">
            <v>50.656825491176562</v>
          </cell>
          <cell r="Q3050">
            <v>103738.86090942583</v>
          </cell>
        </row>
        <row r="3051">
          <cell r="D3051">
            <v>42131</v>
          </cell>
          <cell r="E3051" t="str">
            <v/>
          </cell>
          <cell r="F3051">
            <v>146726.93703000093</v>
          </cell>
          <cell r="G3051">
            <v>958687.56025800121</v>
          </cell>
          <cell r="H3051">
            <v>1.3201934602956404</v>
          </cell>
          <cell r="I3051">
            <v>20.298863473100205</v>
          </cell>
          <cell r="J3051">
            <v>14962771.104412002</v>
          </cell>
          <cell r="K3051">
            <v>0.94496757342230286</v>
          </cell>
          <cell r="L3051">
            <v>60.03463084992935</v>
          </cell>
          <cell r="M3051">
            <v>30676119.06245001</v>
          </cell>
          <cell r="N3051">
            <v>1.0071355180344921</v>
          </cell>
          <cell r="O3051">
            <v>50.318048442562223</v>
          </cell>
          <cell r="Q3051">
            <v>103738.86090942583</v>
          </cell>
        </row>
        <row r="3052">
          <cell r="D3052">
            <v>42132</v>
          </cell>
          <cell r="E3052" t="str">
            <v/>
          </cell>
          <cell r="F3052">
            <v>127305.87176999923</v>
          </cell>
          <cell r="G3052">
            <v>1085993.4320280005</v>
          </cell>
          <cell r="H3052">
            <v>1.3085663155875826</v>
          </cell>
          <cell r="I3052">
            <v>21.095093228375028</v>
          </cell>
          <cell r="J3052">
            <v>15090076.976182003</v>
          </cell>
          <cell r="K3052">
            <v>0.94680445329250751</v>
          </cell>
          <cell r="L3052">
            <v>59.839986739457629</v>
          </cell>
          <cell r="M3052">
            <v>30682643.291690011</v>
          </cell>
          <cell r="N3052">
            <v>1.0074190210176348</v>
          </cell>
          <cell r="O3052">
            <v>50.284083155174528</v>
          </cell>
          <cell r="Q3052">
            <v>103738.86090942583</v>
          </cell>
        </row>
        <row r="3053">
          <cell r="D3053">
            <v>42133</v>
          </cell>
          <cell r="E3053" t="str">
            <v/>
          </cell>
          <cell r="F3053">
            <v>117097.6287699993</v>
          </cell>
          <cell r="G3053">
            <v>1203091.0607979998</v>
          </cell>
          <cell r="H3053">
            <v>1.2885892842974629</v>
          </cell>
          <cell r="I3053">
            <v>22.522571152892223</v>
          </cell>
          <cell r="J3053">
            <v>15207174.604952002</v>
          </cell>
          <cell r="K3053">
            <v>0.94798121650300682</v>
          </cell>
          <cell r="L3053">
            <v>59.715361465739356</v>
          </cell>
          <cell r="M3053">
            <v>30713801.849768005</v>
          </cell>
          <cell r="N3053">
            <v>1.008511450262318</v>
          </cell>
          <cell r="O3053">
            <v>50.153291463059226</v>
          </cell>
          <cell r="Q3053">
            <v>103738.86090942583</v>
          </cell>
        </row>
        <row r="3054">
          <cell r="D3054">
            <v>42134</v>
          </cell>
          <cell r="E3054" t="str">
            <v/>
          </cell>
          <cell r="F3054">
            <v>113921.55969000002</v>
          </cell>
          <cell r="G3054">
            <v>1317012.6204879999</v>
          </cell>
          <cell r="H3054">
            <v>1.2695460591550938</v>
          </cell>
          <cell r="I3054">
            <v>23.95471637097404</v>
          </cell>
          <cell r="J3054">
            <v>15321096.164642002</v>
          </cell>
          <cell r="K3054">
            <v>0.9489461407104911</v>
          </cell>
          <cell r="L3054">
            <v>59.61321276589122</v>
          </cell>
          <cell r="M3054">
            <v>30741857.675818007</v>
          </cell>
          <cell r="N3054">
            <v>1.0095021422258244</v>
          </cell>
          <cell r="O3054">
            <v>50.034801302356136</v>
          </cell>
          <cell r="Q3054">
            <v>103738.86090942583</v>
          </cell>
        </row>
        <row r="3055">
          <cell r="D3055">
            <v>42135</v>
          </cell>
          <cell r="E3055" t="str">
            <v/>
          </cell>
          <cell r="F3055">
            <v>102331.56700000116</v>
          </cell>
          <cell r="G3055">
            <v>1419344.1874880011</v>
          </cell>
          <cell r="H3055">
            <v>1.2438086233113104</v>
          </cell>
          <cell r="I3055">
            <v>26.003443800786663</v>
          </cell>
          <cell r="J3055">
            <v>15423427.731642004</v>
          </cell>
          <cell r="K3055">
            <v>0.94918547524305752</v>
          </cell>
          <cell r="L3055">
            <v>59.587882264563284</v>
          </cell>
          <cell r="M3055">
            <v>30750439.022298004</v>
          </cell>
          <cell r="N3055">
            <v>1.0098534229218099</v>
          </cell>
          <cell r="O3055">
            <v>49.992814721042045</v>
          </cell>
          <cell r="Q3055">
            <v>103738.86090942583</v>
          </cell>
        </row>
        <row r="3056">
          <cell r="D3056">
            <v>42136</v>
          </cell>
          <cell r="E3056" t="str">
            <v/>
          </cell>
          <cell r="F3056">
            <v>95887.194989999669</v>
          </cell>
          <cell r="G3056">
            <v>1515231.3824780008</v>
          </cell>
          <cell r="H3056">
            <v>1.2171840018892452</v>
          </cell>
          <cell r="I3056">
            <v>28.262061149195127</v>
          </cell>
          <cell r="J3056">
            <v>15519314.926632004</v>
          </cell>
          <cell r="K3056">
            <v>0.94902769089570527</v>
          </cell>
          <cell r="L3056">
            <v>59.604581455838932</v>
          </cell>
          <cell r="M3056">
            <v>30762755.881735999</v>
          </cell>
          <cell r="N3056">
            <v>1.0103274357481373</v>
          </cell>
          <cell r="O3056">
            <v>49.936181833150364</v>
          </cell>
          <cell r="Q3056">
            <v>103738.86090942583</v>
          </cell>
        </row>
        <row r="3057">
          <cell r="D3057">
            <v>42137</v>
          </cell>
          <cell r="E3057" t="str">
            <v/>
          </cell>
          <cell r="F3057">
            <v>86582.411200000657</v>
          </cell>
          <cell r="G3057">
            <v>1601813.7936780015</v>
          </cell>
          <cell r="H3057">
            <v>1.1877559150675325</v>
          </cell>
          <cell r="I3057">
            <v>30.925102651581938</v>
          </cell>
          <cell r="J3057">
            <v>15605897.337832004</v>
          </cell>
          <cell r="K3057">
            <v>0.94830648221372649</v>
          </cell>
          <cell r="L3057">
            <v>59.680923983008171</v>
          </cell>
          <cell r="M3057">
            <v>30764779.715974007</v>
          </cell>
          <cell r="N3057">
            <v>1.0104634413304052</v>
          </cell>
          <cell r="O3057">
            <v>49.919937431459594</v>
          </cell>
          <cell r="Q3057">
            <v>103738.86090942583</v>
          </cell>
        </row>
        <row r="3058">
          <cell r="D3058">
            <v>42138</v>
          </cell>
          <cell r="E3058" t="str">
            <v/>
          </cell>
          <cell r="F3058">
            <v>83579.577623999416</v>
          </cell>
          <cell r="G3058">
            <v>1685393.3713020009</v>
          </cell>
          <cell r="H3058">
            <v>1.1604642633621536</v>
          </cell>
          <cell r="I3058">
            <v>33.551112966636921</v>
          </cell>
          <cell r="J3058">
            <v>15689476.915456003</v>
          </cell>
          <cell r="K3058">
            <v>0.94741298240702831</v>
          </cell>
          <cell r="L3058">
            <v>59.775533459538124</v>
          </cell>
          <cell r="M3058">
            <v>30775947.015252009</v>
          </cell>
          <cell r="N3058">
            <v>1.0108998017050228</v>
          </cell>
          <cell r="O3058">
            <v>49.867833745393384</v>
          </cell>
          <cell r="Q3058">
            <v>103738.86090942583</v>
          </cell>
        </row>
        <row r="3059">
          <cell r="D3059">
            <v>42139</v>
          </cell>
          <cell r="E3059" t="str">
            <v/>
          </cell>
          <cell r="F3059">
            <v>78651.127560000154</v>
          </cell>
          <cell r="G3059">
            <v>1764044.4988620011</v>
          </cell>
          <cell r="H3059">
            <v>1.1336442829604514</v>
          </cell>
          <cell r="I3059">
            <v>36.27624576026016</v>
          </cell>
          <cell r="J3059">
            <v>15768128.043016003</v>
          </cell>
          <cell r="K3059">
            <v>0.94623485420537812</v>
          </cell>
          <cell r="L3059">
            <v>59.900329968867226</v>
          </cell>
          <cell r="M3059">
            <v>30787724.792700008</v>
          </cell>
          <cell r="N3059">
            <v>1.0113562759523409</v>
          </cell>
          <cell r="O3059">
            <v>49.813352665711562</v>
          </cell>
          <cell r="Q3059">
            <v>103738.86090942583</v>
          </cell>
        </row>
        <row r="3060">
          <cell r="D3060">
            <v>42140</v>
          </cell>
          <cell r="E3060" t="str">
            <v/>
          </cell>
          <cell r="F3060">
            <v>73975.459482000515</v>
          </cell>
          <cell r="G3060">
            <v>1838019.9583440016</v>
          </cell>
          <cell r="H3060">
            <v>1.1073598301488798</v>
          </cell>
          <cell r="I3060">
            <v>39.081948593930768</v>
          </cell>
          <cell r="J3060">
            <v>15842103.502498005</v>
          </cell>
          <cell r="K3060">
            <v>0.94479245584251859</v>
          </cell>
          <cell r="L3060">
            <v>60.053193906474988</v>
          </cell>
          <cell r="M3060">
            <v>30802608.913286004</v>
          </cell>
          <cell r="N3060">
            <v>1.0119148613734754</v>
          </cell>
          <cell r="O3060">
            <v>49.746718350865926</v>
          </cell>
          <cell r="Q3060">
            <v>103738.86090942583</v>
          </cell>
        </row>
        <row r="3061">
          <cell r="D3061">
            <v>42141</v>
          </cell>
          <cell r="E3061" t="str">
            <v/>
          </cell>
          <cell r="F3061">
            <v>77823.987933998564</v>
          </cell>
          <cell r="G3061">
            <v>1915843.946278</v>
          </cell>
          <cell r="H3061">
            <v>1.0863499149140505</v>
          </cell>
          <cell r="I3061">
            <v>41.416642807493197</v>
          </cell>
          <cell r="J3061">
            <v>15919927.490432004</v>
          </cell>
          <cell r="K3061">
            <v>0.94359590290868933</v>
          </cell>
          <cell r="L3061">
            <v>60.180063615038613</v>
          </cell>
          <cell r="M3061">
            <v>30815066.456186004</v>
          </cell>
          <cell r="N3061">
            <v>1.0123938012646887</v>
          </cell>
          <cell r="O3061">
            <v>49.689614883684349</v>
          </cell>
          <cell r="Q3061">
            <v>103738.86090942583</v>
          </cell>
        </row>
        <row r="3062">
          <cell r="D3062">
            <v>42142</v>
          </cell>
          <cell r="E3062" t="str">
            <v/>
          </cell>
          <cell r="F3062">
            <v>48147.395458000581</v>
          </cell>
          <cell r="G3062">
            <v>1963991.3417360005</v>
          </cell>
          <cell r="H3062">
            <v>1.0517816480721596</v>
          </cell>
          <cell r="I3062">
            <v>45.423504023012185</v>
          </cell>
          <cell r="J3062">
            <v>15968074.885890003</v>
          </cell>
          <cell r="K3062">
            <v>0.94066575174851141</v>
          </cell>
          <cell r="L3062">
            <v>60.490967813892738</v>
          </cell>
          <cell r="M3062">
            <v>30799620.565080002</v>
          </cell>
          <cell r="N3062">
            <v>1.0119560085447843</v>
          </cell>
          <cell r="O3062">
            <v>49.741811336506572</v>
          </cell>
          <cell r="Q3062">
            <v>103738.86090942583</v>
          </cell>
        </row>
        <row r="3063">
          <cell r="D3063">
            <v>42143</v>
          </cell>
          <cell r="E3063" t="str">
            <v/>
          </cell>
          <cell r="F3063">
            <v>58419.882423999879</v>
          </cell>
          <cell r="G3063">
            <v>2022411.2241600004</v>
          </cell>
          <cell r="H3063">
            <v>1.0260638595343352</v>
          </cell>
          <cell r="I3063">
            <v>48.524936898419654</v>
          </cell>
          <cell r="J3063">
            <v>16026494.768314004</v>
          </cell>
          <cell r="K3063">
            <v>0.93837266417630794</v>
          </cell>
          <cell r="L3063">
            <v>60.734486727404544</v>
          </cell>
          <cell r="M3063">
            <v>30801058.881596003</v>
          </cell>
          <cell r="N3063">
            <v>1.0120729432754607</v>
          </cell>
          <cell r="O3063">
            <v>49.727867371903713</v>
          </cell>
          <cell r="Q3063">
            <v>103738.86090942583</v>
          </cell>
        </row>
        <row r="3064">
          <cell r="D3064">
            <v>42144</v>
          </cell>
          <cell r="E3064" t="str">
            <v/>
          </cell>
          <cell r="F3064">
            <v>67226.221362000506</v>
          </cell>
          <cell r="G3064">
            <v>2089637.445522001</v>
          </cell>
          <cell r="H3064">
            <v>1.0071623243224437</v>
          </cell>
          <cell r="I3064">
            <v>50.861253235299863</v>
          </cell>
          <cell r="J3064">
            <v>16093720.989676004</v>
          </cell>
          <cell r="K3064">
            <v>0.93661977496586823</v>
          </cell>
          <cell r="L3064">
            <v>60.920756564977175</v>
          </cell>
          <cell r="M3064">
            <v>30808102.053548004</v>
          </cell>
          <cell r="N3064">
            <v>1.0123740732683841</v>
          </cell>
          <cell r="O3064">
            <v>49.69196648534534</v>
          </cell>
          <cell r="Q3064">
            <v>103738.86090942583</v>
          </cell>
        </row>
        <row r="3065">
          <cell r="D3065">
            <v>42145</v>
          </cell>
          <cell r="E3065" t="str">
            <v/>
          </cell>
          <cell r="F3065">
            <v>52760.203401999162</v>
          </cell>
          <cell r="G3065">
            <v>2142397.6489240001</v>
          </cell>
          <cell r="H3065">
            <v>0.98342062722396872</v>
          </cell>
          <cell r="I3065">
            <v>53.853330595476123</v>
          </cell>
          <cell r="J3065">
            <v>16146481.193078004</v>
          </cell>
          <cell r="K3065">
            <v>0.93405108577857043</v>
          </cell>
          <cell r="L3065">
            <v>61.193892780920308</v>
          </cell>
          <cell r="M3065">
            <v>30766022.111250002</v>
          </cell>
          <cell r="N3065">
            <v>1.0110609164091153</v>
          </cell>
          <cell r="O3065">
            <v>49.848601553434449</v>
          </cell>
          <cell r="Q3065">
            <v>103738.86090942583</v>
          </cell>
        </row>
        <row r="3066">
          <cell r="D3066">
            <v>42146</v>
          </cell>
          <cell r="E3066" t="str">
            <v/>
          </cell>
          <cell r="F3066">
            <v>53535.638995999609</v>
          </cell>
          <cell r="G3066">
            <v>2195933.2879199996</v>
          </cell>
          <cell r="H3066">
            <v>0.96217703352321793</v>
          </cell>
          <cell r="I3066">
            <v>56.573878901412257</v>
          </cell>
          <cell r="J3066">
            <v>16200016.832074003</v>
          </cell>
          <cell r="K3066">
            <v>0.93155763309683826</v>
          </cell>
          <cell r="L3066">
            <v>61.459217681524017</v>
          </cell>
          <cell r="M3066">
            <v>30714137.460146002</v>
          </cell>
          <cell r="N3066">
            <v>1.0094253452681878</v>
          </cell>
          <cell r="O3066">
            <v>50.043982348057092</v>
          </cell>
          <cell r="Q3066">
            <v>103738.86090942583</v>
          </cell>
        </row>
        <row r="3067">
          <cell r="D3067">
            <v>42147</v>
          </cell>
          <cell r="E3067" t="str">
            <v/>
          </cell>
          <cell r="F3067">
            <v>50729.244964001286</v>
          </cell>
          <cell r="G3067">
            <v>2246662.5328840008</v>
          </cell>
          <cell r="H3067">
            <v>0.94160451381757293</v>
          </cell>
          <cell r="I3067">
            <v>59.236075259587693</v>
          </cell>
          <cell r="J3067">
            <v>16250746.077038005</v>
          </cell>
          <cell r="K3067">
            <v>0.92893333212021945</v>
          </cell>
          <cell r="L3067">
            <v>61.738653381175098</v>
          </cell>
          <cell r="M3067">
            <v>30668164.278078005</v>
          </cell>
          <cell r="N3067">
            <v>1.007983843658673</v>
          </cell>
          <cell r="O3067">
            <v>50.216442048148068</v>
          </cell>
          <cell r="Q3067">
            <v>103738.86090942583</v>
          </cell>
        </row>
        <row r="3068">
          <cell r="D3068">
            <v>42148</v>
          </cell>
          <cell r="E3068" t="str">
            <v/>
          </cell>
          <cell r="F3068">
            <v>56450.693637998775</v>
          </cell>
          <cell r="G3068">
            <v>2303113.2265219996</v>
          </cell>
          <cell r="H3068">
            <v>0.92504438803187217</v>
          </cell>
          <cell r="I3068">
            <v>61.390768318928288</v>
          </cell>
          <cell r="J3068">
            <v>16307196.770676004</v>
          </cell>
          <cell r="K3068">
            <v>0.92666509608682501</v>
          </cell>
          <cell r="L3068">
            <v>61.980319308036414</v>
          </cell>
          <cell r="M3068">
            <v>30633402.032086</v>
          </cell>
          <cell r="N3068">
            <v>1.0069106435558857</v>
          </cell>
          <cell r="O3068">
            <v>50.344996335543904</v>
          </cell>
          <cell r="Q3068">
            <v>103738.86090942583</v>
          </cell>
        </row>
        <row r="3069">
          <cell r="D3069">
            <v>42149</v>
          </cell>
          <cell r="E3069" t="str">
            <v/>
          </cell>
          <cell r="F3069">
            <v>43306.116950000316</v>
          </cell>
          <cell r="G3069">
            <v>2346419.3434719997</v>
          </cell>
          <cell r="H3069">
            <v>0.90474073954625489</v>
          </cell>
          <cell r="I3069">
            <v>64.036423031770667</v>
          </cell>
          <cell r="J3069">
            <v>16350502.887626003</v>
          </cell>
          <cell r="K3069">
            <v>0.92368087583156055</v>
          </cell>
          <cell r="L3069">
            <v>62.298455726741786</v>
          </cell>
          <cell r="M3069">
            <v>30591339.887946006</v>
          </cell>
          <cell r="N3069">
            <v>1.0055973336429782</v>
          </cell>
          <cell r="O3069">
            <v>50.502493942277262</v>
          </cell>
          <cell r="Q3069">
            <v>103738.86090942583</v>
          </cell>
        </row>
        <row r="3070">
          <cell r="D3070">
            <v>42150</v>
          </cell>
          <cell r="E3070" t="str">
            <v/>
          </cell>
          <cell r="F3070">
            <v>44636.888529999938</v>
          </cell>
          <cell r="G3070">
            <v>2391056.2320019999</v>
          </cell>
          <cell r="H3070">
            <v>0.88649229830217113</v>
          </cell>
          <cell r="I3070">
            <v>66.407911497868284</v>
          </cell>
          <cell r="J3070">
            <v>16395139.776156003</v>
          </cell>
          <cell r="K3070">
            <v>0.92080617024568445</v>
          </cell>
          <cell r="L3070">
            <v>62.605099681496327</v>
          </cell>
          <cell r="M3070">
            <v>30556390.825566005</v>
          </cell>
          <cell r="N3070">
            <v>1.0045176798511701</v>
          </cell>
          <cell r="O3070">
            <v>50.632118895055392</v>
          </cell>
          <cell r="Q3070">
            <v>103738.86090942583</v>
          </cell>
        </row>
        <row r="3071">
          <cell r="D3071">
            <v>42151</v>
          </cell>
          <cell r="E3071" t="str">
            <v/>
          </cell>
          <cell r="F3071">
            <v>48226.22933400132</v>
          </cell>
          <cell r="G3071">
            <v>2439282.4613360013</v>
          </cell>
          <cell r="H3071">
            <v>0.87087706643680352</v>
          </cell>
          <cell r="I3071">
            <v>68.424633541447008</v>
          </cell>
          <cell r="J3071">
            <v>16443366.005490003</v>
          </cell>
          <cell r="K3071">
            <v>0.91816519027343813</v>
          </cell>
          <cell r="L3071">
            <v>62.886953159620582</v>
          </cell>
          <cell r="M3071">
            <v>30520471.380718008</v>
          </cell>
          <cell r="N3071">
            <v>1.0034059745377988</v>
          </cell>
          <cell r="O3071">
            <v>50.765730671335078</v>
          </cell>
          <cell r="Q3071">
            <v>103738.86090942583</v>
          </cell>
        </row>
        <row r="3072">
          <cell r="D3072">
            <v>42152</v>
          </cell>
          <cell r="E3072" t="str">
            <v/>
          </cell>
          <cell r="F3072">
            <v>42834.759591998707</v>
          </cell>
          <cell r="G3072">
            <v>2482117.2209279998</v>
          </cell>
          <cell r="H3072">
            <v>0.85452108137151206</v>
          </cell>
          <cell r="I3072">
            <v>70.517167941007997</v>
          </cell>
          <cell r="J3072">
            <v>16486200.765082002</v>
          </cell>
          <cell r="K3072">
            <v>0.9152553149822017</v>
          </cell>
          <cell r="L3072">
            <v>63.197641538985586</v>
          </cell>
          <cell r="M3072">
            <v>30480058.430580009</v>
          </cell>
          <cell r="N3072">
            <v>1.002146375186149</v>
          </cell>
          <cell r="O3072">
            <v>50.917285807051641</v>
          </cell>
          <cell r="Q3072">
            <v>103738.86090942583</v>
          </cell>
        </row>
        <row r="3073">
          <cell r="D3073">
            <v>42153</v>
          </cell>
          <cell r="E3073" t="str">
            <v/>
          </cell>
          <cell r="F3073">
            <v>51235.338784001367</v>
          </cell>
          <cell r="G3073">
            <v>2533352.5597120011</v>
          </cell>
          <cell r="H3073">
            <v>0.84208544466211588</v>
          </cell>
          <cell r="I3073">
            <v>72.089928827427528</v>
          </cell>
          <cell r="J3073">
            <v>16537436.103866003</v>
          </cell>
          <cell r="K3073">
            <v>0.91284246472350916</v>
          </cell>
          <cell r="L3073">
            <v>63.455357542641657</v>
          </cell>
          <cell r="M3073">
            <v>30453124.826404009</v>
          </cell>
          <cell r="N3073">
            <v>1.0013298169149396</v>
          </cell>
          <cell r="O3073">
            <v>51.015629047464927</v>
          </cell>
          <cell r="Q3073">
            <v>103738.86090942583</v>
          </cell>
        </row>
        <row r="3074">
          <cell r="D3074">
            <v>42154</v>
          </cell>
          <cell r="E3074" t="str">
            <v/>
          </cell>
          <cell r="F3074">
            <v>36805.249393998965</v>
          </cell>
          <cell r="G3074">
            <v>2570157.8091060002</v>
          </cell>
          <cell r="H3074">
            <v>0.82584217928708514</v>
          </cell>
          <cell r="I3074">
            <v>74.114347454882108</v>
          </cell>
          <cell r="J3074">
            <v>16574241.353260003</v>
          </cell>
          <cell r="K3074">
            <v>0.90966510533083578</v>
          </cell>
          <cell r="L3074">
            <v>63.794840983647305</v>
          </cell>
          <cell r="M3074">
            <v>30404941.861814003</v>
          </cell>
          <cell r="N3074">
            <v>0.99981439732253141</v>
          </cell>
          <cell r="O3074">
            <v>51.198336408509462</v>
          </cell>
          <cell r="Q3074">
            <v>103738.86090942583</v>
          </cell>
        </row>
        <row r="3075">
          <cell r="D3075">
            <v>42155</v>
          </cell>
          <cell r="E3075" t="str">
            <v>*</v>
          </cell>
          <cell r="F3075">
            <v>59289.204965999612</v>
          </cell>
          <cell r="G3075">
            <v>2629447.014072</v>
          </cell>
          <cell r="H3075">
            <v>0.81763835343955016</v>
          </cell>
          <cell r="I3075">
            <v>75.121724565178255</v>
          </cell>
          <cell r="J3075">
            <v>16633530.558226002</v>
          </cell>
          <cell r="K3075">
            <v>0.90775075172012776</v>
          </cell>
          <cell r="L3075">
            <v>63.99942937475673</v>
          </cell>
          <cell r="M3075">
            <v>30387926.778412011</v>
          </cell>
          <cell r="N3075">
            <v>0.99932374185491391</v>
          </cell>
          <cell r="O3075">
            <v>51.257546684146106</v>
          </cell>
          <cell r="Q3075">
            <v>103738.86090942583</v>
          </cell>
        </row>
        <row r="3076">
          <cell r="D3076">
            <v>42156</v>
          </cell>
          <cell r="E3076" t="str">
            <v/>
          </cell>
          <cell r="F3076">
            <v>54308.097086001479</v>
          </cell>
          <cell r="G3076">
            <v>54308.097086001479</v>
          </cell>
          <cell r="H3076">
            <v>0.81335701746559941</v>
          </cell>
          <cell r="I3076">
            <v>64.811082924576752</v>
          </cell>
          <cell r="J3076">
            <v>16687838.655312004</v>
          </cell>
          <cell r="K3076">
            <v>0.90740803991400709</v>
          </cell>
          <cell r="L3076">
            <v>63.965851600581303</v>
          </cell>
          <cell r="M3076">
            <v>30362403.415712006</v>
          </cell>
          <cell r="N3076">
            <v>0.99847777443423202</v>
          </cell>
          <cell r="O3076">
            <v>50.817567920918428</v>
          </cell>
          <cell r="Q3076">
            <v>66770.306175293328</v>
          </cell>
        </row>
        <row r="3077">
          <cell r="D3077">
            <v>42157</v>
          </cell>
          <cell r="E3077" t="str">
            <v/>
          </cell>
          <cell r="F3077">
            <v>29455.432017998239</v>
          </cell>
          <cell r="G3077">
            <v>83763.529103999725</v>
          </cell>
          <cell r="H3077">
            <v>0.62725134795768178</v>
          </cell>
          <cell r="I3077">
            <v>86.09580335793909</v>
          </cell>
          <cell r="J3077">
            <v>16717294.087330002</v>
          </cell>
          <cell r="K3077">
            <v>0.9057213224713746</v>
          </cell>
          <cell r="L3077">
            <v>64.155160115611437</v>
          </cell>
          <cell r="M3077">
            <v>30314476.338212006</v>
          </cell>
          <cell r="N3077">
            <v>0.9968950694679406</v>
          </cell>
          <cell r="O3077">
            <v>51.002664324150835</v>
          </cell>
          <cell r="Q3077">
            <v>66770.306175293328</v>
          </cell>
        </row>
        <row r="3078">
          <cell r="D3078">
            <v>42158</v>
          </cell>
          <cell r="E3078" t="str">
            <v/>
          </cell>
          <cell r="F3078">
            <v>44690.167248001009</v>
          </cell>
          <cell r="G3078">
            <v>128453.69635200073</v>
          </cell>
          <cell r="H3078">
            <v>0.64127156571050636</v>
          </cell>
          <cell r="I3078">
            <v>84.724825165988676</v>
          </cell>
          <cell r="J3078">
            <v>16761984.254578004</v>
          </cell>
          <cell r="K3078">
            <v>0.90486918760513324</v>
          </cell>
          <cell r="L3078">
            <v>64.250801441517353</v>
          </cell>
          <cell r="M3078">
            <v>30280754.677422006</v>
          </cell>
          <cell r="N3078">
            <v>0.99577952916009937</v>
          </cell>
          <cell r="O3078">
            <v>51.13328997952533</v>
          </cell>
          <cell r="Q3078">
            <v>66770.306175293328</v>
          </cell>
        </row>
        <row r="3079">
          <cell r="D3079">
            <v>42159</v>
          </cell>
          <cell r="E3079" t="str">
            <v/>
          </cell>
          <cell r="F3079">
            <v>47816.650574000618</v>
          </cell>
          <cell r="G3079">
            <v>176270.34692600134</v>
          </cell>
          <cell r="H3079">
            <v>0.65998778882051068</v>
          </cell>
          <cell r="I3079">
            <v>82.810635642721635</v>
          </cell>
          <cell r="J3079">
            <v>16809800.905152004</v>
          </cell>
          <cell r="K3079">
            <v>0.90419134577697369</v>
          </cell>
          <cell r="L3079">
            <v>64.326881019440833</v>
          </cell>
          <cell r="M3079">
            <v>30265050.770664014</v>
          </cell>
          <cell r="N3079">
            <v>0.99525651171548446</v>
          </cell>
          <cell r="O3079">
            <v>51.194579684811139</v>
          </cell>
          <cell r="Q3079">
            <v>66770.306175293328</v>
          </cell>
        </row>
        <row r="3080">
          <cell r="D3080">
            <v>42160</v>
          </cell>
          <cell r="E3080" t="str">
            <v/>
          </cell>
          <cell r="F3080">
            <v>46271.743950000004</v>
          </cell>
          <cell r="G3080">
            <v>222542.09087600134</v>
          </cell>
          <cell r="H3080">
            <v>0.66658999673225228</v>
          </cell>
          <cell r="I3080">
            <v>82.114114801156447</v>
          </cell>
          <cell r="J3080">
            <v>16856072.649102002</v>
          </cell>
          <cell r="K3080">
            <v>0.90343555310332813</v>
          </cell>
          <cell r="L3080">
            <v>64.411709674797606</v>
          </cell>
          <cell r="M3080">
            <v>30250726.985918012</v>
          </cell>
          <cell r="N3080">
            <v>0.99477888577341356</v>
          </cell>
          <cell r="O3080">
            <v>51.250575875680852</v>
          </cell>
          <cell r="Q3080">
            <v>66770.306175293328</v>
          </cell>
        </row>
        <row r="3081">
          <cell r="D3081">
            <v>42161</v>
          </cell>
          <cell r="E3081" t="str">
            <v/>
          </cell>
          <cell r="F3081">
            <v>47606.789131999307</v>
          </cell>
          <cell r="G3081">
            <v>270148.88000800065</v>
          </cell>
          <cell r="H3081">
            <v>0.67432390105359541</v>
          </cell>
          <cell r="I3081">
            <v>81.285033674945623</v>
          </cell>
          <cell r="J3081">
            <v>16903679.438234001</v>
          </cell>
          <cell r="K3081">
            <v>0.90275644994419568</v>
          </cell>
          <cell r="L3081">
            <v>64.487930534276458</v>
          </cell>
          <cell r="M3081">
            <v>30213791.795894008</v>
          </cell>
          <cell r="N3081">
            <v>0.99355770718961645</v>
          </cell>
          <cell r="O3081">
            <v>51.393855977944902</v>
          </cell>
          <cell r="Q3081">
            <v>66770.306175293328</v>
          </cell>
        </row>
        <row r="3082">
          <cell r="D3082">
            <v>42162</v>
          </cell>
          <cell r="E3082" t="str">
            <v/>
          </cell>
          <cell r="F3082">
            <v>40821.940024000833</v>
          </cell>
          <cell r="G3082">
            <v>310970.82003200147</v>
          </cell>
          <cell r="H3082">
            <v>0.66533172313282918</v>
          </cell>
          <cell r="I3082">
            <v>82.247674916796313</v>
          </cell>
          <cell r="J3082">
            <v>16944501.378258001</v>
          </cell>
          <cell r="K3082">
            <v>0.90172110930252469</v>
          </cell>
          <cell r="L3082">
            <v>64.604133282207982</v>
          </cell>
          <cell r="M3082">
            <v>30176097.701002009</v>
          </cell>
          <cell r="N3082">
            <v>0.99231158894453586</v>
          </cell>
          <cell r="O3082">
            <v>51.540225291102139</v>
          </cell>
          <cell r="Q3082">
            <v>66770.306175293328</v>
          </cell>
        </row>
        <row r="3083">
          <cell r="D3083">
            <v>42163</v>
          </cell>
          <cell r="E3083" t="str">
            <v/>
          </cell>
          <cell r="F3083">
            <v>39723.179047999663</v>
          </cell>
          <cell r="G3083">
            <v>350693.99908000114</v>
          </cell>
          <cell r="H3083">
            <v>0.65653061062674634</v>
          </cell>
          <cell r="I3083">
            <v>83.171069021413388</v>
          </cell>
          <cell r="J3083">
            <v>16984224.557305999</v>
          </cell>
          <cell r="K3083">
            <v>0.90063483547785128</v>
          </cell>
          <cell r="L3083">
            <v>64.726049757100895</v>
          </cell>
          <cell r="M3083">
            <v>30132822.73038001</v>
          </cell>
          <cell r="N3083">
            <v>0.99088196676847451</v>
          </cell>
          <cell r="O3083">
            <v>51.708349852973036</v>
          </cell>
          <cell r="Q3083">
            <v>66770.306175293328</v>
          </cell>
        </row>
        <row r="3084">
          <cell r="D3084">
            <v>42164</v>
          </cell>
          <cell r="E3084" t="str">
            <v/>
          </cell>
          <cell r="F3084">
            <v>36940.236343999495</v>
          </cell>
          <cell r="G3084">
            <v>387634.23542400065</v>
          </cell>
          <cell r="H3084">
            <v>0.64505426243805197</v>
          </cell>
          <cell r="I3084">
            <v>84.345452919424858</v>
          </cell>
          <cell r="J3084">
            <v>17021164.793649998</v>
          </cell>
          <cell r="K3084">
            <v>0.89940917434155676</v>
          </cell>
          <cell r="L3084">
            <v>64.863605085215852</v>
          </cell>
          <cell r="M3084">
            <v>30075402.96595601</v>
          </cell>
          <cell r="N3084">
            <v>0.9889872319357994</v>
          </cell>
          <cell r="O3084">
            <v>51.931498724078885</v>
          </cell>
          <cell r="Q3084">
            <v>66770.306175293328</v>
          </cell>
        </row>
        <row r="3085">
          <cell r="D3085">
            <v>42165</v>
          </cell>
          <cell r="E3085" t="str">
            <v/>
          </cell>
          <cell r="F3085">
            <v>53527.062953999746</v>
          </cell>
          <cell r="G3085">
            <v>441161.29837800039</v>
          </cell>
          <cell r="H3085">
            <v>0.66071480520070025</v>
          </cell>
          <cell r="I3085">
            <v>82.734459327198635</v>
          </cell>
          <cell r="J3085">
            <v>17074691.856603999</v>
          </cell>
          <cell r="K3085">
            <v>0.89906550855014145</v>
          </cell>
          <cell r="L3085">
            <v>64.902173307561327</v>
          </cell>
          <cell r="M3085">
            <v>30076658.749466009</v>
          </cell>
          <cell r="N3085">
            <v>0.98902197211391674</v>
          </cell>
          <cell r="O3085">
            <v>51.927403941829908</v>
          </cell>
          <cell r="Q3085">
            <v>66770.306175293328</v>
          </cell>
        </row>
        <row r="3086">
          <cell r="D3086">
            <v>42166</v>
          </cell>
          <cell r="E3086" t="str">
            <v/>
          </cell>
          <cell r="F3086">
            <v>64167.636910000918</v>
          </cell>
          <cell r="G3086">
            <v>505328.93528800132</v>
          </cell>
          <cell r="H3086">
            <v>0.68801532819823441</v>
          </cell>
          <cell r="I3086">
            <v>79.784656461699683</v>
          </cell>
          <cell r="J3086">
            <v>17138859.493514001</v>
          </cell>
          <cell r="K3086">
            <v>0.89928256581811772</v>
          </cell>
          <cell r="L3086">
            <v>64.877813916242872</v>
          </cell>
          <cell r="M3086">
            <v>30062585.526648011</v>
          </cell>
          <cell r="N3086">
            <v>0.98855264574754709</v>
          </cell>
          <cell r="O3086">
            <v>51.982733286693787</v>
          </cell>
          <cell r="Q3086">
            <v>66770.306175293328</v>
          </cell>
        </row>
        <row r="3087">
          <cell r="D3087">
            <v>42167</v>
          </cell>
          <cell r="E3087" t="str">
            <v/>
          </cell>
          <cell r="F3087">
            <v>80285.619823998582</v>
          </cell>
          <cell r="G3087">
            <v>585614.55511199986</v>
          </cell>
          <cell r="H3087">
            <v>0.73088197016621825</v>
          </cell>
          <cell r="I3087">
            <v>74.860047277172015</v>
          </cell>
          <cell r="J3087">
            <v>17219145.113338001</v>
          </cell>
          <cell r="K3087">
            <v>0.90034087167574062</v>
          </cell>
          <cell r="L3087">
            <v>64.759041722734963</v>
          </cell>
          <cell r="M3087">
            <v>30070538.026288014</v>
          </cell>
          <cell r="N3087">
            <v>0.98880759603732526</v>
          </cell>
          <cell r="O3087">
            <v>51.952674156338297</v>
          </cell>
          <cell r="Q3087">
            <v>66770.306175293328</v>
          </cell>
        </row>
        <row r="3088">
          <cell r="D3088">
            <v>42168</v>
          </cell>
          <cell r="E3088" t="str">
            <v/>
          </cell>
          <cell r="F3088">
            <v>68456.01955400157</v>
          </cell>
          <cell r="G3088">
            <v>654070.57466600137</v>
          </cell>
          <cell r="H3088">
            <v>0.75352539190199297</v>
          </cell>
          <cell r="I3088">
            <v>72.152377289310877</v>
          </cell>
          <cell r="J3088">
            <v>17287601.132892001</v>
          </cell>
          <cell r="K3088">
            <v>0.9007754289349087</v>
          </cell>
          <cell r="L3088">
            <v>64.710270648270509</v>
          </cell>
          <cell r="M3088">
            <v>30084834.419408016</v>
          </cell>
          <cell r="N3088">
            <v>0.98927114741273525</v>
          </cell>
          <cell r="O3088">
            <v>51.898037576108806</v>
          </cell>
          <cell r="Q3088">
            <v>66770.306175293328</v>
          </cell>
        </row>
        <row r="3089">
          <cell r="D3089">
            <v>42169</v>
          </cell>
          <cell r="E3089" t="str">
            <v/>
          </cell>
          <cell r="F3089">
            <v>81422.396301999892</v>
          </cell>
          <cell r="G3089">
            <v>735492.97096800129</v>
          </cell>
          <cell r="H3089">
            <v>0.78680502189219315</v>
          </cell>
          <cell r="I3089">
            <v>68.089607688882808</v>
          </cell>
          <cell r="J3089">
            <v>17369023.529194001</v>
          </cell>
          <cell r="K3089">
            <v>0.90188024736324179</v>
          </cell>
          <cell r="L3089">
            <v>64.586272364626922</v>
          </cell>
          <cell r="M3089">
            <v>30066594.073470011</v>
          </cell>
          <cell r="N3089">
            <v>0.98866480329651452</v>
          </cell>
          <cell r="O3089">
            <v>51.969508878539571</v>
          </cell>
          <cell r="Q3089">
            <v>66770.306175293328</v>
          </cell>
        </row>
        <row r="3090">
          <cell r="D3090">
            <v>42170</v>
          </cell>
          <cell r="E3090" t="str">
            <v/>
          </cell>
          <cell r="F3090">
            <v>75990.357989999349</v>
          </cell>
          <cell r="G3090">
            <v>811483.32895800064</v>
          </cell>
          <cell r="H3090">
            <v>0.81022376107087546</v>
          </cell>
          <cell r="I3090">
            <v>65.19864849096767</v>
          </cell>
          <cell r="J3090">
            <v>17445013.887184002</v>
          </cell>
          <cell r="K3090">
            <v>0.90269634929545239</v>
          </cell>
          <cell r="L3090">
            <v>64.494676056686217</v>
          </cell>
          <cell r="M3090">
            <v>30061850.444482017</v>
          </cell>
          <cell r="N3090">
            <v>0.98850227008140124</v>
          </cell>
          <cell r="O3090">
            <v>51.98867345912398</v>
          </cell>
          <cell r="Q3090">
            <v>66770.306175293328</v>
          </cell>
        </row>
        <row r="3091">
          <cell r="D3091">
            <v>42171</v>
          </cell>
          <cell r="E3091" t="str">
            <v/>
          </cell>
          <cell r="F3091">
            <v>61582.972261999435</v>
          </cell>
          <cell r="G3091">
            <v>873066.30122000002</v>
          </cell>
          <cell r="H3091">
            <v>0.81722919890460266</v>
          </cell>
          <cell r="I3091">
            <v>64.332057571330338</v>
          </cell>
          <cell r="J3091">
            <v>17506596.859446</v>
          </cell>
          <cell r="K3091">
            <v>0.90276388465558155</v>
          </cell>
          <cell r="L3091">
            <v>64.487096083496169</v>
          </cell>
          <cell r="M3091">
            <v>30089648.762440011</v>
          </cell>
          <cell r="N3091">
            <v>0.98940978543410685</v>
          </cell>
          <cell r="O3091">
            <v>51.881701252890352</v>
          </cell>
          <cell r="Q3091">
            <v>66770.306175293328</v>
          </cell>
        </row>
        <row r="3092">
          <cell r="D3092">
            <v>42172</v>
          </cell>
          <cell r="E3092" t="str">
            <v/>
          </cell>
          <cell r="F3092">
            <v>82794.998292000833</v>
          </cell>
          <cell r="G3092">
            <v>955861.29951200087</v>
          </cell>
          <cell r="H3092">
            <v>0.84209790977740429</v>
          </cell>
          <cell r="I3092">
            <v>61.259105703857976</v>
          </cell>
          <cell r="J3092">
            <v>17589391.857737999</v>
          </cell>
          <cell r="K3092">
            <v>0.90392104521084493</v>
          </cell>
          <cell r="L3092">
            <v>64.357219030336779</v>
          </cell>
          <cell r="M3092">
            <v>30141649.693534017</v>
          </cell>
          <cell r="N3092">
            <v>0.99111311538240376</v>
          </cell>
          <cell r="O3092">
            <v>51.681152163654389</v>
          </cell>
          <cell r="Q3092">
            <v>66770.306175293328</v>
          </cell>
        </row>
        <row r="3093">
          <cell r="D3093">
            <v>42173</v>
          </cell>
          <cell r="E3093" t="str">
            <v/>
          </cell>
          <cell r="F3093">
            <v>64473.168267999157</v>
          </cell>
          <cell r="G3093">
            <v>1020334.4677800001</v>
          </cell>
          <cell r="H3093">
            <v>0.84895893784256693</v>
          </cell>
          <cell r="I3093">
            <v>60.414057446562119</v>
          </cell>
          <cell r="J3093">
            <v>17653865.026005998</v>
          </cell>
          <cell r="K3093">
            <v>0.90413195034120486</v>
          </cell>
          <cell r="L3093">
            <v>64.33354744800404</v>
          </cell>
          <cell r="M3093">
            <v>30160594.640280012</v>
          </cell>
          <cell r="N3093">
            <v>0.99172948813649919</v>
          </cell>
          <cell r="O3093">
            <v>51.608654972727827</v>
          </cell>
          <cell r="Q3093">
            <v>66770.306175293328</v>
          </cell>
        </row>
        <row r="3094">
          <cell r="D3094">
            <v>42174</v>
          </cell>
          <cell r="E3094" t="str">
            <v/>
          </cell>
          <cell r="F3094">
            <v>54996.544864000949</v>
          </cell>
          <cell r="G3094">
            <v>1075331.012644001</v>
          </cell>
          <cell r="H3094">
            <v>0.84762782033592698</v>
          </cell>
          <cell r="I3094">
            <v>60.577866995287934</v>
          </cell>
          <cell r="J3094">
            <v>17708861.570870001</v>
          </cell>
          <cell r="K3094">
            <v>0.90385773247717871</v>
          </cell>
          <cell r="L3094">
            <v>64.364325127461413</v>
          </cell>
          <cell r="M3094">
            <v>30167650.53305801</v>
          </cell>
          <cell r="N3094">
            <v>0.99195492384844386</v>
          </cell>
          <cell r="O3094">
            <v>51.582149346422753</v>
          </cell>
          <cell r="Q3094">
            <v>66770.306175293328</v>
          </cell>
        </row>
        <row r="3095">
          <cell r="D3095">
            <v>42175</v>
          </cell>
          <cell r="E3095" t="str">
            <v/>
          </cell>
          <cell r="F3095">
            <v>46610.923935999126</v>
          </cell>
          <cell r="G3095">
            <v>1121941.9365800002</v>
          </cell>
          <cell r="H3095">
            <v>0.84015036087639394</v>
          </cell>
          <cell r="I3095">
            <v>61.499277278225875</v>
          </cell>
          <cell r="J3095">
            <v>17755472.494805999</v>
          </cell>
          <cell r="K3095">
            <v>0.90315883007627107</v>
          </cell>
          <cell r="L3095">
            <v>64.44276843906502</v>
          </cell>
          <cell r="M3095">
            <v>30159427.469416011</v>
          </cell>
          <cell r="N3095">
            <v>0.99167796625218363</v>
          </cell>
          <cell r="O3095">
            <v>51.614713409878085</v>
          </cell>
          <cell r="Q3095">
            <v>66770.306175293328</v>
          </cell>
        </row>
        <row r="3096">
          <cell r="D3096">
            <v>42176</v>
          </cell>
          <cell r="E3096" t="str">
            <v/>
          </cell>
          <cell r="F3096">
            <v>50741.978313999774</v>
          </cell>
          <cell r="G3096">
            <v>1172683.9148939999</v>
          </cell>
          <cell r="H3096">
            <v>0.83633121344127559</v>
          </cell>
          <cell r="I3096">
            <v>61.970580957293443</v>
          </cell>
          <cell r="J3096">
            <v>17806214.47312</v>
          </cell>
          <cell r="K3096">
            <v>0.90267408009738659</v>
          </cell>
          <cell r="L3096">
            <v>64.497175485551367</v>
          </cell>
          <cell r="M3096">
            <v>30161556.900970012</v>
          </cell>
          <cell r="N3096">
            <v>0.991741412467112</v>
          </cell>
          <cell r="O3096">
            <v>51.607252835158711</v>
          </cell>
          <cell r="Q3096">
            <v>66770.306175293328</v>
          </cell>
        </row>
        <row r="3097">
          <cell r="D3097">
            <v>42177</v>
          </cell>
          <cell r="E3097" t="str">
            <v/>
          </cell>
          <cell r="F3097">
            <v>37667.526214000522</v>
          </cell>
          <cell r="G3097">
            <v>1210351.4411080005</v>
          </cell>
          <cell r="H3097">
            <v>0.82395869881716177</v>
          </cell>
          <cell r="I3097">
            <v>63.499622714455185</v>
          </cell>
          <cell r="J3097">
            <v>17843881.999334</v>
          </cell>
          <cell r="K3097">
            <v>0.90153203604876264</v>
          </cell>
          <cell r="L3097">
            <v>64.625353906585687</v>
          </cell>
          <cell r="M3097">
            <v>30142841.96752001</v>
          </cell>
          <cell r="N3097">
            <v>0.99111947932868272</v>
          </cell>
          <cell r="O3097">
            <v>51.680403439871078</v>
          </cell>
          <cell r="Q3097">
            <v>66770.306175293328</v>
          </cell>
        </row>
        <row r="3098">
          <cell r="D3098">
            <v>42178</v>
          </cell>
          <cell r="E3098" t="str">
            <v/>
          </cell>
          <cell r="F3098">
            <v>41666.919614000923</v>
          </cell>
          <cell r="G3098">
            <v>1252018.3607220014</v>
          </cell>
          <cell r="H3098">
            <v>0.81526630652322951</v>
          </cell>
          <cell r="I3098">
            <v>64.574889690037253</v>
          </cell>
          <cell r="J3098">
            <v>17885548.918948002</v>
          </cell>
          <cell r="K3098">
            <v>0.90059905461425371</v>
          </cell>
          <cell r="L3098">
            <v>64.730065510003357</v>
          </cell>
          <cell r="M3098">
            <v>30140607.747924011</v>
          </cell>
          <cell r="N3098">
            <v>0.99103944919881803</v>
          </cell>
          <cell r="O3098">
            <v>51.689819360571711</v>
          </cell>
          <cell r="Q3098">
            <v>66770.306175293328</v>
          </cell>
        </row>
        <row r="3099">
          <cell r="D3099">
            <v>42179</v>
          </cell>
          <cell r="E3099" t="str">
            <v/>
          </cell>
          <cell r="F3099">
            <v>46589.39242999968</v>
          </cell>
          <cell r="G3099">
            <v>1298607.7531520012</v>
          </cell>
          <cell r="H3099">
            <v>0.81037005041254273</v>
          </cell>
          <cell r="I3099">
            <v>65.180554993591457</v>
          </cell>
          <cell r="J3099">
            <v>17932138.311378002</v>
          </cell>
          <cell r="K3099">
            <v>0.89991935866496919</v>
          </cell>
          <cell r="L3099">
            <v>64.806348126104922</v>
          </cell>
          <cell r="M3099">
            <v>30123395.302180011</v>
          </cell>
          <cell r="N3099">
            <v>0.99046693123387231</v>
          </cell>
          <cell r="O3099">
            <v>51.7571981912035</v>
          </cell>
          <cell r="Q3099">
            <v>66770.306175293328</v>
          </cell>
        </row>
        <row r="3100">
          <cell r="D3100">
            <v>42180</v>
          </cell>
          <cell r="E3100" t="str">
            <v/>
          </cell>
          <cell r="F3100">
            <v>45406.230127999886</v>
          </cell>
          <cell r="G3100">
            <v>1344013.983280001</v>
          </cell>
          <cell r="H3100">
            <v>0.80515669929776013</v>
          </cell>
          <cell r="I3100">
            <v>65.825207912890619</v>
          </cell>
          <cell r="J3100">
            <v>17977544.541506004</v>
          </cell>
          <cell r="K3100">
            <v>0.89918502424812818</v>
          </cell>
          <cell r="L3100">
            <v>64.888760611016792</v>
          </cell>
          <cell r="M3100">
            <v>30102108.331536017</v>
          </cell>
          <cell r="N3100">
            <v>0.98976045005443436</v>
          </cell>
          <cell r="O3100">
            <v>51.84038972146412</v>
          </cell>
          <cell r="Q3100">
            <v>66770.306175293328</v>
          </cell>
        </row>
        <row r="3101">
          <cell r="D3101">
            <v>42181</v>
          </cell>
          <cell r="E3101" t="str">
            <v/>
          </cell>
          <cell r="F3101">
            <v>41520.530846000489</v>
          </cell>
          <cell r="G3101">
            <v>1385534.5141260014</v>
          </cell>
          <cell r="H3101">
            <v>0.79810610520406355</v>
          </cell>
          <cell r="I3101">
            <v>66.696306379439491</v>
          </cell>
          <cell r="J3101">
            <v>18019065.072352003</v>
          </cell>
          <cell r="K3101">
            <v>0.89826187377284761</v>
          </cell>
          <cell r="L3101">
            <v>64.992359535437899</v>
          </cell>
          <cell r="M3101">
            <v>30081278.541618012</v>
          </cell>
          <cell r="N3101">
            <v>0.98906901028816008</v>
          </cell>
          <cell r="O3101">
            <v>51.921859806651938</v>
          </cell>
          <cell r="Q3101">
            <v>66770.306175293328</v>
          </cell>
        </row>
        <row r="3102">
          <cell r="D3102">
            <v>42182</v>
          </cell>
          <cell r="E3102" t="str">
            <v/>
          </cell>
          <cell r="F3102">
            <v>29943.942227998756</v>
          </cell>
          <cell r="G3102">
            <v>1415478.4563540001</v>
          </cell>
          <cell r="H3102">
            <v>0.78515632196561203</v>
          </cell>
          <cell r="I3102">
            <v>68.29246683333065</v>
          </cell>
          <cell r="J3102">
            <v>18049009.014580004</v>
          </cell>
          <cell r="K3102">
            <v>0.89676966261291235</v>
          </cell>
          <cell r="L3102">
            <v>65.159809124164767</v>
          </cell>
          <cell r="M3102">
            <v>30048606.73440801</v>
          </cell>
          <cell r="N3102">
            <v>0.98798821808657467</v>
          </cell>
          <cell r="O3102">
            <v>52.049303945636659</v>
          </cell>
          <cell r="Q3102">
            <v>66770.306175293328</v>
          </cell>
        </row>
        <row r="3103">
          <cell r="D3103">
            <v>42183</v>
          </cell>
          <cell r="E3103" t="str">
            <v/>
          </cell>
          <cell r="F3103">
            <v>42876.494789999488</v>
          </cell>
          <cell r="G3103">
            <v>1458354.9511439996</v>
          </cell>
          <cell r="H3103">
            <v>0.7800489226642543</v>
          </cell>
          <cell r="I3103">
            <v>68.920076373009493</v>
          </cell>
          <cell r="J3103">
            <v>18091885.509370003</v>
          </cell>
          <cell r="K3103">
            <v>0.8959277521069674</v>
          </cell>
          <cell r="L3103">
            <v>65.254277546151073</v>
          </cell>
          <cell r="M3103">
            <v>30025601.546608016</v>
          </cell>
          <cell r="N3103">
            <v>0.98722527334085786</v>
          </cell>
          <cell r="O3103">
            <v>52.139339778078366</v>
          </cell>
          <cell r="Q3103">
            <v>66770.306175293328</v>
          </cell>
        </row>
        <row r="3104">
          <cell r="D3104">
            <v>42184</v>
          </cell>
          <cell r="E3104" t="str">
            <v/>
          </cell>
          <cell r="F3104">
            <v>31707.924954001057</v>
          </cell>
          <cell r="G3104">
            <v>1490062.8760980007</v>
          </cell>
          <cell r="H3104">
            <v>0.76952587803394501</v>
          </cell>
          <cell r="I3104">
            <v>70.208567985248806</v>
          </cell>
          <cell r="J3104">
            <v>18123593.434324004</v>
          </cell>
          <cell r="K3104">
            <v>0.89454013516951347</v>
          </cell>
          <cell r="L3104">
            <v>65.409964834214364</v>
          </cell>
          <cell r="M3104">
            <v>29988296.735336017</v>
          </cell>
          <cell r="N3104">
            <v>0.98599217806267714</v>
          </cell>
          <cell r="O3104">
            <v>52.28498241699986</v>
          </cell>
          <cell r="Q3104">
            <v>66770.306175293328</v>
          </cell>
        </row>
        <row r="3105">
          <cell r="D3105">
            <v>42185</v>
          </cell>
          <cell r="E3105" t="str">
            <v>*</v>
          </cell>
          <cell r="F3105">
            <v>27579.473210000178</v>
          </cell>
          <cell r="G3105">
            <v>1517642.3493080009</v>
          </cell>
          <cell r="H3105">
            <v>0.75764334788965704</v>
          </cell>
          <cell r="I3105">
            <v>71.654170394455505</v>
          </cell>
          <cell r="J3105">
            <v>18151172.907534003</v>
          </cell>
          <cell r="K3105">
            <v>0.89295853252427959</v>
          </cell>
          <cell r="L3105">
            <v>65.587393502858376</v>
          </cell>
          <cell r="M3105">
            <v>29965304.125748012</v>
          </cell>
          <cell r="N3105">
            <v>0.98522967021362251</v>
          </cell>
          <cell r="O3105">
            <v>52.375119305890671</v>
          </cell>
          <cell r="Q3105">
            <v>66770.306175293328</v>
          </cell>
        </row>
        <row r="3106">
          <cell r="D3106">
            <v>42186</v>
          </cell>
          <cell r="E3106" t="str">
            <v/>
          </cell>
          <cell r="F3106">
            <v>32088.360611999633</v>
          </cell>
          <cell r="G3106">
            <v>32088.360611999633</v>
          </cell>
          <cell r="H3106">
            <v>1.0666637128576131</v>
          </cell>
          <cell r="I3106">
            <v>30.941406519770421</v>
          </cell>
          <cell r="J3106">
            <v>18183261.268146005</v>
          </cell>
          <cell r="K3106">
            <v>0.89321522735224801</v>
          </cell>
          <cell r="L3106">
            <v>65.066566554499801</v>
          </cell>
          <cell r="M3106">
            <v>29953606.754700013</v>
          </cell>
          <cell r="N3106">
            <v>0.98481741486632091</v>
          </cell>
          <cell r="O3106">
            <v>52.382953847072898</v>
          </cell>
          <cell r="Q3106">
            <v>30082.92137925484</v>
          </cell>
        </row>
        <row r="3107">
          <cell r="D3107">
            <v>42187</v>
          </cell>
          <cell r="E3107" t="str">
            <v/>
          </cell>
          <cell r="F3107">
            <v>29608.829084000841</v>
          </cell>
          <cell r="G3107">
            <v>61697.189696000474</v>
          </cell>
          <cell r="H3107">
            <v>1.0254520981886222</v>
          </cell>
          <cell r="I3107">
            <v>34.681121376254033</v>
          </cell>
          <cell r="J3107">
            <v>18212870.097230006</v>
          </cell>
          <cell r="K3107">
            <v>0.89334954248567022</v>
          </cell>
          <cell r="L3107">
            <v>65.051293920709114</v>
          </cell>
          <cell r="M3107">
            <v>29935430.153138019</v>
          </cell>
          <cell r="N3107">
            <v>0.98419216392342235</v>
          </cell>
          <cell r="O3107">
            <v>52.455639262304267</v>
          </cell>
          <cell r="Q3107">
            <v>30082.92137925484</v>
          </cell>
        </row>
        <row r="3108">
          <cell r="D3108">
            <v>42188</v>
          </cell>
          <cell r="E3108" t="str">
            <v/>
          </cell>
          <cell r="F3108">
            <v>27582.506009999706</v>
          </cell>
          <cell r="G3108">
            <v>89279.695706000173</v>
          </cell>
          <cell r="H3108">
            <v>0.98926225260785772</v>
          </cell>
          <cell r="I3108">
            <v>38.227771709149906</v>
          </cell>
          <cell r="J3108">
            <v>18240452.603240006</v>
          </cell>
          <cell r="K3108">
            <v>0.89338421619613673</v>
          </cell>
          <cell r="L3108">
            <v>65.047351237982781</v>
          </cell>
          <cell r="M3108">
            <v>29907637.931830015</v>
          </cell>
          <cell r="N3108">
            <v>0.98325082262870411</v>
          </cell>
          <cell r="O3108">
            <v>52.565141808993033</v>
          </cell>
          <cell r="Q3108">
            <v>30082.92137925484</v>
          </cell>
        </row>
        <row r="3109">
          <cell r="D3109">
            <v>42189</v>
          </cell>
          <cell r="E3109" t="str">
            <v/>
          </cell>
          <cell r="F3109">
            <v>25447.473753999664</v>
          </cell>
          <cell r="G3109">
            <v>114727.16945999983</v>
          </cell>
          <cell r="H3109">
            <v>0.95342443652360509</v>
          </cell>
          <cell r="I3109">
            <v>41.975709086756133</v>
          </cell>
          <cell r="J3109">
            <v>18265900.076994006</v>
          </cell>
          <cell r="K3109">
            <v>0.89331437172799322</v>
          </cell>
          <cell r="L3109">
            <v>65.05529311219172</v>
          </cell>
          <cell r="M3109">
            <v>29873540.011112012</v>
          </cell>
          <cell r="N3109">
            <v>0.98210223230532911</v>
          </cell>
          <cell r="O3109">
            <v>52.698868538786428</v>
          </cell>
          <cell r="Q3109">
            <v>30082.92137925484</v>
          </cell>
        </row>
        <row r="3110">
          <cell r="D3110">
            <v>42190</v>
          </cell>
          <cell r="E3110" t="str">
            <v/>
          </cell>
          <cell r="F3110">
            <v>31505.64823999918</v>
          </cell>
          <cell r="G3110">
            <v>146232.81769999902</v>
          </cell>
          <cell r="H3110">
            <v>0.97219825067149934</v>
          </cell>
          <cell r="I3110">
            <v>39.983692032104791</v>
          </cell>
          <cell r="J3110">
            <v>18297405.725234006</v>
          </cell>
          <cell r="K3110">
            <v>0.89354057904454343</v>
          </cell>
          <cell r="L3110">
            <v>65.029571396184522</v>
          </cell>
          <cell r="M3110">
            <v>29851468.353018016</v>
          </cell>
          <cell r="N3110">
            <v>0.98134906263465438</v>
          </cell>
          <cell r="O3110">
            <v>52.786626186351924</v>
          </cell>
          <cell r="Q3110">
            <v>30082.92137925484</v>
          </cell>
        </row>
        <row r="3111">
          <cell r="D3111">
            <v>42191</v>
          </cell>
          <cell r="E3111" t="str">
            <v/>
          </cell>
          <cell r="F3111">
            <v>7606.0002459998486</v>
          </cell>
          <cell r="G3111">
            <v>153838.81794599886</v>
          </cell>
          <cell r="H3111">
            <v>0.85230429145358866</v>
          </cell>
          <cell r="I3111">
            <v>53.672311084439592</v>
          </cell>
          <cell r="J3111">
            <v>18305011.725480005</v>
          </cell>
          <cell r="K3111">
            <v>0.89260071275193287</v>
          </cell>
          <cell r="L3111">
            <v>65.136439591460444</v>
          </cell>
          <cell r="M3111">
            <v>29796966.942586016</v>
          </cell>
          <cell r="N3111">
            <v>0.97952985659818448</v>
          </cell>
          <cell r="O3111">
            <v>52.998817385244344</v>
          </cell>
          <cell r="Q3111">
            <v>30082.92137925484</v>
          </cell>
        </row>
        <row r="3112">
          <cell r="D3112">
            <v>42192</v>
          </cell>
          <cell r="E3112" t="str">
            <v/>
          </cell>
          <cell r="F3112">
            <v>20992.033822001529</v>
          </cell>
          <cell r="G3112">
            <v>174830.8517680004</v>
          </cell>
          <cell r="H3112">
            <v>0.8302330632051087</v>
          </cell>
          <cell r="I3112">
            <v>56.401059383052477</v>
          </cell>
          <cell r="J3112">
            <v>18326003.759302005</v>
          </cell>
          <cell r="K3112">
            <v>0.89231538207639494</v>
          </cell>
          <cell r="L3112">
            <v>65.168881868295742</v>
          </cell>
          <cell r="M3112">
            <v>29753341.894540016</v>
          </cell>
          <cell r="N3112">
            <v>0.97806828651269218</v>
          </cell>
          <cell r="O3112">
            <v>53.16951827703862</v>
          </cell>
          <cell r="Q3112">
            <v>30082.92137925484</v>
          </cell>
        </row>
        <row r="3113">
          <cell r="D3113">
            <v>42193</v>
          </cell>
          <cell r="E3113" t="str">
            <v/>
          </cell>
          <cell r="F3113">
            <v>22077.424643999067</v>
          </cell>
          <cell r="G3113">
            <v>196908.27641199948</v>
          </cell>
          <cell r="H3113">
            <v>0.81818963794099497</v>
          </cell>
          <cell r="I3113">
            <v>57.908519039866881</v>
          </cell>
          <cell r="J3113">
            <v>18348081.183946006</v>
          </cell>
          <cell r="K3113">
            <v>0.89208365776700083</v>
          </cell>
          <cell r="L3113">
            <v>65.195228535871607</v>
          </cell>
          <cell r="M3113">
            <v>29707569.487684015</v>
          </cell>
          <cell r="N3113">
            <v>0.97653621131858914</v>
          </cell>
          <cell r="O3113">
            <v>53.348664979600166</v>
          </cell>
          <cell r="Q3113">
            <v>30082.92137925484</v>
          </cell>
        </row>
        <row r="3114">
          <cell r="D3114">
            <v>42194</v>
          </cell>
          <cell r="E3114" t="str">
            <v/>
          </cell>
          <cell r="F3114">
            <v>17913.861887999847</v>
          </cell>
          <cell r="G3114">
            <v>214822.13829999932</v>
          </cell>
          <cell r="H3114">
            <v>0.79344443236945184</v>
          </cell>
          <cell r="I3114">
            <v>61.036716195819963</v>
          </cell>
          <cell r="J3114">
            <v>18365995.045834005</v>
          </cell>
          <cell r="K3114">
            <v>0.89165047356379157</v>
          </cell>
          <cell r="L3114">
            <v>65.244479529538225</v>
          </cell>
          <cell r="M3114">
            <v>29668181.469820011</v>
          </cell>
          <cell r="N3114">
            <v>0.97521408153130162</v>
          </cell>
          <cell r="O3114">
            <v>53.503434180445133</v>
          </cell>
          <cell r="Q3114">
            <v>30082.92137925484</v>
          </cell>
        </row>
        <row r="3115">
          <cell r="D3115">
            <v>42195</v>
          </cell>
          <cell r="E3115" t="str">
            <v/>
          </cell>
          <cell r="F3115">
            <v>21536.410421999946</v>
          </cell>
          <cell r="G3115">
            <v>236358.54872199928</v>
          </cell>
          <cell r="H3115">
            <v>0.78569014538924387</v>
          </cell>
          <cell r="I3115">
            <v>62.023212083114267</v>
          </cell>
          <cell r="J3115">
            <v>18387531.456256006</v>
          </cell>
          <cell r="K3115">
            <v>0.89139416742345101</v>
          </cell>
          <cell r="L3115">
            <v>65.273619480407774</v>
          </cell>
          <cell r="M3115">
            <v>29638428.016414016</v>
          </cell>
          <cell r="N3115">
            <v>0.97420871203155446</v>
          </cell>
          <cell r="O3115">
            <v>53.621228364602302</v>
          </cell>
          <cell r="Q3115">
            <v>30082.92137925484</v>
          </cell>
        </row>
        <row r="3116">
          <cell r="D3116">
            <v>42196</v>
          </cell>
          <cell r="E3116" t="str">
            <v/>
          </cell>
          <cell r="F3116">
            <v>20506.077758000371</v>
          </cell>
          <cell r="G3116">
            <v>256864.62647999966</v>
          </cell>
          <cell r="H3116">
            <v>0.77623211474744036</v>
          </cell>
          <cell r="I3116">
            <v>63.228969025325767</v>
          </cell>
          <cell r="J3116">
            <v>18408037.534014005</v>
          </cell>
          <cell r="K3116">
            <v>0.8910887318494386</v>
          </cell>
          <cell r="L3116">
            <v>65.308344202986575</v>
          </cell>
          <cell r="M3116">
            <v>29612013.358682014</v>
          </cell>
          <cell r="N3116">
            <v>0.97331314139318503</v>
          </cell>
          <cell r="O3116">
            <v>53.726233641974886</v>
          </cell>
          <cell r="Q3116">
            <v>30082.92137925484</v>
          </cell>
        </row>
        <row r="3117">
          <cell r="D3117">
            <v>42197</v>
          </cell>
          <cell r="E3117" t="str">
            <v/>
          </cell>
          <cell r="F3117">
            <v>32883.753306000282</v>
          </cell>
          <cell r="G3117">
            <v>289748.37978599995</v>
          </cell>
          <cell r="H3117">
            <v>0.80263808195672282</v>
          </cell>
          <cell r="I3117">
            <v>59.870437061490946</v>
          </cell>
          <cell r="J3117">
            <v>18440921.287320007</v>
          </cell>
          <cell r="K3117">
            <v>0.89138248672721254</v>
          </cell>
          <cell r="L3117">
            <v>65.274947466461867</v>
          </cell>
          <cell r="M3117">
            <v>29619596.660404012</v>
          </cell>
          <cell r="N3117">
            <v>0.97353506386003319</v>
          </cell>
          <cell r="O3117">
            <v>53.700206716806441</v>
          </cell>
          <cell r="Q3117">
            <v>30082.92137925484</v>
          </cell>
        </row>
        <row r="3118">
          <cell r="D3118">
            <v>42198</v>
          </cell>
          <cell r="E3118" t="str">
            <v/>
          </cell>
          <cell r="F3118">
            <v>12189.987627999872</v>
          </cell>
          <cell r="G3118">
            <v>301938.3674139998</v>
          </cell>
          <cell r="H3118">
            <v>0.77206691364197166</v>
          </cell>
          <cell r="I3118">
            <v>63.760561832077791</v>
          </cell>
          <cell r="J3118">
            <v>18453111.274948008</v>
          </cell>
          <cell r="K3118">
            <v>0.89067656227579162</v>
          </cell>
          <cell r="L3118">
            <v>65.355201908891232</v>
          </cell>
          <cell r="M3118">
            <v>29588624.734618019</v>
          </cell>
          <cell r="N3118">
            <v>0.97248977861844532</v>
          </cell>
          <cell r="O3118">
            <v>53.822834942751328</v>
          </cell>
          <cell r="Q3118">
            <v>30082.92137925484</v>
          </cell>
        </row>
        <row r="3119">
          <cell r="D3119">
            <v>42199</v>
          </cell>
          <cell r="E3119" t="str">
            <v/>
          </cell>
          <cell r="F3119">
            <v>15768.720227999242</v>
          </cell>
          <cell r="G3119">
            <v>317707.08764199907</v>
          </cell>
          <cell r="H3119">
            <v>0.75436036004964802</v>
          </cell>
          <cell r="I3119">
            <v>66.021484187917807</v>
          </cell>
          <cell r="J3119">
            <v>18468879.995176006</v>
          </cell>
          <cell r="K3119">
            <v>0.89014516915828656</v>
          </cell>
          <cell r="L3119">
            <v>65.415610915645189</v>
          </cell>
          <cell r="M3119">
            <v>29567390.714736015</v>
          </cell>
          <cell r="N3119">
            <v>0.97176459898118173</v>
          </cell>
          <cell r="O3119">
            <v>53.907965961742853</v>
          </cell>
          <cell r="Q3119">
            <v>30082.92137925484</v>
          </cell>
        </row>
        <row r="3120">
          <cell r="D3120">
            <v>42200</v>
          </cell>
          <cell r="E3120" t="str">
            <v/>
          </cell>
          <cell r="F3120">
            <v>8023.3984739999214</v>
          </cell>
          <cell r="G3120">
            <v>325730.486115999</v>
          </cell>
          <cell r="H3120">
            <v>0.7218502972933174</v>
          </cell>
          <cell r="I3120">
            <v>70.154197535276467</v>
          </cell>
          <cell r="J3120">
            <v>18476903.393650007</v>
          </cell>
          <cell r="K3120">
            <v>0.88924255371307603</v>
          </cell>
          <cell r="L3120">
            <v>65.518213268986429</v>
          </cell>
          <cell r="M3120">
            <v>29547244.902338013</v>
          </cell>
          <cell r="N3120">
            <v>0.97107522418208081</v>
          </cell>
          <cell r="O3120">
            <v>53.988936051138062</v>
          </cell>
          <cell r="Q3120">
            <v>30082.92137925484</v>
          </cell>
        </row>
        <row r="3121">
          <cell r="D3121">
            <v>42201</v>
          </cell>
          <cell r="E3121" t="str">
            <v/>
          </cell>
          <cell r="F3121">
            <v>10846.742666000993</v>
          </cell>
          <cell r="G3121">
            <v>336577.22878199996</v>
          </cell>
          <cell r="H3121">
            <v>0.69926974623486737</v>
          </cell>
          <cell r="I3121">
            <v>72.985580014443613</v>
          </cell>
          <cell r="J3121">
            <v>18487750.136316009</v>
          </cell>
          <cell r="K3121">
            <v>0.8884782314665749</v>
          </cell>
          <cell r="L3121">
            <v>65.605087751280038</v>
          </cell>
          <cell r="M3121">
            <v>29532088.017772015</v>
          </cell>
          <cell r="N3121">
            <v>0.97054984544426937</v>
          </cell>
          <cell r="O3121">
            <v>54.050671593370723</v>
          </cell>
          <cell r="Q3121">
            <v>30082.92137925484</v>
          </cell>
        </row>
        <row r="3122">
          <cell r="D3122">
            <v>42202</v>
          </cell>
          <cell r="E3122" t="str">
            <v/>
          </cell>
          <cell r="F3122">
            <v>12065.529383999336</v>
          </cell>
          <cell r="G3122">
            <v>348642.75816599932</v>
          </cell>
          <cell r="H3122">
            <v>0.68172892122501794</v>
          </cell>
          <cell r="I3122">
            <v>75.147927025872789</v>
          </cell>
          <cell r="J3122">
            <v>18499815.665700007</v>
          </cell>
          <cell r="K3122">
            <v>0.88777460351023862</v>
          </cell>
          <cell r="L3122">
            <v>65.685056847396766</v>
          </cell>
          <cell r="M3122">
            <v>29518174.426164016</v>
          </cell>
          <cell r="N3122">
            <v>0.97006535494188539</v>
          </cell>
          <cell r="O3122">
            <v>54.107623459714873</v>
          </cell>
          <cell r="Q3122">
            <v>30082.92137925484</v>
          </cell>
        </row>
        <row r="3123">
          <cell r="D3123">
            <v>42203</v>
          </cell>
          <cell r="E3123" t="str">
            <v/>
          </cell>
          <cell r="F3123">
            <v>16519.261240000746</v>
          </cell>
          <cell r="G3123">
            <v>365162.01940600004</v>
          </cell>
          <cell r="H3123">
            <v>0.67436199430679755</v>
          </cell>
          <cell r="I3123">
            <v>76.043755398727171</v>
          </cell>
          <cell r="J3123">
            <v>18516334.926940009</v>
          </cell>
          <cell r="K3123">
            <v>0.88728642307817929</v>
          </cell>
          <cell r="L3123">
            <v>65.740535780070246</v>
          </cell>
          <cell r="M3123">
            <v>29499315.290356014</v>
          </cell>
          <cell r="N3123">
            <v>0.96941836917480484</v>
          </cell>
          <cell r="O3123">
            <v>54.183707840208648</v>
          </cell>
          <cell r="Q3123">
            <v>30082.92137925484</v>
          </cell>
        </row>
        <row r="3124">
          <cell r="D3124">
            <v>42204</v>
          </cell>
          <cell r="E3124" t="str">
            <v/>
          </cell>
          <cell r="F3124">
            <v>29282.890378000004</v>
          </cell>
          <cell r="G3124">
            <v>394444.90978400002</v>
          </cell>
          <cell r="H3124">
            <v>0.69010114237111531</v>
          </cell>
          <cell r="I3124">
            <v>74.120626232133375</v>
          </cell>
          <cell r="J3124">
            <v>18545617.817318007</v>
          </cell>
          <cell r="K3124">
            <v>0.88741038951800544</v>
          </cell>
          <cell r="L3124">
            <v>65.726448018294292</v>
          </cell>
          <cell r="M3124">
            <v>29490744.901572015</v>
          </cell>
          <cell r="N3124">
            <v>0.96910952318219945</v>
          </cell>
          <cell r="O3124">
            <v>54.220040098299172</v>
          </cell>
          <cell r="Q3124">
            <v>30082.92137925484</v>
          </cell>
        </row>
        <row r="3125">
          <cell r="D3125">
            <v>42205</v>
          </cell>
          <cell r="E3125" t="str">
            <v/>
          </cell>
          <cell r="F3125">
            <v>26575.058673999392</v>
          </cell>
          <cell r="G3125">
            <v>421019.96845799941</v>
          </cell>
          <cell r="H3125">
            <v>0.69976576269007984</v>
          </cell>
          <cell r="I3125">
            <v>72.923902216979755</v>
          </cell>
          <cell r="J3125">
            <v>18572192.875992008</v>
          </cell>
          <cell r="K3125">
            <v>0.88740461569957008</v>
          </cell>
          <cell r="L3125">
            <v>65.727104169941342</v>
          </cell>
          <cell r="M3125">
            <v>29473922.159704011</v>
          </cell>
          <cell r="N3125">
            <v>0.96852951760286132</v>
          </cell>
          <cell r="O3125">
            <v>54.288292973800267</v>
          </cell>
          <cell r="Q3125">
            <v>30082.92137925484</v>
          </cell>
        </row>
        <row r="3126">
          <cell r="D3126">
            <v>42206</v>
          </cell>
          <cell r="E3126" t="str">
            <v/>
          </cell>
          <cell r="F3126">
            <v>8010.4115560003265</v>
          </cell>
          <cell r="G3126">
            <v>429030.38001399976</v>
          </cell>
          <cell r="H3126">
            <v>0.67912347468997059</v>
          </cell>
          <cell r="I3126">
            <v>75.465663821380886</v>
          </cell>
          <cell r="J3126">
            <v>18580203.287548009</v>
          </cell>
          <cell r="K3126">
            <v>0.88651308759636172</v>
          </cell>
          <cell r="L3126">
            <v>65.828413892641152</v>
          </cell>
          <cell r="M3126">
            <v>29456737.404080011</v>
          </cell>
          <cell r="N3126">
            <v>0.96793764894171996</v>
          </cell>
          <cell r="O3126">
            <v>54.357970950165011</v>
          </cell>
          <cell r="Q3126">
            <v>30082.92137925484</v>
          </cell>
        </row>
        <row r="3127">
          <cell r="D3127">
            <v>42207</v>
          </cell>
          <cell r="E3127" t="str">
            <v/>
          </cell>
          <cell r="F3127">
            <v>9808.0207259994822</v>
          </cell>
          <cell r="G3127">
            <v>438838.40073999926</v>
          </cell>
          <cell r="H3127">
            <v>0.66307390104047215</v>
          </cell>
          <cell r="I3127">
            <v>77.399886849997728</v>
          </cell>
          <cell r="J3127">
            <v>18590011.308274008</v>
          </cell>
          <cell r="K3127">
            <v>0.88570976110988209</v>
          </cell>
          <cell r="L3127">
            <v>65.919690376785013</v>
          </cell>
          <cell r="M3127">
            <v>29432129.684840012</v>
          </cell>
          <cell r="N3127">
            <v>0.96710190447215572</v>
          </cell>
          <cell r="O3127">
            <v>54.456409002454251</v>
          </cell>
          <cell r="Q3127">
            <v>30082.92137925484</v>
          </cell>
        </row>
        <row r="3128">
          <cell r="D3128">
            <v>42208</v>
          </cell>
          <cell r="E3128" t="str">
            <v/>
          </cell>
          <cell r="F3128">
            <v>10004.462598001146</v>
          </cell>
          <cell r="G3128">
            <v>448842.86333800037</v>
          </cell>
          <cell r="H3128">
            <v>0.64870385610586512</v>
          </cell>
          <cell r="I3128">
            <v>79.093552524857259</v>
          </cell>
          <cell r="J3128">
            <v>18600015.770872008</v>
          </cell>
          <cell r="K3128">
            <v>0.88491808007299777</v>
          </cell>
          <cell r="L3128">
            <v>66.009633485266633</v>
          </cell>
          <cell r="M3128">
            <v>29418788.728658013</v>
          </cell>
          <cell r="N3128">
            <v>0.96663640785828431</v>
          </cell>
          <cell r="O3128">
            <v>54.511262519585536</v>
          </cell>
          <cell r="Q3128">
            <v>30082.92137925484</v>
          </cell>
        </row>
        <row r="3129">
          <cell r="D3129">
            <v>42209</v>
          </cell>
          <cell r="E3129" t="str">
            <v/>
          </cell>
          <cell r="F3129">
            <v>15562.410047999685</v>
          </cell>
          <cell r="G3129">
            <v>464405.27338600007</v>
          </cell>
          <cell r="H3129">
            <v>0.6432294084895811</v>
          </cell>
          <cell r="I3129">
            <v>79.72807486033409</v>
          </cell>
          <cell r="J3129">
            <v>18615578.180920009</v>
          </cell>
          <cell r="K3129">
            <v>0.88439271006291775</v>
          </cell>
          <cell r="L3129">
            <v>66.069315071241491</v>
          </cell>
          <cell r="M3129">
            <v>29410615.302882016</v>
          </cell>
          <cell r="N3129">
            <v>0.96634072624073686</v>
          </cell>
          <cell r="O3129">
            <v>54.546114515430148</v>
          </cell>
          <cell r="Q3129">
            <v>30082.92137925484</v>
          </cell>
        </row>
        <row r="3130">
          <cell r="D3130">
            <v>42210</v>
          </cell>
          <cell r="E3130" t="str">
            <v/>
          </cell>
          <cell r="F3130">
            <v>22798.836549999913</v>
          </cell>
          <cell r="G3130">
            <v>487204.10993599996</v>
          </cell>
          <cell r="H3130">
            <v>0.6478148897759316</v>
          </cell>
          <cell r="I3130">
            <v>79.197010160764663</v>
          </cell>
          <cell r="J3130">
            <v>18638377.01747001</v>
          </cell>
          <cell r="K3130">
            <v>0.88421213861013526</v>
          </cell>
          <cell r="L3130">
            <v>66.089826721426718</v>
          </cell>
          <cell r="M3130">
            <v>29405662.988552015</v>
          </cell>
          <cell r="N3130">
            <v>0.9661508938849751</v>
          </cell>
          <cell r="O3130">
            <v>54.568493835407892</v>
          </cell>
          <cell r="Q3130">
            <v>30082.92137925484</v>
          </cell>
        </row>
        <row r="3131">
          <cell r="D3131">
            <v>42211</v>
          </cell>
          <cell r="E3131" t="str">
            <v/>
          </cell>
          <cell r="F3131">
            <v>30639.287531999438</v>
          </cell>
          <cell r="G3131">
            <v>517843.39746799943</v>
          </cell>
          <cell r="H3131">
            <v>0.66207179474610423</v>
          </cell>
          <cell r="I3131">
            <v>77.519236507041697</v>
          </cell>
          <cell r="J3131">
            <v>18669016.305002008</v>
          </cell>
          <cell r="K3131">
            <v>0.88440350591348726</v>
          </cell>
          <cell r="L3131">
            <v>66.068088720120315</v>
          </cell>
          <cell r="M3131">
            <v>29401635.766876012</v>
          </cell>
          <cell r="N3131">
            <v>0.96599146612571818</v>
          </cell>
          <cell r="O3131">
            <v>54.587291037142769</v>
          </cell>
          <cell r="Q3131">
            <v>30082.92137925484</v>
          </cell>
        </row>
        <row r="3132">
          <cell r="D3132">
            <v>42212</v>
          </cell>
          <cell r="E3132" t="str">
            <v/>
          </cell>
          <cell r="F3132">
            <v>8396.5565520007931</v>
          </cell>
          <cell r="G3132">
            <v>526239.95402000018</v>
          </cell>
          <cell r="H3132">
            <v>0.64788816291119744</v>
          </cell>
          <cell r="I3132">
            <v>79.188488740343161</v>
          </cell>
          <cell r="J3132">
            <v>18677412.861554008</v>
          </cell>
          <cell r="K3132">
            <v>0.88354212769437934</v>
          </cell>
          <cell r="L3132">
            <v>66.165930138946649</v>
          </cell>
          <cell r="M3132">
            <v>29369183.416876011</v>
          </cell>
          <cell r="N3132">
            <v>0.96489816523196714</v>
          </cell>
          <cell r="O3132">
            <v>54.716251509935447</v>
          </cell>
          <cell r="Q3132">
            <v>30082.92137925484</v>
          </cell>
        </row>
        <row r="3133">
          <cell r="D3133">
            <v>42213</v>
          </cell>
          <cell r="E3133" t="str">
            <v/>
          </cell>
          <cell r="F3133">
            <v>3783.3675959988159</v>
          </cell>
          <cell r="G3133">
            <v>530023.32161599898</v>
          </cell>
          <cell r="H3133">
            <v>0.62924089402042671</v>
          </cell>
          <cell r="I3133">
            <v>81.31974659397882</v>
          </cell>
          <cell r="J3133">
            <v>18681196.229150008</v>
          </cell>
          <cell r="K3133">
            <v>0.88246527907472738</v>
          </cell>
          <cell r="L3133">
            <v>66.288226776665141</v>
          </cell>
          <cell r="M3133">
            <v>29351173.31513001</v>
          </cell>
          <cell r="N3133">
            <v>0.96427939948884722</v>
          </cell>
          <cell r="O3133">
            <v>54.789280908486319</v>
          </cell>
          <cell r="Q3133">
            <v>30082.92137925484</v>
          </cell>
        </row>
        <row r="3134">
          <cell r="D3134">
            <v>42214</v>
          </cell>
          <cell r="E3134" t="str">
            <v/>
          </cell>
          <cell r="F3134">
            <v>6700.2363140004054</v>
          </cell>
          <cell r="G3134">
            <v>536723.55792999943</v>
          </cell>
          <cell r="H3134">
            <v>0.61522312480265973</v>
          </cell>
          <cell r="I3134">
            <v>82.867909834349163</v>
          </cell>
          <cell r="J3134">
            <v>18687896.465464007</v>
          </cell>
          <cell r="K3134">
            <v>0.88152907862437091</v>
          </cell>
          <cell r="L3134">
            <v>66.394531588803574</v>
          </cell>
          <cell r="M3134">
            <v>29323491.529274017</v>
          </cell>
          <cell r="N3134">
            <v>0.96334293180276787</v>
          </cell>
          <cell r="O3134">
            <v>54.899865104118881</v>
          </cell>
          <cell r="Q3134">
            <v>30082.92137925484</v>
          </cell>
        </row>
        <row r="3135">
          <cell r="D3135">
            <v>42215</v>
          </cell>
          <cell r="E3135" t="str">
            <v/>
          </cell>
          <cell r="F3135">
            <v>10522.90186999961</v>
          </cell>
          <cell r="G3135">
            <v>547246.45979999902</v>
          </cell>
          <cell r="H3135">
            <v>0.60637557204066339</v>
          </cell>
          <cell r="I3135">
            <v>83.818679791327426</v>
          </cell>
          <cell r="J3135">
            <v>18698419.367334008</v>
          </cell>
          <cell r="K3135">
            <v>0.88077559534199212</v>
          </cell>
          <cell r="L3135">
            <v>66.480075823955957</v>
          </cell>
          <cell r="M3135">
            <v>29287108.117820013</v>
          </cell>
          <cell r="N3135">
            <v>0.96212065663695678</v>
          </cell>
          <cell r="O3135">
            <v>55.044303710645806</v>
          </cell>
          <cell r="Q3135">
            <v>30082.92137925484</v>
          </cell>
        </row>
        <row r="3136">
          <cell r="D3136">
            <v>42216</v>
          </cell>
          <cell r="E3136" t="str">
            <v>*</v>
          </cell>
          <cell r="F3136">
            <v>37483.276888000597</v>
          </cell>
          <cell r="G3136">
            <v>584729.73668799957</v>
          </cell>
          <cell r="H3136">
            <v>0.62700857183331971</v>
          </cell>
          <cell r="I3136">
            <v>81.569559394884436</v>
          </cell>
          <cell r="J3136">
            <v>18735902.64422201</v>
          </cell>
          <cell r="K3136">
            <v>0.88129239652009372</v>
          </cell>
          <cell r="L3136">
            <v>66.42140380346116</v>
          </cell>
          <cell r="M3136">
            <v>29306961.765552022</v>
          </cell>
          <cell r="N3136">
            <v>0.96274586080455782</v>
          </cell>
          <cell r="O3136">
            <v>54.970407448938573</v>
          </cell>
          <cell r="Q3136">
            <v>30082.92137925484</v>
          </cell>
        </row>
        <row r="3137">
          <cell r="D3137">
            <v>42217</v>
          </cell>
          <cell r="E3137" t="str">
            <v/>
          </cell>
          <cell r="F3137">
            <v>33638.705901999645</v>
          </cell>
          <cell r="G3137">
            <v>33638.705901999645</v>
          </cell>
          <cell r="H3137">
            <v>1.813128940588046</v>
          </cell>
          <cell r="I3137">
            <v>2.9618337769205971</v>
          </cell>
          <cell r="J3137">
            <v>18769541.350124009</v>
          </cell>
          <cell r="K3137">
            <v>0.88210488440642443</v>
          </cell>
          <cell r="L3137">
            <v>66.289976266111836</v>
          </cell>
          <cell r="M3137">
            <v>29306602.441414017</v>
          </cell>
          <cell r="N3137">
            <v>0.9627162316198663</v>
          </cell>
          <cell r="O3137">
            <v>54.785169258894484</v>
          </cell>
          <cell r="Q3137">
            <v>18552.848144980642</v>
          </cell>
        </row>
        <row r="3138">
          <cell r="D3138">
            <v>42218</v>
          </cell>
          <cell r="E3138" t="str">
            <v/>
          </cell>
          <cell r="F3138">
            <v>47079.69206800036</v>
          </cell>
          <cell r="G3138">
            <v>80718.397970000005</v>
          </cell>
          <cell r="H3138">
            <v>2.1753640556756744</v>
          </cell>
          <cell r="I3138">
            <v>0.77554828586621216</v>
          </cell>
          <cell r="J3138">
            <v>18816621.042192008</v>
          </cell>
          <cell r="K3138">
            <v>0.88354708721527331</v>
          </cell>
          <cell r="L3138">
            <v>66.124396196331546</v>
          </cell>
          <cell r="M3138">
            <v>29327222.74106402</v>
          </cell>
          <cell r="N3138">
            <v>0.96337576736295927</v>
          </cell>
          <cell r="O3138">
            <v>54.70803443154297</v>
          </cell>
          <cell r="Q3138">
            <v>18552.848144980642</v>
          </cell>
        </row>
        <row r="3139">
          <cell r="D3139">
            <v>42219</v>
          </cell>
          <cell r="E3139" t="str">
            <v/>
          </cell>
          <cell r="F3139">
            <v>26991.13361599913</v>
          </cell>
          <cell r="G3139">
            <v>107709.53158599914</v>
          </cell>
          <cell r="H3139">
            <v>1.9351841245488999</v>
          </cell>
          <cell r="I3139">
            <v>1.8884234323664928</v>
          </cell>
          <cell r="J3139">
            <v>18843612.175808009</v>
          </cell>
          <cell r="K3139">
            <v>0.88404432869188931</v>
          </cell>
          <cell r="L3139">
            <v>66.067297871177317</v>
          </cell>
          <cell r="M3139">
            <v>29328856.939300016</v>
          </cell>
          <cell r="N3139">
            <v>0.96341161201313508</v>
          </cell>
          <cell r="O3139">
            <v>54.703843285962471</v>
          </cell>
          <cell r="Q3139">
            <v>18552.848144980642</v>
          </cell>
        </row>
        <row r="3140">
          <cell r="D3140">
            <v>42220</v>
          </cell>
          <cell r="E3140" t="str">
            <v/>
          </cell>
          <cell r="F3140">
            <v>18169.947440000964</v>
          </cell>
          <cell r="G3140">
            <v>125879.4790260001</v>
          </cell>
          <cell r="H3140">
            <v>1.6962284987501504</v>
          </cell>
          <cell r="I3140">
            <v>4.5407373318969153</v>
          </cell>
          <cell r="J3140">
            <v>18861782.123248011</v>
          </cell>
          <cell r="K3140">
            <v>0.88412722101791497</v>
          </cell>
          <cell r="L3140">
            <v>66.057778862568668</v>
          </cell>
          <cell r="M3140">
            <v>29324890.549810018</v>
          </cell>
          <cell r="N3140">
            <v>0.96326348732924261</v>
          </cell>
          <cell r="O3140">
            <v>54.721163475008417</v>
          </cell>
          <cell r="Q3140">
            <v>18552.848144980642</v>
          </cell>
        </row>
        <row r="3141">
          <cell r="D3141">
            <v>42221</v>
          </cell>
          <cell r="E3141" t="str">
            <v/>
          </cell>
          <cell r="F3141">
            <v>27582.156294000139</v>
          </cell>
          <cell r="G3141">
            <v>153461.63532000023</v>
          </cell>
          <cell r="H3141">
            <v>1.6543188853892314</v>
          </cell>
          <cell r="I3141">
            <v>5.2853142950702541</v>
          </cell>
          <cell r="J3141">
            <v>18889364.27954201</v>
          </cell>
          <cell r="K3141">
            <v>0.88465077385184532</v>
          </cell>
          <cell r="L3141">
            <v>65.997653215562039</v>
          </cell>
          <cell r="M3141">
            <v>29329099.431272022</v>
          </cell>
          <cell r="N3141">
            <v>0.96338390431431076</v>
          </cell>
          <cell r="O3141">
            <v>54.707083007186561</v>
          </cell>
          <cell r="Q3141">
            <v>18552.848144980642</v>
          </cell>
        </row>
        <row r="3142">
          <cell r="D3142">
            <v>42222</v>
          </cell>
          <cell r="E3142" t="str">
            <v/>
          </cell>
          <cell r="F3142">
            <v>13914.742344000446</v>
          </cell>
          <cell r="G3142">
            <v>167376.37766400067</v>
          </cell>
          <cell r="H3142">
            <v>1.503600025505907</v>
          </cell>
          <cell r="I3142">
            <v>9.0473883634509473</v>
          </cell>
          <cell r="J3142">
            <v>18903279.02188601</v>
          </cell>
          <cell r="K3142">
            <v>0.88453388359745855</v>
          </cell>
          <cell r="L3142">
            <v>66.011077528344813</v>
          </cell>
          <cell r="M3142">
            <v>29315289.05266802</v>
          </cell>
          <cell r="N3142">
            <v>0.96291244242016516</v>
          </cell>
          <cell r="O3142">
            <v>54.762218128073947</v>
          </cell>
          <cell r="Q3142">
            <v>18552.848144980642</v>
          </cell>
        </row>
        <row r="3143">
          <cell r="D3143">
            <v>42223</v>
          </cell>
          <cell r="E3143" t="str">
            <v/>
          </cell>
          <cell r="F3143">
            <v>22835.944435999325</v>
          </cell>
          <cell r="G3143">
            <v>190212.32209999999</v>
          </cell>
          <cell r="H3143">
            <v>1.4646370551348531</v>
          </cell>
          <cell r="I3143">
            <v>10.367253402160426</v>
          </cell>
          <cell r="J3143">
            <v>18926114.966322009</v>
          </cell>
          <cell r="K3143">
            <v>0.8848342804214967</v>
          </cell>
          <cell r="L3143">
            <v>65.976577809998645</v>
          </cell>
          <cell r="M3143">
            <v>29328961.998668015</v>
          </cell>
          <cell r="N3143">
            <v>0.96334371960466614</v>
          </cell>
          <cell r="O3143">
            <v>54.711781712126893</v>
          </cell>
          <cell r="Q3143">
            <v>18552.848144980642</v>
          </cell>
        </row>
        <row r="3144">
          <cell r="D3144">
            <v>42224</v>
          </cell>
          <cell r="E3144" t="str">
            <v/>
          </cell>
          <cell r="F3144">
            <v>20671.88274799972</v>
          </cell>
          <cell r="G3144">
            <v>210884.2048479997</v>
          </cell>
          <cell r="H3144">
            <v>1.420834440082001</v>
          </cell>
          <cell r="I3144">
            <v>12.061532572420376</v>
          </cell>
          <cell r="J3144">
            <v>18946786.849070009</v>
          </cell>
          <cell r="K3144">
            <v>0.885033069984272</v>
          </cell>
          <cell r="L3144">
            <v>65.953746480087389</v>
          </cell>
          <cell r="M3144">
            <v>29329999.594276018</v>
          </cell>
          <cell r="N3144">
            <v>0.96335996578880845</v>
          </cell>
          <cell r="O3144">
            <v>54.709882067816942</v>
          </cell>
          <cell r="Q3144">
            <v>18552.848144980642</v>
          </cell>
        </row>
        <row r="3145">
          <cell r="D3145">
            <v>42225</v>
          </cell>
          <cell r="E3145" t="str">
            <v/>
          </cell>
          <cell r="F3145">
            <v>40464.253200001047</v>
          </cell>
          <cell r="G3145">
            <v>251348.45804800076</v>
          </cell>
          <cell r="H3145">
            <v>1.5053002229920964</v>
          </cell>
          <cell r="I3145">
            <v>8.9935148636444691</v>
          </cell>
          <cell r="J3145">
            <v>18987251.102270011</v>
          </cell>
          <cell r="K3145">
            <v>0.88615524631525366</v>
          </cell>
          <cell r="L3145">
            <v>65.824849340387871</v>
          </cell>
          <cell r="M3145">
            <v>29331019.315766022</v>
          </cell>
          <cell r="N3145">
            <v>0.96337562429706958</v>
          </cell>
          <cell r="O3145">
            <v>54.708051159768864</v>
          </cell>
          <cell r="Q3145">
            <v>18552.848144980642</v>
          </cell>
        </row>
        <row r="3146">
          <cell r="D3146">
            <v>42226</v>
          </cell>
          <cell r="E3146" t="str">
            <v/>
          </cell>
          <cell r="F3146">
            <v>10519.960981998913</v>
          </cell>
          <cell r="G3146">
            <v>261868.41902999967</v>
          </cell>
          <cell r="H3146">
            <v>1.4114728745885119</v>
          </cell>
          <cell r="I3146">
            <v>12.454897442218805</v>
          </cell>
          <cell r="J3146">
            <v>18997771.063252009</v>
          </cell>
          <cell r="K3146">
            <v>0.88587915800089101</v>
          </cell>
          <cell r="L3146">
            <v>65.856563856755514</v>
          </cell>
          <cell r="M3146">
            <v>29312805.804500017</v>
          </cell>
          <cell r="N3146">
            <v>0.96275957950820501</v>
          </cell>
          <cell r="O3146">
            <v>54.780098513115959</v>
          </cell>
          <cell r="Q3146">
            <v>18552.848144980642</v>
          </cell>
        </row>
        <row r="3147">
          <cell r="D3147">
            <v>42227</v>
          </cell>
          <cell r="E3147" t="str">
            <v/>
          </cell>
          <cell r="F3147">
            <v>18095.398932000531</v>
          </cell>
          <cell r="G3147">
            <v>279963.8179620002</v>
          </cell>
          <cell r="H3147">
            <v>1.3718247451537156</v>
          </cell>
          <cell r="I3147">
            <v>14.252498758572196</v>
          </cell>
          <cell r="J3147">
            <v>19015866.462184008</v>
          </cell>
          <cell r="K3147">
            <v>0.88595648953002581</v>
          </cell>
          <cell r="L3147">
            <v>65.847680844816125</v>
          </cell>
          <cell r="M3147">
            <v>29310761.960966013</v>
          </cell>
          <cell r="N3147">
            <v>0.96267462966125583</v>
          </cell>
          <cell r="O3147">
            <v>54.790035910754789</v>
          </cell>
          <cell r="Q3147">
            <v>18552.848144980642</v>
          </cell>
        </row>
        <row r="3148">
          <cell r="D3148">
            <v>42228</v>
          </cell>
          <cell r="E3148" t="str">
            <v/>
          </cell>
          <cell r="F3148">
            <v>15600.836454000328</v>
          </cell>
          <cell r="G3148">
            <v>295564.65441600053</v>
          </cell>
          <cell r="H3148">
            <v>1.3275798775221281</v>
          </cell>
          <cell r="I3148">
            <v>16.52852278720588</v>
          </cell>
          <cell r="J3148">
            <v>19031467.298638009</v>
          </cell>
          <cell r="K3148">
            <v>0.88591756524085519</v>
          </cell>
          <cell r="L3148">
            <v>65.852152060143325</v>
          </cell>
          <cell r="M3148">
            <v>29312574.838320013</v>
          </cell>
          <cell r="N3148">
            <v>0.96271634969800957</v>
          </cell>
          <cell r="O3148">
            <v>54.785155446154853</v>
          </cell>
          <cell r="Q3148">
            <v>18552.848144980642</v>
          </cell>
        </row>
        <row r="3149">
          <cell r="D3149">
            <v>42229</v>
          </cell>
          <cell r="E3149" t="str">
            <v/>
          </cell>
          <cell r="F3149">
            <v>25938.409652000242</v>
          </cell>
          <cell r="G3149">
            <v>321503.06406800076</v>
          </cell>
          <cell r="H3149">
            <v>1.3330031451261877</v>
          </cell>
          <cell r="I3149">
            <v>16.23334141655155</v>
          </cell>
          <cell r="J3149">
            <v>19057405.708290007</v>
          </cell>
          <cell r="K3149">
            <v>0.88635950842225009</v>
          </cell>
          <cell r="L3149">
            <v>65.801384735218093</v>
          </cell>
          <cell r="M3149">
            <v>29308442.626592018</v>
          </cell>
          <cell r="N3149">
            <v>0.96256281654327935</v>
          </cell>
          <cell r="O3149">
            <v>54.803116641815372</v>
          </cell>
          <cell r="Q3149">
            <v>18552.848144980642</v>
          </cell>
        </row>
        <row r="3150">
          <cell r="D3150">
            <v>42230</v>
          </cell>
          <cell r="E3150" t="str">
            <v/>
          </cell>
          <cell r="F3150">
            <v>31858.328579999448</v>
          </cell>
          <cell r="G3150">
            <v>353361.39264800021</v>
          </cell>
          <cell r="H3150">
            <v>1.3604433819335555</v>
          </cell>
          <cell r="I3150">
            <v>14.809740572870966</v>
          </cell>
          <cell r="J3150">
            <v>19089264.036870006</v>
          </cell>
          <cell r="K3150">
            <v>0.88707578747774374</v>
          </cell>
          <cell r="L3150">
            <v>65.719096761441904</v>
          </cell>
          <cell r="M3150">
            <v>29319071.159490012</v>
          </cell>
          <cell r="N3150">
            <v>0.96289406000015509</v>
          </cell>
          <cell r="O3150">
            <v>54.764368221976881</v>
          </cell>
          <cell r="Q3150">
            <v>18552.848144980642</v>
          </cell>
        </row>
        <row r="3151">
          <cell r="D3151">
            <v>42231</v>
          </cell>
          <cell r="E3151" t="str">
            <v/>
          </cell>
          <cell r="F3151">
            <v>22962.785966000138</v>
          </cell>
          <cell r="G3151">
            <v>376324.17861400032</v>
          </cell>
          <cell r="H3151">
            <v>1.3522602232398568</v>
          </cell>
          <cell r="I3151">
            <v>15.222268945913498</v>
          </cell>
          <cell r="J3151">
            <v>19112226.822836008</v>
          </cell>
          <cell r="K3151">
            <v>0.88737781381492253</v>
          </cell>
          <cell r="L3151">
            <v>65.684396739111179</v>
          </cell>
          <cell r="M3151">
            <v>29306553.273966014</v>
          </cell>
          <cell r="N3151">
            <v>0.96246513286114721</v>
          </cell>
          <cell r="O3151">
            <v>54.814545223178769</v>
          </cell>
          <cell r="Q3151">
            <v>18552.848144980642</v>
          </cell>
        </row>
        <row r="3152">
          <cell r="D3152">
            <v>42232</v>
          </cell>
          <cell r="E3152" t="str">
            <v/>
          </cell>
          <cell r="F3152">
            <v>21978.588095999032</v>
          </cell>
          <cell r="G3152">
            <v>398302.76670999936</v>
          </cell>
          <cell r="H3152">
            <v>1.3417844378848029</v>
          </cell>
          <cell r="I3152">
            <v>15.76518402215531</v>
          </cell>
          <cell r="J3152">
            <v>19134205.410932008</v>
          </cell>
          <cell r="K3152">
            <v>0.88763366343551264</v>
          </cell>
          <cell r="L3152">
            <v>65.655000884477161</v>
          </cell>
          <cell r="M3152">
            <v>29302991.128316015</v>
          </cell>
          <cell r="N3152">
            <v>0.96233033424333614</v>
          </cell>
          <cell r="O3152">
            <v>54.830317345838395</v>
          </cell>
          <cell r="Q3152">
            <v>18552.848144980642</v>
          </cell>
        </row>
        <row r="3153">
          <cell r="D3153">
            <v>42233</v>
          </cell>
          <cell r="E3153" t="str">
            <v/>
          </cell>
          <cell r="F3153">
            <v>8191.1290820013855</v>
          </cell>
          <cell r="G3153">
            <v>406493.89579200075</v>
          </cell>
          <cell r="H3153">
            <v>1.2888266776059749</v>
          </cell>
          <cell r="I3153">
            <v>18.77698616305571</v>
          </cell>
          <cell r="J3153">
            <v>19142396.54001401</v>
          </cell>
          <cell r="K3153">
            <v>0.88725002434792832</v>
          </cell>
          <cell r="L3153">
            <v>65.699078737076007</v>
          </cell>
          <cell r="M3153">
            <v>29278111.350864016</v>
          </cell>
          <cell r="N3153">
            <v>0.96149546791911256</v>
          </cell>
          <cell r="O3153">
            <v>54.928033091592511</v>
          </cell>
          <cell r="Q3153">
            <v>18552.848144980642</v>
          </cell>
        </row>
        <row r="3154">
          <cell r="D3154">
            <v>42234</v>
          </cell>
          <cell r="E3154" t="str">
            <v/>
          </cell>
          <cell r="F3154">
            <v>16051.483089998688</v>
          </cell>
          <cell r="G3154">
            <v>422545.37888199947</v>
          </cell>
          <cell r="H3154">
            <v>1.2652905412570383</v>
          </cell>
          <cell r="I3154">
            <v>20.266737352169205</v>
          </cell>
          <cell r="J3154">
            <v>19158448.023104008</v>
          </cell>
          <cell r="K3154">
            <v>0.88723105885543985</v>
          </cell>
          <cell r="L3154">
            <v>65.701257700267149</v>
          </cell>
          <cell r="M3154">
            <v>29274172.761900015</v>
          </cell>
          <cell r="N3154">
            <v>0.96134833004023024</v>
          </cell>
          <cell r="O3154">
            <v>54.94526035001455</v>
          </cell>
          <cell r="Q3154">
            <v>18552.848144980642</v>
          </cell>
        </row>
        <row r="3155">
          <cell r="D3155">
            <v>42235</v>
          </cell>
          <cell r="E3155" t="str">
            <v/>
          </cell>
          <cell r="F3155">
            <v>19505.216432000281</v>
          </cell>
          <cell r="G3155">
            <v>442050.59531399974</v>
          </cell>
          <cell r="H3155">
            <v>1.254029603659232</v>
          </cell>
          <cell r="I3155">
            <v>21.014090630630335</v>
          </cell>
          <cell r="J3155">
            <v>19177953.23953601</v>
          </cell>
          <cell r="K3155">
            <v>0.88737193161351879</v>
          </cell>
          <cell r="L3155">
            <v>65.685072563059506</v>
          </cell>
          <cell r="M3155">
            <v>29274706.285204019</v>
          </cell>
          <cell r="N3155">
            <v>0.96134805668831325</v>
          </cell>
          <cell r="O3155">
            <v>54.945292356305174</v>
          </cell>
          <cell r="Q3155">
            <v>18552.848144980642</v>
          </cell>
        </row>
        <row r="3156">
          <cell r="D3156">
            <v>42236</v>
          </cell>
          <cell r="E3156" t="str">
            <v/>
          </cell>
          <cell r="F3156">
            <v>13290.9937259997</v>
          </cell>
          <cell r="G3156">
            <v>455341.58903999947</v>
          </cell>
          <cell r="H3156">
            <v>1.2271474047589546</v>
          </cell>
          <cell r="I3156">
            <v>22.891452509063893</v>
          </cell>
          <cell r="J3156">
            <v>19191244.23326201</v>
          </cell>
          <cell r="K3156">
            <v>0.88722527464878376</v>
          </cell>
          <cell r="L3156">
            <v>65.701922252064151</v>
          </cell>
          <cell r="M3156">
            <v>29273587.38388202</v>
          </cell>
          <cell r="N3156">
            <v>0.96129352060565487</v>
          </cell>
          <cell r="O3156">
            <v>54.951678007076964</v>
          </cell>
          <cell r="Q3156">
            <v>18552.848144980642</v>
          </cell>
        </row>
        <row r="3157">
          <cell r="D3157">
            <v>42237</v>
          </cell>
          <cell r="E3157" t="str">
            <v/>
          </cell>
          <cell r="F3157">
            <v>18835.113216000376</v>
          </cell>
          <cell r="G3157">
            <v>474176.70225599984</v>
          </cell>
          <cell r="H3157">
            <v>1.21705534309999</v>
          </cell>
          <cell r="I3157">
            <v>23.630922114308795</v>
          </cell>
          <cell r="J3157">
            <v>19210079.346478011</v>
          </cell>
          <cell r="K3157">
            <v>0.88733495810064578</v>
          </cell>
          <cell r="L3157">
            <v>65.689320549715731</v>
          </cell>
          <cell r="M3157">
            <v>29265667.064208016</v>
          </cell>
          <cell r="N3157">
            <v>0.96101564396687333</v>
          </cell>
          <cell r="O3157">
            <v>54.984218321009038</v>
          </cell>
          <cell r="Q3157">
            <v>18552.848144980642</v>
          </cell>
        </row>
        <row r="3158">
          <cell r="D3158">
            <v>42238</v>
          </cell>
          <cell r="E3158" t="str">
            <v/>
          </cell>
          <cell r="F3158">
            <v>19578.228744000087</v>
          </cell>
          <cell r="G3158">
            <v>493754.93099999992</v>
          </cell>
          <cell r="H3158">
            <v>1.2097013773390575</v>
          </cell>
          <cell r="I3158">
            <v>24.181898820225722</v>
          </cell>
          <cell r="J3158">
            <v>19229657.575222012</v>
          </cell>
          <cell r="K3158">
            <v>0.88747874966412188</v>
          </cell>
          <cell r="L3158">
            <v>65.672799830022882</v>
          </cell>
          <cell r="M3158">
            <v>29261021.999750018</v>
          </cell>
          <cell r="N3158">
            <v>0.96084532729800376</v>
          </cell>
          <cell r="O3158">
            <v>55.004165986893859</v>
          </cell>
          <cell r="Q3158">
            <v>18552.848144980642</v>
          </cell>
        </row>
        <row r="3159">
          <cell r="D3159">
            <v>42239</v>
          </cell>
          <cell r="E3159" t="str">
            <v/>
          </cell>
          <cell r="F3159">
            <v>39060.591624000182</v>
          </cell>
          <cell r="G3159">
            <v>532815.52262400009</v>
          </cell>
          <cell r="H3159">
            <v>1.2486434485406708</v>
          </cell>
          <cell r="I3159">
            <v>21.379627784787971</v>
          </cell>
          <cell r="J3159">
            <v>19268718.166846011</v>
          </cell>
          <cell r="K3159">
            <v>0.88852066746674163</v>
          </cell>
          <cell r="L3159">
            <v>65.553080918574366</v>
          </cell>
          <cell r="M3159">
            <v>29277838.049252018</v>
          </cell>
          <cell r="N3159">
            <v>0.9613797233317537</v>
          </cell>
          <cell r="O3159">
            <v>54.941584604399296</v>
          </cell>
          <cell r="Q3159">
            <v>18552.848144980642</v>
          </cell>
        </row>
        <row r="3160">
          <cell r="D3160">
            <v>42240</v>
          </cell>
          <cell r="E3160" t="str">
            <v/>
          </cell>
          <cell r="F3160">
            <v>15503.69216000039</v>
          </cell>
          <cell r="G3160">
            <v>548319.21478400053</v>
          </cell>
          <cell r="H3160">
            <v>1.231435398532833</v>
          </cell>
          <cell r="I3160">
            <v>22.583044591600874</v>
          </cell>
          <cell r="J3160">
            <v>19284221.85900601</v>
          </cell>
          <cell r="K3160">
            <v>0.88847547493538492</v>
          </cell>
          <cell r="L3160">
            <v>65.558273980716919</v>
          </cell>
          <cell r="M3160">
            <v>29257874.204944018</v>
          </cell>
          <cell r="N3160">
            <v>0.96070640147333231</v>
          </cell>
          <cell r="O3160">
            <v>55.020438806703019</v>
          </cell>
          <cell r="Q3160">
            <v>18552.848144980642</v>
          </cell>
        </row>
        <row r="3161">
          <cell r="D3161">
            <v>42241</v>
          </cell>
          <cell r="E3161" t="str">
            <v/>
          </cell>
          <cell r="F3161">
            <v>7793.4560139995065</v>
          </cell>
          <cell r="G3161">
            <v>556112.67079800006</v>
          </cell>
          <cell r="H3161">
            <v>1.1989806987094931</v>
          </cell>
          <cell r="I3161">
            <v>25.003627447357001</v>
          </cell>
          <cell r="J3161">
            <v>19292015.31502001</v>
          </cell>
          <cell r="K3161">
            <v>0.88807543186253002</v>
          </cell>
          <cell r="L3161">
            <v>65.60424154470526</v>
          </cell>
          <cell r="M3161">
            <v>29237168.554630022</v>
          </cell>
          <cell r="N3161">
            <v>0.96000874717674822</v>
          </cell>
          <cell r="O3161">
            <v>55.102180021213186</v>
          </cell>
          <cell r="Q3161">
            <v>18552.848144980642</v>
          </cell>
        </row>
        <row r="3162">
          <cell r="D3162">
            <v>42242</v>
          </cell>
          <cell r="E3162" t="str">
            <v/>
          </cell>
          <cell r="F3162">
            <v>11815.418943999106</v>
          </cell>
          <cell r="G3162">
            <v>567928.08974199917</v>
          </cell>
          <cell r="H3162">
            <v>1.1773603651744207</v>
          </cell>
          <cell r="I3162">
            <v>26.728420966755305</v>
          </cell>
          <cell r="J3162">
            <v>19303830.733964007</v>
          </cell>
          <cell r="K3162">
            <v>0.88786105782143721</v>
          </cell>
          <cell r="L3162">
            <v>65.628873558456618</v>
          </cell>
          <cell r="M3162">
            <v>29223544.263912015</v>
          </cell>
          <cell r="N3162">
            <v>0.9595436323720361</v>
          </cell>
          <cell r="O3162">
            <v>55.156696555166263</v>
          </cell>
          <cell r="Q3162">
            <v>18552.848144980642</v>
          </cell>
        </row>
        <row r="3163">
          <cell r="D3163">
            <v>42243</v>
          </cell>
          <cell r="E3163" t="str">
            <v/>
          </cell>
          <cell r="F3163">
            <v>13012.65076400131</v>
          </cell>
          <cell r="G3163">
            <v>580940.74050600047</v>
          </cell>
          <cell r="H3163">
            <v>1.1597315708243741</v>
          </cell>
          <cell r="I3163">
            <v>28.202552540838955</v>
          </cell>
          <cell r="J3163">
            <v>19316843.384728007</v>
          </cell>
          <cell r="K3163">
            <v>0.88770206790110584</v>
          </cell>
          <cell r="L3163">
            <v>65.64714138046071</v>
          </cell>
          <cell r="M3163">
            <v>29224580.086202014</v>
          </cell>
          <cell r="N3163">
            <v>0.95955988494418565</v>
          </cell>
          <cell r="O3163">
            <v>55.154791294327474</v>
          </cell>
          <cell r="Q3163">
            <v>18552.848144980642</v>
          </cell>
        </row>
        <row r="3164">
          <cell r="D3164">
            <v>42244</v>
          </cell>
          <cell r="E3164" t="str">
            <v/>
          </cell>
          <cell r="F3164">
            <v>11723.311832000061</v>
          </cell>
          <cell r="G3164">
            <v>592664.0523380005</v>
          </cell>
          <cell r="H3164">
            <v>1.1408799949409509</v>
          </cell>
          <cell r="I3164">
            <v>29.847014746690657</v>
          </cell>
          <cell r="J3164">
            <v>19328566.696560007</v>
          </cell>
          <cell r="K3164">
            <v>0.88748414799236375</v>
          </cell>
          <cell r="L3164">
            <v>65.67217959083645</v>
          </cell>
          <cell r="M3164">
            <v>29213917.021784015</v>
          </cell>
          <cell r="N3164">
            <v>0.95919202276819859</v>
          </cell>
          <cell r="O3164">
            <v>55.197920121580538</v>
          </cell>
          <cell r="Q3164">
            <v>18552.848144980642</v>
          </cell>
        </row>
        <row r="3165">
          <cell r="D3165">
            <v>42245</v>
          </cell>
          <cell r="E3165" t="str">
            <v/>
          </cell>
          <cell r="F3165">
            <v>20850.138143998851</v>
          </cell>
          <cell r="G3165">
            <v>613514.19048199931</v>
          </cell>
          <cell r="H3165">
            <v>1.1402918611438182</v>
          </cell>
          <cell r="I3165">
            <v>29.899455710970834</v>
          </cell>
          <cell r="J3165">
            <v>19349416.834704004</v>
          </cell>
          <cell r="K3165">
            <v>0.88768530673436497</v>
          </cell>
          <cell r="L3165">
            <v>65.649067203658021</v>
          </cell>
          <cell r="M3165">
            <v>29210388.067380015</v>
          </cell>
          <cell r="N3165">
            <v>0.95905840691135247</v>
          </cell>
          <cell r="O3165">
            <v>55.213588062722586</v>
          </cell>
          <cell r="Q3165">
            <v>18552.848144980642</v>
          </cell>
        </row>
        <row r="3166">
          <cell r="D3166">
            <v>42246</v>
          </cell>
          <cell r="E3166" t="str">
            <v/>
          </cell>
          <cell r="F3166">
            <v>29455.101336001517</v>
          </cell>
          <cell r="G3166">
            <v>642969.29181800084</v>
          </cell>
          <cell r="H3166">
            <v>1.1552032097597418</v>
          </cell>
          <cell r="I3166">
            <v>28.59113056604734</v>
          </cell>
          <cell r="J3166">
            <v>19378871.936040007</v>
          </cell>
          <cell r="K3166">
            <v>0.88828055401002792</v>
          </cell>
          <cell r="L3166">
            <v>65.580671958869559</v>
          </cell>
          <cell r="M3166">
            <v>29219817.249272015</v>
          </cell>
          <cell r="N3166">
            <v>0.9593502398365843</v>
          </cell>
          <cell r="O3166">
            <v>55.179369189375002</v>
          </cell>
          <cell r="Q3166">
            <v>18552.848144980642</v>
          </cell>
        </row>
        <row r="3167">
          <cell r="D3167">
            <v>42247</v>
          </cell>
          <cell r="E3167" t="str">
            <v>*</v>
          </cell>
          <cell r="F3167">
            <v>12516.93127399872</v>
          </cell>
          <cell r="G3167">
            <v>655486.22309199953</v>
          </cell>
          <cell r="H3167">
            <v>1.1397019319460153</v>
          </cell>
          <cell r="I3167">
            <v>29.95212596789235</v>
          </cell>
          <cell r="J3167">
            <v>19391388.867314007</v>
          </cell>
          <cell r="K3167">
            <v>0.88809904474412293</v>
          </cell>
          <cell r="L3167">
            <v>65.601528334973693</v>
          </cell>
          <cell r="M3167">
            <v>29197087.519516014</v>
          </cell>
          <cell r="N3167">
            <v>0.9585862343893331</v>
          </cell>
          <cell r="O3167">
            <v>55.268966483723801</v>
          </cell>
          <cell r="Q3167">
            <v>18552.848144980642</v>
          </cell>
        </row>
        <row r="3168">
          <cell r="D3168">
            <v>42248</v>
          </cell>
          <cell r="E3168" t="str">
            <v/>
          </cell>
          <cell r="F3168">
            <v>12009.056960000438</v>
          </cell>
          <cell r="G3168">
            <v>12009.056960000438</v>
          </cell>
          <cell r="H3168">
            <v>0.49783352298095429</v>
          </cell>
          <cell r="I3168">
            <v>96.875083633205378</v>
          </cell>
          <cell r="J3168">
            <v>19403397.924274009</v>
          </cell>
          <cell r="K3168">
            <v>0.88766836157238271</v>
          </cell>
          <cell r="L3168">
            <v>65.953608562384716</v>
          </cell>
          <cell r="M3168">
            <v>29188600.783964016</v>
          </cell>
          <cell r="N3168">
            <v>0.9582918100412382</v>
          </cell>
          <cell r="O3168">
            <v>55.196304452134846</v>
          </cell>
          <cell r="Q3168">
            <v>24122.636193906674</v>
          </cell>
        </row>
        <row r="3169">
          <cell r="D3169">
            <v>42249</v>
          </cell>
          <cell r="E3169" t="str">
            <v/>
          </cell>
          <cell r="F3169">
            <v>22018.656058000699</v>
          </cell>
          <cell r="G3169">
            <v>34027.713018001137</v>
          </cell>
          <cell r="H3169">
            <v>0.705306682579669</v>
          </cell>
          <cell r="I3169">
            <v>81.097019547314915</v>
          </cell>
          <cell r="J3169">
            <v>19425416.580332011</v>
          </cell>
          <cell r="K3169">
            <v>0.88769604316226758</v>
          </cell>
          <cell r="L3169">
            <v>65.950359356718252</v>
          </cell>
          <cell r="M3169">
            <v>29195585.807014022</v>
          </cell>
          <cell r="N3169">
            <v>0.95850534078744798</v>
          </cell>
          <cell r="O3169">
            <v>55.171313413355037</v>
          </cell>
          <cell r="Q3169">
            <v>24122.636193906674</v>
          </cell>
        </row>
        <row r="3170">
          <cell r="D3170">
            <v>42250</v>
          </cell>
          <cell r="E3170" t="str">
            <v/>
          </cell>
          <cell r="F3170">
            <v>21967.985411999554</v>
          </cell>
          <cell r="G3170">
            <v>55995.698430000688</v>
          </cell>
          <cell r="H3170">
            <v>0.77376422128834432</v>
          </cell>
          <cell r="I3170">
            <v>73.255145215851044</v>
          </cell>
          <cell r="J3170">
            <v>19447384.565744009</v>
          </cell>
          <cell r="K3170">
            <v>0.88772135080972248</v>
          </cell>
          <cell r="L3170">
            <v>65.947388784391265</v>
          </cell>
          <cell r="M3170">
            <v>29199021.519982018</v>
          </cell>
          <cell r="N3170">
            <v>0.95860234083322471</v>
          </cell>
          <cell r="O3170">
            <v>55.15996196096544</v>
          </cell>
          <cell r="Q3170">
            <v>24122.636193906674</v>
          </cell>
        </row>
        <row r="3171">
          <cell r="D3171">
            <v>42251</v>
          </cell>
          <cell r="E3171" t="str">
            <v/>
          </cell>
          <cell r="F3171">
            <v>28288.266965999119</v>
          </cell>
          <cell r="G3171">
            <v>84283.96539599981</v>
          </cell>
          <cell r="H3171">
            <v>0.87349455422796785</v>
          </cell>
          <cell r="I3171">
            <v>60.990014409803891</v>
          </cell>
          <cell r="J3171">
            <v>19475672.832710009</v>
          </cell>
          <cell r="K3171">
            <v>0.88803478948503978</v>
          </cell>
          <cell r="L3171">
            <v>65.91059666543913</v>
          </cell>
          <cell r="M3171">
            <v>29204163.015580021</v>
          </cell>
          <cell r="N3171">
            <v>0.95875533751359132</v>
          </cell>
          <cell r="O3171">
            <v>55.142058965973227</v>
          </cell>
          <cell r="Q3171">
            <v>24122.636193906674</v>
          </cell>
        </row>
        <row r="3172">
          <cell r="D3172">
            <v>42252</v>
          </cell>
          <cell r="E3172" t="str">
            <v/>
          </cell>
          <cell r="F3172">
            <v>27684.768500000788</v>
          </cell>
          <cell r="G3172">
            <v>111968.7338960006</v>
          </cell>
          <cell r="H3172">
            <v>0.92832916764116902</v>
          </cell>
          <cell r="I3172">
            <v>54.282832844998929</v>
          </cell>
          <cell r="J3172">
            <v>19503357.601210009</v>
          </cell>
          <cell r="K3172">
            <v>0.88832005183721985</v>
          </cell>
          <cell r="L3172">
            <v>65.877110077807188</v>
          </cell>
          <cell r="M3172">
            <v>29213148.264138021</v>
          </cell>
          <cell r="N3172">
            <v>0.9590345152009121</v>
          </cell>
          <cell r="O3172">
            <v>55.109395493851721</v>
          </cell>
          <cell r="Q3172">
            <v>24122.636193906674</v>
          </cell>
        </row>
        <row r="3173">
          <cell r="D3173">
            <v>42253</v>
          </cell>
          <cell r="E3173" t="str">
            <v/>
          </cell>
          <cell r="F3173">
            <v>40031.15865599984</v>
          </cell>
          <cell r="G3173">
            <v>151999.89255200044</v>
          </cell>
          <cell r="H3173">
            <v>1.0501885126358017</v>
          </cell>
          <cell r="I3173">
            <v>40.522188110500956</v>
          </cell>
          <cell r="J3173">
            <v>19543388.75986601</v>
          </cell>
          <cell r="K3173">
            <v>0.88916641228597038</v>
          </cell>
          <cell r="L3173">
            <v>65.777746702864974</v>
          </cell>
          <cell r="M3173">
            <v>29231237.308476016</v>
          </cell>
          <cell r="N3173">
            <v>0.95961254605083746</v>
          </cell>
          <cell r="O3173">
            <v>55.041785779123551</v>
          </cell>
          <cell r="Q3173">
            <v>24122.636193906674</v>
          </cell>
        </row>
        <row r="3174">
          <cell r="D3174">
            <v>42254</v>
          </cell>
          <cell r="E3174" t="str">
            <v/>
          </cell>
          <cell r="F3174">
            <v>31002.219863999213</v>
          </cell>
          <cell r="G3174">
            <v>183002.11241599964</v>
          </cell>
          <cell r="H3174">
            <v>1.083760444191215</v>
          </cell>
          <cell r="I3174">
            <v>37.127091221481791</v>
          </cell>
          <cell r="J3174">
            <v>19574390.97973001</v>
          </cell>
          <cell r="K3174">
            <v>0.88960057732423747</v>
          </cell>
          <cell r="L3174">
            <v>65.726769651887508</v>
          </cell>
          <cell r="M3174">
            <v>29226913.920222018</v>
          </cell>
          <cell r="N3174">
            <v>0.95945480736392563</v>
          </cell>
          <cell r="O3174">
            <v>55.060233195565857</v>
          </cell>
          <cell r="Q3174">
            <v>24122.636193906674</v>
          </cell>
        </row>
        <row r="3175">
          <cell r="D3175">
            <v>42255</v>
          </cell>
          <cell r="E3175" t="str">
            <v/>
          </cell>
          <cell r="F3175">
            <v>24779.871968000582</v>
          </cell>
          <cell r="G3175">
            <v>207781.98438400021</v>
          </cell>
          <cell r="H3175">
            <v>1.0766960890684363</v>
          </cell>
          <cell r="I3175">
            <v>37.825447982064105</v>
          </cell>
          <cell r="J3175">
            <v>19599170.851698011</v>
          </cell>
          <cell r="K3175">
            <v>0.88975131306087274</v>
          </cell>
          <cell r="L3175">
            <v>65.709070282804731</v>
          </cell>
          <cell r="M3175">
            <v>29215597.15278602</v>
          </cell>
          <cell r="N3175">
            <v>0.95906750051879774</v>
          </cell>
          <cell r="O3175">
            <v>55.105536648093747</v>
          </cell>
          <cell r="Q3175">
            <v>24122.636193906674</v>
          </cell>
        </row>
        <row r="3176">
          <cell r="D3176">
            <v>42256</v>
          </cell>
          <cell r="E3176" t="str">
            <v/>
          </cell>
          <cell r="F3176">
            <v>26906.304959999645</v>
          </cell>
          <cell r="G3176">
            <v>234688.28934399987</v>
          </cell>
          <cell r="H3176">
            <v>1.0809961392347582</v>
          </cell>
          <cell r="I3176">
            <v>37.399327113298199</v>
          </cell>
          <cell r="J3176">
            <v>19626077.156658012</v>
          </cell>
          <cell r="K3176">
            <v>0.88999814793580578</v>
          </cell>
          <cell r="L3176">
            <v>65.680085998656338</v>
          </cell>
          <cell r="M3176">
            <v>29220354.667464018</v>
          </cell>
          <cell r="N3176">
            <v>0.95920787210370051</v>
          </cell>
          <cell r="O3176">
            <v>55.089115974403178</v>
          </cell>
          <cell r="Q3176">
            <v>24122.636193906674</v>
          </cell>
        </row>
        <row r="3177">
          <cell r="D3177">
            <v>42257</v>
          </cell>
          <cell r="E3177" t="str">
            <v/>
          </cell>
          <cell r="F3177">
            <v>15197.508830001021</v>
          </cell>
          <cell r="G3177">
            <v>249885.7981740009</v>
          </cell>
          <cell r="H3177">
            <v>1.0358975535066994</v>
          </cell>
          <cell r="I3177">
            <v>42.024766700425388</v>
          </cell>
          <cell r="J3177">
            <v>19641274.665488012</v>
          </cell>
          <cell r="K3177">
            <v>0.88971405618106381</v>
          </cell>
          <cell r="L3177">
            <v>65.71344502234831</v>
          </cell>
          <cell r="M3177">
            <v>29199789.208090018</v>
          </cell>
          <cell r="N3177">
            <v>0.95851698303867583</v>
          </cell>
          <cell r="O3177">
            <v>55.169950937940001</v>
          </cell>
          <cell r="Q3177">
            <v>24122.636193906674</v>
          </cell>
        </row>
        <row r="3178">
          <cell r="D3178">
            <v>42258</v>
          </cell>
          <cell r="E3178" t="str">
            <v/>
          </cell>
          <cell r="F3178">
            <v>19048.633802000346</v>
          </cell>
          <cell r="G3178">
            <v>268934.43197600124</v>
          </cell>
          <cell r="H3178">
            <v>1.0135121438869388</v>
          </cell>
          <cell r="I3178">
            <v>44.443929952947329</v>
          </cell>
          <cell r="J3178">
            <v>19660323.299290013</v>
          </cell>
          <cell r="K3178">
            <v>0.88960484315914601</v>
          </cell>
          <cell r="L3178">
            <v>65.726268764361251</v>
          </cell>
          <cell r="M3178">
            <v>29188424.617808022</v>
          </cell>
          <cell r="N3178">
            <v>0.95812814097395782</v>
          </cell>
          <cell r="O3178">
            <v>55.215462194258457</v>
          </cell>
          <cell r="Q3178">
            <v>24122.636193906674</v>
          </cell>
        </row>
        <row r="3179">
          <cell r="D3179">
            <v>42259</v>
          </cell>
          <cell r="E3179" t="str">
            <v/>
          </cell>
          <cell r="F3179">
            <v>25545.938426000059</v>
          </cell>
          <cell r="G3179">
            <v>294480.37040200131</v>
          </cell>
          <cell r="H3179">
            <v>1.0173030289712781</v>
          </cell>
          <cell r="I3179">
            <v>44.028790031997389</v>
          </cell>
          <cell r="J3179">
            <v>19685869.237716012</v>
          </cell>
          <cell r="K3179">
            <v>0.88978954258535659</v>
          </cell>
          <cell r="L3179">
            <v>65.704581305852145</v>
          </cell>
          <cell r="M3179">
            <v>29186682.268378016</v>
          </cell>
          <cell r="N3179">
            <v>0.95805516254186218</v>
          </cell>
          <cell r="O3179">
            <v>55.224005106607521</v>
          </cell>
          <cell r="Q3179">
            <v>24122.636193906674</v>
          </cell>
        </row>
        <row r="3180">
          <cell r="D3180">
            <v>42260</v>
          </cell>
          <cell r="E3180" t="str">
            <v/>
          </cell>
          <cell r="F3180">
            <v>39456.014993999044</v>
          </cell>
          <cell r="G3180">
            <v>333936.38539600035</v>
          </cell>
          <cell r="H3180">
            <v>1.0648676228728011</v>
          </cell>
          <cell r="I3180">
            <v>39.014063393716235</v>
          </cell>
          <cell r="J3180">
            <v>19725325.252710011</v>
          </cell>
          <cell r="K3180">
            <v>0.89060188207181179</v>
          </cell>
          <cell r="L3180">
            <v>65.609188294453546</v>
          </cell>
          <cell r="M3180">
            <v>29198317.873042017</v>
          </cell>
          <cell r="N3180">
            <v>0.95842131168481171</v>
          </cell>
          <cell r="O3180">
            <v>55.181147524546233</v>
          </cell>
          <cell r="Q3180">
            <v>24122.636193906674</v>
          </cell>
        </row>
        <row r="3181">
          <cell r="D3181">
            <v>42261</v>
          </cell>
          <cell r="E3181" t="str">
            <v/>
          </cell>
          <cell r="F3181">
            <v>27837.109485999586</v>
          </cell>
          <cell r="G3181">
            <v>361773.49488199991</v>
          </cell>
          <cell r="H3181">
            <v>1.0712329992635807</v>
          </cell>
          <cell r="I3181">
            <v>38.371435331384077</v>
          </cell>
          <cell r="J3181">
            <v>19753162.36219601</v>
          </cell>
          <cell r="K3181">
            <v>0.89088842910160693</v>
          </cell>
          <cell r="L3181">
            <v>65.575536099900631</v>
          </cell>
          <cell r="M3181">
            <v>29188507.741640009</v>
          </cell>
          <cell r="N3181">
            <v>0.95808351396964897</v>
          </cell>
          <cell r="O3181">
            <v>55.220686217759216</v>
          </cell>
          <cell r="Q3181">
            <v>24122.636193906674</v>
          </cell>
        </row>
        <row r="3182">
          <cell r="D3182">
            <v>42262</v>
          </cell>
          <cell r="E3182" t="str">
            <v/>
          </cell>
          <cell r="F3182">
            <v>44094.784400001103</v>
          </cell>
          <cell r="G3182">
            <v>405868.27928200102</v>
          </cell>
          <cell r="H3182">
            <v>1.1216802785551896</v>
          </cell>
          <cell r="I3182">
            <v>33.528705906518205</v>
          </cell>
          <cell r="J3182">
            <v>19797257.146596011</v>
          </cell>
          <cell r="K3182">
            <v>0.89190679470677003</v>
          </cell>
          <cell r="L3182">
            <v>65.455926831831263</v>
          </cell>
          <cell r="M3182">
            <v>29214552.326552011</v>
          </cell>
          <cell r="N3182">
            <v>0.95892260312521405</v>
          </cell>
          <cell r="O3182">
            <v>55.122488354656582</v>
          </cell>
          <cell r="Q3182">
            <v>24122.636193906674</v>
          </cell>
        </row>
        <row r="3183">
          <cell r="D3183">
            <v>42263</v>
          </cell>
          <cell r="E3183" t="str">
            <v/>
          </cell>
          <cell r="F3183">
            <v>60781.056259999554</v>
          </cell>
          <cell r="G3183">
            <v>466649.3355420006</v>
          </cell>
          <cell r="H3183">
            <v>1.2090545675410969</v>
          </cell>
          <cell r="I3183">
            <v>26.217708627760359</v>
          </cell>
          <cell r="J3183">
            <v>19858038.202856012</v>
          </cell>
          <cell r="K3183">
            <v>0.89367388371769363</v>
          </cell>
          <cell r="L3183">
            <v>65.248336905498604</v>
          </cell>
          <cell r="M3183">
            <v>29235029.803178009</v>
          </cell>
          <cell r="N3183">
            <v>0.95957893590447807</v>
          </cell>
          <cell r="O3183">
            <v>55.045716296785621</v>
          </cell>
          <cell r="Q3183">
            <v>24122.636193906674</v>
          </cell>
        </row>
        <row r="3184">
          <cell r="D3184">
            <v>42264</v>
          </cell>
          <cell r="E3184" t="str">
            <v/>
          </cell>
          <cell r="F3184">
            <v>55629.650091999749</v>
          </cell>
          <cell r="G3184">
            <v>522278.98563400033</v>
          </cell>
          <cell r="H3184">
            <v>1.2735877217411522</v>
          </cell>
          <cell r="I3184">
            <v>21.677912655210896</v>
          </cell>
          <cell r="J3184">
            <v>19913667.85294801</v>
          </cell>
          <cell r="K3184">
            <v>0.89520556220216596</v>
          </cell>
          <cell r="L3184">
            <v>65.068363811611789</v>
          </cell>
          <cell r="M3184">
            <v>29259103.208570015</v>
          </cell>
          <cell r="N3184">
            <v>0.96035327398309178</v>
          </cell>
          <cell r="O3184">
            <v>54.95518426298149</v>
          </cell>
          <cell r="Q3184">
            <v>24122.636193906674</v>
          </cell>
        </row>
        <row r="3185">
          <cell r="D3185">
            <v>42265</v>
          </cell>
          <cell r="E3185" t="str">
            <v/>
          </cell>
          <cell r="F3185">
            <v>54664.000316000987</v>
          </cell>
          <cell r="G3185">
            <v>576942.98595000128</v>
          </cell>
          <cell r="H3185">
            <v>1.3287265890296756</v>
          </cell>
          <cell r="I3185">
            <v>18.339554506777578</v>
          </cell>
          <cell r="J3185">
            <v>19968331.853264011</v>
          </cell>
          <cell r="K3185">
            <v>0.89669055921567864</v>
          </cell>
          <cell r="L3185">
            <v>64.893846262061103</v>
          </cell>
          <cell r="M3185">
            <v>29264469.168558013</v>
          </cell>
          <cell r="N3185">
            <v>0.96051357386554426</v>
          </cell>
          <cell r="O3185">
            <v>54.936448625040036</v>
          </cell>
          <cell r="Q3185">
            <v>24122.636193906674</v>
          </cell>
        </row>
        <row r="3186">
          <cell r="D3186">
            <v>42266</v>
          </cell>
          <cell r="E3186" t="str">
            <v/>
          </cell>
          <cell r="F3186">
            <v>41915.081329999419</v>
          </cell>
          <cell r="G3186">
            <v>618858.06728000066</v>
          </cell>
          <cell r="H3186">
            <v>1.3502453448056679</v>
          </cell>
          <cell r="I3186">
            <v>17.162773492453297</v>
          </cell>
          <cell r="J3186">
            <v>20010246.934594009</v>
          </cell>
          <cell r="K3186">
            <v>0.89760046370806867</v>
          </cell>
          <cell r="L3186">
            <v>64.786901185099779</v>
          </cell>
          <cell r="M3186">
            <v>29259166.230978012</v>
          </cell>
          <cell r="N3186">
            <v>0.96032370144122114</v>
          </cell>
          <cell r="O3186">
            <v>54.958640883655917</v>
          </cell>
          <cell r="Q3186">
            <v>24122.636193906674</v>
          </cell>
        </row>
        <row r="3187">
          <cell r="D3187">
            <v>42267</v>
          </cell>
          <cell r="E3187" t="str">
            <v/>
          </cell>
          <cell r="F3187">
            <v>28344.241101999491</v>
          </cell>
          <cell r="G3187">
            <v>647202.30838200019</v>
          </cell>
          <cell r="H3187">
            <v>1.3414833751575674</v>
          </cell>
          <cell r="I3187">
            <v>17.633715981844379</v>
          </cell>
          <cell r="J3187">
            <v>20038591.175696008</v>
          </cell>
          <cell r="K3187">
            <v>0.89790031142962068</v>
          </cell>
          <cell r="L3187">
            <v>64.75165684837674</v>
          </cell>
          <cell r="M3187">
            <v>29239190.672320012</v>
          </cell>
          <cell r="N3187">
            <v>0.95965226879337584</v>
          </cell>
          <cell r="O3187">
            <v>55.037140541423192</v>
          </cell>
          <cell r="Q3187">
            <v>24122.636193906674</v>
          </cell>
        </row>
        <row r="3188">
          <cell r="D3188">
            <v>42268</v>
          </cell>
          <cell r="E3188" t="str">
            <v/>
          </cell>
          <cell r="F3188">
            <v>42915.93820400109</v>
          </cell>
          <cell r="G3188">
            <v>690118.24658600125</v>
          </cell>
          <cell r="H3188">
            <v>1.3623209910720089</v>
          </cell>
          <cell r="I3188">
            <v>16.531848998247114</v>
          </cell>
          <cell r="J3188">
            <v>20081507.11390001</v>
          </cell>
          <cell r="K3188">
            <v>0.89885174333101847</v>
          </cell>
          <cell r="L3188">
            <v>64.639819019284786</v>
          </cell>
          <cell r="M3188">
            <v>29242975.445204012</v>
          </cell>
          <cell r="N3188">
            <v>0.95976067740439641</v>
          </cell>
          <cell r="O3188">
            <v>55.024463701538174</v>
          </cell>
          <cell r="Q3188">
            <v>24122.636193906674</v>
          </cell>
        </row>
        <row r="3189">
          <cell r="D3189">
            <v>42269</v>
          </cell>
          <cell r="E3189" t="str">
            <v/>
          </cell>
          <cell r="F3189">
            <v>27637.180875999267</v>
          </cell>
          <cell r="G3189">
            <v>717755.42746200052</v>
          </cell>
          <cell r="H3189">
            <v>1.3524743498415519</v>
          </cell>
          <cell r="I3189">
            <v>17.044743161902829</v>
          </cell>
          <cell r="J3189">
            <v>20109144.294776008</v>
          </cell>
          <cell r="K3189">
            <v>0.89911798064486337</v>
          </cell>
          <cell r="L3189">
            <v>64.608522184361078</v>
          </cell>
          <cell r="M3189">
            <v>29233941.815460008</v>
          </cell>
          <cell r="N3189">
            <v>0.95944838667180909</v>
          </cell>
          <cell r="O3189">
            <v>55.060984131599191</v>
          </cell>
          <cell r="Q3189">
            <v>24122.636193906674</v>
          </cell>
        </row>
        <row r="3190">
          <cell r="D3190">
            <v>42270</v>
          </cell>
          <cell r="E3190" t="str">
            <v/>
          </cell>
          <cell r="F3190">
            <v>22717.423809999236</v>
          </cell>
          <cell r="G3190">
            <v>740472.85127199977</v>
          </cell>
          <cell r="H3190">
            <v>1.3346166453634549</v>
          </cell>
          <cell r="I3190">
            <v>18.010653939737729</v>
          </cell>
          <cell r="J3190">
            <v>20131861.718586005</v>
          </cell>
          <cell r="K3190">
            <v>0.89916390959662229</v>
          </cell>
          <cell r="L3190">
            <v>64.603123064219005</v>
          </cell>
          <cell r="M3190">
            <v>29219329.262938004</v>
          </cell>
          <cell r="N3190">
            <v>0.95895301082712303</v>
          </cell>
          <cell r="O3190">
            <v>55.118930789002142</v>
          </cell>
          <cell r="Q3190">
            <v>24122.636193906674</v>
          </cell>
        </row>
        <row r="3191">
          <cell r="D3191">
            <v>42271</v>
          </cell>
          <cell r="E3191" t="str">
            <v/>
          </cell>
          <cell r="F3191">
            <v>19869.234012000587</v>
          </cell>
          <cell r="G3191">
            <v>760342.08528400038</v>
          </cell>
          <cell r="H3191">
            <v>1.3133274475270338</v>
          </cell>
          <cell r="I3191">
            <v>19.2241689532636</v>
          </cell>
          <cell r="J3191">
            <v>20151730.952598006</v>
          </cell>
          <cell r="K3191">
            <v>0.89908266583458096</v>
          </cell>
          <cell r="L3191">
            <v>64.612673560242385</v>
          </cell>
          <cell r="M3191">
            <v>29200601.778820004</v>
          </cell>
          <cell r="N3191">
            <v>0.95832260504557054</v>
          </cell>
          <cell r="O3191">
            <v>55.192700074748032</v>
          </cell>
          <cell r="Q3191">
            <v>24122.636193906674</v>
          </cell>
        </row>
        <row r="3192">
          <cell r="D3192">
            <v>42272</v>
          </cell>
          <cell r="E3192" t="str">
            <v/>
          </cell>
          <cell r="F3192">
            <v>20061.061173999376</v>
          </cell>
          <cell r="G3192">
            <v>780403.14645799971</v>
          </cell>
          <cell r="H3192">
            <v>1.2940594720822896</v>
          </cell>
          <cell r="I3192">
            <v>20.38256029605958</v>
          </cell>
          <cell r="J3192">
            <v>20171792.013772003</v>
          </cell>
          <cell r="K3192">
            <v>0.89901014605450569</v>
          </cell>
          <cell r="L3192">
            <v>64.621198473149661</v>
          </cell>
          <cell r="M3192">
            <v>29184036.498434003</v>
          </cell>
          <cell r="N3192">
            <v>0.95776317934306754</v>
          </cell>
          <cell r="O3192">
            <v>55.258188970819603</v>
          </cell>
          <cell r="Q3192">
            <v>24122.636193906674</v>
          </cell>
        </row>
        <row r="3193">
          <cell r="D3193">
            <v>42273</v>
          </cell>
          <cell r="E3193" t="str">
            <v/>
          </cell>
          <cell r="F3193">
            <v>25391.273743999929</v>
          </cell>
          <cell r="G3193">
            <v>805794.4202019996</v>
          </cell>
          <cell r="H3193">
            <v>1.2847722295178021</v>
          </cell>
          <cell r="I3193">
            <v>20.961847521084277</v>
          </cell>
          <cell r="J3193">
            <v>20197183.287516002</v>
          </cell>
          <cell r="K3193">
            <v>0.89917508217281361</v>
          </cell>
          <cell r="L3193">
            <v>64.601809683376743</v>
          </cell>
          <cell r="M3193">
            <v>29175413.286591999</v>
          </cell>
          <cell r="N3193">
            <v>0.9574644109821363</v>
          </cell>
          <cell r="O3193">
            <v>55.293173950656907</v>
          </cell>
          <cell r="Q3193">
            <v>24122.636193906674</v>
          </cell>
        </row>
        <row r="3194">
          <cell r="D3194">
            <v>42274</v>
          </cell>
          <cell r="E3194" t="str">
            <v/>
          </cell>
          <cell r="F3194">
            <v>29116.000186001133</v>
          </cell>
          <cell r="G3194">
            <v>834910.42038800078</v>
          </cell>
          <cell r="H3194">
            <v>1.2818917432552228</v>
          </cell>
          <cell r="I3194">
            <v>21.144327467814328</v>
          </cell>
          <cell r="J3194">
            <v>20226299.287702002</v>
          </cell>
          <cell r="K3194">
            <v>0.89950531068866613</v>
          </cell>
          <cell r="L3194">
            <v>64.562989536490633</v>
          </cell>
          <cell r="M3194">
            <v>29162832.089480001</v>
          </cell>
          <cell r="N3194">
            <v>0.9570357633826857</v>
          </cell>
          <cell r="O3194">
            <v>55.343379310829</v>
          </cell>
          <cell r="Q3194">
            <v>24122.636193906674</v>
          </cell>
        </row>
        <row r="3195">
          <cell r="D3195">
            <v>42275</v>
          </cell>
          <cell r="E3195" t="str">
            <v/>
          </cell>
          <cell r="F3195">
            <v>15043.820964000432</v>
          </cell>
          <cell r="G3195">
            <v>849954.24135200121</v>
          </cell>
          <cell r="H3195">
            <v>1.2583827230036357</v>
          </cell>
          <cell r="I3195">
            <v>22.684229869178097</v>
          </cell>
          <cell r="J3195">
            <v>20241343.108666003</v>
          </cell>
          <cell r="K3195">
            <v>0.89920968320627026</v>
          </cell>
          <cell r="L3195">
            <v>64.597742187360879</v>
          </cell>
          <cell r="M3195">
            <v>29144331.193950001</v>
          </cell>
          <cell r="N3195">
            <v>0.95641286654286894</v>
          </cell>
          <cell r="O3195">
            <v>55.416360914480698</v>
          </cell>
          <cell r="Q3195">
            <v>24122.636193906674</v>
          </cell>
        </row>
        <row r="3196">
          <cell r="D3196">
            <v>42276</v>
          </cell>
          <cell r="E3196" t="str">
            <v/>
          </cell>
          <cell r="F3196">
            <v>17591.541887999047</v>
          </cell>
          <cell r="G3196">
            <v>867545.78324000025</v>
          </cell>
          <cell r="H3196">
            <v>1.2401369234851143</v>
          </cell>
          <cell r="I3196">
            <v>23.942727604439572</v>
          </cell>
          <cell r="J3196">
            <v>20258934.650554001</v>
          </cell>
          <cell r="K3196">
            <v>0.89902774848928968</v>
          </cell>
          <cell r="L3196">
            <v>64.619129259459925</v>
          </cell>
          <cell r="M3196">
            <v>29137630.346747998</v>
          </cell>
          <cell r="N3196">
            <v>0.95617721928887256</v>
          </cell>
          <cell r="O3196">
            <v>55.443978105336221</v>
          </cell>
          <cell r="Q3196">
            <v>24122.636193906674</v>
          </cell>
        </row>
        <row r="3197">
          <cell r="D3197">
            <v>42277</v>
          </cell>
          <cell r="E3197" t="str">
            <v>*</v>
          </cell>
          <cell r="F3197">
            <v>19280.165650000563</v>
          </cell>
          <cell r="G3197">
            <v>886825.94889000081</v>
          </cell>
          <cell r="H3197">
            <v>1.2254408981414333</v>
          </cell>
          <cell r="I3197">
            <v>24.997539490661115</v>
          </cell>
          <cell r="J3197">
            <v>20278214.816204</v>
          </cell>
          <cell r="K3197">
            <v>0.89892105854824422</v>
          </cell>
          <cell r="L3197">
            <v>64.63167090859659</v>
          </cell>
          <cell r="M3197">
            <v>29120920.668747999</v>
          </cell>
          <cell r="N3197">
            <v>0.95561313653488689</v>
          </cell>
          <cell r="O3197">
            <v>55.510103900739473</v>
          </cell>
          <cell r="Q3197">
            <v>24122.636193906674</v>
          </cell>
        </row>
        <row r="3198">
          <cell r="D3198">
            <v>42278</v>
          </cell>
          <cell r="E3198" t="str">
            <v/>
          </cell>
          <cell r="F3198">
            <v>15941.183461999273</v>
          </cell>
          <cell r="G3198">
            <v>15941.183461999273</v>
          </cell>
          <cell r="H3198">
            <v>0.34467945343901879</v>
          </cell>
          <cell r="I3198">
            <v>96.852730053286891</v>
          </cell>
          <cell r="J3198">
            <v>20294155.999665998</v>
          </cell>
          <cell r="K3198">
            <v>0.8977870752906274</v>
          </cell>
          <cell r="L3198">
            <v>64.918312610222998</v>
          </cell>
          <cell r="M3198">
            <v>29105937.774739992</v>
          </cell>
          <cell r="N3198">
            <v>0.95509956306714372</v>
          </cell>
          <cell r="O3198">
            <v>55.845212192736859</v>
          </cell>
          <cell r="Q3198">
            <v>46249.300046599994</v>
          </cell>
        </row>
        <row r="3199">
          <cell r="D3199">
            <v>42279</v>
          </cell>
          <cell r="E3199" t="str">
            <v/>
          </cell>
          <cell r="F3199">
            <v>20564.906431999822</v>
          </cell>
          <cell r="G3199">
            <v>36506.089893999095</v>
          </cell>
          <cell r="H3199">
            <v>0.39466640421818483</v>
          </cell>
          <cell r="I3199">
            <v>94.108799194380339</v>
          </cell>
          <cell r="J3199">
            <v>20314720.906097997</v>
          </cell>
          <cell r="K3199">
            <v>0.89686185267905161</v>
          </cell>
          <cell r="L3199">
            <v>65.033984950949559</v>
          </cell>
          <cell r="M3199">
            <v>29093523.398621991</v>
          </cell>
          <cell r="N3199">
            <v>0.95467029609690723</v>
          </cell>
          <cell r="O3199">
            <v>55.896105982225606</v>
          </cell>
          <cell r="Q3199">
            <v>46249.300046599994</v>
          </cell>
        </row>
        <row r="3200">
          <cell r="D3200">
            <v>42280</v>
          </cell>
          <cell r="E3200" t="str">
            <v/>
          </cell>
          <cell r="F3200">
            <v>33862.404998000464</v>
          </cell>
          <cell r="G3200">
            <v>70368.494891999551</v>
          </cell>
          <cell r="H3200">
            <v>0.50716799909113919</v>
          </cell>
          <cell r="I3200">
            <v>84.531134818041664</v>
          </cell>
          <cell r="J3200">
            <v>20348583.311095998</v>
          </cell>
          <cell r="K3200">
            <v>0.89652626733604035</v>
          </cell>
          <cell r="L3200">
            <v>65.075935257905343</v>
          </cell>
          <cell r="M3200">
            <v>29092408.516839992</v>
          </cell>
          <cell r="N3200">
            <v>0.95461182014029</v>
          </cell>
          <cell r="O3200">
            <v>55.903039896832176</v>
          </cell>
          <cell r="Q3200">
            <v>46249.300046599994</v>
          </cell>
        </row>
        <row r="3201">
          <cell r="D3201">
            <v>42281</v>
          </cell>
          <cell r="E3201" t="str">
            <v/>
          </cell>
          <cell r="F3201">
            <v>42587.313583999952</v>
          </cell>
          <cell r="G3201">
            <v>112955.80847599951</v>
          </cell>
          <cell r="H3201">
            <v>0.61058117832154857</v>
          </cell>
          <cell r="I3201">
            <v>72.9557190919558</v>
          </cell>
          <cell r="J3201">
            <v>20391170.624679998</v>
          </cell>
          <cell r="K3201">
            <v>0.89657567075478561</v>
          </cell>
          <cell r="L3201">
            <v>65.069759684820966</v>
          </cell>
          <cell r="M3201">
            <v>29094810.557913993</v>
          </cell>
          <cell r="N3201">
            <v>0.95466874532557355</v>
          </cell>
          <cell r="O3201">
            <v>55.896289865183959</v>
          </cell>
          <cell r="Q3201">
            <v>46249.300046599994</v>
          </cell>
        </row>
        <row r="3202">
          <cell r="D3202">
            <v>42282</v>
          </cell>
          <cell r="E3202" t="str">
            <v/>
          </cell>
          <cell r="F3202">
            <v>67562.123941999162</v>
          </cell>
          <cell r="G3202">
            <v>180517.93241799867</v>
          </cell>
          <cell r="H3202">
            <v>0.78062990028438017</v>
          </cell>
          <cell r="I3202">
            <v>52.99676813116568</v>
          </cell>
          <cell r="J3202">
            <v>20458732.748621996</v>
          </cell>
          <cell r="K3202">
            <v>0.89772075803650642</v>
          </cell>
          <cell r="L3202">
            <v>64.926604314214714</v>
          </cell>
          <cell r="M3202">
            <v>29132016.899055988</v>
          </cell>
          <cell r="N3202">
            <v>0.9558676521542393</v>
          </cell>
          <cell r="O3202">
            <v>55.754180779992502</v>
          </cell>
          <cell r="Q3202">
            <v>46249.300046599994</v>
          </cell>
        </row>
        <row r="3203">
          <cell r="D3203">
            <v>42283</v>
          </cell>
          <cell r="E3203" t="str">
            <v/>
          </cell>
          <cell r="F3203">
            <v>81645.653036000716</v>
          </cell>
          <cell r="G3203">
            <v>262163.5854539994</v>
          </cell>
          <cell r="H3203">
            <v>0.94474793921150491</v>
          </cell>
          <cell r="I3203">
            <v>36.643063362614356</v>
          </cell>
          <cell r="J3203">
            <v>20540378.401657999</v>
          </cell>
          <cell r="K3203">
            <v>0.89947793491283035</v>
          </cell>
          <cell r="L3203">
            <v>64.70687100205852</v>
          </cell>
          <cell r="M3203">
            <v>29182827.984831993</v>
          </cell>
          <cell r="N3203">
            <v>0.95751288699840476</v>
          </cell>
          <cell r="O3203">
            <v>55.559337364617058</v>
          </cell>
          <cell r="Q3203">
            <v>46249.300046599994</v>
          </cell>
        </row>
        <row r="3204">
          <cell r="D3204">
            <v>42284</v>
          </cell>
          <cell r="E3204" t="str">
            <v/>
          </cell>
          <cell r="F3204">
            <v>53856.898058000756</v>
          </cell>
          <cell r="G3204">
            <v>316020.48351200018</v>
          </cell>
          <cell r="H3204">
            <v>0.97613981862145072</v>
          </cell>
          <cell r="I3204">
            <v>33.992357499597212</v>
          </cell>
          <cell r="J3204">
            <v>20594235.299716</v>
          </cell>
          <cell r="K3204">
            <v>0.90001357860694353</v>
          </cell>
          <cell r="L3204">
            <v>64.639876708811101</v>
          </cell>
          <cell r="M3204">
            <v>29211391.221549995</v>
          </cell>
          <cell r="N3204">
            <v>0.95842809267501328</v>
          </cell>
          <cell r="O3204">
            <v>55.451037007079506</v>
          </cell>
          <cell r="Q3204">
            <v>46249.300046599994</v>
          </cell>
        </row>
        <row r="3205">
          <cell r="D3205">
            <v>42285</v>
          </cell>
          <cell r="E3205" t="str">
            <v/>
          </cell>
          <cell r="F3205">
            <v>41731.061312000355</v>
          </cell>
          <cell r="G3205">
            <v>357751.54482400056</v>
          </cell>
          <cell r="H3205">
            <v>0.96691070044178051</v>
          </cell>
          <cell r="I3205">
            <v>34.755273787079901</v>
          </cell>
          <cell r="J3205">
            <v>20635966.361028001</v>
          </cell>
          <cell r="K3205">
            <v>0.90001820445635849</v>
          </cell>
          <cell r="L3205">
            <v>64.639298118111213</v>
          </cell>
          <cell r="M3205">
            <v>29208619.401957992</v>
          </cell>
          <cell r="N3205">
            <v>0.95831517423980372</v>
          </cell>
          <cell r="O3205">
            <v>55.464395769691123</v>
          </cell>
          <cell r="Q3205">
            <v>46249.300046599994</v>
          </cell>
        </row>
        <row r="3206">
          <cell r="D3206">
            <v>42286</v>
          </cell>
          <cell r="E3206" t="str">
            <v/>
          </cell>
          <cell r="F3206">
            <v>38163.657065999694</v>
          </cell>
          <cell r="G3206">
            <v>395915.20189000026</v>
          </cell>
          <cell r="H3206">
            <v>0.95116202717562559</v>
          </cell>
          <cell r="I3206">
            <v>36.088616323273548</v>
          </cell>
          <cell r="J3206">
            <v>20674130.018093999</v>
          </cell>
          <cell r="K3206">
            <v>0.89986753592070723</v>
          </cell>
          <cell r="L3206">
            <v>64.658143184320039</v>
          </cell>
          <cell r="M3206">
            <v>29172574.494385995</v>
          </cell>
          <cell r="N3206">
            <v>0.95711061835753197</v>
          </cell>
          <cell r="O3206">
            <v>55.606959263443756</v>
          </cell>
          <cell r="Q3206">
            <v>46249.300046599994</v>
          </cell>
        </row>
        <row r="3207">
          <cell r="D3207">
            <v>42287</v>
          </cell>
          <cell r="E3207" t="str">
            <v/>
          </cell>
          <cell r="F3207">
            <v>44593.663449998981</v>
          </cell>
          <cell r="G3207">
            <v>440508.86533999926</v>
          </cell>
          <cell r="H3207">
            <v>0.95246601547731569</v>
          </cell>
          <cell r="I3207">
            <v>35.976704927674909</v>
          </cell>
          <cell r="J3207">
            <v>20718723.681543998</v>
          </cell>
          <cell r="K3207">
            <v>0.89999678462710353</v>
          </cell>
          <cell r="L3207">
            <v>64.64197725809187</v>
          </cell>
          <cell r="M3207">
            <v>29146635.851655994</v>
          </cell>
          <cell r="N3207">
            <v>0.9562376822663714</v>
          </cell>
          <cell r="O3207">
            <v>55.710341255173823</v>
          </cell>
          <cell r="Q3207">
            <v>46249.300046599994</v>
          </cell>
        </row>
        <row r="3208">
          <cell r="D3208">
            <v>42288</v>
          </cell>
          <cell r="E3208" t="str">
            <v/>
          </cell>
          <cell r="F3208">
            <v>46023.82518600129</v>
          </cell>
          <cell r="G3208">
            <v>486532.69052600057</v>
          </cell>
          <cell r="H3208">
            <v>0.9563440862609196</v>
          </cell>
          <cell r="I3208">
            <v>35.645492503948248</v>
          </cell>
          <cell r="J3208">
            <v>20764747.506730001</v>
          </cell>
          <cell r="K3208">
            <v>0.90018751502043248</v>
          </cell>
          <cell r="L3208">
            <v>64.61812085887648</v>
          </cell>
          <cell r="M3208">
            <v>29123045.360771999</v>
          </cell>
          <cell r="N3208">
            <v>0.95544182219032137</v>
          </cell>
          <cell r="O3208">
            <v>55.804643503343122</v>
          </cell>
          <cell r="Q3208">
            <v>46249.300046599994</v>
          </cell>
        </row>
        <row r="3209">
          <cell r="D3209">
            <v>42289</v>
          </cell>
          <cell r="E3209" t="str">
            <v/>
          </cell>
          <cell r="F3209">
            <v>58216.529511998851</v>
          </cell>
          <cell r="G3209">
            <v>544749.22003799945</v>
          </cell>
          <cell r="H3209">
            <v>0.98154498102154986</v>
          </cell>
          <cell r="I3209">
            <v>33.551857251021886</v>
          </cell>
          <cell r="J3209">
            <v>20822964.036242001</v>
          </cell>
          <cell r="K3209">
            <v>0.90090499915689992</v>
          </cell>
          <cell r="L3209">
            <v>64.528372482314438</v>
          </cell>
          <cell r="M3209">
            <v>29094334.589953993</v>
          </cell>
          <cell r="N3209">
            <v>0.95447802107251822</v>
          </cell>
          <cell r="O3209">
            <v>55.918906331025497</v>
          </cell>
          <cell r="Q3209">
            <v>46249.300046599994</v>
          </cell>
        </row>
        <row r="3210">
          <cell r="D3210">
            <v>42290</v>
          </cell>
          <cell r="E3210" t="str">
            <v/>
          </cell>
          <cell r="F3210">
            <v>46263.869134000182</v>
          </cell>
          <cell r="G3210">
            <v>591013.0891719996</v>
          </cell>
          <cell r="H3210">
            <v>0.98298882956316691</v>
          </cell>
          <cell r="I3210">
            <v>33.434976480441726</v>
          </cell>
          <cell r="J3210">
            <v>20869227.905376002</v>
          </cell>
          <cell r="K3210">
            <v>0.90110351885145379</v>
          </cell>
          <cell r="L3210">
            <v>64.503538485857618</v>
          </cell>
          <cell r="M3210">
            <v>29034306.812777992</v>
          </cell>
          <cell r="N3210">
            <v>0.9524868920054016</v>
          </cell>
          <cell r="O3210">
            <v>56.155171760042109</v>
          </cell>
          <cell r="Q3210">
            <v>46249.300046599994</v>
          </cell>
        </row>
        <row r="3211">
          <cell r="D3211">
            <v>42291</v>
          </cell>
          <cell r="E3211" t="str">
            <v/>
          </cell>
          <cell r="F3211">
            <v>40018.516359999267</v>
          </cell>
          <cell r="G3211">
            <v>631031.60553199891</v>
          </cell>
          <cell r="H3211">
            <v>0.97458093558200953</v>
          </cell>
          <cell r="I3211">
            <v>34.120266035970829</v>
          </cell>
          <cell r="J3211">
            <v>20909246.421736002</v>
          </cell>
          <cell r="K3211">
            <v>0.90103211925773286</v>
          </cell>
          <cell r="L3211">
            <v>64.51247036120516</v>
          </cell>
          <cell r="M3211">
            <v>28968906.847397994</v>
          </cell>
          <cell r="N3211">
            <v>0.95031962060103181</v>
          </cell>
          <cell r="O3211">
            <v>56.412649882238284</v>
          </cell>
          <cell r="Q3211">
            <v>46249.300046599994</v>
          </cell>
        </row>
        <row r="3212">
          <cell r="D3212">
            <v>42292</v>
          </cell>
          <cell r="E3212" t="str">
            <v/>
          </cell>
          <cell r="F3212">
            <v>40350.052999999978</v>
          </cell>
          <cell r="G3212">
            <v>671381.65853199887</v>
          </cell>
          <cell r="H3212">
            <v>0.967771992016494</v>
          </cell>
          <cell r="I3212">
            <v>34.683499820101957</v>
          </cell>
          <cell r="J3212">
            <v>20949596.474736001</v>
          </cell>
          <cell r="K3212">
            <v>0.90097526202900058</v>
          </cell>
          <cell r="L3212">
            <v>64.519582965982309</v>
          </cell>
          <cell r="M3212">
            <v>28912234.583347984</v>
          </cell>
          <cell r="N3212">
            <v>0.94843875263303346</v>
          </cell>
          <cell r="O3212">
            <v>56.636358452152777</v>
          </cell>
          <cell r="Q3212">
            <v>46249.300046599994</v>
          </cell>
        </row>
        <row r="3213">
          <cell r="D3213">
            <v>42293</v>
          </cell>
          <cell r="E3213" t="str">
            <v/>
          </cell>
          <cell r="F3213">
            <v>23186.186200000666</v>
          </cell>
          <cell r="G3213">
            <v>694567.84473199956</v>
          </cell>
          <cell r="H3213">
            <v>0.93861940076953221</v>
          </cell>
          <cell r="I3213">
            <v>37.178999780447164</v>
          </cell>
          <cell r="J3213">
            <v>20972782.660936002</v>
          </cell>
          <cell r="K3213">
            <v>0.90018193273599922</v>
          </cell>
          <cell r="L3213">
            <v>64.618819096162667</v>
          </cell>
          <cell r="M3213">
            <v>28791629.676647991</v>
          </cell>
          <cell r="N3213">
            <v>0.94446076857734484</v>
          </cell>
          <cell r="O3213">
            <v>57.110248953440468</v>
          </cell>
          <cell r="Q3213">
            <v>46249.300046599994</v>
          </cell>
        </row>
        <row r="3214">
          <cell r="D3214">
            <v>42294</v>
          </cell>
          <cell r="E3214" t="str">
            <v/>
          </cell>
          <cell r="F3214">
            <v>33489.252039999403</v>
          </cell>
          <cell r="G3214">
            <v>728057.09677199891</v>
          </cell>
          <cell r="H3214">
            <v>0.92600078276341669</v>
          </cell>
          <cell r="I3214">
            <v>38.30147844330353</v>
          </cell>
          <cell r="J3214">
            <v>21006271.912976</v>
          </cell>
          <cell r="K3214">
            <v>0.89983309312009452</v>
          </cell>
          <cell r="L3214">
            <v>64.66245110177681</v>
          </cell>
          <cell r="M3214">
            <v>28678162.542887986</v>
          </cell>
          <cell r="N3214">
            <v>0.94071710412986886</v>
          </cell>
          <cell r="O3214">
            <v>57.557113251734606</v>
          </cell>
          <cell r="Q3214">
            <v>46249.300046599994</v>
          </cell>
        </row>
        <row r="3215">
          <cell r="D3215">
            <v>42295</v>
          </cell>
          <cell r="E3215" t="str">
            <v/>
          </cell>
          <cell r="F3215">
            <v>63111.213850000575</v>
          </cell>
          <cell r="G3215">
            <v>791168.31062199944</v>
          </cell>
          <cell r="H3215">
            <v>0.95036670804246681</v>
          </cell>
          <cell r="I3215">
            <v>36.157006545622309</v>
          </cell>
          <cell r="J3215">
            <v>21069383.126825999</v>
          </cell>
          <cell r="K3215">
            <v>0.90075202231206497</v>
          </cell>
          <cell r="L3215">
            <v>64.547508777445969</v>
          </cell>
          <cell r="M3215">
            <v>28632460.537941992</v>
          </cell>
          <cell r="N3215">
            <v>0.93919642997088582</v>
          </cell>
          <cell r="O3215">
            <v>57.738862682091494</v>
          </cell>
          <cell r="Q3215">
            <v>46249.300046599994</v>
          </cell>
        </row>
        <row r="3216">
          <cell r="D3216">
            <v>42296</v>
          </cell>
          <cell r="E3216" t="str">
            <v/>
          </cell>
          <cell r="F3216">
            <v>66851.183669999838</v>
          </cell>
          <cell r="G3216">
            <v>858019.49429199926</v>
          </cell>
          <cell r="H3216">
            <v>0.9764238746685715</v>
          </cell>
          <cell r="I3216">
            <v>33.969092067269948</v>
          </cell>
          <cell r="J3216">
            <v>21136234.310495999</v>
          </cell>
          <cell r="K3216">
            <v>0.90182689935902016</v>
          </cell>
          <cell r="L3216">
            <v>64.413040800950384</v>
          </cell>
          <cell r="M3216">
            <v>28623328.876299992</v>
          </cell>
          <cell r="N3216">
            <v>0.93887537135784804</v>
          </cell>
          <cell r="O3216">
            <v>57.777251960981147</v>
          </cell>
          <cell r="Q3216">
            <v>46249.300046599994</v>
          </cell>
        </row>
        <row r="3217">
          <cell r="D3217">
            <v>42297</v>
          </cell>
          <cell r="E3217" t="str">
            <v/>
          </cell>
          <cell r="F3217">
            <v>68315.756619999607</v>
          </cell>
          <cell r="G3217">
            <v>926335.25091199891</v>
          </cell>
          <cell r="H3217">
            <v>1.0014586707027351</v>
          </cell>
          <cell r="I3217">
            <v>31.968989085189015</v>
          </cell>
          <cell r="J3217">
            <v>21204550.067116</v>
          </cell>
          <cell r="K3217">
            <v>0.90295990893913147</v>
          </cell>
          <cell r="L3217">
            <v>64.271279799026033</v>
          </cell>
          <cell r="M3217">
            <v>28634503.808335993</v>
          </cell>
          <cell r="N3217">
            <v>0.93922038988213497</v>
          </cell>
          <cell r="O3217">
            <v>57.735998004142296</v>
          </cell>
          <cell r="Q3217">
            <v>46249.300046599994</v>
          </cell>
        </row>
        <row r="3218">
          <cell r="D3218">
            <v>42298</v>
          </cell>
          <cell r="E3218" t="str">
            <v/>
          </cell>
          <cell r="F3218">
            <v>55715.814340000274</v>
          </cell>
          <cell r="G3218">
            <v>982051.06525199919</v>
          </cell>
          <cell r="H3218">
            <v>1.0111360905668298</v>
          </cell>
          <cell r="I3218">
            <v>31.222344284878023</v>
          </cell>
          <cell r="J3218">
            <v>21260265.881455999</v>
          </cell>
          <cell r="K3218">
            <v>0.90355297187255357</v>
          </cell>
          <cell r="L3218">
            <v>64.197068621673196</v>
          </cell>
          <cell r="M3218">
            <v>28630685.376467988</v>
          </cell>
          <cell r="N3218">
            <v>0.9390736169887397</v>
          </cell>
          <cell r="O3218">
            <v>57.753546865393886</v>
          </cell>
          <cell r="Q3218">
            <v>46249.300046599994</v>
          </cell>
        </row>
        <row r="3219">
          <cell r="D3219">
            <v>42299</v>
          </cell>
          <cell r="E3219" t="str">
            <v/>
          </cell>
          <cell r="F3219">
            <v>43396.182250000311</v>
          </cell>
          <cell r="G3219">
            <v>1025447.2475019995</v>
          </cell>
          <cell r="H3219">
            <v>1.0078258152199819</v>
          </cell>
          <cell r="I3219">
            <v>31.476090625075514</v>
          </cell>
          <cell r="J3219">
            <v>21303662.063705999</v>
          </cell>
          <cell r="K3219">
            <v>0.90362115553681432</v>
          </cell>
          <cell r="L3219">
            <v>64.188536338256213</v>
          </cell>
          <cell r="M3219">
            <v>28622716.139657989</v>
          </cell>
          <cell r="N3219">
            <v>0.93879070940784493</v>
          </cell>
          <cell r="O3219">
            <v>57.787376027175029</v>
          </cell>
          <cell r="Q3219">
            <v>46249.300046599994</v>
          </cell>
        </row>
        <row r="3220">
          <cell r="D3220">
            <v>42300</v>
          </cell>
          <cell r="E3220" t="str">
            <v/>
          </cell>
          <cell r="F3220">
            <v>39692.835830000447</v>
          </cell>
          <cell r="G3220">
            <v>1065140.0833319998</v>
          </cell>
          <cell r="H3220">
            <v>1.0013219304741381</v>
          </cell>
          <cell r="I3220">
            <v>31.979644408054408</v>
          </cell>
          <cell r="J3220">
            <v>21343354.899535999</v>
          </cell>
          <cell r="K3220">
            <v>0.90353229774260024</v>
          </cell>
          <cell r="L3220">
            <v>64.199655702613555</v>
          </cell>
          <cell r="M3220">
            <v>28608234.758739989</v>
          </cell>
          <cell r="N3220">
            <v>0.93829422918796512</v>
          </cell>
          <cell r="O3220">
            <v>57.846754246077346</v>
          </cell>
          <cell r="Q3220">
            <v>46249.300046599994</v>
          </cell>
        </row>
        <row r="3221">
          <cell r="D3221">
            <v>42301</v>
          </cell>
          <cell r="E3221" t="str">
            <v/>
          </cell>
          <cell r="F3221">
            <v>32173.045190000092</v>
          </cell>
          <cell r="G3221">
            <v>1097313.1285219998</v>
          </cell>
          <cell r="H3221">
            <v>0.98858534743261595</v>
          </cell>
          <cell r="I3221">
            <v>32.985064831035004</v>
          </cell>
          <cell r="J3221">
            <v>21375527.944725998</v>
          </cell>
          <cell r="K3221">
            <v>0.90312607253593014</v>
          </cell>
          <cell r="L3221">
            <v>64.250487923538529</v>
          </cell>
          <cell r="M3221">
            <v>28595735.665493991</v>
          </cell>
          <cell r="N3221">
            <v>0.93786278540250545</v>
          </cell>
          <cell r="O3221">
            <v>57.898365243178553</v>
          </cell>
          <cell r="Q3221">
            <v>46249.300046599994</v>
          </cell>
        </row>
        <row r="3222">
          <cell r="D3222">
            <v>42302</v>
          </cell>
          <cell r="E3222" t="str">
            <v/>
          </cell>
          <cell r="F3222">
            <v>43703.540909999567</v>
          </cell>
          <cell r="G3222">
            <v>1141016.6694319993</v>
          </cell>
          <cell r="H3222">
            <v>0.98684016258177432</v>
          </cell>
          <cell r="I3222">
            <v>33.124828934087994</v>
          </cell>
          <cell r="J3222">
            <v>21419231.485635996</v>
          </cell>
          <cell r="K3222">
            <v>0.90320765055511154</v>
          </cell>
          <cell r="L3222">
            <v>64.240280003691836</v>
          </cell>
          <cell r="M3222">
            <v>28598867.919365991</v>
          </cell>
          <cell r="N3222">
            <v>0.93794401555107487</v>
          </cell>
          <cell r="O3222">
            <v>57.888647394799285</v>
          </cell>
          <cell r="Q3222">
            <v>46249.300046599994</v>
          </cell>
        </row>
        <row r="3223">
          <cell r="D3223">
            <v>42303</v>
          </cell>
          <cell r="E3223" t="str">
            <v/>
          </cell>
          <cell r="F3223">
            <v>49162.947091999333</v>
          </cell>
          <cell r="G3223">
            <v>1190179.6165239986</v>
          </cell>
          <cell r="H3223">
            <v>0.98976933815114287</v>
          </cell>
          <cell r="I3223">
            <v>32.890519317211123</v>
          </cell>
          <cell r="J3223">
            <v>21468394.432727996</v>
          </cell>
          <cell r="K3223">
            <v>0.9035186755242931</v>
          </cell>
          <cell r="L3223">
            <v>64.201360331224095</v>
          </cell>
          <cell r="M3223">
            <v>28604029.90007399</v>
          </cell>
          <cell r="N3223">
            <v>0.93809180847461249</v>
          </cell>
          <cell r="O3223">
            <v>57.870967333869515</v>
          </cell>
          <cell r="Q3223">
            <v>46249.300046599994</v>
          </cell>
        </row>
        <row r="3224">
          <cell r="D3224">
            <v>42304</v>
          </cell>
          <cell r="E3224" t="str">
            <v/>
          </cell>
          <cell r="F3224">
            <v>59473.213900000221</v>
          </cell>
          <cell r="G3224">
            <v>1249652.8304239989</v>
          </cell>
          <cell r="H3224">
            <v>1.0007381326250873</v>
          </cell>
          <cell r="I3224">
            <v>32.025169279928214</v>
          </cell>
          <cell r="J3224">
            <v>21527867.646627996</v>
          </cell>
          <cell r="K3224">
            <v>0.90426156690645176</v>
          </cell>
          <cell r="L3224">
            <v>64.108394226567242</v>
          </cell>
          <cell r="M3224">
            <v>28629576.039345987</v>
          </cell>
          <cell r="N3224">
            <v>0.93890809392054675</v>
          </cell>
          <cell r="O3224">
            <v>57.773339030307334</v>
          </cell>
          <cell r="Q3224">
            <v>46249.300046599994</v>
          </cell>
        </row>
        <row r="3225">
          <cell r="D3225">
            <v>42305</v>
          </cell>
          <cell r="E3225" t="str">
            <v/>
          </cell>
          <cell r="F3225">
            <v>78363.541310000583</v>
          </cell>
          <cell r="G3225">
            <v>1328016.3717339993</v>
          </cell>
          <cell r="H3225">
            <v>1.0255107879593499</v>
          </cell>
          <cell r="I3225">
            <v>30.140272046211859</v>
          </cell>
          <cell r="J3225">
            <v>21606231.187937997</v>
          </cell>
          <cell r="K3225">
            <v>0.90579351275129916</v>
          </cell>
          <cell r="L3225">
            <v>63.916663061422874</v>
          </cell>
          <cell r="M3225">
            <v>28667649.944085989</v>
          </cell>
          <cell r="N3225">
            <v>0.9401351811027906</v>
          </cell>
          <cell r="O3225">
            <v>57.62664857318908</v>
          </cell>
          <cell r="Q3225">
            <v>46249.300046599994</v>
          </cell>
        </row>
        <row r="3226">
          <cell r="D3226">
            <v>42306</v>
          </cell>
          <cell r="E3226" t="str">
            <v/>
          </cell>
          <cell r="F3226">
            <v>48500.85174999907</v>
          </cell>
          <cell r="G3226">
            <v>1376517.2234839983</v>
          </cell>
          <cell r="H3226">
            <v>1.0263098275388953</v>
          </cell>
          <cell r="I3226">
            <v>30.081063377208761</v>
          </cell>
          <cell r="J3226">
            <v>21654732.039687995</v>
          </cell>
          <cell r="K3226">
            <v>0.90607002488658839</v>
          </cell>
          <cell r="L3226">
            <v>63.882053232255828</v>
          </cell>
          <cell r="M3226">
            <v>28686039.105355985</v>
          </cell>
          <cell r="N3226">
            <v>0.94071667967772576</v>
          </cell>
          <cell r="O3226">
            <v>57.557163963418155</v>
          </cell>
          <cell r="Q3226">
            <v>46249.300046599994</v>
          </cell>
        </row>
        <row r="3227">
          <cell r="D3227">
            <v>42307</v>
          </cell>
          <cell r="E3227" t="str">
            <v/>
          </cell>
          <cell r="F3227">
            <v>74125.250500001683</v>
          </cell>
          <cell r="G3227">
            <v>1450642.473984</v>
          </cell>
          <cell r="H3227">
            <v>1.0455239124501048</v>
          </cell>
          <cell r="I3227">
            <v>28.686811281408907</v>
          </cell>
          <cell r="J3227">
            <v>21728857.290187996</v>
          </cell>
          <cell r="K3227">
            <v>0.90741556559617775</v>
          </cell>
          <cell r="L3227">
            <v>63.71362682516574</v>
          </cell>
          <cell r="M3227">
            <v>28724501.466039993</v>
          </cell>
          <cell r="N3227">
            <v>0.94195640771588462</v>
          </cell>
          <cell r="O3227">
            <v>57.409091231535861</v>
          </cell>
          <cell r="Q3227">
            <v>46249.300046599994</v>
          </cell>
        </row>
        <row r="3228">
          <cell r="D3228">
            <v>42308</v>
          </cell>
          <cell r="E3228" t="str">
            <v>*</v>
          </cell>
          <cell r="F3228">
            <v>64654.510559999952</v>
          </cell>
          <cell r="G3228">
            <v>1515296.9845439999</v>
          </cell>
          <cell r="H3228">
            <v>1.0568927062520939</v>
          </cell>
          <cell r="I3228">
            <v>27.888251871906622</v>
          </cell>
          <cell r="J3228">
            <v>21793511.800747994</v>
          </cell>
          <cell r="K3228">
            <v>0.90836117499843028</v>
          </cell>
          <cell r="L3228">
            <v>63.595251820623268</v>
          </cell>
          <cell r="M3228">
            <v>28744377.612211987</v>
          </cell>
          <cell r="N3228">
            <v>0.94258659915720799</v>
          </cell>
          <cell r="O3228">
            <v>57.333855901788787</v>
          </cell>
          <cell r="Q3228">
            <v>46249.300046599994</v>
          </cell>
        </row>
        <row r="3229">
          <cell r="D3229">
            <v>42309</v>
          </cell>
          <cell r="E3229" t="str">
            <v/>
          </cell>
          <cell r="F3229">
            <v>73756.448349999759</v>
          </cell>
          <cell r="G3229">
            <v>73756.448349999759</v>
          </cell>
          <cell r="H3229">
            <v>0.8109599448142869</v>
          </cell>
          <cell r="I3229">
            <v>60.874481036478997</v>
          </cell>
          <cell r="J3229">
            <v>21867268.249097995</v>
          </cell>
          <cell r="K3229">
            <v>0.90799333990215425</v>
          </cell>
          <cell r="L3229">
            <v>65.949493171945761</v>
          </cell>
          <cell r="M3229">
            <v>28788911.475361992</v>
          </cell>
          <cell r="N3229">
            <v>0.94399871962197313</v>
          </cell>
          <cell r="O3229">
            <v>58.50507890113208</v>
          </cell>
          <cell r="Q3229">
            <v>90949.557769946681</v>
          </cell>
        </row>
        <row r="3230">
          <cell r="D3230">
            <v>42310</v>
          </cell>
          <cell r="E3230" t="str">
            <v/>
          </cell>
          <cell r="F3230">
            <v>78676.272560000099</v>
          </cell>
          <cell r="G3230">
            <v>152432.72090999986</v>
          </cell>
          <cell r="H3230">
            <v>0.8380069383931058</v>
          </cell>
          <cell r="I3230">
            <v>58.650930158689604</v>
          </cell>
          <cell r="J3230">
            <v>21945944.521657996</v>
          </cell>
          <cell r="K3230">
            <v>0.90783178960805289</v>
          </cell>
          <cell r="L3230">
            <v>65.971075692952041</v>
          </cell>
          <cell r="M3230">
            <v>28833831.440295991</v>
          </cell>
          <cell r="N3230">
            <v>0.94542335556028267</v>
          </cell>
          <cell r="O3230">
            <v>58.324776442298308</v>
          </cell>
          <cell r="Q3230">
            <v>90949.557769946681</v>
          </cell>
        </row>
        <row r="3231">
          <cell r="D3231">
            <v>42311</v>
          </cell>
          <cell r="E3231" t="str">
            <v/>
          </cell>
          <cell r="F3231">
            <v>129663.10233999917</v>
          </cell>
          <cell r="G3231">
            <v>282095.82324999903</v>
          </cell>
          <cell r="H3231">
            <v>1.0338911303030534</v>
          </cell>
          <cell r="I3231">
            <v>44.061211194930564</v>
          </cell>
          <cell r="J3231">
            <v>22075607.623997994</v>
          </cell>
          <cell r="K3231">
            <v>0.90977270286463918</v>
          </cell>
          <cell r="L3231">
            <v>65.711687031756298</v>
          </cell>
          <cell r="M3231">
            <v>28905197.284829985</v>
          </cell>
          <cell r="N3231">
            <v>0.94771492719095685</v>
          </cell>
          <cell r="O3231">
            <v>58.034958468365815</v>
          </cell>
          <cell r="Q3231">
            <v>90949.557769946681</v>
          </cell>
        </row>
        <row r="3232">
          <cell r="D3232">
            <v>42312</v>
          </cell>
          <cell r="E3232" t="str">
            <v/>
          </cell>
          <cell r="F3232">
            <v>144252.24291999987</v>
          </cell>
          <cell r="G3232">
            <v>426348.0661699989</v>
          </cell>
          <cell r="H3232">
            <v>1.1719355119032835</v>
          </cell>
          <cell r="I3232">
            <v>35.607403156681606</v>
          </cell>
          <cell r="J3232">
            <v>22219859.866917994</v>
          </cell>
          <cell r="K3232">
            <v>0.91229811837991603</v>
          </cell>
          <cell r="L3232">
            <v>65.373905183230335</v>
          </cell>
          <cell r="M3232">
            <v>28992345.869313985</v>
          </cell>
          <cell r="N3232">
            <v>0.95052370706600298</v>
          </cell>
          <cell r="O3232">
            <v>57.680091538138157</v>
          </cell>
          <cell r="Q3232">
            <v>90949.557769946681</v>
          </cell>
        </row>
        <row r="3233">
          <cell r="D3233">
            <v>42313</v>
          </cell>
          <cell r="E3233" t="str">
            <v/>
          </cell>
          <cell r="F3233">
            <v>152995.50778999992</v>
          </cell>
          <cell r="G3233">
            <v>579343.57395999879</v>
          </cell>
          <cell r="H3233">
            <v>1.2739887651250059</v>
          </cell>
          <cell r="I3233">
            <v>30.319061686658412</v>
          </cell>
          <cell r="J3233">
            <v>22372855.374707993</v>
          </cell>
          <cell r="K3233">
            <v>0.91516238685330176</v>
          </cell>
          <cell r="L3233">
            <v>64.990453092234517</v>
          </cell>
          <cell r="M3233">
            <v>29074131.975031987</v>
          </cell>
          <cell r="N3233">
            <v>0.9531563983043615</v>
          </cell>
          <cell r="O3233">
            <v>57.347857938774638</v>
          </cell>
          <cell r="Q3233">
            <v>90949.557769946681</v>
          </cell>
        </row>
        <row r="3234">
          <cell r="D3234">
            <v>42314</v>
          </cell>
          <cell r="E3234" t="str">
            <v/>
          </cell>
          <cell r="F3234">
            <v>70468.486499999926</v>
          </cell>
          <cell r="G3234">
            <v>649812.06045999867</v>
          </cell>
          <cell r="H3234">
            <v>1.1907920470664861</v>
          </cell>
          <cell r="I3234">
            <v>34.570738078373651</v>
          </cell>
          <cell r="J3234">
            <v>22443323.861207992</v>
          </cell>
          <cell r="K3234">
            <v>0.91464216425810696</v>
          </cell>
          <cell r="L3234">
            <v>65.06012324400308</v>
          </cell>
          <cell r="M3234">
            <v>29078258.899651986</v>
          </cell>
          <cell r="N3234">
            <v>0.95324299859967254</v>
          </cell>
          <cell r="O3234">
            <v>57.336935988395211</v>
          </cell>
          <cell r="Q3234">
            <v>90949.557769946681</v>
          </cell>
        </row>
        <row r="3235">
          <cell r="D3235">
            <v>42315</v>
          </cell>
          <cell r="E3235" t="str">
            <v/>
          </cell>
          <cell r="F3235">
            <v>96782.188229999534</v>
          </cell>
          <cell r="G3235">
            <v>746594.24868999817</v>
          </cell>
          <cell r="H3235">
            <v>1.1726975243927109</v>
          </cell>
          <cell r="I3235">
            <v>35.564973270389352</v>
          </cell>
          <cell r="J3235">
            <v>22540106.049437992</v>
          </cell>
          <cell r="K3235">
            <v>0.91519419705057958</v>
          </cell>
          <cell r="L3235">
            <v>64.986192597099063</v>
          </cell>
          <cell r="M3235">
            <v>29104356.016309988</v>
          </cell>
          <cell r="N3235">
            <v>0.95404977972910043</v>
          </cell>
          <cell r="O3235">
            <v>57.235206238396152</v>
          </cell>
          <cell r="Q3235">
            <v>90949.557769946681</v>
          </cell>
        </row>
        <row r="3236">
          <cell r="D3236">
            <v>42316</v>
          </cell>
          <cell r="E3236" t="str">
            <v/>
          </cell>
          <cell r="F3236">
            <v>84328.896840000962</v>
          </cell>
          <cell r="G3236">
            <v>830923.14552999916</v>
          </cell>
          <cell r="H3236">
            <v>1.1420109755120891</v>
          </cell>
          <cell r="I3236">
            <v>37.30979962867832</v>
          </cell>
          <cell r="J3236">
            <v>22624434.946277995</v>
          </cell>
          <cell r="K3236">
            <v>0.9152383880619922</v>
          </cell>
          <cell r="L3236">
            <v>64.980273811778204</v>
          </cell>
          <cell r="M3236">
            <v>29115140.665747985</v>
          </cell>
          <cell r="N3236">
            <v>0.95435455667652358</v>
          </cell>
          <cell r="O3236">
            <v>57.196785722437269</v>
          </cell>
          <cell r="Q3236">
            <v>90949.557769946681</v>
          </cell>
        </row>
        <row r="3237">
          <cell r="D3237">
            <v>42317</v>
          </cell>
          <cell r="E3237" t="str">
            <v/>
          </cell>
          <cell r="F3237">
            <v>79184.594600000404</v>
          </cell>
          <cell r="G3237">
            <v>910107.74012999958</v>
          </cell>
          <cell r="H3237">
            <v>1.1118589767358023</v>
          </cell>
          <cell r="I3237">
            <v>39.0972887730574</v>
          </cell>
          <cell r="J3237">
            <v>22703619.540877994</v>
          </cell>
          <cell r="K3237">
            <v>0.91507491273337849</v>
          </cell>
          <cell r="L3237">
            <v>65.002168719018101</v>
          </cell>
          <cell r="M3237">
            <v>29115229.887517989</v>
          </cell>
          <cell r="N3237">
            <v>0.95430873888210077</v>
          </cell>
          <cell r="O3237">
            <v>57.202561216769375</v>
          </cell>
          <cell r="Q3237">
            <v>90949.557769946681</v>
          </cell>
        </row>
        <row r="3238">
          <cell r="D3238">
            <v>42318</v>
          </cell>
          <cell r="E3238" t="str">
            <v/>
          </cell>
          <cell r="F3238">
            <v>34007.608759999152</v>
          </cell>
          <cell r="G3238">
            <v>944115.34888999874</v>
          </cell>
          <cell r="H3238">
            <v>1.0380648043150484</v>
          </cell>
          <cell r="I3238">
            <v>43.782921795344663</v>
          </cell>
          <cell r="J3238">
            <v>22737627.149637993</v>
          </cell>
          <cell r="K3238">
            <v>0.91309841259463531</v>
          </cell>
          <cell r="L3238">
            <v>65.266801868394708</v>
          </cell>
          <cell r="M3238">
            <v>29066258.229303986</v>
          </cell>
          <cell r="N3238">
            <v>0.95265494136945927</v>
          </cell>
          <cell r="O3238">
            <v>57.411109637220591</v>
          </cell>
          <cell r="Q3238">
            <v>90949.557769946681</v>
          </cell>
        </row>
        <row r="3239">
          <cell r="D3239">
            <v>42319</v>
          </cell>
          <cell r="E3239" t="str">
            <v/>
          </cell>
          <cell r="F3239">
            <v>92757.455890001031</v>
          </cell>
          <cell r="G3239">
            <v>1036872.8047799998</v>
          </cell>
          <cell r="H3239">
            <v>1.0364114612776787</v>
          </cell>
          <cell r="I3239">
            <v>43.89299224833367</v>
          </cell>
          <cell r="J3239">
            <v>22830384.605527993</v>
          </cell>
          <cell r="K3239">
            <v>0.91348699049271798</v>
          </cell>
          <cell r="L3239">
            <v>65.214788342282631</v>
          </cell>
          <cell r="M3239">
            <v>29041548.228231989</v>
          </cell>
          <cell r="N3239">
            <v>0.95179645492550646</v>
          </cell>
          <cell r="O3239">
            <v>57.51942849624325</v>
          </cell>
          <cell r="Q3239">
            <v>90949.557769946681</v>
          </cell>
        </row>
        <row r="3240">
          <cell r="D3240">
            <v>42320</v>
          </cell>
          <cell r="E3240" t="str">
            <v/>
          </cell>
          <cell r="F3240">
            <v>90690.79299999903</v>
          </cell>
          <cell r="G3240">
            <v>1127563.5977799988</v>
          </cell>
          <cell r="H3240">
            <v>1.0331400773383699</v>
          </cell>
          <cell r="I3240">
            <v>44.111440293352011</v>
          </cell>
          <cell r="J3240">
            <v>22921075.398527991</v>
          </cell>
          <cell r="K3240">
            <v>0.91379035925034946</v>
          </cell>
          <cell r="L3240">
            <v>65.174176050321691</v>
          </cell>
          <cell r="M3240">
            <v>28986446.567205988</v>
          </cell>
          <cell r="N3240">
            <v>0.94994206252979985</v>
          </cell>
          <cell r="O3240">
            <v>57.753543643698833</v>
          </cell>
          <cell r="Q3240">
            <v>90949.557769946681</v>
          </cell>
        </row>
        <row r="3241">
          <cell r="D3241">
            <v>42321</v>
          </cell>
          <cell r="E3241" t="str">
            <v/>
          </cell>
          <cell r="F3241">
            <v>16557.87420000109</v>
          </cell>
          <cell r="G3241">
            <v>1144121.4719799999</v>
          </cell>
          <cell r="H3241">
            <v>0.96767203883583153</v>
          </cell>
          <cell r="I3241">
            <v>48.665411696752784</v>
          </cell>
          <cell r="J3241">
            <v>22937633.272727992</v>
          </cell>
          <cell r="K3241">
            <v>0.91114676970351527</v>
          </cell>
          <cell r="L3241">
            <v>65.527939026599256</v>
          </cell>
          <cell r="M3241">
            <v>28865540.343623988</v>
          </cell>
          <cell r="N3241">
            <v>0.94593142651700279</v>
          </cell>
          <cell r="O3241">
            <v>58.260497968376427</v>
          </cell>
          <cell r="Q3241">
            <v>90949.557769946681</v>
          </cell>
        </row>
        <row r="3242">
          <cell r="D3242">
            <v>42322</v>
          </cell>
          <cell r="E3242" t="str">
            <v/>
          </cell>
          <cell r="F3242">
            <v>54517.023579999688</v>
          </cell>
          <cell r="G3242">
            <v>1198638.4955599997</v>
          </cell>
          <cell r="H3242">
            <v>0.94136835292490106</v>
          </cell>
          <cell r="I3242">
            <v>50.591191047568842</v>
          </cell>
          <cell r="J3242">
            <v>22992150.296307992</v>
          </cell>
          <cell r="K3242">
            <v>0.9100246281638652</v>
          </cell>
          <cell r="L3242">
            <v>65.678005051777944</v>
          </cell>
          <cell r="M3242">
            <v>28724680.05466599</v>
          </cell>
          <cell r="N3242">
            <v>0.94126733343827018</v>
          </cell>
          <cell r="O3242">
            <v>58.851020897118978</v>
          </cell>
          <cell r="Q3242">
            <v>90949.557769946681</v>
          </cell>
        </row>
        <row r="3243">
          <cell r="D3243">
            <v>42323</v>
          </cell>
          <cell r="E3243" t="str">
            <v/>
          </cell>
          <cell r="F3243">
            <v>43225.69699999888</v>
          </cell>
          <cell r="G3243">
            <v>1241864.1925599985</v>
          </cell>
          <cell r="H3243">
            <v>0.91029520319475332</v>
          </cell>
          <cell r="I3243">
            <v>52.93442412034468</v>
          </cell>
          <cell r="J3243">
            <v>23035375.993307993</v>
          </cell>
          <cell r="K3243">
            <v>0.90846523112545008</v>
          </cell>
          <cell r="L3243">
            <v>65.886442358570804</v>
          </cell>
          <cell r="M3243">
            <v>28572107.613831986</v>
          </cell>
          <cell r="N3243">
            <v>0.93621994550076371</v>
          </cell>
          <cell r="O3243">
            <v>59.491105386690357</v>
          </cell>
          <cell r="Q3243">
            <v>90949.557769946681</v>
          </cell>
        </row>
        <row r="3244">
          <cell r="D3244">
            <v>42324</v>
          </cell>
          <cell r="E3244" t="str">
            <v/>
          </cell>
          <cell r="F3244">
            <v>46721.711810000474</v>
          </cell>
          <cell r="G3244">
            <v>1288585.904369999</v>
          </cell>
          <cell r="H3244">
            <v>0.8855086379511502</v>
          </cell>
          <cell r="I3244">
            <v>54.854438974344724</v>
          </cell>
          <cell r="J3244">
            <v>23082097.705117993</v>
          </cell>
          <cell r="K3244">
            <v>0.90705436322723076</v>
          </cell>
          <cell r="L3244">
            <v>66.07491739032784</v>
          </cell>
          <cell r="M3244">
            <v>28439809.661639992</v>
          </cell>
          <cell r="N3244">
            <v>0.93183737157068047</v>
          </cell>
          <cell r="O3244">
            <v>60.047625910979406</v>
          </cell>
          <cell r="Q3244">
            <v>90949.557769946681</v>
          </cell>
        </row>
        <row r="3245">
          <cell r="D3245">
            <v>42325</v>
          </cell>
          <cell r="E3245" t="str">
            <v/>
          </cell>
          <cell r="F3245">
            <v>45602.88888000021</v>
          </cell>
          <cell r="G3245">
            <v>1334188.7932499992</v>
          </cell>
          <cell r="H3245">
            <v>0.86291451706785127</v>
          </cell>
          <cell r="I3245">
            <v>56.641887068689691</v>
          </cell>
          <cell r="J3245">
            <v>23127700.593997993</v>
          </cell>
          <cell r="K3245">
            <v>0.90560973472166728</v>
          </cell>
          <cell r="L3245">
            <v>66.267789559169458</v>
          </cell>
          <cell r="M3245">
            <v>28298276.40214799</v>
          </cell>
          <cell r="N3245">
            <v>0.92715266345337632</v>
          </cell>
          <cell r="O3245">
            <v>60.643145778268313</v>
          </cell>
          <cell r="Q3245">
            <v>90949.557769946681</v>
          </cell>
        </row>
        <row r="3246">
          <cell r="D3246">
            <v>42326</v>
          </cell>
          <cell r="E3246" t="str">
            <v/>
          </cell>
          <cell r="F3246">
            <v>30929.730650000627</v>
          </cell>
          <cell r="G3246">
            <v>1365118.5238999999</v>
          </cell>
          <cell r="H3246">
            <v>0.8338679137536712</v>
          </cell>
          <cell r="I3246">
            <v>58.98848353560242</v>
          </cell>
          <cell r="J3246">
            <v>23158630.324647993</v>
          </cell>
          <cell r="K3246">
            <v>0.90360284231818122</v>
          </cell>
          <cell r="L3246">
            <v>66.535529765152134</v>
          </cell>
          <cell r="M3246">
            <v>28191086.431743991</v>
          </cell>
          <cell r="N3246">
            <v>0.92359358508489775</v>
          </cell>
          <cell r="O3246">
            <v>61.095929618912869</v>
          </cell>
          <cell r="Q3246">
            <v>90949.557769946681</v>
          </cell>
        </row>
        <row r="3247">
          <cell r="D3247">
            <v>42327</v>
          </cell>
          <cell r="E3247" t="str">
            <v/>
          </cell>
          <cell r="F3247">
            <v>32209.164159999316</v>
          </cell>
          <cell r="G3247">
            <v>1397327.6880599991</v>
          </cell>
          <cell r="H3247">
            <v>0.80861924271802588</v>
          </cell>
          <cell r="I3247">
            <v>61.068806715103463</v>
          </cell>
          <cell r="J3247">
            <v>23190839.488807991</v>
          </cell>
          <cell r="K3247">
            <v>0.90165988751292059</v>
          </cell>
          <cell r="L3247">
            <v>66.794506143993075</v>
          </cell>
          <cell r="M3247">
            <v>28083654.13402399</v>
          </cell>
          <cell r="N3247">
            <v>0.92002693138162006</v>
          </cell>
          <cell r="O3247">
            <v>61.549915360588223</v>
          </cell>
          <cell r="Q3247">
            <v>90949.557769946681</v>
          </cell>
        </row>
        <row r="3248">
          <cell r="D3248">
            <v>42328</v>
          </cell>
          <cell r="E3248" t="str">
            <v/>
          </cell>
          <cell r="F3248">
            <v>52272.22005000036</v>
          </cell>
          <cell r="G3248">
            <v>1449599.9081099995</v>
          </cell>
          <cell r="H3248">
            <v>0.79692520978315529</v>
          </cell>
          <cell r="I3248">
            <v>62.043851083985921</v>
          </cell>
          <cell r="J3248">
            <v>23243111.708857991</v>
          </cell>
          <cell r="K3248">
            <v>0.90050792834643556</v>
          </cell>
          <cell r="L3248">
            <v>66.947936536512458</v>
          </cell>
          <cell r="M3248">
            <v>28005847.383499991</v>
          </cell>
          <cell r="N3248">
            <v>0.91743113195631265</v>
          </cell>
          <cell r="O3248">
            <v>61.880438733967388</v>
          </cell>
          <cell r="Q3248">
            <v>90949.557769946681</v>
          </cell>
        </row>
        <row r="3249">
          <cell r="D3249">
            <v>42329</v>
          </cell>
          <cell r="E3249" t="str">
            <v/>
          </cell>
          <cell r="F3249">
            <v>46769.805599999541</v>
          </cell>
          <cell r="G3249">
            <v>1496369.7137099991</v>
          </cell>
          <cell r="H3249">
            <v>0.78346395958400994</v>
          </cell>
          <cell r="I3249">
            <v>63.174436835805039</v>
          </cell>
          <cell r="J3249">
            <v>23289881.514457989</v>
          </cell>
          <cell r="K3249">
            <v>0.89915162737793664</v>
          </cell>
          <cell r="L3249">
            <v>67.128469773523264</v>
          </cell>
          <cell r="M3249">
            <v>27939981.610041991</v>
          </cell>
          <cell r="N3249">
            <v>0.91522674672658333</v>
          </cell>
          <cell r="O3249">
            <v>62.161178008865761</v>
          </cell>
          <cell r="Q3249">
            <v>90949.557769946681</v>
          </cell>
        </row>
        <row r="3250">
          <cell r="D3250">
            <v>42330</v>
          </cell>
          <cell r="E3250" t="str">
            <v/>
          </cell>
          <cell r="F3250">
            <v>63220.679960000998</v>
          </cell>
          <cell r="G3250">
            <v>1559590.3936700001</v>
          </cell>
          <cell r="H3250">
            <v>0.77944823677823805</v>
          </cell>
          <cell r="I3250">
            <v>63.513297011814672</v>
          </cell>
          <cell r="J3250">
            <v>23353102.194417991</v>
          </cell>
          <cell r="K3250">
            <v>0.89843771384671578</v>
          </cell>
          <cell r="L3250">
            <v>67.223445888980777</v>
          </cell>
          <cell r="M3250">
            <v>27895080.935501989</v>
          </cell>
          <cell r="N3250">
            <v>0.91370930278814189</v>
          </cell>
          <cell r="O3250">
            <v>62.354452729845612</v>
          </cell>
          <cell r="Q3250">
            <v>90949.557769946681</v>
          </cell>
        </row>
        <row r="3251">
          <cell r="D3251">
            <v>42331</v>
          </cell>
          <cell r="E3251" t="str">
            <v/>
          </cell>
          <cell r="F3251">
            <v>19870.991809998988</v>
          </cell>
          <cell r="G3251">
            <v>1579461.3854799992</v>
          </cell>
          <cell r="H3251">
            <v>0.75505847235682011</v>
          </cell>
          <cell r="I3251">
            <v>65.585352366213485</v>
          </cell>
          <cell r="J3251">
            <v>23372973.186227988</v>
          </cell>
          <cell r="K3251">
            <v>0.89606685001033592</v>
          </cell>
          <cell r="L3251">
            <v>67.538594394485017</v>
          </cell>
          <cell r="M3251">
            <v>27803954.685549982</v>
          </cell>
          <cell r="N3251">
            <v>0.91067796247384825</v>
          </cell>
          <cell r="O3251">
            <v>62.740578960436586</v>
          </cell>
          <cell r="Q3251">
            <v>90949.557769946681</v>
          </cell>
        </row>
        <row r="3252">
          <cell r="D3252">
            <v>42332</v>
          </cell>
          <cell r="E3252" t="str">
            <v/>
          </cell>
          <cell r="F3252">
            <v>51515.135359999986</v>
          </cell>
          <cell r="G3252">
            <v>1630976.5208399992</v>
          </cell>
          <cell r="H3252">
            <v>0.7471983009185752</v>
          </cell>
          <cell r="I3252">
            <v>66.257651427150009</v>
          </cell>
          <cell r="J3252">
            <v>23424488.321587987</v>
          </cell>
          <cell r="K3252">
            <v>0.89492141160353345</v>
          </cell>
          <cell r="L3252">
            <v>67.690703247703553</v>
          </cell>
          <cell r="M3252">
            <v>27747605.282097984</v>
          </cell>
          <cell r="N3252">
            <v>0.90878593829184917</v>
          </cell>
          <cell r="O3252">
            <v>62.981586306289273</v>
          </cell>
          <cell r="Q3252">
            <v>90949.557769946681</v>
          </cell>
        </row>
        <row r="3253">
          <cell r="D3253">
            <v>42333</v>
          </cell>
          <cell r="E3253" t="str">
            <v/>
          </cell>
          <cell r="F3253">
            <v>61554.610030000375</v>
          </cell>
          <cell r="G3253">
            <v>1692531.1308699995</v>
          </cell>
          <cell r="H3253">
            <v>0.74438234659752389</v>
          </cell>
          <cell r="I3253">
            <v>66.498973924154399</v>
          </cell>
          <cell r="J3253">
            <v>23486042.931617986</v>
          </cell>
          <cell r="K3253">
            <v>0.89416613094052411</v>
          </cell>
          <cell r="L3253">
            <v>67.790945894558718</v>
          </cell>
          <cell r="M3253">
            <v>27706657.703367978</v>
          </cell>
          <cell r="N3253">
            <v>0.90739852002263277</v>
          </cell>
          <cell r="O3253">
            <v>63.158312122211349</v>
          </cell>
          <cell r="Q3253">
            <v>90949.557769946681</v>
          </cell>
        </row>
        <row r="3254">
          <cell r="D3254">
            <v>42334</v>
          </cell>
          <cell r="E3254" t="str">
            <v/>
          </cell>
          <cell r="F3254">
            <v>66818.310079999908</v>
          </cell>
          <cell r="G3254">
            <v>1759349.4409499995</v>
          </cell>
          <cell r="H3254">
            <v>0.74400896331509725</v>
          </cell>
          <cell r="I3254">
            <v>66.530989827729996</v>
          </cell>
          <cell r="J3254">
            <v>23552861.241697986</v>
          </cell>
          <cell r="K3254">
            <v>0.89361577207594667</v>
          </cell>
          <cell r="L3254">
            <v>67.863962714539682</v>
          </cell>
          <cell r="M3254">
            <v>27664008.777731985</v>
          </cell>
          <cell r="N3254">
            <v>0.90595552674667446</v>
          </cell>
          <cell r="O3254">
            <v>63.342108243910097</v>
          </cell>
          <cell r="Q3254">
            <v>90949.557769946681</v>
          </cell>
        </row>
        <row r="3255">
          <cell r="D3255">
            <v>42335</v>
          </cell>
          <cell r="E3255" t="str">
            <v/>
          </cell>
          <cell r="F3255">
            <v>56979.51909000046</v>
          </cell>
          <cell r="G3255">
            <v>1816328.96004</v>
          </cell>
          <cell r="H3255">
            <v>0.73965662520982112</v>
          </cell>
          <cell r="I3255">
            <v>66.904475644483654</v>
          </cell>
          <cell r="J3255">
            <v>23609840.760787986</v>
          </cell>
          <cell r="K3255">
            <v>0.8926971899171845</v>
          </cell>
          <cell r="L3255">
            <v>67.985778462825564</v>
          </cell>
          <cell r="M3255">
            <v>27613018.359611984</v>
          </cell>
          <cell r="N3255">
            <v>0.90423952308341227</v>
          </cell>
          <cell r="O3255">
            <v>63.560660541084182</v>
          </cell>
          <cell r="Q3255">
            <v>90949.557769946681</v>
          </cell>
        </row>
        <row r="3256">
          <cell r="D3256">
            <v>42336</v>
          </cell>
          <cell r="E3256" t="str">
            <v/>
          </cell>
          <cell r="F3256">
            <v>70259.000329998846</v>
          </cell>
          <cell r="G3256">
            <v>1886587.9603699988</v>
          </cell>
          <cell r="H3256">
            <v>0.74082978624498652</v>
          </cell>
          <cell r="I3256">
            <v>66.803751404409169</v>
          </cell>
          <cell r="J3256">
            <v>23680099.761117984</v>
          </cell>
          <cell r="K3256">
            <v>0.892285285396484</v>
          </cell>
          <cell r="L3256">
            <v>68.040380130518272</v>
          </cell>
          <cell r="M3256">
            <v>27550343.088409983</v>
          </cell>
          <cell r="N3256">
            <v>0.9021410718629036</v>
          </cell>
          <cell r="O3256">
            <v>63.827885600182753</v>
          </cell>
          <cell r="Q3256">
            <v>90949.557769946681</v>
          </cell>
        </row>
        <row r="3257">
          <cell r="D3257">
            <v>42337</v>
          </cell>
          <cell r="E3257" t="str">
            <v/>
          </cell>
          <cell r="F3257">
            <v>63118.097370001371</v>
          </cell>
          <cell r="G3257">
            <v>1949706.0577400001</v>
          </cell>
          <cell r="H3257">
            <v>0.73921462642406233</v>
          </cell>
          <cell r="I3257">
            <v>66.942434125148992</v>
          </cell>
          <cell r="J3257">
            <v>23743217.858487986</v>
          </cell>
          <cell r="K3257">
            <v>0.89160803846408254</v>
          </cell>
          <cell r="L3257">
            <v>68.130125071093417</v>
          </cell>
          <cell r="M3257">
            <v>27465716.294605989</v>
          </cell>
          <cell r="N3257">
            <v>0.89932406478743798</v>
          </cell>
          <cell r="O3257">
            <v>64.186529107355057</v>
          </cell>
          <cell r="Q3257">
            <v>90949.557769946681</v>
          </cell>
        </row>
        <row r="3258">
          <cell r="D3258">
            <v>42338</v>
          </cell>
          <cell r="E3258" t="str">
            <v>*</v>
          </cell>
          <cell r="F3258">
            <v>59360.599255999106</v>
          </cell>
          <cell r="G3258">
            <v>2009066.6569959992</v>
          </cell>
          <cell r="H3258">
            <v>0.73633000762827727</v>
          </cell>
          <cell r="I3258">
            <v>67.190290419789193</v>
          </cell>
          <cell r="J3258">
            <v>23802578.457743984</v>
          </cell>
          <cell r="K3258">
            <v>0.89079478012633884</v>
          </cell>
          <cell r="L3258">
            <v>68.237843027222453</v>
          </cell>
          <cell r="M3258">
            <v>27359802.185717985</v>
          </cell>
          <cell r="N3258">
            <v>0.89581035921506524</v>
          </cell>
          <cell r="O3258">
            <v>64.633688274312718</v>
          </cell>
          <cell r="Q3258">
            <v>90949.557769946681</v>
          </cell>
        </row>
        <row r="3259">
          <cell r="D3259">
            <v>42339</v>
          </cell>
          <cell r="E3259" t="str">
            <v/>
          </cell>
          <cell r="F3259">
            <v>43901.815240000447</v>
          </cell>
          <cell r="G3259">
            <v>43901.815240000447</v>
          </cell>
          <cell r="H3259">
            <v>0.34763841959009267</v>
          </cell>
          <cell r="I3259">
            <v>89.107096528931933</v>
          </cell>
          <cell r="J3259">
            <v>23846480.272983983</v>
          </cell>
          <cell r="K3259">
            <v>0.88823981175228228</v>
          </cell>
          <cell r="L3259">
            <v>69.945654249044352</v>
          </cell>
          <cell r="M3259">
            <v>27159244.752929982</v>
          </cell>
          <cell r="N3259">
            <v>0.8891559204256243</v>
          </cell>
          <cell r="O3259">
            <v>69.788664337128296</v>
          </cell>
          <cell r="Q3259">
            <v>126285.85555004521</v>
          </cell>
        </row>
        <row r="3260">
          <cell r="D3260">
            <v>42340</v>
          </cell>
          <cell r="E3260" t="str">
            <v/>
          </cell>
          <cell r="F3260">
            <v>47433.791832000374</v>
          </cell>
          <cell r="G3260">
            <v>91335.607072000828</v>
          </cell>
          <cell r="H3260">
            <v>0.36162247416459831</v>
          </cell>
          <cell r="I3260">
            <v>88.04318374763092</v>
          </cell>
          <cell r="J3260">
            <v>23893914.064815983</v>
          </cell>
          <cell r="K3260">
            <v>0.88583971163304376</v>
          </cell>
          <cell r="L3260">
            <v>70.281971629031347</v>
          </cell>
          <cell r="M3260">
            <v>27048716.824327979</v>
          </cell>
          <cell r="N3260">
            <v>0.88544994561714974</v>
          </cell>
          <cell r="O3260">
            <v>70.307544035927833</v>
          </cell>
          <cell r="Q3260">
            <v>126285.85555004521</v>
          </cell>
        </row>
        <row r="3261">
          <cell r="D3261">
            <v>42341</v>
          </cell>
          <cell r="E3261" t="str">
            <v/>
          </cell>
          <cell r="F3261">
            <v>33388.90024199873</v>
          </cell>
          <cell r="G3261">
            <v>124724.50731399955</v>
          </cell>
          <cell r="H3261">
            <v>0.32921213219209411</v>
          </cell>
          <cell r="I3261">
            <v>90.461863775216855</v>
          </cell>
          <cell r="J3261">
            <v>23927302.96505798</v>
          </cell>
          <cell r="K3261">
            <v>0.88294370896622298</v>
          </cell>
          <cell r="L3261">
            <v>70.686676138762877</v>
          </cell>
          <cell r="M3261">
            <v>26913837.075189978</v>
          </cell>
          <cell r="N3261">
            <v>0.88094761532471033</v>
          </cell>
          <cell r="O3261">
            <v>70.935266872285339</v>
          </cell>
          <cell r="Q3261">
            <v>126285.85555004521</v>
          </cell>
        </row>
        <row r="3262">
          <cell r="D3262">
            <v>42342</v>
          </cell>
          <cell r="E3262" t="str">
            <v/>
          </cell>
          <cell r="F3262">
            <v>50636.42436399978</v>
          </cell>
          <cell r="G3262">
            <v>175360.93167799932</v>
          </cell>
          <cell r="H3262">
            <v>0.34715077732617966</v>
          </cell>
          <cell r="I3262">
            <v>89.143668113316394</v>
          </cell>
          <cell r="J3262">
            <v>23977939.389421981</v>
          </cell>
          <cell r="K3262">
            <v>0.88070807272778129</v>
          </cell>
          <cell r="L3262">
            <v>70.998239749808036</v>
          </cell>
          <cell r="M3262">
            <v>26828743.859991983</v>
          </cell>
          <cell r="N3262">
            <v>0.87807563319447723</v>
          </cell>
          <cell r="O3262">
            <v>71.334071878677292</v>
          </cell>
          <cell r="Q3262">
            <v>126285.85555004521</v>
          </cell>
        </row>
        <row r="3263">
          <cell r="D3263">
            <v>42343</v>
          </cell>
          <cell r="E3263" t="str">
            <v/>
          </cell>
          <cell r="F3263">
            <v>55598.211712001314</v>
          </cell>
          <cell r="G3263">
            <v>230959.14339000062</v>
          </cell>
          <cell r="H3263">
            <v>0.36577198987811421</v>
          </cell>
          <cell r="I3263">
            <v>87.722157803343833</v>
          </cell>
          <cell r="J3263">
            <v>24033537.601133984</v>
          </cell>
          <cell r="K3263">
            <v>0.87867448526864178</v>
          </cell>
          <cell r="L3263">
            <v>71.280972632887867</v>
          </cell>
          <cell r="M3263">
            <v>26755255.203899987</v>
          </cell>
          <cell r="N3263">
            <v>0.87558398521096537</v>
          </cell>
          <cell r="O3263">
            <v>71.67899593323277</v>
          </cell>
          <cell r="Q3263">
            <v>126285.85555004521</v>
          </cell>
        </row>
        <row r="3264">
          <cell r="D3264">
            <v>42344</v>
          </cell>
          <cell r="E3264" t="str">
            <v/>
          </cell>
          <cell r="F3264">
            <v>49204.774630000102</v>
          </cell>
          <cell r="G3264">
            <v>280163.91802000074</v>
          </cell>
          <cell r="H3264">
            <v>0.36974834698065345</v>
          </cell>
          <cell r="I3264">
            <v>87.4123930927055</v>
          </cell>
          <cell r="J3264">
            <v>24082742.375763983</v>
          </cell>
          <cell r="K3264">
            <v>0.87642691785482696</v>
          </cell>
          <cell r="L3264">
            <v>71.592685810960489</v>
          </cell>
          <cell r="M3264">
            <v>26682409.265651982</v>
          </cell>
          <cell r="N3264">
            <v>0.87311386042205097</v>
          </cell>
          <cell r="O3264">
            <v>72.019924713306565</v>
          </cell>
          <cell r="Q3264">
            <v>126285.85555004521</v>
          </cell>
        </row>
        <row r="3265">
          <cell r="D3265">
            <v>42345</v>
          </cell>
          <cell r="E3265" t="str">
            <v/>
          </cell>
          <cell r="F3265">
            <v>46977.961599999449</v>
          </cell>
          <cell r="G3265">
            <v>327141.8796200002</v>
          </cell>
          <cell r="H3265">
            <v>0.3700695856069835</v>
          </cell>
          <cell r="I3265">
            <v>87.387279310955535</v>
          </cell>
          <cell r="J3265">
            <v>24129720.337363981</v>
          </cell>
          <cell r="K3265">
            <v>0.8741192466713511</v>
          </cell>
          <cell r="L3265">
            <v>71.911867275265664</v>
          </cell>
          <cell r="M3265">
            <v>26617346.51469798</v>
          </cell>
          <cell r="N3265">
            <v>0.87089888306354812</v>
          </cell>
          <cell r="O3265">
            <v>72.324749271740572</v>
          </cell>
          <cell r="Q3265">
            <v>126285.85555004521</v>
          </cell>
        </row>
        <row r="3266">
          <cell r="D3266">
            <v>42346</v>
          </cell>
          <cell r="E3266" t="str">
            <v/>
          </cell>
          <cell r="F3266">
            <v>36012.916370000668</v>
          </cell>
          <cell r="G3266">
            <v>363154.79599000089</v>
          </cell>
          <cell r="H3266">
            <v>0.35945711656331153</v>
          </cell>
          <cell r="I3266">
            <v>88.209772454012622</v>
          </cell>
          <cell r="J3266">
            <v>24165733.253733981</v>
          </cell>
          <cell r="K3266">
            <v>0.87143718466167652</v>
          </cell>
          <cell r="L3266">
            <v>72.28169040931914</v>
          </cell>
          <cell r="M3266">
            <v>26547533.279401988</v>
          </cell>
          <cell r="N3266">
            <v>0.86852892607545462</v>
          </cell>
          <cell r="O3266">
            <v>72.649942384121942</v>
          </cell>
          <cell r="Q3266">
            <v>126285.85555004521</v>
          </cell>
        </row>
        <row r="3267">
          <cell r="D3267">
            <v>42347</v>
          </cell>
          <cell r="E3267" t="str">
            <v/>
          </cell>
          <cell r="F3267">
            <v>34350.177859999174</v>
          </cell>
          <cell r="G3267">
            <v>397504.97385000007</v>
          </cell>
          <cell r="H3267">
            <v>0.3497400332309098</v>
          </cell>
          <cell r="I3267">
            <v>88.949060601604018</v>
          </cell>
          <cell r="J3267">
            <v>24200083.431593981</v>
          </cell>
          <cell r="K3267">
            <v>0.86871975204086693</v>
          </cell>
          <cell r="L3267">
            <v>72.655095757050276</v>
          </cell>
          <cell r="M3267">
            <v>26476613.109797984</v>
          </cell>
          <cell r="N3267">
            <v>0.86612322593380575</v>
          </cell>
          <cell r="O3267">
            <v>72.978994619658664</v>
          </cell>
          <cell r="Q3267">
            <v>126285.85555004521</v>
          </cell>
        </row>
        <row r="3268">
          <cell r="D3268">
            <v>42348</v>
          </cell>
          <cell r="E3268" t="str">
            <v/>
          </cell>
          <cell r="F3268">
            <v>34651.191484000927</v>
          </cell>
          <cell r="G3268">
            <v>432156.16533400101</v>
          </cell>
          <cell r="H3268">
            <v>0.34220472550288428</v>
          </cell>
          <cell r="I3268">
            <v>89.512477806024791</v>
          </cell>
          <cell r="J3268">
            <v>24234734.623077981</v>
          </cell>
          <cell r="K3268">
            <v>0.86603760311930256</v>
          </cell>
          <cell r="L3268">
            <v>73.022329718122563</v>
          </cell>
          <cell r="M3268">
            <v>26415821.787133981</v>
          </cell>
          <cell r="N3268">
            <v>0.86404931042565392</v>
          </cell>
          <cell r="O3268">
            <v>73.261795676335566</v>
          </cell>
          <cell r="Q3268">
            <v>126285.85555004521</v>
          </cell>
        </row>
        <row r="3269">
          <cell r="D3269">
            <v>42349</v>
          </cell>
          <cell r="E3269" t="str">
            <v/>
          </cell>
          <cell r="F3269">
            <v>31663.868705999626</v>
          </cell>
          <cell r="G3269">
            <v>463820.03404000064</v>
          </cell>
          <cell r="H3269">
            <v>0.33388899696126717</v>
          </cell>
          <cell r="I3269">
            <v>90.123478081557735</v>
          </cell>
          <cell r="J3269">
            <v>24266398.49178398</v>
          </cell>
          <cell r="K3269">
            <v>0.86327328030409167</v>
          </cell>
          <cell r="L3269">
            <v>73.399392327208361</v>
          </cell>
          <cell r="M3269">
            <v>26364619.167945981</v>
          </cell>
          <cell r="N3269">
            <v>0.86228941525043157</v>
          </cell>
          <cell r="O3269">
            <v>73.501129049146343</v>
          </cell>
          <cell r="Q3269">
            <v>126285.85555004521</v>
          </cell>
        </row>
        <row r="3270">
          <cell r="D3270">
            <v>42350</v>
          </cell>
          <cell r="E3270" t="str">
            <v/>
          </cell>
          <cell r="F3270">
            <v>40910.834499999772</v>
          </cell>
          <cell r="G3270">
            <v>504730.8685400004</v>
          </cell>
          <cell r="H3270">
            <v>0.33306109800236972</v>
          </cell>
          <cell r="I3270">
            <v>90.183661043401813</v>
          </cell>
          <cell r="J3270">
            <v>24307309.32628398</v>
          </cell>
          <cell r="K3270">
            <v>0.86086117246016225</v>
          </cell>
          <cell r="L3270">
            <v>73.727194550106248</v>
          </cell>
          <cell r="M3270">
            <v>26302214.504623987</v>
          </cell>
          <cell r="N3270">
            <v>0.86016352591229139</v>
          </cell>
          <cell r="O3270">
            <v>73.78942348159336</v>
          </cell>
          <cell r="Q3270">
            <v>126285.85555004521</v>
          </cell>
        </row>
        <row r="3271">
          <cell r="D3271">
            <v>42351</v>
          </cell>
          <cell r="E3271" t="str">
            <v/>
          </cell>
          <cell r="F3271">
            <v>41259.954996000059</v>
          </cell>
          <cell r="G3271">
            <v>545990.82353600045</v>
          </cell>
          <cell r="H3271">
            <v>0.33257322393884564</v>
          </cell>
          <cell r="I3271">
            <v>90.219070077353564</v>
          </cell>
          <cell r="J3271">
            <v>24348569.281279981</v>
          </cell>
          <cell r="K3271">
            <v>0.85848285418456549</v>
          </cell>
          <cell r="L3271">
            <v>74.049261433677515</v>
          </cell>
          <cell r="M3271">
            <v>26234353.047929984</v>
          </cell>
          <cell r="N3271">
            <v>0.85785961960008761</v>
          </cell>
          <cell r="O3271">
            <v>74.100832370325065</v>
          </cell>
          <cell r="Q3271">
            <v>126285.85555004521</v>
          </cell>
        </row>
        <row r="3272">
          <cell r="D3272">
            <v>42352</v>
          </cell>
          <cell r="E3272" t="str">
            <v/>
          </cell>
          <cell r="F3272">
            <v>38387.542301999027</v>
          </cell>
          <cell r="G3272">
            <v>584378.3658379995</v>
          </cell>
          <cell r="H3272">
            <v>0.33053038017412761</v>
          </cell>
          <cell r="I3272">
            <v>90.366878703902458</v>
          </cell>
          <cell r="J3272">
            <v>24386956.823581979</v>
          </cell>
          <cell r="K3272">
            <v>0.85602479468081216</v>
          </cell>
          <cell r="L3272">
            <v>74.380900897990813</v>
          </cell>
          <cell r="M3272">
            <v>26116388.418983977</v>
          </cell>
          <cell r="N3272">
            <v>0.8539179627302742</v>
          </cell>
          <cell r="O3272">
            <v>74.63105439957836</v>
          </cell>
          <cell r="Q3272">
            <v>126285.85555004521</v>
          </cell>
        </row>
        <row r="3273">
          <cell r="D3273">
            <v>42353</v>
          </cell>
          <cell r="E3273" t="str">
            <v/>
          </cell>
          <cell r="F3273">
            <v>48856.187828000802</v>
          </cell>
          <cell r="G3273">
            <v>633234.55366600025</v>
          </cell>
          <cell r="H3273">
            <v>0.33428634368587123</v>
          </cell>
          <cell r="I3273">
            <v>90.094551014354636</v>
          </cell>
          <cell r="J3273">
            <v>24435813.011409979</v>
          </cell>
          <cell r="K3273">
            <v>0.85395427744672525</v>
          </cell>
          <cell r="L3273">
            <v>74.659262078057395</v>
          </cell>
          <cell r="M3273">
            <v>26019376.931339987</v>
          </cell>
          <cell r="N3273">
            <v>0.85066211291827398</v>
          </cell>
          <cell r="O3273">
            <v>75.066507800069004</v>
          </cell>
          <cell r="Q3273">
            <v>126285.85555004521</v>
          </cell>
        </row>
        <row r="3274">
          <cell r="D3274">
            <v>42354</v>
          </cell>
          <cell r="E3274" t="str">
            <v/>
          </cell>
          <cell r="F3274">
            <v>41202.867605998901</v>
          </cell>
          <cell r="G3274">
            <v>674437.42127199913</v>
          </cell>
          <cell r="H3274">
            <v>0.33378511509387221</v>
          </cell>
          <cell r="I3274">
            <v>90.131036203719077</v>
          </cell>
          <cell r="J3274">
            <v>24477015.879015978</v>
          </cell>
          <cell r="K3274">
            <v>0.8516356713857155</v>
          </cell>
          <cell r="L3274">
            <v>74.969874095996801</v>
          </cell>
          <cell r="M3274">
            <v>25921422.27579999</v>
          </cell>
          <cell r="N3274">
            <v>0.84737607289627581</v>
          </cell>
          <cell r="O3274">
            <v>75.503606756714305</v>
          </cell>
          <cell r="Q3274">
            <v>126285.85555004521</v>
          </cell>
        </row>
        <row r="3275">
          <cell r="D3275">
            <v>42355</v>
          </cell>
          <cell r="E3275" t="str">
            <v/>
          </cell>
          <cell r="F3275">
            <v>35840.255838001118</v>
          </cell>
          <cell r="G3275">
            <v>710277.67711000028</v>
          </cell>
          <cell r="H3275">
            <v>0.33084496793421825</v>
          </cell>
          <cell r="I3275">
            <v>90.344165286975681</v>
          </cell>
          <cell r="J3275">
            <v>24512856.134853978</v>
          </cell>
          <cell r="K3275">
            <v>0.84915158501718502</v>
          </cell>
          <cell r="L3275">
            <v>75.30133150725338</v>
          </cell>
          <cell r="M3275">
            <v>25818718.754051991</v>
          </cell>
          <cell r="N3275">
            <v>0.84393545488203847</v>
          </cell>
          <cell r="O3275">
            <v>75.958605414980227</v>
          </cell>
          <cell r="Q3275">
            <v>126285.85555004521</v>
          </cell>
        </row>
        <row r="3276">
          <cell r="D3276">
            <v>42356</v>
          </cell>
          <cell r="E3276" t="str">
            <v/>
          </cell>
          <cell r="F3276">
            <v>31549.954697999601</v>
          </cell>
          <cell r="G3276">
            <v>741827.63180799992</v>
          </cell>
          <cell r="H3276">
            <v>0.32634411852421275</v>
          </cell>
          <cell r="I3276">
            <v>90.667425594145428</v>
          </cell>
          <cell r="J3276">
            <v>24544406.089551978</v>
          </cell>
          <cell r="K3276">
            <v>0.84654116484502029</v>
          </cell>
          <cell r="L3276">
            <v>75.648133974753961</v>
          </cell>
          <cell r="M3276">
            <v>25724097.801809985</v>
          </cell>
          <cell r="N3276">
            <v>0.84075968388416433</v>
          </cell>
          <cell r="O3276">
            <v>76.376085966027986</v>
          </cell>
          <cell r="Q3276">
            <v>126285.85555004521</v>
          </cell>
        </row>
        <row r="3277">
          <cell r="D3277">
            <v>42357</v>
          </cell>
          <cell r="E3277" t="str">
            <v/>
          </cell>
          <cell r="F3277">
            <v>43963.76786799937</v>
          </cell>
          <cell r="G3277">
            <v>785791.3996759993</v>
          </cell>
          <cell r="H3277">
            <v>0.32749069092556576</v>
          </cell>
          <cell r="I3277">
            <v>90.58542683961484</v>
          </cell>
          <cell r="J3277">
            <v>24588369.857419979</v>
          </cell>
          <cell r="K3277">
            <v>0.84437968401592489</v>
          </cell>
          <cell r="L3277">
            <v>75.934092818573333</v>
          </cell>
          <cell r="M3277">
            <v>25659794.119655989</v>
          </cell>
          <cell r="N3277">
            <v>0.83857532307315585</v>
          </cell>
          <cell r="O3277">
            <v>76.661810034757806</v>
          </cell>
          <cell r="Q3277">
            <v>126285.85555004521</v>
          </cell>
        </row>
        <row r="3278">
          <cell r="D3278">
            <v>42358</v>
          </cell>
          <cell r="E3278" t="str">
            <v/>
          </cell>
          <cell r="F3278">
            <v>51341.331729999954</v>
          </cell>
          <cell r="G3278">
            <v>837132.73140599928</v>
          </cell>
          <cell r="H3278">
            <v>0.33144358398643314</v>
          </cell>
          <cell r="I3278">
            <v>90.300896082433368</v>
          </cell>
          <cell r="J3278">
            <v>24639711.18914998</v>
          </cell>
          <cell r="K3278">
            <v>0.84248912586320723</v>
          </cell>
          <cell r="L3278">
            <v>76.183298505239506</v>
          </cell>
          <cell r="M3278">
            <v>25601284.484431989</v>
          </cell>
          <cell r="N3278">
            <v>0.8365807266754548</v>
          </cell>
          <cell r="O3278">
            <v>76.921673221208508</v>
          </cell>
          <cell r="Q3278">
            <v>126285.85555004521</v>
          </cell>
        </row>
        <row r="3279">
          <cell r="D3279">
            <v>42359</v>
          </cell>
          <cell r="E3279" t="str">
            <v/>
          </cell>
          <cell r="F3279">
            <v>34205.232428000782</v>
          </cell>
          <cell r="G3279">
            <v>871337.96383400005</v>
          </cell>
          <cell r="H3279">
            <v>0.32855844236374104</v>
          </cell>
          <cell r="I3279">
            <v>90.508848381692118</v>
          </cell>
          <cell r="J3279">
            <v>24673916.421577979</v>
          </cell>
          <cell r="K3279">
            <v>0.84003142039070944</v>
          </cell>
          <cell r="L3279">
            <v>76.505966985835869</v>
          </cell>
          <cell r="M3279">
            <v>25506847.996493988</v>
          </cell>
          <cell r="N3279">
            <v>0.83341264680522464</v>
          </cell>
          <cell r="O3279">
            <v>77.332339772631869</v>
          </cell>
          <cell r="Q3279">
            <v>126285.85555004521</v>
          </cell>
        </row>
        <row r="3280">
          <cell r="D3280">
            <v>42360</v>
          </cell>
          <cell r="E3280" t="str">
            <v/>
          </cell>
          <cell r="F3280">
            <v>33532.43412400072</v>
          </cell>
          <cell r="G3280">
            <v>904870.39795800077</v>
          </cell>
          <cell r="H3280">
            <v>0.32569342350581137</v>
          </cell>
          <cell r="I3280">
            <v>90.71385300974562</v>
          </cell>
          <cell r="J3280">
            <v>24707448.855701979</v>
          </cell>
          <cell r="K3280">
            <v>0.83757195039708088</v>
          </cell>
          <cell r="L3280">
            <v>76.827369858045685</v>
          </cell>
          <cell r="M3280">
            <v>25458271.123295985</v>
          </cell>
          <cell r="N3280">
            <v>0.83174346416488509</v>
          </cell>
          <cell r="O3280">
            <v>77.547661838370516</v>
          </cell>
          <cell r="Q3280">
            <v>126285.85555004521</v>
          </cell>
        </row>
        <row r="3281">
          <cell r="D3281">
            <v>42361</v>
          </cell>
          <cell r="E3281" t="str">
            <v/>
          </cell>
          <cell r="F3281">
            <v>25247.696097999506</v>
          </cell>
          <cell r="G3281">
            <v>930118.09405600023</v>
          </cell>
          <cell r="H3281">
            <v>0.32022522994939723</v>
          </cell>
          <cell r="I3281">
            <v>91.100865770504328</v>
          </cell>
          <cell r="J3281">
            <v>24732696.551799979</v>
          </cell>
          <cell r="K3281">
            <v>0.83485379692227357</v>
          </cell>
          <cell r="L3281">
            <v>77.180795612181967</v>
          </cell>
          <cell r="M3281">
            <v>25394582.059933983</v>
          </cell>
          <cell r="N3281">
            <v>0.82958093098723529</v>
          </cell>
          <cell r="O3281">
            <v>77.825529033086511</v>
          </cell>
          <cell r="Q3281">
            <v>126285.85555004521</v>
          </cell>
        </row>
        <row r="3282">
          <cell r="D3282">
            <v>42362</v>
          </cell>
          <cell r="E3282" t="str">
            <v/>
          </cell>
          <cell r="F3282">
            <v>50908.625277999905</v>
          </cell>
          <cell r="G3282">
            <v>981026.71933400014</v>
          </cell>
          <cell r="H3282">
            <v>0.32367926817730397</v>
          </cell>
          <cell r="I3282">
            <v>90.85706372707277</v>
          </cell>
          <cell r="J3282">
            <v>24783605.177077979</v>
          </cell>
          <cell r="K3282">
            <v>0.83302122855722804</v>
          </cell>
          <cell r="L3282">
            <v>77.417996713107655</v>
          </cell>
          <cell r="M3282">
            <v>25364845.855113987</v>
          </cell>
          <cell r="N3282">
            <v>0.82852787426307006</v>
          </cell>
          <cell r="O3282">
            <v>77.960383945922501</v>
          </cell>
          <cell r="Q3282">
            <v>126285.85555004521</v>
          </cell>
        </row>
        <row r="3283">
          <cell r="D3283">
            <v>42363</v>
          </cell>
          <cell r="E3283" t="str">
            <v/>
          </cell>
          <cell r="F3283">
            <v>52144.795407999103</v>
          </cell>
          <cell r="G3283">
            <v>1033171.5147419992</v>
          </cell>
          <cell r="H3283">
            <v>0.32724853000899029</v>
          </cell>
          <cell r="I3283">
            <v>90.60276546126363</v>
          </cell>
          <cell r="J3283">
            <v>24835749.972485978</v>
          </cell>
          <cell r="K3283">
            <v>0.83124552608024505</v>
          </cell>
          <cell r="L3283">
            <v>77.646995032298932</v>
          </cell>
          <cell r="M3283">
            <v>25329416.168245986</v>
          </cell>
          <cell r="N3283">
            <v>0.82728906909702071</v>
          </cell>
          <cell r="O3283">
            <v>78.118640755451921</v>
          </cell>
          <cell r="Q3283">
            <v>126285.85555004521</v>
          </cell>
        </row>
        <row r="3284">
          <cell r="D3284">
            <v>42364</v>
          </cell>
          <cell r="E3284" t="str">
            <v/>
          </cell>
          <cell r="F3284">
            <v>45952.52481800034</v>
          </cell>
          <cell r="G3284">
            <v>1079124.0395599995</v>
          </cell>
          <cell r="H3284">
            <v>0.32865731931364206</v>
          </cell>
          <cell r="I3284">
            <v>90.501746479066398</v>
          </cell>
          <cell r="J3284">
            <v>24881702.497303978</v>
          </cell>
          <cell r="K3284">
            <v>0.82927839010765958</v>
          </cell>
          <cell r="L3284">
            <v>77.89969835773239</v>
          </cell>
          <cell r="M3284">
            <v>25288900.210987981</v>
          </cell>
          <cell r="N3284">
            <v>0.82588440069149593</v>
          </cell>
          <cell r="O3284">
            <v>78.297577953307027</v>
          </cell>
          <cell r="Q3284">
            <v>126285.85555004521</v>
          </cell>
        </row>
        <row r="3285">
          <cell r="D3285">
            <v>42365</v>
          </cell>
          <cell r="E3285" t="str">
            <v/>
          </cell>
          <cell r="F3285">
            <v>42680.548714000921</v>
          </cell>
          <cell r="G3285">
            <v>1121804.5882740004</v>
          </cell>
          <cell r="H3285">
            <v>0.32900215074171368</v>
          </cell>
          <cell r="I3285">
            <v>90.476964845320978</v>
          </cell>
          <cell r="J3285">
            <v>24924383.046017978</v>
          </cell>
          <cell r="K3285">
            <v>0.82721914981591849</v>
          </cell>
          <cell r="L3285">
            <v>78.163109803316161</v>
          </cell>
          <cell r="M3285">
            <v>25259029.520577982</v>
          </cell>
          <cell r="N3285">
            <v>0.82482762768423046</v>
          </cell>
          <cell r="O3285">
            <v>78.431837958611212</v>
          </cell>
          <cell r="Q3285">
            <v>126285.85555004521</v>
          </cell>
        </row>
        <row r="3286">
          <cell r="D3286">
            <v>42366</v>
          </cell>
          <cell r="E3286" t="str">
            <v/>
          </cell>
          <cell r="F3286">
            <v>47242.656057999535</v>
          </cell>
          <cell r="G3286">
            <v>1169047.2443319999</v>
          </cell>
          <cell r="H3286">
            <v>0.33061253863878576</v>
          </cell>
          <cell r="I3286">
            <v>90.360948523302582</v>
          </cell>
          <cell r="J3286">
            <v>24971625.702075977</v>
          </cell>
          <cell r="K3286">
            <v>0.8253278798552045</v>
          </cell>
          <cell r="L3286">
            <v>78.404006549870715</v>
          </cell>
          <cell r="M3286">
            <v>25204361.251839977</v>
          </cell>
          <cell r="N3286">
            <v>0.82296138355676274</v>
          </cell>
          <cell r="O3286">
            <v>78.668176381314922</v>
          </cell>
          <cell r="Q3286">
            <v>126285.85555004521</v>
          </cell>
        </row>
        <row r="3287">
          <cell r="D3287">
            <v>42367</v>
          </cell>
          <cell r="E3287" t="str">
            <v/>
          </cell>
          <cell r="F3287">
            <v>50946.392680000943</v>
          </cell>
          <cell r="G3287">
            <v>1219993.6370120009</v>
          </cell>
          <cell r="H3287">
            <v>0.33312318248650497</v>
          </cell>
          <cell r="I3287">
            <v>90.179152061563727</v>
          </cell>
          <cell r="J3287">
            <v>25022572.094755977</v>
          </cell>
          <cell r="K3287">
            <v>0.82357423395810814</v>
          </cell>
          <cell r="L3287">
            <v>78.626480933268056</v>
          </cell>
          <cell r="M3287">
            <v>25179094.253057979</v>
          </cell>
          <cell r="N3287">
            <v>0.82205540942116417</v>
          </cell>
          <cell r="O3287">
            <v>78.782553146556538</v>
          </cell>
          <cell r="Q3287">
            <v>126285.85555004521</v>
          </cell>
        </row>
        <row r="3288">
          <cell r="D3288">
            <v>42368</v>
          </cell>
          <cell r="E3288" t="str">
            <v/>
          </cell>
          <cell r="F3288">
            <v>58278.077329998756</v>
          </cell>
          <cell r="G3288">
            <v>1278271.7143419997</v>
          </cell>
          <cell r="H3288">
            <v>0.33740165879343476</v>
          </cell>
          <cell r="I3288">
            <v>89.86680990181074</v>
          </cell>
          <cell r="J3288">
            <v>25080850.172085974</v>
          </cell>
          <cell r="K3288">
            <v>0.82207541644270832</v>
          </cell>
          <cell r="L3288">
            <v>78.815937082742877</v>
          </cell>
          <cell r="M3288">
            <v>25164434.660589974</v>
          </cell>
          <cell r="N3288">
            <v>0.8214958937282355</v>
          </cell>
          <cell r="O3288">
            <v>78.853073796943534</v>
          </cell>
          <cell r="Q3288">
            <v>126285.85555004521</v>
          </cell>
        </row>
        <row r="3289">
          <cell r="D3289">
            <v>42369</v>
          </cell>
          <cell r="E3289" t="str">
            <v>*</v>
          </cell>
          <cell r="F3289">
            <v>60045.0907639996</v>
          </cell>
          <cell r="G3289">
            <v>1338316.8051059993</v>
          </cell>
          <cell r="H3289">
            <v>0.3418554647635958</v>
          </cell>
          <cell r="I3289">
            <v>89.538372104062489</v>
          </cell>
          <cell r="J3289">
            <v>25140895.262849975</v>
          </cell>
          <cell r="K3289">
            <v>0.82064663448889963</v>
          </cell>
          <cell r="L3289">
            <v>78.995941813692511</v>
          </cell>
          <cell r="M3289">
            <v>25140895.262849975</v>
          </cell>
          <cell r="N3289">
            <v>0.82064663448889963</v>
          </cell>
          <cell r="O3289">
            <v>78.959942144434891</v>
          </cell>
          <cell r="P3289"/>
          <cell r="Q3289">
            <v>126285.85555004521</v>
          </cell>
        </row>
        <row r="3290">
          <cell r="D3290">
            <v>42370</v>
          </cell>
          <cell r="E3290" t="str">
            <v/>
          </cell>
          <cell r="F3290">
            <v>91680.352246001086</v>
          </cell>
          <cell r="G3290">
            <v>91680.352246001086</v>
          </cell>
          <cell r="H3290">
            <v>0.65072381182004269</v>
          </cell>
          <cell r="I3290">
            <v>66.627555304503247</v>
          </cell>
          <cell r="J3290">
            <v>91680.352246001086</v>
          </cell>
          <cell r="K3290">
            <v>0.65072381182004269</v>
          </cell>
          <cell r="L3290">
            <v>66.627555304503247</v>
          </cell>
          <cell r="M3290">
            <v>25154627.874021977</v>
          </cell>
          <cell r="N3290">
            <v>0.82114860954473645</v>
          </cell>
          <cell r="O3290">
            <v>82.002228828023036</v>
          </cell>
          <cell r="Q3290">
            <v>140889.80698212906</v>
          </cell>
        </row>
        <row r="3291">
          <cell r="D3291">
            <v>42371</v>
          </cell>
          <cell r="E3291" t="str">
            <v/>
          </cell>
          <cell r="F3291">
            <v>82084.770807999899</v>
          </cell>
          <cell r="G3291">
            <v>173765.12305400099</v>
          </cell>
          <cell r="H3291">
            <v>0.61667031411307827</v>
          </cell>
          <cell r="I3291">
            <v>69.434825801320997</v>
          </cell>
          <cell r="J3291">
            <v>173765.12305400099</v>
          </cell>
          <cell r="K3291">
            <v>0.61667031411307827</v>
          </cell>
          <cell r="L3291">
            <v>69.434825801320997</v>
          </cell>
          <cell r="M3291">
            <v>25156124.26334798</v>
          </cell>
          <cell r="N3291">
            <v>0.82125118446874334</v>
          </cell>
          <cell r="O3291">
            <v>81.989100539929211</v>
          </cell>
          <cell r="Q3291">
            <v>140889.80698212906</v>
          </cell>
        </row>
        <row r="3292">
          <cell r="D3292">
            <v>42372</v>
          </cell>
          <cell r="E3292" t="str">
            <v/>
          </cell>
          <cell r="F3292">
            <v>114110.31381600039</v>
          </cell>
          <cell r="G3292">
            <v>287875.43687000137</v>
          </cell>
          <cell r="H3292">
            <v>0.6810888666263758</v>
          </cell>
          <cell r="I3292">
            <v>64.169464694214071</v>
          </cell>
          <cell r="J3292">
            <v>287875.43687000137</v>
          </cell>
          <cell r="K3292">
            <v>0.6810888666263758</v>
          </cell>
          <cell r="L3292">
            <v>64.169464694214071</v>
          </cell>
          <cell r="M3292">
            <v>25201974.345939983</v>
          </cell>
          <cell r="N3292">
            <v>0.82280184589864425</v>
          </cell>
          <cell r="O3292">
            <v>81.790104627685025</v>
          </cell>
          <cell r="Q3292">
            <v>140889.80698212906</v>
          </cell>
        </row>
        <row r="3293">
          <cell r="D3293">
            <v>42373</v>
          </cell>
          <cell r="E3293" t="str">
            <v/>
          </cell>
          <cell r="F3293">
            <v>174215.7679659999</v>
          </cell>
          <cell r="G3293">
            <v>462091.20483600127</v>
          </cell>
          <cell r="H3293">
            <v>0.8199514477555756</v>
          </cell>
          <cell r="I3293">
            <v>53.656750967759173</v>
          </cell>
          <cell r="J3293">
            <v>462091.20483600127</v>
          </cell>
          <cell r="K3293">
            <v>0.8199514477555756</v>
          </cell>
          <cell r="L3293">
            <v>53.656750967759173</v>
          </cell>
          <cell r="M3293">
            <v>25303811.990151983</v>
          </cell>
          <cell r="N3293">
            <v>0.82618072907647133</v>
          </cell>
          <cell r="O3293">
            <v>81.353075129260972</v>
          </cell>
          <cell r="Q3293">
            <v>140889.80698212906</v>
          </cell>
        </row>
        <row r="3294">
          <cell r="D3294">
            <v>42374</v>
          </cell>
          <cell r="E3294" t="str">
            <v/>
          </cell>
          <cell r="F3294">
            <v>186457.07828999945</v>
          </cell>
          <cell r="G3294">
            <v>648548.28312600078</v>
          </cell>
          <cell r="H3294">
            <v>0.92064613759924419</v>
          </cell>
          <cell r="I3294">
            <v>46.910989694700248</v>
          </cell>
          <cell r="J3294">
            <v>648548.28312600078</v>
          </cell>
          <cell r="K3294">
            <v>0.92064613759924419</v>
          </cell>
          <cell r="L3294">
            <v>46.910989694700248</v>
          </cell>
          <cell r="M3294">
            <v>25430208.003699984</v>
          </cell>
          <cell r="N3294">
            <v>0.83036194863222801</v>
          </cell>
          <cell r="O3294">
            <v>80.805891767425237</v>
          </cell>
          <cell r="Q3294">
            <v>140889.80698212906</v>
          </cell>
        </row>
        <row r="3295">
          <cell r="D3295">
            <v>42375</v>
          </cell>
          <cell r="E3295" t="str">
            <v/>
          </cell>
          <cell r="F3295">
            <v>157874.5102660002</v>
          </cell>
          <cell r="G3295">
            <v>806422.79339200095</v>
          </cell>
          <cell r="H3295">
            <v>0.95396396501355873</v>
          </cell>
          <cell r="I3295">
            <v>44.849388818623623</v>
          </cell>
          <cell r="J3295">
            <v>806422.79339200095</v>
          </cell>
          <cell r="K3295">
            <v>0.95396396501355873</v>
          </cell>
          <cell r="L3295">
            <v>44.849388818623623</v>
          </cell>
          <cell r="M3295">
            <v>25515654.960447982</v>
          </cell>
          <cell r="N3295">
            <v>0.83320653551130741</v>
          </cell>
          <cell r="O3295">
            <v>80.429677039122836</v>
          </cell>
          <cell r="Q3295">
            <v>140889.80698212906</v>
          </cell>
        </row>
        <row r="3296">
          <cell r="D3296">
            <v>42376</v>
          </cell>
          <cell r="E3296" t="str">
            <v/>
          </cell>
          <cell r="F3296">
            <v>201943.10613999952</v>
          </cell>
          <cell r="G3296">
            <v>1008365.8995320005</v>
          </cell>
          <cell r="H3296">
            <v>1.0224463674649396</v>
          </cell>
          <cell r="I3296">
            <v>40.873656034289716</v>
          </cell>
          <cell r="J3296">
            <v>1008365.8995320005</v>
          </cell>
          <cell r="K3296">
            <v>1.0224463674649396</v>
          </cell>
          <cell r="L3296">
            <v>40.873656034289716</v>
          </cell>
          <cell r="M3296">
            <v>25654193.68053798</v>
          </cell>
          <cell r="N3296">
            <v>0.83778530478752522</v>
          </cell>
          <cell r="O3296">
            <v>79.817540250820173</v>
          </cell>
          <cell r="Q3296">
            <v>140889.80698212906</v>
          </cell>
        </row>
        <row r="3297">
          <cell r="D3297">
            <v>42377</v>
          </cell>
          <cell r="E3297" t="str">
            <v/>
          </cell>
          <cell r="F3297">
            <v>298159.12891599978</v>
          </cell>
          <cell r="G3297">
            <v>1306525.0284480003</v>
          </cell>
          <cell r="H3297">
            <v>1.1591727751938472</v>
          </cell>
          <cell r="I3297">
            <v>33.934963693828166</v>
          </cell>
          <cell r="J3297">
            <v>1306525.0284480003</v>
          </cell>
          <cell r="K3297">
            <v>1.1591727751938472</v>
          </cell>
          <cell r="L3297">
            <v>33.934963693828166</v>
          </cell>
          <cell r="M3297">
            <v>25892241.38092798</v>
          </cell>
          <cell r="N3297">
            <v>0.84561453654593088</v>
          </cell>
          <cell r="O3297">
            <v>78.752690175392033</v>
          </cell>
          <cell r="Q3297">
            <v>140889.80698212906</v>
          </cell>
        </row>
        <row r="3298">
          <cell r="D3298">
            <v>42378</v>
          </cell>
          <cell r="E3298" t="str">
            <v/>
          </cell>
          <cell r="F3298">
            <v>339360.40461000026</v>
          </cell>
          <cell r="G3298">
            <v>1645885.4330580006</v>
          </cell>
          <cell r="H3298">
            <v>1.2980084446553564</v>
          </cell>
          <cell r="I3298">
            <v>28.10986341924928</v>
          </cell>
          <cell r="J3298">
            <v>1645885.4330580006</v>
          </cell>
          <cell r="K3298">
            <v>1.2980084446553564</v>
          </cell>
          <cell r="L3298">
            <v>28.10986341924928</v>
          </cell>
          <cell r="M3298">
            <v>26169654.480195981</v>
          </cell>
          <cell r="N3298">
            <v>0.85473051167395209</v>
          </cell>
          <cell r="O3298">
            <v>77.485364700752484</v>
          </cell>
          <cell r="Q3298">
            <v>140889.80698212906</v>
          </cell>
        </row>
        <row r="3299">
          <cell r="D3299">
            <v>42379</v>
          </cell>
          <cell r="E3299" t="str">
            <v/>
          </cell>
          <cell r="F3299">
            <v>481492.99556800007</v>
          </cell>
          <cell r="G3299">
            <v>2127378.4286260009</v>
          </cell>
          <cell r="H3299">
            <v>1.5099590766675153</v>
          </cell>
          <cell r="I3299">
            <v>21.166737947964453</v>
          </cell>
          <cell r="J3299">
            <v>2127378.4286260009</v>
          </cell>
          <cell r="K3299">
            <v>1.5099590766675153</v>
          </cell>
          <cell r="L3299">
            <v>21.166737947964453</v>
          </cell>
          <cell r="M3299">
            <v>26604746.335209981</v>
          </cell>
          <cell r="N3299">
            <v>0.86899798385000604</v>
          </cell>
          <cell r="O3299">
            <v>75.447146933197402</v>
          </cell>
          <cell r="Q3299">
            <v>140889.80698212906</v>
          </cell>
        </row>
        <row r="3300">
          <cell r="D3300">
            <v>42380</v>
          </cell>
          <cell r="E3300" t="str">
            <v/>
          </cell>
          <cell r="F3300">
            <v>505224.3699840011</v>
          </cell>
          <cell r="G3300">
            <v>2632602.7986100018</v>
          </cell>
          <cell r="H3300">
            <v>1.698685889865126</v>
          </cell>
          <cell r="I3300">
            <v>16.533015459559451</v>
          </cell>
          <cell r="J3300">
            <v>2632602.7986100018</v>
          </cell>
          <cell r="K3300">
            <v>1.698685889865126</v>
          </cell>
          <cell r="L3300">
            <v>16.533015459559451</v>
          </cell>
          <cell r="M3300">
            <v>27033515.747369979</v>
          </cell>
          <cell r="N3300">
            <v>0.88306079885087019</v>
          </cell>
          <cell r="O3300">
            <v>73.379707857626954</v>
          </cell>
          <cell r="Q3300">
            <v>140889.80698212906</v>
          </cell>
        </row>
        <row r="3301">
          <cell r="D3301">
            <v>42381</v>
          </cell>
          <cell r="E3301" t="str">
            <v/>
          </cell>
          <cell r="F3301">
            <v>383212.77593599999</v>
          </cell>
          <cell r="G3301">
            <v>3015815.5745460019</v>
          </cell>
          <cell r="H3301">
            <v>1.783790963510782</v>
          </cell>
          <cell r="I3301">
            <v>14.818808307950782</v>
          </cell>
          <cell r="J3301">
            <v>3015815.5745460019</v>
          </cell>
          <cell r="K3301">
            <v>1.783790963510782</v>
          </cell>
          <cell r="L3301">
            <v>14.818808307950782</v>
          </cell>
          <cell r="M3301">
            <v>27364816.467439979</v>
          </cell>
          <cell r="N3301">
            <v>0.89394139221994706</v>
          </cell>
          <cell r="O3301">
            <v>71.745363662765399</v>
          </cell>
          <cell r="Q3301">
            <v>140889.80698212906</v>
          </cell>
        </row>
        <row r="3302">
          <cell r="D3302">
            <v>42382</v>
          </cell>
          <cell r="E3302" t="str">
            <v/>
          </cell>
          <cell r="F3302">
            <v>278301.80743999849</v>
          </cell>
          <cell r="G3302">
            <v>3294117.3819860006</v>
          </cell>
          <cell r="H3302">
            <v>1.7985236135662754</v>
          </cell>
          <cell r="I3302">
            <v>14.542515627481789</v>
          </cell>
          <cell r="J3302">
            <v>3294117.3819860006</v>
          </cell>
          <cell r="K3302">
            <v>1.7985236135662754</v>
          </cell>
          <cell r="L3302">
            <v>14.542515627481789</v>
          </cell>
          <cell r="M3302">
            <v>27584039.947923981</v>
          </cell>
          <cell r="N3302">
            <v>0.90116188228045513</v>
          </cell>
          <cell r="O3302">
            <v>70.646120558159367</v>
          </cell>
          <cell r="Q3302">
            <v>140889.80698212906</v>
          </cell>
        </row>
        <row r="3303">
          <cell r="D3303">
            <v>42383</v>
          </cell>
          <cell r="E3303" t="str">
            <v/>
          </cell>
          <cell r="F3303">
            <v>272950.71455199993</v>
          </cell>
          <cell r="G3303">
            <v>3567068.0965380007</v>
          </cell>
          <cell r="H3303">
            <v>1.808438692491511</v>
          </cell>
          <cell r="I3303">
            <v>14.359785901278798</v>
          </cell>
          <cell r="J3303">
            <v>3567068.0965380007</v>
          </cell>
          <cell r="K3303">
            <v>1.808438692491511</v>
          </cell>
          <cell r="L3303">
            <v>14.359785901278798</v>
          </cell>
          <cell r="M3303">
            <v>27811472.456107978</v>
          </cell>
          <cell r="N3303">
            <v>0.90865152178735842</v>
          </cell>
          <cell r="O3303">
            <v>69.494929722156229</v>
          </cell>
          <cell r="Q3303">
            <v>140889.80698212906</v>
          </cell>
        </row>
        <row r="3304">
          <cell r="D3304">
            <v>42384</v>
          </cell>
          <cell r="E3304" t="str">
            <v/>
          </cell>
          <cell r="F3304">
            <v>249344.73165599976</v>
          </cell>
          <cell r="G3304">
            <v>3816412.8281940003</v>
          </cell>
          <cell r="H3304">
            <v>1.8058618102292694</v>
          </cell>
          <cell r="I3304">
            <v>14.407030444699576</v>
          </cell>
          <cell r="J3304">
            <v>3816412.8281940003</v>
          </cell>
          <cell r="K3304">
            <v>1.8058618102292694</v>
          </cell>
          <cell r="L3304">
            <v>14.407030444699576</v>
          </cell>
          <cell r="M3304">
            <v>27999152.500267979</v>
          </cell>
          <cell r="N3304">
            <v>0.91484327160889567</v>
          </cell>
          <cell r="O3304">
            <v>68.535674952082687</v>
          </cell>
          <cell r="Q3304">
            <v>140889.80698212906</v>
          </cell>
        </row>
        <row r="3305">
          <cell r="D3305">
            <v>42385</v>
          </cell>
          <cell r="E3305" t="str">
            <v/>
          </cell>
          <cell r="F3305">
            <v>215911.569974001</v>
          </cell>
          <cell r="G3305">
            <v>4032324.3981680013</v>
          </cell>
          <cell r="H3305">
            <v>1.788775783598505</v>
          </cell>
          <cell r="I3305">
            <v>14.724678525455559</v>
          </cell>
          <cell r="J3305">
            <v>4032324.3981680013</v>
          </cell>
          <cell r="K3305">
            <v>1.788775783598505</v>
          </cell>
          <cell r="L3305">
            <v>14.724678525455559</v>
          </cell>
          <cell r="M3305">
            <v>28136319.585999977</v>
          </cell>
          <cell r="N3305">
            <v>0.91938526574950097</v>
          </cell>
          <cell r="O3305">
            <v>67.828102684844765</v>
          </cell>
          <cell r="Q3305">
            <v>140889.80698212906</v>
          </cell>
        </row>
        <row r="3306">
          <cell r="D3306">
            <v>42386</v>
          </cell>
          <cell r="E3306" t="str">
            <v/>
          </cell>
          <cell r="F3306">
            <v>180701.58156799956</v>
          </cell>
          <cell r="G3306">
            <v>4213025.9797360012</v>
          </cell>
          <cell r="H3306">
            <v>1.7589991990191627</v>
          </cell>
          <cell r="I3306">
            <v>15.29696341472383</v>
          </cell>
          <cell r="J3306">
            <v>4213025.9797360012</v>
          </cell>
          <cell r="K3306">
            <v>1.7589991990191627</v>
          </cell>
          <cell r="L3306">
            <v>15.29696341472383</v>
          </cell>
          <cell r="M3306">
            <v>28233181.556957975</v>
          </cell>
          <cell r="N3306">
            <v>0.92261075447664043</v>
          </cell>
          <cell r="O3306">
            <v>67.323788796945976</v>
          </cell>
          <cell r="Q3306">
            <v>140889.80698212906</v>
          </cell>
        </row>
        <row r="3307">
          <cell r="D3307">
            <v>42387</v>
          </cell>
          <cell r="E3307" t="str">
            <v/>
          </cell>
          <cell r="F3307">
            <v>164233.75264799999</v>
          </cell>
          <cell r="G3307">
            <v>4377259.7323840009</v>
          </cell>
          <cell r="H3307">
            <v>1.7260375427613548</v>
          </cell>
          <cell r="I3307">
            <v>15.95931640583359</v>
          </cell>
          <cell r="J3307">
            <v>4377259.7323840009</v>
          </cell>
          <cell r="K3307">
            <v>1.7260375427613548</v>
          </cell>
          <cell r="L3307">
            <v>15.95931640583359</v>
          </cell>
          <cell r="M3307">
            <v>28328070.357547972</v>
          </cell>
          <cell r="N3307">
            <v>0.92577218173754627</v>
          </cell>
          <cell r="O3307">
            <v>66.828123738518372</v>
          </cell>
          <cell r="Q3307">
            <v>140889.80698212906</v>
          </cell>
        </row>
        <row r="3308">
          <cell r="D3308">
            <v>42388</v>
          </cell>
          <cell r="E3308" t="str">
            <v/>
          </cell>
          <cell r="F3308">
            <v>156308.10875199985</v>
          </cell>
          <cell r="G3308">
            <v>4533567.8411360011</v>
          </cell>
          <cell r="H3308">
            <v>1.6935847869694791</v>
          </cell>
          <cell r="I3308">
            <v>16.642506805425448</v>
          </cell>
          <cell r="J3308">
            <v>4533567.8411360011</v>
          </cell>
          <cell r="K3308">
            <v>1.6935847869694791</v>
          </cell>
          <cell r="L3308">
            <v>16.642506805425448</v>
          </cell>
          <cell r="M3308">
            <v>28400395.796621971</v>
          </cell>
          <cell r="N3308">
            <v>0.92819659554394462</v>
          </cell>
          <cell r="O3308">
            <v>66.447153629059315</v>
          </cell>
          <cell r="Q3308">
            <v>140889.80698212906</v>
          </cell>
        </row>
        <row r="3309">
          <cell r="D3309">
            <v>42389</v>
          </cell>
          <cell r="E3309" t="str">
            <v/>
          </cell>
          <cell r="F3309">
            <v>139040.20862200003</v>
          </cell>
          <cell r="G3309">
            <v>4672608.0497580012</v>
          </cell>
          <cell r="H3309">
            <v>1.6582491486948701</v>
          </cell>
          <cell r="I3309">
            <v>17.423244564864394</v>
          </cell>
          <cell r="J3309">
            <v>4672608.0497580012</v>
          </cell>
          <cell r="K3309">
            <v>1.6582491486948701</v>
          </cell>
          <cell r="L3309">
            <v>17.423244564864394</v>
          </cell>
          <cell r="M3309">
            <v>28456084.620001972</v>
          </cell>
          <cell r="N3309">
            <v>0.93007756476410408</v>
          </cell>
          <cell r="O3309">
            <v>66.151096828334246</v>
          </cell>
          <cell r="Q3309">
            <v>140889.80698212906</v>
          </cell>
        </row>
        <row r="3310">
          <cell r="D3310">
            <v>42390</v>
          </cell>
          <cell r="E3310" t="str">
            <v/>
          </cell>
          <cell r="F3310">
            <v>125732.49736000104</v>
          </cell>
          <cell r="G3310">
            <v>4798340.5471180025</v>
          </cell>
          <cell r="H3310">
            <v>1.6217809641445669</v>
          </cell>
          <cell r="I3310">
            <v>18.271442360062849</v>
          </cell>
          <cell r="J3310">
            <v>4798340.5471180025</v>
          </cell>
          <cell r="K3310">
            <v>1.6217809641445669</v>
          </cell>
          <cell r="L3310">
            <v>18.271442360062849</v>
          </cell>
          <cell r="M3310">
            <v>28493768.377387971</v>
          </cell>
          <cell r="N3310">
            <v>0.93137025233270909</v>
          </cell>
          <cell r="O3310">
            <v>65.947399764019309</v>
          </cell>
          <cell r="Q3310">
            <v>140889.80698212906</v>
          </cell>
        </row>
        <row r="3311">
          <cell r="D3311">
            <v>42391</v>
          </cell>
          <cell r="E3311" t="str">
            <v/>
          </cell>
          <cell r="F3311">
            <v>136057.77458199879</v>
          </cell>
          <cell r="G3311">
            <v>4934398.3217000011</v>
          </cell>
          <cell r="H3311">
            <v>1.5919592595722369</v>
          </cell>
          <cell r="I3311">
            <v>18.998742406632196</v>
          </cell>
          <cell r="J3311">
            <v>4934398.3217000011</v>
          </cell>
          <cell r="K3311">
            <v>1.5919592595722369</v>
          </cell>
          <cell r="L3311">
            <v>18.998742406632196</v>
          </cell>
          <cell r="M3311">
            <v>28526997.56161397</v>
          </cell>
          <cell r="N3311">
            <v>0.93251749396754113</v>
          </cell>
          <cell r="O3311">
            <v>65.766468282939641</v>
          </cell>
          <cell r="Q3311">
            <v>140889.80698212906</v>
          </cell>
        </row>
        <row r="3312">
          <cell r="D3312">
            <v>42392</v>
          </cell>
          <cell r="E3312" t="str">
            <v/>
          </cell>
          <cell r="F3312">
            <v>135605.60908800105</v>
          </cell>
          <cell r="G3312">
            <v>5070003.930788002</v>
          </cell>
          <cell r="H3312">
            <v>1.56459120950093</v>
          </cell>
          <cell r="I3312">
            <v>19.694134418610766</v>
          </cell>
          <cell r="J3312">
            <v>5070003.930788002</v>
          </cell>
          <cell r="K3312">
            <v>1.56459120950093</v>
          </cell>
          <cell r="L3312">
            <v>19.694134418610766</v>
          </cell>
          <cell r="M3312">
            <v>28569218.53272197</v>
          </cell>
          <cell r="N3312">
            <v>0.93395883722143058</v>
          </cell>
          <cell r="O3312">
            <v>65.538956878528793</v>
          </cell>
          <cell r="Q3312">
            <v>140889.80698212906</v>
          </cell>
        </row>
        <row r="3313">
          <cell r="D3313">
            <v>42393</v>
          </cell>
          <cell r="E3313" t="str">
            <v/>
          </cell>
          <cell r="F3313">
            <v>137088.3932820005</v>
          </cell>
          <cell r="G3313">
            <v>5207092.3240700029</v>
          </cell>
          <cell r="H3313">
            <v>1.5399423479734324</v>
          </cell>
          <cell r="I3313">
            <v>20.344252799858431</v>
          </cell>
          <cell r="J3313">
            <v>5207092.3240700029</v>
          </cell>
          <cell r="K3313">
            <v>1.5399423479734324</v>
          </cell>
          <cell r="L3313">
            <v>20.344252799858431</v>
          </cell>
          <cell r="M3313">
            <v>28625182.886621967</v>
          </cell>
          <cell r="N3313">
            <v>0.93584968491971876</v>
          </cell>
          <cell r="O3313">
            <v>65.240173572246775</v>
          </cell>
          <cell r="Q3313">
            <v>140889.80698212906</v>
          </cell>
        </row>
        <row r="3314">
          <cell r="D3314">
            <v>42394</v>
          </cell>
          <cell r="E3314" t="str">
            <v/>
          </cell>
          <cell r="F3314">
            <v>131700.72863599897</v>
          </cell>
          <cell r="G3314">
            <v>5338793.0527060023</v>
          </cell>
          <cell r="H3314">
            <v>1.5157357844583306</v>
          </cell>
          <cell r="I3314">
            <v>21.005506127636753</v>
          </cell>
          <cell r="J3314">
            <v>5338793.0527060023</v>
          </cell>
          <cell r="K3314">
            <v>1.5157357844583306</v>
          </cell>
          <cell r="L3314">
            <v>21.005506127636753</v>
          </cell>
          <cell r="M3314">
            <v>28677043.866393968</v>
          </cell>
          <cell r="N3314">
            <v>0.93760661906394038</v>
          </cell>
          <cell r="O3314">
            <v>64.962242135858233</v>
          </cell>
          <cell r="Q3314">
            <v>140889.80698212906</v>
          </cell>
        </row>
        <row r="3315">
          <cell r="D3315">
            <v>42395</v>
          </cell>
          <cell r="E3315" t="str">
            <v/>
          </cell>
          <cell r="F3315">
            <v>121079.77764600021</v>
          </cell>
          <cell r="G3315">
            <v>5459872.8303520028</v>
          </cell>
          <cell r="H3315">
            <v>1.490491848614208</v>
          </cell>
          <cell r="I3315">
            <v>21.720045143569934</v>
          </cell>
          <cell r="J3315">
            <v>5459872.8303520028</v>
          </cell>
          <cell r="K3315">
            <v>1.490491848614208</v>
          </cell>
          <cell r="L3315">
            <v>21.720045143569934</v>
          </cell>
          <cell r="M3315">
            <v>28722930.714251969</v>
          </cell>
          <cell r="N3315">
            <v>0.9391684441990511</v>
          </cell>
          <cell r="O3315">
            <v>64.714938886905685</v>
          </cell>
          <cell r="Q3315">
            <v>140889.80698212906</v>
          </cell>
        </row>
        <row r="3316">
          <cell r="D3316">
            <v>42396</v>
          </cell>
          <cell r="E3316" t="str">
            <v/>
          </cell>
          <cell r="F3316">
            <v>111139.63191599968</v>
          </cell>
          <cell r="G3316">
            <v>5571012.4622680023</v>
          </cell>
          <cell r="H3316">
            <v>1.4645047737554717</v>
          </cell>
          <cell r="I3316">
            <v>22.483210156939968</v>
          </cell>
          <cell r="J3316">
            <v>5571012.4622680023</v>
          </cell>
          <cell r="K3316">
            <v>1.4645047737554717</v>
          </cell>
          <cell r="L3316">
            <v>22.483210156939968</v>
          </cell>
          <cell r="M3316">
            <v>28744943.242401969</v>
          </cell>
          <cell r="N3316">
            <v>0.9399497919616302</v>
          </cell>
          <cell r="O3316">
            <v>64.591138542143085</v>
          </cell>
          <cell r="Q3316">
            <v>140889.80698212906</v>
          </cell>
        </row>
        <row r="3317">
          <cell r="D3317">
            <v>42397</v>
          </cell>
          <cell r="E3317" t="str">
            <v/>
          </cell>
          <cell r="F3317">
            <v>104322.57650400113</v>
          </cell>
          <cell r="G3317">
            <v>5675335.0387720037</v>
          </cell>
          <cell r="H3317">
            <v>1.4386458569334983</v>
          </cell>
          <cell r="I3317">
            <v>23.271438579384185</v>
          </cell>
          <cell r="J3317">
            <v>5675335.0387720037</v>
          </cell>
          <cell r="K3317">
            <v>1.4386458569334983</v>
          </cell>
          <cell r="L3317">
            <v>23.271438579384185</v>
          </cell>
          <cell r="M3317">
            <v>28795213.884253968</v>
          </cell>
          <cell r="N3317">
            <v>0.94165533332800744</v>
          </cell>
          <cell r="O3317">
            <v>64.320728168596148</v>
          </cell>
          <cell r="Q3317">
            <v>140889.80698212906</v>
          </cell>
        </row>
        <row r="3318">
          <cell r="D3318">
            <v>42398</v>
          </cell>
          <cell r="E3318" t="str">
            <v/>
          </cell>
          <cell r="F3318">
            <v>119854.1801539993</v>
          </cell>
          <cell r="G3318">
            <v>5795189.2189260032</v>
          </cell>
          <cell r="H3318">
            <v>1.4183716712934109</v>
          </cell>
          <cell r="I3318">
            <v>23.910243116905239</v>
          </cell>
          <cell r="J3318">
            <v>5795189.2189260032</v>
          </cell>
          <cell r="K3318">
            <v>1.4183716712934109</v>
          </cell>
          <cell r="L3318">
            <v>23.910243116905239</v>
          </cell>
          <cell r="M3318">
            <v>28827243.285595965</v>
          </cell>
          <cell r="N3318">
            <v>0.94276453775861291</v>
          </cell>
          <cell r="O3318">
            <v>64.14474141066357</v>
          </cell>
          <cell r="Q3318">
            <v>140889.80698212906</v>
          </cell>
        </row>
        <row r="3319">
          <cell r="D3319">
            <v>42399</v>
          </cell>
          <cell r="E3319" t="str">
            <v/>
          </cell>
          <cell r="F3319">
            <v>109805.24180200067</v>
          </cell>
          <cell r="G3319">
            <v>5904994.4607280036</v>
          </cell>
          <cell r="H3319">
            <v>1.3970716044482943</v>
          </cell>
          <cell r="I3319">
            <v>24.601706289496306</v>
          </cell>
          <cell r="J3319">
            <v>5904994.4607280036</v>
          </cell>
          <cell r="K3319">
            <v>1.3970716044482943</v>
          </cell>
          <cell r="L3319">
            <v>24.601706289496306</v>
          </cell>
          <cell r="M3319">
            <v>28706639.372295965</v>
          </cell>
          <cell r="N3319">
            <v>0.93888184910396477</v>
          </cell>
          <cell r="O3319">
            <v>64.760335184334849</v>
          </cell>
          <cell r="Q3319">
            <v>140889.80698212906</v>
          </cell>
        </row>
        <row r="3320">
          <cell r="D3320">
            <v>42400</v>
          </cell>
          <cell r="E3320" t="str">
            <v>*</v>
          </cell>
          <cell r="F3320">
            <v>119072.30422199884</v>
          </cell>
          <cell r="G3320">
            <v>6024066.7649500025</v>
          </cell>
          <cell r="H3320">
            <v>1.3792675177550267</v>
          </cell>
          <cell r="I3320">
            <v>25.196114414275527</v>
          </cell>
          <cell r="J3320">
            <v>6024066.7649500025</v>
          </cell>
          <cell r="K3320">
            <v>1.3792675177550267</v>
          </cell>
          <cell r="L3320">
            <v>25.196114414275527</v>
          </cell>
          <cell r="M3320">
            <v>28535863.916435964</v>
          </cell>
          <cell r="N3320">
            <v>0.93335762903062003</v>
          </cell>
          <cell r="O3320">
            <v>65.633881857545902</v>
          </cell>
          <cell r="P3320"/>
          <cell r="Q3320">
            <v>140889.80698212906</v>
          </cell>
        </row>
        <row r="3321">
          <cell r="D3321">
            <v>42401</v>
          </cell>
          <cell r="F3321">
            <v>38803.483540000656</v>
          </cell>
          <cell r="G3321">
            <v>38803.483540000656</v>
          </cell>
          <cell r="H3321">
            <v>0.31517963472772975</v>
          </cell>
          <cell r="I3321">
            <v>96.163725187777388</v>
          </cell>
          <cell r="J3321">
            <v>6062870.2484900029</v>
          </cell>
          <cell r="K3321">
            <v>1.3500948548426897</v>
          </cell>
          <cell r="L3321">
            <v>26.086185673318816</v>
          </cell>
          <cell r="M3321">
            <v>28328159.516421963</v>
          </cell>
          <cell r="N3321">
            <v>0.9265218767878749</v>
          </cell>
          <cell r="O3321">
            <v>65.381556931003175</v>
          </cell>
          <cell r="Q3321">
            <v>123115.45310826105</v>
          </cell>
        </row>
        <row r="3322">
          <cell r="D3322">
            <v>42402</v>
          </cell>
          <cell r="F3322">
            <v>95799.236876000039</v>
          </cell>
          <cell r="G3322">
            <v>134602.72041600069</v>
          </cell>
          <cell r="H3322">
            <v>0.54665241859459501</v>
          </cell>
          <cell r="I3322">
            <v>80.665050264791248</v>
          </cell>
          <cell r="J3322">
            <v>6158669.4853660027</v>
          </cell>
          <cell r="K3322">
            <v>1.3348323651031895</v>
          </cell>
          <cell r="L3322">
            <v>26.687702207608744</v>
          </cell>
          <cell r="M3322">
            <v>28364302.499223962</v>
          </cell>
          <cell r="N3322">
            <v>0.92766183745499931</v>
          </cell>
          <cell r="O3322">
            <v>65.211833857648898</v>
          </cell>
          <cell r="Q3322">
            <v>123115.45310826105</v>
          </cell>
        </row>
        <row r="3323">
          <cell r="D3323">
            <v>42403</v>
          </cell>
          <cell r="F3323">
            <v>83620.897367999336</v>
          </cell>
          <cell r="G3323">
            <v>218223.61778400003</v>
          </cell>
          <cell r="H3323">
            <v>0.59083733269482708</v>
          </cell>
          <cell r="I3323">
            <v>76.973177404745059</v>
          </cell>
          <cell r="J3323">
            <v>6242290.3827340016</v>
          </cell>
          <cell r="K3323">
            <v>1.3177923016692576</v>
          </cell>
          <cell r="L3323">
            <v>27.375788022667123</v>
          </cell>
          <cell r="M3323">
            <v>28242988.839353964</v>
          </cell>
          <cell r="N3323">
            <v>0.9236522683718148</v>
          </cell>
          <cell r="O3323">
            <v>65.808347790822765</v>
          </cell>
          <cell r="Q3323">
            <v>123115.45310826105</v>
          </cell>
        </row>
        <row r="3324">
          <cell r="D3324">
            <v>42404</v>
          </cell>
          <cell r="F3324">
            <v>73731.866595999818</v>
          </cell>
          <cell r="G3324">
            <v>291955.48437999986</v>
          </cell>
          <cell r="H3324">
            <v>0.59284898241667128</v>
          </cell>
          <cell r="I3324">
            <v>76.803213474501547</v>
          </cell>
          <cell r="J3324">
            <v>6316022.2493300019</v>
          </cell>
          <cell r="K3324">
            <v>1.2995808006170129</v>
          </cell>
          <cell r="L3324">
            <v>28.13084924477026</v>
          </cell>
          <cell r="M3324">
            <v>28117508.33925597</v>
          </cell>
          <cell r="N3324">
            <v>0.91950679847700156</v>
          </cell>
          <cell r="O3324">
            <v>66.423657495304369</v>
          </cell>
          <cell r="Q3324">
            <v>123115.45310826105</v>
          </cell>
        </row>
        <row r="3325">
          <cell r="D3325">
            <v>42405</v>
          </cell>
          <cell r="F3325">
            <v>89600.467947999728</v>
          </cell>
          <cell r="G3325">
            <v>381555.95232799958</v>
          </cell>
          <cell r="H3325">
            <v>0.6198343793487564</v>
          </cell>
          <cell r="I3325">
            <v>74.51408773117474</v>
          </cell>
          <cell r="J3325">
            <v>6405622.7172780018</v>
          </cell>
          <cell r="K3325">
            <v>1.2854536216663275</v>
          </cell>
          <cell r="L3325">
            <v>28.7308584581235</v>
          </cell>
          <cell r="M3325">
            <v>28018829.465921979</v>
          </cell>
          <cell r="N3325">
            <v>0.91623813994258563</v>
          </cell>
          <cell r="O3325">
            <v>66.907688204668659</v>
          </cell>
          <cell r="Q3325">
            <v>123115.45310826105</v>
          </cell>
        </row>
        <row r="3326">
          <cell r="D3326">
            <v>42406</v>
          </cell>
          <cell r="F3326">
            <v>94838.914672001469</v>
          </cell>
          <cell r="G3326">
            <v>476394.86700000102</v>
          </cell>
          <cell r="H3326">
            <v>0.64491615386559853</v>
          </cell>
          <cell r="I3326">
            <v>72.378672944508921</v>
          </cell>
          <cell r="J3326">
            <v>6500461.6319500031</v>
          </cell>
          <cell r="K3326">
            <v>1.2730335563821225</v>
          </cell>
          <cell r="L3326">
            <v>29.268861758858435</v>
          </cell>
          <cell r="M3326">
            <v>27949290.604509979</v>
          </cell>
          <cell r="N3326">
            <v>0.91392263684382435</v>
          </cell>
          <cell r="O3326">
            <v>67.249915800702695</v>
          </cell>
          <cell r="Q3326">
            <v>123115.45310826105</v>
          </cell>
        </row>
        <row r="3327">
          <cell r="D3327">
            <v>42407</v>
          </cell>
          <cell r="F3327">
            <v>114199.63802199853</v>
          </cell>
          <cell r="G3327">
            <v>590594.50502199959</v>
          </cell>
          <cell r="H3327">
            <v>0.68529694237798389</v>
          </cell>
          <cell r="I3327">
            <v>68.948291708571645</v>
          </cell>
          <cell r="J3327">
            <v>6614661.2699720012</v>
          </cell>
          <cell r="K3327">
            <v>1.2649005911036824</v>
          </cell>
          <cell r="L3327">
            <v>29.626555471557726</v>
          </cell>
          <cell r="M3327">
            <v>27917573.698649976</v>
          </cell>
          <cell r="N3327">
            <v>0.91284403996927577</v>
          </cell>
          <cell r="O3327">
            <v>67.409134301042982</v>
          </cell>
          <cell r="Q3327">
            <v>123115.45310826105</v>
          </cell>
        </row>
        <row r="3328">
          <cell r="D3328">
            <v>42408</v>
          </cell>
          <cell r="F3328">
            <v>101191.71489400041</v>
          </cell>
          <cell r="G3328">
            <v>691786.21991600003</v>
          </cell>
          <cell r="H3328">
            <v>0.70237549638435781</v>
          </cell>
          <cell r="I3328">
            <v>67.507024657009282</v>
          </cell>
          <cell r="J3328">
            <v>6715852.9848660016</v>
          </cell>
          <cell r="K3328">
            <v>1.2547115174635617</v>
          </cell>
          <cell r="L3328">
            <v>30.080776893453542</v>
          </cell>
          <cell r="M3328">
            <v>27856263.413177975</v>
          </cell>
          <cell r="N3328">
            <v>0.91079794580661966</v>
          </cell>
          <cell r="O3328">
            <v>67.710813697488348</v>
          </cell>
          <cell r="Q3328">
            <v>123115.45310826105</v>
          </cell>
        </row>
        <row r="3329">
          <cell r="D3329">
            <v>42409</v>
          </cell>
          <cell r="F3329">
            <v>116472.4191179997</v>
          </cell>
          <cell r="G3329">
            <v>808258.63903399976</v>
          </cell>
          <cell r="H3329">
            <v>0.72944957908128072</v>
          </cell>
          <cell r="I3329">
            <v>65.241195238145195</v>
          </cell>
          <cell r="J3329">
            <v>6832325.4039840009</v>
          </cell>
          <cell r="K3329">
            <v>1.2477713104370034</v>
          </cell>
          <cell r="L3329">
            <v>30.394087464988207</v>
          </cell>
          <cell r="M3329">
            <v>27842503.768019971</v>
          </cell>
          <cell r="N3329">
            <v>0.91030669896954608</v>
          </cell>
          <cell r="O3329">
            <v>67.78317233114916</v>
          </cell>
          <cell r="Q3329">
            <v>123115.45310826105</v>
          </cell>
        </row>
        <row r="3330">
          <cell r="D3330">
            <v>42410</v>
          </cell>
          <cell r="F3330">
            <v>165457.42096800072</v>
          </cell>
          <cell r="G3330">
            <v>973716.06000200054</v>
          </cell>
          <cell r="H3330">
            <v>0.79089670339414431</v>
          </cell>
          <cell r="I3330">
            <v>60.218714701922934</v>
          </cell>
          <cell r="J3330">
            <v>6997782.8249520017</v>
          </cell>
          <cell r="K3330">
            <v>1.2498856243324585</v>
          </cell>
          <cell r="L3330">
            <v>30.298299838356169</v>
          </cell>
          <cell r="M3330">
            <v>27894991.317325972</v>
          </cell>
          <cell r="N3330">
            <v>0.9119813409679397</v>
          </cell>
          <cell r="O3330">
            <v>67.536389937310616</v>
          </cell>
          <cell r="Q3330">
            <v>123115.45310826105</v>
          </cell>
        </row>
        <row r="3331">
          <cell r="D3331">
            <v>42411</v>
          </cell>
          <cell r="F3331">
            <v>209276.68404600015</v>
          </cell>
          <cell r="G3331">
            <v>1182992.7440480008</v>
          </cell>
          <cell r="H3331">
            <v>0.87352799505099921</v>
          </cell>
          <cell r="I3331">
            <v>53.816345104656328</v>
          </cell>
          <cell r="J3331">
            <v>7207059.5089980019</v>
          </cell>
          <cell r="K3331">
            <v>1.2595671801824753</v>
          </cell>
          <cell r="L3331">
            <v>29.863464627252835</v>
          </cell>
          <cell r="M3331">
            <v>27992535.418767974</v>
          </cell>
          <cell r="N3331">
            <v>0.91512881455029538</v>
          </cell>
          <cell r="O3331">
            <v>67.071715188840002</v>
          </cell>
          <cell r="Q3331">
            <v>123115.45310826105</v>
          </cell>
        </row>
        <row r="3332">
          <cell r="D3332">
            <v>42412</v>
          </cell>
          <cell r="F3332">
            <v>294647.86634400021</v>
          </cell>
          <cell r="G3332">
            <v>1477640.610392001</v>
          </cell>
          <cell r="H3332">
            <v>1.0001727193773715</v>
          </cell>
          <cell r="I3332">
            <v>44.96500752850028</v>
          </cell>
          <cell r="J3332">
            <v>7501707.3753420021</v>
          </cell>
          <cell r="K3332">
            <v>1.2834468057887489</v>
          </cell>
          <cell r="L3332">
            <v>28.817118565676815</v>
          </cell>
          <cell r="M3332">
            <v>28181027.314035971</v>
          </cell>
          <cell r="N3332">
            <v>0.92124912216969379</v>
          </cell>
          <cell r="O3332">
            <v>66.165232680289336</v>
          </cell>
          <cell r="Q3332">
            <v>123115.45310826105</v>
          </cell>
        </row>
        <row r="3333">
          <cell r="D3333">
            <v>42413</v>
          </cell>
          <cell r="F3333">
            <v>373430.69132799865</v>
          </cell>
          <cell r="G3333">
            <v>1851071.3017199996</v>
          </cell>
          <cell r="H3333">
            <v>1.1565574957279936</v>
          </cell>
          <cell r="I3333">
            <v>35.750440463781352</v>
          </cell>
          <cell r="J3333">
            <v>7875138.0666700006</v>
          </cell>
          <cell r="K3333">
            <v>1.319541894859213</v>
          </cell>
          <cell r="L3333">
            <v>27.304325671105943</v>
          </cell>
          <cell r="M3333">
            <v>28451316.082233973</v>
          </cell>
          <cell r="N3333">
            <v>0.93004272503716989</v>
          </cell>
          <cell r="O3333">
            <v>64.857048868510489</v>
          </cell>
          <cell r="Q3333">
            <v>123115.45310826105</v>
          </cell>
        </row>
        <row r="3334">
          <cell r="D3334">
            <v>42414</v>
          </cell>
          <cell r="F3334">
            <v>306693.44374600053</v>
          </cell>
          <cell r="G3334">
            <v>2157764.7454660004</v>
          </cell>
          <cell r="H3334">
            <v>1.2518822727480141</v>
          </cell>
          <cell r="I3334">
            <v>31.022535741331303</v>
          </cell>
          <cell r="J3334">
            <v>8181831.5104160011</v>
          </cell>
          <cell r="K3334">
            <v>1.343221537120395</v>
          </cell>
          <cell r="L3334">
            <v>26.355361838238302</v>
          </cell>
          <cell r="M3334">
            <v>28613427.103683978</v>
          </cell>
          <cell r="N3334">
            <v>0.93529947627644716</v>
          </cell>
          <cell r="O3334">
            <v>64.072396751031377</v>
          </cell>
          <cell r="Q3334">
            <v>123115.45310826105</v>
          </cell>
        </row>
        <row r="3335">
          <cell r="D3335">
            <v>42415</v>
          </cell>
          <cell r="F3335">
            <v>268255.16583200113</v>
          </cell>
          <cell r="G3335">
            <v>2426019.9112980017</v>
          </cell>
          <cell r="H3335">
            <v>1.3136828616549001</v>
          </cell>
          <cell r="I3335">
            <v>28.28654289379433</v>
          </cell>
          <cell r="J3335">
            <v>8450086.6762480028</v>
          </cell>
          <cell r="K3335">
            <v>1.3597774767860722</v>
          </cell>
          <cell r="L3335">
            <v>25.711696417064147</v>
          </cell>
          <cell r="M3335">
            <v>28717003.768673979</v>
          </cell>
          <cell r="N3335">
            <v>0.93864249907545583</v>
          </cell>
          <cell r="O3335">
            <v>63.572578696916395</v>
          </cell>
          <cell r="Q3335">
            <v>123115.45310826105</v>
          </cell>
        </row>
        <row r="3336">
          <cell r="D3336">
            <v>42416</v>
          </cell>
          <cell r="F3336">
            <v>244696.1336559997</v>
          </cell>
          <cell r="G3336">
            <v>2670716.0449540014</v>
          </cell>
          <cell r="H3336">
            <v>1.3557985500231629</v>
          </cell>
          <cell r="I3336">
            <v>26.559970814397627</v>
          </cell>
          <cell r="J3336">
            <v>8694782.8099040017</v>
          </cell>
          <cell r="K3336">
            <v>1.3719727196579812</v>
          </cell>
          <cell r="L3336">
            <v>25.247763525649436</v>
          </cell>
          <cell r="M3336">
            <v>28811064.964239977</v>
          </cell>
          <cell r="N3336">
            <v>0.94167421021053155</v>
          </cell>
          <cell r="O3336">
            <v>63.11884468739396</v>
          </cell>
          <cell r="Q3336">
            <v>123115.45310826105</v>
          </cell>
        </row>
        <row r="3337">
          <cell r="D3337">
            <v>42417</v>
          </cell>
          <cell r="F3337">
            <v>216989.16586599962</v>
          </cell>
          <cell r="G3337">
            <v>2887705.2108200011</v>
          </cell>
          <cell r="H3337">
            <v>1.3797212950335844</v>
          </cell>
          <cell r="I3337">
            <v>25.626535280432972</v>
          </cell>
          <cell r="J3337">
            <v>8911771.9757700004</v>
          </cell>
          <cell r="K3337">
            <v>1.379414523722273</v>
          </cell>
          <cell r="L3337">
            <v>24.968844251912468</v>
          </cell>
          <cell r="M3337">
            <v>28854501.455675974</v>
          </cell>
          <cell r="N3337">
            <v>0.94305107981903558</v>
          </cell>
          <cell r="O3337">
            <v>62.91265292640562</v>
          </cell>
          <cell r="Q3337">
            <v>123115.45310826105</v>
          </cell>
        </row>
        <row r="3338">
          <cell r="D3338">
            <v>42418</v>
          </cell>
          <cell r="F3338">
            <v>186049.40463799916</v>
          </cell>
          <cell r="G3338">
            <v>3073754.6154580005</v>
          </cell>
          <cell r="H3338">
            <v>1.3870244635582949</v>
          </cell>
          <cell r="I3338">
            <v>25.348195173913378</v>
          </cell>
          <cell r="J3338">
            <v>9097821.3804080002</v>
          </cell>
          <cell r="K3338">
            <v>1.381878526294251</v>
          </cell>
          <cell r="L3338">
            <v>24.877185090914079</v>
          </cell>
          <cell r="M3338">
            <v>28892528.651473973</v>
          </cell>
          <cell r="N3338">
            <v>0.94425104050717634</v>
          </cell>
          <cell r="O3338">
            <v>62.732896829530368</v>
          </cell>
          <cell r="Q3338">
            <v>123115.45310826105</v>
          </cell>
        </row>
        <row r="3339">
          <cell r="D3339">
            <v>42419</v>
          </cell>
          <cell r="F3339">
            <v>176369.84946400032</v>
          </cell>
          <cell r="G3339">
            <v>3250124.4649220007</v>
          </cell>
          <cell r="H3339">
            <v>1.3894208894629632</v>
          </cell>
          <cell r="I3339">
            <v>25.257527145977733</v>
          </cell>
          <cell r="J3339">
            <v>9274191.2298720013</v>
          </cell>
          <cell r="K3339">
            <v>1.3828088163541128</v>
          </cell>
          <cell r="L3339">
            <v>24.842668024589088</v>
          </cell>
          <cell r="M3339">
            <v>28919810.890525978</v>
          </cell>
          <cell r="N3339">
            <v>0.94509974690937415</v>
          </cell>
          <cell r="O3339">
            <v>62.605729428619526</v>
          </cell>
          <cell r="Q3339">
            <v>123115.45310826105</v>
          </cell>
        </row>
        <row r="3340">
          <cell r="D3340">
            <v>42420</v>
          </cell>
          <cell r="F3340">
            <v>166804.32414000129</v>
          </cell>
          <cell r="G3340">
            <v>3416928.7890620017</v>
          </cell>
          <cell r="H3340">
            <v>1.3876928942694706</v>
          </cell>
          <cell r="I3340">
            <v>25.322872368559459</v>
          </cell>
          <cell r="J3340">
            <v>9440995.5540120024</v>
          </cell>
          <cell r="K3340">
            <v>1.3823050295732757</v>
          </cell>
          <cell r="L3340">
            <v>24.861354251033529</v>
          </cell>
          <cell r="M3340">
            <v>28954406.292481981</v>
          </cell>
          <cell r="N3340">
            <v>0.9461873596316871</v>
          </cell>
          <cell r="O3340">
            <v>62.442731629954828</v>
          </cell>
          <cell r="Q3340">
            <v>123115.45310826105</v>
          </cell>
        </row>
        <row r="3341">
          <cell r="D3341">
            <v>42421</v>
          </cell>
          <cell r="F3341">
            <v>180259.61881799862</v>
          </cell>
          <cell r="G3341">
            <v>3597188.4078800003</v>
          </cell>
          <cell r="H3341">
            <v>1.3913337583942169</v>
          </cell>
          <cell r="I3341">
            <v>25.185389037778329</v>
          </cell>
          <cell r="J3341">
            <v>9621255.1728300005</v>
          </cell>
          <cell r="K3341">
            <v>1.3837542596040298</v>
          </cell>
          <cell r="L3341">
            <v>24.807638646810272</v>
          </cell>
          <cell r="M3341">
            <v>28970663.034779981</v>
          </cell>
          <cell r="N3341">
            <v>0.94667562040616493</v>
          </cell>
          <cell r="O3341">
            <v>62.36954572266481</v>
          </cell>
          <cell r="Q3341">
            <v>123115.45310826105</v>
          </cell>
        </row>
        <row r="3342">
          <cell r="D3342">
            <v>42422</v>
          </cell>
          <cell r="F3342">
            <v>145825.10148600131</v>
          </cell>
          <cell r="G3342">
            <v>3743013.5093660015</v>
          </cell>
          <cell r="H3342">
            <v>1.3819303215238576</v>
          </cell>
          <cell r="I3342">
            <v>25.542021289292226</v>
          </cell>
          <cell r="J3342">
            <v>9767080.2743160017</v>
          </cell>
          <cell r="K3342">
            <v>1.3802867636658231</v>
          </cell>
          <cell r="L3342">
            <v>24.936358333299214</v>
          </cell>
          <cell r="M3342">
            <v>28950800.126805976</v>
          </cell>
          <cell r="N3342">
            <v>0.94598360704362727</v>
          </cell>
          <cell r="O3342">
            <v>62.473270258258736</v>
          </cell>
          <cell r="Q3342">
            <v>123115.45310826105</v>
          </cell>
        </row>
        <row r="3343">
          <cell r="D3343">
            <v>42423</v>
          </cell>
          <cell r="F3343">
            <v>152823.56231999979</v>
          </cell>
          <cell r="G3343">
            <v>3895837.0716860015</v>
          </cell>
          <cell r="H3343">
            <v>1.3758160834541198</v>
          </cell>
          <cell r="I3343">
            <v>25.776631493517556</v>
          </cell>
          <cell r="J3343">
            <v>9919903.8366360012</v>
          </cell>
          <cell r="K3343">
            <v>1.3779099753737312</v>
          </cell>
          <cell r="L3343">
            <v>25.02498118048392</v>
          </cell>
          <cell r="M3343">
            <v>28930371.956899982</v>
          </cell>
          <cell r="N3343">
            <v>0.94527318710530073</v>
          </cell>
          <cell r="O3343">
            <v>62.579738834830032</v>
          </cell>
          <cell r="Q3343">
            <v>123115.45310826105</v>
          </cell>
        </row>
        <row r="3344">
          <cell r="D3344">
            <v>42424</v>
          </cell>
          <cell r="F3344">
            <v>146133.06466199987</v>
          </cell>
          <cell r="G3344">
            <v>4041970.1363480012</v>
          </cell>
          <cell r="H3344">
            <v>1.367947061850457</v>
          </cell>
          <cell r="I3344">
            <v>26.081764788009121</v>
          </cell>
          <cell r="J3344">
            <v>10066036.901298001</v>
          </cell>
          <cell r="K3344">
            <v>1.3746994035497291</v>
          </cell>
          <cell r="L3344">
            <v>25.145201680434003</v>
          </cell>
          <cell r="M3344">
            <v>28929517.054443981</v>
          </cell>
          <cell r="N3344">
            <v>0.94520234107545398</v>
          </cell>
          <cell r="O3344">
            <v>62.590355464844606</v>
          </cell>
          <cell r="Q3344">
            <v>123115.45310826105</v>
          </cell>
        </row>
        <row r="3345">
          <cell r="D3345">
            <v>42425</v>
          </cell>
          <cell r="F3345">
            <v>142642.71750799872</v>
          </cell>
          <cell r="G3345">
            <v>4184612.8538560001</v>
          </cell>
          <cell r="H3345">
            <v>1.3595735541585603</v>
          </cell>
          <cell r="I3345">
            <v>26.410441012852125</v>
          </cell>
          <cell r="J3345">
            <v>10208679.618806001</v>
          </cell>
          <cell r="K3345">
            <v>1.3711262213036168</v>
          </cell>
          <cell r="L3345">
            <v>25.279690145862364</v>
          </cell>
          <cell r="M3345">
            <v>28912735.174737986</v>
          </cell>
          <cell r="N3345">
            <v>0.94461114945325919</v>
          </cell>
          <cell r="O3345">
            <v>62.678942183422571</v>
          </cell>
          <cell r="Q3345">
            <v>123115.45310826105</v>
          </cell>
        </row>
        <row r="3346">
          <cell r="D3346">
            <v>42426</v>
          </cell>
          <cell r="F3346">
            <v>171859.61805600018</v>
          </cell>
          <cell r="G3346">
            <v>4356472.4719120003</v>
          </cell>
          <cell r="H3346">
            <v>1.3609715864647534</v>
          </cell>
          <cell r="I3346">
            <v>26.355278346513387</v>
          </cell>
          <cell r="J3346">
            <v>10380539.236862</v>
          </cell>
          <cell r="K3346">
            <v>1.3715295716960627</v>
          </cell>
          <cell r="L3346">
            <v>25.264472232163293</v>
          </cell>
          <cell r="M3346">
            <v>28929412.400625981</v>
          </cell>
          <cell r="N3346">
            <v>0.94511310799917569</v>
          </cell>
          <cell r="O3346">
            <v>62.603727258618022</v>
          </cell>
          <cell r="Q3346">
            <v>123115.45310826105</v>
          </cell>
        </row>
        <row r="3347">
          <cell r="D3347">
            <v>42427</v>
          </cell>
          <cell r="F3347">
            <v>185587.41888000007</v>
          </cell>
          <cell r="G3347">
            <v>4542059.8907920001</v>
          </cell>
          <cell r="H3347">
            <v>1.3663958191485217</v>
          </cell>
          <cell r="I3347">
            <v>26.142343053485316</v>
          </cell>
          <cell r="J3347">
            <v>10566126.655742001</v>
          </cell>
          <cell r="K3347">
            <v>1.3737047646299352</v>
          </cell>
          <cell r="L3347">
            <v>25.182565050196239</v>
          </cell>
          <cell r="M3347">
            <v>28953161.404111985</v>
          </cell>
          <cell r="N3347">
            <v>0.94584604282292395</v>
          </cell>
          <cell r="O3347">
            <v>62.493887812311421</v>
          </cell>
          <cell r="Q3347">
            <v>123115.45310826105</v>
          </cell>
        </row>
        <row r="3348">
          <cell r="D3348">
            <v>42428</v>
          </cell>
          <cell r="F3348">
            <v>187539.54229600015</v>
          </cell>
          <cell r="G3348">
            <v>4729599.4330879999</v>
          </cell>
          <cell r="H3348">
            <v>1.371998893744838</v>
          </cell>
          <cell r="I3348">
            <v>25.924198534458554</v>
          </cell>
          <cell r="J3348">
            <v>10753666.198038001</v>
          </cell>
          <cell r="K3348">
            <v>1.3760612188450947</v>
          </cell>
          <cell r="L3348">
            <v>25.09413673090911</v>
          </cell>
          <cell r="M3348">
            <v>28972361.127997987</v>
          </cell>
          <cell r="N3348">
            <v>0.94643030133541495</v>
          </cell>
          <cell r="O3348">
            <v>62.406317707716099</v>
          </cell>
          <cell r="Q3348">
            <v>123115.45310826105</v>
          </cell>
        </row>
        <row r="3349">
          <cell r="D3349">
            <v>42429</v>
          </cell>
          <cell r="E3349" t="str">
            <v>*</v>
          </cell>
          <cell r="F3349">
            <v>159851.90548600032</v>
          </cell>
          <cell r="G3349">
            <v>4889451.3385740006</v>
          </cell>
          <cell r="H3349">
            <v>1.369460665083172</v>
          </cell>
          <cell r="I3349">
            <v>26.022792146384297</v>
          </cell>
          <cell r="J3349">
            <v>10913518.103524001</v>
          </cell>
          <cell r="K3349">
            <v>1.3748565606560113</v>
          </cell>
          <cell r="L3349">
            <v>25.139303265219116</v>
          </cell>
          <cell r="M3349">
            <v>29132213.033483986</v>
          </cell>
          <cell r="N3349">
            <v>0.94784013360063735</v>
          </cell>
          <cell r="O3349">
            <v>62.194968993797396</v>
          </cell>
          <cell r="P3349"/>
          <cell r="Q3349">
            <v>123115.45310826105</v>
          </cell>
        </row>
        <row r="3350">
          <cell r="D3350">
            <v>42430</v>
          </cell>
          <cell r="F3350">
            <v>152158.40173599927</v>
          </cell>
          <cell r="G3350">
            <v>152158.40173599927</v>
          </cell>
          <cell r="H3350">
            <v>1.2559080721064204</v>
          </cell>
          <cell r="I3350">
            <v>36.505714429046229</v>
          </cell>
          <cell r="J3350">
            <v>11065676.50526</v>
          </cell>
          <cell r="K3350">
            <v>1.3730683807500701</v>
          </cell>
          <cell r="L3350">
            <v>26.778847923043347</v>
          </cell>
          <cell r="M3350">
            <v>29113193.668719985</v>
          </cell>
          <cell r="N3350">
            <v>0.94716819320546886</v>
          </cell>
          <cell r="O3350">
            <v>60.111112030794146</v>
          </cell>
          <cell r="Q3350">
            <v>121154.09170099355</v>
          </cell>
        </row>
        <row r="3351">
          <cell r="D3351">
            <v>42431</v>
          </cell>
          <cell r="F3351">
            <v>153152.96208800093</v>
          </cell>
          <cell r="G3351">
            <v>305311.36382400023</v>
          </cell>
          <cell r="H3351">
            <v>1.2600125985736579</v>
          </cell>
          <cell r="I3351">
            <v>36.299264297750412</v>
          </cell>
          <cell r="J3351">
            <v>11218829.467348</v>
          </cell>
          <cell r="K3351">
            <v>1.3714547496247591</v>
          </cell>
          <cell r="L3351">
            <v>26.846392982043675</v>
          </cell>
          <cell r="M3351">
            <v>29070752.620903987</v>
          </cell>
          <cell r="N3351">
            <v>0.94573437024858487</v>
          </cell>
          <cell r="O3351">
            <v>60.305726820310426</v>
          </cell>
          <cell r="Q3351">
            <v>121154.09170099355</v>
          </cell>
        </row>
        <row r="3352">
          <cell r="D3352">
            <v>42432</v>
          </cell>
          <cell r="F3352">
            <v>160040.40318200062</v>
          </cell>
          <cell r="G3352">
            <v>465351.76700600085</v>
          </cell>
          <cell r="H3352">
            <v>1.2803303090373039</v>
          </cell>
          <cell r="I3352">
            <v>35.292976686700214</v>
          </cell>
          <cell r="J3352">
            <v>11378869.87053</v>
          </cell>
          <cell r="K3352">
            <v>1.3707178913332831</v>
          </cell>
          <cell r="L3352">
            <v>26.877292098615868</v>
          </cell>
          <cell r="M3352">
            <v>29015310.56197999</v>
          </cell>
          <cell r="N3352">
            <v>0.94387778087055574</v>
          </cell>
          <cell r="O3352">
            <v>60.557780583876067</v>
          </cell>
          <cell r="Q3352">
            <v>121154.09170099355</v>
          </cell>
        </row>
        <row r="3353">
          <cell r="D3353">
            <v>42433</v>
          </cell>
          <cell r="F3353">
            <v>166606.39557599829</v>
          </cell>
          <cell r="G3353">
            <v>631958.16258199909</v>
          </cell>
          <cell r="H3353">
            <v>1.3040380100031252</v>
          </cell>
          <cell r="I3353">
            <v>34.151361825013147</v>
          </cell>
          <cell r="J3353">
            <v>11545476.266105998</v>
          </cell>
          <cell r="K3353">
            <v>1.3707818048235669</v>
          </cell>
          <cell r="L3353">
            <v>26.874610610907666</v>
          </cell>
          <cell r="M3353">
            <v>28953394.163857989</v>
          </cell>
          <cell r="N3353">
            <v>0.94181079911744592</v>
          </cell>
          <cell r="O3353">
            <v>60.83846024636199</v>
          </cell>
          <cell r="Q3353">
            <v>121154.09170099355</v>
          </cell>
        </row>
        <row r="3354">
          <cell r="D3354">
            <v>42434</v>
          </cell>
          <cell r="F3354">
            <v>167669.27739600142</v>
          </cell>
          <cell r="G3354">
            <v>799627.43997800048</v>
          </cell>
          <cell r="H3354">
            <v>1.3200172255865181</v>
          </cell>
          <cell r="I3354">
            <v>33.401403601353707</v>
          </cell>
          <cell r="J3354">
            <v>11713145.543501999</v>
          </cell>
          <cell r="K3354">
            <v>1.3709683109537707</v>
          </cell>
          <cell r="L3354">
            <v>26.866787237225019</v>
          </cell>
          <cell r="M3354">
            <v>28925125.963839993</v>
          </cell>
          <cell r="N3354">
            <v>0.94083851358968684</v>
          </cell>
          <cell r="O3354">
            <v>60.970507671608544</v>
          </cell>
          <cell r="Q3354">
            <v>121154.09170099355</v>
          </cell>
        </row>
        <row r="3355">
          <cell r="D3355">
            <v>42435</v>
          </cell>
          <cell r="F3355">
            <v>163388.20657999878</v>
          </cell>
          <cell r="G3355">
            <v>963015.64655799931</v>
          </cell>
          <cell r="H3355">
            <v>1.3247807441434543</v>
          </cell>
          <cell r="I3355">
            <v>33.180839152433208</v>
          </cell>
          <cell r="J3355">
            <v>11876533.750081997</v>
          </cell>
          <cell r="K3355">
            <v>1.3706555286451694</v>
          </cell>
          <cell r="L3355">
            <v>26.879908772550909</v>
          </cell>
          <cell r="M3355">
            <v>28923422.456939992</v>
          </cell>
          <cell r="N3355">
            <v>0.94073035010472894</v>
          </cell>
          <cell r="O3355">
            <v>60.985198142219645</v>
          </cell>
          <cell r="Q3355">
            <v>121154.09170099355</v>
          </cell>
        </row>
        <row r="3356">
          <cell r="D3356">
            <v>42436</v>
          </cell>
          <cell r="F3356">
            <v>155213.66966400109</v>
          </cell>
          <cell r="G3356">
            <v>1118229.3162220004</v>
          </cell>
          <cell r="H3356">
            <v>1.3185443671916979</v>
          </cell>
          <cell r="I3356">
            <v>33.469879248496234</v>
          </cell>
          <cell r="J3356">
            <v>12031747.419745998</v>
          </cell>
          <cell r="K3356">
            <v>1.3694209688212944</v>
          </cell>
          <cell r="L3356">
            <v>26.931760496894253</v>
          </cell>
          <cell r="M3356">
            <v>28921271.981183998</v>
          </cell>
          <cell r="N3356">
            <v>0.94060766196392376</v>
          </cell>
          <cell r="O3356">
            <v>61.001861457641503</v>
          </cell>
          <cell r="Q3356">
            <v>121154.09170099355</v>
          </cell>
        </row>
        <row r="3357">
          <cell r="D3357">
            <v>42437</v>
          </cell>
          <cell r="F3357">
            <v>155833.33414999914</v>
          </cell>
          <cell r="G3357">
            <v>1274062.6503719995</v>
          </cell>
          <cell r="H3357">
            <v>1.3145064195565579</v>
          </cell>
          <cell r="I3357">
            <v>33.658285824448519</v>
          </cell>
          <cell r="J3357">
            <v>12187580.753895998</v>
          </cell>
          <cell r="K3357">
            <v>1.368289562856762</v>
          </cell>
          <cell r="L3357">
            <v>26.97936487021564</v>
          </cell>
          <cell r="M3357">
            <v>28918670.084001992</v>
          </cell>
          <cell r="N3357">
            <v>0.94047030680740074</v>
          </cell>
          <cell r="O3357">
            <v>61.02051700449487</v>
          </cell>
          <cell r="Q3357">
            <v>121154.09170099355</v>
          </cell>
        </row>
        <row r="3358">
          <cell r="D3358">
            <v>42438</v>
          </cell>
          <cell r="F3358">
            <v>152570.78347600083</v>
          </cell>
          <cell r="G3358">
            <v>1426633.4338480004</v>
          </cell>
          <cell r="H3358">
            <v>1.3083736897167559</v>
          </cell>
          <cell r="I3358">
            <v>33.946332591403738</v>
          </cell>
          <cell r="J3358">
            <v>12340151.537371999</v>
          </cell>
          <cell r="K3358">
            <v>1.3668271537723757</v>
          </cell>
          <cell r="L3358">
            <v>27.04101714746453</v>
          </cell>
          <cell r="M3358">
            <v>28929355.907535996</v>
          </cell>
          <cell r="N3358">
            <v>0.94076507565617684</v>
          </cell>
          <cell r="O3358">
            <v>60.980481798966977</v>
          </cell>
          <cell r="Q3358">
            <v>121154.09170099355</v>
          </cell>
        </row>
        <row r="3359">
          <cell r="D3359">
            <v>42439</v>
          </cell>
          <cell r="F3359">
            <v>169575.65583199973</v>
          </cell>
          <cell r="G3359">
            <v>1596209.0896800002</v>
          </cell>
          <cell r="H3359">
            <v>1.3175032450570634</v>
          </cell>
          <cell r="I3359">
            <v>33.51836216214722</v>
          </cell>
          <cell r="J3359">
            <v>12509727.193203999</v>
          </cell>
          <cell r="K3359">
            <v>1.3672620371227553</v>
          </cell>
          <cell r="L3359">
            <v>27.022669080840767</v>
          </cell>
          <cell r="M3359">
            <v>28970286.940439995</v>
          </cell>
          <cell r="N3359">
            <v>0.94204331214481962</v>
          </cell>
          <cell r="O3359">
            <v>60.806883972111713</v>
          </cell>
          <cell r="Q3359">
            <v>121154.09170099355</v>
          </cell>
        </row>
        <row r="3360">
          <cell r="D3360">
            <v>42440</v>
          </cell>
          <cell r="F3360">
            <v>139434.82292400021</v>
          </cell>
          <cell r="G3360">
            <v>1735643.9126040004</v>
          </cell>
          <cell r="H3360">
            <v>1.3023564290848739</v>
          </cell>
          <cell r="I3360">
            <v>34.231192170037247</v>
          </cell>
          <cell r="J3360">
            <v>12649162.016128</v>
          </cell>
          <cell r="K3360">
            <v>1.364434335519245</v>
          </cell>
          <cell r="L3360">
            <v>27.142188011980817</v>
          </cell>
          <cell r="M3360">
            <v>28985155.225273997</v>
          </cell>
          <cell r="N3360">
            <v>0.94247395561462544</v>
          </cell>
          <cell r="O3360">
            <v>60.748402527722476</v>
          </cell>
          <cell r="Q3360">
            <v>121154.09170099355</v>
          </cell>
        </row>
        <row r="3361">
          <cell r="D3361">
            <v>42441</v>
          </cell>
          <cell r="F3361">
            <v>45183.069387999072</v>
          </cell>
          <cell r="G3361">
            <v>1780826.9819919995</v>
          </cell>
          <cell r="H3361">
            <v>1.2249049653691251</v>
          </cell>
          <cell r="I3361">
            <v>38.099853301970434</v>
          </cell>
          <cell r="J3361">
            <v>12694345.085515998</v>
          </cell>
          <cell r="K3361">
            <v>1.3516440319622935</v>
          </cell>
          <cell r="L3361">
            <v>27.689212516159312</v>
          </cell>
          <cell r="M3361">
            <v>28900202.988527995</v>
          </cell>
          <cell r="N3361">
            <v>0.93965899398509889</v>
          </cell>
          <cell r="O3361">
            <v>61.130712974010713</v>
          </cell>
          <cell r="Q3361">
            <v>121154.09170099355</v>
          </cell>
        </row>
        <row r="3362">
          <cell r="D3362">
            <v>42442</v>
          </cell>
          <cell r="F3362">
            <v>131921.95695800133</v>
          </cell>
          <cell r="G3362">
            <v>1912748.9389500008</v>
          </cell>
          <cell r="H3362">
            <v>1.2144413094071183</v>
          </cell>
          <cell r="I3362">
            <v>38.651848743249992</v>
          </cell>
          <cell r="J3362">
            <v>12826267.042474</v>
          </cell>
          <cell r="K3362">
            <v>1.3482975098983321</v>
          </cell>
          <cell r="L3362">
            <v>27.834085633725014</v>
          </cell>
          <cell r="M3362">
            <v>28908572.904627994</v>
          </cell>
          <cell r="N3362">
            <v>0.93987844720300751</v>
          </cell>
          <cell r="O3362">
            <v>61.100905313605239</v>
          </cell>
          <cell r="Q3362">
            <v>121154.09170099355</v>
          </cell>
        </row>
        <row r="3363">
          <cell r="D3363">
            <v>42443</v>
          </cell>
          <cell r="F3363">
            <v>122127.34830999943</v>
          </cell>
          <cell r="G3363">
            <v>2034876.2872600001</v>
          </cell>
          <cell r="H3363">
            <v>1.1996978739403583</v>
          </cell>
          <cell r="I3363">
            <v>39.44169653815888</v>
          </cell>
          <cell r="J3363">
            <v>12948394.390783999</v>
          </cell>
          <cell r="K3363">
            <v>1.344018495041819</v>
          </cell>
          <cell r="L3363">
            <v>28.020390612906777</v>
          </cell>
          <cell r="M3363">
            <v>28903055.880171992</v>
          </cell>
          <cell r="N3363">
            <v>0.93964640751000361</v>
          </cell>
          <cell r="O3363">
            <v>61.132422569025337</v>
          </cell>
          <cell r="Q3363">
            <v>121154.09170099355</v>
          </cell>
        </row>
        <row r="3364">
          <cell r="D3364">
            <v>42444</v>
          </cell>
          <cell r="F3364">
            <v>131126.86904200021</v>
          </cell>
          <cell r="G3364">
            <v>2166003.1563020004</v>
          </cell>
          <cell r="H3364">
            <v>1.1918723370607318</v>
          </cell>
          <cell r="I3364">
            <v>39.866701213304538</v>
          </cell>
          <cell r="J3364">
            <v>13079521.259825999</v>
          </cell>
          <cell r="K3364">
            <v>1.3407682972533379</v>
          </cell>
          <cell r="L3364">
            <v>28.162702660542916</v>
          </cell>
          <cell r="M3364">
            <v>28910897.595957994</v>
          </cell>
          <cell r="N3364">
            <v>0.93984866585714855</v>
          </cell>
          <cell r="O3364">
            <v>61.104950398288203</v>
          </cell>
          <cell r="Q3364">
            <v>121154.09170099355</v>
          </cell>
        </row>
        <row r="3365">
          <cell r="D3365">
            <v>42445</v>
          </cell>
          <cell r="F3365">
            <v>139366.90233799929</v>
          </cell>
          <cell r="G3365">
            <v>2305370.0586399995</v>
          </cell>
          <cell r="H3365">
            <v>1.1892757945030956</v>
          </cell>
          <cell r="I3365">
            <v>40.008606247576559</v>
          </cell>
          <cell r="J3365">
            <v>13218888.162163999</v>
          </cell>
          <cell r="K3365">
            <v>1.3384321556988898</v>
          </cell>
          <cell r="L3365">
            <v>28.265420878244395</v>
          </cell>
          <cell r="M3365">
            <v>28951491.813951999</v>
          </cell>
          <cell r="N3365">
            <v>0.94111557516631106</v>
          </cell>
          <cell r="O3365">
            <v>60.932878484784325</v>
          </cell>
          <cell r="Q3365">
            <v>121154.09170099355</v>
          </cell>
        </row>
        <row r="3366">
          <cell r="D3366">
            <v>42446</v>
          </cell>
          <cell r="F3366">
            <v>122979.56031400058</v>
          </cell>
          <cell r="G3366">
            <v>2428349.6189540001</v>
          </cell>
          <cell r="H3366">
            <v>1.1790282377348453</v>
          </cell>
          <cell r="I3366">
            <v>40.572975573345929</v>
          </cell>
          <cell r="J3366">
            <v>13341867.722477999</v>
          </cell>
          <cell r="K3366">
            <v>1.334513499118964</v>
          </cell>
          <cell r="L3366">
            <v>28.438529012193804</v>
          </cell>
          <cell r="M3366">
            <v>28967184.849959999</v>
          </cell>
          <cell r="N3366">
            <v>0.94157293420975485</v>
          </cell>
          <cell r="O3366">
            <v>60.870764006203835</v>
          </cell>
          <cell r="Q3366">
            <v>121154.09170099355</v>
          </cell>
        </row>
        <row r="3367">
          <cell r="D3367">
            <v>42447</v>
          </cell>
          <cell r="F3367">
            <v>112534.68737999906</v>
          </cell>
          <cell r="G3367">
            <v>2540884.3063339991</v>
          </cell>
          <cell r="H3367">
            <v>1.1651297720027407</v>
          </cell>
          <cell r="I3367">
            <v>41.349472422185826</v>
          </cell>
          <cell r="J3367">
            <v>13454402.409857998</v>
          </cell>
          <cell r="K3367">
            <v>1.329656446803688</v>
          </cell>
          <cell r="L3367">
            <v>28.654502078593215</v>
          </cell>
          <cell r="M3367">
            <v>28986845.364301998</v>
          </cell>
          <cell r="N3367">
            <v>0.94215919691094563</v>
          </cell>
          <cell r="O3367">
            <v>60.79114657088536</v>
          </cell>
          <cell r="Q3367">
            <v>121154.09170099355</v>
          </cell>
        </row>
        <row r="3368">
          <cell r="D3368">
            <v>42448</v>
          </cell>
          <cell r="F3368">
            <v>120013.94984000165</v>
          </cell>
          <cell r="G3368">
            <v>2660898.2561740009</v>
          </cell>
          <cell r="H3368">
            <v>1.155943432652456</v>
          </cell>
          <cell r="I3368">
            <v>41.869716961285633</v>
          </cell>
          <cell r="J3368">
            <v>13574416.359697999</v>
          </cell>
          <cell r="K3368">
            <v>1.3256447347634419</v>
          </cell>
          <cell r="L3368">
            <v>28.834069601066194</v>
          </cell>
          <cell r="M3368">
            <v>29005987.861242</v>
          </cell>
          <cell r="N3368">
            <v>0.94272855773920339</v>
          </cell>
          <cell r="O3368">
            <v>60.713828667786963</v>
          </cell>
          <cell r="Q3368">
            <v>121154.09170099355</v>
          </cell>
        </row>
        <row r="3369">
          <cell r="D3369">
            <v>42449</v>
          </cell>
          <cell r="F3369">
            <v>141735.12112199859</v>
          </cell>
          <cell r="G3369">
            <v>2802633.3772959993</v>
          </cell>
          <cell r="H3369">
            <v>1.1566400019789906</v>
          </cell>
          <cell r="I3369">
            <v>41.83007269941146</v>
          </cell>
          <cell r="J3369">
            <v>13716151.480819998</v>
          </cell>
          <cell r="K3369">
            <v>1.3238232757196087</v>
          </cell>
          <cell r="L3369">
            <v>28.915954325224668</v>
          </cell>
          <cell r="M3369">
            <v>29057276.939851999</v>
          </cell>
          <cell r="N3369">
            <v>0.94434259775595564</v>
          </cell>
          <cell r="O3369">
            <v>60.494670789820226</v>
          </cell>
          <cell r="Q3369">
            <v>121154.09170099355</v>
          </cell>
        </row>
        <row r="3370">
          <cell r="D3370">
            <v>42450</v>
          </cell>
          <cell r="F3370">
            <v>126521.43602000036</v>
          </cell>
          <cell r="G3370">
            <v>2929154.8133159997</v>
          </cell>
          <cell r="H3370">
            <v>1.1512905637813742</v>
          </cell>
          <cell r="I3370">
            <v>42.135353605648348</v>
          </cell>
          <cell r="J3370">
            <v>13842672.916839998</v>
          </cell>
          <cell r="K3370">
            <v>1.3205925346881224</v>
          </cell>
          <cell r="L3370">
            <v>29.06174083887003</v>
          </cell>
          <cell r="M3370">
            <v>29085322.603128001</v>
          </cell>
          <cell r="N3370">
            <v>0.94520110335673624</v>
          </cell>
          <cell r="O3370">
            <v>60.378117930799633</v>
          </cell>
          <cell r="Q3370">
            <v>121154.09170099355</v>
          </cell>
        </row>
        <row r="3371">
          <cell r="D3371">
            <v>42451</v>
          </cell>
          <cell r="F3371">
            <v>130443.56251400022</v>
          </cell>
          <cell r="G3371">
            <v>3059598.3758299998</v>
          </cell>
          <cell r="H3371">
            <v>1.1478989400543516</v>
          </cell>
          <cell r="I3371">
            <v>42.329889602564727</v>
          </cell>
          <cell r="J3371">
            <v>13973116.479353998</v>
          </cell>
          <cell r="K3371">
            <v>1.3178055188785214</v>
          </cell>
          <cell r="L3371">
            <v>29.18806768713068</v>
          </cell>
          <cell r="M3371">
            <v>29128987.747595996</v>
          </cell>
          <cell r="N3371">
            <v>0.94656707886230063</v>
          </cell>
          <cell r="O3371">
            <v>60.192697133577141</v>
          </cell>
          <cell r="Q3371">
            <v>121154.09170099355</v>
          </cell>
        </row>
        <row r="3372">
          <cell r="D3372">
            <v>42452</v>
          </cell>
          <cell r="F3372">
            <v>129993.23035600003</v>
          </cell>
          <cell r="G3372">
            <v>3189591.6061859997</v>
          </cell>
          <cell r="H3372">
            <v>1.1446406305730505</v>
          </cell>
          <cell r="I3372">
            <v>42.517498180222425</v>
          </cell>
          <cell r="J3372">
            <v>14103109.709709998</v>
          </cell>
          <cell r="K3372">
            <v>1.3150394816765802</v>
          </cell>
          <cell r="L3372">
            <v>29.313961180085425</v>
          </cell>
          <cell r="M3372">
            <v>29141806.995729998</v>
          </cell>
          <cell r="N3372">
            <v>0.94693059823516879</v>
          </cell>
          <cell r="O3372">
            <v>60.143358268256499</v>
          </cell>
          <cell r="Q3372">
            <v>121154.09170099355</v>
          </cell>
        </row>
        <row r="3373">
          <cell r="D3373">
            <v>42453</v>
          </cell>
          <cell r="F3373">
            <v>124917.7259920002</v>
          </cell>
          <cell r="G3373">
            <v>3314509.3321779999</v>
          </cell>
          <cell r="H3373">
            <v>1.1399083065907227</v>
          </cell>
          <cell r="I3373">
            <v>42.79123415214503</v>
          </cell>
          <cell r="J3373">
            <v>14228027.435701998</v>
          </cell>
          <cell r="K3373">
            <v>1.3118672651407322</v>
          </cell>
          <cell r="L3373">
            <v>29.458978200151609</v>
          </cell>
          <cell r="M3373">
            <v>29156065.391070001</v>
          </cell>
          <cell r="N3373">
            <v>0.94734083774854339</v>
          </cell>
          <cell r="O3373">
            <v>60.087681567652353</v>
          </cell>
          <cell r="Q3373">
            <v>121154.09170099355</v>
          </cell>
        </row>
        <row r="3374">
          <cell r="D3374">
            <v>42454</v>
          </cell>
          <cell r="F3374">
            <v>140744.10814800047</v>
          </cell>
          <cell r="G3374">
            <v>3455253.4403260006</v>
          </cell>
          <cell r="H3374">
            <v>1.1407797761724843</v>
          </cell>
          <cell r="I3374">
            <v>42.740713193692692</v>
          </cell>
          <cell r="J3374">
            <v>14368771.543849999</v>
          </cell>
          <cell r="K3374">
            <v>1.3102082575367424</v>
          </cell>
          <cell r="L3374">
            <v>29.535090900357087</v>
          </cell>
          <cell r="M3374">
            <v>29183646.924011998</v>
          </cell>
          <cell r="N3374">
            <v>0.94818390333727132</v>
          </cell>
          <cell r="O3374">
            <v>59.973274166238554</v>
          </cell>
          <cell r="Q3374">
            <v>121154.09170099355</v>
          </cell>
        </row>
        <row r="3375">
          <cell r="D3375">
            <v>42455</v>
          </cell>
          <cell r="F3375">
            <v>152374.42374199972</v>
          </cell>
          <cell r="G3375">
            <v>3607627.8640680001</v>
          </cell>
          <cell r="H3375">
            <v>1.1452763658301719</v>
          </cell>
          <cell r="I3375">
            <v>42.480838139376218</v>
          </cell>
          <cell r="J3375">
            <v>14521145.967591999</v>
          </cell>
          <cell r="K3375">
            <v>1.3096344206945207</v>
          </cell>
          <cell r="L3375">
            <v>29.561461149086242</v>
          </cell>
          <cell r="M3375">
            <v>29233917.838204</v>
          </cell>
          <cell r="N3375">
            <v>0.94976401679786027</v>
          </cell>
          <cell r="O3375">
            <v>59.758890655833</v>
          </cell>
          <cell r="Q3375">
            <v>121154.09170099355</v>
          </cell>
        </row>
        <row r="3376">
          <cell r="D3376">
            <v>42456</v>
          </cell>
          <cell r="F3376">
            <v>146194.54399999906</v>
          </cell>
          <cell r="G3376">
            <v>3753822.4080679994</v>
          </cell>
          <cell r="H3376">
            <v>1.1475506737419909</v>
          </cell>
          <cell r="I3376">
            <v>42.349908609119026</v>
          </cell>
          <cell r="J3376">
            <v>14667340.511591999</v>
          </cell>
          <cell r="K3376">
            <v>1.3085216611600494</v>
          </cell>
          <cell r="L3376">
            <v>29.612660987968976</v>
          </cell>
          <cell r="M3376">
            <v>29256156.881182004</v>
          </cell>
          <cell r="N3376">
            <v>0.95043329285376299</v>
          </cell>
          <cell r="O3376">
            <v>59.668104618102049</v>
          </cell>
          <cell r="Q3376">
            <v>121154.09170099355</v>
          </cell>
        </row>
        <row r="3377">
          <cell r="D3377">
            <v>42457</v>
          </cell>
          <cell r="F3377">
            <v>293916.79995599989</v>
          </cell>
          <cell r="G3377">
            <v>4047739.2080239994</v>
          </cell>
          <cell r="H3377">
            <v>1.1932086860843532</v>
          </cell>
          <cell r="I3377">
            <v>39.793840078876428</v>
          </cell>
          <cell r="J3377">
            <v>14961257.311547998</v>
          </cell>
          <cell r="K3377">
            <v>1.3204705665918928</v>
          </cell>
          <cell r="L3377">
            <v>29.067258346039161</v>
          </cell>
          <cell r="M3377">
            <v>29425465.006720003</v>
          </cell>
          <cell r="N3377">
            <v>0.95588000195872125</v>
          </cell>
          <cell r="O3377">
            <v>58.929751585092681</v>
          </cell>
          <cell r="Q3377">
            <v>121154.09170099355</v>
          </cell>
        </row>
        <row r="3378">
          <cell r="D3378">
            <v>42458</v>
          </cell>
          <cell r="F3378">
            <v>188695.43007600095</v>
          </cell>
          <cell r="G3378">
            <v>4236434.6381000001</v>
          </cell>
          <cell r="H3378">
            <v>1.2057698670092303</v>
          </cell>
          <cell r="I3378">
            <v>39.114686289552367</v>
          </cell>
          <cell r="J3378">
            <v>15149952.741624</v>
          </cell>
          <cell r="K3378">
            <v>1.3229781216433898</v>
          </cell>
          <cell r="L3378">
            <v>28.954024129244228</v>
          </cell>
          <cell r="M3378">
            <v>29468322.49331601</v>
          </cell>
          <cell r="N3378">
            <v>0.95721860880955834</v>
          </cell>
          <cell r="O3378">
            <v>58.748440597271177</v>
          </cell>
          <cell r="Q3378">
            <v>121154.09170099355</v>
          </cell>
        </row>
        <row r="3379">
          <cell r="D3379">
            <v>42459</v>
          </cell>
          <cell r="F3379">
            <v>170718.73201799989</v>
          </cell>
          <cell r="G3379">
            <v>4407153.3701179996</v>
          </cell>
          <cell r="H3379">
            <v>1.2125476760605518</v>
          </cell>
          <cell r="I3379">
            <v>38.752503708962017</v>
          </cell>
          <cell r="J3379">
            <v>15320671.473641999</v>
          </cell>
          <cell r="K3379">
            <v>1.3238797824636068</v>
          </cell>
          <cell r="L3379">
            <v>28.913410695921982</v>
          </cell>
          <cell r="M3379">
            <v>29505205.675316006</v>
          </cell>
          <cell r="N3379">
            <v>0.95836301345427299</v>
          </cell>
          <cell r="O3379">
            <v>58.593486710526953</v>
          </cell>
          <cell r="Q3379">
            <v>121154.09170099355</v>
          </cell>
        </row>
        <row r="3380">
          <cell r="D3380">
            <v>42460</v>
          </cell>
          <cell r="E3380" t="str">
            <v>*</v>
          </cell>
          <cell r="F3380">
            <v>195515.13284799916</v>
          </cell>
          <cell r="G3380">
            <v>4602668.5029659988</v>
          </cell>
          <cell r="H3380">
            <v>1.2254904100264463</v>
          </cell>
          <cell r="I3380">
            <v>38.069178362725452</v>
          </cell>
          <cell r="J3380">
            <v>15516186.606489997</v>
          </cell>
          <cell r="K3380">
            <v>1.3268832504209818</v>
          </cell>
          <cell r="L3380">
            <v>28.778518081378124</v>
          </cell>
          <cell r="M3380">
            <v>29594182.968672004</v>
          </cell>
          <cell r="N3380">
            <v>0.96119927183367826</v>
          </cell>
          <cell r="O3380">
            <v>58.209679614894291</v>
          </cell>
          <cell r="P3380"/>
          <cell r="Q3380">
            <v>121154.09170099355</v>
          </cell>
        </row>
        <row r="3381">
          <cell r="D3381">
            <v>42461</v>
          </cell>
          <cell r="F3381">
            <v>165620.54624799988</v>
          </cell>
          <cell r="G3381">
            <v>165620.54624799988</v>
          </cell>
          <cell r="H3381">
            <v>1.3597866227671822</v>
          </cell>
          <cell r="I3381">
            <v>30.126125874984886</v>
          </cell>
          <cell r="J3381">
            <v>15681807.152737997</v>
          </cell>
          <cell r="K3381">
            <v>1.3272224313807188</v>
          </cell>
          <cell r="L3381">
            <v>29.302354617177585</v>
          </cell>
          <cell r="M3381">
            <v>29629148.881844006</v>
          </cell>
          <cell r="N3381">
            <v>0.9622449910079881</v>
          </cell>
          <cell r="O3381">
            <v>57.828587848289899</v>
          </cell>
          <cell r="Q3381">
            <v>121798.92306261999</v>
          </cell>
        </row>
        <row r="3382">
          <cell r="D3382">
            <v>42462</v>
          </cell>
          <cell r="F3382">
            <v>156898.25492400021</v>
          </cell>
          <cell r="G3382">
            <v>322518.80117200012</v>
          </cell>
          <cell r="H3382">
            <v>1.323980512562434</v>
          </cell>
          <cell r="I3382">
            <v>32.666364818674722</v>
          </cell>
          <cell r="J3382">
            <v>15838705.407661997</v>
          </cell>
          <cell r="K3382">
            <v>1.326824015896866</v>
          </cell>
          <cell r="L3382">
            <v>29.324623873379508</v>
          </cell>
          <cell r="M3382">
            <v>29674778.213362008</v>
          </cell>
          <cell r="N3382">
            <v>0.9636367906692338</v>
          </cell>
          <cell r="O3382">
            <v>57.65079112940915</v>
          </cell>
          <cell r="Q3382">
            <v>121798.92306261999</v>
          </cell>
        </row>
        <row r="3383">
          <cell r="D3383">
            <v>42463</v>
          </cell>
          <cell r="F3383">
            <v>184770.67633200117</v>
          </cell>
          <cell r="G3383">
            <v>507289.47750400129</v>
          </cell>
          <cell r="H3383">
            <v>1.3883250216785321</v>
          </cell>
          <cell r="I3383">
            <v>28.212824667948667</v>
          </cell>
          <cell r="J3383">
            <v>16023476.083993997</v>
          </cell>
          <cell r="K3383">
            <v>1.3287449659695194</v>
          </cell>
          <cell r="L3383">
            <v>29.217387035685761</v>
          </cell>
          <cell r="M3383">
            <v>29738855.994266007</v>
          </cell>
          <cell r="N3383">
            <v>0.96562735550235357</v>
          </cell>
          <cell r="O3383">
            <v>57.396681042612308</v>
          </cell>
          <cell r="Q3383">
            <v>121798.92306261999</v>
          </cell>
        </row>
        <row r="3384">
          <cell r="D3384">
            <v>42464</v>
          </cell>
          <cell r="F3384">
            <v>170299.00244999843</v>
          </cell>
          <cell r="G3384">
            <v>677588.47995399975</v>
          </cell>
          <cell r="H3384">
            <v>1.3907932494723987</v>
          </cell>
          <cell r="I3384">
            <v>28.051952668035963</v>
          </cell>
          <cell r="J3384">
            <v>16193775.086443996</v>
          </cell>
          <cell r="K3384">
            <v>1.3294394379142747</v>
          </cell>
          <cell r="L3384">
            <v>29.178701264902639</v>
          </cell>
          <cell r="M3384">
            <v>29805316.915922005</v>
          </cell>
          <cell r="N3384">
            <v>0.9676949222064446</v>
          </cell>
          <cell r="O3384">
            <v>57.132970708614735</v>
          </cell>
          <cell r="Q3384">
            <v>121798.92306261999</v>
          </cell>
        </row>
        <row r="3385">
          <cell r="D3385">
            <v>42465</v>
          </cell>
          <cell r="F3385">
            <v>191073.41666600166</v>
          </cell>
          <cell r="G3385">
            <v>868661.89662000141</v>
          </cell>
          <cell r="H3385">
            <v>1.4263868263817074</v>
          </cell>
          <cell r="I3385">
            <v>25.812623951240866</v>
          </cell>
          <cell r="J3385">
            <v>16384848.503109997</v>
          </cell>
          <cell r="K3385">
            <v>1.331808764670745</v>
          </cell>
          <cell r="L3385">
            <v>29.047048691311982</v>
          </cell>
          <cell r="M3385">
            <v>29891271.318992008</v>
          </cell>
          <cell r="N3385">
            <v>0.97039494199256171</v>
          </cell>
          <cell r="O3385">
            <v>56.788963959162878</v>
          </cell>
          <cell r="Q3385">
            <v>121798.92306261999</v>
          </cell>
        </row>
        <row r="3386">
          <cell r="D3386">
            <v>42466</v>
          </cell>
          <cell r="F3386">
            <v>185534.83086399877</v>
          </cell>
          <cell r="G3386">
            <v>1054196.7274840001</v>
          </cell>
          <cell r="H3386">
            <v>1.4425370123374166</v>
          </cell>
          <cell r="I3386">
            <v>24.845634502071267</v>
          </cell>
          <cell r="J3386">
            <v>16570383.333973996</v>
          </cell>
          <cell r="K3386">
            <v>1.333685858544805</v>
          </cell>
          <cell r="L3386">
            <v>28.9431107516805</v>
          </cell>
          <cell r="M3386">
            <v>29972299.730306003</v>
          </cell>
          <cell r="N3386">
            <v>0.97293455403613416</v>
          </cell>
          <cell r="O3386">
            <v>56.465797957479545</v>
          </cell>
          <cell r="Q3386">
            <v>121798.92306261999</v>
          </cell>
        </row>
        <row r="3387">
          <cell r="D3387">
            <v>42467</v>
          </cell>
          <cell r="F3387">
            <v>198323.36780400018</v>
          </cell>
          <cell r="G3387">
            <v>1252520.0952880003</v>
          </cell>
          <cell r="H3387">
            <v>1.4690724489575884</v>
          </cell>
          <cell r="I3387">
            <v>23.321952914047383</v>
          </cell>
          <cell r="J3387">
            <v>16768706.701777996</v>
          </cell>
          <cell r="K3387">
            <v>1.3365458142569833</v>
          </cell>
          <cell r="L3387">
            <v>28.785366725407215</v>
          </cell>
          <cell r="M3387">
            <v>30074021.091496006</v>
          </cell>
          <cell r="N3387">
            <v>0.97614534525833219</v>
          </cell>
          <cell r="O3387">
            <v>56.057816123018497</v>
          </cell>
          <cell r="Q3387">
            <v>121798.92306261999</v>
          </cell>
        </row>
        <row r="3388">
          <cell r="D3388">
            <v>42468</v>
          </cell>
          <cell r="F3388">
            <v>171782.16957400055</v>
          </cell>
          <cell r="G3388">
            <v>1424302.2648620009</v>
          </cell>
          <cell r="H3388">
            <v>1.4617352816511873</v>
          </cell>
          <cell r="I3388">
            <v>23.735246878837113</v>
          </cell>
          <cell r="J3388">
            <v>16940488.871351998</v>
          </cell>
          <cell r="K3388">
            <v>1.3372556546040912</v>
          </cell>
          <cell r="L3388">
            <v>28.746329867596423</v>
          </cell>
          <cell r="M3388">
            <v>30153331.031212002</v>
          </cell>
          <cell r="N3388">
            <v>0.97862817260979851</v>
          </cell>
          <cell r="O3388">
            <v>55.742810399894523</v>
          </cell>
          <cell r="Q3388">
            <v>121798.92306261999</v>
          </cell>
        </row>
        <row r="3389">
          <cell r="D3389">
            <v>42469</v>
          </cell>
          <cell r="F3389">
            <v>139428.88937000048</v>
          </cell>
          <cell r="G3389">
            <v>1563731.1542320014</v>
          </cell>
          <cell r="H3389">
            <v>1.4265143045349393</v>
          </cell>
          <cell r="I3389">
            <v>25.804872325901439</v>
          </cell>
          <cell r="J3389">
            <v>17079917.760722</v>
          </cell>
          <cell r="K3389">
            <v>1.3354223790905333</v>
          </cell>
          <cell r="L3389">
            <v>28.847242322818868</v>
          </cell>
          <cell r="M3389">
            <v>30199863.470482007</v>
          </cell>
          <cell r="N3389">
            <v>0.98004683977472162</v>
          </cell>
          <cell r="O3389">
            <v>55.563013306325068</v>
          </cell>
          <cell r="Q3389">
            <v>121798.92306261999</v>
          </cell>
        </row>
        <row r="3390">
          <cell r="D3390">
            <v>42470</v>
          </cell>
          <cell r="F3390">
            <v>158731.0476839999</v>
          </cell>
          <cell r="G3390">
            <v>1722462.2019160013</v>
          </cell>
          <cell r="H3390">
            <v>1.4141850835827496</v>
          </cell>
          <cell r="I3390">
            <v>26.563403435648738</v>
          </cell>
          <cell r="J3390">
            <v>17238648.808405999</v>
          </cell>
          <cell r="K3390">
            <v>1.335118626644255</v>
          </cell>
          <cell r="L3390">
            <v>28.863991845096315</v>
          </cell>
          <cell r="M3390">
            <v>30261184.986606002</v>
          </cell>
          <cell r="N3390">
            <v>0.98194513268042449</v>
          </cell>
          <cell r="O3390">
            <v>55.322658688759653</v>
          </cell>
          <cell r="Q3390">
            <v>121798.92306261999</v>
          </cell>
        </row>
        <row r="3391">
          <cell r="D3391">
            <v>42471</v>
          </cell>
          <cell r="F3391">
            <v>159877.16136999943</v>
          </cell>
          <cell r="G3391">
            <v>1882339.3632860007</v>
          </cell>
          <cell r="H3391">
            <v>1.4049529831289986</v>
          </cell>
          <cell r="I3391">
            <v>27.14312451968317</v>
          </cell>
          <cell r="J3391">
            <v>17398525.969775997</v>
          </cell>
          <cell r="K3391">
            <v>1.3349084873789476</v>
          </cell>
          <cell r="L3391">
            <v>28.875584258816634</v>
          </cell>
          <cell r="M3391">
            <v>30323082.886808004</v>
          </cell>
          <cell r="N3391">
            <v>0.98386177238653094</v>
          </cell>
          <cell r="O3391">
            <v>55.080254092019587</v>
          </cell>
          <cell r="Q3391">
            <v>121798.92306261999</v>
          </cell>
        </row>
        <row r="3392">
          <cell r="D3392">
            <v>42472</v>
          </cell>
          <cell r="F3392">
            <v>154272.99756600003</v>
          </cell>
          <cell r="G3392">
            <v>2036612.3608520008</v>
          </cell>
          <cell r="H3392">
            <v>1.3934252657587987</v>
          </cell>
          <cell r="I3392">
            <v>27.881208912613488</v>
          </cell>
          <cell r="J3392">
            <v>17552798.967341997</v>
          </cell>
          <cell r="K3392">
            <v>1.3342762386985825</v>
          </cell>
          <cell r="L3392">
            <v>28.910486729795203</v>
          </cell>
          <cell r="M3392">
            <v>30377571.798109997</v>
          </cell>
          <cell r="N3392">
            <v>0.98553768479154669</v>
          </cell>
          <cell r="O3392">
            <v>54.86852644435983</v>
          </cell>
          <cell r="Q3392">
            <v>121798.92306261999</v>
          </cell>
        </row>
        <row r="3393">
          <cell r="D3393">
            <v>42473</v>
          </cell>
          <cell r="F3393">
            <v>176315.8179959993</v>
          </cell>
          <cell r="G3393">
            <v>2212928.1788480002</v>
          </cell>
          <cell r="H3393">
            <v>1.3975923616274673</v>
          </cell>
          <cell r="I3393">
            <v>27.612574720787396</v>
          </cell>
          <cell r="J3393">
            <v>17729114.785337996</v>
          </cell>
          <cell r="K3393">
            <v>1.3353158041347997</v>
          </cell>
          <cell r="L3393">
            <v>28.853118125192545</v>
          </cell>
          <cell r="M3393">
            <v>30469961.121986002</v>
          </cell>
          <cell r="N3393">
            <v>0.98844277018967241</v>
          </cell>
          <cell r="O3393">
            <v>54.502038184154358</v>
          </cell>
          <cell r="Q3393">
            <v>121798.92306261999</v>
          </cell>
        </row>
        <row r="3394">
          <cell r="D3394">
            <v>42474</v>
          </cell>
          <cell r="F3394">
            <v>202514.65697400039</v>
          </cell>
          <cell r="G3394">
            <v>2415442.8358220006</v>
          </cell>
          <cell r="H3394">
            <v>1.4165283796593169</v>
          </cell>
          <cell r="I3394">
            <v>26.417861114953102</v>
          </cell>
          <cell r="J3394">
            <v>17931629.442311995</v>
          </cell>
          <cell r="K3394">
            <v>1.3382917684430053</v>
          </cell>
          <cell r="L3394">
            <v>28.689432090417387</v>
          </cell>
          <cell r="M3394">
            <v>30582000.058199998</v>
          </cell>
          <cell r="N3394">
            <v>0.99198468529490025</v>
          </cell>
          <cell r="O3394">
            <v>54.05615238058634</v>
          </cell>
          <cell r="Q3394">
            <v>121798.92306261999</v>
          </cell>
        </row>
        <row r="3395">
          <cell r="D3395">
            <v>42475</v>
          </cell>
          <cell r="F3395">
            <v>269067.02538200014</v>
          </cell>
          <cell r="G3395">
            <v>2684509.8612040007</v>
          </cell>
          <cell r="H3395">
            <v>1.4693670484118728</v>
          </cell>
          <cell r="I3395">
            <v>23.305485213467602</v>
          </cell>
          <cell r="J3395">
            <v>18200696.467693996</v>
          </cell>
          <cell r="K3395">
            <v>1.346136375997957</v>
          </cell>
          <cell r="L3395">
            <v>28.261802569640928</v>
          </cell>
          <cell r="M3395">
            <v>30762401.179234006</v>
          </cell>
          <cell r="N3395">
            <v>0.99774318816540897</v>
          </cell>
          <cell r="O3395">
            <v>53.333553564878891</v>
          </cell>
          <cell r="Q3395">
            <v>121798.92306261999</v>
          </cell>
        </row>
        <row r="3396">
          <cell r="D3396">
            <v>42476</v>
          </cell>
          <cell r="F3396">
            <v>356382.07994000078</v>
          </cell>
          <cell r="G3396">
            <v>3040891.9411440017</v>
          </cell>
          <cell r="H3396">
            <v>1.5604058027983343</v>
          </cell>
          <cell r="I3396">
            <v>18.668184788676378</v>
          </cell>
          <cell r="J3396">
            <v>18557078.547633998</v>
          </cell>
          <cell r="K3396">
            <v>1.3602411394323684</v>
          </cell>
          <cell r="L3396">
            <v>27.506839876738365</v>
          </cell>
          <cell r="M3396">
            <v>31024400.258232001</v>
          </cell>
          <cell r="N3396">
            <v>1.0061469051588494</v>
          </cell>
          <cell r="O3396">
            <v>52.284583298824913</v>
          </cell>
          <cell r="Q3396">
            <v>121798.92306261999</v>
          </cell>
        </row>
        <row r="3397">
          <cell r="D3397">
            <v>42477</v>
          </cell>
          <cell r="F3397">
            <v>307441.83415199927</v>
          </cell>
          <cell r="G3397">
            <v>3348333.7752960008</v>
          </cell>
          <cell r="H3397">
            <v>1.6170981266416189</v>
          </cell>
          <cell r="I3397">
            <v>16.206966906094998</v>
          </cell>
          <cell r="J3397">
            <v>18864520.381785996</v>
          </cell>
          <cell r="K3397">
            <v>1.3705406842067631</v>
          </cell>
          <cell r="L3397">
            <v>26.966749059259698</v>
          </cell>
          <cell r="M3397">
            <v>31235534.150716003</v>
          </cell>
          <cell r="N3397">
            <v>1.0128996074735515</v>
          </cell>
          <cell r="O3397">
            <v>51.44685381768609</v>
          </cell>
          <cell r="Q3397">
            <v>121798.92306261999</v>
          </cell>
        </row>
        <row r="3398">
          <cell r="D3398">
            <v>42478</v>
          </cell>
          <cell r="F3398">
            <v>247686.5477919993</v>
          </cell>
          <cell r="G3398">
            <v>3596020.3230880001</v>
          </cell>
          <cell r="H3398">
            <v>1.6402354127179819</v>
          </cell>
          <cell r="I3398">
            <v>15.288872566513367</v>
          </cell>
          <cell r="J3398">
            <v>19112206.929577995</v>
          </cell>
          <cell r="K3398">
            <v>1.3763563004590238</v>
          </cell>
          <cell r="L3398">
            <v>26.66592329858798</v>
          </cell>
          <cell r="M3398">
            <v>31386456.576038003</v>
          </cell>
          <cell r="N3398">
            <v>1.0176987063190273</v>
          </cell>
          <cell r="O3398">
            <v>50.854466174854892</v>
          </cell>
          <cell r="Q3398">
            <v>121798.92306261999</v>
          </cell>
        </row>
        <row r="3399">
          <cell r="D3399">
            <v>42479</v>
          </cell>
          <cell r="F3399">
            <v>239664.74866600096</v>
          </cell>
          <cell r="G3399">
            <v>3835685.0717540011</v>
          </cell>
          <cell r="H3399">
            <v>1.6574708264659483</v>
          </cell>
          <cell r="I3399">
            <v>14.635802411035471</v>
          </cell>
          <cell r="J3399">
            <v>19351871.678243995</v>
          </cell>
          <cell r="K3399">
            <v>1.381498119893608</v>
          </cell>
          <cell r="L3399">
            <v>26.4024201843283</v>
          </cell>
          <cell r="M3399">
            <v>31535950.138779994</v>
          </cell>
          <cell r="N3399">
            <v>1.0224505832988815</v>
          </cell>
          <cell r="O3399">
            <v>50.270468413659266</v>
          </cell>
          <cell r="Q3399">
            <v>121798.92306261999</v>
          </cell>
        </row>
        <row r="3400">
          <cell r="D3400">
            <v>42480</v>
          </cell>
          <cell r="F3400">
            <v>284794.05183999968</v>
          </cell>
          <cell r="G3400">
            <v>4120479.1235940009</v>
          </cell>
          <cell r="H3400">
            <v>1.6915088491691983</v>
          </cell>
          <cell r="I3400">
            <v>13.420111205165597</v>
          </cell>
          <cell r="J3400">
            <v>19636665.730083995</v>
          </cell>
          <cell r="K3400">
            <v>1.3897452286105643</v>
          </cell>
          <cell r="L3400">
            <v>25.984588133477406</v>
          </cell>
          <cell r="M3400">
            <v>31728019.949047994</v>
          </cell>
          <cell r="N3400">
            <v>1.0285818410383605</v>
          </cell>
          <cell r="O3400">
            <v>49.520876883307665</v>
          </cell>
          <cell r="Q3400">
            <v>121798.92306261999</v>
          </cell>
        </row>
        <row r="3401">
          <cell r="D3401">
            <v>42481</v>
          </cell>
          <cell r="F3401">
            <v>294913.32734600059</v>
          </cell>
          <cell r="G3401">
            <v>4415392.4509400018</v>
          </cell>
          <cell r="H3401">
            <v>1.7262614322952337</v>
          </cell>
          <cell r="I3401">
            <v>12.275157059505348</v>
          </cell>
          <cell r="J3401">
            <v>19931579.057429995</v>
          </cell>
          <cell r="K3401">
            <v>1.3985614216579172</v>
          </cell>
          <cell r="L3401">
            <v>25.54442474178542</v>
          </cell>
          <cell r="M3401">
            <v>31927004.621319994</v>
          </cell>
          <cell r="N3401">
            <v>1.0349361047991681</v>
          </cell>
          <cell r="O3401">
            <v>48.748901145885704</v>
          </cell>
          <cell r="Q3401">
            <v>121798.92306261999</v>
          </cell>
        </row>
        <row r="3402">
          <cell r="D3402">
            <v>42482</v>
          </cell>
          <cell r="F3402">
            <v>255711.28922399934</v>
          </cell>
          <cell r="G3402">
            <v>4671103.7401640015</v>
          </cell>
          <cell r="H3402">
            <v>1.7432247506081906</v>
          </cell>
          <cell r="I3402">
            <v>11.749738912538977</v>
          </cell>
          <cell r="J3402">
            <v>20187290.346653994</v>
          </cell>
          <cell r="K3402">
            <v>1.4045007745899418</v>
          </cell>
          <cell r="L3402">
            <v>25.25164925250516</v>
          </cell>
          <cell r="M3402">
            <v>32101337.210369997</v>
          </cell>
          <cell r="N3402">
            <v>1.0404901430995956</v>
          </cell>
          <cell r="O3402">
            <v>48.078386698029718</v>
          </cell>
          <cell r="Q3402">
            <v>121798.92306261999</v>
          </cell>
        </row>
        <row r="3403">
          <cell r="D3403">
            <v>42483</v>
          </cell>
          <cell r="F3403">
            <v>227141.49119999909</v>
          </cell>
          <cell r="G3403">
            <v>4898245.2313640006</v>
          </cell>
          <cell r="H3403">
            <v>1.7485145074957351</v>
          </cell>
          <cell r="I3403">
            <v>11.590219636151611</v>
          </cell>
          <cell r="J3403">
            <v>20414431.837853994</v>
          </cell>
          <cell r="K3403">
            <v>1.4083693143324851</v>
          </cell>
          <cell r="L3403">
            <v>25.062568429408792</v>
          </cell>
          <cell r="M3403">
            <v>32243903.233947992</v>
          </cell>
          <cell r="N3403">
            <v>1.0450136019964869</v>
          </cell>
          <cell r="O3403">
            <v>47.535318635391242</v>
          </cell>
          <cell r="Q3403">
            <v>121798.92306261999</v>
          </cell>
        </row>
        <row r="3404">
          <cell r="D3404">
            <v>42484</v>
          </cell>
          <cell r="F3404">
            <v>201657.48368000184</v>
          </cell>
          <cell r="G3404">
            <v>5099902.715044002</v>
          </cell>
          <cell r="H3404">
            <v>1.744645528195</v>
          </cell>
          <cell r="I3404">
            <v>11.706694078971069</v>
          </cell>
          <cell r="J3404">
            <v>20616089.321533997</v>
          </cell>
          <cell r="K3404">
            <v>1.4104299190185159</v>
          </cell>
          <cell r="L3404">
            <v>24.962371211906277</v>
          </cell>
          <cell r="M3404">
            <v>32363999.498399995</v>
          </cell>
          <cell r="N3404">
            <v>1.0488080479895228</v>
          </cell>
          <cell r="O3404">
            <v>47.081929393266321</v>
          </cell>
          <cell r="Q3404">
            <v>121798.92306261999</v>
          </cell>
        </row>
        <row r="3405">
          <cell r="D3405">
            <v>42485</v>
          </cell>
          <cell r="F3405">
            <v>188737.57707999839</v>
          </cell>
          <cell r="G3405">
            <v>5288640.2921240004</v>
          </cell>
          <cell r="H3405">
            <v>1.7368430390488676</v>
          </cell>
          <cell r="I3405">
            <v>11.94490469547257</v>
          </cell>
          <cell r="J3405">
            <v>20804826.898613997</v>
          </cell>
          <cell r="K3405">
            <v>1.4115798679624572</v>
          </cell>
          <cell r="L3405">
            <v>24.906610893801417</v>
          </cell>
          <cell r="M3405">
            <v>32473964.509381998</v>
          </cell>
          <cell r="N3405">
            <v>1.0522734971009391</v>
          </cell>
          <cell r="O3405">
            <v>46.669609039158914</v>
          </cell>
          <cell r="Q3405">
            <v>121798.92306261999</v>
          </cell>
        </row>
        <row r="3406">
          <cell r="D3406">
            <v>42486</v>
          </cell>
          <cell r="F3406">
            <v>188727.31156799998</v>
          </cell>
          <cell r="G3406">
            <v>5477367.6036920007</v>
          </cell>
          <cell r="H3406">
            <v>1.72963749974271</v>
          </cell>
          <cell r="I3406">
            <v>12.168881227765027</v>
          </cell>
          <cell r="J3406">
            <v>20993554.210181996</v>
          </cell>
          <cell r="K3406">
            <v>1.4127102757759384</v>
          </cell>
          <cell r="L3406">
            <v>24.851906944377799</v>
          </cell>
          <cell r="M3406">
            <v>32558810.814383995</v>
          </cell>
          <cell r="N3406">
            <v>1.0549244391775257</v>
          </cell>
          <cell r="O3406">
            <v>46.35535238170889</v>
          </cell>
          <cell r="Q3406">
            <v>121798.92306261999</v>
          </cell>
        </row>
        <row r="3407">
          <cell r="D3407">
            <v>42487</v>
          </cell>
          <cell r="F3407">
            <v>160928.32226000156</v>
          </cell>
          <cell r="G3407">
            <v>5638295.9259520024</v>
          </cell>
          <cell r="H3407">
            <v>1.7145124914437602</v>
          </cell>
          <cell r="I3407">
            <v>12.651738799384859</v>
          </cell>
          <cell r="J3407">
            <v>21154482.532441996</v>
          </cell>
          <cell r="K3407">
            <v>1.4119668463388306</v>
          </cell>
          <cell r="L3407">
            <v>24.887871667426843</v>
          </cell>
          <cell r="M3407">
            <v>32605990.173319999</v>
          </cell>
          <cell r="N3407">
            <v>1.0563545696846077</v>
          </cell>
          <cell r="O3407">
            <v>46.186237823124287</v>
          </cell>
          <cell r="Q3407">
            <v>121798.92306261999</v>
          </cell>
        </row>
        <row r="3408">
          <cell r="D3408">
            <v>42488</v>
          </cell>
          <cell r="F3408">
            <v>164776.16837999949</v>
          </cell>
          <cell r="G3408">
            <v>5803072.0943320021</v>
          </cell>
          <cell r="H3408">
            <v>1.7015961191300328</v>
          </cell>
          <cell r="I3408">
            <v>13.078033831129998</v>
          </cell>
          <cell r="J3408">
            <v>21319258.700821996</v>
          </cell>
          <cell r="K3408">
            <v>1.4114901623266478</v>
          </cell>
          <cell r="L3408">
            <v>24.910956647662786</v>
          </cell>
          <cell r="M3408">
            <v>32656893.567021992</v>
          </cell>
          <cell r="N3408">
            <v>1.0579050719098348</v>
          </cell>
          <cell r="O3408">
            <v>46.003225445579496</v>
          </cell>
          <cell r="Q3408">
            <v>121798.92306261999</v>
          </cell>
        </row>
        <row r="3409">
          <cell r="D3409">
            <v>42489</v>
          </cell>
          <cell r="F3409">
            <v>152847.29911199905</v>
          </cell>
          <cell r="G3409">
            <v>5955919.3934440007</v>
          </cell>
          <cell r="H3409">
            <v>1.6861933229313082</v>
          </cell>
          <cell r="I3409">
            <v>13.6036582151693</v>
          </cell>
          <cell r="J3409">
            <v>21472105.999933995</v>
          </cell>
          <cell r="K3409">
            <v>1.4102376445497886</v>
          </cell>
          <cell r="L3409">
            <v>24.971705388685351</v>
          </cell>
          <cell r="M3409">
            <v>32707938.21230999</v>
          </cell>
          <cell r="N3409">
            <v>1.0594598603917238</v>
          </cell>
          <cell r="O3409">
            <v>45.820061091617191</v>
          </cell>
          <cell r="Q3409">
            <v>121798.92306261999</v>
          </cell>
        </row>
        <row r="3410">
          <cell r="D3410">
            <v>42490</v>
          </cell>
          <cell r="E3410" t="str">
            <v>*</v>
          </cell>
          <cell r="F3410">
            <v>148901.05448000127</v>
          </cell>
          <cell r="G3410">
            <v>6104820.4479240021</v>
          </cell>
          <cell r="H3410">
            <v>1.670737390889562</v>
          </cell>
          <cell r="I3410">
            <v>14.150498522860167</v>
          </cell>
          <cell r="J3410">
            <v>21621007.054413997</v>
          </cell>
          <cell r="K3410">
            <v>1.408747883438151</v>
          </cell>
          <cell r="L3410">
            <v>25.044133493312327</v>
          </cell>
          <cell r="M3410">
            <v>32757818.773109991</v>
          </cell>
          <cell r="N3410">
            <v>1.0609766560524689</v>
          </cell>
          <cell r="O3410">
            <v>45.641716661803542</v>
          </cell>
          <cell r="P3410"/>
          <cell r="Q3410">
            <v>121798.92306261999</v>
          </cell>
        </row>
        <row r="3411">
          <cell r="D3411">
            <v>42491</v>
          </cell>
          <cell r="F3411">
            <v>154017.17080399964</v>
          </cell>
          <cell r="G3411">
            <v>154017.17080399964</v>
          </cell>
          <cell r="H3411">
            <v>1.4614015990262763</v>
          </cell>
          <cell r="I3411">
            <v>11.59459897701619</v>
          </cell>
          <cell r="J3411">
            <v>21775024.225217998</v>
          </cell>
          <cell r="K3411">
            <v>1.4091069821989819</v>
          </cell>
          <cell r="L3411">
            <v>21.944159241510608</v>
          </cell>
          <cell r="M3411">
            <v>32814175.678101998</v>
          </cell>
          <cell r="N3411">
            <v>1.0627451370176175</v>
          </cell>
          <cell r="O3411">
            <v>45.206446536998598</v>
          </cell>
          <cell r="Q3411">
            <v>105390.03851276776</v>
          </cell>
        </row>
        <row r="3412">
          <cell r="D3412">
            <v>42492</v>
          </cell>
          <cell r="F3412">
            <v>134254.72267400011</v>
          </cell>
          <cell r="G3412">
            <v>288271.89347799972</v>
          </cell>
          <cell r="H3412">
            <v>1.3676429838436592</v>
          </cell>
          <cell r="I3412">
            <v>16.689953438485404</v>
          </cell>
          <cell r="J3412">
            <v>21909278.947891999</v>
          </cell>
          <cell r="K3412">
            <v>1.4081910098335433</v>
          </cell>
          <cell r="L3412">
            <v>21.994418813698381</v>
          </cell>
          <cell r="M3412">
            <v>32840146.390985996</v>
          </cell>
          <cell r="N3412">
            <v>1.0635293708797002</v>
          </cell>
          <cell r="O3412">
            <v>45.116672544114998</v>
          </cell>
          <cell r="Q3412">
            <v>105390.03851276776</v>
          </cell>
        </row>
        <row r="3413">
          <cell r="D3413">
            <v>42493</v>
          </cell>
          <cell r="F3413">
            <v>107877.72795199881</v>
          </cell>
          <cell r="G3413">
            <v>396149.62142999854</v>
          </cell>
          <cell r="H3413">
            <v>1.2529635217279287</v>
          </cell>
          <cell r="I3413">
            <v>25.333918087281749</v>
          </cell>
          <cell r="J3413">
            <v>22017156.675843999</v>
          </cell>
          <cell r="K3413">
            <v>1.4056034221670024</v>
          </cell>
          <cell r="L3413">
            <v>22.136934144181097</v>
          </cell>
          <cell r="M3413">
            <v>32833980.961227994</v>
          </cell>
          <cell r="N3413">
            <v>1.0632728463402448</v>
          </cell>
          <cell r="O3413">
            <v>45.146027792226448</v>
          </cell>
          <cell r="Q3413">
            <v>105390.03851276776</v>
          </cell>
        </row>
        <row r="3414">
          <cell r="D3414">
            <v>42494</v>
          </cell>
          <cell r="F3414">
            <v>120303.24396400094</v>
          </cell>
          <cell r="G3414">
            <v>516452.8653939995</v>
          </cell>
          <cell r="H3414">
            <v>1.2250988629523853</v>
          </cell>
          <cell r="I3414">
            <v>27.882237959858401</v>
          </cell>
          <cell r="J3414">
            <v>22137459.919808</v>
          </cell>
          <cell r="K3414">
            <v>1.4038383808333599</v>
          </cell>
          <cell r="L3414">
            <v>22.234599926142952</v>
          </cell>
          <cell r="M3414">
            <v>32793193.300915997</v>
          </cell>
          <cell r="N3414">
            <v>1.0618952268996684</v>
          </cell>
          <cell r="O3414">
            <v>45.30384125254259</v>
          </cell>
          <cell r="Q3414">
            <v>105390.03851276776</v>
          </cell>
        </row>
        <row r="3415">
          <cell r="D3415">
            <v>42495</v>
          </cell>
          <cell r="F3415">
            <v>117257.62962799979</v>
          </cell>
          <cell r="G3415">
            <v>633710.49502199935</v>
          </cell>
          <cell r="H3415">
            <v>1.2026003671024881</v>
          </cell>
          <cell r="I3415">
            <v>30.072146674021738</v>
          </cell>
          <cell r="J3415">
            <v>22254717.549435999</v>
          </cell>
          <cell r="K3415">
            <v>1.4019049211294889</v>
          </cell>
          <cell r="L3415">
            <v>22.342008025389472</v>
          </cell>
          <cell r="M3415">
            <v>32746824.018993996</v>
          </cell>
          <cell r="N3415">
            <v>1.060337022735784</v>
          </cell>
          <cell r="O3415">
            <v>45.482678062200996</v>
          </cell>
          <cell r="Q3415">
            <v>105390.03851276776</v>
          </cell>
        </row>
        <row r="3416">
          <cell r="D3416">
            <v>42496</v>
          </cell>
          <cell r="F3416">
            <v>137113.96006999974</v>
          </cell>
          <cell r="G3416">
            <v>770824.45509199915</v>
          </cell>
          <cell r="H3416">
            <v>1.2190027096324598</v>
          </cell>
          <cell r="I3416">
            <v>28.463925154828431</v>
          </cell>
          <cell r="J3416">
            <v>22391831.509505998</v>
          </cell>
          <cell r="K3416">
            <v>1.4012395367553174</v>
          </cell>
          <cell r="L3416">
            <v>22.379074154418287</v>
          </cell>
          <cell r="M3416">
            <v>32716682.604973994</v>
          </cell>
          <cell r="N3416">
            <v>1.0593044129054447</v>
          </cell>
          <cell r="O3416">
            <v>45.601387454204811</v>
          </cell>
          <cell r="Q3416">
            <v>105390.03851276776</v>
          </cell>
        </row>
        <row r="3417">
          <cell r="D3417">
            <v>42497</v>
          </cell>
          <cell r="F3417">
            <v>164522.46422200048</v>
          </cell>
          <cell r="G3417">
            <v>935346.91931399959</v>
          </cell>
          <cell r="H3417">
            <v>1.2678711418939337</v>
          </cell>
          <cell r="I3417">
            <v>24.044598946669904</v>
          </cell>
          <cell r="J3417">
            <v>22556353.973727997</v>
          </cell>
          <cell r="K3417">
            <v>1.4022868074596777</v>
          </cell>
          <cell r="L3417">
            <v>22.320758258341545</v>
          </cell>
          <cell r="M3417">
            <v>32734478.132165991</v>
          </cell>
          <cell r="N3417">
            <v>1.0598239381560455</v>
          </cell>
          <cell r="O3417">
            <v>45.541643114253397</v>
          </cell>
          <cell r="Q3417">
            <v>105390.03851276776</v>
          </cell>
        </row>
        <row r="3418">
          <cell r="D3418">
            <v>42498</v>
          </cell>
          <cell r="F3418">
            <v>227986.36658800024</v>
          </cell>
          <cell r="G3418">
            <v>1163333.2859019998</v>
          </cell>
          <cell r="H3418">
            <v>1.3797951190627289</v>
          </cell>
          <cell r="I3418">
            <v>15.937188854097496</v>
          </cell>
          <cell r="J3418">
            <v>22784340.340315998</v>
          </cell>
          <cell r="K3418">
            <v>1.4072401958535512</v>
          </cell>
          <cell r="L3418">
            <v>22.046694615589079</v>
          </cell>
          <cell r="M3418">
            <v>32835158.626983996</v>
          </cell>
          <cell r="N3418">
            <v>1.0630267797089497</v>
          </cell>
          <cell r="O3418">
            <v>45.174195446536125</v>
          </cell>
          <cell r="Q3418">
            <v>105390.03851276776</v>
          </cell>
        </row>
        <row r="3419">
          <cell r="D3419">
            <v>42499</v>
          </cell>
          <cell r="F3419">
            <v>274835.25271799974</v>
          </cell>
          <cell r="G3419">
            <v>1438168.5386199995</v>
          </cell>
          <cell r="H3419">
            <v>1.5162391678199461</v>
          </cell>
          <cell r="I3419">
            <v>9.2963263394710278</v>
          </cell>
          <cell r="J3419">
            <v>23059175.593033999</v>
          </cell>
          <cell r="K3419">
            <v>1.4150043528300706</v>
          </cell>
          <cell r="L3419">
            <v>21.622926562535394</v>
          </cell>
          <cell r="M3419">
            <v>32992896.250931993</v>
          </cell>
          <cell r="N3419">
            <v>1.0680763847221268</v>
          </cell>
          <cell r="O3419">
            <v>44.59796506541214</v>
          </cell>
          <cell r="Q3419">
            <v>105390.03851276776</v>
          </cell>
        </row>
        <row r="3420">
          <cell r="D3420">
            <v>42500</v>
          </cell>
          <cell r="F3420">
            <v>290196.9893200004</v>
          </cell>
          <cell r="G3420">
            <v>1728365.5279399999</v>
          </cell>
          <cell r="H3420">
            <v>1.6399704870879352</v>
          </cell>
          <cell r="I3420">
            <v>5.5506402623225597</v>
          </cell>
          <cell r="J3420">
            <v>23349372.582353998</v>
          </cell>
          <cell r="K3420">
            <v>1.4236053322007163</v>
          </cell>
          <cell r="L3420">
            <v>21.161694498285712</v>
          </cell>
          <cell r="M3420">
            <v>33169171.680561993</v>
          </cell>
          <cell r="N3420">
            <v>1.0737255407465693</v>
          </cell>
          <cell r="O3420">
            <v>43.957881993820294</v>
          </cell>
          <cell r="Q3420">
            <v>105390.03851276776</v>
          </cell>
        </row>
        <row r="3421">
          <cell r="D3421">
            <v>42501</v>
          </cell>
          <cell r="F3421">
            <v>273674.01767999871</v>
          </cell>
          <cell r="G3421">
            <v>2002039.5456199986</v>
          </cell>
          <cell r="H3421">
            <v>1.7269525433783213</v>
          </cell>
          <cell r="I3421">
            <v>3.8184979722423518</v>
          </cell>
          <cell r="J3421">
            <v>23623046.600033998</v>
          </cell>
          <cell r="K3421">
            <v>1.4310955147419575</v>
          </cell>
          <cell r="L3421">
            <v>20.766986892225436</v>
          </cell>
          <cell r="M3421">
            <v>33340514.131241992</v>
          </cell>
          <cell r="N3421">
            <v>1.079214415040598</v>
          </cell>
          <cell r="O3421">
            <v>43.340673242557116</v>
          </cell>
          <cell r="Q3421">
            <v>105390.03851276776</v>
          </cell>
        </row>
        <row r="3422">
          <cell r="D3422">
            <v>42502</v>
          </cell>
          <cell r="F3422">
            <v>357284.82952000014</v>
          </cell>
          <cell r="G3422">
            <v>2359324.3751399987</v>
          </cell>
          <cell r="H3422">
            <v>1.8655497936000944</v>
          </cell>
          <cell r="I3422">
            <v>2.0736482347465501</v>
          </cell>
          <cell r="J3422">
            <v>23980331.429554</v>
          </cell>
          <cell r="K3422">
            <v>1.4435237099824074</v>
          </cell>
          <cell r="L3422">
            <v>20.126170742501959</v>
          </cell>
          <cell r="M3422">
            <v>33601911.765771993</v>
          </cell>
          <cell r="N3422">
            <v>1.0876175844444016</v>
          </cell>
          <cell r="O3422">
            <v>42.404970377580312</v>
          </cell>
          <cell r="Q3422">
            <v>105390.03851276776</v>
          </cell>
        </row>
        <row r="3423">
          <cell r="D3423">
            <v>42503</v>
          </cell>
          <cell r="F3423">
            <v>260976.9134779998</v>
          </cell>
          <cell r="G3423">
            <v>2620301.2886179984</v>
          </cell>
          <cell r="H3423">
            <v>1.9125302583657482</v>
          </cell>
          <cell r="I3423">
            <v>1.6807084045294074</v>
          </cell>
          <cell r="J3423">
            <v>24241308.343031999</v>
          </cell>
          <cell r="K3423">
            <v>1.4500343894920156</v>
          </cell>
          <cell r="L3423">
            <v>19.797412436258664</v>
          </cell>
          <cell r="M3423">
            <v>33776306.268049993</v>
          </cell>
          <cell r="N3423">
            <v>1.093203912347201</v>
          </cell>
          <cell r="O3423">
            <v>41.789223982213166</v>
          </cell>
          <cell r="Q3423">
            <v>105390.03851276776</v>
          </cell>
        </row>
        <row r="3424">
          <cell r="D3424">
            <v>42504</v>
          </cell>
          <cell r="F3424">
            <v>230296.97685000091</v>
          </cell>
          <cell r="G3424">
            <v>2850598.2654679995</v>
          </cell>
          <cell r="H3424">
            <v>1.9320057634714256</v>
          </cell>
          <cell r="I3424">
            <v>1.5399418808160426</v>
          </cell>
          <cell r="J3424">
            <v>24471605.319881998</v>
          </cell>
          <cell r="K3424">
            <v>1.4546398204313005</v>
          </cell>
          <cell r="L3424">
            <v>19.567710287562424</v>
          </cell>
          <cell r="M3424">
            <v>33923023.667275995</v>
          </cell>
          <cell r="N3424">
            <v>1.0978938939593244</v>
          </cell>
          <cell r="O3424">
            <v>41.276233685501374</v>
          </cell>
          <cell r="Q3424">
            <v>105390.03851276776</v>
          </cell>
        </row>
        <row r="3425">
          <cell r="D3425">
            <v>42505</v>
          </cell>
          <cell r="F3425">
            <v>234855.82238199902</v>
          </cell>
          <cell r="G3425">
            <v>3085454.0878499984</v>
          </cell>
          <cell r="H3425">
            <v>1.9517683273745097</v>
          </cell>
          <cell r="I3425">
            <v>1.4088567017488396</v>
          </cell>
          <cell r="J3425">
            <v>24706461.142263997</v>
          </cell>
          <cell r="K3425">
            <v>1.4594572079328361</v>
          </cell>
          <cell r="L3425">
            <v>19.329944281635203</v>
          </cell>
          <cell r="M3425">
            <v>34079228.362097986</v>
          </cell>
          <cell r="N3425">
            <v>1.1028904073286518</v>
          </cell>
          <cell r="O3425">
            <v>40.733745684640773</v>
          </cell>
          <cell r="Q3425">
            <v>105390.03851276776</v>
          </cell>
        </row>
        <row r="3426">
          <cell r="D3426">
            <v>42506</v>
          </cell>
          <cell r="F3426">
            <v>226967.61410000012</v>
          </cell>
          <cell r="G3426">
            <v>3312421.7019499987</v>
          </cell>
          <cell r="H3426">
            <v>1.9643825858057178</v>
          </cell>
          <cell r="I3426">
            <v>1.3309456081118998</v>
          </cell>
          <cell r="J3426">
            <v>24933428.756363999</v>
          </cell>
          <cell r="K3426">
            <v>1.4637518960793172</v>
          </cell>
          <cell r="L3426">
            <v>19.120123917586053</v>
          </cell>
          <cell r="M3426">
            <v>34232220.516715981</v>
          </cell>
          <cell r="N3426">
            <v>1.1077824263289879</v>
          </cell>
          <cell r="O3426">
            <v>40.206682937476224</v>
          </cell>
          <cell r="Q3426">
            <v>105390.03851276776</v>
          </cell>
        </row>
        <row r="3427">
          <cell r="D3427">
            <v>42507</v>
          </cell>
          <cell r="F3427">
            <v>201211.040614</v>
          </cell>
          <cell r="G3427">
            <v>3513632.7425639988</v>
          </cell>
          <cell r="H3427">
            <v>1.9611367629333729</v>
          </cell>
          <cell r="I3427">
            <v>1.3505816540027471</v>
          </cell>
          <cell r="J3427">
            <v>25134639.796978001</v>
          </cell>
          <cell r="K3427">
            <v>1.4664909899624936</v>
          </cell>
          <cell r="L3427">
            <v>18.98735431900722</v>
          </cell>
          <cell r="M3427">
            <v>34355607.569395989</v>
          </cell>
          <cell r="N3427">
            <v>1.1117159286358651</v>
          </cell>
          <cell r="O3427">
            <v>39.785851057088337</v>
          </cell>
          <cell r="Q3427">
            <v>105390.03851276776</v>
          </cell>
        </row>
        <row r="3428">
          <cell r="D3428">
            <v>42508</v>
          </cell>
          <cell r="F3428">
            <v>175206.98964400054</v>
          </cell>
          <cell r="G3428">
            <v>3688839.7322079996</v>
          </cell>
          <cell r="H3428">
            <v>1.9445437497718983</v>
          </cell>
          <cell r="I3428">
            <v>1.4554644130110983</v>
          </cell>
          <cell r="J3428">
            <v>25309846.786622003</v>
          </cell>
          <cell r="K3428">
            <v>1.4676886594415697</v>
          </cell>
          <cell r="L3428">
            <v>18.929556921015799</v>
          </cell>
          <cell r="M3428">
            <v>34482667.163581982</v>
          </cell>
          <cell r="N3428">
            <v>1.1157678443495287</v>
          </cell>
          <cell r="O3428">
            <v>39.355137498434402</v>
          </cell>
          <cell r="Q3428">
            <v>105390.03851276776</v>
          </cell>
        </row>
        <row r="3429">
          <cell r="D3429">
            <v>42509</v>
          </cell>
          <cell r="F3429">
            <v>169202.23279200052</v>
          </cell>
          <cell r="G3429">
            <v>3858041.9649999999</v>
          </cell>
          <cell r="H3429">
            <v>1.926698605756352</v>
          </cell>
          <cell r="I3429">
            <v>1.5771214974310444</v>
          </cell>
          <cell r="J3429">
            <v>25479049.019414004</v>
          </cell>
          <cell r="K3429">
            <v>1.4685256851057462</v>
          </cell>
          <cell r="L3429">
            <v>18.889255850220131</v>
          </cell>
          <cell r="M3429">
            <v>34593449.513949983</v>
          </cell>
          <cell r="N3429">
            <v>1.1192926667261529</v>
          </cell>
          <cell r="O3429">
            <v>38.982772749912527</v>
          </cell>
          <cell r="Q3429">
            <v>105390.03851276776</v>
          </cell>
        </row>
        <row r="3430">
          <cell r="D3430">
            <v>42510</v>
          </cell>
          <cell r="F3430">
            <v>150405.04237999985</v>
          </cell>
          <cell r="G3430">
            <v>4008447.0073799998</v>
          </cell>
          <cell r="H3430">
            <v>1.901720060048363</v>
          </cell>
          <cell r="I3430">
            <v>1.7641616411838701</v>
          </cell>
          <cell r="J3430">
            <v>25629454.061794005</v>
          </cell>
          <cell r="K3430">
            <v>1.4682757385694847</v>
          </cell>
          <cell r="L3430">
            <v>18.901282318605396</v>
          </cell>
          <cell r="M3430">
            <v>34676628.334967978</v>
          </cell>
          <cell r="N3430">
            <v>1.1219240307754499</v>
          </cell>
          <cell r="O3430">
            <v>38.706210287287689</v>
          </cell>
          <cell r="Q3430">
            <v>105390.03851276776</v>
          </cell>
        </row>
        <row r="3431">
          <cell r="D3431">
            <v>42511</v>
          </cell>
          <cell r="F3431">
            <v>153869.56855200077</v>
          </cell>
          <cell r="G3431">
            <v>4162316.5759320008</v>
          </cell>
          <cell r="H3431">
            <v>1.8806858222264056</v>
          </cell>
          <cell r="I3431">
            <v>1.9382201373110641</v>
          </cell>
          <cell r="J3431">
            <v>25783323.630346008</v>
          </cell>
          <cell r="K3431">
            <v>1.4682260788312516</v>
          </cell>
          <cell r="L3431">
            <v>18.903672560063711</v>
          </cell>
          <cell r="M3431">
            <v>34777737.700117983</v>
          </cell>
          <cell r="N3431">
            <v>1.1251352056666004</v>
          </cell>
          <cell r="O3431">
            <v>38.370359153022207</v>
          </cell>
          <cell r="Q3431">
            <v>105390.03851276776</v>
          </cell>
        </row>
        <row r="3432">
          <cell r="D3432">
            <v>42512</v>
          </cell>
          <cell r="F3432">
            <v>151729.72666399894</v>
          </cell>
          <cell r="G3432">
            <v>4314046.302596</v>
          </cell>
          <cell r="H3432">
            <v>1.8606408776537966</v>
          </cell>
          <cell r="I3432">
            <v>2.1195037807895556</v>
          </cell>
          <cell r="J3432">
            <v>25935053.357010007</v>
          </cell>
          <cell r="K3432">
            <v>1.4680558856636874</v>
          </cell>
          <cell r="L3432">
            <v>18.911866388428301</v>
          </cell>
          <cell r="M3432">
            <v>34875931.787785977</v>
          </cell>
          <cell r="N3432">
            <v>1.128251726991168</v>
          </cell>
          <cell r="O3432">
            <v>38.046152478042259</v>
          </cell>
          <cell r="Q3432">
            <v>105390.03851276776</v>
          </cell>
        </row>
        <row r="3433">
          <cell r="D3433">
            <v>42513</v>
          </cell>
          <cell r="F3433">
            <v>140298.70396800039</v>
          </cell>
          <cell r="G3433">
            <v>4454345.0065640006</v>
          </cell>
          <cell r="H3433">
            <v>1.8376231466598476</v>
          </cell>
          <cell r="I3433">
            <v>2.3479065257484111</v>
          </cell>
          <cell r="J3433">
            <v>26075352.060978007</v>
          </cell>
          <cell r="K3433">
            <v>1.4672444942438136</v>
          </cell>
          <cell r="L3433">
            <v>18.950973393489178</v>
          </cell>
          <cell r="M3433">
            <v>34965501.246789984</v>
          </cell>
          <cell r="N3433">
            <v>1.1310889197610201</v>
          </cell>
          <cell r="O3433">
            <v>37.752506552386819</v>
          </cell>
          <cell r="Q3433">
            <v>105390.03851276776</v>
          </cell>
        </row>
        <row r="3434">
          <cell r="D3434">
            <v>42514</v>
          </cell>
          <cell r="F3434">
            <v>146794.44065200046</v>
          </cell>
          <cell r="G3434">
            <v>4601139.4472160013</v>
          </cell>
          <cell r="H3434">
            <v>1.8190916934789272</v>
          </cell>
          <cell r="I3434">
            <v>2.5488612368540831</v>
          </cell>
          <cell r="J3434">
            <v>26222146.501630008</v>
          </cell>
          <cell r="K3434">
            <v>1.4668060260102849</v>
          </cell>
          <cell r="L3434">
            <v>18.972136157343865</v>
          </cell>
          <cell r="M3434">
            <v>35055844.993803978</v>
          </cell>
          <cell r="N3434">
            <v>1.1339508553402793</v>
          </cell>
          <cell r="O3434">
            <v>37.457757929738356</v>
          </cell>
          <cell r="Q3434">
            <v>105390.03851276776</v>
          </cell>
        </row>
        <row r="3435">
          <cell r="D3435">
            <v>42515</v>
          </cell>
          <cell r="F3435">
            <v>121498.09170199867</v>
          </cell>
          <cell r="G3435">
            <v>4722637.5389179997</v>
          </cell>
          <cell r="H3435">
            <v>1.7924417167172257</v>
          </cell>
          <cell r="I3435">
            <v>2.8670728455367778</v>
          </cell>
          <cell r="J3435">
            <v>26343644.593332008</v>
          </cell>
          <cell r="K3435">
            <v>1.4649659712353336</v>
          </cell>
          <cell r="L3435">
            <v>19.061174439043526</v>
          </cell>
          <cell r="M3435">
            <v>35134036.968555979</v>
          </cell>
          <cell r="N3435">
            <v>1.1364194330312307</v>
          </cell>
          <cell r="O3435">
            <v>37.204702503671385</v>
          </cell>
          <cell r="Q3435">
            <v>105390.03851276776</v>
          </cell>
        </row>
        <row r="3436">
          <cell r="D3436">
            <v>42516</v>
          </cell>
          <cell r="F3436">
            <v>121719.70026200016</v>
          </cell>
          <cell r="G3436">
            <v>4844357.2391799996</v>
          </cell>
          <cell r="H3436">
            <v>1.7679226130426113</v>
          </cell>
          <cell r="I3436">
            <v>3.1931992390991537</v>
          </cell>
          <cell r="J3436">
            <v>26465364.293594006</v>
          </cell>
          <cell r="K3436">
            <v>1.4631596107101563</v>
          </cell>
          <cell r="L3436">
            <v>19.148940661897427</v>
          </cell>
          <cell r="M3436">
            <v>35211119.780287981</v>
          </cell>
          <cell r="N3436">
            <v>1.1388518728075667</v>
          </cell>
          <cell r="O3436">
            <v>36.956426328867465</v>
          </cell>
          <cell r="Q3436">
            <v>105390.03851276776</v>
          </cell>
        </row>
        <row r="3437">
          <cell r="D3437">
            <v>42517</v>
          </cell>
          <cell r="F3437">
            <v>122476.74464600025</v>
          </cell>
          <cell r="G3437">
            <v>4966833.9838260002</v>
          </cell>
          <cell r="H3437">
            <v>1.7454857860545505</v>
          </cell>
          <cell r="I3437">
            <v>3.5224280886473447</v>
          </cell>
          <cell r="J3437">
            <v>26587841.038240008</v>
          </cell>
          <cell r="K3437">
            <v>1.4614157894145341</v>
          </cell>
          <cell r="L3437">
            <v>19.23400601573454</v>
          </cell>
          <cell r="M3437">
            <v>35285370.295599975</v>
          </cell>
          <cell r="N3437">
            <v>1.14119245121997</v>
          </cell>
          <cell r="O3437">
            <v>36.718537061297063</v>
          </cell>
          <cell r="Q3437">
            <v>105390.03851276776</v>
          </cell>
        </row>
        <row r="3438">
          <cell r="D3438">
            <v>42518</v>
          </cell>
          <cell r="F3438">
            <v>131252.39287200093</v>
          </cell>
          <cell r="G3438">
            <v>5098086.3766980013</v>
          </cell>
          <cell r="H3438">
            <v>1.7276254570439515</v>
          </cell>
          <cell r="I3438">
            <v>3.8073466448802717</v>
          </cell>
          <cell r="J3438">
            <v>26719093.43111201</v>
          </cell>
          <cell r="K3438">
            <v>1.4601716354228309</v>
          </cell>
          <cell r="L3438">
            <v>19.294900392135883</v>
          </cell>
          <cell r="M3438">
            <v>35373787.928879976</v>
          </cell>
          <cell r="N3438">
            <v>1.1439909453161903</v>
          </cell>
          <cell r="O3438">
            <v>36.435412433897916</v>
          </cell>
          <cell r="Q3438">
            <v>105390.03851276776</v>
          </cell>
        </row>
        <row r="3439">
          <cell r="D3439">
            <v>42519</v>
          </cell>
          <cell r="F3439">
            <v>150564.62991599919</v>
          </cell>
          <cell r="G3439">
            <v>5248651.0066140005</v>
          </cell>
          <cell r="H3439">
            <v>1.717315680868492</v>
          </cell>
          <cell r="I3439">
            <v>3.9816344715939866</v>
          </cell>
          <cell r="J3439">
            <v>26869658.061028007</v>
          </cell>
          <cell r="K3439">
            <v>1.4599910813488379</v>
          </cell>
          <cell r="L3439">
            <v>19.303751593261389</v>
          </cell>
          <cell r="M3439">
            <v>35473117.220011972</v>
          </cell>
          <cell r="N3439">
            <v>1.1471420055413546</v>
          </cell>
          <cell r="O3439">
            <v>36.118327097944558</v>
          </cell>
          <cell r="Q3439">
            <v>105390.03851276776</v>
          </cell>
        </row>
        <row r="3440">
          <cell r="D3440">
            <v>42520</v>
          </cell>
          <cell r="F3440">
            <v>129886.20676999964</v>
          </cell>
          <cell r="G3440">
            <v>5378537.2133840006</v>
          </cell>
          <cell r="H3440">
            <v>1.7011529392101585</v>
          </cell>
          <cell r="I3440">
            <v>4.2701519307802975</v>
          </cell>
          <cell r="J3440">
            <v>26999544.267798007</v>
          </cell>
          <cell r="K3440">
            <v>1.4586953970897321</v>
          </cell>
          <cell r="L3440">
            <v>19.367374102933422</v>
          </cell>
          <cell r="M3440">
            <v>35566198.177387975</v>
          </cell>
          <cell r="N3440">
            <v>1.1500906792721959</v>
          </cell>
          <cell r="O3440">
            <v>35.823252912627282</v>
          </cell>
          <cell r="Q3440">
            <v>105390.03851276776</v>
          </cell>
        </row>
        <row r="3441">
          <cell r="D3441">
            <v>42521</v>
          </cell>
          <cell r="E3441" t="str">
            <v>*</v>
          </cell>
          <cell r="F3441">
            <v>104557.77612800122</v>
          </cell>
          <cell r="G3441">
            <v>5483094.9895120021</v>
          </cell>
          <cell r="H3441">
            <v>1.6782803613674941</v>
          </cell>
          <cell r="I3441">
            <v>4.7123332861645828</v>
          </cell>
          <cell r="J3441">
            <v>27104102.043926008</v>
          </cell>
          <cell r="K3441">
            <v>1.4560537209617657</v>
          </cell>
          <cell r="L3441">
            <v>19.497661030140577</v>
          </cell>
          <cell r="M3441">
            <v>35611466.748549975</v>
          </cell>
          <cell r="N3441">
            <v>1.1514930296632111</v>
          </cell>
          <cell r="O3441">
            <v>35.683479396919381</v>
          </cell>
          <cell r="P3441"/>
          <cell r="Q3441">
            <v>105390.03851276776</v>
          </cell>
        </row>
        <row r="3442">
          <cell r="D3442">
            <v>42522</v>
          </cell>
          <cell r="F3442">
            <v>96117.154683998466</v>
          </cell>
          <cell r="G3442">
            <v>96117.154683998466</v>
          </cell>
          <cell r="H3442">
            <v>1.4267971822123708</v>
          </cell>
          <cell r="I3442">
            <v>12.334967272273001</v>
          </cell>
          <cell r="J3442">
            <v>27200219.198610008</v>
          </cell>
          <cell r="K3442">
            <v>1.455948225170145</v>
          </cell>
          <cell r="L3442">
            <v>17.835031821830572</v>
          </cell>
          <cell r="M3442">
            <v>35653275.806147978</v>
          </cell>
          <cell r="N3442">
            <v>1.1528227279486245</v>
          </cell>
          <cell r="O3442">
            <v>35.587715645866325</v>
          </cell>
          <cell r="Q3442">
            <v>67365.674590806666</v>
          </cell>
        </row>
        <row r="3443">
          <cell r="D3443">
            <v>42523</v>
          </cell>
          <cell r="F3443">
            <v>98883.700126000898</v>
          </cell>
          <cell r="G3443">
            <v>195000.85480999935</v>
          </cell>
          <cell r="H3443">
            <v>1.447330973782091</v>
          </cell>
          <cell r="I3443">
            <v>11.520593177524653</v>
          </cell>
          <cell r="J3443">
            <v>27299102.898736008</v>
          </cell>
          <cell r="K3443">
            <v>1.4559910404879353</v>
          </cell>
          <cell r="L3443">
            <v>17.832920544767596</v>
          </cell>
          <cell r="M3443">
            <v>35722704.074255973</v>
          </cell>
          <cell r="N3443">
            <v>1.155045404921023</v>
          </cell>
          <cell r="O3443">
            <v>35.374209836311174</v>
          </cell>
          <cell r="Q3443">
            <v>67365.674590806666</v>
          </cell>
        </row>
        <row r="3444">
          <cell r="D3444">
            <v>42524</v>
          </cell>
          <cell r="F3444">
            <v>86167.69619200028</v>
          </cell>
          <cell r="G3444">
            <v>281168.55100199964</v>
          </cell>
          <cell r="H3444">
            <v>1.3912552780520979</v>
          </cell>
          <cell r="I3444">
            <v>13.869358392021457</v>
          </cell>
          <cell r="J3444">
            <v>27385270.594928008</v>
          </cell>
          <cell r="K3444">
            <v>1.4553577722731526</v>
          </cell>
          <cell r="L3444">
            <v>17.8641701966901</v>
          </cell>
          <cell r="M3444">
            <v>35764181.603199989</v>
          </cell>
          <cell r="N3444">
            <v>1.1563642643043768</v>
          </cell>
          <cell r="O3444">
            <v>35.247933192816781</v>
          </cell>
          <cell r="Q3444">
            <v>67365.674590806666</v>
          </cell>
        </row>
        <row r="3445">
          <cell r="D3445">
            <v>42525</v>
          </cell>
          <cell r="F3445">
            <v>107245.47500599916</v>
          </cell>
          <cell r="G3445">
            <v>388414.02600799879</v>
          </cell>
          <cell r="H3445">
            <v>1.4414389389229292</v>
          </cell>
          <cell r="I3445">
            <v>11.749084403685128</v>
          </cell>
          <cell r="J3445">
            <v>27492516.069934007</v>
          </cell>
          <cell r="K3445">
            <v>1.4558451798413439</v>
          </cell>
          <cell r="L3445">
            <v>17.840114016565135</v>
          </cell>
          <cell r="M3445">
            <v>35823610.427631982</v>
          </cell>
          <cell r="N3445">
            <v>1.1582634814687276</v>
          </cell>
          <cell r="O3445">
            <v>35.066626885835838</v>
          </cell>
          <cell r="Q3445">
            <v>67365.674590806666</v>
          </cell>
        </row>
        <row r="3446">
          <cell r="D3446">
            <v>42526</v>
          </cell>
          <cell r="F3446">
            <v>97223.384091999687</v>
          </cell>
          <cell r="G3446">
            <v>485637.41009999847</v>
          </cell>
          <cell r="H3446">
            <v>1.4417948400275442</v>
          </cell>
          <cell r="I3446">
            <v>11.735165629489286</v>
          </cell>
          <cell r="J3446">
            <v>27589739.454026006</v>
          </cell>
          <cell r="K3446">
            <v>1.4558002966274866</v>
          </cell>
          <cell r="L3446">
            <v>17.842328053998656</v>
          </cell>
          <cell r="M3446">
            <v>35874562.06777399</v>
          </cell>
          <cell r="N3446">
            <v>1.1598885430359396</v>
          </cell>
          <cell r="O3446">
            <v>34.911997129389171</v>
          </cell>
          <cell r="Q3446">
            <v>67365.674590806666</v>
          </cell>
        </row>
        <row r="3447">
          <cell r="D3447">
            <v>42527</v>
          </cell>
          <cell r="F3447">
            <v>88773.0439020005</v>
          </cell>
          <cell r="G3447">
            <v>574410.45400199899</v>
          </cell>
          <cell r="H3447">
            <v>1.4211254655804295</v>
          </cell>
          <cell r="I3447">
            <v>12.568995113031956</v>
          </cell>
          <cell r="J3447">
            <v>27678512.497928008</v>
          </cell>
          <cell r="K3447">
            <v>1.4553114200430157</v>
          </cell>
          <cell r="L3447">
            <v>17.866459410961653</v>
          </cell>
          <cell r="M3447">
            <v>35915728.322543994</v>
          </cell>
          <cell r="N3447">
            <v>1.1611971691787675</v>
          </cell>
          <cell r="O3447">
            <v>34.787815945477377</v>
          </cell>
          <cell r="Q3447">
            <v>67365.674590806666</v>
          </cell>
        </row>
        <row r="3448">
          <cell r="D3448">
            <v>42528</v>
          </cell>
          <cell r="F3448">
            <v>77719.726245999293</v>
          </cell>
          <cell r="G3448">
            <v>652130.18024799833</v>
          </cell>
          <cell r="H3448">
            <v>1.3829217162453278</v>
          </cell>
          <cell r="I3448">
            <v>14.253195442375555</v>
          </cell>
          <cell r="J3448">
            <v>27756232.224174008</v>
          </cell>
          <cell r="K3448">
            <v>1.4542468721780188</v>
          </cell>
          <cell r="L3448">
            <v>17.91910556218086</v>
          </cell>
          <cell r="M3448">
            <v>35952626.10876599</v>
          </cell>
          <cell r="N3448">
            <v>1.1623677430587933</v>
          </cell>
          <cell r="O3448">
            <v>34.676991486421429</v>
          </cell>
          <cell r="Q3448">
            <v>67365.674590806666</v>
          </cell>
        </row>
        <row r="3449">
          <cell r="D3449">
            <v>42529</v>
          </cell>
          <cell r="F3449">
            <v>73885.166060001517</v>
          </cell>
          <cell r="G3449">
            <v>726015.3463079998</v>
          </cell>
          <cell r="H3449">
            <v>1.3471537075780253</v>
          </cell>
          <cell r="I3449">
            <v>16.010759589658829</v>
          </cell>
          <cell r="J3449">
            <v>27830117.390234008</v>
          </cell>
          <cell r="K3449">
            <v>1.4529896130608593</v>
          </cell>
          <cell r="L3449">
            <v>17.981457395468293</v>
          </cell>
          <cell r="M3449">
            <v>35986788.095777996</v>
          </cell>
          <cell r="N3449">
            <v>1.1634498237182145</v>
          </cell>
          <cell r="O3449">
            <v>34.574760670363027</v>
          </cell>
          <cell r="Q3449">
            <v>67365.674590806666</v>
          </cell>
        </row>
        <row r="3450">
          <cell r="D3450">
            <v>42530</v>
          </cell>
          <cell r="F3450">
            <v>77479.589465998593</v>
          </cell>
          <cell r="G3450">
            <v>803494.93577399838</v>
          </cell>
          <cell r="H3450">
            <v>1.3252626894674249</v>
          </cell>
          <cell r="I3450">
            <v>17.178708263427133</v>
          </cell>
          <cell r="J3450">
            <v>27907596.979700007</v>
          </cell>
          <cell r="K3450">
            <v>1.4519281712309604</v>
          </cell>
          <cell r="L3450">
            <v>18.034246076629813</v>
          </cell>
          <cell r="M3450">
            <v>36027327.448899992</v>
          </cell>
          <cell r="N3450">
            <v>1.1647380384621073</v>
          </cell>
          <cell r="O3450">
            <v>34.453325318361863</v>
          </cell>
          <cell r="Q3450">
            <v>67365.674590806666</v>
          </cell>
        </row>
        <row r="3451">
          <cell r="D3451">
            <v>42531</v>
          </cell>
          <cell r="F3451">
            <v>75191.479508000411</v>
          </cell>
          <cell r="G3451">
            <v>878686.41528199881</v>
          </cell>
          <cell r="H3451">
            <v>1.3043533232901259</v>
          </cell>
          <cell r="I3451">
            <v>18.363161820375538</v>
          </cell>
          <cell r="J3451">
            <v>27982788.459208008</v>
          </cell>
          <cell r="K3451">
            <v>1.450755517598687</v>
          </cell>
          <cell r="L3451">
            <v>18.092723605445705</v>
          </cell>
          <cell r="M3451">
            <v>36048991.865453996</v>
          </cell>
          <cell r="N3451">
            <v>1.1654160019996527</v>
          </cell>
          <cell r="O3451">
            <v>34.389534198957492</v>
          </cell>
          <cell r="Q3451">
            <v>67365.674590806666</v>
          </cell>
        </row>
        <row r="3452">
          <cell r="D3452">
            <v>42532</v>
          </cell>
          <cell r="F3452">
            <v>76389.462060000486</v>
          </cell>
          <cell r="G3452">
            <v>955075.87734199932</v>
          </cell>
          <cell r="H3452">
            <v>1.2888623217351778</v>
          </cell>
          <cell r="I3452">
            <v>19.285652141398934</v>
          </cell>
          <cell r="J3452">
            <v>28059177.921268009</v>
          </cell>
          <cell r="K3452">
            <v>1.4496529192695862</v>
          </cell>
          <cell r="L3452">
            <v>18.147859162850445</v>
          </cell>
          <cell r="M3452">
            <v>36061213.690603994</v>
          </cell>
          <cell r="N3452">
            <v>1.1657886788830669</v>
          </cell>
          <cell r="O3452">
            <v>34.354502886697126</v>
          </cell>
          <cell r="Q3452">
            <v>67365.674590806666</v>
          </cell>
        </row>
        <row r="3453">
          <cell r="D3453">
            <v>42533</v>
          </cell>
          <cell r="F3453">
            <v>75280.579237999598</v>
          </cell>
          <cell r="G3453">
            <v>1030356.456579999</v>
          </cell>
          <cell r="H3453">
            <v>1.2745814329015994</v>
          </cell>
          <cell r="I3453">
            <v>20.170985053215841</v>
          </cell>
          <cell r="J3453">
            <v>28134458.50050601</v>
          </cell>
          <cell r="K3453">
            <v>1.4485008784985622</v>
          </cell>
          <cell r="L3453">
            <v>18.205624270710395</v>
          </cell>
          <cell r="M3453">
            <v>36056208.650017992</v>
          </cell>
          <cell r="N3453">
            <v>1.165604441182001</v>
          </cell>
          <cell r="O3453">
            <v>34.371817997868511</v>
          </cell>
          <cell r="Q3453">
            <v>67365.674590806666</v>
          </cell>
        </row>
        <row r="3454">
          <cell r="D3454">
            <v>42534</v>
          </cell>
          <cell r="F3454">
            <v>78319.342198000944</v>
          </cell>
          <cell r="G3454">
            <v>1108675.7987779998</v>
          </cell>
          <cell r="H3454">
            <v>1.2659674867086135</v>
          </cell>
          <cell r="I3454">
            <v>20.721528269790433</v>
          </cell>
          <cell r="J3454">
            <v>28212777.842704009</v>
          </cell>
          <cell r="K3454">
            <v>1.4475127111745378</v>
          </cell>
          <cell r="L3454">
            <v>18.255300708859114</v>
          </cell>
          <cell r="M3454">
            <v>36066071.972661987</v>
          </cell>
          <cell r="N3454">
            <v>1.1659008572439098</v>
          </cell>
          <cell r="O3454">
            <v>34.34396303662335</v>
          </cell>
          <cell r="Q3454">
            <v>67365.674590806666</v>
          </cell>
        </row>
        <row r="3455">
          <cell r="D3455">
            <v>42535</v>
          </cell>
          <cell r="F3455">
            <v>62291.939461998707</v>
          </cell>
          <cell r="G3455">
            <v>1170967.7382399985</v>
          </cell>
          <cell r="H3455">
            <v>1.2415900714938108</v>
          </cell>
          <cell r="I3455">
            <v>22.348575444818785</v>
          </cell>
          <cell r="J3455">
            <v>28275069.782166008</v>
          </cell>
          <cell r="K3455">
            <v>1.4457118658065329</v>
          </cell>
          <cell r="L3455">
            <v>18.346136613038166</v>
          </cell>
          <cell r="M3455">
            <v>36046941.515821986</v>
          </cell>
          <cell r="N3455">
            <v>1.1652600036942922</v>
          </cell>
          <cell r="O3455">
            <v>34.404205217044328</v>
          </cell>
          <cell r="Q3455">
            <v>67365.674590806666</v>
          </cell>
        </row>
        <row r="3456">
          <cell r="D3456">
            <v>42536</v>
          </cell>
          <cell r="F3456">
            <v>81141.085302001506</v>
          </cell>
          <cell r="G3456">
            <v>1252108.823542</v>
          </cell>
          <cell r="H3456">
            <v>1.2391165393429944</v>
          </cell>
          <cell r="I3456">
            <v>22.519463315463739</v>
          </cell>
          <cell r="J3456">
            <v>28356210.867468011</v>
          </cell>
          <cell r="K3456">
            <v>1.4448838372558328</v>
          </cell>
          <cell r="L3456">
            <v>18.388035439431494</v>
          </cell>
          <cell r="M3456">
            <v>36052092.243133985</v>
          </cell>
          <cell r="N3456">
            <v>1.165404077691649</v>
          </cell>
          <cell r="O3456">
            <v>34.390655480296942</v>
          </cell>
          <cell r="Q3456">
            <v>67365.674590806666</v>
          </cell>
        </row>
        <row r="3457">
          <cell r="D3457">
            <v>42537</v>
          </cell>
          <cell r="F3457">
            <v>61056.338463999891</v>
          </cell>
          <cell r="G3457">
            <v>1313165.1620059998</v>
          </cell>
          <cell r="H3457">
            <v>1.2183181289863514</v>
          </cell>
          <cell r="I3457">
            <v>23.999449858700583</v>
          </cell>
          <cell r="J3457">
            <v>28417267.20593201</v>
          </cell>
          <cell r="K3457">
            <v>1.4430415613995686</v>
          </cell>
          <cell r="L3457">
            <v>18.481556015519264</v>
          </cell>
          <cell r="M3457">
            <v>36051565.609335989</v>
          </cell>
          <cell r="N3457">
            <v>1.1653646257972214</v>
          </cell>
          <cell r="O3457">
            <v>34.394365449452181</v>
          </cell>
          <cell r="Q3457">
            <v>67365.674590806666</v>
          </cell>
        </row>
        <row r="3458">
          <cell r="D3458">
            <v>42538</v>
          </cell>
          <cell r="F3458">
            <v>71419.289419998589</v>
          </cell>
          <cell r="G3458">
            <v>1384584.4514259985</v>
          </cell>
          <cell r="H3458">
            <v>1.2090154918844112</v>
          </cell>
          <cell r="I3458">
            <v>24.68666004557376</v>
          </cell>
          <cell r="J3458">
            <v>28488686.495352007</v>
          </cell>
          <cell r="K3458">
            <v>1.4417362881581877</v>
          </cell>
          <cell r="L3458">
            <v>18.548067572097992</v>
          </cell>
          <cell r="M3458">
            <v>36040189.900463991</v>
          </cell>
          <cell r="N3458">
            <v>1.1649744864904539</v>
          </cell>
          <cell r="O3458">
            <v>34.431068140614229</v>
          </cell>
          <cell r="Q3458">
            <v>67365.674590806666</v>
          </cell>
        </row>
        <row r="3459">
          <cell r="D3459">
            <v>42539</v>
          </cell>
          <cell r="F3459">
            <v>77698.240265999877</v>
          </cell>
          <cell r="G3459">
            <v>1462282.6916919984</v>
          </cell>
          <cell r="H3459">
            <v>1.2059246464861881</v>
          </cell>
          <cell r="I3459">
            <v>24.918483853171935</v>
          </cell>
          <cell r="J3459">
            <v>28566384.735618006</v>
          </cell>
          <cell r="K3459">
            <v>1.4407565658382275</v>
          </cell>
          <cell r="L3459">
            <v>18.598127504016702</v>
          </cell>
          <cell r="M3459">
            <v>36053414.972461991</v>
          </cell>
          <cell r="N3459">
            <v>1.1653795503107778</v>
          </cell>
          <cell r="O3459">
            <v>34.39296194866823</v>
          </cell>
          <cell r="Q3459">
            <v>67365.674590806666</v>
          </cell>
        </row>
        <row r="3460">
          <cell r="D3460">
            <v>42540</v>
          </cell>
          <cell r="F3460">
            <v>78913.512789999993</v>
          </cell>
          <cell r="G3460">
            <v>1541196.2044819985</v>
          </cell>
          <cell r="H3460">
            <v>1.2041086236023326</v>
          </cell>
          <cell r="I3460">
            <v>25.05550850282091</v>
          </cell>
          <cell r="J3460">
            <v>28645298.248408005</v>
          </cell>
          <cell r="K3460">
            <v>1.4398445636030452</v>
          </cell>
          <cell r="L3460">
            <v>18.644833090777535</v>
          </cell>
          <cell r="M3460">
            <v>36077331.940387994</v>
          </cell>
          <cell r="N3460">
            <v>1.1661301934614838</v>
          </cell>
          <cell r="O3460">
            <v>34.322422425598809</v>
          </cell>
          <cell r="Q3460">
            <v>67365.674590806666</v>
          </cell>
        </row>
        <row r="3461">
          <cell r="D3461">
            <v>42541</v>
          </cell>
          <cell r="F3461">
            <v>44870.71706400143</v>
          </cell>
          <cell r="G3461">
            <v>1586066.9215459998</v>
          </cell>
          <cell r="H3461">
            <v>1.1772070354673243</v>
          </cell>
          <cell r="I3461">
            <v>27.156799275217857</v>
          </cell>
          <cell r="J3461">
            <v>28690168.965472005</v>
          </cell>
          <cell r="K3461">
            <v>1.4372333437465163</v>
          </cell>
          <cell r="L3461">
            <v>18.779125200632407</v>
          </cell>
          <cell r="M3461">
            <v>36075591.733515993</v>
          </cell>
          <cell r="N3461">
            <v>1.1660515049758304</v>
          </cell>
          <cell r="O3461">
            <v>34.329812261574922</v>
          </cell>
          <cell r="Q3461">
            <v>67365.674590806666</v>
          </cell>
        </row>
        <row r="3462">
          <cell r="D3462">
            <v>42542</v>
          </cell>
          <cell r="F3462">
            <v>65232.537929999307</v>
          </cell>
          <cell r="G3462">
            <v>1651299.4594759992</v>
          </cell>
          <cell r="H3462">
            <v>1.1672607462439959</v>
          </cell>
          <cell r="I3462">
            <v>27.967954753392089</v>
          </cell>
          <cell r="J3462">
            <v>28755401.503402006</v>
          </cell>
          <cell r="K3462">
            <v>1.4356562829452535</v>
          </cell>
          <cell r="L3462">
            <v>18.860639080506878</v>
          </cell>
          <cell r="M3462">
            <v>36090082.293131992</v>
          </cell>
          <cell r="N3462">
            <v>1.1664974275592077</v>
          </cell>
          <cell r="O3462">
            <v>34.287949057489378</v>
          </cell>
          <cell r="Q3462">
            <v>67365.674590806666</v>
          </cell>
        </row>
        <row r="3463">
          <cell r="D3463">
            <v>42543</v>
          </cell>
          <cell r="F3463">
            <v>52507.155049999681</v>
          </cell>
          <cell r="G3463">
            <v>1703806.6145259989</v>
          </cell>
          <cell r="H3463">
            <v>1.1496322968061861</v>
          </cell>
          <cell r="I3463">
            <v>29.451542477598135</v>
          </cell>
          <cell r="J3463">
            <v>28807908.658452004</v>
          </cell>
          <cell r="K3463">
            <v>1.4334565909078314</v>
          </cell>
          <cell r="L3463">
            <v>18.974849154290485</v>
          </cell>
          <cell r="M3463">
            <v>36104921.921967998</v>
          </cell>
          <cell r="N3463">
            <v>1.1669546153189181</v>
          </cell>
          <cell r="O3463">
            <v>34.245064897771506</v>
          </cell>
          <cell r="Q3463">
            <v>67365.674590806666</v>
          </cell>
        </row>
        <row r="3464">
          <cell r="D3464">
            <v>42544</v>
          </cell>
          <cell r="F3464">
            <v>55056.774446001116</v>
          </cell>
          <cell r="G3464">
            <v>1758863.388972</v>
          </cell>
          <cell r="H3464">
            <v>1.1351822975745611</v>
          </cell>
          <cell r="I3464">
            <v>30.711667118154963</v>
          </cell>
          <cell r="J3464">
            <v>28862965.432898004</v>
          </cell>
          <cell r="K3464">
            <v>1.4313980396010375</v>
          </cell>
          <cell r="L3464">
            <v>19.082275168586605</v>
          </cell>
          <cell r="M3464">
            <v>36118311.776799999</v>
          </cell>
          <cell r="N3464">
            <v>1.1673649279412097</v>
          </cell>
          <cell r="O3464">
            <v>34.206609198772995</v>
          </cell>
          <cell r="Q3464">
            <v>67365.674590806666</v>
          </cell>
        </row>
        <row r="3465">
          <cell r="D3465">
            <v>42545</v>
          </cell>
          <cell r="F3465">
            <v>51706.674315999953</v>
          </cell>
          <cell r="G3465">
            <v>1810570.0632879999</v>
          </cell>
          <cell r="H3465">
            <v>1.1198643784376492</v>
          </cell>
          <cell r="I3465">
            <v>32.09092375487964</v>
          </cell>
          <cell r="J3465">
            <v>28914672.107214004</v>
          </cell>
          <cell r="K3465">
            <v>1.4291876091927946</v>
          </cell>
          <cell r="L3465">
            <v>19.198214685807812</v>
          </cell>
          <cell r="M3465">
            <v>36123429.058685996</v>
          </cell>
          <cell r="N3465">
            <v>1.167507855529301</v>
          </cell>
          <cell r="O3465">
            <v>34.19322062390151</v>
          </cell>
          <cell r="Q3465">
            <v>67365.674590806666</v>
          </cell>
        </row>
        <row r="3466">
          <cell r="D3466">
            <v>42546</v>
          </cell>
          <cell r="F3466">
            <v>56208.191722000025</v>
          </cell>
          <cell r="G3466">
            <v>1866778.25501</v>
          </cell>
          <cell r="H3466">
            <v>1.1084447777591211</v>
          </cell>
          <cell r="I3466">
            <v>33.148246859288008</v>
          </cell>
          <cell r="J3466">
            <v>28970880.298936006</v>
          </cell>
          <cell r="K3466">
            <v>1.4272136117622987</v>
          </cell>
          <cell r="L3466">
            <v>19.302269065662681</v>
          </cell>
          <cell r="M3466">
            <v>36134231.020279996</v>
          </cell>
          <cell r="N3466">
            <v>1.16783450271401</v>
          </cell>
          <cell r="O3466">
            <v>34.16263594403739</v>
          </cell>
          <cell r="Q3466">
            <v>67365.674590806666</v>
          </cell>
        </row>
        <row r="3467">
          <cell r="D3467">
            <v>42547</v>
          </cell>
          <cell r="F3467">
            <v>79724.917918000196</v>
          </cell>
          <cell r="G3467">
            <v>1946503.1729280001</v>
          </cell>
          <cell r="H3467">
            <v>1.1113301708299634</v>
          </cell>
          <cell r="I3467">
            <v>32.878751027762668</v>
          </cell>
          <cell r="J3467">
            <v>29050605.216854006</v>
          </cell>
          <cell r="K3467">
            <v>1.4264073627314211</v>
          </cell>
          <cell r="L3467">
            <v>19.344908875415978</v>
          </cell>
          <cell r="M3467">
            <v>36172435.407351986</v>
          </cell>
          <cell r="N3467">
            <v>1.1690467485969058</v>
          </cell>
          <cell r="O3467">
            <v>34.049296384983293</v>
          </cell>
          <cell r="Q3467">
            <v>67365.674590806666</v>
          </cell>
        </row>
        <row r="3468">
          <cell r="D3468">
            <v>42548</v>
          </cell>
          <cell r="F3468">
            <v>50016.537197998958</v>
          </cell>
          <cell r="G3468">
            <v>1996519.7101259991</v>
          </cell>
          <cell r="H3468">
            <v>1.0976684327481265</v>
          </cell>
          <cell r="I3468">
            <v>34.168723171480572</v>
          </cell>
          <cell r="J3468">
            <v>29100621.754052006</v>
          </cell>
          <cell r="K3468">
            <v>1.42415253419595</v>
          </cell>
          <cell r="L3468">
            <v>19.464592583440421</v>
          </cell>
          <cell r="M3468">
            <v>36192508.002321988</v>
          </cell>
          <cell r="N3468">
            <v>1.1696729628245532</v>
          </cell>
          <cell r="O3468">
            <v>33.990850428016593</v>
          </cell>
          <cell r="Q3468">
            <v>67365.674590806666</v>
          </cell>
        </row>
        <row r="3469">
          <cell r="D3469">
            <v>42549</v>
          </cell>
          <cell r="F3469">
            <v>29363.807632000178</v>
          </cell>
          <cell r="G3469">
            <v>2025883.5177579992</v>
          </cell>
          <cell r="H3469">
            <v>1.0740333740671146</v>
          </cell>
          <cell r="I3469">
            <v>36.48348542396085</v>
          </cell>
          <cell r="J3469">
            <v>29129985.561684005</v>
          </cell>
          <cell r="K3469">
            <v>1.4209051235058592</v>
          </cell>
          <cell r="L3469">
            <v>19.638086853159109</v>
          </cell>
          <cell r="M3469">
            <v>36178995.315163992</v>
          </cell>
          <cell r="N3469">
            <v>1.1692137614530136</v>
          </cell>
          <cell r="O3469">
            <v>34.033701891565606</v>
          </cell>
          <cell r="Q3469">
            <v>67365.674590806666</v>
          </cell>
        </row>
        <row r="3470">
          <cell r="D3470">
            <v>42550</v>
          </cell>
          <cell r="F3470">
            <v>46847.538640000334</v>
          </cell>
          <cell r="G3470">
            <v>2072731.0563979996</v>
          </cell>
          <cell r="H3470">
            <v>1.0609777922884958</v>
          </cell>
          <cell r="I3470">
            <v>37.806669209321427</v>
          </cell>
          <cell r="J3470">
            <v>29176833.100324005</v>
          </cell>
          <cell r="K3470">
            <v>1.4185290145717406</v>
          </cell>
          <cell r="L3470">
            <v>19.76587637202687</v>
          </cell>
          <cell r="M3470">
            <v>36194134.928849988</v>
          </cell>
          <cell r="N3470">
            <v>1.1696805299400808</v>
          </cell>
          <cell r="O3470">
            <v>33.990144598603742</v>
          </cell>
          <cell r="Q3470">
            <v>67365.674590806666</v>
          </cell>
        </row>
        <row r="3471">
          <cell r="D3471">
            <v>42551</v>
          </cell>
          <cell r="E3471" t="str">
            <v>*</v>
          </cell>
          <cell r="F3471">
            <v>38822.199485999488</v>
          </cell>
          <cell r="G3471">
            <v>2111553.2558839992</v>
          </cell>
          <cell r="H3471">
            <v>1.044821549802635</v>
          </cell>
          <cell r="I3471">
            <v>39.487106562383175</v>
          </cell>
          <cell r="J3471">
            <v>29215655.299810003</v>
          </cell>
          <cell r="K3471">
            <v>1.415779514448722</v>
          </cell>
          <cell r="L3471">
            <v>19.914642015267646</v>
          </cell>
          <cell r="M3471">
            <v>36205377.655125983</v>
          </cell>
          <cell r="N3471">
            <v>1.170021347752114</v>
          </cell>
          <cell r="O3471">
            <v>33.958365068667483</v>
          </cell>
          <cell r="P3471"/>
          <cell r="Q3471">
            <v>67365.674590806666</v>
          </cell>
        </row>
        <row r="3472">
          <cell r="D3472">
            <v>42552</v>
          </cell>
          <cell r="F3472">
            <v>46539.753944000375</v>
          </cell>
          <cell r="G3472">
            <v>46539.753944000375</v>
          </cell>
          <cell r="H3472">
            <v>1.559460696072057</v>
          </cell>
          <cell r="I3472">
            <v>6.7458545690135097</v>
          </cell>
          <cell r="J3472">
            <v>29262195.053754006</v>
          </cell>
          <cell r="K3472">
            <v>1.4159870067118872</v>
          </cell>
          <cell r="L3472">
            <v>19.22623875185948</v>
          </cell>
          <cell r="M3472">
            <v>36219829.048457988</v>
          </cell>
          <cell r="N3472">
            <v>1.1704974189609969</v>
          </cell>
          <cell r="O3472">
            <v>34.066859053193966</v>
          </cell>
          <cell r="Q3472">
            <v>29843.492728751622</v>
          </cell>
        </row>
        <row r="3473">
          <cell r="D3473">
            <v>42553</v>
          </cell>
          <cell r="F3473">
            <v>43119.010073999423</v>
          </cell>
          <cell r="G3473">
            <v>89658.764017999798</v>
          </cell>
          <cell r="H3473">
            <v>1.5021493099502616</v>
          </cell>
          <cell r="I3473">
            <v>8.124125852135478</v>
          </cell>
          <cell r="J3473">
            <v>29305314.063828006</v>
          </cell>
          <cell r="K3473">
            <v>1.4160286106958926</v>
          </cell>
          <cell r="L3473">
            <v>19.224009595817559</v>
          </cell>
          <cell r="M3473">
            <v>36233339.229447983</v>
          </cell>
          <cell r="N3473">
            <v>1.1709430806309684</v>
          </cell>
          <cell r="O3473">
            <v>34.026086936923292</v>
          </cell>
          <cell r="Q3473">
            <v>29843.492728751622</v>
          </cell>
        </row>
        <row r="3474">
          <cell r="D3474">
            <v>42554</v>
          </cell>
          <cell r="F3474">
            <v>53985.273438000011</v>
          </cell>
          <cell r="G3474">
            <v>143644.03745599982</v>
          </cell>
          <cell r="H3474">
            <v>1.6044149474681653</v>
          </cell>
          <cell r="I3474">
            <v>5.8261359532837282</v>
          </cell>
          <cell r="J3474">
            <v>29359299.337266006</v>
          </cell>
          <cell r="K3474">
            <v>1.4165943951070257</v>
          </cell>
          <cell r="L3474">
            <v>19.193716858210628</v>
          </cell>
          <cell r="M3474">
            <v>36259741.996875986</v>
          </cell>
          <cell r="N3474">
            <v>1.1718053986705643</v>
          </cell>
          <cell r="O3474">
            <v>33.947293336703233</v>
          </cell>
          <cell r="Q3474">
            <v>29843.492728751622</v>
          </cell>
        </row>
        <row r="3475">
          <cell r="D3475">
            <v>42555</v>
          </cell>
          <cell r="F3475">
            <v>37418.444243999547</v>
          </cell>
          <cell r="G3475">
            <v>181062.48169999936</v>
          </cell>
          <cell r="H3475">
            <v>1.5167668488544686</v>
          </cell>
          <cell r="I3475">
            <v>7.7487943239604062</v>
          </cell>
          <cell r="J3475">
            <v>29396717.781510007</v>
          </cell>
          <cell r="K3475">
            <v>1.4163603476943194</v>
          </cell>
          <cell r="L3475">
            <v>19.206243009157397</v>
          </cell>
          <cell r="M3475">
            <v>36271712.96736598</v>
          </cell>
          <cell r="N3475">
            <v>1.1722013343364106</v>
          </cell>
          <cell r="O3475">
            <v>33.91115791452075</v>
          </cell>
          <cell r="Q3475">
            <v>29843.492728751622</v>
          </cell>
        </row>
        <row r="3476">
          <cell r="D3476">
            <v>42556</v>
          </cell>
          <cell r="F3476">
            <v>44077.861464001362</v>
          </cell>
          <cell r="G3476">
            <v>225140.34316400072</v>
          </cell>
          <cell r="H3476">
            <v>1.5088069296064497</v>
          </cell>
          <cell r="I3476">
            <v>7.9510611090384042</v>
          </cell>
          <cell r="J3476">
            <v>29440795.642974008</v>
          </cell>
          <cell r="K3476">
            <v>1.4164473684107588</v>
          </cell>
          <cell r="L3476">
            <v>19.201584859374154</v>
          </cell>
          <cell r="M3476">
            <v>36284285.180589989</v>
          </cell>
          <cell r="N3476">
            <v>1.1726167067803404</v>
          </cell>
          <cell r="O3476">
            <v>33.873277587533146</v>
          </cell>
          <cell r="Q3476">
            <v>29843.492728751622</v>
          </cell>
        </row>
        <row r="3477">
          <cell r="D3477">
            <v>42557</v>
          </cell>
          <cell r="F3477">
            <v>40023.35719399892</v>
          </cell>
          <cell r="G3477">
            <v>265163.70035799965</v>
          </cell>
          <cell r="H3477">
            <v>1.4808571657931164</v>
          </cell>
          <cell r="I3477">
            <v>8.7022140564345545</v>
          </cell>
          <cell r="J3477">
            <v>29480819.000168007</v>
          </cell>
          <cell r="K3477">
            <v>1.4163393500946908</v>
          </cell>
          <cell r="L3477">
            <v>19.207367140387742</v>
          </cell>
          <cell r="M3477">
            <v>36316702.537537985</v>
          </cell>
          <cell r="N3477">
            <v>1.1736734356756282</v>
          </cell>
          <cell r="O3477">
            <v>33.777042044070313</v>
          </cell>
          <cell r="Q3477">
            <v>29843.492728751622</v>
          </cell>
        </row>
        <row r="3478">
          <cell r="D3478">
            <v>42558</v>
          </cell>
          <cell r="F3478">
            <v>40880.948916000707</v>
          </cell>
          <cell r="G3478">
            <v>306044.64927400037</v>
          </cell>
          <cell r="H3478">
            <v>1.4649982352728768</v>
          </cell>
          <cell r="I3478">
            <v>9.1581462522081871</v>
          </cell>
          <cell r="J3478">
            <v>29521699.949084006</v>
          </cell>
          <cell r="K3478">
            <v>1.4162727831494815</v>
          </cell>
          <cell r="L3478">
            <v>19.210931256513142</v>
          </cell>
          <cell r="M3478">
            <v>36336591.452631995</v>
          </cell>
          <cell r="N3478">
            <v>1.1743252869736363</v>
          </cell>
          <cell r="O3478">
            <v>33.717774358105324</v>
          </cell>
          <cell r="Q3478">
            <v>29843.492728751622</v>
          </cell>
        </row>
        <row r="3479">
          <cell r="D3479">
            <v>42559</v>
          </cell>
          <cell r="F3479">
            <v>49539.956573999712</v>
          </cell>
          <cell r="G3479">
            <v>355584.60584800009</v>
          </cell>
          <cell r="H3479">
            <v>1.4893724449410084</v>
          </cell>
          <cell r="I3479">
            <v>8.4664431554766004</v>
          </cell>
          <cell r="J3479">
            <v>29571239.905658007</v>
          </cell>
          <cell r="K3479">
            <v>1.4166212195155614</v>
          </cell>
          <cell r="L3479">
            <v>19.192281675115787</v>
          </cell>
          <cell r="M3479">
            <v>36364053.984561995</v>
          </cell>
          <cell r="N3479">
            <v>1.1752219142616325</v>
          </cell>
          <cell r="O3479">
            <v>33.636370786745637</v>
          </cell>
          <cell r="Q3479">
            <v>29843.492728751622</v>
          </cell>
        </row>
        <row r="3480">
          <cell r="D3480">
            <v>42560</v>
          </cell>
          <cell r="F3480">
            <v>37386.732931999548</v>
          </cell>
          <cell r="G3480">
            <v>392971.33877999964</v>
          </cell>
          <cell r="H3480">
            <v>1.4630821694875089</v>
          </cell>
          <cell r="I3480">
            <v>9.214750374370551</v>
          </cell>
          <cell r="J3480">
            <v>29608626.638590008</v>
          </cell>
          <cell r="K3480">
            <v>1.4163872874911649</v>
          </cell>
          <cell r="L3480">
            <v>19.204800838765923</v>
          </cell>
          <cell r="M3480">
            <v>36383526.855605997</v>
          </cell>
          <cell r="N3480">
            <v>1.1758603417177764</v>
          </cell>
          <cell r="O3480">
            <v>33.578493321508226</v>
          </cell>
          <cell r="Q3480">
            <v>29843.492728751622</v>
          </cell>
        </row>
        <row r="3481">
          <cell r="D3481">
            <v>42561</v>
          </cell>
          <cell r="F3481">
            <v>42478.006812001135</v>
          </cell>
          <cell r="G3481">
            <v>435449.34559200075</v>
          </cell>
          <cell r="H3481">
            <v>1.4591098620721528</v>
          </cell>
          <cell r="I3481">
            <v>9.3331632963138169</v>
          </cell>
          <cell r="J3481">
            <v>29651104.645402011</v>
          </cell>
          <cell r="K3481">
            <v>1.4163972264123807</v>
          </cell>
          <cell r="L3481">
            <v>19.204268801328084</v>
          </cell>
          <cell r="M3481">
            <v>36404468.451995999</v>
          </cell>
          <cell r="N3481">
            <v>1.1765462463945726</v>
          </cell>
          <cell r="O3481">
            <v>33.516390093017797</v>
          </cell>
          <cell r="Q3481">
            <v>29843.492728751622</v>
          </cell>
        </row>
        <row r="3482">
          <cell r="D3482">
            <v>42562</v>
          </cell>
          <cell r="F3482">
            <v>37026.680794000087</v>
          </cell>
          <cell r="G3482">
            <v>472476.02638600086</v>
          </cell>
          <cell r="H3482">
            <v>1.4392539916653286</v>
          </cell>
          <cell r="I3482">
            <v>9.9470763119854375</v>
          </cell>
          <cell r="J3482">
            <v>29688131.326196011</v>
          </cell>
          <cell r="K3482">
            <v>1.4161471045179077</v>
          </cell>
          <cell r="L3482">
            <v>19.217661880513958</v>
          </cell>
          <cell r="M3482">
            <v>36420989.055032</v>
          </cell>
          <cell r="N3482">
            <v>1.177089279683138</v>
          </cell>
          <cell r="O3482">
            <v>33.467280311423096</v>
          </cell>
          <cell r="Q3482">
            <v>29843.492728751622</v>
          </cell>
        </row>
        <row r="3483">
          <cell r="D3483">
            <v>42563</v>
          </cell>
          <cell r="F3483">
            <v>24196.288009999796</v>
          </cell>
          <cell r="G3483">
            <v>496672.31439600064</v>
          </cell>
          <cell r="H3483">
            <v>1.3868805474342145</v>
          </cell>
          <cell r="I3483">
            <v>11.754713414886531</v>
          </cell>
          <cell r="J3483">
            <v>29712327.614206012</v>
          </cell>
          <cell r="K3483">
            <v>1.4152865439646831</v>
          </cell>
          <cell r="L3483">
            <v>19.263803376250131</v>
          </cell>
          <cell r="M3483">
            <v>36412301.589736</v>
          </cell>
          <cell r="N3483">
            <v>1.1768176159718362</v>
          </cell>
          <cell r="O3483">
            <v>33.491842141129666</v>
          </cell>
          <cell r="Q3483">
            <v>29843.492728751622</v>
          </cell>
        </row>
        <row r="3484">
          <cell r="D3484">
            <v>42564</v>
          </cell>
          <cell r="F3484">
            <v>36610.479341999664</v>
          </cell>
          <cell r="G3484">
            <v>533282.79373800033</v>
          </cell>
          <cell r="H3484">
            <v>1.3745627476418218</v>
          </cell>
          <cell r="I3484">
            <v>12.22249566674385</v>
          </cell>
          <cell r="J3484">
            <v>29748938.093548011</v>
          </cell>
          <cell r="K3484">
            <v>1.4150189120351164</v>
          </cell>
          <cell r="L3484">
            <v>19.278172770133505</v>
          </cell>
          <cell r="M3484">
            <v>36436722.08145</v>
          </cell>
          <cell r="N3484">
            <v>1.177615980073726</v>
          </cell>
          <cell r="O3484">
            <v>33.419696235638497</v>
          </cell>
          <cell r="Q3484">
            <v>29843.492728751622</v>
          </cell>
        </row>
        <row r="3485">
          <cell r="D3485">
            <v>42565</v>
          </cell>
          <cell r="F3485">
            <v>28688.296480000485</v>
          </cell>
          <cell r="G3485">
            <v>561971.09021800081</v>
          </cell>
          <cell r="H3485">
            <v>1.3450433742212904</v>
          </cell>
          <cell r="I3485">
            <v>13.414936395128452</v>
          </cell>
          <cell r="J3485">
            <v>29777626.390028011</v>
          </cell>
          <cell r="K3485">
            <v>1.4143757515206983</v>
          </cell>
          <cell r="L3485">
            <v>19.312742523664884</v>
          </cell>
          <cell r="M3485">
            <v>36449641.657701991</v>
          </cell>
          <cell r="N3485">
            <v>1.1780426500259946</v>
          </cell>
          <cell r="O3485">
            <v>33.381184394552477</v>
          </cell>
          <cell r="Q3485">
            <v>29843.492728751622</v>
          </cell>
        </row>
        <row r="3486">
          <cell r="D3486">
            <v>42566</v>
          </cell>
          <cell r="F3486">
            <v>27654.949611998771</v>
          </cell>
          <cell r="G3486">
            <v>589626.03982999956</v>
          </cell>
          <cell r="H3486">
            <v>1.3171515483327814</v>
          </cell>
          <cell r="I3486">
            <v>14.639489824418629</v>
          </cell>
          <cell r="J3486">
            <v>29805281.33964001</v>
          </cell>
          <cell r="K3486">
            <v>1.4136853994241159</v>
          </cell>
          <cell r="L3486">
            <v>19.349908424690444</v>
          </cell>
          <cell r="M3486">
            <v>36469273.20883999</v>
          </cell>
          <cell r="N3486">
            <v>1.1786862574898931</v>
          </cell>
          <cell r="O3486">
            <v>33.323150936832448</v>
          </cell>
          <cell r="Q3486">
            <v>29843.492728751622</v>
          </cell>
        </row>
        <row r="3487">
          <cell r="D3487">
            <v>42567</v>
          </cell>
          <cell r="F3487">
            <v>23830.940288000787</v>
          </cell>
          <cell r="G3487">
            <v>613456.9801180003</v>
          </cell>
          <cell r="H3487">
            <v>1.2847377351524516</v>
          </cell>
          <cell r="I3487">
            <v>16.190458008725848</v>
          </cell>
          <cell r="J3487">
            <v>29829112.27992801</v>
          </cell>
          <cell r="K3487">
            <v>1.4128158798779948</v>
          </cell>
          <cell r="L3487">
            <v>19.396807933420813</v>
          </cell>
          <cell r="M3487">
            <v>36482257.406461991</v>
          </cell>
          <cell r="N3487">
            <v>1.1791150309055463</v>
          </cell>
          <cell r="O3487">
            <v>33.284528564287541</v>
          </cell>
          <cell r="Q3487">
            <v>29843.492728751622</v>
          </cell>
        </row>
        <row r="3488">
          <cell r="D3488">
            <v>42568</v>
          </cell>
          <cell r="F3488">
            <v>28041.154651999208</v>
          </cell>
          <cell r="G3488">
            <v>641498.13476999954</v>
          </cell>
          <cell r="H3488">
            <v>1.2644359271621275</v>
          </cell>
          <cell r="I3488">
            <v>17.236071563377799</v>
          </cell>
          <cell r="J3488">
            <v>29857153.434580009</v>
          </cell>
          <cell r="K3488">
            <v>1.4121479446738254</v>
          </cell>
          <cell r="L3488">
            <v>19.432901175803064</v>
          </cell>
          <cell r="M3488">
            <v>36498233.031729989</v>
          </cell>
          <cell r="N3488">
            <v>1.1796404953416204</v>
          </cell>
          <cell r="O3488">
            <v>33.237239923037556</v>
          </cell>
          <cell r="Q3488">
            <v>29843.492728751622</v>
          </cell>
        </row>
        <row r="3489">
          <cell r="D3489">
            <v>42569</v>
          </cell>
          <cell r="F3489">
            <v>17515.099358000523</v>
          </cell>
          <cell r="G3489">
            <v>659013.2341280001</v>
          </cell>
          <cell r="H3489">
            <v>1.2267949557114708</v>
          </cell>
          <cell r="I3489">
            <v>19.335398599097807</v>
          </cell>
          <cell r="J3489">
            <v>29874668.533938009</v>
          </cell>
          <cell r="K3489">
            <v>1.410984745341519</v>
          </cell>
          <cell r="L3489">
            <v>19.49589543912311</v>
          </cell>
          <cell r="M3489">
            <v>36499228.869847991</v>
          </cell>
          <cell r="N3489">
            <v>1.179681810217978</v>
          </cell>
          <cell r="O3489">
            <v>33.233523855434235</v>
          </cell>
          <cell r="Q3489">
            <v>29843.492728751622</v>
          </cell>
        </row>
        <row r="3490">
          <cell r="D3490">
            <v>42570</v>
          </cell>
          <cell r="F3490">
            <v>16488.873710000313</v>
          </cell>
          <cell r="G3490">
            <v>675502.1078380004</v>
          </cell>
          <cell r="H3490">
            <v>1.1913063541499451</v>
          </cell>
          <cell r="I3490">
            <v>21.517253619389098</v>
          </cell>
          <cell r="J3490">
            <v>29891157.407648008</v>
          </cell>
          <cell r="K3490">
            <v>1.4097764199226088</v>
          </cell>
          <cell r="L3490">
            <v>19.561520049641256</v>
          </cell>
          <cell r="M3490">
            <v>36486434.853179991</v>
          </cell>
          <cell r="N3490">
            <v>1.1792774240779129</v>
          </cell>
          <cell r="O3490">
            <v>33.269909061392987</v>
          </cell>
          <cell r="Q3490">
            <v>29843.492728751622</v>
          </cell>
        </row>
        <row r="3491">
          <cell r="D3491">
            <v>42571</v>
          </cell>
          <cell r="F3491">
            <v>16357.58707999915</v>
          </cell>
          <cell r="G3491">
            <v>691859.69491799956</v>
          </cell>
          <cell r="H3491">
            <v>1.1591466541908022</v>
          </cell>
          <cell r="I3491">
            <v>23.674413134257534</v>
          </cell>
          <cell r="J3491">
            <v>29907514.994728006</v>
          </cell>
          <cell r="K3491">
            <v>1.4085653079723242</v>
          </cell>
          <cell r="L3491">
            <v>19.627487041981407</v>
          </cell>
          <cell r="M3491">
            <v>36476217.381585993</v>
          </cell>
          <cell r="N3491">
            <v>1.1789563087918724</v>
          </cell>
          <cell r="O3491">
            <v>33.298821981325524</v>
          </cell>
          <cell r="Q3491">
            <v>29843.492728751622</v>
          </cell>
        </row>
        <row r="3492">
          <cell r="D3492">
            <v>42572</v>
          </cell>
          <cell r="F3492">
            <v>4366.4579620015793</v>
          </cell>
          <cell r="G3492">
            <v>696226.15288000111</v>
          </cell>
          <cell r="H3492">
            <v>1.1109164275426264</v>
          </cell>
          <cell r="I3492">
            <v>27.247855081487671</v>
          </cell>
          <cell r="J3492">
            <v>29911881.452690009</v>
          </cell>
          <cell r="K3492">
            <v>1.4067936378233115</v>
          </cell>
          <cell r="L3492">
            <v>19.724331842123078</v>
          </cell>
          <cell r="M3492">
            <v>36472573.427991994</v>
          </cell>
          <cell r="N3492">
            <v>1.1788476543847204</v>
          </cell>
          <cell r="O3492">
            <v>33.308609155858484</v>
          </cell>
          <cell r="Q3492">
            <v>29843.492728751622</v>
          </cell>
        </row>
        <row r="3493">
          <cell r="D3493">
            <v>42573</v>
          </cell>
          <cell r="F3493">
            <v>22845.233337998481</v>
          </cell>
          <cell r="G3493">
            <v>719071.38621799962</v>
          </cell>
          <cell r="H3493">
            <v>1.0952157412332586</v>
          </cell>
          <cell r="I3493">
            <v>28.501877265835841</v>
          </cell>
          <cell r="J3493">
            <v>29934726.686028007</v>
          </cell>
          <cell r="K3493">
            <v>1.4058947961344925</v>
          </cell>
          <cell r="L3493">
            <v>19.773622347768981</v>
          </cell>
          <cell r="M3493">
            <v>36485610.640603989</v>
          </cell>
          <cell r="N3493">
            <v>1.1792781624947495</v>
          </cell>
          <cell r="O3493">
            <v>33.26984259556103</v>
          </cell>
          <cell r="Q3493">
            <v>29843.492728751622</v>
          </cell>
        </row>
        <row r="3494">
          <cell r="D3494">
            <v>42574</v>
          </cell>
          <cell r="F3494">
            <v>28609.475928001029</v>
          </cell>
          <cell r="G3494">
            <v>747680.86214600061</v>
          </cell>
          <cell r="H3494">
            <v>1.0892781172441901</v>
          </cell>
          <cell r="I3494">
            <v>28.987966917235795</v>
          </cell>
          <cell r="J3494">
            <v>29963336.161956009</v>
          </cell>
          <cell r="K3494">
            <v>1.4052688113053613</v>
          </cell>
          <cell r="L3494">
            <v>19.808012564780185</v>
          </cell>
          <cell r="M3494">
            <v>36504215.653933994</v>
          </cell>
          <cell r="N3494">
            <v>1.1798886396284534</v>
          </cell>
          <cell r="O3494">
            <v>33.214925013238648</v>
          </cell>
          <cell r="Q3494">
            <v>29843.492728751622</v>
          </cell>
        </row>
        <row r="3495">
          <cell r="D3495">
            <v>42575</v>
          </cell>
          <cell r="F3495">
            <v>29383.967423999795</v>
          </cell>
          <cell r="G3495">
            <v>777064.82957000041</v>
          </cell>
          <cell r="H3495">
            <v>1.0849166190554578</v>
          </cell>
          <cell r="I3495">
            <v>29.34919169791327</v>
          </cell>
          <cell r="J3495">
            <v>29992720.12938001</v>
          </cell>
          <cell r="K3495">
            <v>1.4046808489251699</v>
          </cell>
          <cell r="L3495">
            <v>19.840360758409936</v>
          </cell>
          <cell r="M3495">
            <v>36518037.211309992</v>
          </cell>
          <cell r="N3495">
            <v>1.1803445142321822</v>
          </cell>
          <cell r="O3495">
            <v>33.173957239335337</v>
          </cell>
          <cell r="Q3495">
            <v>29843.492728751622</v>
          </cell>
        </row>
        <row r="3496">
          <cell r="D3496">
            <v>42576</v>
          </cell>
          <cell r="F3496">
            <v>17353.374705999224</v>
          </cell>
          <cell r="G3496">
            <v>794418.20427599968</v>
          </cell>
          <cell r="H3496">
            <v>1.0647791282293797</v>
          </cell>
          <cell r="I3496">
            <v>31.06300581854855</v>
          </cell>
          <cell r="J3496">
            <v>30010073.50408601</v>
          </cell>
          <cell r="K3496">
            <v>1.4035318727508546</v>
          </cell>
          <cell r="L3496">
            <v>19.903705636964975</v>
          </cell>
          <cell r="M3496">
            <v>36512591.749465987</v>
          </cell>
          <cell r="N3496">
            <v>1.1801776379844069</v>
          </cell>
          <cell r="O3496">
            <v>33.188949626406583</v>
          </cell>
          <cell r="Q3496">
            <v>29843.492728751622</v>
          </cell>
        </row>
        <row r="3497">
          <cell r="D3497">
            <v>42577</v>
          </cell>
          <cell r="F3497">
            <v>17269.115778000967</v>
          </cell>
          <cell r="G3497">
            <v>811687.32005400071</v>
          </cell>
          <cell r="H3497">
            <v>1.0460820843842942</v>
          </cell>
          <cell r="I3497">
            <v>32.722290923215688</v>
          </cell>
          <cell r="J3497">
            <v>30027342.619864009</v>
          </cell>
          <cell r="K3497">
            <v>1.4023821642653944</v>
          </cell>
          <cell r="L3497">
            <v>19.967264787532567</v>
          </cell>
          <cell r="M3497">
            <v>36499221.577711992</v>
          </cell>
          <cell r="N3497">
            <v>1.1797546108674883</v>
          </cell>
          <cell r="O3497">
            <v>33.226976516940098</v>
          </cell>
          <cell r="Q3497">
            <v>29843.492728751622</v>
          </cell>
        </row>
        <row r="3498">
          <cell r="D3498">
            <v>42578</v>
          </cell>
          <cell r="E3498"/>
          <cell r="F3498">
            <v>22858.008431999224</v>
          </cell>
          <cell r="G3498">
            <v>834545.32848599995</v>
          </cell>
          <cell r="H3498">
            <v>1.0357060589776073</v>
          </cell>
          <cell r="I3498">
            <v>33.671480904488668</v>
          </cell>
          <cell r="J3498">
            <v>30050200.62829601</v>
          </cell>
          <cell r="K3498">
            <v>1.4014963138126662</v>
          </cell>
          <cell r="L3498">
            <v>20.016355951119934</v>
          </cell>
          <cell r="M3498">
            <v>36513683.029591992</v>
          </cell>
          <cell r="N3498">
            <v>1.1802311783176378</v>
          </cell>
          <cell r="O3498">
            <v>33.184138966294576</v>
          </cell>
          <cell r="Q3498">
            <v>29843.492728751622</v>
          </cell>
        </row>
        <row r="3499">
          <cell r="D3499">
            <v>42579</v>
          </cell>
          <cell r="F3499">
            <v>10269.56674400008</v>
          </cell>
          <cell r="G3499">
            <v>844814.89523000002</v>
          </cell>
          <cell r="H3499">
            <v>1.0110063462799881</v>
          </cell>
          <cell r="I3499">
            <v>36.012293410086841</v>
          </cell>
          <cell r="J3499">
            <v>30060470.19504001</v>
          </cell>
          <cell r="K3499">
            <v>1.400026635864736</v>
          </cell>
          <cell r="L3499">
            <v>20.098029605575864</v>
          </cell>
          <cell r="M3499">
            <v>36520169.228739992</v>
          </cell>
          <cell r="N3499">
            <v>1.1804499671857949</v>
          </cell>
          <cell r="O3499">
            <v>33.164485685671472</v>
          </cell>
          <cell r="Q3499">
            <v>29843.492728751622</v>
          </cell>
        </row>
        <row r="3500">
          <cell r="D3500">
            <v>42580</v>
          </cell>
          <cell r="F3500">
            <v>18886.042824000062</v>
          </cell>
          <cell r="G3500">
            <v>863700.93805400003</v>
          </cell>
          <cell r="H3500">
            <v>0.99796599674428088</v>
          </cell>
          <cell r="I3500">
            <v>37.294038504388482</v>
          </cell>
          <cell r="J3500">
            <v>30079356.23786401</v>
          </cell>
          <cell r="K3500">
            <v>1.3989617816924258</v>
          </cell>
          <cell r="L3500">
            <v>20.157384653984479</v>
          </cell>
          <cell r="M3500">
            <v>36532355.035249993</v>
          </cell>
          <cell r="N3500">
            <v>1.1808529906073661</v>
          </cell>
          <cell r="O3500">
            <v>33.128304715240162</v>
          </cell>
          <cell r="Q3500">
            <v>29843.492728751622</v>
          </cell>
        </row>
        <row r="3501">
          <cell r="D3501">
            <v>42581</v>
          </cell>
          <cell r="F3501">
            <v>33477.851758000928</v>
          </cell>
          <cell r="G3501">
            <v>897178.78981200093</v>
          </cell>
          <cell r="H3501">
            <v>1.0020931508324502</v>
          </cell>
          <cell r="I3501">
            <v>36.884969425692702</v>
          </cell>
          <cell r="J3501">
            <v>30112834.08962201</v>
          </cell>
          <cell r="K3501">
            <v>1.3985775897125778</v>
          </cell>
          <cell r="L3501">
            <v>20.178836404900657</v>
          </cell>
          <cell r="M3501">
            <v>36555309.985137992</v>
          </cell>
          <cell r="N3501">
            <v>1.1816041191939439</v>
          </cell>
          <cell r="O3501">
            <v>33.06094793867377</v>
          </cell>
          <cell r="Q3501">
            <v>29843.492728751622</v>
          </cell>
        </row>
        <row r="3502">
          <cell r="D3502">
            <v>42582</v>
          </cell>
          <cell r="E3502" t="str">
            <v>*</v>
          </cell>
          <cell r="F3502">
            <v>17350.108413999089</v>
          </cell>
          <cell r="G3502">
            <v>914528.89822600002</v>
          </cell>
          <cell r="H3502">
            <v>0.98852143309677409</v>
          </cell>
          <cell r="I3502">
            <v>38.241952647916534</v>
          </cell>
          <cell r="J3502">
            <v>30130184.198036008</v>
          </cell>
          <cell r="K3502">
            <v>1.3974464520002565</v>
          </cell>
          <cell r="L3502">
            <v>20.242108266135205</v>
          </cell>
          <cell r="M3502">
            <v>36535176.816663995</v>
          </cell>
          <cell r="N3502">
            <v>1.1809624797479163</v>
          </cell>
          <cell r="O3502">
            <v>33.11848030224003</v>
          </cell>
          <cell r="P3502"/>
          <cell r="Q3502">
            <v>29843.492728751622</v>
          </cell>
        </row>
        <row r="3503">
          <cell r="D3503">
            <v>42583</v>
          </cell>
          <cell r="F3503">
            <v>34921.225932000809</v>
          </cell>
          <cell r="G3503">
            <v>34921.225932000809</v>
          </cell>
          <cell r="H3503">
            <v>1.8392527049911545</v>
          </cell>
          <cell r="I3503">
            <v>2.8493328963558495</v>
          </cell>
          <cell r="J3503">
            <v>30165105.42396801</v>
          </cell>
          <cell r="K3503">
            <v>1.3978351667776578</v>
          </cell>
          <cell r="L3503">
            <v>19.841910509736383</v>
          </cell>
          <cell r="M3503">
            <v>36536459.336693995</v>
          </cell>
          <cell r="N3503">
            <v>1.1809873763038374</v>
          </cell>
          <cell r="O3503">
            <v>33.148514827966238</v>
          </cell>
          <cell r="Q3503">
            <v>18986.638343516126</v>
          </cell>
        </row>
        <row r="3504">
          <cell r="D3504">
            <v>42584</v>
          </cell>
          <cell r="F3504">
            <v>29297.170997998935</v>
          </cell>
          <cell r="G3504">
            <v>64218.396929999741</v>
          </cell>
          <cell r="H3504">
            <v>1.6911471048251707</v>
          </cell>
          <cell r="I3504">
            <v>4.9505260432449294</v>
          </cell>
          <cell r="J3504">
            <v>30194402.594966009</v>
          </cell>
          <cell r="K3504">
            <v>1.3979628114896538</v>
          </cell>
          <cell r="L3504">
            <v>19.834765796611009</v>
          </cell>
          <cell r="M3504">
            <v>36518676.815623991</v>
          </cell>
          <cell r="N3504">
            <v>1.1803960313551181</v>
          </cell>
          <cell r="O3504">
            <v>33.20102715639667</v>
          </cell>
          <cell r="Q3504">
            <v>18986.638343516126</v>
          </cell>
        </row>
        <row r="3505">
          <cell r="D3505">
            <v>42585</v>
          </cell>
          <cell r="F3505">
            <v>1492.5110900002128</v>
          </cell>
          <cell r="G3505">
            <v>65710.908019999959</v>
          </cell>
          <cell r="H3505">
            <v>1.1536342353172104</v>
          </cell>
          <cell r="I3505">
            <v>31.079276820166868</v>
          </cell>
          <cell r="J3505">
            <v>30195895.106056008</v>
          </cell>
          <cell r="K3505">
            <v>1.3968040418847913</v>
          </cell>
          <cell r="L3505">
            <v>19.899707009901967</v>
          </cell>
          <cell r="M3505">
            <v>36493178.193097994</v>
          </cell>
          <cell r="N3505">
            <v>1.1795552983386186</v>
          </cell>
          <cell r="O3505">
            <v>33.275787699352513</v>
          </cell>
          <cell r="Q3505">
            <v>18986.638343516126</v>
          </cell>
        </row>
        <row r="3506">
          <cell r="D3506">
            <v>42586</v>
          </cell>
          <cell r="F3506">
            <v>4039.1243539999723</v>
          </cell>
          <cell r="G3506">
            <v>69750.032373999929</v>
          </cell>
          <cell r="H3506">
            <v>0.91840945079437053</v>
          </cell>
          <cell r="I3506">
            <v>57.754121713583004</v>
          </cell>
          <cell r="J3506">
            <v>30199934.23041001</v>
          </cell>
          <cell r="K3506">
            <v>1.3957650040146388</v>
          </cell>
          <cell r="L3506">
            <v>19.958092836055808</v>
          </cell>
          <cell r="M3506">
            <v>36479047.370011993</v>
          </cell>
          <cell r="N3506">
            <v>1.1790820208597328</v>
          </cell>
          <cell r="O3506">
            <v>33.317925738947139</v>
          </cell>
          <cell r="Q3506">
            <v>18986.638343516126</v>
          </cell>
        </row>
        <row r="3507">
          <cell r="D3507">
            <v>42587</v>
          </cell>
          <cell r="F3507">
            <v>4410.8348660002603</v>
          </cell>
          <cell r="G3507">
            <v>74160.867240000196</v>
          </cell>
          <cell r="H3507">
            <v>0.78119007586538758</v>
          </cell>
          <cell r="I3507">
            <v>75.323916247650814</v>
          </cell>
          <cell r="J3507">
            <v>30204345.065276008</v>
          </cell>
          <cell r="K3507">
            <v>1.3947449525505575</v>
          </cell>
          <cell r="L3507">
            <v>20.015554346743247</v>
          </cell>
          <cell r="M3507">
            <v>36455876.048583992</v>
          </cell>
          <cell r="N3507">
            <v>1.1783165522125898</v>
          </cell>
          <cell r="O3507">
            <v>33.386159311050342</v>
          </cell>
          <cell r="Q3507">
            <v>18986.638343516126</v>
          </cell>
        </row>
        <row r="3508">
          <cell r="D3508">
            <v>42588</v>
          </cell>
          <cell r="F3508">
            <v>6096.450492000642</v>
          </cell>
          <cell r="G3508">
            <v>80257.31773200084</v>
          </cell>
          <cell r="H3508">
            <v>0.70450700013296852</v>
          </cell>
          <cell r="I3508">
            <v>84.061795848766423</v>
          </cell>
          <cell r="J3508">
            <v>30210441.51576801</v>
          </cell>
          <cell r="K3508">
            <v>1.3938044565991941</v>
          </cell>
          <cell r="L3508">
            <v>20.068659682000799</v>
          </cell>
          <cell r="M3508">
            <v>36448057.756731994</v>
          </cell>
          <cell r="N3508">
            <v>1.178047334368028</v>
          </cell>
          <cell r="O3508">
            <v>33.410180905424504</v>
          </cell>
          <cell r="Q3508">
            <v>18986.638343516126</v>
          </cell>
        </row>
        <row r="3509">
          <cell r="D3509">
            <v>42589</v>
          </cell>
          <cell r="F3509">
            <v>20809.074789998602</v>
          </cell>
          <cell r="G3509">
            <v>101066.39252199944</v>
          </cell>
          <cell r="H3509">
            <v>0.76043245851901409</v>
          </cell>
          <cell r="I3509">
            <v>77.819669916932725</v>
          </cell>
          <cell r="J3509">
            <v>30231250.590558007</v>
          </cell>
          <cell r="K3509">
            <v>1.39354380202468</v>
          </cell>
          <cell r="L3509">
            <v>20.083398912310479</v>
          </cell>
          <cell r="M3509">
            <v>36446030.887085997</v>
          </cell>
          <cell r="N3509">
            <v>1.1779653075401304</v>
          </cell>
          <cell r="O3509">
            <v>33.417502384682017</v>
          </cell>
          <cell r="Q3509">
            <v>18986.638343516126</v>
          </cell>
        </row>
        <row r="3510">
          <cell r="D3510">
            <v>42590</v>
          </cell>
          <cell r="F3510">
            <v>4282.6155760012534</v>
          </cell>
          <cell r="G3510">
            <v>105349.00809800069</v>
          </cell>
          <cell r="H3510">
            <v>0.6935733316238748</v>
          </cell>
          <cell r="I3510">
            <v>85.182120202762121</v>
          </cell>
          <cell r="J3510">
            <v>30235533.20613401</v>
          </cell>
          <cell r="K3510">
            <v>1.392522463572611</v>
          </cell>
          <cell r="L3510">
            <v>20.141241719392198</v>
          </cell>
          <cell r="M3510">
            <v>36429641.619914003</v>
          </cell>
          <cell r="N3510">
            <v>1.1774190851721973</v>
          </cell>
          <cell r="O3510">
            <v>33.466285718816025</v>
          </cell>
          <cell r="Q3510">
            <v>18986.638343516126</v>
          </cell>
        </row>
        <row r="3511">
          <cell r="D3511">
            <v>42591</v>
          </cell>
          <cell r="F3511">
            <v>3359.7494620000743</v>
          </cell>
          <cell r="G3511">
            <v>108708.75756000077</v>
          </cell>
          <cell r="H3511">
            <v>0.63617111262483905</v>
          </cell>
          <cell r="I3511">
            <v>90.411925219516704</v>
          </cell>
          <cell r="J3511">
            <v>30238892.955596011</v>
          </cell>
          <cell r="K3511">
            <v>1.3914604435422213</v>
          </cell>
          <cell r="L3511">
            <v>20.201539396106572</v>
          </cell>
          <cell r="M3511">
            <v>36392537.116175994</v>
          </cell>
          <cell r="N3511">
            <v>1.1762033636303972</v>
          </cell>
          <cell r="O3511">
            <v>33.575043839047972</v>
          </cell>
          <cell r="Q3511">
            <v>18986.638343516126</v>
          </cell>
        </row>
        <row r="3512">
          <cell r="D3512">
            <v>42592</v>
          </cell>
          <cell r="F3512">
            <v>4427.1138199996858</v>
          </cell>
          <cell r="G3512">
            <v>113135.87138000046</v>
          </cell>
          <cell r="H3512">
            <v>0.59587099797809118</v>
          </cell>
          <cell r="I3512">
            <v>93.360453959846268</v>
          </cell>
          <cell r="J3512">
            <v>30243320.069416013</v>
          </cell>
          <cell r="K3512">
            <v>1.390449350150998</v>
          </cell>
          <cell r="L3512">
            <v>20.259088806218472</v>
          </cell>
          <cell r="M3512">
            <v>36386444.269013993</v>
          </cell>
          <cell r="N3512">
            <v>1.175989955937675</v>
          </cell>
          <cell r="O3512">
            <v>33.594161075850401</v>
          </cell>
          <cell r="Q3512">
            <v>18986.638343516126</v>
          </cell>
        </row>
        <row r="3513">
          <cell r="D3513">
            <v>42593</v>
          </cell>
          <cell r="F3513">
            <v>14421.093837999451</v>
          </cell>
          <cell r="G3513">
            <v>127556.96521799991</v>
          </cell>
          <cell r="H3513">
            <v>0.61074991461302719</v>
          </cell>
          <cell r="I3513">
            <v>92.344646195650427</v>
          </cell>
          <cell r="J3513">
            <v>30257741.163254011</v>
          </cell>
          <cell r="K3513">
            <v>1.3898990971195933</v>
          </cell>
          <cell r="L3513">
            <v>20.290466858553913</v>
          </cell>
          <cell r="M3513">
            <v>36382769.963919997</v>
          </cell>
          <cell r="N3513">
            <v>1.1758547190883035</v>
          </cell>
          <cell r="O3513">
            <v>33.606279698331498</v>
          </cell>
          <cell r="Q3513">
            <v>18986.638343516126</v>
          </cell>
        </row>
        <row r="3514">
          <cell r="D3514">
            <v>42594</v>
          </cell>
          <cell r="F3514">
            <v>8673.9252900000683</v>
          </cell>
          <cell r="G3514">
            <v>136230.89050799998</v>
          </cell>
          <cell r="H3514">
            <v>0.59792439312338119</v>
          </cell>
          <cell r="I3514">
            <v>93.225378468194378</v>
          </cell>
          <cell r="J3514">
            <v>30266415.088544011</v>
          </cell>
          <cell r="K3514">
            <v>1.3890860350730001</v>
          </cell>
          <cell r="L3514">
            <v>20.336907421908425</v>
          </cell>
          <cell r="M3514">
            <v>36375843.052755997</v>
          </cell>
          <cell r="N3514">
            <v>1.175614366531083</v>
          </cell>
          <cell r="O3514">
            <v>33.627825423706966</v>
          </cell>
          <cell r="Q3514">
            <v>18986.638343516126</v>
          </cell>
        </row>
        <row r="3515">
          <cell r="D3515">
            <v>42595</v>
          </cell>
          <cell r="F3515">
            <v>17010.800739999711</v>
          </cell>
          <cell r="G3515">
            <v>153241.6912479997</v>
          </cell>
          <cell r="H3515">
            <v>0.6208483139785399</v>
          </cell>
          <cell r="I3515">
            <v>91.606435169997042</v>
          </cell>
          <cell r="J3515">
            <v>30283425.889284011</v>
          </cell>
          <cell r="K3515">
            <v>1.388656679020555</v>
          </cell>
          <cell r="L3515">
            <v>20.361467977284853</v>
          </cell>
          <cell r="M3515">
            <v>36366915.443843991</v>
          </cell>
          <cell r="N3515">
            <v>1.1753093619767536</v>
          </cell>
          <cell r="O3515">
            <v>33.65518078269487</v>
          </cell>
          <cell r="Q3515">
            <v>18986.638343516126</v>
          </cell>
        </row>
        <row r="3516">
          <cell r="D3516">
            <v>42596</v>
          </cell>
          <cell r="F3516">
            <v>15381.450505999883</v>
          </cell>
          <cell r="G3516">
            <v>168623.14175399957</v>
          </cell>
          <cell r="H3516">
            <v>0.63436770150513999</v>
          </cell>
          <cell r="I3516">
            <v>90.557119133209611</v>
          </cell>
          <cell r="J3516">
            <v>30298807.339790013</v>
          </cell>
          <cell r="K3516">
            <v>1.3881534205354458</v>
          </cell>
          <cell r="L3516">
            <v>20.390288176936178</v>
          </cell>
          <cell r="M3516">
            <v>36350438.565769993</v>
          </cell>
          <cell r="N3516">
            <v>1.1747603914103169</v>
          </cell>
          <cell r="O3516">
            <v>33.704456753520475</v>
          </cell>
          <cell r="Q3516">
            <v>18986.638343516126</v>
          </cell>
        </row>
        <row r="3517">
          <cell r="D3517">
            <v>42597</v>
          </cell>
          <cell r="F3517">
            <v>8547.5550900009057</v>
          </cell>
          <cell r="G3517">
            <v>177170.69684400049</v>
          </cell>
          <cell r="H3517">
            <v>0.62208904893548889</v>
          </cell>
          <cell r="I3517">
            <v>91.513033141615466</v>
          </cell>
          <cell r="J3517">
            <v>30307354.894880015</v>
          </cell>
          <cell r="K3517">
            <v>1.3873382109836199</v>
          </cell>
          <cell r="L3517">
            <v>20.437046705976503</v>
          </cell>
          <cell r="M3517">
            <v>36336023.334894001</v>
          </cell>
          <cell r="N3517">
            <v>1.1742780628739191</v>
          </cell>
          <cell r="O3517">
            <v>33.747793004877856</v>
          </cell>
          <cell r="Q3517">
            <v>18986.638343516126</v>
          </cell>
        </row>
        <row r="3518">
          <cell r="D3518">
            <v>42598</v>
          </cell>
          <cell r="F3518">
            <v>7791.3571059996884</v>
          </cell>
          <cell r="G3518">
            <v>184962.05395000018</v>
          </cell>
          <cell r="H3518">
            <v>0.60885598402008623</v>
          </cell>
          <cell r="I3518">
            <v>92.478715838283463</v>
          </cell>
          <cell r="J3518">
            <v>30315146.251986016</v>
          </cell>
          <cell r="K3518">
            <v>1.3864898318609964</v>
          </cell>
          <cell r="L3518">
            <v>20.485804727706135</v>
          </cell>
          <cell r="M3518">
            <v>36321836.103904001</v>
          </cell>
          <cell r="N3518">
            <v>1.1738031160724123</v>
          </cell>
          <cell r="O3518">
            <v>33.79050450626697</v>
          </cell>
          <cell r="Q3518">
            <v>18986.638343516126</v>
          </cell>
        </row>
        <row r="3519">
          <cell r="D3519">
            <v>42599</v>
          </cell>
          <cell r="F3519">
            <v>15312.159416000703</v>
          </cell>
          <cell r="G3519">
            <v>200274.21336600088</v>
          </cell>
          <cell r="H3519">
            <v>0.62048035398410106</v>
          </cell>
          <cell r="I3519">
            <v>91.634021749825962</v>
          </cell>
          <cell r="J3519">
            <v>30330458.411402017</v>
          </cell>
          <cell r="K3519">
            <v>1.3859865969374821</v>
          </cell>
          <cell r="L3519">
            <v>20.51477340850645</v>
          </cell>
          <cell r="M3519">
            <v>36328957.134237997</v>
          </cell>
          <cell r="N3519">
            <v>1.1740167863470505</v>
          </cell>
          <cell r="O3519">
            <v>33.771284622528917</v>
          </cell>
          <cell r="Q3519">
            <v>18986.638343516126</v>
          </cell>
        </row>
        <row r="3520">
          <cell r="D3520">
            <v>42600</v>
          </cell>
          <cell r="F3520">
            <v>27645.367857999096</v>
          </cell>
          <cell r="G3520">
            <v>227919.58122399997</v>
          </cell>
          <cell r="H3520">
            <v>0.66690051855403798</v>
          </cell>
          <cell r="I3520">
            <v>87.754584841352099</v>
          </cell>
          <cell r="J3520">
            <v>30358103.779260017</v>
          </cell>
          <cell r="K3520">
            <v>1.3860473266593527</v>
          </cell>
          <cell r="L3520">
            <v>20.51127565737567</v>
          </cell>
          <cell r="M3520">
            <v>36340551.019005999</v>
          </cell>
          <cell r="N3520">
            <v>1.1743749946254753</v>
          </cell>
          <cell r="O3520">
            <v>33.739080719088598</v>
          </cell>
          <cell r="Q3520">
            <v>18986.638343516126</v>
          </cell>
        </row>
        <row r="3521">
          <cell r="D3521">
            <v>42601</v>
          </cell>
          <cell r="F3521">
            <v>2074.2677840006477</v>
          </cell>
          <cell r="G3521">
            <v>229993.8490080006</v>
          </cell>
          <cell r="H3521">
            <v>0.63755042901565084</v>
          </cell>
          <cell r="I3521">
            <v>90.300053614930505</v>
          </cell>
          <cell r="J3521">
            <v>30360178.047044016</v>
          </cell>
          <cell r="K3521">
            <v>1.3849414732743186</v>
          </cell>
          <cell r="L3521">
            <v>20.575047286255444</v>
          </cell>
          <cell r="M3521">
            <v>36323120.070358001</v>
          </cell>
          <cell r="N3521">
            <v>1.17379524448636</v>
          </cell>
          <cell r="O3521">
            <v>33.791212711948845</v>
          </cell>
          <cell r="Q3521">
            <v>18986.638343516126</v>
          </cell>
        </row>
        <row r="3522">
          <cell r="D3522">
            <v>42602</v>
          </cell>
          <cell r="F3522">
            <v>13892.774221998869</v>
          </cell>
          <cell r="G3522">
            <v>243886.62322999947</v>
          </cell>
          <cell r="H3522">
            <v>0.64225856841394435</v>
          </cell>
          <cell r="I3522">
            <v>89.9128534564733</v>
          </cell>
          <cell r="J3522">
            <v>30374070.821266014</v>
          </cell>
          <cell r="K3522">
            <v>1.3843761925698346</v>
          </cell>
          <cell r="L3522">
            <v>20.607710623884469</v>
          </cell>
          <cell r="M3522">
            <v>36323721.850854002</v>
          </cell>
          <cell r="N3522">
            <v>1.1737982368359781</v>
          </cell>
          <cell r="O3522">
            <v>33.790943489366079</v>
          </cell>
          <cell r="Q3522">
            <v>18986.638343516126</v>
          </cell>
        </row>
        <row r="3523">
          <cell r="D3523">
            <v>42603</v>
          </cell>
          <cell r="F3523">
            <v>34876.674282000553</v>
          </cell>
          <cell r="G3523">
            <v>278763.29751200002</v>
          </cell>
          <cell r="H3523">
            <v>0.6991465523542687</v>
          </cell>
          <cell r="I3523">
            <v>84.61562056052469</v>
          </cell>
          <cell r="J3523">
            <v>30408947.495548014</v>
          </cell>
          <cell r="K3523">
            <v>1.3847674575251132</v>
          </cell>
          <cell r="L3523">
            <v>20.585097658059947</v>
          </cell>
          <cell r="M3523">
            <v>36339763.411919996</v>
          </cell>
          <cell r="N3523">
            <v>1.174300157411948</v>
          </cell>
          <cell r="O3523">
            <v>33.745806994170792</v>
          </cell>
          <cell r="Q3523">
            <v>18986.638343516126</v>
          </cell>
        </row>
        <row r="3524">
          <cell r="D3524">
            <v>42604</v>
          </cell>
          <cell r="F3524">
            <v>1993.2276659992867</v>
          </cell>
          <cell r="G3524">
            <v>280756.52517799928</v>
          </cell>
          <cell r="H3524">
            <v>0.67213900662523884</v>
          </cell>
          <cell r="I3524">
            <v>87.268118422706479</v>
          </cell>
          <cell r="J3524">
            <v>30410940.723214012</v>
          </cell>
          <cell r="K3524">
            <v>1.3836618884899181</v>
          </cell>
          <cell r="L3524">
            <v>20.649047963655299</v>
          </cell>
          <cell r="M3524">
            <v>36322178.410841994</v>
          </cell>
          <cell r="N3524">
            <v>1.1737154546491226</v>
          </cell>
          <cell r="O3524">
            <v>33.798391986228495</v>
          </cell>
          <cell r="Q3524">
            <v>18986.638343516126</v>
          </cell>
        </row>
        <row r="3525">
          <cell r="D3525">
            <v>42605</v>
          </cell>
          <cell r="F3525">
            <v>5128.985558001541</v>
          </cell>
          <cell r="G3525">
            <v>285885.51073600084</v>
          </cell>
          <cell r="H3525">
            <v>0.65466064027355653</v>
          </cell>
          <cell r="I3525">
            <v>88.853875875264848</v>
          </cell>
          <cell r="J3525">
            <v>30416069.708772015</v>
          </cell>
          <cell r="K3525">
            <v>1.3827007780771658</v>
          </cell>
          <cell r="L3525">
            <v>20.704779386353721</v>
          </cell>
          <cell r="M3525">
            <v>36288246.804775998</v>
          </cell>
          <cell r="N3525">
            <v>1.1726025512272233</v>
          </cell>
          <cell r="O3525">
            <v>33.898640337021888</v>
          </cell>
          <cell r="Q3525">
            <v>18986.638343516126</v>
          </cell>
        </row>
        <row r="3526">
          <cell r="D3526">
            <v>42606</v>
          </cell>
          <cell r="F3526">
            <v>1733.1994239988171</v>
          </cell>
          <cell r="G3526">
            <v>287618.71015999967</v>
          </cell>
          <cell r="H3526">
            <v>0.63118666435366366</v>
          </cell>
          <cell r="I3526">
            <v>90.810247221021669</v>
          </cell>
          <cell r="J3526">
            <v>30417802.908196013</v>
          </cell>
          <cell r="K3526">
            <v>1.3815870875724297</v>
          </cell>
          <cell r="L3526">
            <v>20.769518176070779</v>
          </cell>
          <cell r="M3526">
            <v>36274476.312040001</v>
          </cell>
          <cell r="N3526">
            <v>1.1721411472796914</v>
          </cell>
          <cell r="O3526">
            <v>33.940264220815664</v>
          </cell>
          <cell r="Q3526">
            <v>18986.638343516126</v>
          </cell>
        </row>
        <row r="3527">
          <cell r="D3527">
            <v>42607</v>
          </cell>
          <cell r="F3527">
            <v>6392.0768040001858</v>
          </cell>
          <cell r="G3527">
            <v>294010.78696399985</v>
          </cell>
          <cell r="H3527">
            <v>0.61940567180899275</v>
          </cell>
          <cell r="I3527">
            <v>91.714295422456289</v>
          </cell>
          <cell r="J3527">
            <v>30424194.985000014</v>
          </cell>
          <cell r="K3527">
            <v>1.3806867417473152</v>
          </cell>
          <cell r="L3527">
            <v>20.821980808162944</v>
          </cell>
          <cell r="M3527">
            <v>36273074.932829998</v>
          </cell>
          <cell r="N3527">
            <v>1.1720794351920722</v>
          </cell>
          <cell r="O3527">
            <v>33.945834082825634</v>
          </cell>
          <cell r="Q3527">
            <v>18986.638343516126</v>
          </cell>
        </row>
        <row r="3528">
          <cell r="D3528">
            <v>42608</v>
          </cell>
          <cell r="F3528">
            <v>17881.332526000311</v>
          </cell>
          <cell r="G3528">
            <v>311892.11949000019</v>
          </cell>
          <cell r="H3528">
            <v>0.63180487944101638</v>
          </cell>
          <cell r="I3528">
            <v>90.761351786089477</v>
          </cell>
          <cell r="J3528">
            <v>30442076.317526016</v>
          </cell>
          <cell r="K3528">
            <v>1.3803088935725072</v>
          </cell>
          <cell r="L3528">
            <v>20.844031281867316</v>
          </cell>
          <cell r="M3528">
            <v>36279140.846411996</v>
          </cell>
          <cell r="N3528">
            <v>1.1722590095244434</v>
          </cell>
          <cell r="O3528">
            <v>33.929628281835924</v>
          </cell>
          <cell r="Q3528">
            <v>18986.638343516126</v>
          </cell>
        </row>
        <row r="3529">
          <cell r="D3529">
            <v>42609</v>
          </cell>
          <cell r="F3529">
            <v>18594.659412001001</v>
          </cell>
          <cell r="G3529">
            <v>330486.77890200121</v>
          </cell>
          <cell r="H3529">
            <v>0.64467710655185506</v>
          </cell>
          <cell r="I3529">
            <v>89.710758606269309</v>
          </cell>
          <cell r="J3529">
            <v>30460670.976938017</v>
          </cell>
          <cell r="K3529">
            <v>1.379964011360246</v>
          </cell>
          <cell r="L3529">
            <v>20.864175217968238</v>
          </cell>
          <cell r="M3529">
            <v>36284722.855059996</v>
          </cell>
          <cell r="N3529">
            <v>1.1724229430068913</v>
          </cell>
          <cell r="O3529">
            <v>33.914838761152986</v>
          </cell>
          <cell r="Q3529">
            <v>18986.638343516126</v>
          </cell>
        </row>
        <row r="3530">
          <cell r="D3530">
            <v>42610</v>
          </cell>
          <cell r="F3530">
            <v>8824.6278099991232</v>
          </cell>
          <cell r="G3530">
            <v>339311.40671200032</v>
          </cell>
          <cell r="H3530">
            <v>0.63825224382424295</v>
          </cell>
          <cell r="I3530">
            <v>90.242859044297603</v>
          </cell>
          <cell r="J3530">
            <v>30469495.604748014</v>
          </cell>
          <cell r="K3530">
            <v>1.3791774892305941</v>
          </cell>
          <cell r="L3530">
            <v>20.910176302477211</v>
          </cell>
          <cell r="M3530">
            <v>36281824.171038002</v>
          </cell>
          <cell r="N3530">
            <v>1.1723128497017858</v>
          </cell>
          <cell r="O3530">
            <v>33.924770503090059</v>
          </cell>
          <cell r="Q3530">
            <v>18986.638343516126</v>
          </cell>
        </row>
        <row r="3531">
          <cell r="D3531">
            <v>42611</v>
          </cell>
          <cell r="F3531">
            <v>5236.6303279994818</v>
          </cell>
          <cell r="G3531">
            <v>344548.03703999979</v>
          </cell>
          <cell r="H3531">
            <v>0.62575410030602152</v>
          </cell>
          <cell r="I3531">
            <v>91.233695399126518</v>
          </cell>
          <cell r="J3531">
            <v>30474732.235076014</v>
          </cell>
          <cell r="K3531">
            <v>1.3782300494411248</v>
          </cell>
          <cell r="L3531">
            <v>20.965703077277443</v>
          </cell>
          <cell r="M3531">
            <v>36266210.663222</v>
          </cell>
          <cell r="N3531">
            <v>1.1717919327745667</v>
          </cell>
          <cell r="O3531">
            <v>33.971791277110277</v>
          </cell>
          <cell r="Q3531">
            <v>18986.638343516126</v>
          </cell>
        </row>
        <row r="3532">
          <cell r="D3532">
            <v>42612</v>
          </cell>
          <cell r="F3532">
            <v>16939.892096000225</v>
          </cell>
          <cell r="G3532">
            <v>361487.92913599999</v>
          </cell>
          <cell r="H3532">
            <v>0.6346356537612966</v>
          </cell>
          <cell r="I3532">
            <v>90.535623265368571</v>
          </cell>
          <cell r="J3532">
            <v>30491672.127172016</v>
          </cell>
          <cell r="K3532">
            <v>1.3778130652142309</v>
          </cell>
          <cell r="L3532">
            <v>20.990180916907931</v>
          </cell>
          <cell r="M3532">
            <v>36253695.453981996</v>
          </cell>
          <cell r="N3532">
            <v>1.1713711376933762</v>
          </cell>
          <cell r="O3532">
            <v>34.00980801361824</v>
          </cell>
          <cell r="Q3532">
            <v>18986.638343516126</v>
          </cell>
        </row>
        <row r="3533">
          <cell r="D3533">
            <v>42613</v>
          </cell>
          <cell r="E3533" t="str">
            <v>*</v>
          </cell>
          <cell r="F3533">
            <v>5359.6058080006878</v>
          </cell>
          <cell r="G3533">
            <v>366847.53494400065</v>
          </cell>
          <cell r="H3533">
            <v>0.62326944010326424</v>
          </cell>
          <cell r="I3533">
            <v>91.423627355905879</v>
          </cell>
          <cell r="J3533">
            <v>30497031.732980017</v>
          </cell>
          <cell r="K3533">
            <v>1.3768739713888127</v>
          </cell>
          <cell r="L3533">
            <v>21.045396335459941</v>
          </cell>
          <cell r="M3533">
            <v>36246538.128515989</v>
          </cell>
          <cell r="N3533">
            <v>1.1711234673102413</v>
          </cell>
          <cell r="O3533">
            <v>34.032197790868246</v>
          </cell>
          <cell r="P3533"/>
          <cell r="Q3533">
            <v>18986.638343516126</v>
          </cell>
        </row>
        <row r="3534">
          <cell r="D3534">
            <v>42614</v>
          </cell>
          <cell r="F3534">
            <v>824.05263599925865</v>
          </cell>
          <cell r="G3534">
            <v>824.05263599925865</v>
          </cell>
          <cell r="H3534">
            <v>3.3697811872519252E-2</v>
          </cell>
          <cell r="I3534">
            <v>100</v>
          </cell>
          <cell r="J3534">
            <v>30497855.785616014</v>
          </cell>
          <cell r="K3534">
            <v>1.3753926693344389</v>
          </cell>
          <cell r="L3534">
            <v>20.510958084872332</v>
          </cell>
          <cell r="M3534">
            <v>36235353.124191992</v>
          </cell>
          <cell r="N3534">
            <v>1.1707495389231981</v>
          </cell>
          <cell r="O3534">
            <v>34.001967799843058</v>
          </cell>
          <cell r="Q3534">
            <v>24454.188275390014</v>
          </cell>
        </row>
        <row r="3535">
          <cell r="D3535">
            <v>42615</v>
          </cell>
          <cell r="F3535">
            <v>6134.152268000179</v>
          </cell>
          <cell r="G3535">
            <v>6958.2049039994381</v>
          </cell>
          <cell r="H3535">
            <v>0.14227020798318574</v>
          </cell>
          <cell r="I3535">
            <v>99.999995799369188</v>
          </cell>
          <cell r="J3535">
            <v>30503989.937884014</v>
          </cell>
          <cell r="K3535">
            <v>1.3741538420721107</v>
          </cell>
          <cell r="L3535">
            <v>20.584767329791852</v>
          </cell>
          <cell r="M3535">
            <v>36219468.620401986</v>
          </cell>
          <cell r="N3535">
            <v>1.1702237812552863</v>
          </cell>
          <cell r="O3535">
            <v>34.049379550561362</v>
          </cell>
          <cell r="Q3535">
            <v>24454.188275390014</v>
          </cell>
        </row>
        <row r="3536">
          <cell r="D3536">
            <v>42616</v>
          </cell>
          <cell r="F3536">
            <v>29734.572418000331</v>
          </cell>
          <cell r="G3536">
            <v>36692.777321999769</v>
          </cell>
          <cell r="H3536">
            <v>0.50015668630100363</v>
          </cell>
          <cell r="I3536">
            <v>96.800130754476044</v>
          </cell>
          <cell r="J3536">
            <v>30533724.510302015</v>
          </cell>
          <cell r="K3536">
            <v>1.373979730875283</v>
          </cell>
          <cell r="L3536">
            <v>20.595158818537683</v>
          </cell>
          <cell r="M3536">
            <v>36227235.207407989</v>
          </cell>
          <cell r="N3536">
            <v>1.1704621756152884</v>
          </cell>
          <cell r="O3536">
            <v>34.027875866704861</v>
          </cell>
          <cell r="Q3536">
            <v>24454.188275390014</v>
          </cell>
        </row>
        <row r="3537">
          <cell r="D3537">
            <v>42617</v>
          </cell>
          <cell r="F3537">
            <v>9910.1746919999368</v>
          </cell>
          <cell r="G3537">
            <v>46602.952013999704</v>
          </cell>
          <cell r="H3537">
            <v>0.47643118930366996</v>
          </cell>
          <cell r="I3537">
            <v>97.657920789053136</v>
          </cell>
          <cell r="J3537">
            <v>30543634.684994016</v>
          </cell>
          <cell r="K3537">
            <v>1.3729149097009736</v>
          </cell>
          <cell r="L3537">
            <v>20.658807000073864</v>
          </cell>
          <cell r="M3537">
            <v>36208857.115133986</v>
          </cell>
          <cell r="N3537">
            <v>1.169855868047587</v>
          </cell>
          <cell r="O3537">
            <v>34.082584892649336</v>
          </cell>
          <cell r="Q3537">
            <v>24454.188275390014</v>
          </cell>
        </row>
        <row r="3538">
          <cell r="D3538">
            <v>42618</v>
          </cell>
          <cell r="F3538">
            <v>12378.942748000456</v>
          </cell>
          <cell r="G3538">
            <v>58981.894762000156</v>
          </cell>
          <cell r="H3538">
            <v>0.48238685412721571</v>
          </cell>
          <cell r="I3538">
            <v>97.459517496552735</v>
          </cell>
          <cell r="J3538">
            <v>30556013.627742015</v>
          </cell>
          <cell r="K3538">
            <v>1.3719632744015429</v>
          </cell>
          <cell r="L3538">
            <v>20.715830013278989</v>
          </cell>
          <cell r="M3538">
            <v>36193551.289381988</v>
          </cell>
          <cell r="N3538">
            <v>1.1693488328992754</v>
          </cell>
          <cell r="O3538">
            <v>34.128383775160799</v>
          </cell>
          <cell r="Q3538">
            <v>24454.188275390014</v>
          </cell>
        </row>
        <row r="3539">
          <cell r="D3539">
            <v>42619</v>
          </cell>
          <cell r="F3539">
            <v>11413.860919998802</v>
          </cell>
          <cell r="G3539">
            <v>70395.755681998955</v>
          </cell>
          <cell r="H3539">
            <v>0.47977981582840762</v>
          </cell>
          <cell r="I3539">
            <v>97.547730649202023</v>
          </cell>
          <cell r="J3539">
            <v>30567427.488662012</v>
          </cell>
          <cell r="K3539">
            <v>1.370970441992245</v>
          </cell>
          <cell r="L3539">
            <v>20.775463001894646</v>
          </cell>
          <cell r="M3539">
            <v>36164933.991645984</v>
          </cell>
          <cell r="N3539">
            <v>1.1684117433963346</v>
          </cell>
          <cell r="O3539">
            <v>34.213141978429952</v>
          </cell>
          <cell r="Q3539">
            <v>24454.188275390014</v>
          </cell>
        </row>
        <row r="3540">
          <cell r="D3540">
            <v>42620</v>
          </cell>
          <cell r="F3540">
            <v>9891.3448279997028</v>
          </cell>
          <cell r="G3540">
            <v>80287.100509998651</v>
          </cell>
          <cell r="H3540">
            <v>0.46902336965669489</v>
          </cell>
          <cell r="I3540">
            <v>97.889443754776067</v>
          </cell>
          <cell r="J3540">
            <v>30577318.83349001</v>
          </cell>
          <cell r="K3540">
            <v>1.3699115739535475</v>
          </cell>
          <cell r="L3540">
            <v>20.83922166048151</v>
          </cell>
          <cell r="M3540">
            <v>36143823.116609991</v>
          </cell>
          <cell r="N3540">
            <v>1.1677171878495605</v>
          </cell>
          <cell r="O3540">
            <v>34.276058705119297</v>
          </cell>
          <cell r="Q3540">
            <v>24454.188275390014</v>
          </cell>
        </row>
        <row r="3541">
          <cell r="D3541">
            <v>42621</v>
          </cell>
          <cell r="F3541">
            <v>16978.158072001032</v>
          </cell>
          <cell r="G3541">
            <v>97265.258581999689</v>
          </cell>
          <cell r="H3541">
            <v>0.49718098126305743</v>
          </cell>
          <cell r="I3541">
            <v>96.917745261747385</v>
          </cell>
          <cell r="J3541">
            <v>30594296.991562013</v>
          </cell>
          <cell r="K3541">
            <v>1.3691721763554499</v>
          </cell>
          <cell r="L3541">
            <v>20.883841376711732</v>
          </cell>
          <cell r="M3541">
            <v>36136021.402713992</v>
          </cell>
          <cell r="N3541">
            <v>1.1674526285292206</v>
          </cell>
          <cell r="O3541">
            <v>34.300045303357372</v>
          </cell>
          <cell r="Q3541">
            <v>24454.188275390014</v>
          </cell>
        </row>
        <row r="3542">
          <cell r="D3542">
            <v>42622</v>
          </cell>
          <cell r="F3542">
            <v>11511.644586000553</v>
          </cell>
          <cell r="G3542">
            <v>108776.90316800024</v>
          </cell>
          <cell r="H3542">
            <v>0.49424345793499813</v>
          </cell>
          <cell r="I3542">
            <v>97.030978837673828</v>
          </cell>
          <cell r="J3542">
            <v>30605808.636148013</v>
          </cell>
          <cell r="K3542">
            <v>1.3681900224948753</v>
          </cell>
          <cell r="L3542">
            <v>20.943234796774302</v>
          </cell>
          <cell r="M3542">
            <v>36120626.742339991</v>
          </cell>
          <cell r="N3542">
            <v>1.1669427708825755</v>
          </cell>
          <cell r="O3542">
            <v>34.346305367687272</v>
          </cell>
          <cell r="Q3542">
            <v>24454.188275390014</v>
          </cell>
        </row>
        <row r="3543">
          <cell r="D3543">
            <v>42623</v>
          </cell>
          <cell r="F3543">
            <v>13112.955922000163</v>
          </cell>
          <cell r="G3543">
            <v>121889.85909000041</v>
          </cell>
          <cell r="H3543">
            <v>0.49844164818452319</v>
          </cell>
          <cell r="I3543">
            <v>96.868276323606722</v>
          </cell>
          <cell r="J3543">
            <v>30618921.592070013</v>
          </cell>
          <cell r="K3543">
            <v>1.3672815198735013</v>
          </cell>
          <cell r="L3543">
            <v>20.998300780596381</v>
          </cell>
          <cell r="M3543">
            <v>36118542.189431995</v>
          </cell>
          <cell r="N3543">
            <v>1.1668629268665041</v>
          </cell>
          <cell r="O3543">
            <v>34.353553678918928</v>
          </cell>
          <cell r="Q3543">
            <v>24454.188275390014</v>
          </cell>
        </row>
        <row r="3544">
          <cell r="D3544">
            <v>42624</v>
          </cell>
          <cell r="F3544">
            <v>13072.513159998376</v>
          </cell>
          <cell r="G3544">
            <v>134962.37224999879</v>
          </cell>
          <cell r="H3544">
            <v>0.50172618407985281</v>
          </cell>
          <cell r="I3544">
            <v>96.736909143062576</v>
          </cell>
          <cell r="J3544">
            <v>30631994.105230011</v>
          </cell>
          <cell r="K3544">
            <v>1.3663731952583253</v>
          </cell>
          <cell r="L3544">
            <v>21.053477612887349</v>
          </cell>
          <cell r="M3544">
            <v>36112566.068789989</v>
          </cell>
          <cell r="N3544">
            <v>1.166657363056012</v>
          </cell>
          <cell r="O3544">
            <v>34.372219875679292</v>
          </cell>
          <cell r="Q3544">
            <v>24454.188275390014</v>
          </cell>
        </row>
        <row r="3545">
          <cell r="D3545">
            <v>42625</v>
          </cell>
          <cell r="F3545">
            <v>12931.721818000118</v>
          </cell>
          <cell r="G3545">
            <v>147894.0940679989</v>
          </cell>
          <cell r="H3545">
            <v>0.50398351808728548</v>
          </cell>
          <cell r="I3545">
            <v>96.644534332144246</v>
          </cell>
          <cell r="J3545">
            <v>30644925.827048011</v>
          </cell>
          <cell r="K3545">
            <v>1.3654605767879298</v>
          </cell>
          <cell r="L3545">
            <v>21.109037916754946</v>
          </cell>
          <cell r="M3545">
            <v>36099951.852181986</v>
          </cell>
          <cell r="N3545">
            <v>1.1662373547348601</v>
          </cell>
          <cell r="O3545">
            <v>34.410380755939094</v>
          </cell>
          <cell r="Q3545">
            <v>24454.188275390014</v>
          </cell>
        </row>
        <row r="3546">
          <cell r="D3546">
            <v>42626</v>
          </cell>
          <cell r="F3546">
            <v>21631.261286001205</v>
          </cell>
          <cell r="G3546">
            <v>169525.35535400012</v>
          </cell>
          <cell r="H3546">
            <v>0.53325883498783699</v>
          </cell>
          <cell r="I3546">
            <v>95.288306387292707</v>
          </cell>
          <cell r="J3546">
            <v>30666557.088334013</v>
          </cell>
          <cell r="K3546">
            <v>1.3649371525834417</v>
          </cell>
          <cell r="L3546">
            <v>21.140959562729144</v>
          </cell>
          <cell r="M3546">
            <v>36082127.098473996</v>
          </cell>
          <cell r="N3546">
            <v>1.1656490267124162</v>
          </cell>
          <cell r="O3546">
            <v>34.463884564526701</v>
          </cell>
          <cell r="Q3546">
            <v>24454.188275390014</v>
          </cell>
        </row>
        <row r="3547">
          <cell r="D3547">
            <v>42627</v>
          </cell>
          <cell r="F3547">
            <v>29503.904806000071</v>
          </cell>
          <cell r="G3547">
            <v>199029.26016000018</v>
          </cell>
          <cell r="H3547">
            <v>0.58134727538763764</v>
          </cell>
          <cell r="I3547">
            <v>92.402587296928587</v>
          </cell>
          <cell r="J3547">
            <v>30696060.993140012</v>
          </cell>
          <cell r="K3547">
            <v>1.3647648889141109</v>
          </cell>
          <cell r="L3547">
            <v>21.151474126389004</v>
          </cell>
          <cell r="M3547">
            <v>36083793.893794</v>
          </cell>
          <cell r="N3547">
            <v>1.1656903876348563</v>
          </cell>
          <cell r="O3547">
            <v>34.460121213816485</v>
          </cell>
          <cell r="Q3547">
            <v>24454.188275390014</v>
          </cell>
        </row>
        <row r="3548">
          <cell r="D3548">
            <v>42628</v>
          </cell>
          <cell r="F3548">
            <v>27067.233956000182</v>
          </cell>
          <cell r="G3548">
            <v>226096.49411600037</v>
          </cell>
          <cell r="H3548">
            <v>0.6163811056816999</v>
          </cell>
          <cell r="I3548">
            <v>89.786673834726585</v>
          </cell>
          <cell r="J3548">
            <v>30723128.227096014</v>
          </cell>
          <cell r="K3548">
            <v>1.3644847812681875</v>
          </cell>
          <cell r="L3548">
            <v>21.168580600672794</v>
          </cell>
          <cell r="M3548">
            <v>36066766.343350001</v>
          </cell>
          <cell r="N3548">
            <v>1.165127831524926</v>
          </cell>
          <cell r="O3548">
            <v>34.511331729939506</v>
          </cell>
          <cell r="Q3548">
            <v>24454.188275390014</v>
          </cell>
        </row>
        <row r="3549">
          <cell r="D3549">
            <v>42629</v>
          </cell>
          <cell r="F3549">
            <v>11725.717051999152</v>
          </cell>
          <cell r="G3549">
            <v>237822.21116799951</v>
          </cell>
          <cell r="H3549">
            <v>0.60782586731609312</v>
          </cell>
          <cell r="I3549">
            <v>90.464285571299285</v>
          </cell>
          <cell r="J3549">
            <v>30734853.944148012</v>
          </cell>
          <cell r="K3549">
            <v>1.3635246685364135</v>
          </cell>
          <cell r="L3549">
            <v>21.227303834911705</v>
          </cell>
          <cell r="M3549">
            <v>36017711.004142001</v>
          </cell>
          <cell r="N3549">
            <v>1.1635306488724433</v>
          </cell>
          <cell r="O3549">
            <v>34.657015711873861</v>
          </cell>
          <cell r="Q3549">
            <v>24454.188275390014</v>
          </cell>
        </row>
        <row r="3550">
          <cell r="D3550">
            <v>42630</v>
          </cell>
          <cell r="F3550">
            <v>28571.090788000001</v>
          </cell>
          <cell r="G3550">
            <v>266393.30195599952</v>
          </cell>
          <cell r="H3550">
            <v>0.64079797113837889</v>
          </cell>
          <cell r="I3550">
            <v>87.720894610801238</v>
          </cell>
          <cell r="J3550">
            <v>30763425.034936011</v>
          </cell>
          <cell r="K3550">
            <v>1.3633131570242927</v>
          </cell>
          <cell r="L3550">
            <v>21.240258833228321</v>
          </cell>
          <cell r="M3550">
            <v>35990652.444837995</v>
          </cell>
          <cell r="N3550">
            <v>1.1626440856635174</v>
          </cell>
          <cell r="O3550">
            <v>34.738066583457226</v>
          </cell>
          <cell r="Q3550">
            <v>24454.188275390014</v>
          </cell>
        </row>
        <row r="3551">
          <cell r="D3551">
            <v>42631</v>
          </cell>
          <cell r="F3551">
            <v>20650.506839999744</v>
          </cell>
          <cell r="G3551">
            <v>287043.80879599927</v>
          </cell>
          <cell r="H3551">
            <v>0.65211235338745144</v>
          </cell>
          <cell r="I3551">
            <v>86.700297812197036</v>
          </cell>
          <cell r="J3551">
            <v>30784075.541776009</v>
          </cell>
          <cell r="K3551">
            <v>1.3627514745218077</v>
          </cell>
          <cell r="L3551">
            <v>21.274693853182903</v>
          </cell>
          <cell r="M3551">
            <v>35956638.951361999</v>
          </cell>
          <cell r="N3551">
            <v>1.1615328712622803</v>
          </cell>
          <cell r="O3551">
            <v>34.839841441808062</v>
          </cell>
          <cell r="Q3551">
            <v>24454.188275390014</v>
          </cell>
        </row>
        <row r="3552">
          <cell r="D3552">
            <v>42632</v>
          </cell>
          <cell r="F3552">
            <v>8897.3977260005067</v>
          </cell>
          <cell r="G3552">
            <v>295941.20652199979</v>
          </cell>
          <cell r="H3552">
            <v>0.63694009383730721</v>
          </cell>
          <cell r="I3552">
            <v>88.059924667570058</v>
          </cell>
          <cell r="J3552">
            <v>30792972.939502008</v>
          </cell>
          <cell r="K3552">
            <v>1.3616712820091792</v>
          </cell>
          <cell r="L3552">
            <v>21.341048658786065</v>
          </cell>
          <cell r="M3552">
            <v>35923621.267757997</v>
          </cell>
          <cell r="N3552">
            <v>1.1604538486735374</v>
          </cell>
          <cell r="O3552">
            <v>34.93886582261743</v>
          </cell>
          <cell r="Q3552">
            <v>24454.188275390014</v>
          </cell>
        </row>
        <row r="3553">
          <cell r="D3553">
            <v>42633</v>
          </cell>
          <cell r="F3553">
            <v>11861.21912799948</v>
          </cell>
          <cell r="G3553">
            <v>307802.42564999929</v>
          </cell>
          <cell r="H3553">
            <v>0.62934500663790738</v>
          </cell>
          <cell r="I3553">
            <v>88.713706390505394</v>
          </cell>
          <cell r="J3553">
            <v>30804834.158630006</v>
          </cell>
          <cell r="K3553">
            <v>1.3607243423361137</v>
          </cell>
          <cell r="L3553">
            <v>21.399360446099269</v>
          </cell>
          <cell r="M3553">
            <v>35907138.245783992</v>
          </cell>
          <cell r="N3553">
            <v>1.1599089686863984</v>
          </cell>
          <cell r="O3553">
            <v>34.988944771079545</v>
          </cell>
          <cell r="Q3553">
            <v>24454.188275390014</v>
          </cell>
        </row>
        <row r="3554">
          <cell r="D3554">
            <v>42634</v>
          </cell>
          <cell r="F3554">
            <v>11863.891775999648</v>
          </cell>
          <cell r="G3554">
            <v>319666.31742599892</v>
          </cell>
          <cell r="H3554">
            <v>0.62247846545916308</v>
          </cell>
          <cell r="I3554">
            <v>89.288863392829427</v>
          </cell>
          <cell r="J3554">
            <v>30816698.050406005</v>
          </cell>
          <cell r="K3554">
            <v>1.3597795641557098</v>
          </cell>
          <cell r="L3554">
            <v>21.457672004482554</v>
          </cell>
          <cell r="M3554">
            <v>35876086.19935599</v>
          </cell>
          <cell r="N3554">
            <v>1.1588934819373691</v>
          </cell>
          <cell r="O3554">
            <v>35.082408892426677</v>
          </cell>
          <cell r="Q3554">
            <v>24454.188275390014</v>
          </cell>
        </row>
        <row r="3555">
          <cell r="D3555">
            <v>42635</v>
          </cell>
          <cell r="F3555">
            <v>15840.121620001541</v>
          </cell>
          <cell r="G3555">
            <v>335506.43904600048</v>
          </cell>
          <cell r="H3555">
            <v>0.62362702503834755</v>
          </cell>
          <cell r="I3555">
            <v>89.193723649130021</v>
          </cell>
          <cell r="J3555">
            <v>30832538.172026008</v>
          </cell>
          <cell r="K3555">
            <v>1.3590120837708124</v>
          </cell>
          <cell r="L3555">
            <v>21.505138581956274</v>
          </cell>
          <cell r="M3555">
            <v>35864289.140099995</v>
          </cell>
          <cell r="N3555">
            <v>1.1584999978331738</v>
          </cell>
          <cell r="O3555">
            <v>35.118671027720481</v>
          </cell>
          <cell r="Q3555">
            <v>24454.188275390014</v>
          </cell>
        </row>
        <row r="3556">
          <cell r="D3556">
            <v>42636</v>
          </cell>
          <cell r="F3556">
            <v>14023.951179999211</v>
          </cell>
          <cell r="G3556">
            <v>349530.3902259997</v>
          </cell>
          <cell r="H3556">
            <v>0.62144665432958734</v>
          </cell>
          <cell r="I3556">
            <v>89.37396447200679</v>
          </cell>
          <cell r="J3556">
            <v>30846562.123206008</v>
          </cell>
          <cell r="K3556">
            <v>1.3581662905732366</v>
          </cell>
          <cell r="L3556">
            <v>21.55755026510775</v>
          </cell>
          <cell r="M3556">
            <v>35855595.667469993</v>
          </cell>
          <cell r="N3556">
            <v>1.1582067741538269</v>
          </cell>
          <cell r="O3556">
            <v>35.145710337398725</v>
          </cell>
          <cell r="Q3556">
            <v>24454.188275390014</v>
          </cell>
        </row>
        <row r="3557">
          <cell r="D3557">
            <v>42637</v>
          </cell>
          <cell r="F3557">
            <v>22021.830070000433</v>
          </cell>
          <cell r="G3557">
            <v>371552.22029600013</v>
          </cell>
          <cell r="H3557">
            <v>0.63307529728612233</v>
          </cell>
          <cell r="I3557">
            <v>88.394889911197623</v>
          </cell>
          <cell r="J3557">
            <v>30868583.953276008</v>
          </cell>
          <cell r="K3557">
            <v>1.3576740825920282</v>
          </cell>
          <cell r="L3557">
            <v>21.588100274722887</v>
          </cell>
          <cell r="M3557">
            <v>35857748.263527997</v>
          </cell>
          <cell r="N3557">
            <v>1.1582639025089536</v>
          </cell>
          <cell r="O3557">
            <v>35.140441179829509</v>
          </cell>
          <cell r="Q3557">
            <v>24454.188275390014</v>
          </cell>
        </row>
        <row r="3558">
          <cell r="D3558">
            <v>42638</v>
          </cell>
          <cell r="F3558">
            <v>21565.79213599873</v>
          </cell>
          <cell r="G3558">
            <v>393118.01243199885</v>
          </cell>
          <cell r="H3558">
            <v>0.64302770225683004</v>
          </cell>
          <cell r="I3558">
            <v>87.522844586559174</v>
          </cell>
          <cell r="J3558">
            <v>30890149.745412007</v>
          </cell>
          <cell r="K3558">
            <v>1.3571628961772704</v>
          </cell>
          <cell r="L3558">
            <v>21.619866506958154</v>
          </cell>
          <cell r="M3558">
            <v>35859252.994489983</v>
          </cell>
          <cell r="N3558">
            <v>1.1583001027625892</v>
          </cell>
          <cell r="O3558">
            <v>35.137102580066582</v>
          </cell>
          <cell r="Q3558">
            <v>24454.188275390014</v>
          </cell>
        </row>
        <row r="3559">
          <cell r="D3559">
            <v>42639</v>
          </cell>
          <cell r="F3559">
            <v>13512.845400001548</v>
          </cell>
          <cell r="G3559">
            <v>406630.85783200042</v>
          </cell>
          <cell r="H3559">
            <v>0.6395488659050339</v>
          </cell>
          <cell r="I3559">
            <v>87.83117241232344</v>
          </cell>
          <cell r="J3559">
            <v>30903662.590812009</v>
          </cell>
          <cell r="K3559">
            <v>1.3562993794397169</v>
          </cell>
          <cell r="L3559">
            <v>21.673615979295523</v>
          </cell>
          <cell r="M3559">
            <v>35847374.566145986</v>
          </cell>
          <cell r="N3559">
            <v>1.1579040135708425</v>
          </cell>
          <cell r="O3559">
            <v>35.173644159252724</v>
          </cell>
          <cell r="Q3559">
            <v>24454.188275390014</v>
          </cell>
        </row>
        <row r="3560">
          <cell r="D3560">
            <v>42640</v>
          </cell>
          <cell r="F3560">
            <v>21742.073849998687</v>
          </cell>
          <cell r="G3560">
            <v>428372.93168199912</v>
          </cell>
          <cell r="H3560">
            <v>0.64879128097402761</v>
          </cell>
          <cell r="I3560">
            <v>87.00387713858224</v>
          </cell>
          <cell r="J3560">
            <v>30925404.664662007</v>
          </cell>
          <cell r="K3560">
            <v>1.3557984912707999</v>
          </cell>
          <cell r="L3560">
            <v>21.704844778230004</v>
          </cell>
          <cell r="M3560">
            <v>35840000.639809981</v>
          </cell>
          <cell r="N3560">
            <v>1.1576534309685789</v>
          </cell>
          <cell r="O3560">
            <v>35.196775428976714</v>
          </cell>
          <cell r="Q3560">
            <v>24454.188275390014</v>
          </cell>
        </row>
        <row r="3561">
          <cell r="D3561">
            <v>42641</v>
          </cell>
          <cell r="F3561">
            <v>13555.824108000612</v>
          </cell>
          <cell r="G3561">
            <v>441928.75578999973</v>
          </cell>
          <cell r="H3561">
            <v>0.64541785938266316</v>
          </cell>
          <cell r="I3561">
            <v>87.308852612906222</v>
          </cell>
          <cell r="J3561">
            <v>30938960.488770008</v>
          </cell>
          <cell r="K3561">
            <v>1.3549401675060229</v>
          </cell>
          <cell r="L3561">
            <v>21.758445853817076</v>
          </cell>
          <cell r="M3561">
            <v>35838512.642953977</v>
          </cell>
          <cell r="N3561">
            <v>1.1575929707357495</v>
          </cell>
          <cell r="O3561">
            <v>35.202358081335383</v>
          </cell>
          <cell r="Q3561">
            <v>24454.188275390014</v>
          </cell>
        </row>
        <row r="3562">
          <cell r="D3562">
            <v>42642</v>
          </cell>
          <cell r="F3562">
            <v>13984.839619999419</v>
          </cell>
          <cell r="G3562">
            <v>455913.59540999914</v>
          </cell>
          <cell r="H3562">
            <v>0.64288204071100064</v>
          </cell>
          <cell r="I3562">
            <v>87.535829263047688</v>
          </cell>
          <cell r="J3562">
            <v>30952945.328390006</v>
          </cell>
          <cell r="K3562">
            <v>1.3541024484079609</v>
          </cell>
          <cell r="L3562">
            <v>21.810866606659975</v>
          </cell>
          <cell r="M3562">
            <v>35834905.94068598</v>
          </cell>
          <cell r="N3562">
            <v>1.1574640778131424</v>
          </cell>
          <cell r="O3562">
            <v>35.214261568662423</v>
          </cell>
          <cell r="Q3562">
            <v>24454.188275390014</v>
          </cell>
        </row>
        <row r="3563">
          <cell r="D3563">
            <v>42643</v>
          </cell>
          <cell r="E3563" t="str">
            <v>*</v>
          </cell>
          <cell r="F3563">
            <v>14037.539030001162</v>
          </cell>
          <cell r="G3563">
            <v>469951.13444000029</v>
          </cell>
          <cell r="H3563">
            <v>0.64058711081534891</v>
          </cell>
          <cell r="I3563">
            <v>87.739544392840628</v>
          </cell>
          <cell r="J3563">
            <v>30966982.867420007</v>
          </cell>
          <cell r="K3563">
            <v>1.3532688227631442</v>
          </cell>
          <cell r="L3563">
            <v>21.863135666017154</v>
          </cell>
          <cell r="M3563">
            <v>35829663.314065978</v>
          </cell>
          <cell r="N3563">
            <v>1.1572823480149441</v>
          </cell>
          <cell r="O3563">
            <v>35.231049348048714</v>
          </cell>
          <cell r="P3563"/>
          <cell r="Q3563">
            <v>24454.188275390014</v>
          </cell>
        </row>
        <row r="3564">
          <cell r="D3564">
            <v>42644</v>
          </cell>
          <cell r="F3564">
            <v>13980.381225999345</v>
          </cell>
          <cell r="G3564">
            <v>13980.381225999345</v>
          </cell>
          <cell r="H3564">
            <v>0.2935612407344485</v>
          </cell>
          <cell r="I3564">
            <v>99.366758169384326</v>
          </cell>
          <cell r="J3564">
            <v>30980963.248646006</v>
          </cell>
          <cell r="K3564">
            <v>1.3510679819722544</v>
          </cell>
          <cell r="L3564">
            <v>19.976567678416359</v>
          </cell>
          <cell r="M3564">
            <v>35827702.511829972</v>
          </cell>
          <cell r="N3564">
            <v>1.1571676570014204</v>
          </cell>
          <cell r="O3564">
            <v>35.333894505504823</v>
          </cell>
          <cell r="Q3564">
            <v>47623.389215219344</v>
          </cell>
        </row>
        <row r="3565">
          <cell r="D3565">
            <v>42645</v>
          </cell>
          <cell r="F3565">
            <v>11820.50100199939</v>
          </cell>
          <cell r="G3565">
            <v>25800.882227998736</v>
          </cell>
          <cell r="H3565">
            <v>0.27088456589470711</v>
          </cell>
          <cell r="I3565">
            <v>99.633631258367075</v>
          </cell>
          <cell r="J3565">
            <v>30992783.749648005</v>
          </cell>
          <cell r="K3565">
            <v>1.3487822674769401</v>
          </cell>
          <cell r="L3565">
            <v>20.123322984669766</v>
          </cell>
          <cell r="M3565">
            <v>35818958.106399976</v>
          </cell>
          <cell r="N3565">
            <v>1.1568338882187532</v>
          </cell>
          <cell r="O3565">
            <v>35.365302902499437</v>
          </cell>
          <cell r="Q3565">
            <v>47623.389215219344</v>
          </cell>
        </row>
        <row r="3566">
          <cell r="D3566">
            <v>42646</v>
          </cell>
          <cell r="F3566">
            <v>9183.9430840006116</v>
          </cell>
          <cell r="G3566">
            <v>34984.825311999346</v>
          </cell>
          <cell r="H3566">
            <v>0.24487145139192096</v>
          </cell>
          <cell r="I3566">
            <v>99.824053449637873</v>
          </cell>
          <cell r="J3566">
            <v>31001967.692732006</v>
          </cell>
          <cell r="K3566">
            <v>1.3463915041525949</v>
          </cell>
          <cell r="L3566">
            <v>20.277780757450024</v>
          </cell>
          <cell r="M3566">
            <v>35794279.64448598</v>
          </cell>
          <cell r="N3566">
            <v>1.1559855545679207</v>
          </cell>
          <cell r="O3566">
            <v>35.445218672070752</v>
          </cell>
          <cell r="Q3566">
            <v>47623.389215219344</v>
          </cell>
        </row>
        <row r="3567">
          <cell r="D3567">
            <v>42647</v>
          </cell>
          <cell r="F3567">
            <v>21364.694357999429</v>
          </cell>
          <cell r="G3567">
            <v>56349.519669998772</v>
          </cell>
          <cell r="H3567">
            <v>0.29580800841023908</v>
          </cell>
          <cell r="I3567">
            <v>99.334150356393792</v>
          </cell>
          <cell r="J3567">
            <v>31023332.387090005</v>
          </cell>
          <cell r="K3567">
            <v>1.3445385185659353</v>
          </cell>
          <cell r="L3567">
            <v>20.398170550272354</v>
          </cell>
          <cell r="M3567">
            <v>35773057.025259979</v>
          </cell>
          <cell r="N3567">
            <v>1.1552488985903528</v>
          </cell>
          <cell r="O3567">
            <v>35.514713718550325</v>
          </cell>
          <cell r="Q3567">
            <v>47623.389215219344</v>
          </cell>
        </row>
        <row r="3568">
          <cell r="D3568">
            <v>42648</v>
          </cell>
          <cell r="F3568">
            <v>12081.015914000665</v>
          </cell>
          <cell r="G3568">
            <v>68430.535583999444</v>
          </cell>
          <cell r="H3568">
            <v>0.28738204782002624</v>
          </cell>
          <cell r="I3568">
            <v>99.450389449636234</v>
          </cell>
          <cell r="J3568">
            <v>31035413.403004006</v>
          </cell>
          <cell r="K3568">
            <v>1.3422916441796215</v>
          </cell>
          <cell r="L3568">
            <v>20.544945551219772</v>
          </cell>
          <cell r="M3568">
            <v>35717575.917231977</v>
          </cell>
          <cell r="N3568">
            <v>1.1534060193835232</v>
          </cell>
          <cell r="O3568">
            <v>35.688973654184153</v>
          </cell>
          <cell r="Q3568">
            <v>47623.389215219344</v>
          </cell>
        </row>
        <row r="3569">
          <cell r="D3569">
            <v>42649</v>
          </cell>
          <cell r="F3569">
            <v>19750.230143999459</v>
          </cell>
          <cell r="G3569">
            <v>88180.765727998907</v>
          </cell>
          <cell r="H3569">
            <v>0.30860454348560007</v>
          </cell>
          <cell r="I3569">
            <v>99.124601695430286</v>
          </cell>
          <cell r="J3569">
            <v>31055163.633148003</v>
          </cell>
          <cell r="K3569">
            <v>1.3403850208546311</v>
          </cell>
          <cell r="L3569">
            <v>20.670178410568376</v>
          </cell>
          <cell r="M3569">
            <v>35655680.49433998</v>
          </cell>
          <cell r="N3569">
            <v>1.1513561793267189</v>
          </cell>
          <cell r="O3569">
            <v>35.883483049280841</v>
          </cell>
          <cell r="Q3569">
            <v>47623.389215219344</v>
          </cell>
        </row>
        <row r="3570">
          <cell r="D3570">
            <v>42650</v>
          </cell>
          <cell r="F3570">
            <v>20473.824648000013</v>
          </cell>
          <cell r="G3570">
            <v>108654.59037599892</v>
          </cell>
          <cell r="H3570">
            <v>0.32593405457308178</v>
          </cell>
          <cell r="I3570">
            <v>98.770362052368085</v>
          </cell>
          <cell r="J3570">
            <v>31075637.457796004</v>
          </cell>
          <cell r="K3570">
            <v>1.3385173868575835</v>
          </cell>
          <cell r="L3570">
            <v>20.793461237793409</v>
          </cell>
          <cell r="M3570">
            <v>35622297.420929983</v>
          </cell>
          <cell r="N3570">
            <v>1.1502271714754817</v>
          </cell>
          <cell r="O3570">
            <v>35.990919806966218</v>
          </cell>
          <cell r="Q3570">
            <v>47623.389215219344</v>
          </cell>
        </row>
        <row r="3571">
          <cell r="D3571">
            <v>42651</v>
          </cell>
          <cell r="F3571">
            <v>18334.241744000141</v>
          </cell>
          <cell r="G3571">
            <v>126988.83211999906</v>
          </cell>
          <cell r="H3571">
            <v>0.33331529478643324</v>
          </cell>
          <cell r="I3571">
            <v>98.592625946567779</v>
          </cell>
          <cell r="J3571">
            <v>31093971.699540004</v>
          </cell>
          <cell r="K3571">
            <v>1.3365654298885867</v>
          </cell>
          <cell r="L3571">
            <v>20.922958062967712</v>
          </cell>
          <cell r="M3571">
            <v>35598900.601361983</v>
          </cell>
          <cell r="N3571">
            <v>1.1494207009223476</v>
          </cell>
          <cell r="O3571">
            <v>36.067796360818107</v>
          </cell>
          <cell r="Q3571">
            <v>47623.389215219344</v>
          </cell>
        </row>
        <row r="3572">
          <cell r="D3572">
            <v>42652</v>
          </cell>
          <cell r="F3572">
            <v>19383.869850000305</v>
          </cell>
          <cell r="G3572">
            <v>146372.70196999935</v>
          </cell>
          <cell r="H3572">
            <v>0.34150516836850126</v>
          </cell>
          <cell r="I3572">
            <v>98.375380388019778</v>
          </cell>
          <cell r="J3572">
            <v>31113355.569390003</v>
          </cell>
          <cell r="K3572">
            <v>1.3346664739996075</v>
          </cell>
          <cell r="L3572">
            <v>21.04957570805248</v>
          </cell>
          <cell r="M3572">
            <v>35580120.814145982</v>
          </cell>
          <cell r="N3572">
            <v>1.148763370494593</v>
          </cell>
          <cell r="O3572">
            <v>36.130537818391893</v>
          </cell>
          <cell r="Q3572">
            <v>47623.389215219344</v>
          </cell>
        </row>
        <row r="3573">
          <cell r="D3573">
            <v>42653</v>
          </cell>
          <cell r="F3573">
            <v>7163.1281719996532</v>
          </cell>
          <cell r="G3573">
            <v>153535.830141999</v>
          </cell>
          <cell r="H3573">
            <v>0.32239584933390764</v>
          </cell>
          <cell r="I3573">
            <v>98.84970529793496</v>
          </cell>
          <cell r="J3573">
            <v>31120518.697562002</v>
          </cell>
          <cell r="K3573">
            <v>1.3322520978756587</v>
          </cell>
          <cell r="L3573">
            <v>21.211469965160713</v>
          </cell>
          <cell r="M3573">
            <v>35542690.27886799</v>
          </cell>
          <cell r="N3573">
            <v>1.1475039546852972</v>
          </cell>
          <cell r="O3573">
            <v>36.250952286017338</v>
          </cell>
          <cell r="Q3573">
            <v>47623.389215219344</v>
          </cell>
        </row>
        <row r="3574">
          <cell r="D3574">
            <v>42654</v>
          </cell>
          <cell r="F3574">
            <v>14756.452110000089</v>
          </cell>
          <cell r="G3574">
            <v>168292.2822519991</v>
          </cell>
          <cell r="H3574">
            <v>0.32125597607941908</v>
          </cell>
          <cell r="I3574">
            <v>98.874478208893521</v>
          </cell>
          <cell r="J3574">
            <v>31135275.149672002</v>
          </cell>
          <cell r="K3574">
            <v>1.3301719508493031</v>
          </cell>
          <cell r="L3574">
            <v>21.351771662899932</v>
          </cell>
          <cell r="M3574">
            <v>35511422.905791983</v>
          </cell>
          <cell r="N3574">
            <v>1.1464436208999724</v>
          </cell>
          <cell r="O3574">
            <v>36.352540543013603</v>
          </cell>
          <cell r="Q3574">
            <v>47623.389215219344</v>
          </cell>
        </row>
        <row r="3575">
          <cell r="D3575">
            <v>42655</v>
          </cell>
          <cell r="F3575">
            <v>18816.477244000431</v>
          </cell>
          <cell r="G3575">
            <v>187108.75949599955</v>
          </cell>
          <cell r="H3575">
            <v>0.32741047795236833</v>
          </cell>
          <cell r="I3575">
            <v>98.73614491809623</v>
          </cell>
          <cell r="J3575">
            <v>31154091.626916002</v>
          </cell>
          <cell r="K3575">
            <v>1.3282733527020305</v>
          </cell>
          <cell r="L3575">
            <v>21.48049174764315</v>
          </cell>
          <cell r="M3575">
            <v>35472022.853523977</v>
          </cell>
          <cell r="N3575">
            <v>1.145120839055453</v>
          </cell>
          <cell r="O3575">
            <v>36.479539980238854</v>
          </cell>
          <cell r="Q3575">
            <v>47623.389215219344</v>
          </cell>
        </row>
        <row r="3576">
          <cell r="D3576">
            <v>42656</v>
          </cell>
          <cell r="F3576">
            <v>29622.796707999431</v>
          </cell>
          <cell r="G3576">
            <v>216731.55620399897</v>
          </cell>
          <cell r="H3576">
            <v>0.35007290418151304</v>
          </cell>
          <cell r="I3576">
            <v>98.124603756383195</v>
          </cell>
          <cell r="J3576">
            <v>31183714.423624001</v>
          </cell>
          <cell r="K3576">
            <v>1.3268422492546401</v>
          </cell>
          <cell r="L3576">
            <v>21.577936380532638</v>
          </cell>
          <cell r="M3576">
            <v>35455381.781097986</v>
          </cell>
          <cell r="N3576">
            <v>1.1445328556966543</v>
          </cell>
          <cell r="O3576">
            <v>36.536086803484501</v>
          </cell>
          <cell r="Q3576">
            <v>47623.389215219344</v>
          </cell>
        </row>
        <row r="3577">
          <cell r="D3577">
            <v>42657</v>
          </cell>
          <cell r="F3577">
            <v>28254.868112000215</v>
          </cell>
          <cell r="G3577">
            <v>244986.4243159992</v>
          </cell>
          <cell r="H3577">
            <v>0.36744613511659452</v>
          </cell>
          <cell r="I3577">
            <v>97.53857203832959</v>
          </cell>
          <cell r="J3577">
            <v>31211969.291736003</v>
          </cell>
          <cell r="K3577">
            <v>1.3253588473044702</v>
          </cell>
          <cell r="L3577">
            <v>21.679323410509998</v>
          </cell>
          <cell r="M3577">
            <v>35443618.132849984</v>
          </cell>
          <cell r="N3577">
            <v>1.1441023653244216</v>
          </cell>
          <cell r="O3577">
            <v>36.577524411916329</v>
          </cell>
          <cell r="Q3577">
            <v>47623.389215219344</v>
          </cell>
        </row>
        <row r="3578">
          <cell r="D3578">
            <v>42658</v>
          </cell>
          <cell r="F3578">
            <v>29529.91113800017</v>
          </cell>
          <cell r="G3578">
            <v>274516.33545399935</v>
          </cell>
          <cell r="H3578">
            <v>0.38428783276134443</v>
          </cell>
          <cell r="I3578">
            <v>96.866399685108661</v>
          </cell>
          <cell r="J3578">
            <v>31241499.202874005</v>
          </cell>
          <cell r="K3578">
            <v>1.3239354659227325</v>
          </cell>
          <cell r="L3578">
            <v>21.776973790726796</v>
          </cell>
          <cell r="M3578">
            <v>35432797.990987986</v>
          </cell>
          <cell r="N3578">
            <v>1.1437023677052971</v>
          </cell>
          <cell r="O3578">
            <v>36.616054913157882</v>
          </cell>
          <cell r="Q3578">
            <v>47623.389215219344</v>
          </cell>
        </row>
        <row r="3579">
          <cell r="D3579">
            <v>42659</v>
          </cell>
          <cell r="F3579">
            <v>25286.090175999692</v>
          </cell>
          <cell r="G3579">
            <v>299802.42562999902</v>
          </cell>
          <cell r="H3579">
            <v>0.39345481097945079</v>
          </cell>
          <cell r="I3579">
            <v>96.45585721435306</v>
          </cell>
          <cell r="J3579">
            <v>31266785.293050006</v>
          </cell>
          <cell r="K3579">
            <v>1.3223383380427738</v>
          </cell>
          <cell r="L3579">
            <v>21.886971040643253</v>
          </cell>
          <cell r="M3579">
            <v>35434897.894963987</v>
          </cell>
          <cell r="N3579">
            <v>1.1437194212271793</v>
          </cell>
          <cell r="O3579">
            <v>36.614411650713599</v>
          </cell>
          <cell r="Q3579">
            <v>47623.389215219344</v>
          </cell>
        </row>
        <row r="3580">
          <cell r="D3580">
            <v>42660</v>
          </cell>
          <cell r="F3580">
            <v>13981.123745999928</v>
          </cell>
          <cell r="G3580">
            <v>313783.54937599896</v>
          </cell>
          <cell r="H3580">
            <v>0.38757963575906718</v>
          </cell>
          <cell r="I3580">
            <v>96.722648666663133</v>
          </cell>
          <cell r="J3580">
            <v>31280766.416796006</v>
          </cell>
          <cell r="K3580">
            <v>1.3202704808965831</v>
          </cell>
          <cell r="L3580">
            <v>22.030060621203518</v>
          </cell>
          <cell r="M3580">
            <v>35415389.766669996</v>
          </cell>
          <cell r="N3580">
            <v>1.143039069501451</v>
          </cell>
          <cell r="O3580">
            <v>36.680007794120129</v>
          </cell>
          <cell r="Q3580">
            <v>47623.389215219344</v>
          </cell>
        </row>
        <row r="3581">
          <cell r="D3581">
            <v>42661</v>
          </cell>
          <cell r="F3581">
            <v>29978.495048000768</v>
          </cell>
          <cell r="G3581">
            <v>343762.04442399973</v>
          </cell>
          <cell r="H3581">
            <v>0.4010191561667692</v>
          </cell>
          <cell r="I3581">
            <v>96.092898657677168</v>
          </cell>
          <cell r="J3581">
            <v>31310744.911844008</v>
          </cell>
          <cell r="K3581">
            <v>1.3188847682549565</v>
          </cell>
          <cell r="L3581">
            <v>22.126373215264028</v>
          </cell>
          <cell r="M3581">
            <v>35382257.047867984</v>
          </cell>
          <cell r="N3581">
            <v>1.141919061127979</v>
          </cell>
          <cell r="O3581">
            <v>36.788163340764349</v>
          </cell>
          <cell r="Q3581">
            <v>47623.389215219344</v>
          </cell>
        </row>
        <row r="3582">
          <cell r="D3582">
            <v>42662</v>
          </cell>
          <cell r="F3582">
            <v>29118.062239999916</v>
          </cell>
          <cell r="G3582">
            <v>372880.10666399967</v>
          </cell>
          <cell r="H3582">
            <v>0.41209307223177799</v>
          </cell>
          <cell r="I3582">
            <v>95.52167951377875</v>
          </cell>
          <cell r="J3582">
            <v>31339862.974084008</v>
          </cell>
          <cell r="K3582">
            <v>1.3174684330342084</v>
          </cell>
          <cell r="L3582">
            <v>22.22516764239262</v>
          </cell>
          <cell r="M3582">
            <v>35344523.926437981</v>
          </cell>
          <cell r="N3582">
            <v>1.1406506863053596</v>
          </cell>
          <cell r="O3582">
            <v>36.910901079389745</v>
          </cell>
          <cell r="Q3582">
            <v>47623.389215219344</v>
          </cell>
        </row>
        <row r="3583">
          <cell r="D3583">
            <v>42663</v>
          </cell>
          <cell r="F3583">
            <v>25292.147476000046</v>
          </cell>
          <cell r="G3583">
            <v>398172.25413999974</v>
          </cell>
          <cell r="H3583">
            <v>0.41804275241791605</v>
          </cell>
          <cell r="I3583">
            <v>95.195114752500757</v>
          </cell>
          <cell r="J3583">
            <v>31365155.121560007</v>
          </cell>
          <cell r="K3583">
            <v>1.3158972446223882</v>
          </cell>
          <cell r="L3583">
            <v>22.33518237688773</v>
          </cell>
          <cell r="M3583">
            <v>35301500.317293987</v>
          </cell>
          <cell r="N3583">
            <v>1.1392116950939419</v>
          </cell>
          <cell r="O3583">
            <v>37.050476333268321</v>
          </cell>
          <cell r="Q3583">
            <v>47623.389215219344</v>
          </cell>
        </row>
        <row r="3584">
          <cell r="D3584">
            <v>42664</v>
          </cell>
          <cell r="F3584">
            <v>23579.436111999887</v>
          </cell>
          <cell r="G3584">
            <v>421751.69025199965</v>
          </cell>
          <cell r="H3584">
            <v>0.42171324117153763</v>
          </cell>
          <cell r="I3584">
            <v>94.986780742785186</v>
          </cell>
          <cell r="J3584">
            <v>31388734.557672009</v>
          </cell>
          <cell r="K3584">
            <v>1.3142606101460181</v>
          </cell>
          <cell r="L3584">
            <v>22.450248831762199</v>
          </cell>
          <cell r="M3584">
            <v>35269363.939065985</v>
          </cell>
          <cell r="N3584">
            <v>1.1381241568137028</v>
          </cell>
          <cell r="O3584">
            <v>37.15619286430676</v>
          </cell>
          <cell r="Q3584">
            <v>47623.389215219344</v>
          </cell>
        </row>
        <row r="3585">
          <cell r="D3585">
            <v>42665</v>
          </cell>
          <cell r="F3585">
            <v>28701.039139999462</v>
          </cell>
          <cell r="G3585">
            <v>450452.72939199914</v>
          </cell>
          <cell r="H3585">
            <v>0.42993840633100749</v>
          </cell>
          <cell r="I3585">
            <v>94.500905296402166</v>
          </cell>
          <cell r="J3585">
            <v>31417435.59681201</v>
          </cell>
          <cell r="K3585">
            <v>1.3128445067198182</v>
          </cell>
          <cell r="L3585">
            <v>22.550197475035894</v>
          </cell>
          <cell r="M3585">
            <v>35254668.795955993</v>
          </cell>
          <cell r="N3585">
            <v>1.137599509668044</v>
          </cell>
          <cell r="O3585">
            <v>37.207263209836029</v>
          </cell>
          <cell r="Q3585">
            <v>47623.389215219344</v>
          </cell>
        </row>
        <row r="3586">
          <cell r="D3586">
            <v>42666</v>
          </cell>
          <cell r="F3586">
            <v>40664.859398000102</v>
          </cell>
          <cell r="G3586">
            <v>491117.58878999925</v>
          </cell>
          <cell r="H3586">
            <v>0.44837083195707417</v>
          </cell>
          <cell r="I3586">
            <v>93.317086678242205</v>
          </cell>
          <cell r="J3586">
            <v>31458100.45621001</v>
          </cell>
          <cell r="K3586">
            <v>1.3119329691316532</v>
          </cell>
          <cell r="L3586">
            <v>22.614724065703474</v>
          </cell>
          <cell r="M3586">
            <v>35255640.819523998</v>
          </cell>
          <cell r="N3586">
            <v>1.1375804355901378</v>
          </cell>
          <cell r="O3586">
            <v>37.209120792365113</v>
          </cell>
          <cell r="Q3586">
            <v>47623.389215219344</v>
          </cell>
        </row>
        <row r="3587">
          <cell r="D3587">
            <v>42667</v>
          </cell>
          <cell r="F3587">
            <v>27720.228289999915</v>
          </cell>
          <cell r="G3587">
            <v>518837.81707999919</v>
          </cell>
          <cell r="H3587">
            <v>0.4539417024822881</v>
          </cell>
          <cell r="I3587">
            <v>92.93372898721654</v>
          </cell>
          <cell r="J3587">
            <v>31485820.684500009</v>
          </cell>
          <cell r="K3587">
            <v>1.3104862705337115</v>
          </cell>
          <cell r="L3587">
            <v>22.717440329561967</v>
          </cell>
          <cell r="M3587">
            <v>35251188.00262399</v>
          </cell>
          <cell r="N3587">
            <v>1.1373863296872619</v>
          </cell>
          <cell r="O3587">
            <v>37.228027803597598</v>
          </cell>
          <cell r="Q3587">
            <v>47623.389215219344</v>
          </cell>
        </row>
        <row r="3588">
          <cell r="D3588">
            <v>42668</v>
          </cell>
          <cell r="F3588">
            <v>53145.507212000186</v>
          </cell>
          <cell r="G3588">
            <v>571983.32429199934</v>
          </cell>
          <cell r="H3588">
            <v>0.48042219062326352</v>
          </cell>
          <cell r="I3588">
            <v>90.95378782298576</v>
          </cell>
          <cell r="J3588">
            <v>31538966.191712011</v>
          </cell>
          <cell r="K3588">
            <v>1.3101014399002624</v>
          </cell>
          <cell r="L3588">
            <v>22.74482682510407</v>
          </cell>
          <cell r="M3588">
            <v>35260629.968925983</v>
          </cell>
          <cell r="N3588">
            <v>1.1376405389598345</v>
          </cell>
          <cell r="O3588">
            <v>37.203267663730536</v>
          </cell>
          <cell r="Q3588">
            <v>47623.389215219344</v>
          </cell>
        </row>
        <row r="3589">
          <cell r="D3589">
            <v>42669</v>
          </cell>
          <cell r="F3589">
            <v>39822.712101999852</v>
          </cell>
          <cell r="G3589">
            <v>611806.03639399924</v>
          </cell>
          <cell r="H3589">
            <v>0.49410598001389705</v>
          </cell>
          <cell r="I3589">
            <v>89.832292811623688</v>
          </cell>
          <cell r="J3589">
            <v>31578788.90381401</v>
          </cell>
          <cell r="K3589">
            <v>1.3091658040468426</v>
          </cell>
          <cell r="L3589">
            <v>22.811522553627007</v>
          </cell>
          <cell r="M3589">
            <v>35251289.733935997</v>
          </cell>
          <cell r="N3589">
            <v>1.1372887681035972</v>
          </cell>
          <cell r="O3589">
            <v>37.237533234603369</v>
          </cell>
          <cell r="Q3589">
            <v>47623.389215219344</v>
          </cell>
        </row>
        <row r="3590">
          <cell r="D3590">
            <v>42670</v>
          </cell>
          <cell r="F3590">
            <v>37284.416166000025</v>
          </cell>
          <cell r="G3590">
            <v>649090.45255999931</v>
          </cell>
          <cell r="H3590">
            <v>0.50480210518425428</v>
          </cell>
          <cell r="I3590">
            <v>88.91140152833124</v>
          </cell>
          <cell r="J3590">
            <v>31616073.31998001</v>
          </cell>
          <cell r="K3590">
            <v>1.308128832317083</v>
          </cell>
          <cell r="L3590">
            <v>22.885626070800292</v>
          </cell>
          <cell r="M3590">
            <v>35229100.93620199</v>
          </cell>
          <cell r="N3590">
            <v>1.1365225222298463</v>
          </cell>
          <cell r="O3590">
            <v>37.312243992075999</v>
          </cell>
          <cell r="Q3590">
            <v>47623.389215219344</v>
          </cell>
        </row>
        <row r="3591">
          <cell r="D3591">
            <v>42671</v>
          </cell>
          <cell r="F3591">
            <v>29447.729722000407</v>
          </cell>
          <cell r="G3591">
            <v>678538.18228199973</v>
          </cell>
          <cell r="H3591">
            <v>0.50885724240573271</v>
          </cell>
          <cell r="I3591">
            <v>88.552475056514737</v>
          </cell>
          <cell r="J3591">
            <v>31645521.049702011</v>
          </cell>
          <cell r="K3591">
            <v>1.3067723304579553</v>
          </cell>
          <cell r="L3591">
            <v>22.98285635852676</v>
          </cell>
          <cell r="M3591">
            <v>35180185.124614</v>
          </cell>
          <cell r="N3591">
            <v>1.1348941449719001</v>
          </cell>
          <cell r="O3591">
            <v>37.471340451698907</v>
          </cell>
          <cell r="Q3591">
            <v>47623.389215219344</v>
          </cell>
        </row>
        <row r="3592">
          <cell r="D3592">
            <v>42672</v>
          </cell>
          <cell r="F3592">
            <v>18654.039887999614</v>
          </cell>
          <cell r="G3592">
            <v>697192.22216999938</v>
          </cell>
          <cell r="H3592">
            <v>0.50481730732485008</v>
          </cell>
          <cell r="I3592">
            <v>88.910065876160374</v>
          </cell>
          <cell r="J3592">
            <v>31664175.089590009</v>
          </cell>
          <cell r="K3592">
            <v>1.3049763128555953</v>
          </cell>
          <cell r="L3592">
            <v>23.112101071886837</v>
          </cell>
          <cell r="M3592">
            <v>35150338.312752001</v>
          </cell>
          <cell r="N3592">
            <v>1.1338810406384732</v>
          </cell>
          <cell r="O3592">
            <v>37.570546556184539</v>
          </cell>
          <cell r="Q3592">
            <v>47623.389215219344</v>
          </cell>
        </row>
        <row r="3593">
          <cell r="D3593">
            <v>42673</v>
          </cell>
          <cell r="F3593">
            <v>27518.662650000017</v>
          </cell>
          <cell r="G3593">
            <v>724710.88481999945</v>
          </cell>
          <cell r="H3593">
            <v>0.50725137148113686</v>
          </cell>
          <cell r="I3593">
            <v>88.695245855496481</v>
          </cell>
          <cell r="J3593">
            <v>31691693.75224001</v>
          </cell>
          <cell r="K3593">
            <v>1.3035519537826104</v>
          </cell>
          <cell r="L3593">
            <v>23.215015324871779</v>
          </cell>
          <cell r="M3593">
            <v>35103731.724901989</v>
          </cell>
          <cell r="N3593">
            <v>1.1323274125421663</v>
          </cell>
          <cell r="O3593">
            <v>37.723014470836283</v>
          </cell>
          <cell r="Q3593">
            <v>47623.389215219344</v>
          </cell>
        </row>
        <row r="3594">
          <cell r="D3594">
            <v>42674</v>
          </cell>
          <cell r="E3594" t="str">
            <v>*</v>
          </cell>
          <cell r="F3594">
            <v>4695.929772000165</v>
          </cell>
          <cell r="G3594">
            <v>729406.81459199963</v>
          </cell>
          <cell r="H3594">
            <v>0.49406924772362676</v>
          </cell>
          <cell r="I3594">
            <v>89.835389485171731</v>
          </cell>
          <cell r="J3594">
            <v>31696389.68201201</v>
          </cell>
          <cell r="K3594">
            <v>1.3011962480452106</v>
          </cell>
          <cell r="L3594">
            <v>23.386028923614731</v>
          </cell>
          <cell r="M3594">
            <v>35043773.14411398</v>
          </cell>
          <cell r="N3594">
            <v>1.1303432512130678</v>
          </cell>
          <cell r="O3594">
            <v>37.918316976176378</v>
          </cell>
          <cell r="P3594"/>
          <cell r="Q3594">
            <v>47623.389215219344</v>
          </cell>
        </row>
        <row r="3595">
          <cell r="D3595">
            <v>42675</v>
          </cell>
          <cell r="F3595">
            <v>18994.564302000392</v>
          </cell>
          <cell r="G3595">
            <v>18994.564302000392</v>
          </cell>
          <cell r="H3595">
            <v>0.20821221015669264</v>
          </cell>
          <cell r="I3595">
            <v>99.584425855206973</v>
          </cell>
          <cell r="J3595">
            <v>31715384.246314012</v>
          </cell>
          <cell r="K3595">
            <v>1.2971182543012334</v>
          </cell>
          <cell r="L3595">
            <v>22.404753759145102</v>
          </cell>
          <cell r="M3595">
            <v>34989011.260065973</v>
          </cell>
          <cell r="N3595">
            <v>1.1285667991574868</v>
          </cell>
          <cell r="O3595">
            <v>37.954892409996873</v>
          </cell>
          <cell r="Q3595">
            <v>91226.947198273338</v>
          </cell>
        </row>
        <row r="3596">
          <cell r="D3596">
            <v>42676</v>
          </cell>
          <cell r="F3596">
            <v>22263.970957999249</v>
          </cell>
          <cell r="G3596">
            <v>41258.53525999964</v>
          </cell>
          <cell r="H3596">
            <v>0.22613129413575589</v>
          </cell>
          <cell r="I3596">
            <v>99.370249480333698</v>
          </cell>
          <cell r="J3596">
            <v>31737648.21727201</v>
          </cell>
          <cell r="K3596">
            <v>1.2932037954217463</v>
          </cell>
          <cell r="L3596">
            <v>22.711932842308791</v>
          </cell>
          <cell r="M3596">
            <v>34932598.958463982</v>
          </cell>
          <cell r="N3596">
            <v>1.1267371453254431</v>
          </cell>
          <cell r="O3596">
            <v>38.14954985919605</v>
          </cell>
          <cell r="Q3596">
            <v>91226.947198273338</v>
          </cell>
        </row>
        <row r="3597">
          <cell r="D3597">
            <v>42677</v>
          </cell>
          <cell r="F3597">
            <v>23433.421348000178</v>
          </cell>
          <cell r="G3597">
            <v>64691.956607999819</v>
          </cell>
          <cell r="H3597">
            <v>0.23637736653768113</v>
          </cell>
          <cell r="I3597">
            <v>99.218962362909579</v>
          </cell>
          <cell r="J3597">
            <v>31761081.638620012</v>
          </cell>
          <cell r="K3597">
            <v>1.2893658051300909</v>
          </cell>
          <cell r="L3597">
            <v>23.016317053276293</v>
          </cell>
          <cell r="M3597">
            <v>34826369.277471982</v>
          </cell>
          <cell r="N3597">
            <v>1.12330069876621</v>
          </cell>
          <cell r="O3597">
            <v>38.516821241483392</v>
          </cell>
          <cell r="Q3597">
            <v>91226.947198273338</v>
          </cell>
        </row>
        <row r="3598">
          <cell r="D3598">
            <v>42678</v>
          </cell>
          <cell r="F3598">
            <v>23772.176080000128</v>
          </cell>
          <cell r="G3598">
            <v>88464.132687999954</v>
          </cell>
          <cell r="H3598">
            <v>0.24242873242193269</v>
          </cell>
          <cell r="I3598">
            <v>99.119046759724398</v>
          </cell>
          <cell r="J3598">
            <v>31784853.814700011</v>
          </cell>
          <cell r="K3598">
            <v>1.2855698386659129</v>
          </cell>
          <cell r="L3598">
            <v>23.320502440619695</v>
          </cell>
          <cell r="M3598">
            <v>34705889.210631996</v>
          </cell>
          <cell r="N3598">
            <v>1.1194046813709235</v>
          </cell>
          <cell r="O3598">
            <v>38.935824800626108</v>
          </cell>
          <cell r="Q3598">
            <v>91226.947198273338</v>
          </cell>
        </row>
        <row r="3599">
          <cell r="D3599">
            <v>42679</v>
          </cell>
          <cell r="F3599">
            <v>50162.59437199957</v>
          </cell>
          <cell r="G3599">
            <v>138626.72705999954</v>
          </cell>
          <cell r="H3599">
            <v>0.30391618116674929</v>
          </cell>
          <cell r="I3599">
            <v>97.608668564516165</v>
          </cell>
          <cell r="J3599">
            <v>31835016.409072012</v>
          </cell>
          <cell r="K3599">
            <v>1.2828652442979689</v>
          </cell>
          <cell r="L3599">
            <v>23.539139522175979</v>
          </cell>
          <cell r="M3599">
            <v>34603056.297213994</v>
          </cell>
          <cell r="N3599">
            <v>1.1160779203570501</v>
          </cell>
          <cell r="O3599">
            <v>39.295790537190371</v>
          </cell>
          <cell r="Q3599">
            <v>91226.947198273338</v>
          </cell>
        </row>
        <row r="3600">
          <cell r="D3600">
            <v>42680</v>
          </cell>
          <cell r="F3600">
            <v>55572.671170000431</v>
          </cell>
          <cell r="G3600">
            <v>194199.39822999996</v>
          </cell>
          <cell r="H3600">
            <v>0.35479172948011645</v>
          </cell>
          <cell r="I3600">
            <v>95.624640015302276</v>
          </cell>
          <cell r="J3600">
            <v>31890589.080242012</v>
          </cell>
          <cell r="K3600">
            <v>1.2803976753298099</v>
          </cell>
          <cell r="L3600">
            <v>23.740004075952537</v>
          </cell>
          <cell r="M3600">
            <v>34588160.481883995</v>
          </cell>
          <cell r="N3600">
            <v>1.1155874936389001</v>
          </cell>
          <cell r="O3600">
            <v>39.34902541067158</v>
          </cell>
          <cell r="Q3600">
            <v>91226.947198273338</v>
          </cell>
        </row>
        <row r="3601">
          <cell r="D3601">
            <v>42681</v>
          </cell>
          <cell r="F3601">
            <v>57047.680662000021</v>
          </cell>
          <cell r="G3601">
            <v>251247.07889199999</v>
          </cell>
          <cell r="H3601">
            <v>0.39344120289047246</v>
          </cell>
          <cell r="I3601">
            <v>93.676633305091826</v>
          </cell>
          <cell r="J3601">
            <v>31947636.76090401</v>
          </cell>
          <cell r="K3601">
            <v>1.2780071215697444</v>
          </cell>
          <cell r="L3601">
            <v>23.935865568307481</v>
          </cell>
          <cell r="M3601">
            <v>34548425.974316001</v>
          </cell>
          <cell r="N3601">
            <v>1.1142959493534033</v>
          </cell>
          <cell r="O3601">
            <v>39.489427276867083</v>
          </cell>
          <cell r="Q3601">
            <v>91226.947198273338</v>
          </cell>
        </row>
        <row r="3602">
          <cell r="D3602">
            <v>42682</v>
          </cell>
          <cell r="F3602">
            <v>32352.275134000167</v>
          </cell>
          <cell r="G3602">
            <v>283599.35402600013</v>
          </cell>
          <cell r="H3602">
            <v>0.38859043672921434</v>
          </cell>
          <cell r="I3602">
            <v>93.940999781160386</v>
          </cell>
          <cell r="J3602">
            <v>31979989.036038011</v>
          </cell>
          <cell r="K3602">
            <v>1.2746496496743838</v>
          </cell>
          <cell r="L3602">
            <v>24.213056713304248</v>
          </cell>
          <cell r="M3602">
            <v>34496449.352609999</v>
          </cell>
          <cell r="N3602">
            <v>1.1126095848305926</v>
          </cell>
          <cell r="O3602">
            <v>39.673200444744573</v>
          </cell>
          <cell r="Q3602">
            <v>91226.947198273338</v>
          </cell>
        </row>
        <row r="3603">
          <cell r="D3603">
            <v>42683</v>
          </cell>
          <cell r="F3603">
            <v>40157.903191999532</v>
          </cell>
          <cell r="G3603">
            <v>323757.25721799966</v>
          </cell>
          <cell r="H3603">
            <v>0.39432459031643008</v>
          </cell>
          <cell r="I3603">
            <v>93.627895204996378</v>
          </cell>
          <cell r="J3603">
            <v>32020146.93923001</v>
          </cell>
          <cell r="K3603">
            <v>1.2716264929609957</v>
          </cell>
          <cell r="L3603">
            <v>24.464759432047799</v>
          </cell>
          <cell r="M3603">
            <v>34457422.661201984</v>
          </cell>
          <cell r="N3603">
            <v>1.1113409191968668</v>
          </cell>
          <cell r="O3603">
            <v>39.811790046217041</v>
          </cell>
          <cell r="Q3603">
            <v>91226.947198273338</v>
          </cell>
        </row>
        <row r="3604">
          <cell r="D3604">
            <v>42684</v>
          </cell>
          <cell r="F3604">
            <v>32603.894671999915</v>
          </cell>
          <cell r="G3604">
            <v>356361.15188999957</v>
          </cell>
          <cell r="H3604">
            <v>0.39063145576436037</v>
          </cell>
          <cell r="I3604">
            <v>93.830438710606785</v>
          </cell>
          <cell r="J3604">
            <v>32052750.833902009</v>
          </cell>
          <cell r="K3604">
            <v>1.2683262506570896</v>
          </cell>
          <cell r="L3604">
            <v>24.741822649583877</v>
          </cell>
          <cell r="M3604">
            <v>34456018.947113983</v>
          </cell>
          <cell r="N3604">
            <v>1.1112857036440513</v>
          </cell>
          <cell r="O3604">
            <v>39.817828345474467</v>
          </cell>
          <cell r="Q3604">
            <v>91226.947198273338</v>
          </cell>
        </row>
        <row r="3605">
          <cell r="D3605">
            <v>42685</v>
          </cell>
          <cell r="F3605">
            <v>31803.217134000784</v>
          </cell>
          <cell r="G3605">
            <v>388164.36902400036</v>
          </cell>
          <cell r="H3605">
            <v>0.38681191243392443</v>
          </cell>
          <cell r="I3605">
            <v>94.036537822231381</v>
          </cell>
          <cell r="J3605">
            <v>32084554.051036011</v>
          </cell>
          <cell r="K3605">
            <v>1.2650181805682708</v>
          </cell>
          <cell r="L3605">
            <v>25.021948105665182</v>
          </cell>
          <cell r="M3605">
            <v>34395064.70835799</v>
          </cell>
          <cell r="N3605">
            <v>1.1093098651452387</v>
          </cell>
          <cell r="O3605">
            <v>40.034260821233921</v>
          </cell>
          <cell r="Q3605">
            <v>91226.947198273338</v>
          </cell>
        </row>
        <row r="3606">
          <cell r="D3606">
            <v>42686</v>
          </cell>
          <cell r="F3606">
            <v>31685.026899999873</v>
          </cell>
          <cell r="G3606">
            <v>419849.39592400024</v>
          </cell>
          <cell r="H3606">
            <v>0.38352099609659585</v>
          </cell>
          <cell r="I3606">
            <v>94.2113309990239</v>
          </cell>
          <cell r="J3606">
            <v>32116239.077936012</v>
          </cell>
          <cell r="K3606">
            <v>1.2617291792799357</v>
          </cell>
          <cell r="L3606">
            <v>25.302851075226073</v>
          </cell>
          <cell r="M3606">
            <v>34336058.942257993</v>
          </cell>
          <cell r="N3606">
            <v>1.107396903590647</v>
          </cell>
          <cell r="O3606">
            <v>40.244466207833938</v>
          </cell>
          <cell r="Q3606">
            <v>91226.947198273338</v>
          </cell>
        </row>
        <row r="3607">
          <cell r="D3607">
            <v>42687</v>
          </cell>
          <cell r="F3607">
            <v>37545.63904199945</v>
          </cell>
          <cell r="G3607">
            <v>457395.03496599972</v>
          </cell>
          <cell r="H3607">
            <v>0.38567807582614122</v>
          </cell>
          <cell r="I3607">
            <v>94.09705227913777</v>
          </cell>
          <cell r="J3607">
            <v>32153784.716978014</v>
          </cell>
          <cell r="K3607">
            <v>1.2586930888878993</v>
          </cell>
          <cell r="L3607">
            <v>25.564275084782917</v>
          </cell>
          <cell r="M3607">
            <v>34357046.707099989</v>
          </cell>
          <cell r="N3607">
            <v>1.1080638820158522</v>
          </cell>
          <cell r="O3607">
            <v>40.171101838994502</v>
          </cell>
          <cell r="Q3607">
            <v>91226.947198273338</v>
          </cell>
        </row>
        <row r="3608">
          <cell r="D3608">
            <v>42688</v>
          </cell>
          <cell r="F3608">
            <v>46763.524862000319</v>
          </cell>
          <cell r="G3608">
            <v>504158.55982800003</v>
          </cell>
          <cell r="H3608">
            <v>0.39474439086219454</v>
          </cell>
          <cell r="I3608">
            <v>93.604670322053963</v>
          </cell>
          <cell r="J3608">
            <v>32200548.241840012</v>
          </cell>
          <cell r="K3608">
            <v>1.2560381657440352</v>
          </cell>
          <cell r="L3608">
            <v>25.794550344634317</v>
          </cell>
          <cell r="M3608">
            <v>34349293.208381988</v>
          </cell>
          <cell r="N3608">
            <v>1.1078039099541475</v>
          </cell>
          <cell r="O3608">
            <v>40.199688139080934</v>
          </cell>
          <cell r="Q3608">
            <v>91226.947198273338</v>
          </cell>
        </row>
        <row r="3609">
          <cell r="D3609">
            <v>42689</v>
          </cell>
          <cell r="F3609">
            <v>30371.582161999955</v>
          </cell>
          <cell r="G3609">
            <v>534530.14199000003</v>
          </cell>
          <cell r="H3609">
            <v>0.39062298908110121</v>
          </cell>
          <cell r="I3609">
            <v>93.830899376017314</v>
          </cell>
          <cell r="J3609">
            <v>32230919.824002013</v>
          </cell>
          <cell r="K3609">
            <v>1.2527649415844528</v>
          </cell>
          <cell r="L3609">
            <v>26.080604417534904</v>
          </cell>
          <cell r="M3609">
            <v>34336439.093543991</v>
          </cell>
          <cell r="N3609">
            <v>1.1073794433241457</v>
          </cell>
          <cell r="O3609">
            <v>40.246387808270669</v>
          </cell>
          <cell r="Q3609">
            <v>91226.947198273338</v>
          </cell>
        </row>
        <row r="3610">
          <cell r="D3610">
            <v>42690</v>
          </cell>
          <cell r="F3610">
            <v>23562.22992400017</v>
          </cell>
          <cell r="G3610">
            <v>558092.37191400025</v>
          </cell>
          <cell r="H3610">
            <v>0.3823516440686639</v>
          </cell>
          <cell r="I3610">
            <v>94.272815138448209</v>
          </cell>
          <cell r="J3610">
            <v>32254482.053926013</v>
          </cell>
          <cell r="K3610">
            <v>1.2492511145069796</v>
          </cell>
          <cell r="L3610">
            <v>26.390332040920729</v>
          </cell>
          <cell r="M3610">
            <v>34313279.611657992</v>
          </cell>
          <cell r="N3610">
            <v>1.1066226303860771</v>
          </cell>
          <cell r="O3610">
            <v>40.329731061587168</v>
          </cell>
          <cell r="Q3610">
            <v>91226.947198273338</v>
          </cell>
        </row>
        <row r="3611">
          <cell r="D3611">
            <v>42691</v>
          </cell>
          <cell r="F3611">
            <v>26495.131319999637</v>
          </cell>
          <cell r="G3611">
            <v>584587.50323399995</v>
          </cell>
          <cell r="H3611">
            <v>0.37694454595194582</v>
          </cell>
          <cell r="I3611">
            <v>94.552823763888952</v>
          </cell>
          <cell r="J3611">
            <v>32280977.185246013</v>
          </cell>
          <cell r="K3611">
            <v>1.2458752254484029</v>
          </cell>
          <cell r="L3611">
            <v>26.690486010600225</v>
          </cell>
          <cell r="M3611">
            <v>34294171.854097992</v>
          </cell>
          <cell r="N3611">
            <v>1.1059965002156629</v>
          </cell>
          <cell r="O3611">
            <v>40.398759369162974</v>
          </cell>
          <cell r="Q3611">
            <v>91226.947198273338</v>
          </cell>
        </row>
        <row r="3612">
          <cell r="D3612">
            <v>42692</v>
          </cell>
          <cell r="F3612">
            <v>36166.924652000205</v>
          </cell>
          <cell r="G3612">
            <v>620754.42788600014</v>
          </cell>
          <cell r="H3612">
            <v>0.37802818316198683</v>
          </cell>
          <cell r="I3612">
            <v>94.497275637450741</v>
          </cell>
          <cell r="J3612">
            <v>32317144.109898012</v>
          </cell>
          <cell r="K3612">
            <v>1.2428949956515023</v>
          </cell>
          <cell r="L3612">
            <v>26.95756925910262</v>
          </cell>
          <cell r="M3612">
            <v>34299409.048099995</v>
          </cell>
          <cell r="N3612">
            <v>1.1061555056260133</v>
          </cell>
          <cell r="O3612">
            <v>40.381223125407459</v>
          </cell>
          <cell r="Q3612">
            <v>91226.947198273338</v>
          </cell>
        </row>
        <row r="3613">
          <cell r="D3613">
            <v>42693</v>
          </cell>
          <cell r="F3613">
            <v>31586.35884000035</v>
          </cell>
          <cell r="G3613">
            <v>652340.78672600049</v>
          </cell>
          <cell r="H3613">
            <v>0.37635508664492223</v>
          </cell>
          <cell r="I3613">
            <v>94.58291968818267</v>
          </cell>
          <cell r="J3613">
            <v>32348730.468738012</v>
          </cell>
          <cell r="K3613">
            <v>1.2397600556912047</v>
          </cell>
          <cell r="L3613">
            <v>27.240652630934527</v>
          </cell>
          <cell r="M3613">
            <v>34298786.24278</v>
          </cell>
          <cell r="N3613">
            <v>1.1061255249785185</v>
          </cell>
          <cell r="O3613">
            <v>40.384529263104184</v>
          </cell>
          <cell r="Q3613">
            <v>91226.947198273338</v>
          </cell>
        </row>
        <row r="3614">
          <cell r="D3614">
            <v>42694</v>
          </cell>
          <cell r="F3614">
            <v>57140.054563999453</v>
          </cell>
          <cell r="G3614">
            <v>709480.84128999989</v>
          </cell>
          <cell r="H3614">
            <v>0.388854863107503</v>
          </cell>
          <cell r="I3614">
            <v>93.926731406474929</v>
          </cell>
          <cell r="J3614">
            <v>32405870.523302011</v>
          </cell>
          <cell r="K3614">
            <v>1.2376228897837471</v>
          </cell>
          <cell r="L3614">
            <v>27.434893440213859</v>
          </cell>
          <cell r="M3614">
            <v>34303654.077293999</v>
          </cell>
          <cell r="N3614">
            <v>1.1062726147641739</v>
          </cell>
          <cell r="O3614">
            <v>40.368310347252077</v>
          </cell>
          <cell r="Q3614">
            <v>91226.947198273338</v>
          </cell>
        </row>
        <row r="3615">
          <cell r="D3615">
            <v>42695</v>
          </cell>
          <cell r="F3615">
            <v>62448.104028000322</v>
          </cell>
          <cell r="G3615">
            <v>771928.94531800016</v>
          </cell>
          <cell r="H3615">
            <v>0.40293490393499404</v>
          </cell>
          <cell r="I3615">
            <v>93.143406282039862</v>
          </cell>
          <cell r="J3615">
            <v>32468318.627330013</v>
          </cell>
          <cell r="K3615">
            <v>1.2357025818312248</v>
          </cell>
          <cell r="L3615">
            <v>27.610293599014003</v>
          </cell>
          <cell r="M3615">
            <v>34319332.375722006</v>
          </cell>
          <cell r="N3615">
            <v>1.1067683298857063</v>
          </cell>
          <cell r="O3615">
            <v>40.313678195530514</v>
          </cell>
          <cell r="Q3615">
            <v>91226.947198273338</v>
          </cell>
        </row>
        <row r="3616">
          <cell r="D3616">
            <v>42696</v>
          </cell>
          <cell r="F3616">
            <v>84701.100879999824</v>
          </cell>
          <cell r="G3616">
            <v>856630.04619799997</v>
          </cell>
          <cell r="H3616">
            <v>0.42682267212130637</v>
          </cell>
          <cell r="I3616">
            <v>91.712829376618757</v>
          </cell>
          <cell r="J3616">
            <v>32553019.728210013</v>
          </cell>
          <cell r="K3616">
            <v>1.2346395524993798</v>
          </cell>
          <cell r="L3616">
            <v>27.707744067070262</v>
          </cell>
          <cell r="M3616">
            <v>34340812.796641998</v>
          </cell>
          <cell r="N3616">
            <v>1.1074511478195377</v>
          </cell>
          <cell r="O3616">
            <v>40.238496669304084</v>
          </cell>
          <cell r="Q3616">
            <v>91226.947198273338</v>
          </cell>
        </row>
        <row r="3617">
          <cell r="D3617">
            <v>42697</v>
          </cell>
          <cell r="F3617">
            <v>84184.451541999864</v>
          </cell>
          <cell r="G3617">
            <v>940814.49773999979</v>
          </cell>
          <cell r="H3617">
            <v>0.44838701084346799</v>
          </cell>
          <cell r="I3617">
            <v>90.319361061815741</v>
          </cell>
          <cell r="J3617">
            <v>32637204.179752015</v>
          </cell>
          <cell r="K3617">
            <v>1.2335643264839384</v>
          </cell>
          <cell r="L3617">
            <v>27.806569177288619</v>
          </cell>
          <cell r="M3617">
            <v>34405126.256374002</v>
          </cell>
          <cell r="N3617">
            <v>1.1095152567098472</v>
          </cell>
          <cell r="O3617">
            <v>40.011729981542445</v>
          </cell>
          <cell r="Q3617">
            <v>91226.947198273338</v>
          </cell>
        </row>
        <row r="3618">
          <cell r="D3618">
            <v>42698</v>
          </cell>
          <cell r="F3618">
            <v>118475.93227200066</v>
          </cell>
          <cell r="G3618">
            <v>1059290.4300120005</v>
          </cell>
          <cell r="H3618">
            <v>0.48381648850500386</v>
          </cell>
          <cell r="I3618">
            <v>87.843543727016012</v>
          </cell>
          <cell r="J3618">
            <v>32755680.112024017</v>
          </cell>
          <cell r="K3618">
            <v>1.2337881260157593</v>
          </cell>
          <cell r="L3618">
            <v>27.785978271909674</v>
          </cell>
          <cell r="M3618">
            <v>34472087.053286001</v>
          </cell>
          <cell r="N3618">
            <v>1.1116647006799665</v>
          </cell>
          <cell r="O3618">
            <v>39.776392684524517</v>
          </cell>
          <cell r="Q3618">
            <v>91226.947198273338</v>
          </cell>
        </row>
        <row r="3619">
          <cell r="D3619">
            <v>42699</v>
          </cell>
          <cell r="F3619">
            <v>121032.18257199967</v>
          </cell>
          <cell r="G3619">
            <v>1180322.6125840002</v>
          </cell>
          <cell r="H3619">
            <v>0.51753243918978364</v>
          </cell>
          <cell r="I3619">
            <v>85.304768864740879</v>
          </cell>
          <cell r="J3619">
            <v>32876712.294596016</v>
          </cell>
          <cell r="K3619">
            <v>1.2341063477729763</v>
          </cell>
          <cell r="L3619">
            <v>27.756719201441971</v>
          </cell>
          <cell r="M3619">
            <v>34531564.625827998</v>
          </cell>
          <cell r="N3619">
            <v>1.1135727874162438</v>
          </cell>
          <cell r="O3619">
            <v>39.568172076399847</v>
          </cell>
          <cell r="Q3619">
            <v>91226.947198273338</v>
          </cell>
        </row>
        <row r="3620">
          <cell r="D3620">
            <v>42700</v>
          </cell>
          <cell r="F3620">
            <v>85601.007070000021</v>
          </cell>
          <cell r="G3620">
            <v>1265923.6196540003</v>
          </cell>
          <cell r="H3620">
            <v>0.53371697159689524</v>
          </cell>
          <cell r="I3620">
            <v>84.03350707668244</v>
          </cell>
          <cell r="J3620">
            <v>32962313.301666018</v>
          </cell>
          <cell r="K3620">
            <v>1.2330969421770306</v>
          </cell>
          <cell r="L3620">
            <v>27.849607402482512</v>
          </cell>
          <cell r="M3620">
            <v>34550347.322817996</v>
          </cell>
          <cell r="N3620">
            <v>1.1141685247149109</v>
          </cell>
          <cell r="O3620">
            <v>39.503295677442615</v>
          </cell>
          <cell r="Q3620">
            <v>91226.947198273338</v>
          </cell>
        </row>
        <row r="3621">
          <cell r="D3621">
            <v>42701</v>
          </cell>
          <cell r="F3621">
            <v>94870.297829999879</v>
          </cell>
          <cell r="G3621">
            <v>1360793.9174840001</v>
          </cell>
          <cell r="H3621">
            <v>0.55246586967434508</v>
          </cell>
          <cell r="I3621">
            <v>82.525046687191434</v>
          </cell>
          <cell r="J3621">
            <v>33057183.599496018</v>
          </cell>
          <cell r="K3621">
            <v>1.232439981094184</v>
          </cell>
          <cell r="L3621">
            <v>27.910184896424372</v>
          </cell>
          <cell r="M3621">
            <v>34588238.101558</v>
          </cell>
          <cell r="N3621">
            <v>1.1153804371386782</v>
          </cell>
          <cell r="O3621">
            <v>39.371514008136899</v>
          </cell>
          <cell r="Q3621">
            <v>91226.947198273338</v>
          </cell>
        </row>
        <row r="3622">
          <cell r="D3622">
            <v>42702</v>
          </cell>
          <cell r="F3622">
            <v>95705.455775999639</v>
          </cell>
          <cell r="G3622">
            <v>1456499.3732599998</v>
          </cell>
          <cell r="H3622">
            <v>0.57020251534044819</v>
          </cell>
          <cell r="I3622">
            <v>81.067732383689702</v>
          </cell>
          <cell r="J3622">
            <v>33152889.055272017</v>
          </cell>
          <cell r="K3622">
            <v>1.2318185045529189</v>
          </cell>
          <cell r="L3622">
            <v>27.967579089816464</v>
          </cell>
          <cell r="M3622">
            <v>34613684.557003997</v>
          </cell>
          <cell r="N3622">
            <v>1.1161910345122625</v>
          </cell>
          <cell r="O3622">
            <v>39.283518369714621</v>
          </cell>
          <cell r="Q3622">
            <v>91226.947198273338</v>
          </cell>
        </row>
        <row r="3623">
          <cell r="D3623">
            <v>42703</v>
          </cell>
          <cell r="F3623">
            <v>77264.224762000566</v>
          </cell>
          <cell r="G3623">
            <v>1533763.5980220004</v>
          </cell>
          <cell r="H3623">
            <v>0.57974536643043717</v>
          </cell>
          <cell r="I3623">
            <v>80.273187616721316</v>
          </cell>
          <cell r="J3623">
            <v>33230153.280034017</v>
          </cell>
          <cell r="K3623">
            <v>1.2305183449072736</v>
          </cell>
          <cell r="L3623">
            <v>28.08792947030495</v>
          </cell>
          <cell r="M3623">
            <v>34627830.684396006</v>
          </cell>
          <cell r="N3623">
            <v>1.1166372178066681</v>
          </cell>
          <cell r="O3623">
            <v>39.235132834893463</v>
          </cell>
          <cell r="Q3623">
            <v>91226.947198273338</v>
          </cell>
        </row>
        <row r="3624">
          <cell r="D3624">
            <v>42704</v>
          </cell>
          <cell r="E3624" t="str">
            <v>*</v>
          </cell>
          <cell r="F3624">
            <v>58350.242195999803</v>
          </cell>
          <cell r="G3624">
            <v>1592113.8402180001</v>
          </cell>
          <cell r="H3624">
            <v>0.58174106413159121</v>
          </cell>
          <cell r="I3624">
            <v>80.106192826415082</v>
          </cell>
          <cell r="J3624">
            <v>33288503.522230018</v>
          </cell>
          <cell r="K3624">
            <v>1.2285289099466394</v>
          </cell>
          <cell r="L3624">
            <v>28.27281381763418</v>
          </cell>
          <cell r="M3624">
            <v>34626820.327336006</v>
          </cell>
          <cell r="N3624">
            <v>1.1165946491546574</v>
          </cell>
          <cell r="O3624">
            <v>39.239747563824224</v>
          </cell>
          <cell r="P3624"/>
          <cell r="Q3624">
            <v>91226.947198273338</v>
          </cell>
        </row>
        <row r="3625">
          <cell r="D3625">
            <v>42705</v>
          </cell>
          <cell r="F3625">
            <v>55917.810288000066</v>
          </cell>
          <cell r="G3625">
            <v>55917.810288000066</v>
          </cell>
          <cell r="H3625">
            <v>0.4639685216051071</v>
          </cell>
          <cell r="I3625">
            <v>76.287528871666638</v>
          </cell>
          <cell r="J3625">
            <v>33344421.332518019</v>
          </cell>
          <cell r="K3625">
            <v>1.2251432983214838</v>
          </cell>
          <cell r="L3625">
            <v>26.442268448082729</v>
          </cell>
          <cell r="M3625">
            <v>34638836.322384</v>
          </cell>
          <cell r="N3625">
            <v>1.1171898158561515</v>
          </cell>
          <cell r="O3625">
            <v>38.227454486037857</v>
          </cell>
          <cell r="Q3625">
            <v>120520.69846150647</v>
          </cell>
        </row>
        <row r="3626">
          <cell r="D3626">
            <v>42706</v>
          </cell>
          <cell r="F3626">
            <v>62627.695123999947</v>
          </cell>
          <cell r="G3626">
            <v>118545.50541200001</v>
          </cell>
          <cell r="H3626">
            <v>0.49180558578434841</v>
          </cell>
          <cell r="I3626">
            <v>73.767190415981716</v>
          </cell>
          <cell r="J3626">
            <v>33407049.027642019</v>
          </cell>
          <cell r="K3626">
            <v>1.2220329869236266</v>
          </cell>
          <cell r="L3626">
            <v>26.740425874220264</v>
          </cell>
          <cell r="M3626">
            <v>34654030.225676</v>
          </cell>
          <cell r="N3626">
            <v>1.1178877185462783</v>
          </cell>
          <cell r="O3626">
            <v>38.142446441431076</v>
          </cell>
          <cell r="Q3626">
            <v>120520.69846150647</v>
          </cell>
        </row>
        <row r="3627">
          <cell r="D3627">
            <v>42707</v>
          </cell>
          <cell r="F3627">
            <v>51575.208812000055</v>
          </cell>
          <cell r="G3627">
            <v>170120.71422400005</v>
          </cell>
          <cell r="H3627">
            <v>0.4705158986399765</v>
          </cell>
          <cell r="I3627">
            <v>75.693809669592468</v>
          </cell>
          <cell r="J3627">
            <v>33458624.236454017</v>
          </cell>
          <cell r="K3627">
            <v>1.2185474533674023</v>
          </cell>
          <cell r="L3627">
            <v>27.077466865888987</v>
          </cell>
          <cell r="M3627">
            <v>34672216.534245998</v>
          </cell>
          <cell r="N3627">
            <v>1.1186824293906232</v>
          </cell>
          <cell r="O3627">
            <v>38.0457808372229</v>
          </cell>
          <cell r="Q3627">
            <v>120520.69846150647</v>
          </cell>
        </row>
        <row r="3628">
          <cell r="D3628">
            <v>42708</v>
          </cell>
          <cell r="F3628">
            <v>83050.787764000139</v>
          </cell>
          <cell r="G3628">
            <v>253171.50198800018</v>
          </cell>
          <cell r="H3628">
            <v>0.52516187098944977</v>
          </cell>
          <cell r="I3628">
            <v>70.772913370473873</v>
          </cell>
          <cell r="J3628">
            <v>33541675.024218019</v>
          </cell>
          <cell r="K3628">
            <v>1.216233700533552</v>
          </cell>
          <cell r="L3628">
            <v>27.302901930266966</v>
          </cell>
          <cell r="M3628">
            <v>34704630.897645995</v>
          </cell>
          <cell r="N3628">
            <v>1.1199365827061583</v>
          </cell>
          <cell r="O3628">
            <v>37.89352174152183</v>
          </cell>
          <cell r="Q3628">
            <v>120520.69846150647</v>
          </cell>
        </row>
        <row r="3629">
          <cell r="D3629">
            <v>42709</v>
          </cell>
          <cell r="F3629">
            <v>66521.710951999412</v>
          </cell>
          <cell r="G3629">
            <v>319693.21293999959</v>
          </cell>
          <cell r="H3629">
            <v>0.53052001360929302</v>
          </cell>
          <cell r="I3629">
            <v>70.295906134750538</v>
          </cell>
          <cell r="J3629">
            <v>33608196.735170022</v>
          </cell>
          <cell r="K3629">
            <v>1.2133433398132196</v>
          </cell>
          <cell r="L3629">
            <v>27.586425880404864</v>
          </cell>
          <cell r="M3629">
            <v>34715554.396885991</v>
          </cell>
          <cell r="N3629">
            <v>1.1204975522936651</v>
          </cell>
          <cell r="O3629">
            <v>37.825533566574329</v>
          </cell>
          <cell r="Q3629">
            <v>120520.69846150647</v>
          </cell>
        </row>
        <row r="3630">
          <cell r="D3630">
            <v>42710</v>
          </cell>
          <cell r="F3630">
            <v>45067.281540000316</v>
          </cell>
          <cell r="G3630">
            <v>364760.49447999988</v>
          </cell>
          <cell r="H3630">
            <v>0.50442302876367473</v>
          </cell>
          <cell r="I3630">
            <v>72.630174247241072</v>
          </cell>
          <cell r="J3630">
            <v>33653264.016710021</v>
          </cell>
          <cell r="K3630">
            <v>1.2097068175644017</v>
          </cell>
          <cell r="L3630">
            <v>27.946154944809322</v>
          </cell>
          <cell r="M3630">
            <v>34711416.903795987</v>
          </cell>
          <cell r="N3630">
            <v>1.1205725236808195</v>
          </cell>
          <cell r="O3630">
            <v>37.816452640782629</v>
          </cell>
          <cell r="Q3630">
            <v>120520.69846150647</v>
          </cell>
        </row>
        <row r="3631">
          <cell r="D3631">
            <v>42711</v>
          </cell>
          <cell r="F3631">
            <v>50553.707902000242</v>
          </cell>
          <cell r="G3631">
            <v>415314.2023820001</v>
          </cell>
          <cell r="H3631">
            <v>0.49228556669239293</v>
          </cell>
          <cell r="I3631">
            <v>73.723858023843931</v>
          </cell>
          <cell r="J3631">
            <v>33703817.72461202</v>
          </cell>
          <cell r="K3631">
            <v>1.2062980335746254</v>
          </cell>
          <cell r="L3631">
            <v>28.286403395507985</v>
          </cell>
          <cell r="M3631">
            <v>34714992.650097989</v>
          </cell>
          <cell r="N3631">
            <v>1.1208965722501156</v>
          </cell>
          <cell r="O3631">
            <v>37.777216917907587</v>
          </cell>
          <cell r="Q3631">
            <v>120520.69846150647</v>
          </cell>
        </row>
        <row r="3632">
          <cell r="D3632">
            <v>42712</v>
          </cell>
          <cell r="F3632">
            <v>58335.247609999373</v>
          </cell>
          <cell r="G3632">
            <v>473649.44999199949</v>
          </cell>
          <cell r="H3632">
            <v>0.49125322044088549</v>
          </cell>
          <cell r="I3632">
            <v>73.817064594248521</v>
          </cell>
          <cell r="J3632">
            <v>33762152.972222023</v>
          </cell>
          <cell r="K3632">
            <v>1.203195845310927</v>
          </cell>
          <cell r="L3632">
            <v>28.598611388724738</v>
          </cell>
          <cell r="M3632">
            <v>34737314.981338002</v>
          </cell>
          <cell r="N3632">
            <v>1.1218261541159824</v>
          </cell>
          <cell r="O3632">
            <v>37.664796292229738</v>
          </cell>
          <cell r="Q3632">
            <v>120520.69846150647</v>
          </cell>
        </row>
        <row r="3633">
          <cell r="D3633">
            <v>42713</v>
          </cell>
          <cell r="F3633">
            <v>55737.483928000729</v>
          </cell>
          <cell r="G3633">
            <v>529386.93392000021</v>
          </cell>
          <cell r="H3633">
            <v>0.4880553397584444</v>
          </cell>
          <cell r="I3633">
            <v>74.105948678818223</v>
          </cell>
          <cell r="J3633">
            <v>33817890.456150025</v>
          </cell>
          <cell r="K3633">
            <v>1.2000280095081557</v>
          </cell>
          <cell r="L3633">
            <v>28.919944929959485</v>
          </cell>
          <cell r="M3633">
            <v>34758702.287406005</v>
          </cell>
          <cell r="N3633">
            <v>1.1227258803457458</v>
          </cell>
          <cell r="O3633">
            <v>37.556174392254547</v>
          </cell>
          <cell r="Q3633">
            <v>120520.69846150647</v>
          </cell>
        </row>
        <row r="3634">
          <cell r="D3634">
            <v>42714</v>
          </cell>
          <cell r="F3634">
            <v>31227.641003999612</v>
          </cell>
          <cell r="G3634">
            <v>560614.57492399984</v>
          </cell>
          <cell r="H3634">
            <v>0.46516040985528839</v>
          </cell>
          <cell r="I3634">
            <v>76.179426067094596</v>
          </cell>
          <cell r="J3634">
            <v>33849118.097154021</v>
          </cell>
          <cell r="K3634">
            <v>1.1960211257706219</v>
          </cell>
          <cell r="L3634">
            <v>29.330031206768492</v>
          </cell>
          <cell r="M3634">
            <v>34755278.736925997</v>
          </cell>
          <cell r="N3634">
            <v>1.1228243876671529</v>
          </cell>
          <cell r="O3634">
            <v>37.544293083023803</v>
          </cell>
          <cell r="Q3634">
            <v>120520.69846150647</v>
          </cell>
        </row>
        <row r="3635">
          <cell r="D3635">
            <v>42715</v>
          </cell>
          <cell r="F3635">
            <v>40776.886473999701</v>
          </cell>
          <cell r="G3635">
            <v>601391.46139799955</v>
          </cell>
          <cell r="H3635">
            <v>0.45363121633122322</v>
          </cell>
          <cell r="I3635">
            <v>77.225257311324427</v>
          </cell>
          <cell r="J3635">
            <v>33889894.98362802</v>
          </cell>
          <cell r="K3635">
            <v>1.1923842049312743</v>
          </cell>
          <cell r="L3635">
            <v>29.705772432609635</v>
          </cell>
          <cell r="M3635">
            <v>34764391.754694</v>
          </cell>
          <cell r="N3635">
            <v>1.1233280208540304</v>
          </cell>
          <cell r="O3635">
            <v>37.483582895710065</v>
          </cell>
          <cell r="Q3635">
            <v>120520.69846150647</v>
          </cell>
        </row>
        <row r="3636">
          <cell r="D3636">
            <v>42716</v>
          </cell>
          <cell r="F3636">
            <v>31950.097241999894</v>
          </cell>
          <cell r="G3636">
            <v>633341.55863999948</v>
          </cell>
          <cell r="H3636">
            <v>0.43792032317881929</v>
          </cell>
          <cell r="I3636">
            <v>78.649427212924067</v>
          </cell>
          <cell r="J3636">
            <v>33921845.080870017</v>
          </cell>
          <cell r="K3636">
            <v>1.1884687469488107</v>
          </cell>
          <cell r="L3636">
            <v>30.114027951098489</v>
          </cell>
          <cell r="M3636">
            <v>34755431.017435998</v>
          </cell>
          <cell r="N3636">
            <v>1.1232477228155673</v>
          </cell>
          <cell r="O3636">
            <v>37.493258481305013</v>
          </cell>
          <cell r="Q3636">
            <v>120520.69846150647</v>
          </cell>
        </row>
        <row r="3637">
          <cell r="D3637">
            <v>42717</v>
          </cell>
          <cell r="F3637">
            <v>37451.818170000457</v>
          </cell>
          <cell r="G3637">
            <v>670793.37680999993</v>
          </cell>
          <cell r="H3637">
            <v>0.42813799772598132</v>
          </cell>
          <cell r="I3637">
            <v>79.534270738431445</v>
          </cell>
          <cell r="J3637">
            <v>33959296.899040021</v>
          </cell>
          <cell r="K3637">
            <v>1.1847781610418679</v>
          </cell>
          <cell r="L3637">
            <v>30.502378626252845</v>
          </cell>
          <cell r="M3637">
            <v>34751622.880609997</v>
          </cell>
          <cell r="N3637">
            <v>1.123333950840318</v>
          </cell>
          <cell r="O3637">
            <v>37.482868415241413</v>
          </cell>
          <cell r="Q3637">
            <v>120520.69846150647</v>
          </cell>
        </row>
        <row r="3638">
          <cell r="D3638">
            <v>42718</v>
          </cell>
          <cell r="F3638">
            <v>41624.828007999939</v>
          </cell>
          <cell r="G3638">
            <v>712418.20481799985</v>
          </cell>
          <cell r="H3638">
            <v>0.42222635015768767</v>
          </cell>
          <cell r="I3638">
            <v>80.067838084982455</v>
          </cell>
          <cell r="J3638">
            <v>34000921.727048025</v>
          </cell>
          <cell r="K3638">
            <v>1.1812634602812861</v>
          </cell>
          <cell r="L3638">
            <v>30.875410389696512</v>
          </cell>
          <cell r="M3638">
            <v>34754860.166316003</v>
          </cell>
          <cell r="N3638">
            <v>1.1236479942563666</v>
          </cell>
          <cell r="O3638">
            <v>37.445042103028882</v>
          </cell>
          <cell r="Q3638">
            <v>120520.69846150647</v>
          </cell>
        </row>
        <row r="3639">
          <cell r="D3639">
            <v>42719</v>
          </cell>
          <cell r="F3639">
            <v>48038.001639999973</v>
          </cell>
          <cell r="G3639">
            <v>760456.20645799977</v>
          </cell>
          <cell r="H3639">
            <v>0.42065040343858962</v>
          </cell>
          <cell r="I3639">
            <v>80.209897543363553</v>
          </cell>
          <cell r="J3639">
            <v>34048959.728688024</v>
          </cell>
          <cell r="K3639">
            <v>1.1779999479899546</v>
          </cell>
          <cell r="L3639">
            <v>31.224561775926329</v>
          </cell>
          <cell r="M3639">
            <v>34754041.980128005</v>
          </cell>
          <cell r="N3639">
            <v>1.1238310141879957</v>
          </cell>
          <cell r="O3639">
            <v>37.423007921944027</v>
          </cell>
          <cell r="Q3639">
            <v>120520.69846150647</v>
          </cell>
        </row>
        <row r="3640">
          <cell r="D3640">
            <v>42720</v>
          </cell>
          <cell r="F3640">
            <v>63340.27502400049</v>
          </cell>
          <cell r="G3640">
            <v>823796.48148200021</v>
          </cell>
          <cell r="H3640">
            <v>0.42720695075518256</v>
          </cell>
          <cell r="I3640">
            <v>79.618370205749457</v>
          </cell>
          <cell r="J3640">
            <v>34112300.003712021</v>
          </cell>
          <cell r="K3640">
            <v>1.1752907563692752</v>
          </cell>
          <cell r="L3640">
            <v>31.516436940728731</v>
          </cell>
          <cell r="M3640">
            <v>34776179.387546003</v>
          </cell>
          <cell r="N3640">
            <v>1.1247565489169833</v>
          </cell>
          <cell r="O3640">
            <v>37.311698632843779</v>
          </cell>
          <cell r="Q3640">
            <v>120520.69846150647</v>
          </cell>
        </row>
        <row r="3641">
          <cell r="D3641">
            <v>42721</v>
          </cell>
          <cell r="F3641">
            <v>55310.510459999277</v>
          </cell>
          <cell r="G3641">
            <v>879106.99194199953</v>
          </cell>
          <cell r="H3641">
            <v>0.42907298627301538</v>
          </cell>
          <cell r="I3641">
            <v>79.44979235199088</v>
          </cell>
          <cell r="J3641">
            <v>34167610.514172018</v>
          </cell>
          <cell r="K3641">
            <v>1.1723284607453175</v>
          </cell>
          <cell r="L3641">
            <v>31.837681521558391</v>
          </cell>
          <cell r="M3641">
            <v>34795649.642167993</v>
          </cell>
          <cell r="N3641">
            <v>1.1255961497744273</v>
          </cell>
          <cell r="O3641">
            <v>37.210894766145927</v>
          </cell>
          <cell r="Q3641">
            <v>120520.69846150647</v>
          </cell>
        </row>
        <row r="3642">
          <cell r="D3642">
            <v>42722</v>
          </cell>
          <cell r="F3642">
            <v>44744.729742000061</v>
          </cell>
          <cell r="G3642">
            <v>923851.72168399964</v>
          </cell>
          <cell r="H3642">
            <v>0.4258612529158548</v>
          </cell>
          <cell r="I3642">
            <v>79.739882411368725</v>
          </cell>
          <cell r="J3642">
            <v>34212355.243914016</v>
          </cell>
          <cell r="K3642">
            <v>1.1690295329137919</v>
          </cell>
          <cell r="L3642">
            <v>32.198008579437065</v>
          </cell>
          <cell r="M3642">
            <v>34808844.417211995</v>
          </cell>
          <cell r="N3642">
            <v>1.1262330219994885</v>
          </cell>
          <cell r="O3642">
            <v>37.134539289385685</v>
          </cell>
          <cell r="Q3642">
            <v>120520.69846150647</v>
          </cell>
        </row>
        <row r="3643">
          <cell r="D3643">
            <v>42723</v>
          </cell>
          <cell r="F3643">
            <v>57029.217060000192</v>
          </cell>
          <cell r="G3643">
            <v>980880.93874399981</v>
          </cell>
          <cell r="H3643">
            <v>0.42835225172514624</v>
          </cell>
          <cell r="I3643">
            <v>79.514914389010102</v>
          </cell>
          <cell r="J3643">
            <v>34269384.460974015</v>
          </cell>
          <cell r="K3643">
            <v>1.1661757017282113</v>
          </cell>
          <cell r="L3643">
            <v>32.511903728946521</v>
          </cell>
          <cell r="M3643">
            <v>34821909.866403997</v>
          </cell>
          <cell r="N3643">
            <v>1.1268659467689695</v>
          </cell>
          <cell r="O3643">
            <v>37.058749931104842</v>
          </cell>
          <cell r="Q3643">
            <v>120520.69846150647</v>
          </cell>
        </row>
        <row r="3644">
          <cell r="D3644">
            <v>42724</v>
          </cell>
          <cell r="F3644">
            <v>39773.584460000333</v>
          </cell>
          <cell r="G3644">
            <v>1020654.5232040002</v>
          </cell>
          <cell r="H3644">
            <v>0.42343536680132604</v>
          </cell>
          <cell r="I3644">
            <v>79.958800357004023</v>
          </cell>
          <cell r="J3644">
            <v>34309158.045434013</v>
          </cell>
          <cell r="K3644">
            <v>1.1627603786825993</v>
          </cell>
          <cell r="L3644">
            <v>32.890212157633329</v>
          </cell>
          <cell r="M3644">
            <v>34810342.119133994</v>
          </cell>
          <cell r="N3644">
            <v>1.1267018082854083</v>
          </cell>
          <cell r="O3644">
            <v>37.07839573956656</v>
          </cell>
          <cell r="Q3644">
            <v>120520.69846150647</v>
          </cell>
        </row>
        <row r="3645">
          <cell r="D3645">
            <v>42725</v>
          </cell>
          <cell r="F3645">
            <v>41930.172235999904</v>
          </cell>
          <cell r="G3645">
            <v>1062584.6954400002</v>
          </cell>
          <cell r="H3645">
            <v>0.4198388480762883</v>
          </cell>
          <cell r="I3645">
            <v>80.283020654331764</v>
          </cell>
          <cell r="J3645">
            <v>34351088.217670016</v>
          </cell>
          <cell r="K3645">
            <v>1.1594456329927667</v>
          </cell>
          <cell r="L3645">
            <v>33.260135475145056</v>
          </cell>
          <cell r="M3645">
            <v>34818067.058942005</v>
          </cell>
          <cell r="N3645">
            <v>1.127162168966142</v>
          </cell>
          <cell r="O3645">
            <v>37.023310744589224</v>
          </cell>
          <cell r="Q3645">
            <v>120520.69846150647</v>
          </cell>
        </row>
        <row r="3646">
          <cell r="D3646">
            <v>42726</v>
          </cell>
          <cell r="F3646">
            <v>30329.201351999724</v>
          </cell>
          <cell r="G3646">
            <v>1092913.8967919999</v>
          </cell>
          <cell r="H3646">
            <v>0.41219396364105165</v>
          </cell>
          <cell r="I3646">
            <v>80.970653056027047</v>
          </cell>
          <cell r="J3646">
            <v>34381417.419022016</v>
          </cell>
          <cell r="K3646">
            <v>1.155767767304128</v>
          </cell>
          <cell r="L3646">
            <v>33.673746077257327</v>
          </cell>
          <cell r="M3646">
            <v>34814863.826170005</v>
          </cell>
          <cell r="N3646">
            <v>1.1272688587253357</v>
          </cell>
          <cell r="O3646">
            <v>37.010551659957038</v>
          </cell>
          <cell r="Q3646">
            <v>120520.69846150647</v>
          </cell>
        </row>
        <row r="3647">
          <cell r="D3647">
            <v>42727</v>
          </cell>
          <cell r="F3647">
            <v>34893.006088000257</v>
          </cell>
          <cell r="G3647">
            <v>1127806.9028800002</v>
          </cell>
          <cell r="H3647">
            <v>0.40686026018654819</v>
          </cell>
          <cell r="I3647">
            <v>81.448961041973348</v>
          </cell>
          <cell r="J3647">
            <v>34416310.42511002</v>
          </cell>
          <cell r="K3647">
            <v>1.1522723806826074</v>
          </cell>
          <cell r="L3647">
            <v>34.06990500552196</v>
          </cell>
          <cell r="M3647">
            <v>34824509.136160009</v>
          </cell>
          <cell r="N3647">
            <v>1.1277916883660544</v>
          </cell>
          <cell r="O3647">
            <v>36.948064319048413</v>
          </cell>
          <cell r="Q3647">
            <v>120520.69846150647</v>
          </cell>
        </row>
        <row r="3648">
          <cell r="D3648">
            <v>42728</v>
          </cell>
          <cell r="F3648">
            <v>33432.834700000312</v>
          </cell>
          <cell r="G3648">
            <v>1161239.7375800004</v>
          </cell>
          <cell r="H3648">
            <v>0.40146621852915326</v>
          </cell>
          <cell r="I3648">
            <v>81.931284318825988</v>
          </cell>
          <cell r="J3648">
            <v>34449743.259810023</v>
          </cell>
          <cell r="K3648">
            <v>1.1487563983721887</v>
          </cell>
          <cell r="L3648">
            <v>34.471401076877726</v>
          </cell>
          <cell r="M3648">
            <v>34807033.345582008</v>
          </cell>
          <cell r="N3648">
            <v>1.1274362324454812</v>
          </cell>
          <cell r="O3648">
            <v>36.990540661353045</v>
          </cell>
          <cell r="Q3648">
            <v>120520.69846150647</v>
          </cell>
        </row>
        <row r="3649">
          <cell r="D3649">
            <v>42729</v>
          </cell>
          <cell r="F3649">
            <v>42205.539487999136</v>
          </cell>
          <cell r="G3649">
            <v>1203445.2770679996</v>
          </cell>
          <cell r="H3649">
            <v>0.39941530124881308</v>
          </cell>
          <cell r="I3649">
            <v>82.114268488651305</v>
          </cell>
          <cell r="J3649">
            <v>34491948.799298026</v>
          </cell>
          <cell r="K3649">
            <v>1.1455599259288796</v>
          </cell>
          <cell r="L3649">
            <v>34.839011731295209</v>
          </cell>
          <cell r="M3649">
            <v>34797094.089662008</v>
          </cell>
          <cell r="N3649">
            <v>1.1273248055833323</v>
          </cell>
          <cell r="O3649">
            <v>37.003861999460327</v>
          </cell>
          <cell r="Q3649">
            <v>120520.69846150647</v>
          </cell>
        </row>
        <row r="3650">
          <cell r="D3650">
            <v>42730</v>
          </cell>
          <cell r="F3650">
            <v>36287.628690000602</v>
          </cell>
          <cell r="G3650">
            <v>1239732.9057580002</v>
          </cell>
          <cell r="H3650">
            <v>0.39563357535697891</v>
          </cell>
          <cell r="I3650">
            <v>82.451045625613716</v>
          </cell>
          <cell r="J3650">
            <v>34528236.427988023</v>
          </cell>
          <cell r="K3650">
            <v>1.1421931766788238</v>
          </cell>
          <cell r="L3650">
            <v>35.228867898853935</v>
          </cell>
          <cell r="M3650">
            <v>34787429.193534009</v>
          </cell>
          <cell r="N3650">
            <v>1.1272222272110766</v>
          </cell>
          <cell r="O3650">
            <v>37.016128023045226</v>
          </cell>
          <cell r="Q3650">
            <v>120520.69846150647</v>
          </cell>
        </row>
        <row r="3651">
          <cell r="D3651">
            <v>42731</v>
          </cell>
          <cell r="F3651">
            <v>39673.888389999913</v>
          </cell>
          <cell r="G3651">
            <v>1279406.7941480002</v>
          </cell>
          <cell r="H3651">
            <v>0.39317260375346141</v>
          </cell>
          <cell r="I3651">
            <v>82.669740574037604</v>
          </cell>
          <cell r="J3651">
            <v>34567910.31637802</v>
          </cell>
          <cell r="K3651">
            <v>1.1389647386481405</v>
          </cell>
          <cell r="L3651">
            <v>35.605259366096305</v>
          </cell>
          <cell r="M3651">
            <v>34784422.533210009</v>
          </cell>
          <cell r="N3651">
            <v>1.1273353986198862</v>
          </cell>
          <cell r="O3651">
            <v>37.002595453795116</v>
          </cell>
          <cell r="Q3651">
            <v>120520.69846150647</v>
          </cell>
        </row>
        <row r="3652">
          <cell r="D3652">
            <v>42732</v>
          </cell>
          <cell r="F3652">
            <v>36065.398647999624</v>
          </cell>
          <cell r="G3652">
            <v>1315472.1927959998</v>
          </cell>
          <cell r="H3652">
            <v>0.38981810047939391</v>
          </cell>
          <cell r="I3652">
            <v>82.967213670623565</v>
          </cell>
          <cell r="J3652">
            <v>34603975.715026021</v>
          </cell>
          <cell r="K3652">
            <v>1.1356434149196983</v>
          </cell>
          <cell r="L3652">
            <v>35.995070498786454</v>
          </cell>
          <cell r="M3652">
            <v>34773245.275800012</v>
          </cell>
          <cell r="N3652">
            <v>1.1271837603047239</v>
          </cell>
          <cell r="O3652">
            <v>37.020728412237091</v>
          </cell>
          <cell r="Q3652">
            <v>120520.69846150647</v>
          </cell>
        </row>
        <row r="3653">
          <cell r="D3653">
            <v>42733</v>
          </cell>
          <cell r="F3653">
            <v>7944.4240120001268</v>
          </cell>
          <cell r="G3653">
            <v>1323416.616808</v>
          </cell>
          <cell r="H3653">
            <v>0.37864911450521943</v>
          </cell>
          <cell r="I3653">
            <v>83.951907088692195</v>
          </cell>
          <cell r="J3653">
            <v>34611920.139038019</v>
          </cell>
          <cell r="K3653">
            <v>1.1314290147306525</v>
          </cell>
          <cell r="L3653">
            <v>36.493453535842121</v>
          </cell>
          <cell r="M3653">
            <v>34730243.307132006</v>
          </cell>
          <cell r="N3653">
            <v>1.1260002662155366</v>
          </cell>
          <cell r="O3653">
            <v>37.162433837085686</v>
          </cell>
          <cell r="Q3653">
            <v>120520.69846150647</v>
          </cell>
        </row>
        <row r="3654">
          <cell r="D3654">
            <v>42734</v>
          </cell>
          <cell r="F3654">
            <v>25726.331350000255</v>
          </cell>
          <cell r="G3654">
            <v>1349142.9481580004</v>
          </cell>
          <cell r="H3654">
            <v>0.37314280600215949</v>
          </cell>
          <cell r="I3654">
            <v>84.433720326670567</v>
          </cell>
          <cell r="J3654">
            <v>34637646.470388018</v>
          </cell>
          <cell r="K3654">
            <v>1.1278266828754095</v>
          </cell>
          <cell r="L3654">
            <v>36.922758256560684</v>
          </cell>
          <cell r="M3654">
            <v>34697691.561152004</v>
          </cell>
          <cell r="N3654">
            <v>1.1251552029546608</v>
          </cell>
          <cell r="O3654">
            <v>37.263815313082624</v>
          </cell>
          <cell r="Q3654">
            <v>120520.69846150647</v>
          </cell>
        </row>
        <row r="3655">
          <cell r="D3655">
            <v>42735</v>
          </cell>
          <cell r="E3655" t="str">
            <v>*</v>
          </cell>
          <cell r="F3655">
            <v>29236.935384000135</v>
          </cell>
          <cell r="G3655">
            <v>1378379.8835420005</v>
          </cell>
          <cell r="H3655">
            <v>0.36893137675628168</v>
          </cell>
          <cell r="I3655">
            <v>84.800423655407272</v>
          </cell>
          <cell r="J3655">
            <v>34666883.405772015</v>
          </cell>
          <cell r="K3655">
            <v>1.1243663743130567</v>
          </cell>
          <cell r="L3655">
            <v>37.337980074161706</v>
          </cell>
          <cell r="M3655">
            <v>34666883.405772015</v>
          </cell>
          <cell r="N3655">
            <v>1.1243663743130567</v>
          </cell>
          <cell r="O3655">
            <v>37.337979899338052</v>
          </cell>
          <cell r="P3655"/>
          <cell r="Q3655">
            <v>120520.69846150647</v>
          </cell>
        </row>
        <row r="3656">
          <cell r="D3656">
            <v>42736</v>
          </cell>
          <cell r="F3656">
            <v>40143.912189999362</v>
          </cell>
          <cell r="G3656">
            <v>40143.912189999362</v>
          </cell>
          <cell r="H3656">
            <v>0.2968331282272953</v>
          </cell>
          <cell r="I3656">
            <v>94.753082199484297</v>
          </cell>
          <cell r="J3656">
            <v>40143.912189999362</v>
          </cell>
          <cell r="K3656">
            <v>0.2968331282272953</v>
          </cell>
          <cell r="L3656">
            <v>94.753082199484297</v>
          </cell>
          <cell r="M3656">
            <v>34615346.965716012</v>
          </cell>
          <cell r="N3656">
            <v>1.1229006089398004</v>
          </cell>
          <cell r="O3656">
            <v>36.113662061394926</v>
          </cell>
          <cell r="Q3656">
            <v>135240.67353850004</v>
          </cell>
        </row>
        <row r="3657">
          <cell r="D3657">
            <v>42737</v>
          </cell>
          <cell r="F3657">
            <v>31018.02830000018</v>
          </cell>
          <cell r="G3657">
            <v>71161.940489999542</v>
          </cell>
          <cell r="H3657">
            <v>0.26309370778806906</v>
          </cell>
          <cell r="I3657">
            <v>96.469578836489063</v>
          </cell>
          <cell r="J3657">
            <v>71161.940489999542</v>
          </cell>
          <cell r="K3657">
            <v>0.26309370778806906</v>
          </cell>
          <cell r="L3657">
            <v>96.469578836489063</v>
          </cell>
          <cell r="M3657">
            <v>34564280.223208003</v>
          </cell>
          <cell r="N3657">
            <v>1.1214495457449727</v>
          </cell>
          <cell r="O3657">
            <v>36.30700631268963</v>
          </cell>
          <cell r="Q3657">
            <v>135240.67353850004</v>
          </cell>
        </row>
        <row r="3658">
          <cell r="D3658">
            <v>42738</v>
          </cell>
          <cell r="F3658">
            <v>12485.869100000518</v>
          </cell>
          <cell r="G3658">
            <v>83647.809590000063</v>
          </cell>
          <cell r="H3658">
            <v>0.20617024795228578</v>
          </cell>
          <cell r="I3658">
            <v>98.5558211353449</v>
          </cell>
          <cell r="J3658">
            <v>83647.809590000063</v>
          </cell>
          <cell r="K3658">
            <v>0.20617024795228578</v>
          </cell>
          <cell r="L3658">
            <v>98.5558211353449</v>
          </cell>
          <cell r="M3658">
            <v>34462655.778491996</v>
          </cell>
          <cell r="N3658">
            <v>1.1183572883827697</v>
          </cell>
          <cell r="O3658">
            <v>36.721029006306985</v>
          </cell>
          <cell r="Q3658">
            <v>135240.67353850004</v>
          </cell>
        </row>
        <row r="3659">
          <cell r="D3659">
            <v>42739</v>
          </cell>
          <cell r="F3659">
            <v>23299.230121999513</v>
          </cell>
          <cell r="G3659">
            <v>106947.03971199958</v>
          </cell>
          <cell r="H3659">
            <v>0.197697624748878</v>
          </cell>
          <cell r="I3659">
            <v>98.777472002566853</v>
          </cell>
          <cell r="J3659">
            <v>106947.03971199958</v>
          </cell>
          <cell r="K3659">
            <v>0.197697624748878</v>
          </cell>
          <cell r="L3659">
            <v>98.777472002566853</v>
          </cell>
          <cell r="M3659">
            <v>34311739.240648001</v>
          </cell>
          <cell r="N3659">
            <v>1.1136640122536221</v>
          </cell>
          <cell r="O3659">
            <v>37.354567439945832</v>
          </cell>
          <cell r="Q3659">
            <v>135240.67353850004</v>
          </cell>
        </row>
        <row r="3660">
          <cell r="D3660">
            <v>42740</v>
          </cell>
          <cell r="F3660">
            <v>35259.746244000562</v>
          </cell>
          <cell r="G3660">
            <v>142206.78595600015</v>
          </cell>
          <cell r="H3660">
            <v>0.21030180083437255</v>
          </cell>
          <cell r="I3660">
            <v>98.439497773785305</v>
          </cell>
          <cell r="J3660">
            <v>142206.78595600015</v>
          </cell>
          <cell r="K3660">
            <v>0.21030180083437255</v>
          </cell>
          <cell r="L3660">
            <v>98.439497773785305</v>
          </cell>
          <cell r="M3660">
            <v>34160541.908602007</v>
          </cell>
          <cell r="N3660">
            <v>1.108959899262095</v>
          </cell>
          <cell r="O3660">
            <v>37.995723201656197</v>
          </cell>
          <cell r="Q3660">
            <v>135240.67353850004</v>
          </cell>
        </row>
        <row r="3661">
          <cell r="D3661">
            <v>42741</v>
          </cell>
          <cell r="F3661">
            <v>36336.624519999801</v>
          </cell>
          <cell r="G3661">
            <v>178543.41047599996</v>
          </cell>
          <cell r="H3661">
            <v>0.22003169831050939</v>
          </cell>
          <cell r="I3661">
            <v>98.14395891113962</v>
          </cell>
          <cell r="J3661">
            <v>178543.41047599996</v>
          </cell>
          <cell r="K3661">
            <v>0.22003169831050939</v>
          </cell>
          <cell r="L3661">
            <v>98.14395891113962</v>
          </cell>
          <cell r="M3661">
            <v>34039004.022856005</v>
          </cell>
          <cell r="N3661">
            <v>1.1052170772088687</v>
          </cell>
          <cell r="O3661">
            <v>38.510194192879574</v>
          </cell>
          <cell r="Q3661">
            <v>135240.67353850004</v>
          </cell>
        </row>
        <row r="3662">
          <cell r="D3662">
            <v>42742</v>
          </cell>
          <cell r="F3662">
            <v>18784.905091999804</v>
          </cell>
          <cell r="G3662">
            <v>197328.31556799976</v>
          </cell>
          <cell r="H3662">
            <v>0.20844142985454825</v>
          </cell>
          <cell r="I3662">
            <v>98.492549211929742</v>
          </cell>
          <cell r="J3662">
            <v>197328.31556799976</v>
          </cell>
          <cell r="K3662">
            <v>0.20844142985454825</v>
          </cell>
          <cell r="L3662">
            <v>98.492549211929742</v>
          </cell>
          <cell r="M3662">
            <v>33855845.821808003</v>
          </cell>
          <cell r="N3662">
            <v>1.0994717563713927</v>
          </cell>
          <cell r="O3662">
            <v>39.307266640647157</v>
          </cell>
          <cell r="Q3662">
            <v>135240.67353850004</v>
          </cell>
        </row>
        <row r="3663">
          <cell r="D3663">
            <v>42743</v>
          </cell>
          <cell r="F3663">
            <v>24466.190765999665</v>
          </cell>
          <cell r="G3663">
            <v>221794.50633399942</v>
          </cell>
          <cell r="H3663">
            <v>0.20499981674416487</v>
          </cell>
          <cell r="I3663">
            <v>98.587788085442511</v>
          </cell>
          <cell r="J3663">
            <v>221794.50633399942</v>
          </cell>
          <cell r="K3663">
            <v>0.20499981674416487</v>
          </cell>
          <cell r="L3663">
            <v>98.587788085442511</v>
          </cell>
          <cell r="M3663">
            <v>33582152.883658014</v>
          </cell>
          <cell r="N3663">
            <v>1.0907836635891528</v>
          </cell>
          <cell r="O3663">
            <v>40.529095292599791</v>
          </cell>
          <cell r="Q3663">
            <v>135240.67353850004</v>
          </cell>
        </row>
        <row r="3664">
          <cell r="D3664">
            <v>42744</v>
          </cell>
          <cell r="F3664">
            <v>24610.396784000808</v>
          </cell>
          <cell r="G3664">
            <v>246404.90311800022</v>
          </cell>
          <cell r="H3664">
            <v>0.20244148341122165</v>
          </cell>
          <cell r="I3664">
            <v>98.656152528373227</v>
          </cell>
          <cell r="J3664">
            <v>246404.90311800022</v>
          </cell>
          <cell r="K3664">
            <v>0.20244148341122165</v>
          </cell>
          <cell r="L3664">
            <v>98.656152528373227</v>
          </cell>
          <cell r="M3664">
            <v>33267402.875832014</v>
          </cell>
          <cell r="N3664">
            <v>1.0807585602995995</v>
          </cell>
          <cell r="O3664">
            <v>41.96273483877674</v>
          </cell>
          <cell r="Q3664">
            <v>135240.67353850004</v>
          </cell>
        </row>
        <row r="3665">
          <cell r="D3665">
            <v>42745</v>
          </cell>
          <cell r="F3665">
            <v>30937.071679999171</v>
          </cell>
          <cell r="G3665">
            <v>277341.97479799937</v>
          </cell>
          <cell r="H3665">
            <v>0.20507290265679304</v>
          </cell>
          <cell r="I3665">
            <v>98.585804663366062</v>
          </cell>
          <cell r="J3665">
            <v>277341.97479799937</v>
          </cell>
          <cell r="K3665">
            <v>0.20507290265679304</v>
          </cell>
          <cell r="L3665">
            <v>98.585804663366062</v>
          </cell>
          <cell r="M3665">
            <v>32816846.95194402</v>
          </cell>
          <cell r="N3665">
            <v>1.0663170382061338</v>
          </cell>
          <cell r="O3665">
            <v>44.0702193300652</v>
          </cell>
          <cell r="Q3665">
            <v>135240.67353850004</v>
          </cell>
        </row>
        <row r="3666">
          <cell r="D3666">
            <v>42746</v>
          </cell>
          <cell r="F3666">
            <v>35451.309990000598</v>
          </cell>
          <cell r="G3666">
            <v>312793.28478799999</v>
          </cell>
          <cell r="H3666">
            <v>0.21026036338432189</v>
          </cell>
          <cell r="I3666">
            <v>98.440691458503252</v>
          </cell>
          <cell r="J3666">
            <v>312793.28478799999</v>
          </cell>
          <cell r="K3666">
            <v>0.21026036338432189</v>
          </cell>
          <cell r="L3666">
            <v>98.440691458503252</v>
          </cell>
          <cell r="M3666">
            <v>32347073.891950019</v>
          </cell>
          <cell r="N3666">
            <v>1.0512456768588809</v>
          </cell>
          <cell r="O3666">
            <v>46.31858903794361</v>
          </cell>
          <cell r="Q3666">
            <v>135240.67353850004</v>
          </cell>
        </row>
        <row r="3667">
          <cell r="D3667">
            <v>42747</v>
          </cell>
          <cell r="F3667">
            <v>32367.372559999425</v>
          </cell>
          <cell r="G3667">
            <v>345160.6573479994</v>
          </cell>
          <cell r="H3667">
            <v>0.2126829699953024</v>
          </cell>
          <cell r="I3667">
            <v>98.369981057298588</v>
          </cell>
          <cell r="J3667">
            <v>345160.6573479994</v>
          </cell>
          <cell r="K3667">
            <v>0.2126829699953024</v>
          </cell>
          <cell r="L3667">
            <v>98.369981057298588</v>
          </cell>
          <cell r="M3667">
            <v>31996228.488574017</v>
          </cell>
          <cell r="N3667">
            <v>1.0400345132896629</v>
          </cell>
          <cell r="O3667">
            <v>48.020295435376624</v>
          </cell>
          <cell r="Q3667">
            <v>135240.67353850004</v>
          </cell>
        </row>
        <row r="3668">
          <cell r="D3668">
            <v>42748</v>
          </cell>
          <cell r="F3668">
            <v>37251.271152000241</v>
          </cell>
          <cell r="G3668">
            <v>382411.92849999963</v>
          </cell>
          <cell r="H3668">
            <v>0.21751076375653736</v>
          </cell>
          <cell r="I3668">
            <v>98.223453500470015</v>
          </cell>
          <cell r="J3668">
            <v>382411.92849999963</v>
          </cell>
          <cell r="K3668">
            <v>0.21751076375653736</v>
          </cell>
          <cell r="L3668">
            <v>98.223453500470015</v>
          </cell>
          <cell r="M3668">
            <v>31755177.95228602</v>
          </cell>
          <cell r="N3668">
            <v>1.0323887593519177</v>
          </cell>
          <cell r="O3668">
            <v>49.193661890031215</v>
          </cell>
          <cell r="Q3668">
            <v>135240.67353850004</v>
          </cell>
        </row>
        <row r="3669">
          <cell r="D3669">
            <v>42749</v>
          </cell>
          <cell r="F3669">
            <v>39122.848831999872</v>
          </cell>
          <cell r="G3669">
            <v>421534.7773319995</v>
          </cell>
          <cell r="H3669">
            <v>0.2226373631872969</v>
          </cell>
          <cell r="I3669">
            <v>98.059636327725514</v>
          </cell>
          <cell r="J3669">
            <v>421534.7773319995</v>
          </cell>
          <cell r="K3669">
            <v>0.2226373631872969</v>
          </cell>
          <cell r="L3669">
            <v>98.059636327725514</v>
          </cell>
          <cell r="M3669">
            <v>31521350.08656602</v>
          </cell>
          <cell r="N3669">
            <v>1.0249750549911933</v>
          </cell>
          <cell r="O3669">
            <v>50.340426037919414</v>
          </cell>
          <cell r="Q3669">
            <v>135240.67353850004</v>
          </cell>
        </row>
        <row r="3670">
          <cell r="D3670">
            <v>42750</v>
          </cell>
          <cell r="F3670">
            <v>47157.150663999797</v>
          </cell>
          <cell r="G3670">
            <v>468691.92799599929</v>
          </cell>
          <cell r="H3670">
            <v>0.23104091184647602</v>
          </cell>
          <cell r="I3670">
            <v>97.772722539184613</v>
          </cell>
          <cell r="J3670">
            <v>468691.92799599929</v>
          </cell>
          <cell r="K3670">
            <v>0.23104091184647602</v>
          </cell>
          <cell r="L3670">
            <v>97.772722539184613</v>
          </cell>
          <cell r="M3670">
            <v>31319162.505574018</v>
          </cell>
          <cell r="N3670">
            <v>1.0185876579131423</v>
          </cell>
          <cell r="O3670">
            <v>51.334916832152324</v>
          </cell>
          <cell r="Q3670">
            <v>135240.67353850004</v>
          </cell>
        </row>
        <row r="3671">
          <cell r="D3671">
            <v>42751</v>
          </cell>
          <cell r="F3671">
            <v>62580.421392000906</v>
          </cell>
          <cell r="G3671">
            <v>531272.34938800021</v>
          </cell>
          <cell r="H3671">
            <v>0.24552171301703421</v>
          </cell>
          <cell r="I3671">
            <v>97.224732313286836</v>
          </cell>
          <cell r="J3671">
            <v>531272.34938800021</v>
          </cell>
          <cell r="K3671">
            <v>0.24552171301703421</v>
          </cell>
          <cell r="L3671">
            <v>97.224732313286836</v>
          </cell>
          <cell r="M3671">
            <v>31165831.356992021</v>
          </cell>
          <cell r="N3671">
            <v>1.0137871545566288</v>
          </cell>
          <cell r="O3671">
            <v>52.085931384330728</v>
          </cell>
          <cell r="Q3671">
            <v>135240.67353850004</v>
          </cell>
        </row>
        <row r="3672">
          <cell r="D3672">
            <v>42752</v>
          </cell>
          <cell r="F3672">
            <v>44831.928557999912</v>
          </cell>
          <cell r="G3672">
            <v>576104.2779460001</v>
          </cell>
          <cell r="H3672">
            <v>0.25057910502311059</v>
          </cell>
          <cell r="I3672">
            <v>97.017449247745446</v>
          </cell>
          <cell r="J3672">
            <v>576104.2779460001</v>
          </cell>
          <cell r="K3672">
            <v>0.25057910502311059</v>
          </cell>
          <cell r="L3672">
            <v>97.017449247745446</v>
          </cell>
          <cell r="M3672">
            <v>31029961.703982018</v>
          </cell>
          <cell r="N3672">
            <v>1.0095529925246398</v>
          </cell>
          <cell r="O3672">
            <v>52.750692563967959</v>
          </cell>
          <cell r="Q3672">
            <v>135240.67353850004</v>
          </cell>
        </row>
        <row r="3673">
          <cell r="D3673">
            <v>42753</v>
          </cell>
          <cell r="F3673">
            <v>32679.928649999267</v>
          </cell>
          <cell r="G3673">
            <v>608784.20659599942</v>
          </cell>
          <cell r="H3673">
            <v>0.25008264101302835</v>
          </cell>
          <cell r="I3673">
            <v>97.038159478079095</v>
          </cell>
          <cell r="J3673">
            <v>608784.20659599942</v>
          </cell>
          <cell r="K3673">
            <v>0.25008264101302835</v>
          </cell>
          <cell r="L3673">
            <v>97.038159478079095</v>
          </cell>
          <cell r="M3673">
            <v>30898407.879984021</v>
          </cell>
          <cell r="N3673">
            <v>1.0054577141466932</v>
          </cell>
          <cell r="O3673">
            <v>53.395575938954664</v>
          </cell>
          <cell r="Q3673">
            <v>135240.67353850004</v>
          </cell>
        </row>
        <row r="3674">
          <cell r="D3674">
            <v>42754</v>
          </cell>
          <cell r="F3674">
            <v>32592.007940000411</v>
          </cell>
          <cell r="G3674">
            <v>641376.21453599981</v>
          </cell>
          <cell r="H3674">
            <v>0.24960422029180457</v>
          </cell>
          <cell r="I3674">
            <v>97.058042570799344</v>
          </cell>
          <cell r="J3674">
            <v>641376.21453599981</v>
          </cell>
          <cell r="K3674">
            <v>0.24960422029180457</v>
          </cell>
          <cell r="L3674">
            <v>97.058042570799344</v>
          </cell>
          <cell r="M3674">
            <v>30774691.779172018</v>
          </cell>
          <cell r="N3674">
            <v>1.0016160222175106</v>
          </cell>
          <cell r="O3674">
            <v>54.002108100047366</v>
          </cell>
          <cell r="Q3674">
            <v>135240.67353850004</v>
          </cell>
        </row>
        <row r="3675">
          <cell r="D3675">
            <v>42755</v>
          </cell>
          <cell r="F3675">
            <v>51805.916840000384</v>
          </cell>
          <cell r="G3675">
            <v>693182.13137600024</v>
          </cell>
          <cell r="H3675">
            <v>0.25627724013762276</v>
          </cell>
          <cell r="I3675">
            <v>96.77413181069538</v>
          </cell>
          <cell r="J3675">
            <v>693182.13137600024</v>
          </cell>
          <cell r="K3675">
            <v>0.25627724013762276</v>
          </cell>
          <cell r="L3675">
            <v>96.77413181069538</v>
          </cell>
          <cell r="M3675">
            <v>30687457.487390026</v>
          </cell>
          <cell r="N3675">
            <v>0.99896049981233848</v>
          </cell>
          <cell r="O3675">
            <v>54.422189700390192</v>
          </cell>
          <cell r="Q3675">
            <v>135240.67353850004</v>
          </cell>
        </row>
        <row r="3676">
          <cell r="D3676">
            <v>42756</v>
          </cell>
          <cell r="F3676">
            <v>35076.065199999895</v>
          </cell>
          <cell r="G3676">
            <v>728258.19657600019</v>
          </cell>
          <cell r="H3676">
            <v>0.25642405375807276</v>
          </cell>
          <cell r="I3676">
            <v>96.767726565143448</v>
          </cell>
          <cell r="J3676">
            <v>728258.19657600019</v>
          </cell>
          <cell r="K3676">
            <v>0.25642405375807276</v>
          </cell>
          <cell r="L3676">
            <v>96.767726565143448</v>
          </cell>
          <cell r="M3676">
            <v>30596801.055230021</v>
          </cell>
          <cell r="N3676">
            <v>0.99619258005510747</v>
          </cell>
          <cell r="O3676">
            <v>54.860713398455033</v>
          </cell>
          <cell r="Q3676">
            <v>135240.67353850004</v>
          </cell>
        </row>
        <row r="3677">
          <cell r="D3677">
            <v>42757</v>
          </cell>
          <cell r="F3677">
            <v>57598.94576999994</v>
          </cell>
          <cell r="G3677">
            <v>785857.14234600018</v>
          </cell>
          <cell r="H3677">
            <v>0.26412748667194824</v>
          </cell>
          <cell r="I3677">
            <v>96.422118425996914</v>
          </cell>
          <cell r="J3677">
            <v>785857.14234600018</v>
          </cell>
          <cell r="K3677">
            <v>0.26412748667194824</v>
          </cell>
          <cell r="L3677">
            <v>96.422118425996914</v>
          </cell>
          <cell r="M3677">
            <v>30518342.226418022</v>
          </cell>
          <cell r="N3677">
            <v>0.99382085328306735</v>
          </cell>
          <cell r="O3677">
            <v>55.236967275579843</v>
          </cell>
          <cell r="Q3677">
            <v>135240.67353850004</v>
          </cell>
        </row>
        <row r="3678">
          <cell r="D3678">
            <v>42758</v>
          </cell>
          <cell r="F3678">
            <v>31824.096319999921</v>
          </cell>
          <cell r="G3678">
            <v>817681.23866600008</v>
          </cell>
          <cell r="H3678">
            <v>0.26287474967912589</v>
          </cell>
          <cell r="I3678">
            <v>96.479588308198601</v>
          </cell>
          <cell r="J3678">
            <v>817681.23866600008</v>
          </cell>
          <cell r="K3678">
            <v>0.26287474967912589</v>
          </cell>
          <cell r="L3678">
            <v>96.479588308198601</v>
          </cell>
          <cell r="M3678">
            <v>30414560.713650018</v>
          </cell>
          <cell r="N3678">
            <v>0.99062347623813485</v>
          </cell>
          <cell r="O3678">
            <v>55.744872652850944</v>
          </cell>
          <cell r="Q3678">
            <v>135240.67353850004</v>
          </cell>
        </row>
        <row r="3679">
          <cell r="D3679">
            <v>42759</v>
          </cell>
          <cell r="F3679">
            <v>25312.860729999731</v>
          </cell>
          <cell r="G3679">
            <v>842994.0993959998</v>
          </cell>
          <cell r="H3679">
            <v>0.25972034316659004</v>
          </cell>
          <cell r="I3679">
            <v>96.622123306759917</v>
          </cell>
          <cell r="J3679">
            <v>842994.0993959998</v>
          </cell>
          <cell r="K3679">
            <v>0.25972034316659004</v>
          </cell>
          <cell r="L3679">
            <v>96.622123306759917</v>
          </cell>
          <cell r="M3679">
            <v>30302785.181098022</v>
          </cell>
          <cell r="N3679">
            <v>0.98716450364467345</v>
          </cell>
          <cell r="O3679">
            <v>56.295112603304851</v>
          </cell>
          <cell r="Q3679">
            <v>135240.67353850004</v>
          </cell>
        </row>
        <row r="3680">
          <cell r="D3680">
            <v>42760</v>
          </cell>
          <cell r="F3680">
            <v>22800.894400000543</v>
          </cell>
          <cell r="G3680">
            <v>865794.99379600037</v>
          </cell>
          <cell r="H3680">
            <v>0.2560753273827871</v>
          </cell>
          <cell r="I3680">
            <v>96.782929807240208</v>
          </cell>
          <cell r="J3680">
            <v>865794.99379600037</v>
          </cell>
          <cell r="K3680">
            <v>0.2560753273827871</v>
          </cell>
          <cell r="L3680">
            <v>96.782929807240208</v>
          </cell>
          <cell r="M3680">
            <v>30193885.346862018</v>
          </cell>
          <cell r="N3680">
            <v>0.98379795568882256</v>
          </cell>
          <cell r="O3680">
            <v>56.831332501567481</v>
          </cell>
          <cell r="Q3680">
            <v>135240.67353850004</v>
          </cell>
        </row>
        <row r="3681">
          <cell r="D3681">
            <v>42761</v>
          </cell>
          <cell r="F3681">
            <v>31266.176139999792</v>
          </cell>
          <cell r="G3681">
            <v>897061.16993600014</v>
          </cell>
          <cell r="H3681">
            <v>0.25511816665142611</v>
          </cell>
          <cell r="I3681">
            <v>96.824460818833884</v>
          </cell>
          <cell r="J3681">
            <v>897061.16993600014</v>
          </cell>
          <cell r="K3681">
            <v>0.25511816665142611</v>
          </cell>
          <cell r="L3681">
            <v>96.824460818833884</v>
          </cell>
          <cell r="M3681">
            <v>30104071.74535602</v>
          </cell>
          <cell r="N3681">
            <v>0.98105216344387458</v>
          </cell>
          <cell r="O3681">
            <v>57.269109834135492</v>
          </cell>
          <cell r="Q3681">
            <v>135240.67353850004</v>
          </cell>
        </row>
        <row r="3682">
          <cell r="D3682">
            <v>42762</v>
          </cell>
          <cell r="F3682">
            <v>25575.356679999513</v>
          </cell>
          <cell r="G3682">
            <v>922636.52661599964</v>
          </cell>
          <cell r="H3682">
            <v>0.25267341779595665</v>
          </cell>
          <cell r="I3682">
            <v>96.929219055063569</v>
          </cell>
          <cell r="J3682">
            <v>922636.52661599964</v>
          </cell>
          <cell r="K3682">
            <v>0.25267341779595665</v>
          </cell>
          <cell r="L3682">
            <v>96.929219055063569</v>
          </cell>
          <cell r="M3682">
            <v>30018507.470120016</v>
          </cell>
          <cell r="N3682">
            <v>0.9784438654851163</v>
          </cell>
          <cell r="O3682">
            <v>57.685271998672214</v>
          </cell>
          <cell r="Q3682">
            <v>135240.67353850004</v>
          </cell>
        </row>
        <row r="3683">
          <cell r="D3683">
            <v>42763</v>
          </cell>
          <cell r="F3683">
            <v>45269.110329999785</v>
          </cell>
          <cell r="G3683">
            <v>967905.63694599946</v>
          </cell>
          <cell r="H3683">
            <v>0.25560400993208876</v>
          </cell>
          <cell r="I3683">
            <v>96.803416434114169</v>
          </cell>
          <cell r="J3683">
            <v>967905.63694599946</v>
          </cell>
          <cell r="K3683">
            <v>0.25560400993208876</v>
          </cell>
          <cell r="L3683">
            <v>96.803416434114169</v>
          </cell>
          <cell r="M3683">
            <v>29959454.003946017</v>
          </cell>
          <cell r="N3683">
            <v>0.97669887748082562</v>
          </cell>
          <cell r="O3683">
            <v>57.963833686269915</v>
          </cell>
          <cell r="Q3683">
            <v>135240.67353850004</v>
          </cell>
        </row>
        <row r="3684">
          <cell r="D3684">
            <v>42764</v>
          </cell>
          <cell r="F3684">
            <v>58630.953796000395</v>
          </cell>
          <cell r="G3684">
            <v>1026536.5907419999</v>
          </cell>
          <cell r="H3684">
            <v>0.2617394053704199</v>
          </cell>
          <cell r="I3684">
            <v>96.531249153774596</v>
          </cell>
          <cell r="J3684">
            <v>1026536.5907419999</v>
          </cell>
          <cell r="K3684">
            <v>0.2617394053704199</v>
          </cell>
          <cell r="L3684">
            <v>96.531249153774596</v>
          </cell>
          <cell r="M3684">
            <v>29898230.777588021</v>
          </cell>
          <cell r="N3684">
            <v>0.97488249791547521</v>
          </cell>
          <cell r="O3684">
            <v>58.253896678835162</v>
          </cell>
          <cell r="Q3684">
            <v>135240.67353850004</v>
          </cell>
        </row>
        <row r="3685">
          <cell r="D3685">
            <v>42765</v>
          </cell>
          <cell r="F3685">
            <v>67609.36667399967</v>
          </cell>
          <cell r="G3685">
            <v>1094145.9574159996</v>
          </cell>
          <cell r="H3685">
            <v>0.26967872134623777</v>
          </cell>
          <cell r="I3685">
            <v>96.161584893596824</v>
          </cell>
          <cell r="J3685">
            <v>1094145.9574159996</v>
          </cell>
          <cell r="K3685">
            <v>0.26967872134623777</v>
          </cell>
          <cell r="L3685">
            <v>96.161584893596824</v>
          </cell>
          <cell r="M3685">
            <v>29856034.90246002</v>
          </cell>
          <cell r="N3685">
            <v>0.97368598241811888</v>
          </cell>
          <cell r="O3685">
            <v>58.445022579602444</v>
          </cell>
          <cell r="Q3685">
            <v>135240.67353850004</v>
          </cell>
        </row>
        <row r="3686">
          <cell r="D3686">
            <v>42766</v>
          </cell>
          <cell r="E3686" t="str">
            <v>*</v>
          </cell>
          <cell r="F3686">
            <v>29509.63891800023</v>
          </cell>
          <cell r="G3686">
            <v>1123655.5963339999</v>
          </cell>
          <cell r="H3686">
            <v>0.26801814699727083</v>
          </cell>
          <cell r="I3686">
            <v>96.240519845355621</v>
          </cell>
          <cell r="J3686">
            <v>1123655.5963339999</v>
          </cell>
          <cell r="K3686">
            <v>0.26801814699727083</v>
          </cell>
          <cell r="L3686">
            <v>96.240519845355621</v>
          </cell>
          <cell r="M3686">
            <v>29766472.237156019</v>
          </cell>
          <cell r="N3686">
            <v>0.97094398228049461</v>
          </cell>
          <cell r="O3686">
            <v>58.883141931315187</v>
          </cell>
          <cell r="P3686"/>
          <cell r="Q3686">
            <v>135240.67353850004</v>
          </cell>
        </row>
        <row r="3687">
          <cell r="D3687">
            <v>42767</v>
          </cell>
          <cell r="F3687">
            <v>55577.880709999772</v>
          </cell>
          <cell r="G3687">
            <v>55577.880709999772</v>
          </cell>
          <cell r="H3687">
            <v>0.45527828483088051</v>
          </cell>
          <cell r="I3687">
            <v>87.806207156955438</v>
          </cell>
          <cell r="J3687">
            <v>1179233.4770439996</v>
          </cell>
          <cell r="K3687">
            <v>0.27331644458246929</v>
          </cell>
          <cell r="L3687">
            <v>97.596164436915103</v>
          </cell>
          <cell r="M3687">
            <v>29783246.634326018</v>
          </cell>
          <cell r="N3687">
            <v>0.97152412835692081</v>
          </cell>
          <cell r="O3687">
            <v>57.624567920555222</v>
          </cell>
          <cell r="Q3687">
            <v>122074.52576097487</v>
          </cell>
        </row>
        <row r="3688">
          <cell r="D3688">
            <v>42768</v>
          </cell>
          <cell r="F3688">
            <v>87043.671870000544</v>
          </cell>
          <cell r="G3688">
            <v>142621.55258000031</v>
          </cell>
          <cell r="H3688">
            <v>0.58415771714426756</v>
          </cell>
          <cell r="I3688">
            <v>77.479371630637118</v>
          </cell>
          <cell r="J3688">
            <v>1266277.148914</v>
          </cell>
          <cell r="K3688">
            <v>0.28541547905860004</v>
          </cell>
          <cell r="L3688">
            <v>97.156832969212189</v>
          </cell>
          <cell r="M3688">
            <v>29774491.069320016</v>
          </cell>
          <cell r="N3688">
            <v>0.97127150279707697</v>
          </cell>
          <cell r="O3688">
            <v>57.6625971425591</v>
          </cell>
          <cell r="Q3688">
            <v>122074.52576097487</v>
          </cell>
        </row>
        <row r="3689">
          <cell r="D3689">
            <v>42769</v>
          </cell>
          <cell r="F3689">
            <v>107542.24033399968</v>
          </cell>
          <cell r="G3689">
            <v>250163.79291399999</v>
          </cell>
          <cell r="H3689">
            <v>0.68309035363044612</v>
          </cell>
          <cell r="I3689">
            <v>69.04007872795421</v>
          </cell>
          <cell r="J3689">
            <v>1373819.3892479998</v>
          </cell>
          <cell r="K3689">
            <v>0.30136312399195841</v>
          </cell>
          <cell r="L3689">
            <v>96.512810184217059</v>
          </cell>
          <cell r="M3689">
            <v>29798412.412286017</v>
          </cell>
          <cell r="N3689">
            <v>0.97208484731002565</v>
          </cell>
          <cell r="O3689">
            <v>57.540169586319799</v>
          </cell>
          <cell r="Q3689">
            <v>122074.52576097487</v>
          </cell>
        </row>
        <row r="3690">
          <cell r="D3690">
            <v>42770</v>
          </cell>
          <cell r="F3690">
            <v>248860.23887200039</v>
          </cell>
          <cell r="G3690">
            <v>499024.03178600036</v>
          </cell>
          <cell r="H3690">
            <v>1.0219659439085238</v>
          </cell>
          <cell r="I3690">
            <v>43.381661510299097</v>
          </cell>
          <cell r="J3690">
            <v>1622679.6281200002</v>
          </cell>
          <cell r="K3690">
            <v>0.34667019474927668</v>
          </cell>
          <cell r="L3690">
            <v>94.291193958345829</v>
          </cell>
          <cell r="M3690">
            <v>29973540.784562018</v>
          </cell>
          <cell r="N3690">
            <v>0.97783109554342773</v>
          </cell>
          <cell r="O3690">
            <v>56.676136219553953</v>
          </cell>
          <cell r="Q3690">
            <v>122074.52576097487</v>
          </cell>
        </row>
        <row r="3691">
          <cell r="D3691">
            <v>42771</v>
          </cell>
          <cell r="F3691">
            <v>272723.77713000024</v>
          </cell>
          <cell r="G3691">
            <v>771747.80891600065</v>
          </cell>
          <cell r="H3691">
            <v>1.2643879697343294</v>
          </cell>
          <cell r="I3691">
            <v>30.2464957917141</v>
          </cell>
          <cell r="J3691">
            <v>1895403.4052500005</v>
          </cell>
          <cell r="K3691">
            <v>0.39464274618226491</v>
          </cell>
          <cell r="L3691">
            <v>91.360216479690948</v>
          </cell>
          <cell r="M3691">
            <v>30156664.093744021</v>
          </cell>
          <cell r="N3691">
            <v>0.98383856288012261</v>
          </cell>
          <cell r="O3691">
            <v>55.774848621855654</v>
          </cell>
          <cell r="Q3691">
            <v>122074.52576097487</v>
          </cell>
        </row>
        <row r="3692">
          <cell r="D3692">
            <v>42772</v>
          </cell>
          <cell r="F3692">
            <v>207475.61208600001</v>
          </cell>
          <cell r="G3692">
            <v>979223.42100200069</v>
          </cell>
          <cell r="H3692">
            <v>1.3369202336275381</v>
          </cell>
          <cell r="I3692">
            <v>27.119096865650217</v>
          </cell>
          <cell r="J3692">
            <v>2102879.0173360007</v>
          </cell>
          <cell r="K3692">
            <v>0.42698848439557724</v>
          </cell>
          <cell r="L3692">
            <v>89.097551308295024</v>
          </cell>
          <cell r="M3692">
            <v>30269300.79115802</v>
          </cell>
          <cell r="N3692">
            <v>0.98754678727916057</v>
          </cell>
          <cell r="O3692">
            <v>55.219738071420707</v>
          </cell>
          <cell r="Q3692">
            <v>122074.52576097487</v>
          </cell>
        </row>
        <row r="3693">
          <cell r="D3693">
            <v>42773</v>
          </cell>
          <cell r="F3693">
            <v>183201.99234599929</v>
          </cell>
          <cell r="G3693">
            <v>1162425.413348</v>
          </cell>
          <cell r="H3693">
            <v>1.3603229035726909</v>
          </cell>
          <cell r="I3693">
            <v>26.18011160803897</v>
          </cell>
          <cell r="J3693">
            <v>2286081.0096820001</v>
          </cell>
          <cell r="K3693">
            <v>0.45295995825133079</v>
          </cell>
          <cell r="L3693">
            <v>87.142112297125806</v>
          </cell>
          <cell r="M3693">
            <v>30338303.145482022</v>
          </cell>
          <cell r="N3693">
            <v>0.98983162912398182</v>
          </cell>
          <cell r="O3693">
            <v>54.878226011542807</v>
          </cell>
          <cell r="Q3693">
            <v>122074.52576097487</v>
          </cell>
        </row>
        <row r="3694">
          <cell r="D3694">
            <v>42774</v>
          </cell>
          <cell r="F3694">
            <v>164034.82318799995</v>
          </cell>
          <cell r="G3694">
            <v>1326460.2365359999</v>
          </cell>
          <cell r="H3694">
            <v>1.3582484022232082</v>
          </cell>
          <cell r="I3694">
            <v>26.262017953937789</v>
          </cell>
          <cell r="J3694">
            <v>2450115.83287</v>
          </cell>
          <cell r="K3694">
            <v>0.47399666751787622</v>
          </cell>
          <cell r="L3694">
            <v>85.481947079545989</v>
          </cell>
          <cell r="M3694">
            <v>30401146.253776018</v>
          </cell>
          <cell r="N3694">
            <v>0.99191566490983596</v>
          </cell>
          <cell r="O3694">
            <v>54.567100050077798</v>
          </cell>
          <cell r="Q3694">
            <v>122074.52576097487</v>
          </cell>
        </row>
        <row r="3695">
          <cell r="D3695">
            <v>42775</v>
          </cell>
          <cell r="F3695">
            <v>135612.62416800074</v>
          </cell>
          <cell r="G3695">
            <v>1462072.8607040006</v>
          </cell>
          <cell r="H3695">
            <v>1.3307652769121432</v>
          </cell>
          <cell r="I3695">
            <v>27.371579065340946</v>
          </cell>
          <cell r="J3695">
            <v>2585728.4570380007</v>
          </cell>
          <cell r="K3695">
            <v>0.48869101108681479</v>
          </cell>
          <cell r="L3695">
            <v>84.287630795384928</v>
          </cell>
          <cell r="M3695">
            <v>30420286.458826017</v>
          </cell>
          <cell r="N3695">
            <v>0.99257387409801212</v>
          </cell>
          <cell r="O3695">
            <v>54.468912658162715</v>
          </cell>
          <cell r="Q3695">
            <v>122074.52576097487</v>
          </cell>
        </row>
        <row r="3696">
          <cell r="D3696">
            <v>42776</v>
          </cell>
          <cell r="F3696">
            <v>101454.26819199964</v>
          </cell>
          <cell r="G3696">
            <v>1563527.1288960003</v>
          </cell>
          <cell r="H3696">
            <v>1.2807972172322237</v>
          </cell>
          <cell r="I3696">
            <v>29.509312867014227</v>
          </cell>
          <cell r="J3696">
            <v>2687182.7252300004</v>
          </cell>
          <cell r="K3696">
            <v>0.49641241383959228</v>
          </cell>
          <cell r="L3696">
            <v>83.649946469656172</v>
          </cell>
          <cell r="M3696">
            <v>30356283.306050021</v>
          </cell>
          <cell r="N3696">
            <v>0.99051917761577501</v>
          </cell>
          <cell r="O3696">
            <v>54.775541642930307</v>
          </cell>
          <cell r="Q3696">
            <v>122074.52576097487</v>
          </cell>
        </row>
        <row r="3697">
          <cell r="D3697">
            <v>42777</v>
          </cell>
          <cell r="F3697">
            <v>97397.172722000221</v>
          </cell>
          <cell r="G3697">
            <v>1660924.3016180005</v>
          </cell>
          <cell r="H3697">
            <v>1.2368929339488699</v>
          </cell>
          <cell r="I3697">
            <v>31.52206928633148</v>
          </cell>
          <cell r="J3697">
            <v>2784579.8979520006</v>
          </cell>
          <cell r="K3697">
            <v>0.50306029042626943</v>
          </cell>
          <cell r="L3697">
            <v>83.095817867260664</v>
          </cell>
          <cell r="M3697">
            <v>30244403.794726022</v>
          </cell>
          <cell r="N3697">
            <v>0.98690209292032238</v>
          </cell>
          <cell r="O3697">
            <v>55.316173599137699</v>
          </cell>
          <cell r="Q3697">
            <v>122074.52576097487</v>
          </cell>
        </row>
        <row r="3698">
          <cell r="D3698">
            <v>42778</v>
          </cell>
          <cell r="F3698">
            <v>131750.15749399984</v>
          </cell>
          <cell r="G3698">
            <v>1792674.4591120004</v>
          </cell>
          <cell r="H3698">
            <v>1.2237568594109633</v>
          </cell>
          <cell r="I3698">
            <v>32.149701582956126</v>
          </cell>
          <cell r="J3698">
            <v>2916330.0554460003</v>
          </cell>
          <cell r="K3698">
            <v>0.51549354037493333</v>
          </cell>
          <cell r="L3698">
            <v>82.047846742129465</v>
          </cell>
          <cell r="M3698">
            <v>30081506.085876025</v>
          </cell>
          <cell r="N3698">
            <v>0.98161993628663924</v>
          </cell>
          <cell r="O3698">
            <v>56.107435455867559</v>
          </cell>
          <cell r="Q3698">
            <v>122074.52576097487</v>
          </cell>
        </row>
        <row r="3699">
          <cell r="D3699">
            <v>42779</v>
          </cell>
          <cell r="F3699">
            <v>261281.23860799996</v>
          </cell>
          <cell r="G3699">
            <v>2053955.6977200003</v>
          </cell>
          <cell r="H3699">
            <v>1.2942634112023435</v>
          </cell>
          <cell r="I3699">
            <v>28.91751604593118</v>
          </cell>
          <cell r="J3699">
            <v>3177611.2940540002</v>
          </cell>
          <cell r="K3699">
            <v>0.54981398701576367</v>
          </cell>
          <cell r="L3699">
            <v>79.090360987134247</v>
          </cell>
          <cell r="M3699">
            <v>29969356.633156028</v>
          </cell>
          <cell r="N3699">
            <v>0.97799349453123341</v>
          </cell>
          <cell r="O3699">
            <v>56.651742663423946</v>
          </cell>
          <cell r="Q3699">
            <v>122074.52576097487</v>
          </cell>
        </row>
        <row r="3700">
          <cell r="D3700">
            <v>42780</v>
          </cell>
          <cell r="F3700">
            <v>186327.25619599974</v>
          </cell>
          <cell r="G3700">
            <v>2240282.9539160002</v>
          </cell>
          <cell r="H3700">
            <v>1.310840324764593</v>
          </cell>
          <cell r="I3700">
            <v>28.205029595586019</v>
          </cell>
          <cell r="J3700">
            <v>3363938.5502499999</v>
          </cell>
          <cell r="K3700">
            <v>0.57001374789355774</v>
          </cell>
          <cell r="L3700">
            <v>77.316547967664235</v>
          </cell>
          <cell r="M3700">
            <v>29848990.445606023</v>
          </cell>
          <cell r="N3700">
            <v>0.97409865962612241</v>
          </cell>
          <cell r="O3700">
            <v>57.237173533409212</v>
          </cell>
          <cell r="Q3700">
            <v>122074.52576097487</v>
          </cell>
        </row>
        <row r="3701">
          <cell r="D3701">
            <v>42781</v>
          </cell>
          <cell r="F3701">
            <v>194030.83275399983</v>
          </cell>
          <cell r="G3701">
            <v>2434313.7866699998</v>
          </cell>
          <cell r="H3701">
            <v>1.3294140179234717</v>
          </cell>
          <cell r="I3701">
            <v>27.427321081608547</v>
          </cell>
          <cell r="J3701">
            <v>3557969.3830039995</v>
          </cell>
          <cell r="K3701">
            <v>0.59067367111110758</v>
          </cell>
          <cell r="L3701">
            <v>75.485913587055876</v>
          </cell>
          <cell r="M3701">
            <v>29774766.112528019</v>
          </cell>
          <cell r="N3701">
            <v>0.97170941489609819</v>
          </cell>
          <cell r="O3701">
            <v>57.596677410392694</v>
          </cell>
          <cell r="Q3701">
            <v>122074.52576097487</v>
          </cell>
        </row>
        <row r="3702">
          <cell r="D3702">
            <v>42782</v>
          </cell>
          <cell r="F3702">
            <v>156613.88492600067</v>
          </cell>
          <cell r="G3702">
            <v>2590927.6715960004</v>
          </cell>
          <cell r="H3702">
            <v>1.3265091833477118</v>
          </cell>
          <cell r="I3702">
            <v>27.547533080684026</v>
          </cell>
          <cell r="J3702">
            <v>3714583.2679300001</v>
          </cell>
          <cell r="K3702">
            <v>0.60442447556299961</v>
          </cell>
          <cell r="L3702">
            <v>74.261646088659631</v>
          </cell>
          <cell r="M3702">
            <v>29686683.863798022</v>
          </cell>
          <cell r="N3702">
            <v>0.96886773477064203</v>
          </cell>
          <cell r="O3702">
            <v>58.024583319154146</v>
          </cell>
          <cell r="Q3702">
            <v>122074.52576097487</v>
          </cell>
        </row>
        <row r="3703">
          <cell r="D3703">
            <v>42783</v>
          </cell>
          <cell r="F3703">
            <v>151014.64206799935</v>
          </cell>
          <cell r="G3703">
            <v>2741942.3136639996</v>
          </cell>
          <cell r="H3703">
            <v>1.3212480108174891</v>
          </cell>
          <cell r="I3703">
            <v>27.766591083555614</v>
          </cell>
          <cell r="J3703">
            <v>3865597.9099979997</v>
          </cell>
          <cell r="K3703">
            <v>0.61674629506481105</v>
          </cell>
          <cell r="L3703">
            <v>73.162464152688599</v>
          </cell>
          <cell r="M3703">
            <v>29620709.340000018</v>
          </cell>
          <cell r="N3703">
            <v>0.96674740355642819</v>
          </cell>
          <cell r="O3703">
            <v>58.344069159658552</v>
          </cell>
          <cell r="Q3703">
            <v>122074.52576097487</v>
          </cell>
        </row>
        <row r="3704">
          <cell r="D3704">
            <v>42784</v>
          </cell>
          <cell r="F3704">
            <v>123248.48250200049</v>
          </cell>
          <cell r="G3704">
            <v>2865190.796166</v>
          </cell>
          <cell r="H3704">
            <v>1.3039351614221288</v>
          </cell>
          <cell r="I3704">
            <v>28.499689362477334</v>
          </cell>
          <cell r="J3704">
            <v>3988846.3925000001</v>
          </cell>
          <cell r="K3704">
            <v>0.62425192175555366</v>
          </cell>
          <cell r="L3704">
            <v>72.492495615402291</v>
          </cell>
          <cell r="M3704">
            <v>29557908.417864021</v>
          </cell>
          <cell r="N3704">
            <v>0.96473051037219026</v>
          </cell>
          <cell r="O3704">
            <v>58.648108205764103</v>
          </cell>
          <cell r="Q3704">
            <v>122074.52576097487</v>
          </cell>
        </row>
        <row r="3705">
          <cell r="D3705">
            <v>42785</v>
          </cell>
          <cell r="F3705">
            <v>126397.38593399957</v>
          </cell>
          <cell r="G3705">
            <v>2991588.1820999994</v>
          </cell>
          <cell r="H3705">
            <v>1.289802344942184</v>
          </cell>
          <cell r="I3705">
            <v>29.112263386273174</v>
          </cell>
          <cell r="J3705">
            <v>4115243.7784339995</v>
          </cell>
          <cell r="K3705">
            <v>0.63195970395703882</v>
          </cell>
          <cell r="L3705">
            <v>71.80450247024622</v>
          </cell>
          <cell r="M3705">
            <v>29507935.954334021</v>
          </cell>
          <cell r="N3705">
            <v>0.963132198056464</v>
          </cell>
          <cell r="O3705">
            <v>58.889131767039125</v>
          </cell>
          <cell r="Q3705">
            <v>122074.52576097487</v>
          </cell>
        </row>
        <row r="3706">
          <cell r="D3706">
            <v>42786</v>
          </cell>
          <cell r="F3706">
            <v>101985.08724999994</v>
          </cell>
          <cell r="G3706">
            <v>3093573.2693499993</v>
          </cell>
          <cell r="H3706">
            <v>1.2670838776827593</v>
          </cell>
          <cell r="I3706">
            <v>30.124159948035732</v>
          </cell>
          <cell r="J3706">
            <v>4217228.8656839998</v>
          </cell>
          <cell r="K3706">
            <v>0.63570391379681035</v>
          </cell>
          <cell r="L3706">
            <v>71.470388653590248</v>
          </cell>
          <cell r="M3706">
            <v>29443116.717444018</v>
          </cell>
          <cell r="N3706">
            <v>0.96104916541949414</v>
          </cell>
          <cell r="O3706">
            <v>59.203345804749596</v>
          </cell>
          <cell r="Q3706">
            <v>122074.52576097487</v>
          </cell>
        </row>
        <row r="3707">
          <cell r="D3707">
            <v>42787</v>
          </cell>
          <cell r="F3707">
            <v>101954.17584400026</v>
          </cell>
          <cell r="G3707">
            <v>3195527.4451939994</v>
          </cell>
          <cell r="H3707">
            <v>1.2465170159957493</v>
          </cell>
          <cell r="I3707">
            <v>31.069758408620373</v>
          </cell>
          <cell r="J3707">
            <v>4319183.0415280005</v>
          </cell>
          <cell r="K3707">
            <v>0.63930824011656939</v>
          </cell>
          <cell r="L3707">
            <v>71.148855232948634</v>
          </cell>
          <cell r="M3707">
            <v>29364811.27447002</v>
          </cell>
          <cell r="N3707">
            <v>0.95852577467061595</v>
          </cell>
          <cell r="O3707">
            <v>59.584102800505725</v>
          </cell>
          <cell r="Q3707">
            <v>122074.52576097487</v>
          </cell>
        </row>
        <row r="3708">
          <cell r="D3708">
            <v>42788</v>
          </cell>
          <cell r="F3708">
            <v>92337.894834000152</v>
          </cell>
          <cell r="G3708">
            <v>3287865.3400279996</v>
          </cell>
          <cell r="H3708">
            <v>1.2242392392279384</v>
          </cell>
          <cell r="I3708">
            <v>32.126442644079631</v>
          </cell>
          <cell r="J3708">
            <v>4411520.9363620002</v>
          </cell>
          <cell r="K3708">
            <v>0.64138652389826312</v>
          </cell>
          <cell r="L3708">
            <v>70.96351123343328</v>
          </cell>
          <cell r="M3708">
            <v>29311324.06781802</v>
          </cell>
          <cell r="N3708">
            <v>0.9568123564999359</v>
          </cell>
          <cell r="O3708">
            <v>59.842698199429954</v>
          </cell>
          <cell r="Q3708">
            <v>122074.52576097487</v>
          </cell>
        </row>
        <row r="3709">
          <cell r="D3709">
            <v>42789</v>
          </cell>
          <cell r="F3709">
            <v>89519.695271999619</v>
          </cell>
          <cell r="G3709">
            <v>3377385.0352999992</v>
          </cell>
          <cell r="H3709">
            <v>1.202894925918133</v>
          </cell>
          <cell r="I3709">
            <v>33.171183106704838</v>
          </cell>
          <cell r="J3709">
            <v>4501040.6316339998</v>
          </cell>
          <cell r="K3709">
            <v>0.64298973232979728</v>
          </cell>
          <cell r="L3709">
            <v>70.820566670378753</v>
          </cell>
          <cell r="M3709">
            <v>29248020.200770013</v>
          </cell>
          <cell r="N3709">
            <v>0.95477836481096079</v>
          </cell>
          <cell r="O3709">
            <v>60.149716368429729</v>
          </cell>
          <cell r="Q3709">
            <v>122074.52576097487</v>
          </cell>
        </row>
        <row r="3710">
          <cell r="D3710">
            <v>42790</v>
          </cell>
          <cell r="F3710">
            <v>88790.611620000433</v>
          </cell>
          <cell r="G3710">
            <v>3466175.6469199997</v>
          </cell>
          <cell r="H3710">
            <v>1.1830804534200632</v>
          </cell>
          <cell r="I3710">
            <v>34.169952257865809</v>
          </cell>
          <cell r="J3710">
            <v>4589831.2432540003</v>
          </cell>
          <cell r="K3710">
            <v>0.64443561610284095</v>
          </cell>
          <cell r="L3710">
            <v>70.691675231980838</v>
          </cell>
          <cell r="M3710">
            <v>29190677.747728016</v>
          </cell>
          <cell r="N3710">
            <v>0.95293884711958465</v>
          </cell>
          <cell r="O3710">
            <v>60.427402675767361</v>
          </cell>
          <cell r="Q3710">
            <v>122074.52576097487</v>
          </cell>
        </row>
        <row r="3711">
          <cell r="D3711">
            <v>42791</v>
          </cell>
          <cell r="F3711">
            <v>82884.872703999776</v>
          </cell>
          <cell r="G3711">
            <v>3549060.5196239995</v>
          </cell>
          <cell r="H3711">
            <v>1.162916012984774</v>
          </cell>
          <cell r="I3711">
            <v>35.215479117693761</v>
          </cell>
          <cell r="J3711">
            <v>4672716.1159580005</v>
          </cell>
          <cell r="K3711">
            <v>0.64501754762204999</v>
          </cell>
          <cell r="L3711">
            <v>70.639807023070077</v>
          </cell>
          <cell r="M3711">
            <v>29130919.902924016</v>
          </cell>
          <cell r="N3711">
            <v>0.95102035050260547</v>
          </cell>
          <cell r="O3711">
            <v>60.717018286269209</v>
          </cell>
          <cell r="Q3711">
            <v>122074.52576097487</v>
          </cell>
        </row>
        <row r="3712">
          <cell r="D3712">
            <v>42792</v>
          </cell>
          <cell r="F3712">
            <v>80281.867278000238</v>
          </cell>
          <cell r="G3712">
            <v>3629342.3869019998</v>
          </cell>
          <cell r="H3712">
            <v>1.1434825647182456</v>
          </cell>
          <cell r="I3712">
            <v>36.251372329719622</v>
          </cell>
          <cell r="J3712">
            <v>4752997.9832360009</v>
          </cell>
          <cell r="K3712">
            <v>0.64522682981526502</v>
          </cell>
          <cell r="L3712">
            <v>70.621154529778579</v>
          </cell>
          <cell r="M3712">
            <v>29039342.152146015</v>
          </cell>
          <cell r="N3712">
            <v>0.94806288205908829</v>
          </cell>
          <cell r="O3712">
            <v>61.163453127821221</v>
          </cell>
          <cell r="Q3712">
            <v>122074.52576097487</v>
          </cell>
        </row>
        <row r="3713">
          <cell r="D3713">
            <v>42793</v>
          </cell>
          <cell r="F3713">
            <v>87995.253632000298</v>
          </cell>
          <cell r="G3713">
            <v>3717337.640534</v>
          </cell>
          <cell r="H3713">
            <v>1.1278288489214292</v>
          </cell>
          <cell r="I3713">
            <v>37.10626069451223</v>
          </cell>
          <cell r="J3713">
            <v>4840993.2368680015</v>
          </cell>
          <cell r="K3713">
            <v>0.6464593233131134</v>
          </cell>
          <cell r="L3713">
            <v>70.511319018979506</v>
          </cell>
          <cell r="M3713">
            <v>28941749.986898016</v>
          </cell>
          <cell r="N3713">
            <v>0.94490885012905423</v>
          </cell>
          <cell r="O3713">
            <v>61.639467563663388</v>
          </cell>
          <cell r="Q3713">
            <v>122074.52576097487</v>
          </cell>
        </row>
        <row r="3714">
          <cell r="D3714">
            <v>42794</v>
          </cell>
          <cell r="E3714" t="str">
            <v>*</v>
          </cell>
          <cell r="F3714">
            <v>84778.273327999748</v>
          </cell>
          <cell r="G3714">
            <v>3802115.9138619998</v>
          </cell>
          <cell r="H3714">
            <v>1.1123520916426095</v>
          </cell>
          <cell r="I3714">
            <v>37.969664754635005</v>
          </cell>
          <cell r="J3714">
            <v>4925771.5101960013</v>
          </cell>
          <cell r="K3714">
            <v>0.64722957774395351</v>
          </cell>
          <cell r="L3714">
            <v>70.442687167824729</v>
          </cell>
          <cell r="M3714">
            <v>28679136.812444013</v>
          </cell>
          <cell r="N3714">
            <v>0.94014580253185276</v>
          </cell>
          <cell r="O3714">
            <v>62.35797709437184</v>
          </cell>
          <cell r="P3714"/>
          <cell r="Q3714">
            <v>122074.52576097487</v>
          </cell>
        </row>
        <row r="3715">
          <cell r="D3715">
            <v>42795</v>
          </cell>
          <cell r="F3715">
            <v>78569.219625999831</v>
          </cell>
          <cell r="G3715">
            <v>78569.219625999831</v>
          </cell>
          <cell r="H3715">
            <v>0.64187198569357107</v>
          </cell>
          <cell r="I3715">
            <v>78.410950749104131</v>
          </cell>
          <cell r="J3715">
            <v>5004340.7298220014</v>
          </cell>
          <cell r="K3715">
            <v>0.64714477142077154</v>
          </cell>
          <cell r="L3715">
            <v>75.247281998899155</v>
          </cell>
          <cell r="M3715">
            <v>28605547.630334012</v>
          </cell>
          <cell r="N3715">
            <v>0.93769494315398194</v>
          </cell>
          <cell r="O3715">
            <v>60.46318803923424</v>
          </cell>
          <cell r="Q3715">
            <v>122406.36977029355</v>
          </cell>
        </row>
        <row r="3716">
          <cell r="D3716">
            <v>42796</v>
          </cell>
          <cell r="F3716">
            <v>78729.144272000471</v>
          </cell>
          <cell r="G3716">
            <v>157298.3638980003</v>
          </cell>
          <cell r="H3716">
            <v>0.6425252386505077</v>
          </cell>
          <cell r="I3716">
            <v>78.36072348700479</v>
          </cell>
          <cell r="J3716">
            <v>5083069.8740940019</v>
          </cell>
          <cell r="K3716">
            <v>0.64708296675588084</v>
          </cell>
          <cell r="L3716">
            <v>75.252658358893683</v>
          </cell>
          <cell r="M3716">
            <v>28531123.812518008</v>
          </cell>
          <cell r="N3716">
            <v>0.93521692659895628</v>
          </cell>
          <cell r="O3716">
            <v>60.802593568894437</v>
          </cell>
          <cell r="Q3716">
            <v>122406.36977029355</v>
          </cell>
        </row>
        <row r="3717">
          <cell r="D3717">
            <v>42797</v>
          </cell>
          <cell r="F3717">
            <v>77853.596935999245</v>
          </cell>
          <cell r="G3717">
            <v>235151.96083399956</v>
          </cell>
          <cell r="H3717">
            <v>0.64035872554476581</v>
          </cell>
          <cell r="I3717">
            <v>78.527238211425583</v>
          </cell>
          <cell r="J3717">
            <v>5160923.4710300015</v>
          </cell>
          <cell r="K3717">
            <v>0.64691331025752408</v>
          </cell>
          <cell r="L3717">
            <v>75.26741613225677</v>
          </cell>
          <cell r="M3717">
            <v>28448937.006272003</v>
          </cell>
          <cell r="N3717">
            <v>0.93248466221971948</v>
          </cell>
          <cell r="O3717">
            <v>61.176910978914755</v>
          </cell>
          <cell r="Q3717">
            <v>122406.36977029355</v>
          </cell>
        </row>
        <row r="3718">
          <cell r="D3718">
            <v>42798</v>
          </cell>
          <cell r="F3718">
            <v>84025.676752000611</v>
          </cell>
          <cell r="G3718">
            <v>319177.63758600014</v>
          </cell>
          <cell r="H3718">
            <v>0.65188118515597959</v>
          </cell>
          <cell r="I3718">
            <v>77.639638993307059</v>
          </cell>
          <cell r="J3718">
            <v>5244949.1477820026</v>
          </cell>
          <cell r="K3718">
            <v>0.64751075019361559</v>
          </cell>
          <cell r="L3718">
            <v>75.215443411967314</v>
          </cell>
          <cell r="M3718">
            <v>28366356.287448008</v>
          </cell>
          <cell r="N3718">
            <v>0.92973971119676357</v>
          </cell>
          <cell r="O3718">
            <v>61.553025237046164</v>
          </cell>
          <cell r="Q3718">
            <v>122406.36977029355</v>
          </cell>
        </row>
        <row r="3719">
          <cell r="D3719">
            <v>42799</v>
          </cell>
          <cell r="F3719">
            <v>98162.687485999821</v>
          </cell>
          <cell r="G3719">
            <v>417340.32507199998</v>
          </cell>
          <cell r="H3719">
            <v>0.68189314960516556</v>
          </cell>
          <cell r="I3719">
            <v>75.309096913928926</v>
          </cell>
          <cell r="J3719">
            <v>5343111.835268002</v>
          </cell>
          <cell r="K3719">
            <v>0.64980969388675303</v>
          </cell>
          <cell r="L3719">
            <v>75.015358711205522</v>
          </cell>
          <cell r="M3719">
            <v>28296849.697538011</v>
          </cell>
          <cell r="N3719">
            <v>0.92742348740990566</v>
          </cell>
          <cell r="O3719">
            <v>61.870414310981047</v>
          </cell>
          <cell r="Q3719">
            <v>122406.36977029355</v>
          </cell>
        </row>
        <row r="3720">
          <cell r="D3720">
            <v>42800</v>
          </cell>
          <cell r="F3720">
            <v>110563.19259600017</v>
          </cell>
          <cell r="G3720">
            <v>527903.51766800019</v>
          </cell>
          <cell r="H3720">
            <v>0.71878546660964637</v>
          </cell>
          <cell r="I3720">
            <v>72.423896988194358</v>
          </cell>
          <cell r="J3720">
            <v>5453675.0278640026</v>
          </cell>
          <cell r="K3720">
            <v>0.65352717736681254</v>
          </cell>
          <cell r="L3720">
            <v>74.69151459321975</v>
          </cell>
          <cell r="M3720">
            <v>28244024.683554012</v>
          </cell>
          <cell r="N3720">
            <v>0.92565416656119937</v>
          </cell>
          <cell r="O3720">
            <v>62.112859314864423</v>
          </cell>
          <cell r="Q3720">
            <v>122406.36977029355</v>
          </cell>
        </row>
        <row r="3721">
          <cell r="D3721">
            <v>42801</v>
          </cell>
          <cell r="F3721">
            <v>106189.36470199956</v>
          </cell>
          <cell r="G3721">
            <v>634092.88236999977</v>
          </cell>
          <cell r="H3721">
            <v>0.74003254611192848</v>
          </cell>
          <cell r="I3721">
            <v>70.760548902700677</v>
          </cell>
          <cell r="J3721">
            <v>5559864.392566002</v>
          </cell>
          <cell r="K3721">
            <v>0.65662062984762648</v>
          </cell>
          <cell r="L3721">
            <v>74.421772162259003</v>
          </cell>
          <cell r="M3721">
            <v>28195000.378592011</v>
          </cell>
          <cell r="N3721">
            <v>0.92400954817750625</v>
          </cell>
          <cell r="O3721">
            <v>62.338205083839547</v>
          </cell>
          <cell r="Q3721">
            <v>122406.36977029355</v>
          </cell>
        </row>
        <row r="3722">
          <cell r="D3722">
            <v>42802</v>
          </cell>
          <cell r="F3722">
            <v>96102.246392000437</v>
          </cell>
          <cell r="G3722">
            <v>730195.12876200024</v>
          </cell>
          <cell r="H3722">
            <v>0.74566700463819446</v>
          </cell>
          <cell r="I3722">
            <v>70.31992704946866</v>
          </cell>
          <cell r="J3722">
            <v>5655966.6389580024</v>
          </cell>
          <cell r="K3722">
            <v>0.65845160395810676</v>
          </cell>
          <cell r="L3722">
            <v>74.262012633589222</v>
          </cell>
          <cell r="M3722">
            <v>28135269.290834013</v>
          </cell>
          <cell r="N3722">
            <v>0.92201419535406137</v>
          </cell>
          <cell r="O3722">
            <v>62.611581797689333</v>
          </cell>
          <cell r="Q3722">
            <v>122406.36977029355</v>
          </cell>
        </row>
        <row r="3723">
          <cell r="D3723">
            <v>42803</v>
          </cell>
          <cell r="F3723">
            <v>93588.625871999524</v>
          </cell>
          <cell r="G3723">
            <v>823783.75463399978</v>
          </cell>
          <cell r="H3723">
            <v>0.74776768941382454</v>
          </cell>
          <cell r="I3723">
            <v>70.15573313912121</v>
          </cell>
          <cell r="J3723">
            <v>5749555.2648300016</v>
          </cell>
          <cell r="K3723">
            <v>0.65994261059397219</v>
          </cell>
          <cell r="L3723">
            <v>74.131863804786974</v>
          </cell>
          <cell r="M3723">
            <v>28076287.133230012</v>
          </cell>
          <cell r="N3723">
            <v>0.92004354829908075</v>
          </cell>
          <cell r="O3723">
            <v>62.881531765372735</v>
          </cell>
          <cell r="Q3723">
            <v>122406.36977029355</v>
          </cell>
        </row>
        <row r="3724">
          <cell r="D3724">
            <v>42804</v>
          </cell>
          <cell r="F3724">
            <v>93382.853536000548</v>
          </cell>
          <cell r="G3724">
            <v>917166.60817000037</v>
          </cell>
          <cell r="H3724">
            <v>0.74928013132906812</v>
          </cell>
          <cell r="I3724">
            <v>70.0375484339244</v>
          </cell>
          <cell r="J3724">
            <v>5842938.1183660021</v>
          </cell>
          <cell r="K3724">
            <v>0.66136900886893768</v>
          </cell>
          <cell r="L3724">
            <v>74.007312442596373</v>
          </cell>
          <cell r="M3724">
            <v>28000094.330934014</v>
          </cell>
          <cell r="N3724">
            <v>0.9175091033319176</v>
          </cell>
          <cell r="O3724">
            <v>63.228630274006868</v>
          </cell>
          <cell r="Q3724">
            <v>122406.36977029355</v>
          </cell>
        </row>
        <row r="3725">
          <cell r="D3725">
            <v>42805</v>
          </cell>
          <cell r="F3725">
            <v>91335.976969999872</v>
          </cell>
          <cell r="G3725">
            <v>1008502.5851400002</v>
          </cell>
          <cell r="H3725">
            <v>0.74899740402885073</v>
          </cell>
          <cell r="I3725">
            <v>70.059639171278192</v>
          </cell>
          <cell r="J3725">
            <v>5934274.0953360023</v>
          </cell>
          <cell r="K3725">
            <v>0.66252789879189844</v>
          </cell>
          <cell r="L3725">
            <v>73.906090583002396</v>
          </cell>
          <cell r="M3725">
            <v>27951995.484980009</v>
          </cell>
          <cell r="N3725">
            <v>0.91589541336283986</v>
          </cell>
          <cell r="O3725">
            <v>63.449567697252441</v>
          </cell>
          <cell r="Q3725">
            <v>122406.36977029355</v>
          </cell>
        </row>
        <row r="3726">
          <cell r="D3726">
            <v>42806</v>
          </cell>
          <cell r="F3726">
            <v>116331.27781000009</v>
          </cell>
          <cell r="G3726">
            <v>1124833.8629500002</v>
          </cell>
          <cell r="H3726">
            <v>0.76577841023908788</v>
          </cell>
          <cell r="I3726">
            <v>68.750397598977145</v>
          </cell>
          <cell r="J3726">
            <v>6050605.3731460022</v>
          </cell>
          <cell r="K3726">
            <v>0.66640850208776081</v>
          </cell>
          <cell r="L3726">
            <v>73.566968418598961</v>
          </cell>
          <cell r="M3726">
            <v>28023143.693402007</v>
          </cell>
          <cell r="N3726">
            <v>0.9181890312055252</v>
          </cell>
          <cell r="O3726">
            <v>63.135523158347738</v>
          </cell>
          <cell r="Q3726">
            <v>122406.36977029355</v>
          </cell>
        </row>
        <row r="3727">
          <cell r="D3727">
            <v>42807</v>
          </cell>
          <cell r="F3727">
            <v>87209.04106199996</v>
          </cell>
          <cell r="G3727">
            <v>1212042.9040120002</v>
          </cell>
          <cell r="H3727">
            <v>0.76167661629330763</v>
          </cell>
          <cell r="I3727">
            <v>69.070014191771037</v>
          </cell>
          <cell r="J3727">
            <v>6137814.4142080024</v>
          </cell>
          <cell r="K3727">
            <v>0.66702103190926987</v>
          </cell>
          <cell r="L3727">
            <v>73.513417020283271</v>
          </cell>
          <cell r="M3727">
            <v>27978430.777506009</v>
          </cell>
          <cell r="N3727">
            <v>0.91668638250030632</v>
          </cell>
          <cell r="O3727">
            <v>63.341279253008921</v>
          </cell>
          <cell r="Q3727">
            <v>122406.36977029355</v>
          </cell>
        </row>
        <row r="3728">
          <cell r="D3728">
            <v>42808</v>
          </cell>
          <cell r="F3728">
            <v>93842.022537999612</v>
          </cell>
          <cell r="G3728">
            <v>1305884.9265499997</v>
          </cell>
          <cell r="H3728">
            <v>0.76203137899289808</v>
          </cell>
          <cell r="I3728">
            <v>69.042359344749542</v>
          </cell>
          <cell r="J3728">
            <v>6231656.4367460022</v>
          </cell>
          <cell r="K3728">
            <v>0.66832884934807668</v>
          </cell>
          <cell r="L3728">
            <v>73.399059562699506</v>
          </cell>
          <cell r="M3728">
            <v>27950145.451734003</v>
          </cell>
          <cell r="N3728">
            <v>0.91572206920866084</v>
          </cell>
          <cell r="O3728">
            <v>63.473297761636857</v>
          </cell>
          <cell r="Q3728">
            <v>122406.36977029355</v>
          </cell>
        </row>
        <row r="3729">
          <cell r="D3729">
            <v>42809</v>
          </cell>
          <cell r="F3729">
            <v>77111.101530000378</v>
          </cell>
          <cell r="G3729">
            <v>1382996.0280800001</v>
          </cell>
          <cell r="H3729">
            <v>0.75322661213100539</v>
          </cell>
          <cell r="I3729">
            <v>69.729296044181169</v>
          </cell>
          <cell r="J3729">
            <v>6308767.5382760027</v>
          </cell>
          <cell r="K3729">
            <v>0.66783167732007742</v>
          </cell>
          <cell r="L3729">
            <v>73.442536063735247</v>
          </cell>
          <cell r="M3729">
            <v>27896129.684222005</v>
          </cell>
          <cell r="N3729">
            <v>0.91391487103138491</v>
          </cell>
          <cell r="O3729">
            <v>63.720653886983413</v>
          </cell>
          <cell r="Q3729">
            <v>122406.36977029355</v>
          </cell>
        </row>
        <row r="3730">
          <cell r="D3730">
            <v>42810</v>
          </cell>
          <cell r="F3730">
            <v>80142.746747999874</v>
          </cell>
          <cell r="G3730">
            <v>1463138.774828</v>
          </cell>
          <cell r="H3730">
            <v>0.74707038202633458</v>
          </cell>
          <cell r="I3730">
            <v>70.210230742256257</v>
          </cell>
          <cell r="J3730">
            <v>6388910.2850240022</v>
          </cell>
          <cell r="K3730">
            <v>0.66766404264670121</v>
          </cell>
          <cell r="L3730">
            <v>73.457194476274992</v>
          </cell>
          <cell r="M3730">
            <v>27836905.528632008</v>
          </cell>
          <cell r="N3730">
            <v>0.91193719430831666</v>
          </cell>
          <cell r="O3730">
            <v>63.991248023731885</v>
          </cell>
          <cell r="Q3730">
            <v>122406.36977029355</v>
          </cell>
        </row>
        <row r="3731">
          <cell r="D3731">
            <v>42811</v>
          </cell>
          <cell r="F3731">
            <v>70557.616206000268</v>
          </cell>
          <cell r="G3731">
            <v>1533696.3910340003</v>
          </cell>
          <cell r="H3731">
            <v>0.73703218987710306</v>
          </cell>
          <cell r="I3731">
            <v>70.995293829458788</v>
          </cell>
          <cell r="J3731">
            <v>6459467.9012300028</v>
          </cell>
          <cell r="K3731">
            <v>0.66651161357818411</v>
          </cell>
          <cell r="L3731">
            <v>73.557954148387012</v>
          </cell>
          <cell r="M3731">
            <v>27784483.584524009</v>
          </cell>
          <cell r="N3731">
            <v>0.91018251119344995</v>
          </cell>
          <cell r="O3731">
            <v>64.231236181290214</v>
          </cell>
          <cell r="Q3731">
            <v>122406.36977029355</v>
          </cell>
        </row>
        <row r="3732">
          <cell r="D3732">
            <v>42812</v>
          </cell>
          <cell r="F3732">
            <v>67843.051219999164</v>
          </cell>
          <cell r="G3732">
            <v>1601539.4422539994</v>
          </cell>
          <cell r="H3732">
            <v>0.72687731549856371</v>
          </cell>
          <cell r="I3732">
            <v>71.790218721336103</v>
          </cell>
          <cell r="J3732">
            <v>6527310.9524500016</v>
          </cell>
          <cell r="K3732">
            <v>0.66511132738624845</v>
          </cell>
          <cell r="L3732">
            <v>73.68035596950655</v>
          </cell>
          <cell r="M3732">
            <v>27739791.948364012</v>
          </cell>
          <cell r="N3732">
            <v>0.90868119619575016</v>
          </cell>
          <cell r="O3732">
            <v>64.436492294733966</v>
          </cell>
          <cell r="Q3732">
            <v>122406.36977029355</v>
          </cell>
        </row>
        <row r="3733">
          <cell r="D3733">
            <v>42813</v>
          </cell>
          <cell r="F3733">
            <v>89068.449022000423</v>
          </cell>
          <cell r="G3733">
            <v>1690607.8912759998</v>
          </cell>
          <cell r="H3733">
            <v>0.72691774836321443</v>
          </cell>
          <cell r="I3733">
            <v>71.787052716272427</v>
          </cell>
          <cell r="J3733">
            <v>6616379.4014720023</v>
          </cell>
          <cell r="K3733">
            <v>0.66588169564330513</v>
          </cell>
          <cell r="L3733">
            <v>73.613020512849957</v>
          </cell>
          <cell r="M3733">
            <v>27708846.447546002</v>
          </cell>
          <cell r="N3733">
            <v>0.90763027242579764</v>
          </cell>
          <cell r="O3733">
            <v>64.580125155770389</v>
          </cell>
          <cell r="Q3733">
            <v>122406.36977029355</v>
          </cell>
        </row>
        <row r="3734">
          <cell r="D3734">
            <v>42814</v>
          </cell>
          <cell r="F3734">
            <v>68425.539755999635</v>
          </cell>
          <cell r="G3734">
            <v>1759033.4310319994</v>
          </cell>
          <cell r="H3734">
            <v>0.71852201577948194</v>
          </cell>
          <cell r="I3734">
            <v>72.444528844929906</v>
          </cell>
          <cell r="J3734">
            <v>6684804.9412280023</v>
          </cell>
          <cell r="K3734">
            <v>0.66458106496293634</v>
          </cell>
          <cell r="L3734">
            <v>73.726698739059088</v>
          </cell>
          <cell r="M3734">
            <v>27635536.866180003</v>
          </cell>
          <cell r="N3734">
            <v>0.90519181503939317</v>
          </cell>
          <cell r="O3734">
            <v>64.91323441029499</v>
          </cell>
          <cell r="Q3734">
            <v>122406.36977029355</v>
          </cell>
        </row>
        <row r="3735">
          <cell r="D3735">
            <v>42815</v>
          </cell>
          <cell r="F3735">
            <v>70426.230386000228</v>
          </cell>
          <cell r="G3735">
            <v>1829459.6614179995</v>
          </cell>
          <cell r="H3735">
            <v>0.7117041939702442</v>
          </cell>
          <cell r="I3735">
            <v>72.978424814766129</v>
          </cell>
          <cell r="J3735">
            <v>6755231.1716140024</v>
          </cell>
          <cell r="K3735">
            <v>0.66350821967260443</v>
          </cell>
          <cell r="L3735">
            <v>73.820446142826995</v>
          </cell>
          <cell r="M3735">
            <v>27579441.660546008</v>
          </cell>
          <cell r="N3735">
            <v>0.90331738508515202</v>
          </cell>
          <cell r="O3735">
            <v>65.169126372021992</v>
          </cell>
          <cell r="Q3735">
            <v>122406.36977029355</v>
          </cell>
        </row>
        <row r="3736">
          <cell r="D3736">
            <v>42816</v>
          </cell>
          <cell r="F3736">
            <v>69120.999780000609</v>
          </cell>
          <cell r="G3736">
            <v>1898580.6611980002</v>
          </cell>
          <cell r="H3736">
            <v>0.70502148806057585</v>
          </cell>
          <cell r="I3736">
            <v>73.501585162337122</v>
          </cell>
          <cell r="J3736">
            <v>6824352.1713940026</v>
          </cell>
          <cell r="K3736">
            <v>0.66233418685838841</v>
          </cell>
          <cell r="L3736">
            <v>73.92301188182104</v>
          </cell>
          <cell r="M3736">
            <v>27518119.097812008</v>
          </cell>
          <cell r="N3736">
            <v>0.90127190278032432</v>
          </cell>
          <cell r="O3736">
            <v>65.448187785001124</v>
          </cell>
          <cell r="Q3736">
            <v>122406.36977029355</v>
          </cell>
        </row>
        <row r="3737">
          <cell r="D3737">
            <v>42817</v>
          </cell>
          <cell r="F3737">
            <v>65557.339009999967</v>
          </cell>
          <cell r="G3737">
            <v>1964138.0002080002</v>
          </cell>
          <cell r="H3737">
            <v>0.69765408873022872</v>
          </cell>
          <cell r="I3737">
            <v>74.078007640644273</v>
          </cell>
          <cell r="J3737">
            <v>6889909.5104040029</v>
          </cell>
          <cell r="K3737">
            <v>0.66084591312179009</v>
          </cell>
          <cell r="L3737">
            <v>74.052993187988349</v>
          </cell>
          <cell r="M3737">
            <v>27453683.206466012</v>
          </cell>
          <cell r="N3737">
            <v>0.8991246248744772</v>
          </cell>
          <cell r="O3737">
            <v>65.740915182720599</v>
          </cell>
          <cell r="Q3737">
            <v>122406.36977029355</v>
          </cell>
        </row>
        <row r="3738">
          <cell r="D3738">
            <v>42818</v>
          </cell>
          <cell r="F3738">
            <v>92618.067891999744</v>
          </cell>
          <cell r="G3738">
            <v>2056756.0681</v>
          </cell>
          <cell r="H3738">
            <v>0.70011200940757334</v>
          </cell>
          <cell r="I3738">
            <v>73.885751142410754</v>
          </cell>
          <cell r="J3738">
            <v>6982527.5782960029</v>
          </cell>
          <cell r="K3738">
            <v>0.66195759160653522</v>
          </cell>
          <cell r="L3738">
            <v>73.955906559702044</v>
          </cell>
          <cell r="M3738">
            <v>27421383.548366018</v>
          </cell>
          <cell r="N3738">
            <v>0.89802996088285292</v>
          </cell>
          <cell r="O3738">
            <v>65.890051722986414</v>
          </cell>
          <cell r="Q3738">
            <v>122406.36977029355</v>
          </cell>
        </row>
        <row r="3739">
          <cell r="D3739">
            <v>42819</v>
          </cell>
          <cell r="F3739">
            <v>72624.456459999565</v>
          </cell>
          <cell r="G3739">
            <v>2129380.5245599998</v>
          </cell>
          <cell r="H3739">
            <v>0.69583977649397544</v>
          </cell>
          <cell r="I3739">
            <v>74.219883818193978</v>
          </cell>
          <cell r="J3739">
            <v>7055152.0347560029</v>
          </cell>
          <cell r="K3739">
            <v>0.6611700740229014</v>
          </cell>
          <cell r="L3739">
            <v>74.02468559140317</v>
          </cell>
          <cell r="M3739">
            <v>27353263.896678016</v>
          </cell>
          <cell r="N3739">
            <v>0.8957623565750189</v>
          </cell>
          <cell r="O3739">
            <v>66.198775082795564</v>
          </cell>
          <cell r="Q3739">
            <v>122406.36977029355</v>
          </cell>
        </row>
        <row r="3740">
          <cell r="D3740">
            <v>42820</v>
          </cell>
          <cell r="F3740">
            <v>91763.044690000679</v>
          </cell>
          <cell r="G3740">
            <v>2221143.5692500006</v>
          </cell>
          <cell r="H3740">
            <v>0.69790974912189674</v>
          </cell>
          <cell r="I3740">
            <v>74.058012754011315</v>
          </cell>
          <cell r="J3740">
            <v>7146915.0794460038</v>
          </cell>
          <cell r="K3740">
            <v>0.66217364138222623</v>
          </cell>
          <cell r="L3740">
            <v>73.937035463849952</v>
          </cell>
          <cell r="M3740">
            <v>27292652.51762601</v>
          </cell>
          <cell r="N3740">
            <v>0.893740808436012</v>
          </cell>
          <cell r="O3740">
            <v>66.473740698026347</v>
          </cell>
          <cell r="Q3740">
            <v>122406.36977029355</v>
          </cell>
        </row>
        <row r="3741">
          <cell r="D3741">
            <v>42821</v>
          </cell>
          <cell r="F3741">
            <v>92737.862681999773</v>
          </cell>
          <cell r="G3741">
            <v>2313881.4319320004</v>
          </cell>
          <cell r="H3741">
            <v>0.70012134543815141</v>
          </cell>
          <cell r="I3741">
            <v>73.885020781245032</v>
          </cell>
          <cell r="J3741">
            <v>7239652.9421280036</v>
          </cell>
          <cell r="K3741">
            <v>0.66324400647039816</v>
          </cell>
          <cell r="L3741">
            <v>73.843530499469097</v>
          </cell>
          <cell r="M3741">
            <v>27239195.836308014</v>
          </cell>
          <cell r="N3741">
            <v>0.8919537083052258</v>
          </cell>
          <cell r="O3741">
            <v>66.716601187484017</v>
          </cell>
          <cell r="Q3741">
            <v>122406.36977029355</v>
          </cell>
        </row>
        <row r="3742">
          <cell r="D3742">
            <v>42822</v>
          </cell>
          <cell r="F3742">
            <v>87912.53319000006</v>
          </cell>
          <cell r="G3742">
            <v>2401793.9651220003</v>
          </cell>
          <cell r="H3742">
            <v>0.70076709290688877</v>
          </cell>
          <cell r="I3742">
            <v>73.834501895056576</v>
          </cell>
          <cell r="J3742">
            <v>7327565.4753180034</v>
          </cell>
          <cell r="K3742">
            <v>0.66385347260685723</v>
          </cell>
          <cell r="L3742">
            <v>73.790279448488704</v>
          </cell>
          <cell r="M3742">
            <v>27033191.569542017</v>
          </cell>
          <cell r="N3742">
            <v>0.88517175392326064</v>
          </cell>
          <cell r="O3742">
            <v>67.636199941555006</v>
          </cell>
          <cell r="Q3742">
            <v>122406.36977029355</v>
          </cell>
        </row>
        <row r="3743">
          <cell r="D3743">
            <v>42823</v>
          </cell>
          <cell r="F3743">
            <v>84939.549743999814</v>
          </cell>
          <cell r="G3743">
            <v>2486733.514866</v>
          </cell>
          <cell r="H3743">
            <v>0.70053079515404204</v>
          </cell>
          <cell r="I3743">
            <v>73.852988635850238</v>
          </cell>
          <cell r="J3743">
            <v>7412505.0250620032</v>
          </cell>
          <cell r="K3743">
            <v>0.66418318107752405</v>
          </cell>
          <cell r="L3743">
            <v>73.761468994659523</v>
          </cell>
          <cell r="M3743">
            <v>26929435.689210013</v>
          </cell>
          <cell r="N3743">
            <v>0.88173822797196688</v>
          </cell>
          <cell r="O3743">
            <v>68.10039770887613</v>
          </cell>
          <cell r="Q3743">
            <v>122406.36977029355</v>
          </cell>
        </row>
        <row r="3744">
          <cell r="D3744">
            <v>42824</v>
          </cell>
          <cell r="F3744">
            <v>91524.458749999583</v>
          </cell>
          <cell r="G3744">
            <v>2578257.9736159998</v>
          </cell>
          <cell r="H3744">
            <v>0.70210343313950352</v>
          </cell>
          <cell r="I3744">
            <v>73.729944742920082</v>
          </cell>
          <cell r="J3744">
            <v>7504029.4838120025</v>
          </cell>
          <cell r="K3744">
            <v>0.66508936236639427</v>
          </cell>
          <cell r="L3744">
            <v>73.682275717267956</v>
          </cell>
          <cell r="M3744">
            <v>26850241.41594201</v>
          </cell>
          <cell r="N3744">
            <v>0.87910916009927498</v>
          </cell>
          <cell r="O3744">
            <v>68.455146168929787</v>
          </cell>
          <cell r="Q3744">
            <v>122406.36977029355</v>
          </cell>
        </row>
        <row r="3745">
          <cell r="D3745">
            <v>42825</v>
          </cell>
          <cell r="E3745" t="str">
            <v>*</v>
          </cell>
          <cell r="F3745">
            <v>88349.820120000761</v>
          </cell>
          <cell r="G3745">
            <v>2666607.7937360005</v>
          </cell>
          <cell r="H3745">
            <v>0.70273798995078307</v>
          </cell>
          <cell r="I3745">
            <v>73.680291182755468</v>
          </cell>
          <cell r="J3745">
            <v>7592379.3039320037</v>
          </cell>
          <cell r="K3745">
            <v>0.66569774092370571</v>
          </cell>
          <cell r="L3745">
            <v>73.629100307290358</v>
          </cell>
          <cell r="M3745">
            <v>26743076.103214011</v>
          </cell>
          <cell r="N3745">
            <v>0.87556453991999672</v>
          </cell>
          <cell r="O3745">
            <v>68.932416276045117</v>
          </cell>
          <cell r="P3745"/>
          <cell r="Q3745">
            <v>122406.36977029355</v>
          </cell>
        </row>
        <row r="3746">
          <cell r="D3746">
            <v>42826</v>
          </cell>
          <cell r="F3746">
            <v>50346.269123999868</v>
          </cell>
          <cell r="G3746">
            <v>50346.269123999868</v>
          </cell>
          <cell r="H3746">
            <v>0.40238468249332171</v>
          </cell>
          <cell r="I3746">
            <v>99.670790728597268</v>
          </cell>
          <cell r="J3746">
            <v>7642725.5730560031</v>
          </cell>
          <cell r="K3746">
            <v>0.66284042034699631</v>
          </cell>
          <cell r="L3746">
            <v>82.897117325200114</v>
          </cell>
          <cell r="M3746">
            <v>26627801.826090012</v>
          </cell>
          <cell r="N3746">
            <v>0.87169570274354891</v>
          </cell>
          <cell r="O3746">
            <v>68.797644541435375</v>
          </cell>
          <cell r="Q3746">
            <v>125119.74564249338</v>
          </cell>
        </row>
        <row r="3747">
          <cell r="D3747">
            <v>42827</v>
          </cell>
          <cell r="F3747">
            <v>104528.55092400008</v>
          </cell>
          <cell r="G3747">
            <v>154874.82004799997</v>
          </cell>
          <cell r="H3747">
            <v>0.61890638944602006</v>
          </cell>
          <cell r="I3747">
            <v>94.335123522038515</v>
          </cell>
          <cell r="J3747">
            <v>7747254.1239800034</v>
          </cell>
          <cell r="K3747">
            <v>0.66469313709146893</v>
          </cell>
          <cell r="L3747">
            <v>82.740924318712032</v>
          </cell>
          <cell r="M3747">
            <v>26575432.122090008</v>
          </cell>
          <cell r="N3747">
            <v>0.869886745770868</v>
          </cell>
          <cell r="O3747">
            <v>69.030064062415647</v>
          </cell>
          <cell r="Q3747">
            <v>125119.74564249338</v>
          </cell>
        </row>
        <row r="3748">
          <cell r="D3748">
            <v>42828</v>
          </cell>
          <cell r="F3748">
            <v>68394.094653999215</v>
          </cell>
          <cell r="G3748">
            <v>223268.91470199917</v>
          </cell>
          <cell r="H3748">
            <v>0.59481396149879473</v>
          </cell>
          <cell r="I3748">
            <v>95.430288563857843</v>
          </cell>
          <cell r="J3748">
            <v>7815648.2186340028</v>
          </cell>
          <cell r="K3748">
            <v>0.6634391889401845</v>
          </cell>
          <cell r="L3748">
            <v>82.846689766251203</v>
          </cell>
          <cell r="M3748">
            <v>26459055.540411998</v>
          </cell>
          <cell r="N3748">
            <v>0.86598328916410627</v>
          </cell>
          <cell r="O3748">
            <v>69.530633261158357</v>
          </cell>
          <cell r="Q3748">
            <v>125119.74564249338</v>
          </cell>
        </row>
        <row r="3749">
          <cell r="D3749">
            <v>42829</v>
          </cell>
          <cell r="F3749">
            <v>70399.811476000177</v>
          </cell>
          <cell r="G3749">
            <v>293668.72617799934</v>
          </cell>
          <cell r="H3749">
            <v>0.58677534203335024</v>
          </cell>
          <cell r="I3749">
            <v>95.763840996256775</v>
          </cell>
          <cell r="J3749">
            <v>7886048.0301100034</v>
          </cell>
          <cell r="K3749">
            <v>0.6623800650299837</v>
          </cell>
          <cell r="L3749">
            <v>82.935854249420672</v>
          </cell>
          <cell r="M3749">
            <v>26359156.349438</v>
          </cell>
          <cell r="N3749">
            <v>0.86261991392055726</v>
          </cell>
          <cell r="O3749">
            <v>69.960830036812226</v>
          </cell>
          <cell r="Q3749">
            <v>125119.74564249338</v>
          </cell>
        </row>
        <row r="3750">
          <cell r="D3750">
            <v>42830</v>
          </cell>
          <cell r="F3750">
            <v>68111.350422000236</v>
          </cell>
          <cell r="G3750">
            <v>361780.07659999956</v>
          </cell>
          <cell r="H3750">
            <v>0.5782941369361787</v>
          </cell>
          <cell r="I3750">
            <v>96.098647401554288</v>
          </cell>
          <cell r="J3750">
            <v>7954159.3805320039</v>
          </cell>
          <cell r="K3750">
            <v>0.66115275314566657</v>
          </cell>
          <cell r="L3750">
            <v>83.038983662949576</v>
          </cell>
          <cell r="M3750">
            <v>26236194.283194002</v>
          </cell>
          <cell r="N3750">
            <v>0.85850260459845884</v>
          </cell>
          <cell r="O3750">
            <v>70.485953430579329</v>
          </cell>
          <cell r="Q3750">
            <v>125119.74564249338</v>
          </cell>
        </row>
        <row r="3751">
          <cell r="D3751">
            <v>42831</v>
          </cell>
          <cell r="F3751">
            <v>61262.930777999558</v>
          </cell>
          <cell r="G3751">
            <v>423043.00737799914</v>
          </cell>
          <cell r="H3751">
            <v>0.56351751303742603</v>
          </cell>
          <cell r="I3751">
            <v>96.64051872704043</v>
          </cell>
          <cell r="J3751">
            <v>8015422.3113100035</v>
          </cell>
          <cell r="K3751">
            <v>0.65938732254011545</v>
          </cell>
          <cell r="L3751">
            <v>83.186961402666554</v>
          </cell>
          <cell r="M3751">
            <v>26111922.383108001</v>
          </cell>
          <cell r="N3751">
            <v>0.8543433341686042</v>
          </cell>
          <cell r="O3751">
            <v>71.014627134489544</v>
          </cell>
          <cell r="Q3751">
            <v>125119.74564249338</v>
          </cell>
        </row>
        <row r="3752">
          <cell r="D3752">
            <v>42832</v>
          </cell>
          <cell r="F3752">
            <v>52585.938492000205</v>
          </cell>
          <cell r="G3752">
            <v>475628.94586999936</v>
          </cell>
          <cell r="H3752">
            <v>0.54305570969820205</v>
          </cell>
          <cell r="I3752">
            <v>97.30593324096337</v>
          </cell>
          <cell r="J3752">
            <v>8068008.2498020036</v>
          </cell>
          <cell r="K3752">
            <v>0.65695132577228377</v>
          </cell>
          <cell r="L3752">
            <v>83.390422409677385</v>
          </cell>
          <cell r="M3752">
            <v>25966184.953795999</v>
          </cell>
          <cell r="N3752">
            <v>0.84948272352215515</v>
          </cell>
          <cell r="O3752">
            <v>71.629981863121756</v>
          </cell>
          <cell r="Q3752">
            <v>125119.74564249338</v>
          </cell>
        </row>
        <row r="3753">
          <cell r="D3753">
            <v>42833</v>
          </cell>
          <cell r="F3753">
            <v>60945.289219999839</v>
          </cell>
          <cell r="G3753">
            <v>536574.23508999916</v>
          </cell>
          <cell r="H3753">
            <v>0.53606070761920466</v>
          </cell>
          <cell r="I3753">
            <v>97.51143905886741</v>
          </cell>
          <cell r="J3753">
            <v>8128953.5390220033</v>
          </cell>
          <cell r="K3753">
            <v>0.65523827425961978</v>
          </cell>
          <cell r="L3753">
            <v>83.532992420692509</v>
          </cell>
          <cell r="M3753">
            <v>25855348.073442005</v>
          </cell>
          <cell r="N3753">
            <v>0.84576481494292621</v>
          </cell>
          <cell r="O3753">
            <v>72.098756855079813</v>
          </cell>
          <cell r="Q3753">
            <v>125119.74564249338</v>
          </cell>
        </row>
        <row r="3754">
          <cell r="D3754">
            <v>42834</v>
          </cell>
          <cell r="F3754">
            <v>68991.165410000263</v>
          </cell>
          <cell r="G3754">
            <v>605565.40049999941</v>
          </cell>
          <cell r="H3754">
            <v>0.53776519568905257</v>
          </cell>
          <cell r="I3754">
            <v>97.462372941363327</v>
          </cell>
          <cell r="J3754">
            <v>8197944.7044320032</v>
          </cell>
          <cell r="K3754">
            <v>0.65420149747939538</v>
          </cell>
          <cell r="L3754">
            <v>83.619072695708496</v>
          </cell>
          <cell r="M3754">
            <v>25784910.349482</v>
          </cell>
          <cell r="N3754">
            <v>0.84336908372972474</v>
          </cell>
          <cell r="O3754">
            <v>72.399897781198405</v>
          </cell>
          <cell r="Q3754">
            <v>125119.74564249338</v>
          </cell>
        </row>
        <row r="3755">
          <cell r="D3755">
            <v>42835</v>
          </cell>
          <cell r="F3755">
            <v>50230.958724000127</v>
          </cell>
          <cell r="G3755">
            <v>655796.35922399955</v>
          </cell>
          <cell r="H3755">
            <v>0.52413498433557948</v>
          </cell>
          <cell r="I3755">
            <v>97.83685459669293</v>
          </cell>
          <cell r="J3755">
            <v>8248175.6631560037</v>
          </cell>
          <cell r="K3755">
            <v>0.65170294260946937</v>
          </cell>
          <cell r="L3755">
            <v>83.825873725413686</v>
          </cell>
          <cell r="M3755">
            <v>25676410.260522</v>
          </cell>
          <cell r="N3755">
            <v>0.8397290698227079</v>
          </cell>
          <cell r="O3755">
            <v>72.855990208299332</v>
          </cell>
          <cell r="Q3755">
            <v>125119.74564249338</v>
          </cell>
        </row>
        <row r="3756">
          <cell r="D3756">
            <v>42836</v>
          </cell>
          <cell r="F3756">
            <v>48384.794138000361</v>
          </cell>
          <cell r="G3756">
            <v>704181.1533619999</v>
          </cell>
          <cell r="H3756">
            <v>0.51164161307016875</v>
          </cell>
          <cell r="I3756">
            <v>98.145099595310356</v>
          </cell>
          <cell r="J3756">
            <v>8296560.457294004</v>
          </cell>
          <cell r="K3756">
            <v>0.64910886443704496</v>
          </cell>
          <cell r="L3756">
            <v>84.039602724977613</v>
          </cell>
          <cell r="M3756">
            <v>25564917.893289994</v>
          </cell>
          <cell r="N3756">
            <v>0.83599199673395863</v>
          </cell>
          <cell r="O3756">
            <v>73.322339784846989</v>
          </cell>
          <cell r="Q3756">
            <v>125119.74564249338</v>
          </cell>
        </row>
        <row r="3757">
          <cell r="D3757">
            <v>42837</v>
          </cell>
          <cell r="F3757">
            <v>60112.869601999584</v>
          </cell>
          <cell r="G3757">
            <v>764294.02296399954</v>
          </cell>
          <cell r="H3757">
            <v>0.50904170443503827</v>
          </cell>
          <cell r="I3757">
            <v>98.205173795245386</v>
          </cell>
          <cell r="J3757">
            <v>8356673.3268960034</v>
          </cell>
          <cell r="K3757">
            <v>0.64747377108764381</v>
          </cell>
          <cell r="L3757">
            <v>84.173800821550017</v>
          </cell>
          <cell r="M3757">
            <v>25470757.765325997</v>
          </cell>
          <cell r="N3757">
            <v>0.83282245088699614</v>
          </cell>
          <cell r="O3757">
            <v>73.716286527176933</v>
          </cell>
          <cell r="Q3757">
            <v>125119.74564249338</v>
          </cell>
        </row>
        <row r="3758">
          <cell r="D3758">
            <v>42838</v>
          </cell>
          <cell r="F3758">
            <v>47283.735300000095</v>
          </cell>
          <cell r="G3758">
            <v>811577.7582639996</v>
          </cell>
          <cell r="H3758">
            <v>0.49895448562035516</v>
          </cell>
          <cell r="I3758">
            <v>98.425390599482441</v>
          </cell>
          <cell r="J3758">
            <v>8403957.0621960033</v>
          </cell>
          <cell r="K3758">
            <v>0.64488561960313384</v>
          </cell>
          <cell r="L3758">
            <v>84.385388274322878</v>
          </cell>
          <cell r="M3758">
            <v>25341725.682629995</v>
          </cell>
          <cell r="N3758">
            <v>0.82851350180228445</v>
          </cell>
          <cell r="O3758">
            <v>74.249415696427121</v>
          </cell>
          <cell r="Q3758">
            <v>125119.74564249338</v>
          </cell>
        </row>
        <row r="3759">
          <cell r="D3759">
            <v>42839</v>
          </cell>
          <cell r="F3759">
            <v>57057.085407999824</v>
          </cell>
          <cell r="G3759">
            <v>868634.84367199941</v>
          </cell>
          <cell r="H3759">
            <v>0.49588772465901998</v>
          </cell>
          <cell r="I3759">
            <v>98.488375046542885</v>
          </cell>
          <cell r="J3759">
            <v>8461014.1476040035</v>
          </cell>
          <cell r="K3759">
            <v>0.64308952931794749</v>
          </cell>
          <cell r="L3759">
            <v>84.531616685212413</v>
          </cell>
          <cell r="M3759">
            <v>25196268.111063991</v>
          </cell>
          <cell r="N3759">
            <v>0.82366853737725454</v>
          </cell>
          <cell r="O3759">
            <v>74.845348846265011</v>
          </cell>
          <cell r="Q3759">
            <v>125119.74564249338</v>
          </cell>
        </row>
        <row r="3760">
          <cell r="D3760">
            <v>42840</v>
          </cell>
          <cell r="F3760">
            <v>48912.813255999907</v>
          </cell>
          <cell r="G3760">
            <v>917547.65692799934</v>
          </cell>
          <cell r="H3760">
            <v>0.48889041039119036</v>
          </cell>
          <cell r="I3760">
            <v>98.625361144539895</v>
          </cell>
          <cell r="J3760">
            <v>8509926.9608600028</v>
          </cell>
          <cell r="K3760">
            <v>0.64071409454623185</v>
          </cell>
          <cell r="L3760">
            <v>84.724239558525227</v>
          </cell>
          <cell r="M3760">
            <v>24976113.898937993</v>
          </cell>
          <cell r="N3760">
            <v>0.8163830491214954</v>
          </cell>
          <cell r="O3760">
            <v>75.734029952742546</v>
          </cell>
          <cell r="Q3760">
            <v>125119.74564249338</v>
          </cell>
        </row>
        <row r="3761">
          <cell r="D3761">
            <v>42841</v>
          </cell>
          <cell r="F3761">
            <v>54177.635689999988</v>
          </cell>
          <cell r="G3761">
            <v>971725.29261799937</v>
          </cell>
          <cell r="H3761">
            <v>0.48539765227910403</v>
          </cell>
          <cell r="I3761">
            <v>98.690313767290021</v>
          </cell>
          <cell r="J3761">
            <v>8564104.5965500027</v>
          </cell>
          <cell r="K3761">
            <v>0.63877568695186748</v>
          </cell>
          <cell r="L3761">
            <v>84.880764406709091</v>
          </cell>
          <cell r="M3761">
            <v>24673909.45468799</v>
          </cell>
          <cell r="N3761">
            <v>0.80641749421149223</v>
          </cell>
          <cell r="O3761">
            <v>76.934027342739199</v>
          </cell>
          <cell r="Q3761">
            <v>125119.74564249338</v>
          </cell>
        </row>
        <row r="3762">
          <cell r="D3762">
            <v>42842</v>
          </cell>
          <cell r="F3762">
            <v>41687.413700000652</v>
          </cell>
          <cell r="G3762">
            <v>1013412.706318</v>
          </cell>
          <cell r="H3762">
            <v>0.47644368065360915</v>
          </cell>
          <cell r="I3762">
            <v>98.846735095374584</v>
          </cell>
          <cell r="J3762">
            <v>8605792.010250004</v>
          </cell>
          <cell r="K3762">
            <v>0.63595012331883383</v>
          </cell>
          <cell r="L3762">
            <v>85.107850204062174</v>
          </cell>
          <cell r="M3762">
            <v>24408155.034235992</v>
          </cell>
          <cell r="N3762">
            <v>0.79764526928880486</v>
          </cell>
          <cell r="O3762">
            <v>77.97415559264013</v>
          </cell>
          <cell r="Q3762">
            <v>125119.74564249338</v>
          </cell>
        </row>
        <row r="3763">
          <cell r="D3763">
            <v>42843</v>
          </cell>
          <cell r="F3763">
            <v>42949.923417999205</v>
          </cell>
          <cell r="G3763">
            <v>1056362.6297359993</v>
          </cell>
          <cell r="H3763">
            <v>0.46904517317992162</v>
          </cell>
          <cell r="I3763">
            <v>98.965404064314058</v>
          </cell>
          <cell r="J3763">
            <v>8648741.9336680025</v>
          </cell>
          <cell r="K3763">
            <v>0.63326877393415903</v>
          </cell>
          <cell r="L3763">
            <v>85.322149015898191</v>
          </cell>
          <cell r="M3763">
            <v>24203418.409861993</v>
          </cell>
          <cell r="N3763">
            <v>0.79086876024057229</v>
          </cell>
          <cell r="O3763">
            <v>78.766497327838536</v>
          </cell>
          <cell r="Q3763">
            <v>125119.74564249338</v>
          </cell>
        </row>
        <row r="3764">
          <cell r="D3764">
            <v>42844</v>
          </cell>
          <cell r="F3764">
            <v>49264.046782000347</v>
          </cell>
          <cell r="G3764">
            <v>1105626.6765179997</v>
          </cell>
          <cell r="H3764">
            <v>0.46508148983729042</v>
          </cell>
          <cell r="I3764">
            <v>99.025187748578162</v>
          </cell>
          <cell r="J3764">
            <v>8698005.9804500025</v>
          </cell>
          <cell r="K3764">
            <v>0.63109423705068957</v>
          </cell>
          <cell r="L3764">
            <v>85.495074651020175</v>
          </cell>
          <cell r="M3764">
            <v>24013017.707977995</v>
          </cell>
          <cell r="N3764">
            <v>0.78456211019368005</v>
          </cell>
          <cell r="O3764">
            <v>79.494647809560561</v>
          </cell>
          <cell r="Q3764">
            <v>125119.74564249338</v>
          </cell>
        </row>
        <row r="3765">
          <cell r="D3765">
            <v>42845</v>
          </cell>
          <cell r="F3765">
            <v>39240.910387999851</v>
          </cell>
          <cell r="G3765">
            <v>1144867.5869059996</v>
          </cell>
          <cell r="H3765">
            <v>0.45750875732166502</v>
          </cell>
          <cell r="I3765">
            <v>99.132320176905964</v>
          </cell>
          <cell r="J3765">
            <v>8737246.8908380028</v>
          </cell>
          <cell r="K3765">
            <v>0.62823812877455387</v>
          </cell>
          <cell r="L3765">
            <v>85.721003976275398</v>
          </cell>
          <cell r="M3765">
            <v>23767464.566525999</v>
          </cell>
          <cell r="N3765">
            <v>0.77645506331324199</v>
          </cell>
          <cell r="O3765">
            <v>80.416862324130705</v>
          </cell>
          <cell r="Q3765">
            <v>125119.74564249338</v>
          </cell>
        </row>
        <row r="3766">
          <cell r="D3766">
            <v>42846</v>
          </cell>
          <cell r="F3766">
            <v>35621.072822000271</v>
          </cell>
          <cell r="G3766">
            <v>1180488.6597279999</v>
          </cell>
          <cell r="H3766">
            <v>0.44927957144313357</v>
          </cell>
          <cell r="I3766">
            <v>99.238619412946775</v>
          </cell>
          <cell r="J3766">
            <v>8772867.9636600036</v>
          </cell>
          <cell r="K3766">
            <v>0.62517499442200797</v>
          </cell>
          <cell r="L3766">
            <v>85.961778130164618</v>
          </cell>
          <cell r="M3766">
            <v>23508172.312001999</v>
          </cell>
          <cell r="N3766">
            <v>0.76790098331857093</v>
          </cell>
          <cell r="O3766">
            <v>81.372182646330899</v>
          </cell>
          <cell r="Q3766">
            <v>125119.74564249338</v>
          </cell>
        </row>
        <row r="3767">
          <cell r="D3767">
            <v>42847</v>
          </cell>
          <cell r="F3767">
            <v>38637.712047999506</v>
          </cell>
          <cell r="G3767">
            <v>1219126.3717759994</v>
          </cell>
          <cell r="H3767">
            <v>0.44289440324682966</v>
          </cell>
          <cell r="I3767">
            <v>99.314185572669473</v>
          </cell>
          <cell r="J3767">
            <v>8811505.6757080033</v>
          </cell>
          <cell r="K3767">
            <v>0.62237907403593629</v>
          </cell>
          <cell r="L3767">
            <v>86.180143669338037</v>
          </cell>
          <cell r="M3767">
            <v>23291098.734825999</v>
          </cell>
          <cell r="N3767">
            <v>0.76072769419100883</v>
          </cell>
          <cell r="O3767">
            <v>82.158520155768272</v>
          </cell>
          <cell r="Q3767">
            <v>125119.74564249338</v>
          </cell>
        </row>
        <row r="3768">
          <cell r="D3768">
            <v>42848</v>
          </cell>
          <cell r="F3768">
            <v>45580.778726000652</v>
          </cell>
          <cell r="G3768">
            <v>1264707.150502</v>
          </cell>
          <cell r="H3768">
            <v>0.43947713552940232</v>
          </cell>
          <cell r="I3768">
            <v>99.352248895846643</v>
          </cell>
          <cell r="J3768">
            <v>8857086.4544340037</v>
          </cell>
          <cell r="K3768">
            <v>0.62011824923926551</v>
          </cell>
          <cell r="L3768">
            <v>86.355723857075304</v>
          </cell>
          <cell r="M3768">
            <v>23109538.022351999</v>
          </cell>
          <cell r="N3768">
            <v>0.75471574695979926</v>
          </cell>
          <cell r="O3768">
            <v>82.806715187779119</v>
          </cell>
          <cell r="Q3768">
            <v>125119.74564249338</v>
          </cell>
        </row>
        <row r="3769">
          <cell r="D3769">
            <v>42849</v>
          </cell>
          <cell r="F3769">
            <v>25275.467405999756</v>
          </cell>
          <cell r="G3769">
            <v>1289982.6179079998</v>
          </cell>
          <cell r="H3769">
            <v>0.4295826807364625</v>
          </cell>
          <cell r="I3769">
            <v>99.453550022086873</v>
          </cell>
          <cell r="J3769">
            <v>8882361.9218400028</v>
          </cell>
          <cell r="K3769">
            <v>0.6164873843469536</v>
          </cell>
          <cell r="L3769">
            <v>86.635818365498992</v>
          </cell>
          <cell r="M3769">
            <v>22933156.006077997</v>
          </cell>
          <cell r="N3769">
            <v>0.74887421212184679</v>
          </cell>
          <cell r="O3769">
            <v>83.426734659222973</v>
          </cell>
          <cell r="Q3769">
            <v>125119.74564249338</v>
          </cell>
        </row>
        <row r="3770">
          <cell r="D3770">
            <v>42850</v>
          </cell>
          <cell r="F3770">
            <v>37939.975529999829</v>
          </cell>
          <cell r="G3770">
            <v>1327922.5934379997</v>
          </cell>
          <cell r="H3770">
            <v>0.42452854635184223</v>
          </cell>
          <cell r="I3770">
            <v>99.500423722862024</v>
          </cell>
          <cell r="J3770">
            <v>8920301.8973700032</v>
          </cell>
          <cell r="K3770">
            <v>0.61379046044172958</v>
          </cell>
          <cell r="L3770">
            <v>86.842341024112713</v>
          </cell>
          <cell r="M3770">
            <v>22782358.404527999</v>
          </cell>
          <cell r="N3770">
            <v>0.74386930361650838</v>
          </cell>
          <cell r="O3770">
            <v>83.950042930071078</v>
          </cell>
          <cell r="Q3770">
            <v>125119.74564249338</v>
          </cell>
        </row>
        <row r="3771">
          <cell r="D3771">
            <v>42851</v>
          </cell>
          <cell r="F3771">
            <v>45967.260284000629</v>
          </cell>
          <cell r="G3771">
            <v>1373889.8537220003</v>
          </cell>
          <cell r="H3771">
            <v>0.42233076145976334</v>
          </cell>
          <cell r="I3771">
            <v>99.519826061339359</v>
          </cell>
          <cell r="J3771">
            <v>8966269.1576540042</v>
          </cell>
          <cell r="K3771">
            <v>0.61168720608117988</v>
          </cell>
          <cell r="L3771">
            <v>87.002487881794849</v>
          </cell>
          <cell r="M3771">
            <v>22639598.353244003</v>
          </cell>
          <cell r="N3771">
            <v>0.73912788683359743</v>
          </cell>
          <cell r="O3771">
            <v>84.438892132244717</v>
          </cell>
          <cell r="Q3771">
            <v>125119.74564249338</v>
          </cell>
        </row>
        <row r="3772">
          <cell r="D3772">
            <v>42852</v>
          </cell>
          <cell r="F3772">
            <v>36408.935001999111</v>
          </cell>
          <cell r="G3772">
            <v>1410298.7887239994</v>
          </cell>
          <cell r="H3772">
            <v>0.41746638952181225</v>
          </cell>
          <cell r="I3772">
            <v>99.560727161783745</v>
          </cell>
          <cell r="J3772">
            <v>9002678.0926560033</v>
          </cell>
          <cell r="K3772">
            <v>0.60897299474848965</v>
          </cell>
          <cell r="L3772">
            <v>87.207956589253996</v>
          </cell>
          <cell r="M3772">
            <v>22515078.965985999</v>
          </cell>
          <cell r="N3772">
            <v>0.73498294684853926</v>
          </cell>
          <cell r="O3772">
            <v>84.860617120067445</v>
          </cell>
          <cell r="Q3772">
            <v>125119.74564249338</v>
          </cell>
        </row>
        <row r="3773">
          <cell r="D3773">
            <v>42853</v>
          </cell>
          <cell r="F3773">
            <v>38008.882802000546</v>
          </cell>
          <cell r="G3773">
            <v>1448307.6715259999</v>
          </cell>
          <cell r="H3773">
            <v>0.41340616317161349</v>
          </cell>
          <cell r="I3773">
            <v>99.592781539403276</v>
          </cell>
          <cell r="J3773">
            <v>9040686.9754580036</v>
          </cell>
          <cell r="K3773">
            <v>0.60641165935756236</v>
          </cell>
          <cell r="L3773">
            <v>87.400600664152037</v>
          </cell>
          <cell r="M3773">
            <v>22388311.680408001</v>
          </cell>
          <cell r="N3773">
            <v>0.73076553292121293</v>
          </cell>
          <cell r="O3773">
            <v>85.284223869274939</v>
          </cell>
          <cell r="Q3773">
            <v>125119.74564249338</v>
          </cell>
        </row>
        <row r="3774">
          <cell r="D3774">
            <v>42854</v>
          </cell>
          <cell r="F3774">
            <v>31607.246863999666</v>
          </cell>
          <cell r="G3774">
            <v>1479914.9183899995</v>
          </cell>
          <cell r="H3774">
            <v>0.40786167401437345</v>
          </cell>
          <cell r="I3774">
            <v>99.633620397308349</v>
          </cell>
          <cell r="J3774">
            <v>9072294.2223220039</v>
          </cell>
          <cell r="K3774">
            <v>0.6034671368461092</v>
          </cell>
          <cell r="L3774">
            <v>87.620544921868202</v>
          </cell>
          <cell r="M3774">
            <v>22267071.628159996</v>
          </cell>
          <cell r="N3774">
            <v>0.72672942524158768</v>
          </cell>
          <cell r="O3774">
            <v>85.684341244669653</v>
          </cell>
          <cell r="Q3774">
            <v>125119.74564249338</v>
          </cell>
        </row>
        <row r="3775">
          <cell r="D3775">
            <v>42855</v>
          </cell>
          <cell r="E3775" t="str">
            <v>*</v>
          </cell>
          <cell r="F3775">
            <v>65670.594078000024</v>
          </cell>
          <cell r="G3775">
            <v>1545585.5124679995</v>
          </cell>
          <cell r="H3775">
            <v>0.41176168331954693</v>
          </cell>
          <cell r="I3775">
            <v>99.60524130280433</v>
          </cell>
          <cell r="J3775">
            <v>9137964.8164000046</v>
          </cell>
          <cell r="K3775">
            <v>0.60281833211344882</v>
          </cell>
          <cell r="L3775">
            <v>87.668787506611324</v>
          </cell>
          <cell r="M3775">
            <v>22183841.167757995</v>
          </cell>
          <cell r="N3775">
            <v>0.72393457526828697</v>
          </cell>
          <cell r="O3775">
            <v>85.95833685332704</v>
          </cell>
          <cell r="P3775"/>
          <cell r="Q3775">
            <v>125119.74564249338</v>
          </cell>
        </row>
        <row r="3776">
          <cell r="D3776">
            <v>42856</v>
          </cell>
          <cell r="F3776">
            <v>47889.841462000091</v>
          </cell>
          <cell r="G3776">
            <v>47889.841462000091</v>
          </cell>
          <cell r="H3776">
            <v>0.4462700998904004</v>
          </cell>
          <cell r="I3776">
            <v>99.774064961794977</v>
          </cell>
          <cell r="J3776">
            <v>9185854.6578620039</v>
          </cell>
          <cell r="K3776">
            <v>0.60171789017919242</v>
          </cell>
          <cell r="L3776">
            <v>92.774302223025401</v>
          </cell>
          <cell r="M3776">
            <v>22077713.838415995</v>
          </cell>
          <cell r="N3776">
            <v>0.7204261080200306</v>
          </cell>
          <cell r="O3776">
            <v>85.70889727382287</v>
          </cell>
          <cell r="Q3776">
            <v>107311.33785069035</v>
          </cell>
        </row>
        <row r="3777">
          <cell r="D3777">
            <v>42857</v>
          </cell>
          <cell r="F3777">
            <v>34561.84663200011</v>
          </cell>
          <cell r="G3777">
            <v>82451.688094000201</v>
          </cell>
          <cell r="H3777">
            <v>0.38417044156471569</v>
          </cell>
          <cell r="I3777">
            <v>99.958521576811336</v>
          </cell>
          <cell r="J3777">
            <v>9220416.504494004</v>
          </cell>
          <cell r="K3777">
            <v>0.59976585724954445</v>
          </cell>
          <cell r="L3777">
            <v>92.892542697543973</v>
          </cell>
          <cell r="M3777">
            <v>21978020.962373998</v>
          </cell>
          <cell r="N3777">
            <v>0.71712803254906043</v>
          </cell>
          <cell r="O3777">
            <v>86.028746420881234</v>
          </cell>
          <cell r="Q3777">
            <v>107311.33785069035</v>
          </cell>
        </row>
        <row r="3778">
          <cell r="D3778">
            <v>42858</v>
          </cell>
          <cell r="F3778">
            <v>37449.59208399964</v>
          </cell>
          <cell r="G3778">
            <v>119901.28017799984</v>
          </cell>
          <cell r="H3778">
            <v>0.37244054722601239</v>
          </cell>
          <cell r="I3778">
            <v>99.971645406740322</v>
          </cell>
          <cell r="J3778">
            <v>9257866.0965780038</v>
          </cell>
          <cell r="K3778">
            <v>0.5980274259064815</v>
          </cell>
          <cell r="L3778">
            <v>92.996907435914153</v>
          </cell>
          <cell r="M3778">
            <v>21907592.826505989</v>
          </cell>
          <cell r="N3778">
            <v>0.71478519948700014</v>
          </cell>
          <cell r="O3778">
            <v>86.253855216038033</v>
          </cell>
          <cell r="Q3778">
            <v>107311.33785069035</v>
          </cell>
        </row>
        <row r="3779">
          <cell r="D3779">
            <v>42859</v>
          </cell>
          <cell r="F3779">
            <v>27259.807492000633</v>
          </cell>
          <cell r="G3779">
            <v>147161.08767000047</v>
          </cell>
          <cell r="H3779">
            <v>0.34283676500882837</v>
          </cell>
          <cell r="I3779">
            <v>99.99023649342287</v>
          </cell>
          <cell r="J3779">
            <v>9285125.9040700048</v>
          </cell>
          <cell r="K3779">
            <v>0.59565923521987141</v>
          </cell>
          <cell r="L3779">
            <v>93.137655864294416</v>
          </cell>
          <cell r="M3779">
            <v>21814549.390033983</v>
          </cell>
          <cell r="N3779">
            <v>0.71170483060757028</v>
          </cell>
          <cell r="O3779">
            <v>86.54714523120883</v>
          </cell>
          <cell r="Q3779">
            <v>107311.33785069035</v>
          </cell>
        </row>
        <row r="3780">
          <cell r="D3780">
            <v>42860</v>
          </cell>
          <cell r="F3780">
            <v>57156.915550000071</v>
          </cell>
          <cell r="G3780">
            <v>204318.00322000054</v>
          </cell>
          <cell r="H3780">
            <v>0.38079481127014225</v>
          </cell>
          <cell r="I3780">
            <v>99.962738964035353</v>
          </cell>
          <cell r="J3780">
            <v>9342282.8196200058</v>
          </cell>
          <cell r="K3780">
            <v>0.5952282733129578</v>
          </cell>
          <cell r="L3780">
            <v>93.163092432295926</v>
          </cell>
          <cell r="M3780">
            <v>21754448.675955988</v>
          </cell>
          <cell r="N3780">
            <v>0.7096995446169162</v>
          </cell>
          <cell r="O3780">
            <v>86.736420378277387</v>
          </cell>
          <cell r="Q3780">
            <v>107311.33785069035</v>
          </cell>
        </row>
        <row r="3781">
          <cell r="D3781">
            <v>42861</v>
          </cell>
          <cell r="F3781">
            <v>54318.371110000131</v>
          </cell>
          <cell r="G3781">
            <v>258636.37433000066</v>
          </cell>
          <cell r="H3781">
            <v>0.40169159430581208</v>
          </cell>
          <cell r="I3781">
            <v>99.929585188118864</v>
          </cell>
          <cell r="J3781">
            <v>9396601.1907300055</v>
          </cell>
          <cell r="K3781">
            <v>0.59462353941323465</v>
          </cell>
          <cell r="L3781">
            <v>93.198693662029399</v>
          </cell>
          <cell r="M3781">
            <v>21671653.086995993</v>
          </cell>
          <cell r="N3781">
            <v>0.70695417714326636</v>
          </cell>
          <cell r="O3781">
            <v>86.993416427224489</v>
          </cell>
          <cell r="Q3781">
            <v>107311.33785069035</v>
          </cell>
        </row>
        <row r="3782">
          <cell r="D3782">
            <v>42862</v>
          </cell>
          <cell r="F3782">
            <v>55656.618377999621</v>
          </cell>
          <cell r="G3782">
            <v>314292.9927080003</v>
          </cell>
          <cell r="H3782">
            <v>0.41839939616405514</v>
          </cell>
          <cell r="I3782">
            <v>99.88787194443519</v>
          </cell>
          <cell r="J3782">
            <v>9452257.8091080058</v>
          </cell>
          <cell r="K3782">
            <v>0.59411107732701463</v>
          </cell>
          <cell r="L3782">
            <v>93.228778781528163</v>
          </cell>
          <cell r="M3782">
            <v>21562787.241151989</v>
          </cell>
          <cell r="N3782">
            <v>0.70335876540047593</v>
          </cell>
          <cell r="O3782">
            <v>87.326220310620187</v>
          </cell>
          <cell r="Q3782">
            <v>107311.33785069035</v>
          </cell>
        </row>
        <row r="3783">
          <cell r="D3783">
            <v>42863</v>
          </cell>
          <cell r="F3783">
            <v>39904.737346000038</v>
          </cell>
          <cell r="G3783">
            <v>354197.73005400033</v>
          </cell>
          <cell r="H3783">
            <v>0.41258190554247398</v>
          </cell>
          <cell r="I3783">
            <v>99.904247778505351</v>
          </cell>
          <cell r="J3783">
            <v>9492162.5464540049</v>
          </cell>
          <cell r="K3783">
            <v>0.59262204832702603</v>
          </cell>
          <cell r="L3783">
            <v>93.315757778914872</v>
          </cell>
          <cell r="M3783">
            <v>21374705.611909993</v>
          </cell>
          <cell r="N3783">
            <v>0.69718001846292132</v>
          </cell>
          <cell r="O3783">
            <v>87.888036562063704</v>
          </cell>
          <cell r="Q3783">
            <v>107311.33785069035</v>
          </cell>
        </row>
        <row r="3784">
          <cell r="D3784">
            <v>42864</v>
          </cell>
          <cell r="F3784">
            <v>44984.66751600003</v>
          </cell>
          <cell r="G3784">
            <v>399182.39757000038</v>
          </cell>
          <cell r="H3784">
            <v>0.41331699537389288</v>
          </cell>
          <cell r="I3784">
            <v>99.902295282084765</v>
          </cell>
          <cell r="J3784">
            <v>9537147.2139700055</v>
          </cell>
          <cell r="K3784">
            <v>0.59146788219657531</v>
          </cell>
          <cell r="L3784">
            <v>93.382728259429982</v>
          </cell>
          <cell r="M3784">
            <v>21144855.026707992</v>
          </cell>
          <cell r="N3784">
            <v>0.68963975078621853</v>
          </cell>
          <cell r="O3784">
            <v>88.556031373630518</v>
          </cell>
          <cell r="Q3784">
            <v>107311.33785069035</v>
          </cell>
        </row>
        <row r="3785">
          <cell r="D3785">
            <v>42865</v>
          </cell>
          <cell r="F3785">
            <v>52491.749465999826</v>
          </cell>
          <cell r="G3785">
            <v>451674.14703600021</v>
          </cell>
          <cell r="H3785">
            <v>0.42090067655707131</v>
          </cell>
          <cell r="I3785">
            <v>99.88015207159026</v>
          </cell>
          <cell r="J3785">
            <v>9589638.9634360056</v>
          </cell>
          <cell r="K3785">
            <v>0.59079146763389701</v>
          </cell>
          <cell r="L3785">
            <v>93.421795208648007</v>
          </cell>
          <cell r="M3785">
            <v>20907149.786853988</v>
          </cell>
          <cell r="N3785">
            <v>0.68184426442258794</v>
          </cell>
          <cell r="O3785">
            <v>89.225869196361842</v>
          </cell>
          <cell r="Q3785">
            <v>107311.33785069035</v>
          </cell>
        </row>
        <row r="3786">
          <cell r="D3786">
            <v>42866</v>
          </cell>
          <cell r="F3786">
            <v>85542.420404000193</v>
          </cell>
          <cell r="G3786">
            <v>537216.56744000036</v>
          </cell>
          <cell r="H3786">
            <v>0.45510447214090505</v>
          </cell>
          <cell r="I3786">
            <v>99.722837050294885</v>
          </cell>
          <cell r="J3786">
            <v>9675181.3838400058</v>
          </cell>
          <cell r="K3786">
            <v>0.59214672669912971</v>
          </cell>
          <cell r="L3786">
            <v>93.343385726929526</v>
          </cell>
          <cell r="M3786">
            <v>20719018.189577986</v>
          </cell>
          <cell r="N3786">
            <v>0.67566639737447698</v>
          </cell>
          <cell r="O3786">
            <v>89.741451265918542</v>
          </cell>
          <cell r="Q3786">
            <v>107311.33785069035</v>
          </cell>
        </row>
        <row r="3787">
          <cell r="D3787">
            <v>42867</v>
          </cell>
          <cell r="F3787">
            <v>57381.332081999484</v>
          </cell>
          <cell r="G3787">
            <v>594597.89952199988</v>
          </cell>
          <cell r="H3787">
            <v>0.46173895463971137</v>
          </cell>
          <cell r="I3787">
            <v>99.678525142622505</v>
          </cell>
          <cell r="J3787">
            <v>9732562.7159220055</v>
          </cell>
          <cell r="K3787">
            <v>0.59177201260806789</v>
          </cell>
          <cell r="L3787">
            <v>93.365119085854872</v>
          </cell>
          <cell r="M3787">
            <v>20419114.692139979</v>
          </cell>
          <cell r="N3787">
            <v>0.66584454747600308</v>
          </cell>
          <cell r="O3787">
            <v>90.532900724734958</v>
          </cell>
          <cell r="Q3787">
            <v>107311.33785069035</v>
          </cell>
        </row>
        <row r="3788">
          <cell r="D3788">
            <v>42868</v>
          </cell>
          <cell r="F3788">
            <v>93707.607060000693</v>
          </cell>
          <cell r="G3788">
            <v>688305.50658200053</v>
          </cell>
          <cell r="H3788">
            <v>0.49339220337605771</v>
          </cell>
          <cell r="I3788">
            <v>99.383120628378222</v>
          </cell>
          <cell r="J3788">
            <v>9826270.3229820058</v>
          </cell>
          <cell r="K3788">
            <v>0.59359659598904968</v>
          </cell>
          <cell r="L3788">
            <v>93.258904911046301</v>
          </cell>
          <cell r="M3788">
            <v>20251845.385721978</v>
          </cell>
          <cell r="N3788">
            <v>0.66034871023501307</v>
          </cell>
          <cell r="O3788">
            <v>90.960430614722839</v>
          </cell>
          <cell r="Q3788">
            <v>107311.33785069035</v>
          </cell>
        </row>
        <row r="3789">
          <cell r="D3789">
            <v>42869</v>
          </cell>
          <cell r="F3789">
            <v>162612.34454599966</v>
          </cell>
          <cell r="G3789">
            <v>850917.85112800018</v>
          </cell>
          <cell r="H3789">
            <v>0.56638792998471466</v>
          </cell>
          <cell r="I3789">
            <v>97.927140241049585</v>
          </cell>
          <cell r="J3789">
            <v>9988882.6675280053</v>
          </cell>
          <cell r="K3789">
            <v>0.59953334221023025</v>
          </cell>
          <cell r="L3789">
            <v>92.906552657724959</v>
          </cell>
          <cell r="M3789">
            <v>20184160.753417976</v>
          </cell>
          <cell r="N3789">
            <v>0.65810049981242968</v>
          </cell>
          <cell r="O3789">
            <v>91.132123726900176</v>
          </cell>
          <cell r="Q3789">
            <v>107311.33785069035</v>
          </cell>
        </row>
        <row r="3790">
          <cell r="D3790">
            <v>42870</v>
          </cell>
          <cell r="F3790">
            <v>74038.758299999594</v>
          </cell>
          <cell r="G3790">
            <v>924956.60942799982</v>
          </cell>
          <cell r="H3790">
            <v>0.57462496691322318</v>
          </cell>
          <cell r="I3790">
            <v>97.672846177946965</v>
          </cell>
          <cell r="J3790">
            <v>10062921.425828004</v>
          </cell>
          <cell r="K3790">
            <v>0.60011193223201942</v>
          </cell>
          <cell r="L3790">
            <v>92.871661043759644</v>
          </cell>
          <cell r="M3790">
            <v>20023343.689335976</v>
          </cell>
          <cell r="N3790">
            <v>0.65281619705585425</v>
          </cell>
          <cell r="O3790">
            <v>91.528324695245928</v>
          </cell>
          <cell r="Q3790">
            <v>107311.33785069035</v>
          </cell>
        </row>
        <row r="3791">
          <cell r="D3791">
            <v>42871</v>
          </cell>
          <cell r="F3791">
            <v>66372.392640000689</v>
          </cell>
          <cell r="G3791">
            <v>991329.0020680005</v>
          </cell>
          <cell r="H3791">
            <v>0.57736734878337403</v>
          </cell>
          <cell r="I3791">
            <v>97.583434157514702</v>
          </cell>
          <cell r="J3791">
            <v>10129293.818468004</v>
          </cell>
          <cell r="K3791">
            <v>0.60022888004033947</v>
          </cell>
          <cell r="L3791">
            <v>92.864596676266046</v>
          </cell>
          <cell r="M3791">
            <v>19862748.467875984</v>
          </cell>
          <cell r="N3791">
            <v>0.64753978849955429</v>
          </cell>
          <cell r="O3791">
            <v>91.913588190164646</v>
          </cell>
          <cell r="Q3791">
            <v>107311.33785069035</v>
          </cell>
        </row>
        <row r="3792">
          <cell r="D3792">
            <v>42872</v>
          </cell>
          <cell r="F3792">
            <v>191968.22727199964</v>
          </cell>
          <cell r="G3792">
            <v>1183297.2293400001</v>
          </cell>
          <cell r="H3792">
            <v>0.64863341345896186</v>
          </cell>
          <cell r="I3792">
            <v>94.334995561785163</v>
          </cell>
          <cell r="J3792">
            <v>10321262.045740005</v>
          </cell>
          <cell r="K3792">
            <v>0.60773972244076579</v>
          </cell>
          <cell r="L3792">
            <v>92.402548694880622</v>
          </cell>
          <cell r="M3792">
            <v>19853505.654533979</v>
          </cell>
          <cell r="N3792">
            <v>0.64719792846698498</v>
          </cell>
          <cell r="O3792">
            <v>91.938191652653572</v>
          </cell>
          <cell r="Q3792">
            <v>107311.33785069035</v>
          </cell>
        </row>
        <row r="3793">
          <cell r="D3793">
            <v>42873</v>
          </cell>
          <cell r="F3793">
            <v>67443.566308000343</v>
          </cell>
          <cell r="G3793">
            <v>1250740.7956480004</v>
          </cell>
          <cell r="H3793">
            <v>0.64751405722760014</v>
          </cell>
          <cell r="I3793">
            <v>94.400747885031848</v>
          </cell>
          <cell r="J3793">
            <v>10388705.612048006</v>
          </cell>
          <cell r="K3793">
            <v>0.60786998336188258</v>
          </cell>
          <cell r="L3793">
            <v>92.39439074630539</v>
          </cell>
          <cell r="M3793">
            <v>19745742.231197983</v>
          </cell>
          <cell r="N3793">
            <v>0.64364467129465119</v>
          </cell>
          <cell r="O3793">
            <v>92.191332050086856</v>
          </cell>
          <cell r="Q3793">
            <v>107311.33785069035</v>
          </cell>
        </row>
        <row r="3794">
          <cell r="D3794">
            <v>42874</v>
          </cell>
          <cell r="F3794">
            <v>71798.703447999884</v>
          </cell>
          <cell r="G3794">
            <v>1322539.4990960003</v>
          </cell>
          <cell r="H3794">
            <v>0.64864853473855399</v>
          </cell>
          <cell r="I3794">
            <v>94.334103954007915</v>
          </cell>
          <cell r="J3794">
            <v>10460504.315496005</v>
          </cell>
          <cell r="K3794">
            <v>0.60825185886260091</v>
          </cell>
          <cell r="L3794">
            <v>92.370446408434717</v>
          </cell>
          <cell r="M3794">
            <v>19648338.701853983</v>
          </cell>
          <cell r="N3794">
            <v>0.64042953565303418</v>
          </cell>
          <cell r="O3794">
            <v>92.416312233317186</v>
          </cell>
          <cell r="Q3794">
            <v>107311.33785069035</v>
          </cell>
        </row>
        <row r="3795">
          <cell r="D3795">
            <v>42875</v>
          </cell>
          <cell r="F3795">
            <v>75646.390528000135</v>
          </cell>
          <cell r="G3795">
            <v>1398185.8896240005</v>
          </cell>
          <cell r="H3795">
            <v>0.65146233269842968</v>
          </cell>
          <cell r="I3795">
            <v>94.166627852884034</v>
          </cell>
          <cell r="J3795">
            <v>10536150.706024006</v>
          </cell>
          <cell r="K3795">
            <v>0.60885134405594099</v>
          </cell>
          <cell r="L3795">
            <v>92.332772323104749</v>
          </cell>
          <cell r="M3795">
            <v>19573580.050001986</v>
          </cell>
          <cell r="N3795">
            <v>0.63795285694302883</v>
          </cell>
          <cell r="O3795">
            <v>92.586976039289979</v>
          </cell>
          <cell r="Q3795">
            <v>107311.33785069035</v>
          </cell>
        </row>
        <row r="3796">
          <cell r="D3796">
            <v>42876</v>
          </cell>
          <cell r="F3796">
            <v>57767.311237999922</v>
          </cell>
          <cell r="G3796">
            <v>1455953.2008620005</v>
          </cell>
          <cell r="H3796">
            <v>0.64607436820345621</v>
          </cell>
          <cell r="I3796">
            <v>94.484594799773021</v>
          </cell>
          <cell r="J3796">
            <v>10593918.017262006</v>
          </cell>
          <cell r="K3796">
            <v>0.60841663114132782</v>
          </cell>
          <cell r="L3796">
            <v>92.360101819557826</v>
          </cell>
          <cell r="M3796">
            <v>19477477.79268799</v>
          </cell>
          <cell r="N3796">
            <v>0.63478088945546907</v>
          </cell>
          <cell r="O3796">
            <v>92.802187525250119</v>
          </cell>
          <cell r="Q3796">
            <v>107311.33785069035</v>
          </cell>
        </row>
        <row r="3797">
          <cell r="D3797">
            <v>42877</v>
          </cell>
          <cell r="F3797">
            <v>47559.131131999697</v>
          </cell>
          <cell r="G3797">
            <v>1503512.3319940001</v>
          </cell>
          <cell r="H3797">
            <v>0.63685227493090346</v>
          </cell>
          <cell r="I3797">
            <v>95.002508748604683</v>
          </cell>
          <cell r="J3797">
            <v>10641477.148394005</v>
          </cell>
          <cell r="K3797">
            <v>0.60740457123020464</v>
          </cell>
          <cell r="L3797">
            <v>92.423515855688393</v>
          </cell>
          <cell r="M3797">
            <v>19373307.19715599</v>
          </cell>
          <cell r="N3797">
            <v>0.63134638440098889</v>
          </cell>
          <cell r="O3797">
            <v>93.030947751793107</v>
          </cell>
          <cell r="Q3797">
            <v>107311.33785069035</v>
          </cell>
        </row>
        <row r="3798">
          <cell r="D3798">
            <v>42878</v>
          </cell>
          <cell r="F3798">
            <v>45512.632126000091</v>
          </cell>
          <cell r="G3798">
            <v>1549024.9641200001</v>
          </cell>
          <cell r="H3798">
            <v>0.6276029432899759</v>
          </cell>
          <cell r="I3798">
            <v>95.488959988551386</v>
          </cell>
          <cell r="J3798">
            <v>10686989.780520005</v>
          </cell>
          <cell r="K3798">
            <v>0.60628873310587783</v>
          </cell>
          <cell r="L3798">
            <v>92.493088240294952</v>
          </cell>
          <cell r="M3798">
            <v>19278521.12531399</v>
          </cell>
          <cell r="N3798">
            <v>0.62821811749771295</v>
          </cell>
          <cell r="O3798">
            <v>93.235449821931098</v>
          </cell>
          <cell r="Q3798">
            <v>107311.33785069035</v>
          </cell>
        </row>
        <row r="3799">
          <cell r="D3799">
            <v>42879</v>
          </cell>
          <cell r="F3799">
            <v>40992.252459999741</v>
          </cell>
          <cell r="G3799">
            <v>1590017.2165799998</v>
          </cell>
          <cell r="H3799">
            <v>0.61736922383429016</v>
          </cell>
          <cell r="I3799">
            <v>95.989353995767317</v>
          </cell>
          <cell r="J3799">
            <v>10727982.032980004</v>
          </cell>
          <cell r="K3799">
            <v>0.60493150302708742</v>
          </cell>
          <cell r="L3799">
            <v>92.577224138971289</v>
          </cell>
          <cell r="M3799">
            <v>19172718.937121995</v>
          </cell>
          <cell r="N3799">
            <v>0.62473128888511131</v>
          </cell>
          <cell r="O3799">
            <v>93.459053254430032</v>
          </cell>
          <cell r="Q3799">
            <v>107311.33785069035</v>
          </cell>
        </row>
        <row r="3800">
          <cell r="D3800">
            <v>42880</v>
          </cell>
          <cell r="F3800">
            <v>64456.822310000149</v>
          </cell>
          <cell r="G3800">
            <v>1654474.03889</v>
          </cell>
          <cell r="H3800">
            <v>0.61670055449014471</v>
          </cell>
          <cell r="I3800">
            <v>96.020686693414461</v>
          </cell>
          <cell r="J3800">
            <v>10792438.855290005</v>
          </cell>
          <cell r="K3800">
            <v>0.6049057660626791</v>
          </cell>
          <cell r="L3800">
            <v>92.578814424655249</v>
          </cell>
          <cell r="M3800">
            <v>19115677.667729996</v>
          </cell>
          <cell r="N3800">
            <v>0.62283364200059188</v>
          </cell>
          <cell r="O3800">
            <v>93.578823905645407</v>
          </cell>
          <cell r="Q3800">
            <v>107311.33785069035</v>
          </cell>
        </row>
        <row r="3801">
          <cell r="D3801">
            <v>42881</v>
          </cell>
          <cell r="F3801">
            <v>67479.620878000002</v>
          </cell>
          <cell r="G3801">
            <v>1721953.659768</v>
          </cell>
          <cell r="H3801">
            <v>0.61716672479009438</v>
          </cell>
          <cell r="I3801">
            <v>95.998860253993001</v>
          </cell>
          <cell r="J3801">
            <v>10859918.476168005</v>
          </cell>
          <cell r="K3801">
            <v>0.60504874883822413</v>
          </cell>
          <cell r="L3801">
            <v>92.56997708957573</v>
          </cell>
          <cell r="M3801">
            <v>19061437.588345997</v>
          </cell>
          <cell r="N3801">
            <v>0.62102749631984322</v>
          </cell>
          <cell r="O3801">
            <v>93.691561779408431</v>
          </cell>
          <cell r="Q3801">
            <v>107311.33785069035</v>
          </cell>
        </row>
        <row r="3802">
          <cell r="D3802">
            <v>42882</v>
          </cell>
          <cell r="F3802">
            <v>35134.676860000298</v>
          </cell>
          <cell r="G3802">
            <v>1757088.3366280003</v>
          </cell>
          <cell r="H3802">
            <v>0.60643494997316716</v>
          </cell>
          <cell r="I3802">
            <v>96.481103346862128</v>
          </cell>
          <cell r="J3802">
            <v>10895053.153028006</v>
          </cell>
          <cell r="K3802">
            <v>0.6033986781156605</v>
          </cell>
          <cell r="L3802">
            <v>92.67160131580799</v>
          </cell>
          <cell r="M3802">
            <v>18974095.520559996</v>
          </cell>
          <cell r="N3802">
            <v>0.61814317128820695</v>
          </cell>
          <cell r="O3802">
            <v>93.869056632906094</v>
          </cell>
          <cell r="Q3802">
            <v>107311.33785069035</v>
          </cell>
        </row>
        <row r="3803">
          <cell r="D3803">
            <v>42883</v>
          </cell>
          <cell r="F3803">
            <v>66537.605583999772</v>
          </cell>
          <cell r="G3803">
            <v>1823625.942212</v>
          </cell>
          <cell r="H3803">
            <v>0.60692093902288324</v>
          </cell>
          <cell r="I3803">
            <v>96.460170833216537</v>
          </cell>
          <cell r="J3803">
            <v>10961590.758612005</v>
          </cell>
          <cell r="K3803">
            <v>0.60349701217097063</v>
          </cell>
          <cell r="L3803">
            <v>92.665567340890391</v>
          </cell>
          <cell r="M3803">
            <v>18909380.733271997</v>
          </cell>
          <cell r="N3803">
            <v>0.61599631878207062</v>
          </cell>
          <cell r="O3803">
            <v>93.999141321594863</v>
          </cell>
          <cell r="Q3803">
            <v>107311.33785069035</v>
          </cell>
        </row>
        <row r="3804">
          <cell r="D3804">
            <v>42884</v>
          </cell>
          <cell r="F3804">
            <v>61304.498284000103</v>
          </cell>
          <cell r="G3804">
            <v>1884930.4404960002</v>
          </cell>
          <cell r="H3804">
            <v>0.60569183739792187</v>
          </cell>
          <cell r="I3804">
            <v>96.512946370564322</v>
          </cell>
          <cell r="J3804">
            <v>11022895.256896006</v>
          </cell>
          <cell r="K3804">
            <v>0.60330777142226433</v>
          </cell>
          <cell r="L3804">
            <v>92.677177028154162</v>
          </cell>
          <cell r="M3804">
            <v>18820120.601640001</v>
          </cell>
          <cell r="N3804">
            <v>0.61305019027840324</v>
          </cell>
          <cell r="O3804">
            <v>94.174843305236294</v>
          </cell>
          <cell r="Q3804">
            <v>107311.33785069035</v>
          </cell>
        </row>
        <row r="3805">
          <cell r="D3805">
            <v>42885</v>
          </cell>
          <cell r="F3805">
            <v>62031.194529999833</v>
          </cell>
          <cell r="G3805">
            <v>1946961.635026</v>
          </cell>
          <cell r="H3805">
            <v>0.60477040420306183</v>
          </cell>
          <cell r="I3805">
            <v>96.552155277699555</v>
          </cell>
          <cell r="J3805">
            <v>11084926.451426005</v>
          </cell>
          <cell r="K3805">
            <v>0.60316028213526396</v>
          </cell>
          <cell r="L3805">
            <v>92.686218083051671</v>
          </cell>
          <cell r="M3805">
            <v>18752265.589399997</v>
          </cell>
          <cell r="N3805">
            <v>0.61080164131527803</v>
          </cell>
          <cell r="O3805">
            <v>94.306755817141635</v>
          </cell>
          <cell r="Q3805">
            <v>107311.33785069035</v>
          </cell>
        </row>
        <row r="3806">
          <cell r="D3806">
            <v>42886</v>
          </cell>
          <cell r="E3806" t="str">
            <v>*</v>
          </cell>
          <cell r="F3806">
            <v>42572.773130000256</v>
          </cell>
          <cell r="G3806">
            <v>1989534.4081560003</v>
          </cell>
          <cell r="H3806">
            <v>0.59805916672710624</v>
          </cell>
          <cell r="I3806">
            <v>96.828619103174248</v>
          </cell>
          <cell r="J3806">
            <v>11127499.224556005</v>
          </cell>
          <cell r="K3806">
            <v>0.60196186733337065</v>
          </cell>
          <cell r="L3806">
            <v>92.759445618904309</v>
          </cell>
          <cell r="M3806">
            <v>18690280.586401995</v>
          </cell>
          <cell r="N3806">
            <v>0.6087445606342119</v>
          </cell>
          <cell r="O3806">
            <v>94.42578006180031</v>
          </cell>
          <cell r="P3806"/>
          <cell r="Q3806">
            <v>107311.33785069035</v>
          </cell>
        </row>
        <row r="3807">
          <cell r="D3807">
            <v>42887</v>
          </cell>
          <cell r="F3807">
            <v>40376.535897999958</v>
          </cell>
          <cell r="G3807">
            <v>40376.535897999958</v>
          </cell>
          <cell r="H3807">
            <v>0.60183042182147195</v>
          </cell>
          <cell r="I3807">
            <v>90.477228527670633</v>
          </cell>
          <cell r="J3807">
            <v>11167875.760454005</v>
          </cell>
          <cell r="K3807">
            <v>0.60196139199951848</v>
          </cell>
          <cell r="L3807">
            <v>93.563730059967426</v>
          </cell>
          <cell r="M3807">
            <v>18634539.967615999</v>
          </cell>
          <cell r="N3807">
            <v>0.60693454064051855</v>
          </cell>
          <cell r="O3807">
            <v>93.848200469519327</v>
          </cell>
          <cell r="Q3807">
            <v>67089.556183946654</v>
          </cell>
        </row>
        <row r="3808">
          <cell r="D3808">
            <v>42888</v>
          </cell>
          <cell r="F3808">
            <v>62398.150317999578</v>
          </cell>
          <cell r="G3808">
            <v>102774.68621599954</v>
          </cell>
          <cell r="H3808">
            <v>0.76595145401030174</v>
          </cell>
          <cell r="I3808">
            <v>73.167253815703077</v>
          </cell>
          <cell r="J3808">
            <v>11230273.910772005</v>
          </cell>
          <cell r="K3808">
            <v>0.60314363358893375</v>
          </cell>
          <cell r="L3808">
            <v>93.49432263573425</v>
          </cell>
          <cell r="M3808">
            <v>18598054.417808</v>
          </cell>
          <cell r="N3808">
            <v>0.60575163915333696</v>
          </cell>
          <cell r="O3808">
            <v>93.919520450265765</v>
          </cell>
          <cell r="Q3808">
            <v>67089.556183946654</v>
          </cell>
        </row>
        <row r="3809">
          <cell r="D3809">
            <v>42889</v>
          </cell>
          <cell r="F3809">
            <v>49963.671258000206</v>
          </cell>
          <cell r="G3809">
            <v>152738.35747399973</v>
          </cell>
          <cell r="H3809">
            <v>0.75887796432985066</v>
          </cell>
          <cell r="I3809">
            <v>74.036744337118705</v>
          </cell>
          <cell r="J3809">
            <v>11280237.582030006</v>
          </cell>
          <cell r="K3809">
            <v>0.60365196593928483</v>
          </cell>
          <cell r="L3809">
            <v>93.464343437749264</v>
          </cell>
          <cell r="M3809">
            <v>18561850.392873999</v>
          </cell>
          <cell r="N3809">
            <v>0.60457788593392248</v>
          </cell>
          <cell r="O3809">
            <v>93.989784060765572</v>
          </cell>
          <cell r="Q3809">
            <v>67089.556183946654</v>
          </cell>
        </row>
        <row r="3810">
          <cell r="D3810">
            <v>42890</v>
          </cell>
          <cell r="F3810">
            <v>48788.967280000536</v>
          </cell>
          <cell r="G3810">
            <v>201527.32475400026</v>
          </cell>
          <cell r="H3810">
            <v>0.75096384674781247</v>
          </cell>
          <cell r="I3810">
            <v>75.001424638171869</v>
          </cell>
          <cell r="J3810">
            <v>11329026.549310006</v>
          </cell>
          <cell r="K3810">
            <v>0.60409402291795389</v>
          </cell>
          <cell r="L3810">
            <v>93.438206466057537</v>
          </cell>
          <cell r="M3810">
            <v>18503393.885148004</v>
          </cell>
          <cell r="N3810">
            <v>0.60267931963842358</v>
          </cell>
          <cell r="O3810">
            <v>94.102372733186542</v>
          </cell>
          <cell r="Q3810">
            <v>67089.556183946654</v>
          </cell>
        </row>
        <row r="3811">
          <cell r="D3811">
            <v>42891</v>
          </cell>
          <cell r="F3811">
            <v>64975.60603599919</v>
          </cell>
          <cell r="G3811">
            <v>266502.93078999943</v>
          </cell>
          <cell r="H3811">
            <v>0.79446920191065107</v>
          </cell>
          <cell r="I3811">
            <v>69.605070334391939</v>
          </cell>
          <cell r="J3811">
            <v>11394002.155346006</v>
          </cell>
          <cell r="K3811">
            <v>0.60539296655957031</v>
          </cell>
          <cell r="L3811">
            <v>93.361048044426425</v>
          </cell>
          <cell r="M3811">
            <v>18471146.107092004</v>
          </cell>
          <cell r="N3811">
            <v>0.60163437887954885</v>
          </cell>
          <cell r="O3811">
            <v>94.163779043891836</v>
          </cell>
          <cell r="Q3811">
            <v>67089.556183946654</v>
          </cell>
        </row>
        <row r="3812">
          <cell r="D3812">
            <v>42892</v>
          </cell>
          <cell r="F3812">
            <v>67692.613684000346</v>
          </cell>
          <cell r="G3812">
            <v>334195.54447399976</v>
          </cell>
          <cell r="H3812">
            <v>0.83022247545678562</v>
          </cell>
          <cell r="I3812">
            <v>65.057456691240361</v>
          </cell>
          <cell r="J3812">
            <v>11461694.769030007</v>
          </cell>
          <cell r="K3812">
            <v>0.60682653146719323</v>
          </cell>
          <cell r="L3812">
            <v>93.275274266141551</v>
          </cell>
          <cell r="M3812">
            <v>18450065.676874001</v>
          </cell>
          <cell r="N3812">
            <v>0.60095316073906291</v>
          </cell>
          <cell r="O3812">
            <v>94.203596825782199</v>
          </cell>
          <cell r="Q3812">
            <v>67089.556183946654</v>
          </cell>
        </row>
        <row r="3813">
          <cell r="D3813">
            <v>42893</v>
          </cell>
          <cell r="F3813">
            <v>31818.615683999666</v>
          </cell>
          <cell r="G3813">
            <v>366014.16015799943</v>
          </cell>
          <cell r="H3813">
            <v>0.77937223227510366</v>
          </cell>
          <cell r="I3813">
            <v>71.500961055386881</v>
          </cell>
          <cell r="J3813">
            <v>11493513.384714006</v>
          </cell>
          <cell r="K3813">
            <v>0.60635736240467708</v>
          </cell>
          <cell r="L3813">
            <v>93.30341727210201</v>
          </cell>
          <cell r="M3813">
            <v>18404164.566312004</v>
          </cell>
          <cell r="N3813">
            <v>0.59946346707365294</v>
          </cell>
          <cell r="O3813">
            <v>94.29008180220147</v>
          </cell>
          <cell r="Q3813">
            <v>67089.556183946654</v>
          </cell>
        </row>
        <row r="3814">
          <cell r="D3814">
            <v>42894</v>
          </cell>
          <cell r="F3814">
            <v>32083.742932000358</v>
          </cell>
          <cell r="G3814">
            <v>398097.9030899998</v>
          </cell>
          <cell r="H3814">
            <v>0.74172852999372207</v>
          </cell>
          <cell r="I3814">
            <v>76.11514130418297</v>
          </cell>
          <cell r="J3814">
            <v>11525597.127646007</v>
          </cell>
          <cell r="K3814">
            <v>0.60590544064103868</v>
          </cell>
          <cell r="L3814">
            <v>93.330459977810349</v>
          </cell>
          <cell r="M3814">
            <v>18362363.143184002</v>
          </cell>
          <cell r="N3814">
            <v>0.5981072835046346</v>
          </cell>
          <cell r="O3814">
            <v>94.368113448917768</v>
          </cell>
          <cell r="Q3814">
            <v>67089.556183946654</v>
          </cell>
        </row>
        <row r="3815">
          <cell r="D3815">
            <v>42895</v>
          </cell>
          <cell r="F3815">
            <v>34522.308751999721</v>
          </cell>
          <cell r="G3815">
            <v>432620.21184199955</v>
          </cell>
          <cell r="H3815">
            <v>0.71648875266208545</v>
          </cell>
          <cell r="I3815">
            <v>79.08196287262021</v>
          </cell>
          <cell r="J3815">
            <v>11560119.436398007</v>
          </cell>
          <cell r="K3815">
            <v>0.60558444133340772</v>
          </cell>
          <cell r="L3815">
            <v>93.349629187392324</v>
          </cell>
          <cell r="M3815">
            <v>18319405.862470001</v>
          </cell>
          <cell r="N3815">
            <v>0.59671342608065314</v>
          </cell>
          <cell r="O3815">
            <v>94.447615841782152</v>
          </cell>
          <cell r="Q3815">
            <v>67089.556183946654</v>
          </cell>
        </row>
        <row r="3816">
          <cell r="D3816">
            <v>42896</v>
          </cell>
          <cell r="F3816">
            <v>43637.513102000019</v>
          </cell>
          <cell r="G3816">
            <v>476257.72494399955</v>
          </cell>
          <cell r="H3816">
            <v>0.70988355272196535</v>
          </cell>
          <cell r="I3816">
            <v>79.837229209065015</v>
          </cell>
          <cell r="J3816">
            <v>11603756.949500008</v>
          </cell>
          <cell r="K3816">
            <v>0.60574152407594106</v>
          </cell>
          <cell r="L3816">
            <v>93.34025269783406</v>
          </cell>
          <cell r="M3816">
            <v>18287851.896063995</v>
          </cell>
          <cell r="N3816">
            <v>0.59569098422999378</v>
          </cell>
          <cell r="O3816">
            <v>94.505484759902913</v>
          </cell>
          <cell r="Q3816">
            <v>67089.556183946654</v>
          </cell>
        </row>
        <row r="3817">
          <cell r="D3817">
            <v>42897</v>
          </cell>
          <cell r="F3817">
            <v>55615.623654000097</v>
          </cell>
          <cell r="G3817">
            <v>531873.34859799966</v>
          </cell>
          <cell r="H3817">
            <v>0.72071012762770303</v>
          </cell>
          <cell r="I3817">
            <v>78.594397082042647</v>
          </cell>
          <cell r="J3817">
            <v>11659372.573154008</v>
          </cell>
          <cell r="K3817">
            <v>0.60652061174402849</v>
          </cell>
          <cell r="L3817">
            <v>93.293632680045619</v>
          </cell>
          <cell r="M3817">
            <v>18267078.057657998</v>
          </cell>
          <cell r="N3817">
            <v>0.59501966871738787</v>
          </cell>
          <cell r="O3817">
            <v>94.543273970131906</v>
          </cell>
          <cell r="Q3817">
            <v>67089.556183946654</v>
          </cell>
        </row>
        <row r="3818">
          <cell r="D3818">
            <v>42898</v>
          </cell>
          <cell r="F3818">
            <v>32364.342644000186</v>
          </cell>
          <cell r="G3818">
            <v>564237.69124199986</v>
          </cell>
          <cell r="H3818">
            <v>0.70085137356671012</v>
          </cell>
          <cell r="I3818">
            <v>80.854126996260106</v>
          </cell>
          <cell r="J3818">
            <v>11691736.915798008</v>
          </cell>
          <cell r="K3818">
            <v>0.60608895513922612</v>
          </cell>
          <cell r="L3818">
            <v>93.319486367150176</v>
          </cell>
          <cell r="M3818">
            <v>18224161.821063995</v>
          </cell>
          <cell r="N3818">
            <v>0.59362708286897092</v>
          </cell>
          <cell r="O3818">
            <v>94.621143098443511</v>
          </cell>
          <cell r="Q3818">
            <v>67089.556183946654</v>
          </cell>
        </row>
        <row r="3819">
          <cell r="D3819">
            <v>42899</v>
          </cell>
          <cell r="F3819">
            <v>25492.739110000337</v>
          </cell>
          <cell r="G3819">
            <v>589730.43035200017</v>
          </cell>
          <cell r="H3819">
            <v>0.67616901702952292</v>
          </cell>
          <cell r="I3819">
            <v>83.529991320157592</v>
          </cell>
          <cell r="J3819">
            <v>11717229.654908009</v>
          </cell>
          <cell r="K3819">
            <v>0.60530530754745737</v>
          </cell>
          <cell r="L3819">
            <v>93.366271843249805</v>
          </cell>
          <cell r="M3819">
            <v>18171335.217975993</v>
          </cell>
          <cell r="N3819">
            <v>0.59191165246677169</v>
          </cell>
          <cell r="O3819">
            <v>94.716098667245433</v>
          </cell>
          <cell r="Q3819">
            <v>67089.556183946654</v>
          </cell>
        </row>
        <row r="3820">
          <cell r="D3820">
            <v>42900</v>
          </cell>
          <cell r="F3820">
            <v>47710.623641999569</v>
          </cell>
          <cell r="G3820">
            <v>637441.05399399973</v>
          </cell>
          <cell r="H3820">
            <v>0.67866753704370375</v>
          </cell>
          <cell r="I3820">
            <v>83.266459514382404</v>
          </cell>
          <cell r="J3820">
            <v>11764940.278550008</v>
          </cell>
          <cell r="K3820">
            <v>0.60567087201703584</v>
          </cell>
          <cell r="L3820">
            <v>93.344470982927305</v>
          </cell>
          <cell r="M3820">
            <v>18156753.902155999</v>
          </cell>
          <cell r="N3820">
            <v>0.59144200140822711</v>
          </cell>
          <cell r="O3820">
            <v>94.741909881457005</v>
          </cell>
          <cell r="Q3820">
            <v>67089.556183946654</v>
          </cell>
        </row>
        <row r="3821">
          <cell r="D3821">
            <v>42901</v>
          </cell>
          <cell r="F3821">
            <v>18723.012555999609</v>
          </cell>
          <cell r="G3821">
            <v>656164.06654999929</v>
          </cell>
          <cell r="H3821">
            <v>0.6520280292717231</v>
          </cell>
          <cell r="I3821">
            <v>85.982947885163199</v>
          </cell>
          <cell r="J3821">
            <v>11783663.291106008</v>
          </cell>
          <cell r="K3821">
            <v>0.60454674527648045</v>
          </cell>
          <cell r="L3821">
            <v>93.411374879671172</v>
          </cell>
          <cell r="M3821">
            <v>18094335.829409994</v>
          </cell>
          <cell r="N3821">
            <v>0.58941408309096532</v>
          </cell>
          <cell r="O3821">
            <v>94.852445222264819</v>
          </cell>
          <cell r="Q3821">
            <v>67089.556183946654</v>
          </cell>
        </row>
        <row r="3822">
          <cell r="D3822">
            <v>42902</v>
          </cell>
          <cell r="F3822">
            <v>4855.3089740000451</v>
          </cell>
          <cell r="G3822">
            <v>661019.37552399933</v>
          </cell>
          <cell r="H3822">
            <v>0.61579943764981415</v>
          </cell>
          <cell r="I3822">
            <v>89.314865812974148</v>
          </cell>
          <cell r="J3822">
            <v>11788518.600080008</v>
          </cell>
          <cell r="K3822">
            <v>0.60272130485812847</v>
          </cell>
          <cell r="L3822">
            <v>93.519167588748132</v>
          </cell>
          <cell r="M3822">
            <v>18038134.799919996</v>
          </cell>
          <cell r="N3822">
            <v>0.58758864723887017</v>
          </cell>
          <cell r="O3822">
            <v>94.950674190119685</v>
          </cell>
          <cell r="Q3822">
            <v>67089.556183946654</v>
          </cell>
        </row>
        <row r="3823">
          <cell r="D3823">
            <v>42903</v>
          </cell>
          <cell r="F3823">
            <v>42875.751320000483</v>
          </cell>
          <cell r="G3823">
            <v>703895.12684399984</v>
          </cell>
          <cell r="H3823">
            <v>0.61716902081122282</v>
          </cell>
          <cell r="I3823">
            <v>89.197111991211329</v>
          </cell>
          <cell r="J3823">
            <v>11831394.351400008</v>
          </cell>
          <cell r="K3823">
            <v>0.60284560209098093</v>
          </cell>
          <cell r="L3823">
            <v>93.511861229068089</v>
          </cell>
          <cell r="M3823">
            <v>18009591.26182</v>
          </cell>
          <cell r="N3823">
            <v>0.58666412392388811</v>
          </cell>
          <cell r="O3823">
            <v>94.999965782454382</v>
          </cell>
          <cell r="Q3823">
            <v>67089.556183946654</v>
          </cell>
        </row>
        <row r="3824">
          <cell r="D3824">
            <v>42904</v>
          </cell>
          <cell r="F3824">
            <v>30117.699382000385</v>
          </cell>
          <cell r="G3824">
            <v>734012.82622600021</v>
          </cell>
          <cell r="H3824">
            <v>0.6078217335956454</v>
          </cell>
          <cell r="I3824">
            <v>89.987381417224796</v>
          </cell>
          <cell r="J3824">
            <v>11861512.050782008</v>
          </cell>
          <cell r="K3824">
            <v>0.60232120540035905</v>
          </cell>
          <cell r="L3824">
            <v>93.542652805244842</v>
          </cell>
          <cell r="M3824">
            <v>17962010.720936</v>
          </cell>
          <cell r="N3824">
            <v>0.58511944624888423</v>
          </cell>
          <cell r="O3824">
            <v>95.081635107168566</v>
          </cell>
          <cell r="Q3824">
            <v>67089.556183946654</v>
          </cell>
        </row>
        <row r="3825">
          <cell r="D3825">
            <v>42905</v>
          </cell>
          <cell r="F3825">
            <v>28704.467371999959</v>
          </cell>
          <cell r="G3825">
            <v>762717.29359800019</v>
          </cell>
          <cell r="H3825">
            <v>0.59834969458527809</v>
          </cell>
          <cell r="I3825">
            <v>90.755738765958725</v>
          </cell>
          <cell r="J3825">
            <v>11890216.518154008</v>
          </cell>
          <cell r="K3825">
            <v>0.60172885006707355</v>
          </cell>
          <cell r="L3825">
            <v>93.577330187516267</v>
          </cell>
          <cell r="M3825">
            <v>17911801.675517999</v>
          </cell>
          <cell r="N3825">
            <v>0.58348911546394688</v>
          </cell>
          <cell r="O3825">
            <v>95.166903242804082</v>
          </cell>
          <cell r="Q3825">
            <v>67089.556183946654</v>
          </cell>
        </row>
        <row r="3826">
          <cell r="D3826">
            <v>42906</v>
          </cell>
          <cell r="F3826">
            <v>16375.67710999946</v>
          </cell>
          <cell r="G3826">
            <v>779092.97070799966</v>
          </cell>
          <cell r="H3826">
            <v>0.5806365513671583</v>
          </cell>
          <cell r="I3826">
            <v>92.102744789413563</v>
          </cell>
          <cell r="J3826">
            <v>11906592.195264008</v>
          </cell>
          <cell r="K3826">
            <v>0.60051869086402387</v>
          </cell>
          <cell r="L3826">
            <v>93.647829775987276</v>
          </cell>
          <cell r="M3826">
            <v>17883306.635563996</v>
          </cell>
          <cell r="N3826">
            <v>0.58256611020089666</v>
          </cell>
          <cell r="O3826">
            <v>95.214754847042116</v>
          </cell>
          <cell r="Q3826">
            <v>67089.556183946654</v>
          </cell>
        </row>
        <row r="3827">
          <cell r="D3827">
            <v>42907</v>
          </cell>
          <cell r="F3827">
            <v>42369.094168000091</v>
          </cell>
          <cell r="G3827">
            <v>821462.0648759997</v>
          </cell>
          <cell r="H3827">
            <v>0.58306006790862475</v>
          </cell>
          <cell r="I3827">
            <v>91.925455474064293</v>
          </cell>
          <cell r="J3827">
            <v>11948961.289432008</v>
          </cell>
          <cell r="K3827">
            <v>0.60062327181929509</v>
          </cell>
          <cell r="L3827">
            <v>93.641755547831636</v>
          </cell>
          <cell r="M3827">
            <v>17860443.191801995</v>
          </cell>
          <cell r="N3827">
            <v>0.58182654470757855</v>
          </cell>
          <cell r="O3827">
            <v>95.252876160785789</v>
          </cell>
          <cell r="Q3827">
            <v>67089.556183946654</v>
          </cell>
        </row>
        <row r="3828">
          <cell r="D3828">
            <v>42908</v>
          </cell>
          <cell r="F3828">
            <v>25263.739727999797</v>
          </cell>
          <cell r="G3828">
            <v>846725.80460399948</v>
          </cell>
          <cell r="H3828">
            <v>0.57367403754145674</v>
          </cell>
          <cell r="I3828">
            <v>92.599589941978806</v>
          </cell>
          <cell r="J3828">
            <v>11974225.029160008</v>
          </cell>
          <cell r="K3828">
            <v>0.59987022645275756</v>
          </cell>
          <cell r="L3828">
            <v>93.68541637242032</v>
          </cell>
          <cell r="M3828">
            <v>17833199.776479997</v>
          </cell>
          <cell r="N3828">
            <v>0.58094428150833133</v>
          </cell>
          <cell r="O3828">
            <v>95.298096978534019</v>
          </cell>
          <cell r="Q3828">
            <v>67089.556183946654</v>
          </cell>
        </row>
        <row r="3829">
          <cell r="D3829">
            <v>42909</v>
          </cell>
          <cell r="F3829">
            <v>16768.126220000115</v>
          </cell>
          <cell r="G3829">
            <v>863493.93082399957</v>
          </cell>
          <cell r="H3829">
            <v>0.55959849072061085</v>
          </cell>
          <cell r="I3829">
            <v>93.547060288437777</v>
          </cell>
          <cell r="J3829">
            <v>11990993.155380009</v>
          </cell>
          <cell r="K3829">
            <v>0.59869804874724541</v>
          </cell>
          <cell r="L3829">
            <v>93.753021048402161</v>
          </cell>
          <cell r="M3829">
            <v>17794911.128253993</v>
          </cell>
          <cell r="N3829">
            <v>0.57970218352107827</v>
          </cell>
          <cell r="O3829">
            <v>95.361289967971473</v>
          </cell>
          <cell r="Q3829">
            <v>67089.556183946654</v>
          </cell>
        </row>
        <row r="3830">
          <cell r="D3830">
            <v>42910</v>
          </cell>
          <cell r="F3830">
            <v>24697.495263999786</v>
          </cell>
          <cell r="G3830">
            <v>888191.42608799937</v>
          </cell>
          <cell r="H3830">
            <v>0.55162052325299693</v>
          </cell>
          <cell r="I3830">
            <v>94.05008062763045</v>
          </cell>
          <cell r="J3830">
            <v>12015690.650644008</v>
          </cell>
          <cell r="K3830">
            <v>0.59792828130342768</v>
          </cell>
          <cell r="L3830">
            <v>93.797180414439822</v>
          </cell>
          <cell r="M3830">
            <v>17767901.949201997</v>
          </cell>
          <cell r="N3830">
            <v>0.57882751608961158</v>
          </cell>
          <cell r="O3830">
            <v>95.405459310475578</v>
          </cell>
          <cell r="Q3830">
            <v>67089.556183946654</v>
          </cell>
        </row>
        <row r="3831">
          <cell r="D3831">
            <v>42911</v>
          </cell>
          <cell r="F3831">
            <v>23064.919642000088</v>
          </cell>
          <cell r="G3831">
            <v>911256.34572999948</v>
          </cell>
          <cell r="H3831">
            <v>0.54330742223514517</v>
          </cell>
          <cell r="I3831">
            <v>94.548041733112228</v>
          </cell>
          <cell r="J3831">
            <v>12038755.570286008</v>
          </cell>
          <cell r="K3831">
            <v>0.59708266616138406</v>
          </cell>
          <cell r="L3831">
            <v>93.845474780868301</v>
          </cell>
          <cell r="M3831">
            <v>17734758.677122001</v>
          </cell>
          <cell r="N3831">
            <v>0.57775299988763973</v>
          </cell>
          <cell r="O3831">
            <v>95.459347704991956</v>
          </cell>
          <cell r="Q3831">
            <v>67089.556183946654</v>
          </cell>
        </row>
        <row r="3832">
          <cell r="D3832">
            <v>42912</v>
          </cell>
          <cell r="F3832">
            <v>20269.577129999936</v>
          </cell>
          <cell r="G3832">
            <v>931525.92285999947</v>
          </cell>
          <cell r="H3832">
            <v>0.53403125833425902</v>
          </cell>
          <cell r="I3832">
            <v>95.072242857271149</v>
          </cell>
          <cell r="J3832">
            <v>12059025.147416007</v>
          </cell>
          <cell r="K3832">
            <v>0.59610447978395731</v>
          </cell>
          <cell r="L3832">
            <v>93.901058151862046</v>
          </cell>
          <cell r="M3832">
            <v>17675303.336333998</v>
          </cell>
          <cell r="N3832">
            <v>0.57582127685888673</v>
          </cell>
          <cell r="O3832">
            <v>95.555193972048684</v>
          </cell>
          <cell r="Q3832">
            <v>67089.556183946654</v>
          </cell>
        </row>
        <row r="3833">
          <cell r="D3833">
            <v>42913</v>
          </cell>
          <cell r="F3833">
            <v>29316.554212000716</v>
          </cell>
          <cell r="G3833">
            <v>960842.47707200015</v>
          </cell>
          <cell r="H3833">
            <v>0.53043663476476222</v>
          </cell>
          <cell r="I3833">
            <v>95.266505388415951</v>
          </cell>
          <cell r="J3833">
            <v>12088341.701628007</v>
          </cell>
          <cell r="K3833">
            <v>0.59557849405545282</v>
          </cell>
          <cell r="L3833">
            <v>93.930820960030175</v>
          </cell>
          <cell r="M3833">
            <v>17654603.353348002</v>
          </cell>
          <cell r="N3833">
            <v>0.57515209205417872</v>
          </cell>
          <cell r="O3833">
            <v>95.588088147414837</v>
          </cell>
          <cell r="Q3833">
            <v>67089.556183946654</v>
          </cell>
        </row>
        <row r="3834">
          <cell r="D3834">
            <v>42914</v>
          </cell>
          <cell r="F3834">
            <v>34744.246739999922</v>
          </cell>
          <cell r="G3834">
            <v>995586.72381200013</v>
          </cell>
          <cell r="H3834">
            <v>0.5299881342199062</v>
          </cell>
          <cell r="I3834">
            <v>95.290397290938188</v>
          </cell>
          <cell r="J3834">
            <v>12123085.948368007</v>
          </cell>
          <cell r="K3834">
            <v>0.59532250915079155</v>
          </cell>
          <cell r="L3834">
            <v>93.945274138234041</v>
          </cell>
          <cell r="M3834">
            <v>17659983.792456001</v>
          </cell>
          <cell r="N3834">
            <v>0.57533255147054341</v>
          </cell>
          <cell r="O3834">
            <v>95.579233182939475</v>
          </cell>
          <cell r="Q3834">
            <v>67089.556183946654</v>
          </cell>
        </row>
        <row r="3835">
          <cell r="D3835">
            <v>42915</v>
          </cell>
          <cell r="F3835">
            <v>31417.335347999586</v>
          </cell>
          <cell r="G3835">
            <v>1027004.0591599997</v>
          </cell>
          <cell r="H3835">
            <v>0.52786059543134523</v>
          </cell>
          <cell r="I3835">
            <v>95.402688769001983</v>
          </cell>
          <cell r="J3835">
            <v>12154503.283716006</v>
          </cell>
          <cell r="K3835">
            <v>0.59490536885407352</v>
          </cell>
          <cell r="L3835">
            <v>93.968781879014941</v>
          </cell>
          <cell r="M3835">
            <v>17644553.589164</v>
          </cell>
          <cell r="N3835">
            <v>0.57483503232823419</v>
          </cell>
          <cell r="O3835">
            <v>95.603618022250032</v>
          </cell>
          <cell r="Q3835">
            <v>67089.556183946654</v>
          </cell>
        </row>
        <row r="3836">
          <cell r="D3836">
            <v>42916</v>
          </cell>
          <cell r="E3836" t="str">
            <v>*</v>
          </cell>
          <cell r="F3836">
            <v>47257.111615999791</v>
          </cell>
          <cell r="G3836">
            <v>1074261.1707759995</v>
          </cell>
          <cell r="H3836">
            <v>0.53374485880265421</v>
          </cell>
          <cell r="I3836">
            <v>95.087901749123603</v>
          </cell>
          <cell r="J3836">
            <v>12201760.395332007</v>
          </cell>
          <cell r="K3836">
            <v>0.59526370368483128</v>
          </cell>
          <cell r="L3836">
            <v>93.948591427125621</v>
          </cell>
          <cell r="M3836">
            <v>17652988.501294002</v>
          </cell>
          <cell r="N3836">
            <v>0.57511500352004075</v>
          </cell>
          <cell r="O3836">
            <v>95.589906616079048</v>
          </cell>
          <cell r="P3836"/>
          <cell r="Q3836">
            <v>67089.556183946654</v>
          </cell>
        </row>
        <row r="3837">
          <cell r="D3837">
            <v>42917</v>
          </cell>
          <cell r="F3837">
            <v>17630.889559999916</v>
          </cell>
          <cell r="G3837">
            <v>17630.889559999916</v>
          </cell>
          <cell r="H3837">
            <v>0.5977559016351216</v>
          </cell>
          <cell r="I3837">
            <v>84.611574882914041</v>
          </cell>
          <cell r="J3837">
            <v>12219391.284892006</v>
          </cell>
          <cell r="K3837">
            <v>0.59526728461069467</v>
          </cell>
          <cell r="L3837">
            <v>93.88350275181584</v>
          </cell>
          <cell r="M3837">
            <v>17624079.636909999</v>
          </cell>
          <cell r="N3837">
            <v>0.57417970090144699</v>
          </cell>
          <cell r="O3837">
            <v>95.294950133605198</v>
          </cell>
          <cell r="P3837"/>
          <cell r="Q3837">
            <v>29495.132564600011</v>
          </cell>
        </row>
        <row r="3838">
          <cell r="D3838">
            <v>42918</v>
          </cell>
          <cell r="F3838">
            <v>33042.621928000131</v>
          </cell>
          <cell r="G3838">
            <v>50673.511488000047</v>
          </cell>
          <cell r="H3838">
            <v>0.85901481163061932</v>
          </cell>
          <cell r="I3838">
            <v>52.731944092253599</v>
          </cell>
          <cell r="J3838">
            <v>12252433.906820007</v>
          </cell>
          <cell r="K3838">
            <v>0.59602056012990667</v>
          </cell>
          <cell r="L3838">
            <v>93.840264550508152</v>
          </cell>
          <cell r="M3838">
            <v>17614003.248764001</v>
          </cell>
          <cell r="N3838">
            <v>0.57385793239954452</v>
          </cell>
          <cell r="O3838">
            <v>95.311266735699078</v>
          </cell>
          <cell r="P3838"/>
          <cell r="Q3838">
            <v>29495.132564600011</v>
          </cell>
        </row>
        <row r="3839">
          <cell r="D3839">
            <v>42919</v>
          </cell>
          <cell r="F3839">
            <v>32464.222740000154</v>
          </cell>
          <cell r="G3839">
            <v>83137.734228000205</v>
          </cell>
          <cell r="H3839">
            <v>0.93956445238224284</v>
          </cell>
          <cell r="I3839">
            <v>43.382890159659603</v>
          </cell>
          <cell r="J3839">
            <v>12284898.129560007</v>
          </cell>
          <cell r="K3839">
            <v>0.59674358119763915</v>
          </cell>
          <cell r="L3839">
            <v>93.798590604518978</v>
          </cell>
          <cell r="M3839">
            <v>17592482.198066004</v>
          </cell>
          <cell r="N3839">
            <v>0.57316328934513927</v>
          </cell>
          <cell r="O3839">
            <v>95.346367729449796</v>
          </cell>
          <cell r="P3839"/>
          <cell r="Q3839">
            <v>29495.132564600011</v>
          </cell>
        </row>
        <row r="3840">
          <cell r="D3840">
            <v>42920</v>
          </cell>
          <cell r="F3840">
            <v>22375.748725999605</v>
          </cell>
          <cell r="G3840">
            <v>105513.4829539998</v>
          </cell>
          <cell r="H3840">
            <v>0.89432962136129568</v>
          </cell>
          <cell r="I3840">
            <v>48.517349773660811</v>
          </cell>
          <cell r="J3840">
            <v>12307273.878286006</v>
          </cell>
          <cell r="K3840">
            <v>0.59697518309390751</v>
          </cell>
          <cell r="L3840">
            <v>93.785205688018848</v>
          </cell>
          <cell r="M3840">
            <v>17577439.502548005</v>
          </cell>
          <cell r="N3840">
            <v>0.57267969781080053</v>
          </cell>
          <cell r="O3840">
            <v>95.370704279056412</v>
          </cell>
          <cell r="P3840"/>
          <cell r="Q3840">
            <v>29495.132564600011</v>
          </cell>
        </row>
        <row r="3841">
          <cell r="D3841">
            <v>42921</v>
          </cell>
          <cell r="F3841">
            <v>19180.821824000253</v>
          </cell>
          <cell r="G3841">
            <v>124694.30477800005</v>
          </cell>
          <cell r="H3841">
            <v>0.84552462685085783</v>
          </cell>
          <cell r="I3841">
            <v>54.382082087179406</v>
          </cell>
          <cell r="J3841">
            <v>12326454.700110007</v>
          </cell>
          <cell r="K3841">
            <v>0.59705137188835788</v>
          </cell>
          <cell r="L3841">
            <v>93.780798739686162</v>
          </cell>
          <cell r="M3841">
            <v>17552542.462908003</v>
          </cell>
          <cell r="N3841">
            <v>0.57187503335690426</v>
          </cell>
          <cell r="O3841">
            <v>95.411017282767247</v>
          </cell>
          <cell r="P3841"/>
          <cell r="Q3841">
            <v>29495.132564600011</v>
          </cell>
        </row>
        <row r="3842">
          <cell r="D3842">
            <v>42922</v>
          </cell>
          <cell r="F3842">
            <v>20962.642350000111</v>
          </cell>
          <cell r="G3842">
            <v>145656.94712800015</v>
          </cell>
          <cell r="H3842">
            <v>0.82305640774786282</v>
          </cell>
          <cell r="I3842">
            <v>57.170973071212352</v>
          </cell>
          <cell r="J3842">
            <v>12347417.342460006</v>
          </cell>
          <cell r="K3842">
            <v>0.59721352547802586</v>
          </cell>
          <cell r="L3842">
            <v>93.771413134697326</v>
          </cell>
          <cell r="M3842">
            <v>17533481.748064004</v>
          </cell>
          <cell r="N3842">
            <v>0.57126050464630229</v>
          </cell>
          <cell r="O3842">
            <v>95.441652154965055</v>
          </cell>
          <cell r="P3842"/>
          <cell r="Q3842">
            <v>29495.132564600011</v>
          </cell>
        </row>
        <row r="3843">
          <cell r="D3843">
            <v>42923</v>
          </cell>
          <cell r="F3843">
            <v>30075.392741999683</v>
          </cell>
          <cell r="G3843">
            <v>175732.33986999982</v>
          </cell>
          <cell r="H3843">
            <v>0.85114450414639109</v>
          </cell>
          <cell r="I3843">
            <v>53.692228033841459</v>
          </cell>
          <cell r="J3843">
            <v>12377492.735202007</v>
          </cell>
          <cell r="K3843">
            <v>0.59781534999206398</v>
          </cell>
          <cell r="L3843">
            <v>93.736504719893432</v>
          </cell>
          <cell r="M3843">
            <v>17522676.191890005</v>
          </cell>
          <cell r="N3843">
            <v>0.57091492736874705</v>
          </cell>
          <cell r="O3843">
            <v>95.458821563251391</v>
          </cell>
          <cell r="P3843"/>
          <cell r="Q3843">
            <v>29495.132564600011</v>
          </cell>
        </row>
        <row r="3844">
          <cell r="D3844">
            <v>42924</v>
          </cell>
          <cell r="F3844">
            <v>39072.449470000123</v>
          </cell>
          <cell r="G3844">
            <v>214804.78933999996</v>
          </cell>
          <cell r="H3844">
            <v>0.91033998944375061</v>
          </cell>
          <cell r="I3844">
            <v>46.663624721766652</v>
          </cell>
          <cell r="J3844">
            <v>12416565.184672007</v>
          </cell>
          <cell r="K3844">
            <v>0.5988493891824106</v>
          </cell>
          <cell r="L3844">
            <v>93.67625289449461</v>
          </cell>
          <cell r="M3844">
            <v>17512208.684786007</v>
          </cell>
          <cell r="N3844">
            <v>0.57058035651438554</v>
          </cell>
          <cell r="O3844">
            <v>95.475404405718493</v>
          </cell>
          <cell r="P3844"/>
          <cell r="Q3844">
            <v>29495.132564600011</v>
          </cell>
        </row>
        <row r="3845">
          <cell r="D3845">
            <v>42925</v>
          </cell>
          <cell r="F3845">
            <v>10452.418350000273</v>
          </cell>
          <cell r="G3845">
            <v>225257.20769000024</v>
          </cell>
          <cell r="H3845">
            <v>0.84856640591137722</v>
          </cell>
          <cell r="I3845">
            <v>54.008279313167272</v>
          </cell>
          <cell r="J3845">
            <v>12427017.603022007</v>
          </cell>
          <cell r="K3845">
            <v>0.59850211089445904</v>
          </cell>
          <cell r="L3845">
            <v>93.696526752941793</v>
          </cell>
          <cell r="M3845">
            <v>17485274.370204009</v>
          </cell>
          <cell r="N3845">
            <v>0.5697092527360812</v>
          </cell>
          <cell r="O3845">
            <v>95.518397008376581</v>
          </cell>
          <cell r="P3845"/>
          <cell r="Q3845">
            <v>29495.132564600011</v>
          </cell>
        </row>
        <row r="3846">
          <cell r="D3846">
            <v>42926</v>
          </cell>
          <cell r="F3846">
            <v>49714.428229999889</v>
          </cell>
          <cell r="G3846">
            <v>274971.63592000015</v>
          </cell>
          <cell r="H3846">
            <v>0.93226106144042376</v>
          </cell>
          <cell r="I3846">
            <v>44.189763688928394</v>
          </cell>
          <cell r="J3846">
            <v>12476732.031252008</v>
          </cell>
          <cell r="K3846">
            <v>0.60004404748964035</v>
          </cell>
          <cell r="L3846">
            <v>93.606212244775207</v>
          </cell>
          <cell r="M3846">
            <v>17492510.791622005</v>
          </cell>
          <cell r="N3846">
            <v>0.56995150064186118</v>
          </cell>
          <cell r="O3846">
            <v>95.50646762958992</v>
          </cell>
          <cell r="P3846"/>
          <cell r="Q3846">
            <v>29495.132564600011</v>
          </cell>
        </row>
        <row r="3847">
          <cell r="D3847">
            <v>42927</v>
          </cell>
          <cell r="F3847">
            <v>3597.4873880000223</v>
          </cell>
          <cell r="G3847">
            <v>278569.12330800015</v>
          </cell>
          <cell r="H3847">
            <v>0.85859813309220734</v>
          </cell>
          <cell r="I3847">
            <v>52.782608127968075</v>
          </cell>
          <cell r="J3847">
            <v>12480329.518640008</v>
          </cell>
          <cell r="K3847">
            <v>0.59936685328121186</v>
          </cell>
          <cell r="L3847">
            <v>93.645971475780726</v>
          </cell>
          <cell r="M3847">
            <v>17459081.598216001</v>
          </cell>
          <cell r="N3847">
            <v>0.56886874750287797</v>
          </cell>
          <cell r="O3847">
            <v>95.559628712101173</v>
          </cell>
          <cell r="P3847"/>
          <cell r="Q3847">
            <v>29495.132564600011</v>
          </cell>
        </row>
        <row r="3848">
          <cell r="D3848">
            <v>42928</v>
          </cell>
          <cell r="F3848">
            <v>25262.630490000021</v>
          </cell>
          <cell r="G3848">
            <v>303831.75379800017</v>
          </cell>
          <cell r="H3848">
            <v>0.85842342837571073</v>
          </cell>
          <cell r="I3848">
            <v>52.803856493759447</v>
          </cell>
          <cell r="J3848">
            <v>12505592.149130007</v>
          </cell>
          <cell r="K3848">
            <v>0.59973056992460172</v>
          </cell>
          <cell r="L3848">
            <v>93.624635451953083</v>
          </cell>
          <cell r="M3848">
            <v>17460147.940696005</v>
          </cell>
          <cell r="N3848">
            <v>0.56890994958330809</v>
          </cell>
          <cell r="O3848">
            <v>95.557613243762901</v>
          </cell>
          <cell r="P3848"/>
          <cell r="Q3848">
            <v>29495.132564600011</v>
          </cell>
        </row>
        <row r="3849">
          <cell r="D3849">
            <v>42929</v>
          </cell>
          <cell r="F3849">
            <v>16863.148058000086</v>
          </cell>
          <cell r="G3849">
            <v>320694.90185600024</v>
          </cell>
          <cell r="H3849">
            <v>0.83636981628335483</v>
          </cell>
          <cell r="I3849">
            <v>55.51277787580392</v>
          </cell>
          <cell r="J3849">
            <v>12522455.297188008</v>
          </cell>
          <cell r="K3849">
            <v>0.59969101413992032</v>
          </cell>
          <cell r="L3849">
            <v>93.626957908025403</v>
          </cell>
          <cell r="M3849">
            <v>17440400.609412007</v>
          </cell>
          <cell r="N3849">
            <v>0.56827296587703946</v>
          </cell>
          <cell r="O3849">
            <v>95.58870632326591</v>
          </cell>
          <cell r="P3849"/>
          <cell r="Q3849">
            <v>29495.132564600011</v>
          </cell>
        </row>
        <row r="3850">
          <cell r="D3850">
            <v>42930</v>
          </cell>
          <cell r="F3850">
            <v>12641.96985199958</v>
          </cell>
          <cell r="G3850">
            <v>333336.87170799985</v>
          </cell>
          <cell r="H3850">
            <v>0.8072442630465696</v>
          </cell>
          <cell r="I3850">
            <v>59.158550291830679</v>
          </cell>
          <cell r="J3850">
            <v>12535097.267040009</v>
          </cell>
          <cell r="K3850">
            <v>0.5994497060097207</v>
          </cell>
          <cell r="L3850">
            <v>93.641114998417621</v>
          </cell>
          <cell r="M3850">
            <v>17424354.282784004</v>
          </cell>
          <cell r="N3850">
            <v>0.56775656154338749</v>
          </cell>
          <cell r="O3850">
            <v>95.613809977882582</v>
          </cell>
          <cell r="P3850"/>
          <cell r="Q3850">
            <v>29495.132564600011</v>
          </cell>
        </row>
        <row r="3851">
          <cell r="D3851">
            <v>42931</v>
          </cell>
          <cell r="F3851">
            <v>18813.900324000482</v>
          </cell>
          <cell r="G3851">
            <v>352150.77203200036</v>
          </cell>
          <cell r="H3851">
            <v>0.79595228412851371</v>
          </cell>
          <cell r="I3851">
            <v>60.587598914511261</v>
          </cell>
          <cell r="J3851">
            <v>12553911.167364009</v>
          </cell>
          <cell r="K3851">
            <v>0.59950381415612619</v>
          </cell>
          <cell r="L3851">
            <v>93.637942210996755</v>
          </cell>
          <cell r="M3851">
            <v>17415513.23349601</v>
          </cell>
          <cell r="N3851">
            <v>0.5674749254876128</v>
          </cell>
          <cell r="O3851">
            <v>95.627461924024033</v>
          </cell>
          <cell r="P3851"/>
          <cell r="Q3851">
            <v>29495.132564600011</v>
          </cell>
        </row>
        <row r="3852">
          <cell r="D3852">
            <v>42932</v>
          </cell>
          <cell r="F3852">
            <v>44375.635526000129</v>
          </cell>
          <cell r="G3852">
            <v>396526.40755800047</v>
          </cell>
          <cell r="H3852">
            <v>0.8402369583556103</v>
          </cell>
          <cell r="I3852">
            <v>55.03414411559843</v>
          </cell>
          <cell r="J3852">
            <v>12598286.802890008</v>
          </cell>
          <cell r="K3852">
            <v>0.60077673709201351</v>
          </cell>
          <cell r="L3852">
            <v>93.563028064235112</v>
          </cell>
          <cell r="M3852">
            <v>17436057.928734012</v>
          </cell>
          <cell r="N3852">
            <v>0.56815081223920061</v>
          </cell>
          <cell r="O3852">
            <v>95.594652877098</v>
          </cell>
          <cell r="P3852"/>
          <cell r="Q3852">
            <v>29495.132564600011</v>
          </cell>
        </row>
        <row r="3853">
          <cell r="D3853">
            <v>42933</v>
          </cell>
          <cell r="F3853">
            <v>1005.8903679999992</v>
          </cell>
          <cell r="G3853">
            <v>397532.29792600049</v>
          </cell>
          <cell r="H3853">
            <v>0.7928173493697811</v>
          </cell>
          <cell r="I3853">
            <v>60.985481413386154</v>
          </cell>
          <cell r="J3853">
            <v>12599292.693258008</v>
          </cell>
          <cell r="K3853">
            <v>0.5999808083875865</v>
          </cell>
          <cell r="L3853">
            <v>93.609931387261668</v>
          </cell>
          <cell r="M3853">
            <v>17409022.664450012</v>
          </cell>
          <cell r="N3853">
            <v>0.56727631231112929</v>
          </cell>
          <cell r="O3853">
            <v>95.637072875441703</v>
          </cell>
          <cell r="P3853"/>
          <cell r="Q3853">
            <v>29495.132564600011</v>
          </cell>
        </row>
        <row r="3854">
          <cell r="D3854">
            <v>42934</v>
          </cell>
          <cell r="F3854">
            <v>4493.1087440001229</v>
          </cell>
          <cell r="G3854">
            <v>402025.40667000064</v>
          </cell>
          <cell r="H3854">
            <v>0.75723493583501089</v>
          </cell>
          <cell r="I3854">
            <v>65.520869074397524</v>
          </cell>
          <cell r="J3854">
            <v>12603785.802002009</v>
          </cell>
          <cell r="K3854">
            <v>0.59935294152355623</v>
          </cell>
          <cell r="L3854">
            <v>93.646786707026934</v>
          </cell>
          <cell r="M3854">
            <v>17396000.673836011</v>
          </cell>
          <cell r="N3854">
            <v>0.56685842289857746</v>
          </cell>
          <cell r="O3854">
            <v>95.657249943598075</v>
          </cell>
          <cell r="P3854"/>
          <cell r="Q3854">
            <v>29495.132564600011</v>
          </cell>
        </row>
        <row r="3855">
          <cell r="D3855">
            <v>42935</v>
          </cell>
          <cell r="F3855">
            <v>16202.698279999679</v>
          </cell>
          <cell r="G3855">
            <v>418228.1049500003</v>
          </cell>
          <cell r="H3855">
            <v>0.74629281544925075</v>
          </cell>
          <cell r="I3855">
            <v>66.916607946018587</v>
          </cell>
          <cell r="J3855">
            <v>12619988.500282008</v>
          </cell>
          <cell r="K3855">
            <v>0.59928288442706634</v>
          </cell>
          <cell r="L3855">
            <v>93.650891114655508</v>
          </cell>
          <cell r="M3855">
            <v>17395714.498406012</v>
          </cell>
          <cell r="N3855">
            <v>0.5668555323787654</v>
          </cell>
          <cell r="O3855">
            <v>95.657389296269258</v>
          </cell>
          <cell r="P3855"/>
          <cell r="Q3855">
            <v>29495.132564600011</v>
          </cell>
        </row>
        <row r="3856">
          <cell r="D3856">
            <v>42936</v>
          </cell>
          <cell r="F3856">
            <v>8506.9737639999694</v>
          </cell>
          <cell r="G3856">
            <v>426735.07871400029</v>
          </cell>
          <cell r="H3856">
            <v>0.72339915370674868</v>
          </cell>
          <cell r="I3856">
            <v>69.824499549518166</v>
          </cell>
          <cell r="J3856">
            <v>12628495.474046009</v>
          </cell>
          <cell r="K3856">
            <v>0.59884808910197307</v>
          </cell>
          <cell r="L3856">
            <v>93.67632886487381</v>
          </cell>
          <cell r="M3856">
            <v>17387863.885090008</v>
          </cell>
          <cell r="N3856">
            <v>0.56660614475285598</v>
          </cell>
          <cell r="O3856">
            <v>95.6694014201789</v>
          </cell>
          <cell r="P3856"/>
          <cell r="Q3856">
            <v>29495.132564600011</v>
          </cell>
        </row>
        <row r="3857">
          <cell r="D3857">
            <v>42937</v>
          </cell>
          <cell r="F3857">
            <v>11659.735106000169</v>
          </cell>
          <cell r="G3857">
            <v>438394.81382000045</v>
          </cell>
          <cell r="H3857">
            <v>0.70777588368235966</v>
          </cell>
          <cell r="I3857">
            <v>71.791058560355836</v>
          </cell>
          <cell r="J3857">
            <v>12640155.209152009</v>
          </cell>
          <cell r="K3857">
            <v>0.59856380468208736</v>
          </cell>
          <cell r="L3857">
            <v>93.692927957941549</v>
          </cell>
          <cell r="M3857">
            <v>17395157.162234008</v>
          </cell>
          <cell r="N3857">
            <v>0.56685024042094201</v>
          </cell>
          <cell r="O3857">
            <v>95.657644415344549</v>
          </cell>
          <cell r="P3857"/>
          <cell r="Q3857">
            <v>29495.132564600011</v>
          </cell>
        </row>
        <row r="3858">
          <cell r="D3858">
            <v>42938</v>
          </cell>
          <cell r="F3858">
            <v>3580.1353179997136</v>
          </cell>
          <cell r="G3858">
            <v>441974.94913800014</v>
          </cell>
          <cell r="H3858">
            <v>0.68112155018673615</v>
          </cell>
          <cell r="I3858">
            <v>75.091214330432777</v>
          </cell>
          <cell r="J3858">
            <v>12643735.344470009</v>
          </cell>
          <cell r="K3858">
            <v>0.59789824434686312</v>
          </cell>
          <cell r="L3858">
            <v>93.731687326116329</v>
          </cell>
          <cell r="M3858">
            <v>17375892.064214002</v>
          </cell>
          <cell r="N3858">
            <v>0.56622888280776829</v>
          </cell>
          <cell r="O3858">
            <v>95.687531799904562</v>
          </cell>
          <cell r="P3858"/>
          <cell r="Q3858">
            <v>29495.132564600011</v>
          </cell>
        </row>
        <row r="3859">
          <cell r="D3859">
            <v>42939</v>
          </cell>
          <cell r="F3859">
            <v>11501.396654000298</v>
          </cell>
          <cell r="G3859">
            <v>453476.34579200041</v>
          </cell>
          <cell r="H3859">
            <v>0.66846157810408657</v>
          </cell>
          <cell r="I3859">
            <v>76.626123743851323</v>
          </cell>
          <cell r="J3859">
            <v>12655236.74112401</v>
          </cell>
          <cell r="K3859">
            <v>0.59760859771713659</v>
          </cell>
          <cell r="L3859">
            <v>93.748510430715811</v>
          </cell>
          <cell r="M3859">
            <v>17358783.98494</v>
          </cell>
          <cell r="N3859">
            <v>0.56567780274034818</v>
          </cell>
          <cell r="O3859">
            <v>95.713926830584469</v>
          </cell>
          <cell r="P3859"/>
          <cell r="Q3859">
            <v>29495.132564600011</v>
          </cell>
        </row>
        <row r="3860">
          <cell r="D3860">
            <v>42940</v>
          </cell>
          <cell r="F3860">
            <v>29826.26498399963</v>
          </cell>
          <cell r="G3860">
            <v>483302.61077600007</v>
          </cell>
          <cell r="H3860">
            <v>0.68274345735616215</v>
          </cell>
          <cell r="I3860">
            <v>74.892878362200094</v>
          </cell>
          <cell r="J3860">
            <v>12685063.00610801</v>
          </cell>
          <cell r="K3860">
            <v>0.5981838945147413</v>
          </cell>
          <cell r="L3860">
            <v>93.715069810319321</v>
          </cell>
          <cell r="M3860">
            <v>17359226.282500003</v>
          </cell>
          <cell r="N3860">
            <v>0.56569863797088304</v>
          </cell>
          <cell r="O3860">
            <v>95.71293080125875</v>
          </cell>
          <cell r="P3860"/>
          <cell r="Q3860">
            <v>29495.132564600011</v>
          </cell>
        </row>
        <row r="3861">
          <cell r="D3861">
            <v>42941</v>
          </cell>
          <cell r="F3861">
            <v>3156.1152319998355</v>
          </cell>
          <cell r="G3861">
            <v>486458.72600799991</v>
          </cell>
          <cell r="H3861">
            <v>0.65971390356366333</v>
          </cell>
          <cell r="I3861">
            <v>77.671661643778691</v>
          </cell>
          <cell r="J3861">
            <v>12688219.12134001</v>
          </cell>
          <cell r="K3861">
            <v>0.59750166760785528</v>
          </cell>
          <cell r="L3861">
            <v>93.754714242980327</v>
          </cell>
          <cell r="M3861">
            <v>17345029.023026001</v>
          </cell>
          <cell r="N3861">
            <v>0.5652423976023222</v>
          </cell>
          <cell r="O3861">
            <v>95.734707004401457</v>
          </cell>
          <cell r="P3861"/>
          <cell r="Q3861">
            <v>29495.132564600011</v>
          </cell>
        </row>
        <row r="3862">
          <cell r="D3862">
            <v>42942</v>
          </cell>
          <cell r="F3862">
            <v>8686.8206500006854</v>
          </cell>
          <cell r="G3862">
            <v>495145.54665800062</v>
          </cell>
          <cell r="H3862">
            <v>0.64566787232218836</v>
          </cell>
          <cell r="I3862">
            <v>79.321204644360748</v>
          </cell>
          <cell r="J3862">
            <v>12696905.94199001</v>
          </cell>
          <cell r="K3862">
            <v>0.59708141876421172</v>
          </cell>
          <cell r="L3862">
            <v>93.779060238660477</v>
          </cell>
          <cell r="M3862">
            <v>17336446.727898005</v>
          </cell>
          <cell r="N3862">
            <v>0.56496913024921824</v>
          </cell>
          <cell r="O3862">
            <v>95.747715465506346</v>
          </cell>
          <cell r="P3862"/>
          <cell r="Q3862">
            <v>29495.132564600011</v>
          </cell>
        </row>
        <row r="3863">
          <cell r="D3863">
            <v>42943</v>
          </cell>
          <cell r="F3863">
            <v>15672.003331999582</v>
          </cell>
          <cell r="G3863">
            <v>510817.5499900002</v>
          </cell>
          <cell r="H3863">
            <v>0.64143358151422247</v>
          </cell>
          <cell r="I3863">
            <v>79.810743429094501</v>
          </cell>
          <cell r="J3863">
            <v>12712577.945322011</v>
          </cell>
          <cell r="K3863">
            <v>0.59699036251260384</v>
          </cell>
          <cell r="L3863">
            <v>93.784327822423734</v>
          </cell>
          <cell r="M3863">
            <v>17329260.722798001</v>
          </cell>
          <cell r="N3863">
            <v>0.56474136023271004</v>
          </cell>
          <cell r="O3863">
            <v>95.758538358374793</v>
          </cell>
          <cell r="P3863"/>
          <cell r="Q3863">
            <v>29495.132564600011</v>
          </cell>
        </row>
        <row r="3864">
          <cell r="D3864">
            <v>42944</v>
          </cell>
          <cell r="F3864">
            <v>13390.439215999722</v>
          </cell>
          <cell r="G3864">
            <v>524207.98920599994</v>
          </cell>
          <cell r="H3864">
            <v>0.63473910006032808</v>
          </cell>
          <cell r="I3864">
            <v>80.57683708371259</v>
          </cell>
          <cell r="J3864">
            <v>12725968.38453801</v>
          </cell>
          <cell r="K3864">
            <v>0.59679256272495684</v>
          </cell>
          <cell r="L3864">
            <v>93.79576127041085</v>
          </cell>
          <cell r="M3864">
            <v>17332381.59527</v>
          </cell>
          <cell r="N3864">
            <v>0.56484947855058543</v>
          </cell>
          <cell r="O3864">
            <v>95.753403163479533</v>
          </cell>
          <cell r="P3864"/>
          <cell r="Q3864">
            <v>29495.132564600011</v>
          </cell>
        </row>
        <row r="3865">
          <cell r="D3865">
            <v>42945</v>
          </cell>
          <cell r="F3865">
            <v>1527.2473500006402</v>
          </cell>
          <cell r="G3865">
            <v>525735.23655600054</v>
          </cell>
          <cell r="H3865">
            <v>0.61463704971815902</v>
          </cell>
          <cell r="I3865">
            <v>82.814124648483755</v>
          </cell>
          <cell r="J3865">
            <v>12727495.63188801</v>
          </cell>
          <cell r="K3865">
            <v>0.59603974572734431</v>
          </cell>
          <cell r="L3865">
            <v>93.839160899352862</v>
          </cell>
          <cell r="M3865">
            <v>17315022.799796</v>
          </cell>
          <cell r="N3865">
            <v>0.56429017453663133</v>
          </cell>
          <cell r="O3865">
            <v>95.77992428288951</v>
          </cell>
          <cell r="P3865"/>
          <cell r="Q3865">
            <v>29495.132564600011</v>
          </cell>
        </row>
        <row r="3866">
          <cell r="D3866">
            <v>42946</v>
          </cell>
          <cell r="F3866">
            <v>7658.5041500001025</v>
          </cell>
          <cell r="G3866">
            <v>533393.74070600059</v>
          </cell>
          <cell r="H3866">
            <v>0.6028042531399217</v>
          </cell>
          <cell r="I3866">
            <v>84.082387807568566</v>
          </cell>
          <cell r="J3866">
            <v>12735154.136038009</v>
          </cell>
          <cell r="K3866">
            <v>0.5955757416192079</v>
          </cell>
          <cell r="L3866">
            <v>93.865819399145096</v>
          </cell>
          <cell r="M3866">
            <v>17289203.452188</v>
          </cell>
          <cell r="N3866">
            <v>0.5634551284349163</v>
          </cell>
          <cell r="O3866">
            <v>95.81931944040825</v>
          </cell>
          <cell r="P3866"/>
          <cell r="Q3866">
            <v>29495.132564600011</v>
          </cell>
        </row>
        <row r="3867">
          <cell r="D3867">
            <v>42947</v>
          </cell>
          <cell r="E3867" t="str">
            <v>*</v>
          </cell>
          <cell r="F3867">
            <v>23753.820245999861</v>
          </cell>
          <cell r="G3867">
            <v>557147.56095200044</v>
          </cell>
          <cell r="H3867">
            <v>0.60933789420441942</v>
          </cell>
          <cell r="I3867">
            <v>83.386820137858365</v>
          </cell>
          <cell r="J3867">
            <v>12758907.956284009</v>
          </cell>
          <cell r="K3867">
            <v>0.59586469697484468</v>
          </cell>
          <cell r="L3867">
            <v>93.849226170112146</v>
          </cell>
          <cell r="M3867">
            <v>17295607.164020002</v>
          </cell>
          <cell r="N3867">
            <v>0.56367022477952666</v>
          </cell>
          <cell r="O3867">
            <v>95.809194809693423</v>
          </cell>
          <cell r="P3867"/>
          <cell r="Q3867">
            <v>29495.132564600011</v>
          </cell>
        </row>
        <row r="3868">
          <cell r="D3868">
            <v>42948</v>
          </cell>
          <cell r="F3868">
            <v>3816.8256220002227</v>
          </cell>
          <cell r="G3868">
            <v>3816.8256220002227</v>
          </cell>
          <cell r="H3868">
            <v>0.2096052605232975</v>
          </cell>
          <cell r="I3868">
            <v>99.999678663249654</v>
          </cell>
          <cell r="J3868">
            <v>12762724.781906009</v>
          </cell>
          <cell r="K3868">
            <v>0.59553649271150222</v>
          </cell>
          <cell r="L3868">
            <v>94.056544783900847</v>
          </cell>
          <cell r="M3868">
            <v>17264502.763710003</v>
          </cell>
          <cell r="N3868">
            <v>0.56267077014612621</v>
          </cell>
          <cell r="O3868">
            <v>95.64947936337451</v>
          </cell>
          <cell r="P3868"/>
          <cell r="Q3868">
            <v>18209.588883748387</v>
          </cell>
        </row>
        <row r="3869">
          <cell r="D3869">
            <v>42949</v>
          </cell>
          <cell r="F3869">
            <v>1438.0734259992314</v>
          </cell>
          <cell r="G3869">
            <v>5254.8990479994536</v>
          </cell>
          <cell r="H3869">
            <v>0.14428933792924128</v>
          </cell>
          <cell r="I3869">
            <v>99.999999123832367</v>
          </cell>
          <cell r="J3869">
            <v>12764162.855332008</v>
          </cell>
          <cell r="K3869">
            <v>0.59509794220852519</v>
          </cell>
          <cell r="L3869">
            <v>94.081399592579913</v>
          </cell>
          <cell r="M3869">
            <v>17236643.666138005</v>
          </cell>
          <cell r="N3869">
            <v>0.56177703586101246</v>
          </cell>
          <cell r="O3869">
            <v>95.692416269542363</v>
          </cell>
          <cell r="P3869"/>
          <cell r="Q3869">
            <v>18209.588883748387</v>
          </cell>
        </row>
        <row r="3870">
          <cell r="D3870">
            <v>42950</v>
          </cell>
          <cell r="F3870">
            <v>2975.8475200000821</v>
          </cell>
          <cell r="G3870">
            <v>8230.7465679995366</v>
          </cell>
          <cell r="H3870">
            <v>0.15066689351684151</v>
          </cell>
          <cell r="I3870">
            <v>99.999998151582503</v>
          </cell>
          <cell r="J3870">
            <v>12767138.702852007</v>
          </cell>
          <cell r="K3870">
            <v>0.5947317698614526</v>
          </cell>
          <cell r="L3870">
            <v>94.102103841827528</v>
          </cell>
          <cell r="M3870">
            <v>17238127.002568007</v>
          </cell>
          <cell r="N3870">
            <v>0.56183960972339075</v>
          </cell>
          <cell r="O3870">
            <v>95.689419059042365</v>
          </cell>
          <cell r="P3870"/>
          <cell r="Q3870">
            <v>18209.588883748387</v>
          </cell>
        </row>
        <row r="3871">
          <cell r="D3871">
            <v>42951</v>
          </cell>
          <cell r="F3871">
            <v>4144.6258560001579</v>
          </cell>
          <cell r="G3871">
            <v>12375.372423999695</v>
          </cell>
          <cell r="H3871">
            <v>0.16990186465775201</v>
          </cell>
          <cell r="I3871">
            <v>99.999986510499525</v>
          </cell>
          <cell r="J3871">
            <v>12771283.328708008</v>
          </cell>
          <cell r="K3871">
            <v>0.59442061727507189</v>
          </cell>
          <cell r="L3871">
            <v>94.11966243365579</v>
          </cell>
          <cell r="M3871">
            <v>17238232.504070006</v>
          </cell>
          <cell r="N3871">
            <v>0.56185727805710073</v>
          </cell>
          <cell r="O3871">
            <v>95.688572523284932</v>
          </cell>
          <cell r="P3871"/>
          <cell r="Q3871">
            <v>18209.588883748387</v>
          </cell>
        </row>
        <row r="3872">
          <cell r="D3872">
            <v>42952</v>
          </cell>
          <cell r="F3872">
            <v>14927.450494000192</v>
          </cell>
          <cell r="G3872">
            <v>27302.822917999889</v>
          </cell>
          <cell r="H3872">
            <v>0.29987302944952249</v>
          </cell>
          <cell r="I3872">
            <v>99.970348778632868</v>
          </cell>
          <cell r="J3872">
            <v>12786210.779202009</v>
          </cell>
          <cell r="K3872">
            <v>0.59461143740431122</v>
          </cell>
          <cell r="L3872">
            <v>94.108898081241691</v>
          </cell>
          <cell r="M3872">
            <v>17248749.119698007</v>
          </cell>
          <cell r="N3872">
            <v>0.56221429230843889</v>
          </cell>
          <cell r="O3872">
            <v>95.671443972764948</v>
          </cell>
          <cell r="P3872"/>
          <cell r="Q3872">
            <v>18209.588883748387</v>
          </cell>
        </row>
        <row r="3873">
          <cell r="D3873">
            <v>42953</v>
          </cell>
          <cell r="F3873">
            <v>21924.414267999924</v>
          </cell>
          <cell r="G3873">
            <v>49227.237185999809</v>
          </cell>
          <cell r="H3873">
            <v>0.45056149171617588</v>
          </cell>
          <cell r="I3873">
            <v>98.645984447594671</v>
          </cell>
          <cell r="J3873">
            <v>12808135.193470009</v>
          </cell>
          <cell r="K3873">
            <v>0.5951270469336315</v>
          </cell>
          <cell r="L3873">
            <v>94.079752047856189</v>
          </cell>
          <cell r="M3873">
            <v>17264577.083474003</v>
          </cell>
          <cell r="N3873">
            <v>0.56274444974811511</v>
          </cell>
          <cell r="O3873">
            <v>95.645927336095909</v>
          </cell>
          <cell r="P3873"/>
          <cell r="Q3873">
            <v>18209.588883748387</v>
          </cell>
        </row>
        <row r="3874">
          <cell r="D3874">
            <v>42954</v>
          </cell>
          <cell r="F3874">
            <v>4351.699258000066</v>
          </cell>
          <cell r="G3874">
            <v>53578.936443999875</v>
          </cell>
          <cell r="H3874">
            <v>0.42033534236159464</v>
          </cell>
          <cell r="I3874">
            <v>99.222262732188852</v>
          </cell>
          <cell r="J3874">
            <v>12812486.892728008</v>
          </cell>
          <cell r="K3874">
            <v>0.59482596280315703</v>
          </cell>
          <cell r="L3874">
            <v>94.096782169875269</v>
          </cell>
          <cell r="M3874">
            <v>17248119.707942002</v>
          </cell>
          <cell r="N3874">
            <v>0.56222225635791323</v>
          </cell>
          <cell r="O3874">
            <v>95.671061378413029</v>
          </cell>
          <cell r="P3874"/>
          <cell r="Q3874">
            <v>18209.588883748387</v>
          </cell>
        </row>
        <row r="3875">
          <cell r="D3875">
            <v>42955</v>
          </cell>
          <cell r="F3875">
            <v>4957.3860239996575</v>
          </cell>
          <cell r="G3875">
            <v>58536.322467999533</v>
          </cell>
          <cell r="H3875">
            <v>0.40182347636800408</v>
          </cell>
          <cell r="I3875">
            <v>99.468530835152663</v>
          </cell>
          <cell r="J3875">
            <v>12817444.278752008</v>
          </cell>
          <cell r="K3875">
            <v>0.59455348286145915</v>
          </cell>
          <cell r="L3875">
            <v>94.112168622525843</v>
          </cell>
          <cell r="M3875">
            <v>17248794.478390001</v>
          </cell>
          <cell r="N3875">
            <v>0.56225849261859173</v>
          </cell>
          <cell r="O3875">
            <v>95.66932030566187</v>
          </cell>
          <cell r="P3875"/>
          <cell r="Q3875">
            <v>18209.588883748387</v>
          </cell>
        </row>
        <row r="3876">
          <cell r="D3876">
            <v>42956</v>
          </cell>
          <cell r="F3876">
            <v>7606.0317239999868</v>
          </cell>
          <cell r="G3876">
            <v>66142.354191999519</v>
          </cell>
          <cell r="H3876">
            <v>0.40358684167420494</v>
          </cell>
          <cell r="I3876">
            <v>99.448084489530402</v>
          </cell>
          <cell r="J3876">
            <v>12825050.310476009</v>
          </cell>
          <cell r="K3876">
            <v>0.59440421996067483</v>
          </cell>
          <cell r="L3876">
            <v>94.12058686281415</v>
          </cell>
          <cell r="M3876">
            <v>17253040.760651998</v>
          </cell>
          <cell r="N3876">
            <v>0.56241115413909748</v>
          </cell>
          <cell r="O3876">
            <v>95.661980278719099</v>
          </cell>
          <cell r="P3876"/>
          <cell r="Q3876">
            <v>18209.588883748387</v>
          </cell>
        </row>
        <row r="3877">
          <cell r="D3877">
            <v>42957</v>
          </cell>
          <cell r="F3877">
            <v>11689.617402</v>
          </cell>
          <cell r="G3877">
            <v>77831.971593999522</v>
          </cell>
          <cell r="H3877">
            <v>0.42742300274259698</v>
          </cell>
          <cell r="I3877">
            <v>99.107971597319093</v>
          </cell>
          <cell r="J3877">
            <v>12836739.927878009</v>
          </cell>
          <cell r="K3877">
            <v>0.59444431165533074</v>
          </cell>
          <cell r="L3877">
            <v>94.118326462366113</v>
          </cell>
          <cell r="M3877">
            <v>17260303.264233999</v>
          </cell>
          <cell r="N3877">
            <v>0.56266214806044057</v>
          </cell>
          <cell r="O3877">
            <v>95.64989490383708</v>
          </cell>
          <cell r="P3877"/>
          <cell r="Q3877">
            <v>18209.588883748387</v>
          </cell>
        </row>
        <row r="3878">
          <cell r="D3878">
            <v>42958</v>
          </cell>
          <cell r="F3878">
            <v>5402.2796820006697</v>
          </cell>
          <cell r="G3878">
            <v>83234.251276000199</v>
          </cell>
          <cell r="H3878">
            <v>0.41553657055668924</v>
          </cell>
          <cell r="I3878">
            <v>99.29308528408535</v>
          </cell>
          <cell r="J3878">
            <v>12842142.20756001</v>
          </cell>
          <cell r="K3878">
            <v>0.59419342679244902</v>
          </cell>
          <cell r="L3878">
            <v>94.132462833766297</v>
          </cell>
          <cell r="M3878">
            <v>17251284.450077996</v>
          </cell>
          <cell r="N3878">
            <v>0.56238239268691592</v>
          </cell>
          <cell r="O3878">
            <v>95.663363755809684</v>
          </cell>
          <cell r="P3878"/>
          <cell r="Q3878">
            <v>18209.588883748387</v>
          </cell>
        </row>
        <row r="3879">
          <cell r="D3879">
            <v>42959</v>
          </cell>
          <cell r="F3879">
            <v>16487.690755999654</v>
          </cell>
          <cell r="G3879">
            <v>99721.942031999846</v>
          </cell>
          <cell r="H3879">
            <v>0.45636185907615967</v>
          </cell>
          <cell r="I3879">
            <v>98.506797729375336</v>
          </cell>
          <cell r="J3879">
            <v>12858629.898316011</v>
          </cell>
          <cell r="K3879">
            <v>0.59445544373657777</v>
          </cell>
          <cell r="L3879">
            <v>94.117698733190949</v>
          </cell>
          <cell r="M3879">
            <v>17259098.215543997</v>
          </cell>
          <cell r="N3879">
            <v>0.5626513698857547</v>
          </cell>
          <cell r="O3879">
            <v>95.650414320667096</v>
          </cell>
          <cell r="P3879"/>
          <cell r="Q3879">
            <v>18209.588883748387</v>
          </cell>
        </row>
        <row r="3880">
          <cell r="D3880">
            <v>42960</v>
          </cell>
          <cell r="F3880">
            <v>7091.9091539998517</v>
          </cell>
          <cell r="G3880">
            <v>106813.85118599969</v>
          </cell>
          <cell r="H3880">
            <v>0.45121557349181696</v>
          </cell>
          <cell r="I3880">
            <v>98.630784275834756</v>
          </cell>
          <cell r="J3880">
            <v>12865721.807470011</v>
          </cell>
          <cell r="K3880">
            <v>0.59428301755832069</v>
          </cell>
          <cell r="L3880">
            <v>94.127417127605824</v>
          </cell>
          <cell r="M3880">
            <v>17249179.323957998</v>
          </cell>
          <cell r="N3880">
            <v>0.56234225654908265</v>
          </cell>
          <cell r="O3880">
            <v>95.66529389831166</v>
          </cell>
          <cell r="P3880"/>
          <cell r="Q3880">
            <v>18209.588883748387</v>
          </cell>
        </row>
        <row r="3881">
          <cell r="D3881">
            <v>42961</v>
          </cell>
          <cell r="F3881">
            <v>3661.566798000119</v>
          </cell>
          <cell r="G3881">
            <v>110475.41798399981</v>
          </cell>
          <cell r="H3881">
            <v>0.4333486788169077</v>
          </cell>
          <cell r="I3881">
            <v>99.00307421243437</v>
          </cell>
          <cell r="J3881">
            <v>12869383.37426801</v>
          </cell>
          <cell r="K3881">
            <v>0.59395256276453601</v>
          </cell>
          <cell r="L3881">
            <v>94.146015065317457</v>
          </cell>
          <cell r="M3881">
            <v>17237459.440250002</v>
          </cell>
          <cell r="N3881">
            <v>0.56197441173517537</v>
          </cell>
          <cell r="O3881">
            <v>95.682957621652704</v>
          </cell>
          <cell r="P3881"/>
          <cell r="Q3881">
            <v>18209.588883748387</v>
          </cell>
        </row>
        <row r="3882">
          <cell r="D3882">
            <v>42962</v>
          </cell>
          <cell r="F3882">
            <v>10475.100337999793</v>
          </cell>
          <cell r="G3882">
            <v>120950.51832199961</v>
          </cell>
          <cell r="H3882">
            <v>0.44280889259008283</v>
          </cell>
          <cell r="I3882">
            <v>98.816845799231075</v>
          </cell>
          <cell r="J3882">
            <v>12879858.474606009</v>
          </cell>
          <cell r="K3882">
            <v>0.59393685961864673</v>
          </cell>
          <cell r="L3882">
            <v>94.146897940476578</v>
          </cell>
          <cell r="M3882">
            <v>17239386.985498004</v>
          </cell>
          <cell r="N3882">
            <v>0.56205149205157701</v>
          </cell>
          <cell r="O3882">
            <v>95.679260129872915</v>
          </cell>
          <cell r="P3882"/>
          <cell r="Q3882">
            <v>18209.588883748387</v>
          </cell>
        </row>
        <row r="3883">
          <cell r="D3883">
            <v>42963</v>
          </cell>
          <cell r="F3883">
            <v>3159.3870580005478</v>
          </cell>
          <cell r="G3883">
            <v>124109.90538000016</v>
          </cell>
          <cell r="H3883">
            <v>0.42597716707227939</v>
          </cell>
          <cell r="I3883">
            <v>99.132253820873473</v>
          </cell>
          <cell r="J3883">
            <v>12883017.86166401</v>
          </cell>
          <cell r="K3883">
            <v>0.59358411186501003</v>
          </cell>
          <cell r="L3883">
            <v>94.166709012602283</v>
          </cell>
          <cell r="M3883">
            <v>17234755.015450004</v>
          </cell>
          <cell r="N3883">
            <v>0.56191471259236925</v>
          </cell>
          <cell r="O3883">
            <v>95.685819941708218</v>
          </cell>
          <cell r="P3883"/>
          <cell r="Q3883">
            <v>18209.588883748387</v>
          </cell>
        </row>
        <row r="3884">
          <cell r="D3884">
            <v>42964</v>
          </cell>
          <cell r="F3884">
            <v>458.96479200006797</v>
          </cell>
          <cell r="G3884">
            <v>124568.87017200023</v>
          </cell>
          <cell r="H3884">
            <v>0.40240230820876133</v>
          </cell>
          <cell r="I3884">
            <v>99.461884937100535</v>
          </cell>
          <cell r="J3884">
            <v>12883476.82645601</v>
          </cell>
          <cell r="K3884">
            <v>0.59310763807311129</v>
          </cell>
          <cell r="L3884">
            <v>94.193403749417214</v>
          </cell>
          <cell r="M3884">
            <v>17219901.820826005</v>
          </cell>
          <cell r="N3884">
            <v>0.56144466924718162</v>
          </cell>
          <cell r="O3884">
            <v>95.708313590044455</v>
          </cell>
          <cell r="P3884"/>
          <cell r="Q3884">
            <v>18209.588883748387</v>
          </cell>
        </row>
        <row r="3885">
          <cell r="D3885">
            <v>42965</v>
          </cell>
          <cell r="F3885">
            <v>9479.7988639998784</v>
          </cell>
          <cell r="G3885">
            <v>134048.66903600009</v>
          </cell>
          <cell r="H3885">
            <v>0.40896850155821907</v>
          </cell>
          <cell r="I3885">
            <v>99.381912761855844</v>
          </cell>
          <cell r="J3885">
            <v>12892956.62532001</v>
          </cell>
          <cell r="K3885">
            <v>0.59304690047396191</v>
          </cell>
          <cell r="L3885">
            <v>94.196801238578914</v>
          </cell>
          <cell r="M3885">
            <v>17201736.251832005</v>
          </cell>
          <cell r="N3885">
            <v>0.56086660134925703</v>
          </cell>
          <cell r="O3885">
            <v>95.735872290550702</v>
          </cell>
          <cell r="P3885"/>
          <cell r="Q3885">
            <v>18209.588883748387</v>
          </cell>
        </row>
        <row r="3886">
          <cell r="D3886">
            <v>42966</v>
          </cell>
          <cell r="F3886">
            <v>7892.8468739995997</v>
          </cell>
          <cell r="G3886">
            <v>141941.5159099997</v>
          </cell>
          <cell r="H3886">
            <v>0.41025671409823156</v>
          </cell>
          <cell r="I3886">
            <v>99.365205623620128</v>
          </cell>
          <cell r="J3886">
            <v>12900849.47219401</v>
          </cell>
          <cell r="K3886">
            <v>0.59291332941855046</v>
          </cell>
          <cell r="L3886">
            <v>94.204268551956901</v>
          </cell>
          <cell r="M3886">
            <v>17207554.830922004</v>
          </cell>
          <cell r="N3886">
            <v>0.56107053268493257</v>
          </cell>
          <cell r="O3886">
            <v>95.726163247233941</v>
          </cell>
          <cell r="P3886"/>
          <cell r="Q3886">
            <v>18209.588883748387</v>
          </cell>
        </row>
        <row r="3887">
          <cell r="D3887">
            <v>42967</v>
          </cell>
          <cell r="F3887">
            <v>12568.396003999778</v>
          </cell>
          <cell r="G3887">
            <v>154509.91191399947</v>
          </cell>
          <cell r="H3887">
            <v>0.42425425664578226</v>
          </cell>
          <cell r="I3887">
            <v>99.160534391498246</v>
          </cell>
          <cell r="J3887">
            <v>12913417.868198011</v>
          </cell>
          <cell r="K3887">
            <v>0.5929946867787852</v>
          </cell>
          <cell r="L3887">
            <v>94.199720953757009</v>
          </cell>
          <cell r="M3887">
            <v>17206230.452704001</v>
          </cell>
          <cell r="N3887">
            <v>0.56104156477253664</v>
          </cell>
          <cell r="O3887">
            <v>95.727543264151478</v>
          </cell>
          <cell r="P3887"/>
          <cell r="Q3887">
            <v>18209.588883748387</v>
          </cell>
        </row>
        <row r="3888">
          <cell r="D3888">
            <v>42968</v>
          </cell>
          <cell r="F3888">
            <v>5658.2524279998961</v>
          </cell>
          <cell r="G3888">
            <v>160168.16434199936</v>
          </cell>
          <cell r="H3888">
            <v>0.41884830533785805</v>
          </cell>
          <cell r="I3888">
            <v>99.24476078886434</v>
          </cell>
          <cell r="J3888">
            <v>12919076.120626012</v>
          </cell>
          <cell r="K3888">
            <v>0.59275885387915905</v>
          </cell>
          <cell r="L3888">
            <v>94.212897208836949</v>
          </cell>
          <cell r="M3888">
            <v>17177012.030849997</v>
          </cell>
          <cell r="N3888">
            <v>0.56010303449434262</v>
          </cell>
          <cell r="O3888">
            <v>95.772098089476614</v>
          </cell>
          <cell r="P3888"/>
          <cell r="Q3888">
            <v>18209.588883748387</v>
          </cell>
        </row>
        <row r="3889">
          <cell r="D3889">
            <v>42969</v>
          </cell>
          <cell r="F3889">
            <v>4589.4439959999781</v>
          </cell>
          <cell r="G3889">
            <v>164757.60833799935</v>
          </cell>
          <cell r="H3889">
            <v>0.41126585805929533</v>
          </cell>
          <cell r="I3889">
            <v>99.351877566065212</v>
          </cell>
          <cell r="J3889">
            <v>12923665.564622011</v>
          </cell>
          <cell r="K3889">
            <v>0.59247441611735885</v>
          </cell>
          <cell r="L3889">
            <v>94.228764711916597</v>
          </cell>
          <cell r="M3889">
            <v>17179608.24718</v>
          </cell>
          <cell r="N3889">
            <v>0.56020188545011695</v>
          </cell>
          <cell r="O3889">
            <v>95.767419620033095</v>
          </cell>
          <cell r="P3889"/>
          <cell r="Q3889">
            <v>18209.588883748387</v>
          </cell>
        </row>
        <row r="3890">
          <cell r="D3890">
            <v>42970</v>
          </cell>
          <cell r="F3890">
            <v>2921.0418860007135</v>
          </cell>
          <cell r="G3890">
            <v>167678.65022400007</v>
          </cell>
          <cell r="H3890">
            <v>0.40035918126642256</v>
          </cell>
          <cell r="I3890">
            <v>99.485059871319876</v>
          </cell>
          <cell r="J3890">
            <v>12926586.606508011</v>
          </cell>
          <cell r="K3890">
            <v>0.59211403018577191</v>
          </cell>
          <cell r="L3890">
            <v>94.248830769081977</v>
          </cell>
          <cell r="M3890">
            <v>17177400.303507999</v>
          </cell>
          <cell r="N3890">
            <v>0.56014408081836264</v>
          </cell>
          <cell r="O3890">
            <v>95.770155835688172</v>
          </cell>
          <cell r="P3890"/>
          <cell r="Q3890">
            <v>18209.588883748387</v>
          </cell>
        </row>
        <row r="3891">
          <cell r="D3891">
            <v>42971</v>
          </cell>
          <cell r="F3891">
            <v>4626.0877719999917</v>
          </cell>
          <cell r="G3891">
            <v>172304.73799600007</v>
          </cell>
          <cell r="H3891">
            <v>0.39426283201671153</v>
          </cell>
          <cell r="I3891">
            <v>99.549637455043268</v>
          </cell>
          <cell r="J3891">
            <v>12931212.694280012</v>
          </cell>
          <cell r="K3891">
            <v>0.59183228103749608</v>
          </cell>
          <cell r="L3891">
            <v>94.264488602147722</v>
          </cell>
          <cell r="M3891">
            <v>17180293.191856001</v>
          </cell>
          <cell r="N3891">
            <v>0.56025261235460488</v>
          </cell>
          <cell r="O3891">
            <v>95.765017485941144</v>
          </cell>
          <cell r="P3891"/>
          <cell r="Q3891">
            <v>18209.588883748387</v>
          </cell>
        </row>
        <row r="3892">
          <cell r="D3892">
            <v>42972</v>
          </cell>
          <cell r="F3892">
            <v>6162.4998199996498</v>
          </cell>
          <cell r="G3892">
            <v>178467.23781599972</v>
          </cell>
          <cell r="H3892">
            <v>0.39202914234989089</v>
          </cell>
          <cell r="I3892">
            <v>99.571649118138694</v>
          </cell>
          <cell r="J3892">
            <v>12937375.194100011</v>
          </cell>
          <cell r="K3892">
            <v>0.59162126066438137</v>
          </cell>
          <cell r="L3892">
            <v>94.276198664116805</v>
          </cell>
          <cell r="M3892">
            <v>17180063.614872001</v>
          </cell>
          <cell r="N3892">
            <v>0.5602593226256406</v>
          </cell>
          <cell r="O3892">
            <v>95.764699659862274</v>
          </cell>
          <cell r="P3892"/>
          <cell r="Q3892">
            <v>18209.588883748387</v>
          </cell>
        </row>
        <row r="3893">
          <cell r="D3893">
            <v>42973</v>
          </cell>
          <cell r="F3893">
            <v>1906.2715880004926</v>
          </cell>
          <cell r="G3893">
            <v>180373.50940400021</v>
          </cell>
          <cell r="H3893">
            <v>0.3809774462056153</v>
          </cell>
          <cell r="I3893">
            <v>99.668486933635876</v>
          </cell>
          <cell r="J3893">
            <v>12939281.465688013</v>
          </cell>
          <cell r="K3893">
            <v>0.59121611767861304</v>
          </cell>
          <cell r="L3893">
            <v>94.298640006929986</v>
          </cell>
          <cell r="M3893">
            <v>17164088.553934004</v>
          </cell>
          <cell r="N3893">
            <v>0.55975254400183883</v>
          </cell>
          <cell r="O3893">
            <v>95.788659211300015</v>
          </cell>
          <cell r="P3893"/>
          <cell r="Q3893">
            <v>18209.588883748387</v>
          </cell>
        </row>
        <row r="3894">
          <cell r="D3894">
            <v>42974</v>
          </cell>
          <cell r="F3894">
            <v>21763.451713999657</v>
          </cell>
          <cell r="G3894">
            <v>202136.96111799986</v>
          </cell>
          <cell r="H3894">
            <v>0.41113251722904304</v>
          </cell>
          <cell r="I3894">
            <v>99.35365082521561</v>
          </cell>
          <cell r="J3894">
            <v>12961044.917402012</v>
          </cell>
          <cell r="K3894">
            <v>0.59171819982319174</v>
          </cell>
          <cell r="L3894">
            <v>94.270821081462941</v>
          </cell>
          <cell r="M3894">
            <v>17167257.346235998</v>
          </cell>
          <cell r="N3894">
            <v>0.55987007183116866</v>
          </cell>
          <cell r="O3894">
            <v>95.783110577803058</v>
          </cell>
          <cell r="P3894"/>
          <cell r="Q3894">
            <v>18209.588883748387</v>
          </cell>
        </row>
        <row r="3895">
          <cell r="D3895">
            <v>42975</v>
          </cell>
          <cell r="F3895">
            <v>1935.0464739997406</v>
          </cell>
          <cell r="G3895">
            <v>204072.0075919996</v>
          </cell>
          <cell r="H3895">
            <v>0.40024440046162557</v>
          </cell>
          <cell r="I3895">
            <v>99.486338488772461</v>
          </cell>
          <cell r="J3895">
            <v>12962979.963876013</v>
          </cell>
          <cell r="K3895">
            <v>0.59131496195920186</v>
          </cell>
          <cell r="L3895">
            <v>94.29316988894368</v>
          </cell>
          <cell r="M3895">
            <v>17160367.764899999</v>
          </cell>
          <cell r="N3895">
            <v>0.55965956689981833</v>
          </cell>
          <cell r="O3895">
            <v>95.793045411522968</v>
          </cell>
          <cell r="P3895"/>
          <cell r="Q3895">
            <v>18209.588883748387</v>
          </cell>
        </row>
        <row r="3896">
          <cell r="D3896">
            <v>42976</v>
          </cell>
          <cell r="F3896">
            <v>20435.218976000036</v>
          </cell>
          <cell r="G3896">
            <v>224507.22656799963</v>
          </cell>
          <cell r="H3896">
            <v>0.42514021331113233</v>
          </cell>
          <cell r="I3896">
            <v>99.146080306468008</v>
          </cell>
          <cell r="J3896">
            <v>12983415.182852013</v>
          </cell>
          <cell r="K3896">
            <v>0.59175559072305539</v>
          </cell>
          <cell r="L3896">
            <v>94.268746039890999</v>
          </cell>
          <cell r="M3896">
            <v>17175566.353547998</v>
          </cell>
          <cell r="N3896">
            <v>0.56016944197472718</v>
          </cell>
          <cell r="O3896">
            <v>95.768955492179813</v>
          </cell>
          <cell r="P3896"/>
          <cell r="Q3896">
            <v>18209.588883748387</v>
          </cell>
        </row>
        <row r="3897">
          <cell r="D3897">
            <v>42977</v>
          </cell>
          <cell r="F3897">
            <v>17370.576209999832</v>
          </cell>
          <cell r="G3897">
            <v>241877.80277799946</v>
          </cell>
          <cell r="H3897">
            <v>0.442766362129624</v>
          </cell>
          <cell r="I3897">
            <v>98.817736753518375</v>
          </cell>
          <cell r="J3897">
            <v>13000785.759062013</v>
          </cell>
          <cell r="K3897">
            <v>0.59205592482610891</v>
          </cell>
          <cell r="L3897">
            <v>94.252062035729651</v>
          </cell>
          <cell r="M3897">
            <v>17175997.037661996</v>
          </cell>
          <cell r="N3897">
            <v>0.5601976855016717</v>
          </cell>
          <cell r="O3897">
            <v>95.767618465734785</v>
          </cell>
          <cell r="P3897"/>
          <cell r="Q3897">
            <v>18209.588883748387</v>
          </cell>
        </row>
        <row r="3898">
          <cell r="D3898">
            <v>42978</v>
          </cell>
          <cell r="E3898" t="str">
            <v>*</v>
          </cell>
          <cell r="F3898">
            <v>10939.863956000016</v>
          </cell>
          <cell r="G3898">
            <v>252817.66673399947</v>
          </cell>
          <cell r="H3898">
            <v>0.44786341176549377</v>
          </cell>
          <cell r="I3898">
            <v>98.707379185505602</v>
          </cell>
          <cell r="J3898">
            <v>13011725.623018013</v>
          </cell>
          <cell r="K3898">
            <v>0.59206314917577174</v>
          </cell>
          <cell r="L3898">
            <v>94.251660346714473</v>
          </cell>
          <cell r="M3898">
            <v>17181577.295809999</v>
          </cell>
          <cell r="N3898">
            <v>0.56039388883618102</v>
          </cell>
          <cell r="O3898">
            <v>95.7583227799947</v>
          </cell>
          <cell r="P3898"/>
          <cell r="Q3898">
            <v>18209.588883748387</v>
          </cell>
        </row>
        <row r="3899">
          <cell r="D3899">
            <v>42979</v>
          </cell>
          <cell r="F3899">
            <v>8206.9701240003233</v>
          </cell>
          <cell r="G3899">
            <v>8206.9701240003233</v>
          </cell>
          <cell r="H3899">
            <v>0.34459703201184777</v>
          </cell>
          <cell r="I3899">
            <v>99.71031721975659</v>
          </cell>
          <cell r="J3899">
            <v>13019932.593142014</v>
          </cell>
          <cell r="K3899">
            <v>0.59179526330194632</v>
          </cell>
          <cell r="L3899">
            <v>94.708449952257581</v>
          </cell>
          <cell r="M3899">
            <v>17188960.213297997</v>
          </cell>
          <cell r="N3899">
            <v>0.56064635730860135</v>
          </cell>
          <cell r="O3899">
            <v>95.668148829427082</v>
          </cell>
          <cell r="P3899"/>
          <cell r="Q3899">
            <v>23816.136999456674</v>
          </cell>
        </row>
        <row r="3900">
          <cell r="D3900">
            <v>42980</v>
          </cell>
          <cell r="F3900">
            <v>18052.470175999915</v>
          </cell>
          <cell r="G3900">
            <v>26259.440300000238</v>
          </cell>
          <cell r="H3900">
            <v>0.55129512188730068</v>
          </cell>
          <cell r="I3900">
            <v>92.835574504312319</v>
          </cell>
          <cell r="J3900">
            <v>13037985.063318014</v>
          </cell>
          <cell r="K3900">
            <v>0.59197498058784759</v>
          </cell>
          <cell r="L3900">
            <v>94.698824763786178</v>
          </cell>
          <cell r="M3900">
            <v>17200878.531205997</v>
          </cell>
          <cell r="N3900">
            <v>0.56104676895163008</v>
          </cell>
          <cell r="O3900">
            <v>95.64885477960496</v>
          </cell>
          <cell r="P3900"/>
          <cell r="Q3900">
            <v>23816.136999456674</v>
          </cell>
        </row>
        <row r="3901">
          <cell r="D3901">
            <v>42981</v>
          </cell>
          <cell r="F3901">
            <v>10010.554954000334</v>
          </cell>
          <cell r="G3901">
            <v>36269.995254000576</v>
          </cell>
          <cell r="H3901">
            <v>0.50763893482288946</v>
          </cell>
          <cell r="I3901">
            <v>95.45931235791862</v>
          </cell>
          <cell r="J3901">
            <v>13047995.618272014</v>
          </cell>
          <cell r="K3901">
            <v>0.59178956995587284</v>
          </cell>
          <cell r="L3901">
            <v>94.70875469406117</v>
          </cell>
          <cell r="M3901">
            <v>17181154.513742</v>
          </cell>
          <cell r="N3901">
            <v>0.56041508721758992</v>
          </cell>
          <cell r="O3901">
            <v>95.679267447066678</v>
          </cell>
          <cell r="P3901"/>
          <cell r="Q3901">
            <v>23816.136999456674</v>
          </cell>
        </row>
        <row r="3902">
          <cell r="D3902">
            <v>42982</v>
          </cell>
          <cell r="F3902">
            <v>12942.998063999432</v>
          </cell>
          <cell r="G3902">
            <v>49212.993318000008</v>
          </cell>
          <cell r="H3902">
            <v>0.51659294409419465</v>
          </cell>
          <cell r="I3902">
            <v>94.979943342500178</v>
          </cell>
          <cell r="J3902">
            <v>13060938.616336014</v>
          </cell>
          <cell r="K3902">
            <v>0.59173741638202271</v>
          </cell>
          <cell r="L3902">
            <v>94.711545752683463</v>
          </cell>
          <cell r="M3902">
            <v>17184187.337113999</v>
          </cell>
          <cell r="N3902">
            <v>0.5605256775237194</v>
          </cell>
          <cell r="O3902">
            <v>95.6739529774229</v>
          </cell>
          <cell r="P3902"/>
          <cell r="Q3902">
            <v>23816.136999456674</v>
          </cell>
        </row>
        <row r="3903">
          <cell r="D3903">
            <v>42983</v>
          </cell>
          <cell r="F3903">
            <v>9238.3161040006762</v>
          </cell>
          <cell r="G3903">
            <v>58451.309422000682</v>
          </cell>
          <cell r="H3903">
            <v>0.49085466231013158</v>
          </cell>
          <cell r="I3903">
            <v>96.277382506440077</v>
          </cell>
          <cell r="J3903">
            <v>13070176.932440015</v>
          </cell>
          <cell r="K3903">
            <v>0.59151771224137228</v>
          </cell>
          <cell r="L3903">
            <v>94.723293349405637</v>
          </cell>
          <cell r="M3903">
            <v>17181046.710470002</v>
          </cell>
          <cell r="N3903">
            <v>0.56043489839062877</v>
          </cell>
          <cell r="O3903">
            <v>95.678315722536894</v>
          </cell>
          <cell r="P3903"/>
          <cell r="Q3903">
            <v>23816.136999456674</v>
          </cell>
        </row>
        <row r="3904">
          <cell r="D3904">
            <v>42984</v>
          </cell>
          <cell r="F3904">
            <v>5956.1777719995334</v>
          </cell>
          <cell r="G3904">
            <v>64407.487194000219</v>
          </cell>
          <cell r="H3904">
            <v>0.45072721908027857</v>
          </cell>
          <cell r="I3904">
            <v>97.825490755074782</v>
          </cell>
          <cell r="J3904">
            <v>13076133.110212015</v>
          </cell>
          <cell r="K3904">
            <v>0.59115010122332501</v>
          </cell>
          <cell r="L3904">
            <v>94.742912949355386</v>
          </cell>
          <cell r="M3904">
            <v>17175589.027322002</v>
          </cell>
          <cell r="N3904">
            <v>0.56026853298508283</v>
          </cell>
          <cell r="O3904">
            <v>95.686303668306778</v>
          </cell>
          <cell r="P3904"/>
          <cell r="Q3904">
            <v>23816.136999456674</v>
          </cell>
        </row>
        <row r="3905">
          <cell r="D3905">
            <v>42985</v>
          </cell>
          <cell r="F3905">
            <v>8116.7387440001603</v>
          </cell>
          <cell r="G3905">
            <v>72524.225938000382</v>
          </cell>
          <cell r="H3905">
            <v>0.43502452583578044</v>
          </cell>
          <cell r="I3905">
            <v>98.285907111865328</v>
          </cell>
          <cell r="J3905">
            <v>13084249.848956015</v>
          </cell>
          <cell r="K3905">
            <v>0.59088085125254963</v>
          </cell>
          <cell r="L3905">
            <v>94.757253913869107</v>
          </cell>
          <cell r="M3905">
            <v>17173814.421238009</v>
          </cell>
          <cell r="N3905">
            <v>0.56022230530421424</v>
          </cell>
          <cell r="O3905">
            <v>95.688521567688881</v>
          </cell>
          <cell r="P3905"/>
          <cell r="Q3905">
            <v>23816.136999456674</v>
          </cell>
        </row>
        <row r="3906">
          <cell r="D3906">
            <v>42986</v>
          </cell>
          <cell r="F3906">
            <v>12103.987826000184</v>
          </cell>
          <cell r="G3906">
            <v>84628.213764000568</v>
          </cell>
          <cell r="H3906">
            <v>0.44417475095736147</v>
          </cell>
          <cell r="I3906">
            <v>98.026955637588742</v>
          </cell>
          <cell r="J3906">
            <v>13096353.836782016</v>
          </cell>
          <cell r="K3906">
            <v>0.59079204936580654</v>
          </cell>
          <cell r="L3906">
            <v>94.761978350782556</v>
          </cell>
          <cell r="M3906">
            <v>17168940.250992008</v>
          </cell>
          <cell r="N3906">
            <v>0.560074963559272</v>
          </cell>
          <cell r="O3906">
            <v>95.695585764137178</v>
          </cell>
          <cell r="P3906"/>
          <cell r="Q3906">
            <v>23816.136999456674</v>
          </cell>
        </row>
        <row r="3907">
          <cell r="D3907">
            <v>42987</v>
          </cell>
          <cell r="F3907">
            <v>16911.004373999451</v>
          </cell>
          <cell r="G3907">
            <v>101539.21813800003</v>
          </cell>
          <cell r="H3907">
            <v>0.47371810755556421</v>
          </cell>
          <cell r="I3907">
            <v>97.00685192929356</v>
          </cell>
          <cell r="J3907">
            <v>13113264.841156015</v>
          </cell>
          <cell r="K3907">
            <v>0.59092005557490668</v>
          </cell>
          <cell r="L3907">
            <v>94.75516731593143</v>
          </cell>
          <cell r="M3907">
            <v>17174339.610780008</v>
          </cell>
          <cell r="N3907">
            <v>0.56026275964648053</v>
          </cell>
          <cell r="O3907">
            <v>95.686580700359286</v>
          </cell>
          <cell r="P3907"/>
          <cell r="Q3907">
            <v>23816.136999456674</v>
          </cell>
        </row>
        <row r="3908">
          <cell r="D3908">
            <v>42988</v>
          </cell>
          <cell r="F3908">
            <v>30780.945924000032</v>
          </cell>
          <cell r="G3908">
            <v>132320.16406200005</v>
          </cell>
          <cell r="H3908">
            <v>0.55559037162499825</v>
          </cell>
          <cell r="I3908">
            <v>92.53848506277545</v>
          </cell>
          <cell r="J3908">
            <v>13144045.787080016</v>
          </cell>
          <cell r="K3908">
            <v>0.5916721352623342</v>
          </cell>
          <cell r="L3908">
            <v>94.715038047611358</v>
          </cell>
          <cell r="M3908">
            <v>17192007.600782007</v>
          </cell>
          <cell r="N3908">
            <v>0.56085080017509492</v>
          </cell>
          <cell r="O3908">
            <v>95.658304568127861</v>
          </cell>
          <cell r="P3908"/>
          <cell r="Q3908">
            <v>23816.136999456674</v>
          </cell>
        </row>
        <row r="3909">
          <cell r="D3909">
            <v>42989</v>
          </cell>
          <cell r="F3909">
            <v>9236.7546279999588</v>
          </cell>
          <cell r="G3909">
            <v>141556.91869000002</v>
          </cell>
          <cell r="H3909">
            <v>0.54033997160385761</v>
          </cell>
          <cell r="I3909">
            <v>93.561817311486536</v>
          </cell>
          <cell r="J3909">
            <v>13153282.541708017</v>
          </cell>
          <cell r="K3909">
            <v>0.59145384253557221</v>
          </cell>
          <cell r="L3909">
            <v>94.726705397733539</v>
          </cell>
          <cell r="M3909">
            <v>17188171.842250008</v>
          </cell>
          <cell r="N3909">
            <v>0.56073733887662858</v>
          </cell>
          <cell r="O3909">
            <v>95.663769701562444</v>
          </cell>
          <cell r="P3909"/>
          <cell r="Q3909">
            <v>23816.136999456674</v>
          </cell>
        </row>
        <row r="3910">
          <cell r="D3910">
            <v>42990</v>
          </cell>
          <cell r="F3910">
            <v>2162.5062840003839</v>
          </cell>
          <cell r="G3910">
            <v>143719.4249740004</v>
          </cell>
          <cell r="H3910">
            <v>0.5028783109580951</v>
          </cell>
          <cell r="I3910">
            <v>95.701949744154732</v>
          </cell>
          <cell r="J3910">
            <v>13155445.047992017</v>
          </cell>
          <cell r="K3910">
            <v>0.59091825470916259</v>
          </cell>
          <cell r="L3910">
            <v>94.75526317602656</v>
          </cell>
          <cell r="M3910">
            <v>17177402.62671601</v>
          </cell>
          <cell r="N3910">
            <v>0.56039767490908365</v>
          </cell>
          <cell r="O3910">
            <v>95.680103818655738</v>
          </cell>
          <cell r="P3910"/>
          <cell r="Q3910">
            <v>23816.136999456674</v>
          </cell>
        </row>
        <row r="3911">
          <cell r="D3911">
            <v>42991</v>
          </cell>
          <cell r="F3911">
            <v>1595.5005419996414</v>
          </cell>
          <cell r="G3911">
            <v>145314.92551600005</v>
          </cell>
          <cell r="H3911">
            <v>0.46934862668087085</v>
          </cell>
          <cell r="I3911">
            <v>97.176244080535781</v>
          </cell>
          <cell r="J3911">
            <v>13157040.548534017</v>
          </cell>
          <cell r="K3911">
            <v>0.59035836994493096</v>
          </cell>
          <cell r="L3911">
            <v>94.785012582648889</v>
          </cell>
          <cell r="M3911">
            <v>17157366.865972005</v>
          </cell>
          <cell r="N3911">
            <v>0.55975567760813572</v>
          </cell>
          <cell r="O3911">
            <v>95.710867976120468</v>
          </cell>
          <cell r="P3911"/>
          <cell r="Q3911">
            <v>23816.136999456674</v>
          </cell>
        </row>
        <row r="3912">
          <cell r="D3912">
            <v>42992</v>
          </cell>
          <cell r="F3912">
            <v>1929.0827580003879</v>
          </cell>
          <cell r="G3912">
            <v>147244.00827400043</v>
          </cell>
          <cell r="H3912">
            <v>0.44160936606421691</v>
          </cell>
          <cell r="I3912">
            <v>98.102150312842383</v>
          </cell>
          <cell r="J3912">
            <v>13158969.631292017</v>
          </cell>
          <cell r="K3912">
            <v>0.58981463243230292</v>
          </cell>
          <cell r="L3912">
            <v>94.813802402462017</v>
          </cell>
          <cell r="M3912">
            <v>17129792.043924011</v>
          </cell>
          <cell r="N3912">
            <v>0.55886768808467335</v>
          </cell>
          <cell r="O3912">
            <v>95.753185458693196</v>
          </cell>
          <cell r="P3912"/>
          <cell r="Q3912">
            <v>23816.136999456674</v>
          </cell>
        </row>
        <row r="3913">
          <cell r="D3913">
            <v>42993</v>
          </cell>
          <cell r="F3913">
            <v>1405.5502099996002</v>
          </cell>
          <cell r="G3913">
            <v>148649.55848400004</v>
          </cell>
          <cell r="H3913">
            <v>0.41610318943941588</v>
          </cell>
          <cell r="I3913">
            <v>98.743342446917623</v>
          </cell>
          <cell r="J3913">
            <v>13160375.181502016</v>
          </cell>
          <cell r="K3913">
            <v>0.58924861366958858</v>
          </cell>
          <cell r="L3913">
            <v>94.843665663104048</v>
          </cell>
          <cell r="M3913">
            <v>17104130.360178016</v>
          </cell>
          <cell r="N3913">
            <v>0.55804207994516086</v>
          </cell>
          <cell r="O3913">
            <v>95.79228627096694</v>
          </cell>
          <cell r="P3913"/>
          <cell r="Q3913">
            <v>23816.136999456674</v>
          </cell>
        </row>
        <row r="3914">
          <cell r="D3914">
            <v>42994</v>
          </cell>
          <cell r="F3914">
            <v>368.52824000048986</v>
          </cell>
          <cell r="G3914">
            <v>149018.08672400052</v>
          </cell>
          <cell r="H3914">
            <v>0.39106385810858024</v>
          </cell>
          <cell r="I3914">
            <v>99.203394593336995</v>
          </cell>
          <cell r="J3914">
            <v>13160743.709742017</v>
          </cell>
          <cell r="K3914">
            <v>0.58863741814213633</v>
          </cell>
          <cell r="L3914">
            <v>94.875790748425871</v>
          </cell>
          <cell r="M3914">
            <v>17092773.171366017</v>
          </cell>
          <cell r="N3914">
            <v>0.55768314787573758</v>
          </cell>
          <cell r="O3914">
            <v>95.809212097283762</v>
          </cell>
          <cell r="P3914"/>
          <cell r="Q3914">
            <v>23816.136999456674</v>
          </cell>
        </row>
        <row r="3915">
          <cell r="D3915">
            <v>42995</v>
          </cell>
          <cell r="F3915">
            <v>12750.772416000249</v>
          </cell>
          <cell r="G3915">
            <v>161768.85914000077</v>
          </cell>
          <cell r="H3915">
            <v>0.39955326272042124</v>
          </cell>
          <cell r="I3915">
            <v>99.06448557474809</v>
          </cell>
          <cell r="J3915">
            <v>13173494.482158016</v>
          </cell>
          <cell r="K3915">
            <v>0.58858075169046831</v>
          </cell>
          <cell r="L3915">
            <v>94.878762797699096</v>
          </cell>
          <cell r="M3915">
            <v>17076952.852994014</v>
          </cell>
          <cell r="N3915">
            <v>0.55717858002346032</v>
          </cell>
          <cell r="O3915">
            <v>95.83293059392733</v>
          </cell>
          <cell r="P3915"/>
          <cell r="Q3915">
            <v>23816.136999456674</v>
          </cell>
        </row>
        <row r="3916">
          <cell r="D3916">
            <v>42996</v>
          </cell>
          <cell r="F3916">
            <v>13657.197353999778</v>
          </cell>
          <cell r="G3916">
            <v>175426.05649400054</v>
          </cell>
          <cell r="H3916">
            <v>0.40921380439098126</v>
          </cell>
          <cell r="I3916">
            <v>98.885479549052661</v>
          </cell>
          <cell r="J3916">
            <v>13187151.679512016</v>
          </cell>
          <cell r="K3916">
            <v>0.58856466096923743</v>
          </cell>
          <cell r="L3916">
            <v>94.879606527970523</v>
          </cell>
          <cell r="M3916">
            <v>17069959.543508016</v>
          </cell>
          <cell r="N3916">
            <v>0.55696200054623357</v>
          </cell>
          <cell r="O3916">
            <v>95.843084615925818</v>
          </cell>
          <cell r="P3916"/>
          <cell r="Q3916">
            <v>23816.136999456674</v>
          </cell>
        </row>
        <row r="3917">
          <cell r="D3917">
            <v>42997</v>
          </cell>
          <cell r="F3917">
            <v>7849.1512639997936</v>
          </cell>
          <cell r="G3917">
            <v>183275.20775800032</v>
          </cell>
          <cell r="H3917">
            <v>0.40502217326137324</v>
          </cell>
          <cell r="I3917">
            <v>98.96598366727936</v>
          </cell>
          <cell r="J3917">
            <v>13195000.830776017</v>
          </cell>
          <cell r="K3917">
            <v>0.58828965684605161</v>
          </cell>
          <cell r="L3917">
            <v>94.894013064055699</v>
          </cell>
          <cell r="M3917">
            <v>17068911.297046017</v>
          </cell>
          <cell r="N3917">
            <v>0.55693939277624693</v>
          </cell>
          <cell r="O3917">
            <v>95.844143620069715</v>
          </cell>
          <cell r="P3917"/>
          <cell r="Q3917">
            <v>23816.136999456674</v>
          </cell>
        </row>
        <row r="3918">
          <cell r="D3918">
            <v>42998</v>
          </cell>
          <cell r="F3918">
            <v>5113.2767800000929</v>
          </cell>
          <cell r="G3918">
            <v>188388.48453800043</v>
          </cell>
          <cell r="H3918">
            <v>0.39550596417525269</v>
          </cell>
          <cell r="I3918">
            <v>99.132780665967175</v>
          </cell>
          <cell r="J3918">
            <v>13200114.107556017</v>
          </cell>
          <cell r="K3918">
            <v>0.5878933884936195</v>
          </cell>
          <cell r="L3918">
            <v>94.914727265518096</v>
          </cell>
          <cell r="M3918">
            <v>17062163.354698021</v>
          </cell>
          <cell r="N3918">
            <v>0.5567308055218616</v>
          </cell>
          <cell r="O3918">
            <v>95.853906081719032</v>
          </cell>
          <cell r="P3918"/>
          <cell r="Q3918">
            <v>23816.136999456674</v>
          </cell>
        </row>
        <row r="3919">
          <cell r="D3919">
            <v>42999</v>
          </cell>
          <cell r="F3919">
            <v>9281.2838220002013</v>
          </cell>
          <cell r="G3919">
            <v>197669.76836000063</v>
          </cell>
          <cell r="H3919">
            <v>0.39522976008223837</v>
          </cell>
          <cell r="I3919">
            <v>99.137302321400085</v>
          </cell>
          <cell r="J3919">
            <v>13209395.391378017</v>
          </cell>
          <cell r="K3919">
            <v>0.5876833937040733</v>
          </cell>
          <cell r="L3919">
            <v>94.925682846697754</v>
          </cell>
          <cell r="M3919">
            <v>17059580.746744018</v>
          </cell>
          <cell r="N3919">
            <v>0.55665812542131454</v>
          </cell>
          <cell r="O3919">
            <v>95.857304200934863</v>
          </cell>
          <cell r="P3919"/>
          <cell r="Q3919">
            <v>23816.136999456674</v>
          </cell>
        </row>
        <row r="3920">
          <cell r="D3920">
            <v>43000</v>
          </cell>
          <cell r="F3920">
            <v>16838.750676000076</v>
          </cell>
          <cell r="G3920">
            <v>214508.51903600071</v>
          </cell>
          <cell r="H3920">
            <v>0.40940255042753415</v>
          </cell>
          <cell r="I3920">
            <v>98.881749805348335</v>
          </cell>
          <cell r="J3920">
            <v>13226234.142054018</v>
          </cell>
          <cell r="K3920">
            <v>0.58780971777859314</v>
          </cell>
          <cell r="L3920">
            <v>94.919094213327185</v>
          </cell>
          <cell r="M3920">
            <v>17060579.375800014</v>
          </cell>
          <cell r="N3920">
            <v>0.55670230133184129</v>
          </cell>
          <cell r="O3920">
            <v>95.855238996106181</v>
          </cell>
          <cell r="P3920"/>
          <cell r="Q3920">
            <v>23816.136999456674</v>
          </cell>
        </row>
        <row r="3921">
          <cell r="D3921">
            <v>43001</v>
          </cell>
          <cell r="F3921">
            <v>9401.1935739992659</v>
          </cell>
          <cell r="G3921">
            <v>223909.71260999999</v>
          </cell>
          <cell r="H3921">
            <v>0.40876506951186287</v>
          </cell>
          <cell r="I3921">
            <v>98.894310292863423</v>
          </cell>
          <cell r="J3921">
            <v>13235635.335628018</v>
          </cell>
          <cell r="K3921">
            <v>0.58760557900643784</v>
          </cell>
          <cell r="L3921">
            <v>94.929738712844042</v>
          </cell>
          <cell r="M3921">
            <v>17055956.618194014</v>
          </cell>
          <cell r="N3921">
            <v>0.55656304427706627</v>
          </cell>
          <cell r="O3921">
            <v>95.861746930051055</v>
          </cell>
          <cell r="P3921"/>
          <cell r="Q3921">
            <v>23816.136999456674</v>
          </cell>
        </row>
        <row r="3922">
          <cell r="D3922">
            <v>43002</v>
          </cell>
          <cell r="F3922">
            <v>14334.01613600054</v>
          </cell>
          <cell r="G3922">
            <v>238243.72874600053</v>
          </cell>
          <cell r="H3922">
            <v>0.41681075446071797</v>
          </cell>
          <cell r="I3922">
            <v>98.728034263892908</v>
          </cell>
          <cell r="J3922">
            <v>13249969.351764018</v>
          </cell>
          <cell r="K3922">
            <v>0.58762063637280504</v>
          </cell>
          <cell r="L3922">
            <v>94.92895405077293</v>
          </cell>
          <cell r="M3922">
            <v>17048268.804260019</v>
          </cell>
          <cell r="N3922">
            <v>0.55632376166849917</v>
          </cell>
          <cell r="O3922">
            <v>95.872913832939147</v>
          </cell>
          <cell r="P3922"/>
          <cell r="Q3922">
            <v>23816.136999456674</v>
          </cell>
        </row>
        <row r="3923">
          <cell r="D3923">
            <v>43003</v>
          </cell>
          <cell r="F3923">
            <v>6267.9970279997915</v>
          </cell>
          <cell r="G3923">
            <v>244511.72577400031</v>
          </cell>
          <cell r="H3923">
            <v>0.41066563528682837</v>
          </cell>
          <cell r="I3923">
            <v>98.856555104945343</v>
          </cell>
          <cell r="J3923">
            <v>13256237.348792018</v>
          </cell>
          <cell r="K3923">
            <v>0.58727832088599452</v>
          </cell>
          <cell r="L3923">
            <v>94.946773706561089</v>
          </cell>
          <cell r="M3923">
            <v>17032971.009152025</v>
          </cell>
          <cell r="N3923">
            <v>0.55583613294172796</v>
          </cell>
          <cell r="O3923">
            <v>95.89560979692736</v>
          </cell>
          <cell r="P3923"/>
          <cell r="Q3923">
            <v>23816.136999456674</v>
          </cell>
        </row>
        <row r="3924">
          <cell r="D3924">
            <v>43004</v>
          </cell>
          <cell r="F3924">
            <v>6197.2966640001896</v>
          </cell>
          <cell r="G3924">
            <v>250709.02243800051</v>
          </cell>
          <cell r="H3924">
            <v>0.40487904102054195</v>
          </cell>
          <cell r="I3924">
            <v>98.968654924375741</v>
          </cell>
          <cell r="J3924">
            <v>13262434.645456018</v>
          </cell>
          <cell r="K3924">
            <v>0.58693359812540691</v>
          </cell>
          <cell r="L3924">
            <v>94.964678683755693</v>
          </cell>
          <cell r="M3924">
            <v>17025655.460416023</v>
          </cell>
          <cell r="N3924">
            <v>0.555608973598262</v>
          </cell>
          <cell r="O3924">
            <v>95.906154751169709</v>
          </cell>
          <cell r="P3924"/>
          <cell r="Q3924">
            <v>23816.136999456674</v>
          </cell>
        </row>
        <row r="3925">
          <cell r="D3925">
            <v>43005</v>
          </cell>
          <cell r="F3925">
            <v>2016.9837979996505</v>
          </cell>
          <cell r="G3925">
            <v>252726.00623600016</v>
          </cell>
          <cell r="H3925">
            <v>0.39302018011563877</v>
          </cell>
          <cell r="I3925">
            <v>99.172846137693114</v>
          </cell>
          <cell r="J3925">
            <v>13264451.629254017</v>
          </cell>
          <cell r="K3925">
            <v>0.58640479487270025</v>
          </cell>
          <cell r="L3925">
            <v>94.99206687297611</v>
          </cell>
          <cell r="M3925">
            <v>17005930.370364025</v>
          </cell>
          <cell r="N3925">
            <v>0.55497682795872783</v>
          </cell>
          <cell r="O3925">
            <v>95.93540648075539</v>
          </cell>
          <cell r="P3925"/>
          <cell r="Q3925">
            <v>23816.136999456674</v>
          </cell>
        </row>
        <row r="3926">
          <cell r="D3926">
            <v>43006</v>
          </cell>
          <cell r="F3926">
            <v>12939.576510000126</v>
          </cell>
          <cell r="G3926">
            <v>265665.58274600026</v>
          </cell>
          <cell r="H3926">
            <v>0.39838772034521475</v>
          </cell>
          <cell r="I3926">
            <v>99.084547681397282</v>
          </cell>
          <cell r="J3926">
            <v>13277391.205764018</v>
          </cell>
          <cell r="K3926">
            <v>0.58635947025361468</v>
          </cell>
          <cell r="L3926">
            <v>94.994409969811272</v>
          </cell>
          <cell r="M3926">
            <v>17005314.122766025</v>
          </cell>
          <cell r="N3926">
            <v>0.55496827289410799</v>
          </cell>
          <cell r="O3926">
            <v>95.935801416717055</v>
          </cell>
          <cell r="P3926"/>
          <cell r="Q3926">
            <v>23816.136999456674</v>
          </cell>
        </row>
        <row r="3927">
          <cell r="D3927">
            <v>43007</v>
          </cell>
          <cell r="F3927">
            <v>4238.3000019998344</v>
          </cell>
          <cell r="G3927">
            <v>269903.88274800009</v>
          </cell>
          <cell r="H3927">
            <v>0.39078673589249735</v>
          </cell>
          <cell r="I3927">
            <v>99.207652808576341</v>
          </cell>
          <cell r="J3927">
            <v>13281629.505766017</v>
          </cell>
          <cell r="K3927">
            <v>0.58593037666657877</v>
          </cell>
          <cell r="L3927">
            <v>95.016558007718956</v>
          </cell>
          <cell r="M3927">
            <v>16995567.583148029</v>
          </cell>
          <cell r="N3927">
            <v>0.55466174427090842</v>
          </cell>
          <cell r="O3927">
            <v>95.949935471952358</v>
          </cell>
          <cell r="P3927"/>
          <cell r="Q3927">
            <v>23816.136999456674</v>
          </cell>
        </row>
        <row r="3928">
          <cell r="D3928">
            <v>43008</v>
          </cell>
          <cell r="E3928" t="str">
            <v>*</v>
          </cell>
          <cell r="F3928">
            <v>17541.42169000061</v>
          </cell>
          <cell r="G3928">
            <v>287445.30443800072</v>
          </cell>
          <cell r="H3928">
            <v>0.40231168254330851</v>
          </cell>
          <cell r="I3928">
            <v>99.015711915252155</v>
          </cell>
          <cell r="J3928">
            <v>13299170.927456018</v>
          </cell>
          <cell r="K3928">
            <v>0.58608844635853996</v>
          </cell>
          <cell r="L3928">
            <v>95.00840632936135</v>
          </cell>
          <cell r="M3928">
            <v>16999071.465808026</v>
          </cell>
          <cell r="N3928">
            <v>0.5547876483024915</v>
          </cell>
          <cell r="O3928">
            <v>95.94413392054139</v>
          </cell>
          <cell r="P3928"/>
          <cell r="Q3928">
            <v>23816.136999456674</v>
          </cell>
        </row>
        <row r="3929">
          <cell r="D3929">
            <v>43009</v>
          </cell>
          <cell r="F3929">
            <v>18704.515311999912</v>
          </cell>
          <cell r="G3929">
            <v>18704.515311999912</v>
          </cell>
          <cell r="H3929">
            <v>0.39826452031807796</v>
          </cell>
          <cell r="I3929">
            <v>95.396367667242785</v>
          </cell>
          <cell r="J3929">
            <v>13317875.442768017</v>
          </cell>
          <cell r="K3929">
            <v>0.58570050471273449</v>
          </cell>
          <cell r="L3929">
            <v>96.046608171173133</v>
          </cell>
          <cell r="M3929">
            <v>17003795.599894028</v>
          </cell>
          <cell r="N3929">
            <v>0.5549537503157177</v>
          </cell>
          <cell r="O3929">
            <v>96.275169026417586</v>
          </cell>
          <cell r="P3929"/>
          <cell r="Q3929">
            <v>46965.055529077414</v>
          </cell>
        </row>
        <row r="3930">
          <cell r="D3930">
            <v>43010</v>
          </cell>
          <cell r="F3930">
            <v>7947.6282499992849</v>
          </cell>
          <cell r="G3930">
            <v>26652.143561999197</v>
          </cell>
          <cell r="H3930">
            <v>0.28374440593919975</v>
          </cell>
          <cell r="I3930">
            <v>99.293208690792483</v>
          </cell>
          <cell r="J3930">
            <v>13325823.071018016</v>
          </cell>
          <cell r="K3930">
            <v>0.58484206539349637</v>
          </cell>
          <cell r="L3930">
            <v>96.085918518270631</v>
          </cell>
          <cell r="M3930">
            <v>16999922.727142029</v>
          </cell>
          <cell r="N3930">
            <v>0.5548392724844271</v>
          </cell>
          <cell r="O3930">
            <v>96.280192532273347</v>
          </cell>
          <cell r="P3930"/>
          <cell r="Q3930">
            <v>46965.055529077414</v>
          </cell>
        </row>
        <row r="3931">
          <cell r="D3931">
            <v>43011</v>
          </cell>
          <cell r="F3931">
            <v>20167.072540000685</v>
          </cell>
          <cell r="G3931">
            <v>46819.216101999882</v>
          </cell>
          <cell r="H3931">
            <v>0.33229824156538945</v>
          </cell>
          <cell r="I3931">
            <v>98.193278652164054</v>
          </cell>
          <cell r="J3931">
            <v>13345990.143558016</v>
          </cell>
          <cell r="K3931">
            <v>0.58452233995442282</v>
          </cell>
          <cell r="L3931">
            <v>96.100492723522706</v>
          </cell>
          <cell r="M3931">
            <v>17010905.856598027</v>
          </cell>
          <cell r="N3931">
            <v>0.55520966667684069</v>
          </cell>
          <cell r="O3931">
            <v>96.26392263868982</v>
          </cell>
          <cell r="P3931"/>
          <cell r="Q3931">
            <v>46965.055529077414</v>
          </cell>
        </row>
        <row r="3932">
          <cell r="D3932">
            <v>43012</v>
          </cell>
          <cell r="F3932">
            <v>8227.2621300000428</v>
          </cell>
          <cell r="G3932">
            <v>55046.478231999921</v>
          </cell>
          <cell r="H3932">
            <v>0.29301827503386568</v>
          </cell>
          <cell r="I3932">
            <v>99.13630455059679</v>
          </cell>
          <cell r="J3932">
            <v>13354217.405688016</v>
          </cell>
          <cell r="K3932">
            <v>0.58368206554260071</v>
          </cell>
          <cell r="L3932">
            <v>96.138622484133137</v>
          </cell>
          <cell r="M3932">
            <v>16997768.424370028</v>
          </cell>
          <cell r="N3932">
            <v>0.55479280203006653</v>
          </cell>
          <cell r="O3932">
            <v>96.282230459687185</v>
          </cell>
          <cell r="P3932"/>
          <cell r="Q3932">
            <v>46965.055529077414</v>
          </cell>
        </row>
        <row r="3933">
          <cell r="D3933">
            <v>43013</v>
          </cell>
          <cell r="F3933">
            <v>4618.7929479992317</v>
          </cell>
          <cell r="G3933">
            <v>59665.271179999152</v>
          </cell>
          <cell r="H3933">
            <v>0.25408368203912235</v>
          </cell>
          <cell r="I3933">
            <v>99.657752270297578</v>
          </cell>
          <cell r="J3933">
            <v>13358836.198636016</v>
          </cell>
          <cell r="K3933">
            <v>0.58268783900231369</v>
          </cell>
          <cell r="L3933">
            <v>96.183415283537627</v>
          </cell>
          <cell r="M3933">
            <v>16990306.201404028</v>
          </cell>
          <cell r="N3933">
            <v>0.55456115748449963</v>
          </cell>
          <cell r="O3933">
            <v>96.292377995986271</v>
          </cell>
          <cell r="P3933"/>
          <cell r="Q3933">
            <v>46965.055529077414</v>
          </cell>
        </row>
        <row r="3934">
          <cell r="D3934">
            <v>43014</v>
          </cell>
          <cell r="F3934">
            <v>23979.947690000005</v>
          </cell>
          <cell r="G3934">
            <v>83645.218869999153</v>
          </cell>
          <cell r="H3934">
            <v>0.29683494791218407</v>
          </cell>
          <cell r="I3934">
            <v>99.065014147072688</v>
          </cell>
          <cell r="J3934">
            <v>13382816.146326017</v>
          </cell>
          <cell r="K3934">
            <v>0.58254044901940105</v>
          </cell>
          <cell r="L3934">
            <v>96.19002588408442</v>
          </cell>
          <cell r="M3934">
            <v>16994535.918950029</v>
          </cell>
          <cell r="N3934">
            <v>0.55471113444539644</v>
          </cell>
          <cell r="O3934">
            <v>96.285810133835597</v>
          </cell>
          <cell r="P3934"/>
          <cell r="Q3934">
            <v>46965.055529077414</v>
          </cell>
        </row>
        <row r="3935">
          <cell r="D3935">
            <v>43015</v>
          </cell>
          <cell r="F3935">
            <v>8617.8349180003188</v>
          </cell>
          <cell r="G3935">
            <v>92263.053787999466</v>
          </cell>
          <cell r="H3935">
            <v>0.28064347219323754</v>
          </cell>
          <cell r="I3935">
            <v>99.340735001049012</v>
          </cell>
          <cell r="J3935">
            <v>13391433.981244016</v>
          </cell>
          <cell r="K3935">
            <v>0.58172632746537756</v>
          </cell>
          <cell r="L3935">
            <v>96.22640194964147</v>
          </cell>
          <cell r="M3935">
            <v>16982679.929220028</v>
          </cell>
          <cell r="N3935">
            <v>0.55433606010885428</v>
          </cell>
          <cell r="O3935">
            <v>96.302221074029063</v>
          </cell>
          <cell r="P3935"/>
          <cell r="Q3935">
            <v>46965.055529077414</v>
          </cell>
        </row>
        <row r="3936">
          <cell r="D3936">
            <v>43016</v>
          </cell>
          <cell r="F3936">
            <v>11772.894552000515</v>
          </cell>
          <cell r="G3936">
            <v>104035.94833999997</v>
          </cell>
          <cell r="H3936">
            <v>0.27689722488347834</v>
          </cell>
          <cell r="I3936">
            <v>99.395000605000348</v>
          </cell>
          <cell r="J3936">
            <v>13403206.875796016</v>
          </cell>
          <cell r="K3936">
            <v>0.58105229835678374</v>
          </cell>
          <cell r="L3936">
            <v>96.256341682914609</v>
          </cell>
          <cell r="M3936">
            <v>16976118.582028028</v>
          </cell>
          <cell r="N3936">
            <v>0.55413379716627698</v>
          </cell>
          <cell r="O3936">
            <v>96.311050814490812</v>
          </cell>
          <cell r="P3936"/>
          <cell r="Q3936">
            <v>46965.055529077414</v>
          </cell>
        </row>
        <row r="3937">
          <cell r="D3937">
            <v>43017</v>
          </cell>
          <cell r="F3937">
            <v>7874.7849579994645</v>
          </cell>
          <cell r="G3937">
            <v>111910.73329799944</v>
          </cell>
          <cell r="H3937">
            <v>0.26476123113069389</v>
          </cell>
          <cell r="I3937">
            <v>99.548477312731791</v>
          </cell>
          <cell r="J3937">
            <v>13411081.660754016</v>
          </cell>
          <cell r="K3937">
            <v>0.5802123618858388</v>
          </cell>
          <cell r="L3937">
            <v>96.293427145759068</v>
          </cell>
          <cell r="M3937">
            <v>16964609.497136027</v>
          </cell>
          <cell r="N3937">
            <v>0.55377001819983818</v>
          </cell>
          <cell r="O3937">
            <v>96.326896188875125</v>
          </cell>
          <cell r="P3937"/>
          <cell r="Q3937">
            <v>46965.055529077414</v>
          </cell>
        </row>
        <row r="3938">
          <cell r="D3938">
            <v>43018</v>
          </cell>
          <cell r="F3938">
            <v>13134.850287999672</v>
          </cell>
          <cell r="G3938">
            <v>125045.58358599911</v>
          </cell>
          <cell r="H3938">
            <v>0.26625239165017017</v>
          </cell>
          <cell r="I3938">
            <v>99.531371421435722</v>
          </cell>
          <cell r="J3938">
            <v>13424216.511042016</v>
          </cell>
          <cell r="K3938">
            <v>0.57960293996969503</v>
          </cell>
          <cell r="L3938">
            <v>96.320179654010602</v>
          </cell>
          <cell r="M3938">
            <v>16970581.219252028</v>
          </cell>
          <cell r="N3938">
            <v>0.55397685593997625</v>
          </cell>
          <cell r="O3938">
            <v>96.317892377855443</v>
          </cell>
          <cell r="P3938"/>
          <cell r="Q3938">
            <v>46965.055529077414</v>
          </cell>
        </row>
        <row r="3939">
          <cell r="D3939">
            <v>43019</v>
          </cell>
          <cell r="F3939">
            <v>3199.7314180002763</v>
          </cell>
          <cell r="G3939">
            <v>128245.31500399938</v>
          </cell>
          <cell r="H3939">
            <v>0.2482412693655896</v>
          </cell>
          <cell r="I3939">
            <v>99.708393702707809</v>
          </cell>
          <cell r="J3939">
            <v>13427416.242460016</v>
          </cell>
          <cell r="K3939">
            <v>0.57856789470922265</v>
          </cell>
          <cell r="L3939">
            <v>96.365317973342101</v>
          </cell>
          <cell r="M3939">
            <v>16959024.498560026</v>
          </cell>
          <cell r="N3939">
            <v>0.55361150293887695</v>
          </cell>
          <cell r="O3939">
            <v>96.333786559948607</v>
          </cell>
          <cell r="P3939"/>
          <cell r="Q3939">
            <v>46965.055529077414</v>
          </cell>
        </row>
        <row r="3940">
          <cell r="D3940">
            <v>43020</v>
          </cell>
          <cell r="F3940">
            <v>7489.9099940004407</v>
          </cell>
          <cell r="G3940">
            <v>135735.22499799982</v>
          </cell>
          <cell r="H3940">
            <v>0.24084436018243793</v>
          </cell>
          <cell r="I3940">
            <v>99.764117208690294</v>
          </cell>
          <cell r="J3940">
            <v>13434906.152454017</v>
          </cell>
          <cell r="K3940">
            <v>0.57772151438081787</v>
          </cell>
          <cell r="L3940">
            <v>96.401950167959129</v>
          </cell>
          <cell r="M3940">
            <v>16947697.93131002</v>
          </cell>
          <cell r="N3940">
            <v>0.55325364753951822</v>
          </cell>
          <cell r="O3940">
            <v>96.349310238871993</v>
          </cell>
          <cell r="P3940"/>
          <cell r="Q3940">
            <v>46965.055529077414</v>
          </cell>
        </row>
        <row r="3941">
          <cell r="D3941">
            <v>43021</v>
          </cell>
          <cell r="F3941">
            <v>7078.238197999659</v>
          </cell>
          <cell r="G3941">
            <v>142813.46319599947</v>
          </cell>
          <cell r="H3941">
            <v>0.23391116844896204</v>
          </cell>
          <cell r="I3941">
            <v>99.80858711940914</v>
          </cell>
          <cell r="J3941">
            <v>13441984.390652016</v>
          </cell>
          <cell r="K3941">
            <v>0.57686087897194738</v>
          </cell>
          <cell r="L3941">
            <v>96.43894306863784</v>
          </cell>
          <cell r="M3941">
            <v>16925153.372800019</v>
          </cell>
          <cell r="N3941">
            <v>0.55252956017880561</v>
          </cell>
          <cell r="O3941">
            <v>96.380586932377327</v>
          </cell>
          <cell r="P3941"/>
          <cell r="Q3941">
            <v>46965.055529077414</v>
          </cell>
        </row>
        <row r="3942">
          <cell r="D3942">
            <v>43022</v>
          </cell>
          <cell r="F3942">
            <v>6258.4046580004333</v>
          </cell>
          <cell r="G3942">
            <v>149071.86785399989</v>
          </cell>
          <cell r="H3942">
            <v>0.22672155799768012</v>
          </cell>
          <cell r="I3942">
            <v>99.847576255269914</v>
          </cell>
          <cell r="J3942">
            <v>13448242.795310017</v>
          </cell>
          <cell r="K3942">
            <v>0.5759685935312836</v>
          </cell>
          <cell r="L3942">
            <v>96.477024189557753</v>
          </cell>
          <cell r="M3942">
            <v>16903156.909346018</v>
          </cell>
          <cell r="N3942">
            <v>0.551823334898219</v>
          </cell>
          <cell r="O3942">
            <v>96.410919502596215</v>
          </cell>
          <cell r="P3942"/>
          <cell r="Q3942">
            <v>46965.055529077414</v>
          </cell>
        </row>
        <row r="3943">
          <cell r="D3943">
            <v>43023</v>
          </cell>
          <cell r="F3943">
            <v>16927.156399999778</v>
          </cell>
          <cell r="G3943">
            <v>165999.02425399967</v>
          </cell>
          <cell r="H3943">
            <v>0.23563480320132191</v>
          </cell>
          <cell r="I3943">
            <v>99.798190918797175</v>
          </cell>
          <cell r="J3943">
            <v>13465169.951710017</v>
          </cell>
          <cell r="K3943">
            <v>0.57553590026408685</v>
          </cell>
          <cell r="L3943">
            <v>96.495391177479604</v>
          </cell>
          <cell r="M3943">
            <v>16890554.154608015</v>
          </cell>
          <cell r="N3943">
            <v>0.55142375446374736</v>
          </cell>
          <cell r="O3943">
            <v>96.428006213584055</v>
          </cell>
          <cell r="P3943"/>
          <cell r="Q3943">
            <v>46965.055529077414</v>
          </cell>
        </row>
        <row r="3944">
          <cell r="D3944">
            <v>43024</v>
          </cell>
          <cell r="F3944">
            <v>8101.7168120000015</v>
          </cell>
          <cell r="G3944">
            <v>174100.74106599967</v>
          </cell>
          <cell r="H3944">
            <v>0.2316892036865166</v>
          </cell>
          <cell r="I3944">
            <v>99.821374722953664</v>
          </cell>
          <cell r="J3944">
            <v>13473271.668522017</v>
          </cell>
          <cell r="K3944">
            <v>0.57472847449626541</v>
          </cell>
          <cell r="L3944">
            <v>96.529491263578876</v>
          </cell>
          <cell r="M3944">
            <v>16873369.781244017</v>
          </cell>
          <cell r="N3944">
            <v>0.55087457812261598</v>
          </cell>
          <cell r="O3944">
            <v>96.451401124176058</v>
          </cell>
          <cell r="P3944"/>
          <cell r="Q3944">
            <v>46965.055529077414</v>
          </cell>
        </row>
        <row r="3945">
          <cell r="D3945">
            <v>43025</v>
          </cell>
          <cell r="F3945">
            <v>5309.3006480000877</v>
          </cell>
          <cell r="G3945">
            <v>179410.04171399976</v>
          </cell>
          <cell r="H3945">
            <v>0.22471030315284954</v>
          </cell>
          <cell r="I3945">
            <v>99.857292101258167</v>
          </cell>
          <cell r="J3945">
            <v>13478580.969170017</v>
          </cell>
          <cell r="K3945">
            <v>0.57380539967298549</v>
          </cell>
          <cell r="L3945">
            <v>96.568199233380284</v>
          </cell>
          <cell r="M3945">
            <v>16864697.958146017</v>
          </cell>
          <cell r="N3945">
            <v>0.55060329825689269</v>
          </cell>
          <cell r="O3945">
            <v>96.462919765569595</v>
          </cell>
          <cell r="P3945"/>
          <cell r="Q3945">
            <v>46965.055529077414</v>
          </cell>
        </row>
        <row r="3946">
          <cell r="D3946">
            <v>43026</v>
          </cell>
          <cell r="F3946">
            <v>9263.0509999999413</v>
          </cell>
          <cell r="G3946">
            <v>188673.09271399971</v>
          </cell>
          <cell r="H3946">
            <v>0.22318377708765802</v>
          </cell>
          <cell r="I3946">
            <v>99.86433912609192</v>
          </cell>
          <cell r="J3946">
            <v>13487844.020170016</v>
          </cell>
          <cell r="K3946">
            <v>0.57305399044611494</v>
          </cell>
          <cell r="L3946">
            <v>96.59949147378066</v>
          </cell>
          <cell r="M3946">
            <v>16843982.514098015</v>
          </cell>
          <cell r="N3946">
            <v>0.54993879482808694</v>
          </cell>
          <cell r="O3946">
            <v>96.491029122450598</v>
          </cell>
          <cell r="P3946"/>
          <cell r="Q3946">
            <v>46965.055529077414</v>
          </cell>
        </row>
        <row r="3947">
          <cell r="D3947">
            <v>43027</v>
          </cell>
          <cell r="F3947">
            <v>13121.949748000079</v>
          </cell>
          <cell r="G3947">
            <v>201795.04246199978</v>
          </cell>
          <cell r="H3947">
            <v>0.22614242842640028</v>
          </cell>
          <cell r="I3947">
            <v>99.850424986913225</v>
          </cell>
          <cell r="J3947">
            <v>13500965.969918016</v>
          </cell>
          <cell r="K3947">
            <v>0.57246919933607276</v>
          </cell>
          <cell r="L3947">
            <v>96.623710380609694</v>
          </cell>
          <cell r="M3947">
            <v>16827986.401606016</v>
          </cell>
          <cell r="N3947">
            <v>0.54942834749160707</v>
          </cell>
          <cell r="O3947">
            <v>96.512519884754838</v>
          </cell>
          <cell r="P3947"/>
          <cell r="Q3947">
            <v>46965.055529077414</v>
          </cell>
        </row>
        <row r="3948">
          <cell r="D3948">
            <v>43028</v>
          </cell>
          <cell r="F3948">
            <v>31441.332551999669</v>
          </cell>
          <cell r="G3948">
            <v>233236.37501399944</v>
          </cell>
          <cell r="H3948">
            <v>0.24830842036330192</v>
          </cell>
          <cell r="I3948">
            <v>99.707845976094021</v>
          </cell>
          <cell r="J3948">
            <v>13532407.302470015</v>
          </cell>
          <cell r="K3948">
            <v>0.57266196905651645</v>
          </cell>
          <cell r="L3948">
            <v>96.615739893766957</v>
          </cell>
          <cell r="M3948">
            <v>16834135.586682018</v>
          </cell>
          <cell r="N3948">
            <v>0.5496409306008081</v>
          </cell>
          <cell r="O3948">
            <v>96.503580490261527</v>
          </cell>
          <cell r="P3948"/>
          <cell r="Q3948">
            <v>46965.055529077414</v>
          </cell>
        </row>
        <row r="3949">
          <cell r="D3949">
            <v>43029</v>
          </cell>
          <cell r="F3949">
            <v>28556.591200000468</v>
          </cell>
          <cell r="G3949">
            <v>261792.9662139999</v>
          </cell>
          <cell r="H3949">
            <v>0.26543845384698678</v>
          </cell>
          <cell r="I3949">
            <v>99.54076697588394</v>
          </cell>
          <cell r="J3949">
            <v>13560963.893670015</v>
          </cell>
          <cell r="K3949">
            <v>0.57273214022906738</v>
          </cell>
          <cell r="L3949">
            <v>96.612835339806338</v>
          </cell>
          <cell r="M3949">
            <v>16839112.741770022</v>
          </cell>
          <cell r="N3949">
            <v>0.54981525480157423</v>
          </cell>
          <cell r="O3949">
            <v>96.49623849205031</v>
          </cell>
          <cell r="P3949"/>
          <cell r="Q3949">
            <v>46965.055529077414</v>
          </cell>
        </row>
        <row r="3950">
          <cell r="D3950">
            <v>43030</v>
          </cell>
          <cell r="F3950">
            <v>21152.104345999374</v>
          </cell>
          <cell r="G3950">
            <v>282945.07055999927</v>
          </cell>
          <cell r="H3950">
            <v>0.27384487095828847</v>
          </cell>
          <cell r="I3950">
            <v>99.436741612589046</v>
          </cell>
          <cell r="J3950">
            <v>13582115.998016015</v>
          </cell>
          <cell r="K3950">
            <v>0.57248993241980772</v>
          </cell>
          <cell r="L3950">
            <v>96.622853739030518</v>
          </cell>
          <cell r="M3950">
            <v>16831563.80697602</v>
          </cell>
          <cell r="N3950">
            <v>0.54958058731449277</v>
          </cell>
          <cell r="O3950">
            <v>96.506119561349522</v>
          </cell>
          <cell r="P3950"/>
          <cell r="Q3950">
            <v>46965.055529077414</v>
          </cell>
        </row>
        <row r="3951">
          <cell r="D3951">
            <v>43031</v>
          </cell>
          <cell r="F3951">
            <v>13914.616522000233</v>
          </cell>
          <cell r="G3951">
            <v>296859.68708199949</v>
          </cell>
          <cell r="H3951">
            <v>0.27482013533695526</v>
          </cell>
          <cell r="I3951">
            <v>99.42364189922182</v>
          </cell>
          <cell r="J3951">
            <v>13596030.614538016</v>
          </cell>
          <cell r="K3951">
            <v>0.57194422225874419</v>
          </cell>
          <cell r="L3951">
            <v>96.645351961684995</v>
          </cell>
          <cell r="M3951">
            <v>16804813.564100016</v>
          </cell>
          <cell r="N3951">
            <v>0.54871893929553583</v>
          </cell>
          <cell r="O3951">
            <v>96.542240578618731</v>
          </cell>
          <cell r="P3951"/>
          <cell r="Q3951">
            <v>46965.055529077414</v>
          </cell>
        </row>
        <row r="3952">
          <cell r="D3952">
            <v>43032</v>
          </cell>
          <cell r="F3952">
            <v>16208.384197999636</v>
          </cell>
          <cell r="G3952">
            <v>313068.0712799991</v>
          </cell>
          <cell r="H3952">
            <v>0.27774912268385882</v>
          </cell>
          <cell r="I3952">
            <v>99.382958040240254</v>
          </cell>
          <cell r="J3952">
            <v>13612238.998736015</v>
          </cell>
          <cell r="K3952">
            <v>0.5714969658061968</v>
          </cell>
          <cell r="L3952">
            <v>96.663714963808275</v>
          </cell>
          <cell r="M3952">
            <v>16793301.720008019</v>
          </cell>
          <cell r="N3952">
            <v>0.54835483653020634</v>
          </cell>
          <cell r="O3952">
            <v>96.557428520429994</v>
          </cell>
          <cell r="P3952"/>
          <cell r="Q3952">
            <v>46965.055529077414</v>
          </cell>
        </row>
        <row r="3953">
          <cell r="D3953">
            <v>43033</v>
          </cell>
          <cell r="F3953">
            <v>15650.725930000466</v>
          </cell>
          <cell r="G3953">
            <v>328718.79720999958</v>
          </cell>
          <cell r="H3953">
            <v>0.27996883513230841</v>
          </cell>
          <cell r="I3953">
            <v>99.350759020261563</v>
          </cell>
          <cell r="J3953">
            <v>13627889.724666014</v>
          </cell>
          <cell r="K3953">
            <v>0.57102810298803786</v>
          </cell>
          <cell r="L3953">
            <v>96.682891438548964</v>
          </cell>
          <cell r="M3953">
            <v>16755806.938726019</v>
          </cell>
          <cell r="N3953">
            <v>0.54714227414152183</v>
          </cell>
          <cell r="O3953">
            <v>96.607685575610574</v>
          </cell>
          <cell r="P3953"/>
          <cell r="Q3953">
            <v>46965.055529077414</v>
          </cell>
        </row>
        <row r="3954">
          <cell r="D3954">
            <v>43034</v>
          </cell>
          <cell r="F3954">
            <v>11038.481224000079</v>
          </cell>
          <cell r="G3954">
            <v>339757.27843399969</v>
          </cell>
          <cell r="H3954">
            <v>0.27824065115788899</v>
          </cell>
          <cell r="I3954">
            <v>99.375930641670578</v>
          </cell>
          <cell r="J3954">
            <v>13638928.205890015</v>
          </cell>
          <cell r="K3954">
            <v>0.57036820180730818</v>
          </cell>
          <cell r="L3954">
            <v>96.709753910046402</v>
          </cell>
          <cell r="M3954">
            <v>16727022.70784802</v>
          </cell>
          <cell r="N3954">
            <v>0.54621409908650498</v>
          </cell>
          <cell r="O3954">
            <v>96.64582070622032</v>
          </cell>
          <cell r="P3954"/>
          <cell r="Q3954">
            <v>46965.055529077414</v>
          </cell>
        </row>
        <row r="3955">
          <cell r="D3955">
            <v>43035</v>
          </cell>
          <cell r="F3955">
            <v>13911.933183999465</v>
          </cell>
          <cell r="G3955">
            <v>353669.21161799913</v>
          </cell>
          <cell r="H3955">
            <v>0.27890650914796955</v>
          </cell>
          <cell r="I3955">
            <v>99.366317991142594</v>
          </cell>
          <cell r="J3955">
            <v>13652840.139074014</v>
          </cell>
          <cell r="K3955">
            <v>0.56983081742106334</v>
          </cell>
          <cell r="L3955">
            <v>96.73151919580576</v>
          </cell>
          <cell r="M3955">
            <v>16703650.22486602</v>
          </cell>
          <cell r="N3955">
            <v>0.54546260634127208</v>
          </cell>
          <cell r="O3955">
            <v>96.676484426709607</v>
          </cell>
          <cell r="P3955"/>
          <cell r="Q3955">
            <v>46965.055529077414</v>
          </cell>
        </row>
        <row r="3956">
          <cell r="D3956">
            <v>43036</v>
          </cell>
          <cell r="F3956">
            <v>7458.0657020006474</v>
          </cell>
          <cell r="G3956">
            <v>361127.27731999976</v>
          </cell>
          <cell r="H3956">
            <v>0.27461700228254632</v>
          </cell>
          <cell r="I3956">
            <v>99.426388594930444</v>
          </cell>
          <cell r="J3956">
            <v>13660298.204776015</v>
          </cell>
          <cell r="K3956">
            <v>0.56902669651709026</v>
          </cell>
          <cell r="L3956">
            <v>96.763904000335316</v>
          </cell>
          <cell r="M3956">
            <v>16681660.56084602</v>
          </cell>
          <cell r="N3956">
            <v>0.54475623861437394</v>
          </cell>
          <cell r="O3956">
            <v>96.70513412186331</v>
          </cell>
          <cell r="P3956"/>
          <cell r="Q3956">
            <v>46965.055529077414</v>
          </cell>
        </row>
        <row r="3957">
          <cell r="D3957">
            <v>43037</v>
          </cell>
          <cell r="F3957">
            <v>31727.150849999933</v>
          </cell>
          <cell r="G3957">
            <v>392854.42816999968</v>
          </cell>
          <cell r="H3957">
            <v>0.28844221021452882</v>
          </cell>
          <cell r="I3957">
            <v>99.21655329333008</v>
          </cell>
          <cell r="J3957">
            <v>13692025.355626015</v>
          </cell>
          <cell r="K3957">
            <v>0.56923468299607349</v>
          </cell>
          <cell r="L3957">
            <v>96.755548760581604</v>
          </cell>
          <cell r="M3957">
            <v>16694733.671808017</v>
          </cell>
          <cell r="N3957">
            <v>0.5451948749671377</v>
          </cell>
          <cell r="O3957">
            <v>96.687363074032248</v>
          </cell>
          <cell r="P3957"/>
          <cell r="Q3957">
            <v>46965.055529077414</v>
          </cell>
        </row>
        <row r="3958">
          <cell r="D3958">
            <v>43038</v>
          </cell>
          <cell r="F3958">
            <v>9201.2166319993885</v>
          </cell>
          <cell r="G3958">
            <v>402055.64480199909</v>
          </cell>
          <cell r="H3958">
            <v>0.28535801088185314</v>
          </cell>
          <cell r="I3958">
            <v>99.267519808284959</v>
          </cell>
          <cell r="J3958">
            <v>13701226.572258014</v>
          </cell>
          <cell r="K3958">
            <v>0.56850718666351385</v>
          </cell>
          <cell r="L3958">
            <v>96.78470949404911</v>
          </cell>
          <cell r="M3958">
            <v>16676416.225790016</v>
          </cell>
          <cell r="N3958">
            <v>0.544608396203487</v>
          </cell>
          <cell r="O3958">
            <v>96.711109334043428</v>
          </cell>
          <cell r="P3958"/>
          <cell r="Q3958">
            <v>46965.055529077414</v>
          </cell>
        </row>
        <row r="3959">
          <cell r="D3959">
            <v>43039</v>
          </cell>
          <cell r="E3959" t="str">
            <v>*</v>
          </cell>
          <cell r="F3959">
            <v>8785.5625760004768</v>
          </cell>
          <cell r="G3959">
            <v>410841.20737799956</v>
          </cell>
          <cell r="H3959">
            <v>0.28218729913517482</v>
          </cell>
          <cell r="I3959">
            <v>99.317373578075845</v>
          </cell>
          <cell r="J3959">
            <v>13710012.134834014</v>
          </cell>
          <cell r="K3959">
            <v>0.56776530694577598</v>
          </cell>
          <cell r="L3959">
            <v>96.814261624976297</v>
          </cell>
          <cell r="M3959">
            <v>16680505.858594015</v>
          </cell>
          <cell r="N3959">
            <v>0.5447536648912551</v>
          </cell>
          <cell r="O3959">
            <v>96.705238204276299</v>
          </cell>
          <cell r="P3959"/>
          <cell r="Q3959">
            <v>46965.055529077414</v>
          </cell>
        </row>
        <row r="3960">
          <cell r="D3960">
            <v>43040</v>
          </cell>
          <cell r="F3960">
            <v>8210.347305999956</v>
          </cell>
          <cell r="G3960">
            <v>8210.347305999956</v>
          </cell>
          <cell r="H3960">
            <v>9.1495687692823763E-2</v>
          </cell>
          <cell r="I3960">
            <v>99.996238374992558</v>
          </cell>
          <cell r="J3960">
            <v>13718222.482140014</v>
          </cell>
          <cell r="K3960">
            <v>0.56600197576429367</v>
          </cell>
          <cell r="L3960">
            <v>98.091002664454308</v>
          </cell>
          <cell r="M3960">
            <v>16669721.641598018</v>
          </cell>
          <cell r="N3960">
            <v>0.54442800317230966</v>
          </cell>
          <cell r="O3960">
            <v>97.76725067160082</v>
          </cell>
          <cell r="P3960"/>
          <cell r="Q3960">
            <v>89734.800765303327</v>
          </cell>
        </row>
        <row r="3961">
          <cell r="D3961">
            <v>43041</v>
          </cell>
          <cell r="F3961">
            <v>9365.179486000312</v>
          </cell>
          <cell r="G3961">
            <v>17575.526792000266</v>
          </cell>
          <cell r="H3961">
            <v>9.7930382873240768E-2</v>
          </cell>
          <cell r="I3961">
            <v>99.993903177975241</v>
          </cell>
          <cell r="J3961">
            <v>13727587.661626015</v>
          </cell>
          <cell r="K3961">
            <v>0.56429912508105917</v>
          </cell>
          <cell r="L3961">
            <v>98.139161436452454</v>
          </cell>
          <cell r="M3961">
            <v>16656822.850126021</v>
          </cell>
          <cell r="N3961">
            <v>0.54403324499037908</v>
          </cell>
          <cell r="O3961">
            <v>97.779723419979064</v>
          </cell>
          <cell r="P3961"/>
          <cell r="Q3961">
            <v>89734.800765303327</v>
          </cell>
        </row>
        <row r="3962">
          <cell r="D3962">
            <v>43042</v>
          </cell>
          <cell r="F3962">
            <v>14113.379666000115</v>
          </cell>
          <cell r="G3962">
            <v>31688.906458000383</v>
          </cell>
          <cell r="H3962">
            <v>0.11771318071971154</v>
          </cell>
          <cell r="I3962">
            <v>99.978883921987844</v>
          </cell>
          <cell r="J3962">
            <v>13741701.041292015</v>
          </cell>
          <cell r="K3962">
            <v>0.5628032575643549</v>
          </cell>
          <cell r="L3962">
            <v>98.180725822338928</v>
          </cell>
          <cell r="M3962">
            <v>16647502.808444019</v>
          </cell>
          <cell r="N3962">
            <v>0.5437553405942267</v>
          </cell>
          <cell r="O3962">
            <v>97.788474156307942</v>
          </cell>
          <cell r="P3962"/>
          <cell r="Q3962">
            <v>89734.800765303327</v>
          </cell>
        </row>
        <row r="3963">
          <cell r="D3963">
            <v>43043</v>
          </cell>
          <cell r="F3963">
            <v>9949.1037799998285</v>
          </cell>
          <cell r="G3963">
            <v>41638.010238000214</v>
          </cell>
          <cell r="H3963">
            <v>0.11600296062088065</v>
          </cell>
          <cell r="I3963">
            <v>99.980804202888152</v>
          </cell>
          <cell r="J3963">
            <v>13751650.145072015</v>
          </cell>
          <cell r="K3963">
            <v>0.56114841789840142</v>
          </cell>
          <cell r="L3963">
            <v>98.225908032367954</v>
          </cell>
          <cell r="M3963">
            <v>16633679.736144019</v>
          </cell>
          <cell r="N3963">
            <v>0.54333032000277348</v>
          </cell>
          <cell r="O3963">
            <v>97.801809615174207</v>
          </cell>
          <cell r="P3963"/>
          <cell r="Q3963">
            <v>89734.800765303327</v>
          </cell>
        </row>
        <row r="3964">
          <cell r="D3964">
            <v>43044</v>
          </cell>
          <cell r="F3964">
            <v>28843.987403999992</v>
          </cell>
          <cell r="G3964">
            <v>70481.997642000206</v>
          </cell>
          <cell r="H3964">
            <v>0.15708955063340962</v>
          </cell>
          <cell r="I3964">
            <v>99.877476443591235</v>
          </cell>
          <cell r="J3964">
            <v>13780494.132476015</v>
          </cell>
          <cell r="K3964">
            <v>0.5602738628129682</v>
          </cell>
          <cell r="L3964">
            <v>98.249449625662749</v>
          </cell>
          <cell r="M3964">
            <v>16612361.129176022</v>
          </cell>
          <cell r="N3964">
            <v>0.54266040838257568</v>
          </cell>
          <cell r="O3964">
            <v>97.822711889355389</v>
          </cell>
          <cell r="P3964"/>
          <cell r="Q3964">
            <v>89734.800765303327</v>
          </cell>
        </row>
        <row r="3965">
          <cell r="D3965">
            <v>43045</v>
          </cell>
          <cell r="F3965">
            <v>25576.473809999585</v>
          </cell>
          <cell r="G3965">
            <v>96058.471451999794</v>
          </cell>
          <cell r="H3965">
            <v>0.17841177676287057</v>
          </cell>
          <cell r="I3965">
            <v>99.752654671864676</v>
          </cell>
          <cell r="J3965">
            <v>13806070.606286015</v>
          </cell>
          <cell r="K3965">
            <v>0.55927330143399689</v>
          </cell>
          <cell r="L3965">
            <v>98.27609977191301</v>
          </cell>
          <cell r="M3965">
            <v>16582364.931816019</v>
          </cell>
          <cell r="N3965">
            <v>0.54170695493501742</v>
          </cell>
          <cell r="O3965">
            <v>97.852215263748406</v>
          </cell>
          <cell r="P3965"/>
          <cell r="Q3965">
            <v>89734.800765303327</v>
          </cell>
        </row>
        <row r="3966">
          <cell r="D3966">
            <v>43046</v>
          </cell>
          <cell r="F3966">
            <v>15436.841493999897</v>
          </cell>
          <cell r="G3966">
            <v>111495.31294599969</v>
          </cell>
          <cell r="H3966">
            <v>0.1774997182095174</v>
          </cell>
          <cell r="I3966">
            <v>99.759347172356783</v>
          </cell>
          <cell r="J3966">
            <v>13821507.447780015</v>
          </cell>
          <cell r="K3966">
            <v>0.55787072695845086</v>
          </cell>
          <cell r="L3966">
            <v>98.312952001384105</v>
          </cell>
          <cell r="M3966">
            <v>16540754.09264802</v>
          </cell>
          <cell r="N3966">
            <v>0.54037396693874318</v>
          </cell>
          <cell r="O3966">
            <v>97.892981091151427</v>
          </cell>
          <cell r="P3966"/>
          <cell r="Q3966">
            <v>89734.800765303327</v>
          </cell>
        </row>
        <row r="3967">
          <cell r="D3967">
            <v>43047</v>
          </cell>
          <cell r="F3967">
            <v>2195.0885600001566</v>
          </cell>
          <cell r="G3967">
            <v>113690.40150599985</v>
          </cell>
          <cell r="H3967">
            <v>0.15836999767145962</v>
          </cell>
          <cell r="I3967">
            <v>99.871691624281496</v>
          </cell>
          <cell r="J3967">
            <v>13823702.536340015</v>
          </cell>
          <cell r="K3967">
            <v>0.55594573429090333</v>
          </cell>
          <cell r="L3967">
            <v>98.362578294471803</v>
          </cell>
          <cell r="M3967">
            <v>16510596.906074019</v>
          </cell>
          <cell r="N3967">
            <v>0.53941504941416074</v>
          </cell>
          <cell r="O3967">
            <v>97.921961465039047</v>
          </cell>
          <cell r="P3967"/>
          <cell r="Q3967">
            <v>89734.800765303327</v>
          </cell>
        </row>
        <row r="3968">
          <cell r="D3968">
            <v>43048</v>
          </cell>
          <cell r="F3968">
            <v>10758.405394000391</v>
          </cell>
          <cell r="G3968">
            <v>124448.80690000024</v>
          </cell>
          <cell r="H3968">
            <v>0.15409456635755642</v>
          </cell>
          <cell r="I3968">
            <v>99.890252036493735</v>
          </cell>
          <cell r="J3968">
            <v>13834460.941734016</v>
          </cell>
          <cell r="K3968">
            <v>0.55437773690888581</v>
          </cell>
          <cell r="L3968">
            <v>98.402195305309448</v>
          </cell>
          <cell r="M3968">
            <v>16481197.408276021</v>
          </cell>
          <cell r="N3968">
            <v>0.53848079392584225</v>
          </cell>
          <cell r="O3968">
            <v>97.949919936475453</v>
          </cell>
          <cell r="P3968"/>
          <cell r="Q3968">
            <v>89734.800765303327</v>
          </cell>
        </row>
        <row r="3969">
          <cell r="D3969">
            <v>43049</v>
          </cell>
          <cell r="F3969">
            <v>27184.716181999262</v>
          </cell>
          <cell r="G3969">
            <v>151633.5230819995</v>
          </cell>
          <cell r="H3969">
            <v>0.16897961748261864</v>
          </cell>
          <cell r="I3969">
            <v>99.815724374533346</v>
          </cell>
          <cell r="J3969">
            <v>13861645.657916015</v>
          </cell>
          <cell r="K3969">
            <v>0.55347685624760523</v>
          </cell>
          <cell r="L3969">
            <v>98.424632710573306</v>
          </cell>
          <cell r="M3969">
            <v>16475778.229786022</v>
          </cell>
          <cell r="N3969">
            <v>0.53832998087896811</v>
          </cell>
          <cell r="O3969">
            <v>97.954407658556491</v>
          </cell>
          <cell r="P3969"/>
          <cell r="Q3969">
            <v>89734.800765303327</v>
          </cell>
        </row>
        <row r="3970">
          <cell r="D3970">
            <v>43050</v>
          </cell>
          <cell r="F3970">
            <v>21372.766288000523</v>
          </cell>
          <cell r="G3970">
            <v>173006.28937000001</v>
          </cell>
          <cell r="H3970">
            <v>0.17527028927514057</v>
          </cell>
          <cell r="I3970">
            <v>99.775157356508487</v>
          </cell>
          <cell r="J3970">
            <v>13883018.424204016</v>
          </cell>
          <cell r="K3970">
            <v>0.55235117340514939</v>
          </cell>
          <cell r="L3970">
            <v>98.45233906320145</v>
          </cell>
          <cell r="M3970">
            <v>16465347.77894002</v>
          </cell>
          <cell r="N3970">
            <v>0.53801540670686965</v>
          </cell>
          <cell r="O3970">
            <v>97.963745638509963</v>
          </cell>
          <cell r="P3970"/>
          <cell r="Q3970">
            <v>89734.800765303327</v>
          </cell>
        </row>
        <row r="3971">
          <cell r="D3971">
            <v>43051</v>
          </cell>
          <cell r="F3971">
            <v>33457.879177999544</v>
          </cell>
          <cell r="G3971">
            <v>206464.16854799955</v>
          </cell>
          <cell r="H3971">
            <v>0.19173550542558898</v>
          </cell>
          <cell r="I3971">
            <v>99.639073510714695</v>
          </cell>
          <cell r="J3971">
            <v>13916476.303382015</v>
          </cell>
          <cell r="K3971">
            <v>0.55171260879735085</v>
          </cell>
          <cell r="L3971">
            <v>98.467893988398174</v>
          </cell>
          <cell r="M3971">
            <v>16467120.631218022</v>
          </cell>
          <cell r="N3971">
            <v>0.53809957176637757</v>
          </cell>
          <cell r="O3971">
            <v>97.961250252675882</v>
          </cell>
          <cell r="P3971"/>
          <cell r="Q3971">
            <v>89734.800765303327</v>
          </cell>
        </row>
        <row r="3972">
          <cell r="D3972">
            <v>43052</v>
          </cell>
          <cell r="F3972">
            <v>32093.920494000198</v>
          </cell>
          <cell r="G3972">
            <v>238558.08904199974</v>
          </cell>
          <cell r="H3972">
            <v>0.20449838944864956</v>
          </cell>
          <cell r="I3972">
            <v>99.499881832440167</v>
          </cell>
          <cell r="J3972">
            <v>13948570.223876014</v>
          </cell>
          <cell r="K3972">
            <v>0.55102468960679873</v>
          </cell>
          <cell r="L3972">
            <v>98.484520623652855</v>
          </cell>
          <cell r="M3972">
            <v>16461668.91267002</v>
          </cell>
          <cell r="N3972">
            <v>0.53794765469869388</v>
          </cell>
          <cell r="O3972">
            <v>97.965752800519482</v>
          </cell>
          <cell r="P3972"/>
          <cell r="Q3972">
            <v>89734.800765303327</v>
          </cell>
        </row>
        <row r="3973">
          <cell r="D3973">
            <v>43053</v>
          </cell>
          <cell r="F3973">
            <v>18139.776781999797</v>
          </cell>
          <cell r="G3973">
            <v>256697.86582399954</v>
          </cell>
          <cell r="H3973">
            <v>0.20433055724419663</v>
          </cell>
          <cell r="I3973">
            <v>99.501920554529434</v>
          </cell>
          <cell r="J3973">
            <v>13966710.000658015</v>
          </cell>
          <cell r="K3973">
            <v>0.54979233271115246</v>
          </cell>
          <cell r="L3973">
            <v>98.513969432908979</v>
          </cell>
          <cell r="M3973">
            <v>16433045.164590018</v>
          </cell>
          <cell r="N3973">
            <v>0.53703845167385422</v>
          </cell>
          <cell r="O3973">
            <v>97.992550407647059</v>
          </cell>
          <cell r="P3973"/>
          <cell r="Q3973">
            <v>89734.800765303327</v>
          </cell>
        </row>
        <row r="3974">
          <cell r="D3974">
            <v>43054</v>
          </cell>
          <cell r="F3974">
            <v>7785.9623420007374</v>
          </cell>
          <cell r="G3974">
            <v>264483.82816600025</v>
          </cell>
          <cell r="H3974">
            <v>0.19649294432806419</v>
          </cell>
          <cell r="I3974">
            <v>99.590861594192077</v>
          </cell>
          <cell r="J3974">
            <v>13974495.963000016</v>
          </cell>
          <cell r="K3974">
            <v>0.54816251350059375</v>
          </cell>
          <cell r="L3974">
            <v>98.552257886816307</v>
          </cell>
          <cell r="M3974">
            <v>16410459.544770023</v>
          </cell>
          <cell r="N3974">
            <v>0.53632649802803067</v>
          </cell>
          <cell r="O3974">
            <v>98.013355998969118</v>
          </cell>
          <cell r="P3974"/>
          <cell r="Q3974">
            <v>89734.800765303327</v>
          </cell>
        </row>
        <row r="3975">
          <cell r="D3975">
            <v>43055</v>
          </cell>
          <cell r="F3975">
            <v>14535.573775999961</v>
          </cell>
          <cell r="G3975">
            <v>279019.4019420002</v>
          </cell>
          <cell r="H3975">
            <v>0.19433611567250308</v>
          </cell>
          <cell r="I3975">
            <v>99.613243986627765</v>
          </cell>
          <cell r="J3975">
            <v>13989031.536776016</v>
          </cell>
          <cell r="K3975">
            <v>0.5468079588222271</v>
          </cell>
          <cell r="L3975">
            <v>98.58351469158481</v>
          </cell>
          <cell r="M3975">
            <v>16401432.888622021</v>
          </cell>
          <cell r="N3975">
            <v>0.53605763048555211</v>
          </cell>
          <cell r="O3975">
            <v>98.021172565603592</v>
          </cell>
          <cell r="P3975"/>
          <cell r="Q3975">
            <v>89734.800765303327</v>
          </cell>
        </row>
        <row r="3976">
          <cell r="D3976">
            <v>43056</v>
          </cell>
          <cell r="F3976">
            <v>12580.275401999381</v>
          </cell>
          <cell r="G3976">
            <v>291599.67734399956</v>
          </cell>
          <cell r="H3976">
            <v>0.19115128189305752</v>
          </cell>
          <cell r="I3976">
            <v>99.644704719626304</v>
          </cell>
          <cell r="J3976">
            <v>14001611.812178016</v>
          </cell>
          <cell r="K3976">
            <v>0.54538671114484383</v>
          </cell>
          <cell r="L3976">
            <v>98.615764609337702</v>
          </cell>
          <cell r="M3976">
            <v>16387518.032704022</v>
          </cell>
          <cell r="N3976">
            <v>0.53562896503126411</v>
          </cell>
          <cell r="O3976">
            <v>98.033588870191323</v>
          </cell>
          <cell r="P3976"/>
          <cell r="Q3976">
            <v>89734.800765303327</v>
          </cell>
        </row>
        <row r="3977">
          <cell r="D3977">
            <v>43057</v>
          </cell>
          <cell r="F3977">
            <v>33068.154081999972</v>
          </cell>
          <cell r="G3977">
            <v>324667.83142599952</v>
          </cell>
          <cell r="H3977">
            <v>0.20100453326980633</v>
          </cell>
          <cell r="I3977">
            <v>99.541148616864589</v>
          </cell>
          <cell r="J3977">
            <v>14034679.966260016</v>
          </cell>
          <cell r="K3977">
            <v>0.54477062250943309</v>
          </cell>
          <cell r="L3977">
            <v>98.629572138253593</v>
          </cell>
          <cell r="M3977">
            <v>16384419.262134023</v>
          </cell>
          <cell r="N3977">
            <v>0.53555380069348102</v>
          </cell>
          <cell r="O3977">
            <v>98.035760196901961</v>
          </cell>
          <cell r="P3977"/>
          <cell r="Q3977">
            <v>89734.800765303327</v>
          </cell>
        </row>
        <row r="3978">
          <cell r="D3978">
            <v>43058</v>
          </cell>
          <cell r="F3978">
            <v>22931.885048000127</v>
          </cell>
          <cell r="G3978">
            <v>347599.71647399967</v>
          </cell>
          <cell r="H3978">
            <v>0.20387543922377532</v>
          </cell>
          <cell r="I3978">
            <v>99.507420180141864</v>
          </cell>
          <cell r="J3978">
            <v>14057611.851308016</v>
          </cell>
          <cell r="K3978">
            <v>0.54376672675218429</v>
          </cell>
          <cell r="L3978">
            <v>98.651849378930748</v>
          </cell>
          <cell r="M3978">
            <v>16375764.788342023</v>
          </cell>
          <cell r="N3978">
            <v>0.53529702215306973</v>
          </cell>
          <cell r="O3978">
            <v>98.043164885345433</v>
          </cell>
          <cell r="P3978"/>
          <cell r="Q3978">
            <v>89734.800765303327</v>
          </cell>
        </row>
        <row r="3979">
          <cell r="D3979">
            <v>43059</v>
          </cell>
          <cell r="F3979">
            <v>15904.532910000347</v>
          </cell>
          <cell r="G3979">
            <v>363504.24938400002</v>
          </cell>
          <cell r="H3979">
            <v>0.20254363206016704</v>
          </cell>
          <cell r="I3979">
            <v>99.523272584701743</v>
          </cell>
          <cell r="J3979">
            <v>14073516.384218017</v>
          </cell>
          <cell r="K3979">
            <v>0.54249888918615419</v>
          </cell>
          <cell r="L3979">
            <v>98.67959380133864</v>
          </cell>
          <cell r="M3979">
            <v>16334529.266688025</v>
          </cell>
          <cell r="N3979">
            <v>0.53397514533711499</v>
          </cell>
          <cell r="O3979">
            <v>98.080964879190333</v>
          </cell>
          <cell r="P3979"/>
          <cell r="Q3979">
            <v>89734.800765303327</v>
          </cell>
        </row>
        <row r="3980">
          <cell r="D3980">
            <v>43060</v>
          </cell>
          <cell r="F3980">
            <v>13025.878311999739</v>
          </cell>
          <cell r="G3980">
            <v>376530.12769599975</v>
          </cell>
          <cell r="H3980">
            <v>0.19981106469113222</v>
          </cell>
          <cell r="I3980">
            <v>99.554686307436029</v>
          </cell>
          <cell r="J3980">
            <v>14086542.262530016</v>
          </cell>
          <cell r="K3980">
            <v>0.5411292099871895</v>
          </cell>
          <cell r="L3980">
            <v>98.709082052855905</v>
          </cell>
          <cell r="M3980">
            <v>16285107.040972022</v>
          </cell>
          <cell r="N3980">
            <v>0.53238550345563018</v>
          </cell>
          <cell r="O3980">
            <v>98.125718751477876</v>
          </cell>
          <cell r="P3980"/>
          <cell r="Q3980">
            <v>89734.800765303327</v>
          </cell>
        </row>
        <row r="3981">
          <cell r="D3981">
            <v>43061</v>
          </cell>
          <cell r="F3981">
            <v>10573.76741600031</v>
          </cell>
          <cell r="G3981">
            <v>387103.89511200006</v>
          </cell>
          <cell r="H3981">
            <v>0.19608481264721861</v>
          </cell>
          <cell r="I3981">
            <v>99.59516464712155</v>
          </cell>
          <cell r="J3981">
            <v>14097116.029946016</v>
          </cell>
          <cell r="K3981">
            <v>0.53967506794745135</v>
          </cell>
          <cell r="L3981">
            <v>98.739843107820306</v>
          </cell>
          <cell r="M3981">
            <v>16210979.707508022</v>
          </cell>
          <cell r="N3981">
            <v>0.52998801864408374</v>
          </cell>
          <cell r="O3981">
            <v>98.191778041973507</v>
          </cell>
          <cell r="P3981"/>
          <cell r="Q3981">
            <v>89734.800765303327</v>
          </cell>
        </row>
        <row r="3982">
          <cell r="D3982">
            <v>43062</v>
          </cell>
          <cell r="F3982">
            <v>17985.621332000253</v>
          </cell>
          <cell r="G3982">
            <v>405089.5164440003</v>
          </cell>
          <cell r="H3982">
            <v>0.1962737702794155</v>
          </cell>
          <cell r="I3982">
            <v>99.593176360997887</v>
          </cell>
          <cell r="J3982">
            <v>14115101.651278017</v>
          </cell>
          <cell r="K3982">
            <v>0.53851365655016192</v>
          </cell>
          <cell r="L3982">
            <v>98.764011986158522</v>
          </cell>
          <cell r="M3982">
            <v>16144780.877298025</v>
          </cell>
          <cell r="N3982">
            <v>0.52784952031337828</v>
          </cell>
          <cell r="O3982">
            <v>98.249258432029379</v>
          </cell>
          <cell r="P3982"/>
          <cell r="Q3982">
            <v>89734.800765303327</v>
          </cell>
        </row>
        <row r="3983">
          <cell r="D3983">
            <v>43063</v>
          </cell>
          <cell r="F3983">
            <v>17956.019549999681</v>
          </cell>
          <cell r="G3983">
            <v>423045.53599399998</v>
          </cell>
          <cell r="H3983">
            <v>0.19643323641165206</v>
          </cell>
          <cell r="I3983">
            <v>99.591493097532236</v>
          </cell>
          <cell r="J3983">
            <v>14133057.670828016</v>
          </cell>
          <cell r="K3983">
            <v>0.53735904476293372</v>
          </cell>
          <cell r="L3983">
            <v>98.787690757763073</v>
          </cell>
          <cell r="M3983">
            <v>16044260.964576023</v>
          </cell>
          <cell r="N3983">
            <v>0.52458863947499201</v>
          </cell>
          <cell r="O3983">
            <v>98.334326683937007</v>
          </cell>
          <cell r="P3983"/>
          <cell r="Q3983">
            <v>89734.800765303327</v>
          </cell>
        </row>
        <row r="3984">
          <cell r="D3984">
            <v>43064</v>
          </cell>
          <cell r="F3984">
            <v>23836.756611999605</v>
          </cell>
          <cell r="G3984">
            <v>446882.29260599957</v>
          </cell>
          <cell r="H3984">
            <v>0.19920133049597852</v>
          </cell>
          <cell r="I3984">
            <v>99.56149437689578</v>
          </cell>
          <cell r="J3984">
            <v>14156894.427440016</v>
          </cell>
          <cell r="K3984">
            <v>0.53643511865053006</v>
          </cell>
          <cell r="L3984">
            <v>98.806390297221114</v>
          </cell>
          <cell r="M3984">
            <v>15947065.538616022</v>
          </cell>
          <cell r="N3984">
            <v>0.52143614429783314</v>
          </cell>
          <cell r="O3984">
            <v>98.413653293467462</v>
          </cell>
          <cell r="P3984"/>
          <cell r="Q3984">
            <v>89734.800765303327</v>
          </cell>
        </row>
        <row r="3985">
          <cell r="D3985">
            <v>43065</v>
          </cell>
          <cell r="F3985">
            <v>26105.798189999812</v>
          </cell>
          <cell r="G3985">
            <v>472988.09079599939</v>
          </cell>
          <cell r="H3985">
            <v>0.20272903590191052</v>
          </cell>
          <cell r="I3985">
            <v>99.521087178962802</v>
          </cell>
          <cell r="J3985">
            <v>14183000.225630015</v>
          </cell>
          <cell r="K3985">
            <v>0.53560314189276914</v>
          </cell>
          <cell r="L3985">
            <v>98.823041329745536</v>
          </cell>
          <cell r="M3985">
            <v>15887570.32973602</v>
          </cell>
          <cell r="N3985">
            <v>0.51951612095486122</v>
          </cell>
          <cell r="O3985">
            <v>98.460586603144634</v>
          </cell>
          <cell r="P3985"/>
          <cell r="Q3985">
            <v>89734.800765303327</v>
          </cell>
        </row>
        <row r="3986">
          <cell r="D3986">
            <v>43066</v>
          </cell>
          <cell r="F3986">
            <v>8113.5639680006898</v>
          </cell>
          <cell r="G3986">
            <v>481101.65476400009</v>
          </cell>
          <cell r="H3986">
            <v>0.19856933602246057</v>
          </cell>
          <cell r="I3986">
            <v>99.568474260469671</v>
          </cell>
          <cell r="J3986">
            <v>14191113.789598016</v>
          </cell>
          <cell r="K3986">
            <v>0.53409962540521094</v>
          </cell>
          <cell r="L3986">
            <v>98.852685418544013</v>
          </cell>
          <cell r="M3986">
            <v>15800813.595874021</v>
          </cell>
          <cell r="N3986">
            <v>0.51670442761988145</v>
          </cell>
          <cell r="O3986">
            <v>98.527460739475032</v>
          </cell>
          <cell r="P3986"/>
          <cell r="Q3986">
            <v>89734.800765303327</v>
          </cell>
        </row>
        <row r="3987">
          <cell r="D3987">
            <v>43067</v>
          </cell>
          <cell r="F3987">
            <v>3425.628071999583</v>
          </cell>
          <cell r="G3987">
            <v>484527.28283599968</v>
          </cell>
          <cell r="H3987">
            <v>0.19284096769580555</v>
          </cell>
          <cell r="I3987">
            <v>99.6282469637096</v>
          </cell>
          <cell r="J3987">
            <v>14194539.417670015</v>
          </cell>
          <cell r="K3987">
            <v>0.53243038808398557</v>
          </cell>
          <cell r="L3987">
            <v>98.884929653014154</v>
          </cell>
          <cell r="M3987">
            <v>15708533.768170018</v>
          </cell>
          <cell r="N3987">
            <v>0.51371183966715783</v>
          </cell>
          <cell r="O3987">
            <v>98.596254446801055</v>
          </cell>
          <cell r="P3987"/>
          <cell r="Q3987">
            <v>89734.800765303327</v>
          </cell>
        </row>
        <row r="3988">
          <cell r="D3988">
            <v>43068</v>
          </cell>
          <cell r="F3988">
            <v>26152.670303999868</v>
          </cell>
          <cell r="G3988">
            <v>510679.95313999953</v>
          </cell>
          <cell r="H3988">
            <v>0.196241072653728</v>
          </cell>
          <cell r="I3988">
            <v>99.59352090516505</v>
          </cell>
          <cell r="J3988">
            <v>14220692.087974016</v>
          </cell>
          <cell r="K3988">
            <v>0.53162197081366191</v>
          </cell>
          <cell r="L3988">
            <v>98.900295878958843</v>
          </cell>
          <cell r="M3988">
            <v>15657422.213712018</v>
          </cell>
          <cell r="N3988">
            <v>0.5120653400051749</v>
          </cell>
          <cell r="O3988">
            <v>98.633073206504449</v>
          </cell>
          <cell r="P3988"/>
          <cell r="Q3988">
            <v>89734.800765303327</v>
          </cell>
        </row>
        <row r="3989">
          <cell r="D3989">
            <v>43069</v>
          </cell>
          <cell r="E3989" t="str">
            <v>*</v>
          </cell>
          <cell r="F3989">
            <v>17432.545392000582</v>
          </cell>
          <cell r="G3989">
            <v>528112.49853200011</v>
          </cell>
          <cell r="H3989">
            <v>0.19617528317813226</v>
          </cell>
          <cell r="I3989">
            <v>99.594213529850279</v>
          </cell>
          <cell r="J3989">
            <v>14238124.633366017</v>
          </cell>
          <cell r="K3989">
            <v>0.53049405872638089</v>
          </cell>
          <cell r="L3989">
            <v>98.921465229350531</v>
          </cell>
          <cell r="M3989">
            <v>15616504.516908022</v>
          </cell>
          <cell r="N3989">
            <v>0.51075207908651288</v>
          </cell>
          <cell r="O3989">
            <v>98.661922356348882</v>
          </cell>
          <cell r="P3989"/>
          <cell r="Q3989">
            <v>89734.800765303327</v>
          </cell>
        </row>
        <row r="3990">
          <cell r="D3990">
            <v>43070</v>
          </cell>
          <cell r="F3990">
            <v>8854.4509540000454</v>
          </cell>
          <cell r="G3990">
            <v>8854.4509540000454</v>
          </cell>
          <cell r="H3990">
            <v>7.9039216826578551E-2</v>
          </cell>
          <cell r="I3990">
            <v>99.885516910290292</v>
          </cell>
          <cell r="J3990">
            <v>14246979.084320016</v>
          </cell>
          <cell r="K3990">
            <v>0.52861754342964196</v>
          </cell>
          <cell r="L3990">
            <v>99.258037617558614</v>
          </cell>
          <cell r="M3990">
            <v>15569441.15757402</v>
          </cell>
          <cell r="N3990">
            <v>0.50935434039073257</v>
          </cell>
          <cell r="O3990">
            <v>99.493645864950636</v>
          </cell>
          <cell r="P3990"/>
          <cell r="Q3990">
            <v>112026.04617689678</v>
          </cell>
        </row>
        <row r="3991">
          <cell r="D3991">
            <v>43071</v>
          </cell>
          <cell r="F3991">
            <v>31234.745385999864</v>
          </cell>
          <cell r="G3991">
            <v>40089.196339999908</v>
          </cell>
          <cell r="H3991">
            <v>0.17892801588612853</v>
          </cell>
          <cell r="I3991">
            <v>97.295118584817203</v>
          </cell>
          <cell r="J3991">
            <v>14278213.829706017</v>
          </cell>
          <cell r="K3991">
            <v>0.52758352078661219</v>
          </cell>
          <cell r="L3991">
            <v>99.272945636442486</v>
          </cell>
          <cell r="M3991">
            <v>15538048.207836021</v>
          </cell>
          <cell r="N3991">
            <v>0.5084686246403759</v>
          </cell>
          <cell r="O3991">
            <v>99.50308531202306</v>
          </cell>
          <cell r="P3991"/>
          <cell r="Q3991">
            <v>112026.04617689678</v>
          </cell>
        </row>
        <row r="3992">
          <cell r="D3992">
            <v>43072</v>
          </cell>
          <cell r="F3992">
            <v>27489.77549400014</v>
          </cell>
          <cell r="G3992">
            <v>67578.971834000055</v>
          </cell>
          <cell r="H3992">
            <v>0.20108112991059313</v>
          </cell>
          <cell r="I3992">
            <v>96.126069323880017</v>
          </cell>
          <cell r="J3992">
            <v>14305703.605200017</v>
          </cell>
          <cell r="K3992">
            <v>0.52642021617738921</v>
          </cell>
          <cell r="L3992">
            <v>99.289435275882909</v>
          </cell>
          <cell r="M3992">
            <v>15513962.774518019</v>
          </cell>
          <cell r="N3992">
            <v>0.50782161471245646</v>
          </cell>
          <cell r="O3992">
            <v>99.509891546166955</v>
          </cell>
          <cell r="P3992"/>
          <cell r="Q3992">
            <v>112026.04617689678</v>
          </cell>
        </row>
        <row r="3993">
          <cell r="D3993">
            <v>43073</v>
          </cell>
          <cell r="F3993">
            <v>6640.1686499996867</v>
          </cell>
          <cell r="G3993">
            <v>74219.140483999741</v>
          </cell>
          <cell r="H3993">
            <v>0.16562920636956752</v>
          </cell>
          <cell r="I3993">
            <v>97.893741044769399</v>
          </cell>
          <cell r="J3993">
            <v>14312343.773850016</v>
          </cell>
          <cell r="K3993">
            <v>0.5245023907107631</v>
          </cell>
          <cell r="L3993">
            <v>99.315976719715891</v>
          </cell>
          <cell r="M3993">
            <v>15437552.15540402</v>
          </cell>
          <cell r="N3993">
            <v>0.50546099782725185</v>
          </cell>
          <cell r="O3993">
            <v>99.534095096667443</v>
          </cell>
          <cell r="P3993"/>
          <cell r="Q3993">
            <v>112026.04617689678</v>
          </cell>
        </row>
        <row r="3994">
          <cell r="D3994">
            <v>43074</v>
          </cell>
          <cell r="F3994">
            <v>14456.189891999544</v>
          </cell>
          <cell r="G3994">
            <v>88675.330375999285</v>
          </cell>
          <cell r="H3994">
            <v>0.15831198797460883</v>
          </cell>
          <cell r="I3994">
            <v>98.188909830512131</v>
          </cell>
          <cell r="J3994">
            <v>14326799.963742016</v>
          </cell>
          <cell r="K3994">
            <v>0.52288550923730137</v>
          </cell>
          <cell r="L3994">
            <v>99.337741128181378</v>
          </cell>
          <cell r="M3994">
            <v>15385486.634344021</v>
          </cell>
          <cell r="N3994">
            <v>0.50389640376302913</v>
          </cell>
          <cell r="O3994">
            <v>99.549602758846362</v>
          </cell>
          <cell r="P3994"/>
          <cell r="Q3994">
            <v>112026.04617689678</v>
          </cell>
        </row>
        <row r="3995">
          <cell r="D3995">
            <v>43075</v>
          </cell>
          <cell r="F3995">
            <v>14707.701754000245</v>
          </cell>
          <cell r="G3995">
            <v>103383.03212999953</v>
          </cell>
          <cell r="H3995">
            <v>0.15380802896311965</v>
          </cell>
          <cell r="I3995">
            <v>98.358380981230241</v>
          </cell>
          <cell r="J3995">
            <v>14341507.665496016</v>
          </cell>
          <cell r="K3995">
            <v>0.52129093759878586</v>
          </cell>
          <cell r="L3995">
            <v>99.358666575759074</v>
          </cell>
          <cell r="M3995">
            <v>15355127.054558018</v>
          </cell>
          <cell r="N3995">
            <v>0.50304203692969551</v>
          </cell>
          <cell r="O3995">
            <v>99.557894595318871</v>
          </cell>
          <cell r="P3995"/>
          <cell r="Q3995">
            <v>112026.04617689678</v>
          </cell>
        </row>
        <row r="3996">
          <cell r="D3996">
            <v>43076</v>
          </cell>
          <cell r="F3996">
            <v>28234.186062000103</v>
          </cell>
          <cell r="G3996">
            <v>131617.21819199962</v>
          </cell>
          <cell r="H3996">
            <v>0.16784007276329171</v>
          </cell>
          <cell r="I3996">
            <v>97.799749910281804</v>
          </cell>
          <cell r="J3996">
            <v>14369741.851558017</v>
          </cell>
          <cell r="K3996">
            <v>0.52019897159405049</v>
          </cell>
          <cell r="L3996">
            <v>99.372692502617497</v>
          </cell>
          <cell r="M3996">
            <v>15332807.53271802</v>
          </cell>
          <cell r="N3996">
            <v>0.50245066428881369</v>
          </cell>
          <cell r="O3996">
            <v>99.563561959244822</v>
          </cell>
          <cell r="P3996"/>
          <cell r="Q3996">
            <v>112026.04617689678</v>
          </cell>
        </row>
        <row r="3997">
          <cell r="D3997">
            <v>43077</v>
          </cell>
          <cell r="F3997">
            <v>24086.839598000439</v>
          </cell>
          <cell r="G3997">
            <v>155704.05779000005</v>
          </cell>
          <cell r="H3997">
            <v>0.1737364469064327</v>
          </cell>
          <cell r="I3997">
            <v>97.538258132601243</v>
          </cell>
          <cell r="J3997">
            <v>14393828.691156017</v>
          </cell>
          <cell r="K3997">
            <v>0.51896629499757752</v>
          </cell>
          <cell r="L3997">
            <v>99.388233172998667</v>
          </cell>
          <cell r="M3997">
            <v>15298559.124706021</v>
          </cell>
          <cell r="N3997">
            <v>0.50146794810528206</v>
          </cell>
          <cell r="O3997">
            <v>99.5728506648896</v>
          </cell>
          <cell r="P3997"/>
          <cell r="Q3997">
            <v>112026.04617689678</v>
          </cell>
        </row>
        <row r="3998">
          <cell r="D3998">
            <v>43078</v>
          </cell>
          <cell r="F3998">
            <v>37908.427159999526</v>
          </cell>
          <cell r="G3998">
            <v>193612.48494999958</v>
          </cell>
          <cell r="H3998">
            <v>0.1920312200772312</v>
          </cell>
          <cell r="I3998">
            <v>96.628867519643052</v>
          </cell>
          <cell r="J3998">
            <v>14431737.118316017</v>
          </cell>
          <cell r="K3998">
            <v>0.51823986564365088</v>
          </cell>
          <cell r="L3998">
            <v>99.397247727270965</v>
          </cell>
          <cell r="M3998">
            <v>15280730.067938019</v>
          </cell>
          <cell r="N3998">
            <v>0.50102304054312263</v>
          </cell>
          <cell r="O3998">
            <v>99.57700341126808</v>
          </cell>
          <cell r="P3998"/>
          <cell r="Q3998">
            <v>112026.04617689678</v>
          </cell>
        </row>
        <row r="3999">
          <cell r="D3999">
            <v>43079</v>
          </cell>
          <cell r="F3999">
            <v>75787.528893999857</v>
          </cell>
          <cell r="G3999">
            <v>269400.01384399942</v>
          </cell>
          <cell r="H3999">
            <v>0.24047980182983375</v>
          </cell>
          <cell r="I3999">
            <v>93.566959169411774</v>
          </cell>
          <cell r="J3999">
            <v>14507524.647210017</v>
          </cell>
          <cell r="K3999">
            <v>0.5188740359636459</v>
          </cell>
          <cell r="L3999">
            <v>99.389383932665496</v>
          </cell>
          <cell r="M3999">
            <v>15325289.955828018</v>
          </cell>
          <cell r="N3999">
            <v>0.50262405742503047</v>
          </cell>
          <cell r="O3999">
            <v>99.561906338207677</v>
          </cell>
          <cell r="P3999"/>
          <cell r="Q3999">
            <v>112026.04617689678</v>
          </cell>
        </row>
        <row r="4000">
          <cell r="D4000">
            <v>43080</v>
          </cell>
          <cell r="F4000">
            <v>133714.25564600012</v>
          </cell>
          <cell r="G4000">
            <v>403114.26948999951</v>
          </cell>
          <cell r="H4000">
            <v>0.32712706573568096</v>
          </cell>
          <cell r="I4000">
            <v>86.349700780421074</v>
          </cell>
          <cell r="J4000">
            <v>14641238.902856017</v>
          </cell>
          <cell r="K4000">
            <v>0.52156667569075998</v>
          </cell>
          <cell r="L4000">
            <v>99.355085937401782</v>
          </cell>
          <cell r="M4000">
            <v>15418227.32500002</v>
          </cell>
          <cell r="N4000">
            <v>0.50581304670353966</v>
          </cell>
          <cell r="O4000">
            <v>99.530547502434104</v>
          </cell>
          <cell r="P4000"/>
          <cell r="Q4000">
            <v>112026.04617689678</v>
          </cell>
        </row>
        <row r="4001">
          <cell r="D4001">
            <v>43081</v>
          </cell>
          <cell r="F4001">
            <v>106064.86796800038</v>
          </cell>
          <cell r="G4001">
            <v>509179.13745799987</v>
          </cell>
          <cell r="H4001">
            <v>0.37876544104006193</v>
          </cell>
          <cell r="I4001">
            <v>81.449187884462788</v>
          </cell>
          <cell r="J4001">
            <v>14747303.770824017</v>
          </cell>
          <cell r="K4001">
            <v>0.52325686719681308</v>
          </cell>
          <cell r="L4001">
            <v>99.332791371518098</v>
          </cell>
          <cell r="M4001">
            <v>15492342.095726019</v>
          </cell>
          <cell r="N4001">
            <v>0.50838614430567886</v>
          </cell>
          <cell r="O4001">
            <v>99.503957138907822</v>
          </cell>
          <cell r="P4001"/>
          <cell r="Q4001">
            <v>112026.04617689678</v>
          </cell>
        </row>
        <row r="4002">
          <cell r="D4002">
            <v>43082</v>
          </cell>
          <cell r="F4002">
            <v>61569.184114000185</v>
          </cell>
          <cell r="G4002">
            <v>570748.32157200004</v>
          </cell>
          <cell r="H4002">
            <v>0.39190633377056822</v>
          </cell>
          <cell r="I4002">
            <v>80.168668105930422</v>
          </cell>
          <cell r="J4002">
            <v>14808872.954938017</v>
          </cell>
          <cell r="K4002">
            <v>0.52336115108385917</v>
          </cell>
          <cell r="L4002">
            <v>99.331396159477237</v>
          </cell>
          <cell r="M4002">
            <v>15516459.461670019</v>
          </cell>
          <cell r="N4002">
            <v>0.50931953858358703</v>
          </cell>
          <cell r="O4002">
            <v>99.494019442648323</v>
          </cell>
          <cell r="P4002"/>
          <cell r="Q4002">
            <v>112026.04617689678</v>
          </cell>
        </row>
        <row r="4003">
          <cell r="D4003">
            <v>43083</v>
          </cell>
          <cell r="F4003">
            <v>98005.116379999323</v>
          </cell>
          <cell r="G4003">
            <v>668753.43795199937</v>
          </cell>
          <cell r="H4003">
            <v>0.42640175513672945</v>
          </cell>
          <cell r="I4003">
            <v>76.780310066810671</v>
          </cell>
          <cell r="J4003">
            <v>14906878.071318015</v>
          </cell>
          <cell r="K4003">
            <v>0.52474721867464957</v>
          </cell>
          <cell r="L4003">
            <v>99.312632621293801</v>
          </cell>
          <cell r="M4003">
            <v>15572839.750042018</v>
          </cell>
          <cell r="N4003">
            <v>0.51131276218628252</v>
          </cell>
          <cell r="O4003">
            <v>99.472266065765382</v>
          </cell>
          <cell r="P4003"/>
          <cell r="Q4003">
            <v>112026.04617689678</v>
          </cell>
        </row>
        <row r="4004">
          <cell r="D4004">
            <v>43084</v>
          </cell>
          <cell r="F4004">
            <v>101761.39547400032</v>
          </cell>
          <cell r="G4004">
            <v>770514.83342599974</v>
          </cell>
          <cell r="H4004">
            <v>0.45853314755588415</v>
          </cell>
          <cell r="I4004">
            <v>73.621019647385324</v>
          </cell>
          <cell r="J4004">
            <v>15008639.466792015</v>
          </cell>
          <cell r="K4004">
            <v>0.5262541052362768</v>
          </cell>
          <cell r="L4004">
            <v>99.291765678635628</v>
          </cell>
          <cell r="M4004">
            <v>15626563.143876018</v>
          </cell>
          <cell r="N4004">
            <v>0.51321983814658367</v>
          </cell>
          <cell r="O4004">
            <v>99.450761835759579</v>
          </cell>
          <cell r="P4004"/>
          <cell r="Q4004">
            <v>112026.04617689678</v>
          </cell>
        </row>
        <row r="4005">
          <cell r="D4005">
            <v>43085</v>
          </cell>
          <cell r="F4005">
            <v>74413.492190000252</v>
          </cell>
          <cell r="G4005">
            <v>844928.32561599999</v>
          </cell>
          <cell r="H4005">
            <v>0.47139055740316421</v>
          </cell>
          <cell r="I4005">
            <v>72.363302835103639</v>
          </cell>
          <cell r="J4005">
            <v>15083052.958982015</v>
          </cell>
          <cell r="K4005">
            <v>0.52679404105511818</v>
          </cell>
          <cell r="L4005">
            <v>99.284168763484857</v>
          </cell>
          <cell r="M4005">
            <v>15637636.361042017</v>
          </cell>
          <cell r="N4005">
            <v>0.51372683706460176</v>
          </cell>
          <cell r="O4005">
            <v>99.444929253215747</v>
          </cell>
          <cell r="P4005"/>
          <cell r="Q4005">
            <v>112026.04617689678</v>
          </cell>
        </row>
        <row r="4006">
          <cell r="D4006">
            <v>43086</v>
          </cell>
          <cell r="F4006">
            <v>49984.638545999776</v>
          </cell>
          <cell r="G4006">
            <v>894912.96416199976</v>
          </cell>
          <cell r="H4006">
            <v>0.46990803357665317</v>
          </cell>
          <cell r="I4006">
            <v>72.508034057034607</v>
          </cell>
          <cell r="J4006">
            <v>15133037.597528014</v>
          </cell>
          <cell r="K4006">
            <v>0.52647988593268369</v>
          </cell>
          <cell r="L4006">
            <v>99.288596687069557</v>
          </cell>
          <cell r="M4006">
            <v>15632310.48912802</v>
          </cell>
          <cell r="N4006">
            <v>0.51369522660413125</v>
          </cell>
          <cell r="O4006">
            <v>99.445294337033246</v>
          </cell>
          <cell r="P4006"/>
          <cell r="Q4006">
            <v>112026.04617689678</v>
          </cell>
        </row>
        <row r="4007">
          <cell r="D4007">
            <v>43087</v>
          </cell>
          <cell r="F4007">
            <v>61124.411660000056</v>
          </cell>
          <cell r="G4007">
            <v>956037.37582199986</v>
          </cell>
          <cell r="H4007">
            <v>0.47411463100105566</v>
          </cell>
          <cell r="I4007">
            <v>72.09758480151666</v>
          </cell>
          <cell r="J4007">
            <v>15194162.009188015</v>
          </cell>
          <cell r="K4007">
            <v>0.52655421930752944</v>
          </cell>
          <cell r="L4007">
            <v>99.287550930051012</v>
          </cell>
          <cell r="M4007">
            <v>15648690.171046019</v>
          </cell>
          <cell r="N4007">
            <v>0.51437706645438397</v>
          </cell>
          <cell r="O4007">
            <v>99.4373769920401</v>
          </cell>
          <cell r="P4007"/>
          <cell r="Q4007">
            <v>112026.04617689678</v>
          </cell>
        </row>
        <row r="4008">
          <cell r="D4008">
            <v>43088</v>
          </cell>
          <cell r="F4008">
            <v>55687.786108000269</v>
          </cell>
          <cell r="G4008">
            <v>1011725.1619300002</v>
          </cell>
          <cell r="H4008">
            <v>0.47532421745095388</v>
          </cell>
          <cell r="I4008">
            <v>71.97969066231191</v>
          </cell>
          <cell r="J4008">
            <v>15249849.795296015</v>
          </cell>
          <cell r="K4008">
            <v>0.52644029991595498</v>
          </cell>
          <cell r="L4008">
            <v>99.289153109178457</v>
          </cell>
          <cell r="M4008">
            <v>15647348.740094019</v>
          </cell>
          <cell r="N4008">
            <v>0.51447662627591806</v>
          </cell>
          <cell r="O4008">
            <v>99.436213457588025</v>
          </cell>
          <cell r="P4008"/>
          <cell r="Q4008">
            <v>112026.04617689678</v>
          </cell>
        </row>
        <row r="4009">
          <cell r="D4009">
            <v>43089</v>
          </cell>
          <cell r="F4009">
            <v>60014.038807999576</v>
          </cell>
          <cell r="G4009">
            <v>1071739.2007379998</v>
          </cell>
          <cell r="H4009">
            <v>0.47834375902441917</v>
          </cell>
          <cell r="I4009">
            <v>71.685649986624796</v>
          </cell>
          <cell r="J4009">
            <v>15309863.834104015</v>
          </cell>
          <cell r="K4009">
            <v>0.52647602954014439</v>
          </cell>
          <cell r="L4009">
            <v>99.288650907675091</v>
          </cell>
          <cell r="M4009">
            <v>15667589.194442021</v>
          </cell>
          <cell r="N4009">
            <v>0.51528604105205467</v>
          </cell>
          <cell r="O4009">
            <v>99.426682908877638</v>
          </cell>
          <cell r="P4009"/>
          <cell r="Q4009">
            <v>112026.04617689678</v>
          </cell>
        </row>
        <row r="4010">
          <cell r="D4010">
            <v>43090</v>
          </cell>
          <cell r="F4010">
            <v>43888.313440000071</v>
          </cell>
          <cell r="G4010">
            <v>1115627.5141779999</v>
          </cell>
          <cell r="H4010">
            <v>0.47422114352651246</v>
          </cell>
          <cell r="I4010">
            <v>72.087201033885606</v>
          </cell>
          <cell r="J4010">
            <v>15353752.147544015</v>
          </cell>
          <cell r="K4010">
            <v>0.52595908109101219</v>
          </cell>
          <cell r="L4010">
            <v>99.295889810296046</v>
          </cell>
          <cell r="M4010">
            <v>15669547.335646018</v>
          </cell>
          <cell r="N4010">
            <v>0.51549445937557614</v>
          </cell>
          <cell r="O4010">
            <v>99.424208279133097</v>
          </cell>
          <cell r="P4010"/>
          <cell r="Q4010">
            <v>112026.04617689678</v>
          </cell>
        </row>
        <row r="4011">
          <cell r="D4011">
            <v>43091</v>
          </cell>
          <cell r="F4011">
            <v>45149.051252000259</v>
          </cell>
          <cell r="G4011">
            <v>1160776.5654300002</v>
          </cell>
          <cell r="H4011">
            <v>0.47098485536652229</v>
          </cell>
          <cell r="I4011">
            <v>72.402901255805375</v>
          </cell>
          <cell r="J4011">
            <v>15398901.198796015</v>
          </cell>
          <cell r="K4011">
            <v>0.52548910793604797</v>
          </cell>
          <cell r="L4011">
            <v>99.302420510564275</v>
          </cell>
          <cell r="M4011">
            <v>15684367.185546022</v>
          </cell>
          <cell r="N4011">
            <v>0.51612623509374911</v>
          </cell>
          <cell r="O4011">
            <v>99.416655141014573</v>
          </cell>
          <cell r="P4011"/>
          <cell r="Q4011">
            <v>112026.04617689678</v>
          </cell>
        </row>
        <row r="4012">
          <cell r="D4012">
            <v>43092</v>
          </cell>
          <cell r="F4012">
            <v>116808.52258400008</v>
          </cell>
          <cell r="G4012">
            <v>1277585.0880140003</v>
          </cell>
          <cell r="H4012">
            <v>0.49584163357891192</v>
          </cell>
          <cell r="I4012">
            <v>69.990012409979471</v>
          </cell>
          <cell r="J4012">
            <v>15515709.721380016</v>
          </cell>
          <cell r="K4012">
            <v>0.527458788474921</v>
          </cell>
          <cell r="L4012">
            <v>99.274727945015002</v>
          </cell>
          <cell r="M4012">
            <v>15766282.702042019</v>
          </cell>
          <cell r="N4012">
            <v>0.51896690184691097</v>
          </cell>
          <cell r="O4012">
            <v>99.381717427418721</v>
          </cell>
          <cell r="P4012"/>
          <cell r="Q4012">
            <v>112026.04617689678</v>
          </cell>
        </row>
        <row r="4013">
          <cell r="D4013">
            <v>43093</v>
          </cell>
          <cell r="F4013">
            <v>36160.617945999504</v>
          </cell>
          <cell r="G4013">
            <v>1313745.7059599999</v>
          </cell>
          <cell r="H4013">
            <v>0.48863104860955914</v>
          </cell>
          <cell r="I4013">
            <v>70.686934448584026</v>
          </cell>
          <cell r="J4013">
            <v>15551870.339326015</v>
          </cell>
          <cell r="K4013">
            <v>0.52668228783408555</v>
          </cell>
          <cell r="L4013">
            <v>99.285746367314331</v>
          </cell>
          <cell r="M4013">
            <v>15769010.485288018</v>
          </cell>
          <cell r="N4013">
            <v>0.51920186536466095</v>
          </cell>
          <cell r="O4013">
            <v>99.378755065134058</v>
          </cell>
          <cell r="P4013"/>
          <cell r="Q4013">
            <v>112026.04617689678</v>
          </cell>
        </row>
        <row r="4014">
          <cell r="D4014">
            <v>43094</v>
          </cell>
          <cell r="F4014">
            <v>36195.464632000527</v>
          </cell>
          <cell r="G4014">
            <v>1349941.1705920005</v>
          </cell>
          <cell r="H4014">
            <v>0.48200975278922203</v>
          </cell>
          <cell r="I4014">
            <v>71.329186476756206</v>
          </cell>
          <cell r="J4014">
            <v>15588065.803958016</v>
          </cell>
          <cell r="K4014">
            <v>0.52591283250879395</v>
          </cell>
          <cell r="L4014">
            <v>99.296534601257918</v>
          </cell>
          <cell r="M4014">
            <v>15763000.41043202</v>
          </cell>
          <cell r="N4014">
            <v>0.5191491818994266</v>
          </cell>
          <cell r="O4014">
            <v>99.379420259672301</v>
          </cell>
          <cell r="P4014"/>
          <cell r="Q4014">
            <v>112026.04617689678</v>
          </cell>
        </row>
        <row r="4015">
          <cell r="D4015">
            <v>43095</v>
          </cell>
          <cell r="F4015">
            <v>60816.156899999754</v>
          </cell>
          <cell r="G4015">
            <v>1410757.3274920003</v>
          </cell>
          <cell r="H4015">
            <v>0.48435072970040077</v>
          </cell>
          <cell r="I4015">
            <v>71.101878775912539</v>
          </cell>
          <cell r="J4015">
            <v>15648881.960858015</v>
          </cell>
          <cell r="K4015">
            <v>0.52597670111693351</v>
          </cell>
          <cell r="L4015">
            <v>99.295644032221347</v>
          </cell>
          <cell r="M4015">
            <v>15787528.938642019</v>
          </cell>
          <cell r="N4015">
            <v>0.52010252915836208</v>
          </cell>
          <cell r="O4015">
            <v>99.367295578949907</v>
          </cell>
          <cell r="P4015"/>
          <cell r="Q4015">
            <v>112026.04617689678</v>
          </cell>
        </row>
        <row r="4016">
          <cell r="D4016">
            <v>43096</v>
          </cell>
          <cell r="F4016">
            <v>66296.639185999869</v>
          </cell>
          <cell r="G4016">
            <v>1477053.9666780001</v>
          </cell>
          <cell r="H4016">
            <v>0.48833020834432989</v>
          </cell>
          <cell r="I4016">
            <v>70.716069387396388</v>
          </cell>
          <cell r="J4016">
            <v>15715178.600044016</v>
          </cell>
          <cell r="K4016">
            <v>0.52622360480301411</v>
          </cell>
          <cell r="L4016">
            <v>99.292192921329786</v>
          </cell>
          <cell r="M4016">
            <v>15814151.689438019</v>
          </cell>
          <cell r="N4016">
            <v>0.52112542128854511</v>
          </cell>
          <cell r="O4016">
            <v>99.354079030078225</v>
          </cell>
          <cell r="P4016"/>
          <cell r="Q4016">
            <v>112026.04617689678</v>
          </cell>
        </row>
        <row r="4017">
          <cell r="D4017">
            <v>43097</v>
          </cell>
          <cell r="F4017">
            <v>41256.545239999927</v>
          </cell>
          <cell r="G4017">
            <v>1518310.5119179999</v>
          </cell>
          <cell r="H4017">
            <v>0.48404257113579863</v>
          </cell>
          <cell r="I4017">
            <v>71.131786271753512</v>
          </cell>
          <cell r="J4017">
            <v>15756435.145284016</v>
          </cell>
          <cell r="K4017">
            <v>0.52563332765186321</v>
          </cell>
          <cell r="L4017">
            <v>99.300421537756861</v>
          </cell>
          <cell r="M4017">
            <v>15819342.836030018</v>
          </cell>
          <cell r="N4017">
            <v>0.52144245056546645</v>
          </cell>
          <cell r="O4017">
            <v>99.349938825170284</v>
          </cell>
          <cell r="P4017"/>
          <cell r="Q4017">
            <v>112026.04617689678</v>
          </cell>
        </row>
        <row r="4018">
          <cell r="D4018">
            <v>43098</v>
          </cell>
          <cell r="F4018">
            <v>45083.249121999514</v>
          </cell>
          <cell r="G4018">
            <v>1563393.7610399995</v>
          </cell>
          <cell r="H4018">
            <v>0.48122853149620809</v>
          </cell>
          <cell r="I4018">
            <v>71.405098558228971</v>
          </cell>
          <cell r="J4018">
            <v>15801518.394406015</v>
          </cell>
          <cell r="K4018">
            <v>0.525174629224469</v>
          </cell>
          <cell r="L4018">
            <v>99.306763790281224</v>
          </cell>
          <cell r="M4018">
            <v>15856481.661140019</v>
          </cell>
          <cell r="N4018">
            <v>0.52281302240300187</v>
          </cell>
          <cell r="O4018">
            <v>99.331798401845248</v>
          </cell>
          <cell r="P4018"/>
          <cell r="Q4018">
            <v>112026.04617689678</v>
          </cell>
        </row>
        <row r="4019">
          <cell r="D4019">
            <v>43099</v>
          </cell>
          <cell r="F4019">
            <v>89630.860876000923</v>
          </cell>
          <cell r="G4019">
            <v>1653024.6219160005</v>
          </cell>
          <cell r="H4019">
            <v>0.49185722973321183</v>
          </cell>
          <cell r="I4019">
            <v>70.374781251541876</v>
          </cell>
          <cell r="J4019">
            <v>15891149.255282016</v>
          </cell>
          <cell r="K4019">
            <v>0.52619441308152437</v>
          </cell>
          <cell r="L4019">
            <v>99.292601642067325</v>
          </cell>
          <cell r="M4019">
            <v>15920386.190666018</v>
          </cell>
          <cell r="N4019">
            <v>0.52506711661832861</v>
          </cell>
          <cell r="O4019">
            <v>99.301098477143995</v>
          </cell>
          <cell r="P4019"/>
          <cell r="Q4019">
            <v>112026.04617689678</v>
          </cell>
        </row>
        <row r="4020">
          <cell r="D4020">
            <v>43100</v>
          </cell>
          <cell r="E4020" t="str">
            <v>*</v>
          </cell>
          <cell r="F4020">
            <v>80858.669753999115</v>
          </cell>
          <cell r="G4020">
            <v>1733883.2916699997</v>
          </cell>
          <cell r="H4020">
            <v>0.49927424018704525</v>
          </cell>
          <cell r="I4020">
            <v>69.65921967732487</v>
          </cell>
          <cell r="J4020">
            <v>15972007.925036015</v>
          </cell>
          <cell r="K4020">
            <v>0.52691726423567176</v>
          </cell>
          <cell r="L4020">
            <v>99.282426066621127</v>
          </cell>
          <cell r="M4020">
            <v>15972007.925036015</v>
          </cell>
          <cell r="N4020">
            <v>0.52691726423567176</v>
          </cell>
          <cell r="O4020">
            <v>99.282426066618271</v>
          </cell>
          <cell r="P4020"/>
          <cell r="Q4020">
            <v>112026.04617689678</v>
          </cell>
        </row>
        <row r="4021">
          <cell r="D4021">
            <v>43101</v>
          </cell>
          <cell r="F4021">
            <v>107881.35805200037</v>
          </cell>
          <cell r="G4021">
            <v>107881.35805200037</v>
          </cell>
          <cell r="H4021">
            <v>0.86316958765461183</v>
          </cell>
          <cell r="I4021">
            <v>43.226753063876401</v>
          </cell>
          <cell r="J4021">
            <v>107881.35805200037</v>
          </cell>
          <cell r="K4021">
            <v>0.86316958765461183</v>
          </cell>
          <cell r="L4021">
            <v>43.226753063876401</v>
          </cell>
          <cell r="M4021">
            <v>16039745.370898018</v>
          </cell>
          <cell r="N4021">
            <v>0.52933105522777779</v>
          </cell>
          <cell r="O4021">
            <v>99.635922363876517</v>
          </cell>
          <cell r="P4021"/>
          <cell r="Q4021">
            <v>124982.80708097418</v>
          </cell>
        </row>
        <row r="4022">
          <cell r="D4022">
            <v>43102</v>
          </cell>
          <cell r="F4022">
            <v>106796.30875999984</v>
          </cell>
          <cell r="G4022">
            <v>214677.66681200021</v>
          </cell>
          <cell r="H4022">
            <v>0.85882879343922203</v>
          </cell>
          <cell r="I4022">
            <v>43.522956525325341</v>
          </cell>
          <cell r="J4022">
            <v>214677.66681200021</v>
          </cell>
          <cell r="K4022">
            <v>0.85882879343922203</v>
          </cell>
          <cell r="L4022">
            <v>43.522956525325341</v>
          </cell>
          <cell r="M4022">
            <v>16115523.651358016</v>
          </cell>
          <cell r="N4022">
            <v>0.53201192817205467</v>
          </cell>
          <cell r="O4022">
            <v>99.612371291875306</v>
          </cell>
          <cell r="P4022"/>
          <cell r="Q4022">
            <v>124982.80708097418</v>
          </cell>
        </row>
        <row r="4023">
          <cell r="D4023">
            <v>43103</v>
          </cell>
          <cell r="F4023">
            <v>124777.49660000057</v>
          </cell>
          <cell r="G4023">
            <v>339455.16341200075</v>
          </cell>
          <cell r="H4023">
            <v>0.90533829236228114</v>
          </cell>
          <cell r="I4023">
            <v>40.445494066179023</v>
          </cell>
          <cell r="J4023">
            <v>339455.16341200075</v>
          </cell>
          <cell r="K4023">
            <v>0.90533829236228114</v>
          </cell>
          <cell r="L4023">
            <v>40.445494066179023</v>
          </cell>
          <cell r="M4023">
            <v>16227815.278858015</v>
          </cell>
          <cell r="N4023">
            <v>0.53590041854274928</v>
          </cell>
          <cell r="O4023">
            <v>99.576018057998212</v>
          </cell>
          <cell r="P4023"/>
          <cell r="Q4023">
            <v>124982.80708097418</v>
          </cell>
        </row>
        <row r="4024">
          <cell r="D4024">
            <v>43104</v>
          </cell>
          <cell r="F4024">
            <v>119587.31484599919</v>
          </cell>
          <cell r="G4024">
            <v>459042.47825799993</v>
          </cell>
          <cell r="H4024">
            <v>0.91821125036940943</v>
          </cell>
          <cell r="I4024">
            <v>39.630737512176964</v>
          </cell>
          <cell r="J4024">
            <v>459042.47825799993</v>
          </cell>
          <cell r="K4024">
            <v>0.91821125036940943</v>
          </cell>
          <cell r="L4024">
            <v>39.630737512176964</v>
          </cell>
          <cell r="M4024">
            <v>16324103.363582015</v>
          </cell>
          <cell r="N4024">
            <v>0.53926287104089143</v>
          </cell>
          <cell r="O4024">
            <v>99.542392503913931</v>
          </cell>
          <cell r="P4024"/>
          <cell r="Q4024">
            <v>124982.80708097418</v>
          </cell>
        </row>
        <row r="4025">
          <cell r="D4025">
            <v>43105</v>
          </cell>
          <cell r="F4025">
            <v>120350.12729400025</v>
          </cell>
          <cell r="G4025">
            <v>579392.60555200023</v>
          </cell>
          <cell r="H4025">
            <v>0.92715569298523104</v>
          </cell>
          <cell r="I4025">
            <v>39.073910405998525</v>
          </cell>
          <cell r="J4025">
            <v>579392.60555200023</v>
          </cell>
          <cell r="K4025">
            <v>0.92715569298523104</v>
          </cell>
          <cell r="L4025">
            <v>39.073910405998525</v>
          </cell>
          <cell r="M4025">
            <v>16409193.744632017</v>
          </cell>
          <cell r="N4025">
            <v>0.54225756428382588</v>
          </cell>
          <cell r="O4025">
            <v>99.510654904650295</v>
          </cell>
          <cell r="P4025"/>
          <cell r="Q4025">
            <v>124982.80708097418</v>
          </cell>
        </row>
        <row r="4026">
          <cell r="D4026">
            <v>43106</v>
          </cell>
          <cell r="F4026">
            <v>105772.216506</v>
          </cell>
          <cell r="G4026">
            <v>685164.82205800025</v>
          </cell>
          <cell r="H4026">
            <v>0.91367876651772051</v>
          </cell>
          <cell r="I4026">
            <v>39.915802288262995</v>
          </cell>
          <cell r="J4026">
            <v>685164.82205800025</v>
          </cell>
          <cell r="K4026">
            <v>0.91367876651772051</v>
          </cell>
          <cell r="L4026">
            <v>39.915802288262995</v>
          </cell>
          <cell r="M4026">
            <v>16478629.336618017</v>
          </cell>
          <cell r="N4026">
            <v>0.54473678554283844</v>
          </cell>
          <cell r="O4026">
            <v>99.483054583864927</v>
          </cell>
          <cell r="P4026"/>
          <cell r="Q4026">
            <v>124982.80708097418</v>
          </cell>
        </row>
        <row r="4027">
          <cell r="D4027">
            <v>43107</v>
          </cell>
          <cell r="F4027">
            <v>98458.093232000159</v>
          </cell>
          <cell r="G4027">
            <v>783622.91529000038</v>
          </cell>
          <cell r="H4027">
            <v>0.89569224255930169</v>
          </cell>
          <cell r="I4027">
            <v>41.066438950919768</v>
          </cell>
          <cell r="J4027">
            <v>783622.91529000038</v>
          </cell>
          <cell r="K4027">
            <v>0.89569224255930169</v>
          </cell>
          <cell r="L4027">
            <v>41.066438950919768</v>
          </cell>
          <cell r="M4027">
            <v>16558302.524758017</v>
          </cell>
          <cell r="N4027">
            <v>0.54755622947356419</v>
          </cell>
          <cell r="O4027">
            <v>99.45015501256573</v>
          </cell>
          <cell r="P4027"/>
          <cell r="Q4027">
            <v>124982.80708097418</v>
          </cell>
        </row>
        <row r="4028">
          <cell r="D4028">
            <v>43108</v>
          </cell>
          <cell r="F4028">
            <v>99757.455161999809</v>
          </cell>
          <cell r="G4028">
            <v>883380.37045200018</v>
          </cell>
          <cell r="H4028">
            <v>0.88350189026366777</v>
          </cell>
          <cell r="I4028">
            <v>41.864059804193609</v>
          </cell>
          <cell r="J4028">
            <v>883380.37045200018</v>
          </cell>
          <cell r="K4028">
            <v>0.88350189026366777</v>
          </cell>
          <cell r="L4028">
            <v>41.864059804193609</v>
          </cell>
          <cell r="M4028">
            <v>16633593.789154017</v>
          </cell>
          <cell r="N4028">
            <v>0.55023263454013072</v>
          </cell>
          <cell r="O4028">
            <v>99.417385867953783</v>
          </cell>
          <cell r="P4028"/>
          <cell r="Q4028">
            <v>124982.80708097418</v>
          </cell>
        </row>
        <row r="4029">
          <cell r="D4029">
            <v>43109</v>
          </cell>
          <cell r="F4029">
            <v>88959.062776000646</v>
          </cell>
          <cell r="G4029">
            <v>972339.43322800077</v>
          </cell>
          <cell r="H4029">
            <v>0.86442061373381895</v>
          </cell>
          <cell r="I4029">
            <v>43.141732660833455</v>
          </cell>
          <cell r="J4029">
            <v>972339.43322800077</v>
          </cell>
          <cell r="K4029">
            <v>0.86442061373381895</v>
          </cell>
          <cell r="L4029">
            <v>43.141732660833455</v>
          </cell>
          <cell r="M4029">
            <v>16697942.455146018</v>
          </cell>
          <cell r="N4029">
            <v>0.55254875691993899</v>
          </cell>
          <cell r="O4029">
            <v>99.387779099094615</v>
          </cell>
          <cell r="P4029"/>
          <cell r="Q4029">
            <v>124982.80708097418</v>
          </cell>
        </row>
        <row r="4030">
          <cell r="D4030">
            <v>43110</v>
          </cell>
          <cell r="F4030">
            <v>97591.731657999437</v>
          </cell>
          <cell r="G4030">
            <v>1069931.1648860001</v>
          </cell>
          <cell r="H4030">
            <v>0.85606267763918154</v>
          </cell>
          <cell r="I4030">
            <v>43.712682349774965</v>
          </cell>
          <cell r="J4030">
            <v>1069931.1648860001</v>
          </cell>
          <cell r="K4030">
            <v>0.85606267763918154</v>
          </cell>
          <cell r="L4030">
            <v>43.712682349774965</v>
          </cell>
          <cell r="M4030">
            <v>16764597.115124019</v>
          </cell>
          <cell r="N4030">
            <v>0.55494278537194375</v>
          </cell>
          <cell r="O4030">
            <v>99.355922035484284</v>
          </cell>
          <cell r="P4030"/>
          <cell r="Q4030">
            <v>124982.80708097418</v>
          </cell>
        </row>
        <row r="4031">
          <cell r="D4031">
            <v>43111</v>
          </cell>
          <cell r="F4031">
            <v>91420.214731999964</v>
          </cell>
          <cell r="G4031">
            <v>1161351.379618</v>
          </cell>
          <cell r="H4031">
            <v>0.84473537291164513</v>
          </cell>
          <cell r="I4031">
            <v>44.497547290968356</v>
          </cell>
          <cell r="J4031">
            <v>1161351.379618</v>
          </cell>
          <cell r="K4031">
            <v>0.84473537291164513</v>
          </cell>
          <cell r="L4031">
            <v>44.497547290968356</v>
          </cell>
          <cell r="M4031">
            <v>16820566.019866016</v>
          </cell>
          <cell r="N4031">
            <v>0.55698459947775247</v>
          </cell>
          <cell r="O4031">
            <v>99.327717119366881</v>
          </cell>
          <cell r="P4031"/>
          <cell r="Q4031">
            <v>124982.80708097418</v>
          </cell>
        </row>
        <row r="4032">
          <cell r="D4032">
            <v>43112</v>
          </cell>
          <cell r="F4032">
            <v>99253.143072000123</v>
          </cell>
          <cell r="G4032">
            <v>1260604.52269</v>
          </cell>
          <cell r="H4032">
            <v>0.84051862287564916</v>
          </cell>
          <cell r="I4032">
            <v>44.792990985038486</v>
          </cell>
          <cell r="J4032">
            <v>1260604.52269</v>
          </cell>
          <cell r="K4032">
            <v>0.84051862287564916</v>
          </cell>
          <cell r="L4032">
            <v>44.792990985038486</v>
          </cell>
          <cell r="M4032">
            <v>16887451.790378019</v>
          </cell>
          <cell r="N4032">
            <v>0.55938941752866422</v>
          </cell>
          <cell r="O4032">
            <v>99.293243339596074</v>
          </cell>
          <cell r="P4032"/>
          <cell r="Q4032">
            <v>124982.80708097418</v>
          </cell>
        </row>
        <row r="4033">
          <cell r="D4033">
            <v>43113</v>
          </cell>
          <cell r="F4033">
            <v>81108.52574000039</v>
          </cell>
          <cell r="G4033">
            <v>1341713.0484300004</v>
          </cell>
          <cell r="H4033">
            <v>0.8257831492471589</v>
          </cell>
          <cell r="I4033">
            <v>45.839396281892022</v>
          </cell>
          <cell r="J4033">
            <v>1341713.0484300004</v>
          </cell>
          <cell r="K4033">
            <v>0.8257831492471589</v>
          </cell>
          <cell r="L4033">
            <v>45.839396281892022</v>
          </cell>
          <cell r="M4033">
            <v>16931309.04496602</v>
          </cell>
          <cell r="N4033">
            <v>0.56103280163973268</v>
          </cell>
          <cell r="O4033">
            <v>99.268886177985081</v>
          </cell>
          <cell r="P4033"/>
          <cell r="Q4033">
            <v>124982.80708097418</v>
          </cell>
        </row>
        <row r="4034">
          <cell r="D4034">
            <v>43114</v>
          </cell>
          <cell r="F4034">
            <v>77843.52159999928</v>
          </cell>
          <cell r="G4034">
            <v>1419556.5700299996</v>
          </cell>
          <cell r="H4034">
            <v>0.81128676997622906</v>
          </cell>
          <cell r="I4034">
            <v>46.890101543921105</v>
          </cell>
          <cell r="J4034">
            <v>1419556.5700299996</v>
          </cell>
          <cell r="K4034">
            <v>0.81128676997622906</v>
          </cell>
          <cell r="L4034">
            <v>46.890101543921105</v>
          </cell>
          <cell r="M4034">
            <v>16970029.71773402</v>
          </cell>
          <cell r="N4034">
            <v>0.56250704059124057</v>
          </cell>
          <cell r="O4034">
            <v>99.246472584755665</v>
          </cell>
          <cell r="P4034"/>
          <cell r="Q4034">
            <v>124982.80708097418</v>
          </cell>
        </row>
        <row r="4035">
          <cell r="D4035">
            <v>43115</v>
          </cell>
          <cell r="F4035">
            <v>81147.773526000761</v>
          </cell>
          <cell r="G4035">
            <v>1500704.3435560004</v>
          </cell>
          <cell r="H4035">
            <v>0.80048575139017353</v>
          </cell>
          <cell r="I4035">
            <v>47.686725873839109</v>
          </cell>
          <cell r="J4035">
            <v>1500704.3435560004</v>
          </cell>
          <cell r="K4035">
            <v>0.80048575139017353</v>
          </cell>
          <cell r="L4035">
            <v>47.686725873839109</v>
          </cell>
          <cell r="M4035">
            <v>17004020.34059602</v>
          </cell>
          <cell r="N4035">
            <v>0.56382544171899607</v>
          </cell>
          <cell r="O4035">
            <v>99.22596947551304</v>
          </cell>
          <cell r="P4035"/>
          <cell r="Q4035">
            <v>124982.80708097418</v>
          </cell>
        </row>
        <row r="4036">
          <cell r="D4036">
            <v>43116</v>
          </cell>
          <cell r="F4036">
            <v>80801.034311999538</v>
          </cell>
          <cell r="G4036">
            <v>1581505.377868</v>
          </cell>
          <cell r="H4036">
            <v>0.79086146667125712</v>
          </cell>
          <cell r="I4036">
            <v>48.406473087284652</v>
          </cell>
          <cell r="J4036">
            <v>1581505.377868</v>
          </cell>
          <cell r="K4036">
            <v>0.79086146667125712</v>
          </cell>
          <cell r="L4036">
            <v>48.406473087284652</v>
          </cell>
          <cell r="M4036">
            <v>17022240.953516018</v>
          </cell>
          <cell r="N4036">
            <v>0.56462165441921419</v>
          </cell>
          <cell r="O4036">
            <v>99.213374591671794</v>
          </cell>
          <cell r="P4036"/>
          <cell r="Q4036">
            <v>124982.80708097418</v>
          </cell>
        </row>
        <row r="4037">
          <cell r="D4037">
            <v>43117</v>
          </cell>
          <cell r="F4037">
            <v>92883.437954000256</v>
          </cell>
          <cell r="G4037">
            <v>1674388.8158220001</v>
          </cell>
          <cell r="H4037">
            <v>0.78805606990746446</v>
          </cell>
          <cell r="I4037">
            <v>48.618031747112809</v>
          </cell>
          <cell r="J4037">
            <v>1674388.8158220001</v>
          </cell>
          <cell r="K4037">
            <v>0.78805606990746446</v>
          </cell>
          <cell r="L4037">
            <v>48.618031747112809</v>
          </cell>
          <cell r="M4037">
            <v>17070292.462912019</v>
          </cell>
          <cell r="N4037">
            <v>0.5664082260958222</v>
          </cell>
          <cell r="O4037">
            <v>99.184522790801438</v>
          </cell>
          <cell r="P4037"/>
          <cell r="Q4037">
            <v>124982.80708097418</v>
          </cell>
        </row>
        <row r="4038">
          <cell r="D4038">
            <v>43118</v>
          </cell>
          <cell r="F4038">
            <v>73970.259667999911</v>
          </cell>
          <cell r="G4038">
            <v>1748359.07549</v>
          </cell>
          <cell r="H4038">
            <v>0.77715537055040651</v>
          </cell>
          <cell r="I4038">
            <v>49.447597900226882</v>
          </cell>
          <cell r="J4038">
            <v>1748359.07549</v>
          </cell>
          <cell r="K4038">
            <v>0.77715537055040651</v>
          </cell>
          <cell r="L4038">
            <v>49.447597900226882</v>
          </cell>
          <cell r="M4038">
            <v>17111582.793930016</v>
          </cell>
          <cell r="N4038">
            <v>0.56797159577213541</v>
          </cell>
          <cell r="O4038">
            <v>99.15859476416199</v>
          </cell>
          <cell r="P4038"/>
          <cell r="Q4038">
            <v>124982.80708097418</v>
          </cell>
        </row>
        <row r="4039">
          <cell r="D4039">
            <v>43119</v>
          </cell>
          <cell r="F4039">
            <v>59893.059246000252</v>
          </cell>
          <cell r="G4039">
            <v>1808252.1347360001</v>
          </cell>
          <cell r="H4039">
            <v>0.76147405558306547</v>
          </cell>
          <cell r="I4039">
            <v>50.661949509398418</v>
          </cell>
          <cell r="J4039">
            <v>1808252.1347360001</v>
          </cell>
          <cell r="K4039">
            <v>0.76147405558306547</v>
          </cell>
          <cell r="L4039">
            <v>50.661949509398418</v>
          </cell>
          <cell r="M4039">
            <v>17138883.845236015</v>
          </cell>
          <cell r="N4039">
            <v>0.56907153686338607</v>
          </cell>
          <cell r="O4039">
            <v>99.139965697610293</v>
          </cell>
          <cell r="P4039"/>
          <cell r="Q4039">
            <v>124982.80708097418</v>
          </cell>
        </row>
        <row r="4040">
          <cell r="D4040">
            <v>43120</v>
          </cell>
          <cell r="F4040">
            <v>56403.515999999865</v>
          </cell>
          <cell r="G4040">
            <v>1864655.6507359999</v>
          </cell>
          <cell r="H4040">
            <v>0.74596486280225816</v>
          </cell>
          <cell r="I4040">
            <v>51.887197778083291</v>
          </cell>
          <cell r="J4040">
            <v>1864655.6507359999</v>
          </cell>
          <cell r="K4040">
            <v>0.74596486280225816</v>
          </cell>
          <cell r="L4040">
            <v>51.887197778083291</v>
          </cell>
          <cell r="M4040">
            <v>17143481.444396012</v>
          </cell>
          <cell r="N4040">
            <v>0.56941813576489331</v>
          </cell>
          <cell r="O4040">
            <v>99.134028636773934</v>
          </cell>
          <cell r="P4040"/>
          <cell r="Q4040">
            <v>124982.80708097418</v>
          </cell>
        </row>
        <row r="4041">
          <cell r="D4041">
            <v>43121</v>
          </cell>
          <cell r="F4041">
            <v>87476.849279999486</v>
          </cell>
          <cell r="G4041">
            <v>1952132.5000159994</v>
          </cell>
          <cell r="H4041">
            <v>0.74377182468566283</v>
          </cell>
          <cell r="I4041">
            <v>52.062384934149051</v>
          </cell>
          <cell r="J4041">
            <v>1952132.5000159994</v>
          </cell>
          <cell r="K4041">
            <v>0.74377182468566283</v>
          </cell>
          <cell r="L4041">
            <v>52.062384934149051</v>
          </cell>
          <cell r="M4041">
            <v>17195882.22847601</v>
          </cell>
          <cell r="N4041">
            <v>0.57135328762572646</v>
          </cell>
          <cell r="O4041">
            <v>99.100284161998843</v>
          </cell>
          <cell r="P4041"/>
          <cell r="Q4041">
            <v>124982.80708097418</v>
          </cell>
        </row>
        <row r="4042">
          <cell r="D4042">
            <v>43122</v>
          </cell>
          <cell r="F4042">
            <v>94277.464322000364</v>
          </cell>
          <cell r="G4042">
            <v>2046409.9643379997</v>
          </cell>
          <cell r="H4042">
            <v>0.7442514447796903</v>
          </cell>
          <cell r="I4042">
            <v>52.024030488602335</v>
          </cell>
          <cell r="J4042">
            <v>2046409.9643379997</v>
          </cell>
          <cell r="K4042">
            <v>0.7442514447796903</v>
          </cell>
          <cell r="L4042">
            <v>52.024030488602335</v>
          </cell>
          <cell r="M4042">
            <v>17232560.747028012</v>
          </cell>
          <cell r="N4042">
            <v>0.57276719029327272</v>
          </cell>
          <cell r="O4042">
            <v>99.074981322037274</v>
          </cell>
          <cell r="P4042"/>
          <cell r="Q4042">
            <v>124982.80708097418</v>
          </cell>
        </row>
        <row r="4043">
          <cell r="D4043">
            <v>43123</v>
          </cell>
          <cell r="F4043">
            <v>71359.91103800002</v>
          </cell>
          <cell r="G4043">
            <v>2117769.8753759996</v>
          </cell>
          <cell r="H4043">
            <v>0.73671693934389926</v>
          </cell>
          <cell r="I4043">
            <v>52.629186374655156</v>
          </cell>
          <cell r="J4043">
            <v>2117769.8753759996</v>
          </cell>
          <cell r="K4043">
            <v>0.73671693934389926</v>
          </cell>
          <cell r="L4043">
            <v>52.629186374655156</v>
          </cell>
          <cell r="M4043">
            <v>17272096.561746012</v>
          </cell>
          <cell r="N4043">
            <v>0.57427705918191041</v>
          </cell>
          <cell r="O4043">
            <v>99.04734713701977</v>
          </cell>
          <cell r="P4043"/>
          <cell r="Q4043">
            <v>124982.80708097418</v>
          </cell>
        </row>
        <row r="4044">
          <cell r="D4044">
            <v>43124</v>
          </cell>
          <cell r="F4044">
            <v>75372.917997999582</v>
          </cell>
          <cell r="G4044">
            <v>2193142.7933739992</v>
          </cell>
          <cell r="H4044">
            <v>0.7311481623605437</v>
          </cell>
          <cell r="I4044">
            <v>53.080063132956504</v>
          </cell>
          <cell r="J4044">
            <v>2193142.7933739992</v>
          </cell>
          <cell r="K4044">
            <v>0.7311481623605437</v>
          </cell>
          <cell r="L4044">
            <v>53.080063132956504</v>
          </cell>
          <cell r="M4044">
            <v>17322156.619014014</v>
          </cell>
          <cell r="N4044">
            <v>0.5761379965108353</v>
          </cell>
          <cell r="O4044">
            <v>99.012400957546589</v>
          </cell>
          <cell r="P4044"/>
          <cell r="Q4044">
            <v>124982.80708097418</v>
          </cell>
        </row>
        <row r="4045">
          <cell r="D4045">
            <v>43125</v>
          </cell>
          <cell r="F4045">
            <v>73951.607154000318</v>
          </cell>
          <cell r="G4045">
            <v>2267094.4005279997</v>
          </cell>
          <cell r="H4045">
            <v>0.72557000549977668</v>
          </cell>
          <cell r="I4045">
            <v>53.534754954386976</v>
          </cell>
          <cell r="J4045">
            <v>2267094.4005279997</v>
          </cell>
          <cell r="K4045">
            <v>0.72557000549977668</v>
          </cell>
          <cell r="L4045">
            <v>53.534754954386976</v>
          </cell>
          <cell r="M4045">
            <v>17373307.331768014</v>
          </cell>
          <cell r="N4045">
            <v>0.57803649187179118</v>
          </cell>
          <cell r="O4045">
            <v>98.975722853610804</v>
          </cell>
          <cell r="P4045"/>
          <cell r="Q4045">
            <v>124982.80708097418</v>
          </cell>
        </row>
        <row r="4046">
          <cell r="D4046">
            <v>43126</v>
          </cell>
          <cell r="F4046">
            <v>88363.976406000482</v>
          </cell>
          <cell r="G4046">
            <v>2355458.3769340003</v>
          </cell>
          <cell r="H4046">
            <v>0.72485612281299905</v>
          </cell>
          <cell r="I4046">
            <v>53.593165565053269</v>
          </cell>
          <cell r="J4046">
            <v>2355458.3769340003</v>
          </cell>
          <cell r="K4046">
            <v>0.72485612281299905</v>
          </cell>
          <cell r="L4046">
            <v>53.593165565053269</v>
          </cell>
          <cell r="M4046">
            <v>17430405.132034015</v>
          </cell>
          <cell r="N4046">
            <v>0.58013421981564794</v>
          </cell>
          <cell r="O4046">
            <v>98.933966476447168</v>
          </cell>
          <cell r="P4046"/>
          <cell r="Q4046">
            <v>124982.80708097418</v>
          </cell>
        </row>
        <row r="4047">
          <cell r="D4047">
            <v>43127</v>
          </cell>
          <cell r="F4047">
            <v>76196.11401199938</v>
          </cell>
          <cell r="G4047">
            <v>2431654.4909459995</v>
          </cell>
          <cell r="H4047">
            <v>0.72058933181181684</v>
          </cell>
          <cell r="I4047">
            <v>53.943315855889985</v>
          </cell>
          <cell r="J4047">
            <v>2431654.4909459995</v>
          </cell>
          <cell r="K4047">
            <v>0.72058933181181684</v>
          </cell>
          <cell r="L4047">
            <v>53.943315855889985</v>
          </cell>
          <cell r="M4047">
            <v>17481025.889366012</v>
          </cell>
          <cell r="N4047">
            <v>0.58201773230664722</v>
          </cell>
          <cell r="O4047">
            <v>98.895353597384315</v>
          </cell>
          <cell r="P4047"/>
          <cell r="Q4047">
            <v>124982.80708097418</v>
          </cell>
        </row>
        <row r="4048">
          <cell r="D4048">
            <v>43128</v>
          </cell>
          <cell r="F4048">
            <v>74181.140028000009</v>
          </cell>
          <cell r="G4048">
            <v>2505835.6309739994</v>
          </cell>
          <cell r="H4048">
            <v>0.71605152554831897</v>
          </cell>
          <cell r="I4048">
            <v>54.317650118991779</v>
          </cell>
          <cell r="J4048">
            <v>2505835.6309739994</v>
          </cell>
          <cell r="K4048">
            <v>0.71605152554831897</v>
          </cell>
          <cell r="L4048">
            <v>54.317650118991779</v>
          </cell>
          <cell r="M4048">
            <v>17509937.919064011</v>
          </cell>
          <cell r="N4048">
            <v>0.58317950893727488</v>
          </cell>
          <cell r="O4048">
            <v>98.870999238908382</v>
          </cell>
          <cell r="P4048"/>
          <cell r="Q4048">
            <v>124982.80708097418</v>
          </cell>
        </row>
        <row r="4049">
          <cell r="D4049">
            <v>43129</v>
          </cell>
          <cell r="F4049">
            <v>76000.416010000336</v>
          </cell>
          <cell r="G4049">
            <v>2581836.0469839997</v>
          </cell>
          <cell r="H4049">
            <v>0.71232860971561118</v>
          </cell>
          <cell r="I4049">
            <v>54.626251173599648</v>
          </cell>
          <cell r="J4049">
            <v>2581836.0469839997</v>
          </cell>
          <cell r="K4049">
            <v>0.71232860971561118</v>
          </cell>
          <cell r="L4049">
            <v>54.626251173599648</v>
          </cell>
          <cell r="M4049">
            <v>17527307.381278012</v>
          </cell>
          <cell r="N4049">
            <v>0.58395751580589628</v>
          </cell>
          <cell r="O4049">
            <v>98.85445785688016</v>
          </cell>
          <cell r="P4049"/>
          <cell r="Q4049">
            <v>124982.80708097418</v>
          </cell>
        </row>
        <row r="4050">
          <cell r="D4050">
            <v>43130</v>
          </cell>
          <cell r="F4050">
            <v>62410.825923999771</v>
          </cell>
          <cell r="G4050">
            <v>2644246.8729079994</v>
          </cell>
          <cell r="H4050">
            <v>0.70522949907151011</v>
          </cell>
          <cell r="I4050">
            <v>55.21840971829959</v>
          </cell>
          <cell r="J4050">
            <v>2644246.8729079994</v>
          </cell>
          <cell r="K4050">
            <v>0.70522949907151011</v>
          </cell>
          <cell r="L4050">
            <v>55.21840971829959</v>
          </cell>
          <cell r="M4050">
            <v>17522108.840528011</v>
          </cell>
          <cell r="N4050">
            <v>0.58398389915150106</v>
          </cell>
          <cell r="O4050">
            <v>98.853893632031287</v>
          </cell>
          <cell r="P4050"/>
          <cell r="Q4050">
            <v>124982.80708097418</v>
          </cell>
        </row>
        <row r="4051">
          <cell r="D4051">
            <v>43131</v>
          </cell>
          <cell r="E4051" t="str">
            <v>*</v>
          </cell>
          <cell r="F4051">
            <v>65165.746878000078</v>
          </cell>
          <cell r="G4051">
            <v>2709412.6197859994</v>
          </cell>
          <cell r="H4051">
            <v>0.69929944070823846</v>
          </cell>
          <cell r="I4051">
            <v>55.716744900951888</v>
          </cell>
          <cell r="J4051">
            <v>2709412.6197859994</v>
          </cell>
          <cell r="K4051">
            <v>0.69929944070823846</v>
          </cell>
          <cell r="L4051">
            <v>55.716744900951888</v>
          </cell>
          <cell r="M4051">
            <v>17557764.948488016</v>
          </cell>
          <cell r="N4051">
            <v>0.58537238639401368</v>
          </cell>
          <cell r="O4051">
            <v>98.823894014580006</v>
          </cell>
          <cell r="P4051"/>
          <cell r="Q4051">
            <v>124982.80708097418</v>
          </cell>
        </row>
        <row r="4052">
          <cell r="D4052">
            <v>43132</v>
          </cell>
          <cell r="F4052">
            <v>61746.009000000413</v>
          </cell>
          <cell r="G4052">
            <v>61746.009000000413</v>
          </cell>
          <cell r="H4052">
            <v>0.50514285715148388</v>
          </cell>
          <cell r="I4052">
            <v>84.215696472930134</v>
          </cell>
          <cell r="J4052">
            <v>2771158.628786</v>
          </cell>
          <cell r="K4052">
            <v>0.69336137424038446</v>
          </cell>
          <cell r="L4052">
            <v>64.094895217875717</v>
          </cell>
          <cell r="M4052">
            <v>17563933.07677801</v>
          </cell>
          <cell r="N4052">
            <v>0.5855749025846021</v>
          </cell>
          <cell r="O4052">
            <v>98.081509704738096</v>
          </cell>
          <cell r="P4052"/>
          <cell r="Q4052">
            <v>122234.74632144273</v>
          </cell>
        </row>
        <row r="4053">
          <cell r="D4053">
            <v>43133</v>
          </cell>
          <cell r="F4053">
            <v>70320.57283599973</v>
          </cell>
          <cell r="G4053">
            <v>132066.58183600014</v>
          </cell>
          <cell r="H4053">
            <v>0.54021702425226326</v>
          </cell>
          <cell r="I4053">
            <v>81.407741894942333</v>
          </cell>
          <cell r="J4053">
            <v>2841479.2016219995</v>
          </cell>
          <cell r="K4053">
            <v>0.68985748948499248</v>
          </cell>
          <cell r="L4053">
            <v>64.413584786942764</v>
          </cell>
          <cell r="M4053">
            <v>17547209.977744009</v>
          </cell>
          <cell r="N4053">
            <v>0.5850142358053172</v>
          </cell>
          <cell r="O4053">
            <v>98.098604389424267</v>
          </cell>
          <cell r="P4053"/>
          <cell r="Q4053">
            <v>122234.74632144273</v>
          </cell>
        </row>
        <row r="4054">
          <cell r="D4054">
            <v>43134</v>
          </cell>
          <cell r="F4054">
            <v>60116.614275999673</v>
          </cell>
          <cell r="G4054">
            <v>192183.1961119998</v>
          </cell>
          <cell r="H4054">
            <v>0.52408228673542756</v>
          </cell>
          <cell r="I4054">
            <v>82.712440323035182</v>
          </cell>
          <cell r="J4054">
            <v>2901595.8158979993</v>
          </cell>
          <cell r="K4054">
            <v>0.68414964618562701</v>
          </cell>
          <cell r="L4054">
            <v>64.934031163711779</v>
          </cell>
          <cell r="M4054">
            <v>17499784.351686012</v>
          </cell>
          <cell r="N4054">
            <v>0.58342997528319929</v>
          </cell>
          <cell r="O4054">
            <v>98.146296224671644</v>
          </cell>
          <cell r="P4054"/>
          <cell r="Q4054">
            <v>122234.74632144273</v>
          </cell>
        </row>
        <row r="4055">
          <cell r="D4055">
            <v>43135</v>
          </cell>
          <cell r="F4055">
            <v>82003.756379999715</v>
          </cell>
          <cell r="G4055">
            <v>274186.95249199949</v>
          </cell>
          <cell r="H4055">
            <v>0.56077948525979171</v>
          </cell>
          <cell r="I4055">
            <v>79.718818027372123</v>
          </cell>
          <cell r="J4055">
            <v>2983599.572277999</v>
          </cell>
          <cell r="K4055">
            <v>0.68377766565811682</v>
          </cell>
          <cell r="L4055">
            <v>64.968002966194604</v>
          </cell>
          <cell r="M4055">
            <v>17332927.869194012</v>
          </cell>
          <cell r="N4055">
            <v>0.5778640157965399</v>
          </cell>
          <cell r="O4055">
            <v>98.30680408526581</v>
          </cell>
          <cell r="P4055"/>
          <cell r="Q4055">
            <v>122234.74632144273</v>
          </cell>
        </row>
        <row r="4056">
          <cell r="D4056">
            <v>43136</v>
          </cell>
          <cell r="F4056">
            <v>79076.439846000649</v>
          </cell>
          <cell r="G4056">
            <v>353263.39233800012</v>
          </cell>
          <cell r="H4056">
            <v>0.57800814084240426</v>
          </cell>
          <cell r="I4056">
            <v>78.285789909260757</v>
          </cell>
          <cell r="J4056">
            <v>3062676.0121239997</v>
          </cell>
          <cell r="K4056">
            <v>0.68277336105461839</v>
          </cell>
          <cell r="L4056">
            <v>65.059755347586318</v>
          </cell>
          <cell r="M4056">
            <v>17139280.53191001</v>
          </cell>
          <cell r="N4056">
            <v>0.57140493786462498</v>
          </cell>
          <cell r="O4056">
            <v>98.47973867756653</v>
          </cell>
          <cell r="P4056"/>
          <cell r="Q4056">
            <v>122234.74632144273</v>
          </cell>
        </row>
        <row r="4057">
          <cell r="D4057">
            <v>43137</v>
          </cell>
          <cell r="F4057">
            <v>79006.717319999429</v>
          </cell>
          <cell r="G4057">
            <v>432270.10965799954</v>
          </cell>
          <cell r="H4057">
            <v>0.58939884480044058</v>
          </cell>
          <cell r="I4057">
            <v>77.331386080067858</v>
          </cell>
          <cell r="J4057">
            <v>3141682.729443999</v>
          </cell>
          <cell r="K4057">
            <v>0.68180720837405551</v>
          </cell>
          <cell r="L4057">
            <v>65.148066518690456</v>
          </cell>
          <cell r="M4057">
            <v>17010811.637144007</v>
          </cell>
          <cell r="N4057">
            <v>0.56711889558332151</v>
          </cell>
          <cell r="O4057">
            <v>98.586895242303839</v>
          </cell>
          <cell r="P4057"/>
          <cell r="Q4057">
            <v>122234.74632144273</v>
          </cell>
        </row>
        <row r="4058">
          <cell r="D4058">
            <v>43138</v>
          </cell>
          <cell r="F4058">
            <v>64202.171916000661</v>
          </cell>
          <cell r="G4058">
            <v>496472.2815740002</v>
          </cell>
          <cell r="H4058">
            <v>0.58023282076372107</v>
          </cell>
          <cell r="I4058">
            <v>78.099775616009083</v>
          </cell>
          <cell r="J4058">
            <v>3205884.9013599996</v>
          </cell>
          <cell r="K4058">
            <v>0.67776113793310133</v>
          </cell>
          <cell r="L4058">
            <v>65.518360065960962</v>
          </cell>
          <cell r="M4058">
            <v>16891811.816714011</v>
          </cell>
          <cell r="N4058">
            <v>0.5631485843382783</v>
          </cell>
          <cell r="O4058">
            <v>98.680948717386315</v>
          </cell>
          <cell r="P4058"/>
          <cell r="Q4058">
            <v>122234.74632144273</v>
          </cell>
        </row>
        <row r="4059">
          <cell r="D4059">
            <v>43139</v>
          </cell>
          <cell r="F4059">
            <v>63245.197533999584</v>
          </cell>
          <cell r="G4059">
            <v>559717.47910799982</v>
          </cell>
          <cell r="H4059">
            <v>0.57237967921586452</v>
          </cell>
          <cell r="I4059">
            <v>78.755478329638123</v>
          </cell>
          <cell r="J4059">
            <v>3269130.0988939991</v>
          </cell>
          <cell r="K4059">
            <v>0.67372169653562253</v>
          </cell>
          <cell r="L4059">
            <v>65.888768386538104</v>
          </cell>
          <cell r="M4059">
            <v>16791022.19106001</v>
          </cell>
          <cell r="N4059">
            <v>0.55978541383131375</v>
          </cell>
          <cell r="O4059">
            <v>98.756818567919822</v>
          </cell>
          <cell r="P4059"/>
          <cell r="Q4059">
            <v>122234.74632144273</v>
          </cell>
        </row>
        <row r="4060">
          <cell r="D4060">
            <v>43140</v>
          </cell>
          <cell r="F4060">
            <v>68850.626578000098</v>
          </cell>
          <cell r="G4060">
            <v>628568.10568599997</v>
          </cell>
          <cell r="H4060">
            <v>0.57136700270245577</v>
          </cell>
          <cell r="I4060">
            <v>78.839836259043565</v>
          </cell>
          <cell r="J4060">
            <v>3337980.725471999</v>
          </cell>
          <cell r="K4060">
            <v>0.67100758302157393</v>
          </cell>
          <cell r="L4060">
            <v>66.138035800768449</v>
          </cell>
          <cell r="M4060">
            <v>16724260.193470007</v>
          </cell>
          <cell r="N4060">
            <v>0.55755669905742444</v>
          </cell>
          <cell r="O4060">
            <v>98.805225043985658</v>
          </cell>
          <cell r="P4060"/>
          <cell r="Q4060">
            <v>122234.74632144273</v>
          </cell>
        </row>
        <row r="4061">
          <cell r="D4061">
            <v>43141</v>
          </cell>
          <cell r="F4061">
            <v>68119.414094000138</v>
          </cell>
          <cell r="G4061">
            <v>696687.51978000009</v>
          </cell>
          <cell r="H4061">
            <v>0.56995865802994294</v>
          </cell>
          <cell r="I4061">
            <v>78.957075333473099</v>
          </cell>
          <cell r="J4061">
            <v>3406100.1395659992</v>
          </cell>
          <cell r="K4061">
            <v>0.66828018777430276</v>
          </cell>
          <cell r="L4061">
            <v>66.388826271647261</v>
          </cell>
          <cell r="M4061">
            <v>16690925.339372009</v>
          </cell>
          <cell r="N4061">
            <v>0.55644240287106761</v>
          </cell>
          <cell r="O4061">
            <v>98.828878053686523</v>
          </cell>
          <cell r="P4061"/>
          <cell r="Q4061">
            <v>122234.74632144273</v>
          </cell>
        </row>
        <row r="4062">
          <cell r="D4062">
            <v>43142</v>
          </cell>
          <cell r="F4062">
            <v>96709.272532000236</v>
          </cell>
          <cell r="G4062">
            <v>793396.7923120003</v>
          </cell>
          <cell r="H4062">
            <v>0.59006938116924001</v>
          </cell>
          <cell r="I4062">
            <v>77.275059089278813</v>
          </cell>
          <cell r="J4062">
            <v>3502809.4120979994</v>
          </cell>
          <cell r="K4062">
            <v>0.67115853067709774</v>
          </cell>
          <cell r="L4062">
            <v>66.1241645900284</v>
          </cell>
          <cell r="M4062">
            <v>16690237.43918201</v>
          </cell>
          <cell r="N4062">
            <v>0.55641649757752165</v>
          </cell>
          <cell r="O4062">
            <v>98.829423630797407</v>
          </cell>
          <cell r="P4062"/>
          <cell r="Q4062">
            <v>122234.74632144273</v>
          </cell>
        </row>
        <row r="4063">
          <cell r="D4063">
            <v>43143</v>
          </cell>
          <cell r="F4063">
            <v>69374.099871999701</v>
          </cell>
          <cell r="G4063">
            <v>862770.892184</v>
          </cell>
          <cell r="H4063">
            <v>0.58819260899512493</v>
          </cell>
          <cell r="I4063">
            <v>77.432675735638853</v>
          </cell>
          <cell r="J4063">
            <v>3572183.5119699989</v>
          </cell>
          <cell r="K4063">
            <v>0.66878741674172304</v>
          </cell>
          <cell r="L4063">
            <v>66.342162818682255</v>
          </cell>
          <cell r="M4063">
            <v>16627861.381560009</v>
          </cell>
          <cell r="N4063">
            <v>0.55433405350390152</v>
          </cell>
          <cell r="O4063">
            <v>98.872645934326954</v>
          </cell>
          <cell r="P4063"/>
          <cell r="Q4063">
            <v>122234.74632144273</v>
          </cell>
        </row>
        <row r="4064">
          <cell r="D4064">
            <v>43144</v>
          </cell>
          <cell r="F4064">
            <v>94226.937927999999</v>
          </cell>
          <cell r="G4064">
            <v>956997.830112</v>
          </cell>
          <cell r="H4064">
            <v>0.60224461469683843</v>
          </cell>
          <cell r="I4064">
            <v>76.249956329944766</v>
          </cell>
          <cell r="J4064">
            <v>3666410.4498979989</v>
          </cell>
          <cell r="K4064">
            <v>0.67107127048785697</v>
          </cell>
          <cell r="L4064">
            <v>66.132183179735321</v>
          </cell>
          <cell r="M4064">
            <v>16460807.080880009</v>
          </cell>
          <cell r="N4064">
            <v>0.54876192223540299</v>
          </cell>
          <cell r="O4064">
            <v>98.982267150889356</v>
          </cell>
          <cell r="P4064"/>
          <cell r="Q4064">
            <v>122234.74632144273</v>
          </cell>
        </row>
        <row r="4065">
          <cell r="D4065">
            <v>43145</v>
          </cell>
          <cell r="F4065">
            <v>112942.39189800009</v>
          </cell>
          <cell r="G4065">
            <v>1069940.2220100001</v>
          </cell>
          <cell r="H4065">
            <v>0.62522567332179513</v>
          </cell>
          <cell r="I4065">
            <v>74.306119542391173</v>
          </cell>
          <cell r="J4065">
            <v>3779352.8417959991</v>
          </cell>
          <cell r="K4065">
            <v>0.67660573697717741</v>
          </cell>
          <cell r="L4065">
            <v>65.624235697891677</v>
          </cell>
          <cell r="M4065">
            <v>16387422.21658201</v>
          </cell>
          <cell r="N4065">
            <v>0.5463125373174591</v>
          </cell>
          <cell r="O4065">
            <v>99.027758330444655</v>
          </cell>
          <cell r="P4065"/>
          <cell r="Q4065">
            <v>122234.74632144273</v>
          </cell>
        </row>
        <row r="4066">
          <cell r="D4066">
            <v>43146</v>
          </cell>
          <cell r="F4066">
            <v>133209.555566</v>
          </cell>
          <cell r="G4066">
            <v>1203149.7775760002</v>
          </cell>
          <cell r="H4066">
            <v>0.65619627467302799</v>
          </cell>
          <cell r="I4066">
            <v>71.679417205730232</v>
          </cell>
          <cell r="J4066">
            <v>3912562.3973619989</v>
          </cell>
          <cell r="K4066">
            <v>0.68545383249709324</v>
          </cell>
          <cell r="L4066">
            <v>64.814975694693416</v>
          </cell>
          <cell r="M4066">
            <v>16326600.93939401</v>
          </cell>
          <cell r="N4066">
            <v>0.54428201249782093</v>
          </cell>
          <cell r="O4066">
            <v>99.064260047578799</v>
          </cell>
          <cell r="P4066"/>
          <cell r="Q4066">
            <v>122234.74632144273</v>
          </cell>
        </row>
        <row r="4067">
          <cell r="D4067">
            <v>43147</v>
          </cell>
          <cell r="F4067">
            <v>128222.47856600002</v>
          </cell>
          <cell r="G4067">
            <v>1331372.2561420002</v>
          </cell>
          <cell r="H4067">
            <v>0.68074560231878967</v>
          </cell>
          <cell r="I4067">
            <v>69.601518670599987</v>
          </cell>
          <cell r="J4067">
            <v>4040784.8759279992</v>
          </cell>
          <cell r="K4067">
            <v>0.69307553127869148</v>
          </cell>
          <cell r="L4067">
            <v>64.120870208397747</v>
          </cell>
          <cell r="M4067">
            <v>16298209.53303401</v>
          </cell>
          <cell r="N4067">
            <v>0.5433326224035806</v>
          </cell>
          <cell r="O4067">
            <v>99.080956734540692</v>
          </cell>
          <cell r="P4067"/>
          <cell r="Q4067">
            <v>122234.74632144273</v>
          </cell>
        </row>
        <row r="4068">
          <cell r="D4068">
            <v>43148</v>
          </cell>
          <cell r="F4068">
            <v>138293.18329399975</v>
          </cell>
          <cell r="G4068">
            <v>1469665.4394359998</v>
          </cell>
          <cell r="H4068">
            <v>0.70725314040228981</v>
          </cell>
          <cell r="I4068">
            <v>67.371153919851693</v>
          </cell>
          <cell r="J4068">
            <v>4179078.0592219988</v>
          </cell>
          <cell r="K4068">
            <v>0.70207606083873753</v>
          </cell>
          <cell r="L4068">
            <v>63.305037594926404</v>
          </cell>
          <cell r="M4068">
            <v>16285488.074260011</v>
          </cell>
          <cell r="N4068">
            <v>0.54290562794525687</v>
          </cell>
          <cell r="O4068">
            <v>99.088390140735711</v>
          </cell>
          <cell r="P4068"/>
          <cell r="Q4068">
            <v>122234.74632144273</v>
          </cell>
        </row>
        <row r="4069">
          <cell r="D4069">
            <v>43149</v>
          </cell>
          <cell r="F4069">
            <v>133095.62086599984</v>
          </cell>
          <cell r="G4069">
            <v>1602761.0603019996</v>
          </cell>
          <cell r="H4069">
            <v>0.72845311016339742</v>
          </cell>
          <cell r="I4069">
            <v>65.60253776196177</v>
          </cell>
          <cell r="J4069">
            <v>4312173.6800879985</v>
          </cell>
          <cell r="K4069">
            <v>0.70985876457798047</v>
          </cell>
          <cell r="L4069">
            <v>62.603170998745519</v>
          </cell>
          <cell r="M4069">
            <v>16295335.212624012</v>
          </cell>
          <cell r="N4069">
            <v>0.54323099824167176</v>
          </cell>
          <cell r="O4069">
            <v>99.082730139907696</v>
          </cell>
          <cell r="P4069"/>
          <cell r="Q4069">
            <v>122234.74632144273</v>
          </cell>
        </row>
        <row r="4070">
          <cell r="D4070">
            <v>43150</v>
          </cell>
          <cell r="F4070">
            <v>134088.07781600044</v>
          </cell>
          <cell r="G4070">
            <v>1736849.138118</v>
          </cell>
          <cell r="H4070">
            <v>0.74784883417793291</v>
          </cell>
          <cell r="I4070">
            <v>63.999581253363516</v>
          </cell>
          <cell r="J4070">
            <v>4446261.7579039987</v>
          </cell>
          <cell r="K4070">
            <v>0.71749459283277717</v>
          </cell>
          <cell r="L4070">
            <v>61.9179673853141</v>
          </cell>
          <cell r="M4070">
            <v>16303025.904506011</v>
          </cell>
          <cell r="N4070">
            <v>0.54348447686228329</v>
          </cell>
          <cell r="O4070">
            <v>99.078301806340733</v>
          </cell>
          <cell r="P4070"/>
          <cell r="Q4070">
            <v>122234.74632144273</v>
          </cell>
        </row>
        <row r="4071">
          <cell r="D4071">
            <v>43151</v>
          </cell>
          <cell r="F4071">
            <v>134197.44140599947</v>
          </cell>
          <cell r="G4071">
            <v>1871046.5795239995</v>
          </cell>
          <cell r="H4071">
            <v>0.76534972085747099</v>
          </cell>
          <cell r="I4071">
            <v>62.567725321885071</v>
          </cell>
          <cell r="J4071">
            <v>4580459.1993099982</v>
          </cell>
          <cell r="K4071">
            <v>0.72485232037035952</v>
          </cell>
          <cell r="L4071">
            <v>61.261079620230738</v>
          </cell>
          <cell r="M4071">
            <v>16335238.258662008</v>
          </cell>
          <cell r="N4071">
            <v>0.54455541277850861</v>
          </cell>
          <cell r="O4071">
            <v>99.059408343307183</v>
          </cell>
          <cell r="P4071"/>
          <cell r="Q4071">
            <v>122234.74632144273</v>
          </cell>
        </row>
        <row r="4072">
          <cell r="D4072">
            <v>43152</v>
          </cell>
          <cell r="F4072">
            <v>118398.09074400038</v>
          </cell>
          <cell r="G4072">
            <v>1989444.6702679999</v>
          </cell>
          <cell r="H4072">
            <v>0.77502889595586011</v>
          </cell>
          <cell r="I4072">
            <v>61.782332879926763</v>
          </cell>
          <cell r="J4072">
            <v>4698857.2900539981</v>
          </cell>
          <cell r="K4072">
            <v>0.72947801766343578</v>
          </cell>
          <cell r="L4072">
            <v>60.849857463523946</v>
          </cell>
          <cell r="M4072">
            <v>16351682.173562005</v>
          </cell>
          <cell r="N4072">
            <v>0.54510067959680064</v>
          </cell>
          <cell r="O4072">
            <v>99.049673766723316</v>
          </cell>
          <cell r="P4072"/>
          <cell r="Q4072">
            <v>122234.74632144273</v>
          </cell>
        </row>
        <row r="4073">
          <cell r="D4073">
            <v>43153</v>
          </cell>
          <cell r="F4073">
            <v>100023.92709400036</v>
          </cell>
          <cell r="G4073">
            <v>2089468.5973620003</v>
          </cell>
          <cell r="H4073">
            <v>0.77699547954128234</v>
          </cell>
          <cell r="I4073">
            <v>61.623357840542944</v>
          </cell>
          <cell r="J4073">
            <v>4798881.2171479985</v>
          </cell>
          <cell r="K4073">
            <v>0.73113203598537058</v>
          </cell>
          <cell r="L4073">
            <v>60.703152850207289</v>
          </cell>
          <cell r="M4073">
            <v>16359368.205822008</v>
          </cell>
          <cell r="N4073">
            <v>0.54535398883709418</v>
          </cell>
          <cell r="O4073">
            <v>99.045124922634926</v>
          </cell>
          <cell r="P4073"/>
          <cell r="Q4073">
            <v>122234.74632144273</v>
          </cell>
        </row>
        <row r="4074">
          <cell r="D4074">
            <v>43154</v>
          </cell>
          <cell r="F4074">
            <v>62946.316363999242</v>
          </cell>
          <cell r="G4074">
            <v>2152414.9137259996</v>
          </cell>
          <cell r="H4074">
            <v>0.76560274336745715</v>
          </cell>
          <cell r="I4074">
            <v>62.547133336440318</v>
          </cell>
          <cell r="J4074">
            <v>4861827.5335119981</v>
          </cell>
          <cell r="K4074">
            <v>0.72717990445126723</v>
          </cell>
          <cell r="L4074">
            <v>61.053986328727426</v>
          </cell>
          <cell r="M4074">
            <v>16332794.826914005</v>
          </cell>
          <cell r="N4074">
            <v>0.54446523373985845</v>
          </cell>
          <cell r="O4074">
            <v>99.061010798425357</v>
          </cell>
          <cell r="P4074"/>
          <cell r="Q4074">
            <v>122234.74632144273</v>
          </cell>
        </row>
        <row r="4075">
          <cell r="D4075">
            <v>43155</v>
          </cell>
          <cell r="F4075">
            <v>95437.508968000533</v>
          </cell>
          <cell r="G4075">
            <v>2247852.4226940004</v>
          </cell>
          <cell r="H4075">
            <v>0.76623480991198234</v>
          </cell>
          <cell r="I4075">
            <v>62.495707338120646</v>
          </cell>
          <cell r="J4075">
            <v>4957265.0424799984</v>
          </cell>
          <cell r="K4075">
            <v>0.72814211959518549</v>
          </cell>
          <cell r="L4075">
            <v>60.968476372659417</v>
          </cell>
          <cell r="M4075">
            <v>16339441.724262005</v>
          </cell>
          <cell r="N4075">
            <v>0.54468390355813034</v>
          </cell>
          <cell r="O4075">
            <v>99.057121427546832</v>
          </cell>
          <cell r="P4075"/>
          <cell r="Q4075">
            <v>122234.74632144273</v>
          </cell>
        </row>
        <row r="4076">
          <cell r="D4076">
            <v>43156</v>
          </cell>
          <cell r="F4076">
            <v>86890.734556000156</v>
          </cell>
          <cell r="G4076">
            <v>2334743.1572500006</v>
          </cell>
          <cell r="H4076">
            <v>0.76401947155362482</v>
          </cell>
          <cell r="I4076">
            <v>62.676039239861389</v>
          </cell>
          <cell r="J4076">
            <v>5044155.7770359982</v>
          </cell>
          <cell r="K4076">
            <v>0.72783715129104942</v>
          </cell>
          <cell r="L4076">
            <v>60.995571765949506</v>
          </cell>
          <cell r="M4076">
            <v>16343447.586114006</v>
          </cell>
          <cell r="N4076">
            <v>0.54481453120025514</v>
          </cell>
          <cell r="O4076">
            <v>99.05479205054634</v>
          </cell>
          <cell r="P4076"/>
          <cell r="Q4076">
            <v>122234.74632144273</v>
          </cell>
        </row>
        <row r="4077">
          <cell r="D4077">
            <v>43157</v>
          </cell>
          <cell r="F4077">
            <v>94149.612517999602</v>
          </cell>
          <cell r="G4077">
            <v>2428892.7697680001</v>
          </cell>
          <cell r="H4077">
            <v>0.76425857208979919</v>
          </cell>
          <cell r="I4077">
            <v>62.656564235334308</v>
          </cell>
          <cell r="J4077">
            <v>5138305.3895539977</v>
          </cell>
          <cell r="K4077">
            <v>0.72857200718828052</v>
          </cell>
          <cell r="L4077">
            <v>60.930292553771977</v>
          </cell>
          <cell r="M4077">
            <v>16357315.331354</v>
          </cell>
          <cell r="N4077">
            <v>0.54527390501695272</v>
          </cell>
          <cell r="O4077">
            <v>99.046564866283234</v>
          </cell>
          <cell r="P4077"/>
          <cell r="Q4077">
            <v>122234.74632144273</v>
          </cell>
        </row>
        <row r="4078">
          <cell r="D4078">
            <v>43158</v>
          </cell>
          <cell r="F4078">
            <v>72375.546089999829</v>
          </cell>
          <cell r="G4078">
            <v>2501268.315858</v>
          </cell>
          <cell r="H4078">
            <v>0.75788243557510437</v>
          </cell>
          <cell r="I4078">
            <v>63.176874262345429</v>
          </cell>
          <cell r="J4078">
            <v>5210680.935643997</v>
          </cell>
          <cell r="K4078">
            <v>0.72624702860142298</v>
          </cell>
          <cell r="L4078">
            <v>61.136945898859011</v>
          </cell>
          <cell r="M4078">
            <v>16341695.623812001</v>
          </cell>
          <cell r="N4078">
            <v>0.54475030989338757</v>
          </cell>
          <cell r="O4078">
            <v>99.055937815471722</v>
          </cell>
          <cell r="P4078"/>
          <cell r="Q4078">
            <v>122234.74632144273</v>
          </cell>
        </row>
        <row r="4079">
          <cell r="D4079">
            <v>43159</v>
          </cell>
          <cell r="E4079" t="str">
            <v>*</v>
          </cell>
          <cell r="F4079">
            <v>105780.97549199975</v>
          </cell>
          <cell r="G4079">
            <v>2607049.2913499996</v>
          </cell>
          <cell r="H4079">
            <v>0.76172206401647868</v>
          </cell>
          <cell r="I4079">
            <v>62.863310650797978</v>
          </cell>
          <cell r="J4079">
            <v>5316461.9111359967</v>
          </cell>
          <cell r="K4079">
            <v>0.72857788527465006</v>
          </cell>
          <cell r="L4079">
            <v>60.929770528724617</v>
          </cell>
          <cell r="M4079">
            <v>16362698.325976003</v>
          </cell>
          <cell r="N4079">
            <v>0.54544752161522847</v>
          </cell>
          <cell r="O4079">
            <v>99.043441022275886</v>
          </cell>
          <cell r="P4079"/>
          <cell r="Q4079">
            <v>122234.74632144273</v>
          </cell>
        </row>
        <row r="4080">
          <cell r="D4080">
            <v>43160</v>
          </cell>
          <cell r="F4080">
            <v>178980.40184800085</v>
          </cell>
          <cell r="G4080">
            <v>178980.40184800085</v>
          </cell>
          <cell r="H4080">
            <v>1.45458774083291</v>
          </cell>
          <cell r="I4080">
            <v>27.687211309850291</v>
          </cell>
          <cell r="J4080">
            <v>5495442.3129839972</v>
          </cell>
          <cell r="K4080">
            <v>0.74061712799723989</v>
          </cell>
          <cell r="L4080">
            <v>65.08723821842301</v>
          </cell>
          <cell r="M4080">
            <v>16463109.508198006</v>
          </cell>
          <cell r="N4080">
            <v>0.54878301874926216</v>
          </cell>
          <cell r="O4080">
            <v>97.782890084016202</v>
          </cell>
          <cell r="P4080"/>
          <cell r="Q4080">
            <v>123045.44911502903</v>
          </cell>
        </row>
        <row r="4081">
          <cell r="D4081">
            <v>43161</v>
          </cell>
          <cell r="F4081">
            <v>201882.73954199965</v>
          </cell>
          <cell r="G4081">
            <v>380863.14139000047</v>
          </cell>
          <cell r="H4081">
            <v>1.5476522867332971</v>
          </cell>
          <cell r="I4081">
            <v>24.301615685930898</v>
          </cell>
          <cell r="J4081">
            <v>5697325.0525259972</v>
          </cell>
          <cell r="K4081">
            <v>0.75529978101299633</v>
          </cell>
          <cell r="L4081">
            <v>63.790891889896237</v>
          </cell>
          <cell r="M4081">
            <v>16586263.103468003</v>
          </cell>
          <cell r="N4081">
            <v>0.55287645560511411</v>
          </cell>
          <cell r="O4081">
            <v>97.64716361546202</v>
          </cell>
          <cell r="P4081"/>
          <cell r="Q4081">
            <v>123045.44911502903</v>
          </cell>
        </row>
        <row r="4082">
          <cell r="D4082">
            <v>43162</v>
          </cell>
          <cell r="F4082">
            <v>231736.3390580003</v>
          </cell>
          <cell r="G4082">
            <v>612599.48044800083</v>
          </cell>
          <cell r="H4082">
            <v>1.6595479823484092</v>
          </cell>
          <cell r="I4082">
            <v>20.77565594056616</v>
          </cell>
          <cell r="J4082">
            <v>5929061.3915839978</v>
          </cell>
          <cell r="K4082">
            <v>0.77340530500690519</v>
          </cell>
          <cell r="L4082">
            <v>62.205404194742151</v>
          </cell>
          <cell r="M4082">
            <v>16740145.845590008</v>
          </cell>
          <cell r="N4082">
            <v>0.55799400302490443</v>
          </cell>
          <cell r="O4082">
            <v>97.469246555854568</v>
          </cell>
          <cell r="P4082"/>
          <cell r="Q4082">
            <v>123045.44911502903</v>
          </cell>
        </row>
        <row r="4083">
          <cell r="D4083">
            <v>43163</v>
          </cell>
          <cell r="F4083">
            <v>266149.69254999957</v>
          </cell>
          <cell r="G4083">
            <v>878749.1729980004</v>
          </cell>
          <cell r="H4083">
            <v>1.7854158347955271</v>
          </cell>
          <cell r="I4083">
            <v>17.427998015726931</v>
          </cell>
          <cell r="J4083">
            <v>6195211.0841339976</v>
          </cell>
          <cell r="K4083">
            <v>0.79535688062616794</v>
          </cell>
          <cell r="L4083">
            <v>60.305524444861149</v>
          </cell>
          <cell r="M4083">
            <v>16922269.861388009</v>
          </cell>
          <cell r="N4083">
            <v>0.56405266983690461</v>
          </cell>
          <cell r="O4083">
            <v>97.246495605127066</v>
          </cell>
          <cell r="P4083"/>
          <cell r="Q4083">
            <v>123045.44911502903</v>
          </cell>
        </row>
        <row r="4084">
          <cell r="D4084">
            <v>43164</v>
          </cell>
          <cell r="F4084">
            <v>280783.51580800011</v>
          </cell>
          <cell r="G4084">
            <v>1159532.6888060006</v>
          </cell>
          <cell r="H4084">
            <v>1.8847225917669033</v>
          </cell>
          <cell r="I4084">
            <v>15.184007351558648</v>
          </cell>
          <cell r="J4084">
            <v>6475994.5999419978</v>
          </cell>
          <cell r="K4084">
            <v>0.81847521921073185</v>
          </cell>
          <cell r="L4084">
            <v>58.33489871283912</v>
          </cell>
          <cell r="M4084">
            <v>17104890.68971001</v>
          </cell>
          <cell r="N4084">
            <v>0.57012763792337562</v>
          </cell>
          <cell r="O4084">
            <v>97.009619773630689</v>
          </cell>
          <cell r="P4084"/>
          <cell r="Q4084">
            <v>123045.44911502903</v>
          </cell>
        </row>
        <row r="4085">
          <cell r="D4085">
            <v>43165</v>
          </cell>
          <cell r="F4085">
            <v>238131.06541399978</v>
          </cell>
          <cell r="G4085">
            <v>1397663.7542200005</v>
          </cell>
          <cell r="H4085">
            <v>1.8931537957076259</v>
          </cell>
          <cell r="I4085">
            <v>15.007944209298429</v>
          </cell>
          <cell r="J4085">
            <v>6714125.6653559972</v>
          </cell>
          <cell r="K4085">
            <v>0.83557740566271088</v>
          </cell>
          <cell r="L4085">
            <v>56.899149115587619</v>
          </cell>
          <cell r="M4085">
            <v>17232458.562528007</v>
          </cell>
          <cell r="N4085">
            <v>0.57436740166424183</v>
          </cell>
          <cell r="O4085">
            <v>96.836096996091158</v>
          </cell>
          <cell r="P4085"/>
          <cell r="Q4085">
            <v>123045.44911502903</v>
          </cell>
        </row>
        <row r="4086">
          <cell r="D4086">
            <v>43166</v>
          </cell>
          <cell r="F4086">
            <v>215720.1776159998</v>
          </cell>
          <cell r="G4086">
            <v>1613383.9318360002</v>
          </cell>
          <cell r="H4086">
            <v>1.8731567928062653</v>
          </cell>
          <cell r="I4086">
            <v>15.429056297552247</v>
          </cell>
          <cell r="J4086">
            <v>6929845.8429719973</v>
          </cell>
          <cell r="K4086">
            <v>0.84941673210942126</v>
          </cell>
          <cell r="L4086">
            <v>55.752038242163351</v>
          </cell>
          <cell r="M4086">
            <v>17341989.375442009</v>
          </cell>
          <cell r="N4086">
            <v>0.57800581238250803</v>
          </cell>
          <cell r="O4086">
            <v>96.681711814471939</v>
          </cell>
          <cell r="P4086"/>
          <cell r="Q4086">
            <v>123045.44911502903</v>
          </cell>
        </row>
        <row r="4087">
          <cell r="D4087">
            <v>43167</v>
          </cell>
          <cell r="F4087">
            <v>180907.18696600015</v>
          </cell>
          <cell r="G4087">
            <v>1794291.1188020003</v>
          </cell>
          <cell r="H4087">
            <v>1.8227930530008949</v>
          </cell>
          <cell r="I4087">
            <v>16.54533555826514</v>
          </cell>
          <cell r="J4087">
            <v>7110753.0299379975</v>
          </cell>
          <cell r="K4087">
            <v>0.8586410530341031</v>
          </cell>
          <cell r="L4087">
            <v>54.995089866478743</v>
          </cell>
          <cell r="M4087">
            <v>17426794.316016007</v>
          </cell>
          <cell r="N4087">
            <v>0.58081997617350656</v>
          </cell>
          <cell r="O4087">
            <v>96.558788700544767</v>
          </cell>
          <cell r="P4087"/>
          <cell r="Q4087">
            <v>123045.44911502903</v>
          </cell>
        </row>
        <row r="4088">
          <cell r="D4088">
            <v>43168</v>
          </cell>
          <cell r="F4088">
            <v>258988.21041599981</v>
          </cell>
          <cell r="G4088">
            <v>2053279.3292180002</v>
          </cell>
          <cell r="H4088">
            <v>1.8541290988958901</v>
          </cell>
          <cell r="I4088">
            <v>15.841249997609253</v>
          </cell>
          <cell r="J4088">
            <v>7369741.2403539969</v>
          </cell>
          <cell r="K4088">
            <v>0.87688571573276819</v>
          </cell>
          <cell r="L4088">
            <v>53.516611621769705</v>
          </cell>
          <cell r="M4088">
            <v>17592193.90056001</v>
          </cell>
          <cell r="N4088">
            <v>0.58632011261994832</v>
          </cell>
          <cell r="O4088">
            <v>96.309577222705272</v>
          </cell>
          <cell r="P4088"/>
          <cell r="Q4088">
            <v>123045.44911502903</v>
          </cell>
        </row>
        <row r="4089">
          <cell r="D4089">
            <v>43169</v>
          </cell>
          <cell r="F4089">
            <v>508479.37581800012</v>
          </cell>
          <cell r="G4089">
            <v>2561758.7050360003</v>
          </cell>
          <cell r="H4089">
            <v>2.0819613593682282</v>
          </cell>
          <cell r="I4089">
            <v>11.580080139729954</v>
          </cell>
          <cell r="J4089">
            <v>7878220.616171997</v>
          </cell>
          <cell r="K4089">
            <v>0.92386112960618405</v>
          </cell>
          <cell r="L4089">
            <v>49.830406421876084</v>
          </cell>
          <cell r="M4089">
            <v>18007290.422842007</v>
          </cell>
          <cell r="N4089">
            <v>0.60014184314847618</v>
          </cell>
          <cell r="O4089">
            <v>95.629780575769431</v>
          </cell>
          <cell r="P4089"/>
          <cell r="Q4089">
            <v>123045.44911502903</v>
          </cell>
        </row>
        <row r="4090">
          <cell r="D4090">
            <v>43170</v>
          </cell>
          <cell r="F4090">
            <v>448696.39765200071</v>
          </cell>
          <cell r="G4090">
            <v>3010455.102688001</v>
          </cell>
          <cell r="H4090">
            <v>2.2242003956777991</v>
          </cell>
          <cell r="I4090">
            <v>9.5508751222067154</v>
          </cell>
          <cell r="J4090">
            <v>8326917.0138239982</v>
          </cell>
          <cell r="K4090">
            <v>0.96258928941892363</v>
          </cell>
          <cell r="L4090">
            <v>46.929132990119541</v>
          </cell>
          <cell r="M4090">
            <v>18364650.843524005</v>
          </cell>
          <cell r="N4090">
            <v>0.61203881355361744</v>
          </cell>
          <cell r="O4090">
            <v>94.981654611898776</v>
          </cell>
          <cell r="P4090"/>
          <cell r="Q4090">
            <v>123045.44911502903</v>
          </cell>
        </row>
        <row r="4091">
          <cell r="D4091">
            <v>43171</v>
          </cell>
          <cell r="F4091">
            <v>403930.01681799942</v>
          </cell>
          <cell r="G4091">
            <v>3414385.1195060005</v>
          </cell>
          <cell r="H4091">
            <v>2.312414602397622</v>
          </cell>
          <cell r="I4091">
            <v>8.4860949879093983</v>
          </cell>
          <cell r="J4091">
            <v>8730847.0306419972</v>
          </cell>
          <cell r="K4091">
            <v>0.99512875594652928</v>
          </cell>
          <cell r="L4091">
            <v>44.591507024537577</v>
          </cell>
          <cell r="M4091">
            <v>18652249.582532004</v>
          </cell>
          <cell r="N4091">
            <v>0.62161037878337899</v>
          </cell>
          <cell r="O4091">
            <v>94.416877759907948</v>
          </cell>
          <cell r="P4091"/>
          <cell r="Q4091">
            <v>123045.44911502903</v>
          </cell>
        </row>
        <row r="4092">
          <cell r="D4092">
            <v>43172</v>
          </cell>
          <cell r="F4092">
            <v>296766.94019600027</v>
          </cell>
          <cell r="G4092">
            <v>3711152.0597020006</v>
          </cell>
          <cell r="H4092">
            <v>2.3200633376925439</v>
          </cell>
          <cell r="I4092">
            <v>8.3999658733589619</v>
          </cell>
          <cell r="J4092">
            <v>9027613.9708379973</v>
          </cell>
          <cell r="K4092">
            <v>1.0147227888218617</v>
          </cell>
          <cell r="L4092">
            <v>43.228644873707623</v>
          </cell>
          <cell r="M4092">
            <v>18861807.481666002</v>
          </cell>
          <cell r="N4092">
            <v>0.62858077961984993</v>
          </cell>
          <cell r="O4092">
            <v>93.980916635816143</v>
          </cell>
          <cell r="P4092"/>
          <cell r="Q4092">
            <v>123045.44911502903</v>
          </cell>
        </row>
        <row r="4093">
          <cell r="D4093">
            <v>43173</v>
          </cell>
          <cell r="F4093">
            <v>477077.01482599985</v>
          </cell>
          <cell r="G4093">
            <v>4188229.0745280003</v>
          </cell>
          <cell r="H4093">
            <v>2.431290403349041</v>
          </cell>
          <cell r="I4093">
            <v>7.2482616209109789</v>
          </cell>
          <cell r="J4093">
            <v>9504690.985663997</v>
          </cell>
          <cell r="K4093">
            <v>1.0537729704001353</v>
          </cell>
          <cell r="L4093">
            <v>40.613451630147956</v>
          </cell>
          <cell r="M4093">
            <v>19245042.473954003</v>
          </cell>
          <cell r="N4093">
            <v>0.64133865112262023</v>
          </cell>
          <cell r="O4093">
            <v>93.128600311182154</v>
          </cell>
          <cell r="P4093"/>
          <cell r="Q4093">
            <v>123045.44911502903</v>
          </cell>
        </row>
        <row r="4094">
          <cell r="D4094">
            <v>43174</v>
          </cell>
          <cell r="F4094">
            <v>391787.5266519998</v>
          </cell>
          <cell r="G4094">
            <v>4580016.6011800002</v>
          </cell>
          <cell r="H4094">
            <v>2.4814769036539071</v>
          </cell>
          <cell r="I4094">
            <v>6.7853826825067909</v>
          </cell>
          <cell r="J4094">
            <v>9896478.512315996</v>
          </cell>
          <cell r="K4094">
            <v>1.0824433782049119</v>
          </cell>
          <cell r="L4094">
            <v>38.778808425516573</v>
          </cell>
          <cell r="M4094">
            <v>19559718.899076</v>
          </cell>
          <cell r="N4094">
            <v>0.65181132213987203</v>
          </cell>
          <cell r="O4094">
            <v>92.376105731419102</v>
          </cell>
          <cell r="P4094"/>
          <cell r="Q4094">
            <v>123045.44911502903</v>
          </cell>
        </row>
        <row r="4095">
          <cell r="D4095">
            <v>43175</v>
          </cell>
          <cell r="F4095">
            <v>372848.23746600084</v>
          </cell>
          <cell r="G4095">
            <v>4952864.8386460012</v>
          </cell>
          <cell r="H4095">
            <v>2.515770023529992</v>
          </cell>
          <cell r="I4095">
            <v>6.4874933905438192</v>
          </cell>
          <cell r="J4095">
            <v>10269326.749781996</v>
          </cell>
          <cell r="K4095">
            <v>1.1083083177405038</v>
          </cell>
          <cell r="L4095">
            <v>37.185224214011335</v>
          </cell>
          <cell r="M4095">
            <v>19852424.389793999</v>
          </cell>
          <cell r="N4095">
            <v>0.66155139962232712</v>
          </cell>
          <cell r="O4095">
            <v>91.633459806715052</v>
          </cell>
          <cell r="P4095"/>
          <cell r="Q4095">
            <v>123045.44911502903</v>
          </cell>
        </row>
        <row r="4096">
          <cell r="D4096">
            <v>43176</v>
          </cell>
          <cell r="F4096">
            <v>367388.50625000033</v>
          </cell>
          <cell r="G4096">
            <v>5320253.3448960017</v>
          </cell>
          <cell r="H4096">
            <v>2.5434185608844619</v>
          </cell>
          <cell r="I4096">
            <v>6.2576091103100921</v>
          </cell>
          <cell r="J4096">
            <v>10636715.256031996</v>
          </cell>
          <cell r="K4096">
            <v>1.1329137947664163</v>
          </cell>
          <cell r="L4096">
            <v>35.722769195012013</v>
          </cell>
          <cell r="M4096">
            <v>20149255.279838003</v>
          </cell>
          <cell r="N4096">
            <v>0.671428531894944</v>
          </cell>
          <cell r="O4096">
            <v>90.838439539959197</v>
          </cell>
          <cell r="P4096"/>
          <cell r="Q4096">
            <v>123045.44911502903</v>
          </cell>
        </row>
        <row r="4097">
          <cell r="D4097">
            <v>43177</v>
          </cell>
          <cell r="F4097">
            <v>322300.71002999891</v>
          </cell>
          <cell r="G4097">
            <v>5642554.0549260005</v>
          </cell>
          <cell r="H4097">
            <v>2.5476377023957575</v>
          </cell>
          <cell r="I4097">
            <v>6.223310326824139</v>
          </cell>
          <cell r="J4097">
            <v>10959015.966061994</v>
          </cell>
          <cell r="K4097">
            <v>1.1521425115253481</v>
          </cell>
          <cell r="L4097">
            <v>34.615730456082261</v>
          </cell>
          <cell r="M4097">
            <v>20403712.938648004</v>
          </cell>
          <cell r="N4097">
            <v>0.67989328110556779</v>
          </cell>
          <cell r="O4097">
            <v>90.123792703851308</v>
          </cell>
          <cell r="P4097"/>
          <cell r="Q4097">
            <v>123045.44911502903</v>
          </cell>
        </row>
        <row r="4098">
          <cell r="D4098">
            <v>43178</v>
          </cell>
          <cell r="F4098">
            <v>319423.73380199983</v>
          </cell>
          <cell r="G4098">
            <v>5961977.7887280006</v>
          </cell>
          <cell r="H4098">
            <v>2.5501821231645043</v>
          </cell>
          <cell r="I4098">
            <v>6.2027242037374304</v>
          </cell>
          <cell r="J4098">
            <v>11278439.699863994</v>
          </cell>
          <cell r="K4098">
            <v>1.1705814966126817</v>
          </cell>
          <cell r="L4098">
            <v>33.583272581566781</v>
          </cell>
          <cell r="M4098">
            <v>20634068.223428007</v>
          </cell>
          <cell r="N4098">
            <v>0.6875545467023424</v>
          </cell>
          <cell r="O4098">
            <v>89.450776923196969</v>
          </cell>
          <cell r="P4098"/>
          <cell r="Q4098">
            <v>123045.44911502903</v>
          </cell>
        </row>
        <row r="4099">
          <cell r="D4099">
            <v>43179</v>
          </cell>
          <cell r="F4099">
            <v>243175.82171799973</v>
          </cell>
          <cell r="G4099">
            <v>6205153.6104460005</v>
          </cell>
          <cell r="H4099">
            <v>2.5214884642523887</v>
          </cell>
          <cell r="I4099">
            <v>6.4392090203878709</v>
          </cell>
          <cell r="J4099">
            <v>11521615.521581994</v>
          </cell>
          <cell r="K4099">
            <v>1.1807415309364555</v>
          </cell>
          <cell r="L4099">
            <v>33.026410944178217</v>
          </cell>
          <cell r="M4099">
            <v>20808818.505390007</v>
          </cell>
          <cell r="N4099">
            <v>0.69336269295405339</v>
          </cell>
          <cell r="O4099">
            <v>88.924163261483031</v>
          </cell>
          <cell r="P4099"/>
          <cell r="Q4099">
            <v>123045.44911502903</v>
          </cell>
        </row>
        <row r="4100">
          <cell r="D4100">
            <v>43180</v>
          </cell>
          <cell r="F4100">
            <v>212621.20034800109</v>
          </cell>
          <cell r="G4100">
            <v>6417774.8107940014</v>
          </cell>
          <cell r="H4100">
            <v>2.4837027823582969</v>
          </cell>
          <cell r="I4100">
            <v>6.7656058533069778</v>
          </cell>
          <cell r="J4100">
            <v>11734236.721929995</v>
          </cell>
          <cell r="K4100">
            <v>1.1875562629375207</v>
          </cell>
          <cell r="L4100">
            <v>32.657645386474485</v>
          </cell>
          <cell r="M4100">
            <v>20951013.475352008</v>
          </cell>
          <cell r="N4100">
            <v>0.69808585183087779</v>
          </cell>
          <cell r="O4100">
            <v>88.485630409848781</v>
          </cell>
          <cell r="P4100"/>
          <cell r="Q4100">
            <v>123045.44911502903</v>
          </cell>
        </row>
        <row r="4101">
          <cell r="D4101">
            <v>43181</v>
          </cell>
          <cell r="F4101">
            <v>259717.37536999953</v>
          </cell>
          <cell r="G4101">
            <v>6677492.186164001</v>
          </cell>
          <cell r="H4101">
            <v>2.466750085284469</v>
          </cell>
          <cell r="I4101">
            <v>6.9178124278627244</v>
          </cell>
          <cell r="J4101">
            <v>11993954.097299995</v>
          </cell>
          <cell r="K4101">
            <v>1.1989110739890605</v>
          </cell>
          <cell r="L4101">
            <v>32.051592959659281</v>
          </cell>
          <cell r="M4101">
            <v>21141609.850942008</v>
          </cell>
          <cell r="N4101">
            <v>0.70442150562707262</v>
          </cell>
          <cell r="O4101">
            <v>87.883070300801194</v>
          </cell>
          <cell r="P4101"/>
          <cell r="Q4101">
            <v>123045.44911502903</v>
          </cell>
        </row>
        <row r="4102">
          <cell r="D4102">
            <v>43182</v>
          </cell>
          <cell r="F4102">
            <v>224244.43767200003</v>
          </cell>
          <cell r="G4102">
            <v>6901736.6238360014</v>
          </cell>
          <cell r="H4102">
            <v>2.4387371295922402</v>
          </cell>
          <cell r="I4102">
            <v>7.1774788608454765</v>
          </cell>
          <cell r="J4102">
            <v>12218198.534971995</v>
          </cell>
          <cell r="K4102">
            <v>1.2064871814532645</v>
          </cell>
          <cell r="L4102">
            <v>31.65301307920625</v>
          </cell>
          <cell r="M4102">
            <v>21300296.949604008</v>
          </cell>
          <cell r="N4102">
            <v>0.70969372070216996</v>
          </cell>
          <cell r="O4102">
            <v>87.369323696908268</v>
          </cell>
          <cell r="P4102"/>
          <cell r="Q4102">
            <v>123045.44911502903</v>
          </cell>
        </row>
        <row r="4103">
          <cell r="D4103">
            <v>43183</v>
          </cell>
          <cell r="F4103">
            <v>227665.54067600012</v>
          </cell>
          <cell r="G4103">
            <v>7129402.1645120019</v>
          </cell>
          <cell r="H4103">
            <v>2.4142170690411175</v>
          </cell>
          <cell r="I4103">
            <v>7.413403847017463</v>
          </cell>
          <cell r="J4103">
            <v>12445864.075647995</v>
          </cell>
          <cell r="K4103">
            <v>1.2142151593627659</v>
          </cell>
          <cell r="L4103">
            <v>31.251176622803143</v>
          </cell>
          <cell r="M4103">
            <v>21435344.42238801</v>
          </cell>
          <cell r="N4103">
            <v>0.71417809140165234</v>
          </cell>
          <cell r="O4103">
            <v>86.923668886141797</v>
          </cell>
          <cell r="P4103"/>
          <cell r="Q4103">
            <v>123045.44911502903</v>
          </cell>
        </row>
        <row r="4104">
          <cell r="D4104">
            <v>43184</v>
          </cell>
          <cell r="F4104">
            <v>197520.40654999972</v>
          </cell>
          <cell r="G4104">
            <v>7326922.5710620014</v>
          </cell>
          <cell r="H4104">
            <v>2.3818589387121265</v>
          </cell>
          <cell r="I4104">
            <v>7.7376171267994458</v>
          </cell>
          <cell r="J4104">
            <v>12643384.482197994</v>
          </cell>
          <cell r="K4104">
            <v>1.2188537344986921</v>
          </cell>
          <cell r="L4104">
            <v>31.012262937703184</v>
          </cell>
          <cell r="M4104">
            <v>21560240.372478008</v>
          </cell>
          <cell r="N4104">
            <v>0.718324052137438</v>
          </cell>
          <cell r="O4104">
            <v>86.504648137004409</v>
          </cell>
          <cell r="P4104"/>
          <cell r="Q4104">
            <v>123045.44911502903</v>
          </cell>
        </row>
        <row r="4105">
          <cell r="D4105">
            <v>43185</v>
          </cell>
          <cell r="F4105">
            <v>174883.50930200092</v>
          </cell>
          <cell r="G4105">
            <v>7501806.0803640019</v>
          </cell>
          <cell r="H4105">
            <v>2.3449140554657157</v>
          </cell>
          <cell r="I4105">
            <v>8.1265540800042668</v>
          </cell>
          <cell r="J4105">
            <v>12818267.991499996</v>
          </cell>
          <cell r="K4105">
            <v>1.2212268841043084</v>
          </cell>
          <cell r="L4105">
            <v>30.890690438785562</v>
          </cell>
          <cell r="M4105">
            <v>21643360.837090008</v>
          </cell>
          <cell r="N4105">
            <v>0.72107802915609676</v>
          </cell>
          <cell r="O4105">
            <v>86.22264165050926</v>
          </cell>
          <cell r="P4105"/>
          <cell r="Q4105">
            <v>123045.44911502903</v>
          </cell>
        </row>
        <row r="4106">
          <cell r="D4106">
            <v>43186</v>
          </cell>
          <cell r="F4106">
            <v>197230.63437199974</v>
          </cell>
          <cell r="G4106">
            <v>7699036.7147360016</v>
          </cell>
          <cell r="H4106">
            <v>2.3174323796942153</v>
          </cell>
          <cell r="I4106">
            <v>8.4294855519491225</v>
          </cell>
          <cell r="J4106">
            <v>13015498.625871995</v>
          </cell>
          <cell r="K4106">
            <v>1.2256494326434462</v>
          </cell>
          <cell r="L4106">
            <v>30.665315610528499</v>
          </cell>
          <cell r="M4106">
            <v>21747853.608780008</v>
          </cell>
          <cell r="N4106">
            <v>0.72454392124674605</v>
          </cell>
          <cell r="O4106">
            <v>85.863622006189672</v>
          </cell>
          <cell r="P4106"/>
          <cell r="Q4106">
            <v>123045.44911502903</v>
          </cell>
        </row>
        <row r="4107">
          <cell r="D4107">
            <v>43187</v>
          </cell>
          <cell r="F4107">
            <v>183198.44093400036</v>
          </cell>
          <cell r="G4107">
            <v>7882235.1556700021</v>
          </cell>
          <cell r="H4107">
            <v>2.2878407973757535</v>
          </cell>
          <cell r="I4107">
            <v>8.7692874132089926</v>
          </cell>
          <cell r="J4107">
            <v>13198697.066805996</v>
          </cell>
          <cell r="K4107">
            <v>1.2286644125243367</v>
          </cell>
          <cell r="L4107">
            <v>30.512552261432457</v>
          </cell>
          <cell r="M4107">
            <v>21843139.516524006</v>
          </cell>
          <cell r="N4107">
            <v>0.72770293960946819</v>
          </cell>
          <cell r="O4107">
            <v>85.532442574147922</v>
          </cell>
          <cell r="P4107"/>
          <cell r="Q4107">
            <v>123045.44911502903</v>
          </cell>
        </row>
        <row r="4108">
          <cell r="D4108">
            <v>43188</v>
          </cell>
          <cell r="F4108">
            <v>191343.44834999958</v>
          </cell>
          <cell r="G4108">
            <v>8073578.6040200014</v>
          </cell>
          <cell r="H4108">
            <v>2.2625726039434801</v>
          </cell>
          <cell r="I4108">
            <v>9.0710844175216359</v>
          </cell>
          <cell r="J4108">
            <v>13390040.515155995</v>
          </cell>
          <cell r="K4108">
            <v>1.2323607365771603</v>
          </cell>
          <cell r="L4108">
            <v>30.326237699428294</v>
          </cell>
          <cell r="M4108">
            <v>21949543.415130008</v>
          </cell>
          <cell r="N4108">
            <v>0.73123221080014678</v>
          </cell>
          <cell r="O4108">
            <v>85.158051934313647</v>
          </cell>
          <cell r="P4108"/>
          <cell r="Q4108">
            <v>123045.44911502903</v>
          </cell>
        </row>
        <row r="4109">
          <cell r="D4109">
            <v>43189</v>
          </cell>
          <cell r="E4109"/>
          <cell r="F4109">
            <v>203266.03734199892</v>
          </cell>
          <cell r="G4109">
            <v>8276844.6413620003</v>
          </cell>
          <cell r="H4109">
            <v>2.242218817217799</v>
          </cell>
          <cell r="I4109">
            <v>9.3222800714220515</v>
          </cell>
          <cell r="J4109">
            <v>13593306.552497994</v>
          </cell>
          <cell r="K4109">
            <v>1.2370592951580459</v>
          </cell>
          <cell r="L4109">
            <v>30.090943371013669</v>
          </cell>
          <cell r="M4109">
            <v>22061284.99372201</v>
          </cell>
          <cell r="N4109">
            <v>0.73493914864525256</v>
          </cell>
          <cell r="O4109">
            <v>84.759888322745155</v>
          </cell>
          <cell r="P4109"/>
          <cell r="Q4109">
            <v>123045.44911502903</v>
          </cell>
        </row>
        <row r="4110">
          <cell r="D4110">
            <v>43190</v>
          </cell>
          <cell r="E4110" t="str">
            <v>*</v>
          </cell>
          <cell r="F4110">
            <v>208340.55919400006</v>
          </cell>
          <cell r="G4110">
            <v>8485185.2005560007</v>
          </cell>
          <cell r="H4110">
            <v>2.2245085340373345</v>
          </cell>
          <cell r="I4110">
            <v>9.5469158108853929</v>
          </cell>
          <cell r="J4110">
            <v>13801647.111691995</v>
          </cell>
          <cell r="K4110">
            <v>1.2421104854620479</v>
          </cell>
          <cell r="L4110">
            <v>29.839901604430906</v>
          </cell>
          <cell r="M4110">
            <v>22181275.73279601</v>
          </cell>
          <cell r="N4110">
            <v>0.73892073140814019</v>
          </cell>
          <cell r="O4110">
            <v>84.326691242086511</v>
          </cell>
          <cell r="P4110"/>
          <cell r="Q4110">
            <v>123045.44911502903</v>
          </cell>
        </row>
        <row r="4111">
          <cell r="D4111">
            <v>43191</v>
          </cell>
          <cell r="F4111">
            <v>180640.92513600009</v>
          </cell>
          <cell r="G4111">
            <v>180640.92513600009</v>
          </cell>
          <cell r="H4111">
            <v>1.4453386364053884</v>
          </cell>
          <cell r="I4111">
            <v>26.33201897286721</v>
          </cell>
          <cell r="J4111">
            <v>13982288.036827995</v>
          </cell>
          <cell r="K4111">
            <v>1.2443709725447321</v>
          </cell>
          <cell r="L4111">
            <v>31.555853469117622</v>
          </cell>
          <cell r="M4111">
            <v>22311570.388808008</v>
          </cell>
          <cell r="N4111">
            <v>0.74326463042563728</v>
          </cell>
          <cell r="O4111">
            <v>81.539266867595117</v>
          </cell>
          <cell r="P4111"/>
          <cell r="Q4111">
            <v>124981.73132994</v>
          </cell>
        </row>
        <row r="4112">
          <cell r="D4112">
            <v>43192</v>
          </cell>
          <cell r="F4112">
            <v>206376.30946400034</v>
          </cell>
          <cell r="G4112">
            <v>387017.23460000043</v>
          </cell>
          <cell r="H4112">
            <v>1.5482952207563496</v>
          </cell>
          <cell r="I4112">
            <v>21.172239543346262</v>
          </cell>
          <cell r="J4112">
            <v>14188664.346291995</v>
          </cell>
          <cell r="K4112">
            <v>1.2488468835976974</v>
          </cell>
          <cell r="L4112">
            <v>31.285170855576162</v>
          </cell>
          <cell r="M4112">
            <v>22413418.147348009</v>
          </cell>
          <cell r="N4112">
            <v>0.74666091444468718</v>
          </cell>
          <cell r="O4112">
            <v>81.159820811748361</v>
          </cell>
          <cell r="P4112"/>
          <cell r="Q4112">
            <v>124981.73132994</v>
          </cell>
        </row>
        <row r="4113">
          <cell r="D4113">
            <v>43193</v>
          </cell>
          <cell r="F4113">
            <v>216291.66977199994</v>
          </cell>
          <cell r="G4113">
            <v>603308.90437200037</v>
          </cell>
          <cell r="H4113">
            <v>1.6090589079223687</v>
          </cell>
          <cell r="I4113">
            <v>18.564451360247325</v>
          </cell>
          <cell r="J4113">
            <v>14404956.016063994</v>
          </cell>
          <cell r="K4113">
            <v>1.2540886177677626</v>
          </cell>
          <cell r="L4113">
            <v>30.970676596780677</v>
          </cell>
          <cell r="M4113">
            <v>22561315.722466007</v>
          </cell>
          <cell r="N4113">
            <v>0.75159129986640938</v>
          </cell>
          <cell r="O4113">
            <v>80.603624897119772</v>
          </cell>
          <cell r="P4113"/>
          <cell r="Q4113">
            <v>124981.73132994</v>
          </cell>
        </row>
        <row r="4114">
          <cell r="D4114">
            <v>43194</v>
          </cell>
          <cell r="F4114">
            <v>250441.7291560001</v>
          </cell>
          <cell r="G4114">
            <v>853750.63352800044</v>
          </cell>
          <cell r="H4114">
            <v>1.7077508537511359</v>
          </cell>
          <cell r="I4114">
            <v>14.944758026045179</v>
          </cell>
          <cell r="J4114">
            <v>14655397.745219994</v>
          </cell>
          <cell r="K4114">
            <v>1.2621585971024714</v>
          </cell>
          <cell r="L4114">
            <v>30.491748110958948</v>
          </cell>
          <cell r="M4114">
            <v>22741357.640146006</v>
          </cell>
          <cell r="N4114">
            <v>0.75759256885055948</v>
          </cell>
          <cell r="O4114">
            <v>79.91833235929748</v>
          </cell>
          <cell r="P4114"/>
          <cell r="Q4114">
            <v>124981.73132994</v>
          </cell>
        </row>
        <row r="4115">
          <cell r="D4115">
            <v>43195</v>
          </cell>
          <cell r="F4115">
            <v>196750.77450199958</v>
          </cell>
          <cell r="G4115">
            <v>1050501.40803</v>
          </cell>
          <cell r="H4115">
            <v>1.6810479369289184</v>
          </cell>
          <cell r="I4115">
            <v>15.853795667666315</v>
          </cell>
          <cell r="J4115">
            <v>14852148.519721994</v>
          </cell>
          <cell r="K4115">
            <v>1.2654819457510931</v>
          </cell>
          <cell r="L4115">
            <v>30.296362651893659</v>
          </cell>
          <cell r="M4115">
            <v>22869997.064226002</v>
          </cell>
          <cell r="N4115">
            <v>0.76188149190269927</v>
          </cell>
          <cell r="O4115">
            <v>79.423189938114291</v>
          </cell>
          <cell r="P4115"/>
          <cell r="Q4115">
            <v>124981.73132994</v>
          </cell>
        </row>
        <row r="4116">
          <cell r="D4116">
            <v>43196</v>
          </cell>
          <cell r="F4116">
            <v>213148.35845800006</v>
          </cell>
          <cell r="G4116">
            <v>1263649.7664880001</v>
          </cell>
          <cell r="H4116">
            <v>1.6851126334510489</v>
          </cell>
          <cell r="I4116">
            <v>15.712190280972404</v>
          </cell>
          <cell r="J4116">
            <v>15065296.878179993</v>
          </cell>
          <cell r="K4116">
            <v>1.2701176983300111</v>
          </cell>
          <cell r="L4116">
            <v>30.025609587009537</v>
          </cell>
          <cell r="M4116">
            <v>23021882.491906002</v>
          </cell>
          <cell r="N4116">
            <v>0.76694486557033126</v>
          </cell>
          <cell r="O4116">
            <v>78.833073094275335</v>
          </cell>
          <cell r="P4116"/>
          <cell r="Q4116">
            <v>124981.73132994</v>
          </cell>
        </row>
        <row r="4117">
          <cell r="D4117">
            <v>43197</v>
          </cell>
          <cell r="F4117">
            <v>221899.88266800003</v>
          </cell>
          <cell r="G4117">
            <v>1485549.649156</v>
          </cell>
          <cell r="H4117">
            <v>1.6980191920258543</v>
          </cell>
          <cell r="I4117">
            <v>15.270288477084048</v>
          </cell>
          <cell r="J4117">
            <v>15287196.760847993</v>
          </cell>
          <cell r="K4117">
            <v>1.2753869026135596</v>
          </cell>
          <cell r="L4117">
            <v>29.720384347354599</v>
          </cell>
          <cell r="M4117">
            <v>23191196.436082002</v>
          </cell>
          <cell r="N4117">
            <v>0.77258889742774972</v>
          </cell>
          <cell r="O4117">
            <v>78.16844532592377</v>
          </cell>
          <cell r="P4117"/>
          <cell r="Q4117">
            <v>124981.73132994</v>
          </cell>
        </row>
        <row r="4118">
          <cell r="D4118">
            <v>43198</v>
          </cell>
          <cell r="F4118">
            <v>216586.80302600062</v>
          </cell>
          <cell r="G4118">
            <v>1702136.4521820005</v>
          </cell>
          <cell r="H4118">
            <v>1.7023852546982652</v>
          </cell>
          <cell r="I4118">
            <v>15.12343321917421</v>
          </cell>
          <cell r="J4118">
            <v>15503783.563873993</v>
          </cell>
          <cell r="K4118">
            <v>1.2801086688254129</v>
          </cell>
          <cell r="L4118">
            <v>29.449143630732731</v>
          </cell>
          <cell r="M4118">
            <v>23346837.949888006</v>
          </cell>
          <cell r="N4118">
            <v>0.77777749729103018</v>
          </cell>
          <cell r="O4118">
            <v>77.551354513754561</v>
          </cell>
          <cell r="P4118"/>
          <cell r="Q4118">
            <v>124981.73132994</v>
          </cell>
        </row>
        <row r="4119">
          <cell r="D4119">
            <v>43199</v>
          </cell>
          <cell r="F4119">
            <v>335100.69685799931</v>
          </cell>
          <cell r="G4119">
            <v>2037237.1490399998</v>
          </cell>
          <cell r="H4119">
            <v>1.811142163082206</v>
          </cell>
          <cell r="I4119">
            <v>11.865588394043591</v>
          </cell>
          <cell r="J4119">
            <v>15838884.260731993</v>
          </cell>
          <cell r="K4119">
            <v>1.2944194263325326</v>
          </cell>
          <cell r="L4119">
            <v>28.640105339123036</v>
          </cell>
          <cell r="M4119">
            <v>23612947.481336005</v>
          </cell>
          <cell r="N4119">
            <v>0.78664629776478701</v>
          </cell>
          <cell r="O4119">
            <v>76.483791443307652</v>
          </cell>
          <cell r="P4119"/>
          <cell r="Q4119">
            <v>124981.73132994</v>
          </cell>
        </row>
        <row r="4120">
          <cell r="D4120">
            <v>43200</v>
          </cell>
          <cell r="F4120">
            <v>294002.31751600059</v>
          </cell>
          <cell r="G4120">
            <v>2331239.4665560005</v>
          </cell>
          <cell r="H4120">
            <v>1.8652641804118939</v>
          </cell>
          <cell r="I4120">
            <v>10.504290521451676</v>
          </cell>
          <cell r="J4120">
            <v>16132886.578247994</v>
          </cell>
          <cell r="K4120">
            <v>1.3051160277094425</v>
          </cell>
          <cell r="L4120">
            <v>28.048086101776924</v>
          </cell>
          <cell r="M4120">
            <v>23856718.840128005</v>
          </cell>
          <cell r="N4120">
            <v>0.79477099816909913</v>
          </cell>
          <cell r="O4120">
            <v>75.492575313309644</v>
          </cell>
          <cell r="P4120"/>
          <cell r="Q4120">
            <v>124981.73132994</v>
          </cell>
        </row>
        <row r="4121">
          <cell r="D4121">
            <v>43201</v>
          </cell>
          <cell r="F4121">
            <v>233969.17399800001</v>
          </cell>
          <cell r="G4121">
            <v>2565208.6405540006</v>
          </cell>
          <cell r="H4121">
            <v>1.8658789810590879</v>
          </cell>
          <cell r="I4121">
            <v>10.489722733798136</v>
          </cell>
          <cell r="J4121">
            <v>16366855.752245994</v>
          </cell>
          <cell r="K4121">
            <v>1.3107905517080314</v>
          </cell>
          <cell r="L4121">
            <v>27.73839068524606</v>
          </cell>
          <cell r="M4121">
            <v>24042303.219988</v>
          </cell>
          <cell r="N4121">
            <v>0.80095730319451641</v>
          </cell>
          <cell r="O4121">
            <v>74.729992173510979</v>
          </cell>
          <cell r="P4121"/>
          <cell r="Q4121">
            <v>124981.73132994</v>
          </cell>
        </row>
        <row r="4122">
          <cell r="D4122">
            <v>43202</v>
          </cell>
          <cell r="F4122">
            <v>312563.51789200061</v>
          </cell>
          <cell r="G4122">
            <v>2877772.1584460014</v>
          </cell>
          <cell r="H4122">
            <v>1.9187952029891431</v>
          </cell>
          <cell r="I4122">
            <v>9.3062517498868402</v>
          </cell>
          <cell r="J4122">
            <v>16679419.270137995</v>
          </cell>
          <cell r="K4122">
            <v>1.322584694695585</v>
          </cell>
          <cell r="L4122">
            <v>27.10431318823985</v>
          </cell>
          <cell r="M4122">
            <v>24294753.868278001</v>
          </cell>
          <cell r="N4122">
            <v>0.80937129162925203</v>
          </cell>
          <cell r="O4122">
            <v>73.682764939071717</v>
          </cell>
          <cell r="P4122"/>
          <cell r="Q4122">
            <v>124981.73132994</v>
          </cell>
        </row>
        <row r="4123">
          <cell r="D4123">
            <v>43203</v>
          </cell>
          <cell r="F4123">
            <v>281979.88253599906</v>
          </cell>
          <cell r="G4123">
            <v>3159752.0409820005</v>
          </cell>
          <cell r="H4123">
            <v>1.9447470179834354</v>
          </cell>
          <cell r="I4123">
            <v>8.7741309670710592</v>
          </cell>
          <cell r="J4123">
            <v>16961399.152673993</v>
          </cell>
          <cell r="K4123">
            <v>1.3317460500146265</v>
          </cell>
          <cell r="L4123">
            <v>26.620652148954292</v>
          </cell>
          <cell r="M4123">
            <v>24529450.015513998</v>
          </cell>
          <cell r="N4123">
            <v>0.8171938696786244</v>
          </cell>
          <cell r="O4123">
            <v>72.699642770703875</v>
          </cell>
          <cell r="P4123"/>
          <cell r="Q4123">
            <v>124981.73132994</v>
          </cell>
        </row>
        <row r="4124">
          <cell r="D4124">
            <v>43204</v>
          </cell>
          <cell r="F4124">
            <v>248916.99500800029</v>
          </cell>
          <cell r="G4124">
            <v>3408669.0359900007</v>
          </cell>
          <cell r="H4124">
            <v>1.9480955906332966</v>
          </cell>
          <cell r="I4124">
            <v>8.70766247764141</v>
          </cell>
          <cell r="J4124">
            <v>17210316.147681993</v>
          </cell>
          <cell r="K4124">
            <v>1.3381586019051963</v>
          </cell>
          <cell r="L4124">
            <v>26.286683115909494</v>
          </cell>
          <cell r="M4124">
            <v>24721309.925113998</v>
          </cell>
          <cell r="N4124">
            <v>0.82358943215329239</v>
          </cell>
          <cell r="O4124">
            <v>71.889692546235452</v>
          </cell>
          <cell r="P4124"/>
          <cell r="Q4124">
            <v>124981.73132994</v>
          </cell>
        </row>
        <row r="4125">
          <cell r="D4125">
            <v>43205</v>
          </cell>
          <cell r="F4125">
            <v>240388.75156599944</v>
          </cell>
          <cell r="G4125">
            <v>3649057.7875560001</v>
          </cell>
          <cell r="H4125">
            <v>1.9464486255850362</v>
          </cell>
          <cell r="I4125">
            <v>8.7402929642103828</v>
          </cell>
          <cell r="J4125">
            <v>17450704.899247993</v>
          </cell>
          <cell r="K4125">
            <v>1.3437910051171877</v>
          </cell>
          <cell r="L4125">
            <v>25.996427987001002</v>
          </cell>
          <cell r="M4125">
            <v>24912785.863423996</v>
          </cell>
          <cell r="N4125">
            <v>0.82997226139438396</v>
          </cell>
          <cell r="O4125">
            <v>71.076333519527751</v>
          </cell>
          <cell r="P4125"/>
          <cell r="Q4125">
            <v>124981.73132994</v>
          </cell>
        </row>
        <row r="4126">
          <cell r="D4126">
            <v>43206</v>
          </cell>
          <cell r="F4126">
            <v>294683.02459800139</v>
          </cell>
          <cell r="G4126">
            <v>3943740.8121540016</v>
          </cell>
          <cell r="H4126">
            <v>1.972158635800388</v>
          </cell>
          <cell r="I4126">
            <v>8.2442284383074558</v>
          </cell>
          <cell r="J4126">
            <v>17745387.923845995</v>
          </cell>
          <cell r="K4126">
            <v>1.3534571011509569</v>
          </cell>
          <cell r="L4126">
            <v>25.504972805287697</v>
          </cell>
          <cell r="M4126">
            <v>25153291.252331998</v>
          </cell>
          <cell r="N4126">
            <v>0.83798857850010045</v>
          </cell>
          <cell r="O4126">
            <v>70.048445053916581</v>
          </cell>
          <cell r="P4126"/>
          <cell r="Q4126">
            <v>124981.73132994</v>
          </cell>
        </row>
        <row r="4127">
          <cell r="D4127">
            <v>43207</v>
          </cell>
          <cell r="F4127">
            <v>272287.12626600009</v>
          </cell>
          <cell r="G4127">
            <v>4216027.9384200014</v>
          </cell>
          <cell r="H4127">
            <v>1.9843031521284471</v>
          </cell>
          <cell r="I4127">
            <v>8.0195598675422701</v>
          </cell>
          <cell r="J4127">
            <v>18017675.050111994</v>
          </cell>
          <cell r="K4127">
            <v>1.3612486270753998</v>
          </cell>
          <cell r="L4127">
            <v>25.114908735252971</v>
          </cell>
          <cell r="M4127">
            <v>25383890.964897998</v>
          </cell>
          <cell r="N4127">
            <v>0.84567495756838529</v>
          </cell>
          <cell r="O4127">
            <v>69.057002179836687</v>
          </cell>
          <cell r="P4127"/>
          <cell r="Q4127">
            <v>124981.73132994</v>
          </cell>
        </row>
        <row r="4128">
          <cell r="D4128">
            <v>43208</v>
          </cell>
          <cell r="F4128">
            <v>249071.8813019993</v>
          </cell>
          <cell r="G4128">
            <v>4465099.8197220005</v>
          </cell>
          <cell r="H4128">
            <v>1.9847788829297679</v>
          </cell>
          <cell r="I4128">
            <v>8.0108818751376099</v>
          </cell>
          <cell r="J4128">
            <v>18266746.931413993</v>
          </cell>
          <cell r="K4128">
            <v>1.367156864640948</v>
          </cell>
          <cell r="L4128">
            <v>24.82271436701118</v>
          </cell>
          <cell r="M4128">
            <v>25590012.922781996</v>
          </cell>
          <cell r="N4128">
            <v>0.85254591692354076</v>
          </cell>
          <cell r="O4128">
            <v>68.166557136676971</v>
          </cell>
          <cell r="P4128"/>
          <cell r="Q4128">
            <v>124981.73132994</v>
          </cell>
        </row>
        <row r="4129">
          <cell r="D4129">
            <v>43209</v>
          </cell>
          <cell r="F4129">
            <v>264273.13651200058</v>
          </cell>
          <cell r="G4129">
            <v>4729372.9562340006</v>
          </cell>
          <cell r="H4129">
            <v>1.9916060008839893</v>
          </cell>
          <cell r="I4129">
            <v>7.8873522753593717</v>
          </cell>
          <cell r="J4129">
            <v>18531020.067925993</v>
          </cell>
          <cell r="K4129">
            <v>1.3740827729878862</v>
          </cell>
          <cell r="L4129">
            <v>24.484098994024727</v>
          </cell>
          <cell r="M4129">
            <v>25805022.012511998</v>
          </cell>
          <cell r="N4129">
            <v>0.85971302070658384</v>
          </cell>
          <cell r="O4129">
            <v>67.234174454292443</v>
          </cell>
          <cell r="P4129"/>
          <cell r="Q4129">
            <v>124981.73132994</v>
          </cell>
        </row>
        <row r="4130">
          <cell r="D4130">
            <v>43210</v>
          </cell>
          <cell r="F4130">
            <v>249091.62544799864</v>
          </cell>
          <cell r="G4130">
            <v>4978464.5816819994</v>
          </cell>
          <cell r="H4130">
            <v>1.9916769149802072</v>
          </cell>
          <cell r="I4130">
            <v>7.8860789842441488</v>
          </cell>
          <cell r="J4130">
            <v>18780111.693373993</v>
          </cell>
          <cell r="K4130">
            <v>1.3797661105182457</v>
          </cell>
          <cell r="L4130">
            <v>24.209362351708428</v>
          </cell>
          <cell r="M4130">
            <v>26014872.727571998</v>
          </cell>
          <cell r="N4130">
            <v>0.86670833461639163</v>
          </cell>
          <cell r="O4130">
            <v>66.321244366921775</v>
          </cell>
          <cell r="P4130"/>
          <cell r="Q4130">
            <v>124981.73132994</v>
          </cell>
        </row>
        <row r="4131">
          <cell r="D4131">
            <v>43211</v>
          </cell>
          <cell r="F4131">
            <v>222100.88909600058</v>
          </cell>
          <cell r="G4131">
            <v>5200565.4707779996</v>
          </cell>
          <cell r="H4131">
            <v>1.9814573871215655</v>
          </cell>
          <cell r="I4131">
            <v>8.071662739006813</v>
          </cell>
          <cell r="J4131">
            <v>19002212.582469992</v>
          </cell>
          <cell r="K4131">
            <v>1.3833810709207253</v>
          </cell>
          <cell r="L4131">
            <v>24.036070268393583</v>
          </cell>
          <cell r="M4131">
            <v>26201352.543845996</v>
          </cell>
          <cell r="N4131">
            <v>0.8729250872557146</v>
          </cell>
          <cell r="O4131">
            <v>65.508001824968161</v>
          </cell>
          <cell r="P4131"/>
          <cell r="Q4131">
            <v>124981.73132994</v>
          </cell>
        </row>
        <row r="4132">
          <cell r="D4132">
            <v>43212</v>
          </cell>
          <cell r="F4132">
            <v>211819.43688000063</v>
          </cell>
          <cell r="G4132">
            <v>5412384.9076580005</v>
          </cell>
          <cell r="H4132">
            <v>1.9684276508634164</v>
          </cell>
          <cell r="I4132">
            <v>8.3144755387245866</v>
          </cell>
          <cell r="J4132">
            <v>19214032.019349992</v>
          </cell>
          <cell r="K4132">
            <v>1.3861890893733355</v>
          </cell>
          <cell r="L4132">
            <v>23.902239292936599</v>
          </cell>
          <cell r="M4132">
            <v>26374534.268677998</v>
          </cell>
          <cell r="N4132">
            <v>0.8786988553948647</v>
          </cell>
          <cell r="O4132">
            <v>64.751462733791556</v>
          </cell>
          <cell r="P4132"/>
          <cell r="Q4132">
            <v>124981.73132994</v>
          </cell>
        </row>
        <row r="4133">
          <cell r="D4133">
            <v>43213</v>
          </cell>
          <cell r="F4133">
            <v>195794.170388</v>
          </cell>
          <cell r="G4133">
            <v>5608179.0780460006</v>
          </cell>
          <cell r="H4133">
            <v>1.9509561146566565</v>
          </cell>
          <cell r="I4133">
            <v>8.6512698409876414</v>
          </cell>
          <cell r="J4133">
            <v>19409826.18973799</v>
          </cell>
          <cell r="K4133">
            <v>1.3878011165324438</v>
          </cell>
          <cell r="L4133">
            <v>23.825716095480932</v>
          </cell>
          <cell r="M4133">
            <v>26524747.660339992</v>
          </cell>
          <cell r="N4133">
            <v>0.88370745588211086</v>
          </cell>
          <cell r="O4133">
            <v>64.09446838492731</v>
          </cell>
          <cell r="P4133"/>
          <cell r="Q4133">
            <v>124981.73132994</v>
          </cell>
        </row>
        <row r="4134">
          <cell r="D4134">
            <v>43214</v>
          </cell>
          <cell r="F4134">
            <v>189363.39298399867</v>
          </cell>
          <cell r="G4134">
            <v>5797542.4710299997</v>
          </cell>
          <cell r="H4134">
            <v>1.932796634001998</v>
          </cell>
          <cell r="I4134">
            <v>9.0153886072791849</v>
          </cell>
          <cell r="J4134">
            <v>19599189.58272199</v>
          </cell>
          <cell r="K4134">
            <v>1.3889288604896237</v>
          </cell>
          <cell r="L4134">
            <v>23.772314502748003</v>
          </cell>
          <cell r="M4134">
            <v>26688835.585917994</v>
          </cell>
          <cell r="N4134">
            <v>0.88917835321567817</v>
          </cell>
          <cell r="O4134">
            <v>63.37632935548374</v>
          </cell>
          <cell r="P4134"/>
          <cell r="Q4134">
            <v>124981.73132994</v>
          </cell>
        </row>
        <row r="4135">
          <cell r="D4135">
            <v>43215</v>
          </cell>
          <cell r="F4135">
            <v>188098.17892400012</v>
          </cell>
          <cell r="G4135">
            <v>5985640.6499539996</v>
          </cell>
          <cell r="H4135">
            <v>1.9156849841205912</v>
          </cell>
          <cell r="I4135">
            <v>9.3720870830123371</v>
          </cell>
          <cell r="J4135">
            <v>19787287.761645991</v>
          </cell>
          <cell r="K4135">
            <v>1.3899479285757277</v>
          </cell>
          <cell r="L4135">
            <v>23.724152737696912</v>
          </cell>
          <cell r="M4135">
            <v>26838993.789311994</v>
          </cell>
          <cell r="N4135">
            <v>0.89418520926241285</v>
          </cell>
          <cell r="O4135">
            <v>62.718861507250033</v>
          </cell>
          <cell r="P4135"/>
          <cell r="Q4135">
            <v>124981.73132994</v>
          </cell>
        </row>
        <row r="4136">
          <cell r="D4136">
            <v>43216</v>
          </cell>
          <cell r="F4136">
            <v>206653.23700400136</v>
          </cell>
          <cell r="G4136">
            <v>6192293.8869580012</v>
          </cell>
          <cell r="H4136">
            <v>1.9055996981642958</v>
          </cell>
          <cell r="I4136">
            <v>9.5886834179039973</v>
          </cell>
          <cell r="J4136">
            <v>19993940.998649992</v>
          </cell>
          <cell r="K4136">
            <v>1.3922413063624828</v>
          </cell>
          <cell r="L4136">
            <v>23.616091254032423</v>
          </cell>
          <cell r="M4136">
            <v>26999679.766031995</v>
          </cell>
          <cell r="N4136">
            <v>0.89954286304606523</v>
          </cell>
          <cell r="O4136">
            <v>62.015307482290204</v>
          </cell>
          <cell r="P4136"/>
          <cell r="Q4136">
            <v>124981.73132994</v>
          </cell>
        </row>
        <row r="4137">
          <cell r="D4137">
            <v>43217</v>
          </cell>
          <cell r="F4137">
            <v>188379.01537799853</v>
          </cell>
          <cell r="G4137">
            <v>6380672.9023359995</v>
          </cell>
          <cell r="H4137">
            <v>1.8908460947878165</v>
          </cell>
          <cell r="I4137">
            <v>9.9142810002313517</v>
          </cell>
          <cell r="J4137">
            <v>20182320.01402799</v>
          </cell>
          <cell r="K4137">
            <v>1.3932335975783039</v>
          </cell>
          <cell r="L4137">
            <v>23.569474762415432</v>
          </cell>
          <cell r="M4137">
            <v>27151649.846407995</v>
          </cell>
          <cell r="N4137">
            <v>0.90461017901232765</v>
          </cell>
          <cell r="O4137">
            <v>61.350072249809351</v>
          </cell>
          <cell r="P4137"/>
          <cell r="Q4137">
            <v>124981.73132994</v>
          </cell>
        </row>
        <row r="4138">
          <cell r="D4138">
            <v>43218</v>
          </cell>
          <cell r="F4138">
            <v>172940.93433800156</v>
          </cell>
          <cell r="G4138">
            <v>6553613.8366740011</v>
          </cell>
          <cell r="H4138">
            <v>1.8727347951852378</v>
          </cell>
          <cell r="I4138">
            <v>10.328584042273203</v>
          </cell>
          <cell r="J4138">
            <v>20355260.948365994</v>
          </cell>
          <cell r="K4138">
            <v>1.3931523014363345</v>
          </cell>
          <cell r="L4138">
            <v>23.57329078683944</v>
          </cell>
          <cell r="M4138">
            <v>27286581.897944</v>
          </cell>
          <cell r="N4138">
            <v>0.90910988380314706</v>
          </cell>
          <cell r="O4138">
            <v>60.759674472430788</v>
          </cell>
          <cell r="P4138"/>
          <cell r="Q4138">
            <v>124981.73132994</v>
          </cell>
        </row>
        <row r="4139">
          <cell r="D4139">
            <v>43219</v>
          </cell>
          <cell r="F4139">
            <v>178548.38854399874</v>
          </cell>
          <cell r="G4139">
            <v>6732162.2252179999</v>
          </cell>
          <cell r="H4139">
            <v>1.8574196607557014</v>
          </cell>
          <cell r="I4139">
            <v>10.691882589115265</v>
          </cell>
          <cell r="J4139">
            <v>20533809.336909991</v>
          </cell>
          <cell r="K4139">
            <v>1.3934529139661584</v>
          </cell>
          <cell r="L4139">
            <v>23.559182905263441</v>
          </cell>
          <cell r="M4139">
            <v>27433523.039623994</v>
          </cell>
          <cell r="N4139">
            <v>0.91400973991928769</v>
          </cell>
          <cell r="O4139">
            <v>60.117285729532377</v>
          </cell>
          <cell r="P4139"/>
          <cell r="Q4139">
            <v>124981.73132994</v>
          </cell>
        </row>
        <row r="4140">
          <cell r="D4140">
            <v>43220</v>
          </cell>
          <cell r="E4140" t="str">
            <v>*</v>
          </cell>
          <cell r="F4140">
            <v>184067.16502800127</v>
          </cell>
          <cell r="G4140">
            <v>6916229.3902460011</v>
          </cell>
          <cell r="H4140">
            <v>1.8445974241328149</v>
          </cell>
          <cell r="I4140">
            <v>11.005453293517753</v>
          </cell>
          <cell r="J4140">
            <v>20717876.501937993</v>
          </cell>
          <cell r="K4140">
            <v>1.3941198323085366</v>
          </cell>
          <cell r="L4140">
            <v>23.527911615059651</v>
          </cell>
          <cell r="M4140">
            <v>27551919.610573996</v>
          </cell>
          <cell r="N4140">
            <v>0.91795860992270129</v>
          </cell>
          <cell r="O4140">
            <v>59.600078766168593</v>
          </cell>
          <cell r="P4140"/>
          <cell r="Q4140">
            <v>124981.73132994</v>
          </cell>
        </row>
        <row r="4141">
          <cell r="D4141">
            <v>43221</v>
          </cell>
          <cell r="F4141">
            <v>161725.30520799983</v>
          </cell>
          <cell r="G4141">
            <v>161725.30520799983</v>
          </cell>
          <cell r="H4141">
            <v>1.5144191304774681</v>
          </cell>
          <cell r="I4141">
            <v>10.911027885396962</v>
          </cell>
          <cell r="J4141">
            <v>20879601.807145994</v>
          </cell>
          <cell r="K4141">
            <v>1.3949781344068655</v>
          </cell>
          <cell r="L4141">
            <v>21.014192546735554</v>
          </cell>
          <cell r="M4141">
            <v>27665755.07432</v>
          </cell>
          <cell r="N4141">
            <v>0.92176731366732934</v>
          </cell>
          <cell r="O4141">
            <v>57.730603934676438</v>
          </cell>
          <cell r="P4141"/>
          <cell r="Q4141">
            <v>106790.32108965162</v>
          </cell>
        </row>
        <row r="4142">
          <cell r="D4142">
            <v>43222</v>
          </cell>
          <cell r="F4142">
            <v>128140.30725199849</v>
          </cell>
          <cell r="G4142">
            <v>289865.61245999835</v>
          </cell>
          <cell r="H4142">
            <v>1.3571717431987729</v>
          </cell>
          <cell r="I4142">
            <v>18.815798494978786</v>
          </cell>
          <cell r="J4142">
            <v>21007742.114397991</v>
          </cell>
          <cell r="K4142">
            <v>1.3935963385724079</v>
          </cell>
          <cell r="L4142">
            <v>21.086497371468084</v>
          </cell>
          <cell r="M4142">
            <v>27759333.534939993</v>
          </cell>
          <cell r="N4142">
            <v>0.92490121532993108</v>
          </cell>
          <cell r="O4142">
            <v>57.339477329643486</v>
          </cell>
          <cell r="P4142"/>
          <cell r="Q4142">
            <v>106790.32108965162</v>
          </cell>
        </row>
        <row r="4143">
          <cell r="D4143">
            <v>43223</v>
          </cell>
          <cell r="F4143">
            <v>130102.32026000127</v>
          </cell>
          <cell r="G4143">
            <v>419967.93271999963</v>
          </cell>
          <cell r="H4143">
            <v>1.3108801385581001</v>
          </cell>
          <cell r="I4143">
            <v>21.917138460419228</v>
          </cell>
          <cell r="J4143">
            <v>21137844.434657991</v>
          </cell>
          <cell r="K4143">
            <v>1.3923632218399395</v>
          </cell>
          <cell r="L4143">
            <v>21.151206059265814</v>
          </cell>
          <cell r="M4143">
            <v>27851986.263115991</v>
          </cell>
          <cell r="N4143">
            <v>0.92800438118660999</v>
          </cell>
          <cell r="O4143">
            <v>56.952781315704648</v>
          </cell>
          <cell r="P4143"/>
          <cell r="Q4143">
            <v>106790.32108965162</v>
          </cell>
        </row>
        <row r="4144">
          <cell r="D4144">
            <v>43224</v>
          </cell>
          <cell r="F4144">
            <v>132978.24705199886</v>
          </cell>
          <cell r="G4144">
            <v>552946.17977199843</v>
          </cell>
          <cell r="H4144">
            <v>1.2944669847649259</v>
          </cell>
          <cell r="I4144">
            <v>23.112003361915612</v>
          </cell>
          <cell r="J4144">
            <v>21270822.68170999</v>
          </cell>
          <cell r="K4144">
            <v>1.3913354481158</v>
          </cell>
          <cell r="L4144">
            <v>21.205271863885301</v>
          </cell>
          <cell r="M4144">
            <v>27957704.702675991</v>
          </cell>
          <cell r="N4144">
            <v>0.93154300068149953</v>
          </cell>
          <cell r="O4144">
            <v>56.512588219439785</v>
          </cell>
          <cell r="P4144"/>
          <cell r="Q4144">
            <v>106790.32108965162</v>
          </cell>
        </row>
        <row r="4145">
          <cell r="D4145">
            <v>43225</v>
          </cell>
          <cell r="F4145">
            <v>121637.21203200132</v>
          </cell>
          <cell r="G4145">
            <v>674583.39180399978</v>
          </cell>
          <cell r="H4145">
            <v>1.2633792743027334</v>
          </cell>
          <cell r="I4145">
            <v>25.516762968394858</v>
          </cell>
          <cell r="J4145">
            <v>21392459.893741991</v>
          </cell>
          <cell r="K4145">
            <v>1.3895852561332538</v>
          </cell>
          <cell r="L4145">
            <v>21.297618354875159</v>
          </cell>
          <cell r="M4145">
            <v>28022184.999157995</v>
          </cell>
          <cell r="N4145">
            <v>0.93370767564615287</v>
          </cell>
          <cell r="O4145">
            <v>56.243732619864787</v>
          </cell>
          <cell r="P4145"/>
          <cell r="Q4145">
            <v>106790.32108965162</v>
          </cell>
        </row>
        <row r="4146">
          <cell r="D4146">
            <v>43226</v>
          </cell>
          <cell r="F4146">
            <v>137344.5447020001</v>
          </cell>
          <cell r="G4146">
            <v>811927.93650599988</v>
          </cell>
          <cell r="H4146">
            <v>1.2671684228516953</v>
          </cell>
          <cell r="I4146">
            <v>25.213607552649886</v>
          </cell>
          <cell r="J4146">
            <v>21529804.438443992</v>
          </cell>
          <cell r="K4146">
            <v>1.3888724470979905</v>
          </cell>
          <cell r="L4146">
            <v>21.335329308953021</v>
          </cell>
          <cell r="M4146">
            <v>28105211.172749992</v>
          </cell>
          <cell r="N4146">
            <v>0.93649039073162144</v>
          </cell>
          <cell r="O4146">
            <v>55.898609271138014</v>
          </cell>
          <cell r="P4146"/>
          <cell r="Q4146">
            <v>106790.32108965162</v>
          </cell>
        </row>
        <row r="4147">
          <cell r="D4147">
            <v>43227</v>
          </cell>
          <cell r="F4147">
            <v>105712.25961999892</v>
          </cell>
          <cell r="G4147">
            <v>917640.19612599886</v>
          </cell>
          <cell r="H4147">
            <v>1.2275593448153013</v>
          </cell>
          <cell r="I4147">
            <v>28.522454280618469</v>
          </cell>
          <cell r="J4147">
            <v>21635516.698063992</v>
          </cell>
          <cell r="K4147">
            <v>1.3861427768687271</v>
          </cell>
          <cell r="L4147">
            <v>21.480281205397624</v>
          </cell>
          <cell r="M4147">
            <v>28155266.81399199</v>
          </cell>
          <cell r="N4147">
            <v>0.93817457618815125</v>
          </cell>
          <cell r="O4147">
            <v>55.690008892630203</v>
          </cell>
          <cell r="P4147"/>
          <cell r="Q4147">
            <v>106790.32108965162</v>
          </cell>
        </row>
        <row r="4148">
          <cell r="D4148">
            <v>43228</v>
          </cell>
          <cell r="F4148">
            <v>145717.79165999999</v>
          </cell>
          <cell r="G4148">
            <v>1063357.9877859987</v>
          </cell>
          <cell r="H4148">
            <v>1.2446797342397937</v>
          </cell>
          <cell r="I4148">
            <v>27.054182595731856</v>
          </cell>
          <cell r="J4148">
            <v>21781234.489723992</v>
          </cell>
          <cell r="K4148">
            <v>1.3859958594176143</v>
          </cell>
          <cell r="L4148">
            <v>21.488107169619042</v>
          </cell>
          <cell r="M4148">
            <v>28261079.868305989</v>
          </cell>
          <cell r="N4148">
            <v>0.94171677074836957</v>
          </cell>
          <cell r="O4148">
            <v>55.251992112678529</v>
          </cell>
          <cell r="P4148"/>
          <cell r="Q4148">
            <v>106790.32108965162</v>
          </cell>
        </row>
        <row r="4149">
          <cell r="D4149">
            <v>43229</v>
          </cell>
          <cell r="F4149">
            <v>132127.42509399989</v>
          </cell>
          <cell r="G4149">
            <v>1195485.4128799986</v>
          </cell>
          <cell r="H4149">
            <v>1.243855353058714</v>
          </cell>
          <cell r="I4149">
            <v>27.123549787859226</v>
          </cell>
          <cell r="J4149">
            <v>21913361.914817993</v>
          </cell>
          <cell r="K4149">
            <v>1.384991972169465</v>
          </cell>
          <cell r="L4149">
            <v>21.541648549155301</v>
          </cell>
          <cell r="M4149">
            <v>28348222.625883989</v>
          </cell>
          <cell r="N4149">
            <v>0.94463694517098962</v>
          </cell>
          <cell r="O4149">
            <v>54.891647275833733</v>
          </cell>
          <cell r="P4149"/>
          <cell r="Q4149">
            <v>106790.32108965162</v>
          </cell>
        </row>
        <row r="4150">
          <cell r="D4150">
            <v>43230</v>
          </cell>
          <cell r="F4150">
            <v>120998.84701200124</v>
          </cell>
          <cell r="G4150">
            <v>1316484.2598919999</v>
          </cell>
          <cell r="H4150">
            <v>1.2327748867678718</v>
          </cell>
          <cell r="I4150">
            <v>28.068992847348838</v>
          </cell>
          <cell r="J4150">
            <v>22034360.761829995</v>
          </cell>
          <cell r="K4150">
            <v>1.3833029005718942</v>
          </cell>
          <cell r="L4150">
            <v>21.631995944410498</v>
          </cell>
          <cell r="M4150">
            <v>28416729.723429993</v>
          </cell>
          <cell r="N4150">
            <v>0.94693622126321253</v>
          </cell>
          <cell r="O4150">
            <v>54.608418935315072</v>
          </cell>
          <cell r="P4150"/>
          <cell r="Q4150">
            <v>106790.32108965162</v>
          </cell>
        </row>
        <row r="4151">
          <cell r="D4151">
            <v>43231</v>
          </cell>
          <cell r="F4151">
            <v>102259.85699999903</v>
          </cell>
          <cell r="G4151">
            <v>1418744.1168919988</v>
          </cell>
          <cell r="H4151">
            <v>1.2077568133819472</v>
          </cell>
          <cell r="I4151">
            <v>30.293499634332257</v>
          </cell>
          <cell r="J4151">
            <v>22136620.618829995</v>
          </cell>
          <cell r="K4151">
            <v>1.3804677388039739</v>
          </cell>
          <cell r="L4151">
            <v>21.784388647743068</v>
          </cell>
          <cell r="M4151">
            <v>28433447.160025995</v>
          </cell>
          <cell r="N4151">
            <v>0.94750975027042728</v>
          </cell>
          <cell r="O4151">
            <v>54.537840881533604</v>
          </cell>
          <cell r="P4151"/>
          <cell r="Q4151">
            <v>106790.32108965162</v>
          </cell>
        </row>
        <row r="4152">
          <cell r="D4152">
            <v>43232</v>
          </cell>
          <cell r="F4152">
            <v>136625.66195999944</v>
          </cell>
          <cell r="G4152">
            <v>1555369.7788519983</v>
          </cell>
          <cell r="H4152">
            <v>1.2137256159090861</v>
          </cell>
          <cell r="I4152">
            <v>29.751452957317849</v>
          </cell>
          <cell r="J4152">
            <v>22273246.280789994</v>
          </cell>
          <cell r="K4152">
            <v>1.379799006682491</v>
          </cell>
          <cell r="L4152">
            <v>21.820469443071879</v>
          </cell>
          <cell r="M4152">
            <v>28512691.489903994</v>
          </cell>
          <cell r="N4152">
            <v>0.95016696739406492</v>
          </cell>
          <cell r="O4152">
            <v>54.211219282790204</v>
          </cell>
          <cell r="P4152"/>
          <cell r="Q4152">
            <v>106790.32108965162</v>
          </cell>
        </row>
        <row r="4153">
          <cell r="D4153">
            <v>43233</v>
          </cell>
          <cell r="F4153">
            <v>128660.54245799979</v>
          </cell>
          <cell r="G4153">
            <v>1684030.3213099982</v>
          </cell>
          <cell r="H4153">
            <v>1.2130387157294154</v>
          </cell>
          <cell r="I4153">
            <v>29.813471245696132</v>
          </cell>
          <cell r="J4153">
            <v>22401906.823247995</v>
          </cell>
          <cell r="K4153">
            <v>1.3786488783492865</v>
          </cell>
          <cell r="L4153">
            <v>21.882644986817056</v>
          </cell>
          <cell r="M4153">
            <v>28547644.425301995</v>
          </cell>
          <cell r="N4153">
            <v>0.95134826914437998</v>
          </cell>
          <cell r="O4153">
            <v>54.06621597615748</v>
          </cell>
          <cell r="P4153"/>
          <cell r="Q4153">
            <v>106790.32108965162</v>
          </cell>
        </row>
        <row r="4154">
          <cell r="D4154">
            <v>43234</v>
          </cell>
          <cell r="F4154">
            <v>130089.30832800001</v>
          </cell>
          <cell r="G4154">
            <v>1814119.6296379981</v>
          </cell>
          <cell r="H4154">
            <v>1.2134055991533865</v>
          </cell>
          <cell r="I4154">
            <v>29.780334675386054</v>
          </cell>
          <cell r="J4154">
            <v>22531996.131575994</v>
          </cell>
          <cell r="K4154">
            <v>1.3776011231252148</v>
          </cell>
          <cell r="L4154">
            <v>21.939420172574419</v>
          </cell>
          <cell r="M4154">
            <v>28515121.389083993</v>
          </cell>
          <cell r="N4154">
            <v>0.95028094080261616</v>
          </cell>
          <cell r="O4154">
            <v>54.197223747481019</v>
          </cell>
          <cell r="P4154"/>
          <cell r="Q4154">
            <v>106790.32108965162</v>
          </cell>
        </row>
        <row r="4155">
          <cell r="D4155">
            <v>43235</v>
          </cell>
          <cell r="F4155">
            <v>99303.679692001751</v>
          </cell>
          <cell r="G4155">
            <v>1913423.3093299998</v>
          </cell>
          <cell r="H4155">
            <v>1.1945048264087903</v>
          </cell>
          <cell r="I4155">
            <v>31.522304400507839</v>
          </cell>
          <cell r="J4155">
            <v>22631299.811267994</v>
          </cell>
          <cell r="K4155">
            <v>1.3746969442771975</v>
          </cell>
          <cell r="L4155">
            <v>22.097459035467047</v>
          </cell>
          <cell r="M4155">
            <v>28540386.310475994</v>
          </cell>
          <cell r="N4155">
            <v>0.95113942194882806</v>
          </cell>
          <cell r="O4155">
            <v>54.091842591207715</v>
          </cell>
          <cell r="P4155"/>
          <cell r="Q4155">
            <v>106790.32108965162</v>
          </cell>
        </row>
        <row r="4156">
          <cell r="D4156">
            <v>43236</v>
          </cell>
          <cell r="F4156">
            <v>88953.409671998335</v>
          </cell>
          <cell r="G4156">
            <v>2002376.7190019982</v>
          </cell>
          <cell r="H4156">
            <v>1.171909061239373</v>
          </cell>
          <cell r="I4156">
            <v>33.697760828499227</v>
          </cell>
          <cell r="J4156">
            <v>22720253.220939994</v>
          </cell>
          <cell r="K4156">
            <v>1.3712055439274127</v>
          </cell>
          <cell r="L4156">
            <v>22.288758571053059</v>
          </cell>
          <cell r="M4156">
            <v>28562967.327507995</v>
          </cell>
          <cell r="N4156">
            <v>0.95190848732233457</v>
          </cell>
          <cell r="O4156">
            <v>53.997493816475995</v>
          </cell>
          <cell r="P4156"/>
          <cell r="Q4156">
            <v>106790.32108965162</v>
          </cell>
        </row>
        <row r="4157">
          <cell r="D4157">
            <v>43237</v>
          </cell>
          <cell r="F4157">
            <v>87102.957502001009</v>
          </cell>
          <cell r="G4157">
            <v>2089479.6765039992</v>
          </cell>
          <cell r="H4157">
            <v>1.1509523330577198</v>
          </cell>
          <cell r="I4157">
            <v>35.80475763441062</v>
          </cell>
          <cell r="J4157">
            <v>22807356.178441994</v>
          </cell>
          <cell r="K4157">
            <v>1.3676478966139392</v>
          </cell>
          <cell r="L4157">
            <v>22.485160209043741</v>
          </cell>
          <cell r="M4157">
            <v>28458102.057737995</v>
          </cell>
          <cell r="N4157">
            <v>0.94843014575149742</v>
          </cell>
          <cell r="O4157">
            <v>54.424637120485798</v>
          </cell>
          <cell r="P4157"/>
          <cell r="Q4157">
            <v>106790.32108965162</v>
          </cell>
        </row>
        <row r="4158">
          <cell r="D4158">
            <v>43238</v>
          </cell>
          <cell r="F4158">
            <v>84905.243687999158</v>
          </cell>
          <cell r="G4158">
            <v>2174384.9201919981</v>
          </cell>
          <cell r="H4158">
            <v>1.1311808130202787</v>
          </cell>
          <cell r="I4158">
            <v>37.869700765821044</v>
          </cell>
          <cell r="J4158">
            <v>22892261.422129992</v>
          </cell>
          <cell r="K4158">
            <v>1.3640045757990995</v>
          </cell>
          <cell r="L4158">
            <v>22.6878387181637</v>
          </cell>
          <cell r="M4158">
            <v>28475563.735117994</v>
          </cell>
          <cell r="N4158">
            <v>0.94902857433828292</v>
          </cell>
          <cell r="O4158">
            <v>54.351073186363429</v>
          </cell>
          <cell r="P4158"/>
          <cell r="Q4158">
            <v>106790.32108965162</v>
          </cell>
        </row>
        <row r="4159">
          <cell r="D4159">
            <v>43239</v>
          </cell>
          <cell r="F4159">
            <v>106684.03058400047</v>
          </cell>
          <cell r="G4159">
            <v>2281068.9507759986</v>
          </cell>
          <cell r="H4159">
            <v>1.1242241744583694</v>
          </cell>
          <cell r="I4159">
            <v>38.613646163021983</v>
          </cell>
          <cell r="J4159">
            <v>22998945.452713992</v>
          </cell>
          <cell r="K4159">
            <v>1.3616967813729328</v>
          </cell>
          <cell r="L4159">
            <v>22.817034844932817</v>
          </cell>
          <cell r="M4159">
            <v>28510449.062253993</v>
          </cell>
          <cell r="N4159">
            <v>0.95020772612280913</v>
          </cell>
          <cell r="O4159">
            <v>54.206214120748264</v>
          </cell>
          <cell r="P4159"/>
          <cell r="Q4159">
            <v>106790.32108965162</v>
          </cell>
        </row>
        <row r="4160">
          <cell r="D4160">
            <v>43240</v>
          </cell>
          <cell r="F4160">
            <v>94506.067524000129</v>
          </cell>
          <cell r="G4160">
            <v>2375575.0182999987</v>
          </cell>
          <cell r="H4160">
            <v>1.1122613894501157</v>
          </cell>
          <cell r="I4160">
            <v>39.913611083231196</v>
          </cell>
          <cell r="J4160">
            <v>23093451.520237993</v>
          </cell>
          <cell r="K4160">
            <v>1.3587014971461586</v>
          </cell>
          <cell r="L4160">
            <v>22.985662308544065</v>
          </cell>
          <cell r="M4160">
            <v>28529308.739249993</v>
          </cell>
          <cell r="N4160">
            <v>0.95085280026377317</v>
          </cell>
          <cell r="O4160">
            <v>54.127018923149706</v>
          </cell>
          <cell r="P4160"/>
          <cell r="Q4160">
            <v>106790.32108965162</v>
          </cell>
        </row>
        <row r="4161">
          <cell r="D4161">
            <v>43241</v>
          </cell>
          <cell r="F4161">
            <v>111658.29537600005</v>
          </cell>
          <cell r="G4161">
            <v>2487233.3136759987</v>
          </cell>
          <cell r="H4161">
            <v>1.1090862954161134</v>
          </cell>
          <cell r="I4161">
            <v>40.262956925458852</v>
          </cell>
          <cell r="J4161">
            <v>23205109.815613993</v>
          </cell>
          <cell r="K4161">
            <v>1.3567464658008739</v>
          </cell>
          <cell r="L4161">
            <v>23.096302797683222</v>
          </cell>
          <cell r="M4161">
            <v>28583199.723387994</v>
          </cell>
          <cell r="N4161">
            <v>0.95266547486751896</v>
          </cell>
          <cell r="O4161">
            <v>53.904679194378659</v>
          </cell>
          <cell r="P4161"/>
          <cell r="Q4161">
            <v>106790.32108965162</v>
          </cell>
        </row>
        <row r="4162">
          <cell r="D4162">
            <v>43242</v>
          </cell>
          <cell r="F4162">
            <v>106237.51120600081</v>
          </cell>
          <cell r="G4162">
            <v>2593470.8248819998</v>
          </cell>
          <cell r="H4162">
            <v>1.1038925278225411</v>
          </cell>
          <cell r="I4162">
            <v>40.838250656018381</v>
          </cell>
          <cell r="J4162">
            <v>23311347.326819994</v>
          </cell>
          <cell r="K4162">
            <v>1.3545007230296418</v>
          </cell>
          <cell r="L4162">
            <v>23.223959321323996</v>
          </cell>
          <cell r="M4162">
            <v>28641878.103461996</v>
          </cell>
          <cell r="N4162">
            <v>0.95463777699924668</v>
          </cell>
          <cell r="O4162">
            <v>53.663101786348832</v>
          </cell>
          <cell r="P4162"/>
          <cell r="Q4162">
            <v>106790.32108965162</v>
          </cell>
        </row>
        <row r="4163">
          <cell r="D4163">
            <v>43243</v>
          </cell>
          <cell r="F4163">
            <v>88031.645835999268</v>
          </cell>
          <cell r="G4163">
            <v>2681502.4707179992</v>
          </cell>
          <cell r="H4163">
            <v>1.091738115913939</v>
          </cell>
          <cell r="I4163">
            <v>42.202828757677665</v>
          </cell>
          <cell r="J4163">
            <v>23399378.972655993</v>
          </cell>
          <cell r="K4163">
            <v>1.3512313538695442</v>
          </cell>
          <cell r="L4163">
            <v>23.410883611189661</v>
          </cell>
          <cell r="M4163">
            <v>28684397.117171995</v>
          </cell>
          <cell r="N4163">
            <v>0.95607154435301367</v>
          </cell>
          <cell r="O4163">
            <v>53.487714759350816</v>
          </cell>
          <cell r="P4163"/>
          <cell r="Q4163">
            <v>106790.32108965162</v>
          </cell>
        </row>
        <row r="4164">
          <cell r="D4164">
            <v>43244</v>
          </cell>
          <cell r="F4164">
            <v>114124.41026600068</v>
          </cell>
          <cell r="G4164">
            <v>2795626.8809839999</v>
          </cell>
          <cell r="H4164">
            <v>1.0907772557078781</v>
          </cell>
          <cell r="I4164">
            <v>42.3117777549338</v>
          </cell>
          <cell r="J4164">
            <v>23513503.382921994</v>
          </cell>
          <cell r="K4164">
            <v>1.3494995903460827</v>
          </cell>
          <cell r="L4164">
            <v>23.510416886816564</v>
          </cell>
          <cell r="M4164">
            <v>28757529.274977997</v>
          </cell>
          <cell r="N4164">
            <v>0.9585257372900946</v>
          </cell>
          <cell r="O4164">
            <v>53.187957748647548</v>
          </cell>
          <cell r="P4164"/>
          <cell r="Q4164">
            <v>106790.32108965162</v>
          </cell>
        </row>
        <row r="4165">
          <cell r="D4165">
            <v>43245</v>
          </cell>
          <cell r="F4165">
            <v>107274.22800799881</v>
          </cell>
          <cell r="G4165">
            <v>2902901.1089919987</v>
          </cell>
          <cell r="H4165">
            <v>1.0873274204522645</v>
          </cell>
          <cell r="I4165">
            <v>42.704217113612955</v>
          </cell>
          <cell r="J4165">
            <v>23620777.610929992</v>
          </cell>
          <cell r="K4165">
            <v>1.3473981709435014</v>
          </cell>
          <cell r="L4165">
            <v>23.631681792809932</v>
          </cell>
          <cell r="M4165">
            <v>28800346.680675995</v>
          </cell>
          <cell r="N4165">
            <v>0.95996956792750776</v>
          </cell>
          <cell r="O4165">
            <v>53.011880187886874</v>
          </cell>
          <cell r="P4165"/>
          <cell r="Q4165">
            <v>106790.32108965162</v>
          </cell>
        </row>
        <row r="4166">
          <cell r="D4166">
            <v>43246</v>
          </cell>
          <cell r="F4166">
            <v>136315.77750000026</v>
          </cell>
          <cell r="G4166">
            <v>3039216.886491999</v>
          </cell>
          <cell r="H4166">
            <v>1.0946025443133216</v>
          </cell>
          <cell r="I4166">
            <v>41.878964055742053</v>
          </cell>
          <cell r="J4166">
            <v>23757093.388429992</v>
          </cell>
          <cell r="K4166">
            <v>1.346968783124662</v>
          </cell>
          <cell r="L4166">
            <v>23.656525749424627</v>
          </cell>
          <cell r="M4166">
            <v>28869182.837297991</v>
          </cell>
          <cell r="N4166">
            <v>0.96228071754032363</v>
          </cell>
          <cell r="O4166">
            <v>52.730461291667233</v>
          </cell>
          <cell r="P4166"/>
          <cell r="Q4166">
            <v>106790.32108965162</v>
          </cell>
        </row>
        <row r="4167">
          <cell r="D4167">
            <v>43247</v>
          </cell>
          <cell r="F4167">
            <v>113514.45925200047</v>
          </cell>
          <cell r="G4167">
            <v>3152731.3457439994</v>
          </cell>
          <cell r="H4167">
            <v>1.0934308130988792</v>
          </cell>
          <cell r="I4167">
            <v>42.011277329839679</v>
          </cell>
          <cell r="J4167">
            <v>23870607.847681992</v>
          </cell>
          <cell r="K4167">
            <v>1.3452595653425292</v>
          </cell>
          <cell r="L4167">
            <v>23.755640499352605</v>
          </cell>
          <cell r="M4167">
            <v>28947562.619689994</v>
          </cell>
          <cell r="N4167">
            <v>0.96491006542342461</v>
          </cell>
          <cell r="O4167">
            <v>52.41095305957009</v>
          </cell>
          <cell r="P4167"/>
          <cell r="Q4167">
            <v>106790.32108965162</v>
          </cell>
        </row>
        <row r="4168">
          <cell r="D4168">
            <v>43248</v>
          </cell>
          <cell r="F4168">
            <v>133854.37754600059</v>
          </cell>
          <cell r="G4168">
            <v>3286585.7232900001</v>
          </cell>
          <cell r="H4168">
            <v>1.0991451317721137</v>
          </cell>
          <cell r="I4168">
            <v>41.368221997203889</v>
          </cell>
          <cell r="J4168">
            <v>24004462.225227993</v>
          </cell>
          <cell r="K4168">
            <v>1.3447102231750192</v>
          </cell>
          <cell r="L4168">
            <v>23.787571076204372</v>
          </cell>
          <cell r="M4168">
            <v>29014879.391651995</v>
          </cell>
          <cell r="N4168">
            <v>0.96717073453800029</v>
          </cell>
          <cell r="O4168">
            <v>52.136816252976701</v>
          </cell>
          <cell r="P4168"/>
          <cell r="Q4168">
            <v>106790.32108965162</v>
          </cell>
        </row>
        <row r="4169">
          <cell r="D4169">
            <v>43249</v>
          </cell>
          <cell r="F4169">
            <v>196811.5773079987</v>
          </cell>
          <cell r="G4169">
            <v>3483397.3005979988</v>
          </cell>
          <cell r="H4169">
            <v>1.1247943359552512</v>
          </cell>
          <cell r="I4169">
            <v>38.552337592853156</v>
          </cell>
          <cell r="J4169">
            <v>24201273.802535992</v>
          </cell>
          <cell r="K4169">
            <v>1.3476732521247596</v>
          </cell>
          <cell r="L4169">
            <v>23.61577757663683</v>
          </cell>
          <cell r="M4169">
            <v>29150386.470675994</v>
          </cell>
          <cell r="N4169">
            <v>0.97170455089896357</v>
          </cell>
          <cell r="O4169">
            <v>51.588665307027128</v>
          </cell>
          <cell r="P4169"/>
          <cell r="Q4169">
            <v>106790.32108965162</v>
          </cell>
        </row>
        <row r="4170">
          <cell r="D4170">
            <v>43250</v>
          </cell>
          <cell r="F4170">
            <v>102414.24729200045</v>
          </cell>
          <cell r="G4170">
            <v>3585811.5478899991</v>
          </cell>
          <cell r="H4170">
            <v>1.1192685851743915</v>
          </cell>
          <cell r="I4170">
            <v>39.149014139737105</v>
          </cell>
          <cell r="J4170">
            <v>24303688.049827993</v>
          </cell>
          <cell r="K4170">
            <v>1.3453757095218184</v>
          </cell>
          <cell r="L4170">
            <v>23.748894288120393</v>
          </cell>
          <cell r="M4170">
            <v>29190769.523437995</v>
          </cell>
          <cell r="N4170">
            <v>0.97306758721259212</v>
          </cell>
          <cell r="O4170">
            <v>51.42430717639391</v>
          </cell>
          <cell r="P4170"/>
          <cell r="Q4170">
            <v>106790.32108965162</v>
          </cell>
        </row>
        <row r="4171">
          <cell r="D4171">
            <v>43251</v>
          </cell>
          <cell r="E4171" t="str">
            <v>*</v>
          </cell>
          <cell r="F4171">
            <v>135244.16343399946</v>
          </cell>
          <cell r="G4171">
            <v>3721055.7113239984</v>
          </cell>
          <cell r="H4171">
            <v>1.1240162402286451</v>
          </cell>
          <cell r="I4171">
            <v>38.636019831381972</v>
          </cell>
          <cell r="J4171">
            <v>24438932.213261992</v>
          </cell>
          <cell r="K4171">
            <v>1.3449118520187002</v>
          </cell>
          <cell r="L4171">
            <v>23.775847128263152</v>
          </cell>
          <cell r="M4171">
            <v>29283440.913741995</v>
          </cell>
          <cell r="N4171">
            <v>0.97617372085054743</v>
          </cell>
          <cell r="O4171">
            <v>51.050535108024299</v>
          </cell>
          <cell r="P4171"/>
          <cell r="Q4171">
            <v>106790.32108965162</v>
          </cell>
        </row>
        <row r="4172">
          <cell r="D4172">
            <v>43252</v>
          </cell>
          <cell r="F4172">
            <v>133537.12503799977</v>
          </cell>
          <cell r="G4172">
            <v>133537.12503799977</v>
          </cell>
          <cell r="H4172">
            <v>2.0747065670071532</v>
          </cell>
          <cell r="I4172">
            <v>1.208353150222774</v>
          </cell>
          <cell r="J4172">
            <v>24572469.33829999</v>
          </cell>
          <cell r="K4172">
            <v>1.3474877108947669</v>
          </cell>
          <cell r="L4172">
            <v>22.076077588915176</v>
          </cell>
          <cell r="M4172">
            <v>29376601.502881993</v>
          </cell>
          <cell r="N4172">
            <v>0.97936823321777722</v>
          </cell>
          <cell r="O4172">
            <v>49.777073898162008</v>
          </cell>
          <cell r="P4172"/>
          <cell r="Q4172">
            <v>64364.342968573328</v>
          </cell>
        </row>
        <row r="4173">
          <cell r="D4173">
            <v>43253</v>
          </cell>
          <cell r="F4173">
            <v>110297.34557600039</v>
          </cell>
          <cell r="G4173">
            <v>243834.47061400017</v>
          </cell>
          <cell r="H4173">
            <v>1.89417353901255</v>
          </cell>
          <cell r="I4173">
            <v>2.247116430510987</v>
          </cell>
          <cell r="J4173">
            <v>24682766.683875989</v>
          </cell>
          <cell r="K4173">
            <v>1.348775526071744</v>
          </cell>
          <cell r="L4173">
            <v>22.001220451668246</v>
          </cell>
          <cell r="M4173">
            <v>29424500.698139992</v>
          </cell>
          <cell r="N4173">
            <v>0.98105424756180104</v>
          </cell>
          <cell r="O4173">
            <v>49.582486410364204</v>
          </cell>
          <cell r="P4173"/>
          <cell r="Q4173">
            <v>64364.342968573328</v>
          </cell>
        </row>
        <row r="4174">
          <cell r="D4174">
            <v>43254</v>
          </cell>
          <cell r="F4174">
            <v>133330.09142200038</v>
          </cell>
          <cell r="G4174">
            <v>377164.56203600054</v>
          </cell>
          <cell r="H4174">
            <v>1.9532790187892062</v>
          </cell>
          <cell r="I4174">
            <v>1.8339137450539056</v>
          </cell>
          <cell r="J4174">
            <v>24816096.775297988</v>
          </cell>
          <cell r="K4174">
            <v>1.3513085139927841</v>
          </cell>
          <cell r="L4174">
            <v>21.854617889141693</v>
          </cell>
          <cell r="M4174">
            <v>29507867.118303992</v>
          </cell>
          <cell r="N4174">
            <v>0.98392320295503566</v>
          </cell>
          <cell r="O4174">
            <v>49.252165093393316</v>
          </cell>
          <cell r="P4174"/>
          <cell r="Q4174">
            <v>64364.342968573328</v>
          </cell>
        </row>
        <row r="4175">
          <cell r="D4175">
            <v>43255</v>
          </cell>
          <cell r="F4175">
            <v>125344.29112600037</v>
          </cell>
          <cell r="G4175">
            <v>502508.85316200089</v>
          </cell>
          <cell r="H4175">
            <v>1.9518138070925268</v>
          </cell>
          <cell r="I4175">
            <v>1.8431752353335273</v>
          </cell>
          <cell r="J4175">
            <v>24941441.06642399</v>
          </cell>
          <cell r="K4175">
            <v>1.3533904773058221</v>
          </cell>
          <cell r="L4175">
            <v>21.734746271453385</v>
          </cell>
          <cell r="M4175">
            <v>29584422.442149993</v>
          </cell>
          <cell r="N4175">
            <v>0.98656554699486787</v>
          </cell>
          <cell r="O4175">
            <v>48.948830571414092</v>
          </cell>
          <cell r="P4175"/>
          <cell r="Q4175">
            <v>64364.342968573328</v>
          </cell>
        </row>
        <row r="4176">
          <cell r="D4176">
            <v>43256</v>
          </cell>
          <cell r="F4176">
            <v>108449.83464799874</v>
          </cell>
          <cell r="G4176">
            <v>610958.68780999957</v>
          </cell>
          <cell r="H4176">
            <v>1.8984383577357655</v>
          </cell>
          <cell r="I4176">
            <v>2.2144151442160198</v>
          </cell>
          <cell r="J4176">
            <v>25049890.901071988</v>
          </cell>
          <cell r="K4176">
            <v>1.3545443998229365</v>
          </cell>
          <cell r="L4176">
            <v>21.668550747149695</v>
          </cell>
          <cell r="M4176">
            <v>29627896.670761991</v>
          </cell>
          <cell r="N4176">
            <v>0.98810510035413013</v>
          </cell>
          <cell r="O4176">
            <v>48.77249485500603</v>
          </cell>
          <cell r="P4176"/>
          <cell r="Q4176">
            <v>64364.342968573328</v>
          </cell>
        </row>
        <row r="4177">
          <cell r="D4177">
            <v>43257</v>
          </cell>
          <cell r="F4177">
            <v>152262.90827200128</v>
          </cell>
          <cell r="G4177">
            <v>763221.59608200088</v>
          </cell>
          <cell r="H4177">
            <v>1.9763054119749013</v>
          </cell>
          <cell r="I4177">
            <v>1.6943369728581237</v>
          </cell>
          <cell r="J4177">
            <v>25202153.80934399</v>
          </cell>
          <cell r="K4177">
            <v>1.3580512430720126</v>
          </cell>
          <cell r="L4177">
            <v>21.468438870611529</v>
          </cell>
          <cell r="M4177">
            <v>29712466.965349991</v>
          </cell>
          <cell r="N4177">
            <v>0.99101563242388946</v>
          </cell>
          <cell r="O4177">
            <v>48.439948928767507</v>
          </cell>
          <cell r="P4177"/>
          <cell r="Q4177">
            <v>64364.342968573328</v>
          </cell>
        </row>
        <row r="4178">
          <cell r="D4178">
            <v>43258</v>
          </cell>
          <cell r="F4178">
            <v>122532.01015199907</v>
          </cell>
          <cell r="G4178">
            <v>885753.60623399995</v>
          </cell>
          <cell r="H4178">
            <v>1.9659367846539324</v>
          </cell>
          <cell r="I4178">
            <v>1.7558198455042584</v>
          </cell>
          <cell r="J4178">
            <v>25324685.819495991</v>
          </cell>
          <cell r="K4178">
            <v>1.3599372932459266</v>
          </cell>
          <cell r="L4178">
            <v>21.361472742106614</v>
          </cell>
          <cell r="M4178">
            <v>29803180.359817989</v>
          </cell>
          <cell r="N4178">
            <v>0.99413160633658271</v>
          </cell>
          <cell r="O4178">
            <v>48.085131040842867</v>
          </cell>
          <cell r="P4178"/>
          <cell r="Q4178">
            <v>64364.342968573328</v>
          </cell>
        </row>
        <row r="4179">
          <cell r="D4179">
            <v>43259</v>
          </cell>
          <cell r="F4179">
            <v>155968.60897000076</v>
          </cell>
          <cell r="G4179">
            <v>1041722.2152040007</v>
          </cell>
          <cell r="H4179">
            <v>2.0230964986946156</v>
          </cell>
          <cell r="I4179">
            <v>1.4426514485356812</v>
          </cell>
          <cell r="J4179">
            <v>25480654.428465992</v>
          </cell>
          <cell r="K4179">
            <v>1.3635997134109843</v>
          </cell>
          <cell r="L4179">
            <v>21.155070225900896</v>
          </cell>
          <cell r="M4179">
            <v>29927065.225855991</v>
          </cell>
          <cell r="N4179">
            <v>0.99835473361888782</v>
          </cell>
          <cell r="O4179">
            <v>47.606257716871205</v>
          </cell>
          <cell r="P4179"/>
          <cell r="Q4179">
            <v>64364.342968573328</v>
          </cell>
        </row>
        <row r="4180">
          <cell r="D4180">
            <v>43260</v>
          </cell>
          <cell r="F4180">
            <v>156700.3805899992</v>
          </cell>
          <cell r="G4180">
            <v>1198422.595794</v>
          </cell>
          <cell r="H4180">
            <v>2.0688172994222804</v>
          </cell>
          <cell r="I4180">
            <v>1.2330260404650462</v>
          </cell>
          <cell r="J4180">
            <v>25637354.809055991</v>
          </cell>
          <cell r="K4180">
            <v>1.3672760164372129</v>
          </cell>
          <cell r="L4180">
            <v>20.949616337650532</v>
          </cell>
          <cell r="M4180">
            <v>30049243.29769399</v>
          </cell>
          <cell r="N4180">
            <v>1.0025216856992591</v>
          </cell>
          <cell r="O4180">
            <v>47.136071711399467</v>
          </cell>
          <cell r="P4180"/>
          <cell r="Q4180">
            <v>64364.342968573328</v>
          </cell>
        </row>
        <row r="4181">
          <cell r="D4181">
            <v>43261</v>
          </cell>
          <cell r="F4181">
            <v>160598.38424999965</v>
          </cell>
          <cell r="G4181">
            <v>1359020.9800439996</v>
          </cell>
          <cell r="H4181">
            <v>2.1114500938936924</v>
          </cell>
          <cell r="I4181">
            <v>1.0652624824441514</v>
          </cell>
          <cell r="J4181">
            <v>25797953.193305992</v>
          </cell>
          <cell r="K4181">
            <v>1.3711343417841315</v>
          </cell>
          <cell r="L4181">
            <v>20.735845552404076</v>
          </cell>
          <cell r="M4181">
            <v>30166204.168841988</v>
          </cell>
          <cell r="N4181">
            <v>1.0065153202235213</v>
          </cell>
          <cell r="O4181">
            <v>46.68764394034153</v>
          </cell>
          <cell r="P4181"/>
          <cell r="Q4181">
            <v>64364.342968573328</v>
          </cell>
        </row>
        <row r="4182">
          <cell r="D4182">
            <v>43262</v>
          </cell>
          <cell r="F4182">
            <v>172362.32985200098</v>
          </cell>
          <cell r="G4182">
            <v>1531383.3098960007</v>
          </cell>
          <cell r="H4182">
            <v>2.1629470311531693</v>
          </cell>
          <cell r="I4182">
            <v>0.89299444727695132</v>
          </cell>
          <cell r="J4182">
            <v>25970315.523157991</v>
          </cell>
          <cell r="K4182">
            <v>1.3755894691149122</v>
          </cell>
          <cell r="L4182">
            <v>20.491359757704551</v>
          </cell>
          <cell r="M4182">
            <v>30282950.875039987</v>
          </cell>
          <cell r="N4182">
            <v>1.0105025346797505</v>
          </cell>
          <cell r="O4182">
            <v>46.242124973949615</v>
          </cell>
          <cell r="P4182"/>
          <cell r="Q4182">
            <v>64364.342968573328</v>
          </cell>
        </row>
        <row r="4183">
          <cell r="D4183">
            <v>43263</v>
          </cell>
          <cell r="F4183">
            <v>141860.62300799988</v>
          </cell>
          <cell r="G4183">
            <v>1673243.9329040006</v>
          </cell>
          <cell r="H4183">
            <v>2.1663701978088787</v>
          </cell>
          <cell r="I4183">
            <v>0.8825949860593707</v>
          </cell>
          <cell r="J4183">
            <v>26112176.146165993</v>
          </cell>
          <cell r="K4183">
            <v>1.3784042046515297</v>
          </cell>
          <cell r="L4183">
            <v>20.338186353093747</v>
          </cell>
          <cell r="M4183">
            <v>30392447.15540399</v>
          </cell>
          <cell r="N4183">
            <v>1.0142485151237726</v>
          </cell>
          <cell r="O4183">
            <v>45.825585020698533</v>
          </cell>
          <cell r="P4183"/>
          <cell r="Q4183">
            <v>64364.342968573328</v>
          </cell>
        </row>
        <row r="4184">
          <cell r="D4184">
            <v>43264</v>
          </cell>
          <cell r="F4184">
            <v>134309.81026200042</v>
          </cell>
          <cell r="G4184">
            <v>1807553.743166001</v>
          </cell>
          <cell r="H4184">
            <v>2.1602426004106521</v>
          </cell>
          <cell r="I4184">
            <v>0.90129797098489339</v>
          </cell>
          <cell r="J4184">
            <v>26246485.956427995</v>
          </cell>
          <cell r="K4184">
            <v>1.3808026369032311</v>
          </cell>
          <cell r="L4184">
            <v>20.208453270238003</v>
          </cell>
          <cell r="M4184">
            <v>30501264.226555992</v>
          </cell>
          <cell r="N4184">
            <v>1.0179725085392761</v>
          </cell>
          <cell r="O4184">
            <v>45.413463338993076</v>
          </cell>
          <cell r="P4184"/>
          <cell r="Q4184">
            <v>64364.342968573328</v>
          </cell>
        </row>
        <row r="4185">
          <cell r="D4185">
            <v>43265</v>
          </cell>
          <cell r="F4185">
            <v>154846.86982799877</v>
          </cell>
          <cell r="G4185">
            <v>1962400.6129939999</v>
          </cell>
          <cell r="H4185">
            <v>2.1777814530811681</v>
          </cell>
          <cell r="I4185">
            <v>0.84880451578538407</v>
          </cell>
          <cell r="J4185">
            <v>26401332.826255992</v>
          </cell>
          <cell r="K4185">
            <v>1.3842616700675885</v>
          </cell>
          <cell r="L4185">
            <v>20.022619374146156</v>
          </cell>
          <cell r="M4185">
            <v>30608400.472741984</v>
          </cell>
          <cell r="N4185">
            <v>1.0216410771957609</v>
          </cell>
          <cell r="O4185">
            <v>45.00942623441906</v>
          </cell>
          <cell r="P4185"/>
          <cell r="Q4185">
            <v>64364.342968573328</v>
          </cell>
        </row>
        <row r="4186">
          <cell r="D4186">
            <v>43266</v>
          </cell>
          <cell r="F4186">
            <v>126119.94040400162</v>
          </cell>
          <cell r="G4186">
            <v>2088520.5533980015</v>
          </cell>
          <cell r="H4186">
            <v>2.1632272953963003</v>
          </cell>
          <cell r="I4186">
            <v>0.8921383762978019</v>
          </cell>
          <cell r="J4186">
            <v>26527452.766659994</v>
          </cell>
          <cell r="K4186">
            <v>1.3861963049106678</v>
          </cell>
          <cell r="L4186">
            <v>19.919333106320458</v>
          </cell>
          <cell r="M4186">
            <v>30715797.400589991</v>
          </cell>
          <cell r="N4186">
            <v>1.0253190150828453</v>
          </cell>
          <cell r="O4186">
            <v>44.60632683876922</v>
          </cell>
          <cell r="P4186"/>
          <cell r="Q4186">
            <v>64364.342968573328</v>
          </cell>
        </row>
        <row r="4187">
          <cell r="D4187">
            <v>43267</v>
          </cell>
          <cell r="F4187">
            <v>134166.14112799949</v>
          </cell>
          <cell r="G4187">
            <v>2222686.6945260009</v>
          </cell>
          <cell r="H4187">
            <v>2.1583055462199532</v>
          </cell>
          <cell r="I4187">
            <v>0.90729333429925285</v>
          </cell>
          <cell r="J4187">
            <v>26661618.907787994</v>
          </cell>
          <cell r="K4187">
            <v>1.3885370156995818</v>
          </cell>
          <cell r="L4187">
            <v>19.794988726587771</v>
          </cell>
          <cell r="M4187">
            <v>30845108.232743986</v>
          </cell>
          <cell r="N4187">
            <v>1.0297291932046413</v>
          </cell>
          <cell r="O4187">
            <v>44.125609552392085</v>
          </cell>
          <cell r="P4187"/>
          <cell r="Q4187">
            <v>64364.342968573328</v>
          </cell>
        </row>
        <row r="4188">
          <cell r="D4188">
            <v>43268</v>
          </cell>
          <cell r="F4188">
            <v>101773.68865599892</v>
          </cell>
          <cell r="G4188">
            <v>2324460.3831819999</v>
          </cell>
          <cell r="H4188">
            <v>2.1243588827334068</v>
          </cell>
          <cell r="I4188">
            <v>1.0191557353969372</v>
          </cell>
          <cell r="J4188">
            <v>26763392.596443992</v>
          </cell>
          <cell r="K4188">
            <v>1.3891807236273208</v>
          </cell>
          <cell r="L4188">
            <v>19.760912369524032</v>
          </cell>
          <cell r="M4188">
            <v>30904006.170079987</v>
          </cell>
          <cell r="N4188">
            <v>1.0317893048039388</v>
          </cell>
          <cell r="O4188">
            <v>43.902049352925275</v>
          </cell>
          <cell r="P4188"/>
          <cell r="Q4188">
            <v>64364.342968573328</v>
          </cell>
        </row>
        <row r="4189">
          <cell r="D4189">
            <v>43269</v>
          </cell>
          <cell r="F4189">
            <v>131887.25680799995</v>
          </cell>
          <cell r="G4189">
            <v>2456347.6399900001</v>
          </cell>
          <cell r="H4189">
            <v>2.1201763504966142</v>
          </cell>
          <cell r="I4189">
            <v>1.0338697127429741</v>
          </cell>
          <cell r="J4189">
            <v>26895279.853251994</v>
          </cell>
          <cell r="K4189">
            <v>1.3913780150169848</v>
          </cell>
          <cell r="L4189">
            <v>19.644978732259631</v>
          </cell>
          <cell r="M4189">
            <v>31005775.727505989</v>
          </cell>
          <cell r="N4189">
            <v>1.0352812725333496</v>
          </cell>
          <cell r="O4189">
            <v>43.524569528650481</v>
          </cell>
          <cell r="P4189"/>
          <cell r="Q4189">
            <v>64364.342968573328</v>
          </cell>
        </row>
        <row r="4190">
          <cell r="D4190">
            <v>43270</v>
          </cell>
          <cell r="F4190">
            <v>94370.074128000386</v>
          </cell>
          <cell r="G4190">
            <v>2550717.7141180006</v>
          </cell>
          <cell r="H4190">
            <v>2.0857557857554925</v>
          </cell>
          <cell r="I4190">
            <v>1.163396681024953</v>
          </cell>
          <cell r="J4190">
            <v>26989649.927379996</v>
          </cell>
          <cell r="K4190">
            <v>1.3916262805691599</v>
          </cell>
          <cell r="L4190">
            <v>19.631917184199509</v>
          </cell>
          <cell r="M4190">
            <v>31071441.334261991</v>
          </cell>
          <cell r="N4190">
            <v>1.0375682570427294</v>
          </cell>
          <cell r="O4190">
            <v>43.278353063129046</v>
          </cell>
          <cell r="P4190"/>
          <cell r="Q4190">
            <v>64364.342968573328</v>
          </cell>
        </row>
        <row r="4191">
          <cell r="D4191">
            <v>43271</v>
          </cell>
          <cell r="F4191">
            <v>98643.26889199976</v>
          </cell>
          <cell r="G4191">
            <v>2649360.9830100005</v>
          </cell>
          <cell r="H4191">
            <v>2.058096813249211</v>
          </cell>
          <cell r="I4191">
            <v>1.2792490474951124</v>
          </cell>
          <cell r="J4191">
            <v>27088293.196271997</v>
          </cell>
          <cell r="K4191">
            <v>1.3920925071655026</v>
          </cell>
          <cell r="L4191">
            <v>19.607408964659566</v>
          </cell>
          <cell r="M4191">
            <v>31153708.926043991</v>
          </cell>
          <cell r="N4191">
            <v>1.0404100981717859</v>
          </cell>
          <cell r="O4191">
            <v>42.973518760659225</v>
          </cell>
          <cell r="P4191"/>
          <cell r="Q4191">
            <v>64364.342968573328</v>
          </cell>
        </row>
        <row r="4192">
          <cell r="D4192">
            <v>43272</v>
          </cell>
          <cell r="F4192">
            <v>94469.394864000991</v>
          </cell>
          <cell r="G4192">
            <v>2743830.3778740014</v>
          </cell>
          <cell r="H4192">
            <v>2.0299840470113573</v>
          </cell>
          <cell r="I4192">
            <v>1.4089164230536189</v>
          </cell>
          <cell r="J4192">
            <v>27182762.591135997</v>
          </cell>
          <cell r="K4192">
            <v>1.3923418675270385</v>
          </cell>
          <cell r="L4192">
            <v>19.594311779099105</v>
          </cell>
          <cell r="M4192">
            <v>31205809.226739991</v>
          </cell>
          <cell r="N4192">
            <v>1.0422448972663674</v>
          </cell>
          <cell r="O4192">
            <v>42.777368760309244</v>
          </cell>
          <cell r="P4192"/>
          <cell r="Q4192">
            <v>64364.342968573328</v>
          </cell>
        </row>
        <row r="4193">
          <cell r="D4193">
            <v>43273</v>
          </cell>
          <cell r="F4193">
            <v>97863.587735998837</v>
          </cell>
          <cell r="G4193">
            <v>2841693.9656100003</v>
          </cell>
          <cell r="H4193">
            <v>2.0068239893444586</v>
          </cell>
          <cell r="I4193">
            <v>1.525613063630038</v>
          </cell>
          <cell r="J4193">
            <v>27280626.178871997</v>
          </cell>
          <cell r="K4193">
            <v>1.3927628734487958</v>
          </cell>
          <cell r="L4193">
            <v>19.572216599156722</v>
          </cell>
          <cell r="M4193">
            <v>31278409.074747995</v>
          </cell>
          <cell r="N4193">
            <v>1.0447647584639954</v>
          </cell>
          <cell r="O4193">
            <v>42.508834568151613</v>
          </cell>
          <cell r="P4193"/>
          <cell r="Q4193">
            <v>64364.342968573328</v>
          </cell>
        </row>
        <row r="4194">
          <cell r="D4194">
            <v>43274</v>
          </cell>
          <cell r="F4194">
            <v>70112.905008001442</v>
          </cell>
          <cell r="G4194">
            <v>2911806.8706180016</v>
          </cell>
          <cell r="H4194">
            <v>1.9669322000899774</v>
          </cell>
          <cell r="I4194">
            <v>1.7498216017786228</v>
          </cell>
          <cell r="J4194">
            <v>27350739.08388</v>
          </cell>
          <cell r="K4194">
            <v>1.3917690010547774</v>
          </cell>
          <cell r="L4194">
            <v>19.624411926493678</v>
          </cell>
          <cell r="M4194">
            <v>31331753.853535995</v>
          </cell>
          <cell r="N4194">
            <v>1.0466418600304401</v>
          </cell>
          <cell r="O4194">
            <v>42.309442235991249</v>
          </cell>
          <cell r="P4194"/>
          <cell r="Q4194">
            <v>64364.342968573328</v>
          </cell>
        </row>
        <row r="4195">
          <cell r="D4195">
            <v>43275</v>
          </cell>
          <cell r="F4195">
            <v>80629.059501998752</v>
          </cell>
          <cell r="G4195">
            <v>2992435.9301200002</v>
          </cell>
          <cell r="H4195">
            <v>1.9371724260829564</v>
          </cell>
          <cell r="I4195">
            <v>1.9383315917889887</v>
          </cell>
          <cell r="J4195">
            <v>27431368.143381998</v>
          </cell>
          <cell r="K4195">
            <v>1.391314995576969</v>
          </cell>
          <cell r="L4195">
            <v>19.648295469377054</v>
          </cell>
          <cell r="M4195">
            <v>31387685.417773992</v>
          </cell>
          <cell r="N4195">
            <v>1.0486057232131267</v>
          </cell>
          <cell r="O4195">
            <v>42.101426336098193</v>
          </cell>
          <cell r="P4195"/>
          <cell r="Q4195">
            <v>64364.342968573328</v>
          </cell>
        </row>
        <row r="4196">
          <cell r="D4196">
            <v>43276</v>
          </cell>
          <cell r="F4196">
            <v>99260.723599999823</v>
          </cell>
          <cell r="G4196">
            <v>3091696.6537199998</v>
          </cell>
          <cell r="H4196">
            <v>1.9213723071667543</v>
          </cell>
          <cell r="I4196">
            <v>2.0465359172474273</v>
          </cell>
          <cell r="J4196">
            <v>27530628.866981998</v>
          </cell>
          <cell r="K4196">
            <v>1.3918058650433052</v>
          </cell>
          <cell r="L4196">
            <v>19.622473763705074</v>
          </cell>
          <cell r="M4196">
            <v>31463881.221731991</v>
          </cell>
          <cell r="N4196">
            <v>1.0512469972161893</v>
          </cell>
          <cell r="O4196">
            <v>41.822618514067855</v>
          </cell>
          <cell r="P4196"/>
          <cell r="Q4196">
            <v>64364.342968573328</v>
          </cell>
        </row>
        <row r="4197">
          <cell r="D4197">
            <v>43277</v>
          </cell>
          <cell r="F4197">
            <v>80488.984246000968</v>
          </cell>
          <cell r="G4197">
            <v>3172185.6379660009</v>
          </cell>
          <cell r="H4197">
            <v>1.8955703467887606</v>
          </cell>
          <cell r="I4197">
            <v>2.2363534698575993</v>
          </cell>
          <cell r="J4197">
            <v>27611117.851227999</v>
          </cell>
          <cell r="K4197">
            <v>1.3913476265098819</v>
          </cell>
          <cell r="L4197">
            <v>19.646578029840111</v>
          </cell>
          <cell r="M4197">
            <v>31524100.628847994</v>
          </cell>
          <cell r="N4197">
            <v>1.0533549125637307</v>
          </cell>
          <cell r="O4197">
            <v>41.600905921955409</v>
          </cell>
          <cell r="P4197"/>
          <cell r="Q4197">
            <v>64364.342968573328</v>
          </cell>
        </row>
        <row r="4198">
          <cell r="D4198">
            <v>43278</v>
          </cell>
          <cell r="F4198">
            <v>70639.832656000188</v>
          </cell>
          <cell r="G4198">
            <v>3242825.4706220012</v>
          </cell>
          <cell r="H4198">
            <v>1.8660121663747375</v>
          </cell>
          <cell r="I4198">
            <v>2.4754622185358066</v>
          </cell>
          <cell r="J4198">
            <v>27681757.683883999</v>
          </cell>
          <cell r="K4198">
            <v>1.3903976482549667</v>
          </cell>
          <cell r="L4198">
            <v>19.696631264182063</v>
          </cell>
          <cell r="M4198">
            <v>31565423.90729199</v>
          </cell>
          <cell r="N4198">
            <v>1.0548317539359444</v>
          </cell>
          <cell r="O4198">
            <v>41.445992731025015</v>
          </cell>
          <cell r="P4198"/>
          <cell r="Q4198">
            <v>64364.342968573328</v>
          </cell>
        </row>
        <row r="4199">
          <cell r="D4199">
            <v>43279</v>
          </cell>
          <cell r="F4199">
            <v>76723.105204000327</v>
          </cell>
          <cell r="G4199">
            <v>3319548.5758260014</v>
          </cell>
          <cell r="H4199">
            <v>1.8419407518443265</v>
          </cell>
          <cell r="I4199">
            <v>2.6888488324766757</v>
          </cell>
          <cell r="J4199">
            <v>27758480.789088</v>
          </cell>
          <cell r="K4199">
            <v>1.3897583581721735</v>
          </cell>
          <cell r="L4199">
            <v>19.730377405359391</v>
          </cell>
          <cell r="M4199">
            <v>31607402.765755992</v>
          </cell>
          <cell r="N4199">
            <v>1.0563307740426848</v>
          </cell>
          <cell r="O4199">
            <v>41.289110419405048</v>
          </cell>
          <cell r="P4199"/>
          <cell r="Q4199">
            <v>64364.342968573328</v>
          </cell>
        </row>
        <row r="4200">
          <cell r="D4200">
            <v>43280</v>
          </cell>
          <cell r="F4200">
            <v>84375.995497999102</v>
          </cell>
          <cell r="G4200">
            <v>3403924.5713240006</v>
          </cell>
          <cell r="H4200">
            <v>1.8236294187499222</v>
          </cell>
          <cell r="I4200">
            <v>2.863319155094135</v>
          </cell>
          <cell r="J4200">
            <v>27842856.784585997</v>
          </cell>
          <cell r="K4200">
            <v>1.3895050945455705</v>
          </cell>
          <cell r="L4200">
            <v>19.743760370120413</v>
          </cell>
          <cell r="M4200">
            <v>31660361.425905995</v>
          </cell>
          <cell r="N4200">
            <v>1.0581970495758155</v>
          </cell>
          <cell r="O4200">
            <v>41.094297295032632</v>
          </cell>
          <cell r="P4200"/>
          <cell r="Q4200">
            <v>64364.342968573328</v>
          </cell>
        </row>
        <row r="4201">
          <cell r="D4201">
            <v>43281</v>
          </cell>
          <cell r="E4201" t="str">
            <v>*</v>
          </cell>
          <cell r="F4201">
            <v>94439.170259999344</v>
          </cell>
          <cell r="G4201">
            <v>3498363.7415840002</v>
          </cell>
          <cell r="H4201">
            <v>1.8117504093284065</v>
          </cell>
          <cell r="I4201">
            <v>2.982458618326056</v>
          </cell>
          <cell r="J4201">
            <v>27937295.954845998</v>
          </cell>
          <cell r="K4201">
            <v>1.3897540501414496</v>
          </cell>
          <cell r="L4201">
            <v>19.730604984187984</v>
          </cell>
          <cell r="M4201">
            <v>31707543.484549996</v>
          </cell>
          <cell r="N4201">
            <v>1.0598705738491325</v>
          </cell>
          <cell r="O4201">
            <v>40.920082667655208</v>
          </cell>
          <cell r="P4201"/>
          <cell r="Q4201">
            <v>64364.342968573328</v>
          </cell>
        </row>
        <row r="4202">
          <cell r="D4202">
            <v>43282</v>
          </cell>
          <cell r="F4202">
            <v>83442.903070001223</v>
          </cell>
          <cell r="G4202">
            <v>83442.903070001223</v>
          </cell>
          <cell r="H4202">
            <v>2.9782956787146087</v>
          </cell>
          <cell r="I4202">
            <v>4.805207250424548E-2</v>
          </cell>
          <cell r="J4202">
            <v>28020738.857916001</v>
          </cell>
          <cell r="K4202">
            <v>1.3919649491806572</v>
          </cell>
          <cell r="L4202">
            <v>18.963585872202636</v>
          </cell>
          <cell r="M4202">
            <v>31773355.498059999</v>
          </cell>
          <cell r="N4202">
            <v>1.0621229139577808</v>
          </cell>
          <cell r="O4202">
            <v>40.566051698393771</v>
          </cell>
          <cell r="P4202"/>
          <cell r="Q4202">
            <v>28016.997662909689</v>
          </cell>
        </row>
        <row r="4203">
          <cell r="D4203">
            <v>43283</v>
          </cell>
          <cell r="F4203">
            <v>87552.21935599891</v>
          </cell>
          <cell r="G4203">
            <v>170995.12242600013</v>
          </cell>
          <cell r="H4203">
            <v>3.0516318072934001</v>
          </cell>
          <cell r="I4203">
            <v>3.8167801653765654E-2</v>
          </cell>
          <cell r="J4203">
            <v>28108291.077272002</v>
          </cell>
          <cell r="K4203">
            <v>1.3943735542727209</v>
          </cell>
          <cell r="L4203">
            <v>18.838976244956218</v>
          </cell>
          <cell r="M4203">
            <v>31827865.095488001</v>
          </cell>
          <cell r="N4203">
            <v>1.0639976396916329</v>
          </cell>
          <cell r="O4203">
            <v>40.37610438172625</v>
          </cell>
          <cell r="P4203"/>
          <cell r="Q4203">
            <v>28016.997662909689</v>
          </cell>
        </row>
        <row r="4204">
          <cell r="D4204">
            <v>43284</v>
          </cell>
          <cell r="F4204">
            <v>84880.664732000441</v>
          </cell>
          <cell r="G4204">
            <v>255875.78715800057</v>
          </cell>
          <cell r="H4204">
            <v>3.0442922571100688</v>
          </cell>
          <cell r="I4204">
            <v>3.9054631049351141E-2</v>
          </cell>
          <cell r="J4204">
            <v>28193171.742004003</v>
          </cell>
          <cell r="K4204">
            <v>1.3966431290824679</v>
          </cell>
          <cell r="L4204">
            <v>18.722218358084064</v>
          </cell>
          <cell r="M4204">
            <v>31880281.53748</v>
          </cell>
          <cell r="N4204">
            <v>1.0658025735837093</v>
          </cell>
          <cell r="O4204">
            <v>40.193757928963393</v>
          </cell>
          <cell r="P4204"/>
          <cell r="Q4204">
            <v>28016.997662909689</v>
          </cell>
        </row>
        <row r="4205">
          <cell r="D4205">
            <v>43285</v>
          </cell>
          <cell r="F4205">
            <v>85820.354398000098</v>
          </cell>
          <cell r="G4205">
            <v>341696.14155600069</v>
          </cell>
          <cell r="H4205">
            <v>3.0490074781313492</v>
          </cell>
          <cell r="I4205">
            <v>3.8482481886081832E-2</v>
          </cell>
          <cell r="J4205">
            <v>28278992.096402004</v>
          </cell>
          <cell r="K4205">
            <v>1.3989528988206528</v>
          </cell>
          <cell r="L4205">
            <v>18.604046676321229</v>
          </cell>
          <cell r="M4205">
            <v>31943726.143152006</v>
          </cell>
          <cell r="N4205">
            <v>1.0679763910862741</v>
          </cell>
          <cell r="O4205">
            <v>39.974836421300019</v>
          </cell>
          <cell r="P4205"/>
          <cell r="Q4205">
            <v>28016.997662909689</v>
          </cell>
        </row>
        <row r="4206">
          <cell r="D4206">
            <v>43286</v>
          </cell>
          <cell r="F4206">
            <v>69123.795566000466</v>
          </cell>
          <cell r="G4206">
            <v>410819.93712200114</v>
          </cell>
          <cell r="H4206">
            <v>2.9326478308977784</v>
          </cell>
          <cell r="I4206">
            <v>5.5507204439131375E-2</v>
          </cell>
          <cell r="J4206">
            <v>28348115.891968004</v>
          </cell>
          <cell r="K4206">
            <v>1.4004314444376507</v>
          </cell>
          <cell r="L4206">
            <v>18.528747019566115</v>
          </cell>
          <cell r="M4206">
            <v>31993669.116893999</v>
          </cell>
          <cell r="N4206">
            <v>1.0696990003256828</v>
          </cell>
          <cell r="O4206">
            <v>39.801894153508044</v>
          </cell>
          <cell r="P4206"/>
          <cell r="Q4206">
            <v>28016.997662909689</v>
          </cell>
        </row>
        <row r="4207">
          <cell r="D4207">
            <v>43287</v>
          </cell>
          <cell r="F4207">
            <v>83784.133238000344</v>
          </cell>
          <cell r="G4207">
            <v>494604.07036000147</v>
          </cell>
          <cell r="H4207">
            <v>2.94228570521663</v>
          </cell>
          <cell r="I4207">
            <v>5.3839369135200155E-2</v>
          </cell>
          <cell r="J4207">
            <v>28431900.025206003</v>
          </cell>
          <cell r="K4207">
            <v>1.4026291403978213</v>
          </cell>
          <cell r="L4207">
            <v>18.417318653070801</v>
          </cell>
          <cell r="M4207">
            <v>32056490.607782003</v>
          </cell>
          <cell r="N4207">
            <v>1.0718523905874107</v>
          </cell>
          <cell r="O4207">
            <v>39.586375702683384</v>
          </cell>
          <cell r="P4207"/>
          <cell r="Q4207">
            <v>28016.997662909689</v>
          </cell>
        </row>
        <row r="4208">
          <cell r="D4208">
            <v>43288</v>
          </cell>
          <cell r="F4208">
            <v>62529.769319999861</v>
          </cell>
          <cell r="G4208">
            <v>557133.83968000137</v>
          </cell>
          <cell r="H4208">
            <v>2.8407950588895705</v>
          </cell>
          <cell r="I4208">
            <v>7.4349249292848807E-2</v>
          </cell>
          <cell r="J4208">
            <v>28494429.794526003</v>
          </cell>
          <cell r="K4208">
            <v>1.4037736766538067</v>
          </cell>
          <cell r="L4208">
            <v>18.359522341046585</v>
          </cell>
          <cell r="M4208">
            <v>32088944.984360002</v>
          </cell>
          <cell r="N4208">
            <v>1.0729905777353335</v>
          </cell>
          <cell r="O4208">
            <v>39.472764750521158</v>
          </cell>
          <cell r="P4208"/>
          <cell r="Q4208">
            <v>28016.997662909689</v>
          </cell>
        </row>
        <row r="4209">
          <cell r="D4209">
            <v>43289</v>
          </cell>
          <cell r="F4209">
            <v>45655.510867999546</v>
          </cell>
          <cell r="G4209">
            <v>602789.35054800089</v>
          </cell>
          <cell r="H4209">
            <v>2.6893912661544914</v>
          </cell>
          <cell r="I4209">
            <v>0.12107708767328251</v>
          </cell>
          <cell r="J4209">
            <v>28540085.305394001</v>
          </cell>
          <cell r="K4209">
            <v>1.4040848958661254</v>
          </cell>
          <cell r="L4209">
            <v>18.343834226859666</v>
          </cell>
          <cell r="M4209">
            <v>32095528.045758002</v>
          </cell>
          <cell r="N4209">
            <v>1.0732637492529384</v>
          </cell>
          <cell r="O4209">
            <v>39.445528662618187</v>
          </cell>
          <cell r="P4209"/>
          <cell r="Q4209">
            <v>28016.997662909689</v>
          </cell>
        </row>
        <row r="4210">
          <cell r="D4210">
            <v>43290</v>
          </cell>
          <cell r="F4210">
            <v>73347.079030000401</v>
          </cell>
          <cell r="G4210">
            <v>676136.42957800126</v>
          </cell>
          <cell r="H4210">
            <v>2.6814532683695513</v>
          </cell>
          <cell r="I4210">
            <v>0.12423754148942479</v>
          </cell>
          <cell r="J4210">
            <v>28613432.384424001</v>
          </cell>
          <cell r="K4210">
            <v>1.405755723570856</v>
          </cell>
          <cell r="L4210">
            <v>18.259812347566616</v>
          </cell>
          <cell r="M4210">
            <v>32158422.706437998</v>
          </cell>
          <cell r="N4210">
            <v>1.0754200819486563</v>
          </cell>
          <cell r="O4210">
            <v>39.2309600229271</v>
          </cell>
          <cell r="P4210"/>
          <cell r="Q4210">
            <v>28016.997662909689</v>
          </cell>
        </row>
        <row r="4211">
          <cell r="D4211">
            <v>43291</v>
          </cell>
          <cell r="F4211">
            <v>71813.322876000209</v>
          </cell>
          <cell r="G4211">
            <v>747949.75245400146</v>
          </cell>
          <cell r="H4211">
            <v>2.6696284928637271</v>
          </cell>
          <cell r="I4211">
            <v>0.12910384515470996</v>
          </cell>
          <cell r="J4211">
            <v>28685245.7073</v>
          </cell>
          <cell r="K4211">
            <v>1.4073467092922145</v>
          </cell>
          <cell r="L4211">
            <v>18.180121679660534</v>
          </cell>
          <cell r="M4211">
            <v>32180521.601084001</v>
          </cell>
          <cell r="N4211">
            <v>1.0762122961552718</v>
          </cell>
          <cell r="O4211">
            <v>39.152319430897911</v>
          </cell>
          <cell r="P4211"/>
          <cell r="Q4211">
            <v>28016.997662909689</v>
          </cell>
        </row>
        <row r="4212">
          <cell r="D4212">
            <v>43292</v>
          </cell>
          <cell r="F4212">
            <v>57828.826144000297</v>
          </cell>
          <cell r="G4212">
            <v>805778.57859800174</v>
          </cell>
          <cell r="H4212">
            <v>2.6145770127018029</v>
          </cell>
          <cell r="I4212">
            <v>0.15448040545692487</v>
          </cell>
          <cell r="J4212">
            <v>28743074.533443999</v>
          </cell>
          <cell r="K4212">
            <v>1.4082481659177821</v>
          </cell>
          <cell r="L4212">
            <v>18.135105305590237</v>
          </cell>
          <cell r="M4212">
            <v>32234752.93984</v>
          </cell>
          <cell r="N4212">
            <v>1.0780792462549011</v>
          </cell>
          <cell r="O4212">
            <v>38.967397356948844</v>
          </cell>
          <cell r="P4212"/>
          <cell r="Q4212">
            <v>28016.997662909689</v>
          </cell>
        </row>
        <row r="4213">
          <cell r="D4213">
            <v>43293</v>
          </cell>
          <cell r="F4213">
            <v>67781.152909999786</v>
          </cell>
          <cell r="G4213">
            <v>873559.73150800157</v>
          </cell>
          <cell r="H4213">
            <v>2.598302829168071</v>
          </cell>
          <cell r="I4213">
            <v>0.16292590298938592</v>
          </cell>
          <cell r="J4213">
            <v>28810855.686354</v>
          </cell>
          <cell r="K4213">
            <v>1.4096340904640046</v>
          </cell>
          <cell r="L4213">
            <v>18.066088146209893</v>
          </cell>
          <cell r="M4213">
            <v>32277271.462259997</v>
          </cell>
          <cell r="N4213">
            <v>1.0795546308269559</v>
          </cell>
          <cell r="O4213">
            <v>38.821662233779563</v>
          </cell>
          <cell r="P4213"/>
          <cell r="Q4213">
            <v>28016.997662909689</v>
          </cell>
        </row>
        <row r="4214">
          <cell r="D4214">
            <v>43294</v>
          </cell>
          <cell r="F4214">
            <v>37368.353595998764</v>
          </cell>
          <cell r="G4214">
            <v>910928.08510400029</v>
          </cell>
          <cell r="H4214">
            <v>2.5010314097505968</v>
          </cell>
          <cell r="I4214">
            <v>0.22433078476314927</v>
          </cell>
          <cell r="J4214">
            <v>28848224.039949998</v>
          </cell>
          <cell r="K4214">
            <v>1.4095302448615319</v>
          </cell>
          <cell r="L4214">
            <v>18.071251451102675</v>
          </cell>
          <cell r="M4214">
            <v>32297776.667797998</v>
          </cell>
          <cell r="N4214">
            <v>1.0802938613444257</v>
          </cell>
          <cell r="O4214">
            <v>38.748776531969511</v>
          </cell>
          <cell r="P4214"/>
          <cell r="Q4214">
            <v>28016.997662909689</v>
          </cell>
        </row>
        <row r="4215">
          <cell r="D4215">
            <v>43295</v>
          </cell>
          <cell r="F4215">
            <v>22442.121530000586</v>
          </cell>
          <cell r="G4215">
            <v>933370.20663400088</v>
          </cell>
          <cell r="H4215">
            <v>2.3796018858265242</v>
          </cell>
          <cell r="I4215">
            <v>0.33572299278860074</v>
          </cell>
          <cell r="J4215">
            <v>28870666.161479998</v>
          </cell>
          <cell r="K4215">
            <v>1.4086983813539284</v>
          </cell>
          <cell r="L4215">
            <v>18.112659657715547</v>
          </cell>
          <cell r="M4215">
            <v>32307576.819475997</v>
          </cell>
          <cell r="N4215">
            <v>1.0806750853363993</v>
          </cell>
          <cell r="O4215">
            <v>38.711224051734284</v>
          </cell>
          <cell r="P4215"/>
          <cell r="Q4215">
            <v>28016.997662909689</v>
          </cell>
        </row>
        <row r="4216">
          <cell r="D4216">
            <v>43296</v>
          </cell>
          <cell r="F4216">
            <v>6476.8478000008472</v>
          </cell>
          <cell r="G4216">
            <v>939847.05443400168</v>
          </cell>
          <cell r="H4216">
            <v>2.2363734704717455</v>
          </cell>
          <cell r="I4216">
            <v>0.54295265155140937</v>
          </cell>
          <cell r="J4216">
            <v>28877143.00928</v>
          </cell>
          <cell r="K4216">
            <v>1.407090852386603</v>
          </cell>
          <cell r="L4216">
            <v>18.192916485235997</v>
          </cell>
          <cell r="M4216">
            <v>32295239.766951997</v>
          </cell>
          <cell r="N4216">
            <v>1.080315830087814</v>
          </cell>
          <cell r="O4216">
            <v>38.746611854201895</v>
          </cell>
          <cell r="P4216"/>
          <cell r="Q4216">
            <v>28016.997662909689</v>
          </cell>
        </row>
        <row r="4217">
          <cell r="D4217">
            <v>43297</v>
          </cell>
          <cell r="F4217">
            <v>7122.1750679984107</v>
          </cell>
          <cell r="G4217">
            <v>946969.22950200015</v>
          </cell>
          <cell r="H4217">
            <v>2.1124881957722352</v>
          </cell>
          <cell r="I4217">
            <v>0.82622333469269948</v>
          </cell>
          <cell r="J4217">
            <v>28884265.184347998</v>
          </cell>
          <cell r="K4217">
            <v>1.4055191084295371</v>
          </cell>
          <cell r="L4217">
            <v>18.271690455097691</v>
          </cell>
          <cell r="M4217">
            <v>32257986.306493994</v>
          </cell>
          <cell r="N4217">
            <v>1.079123013343962</v>
          </cell>
          <cell r="O4217">
            <v>38.864259624328753</v>
          </cell>
          <cell r="P4217"/>
          <cell r="Q4217">
            <v>28016.997662909689</v>
          </cell>
        </row>
        <row r="4218">
          <cell r="D4218">
            <v>43298</v>
          </cell>
          <cell r="F4218">
            <v>5577.5102060000499</v>
          </cell>
          <cell r="G4218">
            <v>952546.73970800021</v>
          </cell>
          <cell r="H4218">
            <v>1.9999345337945449</v>
          </cell>
          <cell r="I4218">
            <v>1.2131746259705811</v>
          </cell>
          <cell r="J4218">
            <v>28889842.694553997</v>
          </cell>
          <cell r="K4218">
            <v>1.4038765825750592</v>
          </cell>
          <cell r="L4218">
            <v>18.354333691243596</v>
          </cell>
          <cell r="M4218">
            <v>32262557.926331993</v>
          </cell>
          <cell r="N4218">
            <v>1.0793293178185988</v>
          </cell>
          <cell r="O4218">
            <v>38.843895129256154</v>
          </cell>
          <cell r="P4218"/>
          <cell r="Q4218">
            <v>28016.997662909689</v>
          </cell>
        </row>
        <row r="4219">
          <cell r="D4219">
            <v>43299</v>
          </cell>
          <cell r="F4219">
            <v>6943.6143500001053</v>
          </cell>
          <cell r="G4219">
            <v>959490.35405800026</v>
          </cell>
          <cell r="H4219">
            <v>1.9025957139032348</v>
          </cell>
          <cell r="I4219">
            <v>1.6938552152260922</v>
          </cell>
          <cell r="J4219">
            <v>28896786.308903996</v>
          </cell>
          <cell r="K4219">
            <v>1.4023048174871964</v>
          </cell>
          <cell r="L4219">
            <v>18.433725333340334</v>
          </cell>
          <cell r="M4219">
            <v>32265008.431937989</v>
          </cell>
          <cell r="N4219">
            <v>1.0794646782691444</v>
          </cell>
          <cell r="O4219">
            <v>38.830537360710338</v>
          </cell>
          <cell r="P4219"/>
          <cell r="Q4219">
            <v>28016.997662909689</v>
          </cell>
        </row>
        <row r="4220">
          <cell r="D4220">
            <v>43300</v>
          </cell>
          <cell r="F4220">
            <v>8042.8851500002056</v>
          </cell>
          <cell r="G4220">
            <v>967533.23920800048</v>
          </cell>
          <cell r="H4220">
            <v>1.8175681304707803</v>
          </cell>
          <cell r="I4220">
            <v>2.2689281853039089</v>
          </cell>
          <cell r="J4220">
            <v>28904829.194053996</v>
          </cell>
          <cell r="K4220">
            <v>1.4007905936151395</v>
          </cell>
          <cell r="L4220">
            <v>18.510496786452901</v>
          </cell>
          <cell r="M4220">
            <v>32256848.61880799</v>
          </cell>
          <cell r="N4220">
            <v>1.0792450535729667</v>
          </cell>
          <cell r="O4220">
            <v>38.852212086216888</v>
          </cell>
          <cell r="P4220"/>
          <cell r="Q4220">
            <v>28016.997662909689</v>
          </cell>
        </row>
        <row r="4221">
          <cell r="D4221">
            <v>43301</v>
          </cell>
          <cell r="F4221">
            <v>5348.3192739994847</v>
          </cell>
          <cell r="G4221">
            <v>972881.55848199991</v>
          </cell>
          <cell r="H4221">
            <v>1.7362344998335593</v>
          </cell>
          <cell r="I4221">
            <v>3.001559422145017</v>
          </cell>
          <cell r="J4221">
            <v>28910177.513327997</v>
          </cell>
          <cell r="K4221">
            <v>1.3991500686532679</v>
          </cell>
          <cell r="L4221">
            <v>18.593989623097084</v>
          </cell>
          <cell r="M4221">
            <v>32253689.964317989</v>
          </cell>
          <cell r="N4221">
            <v>1.0791927434827131</v>
          </cell>
          <cell r="O4221">
            <v>38.857375723114053</v>
          </cell>
          <cell r="P4221"/>
          <cell r="Q4221">
            <v>28016.997662909689</v>
          </cell>
        </row>
        <row r="4222">
          <cell r="D4222">
            <v>43302</v>
          </cell>
          <cell r="F4222">
            <v>4324.6602700016811</v>
          </cell>
          <cell r="G4222">
            <v>977206.21875200165</v>
          </cell>
          <cell r="H4222">
            <v>1.6609070687821985</v>
          </cell>
          <cell r="I4222">
            <v>3.8886551005856029</v>
          </cell>
          <cell r="J4222">
            <v>28914502.173597999</v>
          </cell>
          <cell r="K4222">
            <v>1.3974645121372411</v>
          </cell>
          <cell r="L4222">
            <v>18.680119560035024</v>
          </cell>
          <cell r="M4222">
            <v>32246354.889481992</v>
          </cell>
          <cell r="N4222">
            <v>1.0790006803174315</v>
          </cell>
          <cell r="O4222">
            <v>38.876338509456623</v>
          </cell>
          <cell r="P4222"/>
          <cell r="Q4222">
            <v>28016.997662909689</v>
          </cell>
        </row>
        <row r="4223">
          <cell r="D4223">
            <v>43303</v>
          </cell>
          <cell r="F4223">
            <v>3153.0496419999399</v>
          </cell>
          <cell r="G4223">
            <v>980359.26839400153</v>
          </cell>
          <cell r="H4223">
            <v>1.5905267746084446</v>
          </cell>
          <cell r="I4223">
            <v>4.9499226828453313</v>
          </cell>
          <cell r="J4223">
            <v>28917655.223239999</v>
          </cell>
          <cell r="K4223">
            <v>1.3957269657809419</v>
          </cell>
          <cell r="L4223">
            <v>18.769273418691444</v>
          </cell>
          <cell r="M4223">
            <v>32245927.803805996</v>
          </cell>
          <cell r="N4223">
            <v>1.0790397589674807</v>
          </cell>
          <cell r="O4223">
            <v>38.872479706514781</v>
          </cell>
          <cell r="P4223"/>
          <cell r="Q4223">
            <v>28016.997662909689</v>
          </cell>
        </row>
        <row r="4224">
          <cell r="D4224">
            <v>43304</v>
          </cell>
          <cell r="F4224">
            <v>61288.159533999846</v>
          </cell>
          <cell r="G4224">
            <v>1041647.4279280014</v>
          </cell>
          <cell r="H4224">
            <v>1.6164836486216783</v>
          </cell>
          <cell r="I4224">
            <v>4.5288709812213774</v>
          </cell>
          <cell r="J4224">
            <v>28978943.382773999</v>
          </cell>
          <cell r="K4224">
            <v>1.396796247011481</v>
          </cell>
          <cell r="L4224">
            <v>18.714364196722101</v>
          </cell>
          <cell r="M4224">
            <v>32295714.566685993</v>
          </cell>
          <cell r="N4224">
            <v>1.0807592217015811</v>
          </cell>
          <cell r="O4224">
            <v>38.702939402463969</v>
          </cell>
          <cell r="P4224"/>
          <cell r="Q4224">
            <v>28016.997662909689</v>
          </cell>
        </row>
        <row r="4225">
          <cell r="D4225">
            <v>43305</v>
          </cell>
          <cell r="F4225">
            <v>54448.891888000246</v>
          </cell>
          <cell r="G4225">
            <v>1096096.3198160017</v>
          </cell>
          <cell r="H4225">
            <v>1.6301061427718415</v>
          </cell>
          <cell r="I4225">
            <v>4.322215209224856</v>
          </cell>
          <cell r="J4225">
            <v>29033392.274661999</v>
          </cell>
          <cell r="K4225">
            <v>1.3975334333956366</v>
          </cell>
          <cell r="L4225">
            <v>18.676590891561105</v>
          </cell>
          <cell r="M4225">
            <v>32320337.193589997</v>
          </cell>
          <cell r="N4225">
            <v>1.0816367082252147</v>
          </cell>
          <cell r="O4225">
            <v>38.616605133158735</v>
          </cell>
          <cell r="P4225"/>
          <cell r="Q4225">
            <v>28016.997662909689</v>
          </cell>
        </row>
        <row r="4226">
          <cell r="D4226">
            <v>43306</v>
          </cell>
          <cell r="F4226">
            <v>48740.762289998733</v>
          </cell>
          <cell r="G4226">
            <v>1144837.0821060005</v>
          </cell>
          <cell r="H4226">
            <v>1.6344893137805321</v>
          </cell>
          <cell r="I4226">
            <v>4.2577205975505183</v>
          </cell>
          <cell r="J4226">
            <v>29082133.036951996</v>
          </cell>
          <cell r="K4226">
            <v>1.3979942411544541</v>
          </cell>
          <cell r="L4226">
            <v>18.653013271765097</v>
          </cell>
          <cell r="M4226">
            <v>32365921.840647995</v>
          </cell>
          <cell r="N4226">
            <v>1.0832158340289484</v>
          </cell>
          <cell r="O4226">
            <v>38.461556069082746</v>
          </cell>
          <cell r="P4226"/>
          <cell r="Q4226">
            <v>28016.997662909689</v>
          </cell>
        </row>
        <row r="4227">
          <cell r="D4227">
            <v>43307</v>
          </cell>
          <cell r="F4227">
            <v>48222.570548000484</v>
          </cell>
          <cell r="G4227">
            <v>1193059.652654001</v>
          </cell>
          <cell r="H4227">
            <v>1.6378239477889878</v>
          </cell>
          <cell r="I4227">
            <v>4.2092913226292055</v>
          </cell>
          <cell r="J4227">
            <v>29130355.607499998</v>
          </cell>
          <cell r="K4227">
            <v>1.3984289330968871</v>
          </cell>
          <cell r="L4227">
            <v>18.630795907803655</v>
          </cell>
          <cell r="M4227">
            <v>32405457.590545993</v>
          </cell>
          <cell r="N4227">
            <v>1.0845926628513158</v>
          </cell>
          <cell r="O4227">
            <v>38.326704260829224</v>
          </cell>
          <cell r="P4227"/>
          <cell r="Q4227">
            <v>28016.997662909689</v>
          </cell>
        </row>
        <row r="4228">
          <cell r="D4228">
            <v>43308</v>
          </cell>
          <cell r="F4228">
            <v>48665.647313999172</v>
          </cell>
          <cell r="G4228">
            <v>1241725.2999680003</v>
          </cell>
          <cell r="H4228">
            <v>1.6414972966794514</v>
          </cell>
          <cell r="I4228">
            <v>4.1565722561981655</v>
          </cell>
          <cell r="J4228">
            <v>29179021.254813999</v>
          </cell>
          <cell r="K4228">
            <v>1.3988836990340512</v>
          </cell>
          <cell r="L4228">
            <v>18.607577489340564</v>
          </cell>
          <cell r="M4228">
            <v>32438451.234527998</v>
          </cell>
          <cell r="N4228">
            <v>1.085750656426743</v>
          </cell>
          <cell r="O4228">
            <v>38.213527613925095</v>
          </cell>
          <cell r="P4228"/>
          <cell r="Q4228">
            <v>28016.997662909689</v>
          </cell>
        </row>
        <row r="4229">
          <cell r="D4229">
            <v>43309</v>
          </cell>
          <cell r="F4229">
            <v>41122.686298001703</v>
          </cell>
          <cell r="G4229">
            <v>1282847.9862660021</v>
          </cell>
          <cell r="H4229">
            <v>1.6352929768114879</v>
          </cell>
          <cell r="I4229">
            <v>4.2459988412566378</v>
          </cell>
          <cell r="J4229">
            <v>29220143.941112</v>
          </cell>
          <cell r="K4229">
            <v>1.3989761097589415</v>
          </cell>
          <cell r="L4229">
            <v>18.602862505919603</v>
          </cell>
          <cell r="M4229">
            <v>32466183.481609996</v>
          </cell>
          <cell r="N4229">
            <v>1.0867326511340514</v>
          </cell>
          <cell r="O4229">
            <v>38.117725475166829</v>
          </cell>
          <cell r="P4229"/>
          <cell r="Q4229">
            <v>28016.997662909689</v>
          </cell>
        </row>
        <row r="4230">
          <cell r="D4230">
            <v>43310</v>
          </cell>
          <cell r="F4230">
            <v>36724.430007999224</v>
          </cell>
          <cell r="G4230">
            <v>1319572.4162740014</v>
          </cell>
          <cell r="H4230">
            <v>1.6241032554724844</v>
          </cell>
          <cell r="I4230">
            <v>4.4121087017607312</v>
          </cell>
          <cell r="J4230">
            <v>29256868.371119998</v>
          </cell>
          <cell r="K4230">
            <v>1.3988579791739069</v>
          </cell>
          <cell r="L4230">
            <v>18.608889956180086</v>
          </cell>
          <cell r="M4230">
            <v>32501380.664267994</v>
          </cell>
          <cell r="N4230">
            <v>1.0879646273526788</v>
          </cell>
          <cell r="O4230">
            <v>37.997760631167246</v>
          </cell>
          <cell r="P4230"/>
          <cell r="Q4230">
            <v>28016.997662909689</v>
          </cell>
        </row>
        <row r="4231">
          <cell r="D4231">
            <v>43311</v>
          </cell>
          <cell r="F4231">
            <v>43001.909232000384</v>
          </cell>
          <cell r="G4231">
            <v>1362574.3255060017</v>
          </cell>
          <cell r="H4231">
            <v>1.621128171190932</v>
          </cell>
          <cell r="I4231">
            <v>4.4573413704996572</v>
          </cell>
          <cell r="J4231">
            <v>29299870.280352</v>
          </cell>
          <cell r="K4231">
            <v>1.3990399080968994</v>
          </cell>
          <cell r="L4231">
            <v>18.599607998682433</v>
          </cell>
          <cell r="M4231">
            <v>32536724.069349993</v>
          </cell>
          <cell r="N4231">
            <v>1.0892016204449178</v>
          </cell>
          <cell r="O4231">
            <v>37.877559748233224</v>
          </cell>
          <cell r="P4231"/>
          <cell r="Q4231">
            <v>28016.997662909689</v>
          </cell>
        </row>
        <row r="4232">
          <cell r="D4232">
            <v>43312</v>
          </cell>
          <cell r="E4232" t="str">
            <v>*</v>
          </cell>
          <cell r="F4232">
            <v>34720.002079999322</v>
          </cell>
          <cell r="G4232">
            <v>1397294.327586001</v>
          </cell>
          <cell r="H4232">
            <v>1.6088094488069151</v>
          </cell>
          <cell r="I4232">
            <v>4.6495450778114789</v>
          </cell>
          <cell r="J4232">
            <v>29334590.282432001</v>
          </cell>
          <cell r="K4232">
            <v>1.3988264263325254</v>
          </cell>
          <cell r="L4232">
            <v>18.610500187397683</v>
          </cell>
          <cell r="M4232">
            <v>32547690.251183998</v>
          </cell>
          <cell r="N4232">
            <v>1.089622641971451</v>
          </cell>
          <cell r="O4232">
            <v>37.836706092244846</v>
          </cell>
          <cell r="P4232"/>
          <cell r="Q4232">
            <v>28016.997662909689</v>
          </cell>
        </row>
        <row r="4233">
          <cell r="D4233">
            <v>43313</v>
          </cell>
          <cell r="F4233">
            <v>50225.131983210478</v>
          </cell>
          <cell r="G4233">
            <v>50225.131983210478</v>
          </cell>
          <cell r="H4233">
            <v>2.9549289103236687</v>
          </cell>
          <cell r="I4233">
            <v>2.2633172932218226E-2</v>
          </cell>
          <cell r="J4233">
            <v>29384815.41441521</v>
          </cell>
          <cell r="K4233">
            <v>1.4000866400135934</v>
          </cell>
          <cell r="L4233">
            <v>18.053337465748054</v>
          </cell>
          <cell r="M4233">
            <v>32594098.557545207</v>
          </cell>
          <cell r="N4233">
            <v>1.0912205817693139</v>
          </cell>
          <cell r="O4233">
            <v>37.481489278665912</v>
          </cell>
          <cell r="P4233"/>
          <cell r="Q4233">
            <v>16997.069475254841</v>
          </cell>
        </row>
        <row r="4234">
          <cell r="D4234">
            <v>43314</v>
          </cell>
          <cell r="F4234">
            <v>61525.882113210479</v>
          </cell>
          <cell r="G4234">
            <v>111751.01409642096</v>
          </cell>
          <cell r="H4234">
            <v>3.2873612200948377</v>
          </cell>
          <cell r="I4234">
            <v>6.7750945014322106E-3</v>
          </cell>
          <cell r="J4234">
            <v>29446341.296528421</v>
          </cell>
          <cell r="K4234">
            <v>1.4018828208228131</v>
          </cell>
          <cell r="L4234">
            <v>17.962603005465539</v>
          </cell>
          <cell r="M4234">
            <v>32654186.366232418</v>
          </cell>
          <cell r="N4234">
            <v>1.0932766471131199</v>
          </cell>
          <cell r="O4234">
            <v>37.284941585631181</v>
          </cell>
          <cell r="P4234"/>
          <cell r="Q4234">
            <v>16997.069475254841</v>
          </cell>
        </row>
        <row r="4235">
          <cell r="D4235">
            <v>43315</v>
          </cell>
          <cell r="F4235">
            <v>73043.38903921048</v>
          </cell>
          <cell r="G4235">
            <v>184794.40313563144</v>
          </cell>
          <cell r="H4235">
            <v>3.6240443959013859</v>
          </cell>
          <cell r="I4235">
            <v>2.0766442976327681E-3</v>
          </cell>
          <cell r="J4235">
            <v>29519384.685567632</v>
          </cell>
          <cell r="K4235">
            <v>1.4042239797269662</v>
          </cell>
          <cell r="L4235">
            <v>17.844943236002109</v>
          </cell>
          <cell r="M4235">
            <v>32724253.907751627</v>
          </cell>
          <cell r="N4235">
            <v>1.0956670188459865</v>
          </cell>
          <cell r="O4235">
            <v>37.057314751951708</v>
          </cell>
          <cell r="P4235"/>
          <cell r="Q4235">
            <v>16997.069475254841</v>
          </cell>
        </row>
        <row r="4236">
          <cell r="D4236">
            <v>43316</v>
          </cell>
          <cell r="F4236">
            <v>47858.004181210476</v>
          </cell>
          <cell r="G4236">
            <v>232652.40731684191</v>
          </cell>
          <cell r="H4236">
            <v>3.421948819700193</v>
          </cell>
          <cell r="I4236">
            <v>4.2031828751953881E-3</v>
          </cell>
          <cell r="J4236">
            <v>29567242.689748842</v>
          </cell>
          <cell r="K4236">
            <v>1.405364266194191</v>
          </cell>
          <cell r="L4236">
            <v>17.787882749289942</v>
          </cell>
          <cell r="M4236">
            <v>32767967.28607684</v>
          </cell>
          <cell r="N4236">
            <v>1.0971751639510314</v>
          </cell>
          <cell r="O4236">
            <v>36.91418628275067</v>
          </cell>
          <cell r="P4236"/>
          <cell r="Q4236">
            <v>16997.069475254841</v>
          </cell>
        </row>
        <row r="4237">
          <cell r="D4237">
            <v>43317</v>
          </cell>
          <cell r="F4237">
            <v>38260.484667210476</v>
          </cell>
          <cell r="G4237">
            <v>270912.89198405237</v>
          </cell>
          <cell r="H4237">
            <v>3.1877600121416285</v>
          </cell>
          <cell r="I4237">
            <v>9.6853892817327925E-3</v>
          </cell>
          <cell r="J4237">
            <v>29605503.174416054</v>
          </cell>
          <cell r="K4237">
            <v>1.4060468990573873</v>
          </cell>
          <cell r="L4237">
            <v>17.753800699464929</v>
          </cell>
          <cell r="M4237">
            <v>32791300.320250053</v>
          </cell>
          <cell r="N4237">
            <v>1.0980010054444123</v>
          </cell>
          <cell r="O4237">
            <v>36.835970802860231</v>
          </cell>
          <cell r="P4237"/>
          <cell r="Q4237">
            <v>16997.069475254841</v>
          </cell>
        </row>
        <row r="4238">
          <cell r="D4238">
            <v>43318</v>
          </cell>
          <cell r="F4238">
            <v>54943.769509208607</v>
          </cell>
          <cell r="G4238">
            <v>325856.661493261</v>
          </cell>
          <cell r="H4238">
            <v>3.1952239567695178</v>
          </cell>
          <cell r="I4238">
            <v>9.42832574083452E-3</v>
          </cell>
          <cell r="J4238">
            <v>29660446.943925261</v>
          </cell>
          <cell r="K4238">
            <v>1.4075201267827888</v>
          </cell>
          <cell r="L4238">
            <v>17.680443085928999</v>
          </cell>
          <cell r="M4238">
            <v>32824319.675491259</v>
          </cell>
          <cell r="N4238">
            <v>1.0991512689963996</v>
          </cell>
          <cell r="O4238">
            <v>36.727218053986491</v>
          </cell>
          <cell r="P4238"/>
          <cell r="Q4238">
            <v>16997.069475254841</v>
          </cell>
        </row>
        <row r="4239">
          <cell r="D4239">
            <v>43319</v>
          </cell>
          <cell r="F4239">
            <v>41099.467483212342</v>
          </cell>
          <cell r="G4239">
            <v>366956.12897647335</v>
          </cell>
          <cell r="H4239">
            <v>3.0841966149408946</v>
          </cell>
          <cell r="I4239">
            <v>1.409548940677352E-2</v>
          </cell>
          <cell r="J4239">
            <v>29701546.411408473</v>
          </cell>
          <cell r="K4239">
            <v>1.408334535625571</v>
          </cell>
          <cell r="L4239">
            <v>17.640005783223334</v>
          </cell>
          <cell r="M4239">
            <v>32861067.44371647</v>
          </cell>
          <cell r="N4239">
            <v>1.1004264802224275</v>
          </cell>
          <cell r="O4239">
            <v>36.606909110542482</v>
          </cell>
          <cell r="P4239"/>
          <cell r="Q4239">
            <v>16997.069475254841</v>
          </cell>
        </row>
        <row r="4240">
          <cell r="D4240">
            <v>43320</v>
          </cell>
          <cell r="F4240">
            <v>40945.786410027096</v>
          </cell>
          <cell r="G4240">
            <v>407901.91538650042</v>
          </cell>
          <cell r="H4240">
            <v>2.9997959058497101</v>
          </cell>
          <cell r="I4240">
            <v>1.9190220178533224E-2</v>
          </cell>
          <cell r="J4240">
            <v>29742492.197818499</v>
          </cell>
          <cell r="K4240">
            <v>1.409140351697111</v>
          </cell>
          <cell r="L4240">
            <v>17.600075726642949</v>
          </cell>
          <cell r="M4240">
            <v>32897055.844102498</v>
          </cell>
          <cell r="N4240">
            <v>1.1016763648435415</v>
          </cell>
          <cell r="O4240">
            <v>36.489252219304966</v>
          </cell>
          <cell r="P4240"/>
          <cell r="Q4240">
            <v>16997.069475254841</v>
          </cell>
        </row>
        <row r="4241">
          <cell r="D4241">
            <v>43321</v>
          </cell>
          <cell r="F4241">
            <v>35889.768946025237</v>
          </cell>
          <cell r="G4241">
            <v>443791.68433252565</v>
          </cell>
          <cell r="H4241">
            <v>2.901099346557745</v>
          </cell>
          <cell r="I4241">
            <v>2.7613338956766764E-2</v>
          </cell>
          <cell r="J4241">
            <v>29778381.966764525</v>
          </cell>
          <cell r="K4241">
            <v>1.4097055196424082</v>
          </cell>
          <cell r="L4241">
            <v>17.57211811374605</v>
          </cell>
          <cell r="M4241">
            <v>32925339.581324518</v>
          </cell>
          <cell r="N4241">
            <v>1.1026683221083051</v>
          </cell>
          <cell r="O4241">
            <v>36.396060354823888</v>
          </cell>
          <cell r="P4241"/>
          <cell r="Q4241">
            <v>16997.069475254841</v>
          </cell>
        </row>
        <row r="4242">
          <cell r="D4242">
            <v>43322</v>
          </cell>
          <cell r="F4242">
            <v>27263.751104027098</v>
          </cell>
          <cell r="G4242">
            <v>471055.43543655274</v>
          </cell>
          <cell r="H4242">
            <v>2.7713920692172151</v>
          </cell>
          <cell r="I4242">
            <v>4.4768749914325667E-2</v>
          </cell>
          <cell r="J4242">
            <v>29805645.717868552</v>
          </cell>
          <cell r="K4242">
            <v>1.4098617523285821</v>
          </cell>
          <cell r="L4242">
            <v>17.564396569518649</v>
          </cell>
          <cell r="M4242">
            <v>32940913.71502655</v>
          </cell>
          <cell r="N4242">
            <v>1.1032346985327928</v>
          </cell>
          <cell r="O4242">
            <v>36.342924307036441</v>
          </cell>
          <cell r="P4242"/>
          <cell r="Q4242">
            <v>16997.069475254841</v>
          </cell>
        </row>
        <row r="4243">
          <cell r="D4243">
            <v>43323</v>
          </cell>
          <cell r="F4243">
            <v>38547.140088027096</v>
          </cell>
          <cell r="G4243">
            <v>509602.57552457985</v>
          </cell>
          <cell r="H4243">
            <v>2.7256173149916658</v>
          </cell>
          <cell r="I4243">
            <v>5.3162776542103884E-2</v>
          </cell>
          <cell r="J4243">
            <v>29844192.857956577</v>
          </cell>
          <cell r="K4243">
            <v>1.4105510302407176</v>
          </cell>
          <cell r="L4243">
            <v>17.530366009029731</v>
          </cell>
          <cell r="M4243">
            <v>32974058.575432573</v>
          </cell>
          <cell r="N4243">
            <v>1.1043896116962386</v>
          </cell>
          <cell r="O4243">
            <v>36.234739033553844</v>
          </cell>
          <cell r="P4243"/>
          <cell r="Q4243">
            <v>16997.069475254841</v>
          </cell>
        </row>
        <row r="4244">
          <cell r="D4244">
            <v>43324</v>
          </cell>
          <cell r="F4244">
            <v>28974.149410027101</v>
          </cell>
          <cell r="G4244">
            <v>538576.72493460693</v>
          </cell>
          <cell r="H4244">
            <v>2.6405371708276593</v>
          </cell>
          <cell r="I4244">
            <v>7.3298643820429721E-2</v>
          </cell>
          <cell r="J4244">
            <v>29873167.007366605</v>
          </cell>
          <cell r="K4244">
            <v>1.4107871085116834</v>
          </cell>
          <cell r="L4244">
            <v>17.51872395025962</v>
          </cell>
          <cell r="M4244">
            <v>32986545.0340866</v>
          </cell>
          <cell r="N4244">
            <v>1.104852685315552</v>
          </cell>
          <cell r="O4244">
            <v>36.191423644905107</v>
          </cell>
          <cell r="P4244"/>
          <cell r="Q4244">
            <v>16997.069475254841</v>
          </cell>
        </row>
        <row r="4245">
          <cell r="D4245">
            <v>43325</v>
          </cell>
          <cell r="F4245">
            <v>32685.7228260271</v>
          </cell>
          <cell r="G4245">
            <v>571262.44776063401</v>
          </cell>
          <cell r="H4245">
            <v>2.5853436250484951</v>
          </cell>
          <cell r="I4245">
            <v>9.0387193046825853E-2</v>
          </cell>
          <cell r="J4245">
            <v>29905852.730192631</v>
          </cell>
          <cell r="K4245">
            <v>1.4111979498829503</v>
          </cell>
          <cell r="L4245">
            <v>17.498479889112517</v>
          </cell>
          <cell r="M4245">
            <v>33012138.847758628</v>
          </cell>
          <cell r="N4245">
            <v>1.1057548326632478</v>
          </cell>
          <cell r="O4245">
            <v>36.107140671851681</v>
          </cell>
          <cell r="P4245"/>
          <cell r="Q4245">
            <v>16997.069475254841</v>
          </cell>
        </row>
        <row r="4246">
          <cell r="D4246">
            <v>43326</v>
          </cell>
          <cell r="F4246">
            <v>29523.825512027099</v>
          </cell>
          <cell r="G4246">
            <v>600786.27327266114</v>
          </cell>
          <cell r="H4246">
            <v>2.5247472981290566</v>
          </cell>
          <cell r="I4246">
            <v>0.11388919963823962</v>
          </cell>
          <cell r="J4246">
            <v>29935376.555704657</v>
          </cell>
          <cell r="K4246">
            <v>1.4114590486483782</v>
          </cell>
          <cell r="L4246">
            <v>17.485625118499549</v>
          </cell>
          <cell r="M4246">
            <v>33038001.106472652</v>
          </cell>
          <cell r="N4246">
            <v>1.106666045332789</v>
          </cell>
          <cell r="O4246">
            <v>36.02214887998818</v>
          </cell>
          <cell r="P4246"/>
          <cell r="Q4246">
            <v>16997.069475254841</v>
          </cell>
        </row>
        <row r="4247">
          <cell r="D4247">
            <v>43327</v>
          </cell>
          <cell r="F4247">
            <v>26665.017136181465</v>
          </cell>
          <cell r="G4247">
            <v>627451.29040884261</v>
          </cell>
          <cell r="H4247">
            <v>2.4610175352965675</v>
          </cell>
          <cell r="I4247">
            <v>0.14539284337796721</v>
          </cell>
          <cell r="J4247">
            <v>29962041.57284084</v>
          </cell>
          <cell r="K4247">
            <v>1.4115850437987127</v>
          </cell>
          <cell r="L4247">
            <v>17.479424948026256</v>
          </cell>
          <cell r="M4247">
            <v>33054191.023270838</v>
          </cell>
          <cell r="N4247">
            <v>1.1072533267335392</v>
          </cell>
          <cell r="O4247">
            <v>35.967444819724307</v>
          </cell>
          <cell r="P4247"/>
          <cell r="Q4247">
            <v>16997.069475254841</v>
          </cell>
        </row>
        <row r="4248">
          <cell r="D4248">
            <v>43328</v>
          </cell>
          <cell r="F4248">
            <v>34922.528152181461</v>
          </cell>
          <cell r="G4248">
            <v>662373.81856102403</v>
          </cell>
          <cell r="H4248">
            <v>2.4356177234160135</v>
          </cell>
          <cell r="I4248">
            <v>0.1603059745814539</v>
          </cell>
          <cell r="J4248">
            <v>29996964.100993022</v>
          </cell>
          <cell r="K4248">
            <v>1.4120995575822763</v>
          </cell>
          <cell r="L4248">
            <v>17.454126156676963</v>
          </cell>
          <cell r="M4248">
            <v>33085954.164365016</v>
          </cell>
          <cell r="N4248">
            <v>1.1083623508022571</v>
          </cell>
          <cell r="O4248">
            <v>35.864298935610726</v>
          </cell>
          <cell r="P4248"/>
          <cell r="Q4248">
            <v>16997.069475254841</v>
          </cell>
        </row>
        <row r="4249">
          <cell r="D4249">
            <v>43329</v>
          </cell>
          <cell r="F4249">
            <v>20846.139648181466</v>
          </cell>
          <cell r="G4249">
            <v>683219.95820920554</v>
          </cell>
          <cell r="H4249">
            <v>2.3644905002555618</v>
          </cell>
          <cell r="I4249">
            <v>0.21090768864564513</v>
          </cell>
          <cell r="J4249">
            <v>30017810.240641203</v>
          </cell>
          <cell r="K4249">
            <v>1.4119511359869983</v>
          </cell>
          <cell r="L4249">
            <v>17.461420755795508</v>
          </cell>
          <cell r="M4249">
            <v>33106341.339221198</v>
          </cell>
          <cell r="N4249">
            <v>1.1090903605042763</v>
          </cell>
          <cell r="O4249">
            <v>35.796701659916948</v>
          </cell>
          <cell r="P4249"/>
          <cell r="Q4249">
            <v>16997.069475254841</v>
          </cell>
        </row>
        <row r="4250">
          <cell r="D4250">
            <v>43330</v>
          </cell>
          <cell r="F4250">
            <v>22256.766180181468</v>
          </cell>
          <cell r="G4250">
            <v>705476.72438938706</v>
          </cell>
          <cell r="H4250">
            <v>2.3058769873256826</v>
          </cell>
          <cell r="I4250">
            <v>0.26465594869026221</v>
          </cell>
          <cell r="J4250">
            <v>30040067.006821383</v>
          </cell>
          <cell r="K4250">
            <v>1.4118692503205419</v>
          </cell>
          <cell r="L4250">
            <v>17.465446415319086</v>
          </cell>
          <cell r="M4250">
            <v>33119118.306537379</v>
          </cell>
          <cell r="N4250">
            <v>1.1095634706243893</v>
          </cell>
          <cell r="O4250">
            <v>35.752819973272295</v>
          </cell>
          <cell r="P4250"/>
          <cell r="Q4250">
            <v>16997.069475254841</v>
          </cell>
        </row>
        <row r="4251">
          <cell r="D4251">
            <v>43331</v>
          </cell>
          <cell r="F4251">
            <v>21563.551994183334</v>
          </cell>
          <cell r="G4251">
            <v>727040.2763835704</v>
          </cell>
          <cell r="H4251">
            <v>2.2512867738822209</v>
          </cell>
          <cell r="I4251">
            <v>0.32719543398707085</v>
          </cell>
          <cell r="J4251">
            <v>30061630.558815565</v>
          </cell>
          <cell r="K4251">
            <v>1.4117549406395982</v>
          </cell>
          <cell r="L4251">
            <v>17.471067478791934</v>
          </cell>
          <cell r="M4251">
            <v>33132789.011657562</v>
          </cell>
          <cell r="N4251">
            <v>1.1100665625864328</v>
          </cell>
          <cell r="O4251">
            <v>35.706198589664361</v>
          </cell>
          <cell r="P4251"/>
          <cell r="Q4251">
            <v>16997.069475254841</v>
          </cell>
        </row>
        <row r="4252">
          <cell r="D4252">
            <v>43332</v>
          </cell>
          <cell r="F4252">
            <v>52050.600474181469</v>
          </cell>
          <cell r="G4252">
            <v>779090.87685775186</v>
          </cell>
          <cell r="H4252">
            <v>2.2918388313702849</v>
          </cell>
          <cell r="I4252">
            <v>0.27947654113149589</v>
          </cell>
          <cell r="J4252">
            <v>30113681.159289747</v>
          </cell>
          <cell r="K4252">
            <v>1.4130714048050192</v>
          </cell>
          <cell r="L4252">
            <v>17.406428713472277</v>
          </cell>
          <cell r="M4252">
            <v>33172271.216127738</v>
          </cell>
          <cell r="N4252">
            <v>1.1114345078127774</v>
          </cell>
          <cell r="O4252">
            <v>35.579646156269916</v>
          </cell>
          <cell r="P4252"/>
          <cell r="Q4252">
            <v>16997.069475254841</v>
          </cell>
        </row>
        <row r="4253">
          <cell r="D4253">
            <v>43333</v>
          </cell>
          <cell r="F4253">
            <v>49617.254990181464</v>
          </cell>
          <cell r="G4253">
            <v>828708.13184793328</v>
          </cell>
          <cell r="H4253">
            <v>2.3217115191656919</v>
          </cell>
          <cell r="I4253">
            <v>0.24889323749163195</v>
          </cell>
          <cell r="J4253">
            <v>30163298.41427993</v>
          </cell>
          <cell r="K4253">
            <v>1.4142716779911981</v>
          </cell>
          <cell r="L4253">
            <v>17.347679914114124</v>
          </cell>
          <cell r="M4253">
            <v>33216230.218689926</v>
          </cell>
          <cell r="N4253">
            <v>1.1129525650749286</v>
          </cell>
          <cell r="O4253">
            <v>35.439574136546092</v>
          </cell>
          <cell r="P4253"/>
          <cell r="Q4253">
            <v>16997.069475254841</v>
          </cell>
        </row>
        <row r="4254">
          <cell r="D4254">
            <v>43334</v>
          </cell>
          <cell r="F4254">
            <v>47518.441093241607</v>
          </cell>
          <cell r="G4254">
            <v>876226.57294117485</v>
          </cell>
          <cell r="H4254">
            <v>2.343255738656564</v>
          </cell>
          <cell r="I4254">
            <v>0.22896488541809257</v>
          </cell>
          <cell r="J4254">
            <v>30210816.85537317</v>
          </cell>
          <cell r="K4254">
            <v>1.415371710519034</v>
          </cell>
          <cell r="L4254">
            <v>17.293992118400247</v>
          </cell>
          <cell r="M4254">
            <v>33259159.215787161</v>
          </cell>
          <cell r="N4254">
            <v>1.114436232628814</v>
          </cell>
          <cell r="O4254">
            <v>35.303049409169496</v>
          </cell>
          <cell r="P4254"/>
          <cell r="Q4254">
            <v>16997.069475254841</v>
          </cell>
        </row>
        <row r="4255">
          <cell r="D4255">
            <v>43335</v>
          </cell>
          <cell r="F4255">
            <v>48319.69341724347</v>
          </cell>
          <cell r="G4255">
            <v>924546.26635841827</v>
          </cell>
          <cell r="H4255">
            <v>2.3649761397537112</v>
          </cell>
          <cell r="I4255">
            <v>0.21051209276863325</v>
          </cell>
          <cell r="J4255">
            <v>30259136.548790414</v>
          </cell>
          <cell r="K4255">
            <v>1.4165075011760262</v>
          </cell>
          <cell r="L4255">
            <v>17.238713968656761</v>
          </cell>
          <cell r="M4255">
            <v>33304557.86731841</v>
          </cell>
          <cell r="N4255">
            <v>1.1160027764226399</v>
          </cell>
          <cell r="O4255">
            <v>35.159300339957198</v>
          </cell>
          <cell r="P4255"/>
          <cell r="Q4255">
            <v>16997.069475254841</v>
          </cell>
        </row>
        <row r="4256">
          <cell r="D4256">
            <v>43336</v>
          </cell>
          <cell r="F4256">
            <v>30097.564563243468</v>
          </cell>
          <cell r="G4256">
            <v>954643.83092166169</v>
          </cell>
          <cell r="H4256">
            <v>2.3402167265546332</v>
          </cell>
          <cell r="I4256">
            <v>0.23167468469081909</v>
          </cell>
          <cell r="J4256">
            <v>30289234.113353658</v>
          </cell>
          <cell r="K4256">
            <v>1.4167891396048027</v>
          </cell>
          <cell r="L4256">
            <v>17.225031126024536</v>
          </cell>
          <cell r="M4256">
            <v>33330029.344109651</v>
          </cell>
          <cell r="N4256">
            <v>1.1169016804825223</v>
          </cell>
          <cell r="O4256">
            <v>35.077001680391803</v>
          </cell>
          <cell r="P4256"/>
          <cell r="Q4256">
            <v>16997.069475254841</v>
          </cell>
        </row>
        <row r="4257">
          <cell r="D4257">
            <v>43337</v>
          </cell>
          <cell r="F4257">
            <v>11081.069043241601</v>
          </cell>
          <cell r="G4257">
            <v>965724.89996490325</v>
          </cell>
          <cell r="H4257">
            <v>2.2726856564794353</v>
          </cell>
          <cell r="I4257">
            <v>0.30106597750838571</v>
          </cell>
          <cell r="J4257">
            <v>30300315.1823969</v>
          </cell>
          <cell r="K4257">
            <v>1.4161815342009791</v>
          </cell>
          <cell r="L4257">
            <v>17.254562478831591</v>
          </cell>
          <cell r="M4257">
            <v>33334947.913332891</v>
          </cell>
          <cell r="N4257">
            <v>1.1171118940307523</v>
          </cell>
          <cell r="O4257">
            <v>35.057775327420678</v>
          </cell>
          <cell r="P4257"/>
          <cell r="Q4257">
            <v>16997.069475254841</v>
          </cell>
        </row>
        <row r="4258">
          <cell r="D4258">
            <v>43338</v>
          </cell>
          <cell r="F4258">
            <v>13516.125849243464</v>
          </cell>
          <cell r="G4258">
            <v>979241.02581414673</v>
          </cell>
          <cell r="H4258">
            <v>2.2158594122533279</v>
          </cell>
          <cell r="I4258">
            <v>0.37561019255653028</v>
          </cell>
          <cell r="J4258">
            <v>30313831.308246143</v>
          </cell>
          <cell r="K4258">
            <v>1.4156886131878403</v>
          </cell>
          <cell r="L4258">
            <v>17.278552872926078</v>
          </cell>
          <cell r="M4258">
            <v>33346557.767594136</v>
          </cell>
          <cell r="N4258">
            <v>1.1175463703367026</v>
          </cell>
          <cell r="O4258">
            <v>35.01806125723467</v>
          </cell>
          <cell r="P4258"/>
          <cell r="Q4258">
            <v>16997.069475254841</v>
          </cell>
        </row>
        <row r="4259">
          <cell r="D4259">
            <v>43339</v>
          </cell>
          <cell r="F4259">
            <v>46489.331559243466</v>
          </cell>
          <cell r="G4259">
            <v>1025730.3573733902</v>
          </cell>
          <cell r="H4259">
            <v>2.2350919546077743</v>
          </cell>
          <cell r="I4259">
            <v>0.34848941553751178</v>
          </cell>
          <cell r="J4259">
            <v>30360320.639805388</v>
          </cell>
          <cell r="K4259">
            <v>1.4167351370007319</v>
          </cell>
          <cell r="L4259">
            <v>17.22765398721452</v>
          </cell>
          <cell r="M4259">
            <v>33371283.647439379</v>
          </cell>
          <cell r="N4259">
            <v>1.1184204584326507</v>
          </cell>
          <cell r="O4259">
            <v>34.938260061467275</v>
          </cell>
          <cell r="P4259"/>
          <cell r="Q4259">
            <v>16997.069475254841</v>
          </cell>
        </row>
        <row r="4260">
          <cell r="D4260">
            <v>43340</v>
          </cell>
          <cell r="F4260">
            <v>40751.426009241608</v>
          </cell>
          <cell r="G4260">
            <v>1066481.7833826318</v>
          </cell>
          <cell r="H4260">
            <v>2.2408942421668367</v>
          </cell>
          <cell r="I4260">
            <v>0.34070334385031265</v>
          </cell>
          <cell r="J4260">
            <v>30401072.065814629</v>
          </cell>
          <cell r="K4260">
            <v>1.4175124603867495</v>
          </cell>
          <cell r="L4260">
            <v>17.189934228115391</v>
          </cell>
          <cell r="M4260">
            <v>33410100.026974626</v>
          </cell>
          <cell r="N4260">
            <v>1.1197668722121539</v>
          </cell>
          <cell r="O4260">
            <v>34.815589176291539</v>
          </cell>
          <cell r="P4260"/>
          <cell r="Q4260">
            <v>16997.069475254841</v>
          </cell>
        </row>
        <row r="4261">
          <cell r="D4261">
            <v>43341</v>
          </cell>
          <cell r="F4261">
            <v>34861.840490035742</v>
          </cell>
          <cell r="G4261">
            <v>1101343.6238726676</v>
          </cell>
          <cell r="H4261">
            <v>2.2343478913071513</v>
          </cell>
          <cell r="I4261">
            <v>0.34950082809388494</v>
          </cell>
          <cell r="J4261">
            <v>30435933.906304665</v>
          </cell>
          <cell r="K4261">
            <v>1.4180141560921966</v>
          </cell>
          <cell r="L4261">
            <v>17.165628339314143</v>
          </cell>
          <cell r="M4261">
            <v>33424526.648488663</v>
          </cell>
          <cell r="N4261">
            <v>1.1202959194873776</v>
          </cell>
          <cell r="O4261">
            <v>34.767471695341435</v>
          </cell>
          <cell r="P4261"/>
          <cell r="Q4261">
            <v>16997.069475254841</v>
          </cell>
        </row>
        <row r="4262">
          <cell r="D4262">
            <v>43342</v>
          </cell>
          <cell r="F4262">
            <v>43860.606152035747</v>
          </cell>
          <cell r="G4262">
            <v>1145204.2300247033</v>
          </cell>
          <cell r="H4262">
            <v>2.245885644565468</v>
          </cell>
          <cell r="I4262">
            <v>0.33414653567568342</v>
          </cell>
          <cell r="J4262">
            <v>30479794.5124567</v>
          </cell>
          <cell r="K4262">
            <v>1.4189339797760363</v>
          </cell>
          <cell r="L4262">
            <v>17.121144547297252</v>
          </cell>
          <cell r="M4262">
            <v>33451016.678430699</v>
          </cell>
          <cell r="N4262">
            <v>1.1212293576457066</v>
          </cell>
          <cell r="O4262">
            <v>34.682689559076806</v>
          </cell>
          <cell r="P4262"/>
          <cell r="Q4262">
            <v>16997.069475254841</v>
          </cell>
        </row>
        <row r="4263">
          <cell r="D4263">
            <v>43343</v>
          </cell>
          <cell r="E4263" t="str">
            <v>*</v>
          </cell>
          <cell r="F4263">
            <v>28653.42358203388</v>
          </cell>
          <cell r="G4263">
            <v>1173857.6536067373</v>
          </cell>
          <cell r="H4263">
            <v>2.2278179175490029</v>
          </cell>
          <cell r="I4263">
            <v>0.35850563521530043</v>
          </cell>
          <cell r="J4263">
            <v>30508447.936038733</v>
          </cell>
          <cell r="K4263">
            <v>1.4191449646715943</v>
          </cell>
          <cell r="L4263">
            <v>17.110955524171565</v>
          </cell>
          <cell r="M4263">
            <v>33468730.238056727</v>
          </cell>
          <cell r="N4263">
            <v>1.1218686852221376</v>
          </cell>
          <cell r="O4263">
            <v>34.624705706454719</v>
          </cell>
          <cell r="P4263"/>
          <cell r="Q4263">
            <v>16997.069475254841</v>
          </cell>
        </row>
        <row r="4264">
          <cell r="D4264">
            <v>43344</v>
          </cell>
          <cell r="F4264">
            <v>16294.752982035745</v>
          </cell>
          <cell r="G4264">
            <v>16294.752982035745</v>
          </cell>
          <cell r="H4264">
            <v>0.71646140250074797</v>
          </cell>
          <cell r="I4264">
            <v>69.898062567309708</v>
          </cell>
          <cell r="J4264">
            <v>30524742.689020768</v>
          </cell>
          <cell r="K4264">
            <v>1.4184023522528206</v>
          </cell>
          <cell r="L4264">
            <v>16.461426201664707</v>
          </cell>
          <cell r="M4264">
            <v>33476818.020914763</v>
          </cell>
          <cell r="N4264">
            <v>1.1221801391458714</v>
          </cell>
          <cell r="O4264">
            <v>34.393083261740209</v>
          </cell>
          <cell r="P4264"/>
          <cell r="Q4264">
            <v>22743.378673520008</v>
          </cell>
        </row>
        <row r="4265">
          <cell r="D4265">
            <v>43345</v>
          </cell>
          <cell r="F4265">
            <v>28816.99731603574</v>
          </cell>
          <cell r="G4265">
            <v>45111.750298071485</v>
          </cell>
          <cell r="H4265">
            <v>0.9917556873507728</v>
          </cell>
          <cell r="I4265">
            <v>38.189833536504302</v>
          </cell>
          <cell r="J4265">
            <v>30553559.686336804</v>
          </cell>
          <cell r="K4265">
            <v>1.4182425683819644</v>
          </cell>
          <cell r="L4265">
            <v>16.46912771743423</v>
          </cell>
          <cell r="M4265">
            <v>33487582.548054803</v>
          </cell>
          <cell r="N4265">
            <v>1.122581346139631</v>
          </cell>
          <cell r="O4265">
            <v>34.356945981947419</v>
          </cell>
          <cell r="P4265"/>
          <cell r="Q4265">
            <v>22743.378673520008</v>
          </cell>
        </row>
        <row r="4266">
          <cell r="D4266">
            <v>43346</v>
          </cell>
          <cell r="F4266">
            <v>39483.969496035745</v>
          </cell>
          <cell r="G4266">
            <v>84595.719794107223</v>
          </cell>
          <cell r="H4266">
            <v>1.2398585834361477</v>
          </cell>
          <cell r="I4266">
            <v>19.35387570028535</v>
          </cell>
          <cell r="J4266">
            <v>30593043.655832838</v>
          </cell>
          <cell r="K4266">
            <v>1.41857774146171</v>
          </cell>
          <cell r="L4266">
            <v>16.452976200587155</v>
          </cell>
          <cell r="M4266">
            <v>33517055.962596837</v>
          </cell>
          <cell r="N4266">
            <v>1.1236097697925564</v>
          </cell>
          <cell r="O4266">
            <v>34.26443863123999</v>
          </cell>
          <cell r="P4266"/>
          <cell r="Q4266">
            <v>22743.378673520008</v>
          </cell>
        </row>
        <row r="4267">
          <cell r="D4267">
            <v>43347</v>
          </cell>
          <cell r="F4267">
            <v>33960.39885803574</v>
          </cell>
          <cell r="G4267">
            <v>118556.11865214296</v>
          </cell>
          <cell r="H4267">
            <v>1.3031937817376404</v>
          </cell>
          <cell r="I4267">
            <v>16.087361691134838</v>
          </cell>
          <cell r="J4267">
            <v>30627004.054690875</v>
          </cell>
          <cell r="K4267">
            <v>1.4186563541115256</v>
          </cell>
          <cell r="L4267">
            <v>16.449190007145464</v>
          </cell>
          <cell r="M4267">
            <v>33538073.36339087</v>
          </cell>
          <cell r="N4267">
            <v>1.1243547818582653</v>
          </cell>
          <cell r="O4267">
            <v>34.197535990334174</v>
          </cell>
          <cell r="P4267"/>
          <cell r="Q4267">
            <v>22743.378673520008</v>
          </cell>
        </row>
        <row r="4268">
          <cell r="D4268">
            <v>43348</v>
          </cell>
          <cell r="F4268">
            <v>37351.551555248458</v>
          </cell>
          <cell r="G4268">
            <v>155907.67020739143</v>
          </cell>
          <cell r="H4268">
            <v>1.3710159114477909</v>
          </cell>
          <cell r="I4268">
            <v>13.154300826948095</v>
          </cell>
          <cell r="J4268">
            <v>30664355.606246125</v>
          </cell>
          <cell r="K4268">
            <v>1.4188917156853504</v>
          </cell>
          <cell r="L4268">
            <v>16.437859000607379</v>
          </cell>
          <cell r="M4268">
            <v>33566186.598842114</v>
          </cell>
          <cell r="N4268">
            <v>1.1253377419943429</v>
          </cell>
          <cell r="O4268">
            <v>34.109409034252344</v>
          </cell>
          <cell r="P4268"/>
          <cell r="Q4268">
            <v>22743.378673520008</v>
          </cell>
        </row>
        <row r="4269">
          <cell r="D4269">
            <v>43349</v>
          </cell>
          <cell r="F4269">
            <v>26666.750277248451</v>
          </cell>
          <cell r="G4269">
            <v>182574.42048463988</v>
          </cell>
          <cell r="H4269">
            <v>1.3379309432244433</v>
          </cell>
          <cell r="I4269">
            <v>14.517025623956336</v>
          </cell>
          <cell r="J4269">
            <v>30691022.356523372</v>
          </cell>
          <cell r="K4269">
            <v>1.4186326982861091</v>
          </cell>
          <cell r="L4269">
            <v>16.450329252884632</v>
          </cell>
          <cell r="M4269">
            <v>33586897.171347372</v>
          </cell>
          <cell r="N4269">
            <v>1.1260725827253715</v>
          </cell>
          <cell r="O4269">
            <v>34.043633893048153</v>
          </cell>
          <cell r="P4269"/>
          <cell r="Q4269">
            <v>22743.378673520008</v>
          </cell>
        </row>
        <row r="4270">
          <cell r="D4270">
            <v>43350</v>
          </cell>
          <cell r="F4270">
            <v>24869.887769250316</v>
          </cell>
          <cell r="G4270">
            <v>207444.30825389019</v>
          </cell>
          <cell r="H4270">
            <v>1.3030122570852205</v>
          </cell>
          <cell r="I4270">
            <v>16.095961914184965</v>
          </cell>
          <cell r="J4270">
            <v>30715892.244292624</v>
          </cell>
          <cell r="K4270">
            <v>1.4182912556637512</v>
          </cell>
          <cell r="L4270">
            <v>16.466780671641821</v>
          </cell>
          <cell r="M4270">
            <v>33603650.320372619</v>
          </cell>
          <cell r="N4270">
            <v>1.1266747904567871</v>
          </cell>
          <cell r="O4270">
            <v>33.989798764244142</v>
          </cell>
          <cell r="P4270"/>
          <cell r="Q4270">
            <v>22743.378673520008</v>
          </cell>
        </row>
        <row r="4271">
          <cell r="D4271">
            <v>43351</v>
          </cell>
          <cell r="F4271">
            <v>29214.634431248451</v>
          </cell>
          <cell r="G4271">
            <v>236658.94268513864</v>
          </cell>
          <cell r="H4271">
            <v>1.3007024268599512</v>
          </cell>
          <cell r="I4271">
            <v>16.205763598999479</v>
          </cell>
          <cell r="J4271">
            <v>30745106.878723871</v>
          </cell>
          <cell r="K4271">
            <v>1.4181509355171356</v>
          </cell>
          <cell r="L4271">
            <v>16.473545827914158</v>
          </cell>
          <cell r="M4271">
            <v>33620760.966977872</v>
          </cell>
          <cell r="N4271">
            <v>1.1272890282433834</v>
          </cell>
          <cell r="O4271">
            <v>33.934951416534453</v>
          </cell>
          <cell r="P4271"/>
          <cell r="Q4271">
            <v>22743.378673520008</v>
          </cell>
        </row>
        <row r="4272">
          <cell r="D4272">
            <v>43352</v>
          </cell>
          <cell r="F4272">
            <v>19462.440435248456</v>
          </cell>
          <cell r="G4272">
            <v>256121.38312038709</v>
          </cell>
          <cell r="H4272">
            <v>1.2512622625834484</v>
          </cell>
          <cell r="I4272">
            <v>18.725042644029312</v>
          </cell>
          <cell r="J4272">
            <v>30764569.31915912</v>
          </cell>
          <cell r="K4272">
            <v>1.4175615504992938</v>
          </cell>
          <cell r="L4272">
            <v>16.501988415324377</v>
          </cell>
          <cell r="M4272">
            <v>33623312.40303912</v>
          </cell>
          <cell r="N4272">
            <v>1.127415128863049</v>
          </cell>
          <cell r="O4272">
            <v>33.92369937083992</v>
          </cell>
          <cell r="P4272"/>
          <cell r="Q4272">
            <v>22743.378673520008</v>
          </cell>
        </row>
        <row r="4273">
          <cell r="D4273">
            <v>43353</v>
          </cell>
          <cell r="F4273">
            <v>34980.22458325031</v>
          </cell>
          <cell r="G4273">
            <v>291101.60770363739</v>
          </cell>
          <cell r="H4273">
            <v>1.279940029502149</v>
          </cell>
          <cell r="I4273">
            <v>17.223793661539855</v>
          </cell>
          <cell r="J4273">
            <v>30799549.54374237</v>
          </cell>
          <cell r="K4273">
            <v>1.4176876752454406</v>
          </cell>
          <cell r="L4273">
            <v>16.495898210453518</v>
          </cell>
          <cell r="M4273">
            <v>33627511.681698367</v>
          </cell>
          <cell r="N4273">
            <v>1.1275964939526528</v>
          </cell>
          <cell r="O4273">
            <v>33.907520757878231</v>
          </cell>
          <cell r="P4273"/>
          <cell r="Q4273">
            <v>22743.378673520008</v>
          </cell>
        </row>
        <row r="4274">
          <cell r="D4274">
            <v>43354</v>
          </cell>
          <cell r="F4274">
            <v>52279.389133248449</v>
          </cell>
          <cell r="G4274">
            <v>343380.99683688581</v>
          </cell>
          <cell r="H4274">
            <v>1.3725513128901936</v>
          </cell>
          <cell r="I4274">
            <v>13.094050092893529</v>
          </cell>
          <cell r="J4274">
            <v>30851828.932875618</v>
          </cell>
          <cell r="K4274">
            <v>1.4186089752656628</v>
          </cell>
          <cell r="L4274">
            <v>16.4514718051187</v>
          </cell>
          <cell r="M4274">
            <v>33670554.316203617</v>
          </cell>
          <cell r="N4274">
            <v>1.1290804129353806</v>
          </cell>
          <cell r="O4274">
            <v>33.775357448947105</v>
          </cell>
          <cell r="P4274"/>
          <cell r="Q4274">
            <v>22743.378673520008</v>
          </cell>
        </row>
        <row r="4275">
          <cell r="D4275">
            <v>43355</v>
          </cell>
          <cell r="F4275">
            <v>55021.547317802557</v>
          </cell>
          <cell r="G4275">
            <v>398402.54415468837</v>
          </cell>
          <cell r="H4275">
            <v>1.4597748421410022</v>
          </cell>
          <cell r="I4275">
            <v>10.06765854764291</v>
          </cell>
          <cell r="J4275">
            <v>30906850.480193421</v>
          </cell>
          <cell r="K4275">
            <v>1.4196543067945744</v>
          </cell>
          <cell r="L4275">
            <v>16.401193248268697</v>
          </cell>
          <cell r="M4275">
            <v>33723413.357237414</v>
          </cell>
          <cell r="N4275">
            <v>1.1308936257520916</v>
          </cell>
          <cell r="O4275">
            <v>33.614372304691109</v>
          </cell>
          <cell r="P4275"/>
          <cell r="Q4275">
            <v>22743.378673520008</v>
          </cell>
        </row>
        <row r="4276">
          <cell r="D4276">
            <v>43356</v>
          </cell>
          <cell r="F4276">
            <v>51873.194353802552</v>
          </cell>
          <cell r="G4276">
            <v>450275.7385084909</v>
          </cell>
          <cell r="H4276">
            <v>1.5229309491386662</v>
          </cell>
          <cell r="I4276">
            <v>8.3060478419423553</v>
          </cell>
          <cell r="J4276">
            <v>30958723.674547225</v>
          </cell>
          <cell r="K4276">
            <v>1.4205529931393566</v>
          </cell>
          <cell r="L4276">
            <v>16.35807734506357</v>
          </cell>
          <cell r="M4276">
            <v>33773691.051049225</v>
          </cell>
          <cell r="N4276">
            <v>1.1326204020488668</v>
          </cell>
          <cell r="O4276">
            <v>33.461579314915113</v>
          </cell>
          <cell r="P4276"/>
          <cell r="Q4276">
            <v>22743.378673520008</v>
          </cell>
        </row>
        <row r="4277">
          <cell r="D4277">
            <v>43357</v>
          </cell>
          <cell r="F4277">
            <v>36709.130287802545</v>
          </cell>
          <cell r="G4277">
            <v>486984.86879629345</v>
          </cell>
          <cell r="H4277">
            <v>1.529440017896246</v>
          </cell>
          <cell r="I4277">
            <v>8.1423879733948716</v>
          </cell>
          <cell r="J4277">
            <v>30995432.804835029</v>
          </cell>
          <cell r="K4277">
            <v>1.4207547221665191</v>
          </cell>
          <cell r="L4277">
            <v>16.348412942508205</v>
          </cell>
          <cell r="M4277">
            <v>33808471.098579027</v>
          </cell>
          <cell r="N4277">
            <v>1.1338275613004554</v>
          </cell>
          <cell r="O4277">
            <v>33.355064618126477</v>
          </cell>
          <cell r="P4277"/>
          <cell r="Q4277">
            <v>22743.378673520008</v>
          </cell>
        </row>
        <row r="4278">
          <cell r="D4278">
            <v>43358</v>
          </cell>
          <cell r="F4278">
            <v>15321.682983802551</v>
          </cell>
          <cell r="G4278">
            <v>502306.55178009602</v>
          </cell>
          <cell r="H4278">
            <v>1.4723891262029272</v>
          </cell>
          <cell r="I4278">
            <v>9.689362938440361</v>
          </cell>
          <cell r="J4278">
            <v>31010754.48781883</v>
          </cell>
          <cell r="K4278">
            <v>1.4199767037759878</v>
          </cell>
          <cell r="L4278">
            <v>16.385714129322125</v>
          </cell>
          <cell r="M4278">
            <v>33822387.231352828</v>
          </cell>
          <cell r="N4278">
            <v>1.1343350735338833</v>
          </cell>
          <cell r="O4278">
            <v>33.310357643596809</v>
          </cell>
          <cell r="P4278"/>
          <cell r="Q4278">
            <v>22743.378673520008</v>
          </cell>
        </row>
        <row r="4279">
          <cell r="D4279">
            <v>43359</v>
          </cell>
          <cell r="F4279">
            <v>8567.0798258025534</v>
          </cell>
          <cell r="G4279">
            <v>510873.63160589855</v>
          </cell>
          <cell r="H4279">
            <v>1.4039075914672314</v>
          </cell>
          <cell r="I4279">
            <v>11.918749103435101</v>
          </cell>
          <cell r="J4279">
            <v>31019321.567644633</v>
          </cell>
          <cell r="K4279">
            <v>1.4188913339186811</v>
          </cell>
          <cell r="L4279">
            <v>16.43787737437108</v>
          </cell>
          <cell r="M4279">
            <v>33830585.782938629</v>
          </cell>
          <cell r="N4279">
            <v>1.1346508591754352</v>
          </cell>
          <cell r="O4279">
            <v>33.282561996870953</v>
          </cell>
          <cell r="P4279"/>
          <cell r="Q4279">
            <v>22743.378673520008</v>
          </cell>
        </row>
        <row r="4280">
          <cell r="D4280">
            <v>43360</v>
          </cell>
          <cell r="F4280">
            <v>14361.746075802548</v>
          </cell>
          <cell r="G4280">
            <v>525235.37768170109</v>
          </cell>
          <cell r="H4280">
            <v>1.3584700466308102</v>
          </cell>
          <cell r="I4280">
            <v>13.65639726740665</v>
          </cell>
          <cell r="J4280">
            <v>31033683.313720435</v>
          </cell>
          <cell r="K4280">
            <v>1.4180730051953701</v>
          </cell>
          <cell r="L4280">
            <v>16.47730409433067</v>
          </cell>
          <cell r="M4280">
            <v>33832196.756598428</v>
          </cell>
          <cell r="N4280">
            <v>1.1347457174832647</v>
          </cell>
          <cell r="O4280">
            <v>33.274215813883771</v>
          </cell>
          <cell r="P4280"/>
          <cell r="Q4280">
            <v>22743.378673520008</v>
          </cell>
        </row>
        <row r="4281">
          <cell r="D4281">
            <v>43361</v>
          </cell>
          <cell r="F4281">
            <v>28290.935725802556</v>
          </cell>
          <cell r="G4281">
            <v>553526.31340750365</v>
          </cell>
          <cell r="H4281">
            <v>1.3521061359179758</v>
          </cell>
          <cell r="I4281">
            <v>13.917855618356922</v>
          </cell>
          <cell r="J4281">
            <v>31061974.249446236</v>
          </cell>
          <cell r="K4281">
            <v>1.4178922041329651</v>
          </cell>
          <cell r="L4281">
            <v>16.486026338114801</v>
          </cell>
          <cell r="M4281">
            <v>33846830.494970232</v>
          </cell>
          <cell r="N4281">
            <v>1.1352773871891413</v>
          </cell>
          <cell r="O4281">
            <v>33.227464689406247</v>
          </cell>
          <cell r="P4281"/>
          <cell r="Q4281">
            <v>22743.378673520008</v>
          </cell>
        </row>
        <row r="4282">
          <cell r="D4282">
            <v>43362</v>
          </cell>
          <cell r="F4282">
            <v>52471.706541696432</v>
          </cell>
          <cell r="G4282">
            <v>605998.0199492001</v>
          </cell>
          <cell r="H4282">
            <v>1.4023700298337831</v>
          </cell>
          <cell r="I4282">
            <v>11.973988172509875</v>
          </cell>
          <cell r="J4282">
            <v>31114445.95598793</v>
          </cell>
          <cell r="K4282">
            <v>1.4188144178799531</v>
          </cell>
          <cell r="L4282">
            <v>16.441579581533617</v>
          </cell>
          <cell r="M4282">
            <v>33891453.050247923</v>
          </cell>
          <cell r="N4282">
            <v>1.136815004729538</v>
          </cell>
          <cell r="O4282">
            <v>33.092527826923046</v>
          </cell>
          <cell r="P4282"/>
          <cell r="Q4282">
            <v>22743.378673520008</v>
          </cell>
        </row>
        <row r="4283">
          <cell r="D4283">
            <v>43363</v>
          </cell>
          <cell r="F4283">
            <v>48683.688139698294</v>
          </cell>
          <cell r="G4283">
            <v>654681.70808889833</v>
          </cell>
          <cell r="H4283">
            <v>1.4392797954227023</v>
          </cell>
          <cell r="I4283">
            <v>10.712525490729208</v>
          </cell>
          <cell r="J4283">
            <v>31163129.64412763</v>
          </cell>
          <cell r="K4283">
            <v>1.4195621666038878</v>
          </cell>
          <cell r="L4283">
            <v>16.405619527573556</v>
          </cell>
          <cell r="M4283">
            <v>33935023.461607628</v>
          </cell>
          <cell r="N4283">
            <v>1.1383174397841676</v>
          </cell>
          <cell r="O4283">
            <v>32.961066044199882</v>
          </cell>
          <cell r="P4283"/>
          <cell r="Q4283">
            <v>22743.378673520008</v>
          </cell>
        </row>
        <row r="4284">
          <cell r="D4284">
            <v>43364</v>
          </cell>
          <cell r="F4284">
            <v>41438.852311696435</v>
          </cell>
          <cell r="G4284">
            <v>696120.56040059472</v>
          </cell>
          <cell r="H4284">
            <v>1.4575054388426807</v>
          </cell>
          <cell r="I4284">
            <v>10.13719831825275</v>
          </cell>
          <cell r="J4284">
            <v>31204568.496439327</v>
          </cell>
          <cell r="K4284">
            <v>1.4199786878752405</v>
          </cell>
          <cell r="L4284">
            <v>16.38561890778837</v>
          </cell>
          <cell r="M4284">
            <v>33967181.030097321</v>
          </cell>
          <cell r="N4284">
            <v>1.139437136453409</v>
          </cell>
          <cell r="O4284">
            <v>32.863342737783221</v>
          </cell>
          <cell r="P4284"/>
          <cell r="Q4284">
            <v>22743.378673520008</v>
          </cell>
        </row>
        <row r="4285">
          <cell r="D4285">
            <v>43365</v>
          </cell>
          <cell r="F4285">
            <v>15701.163941696432</v>
          </cell>
          <cell r="G4285">
            <v>711821.72434229113</v>
          </cell>
          <cell r="H4285">
            <v>1.4226352816400571</v>
          </cell>
          <cell r="I4285">
            <v>11.264954134373649</v>
          </cell>
          <cell r="J4285">
            <v>31220269.660381023</v>
          </cell>
          <cell r="K4285">
            <v>1.4192243530510225</v>
          </cell>
          <cell r="L4285">
            <v>16.42185668172371</v>
          </cell>
          <cell r="M4285">
            <v>33966043.443363011</v>
          </cell>
          <cell r="N4285">
            <v>1.139439979646748</v>
          </cell>
          <cell r="O4285">
            <v>32.86309486449661</v>
          </cell>
          <cell r="P4285"/>
          <cell r="Q4285">
            <v>22743.378673520008</v>
          </cell>
        </row>
        <row r="4286">
          <cell r="D4286">
            <v>43366</v>
          </cell>
          <cell r="F4286">
            <v>5750.963903698299</v>
          </cell>
          <cell r="G4286">
            <v>717572.68824598938</v>
          </cell>
          <cell r="H4286">
            <v>1.3717756266688264</v>
          </cell>
          <cell r="I4286">
            <v>13.124456514427141</v>
          </cell>
          <cell r="J4286">
            <v>31226020.624284722</v>
          </cell>
          <cell r="K4286">
            <v>1.4180197231145422</v>
          </cell>
          <cell r="L4286">
            <v>16.479874113654457</v>
          </cell>
          <cell r="M4286">
            <v>33962393.21369271</v>
          </cell>
          <cell r="N4286">
            <v>1.139358529775309</v>
          </cell>
          <cell r="O4286">
            <v>32.870196313567014</v>
          </cell>
          <cell r="P4286"/>
          <cell r="Q4286">
            <v>22743.378673520008</v>
          </cell>
        </row>
        <row r="4287">
          <cell r="D4287">
            <v>43367</v>
          </cell>
          <cell r="F4287">
            <v>18114.253911696433</v>
          </cell>
          <cell r="G4287">
            <v>735686.94215768576</v>
          </cell>
          <cell r="H4287">
            <v>1.3478042567876438</v>
          </cell>
          <cell r="I4287">
            <v>14.097222705410495</v>
          </cell>
          <cell r="J4287">
            <v>31244134.878196418</v>
          </cell>
          <cell r="K4287">
            <v>1.4173784349236542</v>
          </cell>
          <cell r="L4287">
            <v>16.510834100876192</v>
          </cell>
          <cell r="M4287">
            <v>33966173.451468408</v>
          </cell>
          <cell r="N4287">
            <v>1.1395263577444428</v>
          </cell>
          <cell r="O4287">
            <v>32.855564964056363</v>
          </cell>
          <cell r="P4287"/>
          <cell r="Q4287">
            <v>22743.378673520008</v>
          </cell>
        </row>
        <row r="4288">
          <cell r="D4288">
            <v>43368</v>
          </cell>
          <cell r="F4288">
            <v>18965.505891696434</v>
          </cell>
          <cell r="G4288">
            <v>754652.44804938219</v>
          </cell>
          <cell r="H4288">
            <v>1.3272477390142918</v>
          </cell>
          <cell r="I4288">
            <v>14.984263978157752</v>
          </cell>
          <cell r="J4288">
            <v>31263100.384088114</v>
          </cell>
          <cell r="K4288">
            <v>1.4167770455849864</v>
          </cell>
          <cell r="L4288">
            <v>16.539914799874602</v>
          </cell>
          <cell r="M4288">
            <v>33978870.960332103</v>
          </cell>
          <cell r="N4288">
            <v>1.1399933728302443</v>
          </cell>
          <cell r="O4288">
            <v>32.814875460915793</v>
          </cell>
          <cell r="P4288"/>
          <cell r="Q4288">
            <v>22743.378673520008</v>
          </cell>
        </row>
        <row r="4289">
          <cell r="D4289">
            <v>43369</v>
          </cell>
          <cell r="F4289">
            <v>10509.841021213368</v>
          </cell>
          <cell r="G4289">
            <v>765162.28907059552</v>
          </cell>
          <cell r="H4289">
            <v>1.2939730386088992</v>
          </cell>
          <cell r="I4289">
            <v>16.529562493923557</v>
          </cell>
          <cell r="J4289">
            <v>31273610.225109328</v>
          </cell>
          <cell r="K4289">
            <v>1.4157940964930025</v>
          </cell>
          <cell r="L4289">
            <v>16.587544100592389</v>
          </cell>
          <cell r="M4289">
            <v>33983183.504689313</v>
          </cell>
          <cell r="N4289">
            <v>1.1401790952938504</v>
          </cell>
          <cell r="O4289">
            <v>32.798704359925622</v>
          </cell>
          <cell r="P4289"/>
          <cell r="Q4289">
            <v>22743.378673520008</v>
          </cell>
        </row>
        <row r="4290">
          <cell r="D4290">
            <v>43370</v>
          </cell>
          <cell r="F4290">
            <v>10026.835815213373</v>
          </cell>
          <cell r="G4290">
            <v>775189.12488580891</v>
          </cell>
          <cell r="H4290">
            <v>1.2623765686376121</v>
          </cell>
          <cell r="I4290">
            <v>18.129802044900202</v>
          </cell>
          <cell r="J4290">
            <v>31283637.060924541</v>
          </cell>
          <cell r="K4290">
            <v>1.4147913257094578</v>
          </cell>
          <cell r="L4290">
            <v>16.636259313342595</v>
          </cell>
          <cell r="M4290">
            <v>33991193.356706522</v>
          </cell>
          <cell r="N4290">
            <v>1.140488884973857</v>
          </cell>
          <cell r="O4290">
            <v>32.77174359520815</v>
          </cell>
          <cell r="P4290"/>
          <cell r="Q4290">
            <v>22743.378673520008</v>
          </cell>
        </row>
        <row r="4291">
          <cell r="D4291">
            <v>43371</v>
          </cell>
          <cell r="F4291">
            <v>10121.648751212437</v>
          </cell>
          <cell r="G4291">
            <v>785310.77363702131</v>
          </cell>
          <cell r="H4291">
            <v>1.2331858756251586</v>
          </cell>
          <cell r="I4291">
            <v>19.730477887731301</v>
          </cell>
          <cell r="J4291">
            <v>31293758.709675755</v>
          </cell>
          <cell r="K4291">
            <v>1.4137948991039586</v>
          </cell>
          <cell r="L4291">
            <v>16.68479204602512</v>
          </cell>
          <cell r="M4291">
            <v>33988375.428947739</v>
          </cell>
          <cell r="N4291">
            <v>1.1404353849984703</v>
          </cell>
          <cell r="O4291">
            <v>32.776398493959832</v>
          </cell>
          <cell r="P4291"/>
          <cell r="Q4291">
            <v>22743.378673520008</v>
          </cell>
        </row>
        <row r="4292">
          <cell r="D4292">
            <v>43372</v>
          </cell>
          <cell r="F4292">
            <v>8916.54262721337</v>
          </cell>
          <cell r="G4292">
            <v>794227.31626423472</v>
          </cell>
          <cell r="H4292">
            <v>1.2041811918026257</v>
          </cell>
          <cell r="I4292">
            <v>21.443711300099732</v>
          </cell>
          <cell r="J4292">
            <v>31302675.252302967</v>
          </cell>
          <cell r="K4292">
            <v>1.4127461294514374</v>
          </cell>
          <cell r="L4292">
            <v>16.736009865709754</v>
          </cell>
          <cell r="M4292">
            <v>33993053.671572953</v>
          </cell>
          <cell r="N4292">
            <v>1.1406334143965517</v>
          </cell>
          <cell r="O4292">
            <v>32.759170882585579</v>
          </cell>
          <cell r="P4292"/>
          <cell r="Q4292">
            <v>22743.378673520008</v>
          </cell>
        </row>
        <row r="4293">
          <cell r="D4293">
            <v>43373</v>
          </cell>
          <cell r="E4293" t="str">
            <v>*</v>
          </cell>
          <cell r="F4293">
            <v>8196.2194632124374</v>
          </cell>
          <cell r="G4293">
            <v>802423.53572744713</v>
          </cell>
          <cell r="H4293">
            <v>1.1760544277467802</v>
          </cell>
          <cell r="I4293">
            <v>23.227592795940708</v>
          </cell>
          <cell r="J4293">
            <v>31310871.471766181</v>
          </cell>
          <cell r="K4293">
            <v>1.4116670344627067</v>
          </cell>
          <cell r="L4293">
            <v>16.788854121475794</v>
          </cell>
          <cell r="M4293">
            <v>33983708.469346166</v>
          </cell>
          <cell r="N4293">
            <v>1.1403608858654573</v>
          </cell>
          <cell r="O4293">
            <v>32.782881286435781</v>
          </cell>
          <cell r="P4293"/>
          <cell r="Q4293">
            <v>22743.378673520008</v>
          </cell>
        </row>
        <row r="4294">
          <cell r="D4294">
            <v>43374</v>
          </cell>
          <cell r="F4294">
            <v>7404.930495213368</v>
          </cell>
          <cell r="G4294">
            <v>7404.930495213368</v>
          </cell>
          <cell r="H4294">
            <v>0.16188554631684024</v>
          </cell>
          <cell r="I4294">
            <v>99.924684165842081</v>
          </cell>
          <cell r="J4294">
            <v>31318276.402261395</v>
          </cell>
          <cell r="K4294">
            <v>1.4090949252972673</v>
          </cell>
          <cell r="L4294">
            <v>15.271530422102565</v>
          </cell>
          <cell r="M4294">
            <v>33972408.884529382</v>
          </cell>
          <cell r="N4294">
            <v>1.1400285127176844</v>
          </cell>
          <cell r="O4294">
            <v>32.604613218018471</v>
          </cell>
          <cell r="P4294"/>
          <cell r="Q4294">
            <v>45741.764250654822</v>
          </cell>
        </row>
        <row r="4295">
          <cell r="D4295">
            <v>43375</v>
          </cell>
          <cell r="F4295">
            <v>4622.045207212439</v>
          </cell>
          <cell r="G4295">
            <v>12026.975702425807</v>
          </cell>
          <cell r="H4295">
            <v>0.13146602344107916</v>
          </cell>
          <cell r="I4295">
            <v>99.983295780166088</v>
          </cell>
          <cell r="J4295">
            <v>31322898.447468609</v>
          </cell>
          <cell r="K4295">
            <v>1.4064084289680239</v>
          </cell>
          <cell r="L4295">
            <v>15.403091931472957</v>
          </cell>
          <cell r="M4295">
            <v>33969083.301486589</v>
          </cell>
          <cell r="N4295">
            <v>1.1399637106897103</v>
          </cell>
          <cell r="O4295">
            <v>32.610319978942584</v>
          </cell>
          <cell r="P4295"/>
          <cell r="Q4295">
            <v>45741.764250654822</v>
          </cell>
        </row>
        <row r="4296">
          <cell r="D4296">
            <v>43376</v>
          </cell>
          <cell r="F4296">
            <v>2409.6957607003278</v>
          </cell>
          <cell r="G4296">
            <v>14436.671463126135</v>
          </cell>
          <cell r="H4296">
            <v>0.10520415860376778</v>
          </cell>
          <cell r="I4296">
            <v>99.997216249680747</v>
          </cell>
          <cell r="J4296">
            <v>31325308.143229309</v>
          </cell>
          <cell r="K4296">
            <v>1.4036338135637481</v>
          </cell>
          <cell r="L4296">
            <v>15.540020005222877</v>
          </cell>
          <cell r="M4296">
            <v>33951325.924707286</v>
          </cell>
          <cell r="N4296">
            <v>1.1394145689124677</v>
          </cell>
          <cell r="O4296">
            <v>32.658709270988126</v>
          </cell>
          <cell r="P4296"/>
          <cell r="Q4296">
            <v>45741.764250654822</v>
          </cell>
        </row>
        <row r="4297">
          <cell r="D4297">
            <v>43377</v>
          </cell>
          <cell r="F4297">
            <v>7049.2362647012633</v>
          </cell>
          <cell r="G4297">
            <v>21485.907727827398</v>
          </cell>
          <cell r="H4297">
            <v>0.11743047125428603</v>
          </cell>
          <cell r="I4297">
            <v>99.993102630084493</v>
          </cell>
          <cell r="J4297">
            <v>31332357.379494011</v>
          </cell>
          <cell r="K4297">
            <v>1.401078013360431</v>
          </cell>
          <cell r="L4297">
            <v>15.667099735731661</v>
          </cell>
          <cell r="M4297">
            <v>33950147.898841985</v>
          </cell>
          <cell r="N4297">
            <v>1.1394218118460415</v>
          </cell>
          <cell r="O4297">
            <v>32.658070696003307</v>
          </cell>
          <cell r="P4297"/>
          <cell r="Q4297">
            <v>45741.764250654822</v>
          </cell>
        </row>
        <row r="4298">
          <cell r="D4298">
            <v>43378</v>
          </cell>
          <cell r="F4298">
            <v>5930.2590727003262</v>
          </cell>
          <cell r="G4298">
            <v>27416.166800527724</v>
          </cell>
          <cell r="H4298">
            <v>0.11987367452769487</v>
          </cell>
          <cell r="I4298">
            <v>99.991866193285503</v>
          </cell>
          <cell r="J4298">
            <v>31338287.63856671</v>
          </cell>
          <cell r="K4298">
            <v>1.3984827124043497</v>
          </cell>
          <cell r="L4298">
            <v>15.797080923540996</v>
          </cell>
          <cell r="M4298">
            <v>33951459.364966683</v>
          </cell>
          <cell r="N4298">
            <v>1.1395126101778597</v>
          </cell>
          <cell r="O4298">
            <v>32.650066214709092</v>
          </cell>
          <cell r="P4298"/>
          <cell r="Q4298">
            <v>45741.764250654822</v>
          </cell>
        </row>
        <row r="4299">
          <cell r="D4299">
            <v>43379</v>
          </cell>
          <cell r="F4299">
            <v>3963.7368527003273</v>
          </cell>
          <cell r="G4299">
            <v>31379.903653228052</v>
          </cell>
          <cell r="H4299">
            <v>0.11433717146425555</v>
          </cell>
          <cell r="I4299">
            <v>99.99444324293701</v>
          </cell>
          <cell r="J4299">
            <v>31342251.375419412</v>
          </cell>
          <cell r="K4299">
            <v>1.3958104071300175</v>
          </cell>
          <cell r="L4299">
            <v>15.931910886926314</v>
          </cell>
          <cell r="M4299">
            <v>33931443.154129378</v>
          </cell>
          <cell r="N4299">
            <v>1.1388875658916029</v>
          </cell>
          <cell r="O4299">
            <v>32.70519714648885</v>
          </cell>
          <cell r="P4299"/>
          <cell r="Q4299">
            <v>45741.764250654822</v>
          </cell>
        </row>
        <row r="4300">
          <cell r="D4300">
            <v>43380</v>
          </cell>
          <cell r="F4300">
            <v>1981.0356107003281</v>
          </cell>
          <cell r="G4300">
            <v>33360.939263928376</v>
          </cell>
          <cell r="H4300">
            <v>0.10419030713725161</v>
          </cell>
          <cell r="I4300">
            <v>99.997435663721433</v>
          </cell>
          <cell r="J4300">
            <v>31344232.411030114</v>
          </cell>
          <cell r="K4300">
            <v>1.3930608481144635</v>
          </cell>
          <cell r="L4300">
            <v>16.071694906178593</v>
          </cell>
          <cell r="M4300">
            <v>33924806.354822077</v>
          </cell>
          <cell r="N4300">
            <v>1.1387115602550002</v>
          </cell>
          <cell r="O4300">
            <v>32.720733695876248</v>
          </cell>
          <cell r="P4300"/>
          <cell r="Q4300">
            <v>45741.764250654822</v>
          </cell>
        </row>
        <row r="4301">
          <cell r="D4301">
            <v>43381</v>
          </cell>
          <cell r="F4301">
            <v>2505.5745447012596</v>
          </cell>
          <cell r="G4301">
            <v>35866.513808629636</v>
          </cell>
          <cell r="H4301">
            <v>9.8013583418232977E-2</v>
          </cell>
          <cell r="I4301">
            <v>99.998485004371645</v>
          </cell>
          <cell r="J4301">
            <v>31346737.985574815</v>
          </cell>
          <cell r="K4301">
            <v>1.3903457110897659</v>
          </cell>
          <cell r="L4301">
            <v>16.210785799905423</v>
          </cell>
          <cell r="M4301">
            <v>33915539.034814775</v>
          </cell>
          <cell r="N4301">
            <v>1.1384472411388447</v>
          </cell>
          <cell r="O4301">
            <v>32.744076080923648</v>
          </cell>
          <cell r="P4301"/>
          <cell r="Q4301">
            <v>45741.764250654822</v>
          </cell>
        </row>
        <row r="4302">
          <cell r="D4302">
            <v>43382</v>
          </cell>
          <cell r="F4302">
            <v>5095.6557527003315</v>
          </cell>
          <cell r="G4302">
            <v>40962.169561329967</v>
          </cell>
          <cell r="H4302">
            <v>9.9501019430310908E-2</v>
          </cell>
          <cell r="I4302">
            <v>99.99827292294286</v>
          </cell>
          <cell r="J4302">
            <v>31351833.641327515</v>
          </cell>
          <cell r="K4302">
            <v>1.3877562160465138</v>
          </cell>
          <cell r="L4302">
            <v>16.344423825279453</v>
          </cell>
          <cell r="M4302">
            <v>33912759.905609481</v>
          </cell>
          <cell r="N4302">
            <v>1.1384006991893583</v>
          </cell>
          <cell r="O4302">
            <v>32.74818752478059</v>
          </cell>
          <cell r="P4302"/>
          <cell r="Q4302">
            <v>45741.764250654822</v>
          </cell>
        </row>
        <row r="4303">
          <cell r="D4303">
            <v>43383</v>
          </cell>
          <cell r="F4303">
            <v>29974.421912888814</v>
          </cell>
          <cell r="G4303">
            <v>70936.591474218789</v>
          </cell>
          <cell r="H4303">
            <v>0.15508057600380656</v>
          </cell>
          <cell r="I4303">
            <v>99.944068459922988</v>
          </cell>
          <cell r="J4303">
            <v>31381808.063240405</v>
          </cell>
          <cell r="K4303">
            <v>1.3862761932382262</v>
          </cell>
          <cell r="L4303">
            <v>16.421237599677141</v>
          </cell>
          <cell r="M4303">
            <v>33929599.477234371</v>
          </cell>
          <cell r="N4303">
            <v>1.1390127509471055</v>
          </cell>
          <cell r="O4303">
            <v>32.694149967774337</v>
          </cell>
          <cell r="P4303"/>
          <cell r="Q4303">
            <v>45741.764250654822</v>
          </cell>
        </row>
        <row r="4304">
          <cell r="D4304">
            <v>43384</v>
          </cell>
          <cell r="F4304">
            <v>25404.605768888818</v>
          </cell>
          <cell r="G4304">
            <v>96341.197243107599</v>
          </cell>
          <cell r="H4304">
            <v>0.19147251536846754</v>
          </cell>
          <cell r="I4304">
            <v>99.774223498361891</v>
          </cell>
          <cell r="J4304">
            <v>31407212.669009294</v>
          </cell>
          <cell r="K4304">
            <v>1.3846006771579649</v>
          </cell>
          <cell r="L4304">
            <v>16.508579152433754</v>
          </cell>
          <cell r="M4304">
            <v>33951804.351585254</v>
          </cell>
          <cell r="N4304">
            <v>1.1398049729676543</v>
          </cell>
          <cell r="O4304">
            <v>32.624302235314893</v>
          </cell>
          <cell r="P4304"/>
          <cell r="Q4304">
            <v>45741.764250654822</v>
          </cell>
        </row>
        <row r="4305">
          <cell r="D4305">
            <v>43385</v>
          </cell>
          <cell r="F4305">
            <v>26301.615220888816</v>
          </cell>
          <cell r="G4305">
            <v>122642.81246399641</v>
          </cell>
          <cell r="H4305">
            <v>0.22343332268504246</v>
          </cell>
          <cell r="I4305">
            <v>99.434159447723331</v>
          </cell>
          <cell r="J4305">
            <v>31433514.284230184</v>
          </cell>
          <cell r="K4305">
            <v>1.3829713704568345</v>
          </cell>
          <cell r="L4305">
            <v>16.593901705765145</v>
          </cell>
          <cell r="M4305">
            <v>33970616.056812145</v>
          </cell>
          <cell r="N4305">
            <v>1.1404833424065808</v>
          </cell>
          <cell r="O4305">
            <v>32.564579441901166</v>
          </cell>
          <cell r="P4305"/>
          <cell r="Q4305">
            <v>45741.764250654822</v>
          </cell>
        </row>
        <row r="4306">
          <cell r="D4306">
            <v>43386</v>
          </cell>
          <cell r="F4306">
            <v>14215.277838888818</v>
          </cell>
          <cell r="G4306">
            <v>136858.09030288522</v>
          </cell>
          <cell r="H4306">
            <v>0.23015171321826608</v>
          </cell>
          <cell r="I4306">
            <v>99.331678074540235</v>
          </cell>
          <cell r="J4306">
            <v>31447729.562069073</v>
          </cell>
          <cell r="K4306">
            <v>1.3808179173703967</v>
          </cell>
          <cell r="L4306">
            <v>16.70726419415255</v>
          </cell>
          <cell r="M4306">
            <v>33977753.096453033</v>
          </cell>
          <cell r="N4306">
            <v>1.1407698020982187</v>
          </cell>
          <cell r="O4306">
            <v>32.539383972021319</v>
          </cell>
          <cell r="P4306"/>
          <cell r="Q4306">
            <v>45741.764250654822</v>
          </cell>
        </row>
        <row r="4307">
          <cell r="D4307">
            <v>43387</v>
          </cell>
          <cell r="F4307">
            <v>17381.102476889748</v>
          </cell>
          <cell r="G4307">
            <v>154239.19277977495</v>
          </cell>
          <cell r="H4307">
            <v>0.24085396309123852</v>
          </cell>
          <cell r="I4307">
            <v>99.14250398230233</v>
          </cell>
          <cell r="J4307">
            <v>31465110.664545964</v>
          </cell>
          <cell r="K4307">
            <v>1.378811824640952</v>
          </cell>
          <cell r="L4307">
            <v>16.813477681202361</v>
          </cell>
          <cell r="M4307">
            <v>33988875.794271916</v>
          </cell>
          <cell r="N4307">
            <v>1.1411901053892655</v>
          </cell>
          <cell r="O4307">
            <v>32.502442215911785</v>
          </cell>
          <cell r="P4307"/>
          <cell r="Q4307">
            <v>45741.764250654822</v>
          </cell>
        </row>
        <row r="4308">
          <cell r="D4308">
            <v>43388</v>
          </cell>
          <cell r="F4308">
            <v>36138.248392888818</v>
          </cell>
          <cell r="G4308">
            <v>190377.44117266376</v>
          </cell>
          <cell r="H4308">
            <v>0.27746698491913158</v>
          </cell>
          <cell r="I4308">
            <v>98.222772809921054</v>
          </cell>
          <cell r="J4308">
            <v>31501248.912938852</v>
          </cell>
          <cell r="K4308">
            <v>1.3776340581991913</v>
          </cell>
          <cell r="L4308">
            <v>16.876109360298518</v>
          </cell>
          <cell r="M4308">
            <v>34008086.886264808</v>
          </cell>
          <cell r="N4308">
            <v>1.1418820254330495</v>
          </cell>
          <cell r="O4308">
            <v>32.441694285825264</v>
          </cell>
          <cell r="P4308"/>
          <cell r="Q4308">
            <v>45741.764250654822</v>
          </cell>
        </row>
        <row r="4309">
          <cell r="D4309">
            <v>43389</v>
          </cell>
          <cell r="F4309">
            <v>65728.597520888812</v>
          </cell>
          <cell r="G4309">
            <v>256106.03869355257</v>
          </cell>
          <cell r="H4309">
            <v>0.34993463152479709</v>
          </cell>
          <cell r="I4309">
            <v>94.957087902089526</v>
          </cell>
          <cell r="J4309">
            <v>31566977.51045974</v>
          </cell>
          <cell r="K4309">
            <v>1.3777524761768427</v>
          </cell>
          <cell r="L4309">
            <v>16.869802893452079</v>
          </cell>
          <cell r="M4309">
            <v>34065713.766973697</v>
          </cell>
          <cell r="N4309">
            <v>1.1438639337588288</v>
          </cell>
          <cell r="O4309">
            <v>32.268152182061037</v>
          </cell>
          <cell r="P4309"/>
          <cell r="Q4309">
            <v>45741.764250654822</v>
          </cell>
        </row>
        <row r="4310">
          <cell r="D4310">
            <v>43390</v>
          </cell>
          <cell r="F4310">
            <v>73399.671114986486</v>
          </cell>
          <cell r="G4310">
            <v>329505.70980853908</v>
          </cell>
          <cell r="H4310">
            <v>0.4237416096601373</v>
          </cell>
          <cell r="I4310">
            <v>89.619701264886714</v>
          </cell>
          <cell r="J4310">
            <v>31640377.181574725</v>
          </cell>
          <cell r="K4310">
            <v>1.3782045620519037</v>
          </cell>
          <cell r="L4310">
            <v>16.845745521522559</v>
          </cell>
          <cell r="M4310">
            <v>34133804.137440681</v>
          </cell>
          <cell r="N4310">
            <v>1.1461973640576741</v>
          </cell>
          <cell r="O4310">
            <v>32.064707484994173</v>
          </cell>
          <cell r="P4310"/>
          <cell r="Q4310">
            <v>45741.764250654822</v>
          </cell>
        </row>
        <row r="4311">
          <cell r="D4311">
            <v>43391</v>
          </cell>
          <cell r="F4311">
            <v>45958.927128986492</v>
          </cell>
          <cell r="G4311">
            <v>375464.63693752559</v>
          </cell>
          <cell r="H4311">
            <v>0.45601971935812646</v>
          </cell>
          <cell r="I4311">
            <v>86.7404233106801</v>
          </cell>
          <cell r="J4311">
            <v>31686336.10870371</v>
          </cell>
          <cell r="K4311">
            <v>1.3774619515672741</v>
          </cell>
          <cell r="L4311">
            <v>16.885278737308695</v>
          </cell>
          <cell r="M4311">
            <v>34170500.013569668</v>
          </cell>
          <cell r="N4311">
            <v>1.147476730154084</v>
          </cell>
          <cell r="O4311">
            <v>31.953566421727665</v>
          </cell>
          <cell r="P4311"/>
          <cell r="Q4311">
            <v>45741.764250654822</v>
          </cell>
        </row>
        <row r="4312">
          <cell r="D4312">
            <v>43392</v>
          </cell>
          <cell r="F4312">
            <v>49238.36292698649</v>
          </cell>
          <cell r="G4312">
            <v>424702.99986451206</v>
          </cell>
          <cell r="H4312">
            <v>0.48867353135014385</v>
          </cell>
          <cell r="I4312">
            <v>83.563885835382351</v>
          </cell>
          <cell r="J4312">
            <v>31735574.471630696</v>
          </cell>
          <cell r="K4312">
            <v>1.3768645685936385</v>
          </cell>
          <cell r="L4312">
            <v>16.917139426869653</v>
          </cell>
          <cell r="M4312">
            <v>34206616.426748656</v>
          </cell>
          <cell r="N4312">
            <v>1.1487367416688847</v>
          </cell>
          <cell r="O4312">
            <v>31.84438572066124</v>
          </cell>
          <cell r="P4312"/>
          <cell r="Q4312">
            <v>45741.764250654822</v>
          </cell>
        </row>
        <row r="4313">
          <cell r="D4313">
            <v>43393</v>
          </cell>
          <cell r="F4313">
            <v>45347.124974987419</v>
          </cell>
          <cell r="G4313">
            <v>470050.12483949948</v>
          </cell>
          <cell r="H4313">
            <v>0.51380847737280955</v>
          </cell>
          <cell r="I4313">
            <v>80.974625908813564</v>
          </cell>
          <cell r="J4313">
            <v>31780921.596605685</v>
          </cell>
          <cell r="K4313">
            <v>1.3761010629423975</v>
          </cell>
          <cell r="L4313">
            <v>16.95793639509704</v>
          </cell>
          <cell r="M4313">
            <v>34220522.219171651</v>
          </cell>
          <cell r="N4313">
            <v>1.1492509424140374</v>
          </cell>
          <cell r="O4313">
            <v>31.799909490290545</v>
          </cell>
          <cell r="P4313"/>
          <cell r="Q4313">
            <v>45741.764250654822</v>
          </cell>
        </row>
        <row r="4314">
          <cell r="D4314">
            <v>43394</v>
          </cell>
          <cell r="F4314">
            <v>45979.064122986492</v>
          </cell>
          <cell r="G4314">
            <v>516029.18896248599</v>
          </cell>
          <cell r="H4314">
            <v>0.53720749351444963</v>
          </cell>
          <cell r="I4314">
            <v>78.477195236163595</v>
          </cell>
          <cell r="J4314">
            <v>31826900.660728671</v>
          </cell>
          <cell r="K4314">
            <v>1.3753678843336163</v>
          </cell>
          <cell r="L4314">
            <v>16.99719359102474</v>
          </cell>
          <cell r="M4314">
            <v>34237944.692094639</v>
          </cell>
          <cell r="N4314">
            <v>1.1498832933222392</v>
          </cell>
          <cell r="O4314">
            <v>31.745276983578119</v>
          </cell>
          <cell r="P4314"/>
          <cell r="Q4314">
            <v>45741.764250654822</v>
          </cell>
        </row>
        <row r="4315">
          <cell r="D4315">
            <v>43395</v>
          </cell>
          <cell r="F4315">
            <v>44119.488864986488</v>
          </cell>
          <cell r="G4315">
            <v>560148.67782747245</v>
          </cell>
          <cell r="H4315">
            <v>0.55663142763995777</v>
          </cell>
          <cell r="I4315">
            <v>76.355547677503793</v>
          </cell>
          <cell r="J4315">
            <v>31871020.149593659</v>
          </cell>
          <cell r="K4315">
            <v>1.3745573973684084</v>
          </cell>
          <cell r="L4315">
            <v>17.040682330560841</v>
          </cell>
          <cell r="M4315">
            <v>34260912.076613627</v>
          </cell>
          <cell r="N4315">
            <v>1.1507019300102952</v>
          </cell>
          <cell r="O4315">
            <v>31.674653735767578</v>
          </cell>
          <cell r="P4315"/>
          <cell r="Q4315">
            <v>45741.764250654822</v>
          </cell>
        </row>
        <row r="4316">
          <cell r="D4316">
            <v>43396</v>
          </cell>
          <cell r="F4316">
            <v>42562.096610986489</v>
          </cell>
          <cell r="G4316">
            <v>602710.77443845896</v>
          </cell>
          <cell r="H4316">
            <v>0.57288599836981258</v>
          </cell>
          <cell r="I4316">
            <v>74.555078160198349</v>
          </cell>
          <cell r="J4316">
            <v>31913582.246204644</v>
          </cell>
          <cell r="K4316">
            <v>1.3736830658005814</v>
          </cell>
          <cell r="L4316">
            <v>17.087705483544447</v>
          </cell>
          <cell r="M4316">
            <v>34289559.556702614</v>
          </cell>
          <cell r="N4316">
            <v>1.1517114159747988</v>
          </cell>
          <cell r="O4316">
            <v>31.587726975233853</v>
          </cell>
          <cell r="P4316"/>
          <cell r="Q4316">
            <v>45741.764250654822</v>
          </cell>
        </row>
        <row r="4317">
          <cell r="D4317">
            <v>43397</v>
          </cell>
          <cell r="F4317">
            <v>32048.138314450051</v>
          </cell>
          <cell r="G4317">
            <v>634758.912752909</v>
          </cell>
          <cell r="H4317">
            <v>0.57820874346779438</v>
          </cell>
          <cell r="I4317">
            <v>73.961695414022003</v>
          </cell>
          <cell r="J4317">
            <v>31945630.384519093</v>
          </cell>
          <cell r="K4317">
            <v>1.372360498590977</v>
          </cell>
          <cell r="L4317">
            <v>17.159050305216205</v>
          </cell>
          <cell r="M4317">
            <v>34305399.31081906</v>
          </cell>
          <cell r="N4317">
            <v>1.1522907836786977</v>
          </cell>
          <cell r="O4317">
            <v>31.537917937980929</v>
          </cell>
          <cell r="P4317"/>
          <cell r="Q4317">
            <v>45741.764250654822</v>
          </cell>
        </row>
        <row r="4318">
          <cell r="D4318">
            <v>43398</v>
          </cell>
          <cell r="F4318">
            <v>46548.20268245005</v>
          </cell>
          <cell r="G4318">
            <v>681307.11543535907</v>
          </cell>
          <cell r="H4318">
            <v>0.59578560346028242</v>
          </cell>
          <cell r="I4318">
            <v>71.992578195993005</v>
          </cell>
          <cell r="J4318">
            <v>31992178.587201543</v>
          </cell>
          <cell r="K4318">
            <v>1.3716648092905903</v>
          </cell>
          <cell r="L4318">
            <v>17.196682655536431</v>
          </cell>
          <cell r="M4318">
            <v>34336296.78757152</v>
          </cell>
          <cell r="N4318">
            <v>1.1533759965771406</v>
          </cell>
          <cell r="O4318">
            <v>31.444778216506307</v>
          </cell>
          <cell r="P4318"/>
          <cell r="Q4318">
            <v>45741.764250654822</v>
          </cell>
        </row>
        <row r="4319">
          <cell r="D4319">
            <v>43399</v>
          </cell>
          <cell r="F4319">
            <v>49280.554104450042</v>
          </cell>
          <cell r="G4319">
            <v>730587.66953980911</v>
          </cell>
          <cell r="H4319">
            <v>0.61430786966484041</v>
          </cell>
          <cell r="I4319">
            <v>69.907643413001281</v>
          </cell>
          <cell r="J4319">
            <v>32041459.141305994</v>
          </cell>
          <cell r="K4319">
            <v>1.3710887636694429</v>
          </cell>
          <cell r="L4319">
            <v>17.227897369029609</v>
          </cell>
          <cell r="M4319">
            <v>34374538.860451967</v>
          </cell>
          <cell r="N4319">
            <v>1.1547080180188201</v>
          </cell>
          <cell r="O4319">
            <v>31.330736612824793</v>
          </cell>
          <cell r="P4319"/>
          <cell r="Q4319">
            <v>45741.764250654822</v>
          </cell>
        </row>
        <row r="4320">
          <cell r="D4320">
            <v>43400</v>
          </cell>
          <cell r="F4320">
            <v>19409.299686450046</v>
          </cell>
          <cell r="G4320">
            <v>749996.96922625916</v>
          </cell>
          <cell r="H4320">
            <v>0.60727140681944358</v>
          </cell>
          <cell r="I4320">
            <v>70.700391154394296</v>
          </cell>
          <cell r="J4320">
            <v>32060868.440992445</v>
          </cell>
          <cell r="K4320">
            <v>1.3692392423552164</v>
          </cell>
          <cell r="L4320">
            <v>17.328452368845369</v>
          </cell>
          <cell r="M4320">
            <v>34380036.226954415</v>
          </cell>
          <cell r="N4320">
            <v>1.1549401449796741</v>
          </cell>
          <cell r="O4320">
            <v>31.310894619587604</v>
          </cell>
          <cell r="P4320"/>
          <cell r="Q4320">
            <v>45741.764250654822</v>
          </cell>
        </row>
        <row r="4321">
          <cell r="D4321">
            <v>43401</v>
          </cell>
          <cell r="F4321">
            <v>11565.496718450049</v>
          </cell>
          <cell r="G4321">
            <v>761562.46594470926</v>
          </cell>
          <cell r="H4321">
            <v>0.59461325866187964</v>
          </cell>
          <cell r="I4321">
            <v>72.124281315738287</v>
          </cell>
          <cell r="J4321">
            <v>32072433.937710896</v>
          </cell>
          <cell r="K4321">
            <v>1.367062597079042</v>
          </cell>
          <cell r="L4321">
            <v>17.447445364091841</v>
          </cell>
          <cell r="M4321">
            <v>34384143.657970861</v>
          </cell>
          <cell r="N4321">
            <v>1.1551255965294143</v>
          </cell>
          <cell r="O4321">
            <v>31.295049148642605</v>
          </cell>
          <cell r="P4321"/>
          <cell r="Q4321">
            <v>45741.764250654822</v>
          </cell>
        </row>
        <row r="4322">
          <cell r="D4322">
            <v>43402</v>
          </cell>
          <cell r="F4322">
            <v>16514.832544450052</v>
          </cell>
          <cell r="G4322">
            <v>778077.29848915932</v>
          </cell>
          <cell r="H4322">
            <v>0.58655917871938856</v>
          </cell>
          <cell r="I4322">
            <v>73.027811064628295</v>
          </cell>
          <cell r="J4322">
            <v>32088948.770255346</v>
          </cell>
          <cell r="K4322">
            <v>1.3651049740127319</v>
          </cell>
          <cell r="L4322">
            <v>17.555069957612879</v>
          </cell>
          <cell r="M4322">
            <v>34368931.339665316</v>
          </cell>
          <cell r="N4322">
            <v>1.1546619951254606</v>
          </cell>
          <cell r="O4322">
            <v>31.33467172244152</v>
          </cell>
          <cell r="P4322"/>
          <cell r="Q4322">
            <v>45741.764250654822</v>
          </cell>
        </row>
        <row r="4323">
          <cell r="D4323">
            <v>43403</v>
          </cell>
          <cell r="F4323">
            <v>46016.396108450048</v>
          </cell>
          <cell r="G4323">
            <v>824093.69459760934</v>
          </cell>
          <cell r="H4323">
            <v>0.60054067152705137</v>
          </cell>
          <cell r="I4323">
            <v>71.457986600013186</v>
          </cell>
          <cell r="J4323">
            <v>32134965.166363794</v>
          </cell>
          <cell r="K4323">
            <v>1.3644075517282075</v>
          </cell>
          <cell r="L4323">
            <v>17.593551113274408</v>
          </cell>
          <cell r="M4323">
            <v>34405746.519141763</v>
          </cell>
          <cell r="N4323">
            <v>1.1559463483814505</v>
          </cell>
          <cell r="O4323">
            <v>31.224993945289846</v>
          </cell>
          <cell r="P4323"/>
          <cell r="Q4323">
            <v>45741.764250654822</v>
          </cell>
        </row>
        <row r="4324">
          <cell r="D4324">
            <v>43404</v>
          </cell>
          <cell r="E4324" t="str">
            <v>*</v>
          </cell>
          <cell r="F4324">
            <v>76021.301372363625</v>
          </cell>
          <cell r="G4324">
            <v>900114.99596997292</v>
          </cell>
          <cell r="H4324">
            <v>0.63478022956928137</v>
          </cell>
          <cell r="I4324">
            <v>67.600696019154967</v>
          </cell>
          <cell r="J4324">
            <v>32210986.467736159</v>
          </cell>
          <cell r="K4324">
            <v>1.3649843318101134</v>
          </cell>
          <cell r="L4324">
            <v>17.561721319459721</v>
          </cell>
          <cell r="M4324">
            <v>34472982.257938132</v>
          </cell>
          <cell r="N4324">
            <v>1.1582529033268698</v>
          </cell>
          <cell r="O4324">
            <v>31.028747030941183</v>
          </cell>
          <cell r="P4324"/>
          <cell r="Q4324">
            <v>45741.764250654822</v>
          </cell>
        </row>
        <row r="4325">
          <cell r="D4325">
            <v>43405</v>
          </cell>
          <cell r="F4325">
            <v>43424.99661636362</v>
          </cell>
          <cell r="G4325">
            <v>43424.99661636362</v>
          </cell>
          <cell r="H4325">
            <v>0.54001886521289999</v>
          </cell>
          <cell r="I4325">
            <v>73.894362313838897</v>
          </cell>
          <cell r="J4325">
            <v>32254411.464352522</v>
          </cell>
          <cell r="K4325">
            <v>1.3621826883525052</v>
          </cell>
          <cell r="L4325">
            <v>15.783981825486249</v>
          </cell>
          <cell r="M4325">
            <v>34508196.90724849</v>
          </cell>
          <cell r="N4325">
            <v>1.1597992935495902</v>
          </cell>
          <cell r="O4325">
            <v>29.465384301442164</v>
          </cell>
          <cell r="P4325"/>
          <cell r="Q4325">
            <v>80413.851096189974</v>
          </cell>
        </row>
        <row r="4326">
          <cell r="D4326">
            <v>43406</v>
          </cell>
          <cell r="F4326">
            <v>47082.716798362693</v>
          </cell>
          <cell r="G4326">
            <v>90507.713414726313</v>
          </cell>
          <cell r="H4326">
            <v>0.56276196315024263</v>
          </cell>
          <cell r="I4326">
            <v>71.666665732426367</v>
          </cell>
          <cell r="J4326">
            <v>32301494.181150883</v>
          </cell>
          <cell r="K4326">
            <v>1.3595539613027519</v>
          </cell>
          <cell r="L4326">
            <v>15.9295398620665</v>
          </cell>
          <cell r="M4326">
            <v>34545914.444560856</v>
          </cell>
          <cell r="N4326">
            <v>1.1614307998441522</v>
          </cell>
          <cell r="O4326">
            <v>29.322381290611045</v>
          </cell>
          <cell r="P4326"/>
          <cell r="Q4326">
            <v>80413.851096189974</v>
          </cell>
        </row>
        <row r="4327">
          <cell r="D4327">
            <v>43407</v>
          </cell>
          <cell r="F4327">
            <v>47250.558606363622</v>
          </cell>
          <cell r="G4327">
            <v>137758.27202108994</v>
          </cell>
          <cell r="H4327">
            <v>0.57103873749438738</v>
          </cell>
          <cell r="I4327">
            <v>70.856951120252063</v>
          </cell>
          <cell r="J4327">
            <v>32348744.739757247</v>
          </cell>
          <cell r="K4327">
            <v>1.3569500090501803</v>
          </cell>
          <cell r="L4327">
            <v>16.074870190152556</v>
          </cell>
          <cell r="M4327">
            <v>34579051.623501226</v>
          </cell>
          <cell r="N4327">
            <v>1.162909289445345</v>
          </cell>
          <cell r="O4327">
            <v>29.193241759537713</v>
          </cell>
          <cell r="P4327"/>
          <cell r="Q4327">
            <v>80413.851096189974</v>
          </cell>
        </row>
        <row r="4328">
          <cell r="D4328">
            <v>43408</v>
          </cell>
          <cell r="F4328">
            <v>43322.230924363619</v>
          </cell>
          <cell r="G4328">
            <v>181080.50294545357</v>
          </cell>
          <cell r="H4328">
            <v>0.56296427940270977</v>
          </cell>
          <cell r="I4328">
            <v>71.646861754566373</v>
          </cell>
          <cell r="J4328">
            <v>32392066.970681611</v>
          </cell>
          <cell r="K4328">
            <v>1.3541993351706012</v>
          </cell>
          <cell r="L4328">
            <v>16.22963264983126</v>
          </cell>
          <cell r="M4328">
            <v>34612424.750645593</v>
          </cell>
          <cell r="N4328">
            <v>1.1643966437888871</v>
          </cell>
          <cell r="O4328">
            <v>29.063760861261624</v>
          </cell>
          <cell r="P4328"/>
          <cell r="Q4328">
            <v>80413.851096189974</v>
          </cell>
        </row>
        <row r="4329">
          <cell r="D4329">
            <v>43409</v>
          </cell>
          <cell r="F4329">
            <v>57866.048662362693</v>
          </cell>
          <cell r="G4329">
            <v>238946.55160781625</v>
          </cell>
          <cell r="H4329">
            <v>0.59429202394993264</v>
          </cell>
          <cell r="I4329">
            <v>68.5900945847835</v>
          </cell>
          <cell r="J4329">
            <v>32449933.019343976</v>
          </cell>
          <cell r="K4329">
            <v>1.3520730829417522</v>
          </cell>
          <cell r="L4329">
            <v>16.350142722966865</v>
          </cell>
          <cell r="M4329">
            <v>34641446.811903968</v>
          </cell>
          <cell r="N4329">
            <v>1.1657385110650165</v>
          </cell>
          <cell r="O4329">
            <v>28.947317720203525</v>
          </cell>
          <cell r="P4329"/>
          <cell r="Q4329">
            <v>80413.851096189974</v>
          </cell>
        </row>
        <row r="4330">
          <cell r="D4330">
            <v>43410</v>
          </cell>
          <cell r="F4330">
            <v>48884.754674363619</v>
          </cell>
          <cell r="G4330">
            <v>287831.3062821799</v>
          </cell>
          <cell r="H4330">
            <v>0.59656245443312972</v>
          </cell>
          <cell r="I4330">
            <v>68.369626593528892</v>
          </cell>
          <cell r="J4330">
            <v>32498817.77401834</v>
          </cell>
          <cell r="K4330">
            <v>1.3495880625340637</v>
          </cell>
          <cell r="L4330">
            <v>16.49196368002206</v>
          </cell>
          <cell r="M4330">
            <v>34664755.092768326</v>
          </cell>
          <cell r="N4330">
            <v>1.1668888824794723</v>
          </cell>
          <cell r="O4330">
            <v>28.84777317103233</v>
          </cell>
          <cell r="P4330"/>
          <cell r="Q4330">
            <v>80413.851096189974</v>
          </cell>
        </row>
        <row r="4331">
          <cell r="D4331">
            <v>43411</v>
          </cell>
          <cell r="F4331">
            <v>86827.557459148884</v>
          </cell>
          <cell r="G4331">
            <v>374658.86374132877</v>
          </cell>
          <cell r="H4331">
            <v>0.66559049331149045</v>
          </cell>
          <cell r="I4331">
            <v>61.787389516299108</v>
          </cell>
          <cell r="J4331">
            <v>32585645.331477489</v>
          </cell>
          <cell r="K4331">
            <v>1.3486900015322902</v>
          </cell>
          <cell r="L4331">
            <v>16.543476270277324</v>
          </cell>
          <cell r="M4331">
            <v>34736145.808733478</v>
          </cell>
          <cell r="N4331">
            <v>1.1696590403455354</v>
          </cell>
          <cell r="O4331">
            <v>28.609128928755812</v>
          </cell>
          <cell r="P4331"/>
          <cell r="Q4331">
            <v>80413.851096189974</v>
          </cell>
        </row>
        <row r="4332">
          <cell r="D4332">
            <v>43412</v>
          </cell>
          <cell r="F4332">
            <v>90703.995073148893</v>
          </cell>
          <cell r="G4332">
            <v>465362.85881447769</v>
          </cell>
          <cell r="H4332">
            <v>0.72338728414122466</v>
          </cell>
          <cell r="I4332">
            <v>56.529504611950699</v>
          </cell>
          <cell r="J4332">
            <v>32676349.326550636</v>
          </cell>
          <cell r="K4332">
            <v>1.3479578086330153</v>
          </cell>
          <cell r="L4332">
            <v>16.585577101992111</v>
          </cell>
          <cell r="M4332">
            <v>34824654.715246618</v>
          </cell>
          <cell r="N4332">
            <v>1.1730075339318407</v>
          </cell>
          <cell r="O4332">
            <v>28.322668701415388</v>
          </cell>
          <cell r="P4332"/>
          <cell r="Q4332">
            <v>80413.851096189974</v>
          </cell>
        </row>
        <row r="4333">
          <cell r="D4333">
            <v>43413</v>
          </cell>
          <cell r="F4333">
            <v>92805.937639148877</v>
          </cell>
          <cell r="G4333">
            <v>558168.79645362659</v>
          </cell>
          <cell r="H4333">
            <v>0.77124468379617916</v>
          </cell>
          <cell r="I4333">
            <v>52.399024122919393</v>
          </cell>
          <cell r="J4333">
            <v>32769155.264189783</v>
          </cell>
          <cell r="K4333">
            <v>1.3473168795620594</v>
          </cell>
          <cell r="L4333">
            <v>16.622505906188501</v>
          </cell>
          <cell r="M4333">
            <v>34906702.247491769</v>
          </cell>
          <cell r="N4333">
            <v>1.1761404223303564</v>
          </cell>
          <cell r="O4333">
            <v>28.056639755801726</v>
          </cell>
          <cell r="P4333"/>
          <cell r="Q4333">
            <v>80413.851096189974</v>
          </cell>
        </row>
        <row r="4334">
          <cell r="D4334">
            <v>43414</v>
          </cell>
          <cell r="F4334">
            <v>95004.198411147954</v>
          </cell>
          <cell r="G4334">
            <v>653172.99486477452</v>
          </cell>
          <cell r="H4334">
            <v>0.81226428775741355</v>
          </cell>
          <cell r="I4334">
            <v>49.036708973394305</v>
          </cell>
          <cell r="J4334">
            <v>32864159.462600932</v>
          </cell>
          <cell r="K4334">
            <v>1.3467702591913282</v>
          </cell>
          <cell r="L4334">
            <v>16.654056706936625</v>
          </cell>
          <cell r="M4334">
            <v>34974521.72972092</v>
          </cell>
          <cell r="N4334">
            <v>1.1787957310909227</v>
          </cell>
          <cell r="O4334">
            <v>27.832666174012243</v>
          </cell>
          <cell r="P4334"/>
          <cell r="Q4334">
            <v>80413.851096189974</v>
          </cell>
        </row>
        <row r="4335">
          <cell r="D4335">
            <v>43415</v>
          </cell>
          <cell r="F4335">
            <v>98092.598529148891</v>
          </cell>
          <cell r="G4335">
            <v>751265.59339392337</v>
          </cell>
          <cell r="H4335">
            <v>0.84931726556690479</v>
          </cell>
          <cell r="I4335">
            <v>46.146996676630337</v>
          </cell>
          <cell r="J4335">
            <v>32962252.06113008</v>
          </cell>
          <cell r="K4335">
            <v>1.3463533762587387</v>
          </cell>
          <cell r="L4335">
            <v>16.678153680099683</v>
          </cell>
          <cell r="M4335">
            <v>35051241.561962083</v>
          </cell>
          <cell r="N4335">
            <v>1.1817527840892379</v>
          </cell>
          <cell r="O4335">
            <v>27.584860129872602</v>
          </cell>
          <cell r="P4335"/>
          <cell r="Q4335">
            <v>80413.851096189974</v>
          </cell>
        </row>
        <row r="4336">
          <cell r="D4336">
            <v>43416</v>
          </cell>
          <cell r="F4336">
            <v>121650.85452914888</v>
          </cell>
          <cell r="G4336">
            <v>872916.44792307226</v>
          </cell>
          <cell r="H4336">
            <v>0.90460830236706924</v>
          </cell>
          <cell r="I4336">
            <v>42.09926849970406</v>
          </cell>
          <cell r="J4336">
            <v>33083902.91565923</v>
          </cell>
          <cell r="K4336">
            <v>1.3468983169664652</v>
          </cell>
          <cell r="L4336">
            <v>16.646660628085051</v>
          </cell>
          <cell r="M4336">
            <v>35139434.53731323</v>
          </cell>
          <cell r="N4336">
            <v>1.1850986348892141</v>
          </cell>
          <cell r="O4336">
            <v>27.306527041494267</v>
          </cell>
          <cell r="P4336"/>
          <cell r="Q4336">
            <v>80413.851096189974</v>
          </cell>
        </row>
        <row r="4337">
          <cell r="D4337">
            <v>43417</v>
          </cell>
          <cell r="F4337">
            <v>115995.54830914889</v>
          </cell>
          <cell r="G4337">
            <v>988911.99623222114</v>
          </cell>
          <cell r="H4337">
            <v>0.94598321706207822</v>
          </cell>
          <cell r="I4337">
            <v>39.276273075372657</v>
          </cell>
          <cell r="J4337">
            <v>33199898.463968378</v>
          </cell>
          <cell r="K4337">
            <v>1.3472102160602117</v>
          </cell>
          <cell r="L4337">
            <v>16.628658460090072</v>
          </cell>
          <cell r="M4337">
            <v>35223336.16512838</v>
          </cell>
          <cell r="N4337">
            <v>1.1883018161225856</v>
          </cell>
          <cell r="O4337">
            <v>27.042102947891024</v>
          </cell>
          <cell r="P4337"/>
          <cell r="Q4337">
            <v>80413.851096189974</v>
          </cell>
        </row>
        <row r="4338">
          <cell r="D4338">
            <v>43418</v>
          </cell>
          <cell r="F4338">
            <v>92899.406129739189</v>
          </cell>
          <cell r="G4338">
            <v>1081811.4023619604</v>
          </cell>
          <cell r="H4338">
            <v>0.96093200328662653</v>
          </cell>
          <cell r="I4338">
            <v>38.298993433731773</v>
          </cell>
          <cell r="J4338">
            <v>33292797.870098118</v>
          </cell>
          <cell r="K4338">
            <v>1.3465859220620773</v>
          </cell>
          <cell r="L4338">
            <v>16.664708203991673</v>
          </cell>
          <cell r="M4338">
            <v>35298095.794476122</v>
          </cell>
          <cell r="N4338">
            <v>1.1911984991123945</v>
          </cell>
          <cell r="O4338">
            <v>26.804696203076006</v>
          </cell>
          <cell r="P4338"/>
          <cell r="Q4338">
            <v>80413.851096189974</v>
          </cell>
        </row>
        <row r="4339">
          <cell r="D4339">
            <v>43419</v>
          </cell>
          <cell r="F4339">
            <v>99544.248713739187</v>
          </cell>
          <cell r="G4339">
            <v>1181355.6510756996</v>
          </cell>
          <cell r="H4339">
            <v>0.97939648868250972</v>
          </cell>
          <cell r="I4339">
            <v>37.122638328347257</v>
          </cell>
          <cell r="J4339">
            <v>33392342.118811857</v>
          </cell>
          <cell r="K4339">
            <v>1.3462335669721477</v>
          </cell>
          <cell r="L4339">
            <v>16.685084525114512</v>
          </cell>
          <cell r="M4339">
            <v>35389854.080847859</v>
          </cell>
          <cell r="N4339">
            <v>1.1946708361183898</v>
          </cell>
          <cell r="O4339">
            <v>26.522253283119255</v>
          </cell>
          <cell r="P4339"/>
          <cell r="Q4339">
            <v>80413.851096189974</v>
          </cell>
        </row>
        <row r="4340">
          <cell r="D4340">
            <v>43420</v>
          </cell>
          <cell r="F4340">
            <v>100653.16206573826</v>
          </cell>
          <cell r="G4340">
            <v>1282008.8131414379</v>
          </cell>
          <cell r="H4340">
            <v>0.99641479333572469</v>
          </cell>
          <cell r="I4340">
            <v>36.068136306796191</v>
          </cell>
          <cell r="J4340">
            <v>33492995.280877594</v>
          </cell>
          <cell r="K4340">
            <v>1.3459280512061687</v>
          </cell>
          <cell r="L4340">
            <v>16.70276950366879</v>
          </cell>
          <cell r="M4340">
            <v>35475971.66913759</v>
          </cell>
          <cell r="N4340">
            <v>1.197954883509373</v>
          </cell>
          <cell r="O4340">
            <v>26.257271963838992</v>
          </cell>
          <cell r="P4340"/>
          <cell r="Q4340">
            <v>80413.851096189974</v>
          </cell>
        </row>
        <row r="4341">
          <cell r="D4341">
            <v>43421</v>
          </cell>
          <cell r="F4341">
            <v>76331.348461739195</v>
          </cell>
          <cell r="G4341">
            <v>1358340.1616031772</v>
          </cell>
          <cell r="H4341">
            <v>0.9936392966886709</v>
          </cell>
          <cell r="I4341">
            <v>36.238186210254867</v>
          </cell>
          <cell r="J4341">
            <v>33569326.62933933</v>
          </cell>
          <cell r="K4341">
            <v>1.3446502709772592</v>
          </cell>
          <cell r="L4341">
            <v>16.776909255562789</v>
          </cell>
          <cell r="M4341">
            <v>35539722.742197327</v>
          </cell>
          <cell r="N4341">
            <v>1.2004854871454105</v>
          </cell>
          <cell r="O4341">
            <v>26.054504208230856</v>
          </cell>
          <cell r="P4341"/>
          <cell r="Q4341">
            <v>80413.851096189974</v>
          </cell>
        </row>
        <row r="4342">
          <cell r="D4342">
            <v>43422</v>
          </cell>
          <cell r="F4342">
            <v>72292.965381739181</v>
          </cell>
          <cell r="G4342">
            <v>1430633.1269849164</v>
          </cell>
          <cell r="H4342">
            <v>0.98838218891862573</v>
          </cell>
          <cell r="I4342">
            <v>36.5623339654476</v>
          </cell>
          <cell r="J4342">
            <v>33641619.594721071</v>
          </cell>
          <cell r="K4342">
            <v>1.3432194541264908</v>
          </cell>
          <cell r="L4342">
            <v>16.860263683149658</v>
          </cell>
          <cell r="M4342">
            <v>35578947.553497069</v>
          </cell>
          <cell r="N4342">
            <v>1.2021889587402823</v>
          </cell>
          <cell r="O4342">
            <v>25.918706289651926</v>
          </cell>
          <cell r="P4342"/>
          <cell r="Q4342">
            <v>80413.851096189974</v>
          </cell>
        </row>
        <row r="4343">
          <cell r="D4343">
            <v>43423</v>
          </cell>
          <cell r="F4343">
            <v>107863.59773573918</v>
          </cell>
          <cell r="G4343">
            <v>1538496.7247206555</v>
          </cell>
          <cell r="H4343">
            <v>1.006959755360348</v>
          </cell>
          <cell r="I4343">
            <v>35.428857927360369</v>
          </cell>
          <cell r="J4343">
            <v>33749483.192456812</v>
          </cell>
          <cell r="K4343">
            <v>1.3432134901100423</v>
          </cell>
          <cell r="L4343">
            <v>16.860611868358642</v>
          </cell>
          <cell r="M4343">
            <v>35663879.266184807</v>
          </cell>
          <cell r="N4343">
            <v>1.205438396025581</v>
          </cell>
          <cell r="O4343">
            <v>25.661214168075187</v>
          </cell>
          <cell r="P4343"/>
          <cell r="Q4343">
            <v>80413.851096189974</v>
          </cell>
        </row>
        <row r="4344">
          <cell r="D4344">
            <v>43424</v>
          </cell>
          <cell r="F4344">
            <v>95260.906345739189</v>
          </cell>
          <cell r="G4344">
            <v>1633757.6310663947</v>
          </cell>
          <cell r="H4344">
            <v>1.0158434205023432</v>
          </cell>
          <cell r="I4344">
            <v>34.898583738701291</v>
          </cell>
          <cell r="J4344">
            <v>33844744.098802552</v>
          </cell>
          <cell r="K4344">
            <v>1.342707583137875</v>
          </cell>
          <cell r="L4344">
            <v>16.89016968051056</v>
          </cell>
          <cell r="M4344">
            <v>35743235.63962055</v>
          </cell>
          <cell r="N4344">
            <v>1.2085013756709757</v>
          </cell>
          <cell r="O4344">
            <v>25.420352702035352</v>
          </cell>
          <cell r="P4344"/>
          <cell r="Q4344">
            <v>80413.851096189974</v>
          </cell>
        </row>
        <row r="4345">
          <cell r="D4345">
            <v>43425</v>
          </cell>
          <cell r="F4345">
            <v>84219.487363573004</v>
          </cell>
          <cell r="G4345">
            <v>1717977.1184299677</v>
          </cell>
          <cell r="H4345">
            <v>1.0173425733968724</v>
          </cell>
          <cell r="I4345">
            <v>34.809840487616327</v>
          </cell>
          <cell r="J4345">
            <v>33928963.586166121</v>
          </cell>
          <cell r="K4345">
            <v>1.3417682454804507</v>
          </cell>
          <cell r="L4345">
            <v>16.945168703632241</v>
          </cell>
          <cell r="M4345">
            <v>35814429.24867212</v>
          </cell>
          <cell r="N4345">
            <v>1.2112902112793635</v>
          </cell>
          <cell r="O4345">
            <v>25.202611122332019</v>
          </cell>
          <cell r="P4345"/>
          <cell r="Q4345">
            <v>80413.851096189974</v>
          </cell>
        </row>
        <row r="4346">
          <cell r="D4346">
            <v>43426</v>
          </cell>
          <cell r="F4346">
            <v>100045.09160957394</v>
          </cell>
          <cell r="G4346">
            <v>1818022.2100395416</v>
          </cell>
          <cell r="H4346">
            <v>1.0276509837187848</v>
          </cell>
          <cell r="I4346">
            <v>34.205394881896275</v>
          </cell>
          <cell r="J4346">
            <v>34029008.677775696</v>
          </cell>
          <cell r="K4346">
            <v>1.341458724909393</v>
          </cell>
          <cell r="L4346">
            <v>16.963324992111652</v>
          </cell>
          <cell r="M4346">
            <v>35903900.572865695</v>
          </cell>
          <cell r="N4346">
            <v>1.2146991766343262</v>
          </cell>
          <cell r="O4346">
            <v>24.938469416326235</v>
          </cell>
          <cell r="P4346"/>
          <cell r="Q4346">
            <v>80413.851096189974</v>
          </cell>
        </row>
        <row r="4347">
          <cell r="D4347">
            <v>43427</v>
          </cell>
          <cell r="F4347">
            <v>93980.402249573934</v>
          </cell>
          <cell r="G4347">
            <v>1912002.6122891156</v>
          </cell>
          <cell r="H4347">
            <v>1.0337839467600756</v>
          </cell>
          <cell r="I4347">
            <v>33.850529789593594</v>
          </cell>
          <cell r="J4347">
            <v>34122989.080025271</v>
          </cell>
          <cell r="K4347">
            <v>1.3409128396439791</v>
          </cell>
          <cell r="L4347">
            <v>16.995386918162716</v>
          </cell>
          <cell r="M4347">
            <v>35979895.353783272</v>
          </cell>
          <cell r="N4347">
            <v>1.2176542110346553</v>
          </cell>
          <cell r="O4347">
            <v>24.711290991904477</v>
          </cell>
          <cell r="P4347"/>
          <cell r="Q4347">
            <v>80413.851096189974</v>
          </cell>
        </row>
        <row r="4348">
          <cell r="D4348">
            <v>43428</v>
          </cell>
          <cell r="F4348">
            <v>71511.494399572999</v>
          </cell>
          <cell r="G4348">
            <v>1983514.1066886885</v>
          </cell>
          <cell r="H4348">
            <v>1.0277635007577006</v>
          </cell>
          <cell r="I4348">
            <v>34.198852644307507</v>
          </cell>
          <cell r="J4348">
            <v>34194500.574424841</v>
          </cell>
          <cell r="K4348">
            <v>1.3394902261487378</v>
          </cell>
          <cell r="L4348">
            <v>17.079186446517415</v>
          </cell>
          <cell r="M4348">
            <v>36033450.828632839</v>
          </cell>
          <cell r="N4348">
            <v>1.2198514656149773</v>
          </cell>
          <cell r="O4348">
            <v>24.543444686498582</v>
          </cell>
          <cell r="P4348"/>
          <cell r="Q4348">
            <v>80413.851096189974</v>
          </cell>
        </row>
        <row r="4349">
          <cell r="D4349">
            <v>43429</v>
          </cell>
          <cell r="F4349">
            <v>73564.121463573931</v>
          </cell>
          <cell r="G4349">
            <v>2057078.2281522625</v>
          </cell>
          <cell r="H4349">
            <v>1.0232457220294611</v>
          </cell>
          <cell r="I4349">
            <v>34.462473495038701</v>
          </cell>
          <cell r="J4349">
            <v>34268064.695888415</v>
          </cell>
          <cell r="K4349">
            <v>1.338156701463544</v>
          </cell>
          <cell r="L4349">
            <v>17.158059075174272</v>
          </cell>
          <cell r="M4349">
            <v>36083178.193484403</v>
          </cell>
          <cell r="N4349">
            <v>1.2219204722103592</v>
          </cell>
          <cell r="O4349">
            <v>24.386231569320969</v>
          </cell>
          <cell r="P4349"/>
          <cell r="Q4349">
            <v>80413.851096189974</v>
          </cell>
        </row>
        <row r="4350">
          <cell r="D4350">
            <v>43430</v>
          </cell>
          <cell r="F4350">
            <v>89040.418399572998</v>
          </cell>
          <cell r="G4350">
            <v>2146118.6465518354</v>
          </cell>
          <cell r="H4350">
            <v>1.0264776993287064</v>
          </cell>
          <cell r="I4350">
            <v>34.273685783899211</v>
          </cell>
          <cell r="J4350">
            <v>34357105.114287987</v>
          </cell>
          <cell r="K4350">
            <v>1.3374339780001008</v>
          </cell>
          <cell r="L4350">
            <v>17.200935302227094</v>
          </cell>
          <cell r="M4350">
            <v>36146112.813693978</v>
          </cell>
          <cell r="N4350">
            <v>1.2244381769713739</v>
          </cell>
          <cell r="O4350">
            <v>24.196016104998641</v>
          </cell>
          <cell r="P4350"/>
          <cell r="Q4350">
            <v>80413.851096189974</v>
          </cell>
        </row>
        <row r="4351">
          <cell r="D4351">
            <v>43431</v>
          </cell>
          <cell r="F4351">
            <v>91799.074073573938</v>
          </cell>
          <cell r="G4351">
            <v>2237917.7206254094</v>
          </cell>
          <cell r="H4351">
            <v>1.0307408534071802</v>
          </cell>
          <cell r="I4351">
            <v>34.02616832507492</v>
          </cell>
          <cell r="J4351">
            <v>34448904.188361563</v>
          </cell>
          <cell r="K4351">
            <v>1.3368228173901839</v>
          </cell>
          <cell r="L4351">
            <v>17.237264413367161</v>
          </cell>
          <cell r="M4351">
            <v>36229798.323799551</v>
          </cell>
          <cell r="N4351">
            <v>1.2276606240059857</v>
          </cell>
          <cell r="O4351">
            <v>23.954301056208006</v>
          </cell>
          <cell r="P4351"/>
          <cell r="Q4351">
            <v>80413.851096189974</v>
          </cell>
        </row>
        <row r="4352">
          <cell r="D4352">
            <v>43432</v>
          </cell>
          <cell r="F4352">
            <v>100632.40383628586</v>
          </cell>
          <cell r="G4352">
            <v>2338550.1244616951</v>
          </cell>
          <cell r="H4352">
            <v>1.0386226522380864</v>
          </cell>
          <cell r="I4352">
            <v>33.57303439906476</v>
          </cell>
          <cell r="J4352">
            <v>34549536.59219785</v>
          </cell>
          <cell r="K4352">
            <v>1.3365571787110739</v>
          </cell>
          <cell r="L4352">
            <v>17.253075160418451</v>
          </cell>
          <cell r="M4352">
            <v>36327005.099563845</v>
          </cell>
          <cell r="N4352">
            <v>1.2313434252989131</v>
          </cell>
          <cell r="O4352">
            <v>23.680445655006508</v>
          </cell>
          <cell r="P4352"/>
          <cell r="Q4352">
            <v>80413.851096189974</v>
          </cell>
        </row>
        <row r="4353">
          <cell r="D4353">
            <v>43433</v>
          </cell>
          <cell r="F4353">
            <v>106082.69200028585</v>
          </cell>
          <cell r="G4353">
            <v>2444632.8164619808</v>
          </cell>
          <cell r="H4353">
            <v>1.0482980503624857</v>
          </cell>
          <cell r="I4353">
            <v>33.024674570052568</v>
          </cell>
          <cell r="J4353">
            <v>34655619.284198135</v>
          </cell>
          <cell r="K4353">
            <v>1.3365033794645658</v>
          </cell>
          <cell r="L4353">
            <v>17.256278786608391</v>
          </cell>
          <cell r="M4353">
            <v>36406935.121260129</v>
          </cell>
          <cell r="N4353">
            <v>1.2344427549571797</v>
          </cell>
          <cell r="O4353">
            <v>23.45194673629365</v>
          </cell>
          <cell r="P4353"/>
          <cell r="Q4353">
            <v>80413.851096189974</v>
          </cell>
        </row>
        <row r="4354">
          <cell r="D4354">
            <v>43434</v>
          </cell>
          <cell r="E4354" t="str">
            <v>*</v>
          </cell>
          <cell r="F4354">
            <v>97483.749356285844</v>
          </cell>
          <cell r="G4354">
            <v>2542116.5658182665</v>
          </cell>
          <cell r="H4354">
            <v>1.0537639685885374</v>
          </cell>
          <cell r="I4354">
            <v>32.718701750439379</v>
          </cell>
          <cell r="J4354">
            <v>34753103.03355442</v>
          </cell>
          <cell r="K4354">
            <v>1.3361193175443919</v>
          </cell>
          <cell r="L4354">
            <v>17.27916359374936</v>
          </cell>
          <cell r="M4354">
            <v>36486986.325224407</v>
          </cell>
          <cell r="N4354">
            <v>1.2375481544836004</v>
          </cell>
          <cell r="O4354">
            <v>23.224798926079181</v>
          </cell>
          <cell r="P4354"/>
          <cell r="Q4354">
            <v>80413.851096189974</v>
          </cell>
        </row>
        <row r="4355">
          <cell r="D4355">
            <v>43435</v>
          </cell>
          <cell r="F4355">
            <v>90406.102360286779</v>
          </cell>
          <cell r="G4355">
            <v>90406.102360286779</v>
          </cell>
          <cell r="H4355">
            <v>0.8867035117315476</v>
          </cell>
          <cell r="I4355">
            <v>34.703465422857363</v>
          </cell>
          <cell r="J4355">
            <v>34843509.135914706</v>
          </cell>
          <cell r="K4355">
            <v>1.3343645472746231</v>
          </cell>
          <cell r="L4355">
            <v>13.967494620368504</v>
          </cell>
          <cell r="M4355">
            <v>36568537.976630695</v>
          </cell>
          <cell r="N4355">
            <v>1.2407378951776822</v>
          </cell>
          <cell r="O4355">
            <v>20.145442960681581</v>
          </cell>
          <cell r="P4355"/>
          <cell r="Q4355">
            <v>101957.53277636452</v>
          </cell>
        </row>
        <row r="4356">
          <cell r="D4356">
            <v>43436</v>
          </cell>
          <cell r="F4356">
            <v>84877.445290285847</v>
          </cell>
          <cell r="G4356">
            <v>175283.54765057261</v>
          </cell>
          <cell r="H4356">
            <v>0.85959096340160901</v>
          </cell>
          <cell r="I4356">
            <v>36.383231985931054</v>
          </cell>
          <cell r="J4356">
            <v>34928386.581204988</v>
          </cell>
          <cell r="K4356">
            <v>1.3324125253337289</v>
          </cell>
          <cell r="L4356">
            <v>14.077392981316061</v>
          </cell>
          <cell r="M4356">
            <v>36622180.676534981</v>
          </cell>
          <cell r="N4356">
            <v>1.242982566506619</v>
          </cell>
          <cell r="O4356">
            <v>19.974772896821047</v>
          </cell>
          <cell r="P4356"/>
          <cell r="Q4356">
            <v>101957.53277636452</v>
          </cell>
        </row>
        <row r="4357">
          <cell r="D4357">
            <v>43437</v>
          </cell>
          <cell r="F4357">
            <v>108384.42733628585</v>
          </cell>
          <cell r="G4357">
            <v>283667.97498685843</v>
          </cell>
          <cell r="H4357">
            <v>0.92740564711081186</v>
          </cell>
          <cell r="I4357">
            <v>32.32872538926069</v>
          </cell>
          <cell r="J4357">
            <v>35036771.008541271</v>
          </cell>
          <cell r="K4357">
            <v>1.3313688750917829</v>
          </cell>
          <cell r="L4357">
            <v>14.136456742323599</v>
          </cell>
          <cell r="M4357">
            <v>36703075.328377262</v>
          </cell>
          <cell r="N4357">
            <v>1.2461540391211212</v>
          </cell>
          <cell r="O4357">
            <v>19.735642578695678</v>
          </cell>
          <cell r="P4357"/>
          <cell r="Q4357">
            <v>101957.53277636452</v>
          </cell>
        </row>
        <row r="4358">
          <cell r="D4358">
            <v>43438</v>
          </cell>
          <cell r="F4358">
            <v>126393.69236228584</v>
          </cell>
          <cell r="G4358">
            <v>410061.66734914429</v>
          </cell>
          <cell r="H4358">
            <v>1.0054717297067715</v>
          </cell>
          <cell r="I4358">
            <v>28.2335934730242</v>
          </cell>
          <cell r="J4358">
            <v>35163164.700903557</v>
          </cell>
          <cell r="K4358">
            <v>1.3310149768380624</v>
          </cell>
          <cell r="L4358">
            <v>14.156533680331417</v>
          </cell>
          <cell r="M4358">
            <v>36822828.852089547</v>
          </cell>
          <cell r="N4358">
            <v>1.250647480283271</v>
          </cell>
          <cell r="O4358">
            <v>19.400840374499918</v>
          </cell>
          <cell r="P4358"/>
          <cell r="Q4358">
            <v>101957.53277636452</v>
          </cell>
        </row>
        <row r="4359">
          <cell r="D4359">
            <v>43439</v>
          </cell>
          <cell r="F4359">
            <v>87530.024344428588</v>
          </cell>
          <cell r="G4359">
            <v>497591.69169357291</v>
          </cell>
          <cell r="H4359">
            <v>0.97607636855042268</v>
          </cell>
          <cell r="I4359">
            <v>29.707924912952244</v>
          </cell>
          <cell r="J4359">
            <v>35250694.725247987</v>
          </cell>
          <cell r="K4359">
            <v>1.3291983669238474</v>
          </cell>
          <cell r="L4359">
            <v>14.25998002160178</v>
          </cell>
          <cell r="M4359">
            <v>36895902.686541975</v>
          </cell>
          <cell r="N4359">
            <v>1.2535580282960577</v>
          </cell>
          <cell r="O4359">
            <v>19.186470117464051</v>
          </cell>
          <cell r="P4359"/>
          <cell r="Q4359">
            <v>101957.53277636452</v>
          </cell>
        </row>
        <row r="4360">
          <cell r="D4360">
            <v>43440</v>
          </cell>
          <cell r="F4360">
            <v>77797.077294428585</v>
          </cell>
          <cell r="G4360">
            <v>575388.76898800151</v>
          </cell>
          <cell r="H4360">
            <v>0.94056932875191868</v>
          </cell>
          <cell r="I4360">
            <v>31.597015350621284</v>
          </cell>
          <cell r="J4360">
            <v>35328491.802542418</v>
          </cell>
          <cell r="K4360">
            <v>1.3270300766631358</v>
          </cell>
          <cell r="L4360">
            <v>14.384307111886208</v>
          </cell>
          <cell r="M4360">
            <v>36958992.06208241</v>
          </cell>
          <cell r="N4360">
            <v>1.2561312248734224</v>
          </cell>
          <cell r="O4360">
            <v>18.998569810138243</v>
          </cell>
          <cell r="P4360"/>
          <cell r="Q4360">
            <v>101957.53277636452</v>
          </cell>
        </row>
        <row r="4361">
          <cell r="D4361">
            <v>43441</v>
          </cell>
          <cell r="F4361">
            <v>62221.405000428589</v>
          </cell>
          <cell r="G4361">
            <v>637610.17398843006</v>
          </cell>
          <cell r="H4361">
            <v>0.89338340417107875</v>
          </cell>
          <cell r="I4361">
            <v>34.301820942774874</v>
          </cell>
          <cell r="J4361">
            <v>35390713.207542844</v>
          </cell>
          <cell r="K4361">
            <v>1.3242955005728605</v>
          </cell>
          <cell r="L4361">
            <v>14.542437102308659</v>
          </cell>
          <cell r="M4361">
            <v>36992979.281020835</v>
          </cell>
          <cell r="N4361">
            <v>1.2577167448736386</v>
          </cell>
          <cell r="O4361">
            <v>18.883547240225052</v>
          </cell>
          <cell r="P4361"/>
          <cell r="Q4361">
            <v>101957.53277636452</v>
          </cell>
        </row>
        <row r="4362">
          <cell r="D4362">
            <v>43442</v>
          </cell>
          <cell r="F4362">
            <v>55722.765724428595</v>
          </cell>
          <cell r="G4362">
            <v>693332.93971285864</v>
          </cell>
          <cell r="H4362">
            <v>0.85002662485177483</v>
          </cell>
          <cell r="I4362">
            <v>36.995138344150604</v>
          </cell>
          <cell r="J4362">
            <v>35446435.973267272</v>
          </cell>
          <cell r="K4362">
            <v>1.3213394607071112</v>
          </cell>
          <cell r="L4362">
            <v>14.715055899243733</v>
          </cell>
          <cell r="M4362">
            <v>37024615.207147263</v>
          </cell>
          <cell r="N4362">
            <v>1.2592233822489687</v>
          </cell>
          <cell r="O4362">
            <v>18.774779363827154</v>
          </cell>
          <cell r="P4362"/>
          <cell r="Q4362">
            <v>101957.53277636452</v>
          </cell>
        </row>
        <row r="4363">
          <cell r="D4363">
            <v>43443</v>
          </cell>
          <cell r="F4363">
            <v>55570.950698428591</v>
          </cell>
          <cell r="G4363">
            <v>748903.8904112872</v>
          </cell>
          <cell r="H4363">
            <v>0.81613924065374965</v>
          </cell>
          <cell r="I4363">
            <v>39.246820668436499</v>
          </cell>
          <cell r="J4363">
            <v>35502006.9239657</v>
          </cell>
          <cell r="K4363">
            <v>1.3184001678861184</v>
          </cell>
          <cell r="L4363">
            <v>14.888441334906034</v>
          </cell>
          <cell r="M4363">
            <v>37042277.730685689</v>
          </cell>
          <cell r="N4363">
            <v>1.2602556474890507</v>
          </cell>
          <cell r="O4363">
            <v>18.700556228812736</v>
          </cell>
          <cell r="P4363"/>
          <cell r="Q4363">
            <v>101957.53277636452</v>
          </cell>
        </row>
        <row r="4364">
          <cell r="D4364">
            <v>43444</v>
          </cell>
          <cell r="F4364">
            <v>67086.032550428587</v>
          </cell>
          <cell r="G4364">
            <v>815989.92296171584</v>
          </cell>
          <cell r="H4364">
            <v>0.80032333143204137</v>
          </cell>
          <cell r="I4364">
            <v>40.343412759562604</v>
          </cell>
          <cell r="J4364">
            <v>35569092.956516132</v>
          </cell>
          <cell r="K4364">
            <v>1.315909059442901</v>
          </cell>
          <cell r="L4364">
            <v>15.036759577804981</v>
          </cell>
          <cell r="M4364">
            <v>37033576.234342128</v>
          </cell>
          <cell r="N4364">
            <v>1.2603913538049503</v>
          </cell>
          <cell r="O4364">
            <v>18.690816549517209</v>
          </cell>
          <cell r="P4364"/>
          <cell r="Q4364">
            <v>101957.53277636452</v>
          </cell>
        </row>
        <row r="4365">
          <cell r="D4365">
            <v>43445</v>
          </cell>
          <cell r="F4365">
            <v>96116.496704428588</v>
          </cell>
          <cell r="G4365">
            <v>912106.41966614441</v>
          </cell>
          <cell r="H4365">
            <v>0.81326767298371627</v>
          </cell>
          <cell r="I4365">
            <v>39.443730490053454</v>
          </cell>
          <cell r="J4365">
            <v>35665209.453220561</v>
          </cell>
          <cell r="K4365">
            <v>1.3145066442815179</v>
          </cell>
          <cell r="L4365">
            <v>15.120814167830954</v>
          </cell>
          <cell r="M4365">
            <v>36995978.47540056</v>
          </cell>
          <cell r="N4365">
            <v>1.2595433679620687</v>
          </cell>
          <cell r="O4365">
            <v>18.751745434474042</v>
          </cell>
          <cell r="P4365"/>
          <cell r="Q4365">
            <v>101957.53277636452</v>
          </cell>
        </row>
        <row r="4366">
          <cell r="D4366">
            <v>43446</v>
          </cell>
          <cell r="F4366">
            <v>108893.56766227644</v>
          </cell>
          <cell r="G4366">
            <v>1020999.9873284209</v>
          </cell>
          <cell r="H4366">
            <v>0.83449775568806395</v>
          </cell>
          <cell r="I4366">
            <v>38.010613700560199</v>
          </cell>
          <cell r="J4366">
            <v>35774103.020882837</v>
          </cell>
          <cell r="K4366">
            <v>1.3135838890807681</v>
          </cell>
          <cell r="L4366">
            <v>15.176339358382961</v>
          </cell>
          <cell r="M4366">
            <v>36998807.175094821</v>
          </cell>
          <cell r="N4366">
            <v>1.2600716079965217</v>
          </cell>
          <cell r="O4366">
            <v>18.71377148551181</v>
          </cell>
          <cell r="P4366"/>
          <cell r="Q4366">
            <v>101957.53277636452</v>
          </cell>
        </row>
        <row r="4367">
          <cell r="D4367">
            <v>43447</v>
          </cell>
          <cell r="F4367">
            <v>84367.956072275512</v>
          </cell>
          <cell r="G4367">
            <v>1105367.9434006964</v>
          </cell>
          <cell r="H4367">
            <v>0.83395803157592796</v>
          </cell>
          <cell r="I4367">
            <v>38.046401855914922</v>
          </cell>
          <cell r="J4367">
            <v>35858470.976955116</v>
          </cell>
          <cell r="K4367">
            <v>1.3117708239137102</v>
          </cell>
          <cell r="L4367">
            <v>15.28594597008861</v>
          </cell>
          <cell r="M4367">
            <v>37021605.947053105</v>
          </cell>
          <cell r="N4367">
            <v>1.2612805662192075</v>
          </cell>
          <cell r="O4367">
            <v>18.627101104549837</v>
          </cell>
          <cell r="P4367"/>
          <cell r="Q4367">
            <v>101957.53277636452</v>
          </cell>
        </row>
        <row r="4368">
          <cell r="D4368">
            <v>43448</v>
          </cell>
          <cell r="F4368">
            <v>86439.192054275511</v>
          </cell>
          <cell r="G4368">
            <v>1191807.1354549718</v>
          </cell>
          <cell r="H4368">
            <v>0.8349464604116128</v>
          </cell>
          <cell r="I4368">
            <v>37.980886301218163</v>
          </cell>
          <cell r="J4368">
            <v>35944910.169009395</v>
          </cell>
          <cell r="K4368">
            <v>1.3100467214112419</v>
          </cell>
          <cell r="L4368">
            <v>15.390801785290108</v>
          </cell>
          <cell r="M4368">
            <v>37010040.022727385</v>
          </cell>
          <cell r="N4368">
            <v>1.2613191894667679</v>
          </cell>
          <cell r="O4368">
            <v>18.624337672347014</v>
          </cell>
          <cell r="P4368"/>
          <cell r="Q4368">
            <v>101957.53277636452</v>
          </cell>
        </row>
        <row r="4369">
          <cell r="D4369">
            <v>43449</v>
          </cell>
          <cell r="F4369">
            <v>74558.017642275518</v>
          </cell>
          <cell r="G4369">
            <v>1266365.1530972472</v>
          </cell>
          <cell r="H4369">
            <v>0.82803439079870977</v>
          </cell>
          <cell r="I4369">
            <v>38.441388424657831</v>
          </cell>
          <cell r="J4369">
            <v>36019468.186651669</v>
          </cell>
          <cell r="K4369">
            <v>1.3079039671216162</v>
          </cell>
          <cell r="L4369">
            <v>15.521974901161094</v>
          </cell>
          <cell r="M4369">
            <v>36982836.644895673</v>
          </cell>
          <cell r="N4369">
            <v>1.26082472468798</v>
          </cell>
          <cell r="O4369">
            <v>18.659741437610222</v>
          </cell>
          <cell r="P4369"/>
          <cell r="Q4369">
            <v>101957.53277636452</v>
          </cell>
        </row>
        <row r="4370">
          <cell r="D4370">
            <v>43450</v>
          </cell>
          <cell r="F4370">
            <v>69979.588598275514</v>
          </cell>
          <cell r="G4370">
            <v>1336344.7416955228</v>
          </cell>
          <cell r="H4370">
            <v>0.81917975142815413</v>
          </cell>
          <cell r="I4370">
            <v>39.039377870703994</v>
          </cell>
          <cell r="J4370">
            <v>36089447.775249943</v>
          </cell>
          <cell r="K4370">
            <v>1.3056113857845268</v>
          </cell>
          <cell r="L4370">
            <v>15.66337507890907</v>
          </cell>
          <cell r="M4370">
            <v>36978402.741303943</v>
          </cell>
          <cell r="N4370">
            <v>1.2611064474062106</v>
          </cell>
          <cell r="O4370">
            <v>18.639563235293501</v>
          </cell>
          <cell r="P4370"/>
          <cell r="Q4370">
            <v>101957.53277636452</v>
          </cell>
        </row>
        <row r="4371">
          <cell r="D4371">
            <v>43451</v>
          </cell>
          <cell r="F4371">
            <v>111355.79548227644</v>
          </cell>
          <cell r="G4371">
            <v>1447700.5371777993</v>
          </cell>
          <cell r="H4371">
            <v>0.83523848419218605</v>
          </cell>
          <cell r="I4371">
            <v>37.961551654712977</v>
          </cell>
          <cell r="J4371">
            <v>36200803.570732221</v>
          </cell>
          <cell r="K4371">
            <v>1.3048270248064182</v>
          </cell>
          <cell r="L4371">
            <v>15.712003699334476</v>
          </cell>
          <cell r="M4371">
            <v>37039773.898240224</v>
          </cell>
          <cell r="N4371">
            <v>1.2636333414208702</v>
          </cell>
          <cell r="O4371">
            <v>18.459380996401531</v>
          </cell>
          <cell r="P4371"/>
          <cell r="Q4371">
            <v>101957.53277636452</v>
          </cell>
        </row>
        <row r="4372">
          <cell r="D4372">
            <v>43452</v>
          </cell>
          <cell r="F4372">
            <v>93976.316482275506</v>
          </cell>
          <cell r="G4372">
            <v>1541676.8536600748</v>
          </cell>
          <cell r="H4372">
            <v>0.84004302340357517</v>
          </cell>
          <cell r="I4372">
            <v>37.644846914760002</v>
          </cell>
          <cell r="J4372">
            <v>36294779.887214497</v>
          </cell>
          <cell r="K4372">
            <v>1.3034242729402945</v>
          </cell>
          <cell r="L4372">
            <v>15.79929174047704</v>
          </cell>
          <cell r="M4372">
            <v>37072625.803062499</v>
          </cell>
          <cell r="N4372">
            <v>1.2651886868515514</v>
          </cell>
          <cell r="O4372">
            <v>18.34919406606712</v>
          </cell>
          <cell r="P4372"/>
          <cell r="Q4372">
            <v>101957.53277636452</v>
          </cell>
        </row>
        <row r="4373">
          <cell r="D4373">
            <v>43453</v>
          </cell>
          <cell r="F4373">
            <v>100394.96794998714</v>
          </cell>
          <cell r="G4373">
            <v>1642071.8216100619</v>
          </cell>
          <cell r="H4373">
            <v>0.84765519881581297</v>
          </cell>
          <cell r="I4373">
            <v>37.148444477935172</v>
          </cell>
          <cell r="J4373">
            <v>36395174.855164483</v>
          </cell>
          <cell r="K4373">
            <v>1.3022614227644391</v>
          </cell>
          <cell r="L4373">
            <v>15.871964073992018</v>
          </cell>
          <cell r="M4373">
            <v>37117332.984904483</v>
          </cell>
          <cell r="N4373">
            <v>1.2671498292027923</v>
          </cell>
          <cell r="O4373">
            <v>18.211036225663669</v>
          </cell>
          <cell r="P4373"/>
          <cell r="Q4373">
            <v>101957.53277636452</v>
          </cell>
        </row>
        <row r="4374">
          <cell r="D4374">
            <v>43454</v>
          </cell>
          <cell r="F4374">
            <v>105422.20162998713</v>
          </cell>
          <cell r="G4374">
            <v>1747494.0232400491</v>
          </cell>
          <cell r="H4374">
            <v>0.85697151336185895</v>
          </cell>
          <cell r="I4374">
            <v>36.549802754020689</v>
          </cell>
          <cell r="J4374">
            <v>36500597.056794472</v>
          </cell>
          <cell r="K4374">
            <v>1.3012862526568432</v>
          </cell>
          <cell r="L4374">
            <v>15.933126267153275</v>
          </cell>
          <cell r="M4374">
            <v>37162741.147726476</v>
          </cell>
          <cell r="N4374">
            <v>1.2691362592626605</v>
          </cell>
          <cell r="O4374">
            <v>18.071977982725983</v>
          </cell>
          <cell r="P4374"/>
          <cell r="Q4374">
            <v>101957.53277636452</v>
          </cell>
        </row>
        <row r="4375">
          <cell r="D4375">
            <v>43455</v>
          </cell>
          <cell r="F4375">
            <v>94193.360369987131</v>
          </cell>
          <cell r="G4375">
            <v>1841687.3836100362</v>
          </cell>
          <cell r="H4375">
            <v>0.86015615356137487</v>
          </cell>
          <cell r="I4375">
            <v>36.34739166577419</v>
          </cell>
          <cell r="J4375">
            <v>36594790.41716446</v>
          </cell>
          <cell r="K4375">
            <v>1.2999192755284896</v>
          </cell>
          <cell r="L4375">
            <v>16.019199428846253</v>
          </cell>
          <cell r="M4375">
            <v>37213046.194656461</v>
          </cell>
          <cell r="N4375">
            <v>1.2712913457399502</v>
          </cell>
          <cell r="O4375">
            <v>17.922112270430979</v>
          </cell>
          <cell r="P4375"/>
          <cell r="Q4375">
            <v>101957.53277636452</v>
          </cell>
        </row>
        <row r="4376">
          <cell r="D4376">
            <v>43456</v>
          </cell>
          <cell r="F4376">
            <v>95961.340389987134</v>
          </cell>
          <cell r="G4376">
            <v>1937648.7240000234</v>
          </cell>
          <cell r="H4376">
            <v>0.8638394790621915</v>
          </cell>
          <cell r="I4376">
            <v>36.11468928305144</v>
          </cell>
          <cell r="J4376">
            <v>36690751.757554449</v>
          </cell>
          <cell r="K4376">
            <v>1.2986247398333635</v>
          </cell>
          <cell r="L4376">
            <v>16.101074851436959</v>
          </cell>
          <cell r="M4376">
            <v>37263858.483794443</v>
          </cell>
          <cell r="N4376">
            <v>1.2734652499126866</v>
          </cell>
          <cell r="O4376">
            <v>17.771987468030904</v>
          </cell>
          <cell r="P4376"/>
          <cell r="Q4376">
            <v>101957.53277636452</v>
          </cell>
        </row>
        <row r="4377">
          <cell r="D4377">
            <v>43457</v>
          </cell>
          <cell r="F4377">
            <v>90140.903709987135</v>
          </cell>
          <cell r="G4377">
            <v>2027789.6277100106</v>
          </cell>
          <cell r="H4377">
            <v>0.86472047745169089</v>
          </cell>
          <cell r="I4377">
            <v>36.059252725381917</v>
          </cell>
          <cell r="J4377">
            <v>36780892.661264434</v>
          </cell>
          <cell r="K4377">
            <v>1.2971342470587159</v>
          </cell>
          <cell r="L4377">
            <v>16.195783316785839</v>
          </cell>
          <cell r="M4377">
            <v>37237190.864920437</v>
          </cell>
          <cell r="N4377">
            <v>1.2729919197452251</v>
          </cell>
          <cell r="O4377">
            <v>17.804585000693972</v>
          </cell>
          <cell r="P4377"/>
          <cell r="Q4377">
            <v>101957.53277636452</v>
          </cell>
        </row>
        <row r="4378">
          <cell r="D4378">
            <v>43458</v>
          </cell>
          <cell r="F4378">
            <v>92598.722409987138</v>
          </cell>
          <cell r="G4378">
            <v>2120388.3501199977</v>
          </cell>
          <cell r="H4378">
            <v>0.866532488404958</v>
          </cell>
          <cell r="I4378">
            <v>35.945501744566208</v>
          </cell>
          <cell r="J4378">
            <v>36873491.38367442</v>
          </cell>
          <cell r="K4378">
            <v>1.295740802744572</v>
          </cell>
          <cell r="L4378">
            <v>16.2847517317946</v>
          </cell>
          <cell r="M4378">
            <v>37293628.969384424</v>
          </cell>
          <cell r="N4378">
            <v>1.2753602970458409</v>
          </cell>
          <cell r="O4378">
            <v>17.641976538850869</v>
          </cell>
          <cell r="P4378"/>
          <cell r="Q4378">
            <v>101957.53277636452</v>
          </cell>
        </row>
        <row r="4379">
          <cell r="D4379">
            <v>43459</v>
          </cell>
          <cell r="F4379">
            <v>78200.598777987136</v>
          </cell>
          <cell r="G4379">
            <v>2198588.9488979848</v>
          </cell>
          <cell r="H4379">
            <v>0.86255086368965339</v>
          </cell>
          <cell r="I4379">
            <v>36.195929553430908</v>
          </cell>
          <cell r="J4379">
            <v>36951691.982452407</v>
          </cell>
          <cell r="K4379">
            <v>1.2938531613906323</v>
          </cell>
          <cell r="L4379">
            <v>16.40593317487895</v>
          </cell>
          <cell r="M4379">
            <v>37335634.103530414</v>
          </cell>
          <cell r="N4379">
            <v>1.2772365599432787</v>
          </cell>
          <cell r="O4379">
            <v>17.514037542143889</v>
          </cell>
          <cell r="P4379"/>
          <cell r="Q4379">
            <v>101957.53277636452</v>
          </cell>
        </row>
        <row r="4380">
          <cell r="D4380">
            <v>43460</v>
          </cell>
          <cell r="F4380">
            <v>80392.952800517683</v>
          </cell>
          <cell r="G4380">
            <v>2278981.9016985027</v>
          </cell>
          <cell r="H4380">
            <v>0.85970254162178472</v>
          </cell>
          <cell r="I4380">
            <v>36.376153680987578</v>
          </cell>
          <cell r="J4380">
            <v>37032084.935252927</v>
          </cell>
          <cell r="K4380">
            <v>1.2920554414928094</v>
          </cell>
          <cell r="L4380">
            <v>16.522049959473549</v>
          </cell>
          <cell r="M4380">
            <v>37355210.899430923</v>
          </cell>
          <cell r="N4380">
            <v>1.2783465872869806</v>
          </cell>
          <cell r="O4380">
            <v>17.43871257050882</v>
          </cell>
          <cell r="P4380"/>
          <cell r="Q4380">
            <v>101957.53277636452</v>
          </cell>
        </row>
        <row r="4381">
          <cell r="D4381">
            <v>43461</v>
          </cell>
          <cell r="F4381">
            <v>100615.35695651676</v>
          </cell>
          <cell r="G4381">
            <v>2379597.2586550196</v>
          </cell>
          <cell r="H4381">
            <v>0.86441118573701403</v>
          </cell>
          <cell r="I4381">
            <v>36.078705047121375</v>
          </cell>
          <cell r="J4381">
            <v>37132700.292209446</v>
          </cell>
          <cell r="K4381">
            <v>1.2909735283128805</v>
          </cell>
          <cell r="L4381">
            <v>16.592266013483993</v>
          </cell>
          <cell r="M4381">
            <v>37389529.61720144</v>
          </cell>
          <cell r="N4381">
            <v>1.2799620425182454</v>
          </cell>
          <cell r="O4381">
            <v>17.329574394768709</v>
          </cell>
          <cell r="P4381"/>
          <cell r="Q4381">
            <v>101957.53277636452</v>
          </cell>
        </row>
        <row r="4382">
          <cell r="D4382">
            <v>43462</v>
          </cell>
          <cell r="F4382">
            <v>78507.003536517688</v>
          </cell>
          <cell r="G4382">
            <v>2458104.2621915373</v>
          </cell>
          <cell r="H4382">
            <v>0.86103925374470314</v>
          </cell>
          <cell r="I4382">
            <v>36.291462775600692</v>
          </cell>
          <cell r="J4382">
            <v>37211207.295745961</v>
          </cell>
          <cell r="K4382">
            <v>1.2891333433358558</v>
          </cell>
          <cell r="L4382">
            <v>16.712272212380608</v>
          </cell>
          <cell r="M4382">
            <v>37426780.075497955</v>
          </cell>
          <cell r="N4382">
            <v>1.2816790091244996</v>
          </cell>
          <cell r="O4382">
            <v>17.214206021217805</v>
          </cell>
          <cell r="P4382"/>
          <cell r="Q4382">
            <v>101957.53277636452</v>
          </cell>
        </row>
        <row r="4383">
          <cell r="D4383">
            <v>43463</v>
          </cell>
          <cell r="F4383">
            <v>61730.001186517678</v>
          </cell>
          <cell r="G4383">
            <v>2519834.2633780548</v>
          </cell>
          <cell r="H4383">
            <v>0.85222576794592186</v>
          </cell>
          <cell r="I4383">
            <v>36.853535216923063</v>
          </cell>
          <cell r="J4383">
            <v>37272937.296932481</v>
          </cell>
          <cell r="K4383">
            <v>1.2867269409053268</v>
          </cell>
          <cell r="L4383">
            <v>16.870306942111135</v>
          </cell>
          <cell r="M4383">
            <v>37443426.827562481</v>
          </cell>
          <cell r="N4383">
            <v>1.2826913434543081</v>
          </cell>
          <cell r="O4383">
            <v>17.146486414353003</v>
          </cell>
          <cell r="P4383"/>
          <cell r="Q4383">
            <v>101957.53277636452</v>
          </cell>
        </row>
        <row r="4384">
          <cell r="D4384">
            <v>43464</v>
          </cell>
          <cell r="F4384">
            <v>62125.770364517681</v>
          </cell>
          <cell r="G4384">
            <v>2581960.0337425726</v>
          </cell>
          <cell r="H4384">
            <v>0.84412923807074625</v>
          </cell>
          <cell r="I4384">
            <v>37.37756167267483</v>
          </cell>
          <cell r="J4384">
            <v>37335063.067296997</v>
          </cell>
          <cell r="K4384">
            <v>1.284351033663689</v>
          </cell>
          <cell r="L4384">
            <v>17.027570907535537</v>
          </cell>
          <cell r="M4384">
            <v>37415921.737051003</v>
          </cell>
          <cell r="N4384">
            <v>1.2821913544143515</v>
          </cell>
          <cell r="O4384">
            <v>17.179904946530332</v>
          </cell>
          <cell r="P4384"/>
          <cell r="Q4384">
            <v>101957.53277636452</v>
          </cell>
        </row>
        <row r="4385">
          <cell r="D4385">
            <v>43465</v>
          </cell>
          <cell r="E4385" t="str">
            <v>*</v>
          </cell>
          <cell r="F4385">
            <v>67709.005472517689</v>
          </cell>
          <cell r="G4385">
            <v>2649669.0392150902</v>
          </cell>
          <cell r="H4385">
            <v>0.83832152942410254</v>
          </cell>
          <cell r="I4385">
            <v>37.758021059057832</v>
          </cell>
          <cell r="J4385">
            <v>37402772.072769515</v>
          </cell>
          <cell r="K4385">
            <v>1.2821831304208802</v>
          </cell>
          <cell r="L4385">
            <v>17.172139764732719</v>
          </cell>
          <cell r="M4385">
            <v>37402772.072769515</v>
          </cell>
          <cell r="N4385">
            <v>1.2821831304208802</v>
          </cell>
          <cell r="O4385">
            <v>17.172139764665324</v>
          </cell>
          <cell r="P4385"/>
          <cell r="Q4385">
            <v>101957.53277636452</v>
          </cell>
        </row>
        <row r="4386">
          <cell r="D4386">
            <v>43466</v>
          </cell>
          <cell r="F4386">
            <v>48123.127146517683</v>
          </cell>
          <cell r="G4386">
            <v>48123.127146517683</v>
          </cell>
          <cell r="H4386">
            <v>0.39904309058905851</v>
          </cell>
          <cell r="I4386">
            <v>82.930884555424967</v>
          </cell>
          <cell r="J4386">
            <v>48123.127146517683</v>
          </cell>
          <cell r="K4386">
            <v>0.39904309058905851</v>
          </cell>
          <cell r="L4386">
            <v>82.930884555424967</v>
          </cell>
          <cell r="M4386">
            <v>37343013.841864035</v>
          </cell>
          <cell r="N4386">
            <v>1.2803271162983518</v>
          </cell>
          <cell r="O4386">
            <v>14.764677546341465</v>
          </cell>
          <cell r="P4386"/>
          <cell r="Q4386">
            <v>120596.31724353226</v>
          </cell>
        </row>
        <row r="4387">
          <cell r="D4387">
            <v>43467</v>
          </cell>
          <cell r="F4387">
            <v>42636.473521669155</v>
          </cell>
          <cell r="G4387">
            <v>90759.600668186846</v>
          </cell>
          <cell r="H4387">
            <v>0.37629507576465565</v>
          </cell>
          <cell r="I4387">
            <v>85.09495453448767</v>
          </cell>
          <cell r="J4387">
            <v>90759.600668186846</v>
          </cell>
          <cell r="K4387">
            <v>0.37629507576465565</v>
          </cell>
          <cell r="L4387">
            <v>85.09495453448767</v>
          </cell>
          <cell r="M4387">
            <v>37278854.006625712</v>
          </cell>
          <cell r="N4387">
            <v>1.2783196095435485</v>
          </cell>
          <cell r="O4387">
            <v>14.902367373734071</v>
          </cell>
          <cell r="P4387"/>
          <cell r="Q4387">
            <v>120596.31724353226</v>
          </cell>
        </row>
        <row r="4388">
          <cell r="D4388">
            <v>43468</v>
          </cell>
          <cell r="F4388">
            <v>64323.681971667291</v>
          </cell>
          <cell r="G4388">
            <v>155083.28263985412</v>
          </cell>
          <cell r="H4388">
            <v>0.42865676770399458</v>
          </cell>
          <cell r="I4388">
            <v>80.032890011916322</v>
          </cell>
          <cell r="J4388">
            <v>155083.28263985412</v>
          </cell>
          <cell r="K4388">
            <v>0.42865676770399458</v>
          </cell>
          <cell r="L4388">
            <v>80.032890011916322</v>
          </cell>
          <cell r="M4388">
            <v>37218400.191997379</v>
          </cell>
          <cell r="N4388">
            <v>1.2764386000947376</v>
          </cell>
          <cell r="O4388">
            <v>15.032355180790358</v>
          </cell>
          <cell r="P4388"/>
          <cell r="Q4388">
            <v>120596.31724353226</v>
          </cell>
        </row>
        <row r="4389">
          <cell r="D4389">
            <v>43469</v>
          </cell>
          <cell r="F4389">
            <v>75643.640243669157</v>
          </cell>
          <cell r="G4389">
            <v>230726.92288352328</v>
          </cell>
          <cell r="H4389">
            <v>0.4783042470890575</v>
          </cell>
          <cell r="I4389">
            <v>75.063253008300663</v>
          </cell>
          <cell r="J4389">
            <v>230726.92288352328</v>
          </cell>
          <cell r="K4389">
            <v>0.4783042470890575</v>
          </cell>
          <cell r="L4389">
            <v>75.063253008300663</v>
          </cell>
          <cell r="M4389">
            <v>37174456.517395049</v>
          </cell>
          <cell r="N4389">
            <v>1.2751233399454278</v>
          </cell>
          <cell r="O4389">
            <v>15.12380886304393</v>
          </cell>
          <cell r="P4389"/>
          <cell r="Q4389">
            <v>120596.31724353226</v>
          </cell>
        </row>
        <row r="4390">
          <cell r="D4390">
            <v>43470</v>
          </cell>
          <cell r="F4390">
            <v>40164.39368367102</v>
          </cell>
          <cell r="G4390">
            <v>270891.3165671943</v>
          </cell>
          <cell r="H4390">
            <v>0.44925304977623198</v>
          </cell>
          <cell r="I4390">
            <v>77.981713160541915</v>
          </cell>
          <cell r="J4390">
            <v>270891.3165671943</v>
          </cell>
          <cell r="K4390">
            <v>0.44925304977623198</v>
          </cell>
          <cell r="L4390">
            <v>77.981713160541915</v>
          </cell>
          <cell r="M4390">
            <v>37094270.783784732</v>
          </cell>
          <cell r="N4390">
            <v>1.2725643557573196</v>
          </cell>
          <cell r="O4390">
            <v>15.303073880550865</v>
          </cell>
          <cell r="P4390"/>
          <cell r="Q4390">
            <v>120596.31724353226</v>
          </cell>
        </row>
        <row r="4391">
          <cell r="D4391">
            <v>43471</v>
          </cell>
          <cell r="F4391">
            <v>23406.447041667292</v>
          </cell>
          <cell r="G4391">
            <v>294297.7636088616</v>
          </cell>
          <cell r="H4391">
            <v>0.40672574742968942</v>
          </cell>
          <cell r="I4391">
            <v>82.186537195530192</v>
          </cell>
          <cell r="J4391">
            <v>294297.7636088616</v>
          </cell>
          <cell r="K4391">
            <v>0.40672574742968942</v>
          </cell>
          <cell r="L4391">
            <v>82.186537195530192</v>
          </cell>
          <cell r="M4391">
            <v>37011905.014320396</v>
          </cell>
          <cell r="N4391">
            <v>1.2699298012273068</v>
          </cell>
          <cell r="O4391">
            <v>15.489480092928654</v>
          </cell>
          <cell r="P4391"/>
          <cell r="Q4391">
            <v>120596.31724353226</v>
          </cell>
        </row>
        <row r="4392">
          <cell r="D4392">
            <v>43472</v>
          </cell>
          <cell r="F4392">
            <v>48050.071631669154</v>
          </cell>
          <cell r="G4392">
            <v>342347.83524053078</v>
          </cell>
          <cell r="H4392">
            <v>0.40554168422098352</v>
          </cell>
          <cell r="I4392">
            <v>82.301642364458544</v>
          </cell>
          <cell r="J4392">
            <v>342347.83524053078</v>
          </cell>
          <cell r="K4392">
            <v>0.40554168422098352</v>
          </cell>
          <cell r="L4392">
            <v>82.301642364458544</v>
          </cell>
          <cell r="M4392">
            <v>36961496.992720068</v>
          </cell>
          <cell r="N4392">
            <v>1.2683911332586153</v>
          </cell>
          <cell r="O4392">
            <v>15.599218933661163</v>
          </cell>
          <cell r="P4392"/>
          <cell r="Q4392">
            <v>120596.31724353226</v>
          </cell>
        </row>
        <row r="4393">
          <cell r="D4393">
            <v>43473</v>
          </cell>
          <cell r="F4393">
            <v>49386.536037670085</v>
          </cell>
          <cell r="G4393">
            <v>391734.37127820088</v>
          </cell>
          <cell r="H4393">
            <v>0.40603890341768512</v>
          </cell>
          <cell r="I4393">
            <v>82.253323178595323</v>
          </cell>
          <cell r="J4393">
            <v>391734.37127820088</v>
          </cell>
          <cell r="K4393">
            <v>0.40603890341768512</v>
          </cell>
          <cell r="L4393">
            <v>82.253323178595323</v>
          </cell>
          <cell r="M4393">
            <v>36911126.07359574</v>
          </cell>
          <cell r="N4393">
            <v>1.2668532754119806</v>
          </cell>
          <cell r="O4393">
            <v>15.709544819537125</v>
          </cell>
          <cell r="P4393"/>
          <cell r="Q4393">
            <v>120596.31724353226</v>
          </cell>
        </row>
        <row r="4394">
          <cell r="D4394">
            <v>43474</v>
          </cell>
          <cell r="F4394">
            <v>33719.116509774096</v>
          </cell>
          <cell r="G4394">
            <v>425453.487787975</v>
          </cell>
          <cell r="H4394">
            <v>0.39199049220348176</v>
          </cell>
          <cell r="I4394">
            <v>83.608625618642861</v>
          </cell>
          <cell r="J4394">
            <v>425453.487787975</v>
          </cell>
          <cell r="K4394">
            <v>0.39199049220348176</v>
          </cell>
          <cell r="L4394">
            <v>83.608625618642861</v>
          </cell>
          <cell r="M4394">
            <v>36855886.127329506</v>
          </cell>
          <cell r="N4394">
            <v>1.2651478158993448</v>
          </cell>
          <cell r="O4394">
            <v>15.832651013913225</v>
          </cell>
          <cell r="P4394"/>
          <cell r="Q4394">
            <v>120596.31724353226</v>
          </cell>
        </row>
        <row r="4395">
          <cell r="D4395">
            <v>43475</v>
          </cell>
          <cell r="F4395">
            <v>47290.569803776896</v>
          </cell>
          <cell r="G4395">
            <v>472744.05759175192</v>
          </cell>
          <cell r="H4395">
            <v>0.39200538490499037</v>
          </cell>
          <cell r="I4395">
            <v>83.607200468342583</v>
          </cell>
          <cell r="J4395">
            <v>472744.05759175192</v>
          </cell>
          <cell r="K4395">
            <v>0.39200538490499037</v>
          </cell>
          <cell r="L4395">
            <v>83.607200468342583</v>
          </cell>
          <cell r="M4395">
            <v>36805584.965475284</v>
          </cell>
          <cell r="N4395">
            <v>1.2636114013344328</v>
          </cell>
          <cell r="O4395">
            <v>15.944238629369655</v>
          </cell>
          <cell r="P4395"/>
          <cell r="Q4395">
            <v>120596.31724353226</v>
          </cell>
        </row>
        <row r="4396">
          <cell r="D4396">
            <v>43476</v>
          </cell>
          <cell r="F4396">
            <v>49306.202171775032</v>
          </cell>
          <cell r="G4396">
            <v>522050.25976352696</v>
          </cell>
          <cell r="H4396">
            <v>0.39353701347378661</v>
          </cell>
          <cell r="I4396">
            <v>83.460492728544821</v>
          </cell>
          <cell r="J4396">
            <v>522050.25976352696</v>
          </cell>
          <cell r="K4396">
            <v>0.39353701347378661</v>
          </cell>
          <cell r="L4396">
            <v>83.460492728544821</v>
          </cell>
          <cell r="M4396">
            <v>36763470.952915058</v>
          </cell>
          <cell r="N4396">
            <v>1.2623556479442208</v>
          </cell>
          <cell r="O4396">
            <v>16.035925098977266</v>
          </cell>
          <cell r="P4396"/>
          <cell r="Q4396">
            <v>120596.31724353226</v>
          </cell>
        </row>
        <row r="4397">
          <cell r="D4397">
            <v>43477</v>
          </cell>
          <cell r="F4397">
            <v>21417.700821775026</v>
          </cell>
          <cell r="G4397">
            <v>543467.96058530197</v>
          </cell>
          <cell r="H4397">
            <v>0.37554212061040976</v>
          </cell>
          <cell r="I4397">
            <v>85.165417008996997</v>
          </cell>
          <cell r="J4397">
            <v>543467.96058530197</v>
          </cell>
          <cell r="K4397">
            <v>0.37554212061040976</v>
          </cell>
          <cell r="L4397">
            <v>85.165417008996997</v>
          </cell>
          <cell r="M4397">
            <v>36685635.510664828</v>
          </cell>
          <cell r="N4397">
            <v>1.2598727565991814</v>
          </cell>
          <cell r="O4397">
            <v>16.218492041270661</v>
          </cell>
          <cell r="P4397"/>
          <cell r="Q4397">
            <v>120596.31724353226</v>
          </cell>
        </row>
        <row r="4398">
          <cell r="D4398">
            <v>43478</v>
          </cell>
          <cell r="F4398">
            <v>27372.357911775958</v>
          </cell>
          <cell r="G4398">
            <v>570840.31849707791</v>
          </cell>
          <cell r="H4398">
            <v>0.36411388618004792</v>
          </cell>
          <cell r="I4398">
            <v>86.2243448482688</v>
          </cell>
          <cell r="J4398">
            <v>570840.31849707791</v>
          </cell>
          <cell r="K4398">
            <v>0.36411388618004792</v>
          </cell>
          <cell r="L4398">
            <v>86.2243448482688</v>
          </cell>
          <cell r="M4398">
            <v>36631899.342836604</v>
          </cell>
          <cell r="N4398">
            <v>1.2582168686915169</v>
          </cell>
          <cell r="O4398">
            <v>16.341200587220861</v>
          </cell>
          <cell r="P4398"/>
          <cell r="Q4398">
            <v>120596.31724353226</v>
          </cell>
        </row>
        <row r="4399">
          <cell r="D4399">
            <v>43479</v>
          </cell>
          <cell r="F4399">
            <v>38601.003241775965</v>
          </cell>
          <cell r="G4399">
            <v>609441.32173885382</v>
          </cell>
          <cell r="H4399">
            <v>0.36096892489211857</v>
          </cell>
          <cell r="I4399">
            <v>86.512081563319484</v>
          </cell>
          <cell r="J4399">
            <v>609441.32173885382</v>
          </cell>
          <cell r="K4399">
            <v>0.36096892489211857</v>
          </cell>
          <cell r="L4399">
            <v>86.512081563319484</v>
          </cell>
          <cell r="M4399">
            <v>36592656.824478388</v>
          </cell>
          <cell r="N4399">
            <v>1.2570583784505931</v>
          </cell>
          <cell r="O4399">
            <v>16.427503999327143</v>
          </cell>
          <cell r="P4399"/>
          <cell r="Q4399">
            <v>120596.31724353226</v>
          </cell>
        </row>
        <row r="4400">
          <cell r="D4400">
            <v>43480</v>
          </cell>
          <cell r="F4400">
            <v>66269.905331775968</v>
          </cell>
          <cell r="G4400">
            <v>675711.22707062983</v>
          </cell>
          <cell r="H4400">
            <v>0.3735388954463113</v>
          </cell>
          <cell r="I4400">
            <v>85.352478044426363</v>
          </cell>
          <cell r="J4400">
            <v>675711.22707062983</v>
          </cell>
          <cell r="K4400">
            <v>0.3735388954463113</v>
          </cell>
          <cell r="L4400">
            <v>85.352478044426363</v>
          </cell>
          <cell r="M4400">
            <v>36577778.956284165</v>
          </cell>
          <cell r="N4400">
            <v>1.2567366578867636</v>
          </cell>
          <cell r="O4400">
            <v>16.451537528400586</v>
          </cell>
          <cell r="P4400"/>
          <cell r="Q4400">
            <v>120596.31724353226</v>
          </cell>
        </row>
        <row r="4401">
          <cell r="D4401">
            <v>43481</v>
          </cell>
          <cell r="F4401">
            <v>57049.38258485985</v>
          </cell>
          <cell r="G4401">
            <v>732760.60965548968</v>
          </cell>
          <cell r="H4401">
            <v>0.37975901047612037</v>
          </cell>
          <cell r="I4401">
            <v>84.769753897963412</v>
          </cell>
          <cell r="J4401">
            <v>732760.60965548968</v>
          </cell>
          <cell r="K4401">
            <v>0.37975901047612037</v>
          </cell>
          <cell r="L4401">
            <v>84.769753897963412</v>
          </cell>
          <cell r="M4401">
            <v>36554027.304557025</v>
          </cell>
          <cell r="N4401">
            <v>1.2561099095720094</v>
          </cell>
          <cell r="O4401">
            <v>16.498440701103988</v>
          </cell>
          <cell r="P4401"/>
          <cell r="Q4401">
            <v>120596.31724353226</v>
          </cell>
        </row>
        <row r="4402">
          <cell r="D4402">
            <v>43482</v>
          </cell>
          <cell r="F4402">
            <v>47086.79353085706</v>
          </cell>
          <cell r="G4402">
            <v>779847.40318634675</v>
          </cell>
          <cell r="H4402">
            <v>0.38038787341560087</v>
          </cell>
          <cell r="I4402">
            <v>84.710535067400642</v>
          </cell>
          <cell r="J4402">
            <v>779847.40318634675</v>
          </cell>
          <cell r="K4402">
            <v>0.38038787341560087</v>
          </cell>
          <cell r="L4402">
            <v>84.710535067400642</v>
          </cell>
          <cell r="M4402">
            <v>36508230.660133891</v>
          </cell>
          <cell r="N4402">
            <v>1.2547253236644678</v>
          </cell>
          <cell r="O4402">
            <v>16.602447240878139</v>
          </cell>
          <cell r="P4402"/>
          <cell r="Q4402">
            <v>120596.31724353226</v>
          </cell>
        </row>
        <row r="4403">
          <cell r="D4403">
            <v>43483</v>
          </cell>
          <cell r="F4403">
            <v>75727.360858858927</v>
          </cell>
          <cell r="G4403">
            <v>855574.76404520567</v>
          </cell>
          <cell r="H4403">
            <v>0.39414081973878817</v>
          </cell>
          <cell r="I4403">
            <v>83.402581807764804</v>
          </cell>
          <cell r="J4403">
            <v>855574.76404520567</v>
          </cell>
          <cell r="K4403">
            <v>0.39414081973878817</v>
          </cell>
          <cell r="L4403">
            <v>83.402581807764804</v>
          </cell>
          <cell r="M4403">
            <v>36509987.761324741</v>
          </cell>
          <cell r="N4403">
            <v>1.2549749073923187</v>
          </cell>
          <cell r="O4403">
            <v>16.583659428909559</v>
          </cell>
          <cell r="P4403"/>
          <cell r="Q4403">
            <v>120596.31724353226</v>
          </cell>
        </row>
        <row r="4404">
          <cell r="D4404">
            <v>43484</v>
          </cell>
          <cell r="F4404">
            <v>43378.133048858916</v>
          </cell>
          <cell r="G4404">
            <v>898952.89709406462</v>
          </cell>
          <cell r="H4404">
            <v>0.39232798691379028</v>
          </cell>
          <cell r="I4404">
            <v>83.576322780819169</v>
          </cell>
          <cell r="J4404">
            <v>898952.89709406462</v>
          </cell>
          <cell r="K4404">
            <v>0.39232798691379028</v>
          </cell>
          <cell r="L4404">
            <v>83.576322780819169</v>
          </cell>
          <cell r="M4404">
            <v>36493472.835127607</v>
          </cell>
          <cell r="N4404">
            <v>1.2545963987265929</v>
          </cell>
          <cell r="O4404">
            <v>16.6121591206707</v>
          </cell>
          <cell r="P4404"/>
          <cell r="Q4404">
            <v>120596.31724353226</v>
          </cell>
        </row>
        <row r="4405">
          <cell r="D4405">
            <v>43485</v>
          </cell>
          <cell r="F4405">
            <v>21839.733468858918</v>
          </cell>
          <cell r="G4405">
            <v>920792.6305629235</v>
          </cell>
          <cell r="H4405">
            <v>0.38176647994294655</v>
          </cell>
          <cell r="I4405">
            <v>84.580524952853125</v>
          </cell>
          <cell r="J4405">
            <v>920792.6305629235</v>
          </cell>
          <cell r="K4405">
            <v>0.38176647994294655</v>
          </cell>
          <cell r="L4405">
            <v>84.580524952853125</v>
          </cell>
          <cell r="M4405">
            <v>36458909.052596465</v>
          </cell>
          <cell r="N4405">
            <v>1.2535971869495548</v>
          </cell>
          <cell r="O4405">
            <v>16.687587852438355</v>
          </cell>
          <cell r="P4405"/>
          <cell r="Q4405">
            <v>120596.31724353226</v>
          </cell>
        </row>
        <row r="4406">
          <cell r="D4406">
            <v>43486</v>
          </cell>
          <cell r="F4406">
            <v>65404.301698859854</v>
          </cell>
          <cell r="G4406">
            <v>986196.9322617834</v>
          </cell>
          <cell r="H4406">
            <v>0.38941287555488074</v>
          </cell>
          <cell r="I4406">
            <v>83.854889341587707</v>
          </cell>
          <cell r="J4406">
            <v>986196.9322617834</v>
          </cell>
          <cell r="K4406">
            <v>0.38941287555488074</v>
          </cell>
          <cell r="L4406">
            <v>83.854889341587707</v>
          </cell>
          <cell r="M4406">
            <v>36436836.505015329</v>
          </cell>
          <cell r="N4406">
            <v>1.2530272350911824</v>
          </cell>
          <cell r="O4406">
            <v>16.730738320244932</v>
          </cell>
          <cell r="P4406"/>
          <cell r="Q4406">
            <v>120596.31724353226</v>
          </cell>
        </row>
        <row r="4407">
          <cell r="D4407">
            <v>43487</v>
          </cell>
          <cell r="F4407">
            <v>50406.064048858927</v>
          </cell>
          <cell r="G4407">
            <v>1036602.9963106423</v>
          </cell>
          <cell r="H4407">
            <v>0.39071108547178396</v>
          </cell>
          <cell r="I4407">
            <v>83.730959282877421</v>
          </cell>
          <cell r="J4407">
            <v>1036602.9963106423</v>
          </cell>
          <cell r="K4407">
            <v>0.39071108547178396</v>
          </cell>
          <cell r="L4407">
            <v>83.730959282877421</v>
          </cell>
          <cell r="M4407">
            <v>36392965.104742177</v>
          </cell>
          <cell r="N4407">
            <v>1.2517073568949837</v>
          </cell>
          <cell r="O4407">
            <v>16.831016516024832</v>
          </cell>
          <cell r="P4407"/>
          <cell r="Q4407">
            <v>120596.31724353226</v>
          </cell>
        </row>
        <row r="4408">
          <cell r="D4408">
            <v>43488</v>
          </cell>
          <cell r="F4408">
            <v>86933.992344619124</v>
          </cell>
          <cell r="G4408">
            <v>1123536.9886552615</v>
          </cell>
          <cell r="H4408">
            <v>0.40506572178910427</v>
          </cell>
          <cell r="I4408">
            <v>82.347873279739957</v>
          </cell>
          <cell r="J4408">
            <v>1123536.9886552615</v>
          </cell>
          <cell r="K4408">
            <v>0.40506572178910427</v>
          </cell>
          <cell r="L4408">
            <v>82.347873279739957</v>
          </cell>
          <cell r="M4408">
            <v>36408539.186048806</v>
          </cell>
          <cell r="N4408">
            <v>1.2524319693866586</v>
          </cell>
          <cell r="O4408">
            <v>16.775902989728174</v>
          </cell>
          <cell r="P4408"/>
          <cell r="Q4408">
            <v>120596.31724353226</v>
          </cell>
        </row>
        <row r="4409">
          <cell r="D4409">
            <v>43489</v>
          </cell>
          <cell r="F4409">
            <v>93897.589926620058</v>
          </cell>
          <cell r="G4409">
            <v>1217434.5785818815</v>
          </cell>
          <cell r="H4409">
            <v>0.42063009827910469</v>
          </cell>
          <cell r="I4409">
            <v>80.825487898704694</v>
          </cell>
          <cell r="J4409">
            <v>1217434.5785818815</v>
          </cell>
          <cell r="K4409">
            <v>0.42063009827910469</v>
          </cell>
          <cell r="L4409">
            <v>80.825487898704694</v>
          </cell>
          <cell r="M4409">
            <v>36427063.857977428</v>
          </cell>
          <cell r="N4409">
            <v>1.2532583144588259</v>
          </cell>
          <cell r="O4409">
            <v>16.713232513884179</v>
          </cell>
          <cell r="P4409"/>
          <cell r="Q4409">
            <v>120596.31724353226</v>
          </cell>
        </row>
        <row r="4410">
          <cell r="D4410">
            <v>43490</v>
          </cell>
          <cell r="F4410">
            <v>99325.622760620987</v>
          </cell>
          <cell r="G4410">
            <v>1316760.2013425024</v>
          </cell>
          <cell r="H4410">
            <v>0.43674972219373376</v>
          </cell>
          <cell r="I4410">
            <v>79.229542045803115</v>
          </cell>
          <cell r="J4410">
            <v>1316760.2013425024</v>
          </cell>
          <cell r="K4410">
            <v>0.43674972219373376</v>
          </cell>
          <cell r="L4410">
            <v>79.229542045803115</v>
          </cell>
          <cell r="M4410">
            <v>36452437.873584047</v>
          </cell>
          <cell r="N4410">
            <v>1.2543205934365527</v>
          </cell>
          <cell r="O4410">
            <v>16.632951133113206</v>
          </cell>
          <cell r="P4410"/>
          <cell r="Q4410">
            <v>120596.31724353226</v>
          </cell>
        </row>
        <row r="4411">
          <cell r="D4411">
            <v>43491</v>
          </cell>
          <cell r="F4411">
            <v>91521.473510619122</v>
          </cell>
          <cell r="G4411">
            <v>1408281.6748531214</v>
          </cell>
          <cell r="H4411">
            <v>0.4491404135721902</v>
          </cell>
          <cell r="I4411">
            <v>77.992984414432982</v>
          </cell>
          <cell r="J4411">
            <v>1408281.6748531214</v>
          </cell>
          <cell r="K4411">
            <v>0.4491404135721902</v>
          </cell>
          <cell r="L4411">
            <v>77.992984414432982</v>
          </cell>
          <cell r="M4411">
            <v>36455595.370688662</v>
          </cell>
          <cell r="N4411">
            <v>1.254618612083521</v>
          </cell>
          <cell r="O4411">
            <v>16.610485461832127</v>
          </cell>
          <cell r="P4411"/>
          <cell r="Q4411">
            <v>120596.31724353226</v>
          </cell>
        </row>
        <row r="4412">
          <cell r="D4412">
            <v>43492</v>
          </cell>
          <cell r="F4412">
            <v>77209.113650621905</v>
          </cell>
          <cell r="G4412">
            <v>1485490.7885037432</v>
          </cell>
          <cell r="H4412">
            <v>0.45621772380400932</v>
          </cell>
          <cell r="I4412">
            <v>77.283902889559855</v>
          </cell>
          <cell r="J4412">
            <v>1485490.7885037432</v>
          </cell>
          <cell r="K4412">
            <v>0.45621772380400932</v>
          </cell>
          <cell r="L4412">
            <v>77.283902889559855</v>
          </cell>
          <cell r="M4412">
            <v>36456608.370327279</v>
          </cell>
          <cell r="N4412">
            <v>1.2548429067404467</v>
          </cell>
          <cell r="O4412">
            <v>16.59359380950416</v>
          </cell>
          <cell r="P4412"/>
          <cell r="Q4412">
            <v>120596.31724353226</v>
          </cell>
        </row>
        <row r="4413">
          <cell r="D4413">
            <v>43493</v>
          </cell>
          <cell r="F4413">
            <v>99019.040460619115</v>
          </cell>
          <cell r="G4413">
            <v>1584509.8289643624</v>
          </cell>
          <cell r="H4413">
            <v>0.46924846497965678</v>
          </cell>
          <cell r="I4413">
            <v>75.974732893654704</v>
          </cell>
          <cell r="J4413">
            <v>1584509.8289643624</v>
          </cell>
          <cell r="K4413">
            <v>0.46924846497965678</v>
          </cell>
          <cell r="L4413">
            <v>75.974732893654704</v>
          </cell>
          <cell r="M4413">
            <v>36481446.270759895</v>
          </cell>
          <cell r="N4413">
            <v>1.255887450269622</v>
          </cell>
          <cell r="O4413">
            <v>16.515115043932049</v>
          </cell>
          <cell r="P4413"/>
          <cell r="Q4413">
            <v>120596.31724353226</v>
          </cell>
        </row>
        <row r="4414">
          <cell r="D4414">
            <v>43494</v>
          </cell>
          <cell r="F4414">
            <v>101452.38873061912</v>
          </cell>
          <cell r="G4414">
            <v>1685962.2176949815</v>
          </cell>
          <cell r="H4414">
            <v>0.4820763148096599</v>
          </cell>
          <cell r="I4414">
            <v>74.683407867691315</v>
          </cell>
          <cell r="J4414">
            <v>1685962.2176949815</v>
          </cell>
          <cell r="K4414">
            <v>0.4820763148096599</v>
          </cell>
          <cell r="L4414">
            <v>74.683407867691315</v>
          </cell>
          <cell r="M4414">
            <v>36506898.243480511</v>
          </cell>
          <cell r="N4414">
            <v>1.2569534521734791</v>
          </cell>
          <cell r="O4414">
            <v>16.435339140533024</v>
          </cell>
          <cell r="P4414"/>
          <cell r="Q4414">
            <v>120596.31724353226</v>
          </cell>
        </row>
        <row r="4415">
          <cell r="D4415">
            <v>43495</v>
          </cell>
          <cell r="F4415">
            <v>167329.90158214932</v>
          </cell>
          <cell r="G4415">
            <v>1853292.1192771308</v>
          </cell>
          <cell r="H4415">
            <v>0.5122577984794765</v>
          </cell>
          <cell r="I4415">
            <v>71.647543121454916</v>
          </cell>
          <cell r="J4415">
            <v>1853292.1192771308</v>
          </cell>
          <cell r="K4415">
            <v>0.5122577984794765</v>
          </cell>
          <cell r="L4415">
            <v>71.647543121454916</v>
          </cell>
          <cell r="M4415">
            <v>36611817.319138661</v>
          </cell>
          <cell r="N4415">
            <v>1.2607562873626879</v>
          </cell>
          <cell r="O4415">
            <v>16.153330286004632</v>
          </cell>
          <cell r="P4415"/>
          <cell r="Q4415">
            <v>120596.31724353226</v>
          </cell>
        </row>
        <row r="4416">
          <cell r="D4416">
            <v>43496</v>
          </cell>
          <cell r="E4416" t="str">
            <v>*</v>
          </cell>
          <cell r="F4416">
            <v>172571.29317015025</v>
          </cell>
          <cell r="G4416">
            <v>2025863.4124472812</v>
          </cell>
          <cell r="H4416">
            <v>0.54189409886888185</v>
          </cell>
          <cell r="I4416">
            <v>68.688811854255391</v>
          </cell>
          <cell r="J4416">
            <v>2025863.4124472812</v>
          </cell>
          <cell r="K4416">
            <v>0.54189409886888185</v>
          </cell>
          <cell r="L4416">
            <v>68.688811854255391</v>
          </cell>
          <cell r="M4416">
            <v>36719222.86543081</v>
          </cell>
          <cell r="N4416">
            <v>1.2646459080562877</v>
          </cell>
          <cell r="O4416">
            <v>15.869032483073642</v>
          </cell>
          <cell r="P4416"/>
          <cell r="Q4416">
            <v>120596.31724353226</v>
          </cell>
        </row>
        <row r="4417">
          <cell r="D4417">
            <v>43497</v>
          </cell>
          <cell r="F4417">
            <v>185581.93324014655</v>
          </cell>
          <cell r="G4417">
            <v>185581.93324014655</v>
          </cell>
          <cell r="H4417">
            <v>1.5459823711164633</v>
          </cell>
          <cell r="I4417">
            <v>19.476151404528363</v>
          </cell>
          <cell r="J4417">
            <v>2211445.3456874276</v>
          </cell>
          <cell r="K4417">
            <v>0.57313197356496515</v>
          </cell>
          <cell r="L4417">
            <v>74.066265030124569</v>
          </cell>
          <cell r="M4417">
            <v>36843058.789670967</v>
          </cell>
          <cell r="N4417">
            <v>1.2690067990245277</v>
          </cell>
          <cell r="O4417">
            <v>17.068747143254072</v>
          </cell>
          <cell r="P4417"/>
          <cell r="Q4417">
            <v>120041.4291309963</v>
          </cell>
        </row>
        <row r="4418">
          <cell r="D4418">
            <v>43498</v>
          </cell>
          <cell r="F4418">
            <v>185574.43929814841</v>
          </cell>
          <cell r="G4418">
            <v>371156.37253829499</v>
          </cell>
          <cell r="H4418">
            <v>1.545951157134539</v>
          </cell>
          <cell r="I4418">
            <v>19.477064451363624</v>
          </cell>
          <cell r="J4418">
            <v>2397019.7849855758</v>
          </cell>
          <cell r="K4418">
            <v>0.60248294551669523</v>
          </cell>
          <cell r="L4418">
            <v>71.249400898083039</v>
          </cell>
          <cell r="M4418">
            <v>36958312.6561331</v>
          </cell>
          <cell r="N4418">
            <v>1.2730727298194326</v>
          </cell>
          <cell r="O4418">
            <v>16.789119889746161</v>
          </cell>
          <cell r="P4418"/>
          <cell r="Q4418">
            <v>120041.4291309963</v>
          </cell>
        </row>
        <row r="4419">
          <cell r="D4419">
            <v>43499</v>
          </cell>
          <cell r="F4419">
            <v>184967.58135014842</v>
          </cell>
          <cell r="G4419">
            <v>556123.95388844342</v>
          </cell>
          <cell r="H4419">
            <v>1.5442556177322415</v>
          </cell>
          <cell r="I4419">
            <v>19.52672791022232</v>
          </cell>
          <cell r="J4419">
            <v>2581987.3663357245</v>
          </cell>
          <cell r="K4419">
            <v>0.62996657147570345</v>
          </cell>
          <cell r="L4419">
            <v>68.617284139548957</v>
          </cell>
          <cell r="M4419">
            <v>37083163.623207249</v>
          </cell>
          <cell r="N4419">
            <v>1.2774698834776603</v>
          </cell>
          <cell r="O4419">
            <v>16.491038629126685</v>
          </cell>
          <cell r="P4419"/>
          <cell r="Q4419">
            <v>120041.4291309963</v>
          </cell>
        </row>
        <row r="4420">
          <cell r="D4420">
            <v>43500</v>
          </cell>
          <cell r="F4420">
            <v>193998.5455941484</v>
          </cell>
          <cell r="G4420">
            <v>750122.49948259187</v>
          </cell>
          <cell r="H4420">
            <v>1.5622158635416068</v>
          </cell>
          <cell r="I4420">
            <v>19.007279577569381</v>
          </cell>
          <cell r="J4420">
            <v>2775985.9119298728</v>
          </cell>
          <cell r="K4420">
            <v>0.6580268311620785</v>
          </cell>
          <cell r="L4420">
            <v>65.950805845681685</v>
          </cell>
          <cell r="M4420">
            <v>37195158.412421398</v>
          </cell>
          <cell r="N4420">
            <v>1.2814247885026779</v>
          </cell>
          <cell r="O4420">
            <v>16.226744182257804</v>
          </cell>
          <cell r="P4420"/>
          <cell r="Q4420">
            <v>120041.4291309963</v>
          </cell>
        </row>
        <row r="4421">
          <cell r="D4421">
            <v>43501</v>
          </cell>
          <cell r="F4421">
            <v>194732.73308214842</v>
          </cell>
          <cell r="G4421">
            <v>944855.23256474035</v>
          </cell>
          <cell r="H4421">
            <v>1.5742152345315024</v>
          </cell>
          <cell r="I4421">
            <v>18.668264586790006</v>
          </cell>
          <cell r="J4421">
            <v>2970718.6450120211</v>
          </cell>
          <cell r="K4421">
            <v>0.68470358667139697</v>
          </cell>
          <cell r="L4421">
            <v>63.447197799410837</v>
          </cell>
          <cell r="M4421">
            <v>37310814.705657542</v>
          </cell>
          <cell r="N4421">
            <v>1.2855064446841422</v>
          </cell>
          <cell r="O4421">
            <v>15.957727423986768</v>
          </cell>
          <cell r="P4421"/>
          <cell r="Q4421">
            <v>120041.4291309963</v>
          </cell>
        </row>
        <row r="4422">
          <cell r="D4422">
            <v>43502</v>
          </cell>
          <cell r="F4422">
            <v>141249.60643784807</v>
          </cell>
          <cell r="G4422">
            <v>1086104.8390025883</v>
          </cell>
          <cell r="H4422">
            <v>1.5079583313654246</v>
          </cell>
          <cell r="I4422">
            <v>20.621996557935361</v>
          </cell>
          <cell r="J4422">
            <v>3111968.251449869</v>
          </cell>
          <cell r="K4422">
            <v>0.69794878226749357</v>
          </cell>
          <cell r="L4422">
            <v>62.218564338174055</v>
          </cell>
          <cell r="M4422">
            <v>37373057.594775394</v>
          </cell>
          <cell r="N4422">
            <v>1.2877482738193893</v>
          </cell>
          <cell r="O4422">
            <v>15.811579409369337</v>
          </cell>
          <cell r="P4422"/>
          <cell r="Q4422">
            <v>120041.4291309963</v>
          </cell>
        </row>
        <row r="4423">
          <cell r="D4423">
            <v>43503</v>
          </cell>
          <cell r="F4423">
            <v>141994.56505784809</v>
          </cell>
          <cell r="G4423">
            <v>1228099.4040604364</v>
          </cell>
          <cell r="H4423">
            <v>1.4615185213863144</v>
          </cell>
          <cell r="I4423">
            <v>22.116521885117379</v>
          </cell>
          <cell r="J4423">
            <v>3253962.8165077171</v>
          </cell>
          <cell r="K4423">
            <v>0.71066217943474064</v>
          </cell>
          <cell r="L4423">
            <v>61.04955181933348</v>
          </cell>
          <cell r="M4423">
            <v>37450849.987917244</v>
          </cell>
          <cell r="N4423">
            <v>1.2905262652715412</v>
          </cell>
          <cell r="O4423">
            <v>15.632049789412406</v>
          </cell>
          <cell r="P4423"/>
          <cell r="Q4423">
            <v>120041.4291309963</v>
          </cell>
        </row>
        <row r="4424">
          <cell r="D4424">
            <v>43504</v>
          </cell>
          <cell r="F4424">
            <v>133188.16221984808</v>
          </cell>
          <cell r="G4424">
            <v>1361287.5662802844</v>
          </cell>
          <cell r="H4424">
            <v>1.4175184935473057</v>
          </cell>
          <cell r="I4424">
            <v>23.63509746370427</v>
          </cell>
          <cell r="J4424">
            <v>3387150.9787275651</v>
          </cell>
          <cell r="K4424">
            <v>0.72085181990050706</v>
          </cell>
          <cell r="L4424">
            <v>60.120437615593602</v>
          </cell>
          <cell r="M4424">
            <v>37520792.952603087</v>
          </cell>
          <cell r="N4424">
            <v>1.2930341712200597</v>
          </cell>
          <cell r="O4424">
            <v>15.47146046811536</v>
          </cell>
          <cell r="P4424"/>
          <cell r="Q4424">
            <v>120041.4291309963</v>
          </cell>
        </row>
        <row r="4425">
          <cell r="D4425">
            <v>43505</v>
          </cell>
          <cell r="F4425">
            <v>126081.79446984809</v>
          </cell>
          <cell r="G4425">
            <v>1487369.3607501325</v>
          </cell>
          <cell r="H4425">
            <v>1.3767185504366597</v>
          </cell>
          <cell r="I4425">
            <v>25.138008800818135</v>
          </cell>
          <cell r="J4425">
            <v>3513232.7731974134</v>
          </cell>
          <cell r="K4425">
            <v>0.72905909766197408</v>
          </cell>
          <cell r="L4425">
            <v>59.377435452219096</v>
          </cell>
          <cell r="M4425">
            <v>37578024.120494939</v>
          </cell>
          <cell r="N4425">
            <v>1.2951043517707257</v>
          </cell>
          <cell r="O4425">
            <v>15.339956660464294</v>
          </cell>
          <cell r="P4425"/>
          <cell r="Q4425">
            <v>120041.4291309963</v>
          </cell>
        </row>
        <row r="4426">
          <cell r="D4426">
            <v>43506</v>
          </cell>
          <cell r="F4426">
            <v>114246.60454384994</v>
          </cell>
          <cell r="G4426">
            <v>1601615.9652939825</v>
          </cell>
          <cell r="H4426">
            <v>1.3342193415126742</v>
          </cell>
          <cell r="I4426">
            <v>26.80618933999326</v>
          </cell>
          <cell r="J4426">
            <v>3627479.3777412632</v>
          </cell>
          <cell r="K4426">
            <v>0.73447109382678832</v>
          </cell>
          <cell r="L4426">
            <v>58.890203287015488</v>
          </cell>
          <cell r="M4426">
            <v>37624151.310944781</v>
          </cell>
          <cell r="N4426">
            <v>1.2967921243822567</v>
          </cell>
          <cell r="O4426">
            <v>15.233448289344908</v>
          </cell>
          <cell r="P4426"/>
          <cell r="Q4426">
            <v>120041.4291309963</v>
          </cell>
        </row>
        <row r="4427">
          <cell r="D4427">
            <v>43507</v>
          </cell>
          <cell r="F4427">
            <v>123239.82218384808</v>
          </cell>
          <cell r="G4427">
            <v>1724855.7874778307</v>
          </cell>
          <cell r="H4427">
            <v>1.3062579538084198</v>
          </cell>
          <cell r="I4427">
            <v>27.963675754443649</v>
          </cell>
          <cell r="J4427">
            <v>3750719.1999251111</v>
          </cell>
          <cell r="K4427">
            <v>0.74140393976782826</v>
          </cell>
          <cell r="L4427">
            <v>58.269297030125941</v>
          </cell>
          <cell r="M4427">
            <v>37650681.86059662</v>
          </cell>
          <cell r="N4427">
            <v>1.2978046634500917</v>
          </cell>
          <cell r="O4427">
            <v>15.169853433476666</v>
          </cell>
          <cell r="P4427"/>
          <cell r="Q4427">
            <v>120041.4291309963</v>
          </cell>
        </row>
        <row r="4428">
          <cell r="D4428">
            <v>43508</v>
          </cell>
          <cell r="F4428">
            <v>139966.21025384808</v>
          </cell>
          <cell r="G4428">
            <v>1864821.9977316787</v>
          </cell>
          <cell r="H4428">
            <v>1.2945683358594711</v>
          </cell>
          <cell r="I4428">
            <v>28.462168970946667</v>
          </cell>
          <cell r="J4428">
            <v>3890685.4101789594</v>
          </cell>
          <cell r="K4428">
            <v>0.75124506531642132</v>
          </cell>
          <cell r="L4428">
            <v>57.394367851059037</v>
          </cell>
          <cell r="M4428">
            <v>37721273.970978469</v>
          </cell>
          <cell r="N4428">
            <v>1.3003362556805267</v>
          </cell>
          <cell r="O4428">
            <v>15.011839075476107</v>
          </cell>
          <cell r="P4428"/>
          <cell r="Q4428">
            <v>120041.4291309963</v>
          </cell>
        </row>
        <row r="4429">
          <cell r="D4429">
            <v>43509</v>
          </cell>
          <cell r="F4429">
            <v>120512.01069644542</v>
          </cell>
          <cell r="G4429">
            <v>1985334.008428124</v>
          </cell>
          <cell r="H4429">
            <v>1.2722107838424874</v>
          </cell>
          <cell r="I4429">
            <v>29.440152651100139</v>
          </cell>
          <cell r="J4429">
            <v>4011197.420875405</v>
          </cell>
          <cell r="K4429">
            <v>0.75696903959221384</v>
          </cell>
          <cell r="L4429">
            <v>56.889047600174138</v>
          </cell>
          <cell r="M4429">
            <v>37747559.043746918</v>
          </cell>
          <cell r="N4429">
            <v>1.3013407530856156</v>
          </cell>
          <cell r="O4429">
            <v>14.949531217799628</v>
          </cell>
          <cell r="P4429"/>
          <cell r="Q4429">
            <v>120041.4291309963</v>
          </cell>
        </row>
        <row r="4430">
          <cell r="D4430">
            <v>43510</v>
          </cell>
          <cell r="F4430">
            <v>103623.66132644727</v>
          </cell>
          <cell r="G4430">
            <v>2088957.6697545713</v>
          </cell>
          <cell r="H4430">
            <v>1.2429980483029599</v>
          </cell>
          <cell r="I4430">
            <v>30.767826600602209</v>
          </cell>
          <cell r="J4430">
            <v>4114821.0822018525</v>
          </cell>
          <cell r="K4430">
            <v>0.75932295378644887</v>
          </cell>
          <cell r="L4430">
            <v>56.682018412777737</v>
          </cell>
          <cell r="M4430">
            <v>37738240.313175365</v>
          </cell>
          <cell r="N4430">
            <v>1.3011178744566747</v>
          </cell>
          <cell r="O4430">
            <v>14.96333705995092</v>
          </cell>
          <cell r="P4430"/>
          <cell r="Q4430">
            <v>120041.4291309963</v>
          </cell>
        </row>
        <row r="4431">
          <cell r="D4431">
            <v>43511</v>
          </cell>
          <cell r="F4431">
            <v>107923.61247844542</v>
          </cell>
          <cell r="G4431">
            <v>2196881.2822330166</v>
          </cell>
          <cell r="H4431">
            <v>1.2200683814672291</v>
          </cell>
          <cell r="I4431">
            <v>31.850598062448043</v>
          </cell>
          <cell r="J4431">
            <v>4222744.6946802977</v>
          </cell>
          <cell r="K4431">
            <v>0.76235113127277587</v>
          </cell>
          <cell r="L4431">
            <v>56.416361262387007</v>
          </cell>
          <cell r="M4431">
            <v>37712954.37008781</v>
          </cell>
          <cell r="N4431">
            <v>1.3003444118905862</v>
          </cell>
          <cell r="O4431">
            <v>15.01133226465744</v>
          </cell>
          <cell r="P4431"/>
          <cell r="Q4431">
            <v>120041.4291309963</v>
          </cell>
        </row>
        <row r="4432">
          <cell r="D4432">
            <v>43512</v>
          </cell>
          <cell r="F4432">
            <v>94661.395232447278</v>
          </cell>
          <cell r="G4432">
            <v>2291542.677465464</v>
          </cell>
          <cell r="H4432">
            <v>1.1930999020788047</v>
          </cell>
          <cell r="I4432">
            <v>33.171138367511446</v>
          </cell>
          <cell r="J4432">
            <v>4317406.0899127452</v>
          </cell>
          <cell r="K4432">
            <v>0.76290734142050931</v>
          </cell>
          <cell r="L4432">
            <v>56.367648802097968</v>
          </cell>
          <cell r="M4432">
            <v>37679393.286754251</v>
          </cell>
          <cell r="N4432">
            <v>1.2992854835300671</v>
          </cell>
          <cell r="O4432">
            <v>15.07725406290893</v>
          </cell>
          <cell r="P4432"/>
          <cell r="Q4432">
            <v>120041.4291309963</v>
          </cell>
        </row>
        <row r="4433">
          <cell r="D4433">
            <v>43513</v>
          </cell>
          <cell r="F4433">
            <v>84417.533128447278</v>
          </cell>
          <cell r="G4433">
            <v>2375960.2105939114</v>
          </cell>
          <cell r="H4433">
            <v>1.1642844169785469</v>
          </cell>
          <cell r="I4433">
            <v>34.639801094385824</v>
          </cell>
          <cell r="J4433">
            <v>4401823.6230411921</v>
          </cell>
          <cell r="K4433">
            <v>0.76166790228295711</v>
          </cell>
          <cell r="L4433">
            <v>56.476233256474131</v>
          </cell>
          <cell r="M4433">
            <v>37625517.636588693</v>
          </cell>
          <cell r="N4433">
            <v>1.2975258418169051</v>
          </cell>
          <cell r="O4433">
            <v>15.187342892080258</v>
          </cell>
          <cell r="P4433"/>
          <cell r="Q4433">
            <v>120041.4291309963</v>
          </cell>
        </row>
        <row r="4434">
          <cell r="D4434">
            <v>43514</v>
          </cell>
          <cell r="F4434">
            <v>109916.97916244727</v>
          </cell>
          <cell r="G4434">
            <v>2485877.1897563585</v>
          </cell>
          <cell r="H4434">
            <v>1.150471877247397</v>
          </cell>
          <cell r="I4434">
            <v>35.365382481598083</v>
          </cell>
          <cell r="J4434">
            <v>4511740.6022036392</v>
          </cell>
          <cell r="K4434">
            <v>0.76480140797172447</v>
          </cell>
          <cell r="L4434">
            <v>56.201962062402245</v>
          </cell>
          <cell r="M4434">
            <v>37602338.994885147</v>
          </cell>
          <cell r="N4434">
            <v>1.2968246083563824</v>
          </cell>
          <cell r="O4434">
            <v>15.231404542798954</v>
          </cell>
          <cell r="P4434"/>
          <cell r="Q4434">
            <v>120041.4291309963</v>
          </cell>
        </row>
        <row r="4435">
          <cell r="D4435">
            <v>43515</v>
          </cell>
          <cell r="F4435">
            <v>119443.13481844541</v>
          </cell>
          <cell r="G4435">
            <v>2605320.3245748039</v>
          </cell>
          <cell r="H4435">
            <v>1.1422899855382973</v>
          </cell>
          <cell r="I4435">
            <v>35.801876999486048</v>
          </cell>
          <cell r="J4435">
            <v>4631183.7370220842</v>
          </cell>
          <cell r="K4435">
            <v>0.76939254063160523</v>
          </cell>
          <cell r="L4435">
            <v>55.801598825430318</v>
          </cell>
          <cell r="M4435">
            <v>37587694.051887594</v>
          </cell>
          <cell r="N4435">
            <v>1.2964176001635783</v>
          </cell>
          <cell r="O4435">
            <v>15.257028530258253</v>
          </cell>
          <cell r="P4435"/>
          <cell r="Q4435">
            <v>120041.4291309963</v>
          </cell>
        </row>
        <row r="4436">
          <cell r="D4436">
            <v>43516</v>
          </cell>
          <cell r="F4436">
            <v>87669.133587945762</v>
          </cell>
          <cell r="G4436">
            <v>2692989.4581627497</v>
          </cell>
          <cell r="H4436">
            <v>1.1216916849698617</v>
          </cell>
          <cell r="I4436">
            <v>36.923080008507235</v>
          </cell>
          <cell r="J4436">
            <v>4718852.8706100304</v>
          </cell>
          <cell r="K4436">
            <v>0.76862863667857029</v>
          </cell>
          <cell r="L4436">
            <v>55.868090198524378</v>
          </cell>
          <cell r="M4436">
            <v>37541165.744069546</v>
          </cell>
          <cell r="N4436">
            <v>1.2949107746436268</v>
          </cell>
          <cell r="O4436">
            <v>15.352212869359217</v>
          </cell>
          <cell r="P4436"/>
          <cell r="Q4436">
            <v>120041.4291309963</v>
          </cell>
        </row>
        <row r="4437">
          <cell r="D4437">
            <v>43517</v>
          </cell>
          <cell r="F4437">
            <v>79117.863777947627</v>
          </cell>
          <cell r="G4437">
            <v>2772107.3219406973</v>
          </cell>
          <cell r="H4437">
            <v>1.0996629374059923</v>
          </cell>
          <cell r="I4437">
            <v>38.157928631254691</v>
          </cell>
          <cell r="J4437">
            <v>4797970.734387978</v>
          </cell>
          <cell r="K4437">
            <v>0.76652787478503936</v>
          </cell>
          <cell r="L4437">
            <v>56.051198955784763</v>
          </cell>
          <cell r="M4437">
            <v>37501885.517103493</v>
          </cell>
          <cell r="N4437">
            <v>1.2936537487250472</v>
          </cell>
          <cell r="O4437">
            <v>15.432003165698926</v>
          </cell>
          <cell r="P4437"/>
          <cell r="Q4437">
            <v>120041.4291309963</v>
          </cell>
        </row>
        <row r="4438">
          <cell r="D4438">
            <v>43518</v>
          </cell>
          <cell r="F4438">
            <v>75298.925477949495</v>
          </cell>
          <cell r="G4438">
            <v>2847406.2474186467</v>
          </cell>
          <cell r="H4438">
            <v>1.0781907349637483</v>
          </cell>
          <cell r="I4438">
            <v>39.397690277956379</v>
          </cell>
          <cell r="J4438">
            <v>4873269.6598659279</v>
          </cell>
          <cell r="K4438">
            <v>0.76390753694460267</v>
          </cell>
          <cell r="L4438">
            <v>56.2801175127831</v>
          </cell>
          <cell r="M4438">
            <v>37477160.51548744</v>
          </cell>
          <cell r="N4438">
            <v>1.2928986632403201</v>
          </cell>
          <cell r="O4438">
            <v>15.480101585259099</v>
          </cell>
          <cell r="P4438"/>
          <cell r="Q4438">
            <v>120041.4291309963</v>
          </cell>
        </row>
        <row r="4439">
          <cell r="D4439">
            <v>43519</v>
          </cell>
          <cell r="F4439">
            <v>64675.635013947627</v>
          </cell>
          <cell r="G4439">
            <v>2912081.8824325944</v>
          </cell>
          <cell r="H4439">
            <v>1.0547379906629748</v>
          </cell>
          <cell r="I4439">
            <v>40.793066204330877</v>
          </cell>
          <cell r="J4439">
            <v>4937945.2948798751</v>
          </cell>
          <cell r="K4439">
            <v>0.75974949827799421</v>
          </cell>
          <cell r="L4439">
            <v>56.644552315033479</v>
          </cell>
          <cell r="M4439">
            <v>37478889.834137388</v>
          </cell>
          <cell r="N4439">
            <v>1.2930561618531955</v>
          </cell>
          <cell r="O4439">
            <v>15.470058548250332</v>
          </cell>
          <cell r="P4439"/>
          <cell r="Q4439">
            <v>120041.4291309963</v>
          </cell>
        </row>
        <row r="4440">
          <cell r="D4440">
            <v>43520</v>
          </cell>
          <cell r="F4440">
            <v>66564.979371945767</v>
          </cell>
          <cell r="G4440">
            <v>2978646.8618045403</v>
          </cell>
          <cell r="H4440">
            <v>1.0338954376583276</v>
          </cell>
          <cell r="I4440">
            <v>42.069674006814203</v>
          </cell>
          <cell r="J4440">
            <v>5004510.2742518205</v>
          </cell>
          <cell r="K4440">
            <v>0.75602768996596348</v>
          </cell>
          <cell r="L4440">
            <v>56.971967764855222</v>
          </cell>
          <cell r="M4440">
            <v>37450017.304541327</v>
          </cell>
          <cell r="N4440">
            <v>1.2921578125013258</v>
          </cell>
          <cell r="O4440">
            <v>15.527416806268269</v>
          </cell>
          <cell r="P4440"/>
          <cell r="Q4440">
            <v>120041.4291309963</v>
          </cell>
        </row>
        <row r="4441">
          <cell r="D4441">
            <v>43521</v>
          </cell>
          <cell r="F4441">
            <v>91917.289957949499</v>
          </cell>
          <cell r="G4441">
            <v>3070564.1517624897</v>
          </cell>
          <cell r="H4441">
            <v>1.0231681425290962</v>
          </cell>
          <cell r="I4441">
            <v>42.74021298361945</v>
          </cell>
          <cell r="J4441">
            <v>5096427.5642097704</v>
          </cell>
          <cell r="K4441">
            <v>0.75620020155762346</v>
          </cell>
          <cell r="L4441">
            <v>56.956766394379535</v>
          </cell>
          <cell r="M4441">
            <v>37455043.859943278</v>
          </cell>
          <cell r="N4441">
            <v>1.2924290538032128</v>
          </cell>
          <cell r="O4441">
            <v>15.510079479459726</v>
          </cell>
          <cell r="P4441"/>
          <cell r="Q4441">
            <v>120041.4291309963</v>
          </cell>
        </row>
        <row r="4442">
          <cell r="D4442">
            <v>43522</v>
          </cell>
          <cell r="F4442">
            <v>75530.994327947628</v>
          </cell>
          <cell r="G4442">
            <v>3146095.1460904372</v>
          </cell>
          <cell r="H4442">
            <v>1.0080158187134753</v>
          </cell>
          <cell r="I4442">
            <v>43.703037002853797</v>
          </cell>
          <cell r="J4442">
            <v>5171958.5585377179</v>
          </cell>
          <cell r="K4442">
            <v>0.75397785028042763</v>
          </cell>
          <cell r="L4442">
            <v>57.152781497979973</v>
          </cell>
          <cell r="M4442">
            <v>37436425.241753213</v>
          </cell>
          <cell r="N4442">
            <v>1.2918843706978509</v>
          </cell>
          <cell r="O4442">
            <v>15.544911416307682</v>
          </cell>
          <cell r="P4442"/>
          <cell r="Q4442">
            <v>120041.4291309963</v>
          </cell>
        </row>
        <row r="4443">
          <cell r="D4443">
            <v>43523</v>
          </cell>
          <cell r="F4443">
            <v>69289.270910230611</v>
          </cell>
          <cell r="G4443">
            <v>3215384.4170006677</v>
          </cell>
          <cell r="H4443">
            <v>0.9920600962756726</v>
          </cell>
          <cell r="I4443">
            <v>44.736812094885266</v>
          </cell>
          <cell r="J4443">
            <v>5241247.8294479484</v>
          </cell>
          <cell r="K4443">
            <v>0.75093766254336303</v>
          </cell>
          <cell r="L4443">
            <v>57.421580924659978</v>
          </cell>
          <cell r="M4443">
            <v>37433338.966573447</v>
          </cell>
          <cell r="N4443">
            <v>1.2918756475021829</v>
          </cell>
          <cell r="O4443">
            <v>15.545469795046262</v>
          </cell>
          <cell r="P4443"/>
          <cell r="Q4443">
            <v>120041.4291309963</v>
          </cell>
        </row>
        <row r="4444">
          <cell r="D4444">
            <v>43524</v>
          </cell>
          <cell r="E4444" t="str">
            <v>*</v>
          </cell>
          <cell r="F4444">
            <v>63050.235326230613</v>
          </cell>
          <cell r="G4444">
            <v>3278434.6523268982</v>
          </cell>
          <cell r="H4444">
            <v>0.97538785331392253</v>
          </cell>
          <cell r="I4444">
            <v>45.838841868846323</v>
          </cell>
          <cell r="J4444">
            <v>5304298.0647741789</v>
          </cell>
          <cell r="K4444">
            <v>0.74712150108329034</v>
          </cell>
          <cell r="L4444">
            <v>57.760040393716508</v>
          </cell>
          <cell r="M4444">
            <v>37390608.226407684</v>
          </cell>
          <cell r="N4444">
            <v>1.2904986347881124</v>
          </cell>
          <cell r="O4444">
            <v>15.633826895109104</v>
          </cell>
          <cell r="P4444"/>
          <cell r="Q4444">
            <v>120041.4291309963</v>
          </cell>
        </row>
        <row r="4445">
          <cell r="D4445">
            <v>43525</v>
          </cell>
          <cell r="F4445">
            <v>70281.357594230605</v>
          </cell>
          <cell r="G4445">
            <v>70281.357594230605</v>
          </cell>
          <cell r="H4445">
            <v>0.52880128642240931</v>
          </cell>
          <cell r="I4445">
            <v>87.790571332439271</v>
          </cell>
          <cell r="J4445">
            <v>5374579.4223684091</v>
          </cell>
          <cell r="K4445">
            <v>0.74310960221517164</v>
          </cell>
          <cell r="L4445">
            <v>65.309951717415316</v>
          </cell>
          <cell r="M4445">
            <v>37281909.18215391</v>
          </cell>
          <cell r="N4445">
            <v>1.2863091913532274</v>
          </cell>
          <cell r="O4445">
            <v>17.22652300360712</v>
          </cell>
          <cell r="P4445"/>
          <cell r="Q4445">
            <v>132906.9338497968</v>
          </cell>
        </row>
        <row r="4446">
          <cell r="D4446">
            <v>43526</v>
          </cell>
          <cell r="F4446">
            <v>55068.87052623061</v>
          </cell>
          <cell r="G4446">
            <v>125350.22812046122</v>
          </cell>
          <cell r="H4446">
            <v>0.47157143908731014</v>
          </cell>
          <cell r="I4446">
            <v>91.170478923894294</v>
          </cell>
          <cell r="J4446">
            <v>5429648.29289464</v>
          </cell>
          <cell r="K4446">
            <v>0.73717710785745527</v>
          </cell>
          <cell r="L4446">
            <v>65.830167467418818</v>
          </cell>
          <cell r="M4446">
            <v>37135095.31313815</v>
          </cell>
          <cell r="N4446">
            <v>1.2808079984516634</v>
          </cell>
          <cell r="O4446">
            <v>17.595574195884488</v>
          </cell>
          <cell r="P4446"/>
          <cell r="Q4446">
            <v>132906.9338497968</v>
          </cell>
        </row>
        <row r="4447">
          <cell r="D4447">
            <v>43527</v>
          </cell>
          <cell r="F4447">
            <v>40962.997326230608</v>
          </cell>
          <cell r="G4447">
            <v>166313.22544669182</v>
          </cell>
          <cell r="H4447">
            <v>0.41711700217398928</v>
          </cell>
          <cell r="I4447">
            <v>93.959483345655414</v>
          </cell>
          <cell r="J4447">
            <v>5470611.2902208706</v>
          </cell>
          <cell r="K4447">
            <v>0.72957372509009877</v>
          </cell>
          <cell r="L4447">
            <v>66.498611115488444</v>
          </cell>
          <cell r="M4447">
            <v>36944321.971406378</v>
          </cell>
          <cell r="N4447">
            <v>1.2737948778266626</v>
          </cell>
          <cell r="O4447">
            <v>18.075616049399535</v>
          </cell>
          <cell r="P4447"/>
          <cell r="Q4447">
            <v>132906.9338497968</v>
          </cell>
        </row>
        <row r="4448">
          <cell r="D4448">
            <v>43528</v>
          </cell>
          <cell r="F4448">
            <v>48809.925076230604</v>
          </cell>
          <cell r="G4448">
            <v>215123.15052292243</v>
          </cell>
          <cell r="H4448">
            <v>0.4046499762872442</v>
          </cell>
          <cell r="I4448">
            <v>94.529536638790177</v>
          </cell>
          <cell r="J4448">
            <v>5519421.2152971011</v>
          </cell>
          <cell r="K4448">
            <v>0.72326344395516051</v>
          </cell>
          <cell r="L4448">
            <v>67.054699300937841</v>
          </cell>
          <cell r="M4448">
            <v>36726982.203932613</v>
          </cell>
          <cell r="N4448">
            <v>1.2658708582537483</v>
          </cell>
          <cell r="O4448">
            <v>18.631065340835239</v>
          </cell>
          <cell r="P4448"/>
          <cell r="Q4448">
            <v>132906.9338497968</v>
          </cell>
        </row>
        <row r="4449">
          <cell r="D4449">
            <v>43529</v>
          </cell>
          <cell r="F4449">
            <v>50552.69453623247</v>
          </cell>
          <cell r="G4449">
            <v>265675.8450591549</v>
          </cell>
          <cell r="H4449">
            <v>0.39979230182137127</v>
          </cell>
          <cell r="I4449">
            <v>94.744231416155017</v>
          </cell>
          <cell r="J4449">
            <v>5569973.9098333335</v>
          </cell>
          <cell r="K4449">
            <v>0.71739366387325376</v>
          </cell>
          <cell r="L4449">
            <v>67.572938003404062</v>
          </cell>
          <cell r="M4449">
            <v>36496751.382660851</v>
          </cell>
          <cell r="N4449">
            <v>1.2575080578708904</v>
          </cell>
          <cell r="O4449">
            <v>19.232503218951059</v>
          </cell>
          <cell r="P4449"/>
          <cell r="Q4449">
            <v>132906.9338497968</v>
          </cell>
        </row>
        <row r="4450">
          <cell r="D4450">
            <v>43530</v>
          </cell>
          <cell r="F4450">
            <v>97019.147523550724</v>
          </cell>
          <cell r="G4450">
            <v>362694.99258270563</v>
          </cell>
          <cell r="H4450">
            <v>0.45482326376415283</v>
          </cell>
          <cell r="I4450">
            <v>92.077223458072737</v>
          </cell>
          <cell r="J4450">
            <v>5666993.0573568838</v>
          </cell>
          <cell r="K4450">
            <v>0.71760545781687812</v>
          </cell>
          <cell r="L4450">
            <v>67.554223771755005</v>
          </cell>
          <cell r="M4450">
            <v>36355639.464770406</v>
          </cell>
          <cell r="N4450">
            <v>1.2522205179240009</v>
          </cell>
          <cell r="O4450">
            <v>19.620943103301038</v>
          </cell>
          <cell r="P4450"/>
          <cell r="Q4450">
            <v>132906.9338497968</v>
          </cell>
        </row>
        <row r="4451">
          <cell r="D4451">
            <v>43531</v>
          </cell>
          <cell r="F4451">
            <v>113842.08296755631</v>
          </cell>
          <cell r="G4451">
            <v>476537.07555026194</v>
          </cell>
          <cell r="H4451">
            <v>0.51221349486208867</v>
          </cell>
          <cell r="I4451">
            <v>88.811096852166855</v>
          </cell>
          <cell r="J4451">
            <v>5780835.1403244399</v>
          </cell>
          <cell r="K4451">
            <v>0.71990525293065188</v>
          </cell>
          <cell r="L4451">
            <v>67.351083770197079</v>
          </cell>
          <cell r="M4451">
            <v>36253761.370121963</v>
          </cell>
          <cell r="N4451">
            <v>1.2482874655341258</v>
          </cell>
          <cell r="O4451">
            <v>19.914021428050933</v>
          </cell>
          <cell r="P4451"/>
          <cell r="Q4451">
            <v>132906.9338497968</v>
          </cell>
        </row>
        <row r="4452">
          <cell r="D4452">
            <v>43532</v>
          </cell>
          <cell r="F4452">
            <v>134521.97430355445</v>
          </cell>
          <cell r="G4452">
            <v>611059.0498538164</v>
          </cell>
          <cell r="H4452">
            <v>0.57470576605167711</v>
          </cell>
          <cell r="I4452">
            <v>84.822720127319769</v>
          </cell>
          <cell r="J4452">
            <v>5915357.1146279946</v>
          </cell>
          <cell r="K4452">
            <v>0.72466355796787929</v>
          </cell>
          <cell r="L4452">
            <v>66.931218256494148</v>
          </cell>
          <cell r="M4452">
            <v>36207376.157459512</v>
          </cell>
          <cell r="N4452">
            <v>1.2462671623874644</v>
          </cell>
          <cell r="O4452">
            <v>20.065950114705945</v>
          </cell>
          <cell r="P4452"/>
          <cell r="Q4452">
            <v>132906.9338497968</v>
          </cell>
        </row>
        <row r="4453">
          <cell r="D4453">
            <v>43533</v>
          </cell>
          <cell r="F4453">
            <v>133516.58054355258</v>
          </cell>
          <cell r="G4453">
            <v>744575.63039736892</v>
          </cell>
          <cell r="H4453">
            <v>0.62247034976523263</v>
          </cell>
          <cell r="I4453">
            <v>81.559218561411868</v>
          </cell>
          <cell r="J4453">
            <v>6048873.6951715471</v>
          </cell>
          <cell r="K4453">
            <v>0.72914820465188834</v>
          </cell>
          <cell r="L4453">
            <v>66.536073466961426</v>
          </cell>
          <cell r="M4453">
            <v>36081904.527587071</v>
          </cell>
          <cell r="N4453">
            <v>1.2415269792458141</v>
          </cell>
          <cell r="O4453">
            <v>20.426118962606864</v>
          </cell>
          <cell r="P4453"/>
          <cell r="Q4453">
            <v>132906.9338497968</v>
          </cell>
        </row>
        <row r="4454">
          <cell r="D4454">
            <v>43534</v>
          </cell>
          <cell r="F4454">
            <v>106092.07119355445</v>
          </cell>
          <cell r="G4454">
            <v>850667.70159092336</v>
          </cell>
          <cell r="H4454">
            <v>0.64004764608616682</v>
          </cell>
          <cell r="I4454">
            <v>80.325174956700025</v>
          </cell>
          <cell r="J4454">
            <v>6154965.7663651016</v>
          </cell>
          <cell r="K4454">
            <v>0.73023772052537306</v>
          </cell>
          <cell r="L4454">
            <v>66.440164560187227</v>
          </cell>
          <cell r="M4454">
            <v>35679517.222962625</v>
          </cell>
          <cell r="N4454">
            <v>1.2272649696888094</v>
          </cell>
          <cell r="O4454">
            <v>21.541405205886456</v>
          </cell>
          <cell r="P4454"/>
          <cell r="Q4454">
            <v>132906.9338497968</v>
          </cell>
        </row>
        <row r="4455">
          <cell r="D4455">
            <v>43535</v>
          </cell>
          <cell r="F4455">
            <v>131257.24003755447</v>
          </cell>
          <cell r="G4455">
            <v>981924.94162847777</v>
          </cell>
          <cell r="H4455">
            <v>0.67164218749707871</v>
          </cell>
          <cell r="I4455">
            <v>78.075246067795874</v>
          </cell>
          <cell r="J4455">
            <v>6286223.0064026564</v>
          </cell>
          <cell r="K4455">
            <v>0.73423270922394168</v>
          </cell>
          <cell r="L4455">
            <v>66.08880254715433</v>
          </cell>
          <cell r="M4455">
            <v>35362078.065348178</v>
          </cell>
          <cell r="N4455">
            <v>1.2159335948796672</v>
          </cell>
          <cell r="O4455">
            <v>22.461823362174627</v>
          </cell>
          <cell r="P4455"/>
          <cell r="Q4455">
            <v>132906.9338497968</v>
          </cell>
        </row>
        <row r="4456">
          <cell r="D4456">
            <v>43536</v>
          </cell>
          <cell r="F4456">
            <v>122232.11537355259</v>
          </cell>
          <cell r="G4456">
            <v>1104157.0570020303</v>
          </cell>
          <cell r="H4456">
            <v>0.69231217227153863</v>
          </cell>
          <cell r="I4456">
            <v>76.587160964100022</v>
          </cell>
          <cell r="J4456">
            <v>6408455.1217762092</v>
          </cell>
          <cell r="K4456">
            <v>0.73706753755086341</v>
          </cell>
          <cell r="L4456">
            <v>65.839786962471777</v>
          </cell>
          <cell r="M4456">
            <v>35080380.163903721</v>
          </cell>
          <cell r="N4456">
            <v>1.2058384573022189</v>
          </cell>
          <cell r="O4456">
            <v>23.307782594592339</v>
          </cell>
          <cell r="P4456"/>
          <cell r="Q4456">
            <v>132906.9338497968</v>
          </cell>
        </row>
        <row r="4457">
          <cell r="D4457">
            <v>43537</v>
          </cell>
          <cell r="F4457">
            <v>66423.159921277955</v>
          </cell>
          <cell r="G4457">
            <v>1170580.2169233083</v>
          </cell>
          <cell r="H4457">
            <v>0.67750138734512211</v>
          </cell>
          <cell r="I4457">
            <v>77.654475676421271</v>
          </cell>
          <cell r="J4457">
            <v>6474878.2816974875</v>
          </cell>
          <cell r="K4457">
            <v>0.73349478702969184</v>
          </cell>
          <cell r="L4457">
            <v>66.153665537409509</v>
          </cell>
          <cell r="M4457">
            <v>34850036.383629009</v>
          </cell>
          <cell r="N4457">
            <v>1.1975147885221136</v>
          </cell>
          <cell r="O4457">
            <v>24.023887271495582</v>
          </cell>
          <cell r="P4457"/>
          <cell r="Q4457">
            <v>132906.9338497968</v>
          </cell>
        </row>
        <row r="4458">
          <cell r="D4458">
            <v>43538</v>
          </cell>
          <cell r="F4458">
            <v>83605.284791279817</v>
          </cell>
          <cell r="G4458">
            <v>1254185.5017145881</v>
          </cell>
          <cell r="H4458">
            <v>0.67404066965491949</v>
          </cell>
          <cell r="I4458">
            <v>77.903113839257529</v>
          </cell>
          <cell r="J4458">
            <v>6558483.566488767</v>
          </cell>
          <cell r="K4458">
            <v>0.73194559873799281</v>
          </cell>
          <cell r="L4458">
            <v>66.289894558559752</v>
          </cell>
          <cell r="M4458">
            <v>34456564.653594285</v>
          </cell>
          <cell r="N4458">
            <v>1.1835932652506216</v>
          </cell>
          <cell r="O4458">
            <v>25.259511723611318</v>
          </cell>
          <cell r="P4458"/>
          <cell r="Q4458">
            <v>132906.9338497968</v>
          </cell>
        </row>
        <row r="4459">
          <cell r="D4459">
            <v>43539</v>
          </cell>
          <cell r="F4459">
            <v>97314.059301277957</v>
          </cell>
          <cell r="G4459">
            <v>1351499.561015866</v>
          </cell>
          <cell r="H4459">
            <v>0.67791775887491657</v>
          </cell>
          <cell r="I4459">
            <v>77.624540191685426</v>
          </cell>
          <cell r="J4459">
            <v>6655797.6257900447</v>
          </cell>
          <cell r="K4459">
            <v>0.73194927333493887</v>
          </cell>
          <cell r="L4459">
            <v>66.28957134113756</v>
          </cell>
          <cell r="M4459">
            <v>34162091.186243564</v>
          </cell>
          <cell r="N4459">
            <v>1.1730806387522585</v>
          </cell>
          <cell r="O4459">
            <v>26.224285508170652</v>
          </cell>
          <cell r="P4459"/>
          <cell r="Q4459">
            <v>132906.9338497968</v>
          </cell>
        </row>
        <row r="4460">
          <cell r="D4460">
            <v>43540</v>
          </cell>
          <cell r="F4460">
            <v>74730.085641279817</v>
          </cell>
          <cell r="G4460">
            <v>1426229.6466571458</v>
          </cell>
          <cell r="H4460">
            <v>0.67069001092758174</v>
          </cell>
          <cell r="I4460">
            <v>78.143536586669711</v>
          </cell>
          <cell r="J4460">
            <v>6730527.7114313245</v>
          </cell>
          <cell r="K4460">
            <v>0.72950502178793919</v>
          </cell>
          <cell r="L4460">
            <v>66.504659311612784</v>
          </cell>
          <cell r="M4460">
            <v>33863973.034418836</v>
          </cell>
          <cell r="N4460">
            <v>1.162450018393661</v>
          </cell>
          <cell r="O4460">
            <v>27.227820357639875</v>
          </cell>
          <cell r="P4460"/>
          <cell r="Q4460">
            <v>132906.9338497968</v>
          </cell>
        </row>
        <row r="4461">
          <cell r="D4461">
            <v>43541</v>
          </cell>
          <cell r="F4461">
            <v>41101.510621277957</v>
          </cell>
          <cell r="G4461">
            <v>1467331.1572784237</v>
          </cell>
          <cell r="H4461">
            <v>0.64942885210573276</v>
          </cell>
          <cell r="I4461">
            <v>79.660918440973688</v>
          </cell>
          <cell r="J4461">
            <v>6771629.2220526021</v>
          </cell>
          <cell r="K4461">
            <v>0.72353703538568559</v>
          </cell>
          <cell r="L4461">
            <v>67.030566087655302</v>
          </cell>
          <cell r="M4461">
            <v>33537686.038790107</v>
          </cell>
          <cell r="N4461">
            <v>1.1508599669999124</v>
          </cell>
          <cell r="O4461">
            <v>28.354059996222425</v>
          </cell>
          <cell r="P4461"/>
          <cell r="Q4461">
            <v>132906.9338497968</v>
          </cell>
        </row>
        <row r="4462">
          <cell r="D4462">
            <v>43542</v>
          </cell>
          <cell r="F4462">
            <v>61183.520481277956</v>
          </cell>
          <cell r="G4462">
            <v>1528514.6777597016</v>
          </cell>
          <cell r="H4462">
            <v>0.63892439346866348</v>
          </cell>
          <cell r="I4462">
            <v>80.404462722608699</v>
          </cell>
          <cell r="J4462">
            <v>6832812.7425338803</v>
          </cell>
          <cell r="K4462">
            <v>0.71985186086573016</v>
          </cell>
          <cell r="L4462">
            <v>67.355798368171946</v>
          </cell>
          <cell r="M4462">
            <v>33276568.849241387</v>
          </cell>
          <cell r="N4462">
            <v>1.1415133302292719</v>
          </cell>
          <cell r="O4462">
            <v>29.286762392064205</v>
          </cell>
          <cell r="P4462"/>
          <cell r="Q4462">
            <v>132906.9338497968</v>
          </cell>
        </row>
        <row r="4463">
          <cell r="D4463">
            <v>43543</v>
          </cell>
          <cell r="F4463">
            <v>62019.924013279815</v>
          </cell>
          <cell r="G4463">
            <v>1590534.6017729815</v>
          </cell>
          <cell r="H4463">
            <v>0.62985688584421329</v>
          </cell>
          <cell r="I4463">
            <v>81.042435219551407</v>
          </cell>
          <cell r="J4463">
            <v>6894832.6665471597</v>
          </cell>
          <cell r="K4463">
            <v>0.71635536137116418</v>
          </cell>
          <cell r="L4463">
            <v>67.664698613052522</v>
          </cell>
          <cell r="M4463">
            <v>33019165.039452668</v>
          </cell>
          <cell r="N4463">
            <v>1.1323003550260411</v>
          </cell>
          <cell r="O4463">
            <v>30.227496429298473</v>
          </cell>
          <cell r="P4463"/>
          <cell r="Q4463">
            <v>132906.9338497968</v>
          </cell>
        </row>
        <row r="4464">
          <cell r="D4464">
            <v>43544</v>
          </cell>
          <cell r="F4464">
            <v>59071.055764690456</v>
          </cell>
          <cell r="G4464">
            <v>1649605.657537672</v>
          </cell>
          <cell r="H4464">
            <v>0.62058675561726317</v>
          </cell>
          <cell r="I4464">
            <v>81.690553299616568</v>
          </cell>
          <cell r="J4464">
            <v>6953903.7223118497</v>
          </cell>
          <cell r="K4464">
            <v>0.71265190401757827</v>
          </cell>
          <cell r="L4464">
            <v>67.992197992502412</v>
          </cell>
          <cell r="M4464">
            <v>32835060.273499351</v>
          </cell>
          <cell r="N4464">
            <v>1.1256063458001198</v>
          </cell>
          <cell r="O4464">
            <v>30.924303511263098</v>
          </cell>
          <cell r="P4464"/>
          <cell r="Q4464">
            <v>132906.9338497968</v>
          </cell>
        </row>
        <row r="4465">
          <cell r="D4465">
            <v>43545</v>
          </cell>
          <cell r="F4465">
            <v>74935.512428690461</v>
          </cell>
          <cell r="G4465">
            <v>1724541.1699663624</v>
          </cell>
          <cell r="H4465">
            <v>0.6178835499015003</v>
          </cell>
          <cell r="I4465">
            <v>81.878705639033697</v>
          </cell>
          <cell r="J4465">
            <v>7028839.2347405404</v>
          </cell>
          <cell r="K4465">
            <v>0.71065195617627952</v>
          </cell>
          <cell r="L4465">
            <v>68.169180957741887</v>
          </cell>
          <cell r="M4465">
            <v>32697374.585580043</v>
          </cell>
          <cell r="N4465">
            <v>1.1205075981553485</v>
          </cell>
          <cell r="O4465">
            <v>31.462534482918837</v>
          </cell>
          <cell r="P4465"/>
          <cell r="Q4465">
            <v>132906.9338497968</v>
          </cell>
        </row>
        <row r="4466">
          <cell r="D4466">
            <v>43546</v>
          </cell>
          <cell r="F4466">
            <v>98979.232132692327</v>
          </cell>
          <cell r="G4466">
            <v>1823520.4020990548</v>
          </cell>
          <cell r="H4466">
            <v>0.62364910997176859</v>
          </cell>
          <cell r="I4466">
            <v>81.476934452686507</v>
          </cell>
          <cell r="J4466">
            <v>7127818.4668732323</v>
          </cell>
          <cell r="K4466">
            <v>0.71110375596159825</v>
          </cell>
          <cell r="L4466">
            <v>68.129192056017288</v>
          </cell>
          <cell r="M4466">
            <v>32536636.44234274</v>
          </cell>
          <cell r="N4466">
            <v>1.1146225769194029</v>
          </cell>
          <cell r="O4466">
            <v>32.091782873130434</v>
          </cell>
          <cell r="P4466"/>
          <cell r="Q4466">
            <v>132906.9338497968</v>
          </cell>
        </row>
        <row r="4467">
          <cell r="D4467">
            <v>43547</v>
          </cell>
          <cell r="F4467">
            <v>68350.062472690464</v>
          </cell>
          <cell r="G4467">
            <v>1891870.4645717451</v>
          </cell>
          <cell r="H4467">
            <v>0.61889350094432005</v>
          </cell>
          <cell r="I4467">
            <v>81.808455695239786</v>
          </cell>
          <cell r="J4467">
            <v>7196168.5293459231</v>
          </cell>
          <cell r="K4467">
            <v>0.70852801198919524</v>
          </cell>
          <cell r="L4467">
            <v>68.357227905380057</v>
          </cell>
          <cell r="M4467">
            <v>32380742.067143433</v>
          </cell>
          <cell r="N4467">
            <v>1.1089074097666218</v>
          </cell>
          <cell r="O4467">
            <v>32.711061771658457</v>
          </cell>
          <cell r="P4467"/>
          <cell r="Q4467">
            <v>132906.9338497968</v>
          </cell>
        </row>
        <row r="4468">
          <cell r="D4468">
            <v>43548</v>
          </cell>
          <cell r="F4468">
            <v>41342.092642692325</v>
          </cell>
          <cell r="G4468">
            <v>1933212.5572144375</v>
          </cell>
          <cell r="H4468">
            <v>0.60606712444590338</v>
          </cell>
          <cell r="I4468">
            <v>82.696349455006569</v>
          </cell>
          <cell r="J4468">
            <v>7237510.621988615</v>
          </cell>
          <cell r="K4468">
            <v>0.70339397793270864</v>
          </cell>
          <cell r="L4468">
            <v>68.812136022277073</v>
          </cell>
          <cell r="M4468">
            <v>32194418.619110119</v>
          </cell>
          <cell r="N4468">
            <v>1.1021543825592646</v>
          </cell>
          <cell r="O4468">
            <v>33.453151705468429</v>
          </cell>
          <cell r="P4468"/>
          <cell r="Q4468">
            <v>132906.9338497968</v>
          </cell>
        </row>
        <row r="4469">
          <cell r="D4469">
            <v>43549</v>
          </cell>
          <cell r="F4469">
            <v>42097.82602269046</v>
          </cell>
          <cell r="G4469">
            <v>1975310.3832371279</v>
          </cell>
          <cell r="H4469">
            <v>0.59449430545723136</v>
          </cell>
          <cell r="I4469">
            <v>83.488897173059854</v>
          </cell>
          <cell r="J4469">
            <v>7279608.4480113052</v>
          </cell>
          <cell r="K4469">
            <v>0.69846339483463959</v>
          </cell>
          <cell r="L4469">
            <v>69.249440756355582</v>
          </cell>
          <cell r="M4469">
            <v>32038996.038582813</v>
          </cell>
          <cell r="N4469">
            <v>1.0964634269826947</v>
          </cell>
          <cell r="O4469">
            <v>34.087185538987605</v>
          </cell>
          <cell r="P4469"/>
          <cell r="Q4469">
            <v>132906.9338497968</v>
          </cell>
        </row>
        <row r="4470">
          <cell r="D4470">
            <v>43550</v>
          </cell>
          <cell r="F4470">
            <v>37964.593062692322</v>
          </cell>
          <cell r="G4470">
            <v>2013274.9762998202</v>
          </cell>
          <cell r="H4470">
            <v>0.58261559943982477</v>
          </cell>
          <cell r="I4470">
            <v>84.293009477079622</v>
          </cell>
          <cell r="J4470">
            <v>7317573.0410739975</v>
          </cell>
          <cell r="K4470">
            <v>0.69326539770281714</v>
          </cell>
          <cell r="L4470">
            <v>69.710840772984369</v>
          </cell>
          <cell r="M4470">
            <v>31902077.122343499</v>
          </cell>
          <cell r="N4470">
            <v>1.0914093445035702</v>
          </cell>
          <cell r="O4470">
            <v>34.656857656431072</v>
          </cell>
          <cell r="P4470"/>
          <cell r="Q4470">
            <v>132906.9338497968</v>
          </cell>
        </row>
        <row r="4471">
          <cell r="D4471">
            <v>43551</v>
          </cell>
          <cell r="F4471">
            <v>39213.666627381346</v>
          </cell>
          <cell r="G4471">
            <v>2052488.6429272015</v>
          </cell>
          <cell r="H4471">
            <v>0.57196487560313158</v>
          </cell>
          <cell r="I4471">
            <v>85.005141365845631</v>
          </cell>
          <cell r="J4471">
            <v>7356786.7077013785</v>
          </cell>
          <cell r="K4471">
            <v>0.6883135402167867</v>
          </cell>
          <cell r="L4471">
            <v>70.150683425924228</v>
          </cell>
          <cell r="M4471">
            <v>31744060.154598884</v>
          </cell>
          <cell r="N4471">
            <v>1.0856371242090892</v>
          </cell>
          <cell r="O4471">
            <v>35.315006771731404</v>
          </cell>
          <cell r="P4471"/>
          <cell r="Q4471">
            <v>132906.9338497968</v>
          </cell>
        </row>
        <row r="4472">
          <cell r="D4472">
            <v>43552</v>
          </cell>
          <cell r="F4472">
            <v>50573.830553377622</v>
          </cell>
          <cell r="G4472">
            <v>2103062.473480579</v>
          </cell>
          <cell r="H4472">
            <v>0.56512758121229267</v>
          </cell>
          <cell r="I4472">
            <v>85.457549231151305</v>
          </cell>
          <cell r="J4472">
            <v>7407360.5382547565</v>
          </cell>
          <cell r="K4472">
            <v>0.68453314465299142</v>
          </cell>
          <cell r="L4472">
            <v>70.48662063422357</v>
          </cell>
          <cell r="M4472">
            <v>31611435.544218261</v>
          </cell>
          <cell r="N4472">
            <v>1.0807369141321252</v>
          </cell>
          <cell r="O4472">
            <v>35.879983842377115</v>
          </cell>
          <cell r="P4472"/>
          <cell r="Q4472">
            <v>132906.9338497968</v>
          </cell>
        </row>
        <row r="4473">
          <cell r="D4473">
            <v>43553</v>
          </cell>
          <cell r="F4473">
            <v>62572.995467381348</v>
          </cell>
          <cell r="G4473">
            <v>2165635.4689479605</v>
          </cell>
          <cell r="H4473">
            <v>0.56187501263502193</v>
          </cell>
          <cell r="I4473">
            <v>85.671394254961811</v>
          </cell>
          <cell r="J4473">
            <v>7469933.533722138</v>
          </cell>
          <cell r="K4473">
            <v>0.68193990533170334</v>
          </cell>
          <cell r="L4473">
            <v>70.717119947562992</v>
          </cell>
          <cell r="M4473">
            <v>31482665.091335643</v>
          </cell>
          <cell r="N4473">
            <v>1.0759717292700175</v>
          </cell>
          <cell r="O4473">
            <v>36.434855124023613</v>
          </cell>
          <cell r="P4473"/>
          <cell r="Q4473">
            <v>132906.9338497968</v>
          </cell>
        </row>
        <row r="4474">
          <cell r="D4474">
            <v>43554</v>
          </cell>
          <cell r="F4474">
            <v>40591.657867379487</v>
          </cell>
          <cell r="G4474">
            <v>2206227.12681534</v>
          </cell>
          <cell r="H4474">
            <v>0.55332631712269742</v>
          </cell>
          <cell r="I4474">
            <v>86.229044630756817</v>
          </cell>
          <cell r="J4474">
            <v>7510525.1915895175</v>
          </cell>
          <cell r="K4474">
            <v>0.67742619164644879</v>
          </cell>
          <cell r="L4474">
            <v>71.118395458938437</v>
          </cell>
          <cell r="M4474">
            <v>31319990.711861026</v>
          </cell>
          <cell r="N4474">
            <v>1.0700514234513618</v>
          </cell>
          <cell r="O4474">
            <v>37.131663898279243</v>
          </cell>
          <cell r="P4474"/>
          <cell r="Q4474">
            <v>132906.9338497968</v>
          </cell>
        </row>
        <row r="4475">
          <cell r="D4475">
            <v>43555</v>
          </cell>
          <cell r="E4475" t="str">
            <v>*</v>
          </cell>
          <cell r="F4475">
            <v>51834.302707379487</v>
          </cell>
          <cell r="G4475">
            <v>2258061.4295227197</v>
          </cell>
          <cell r="H4475">
            <v>0.54805787151215546</v>
          </cell>
          <cell r="I4475">
            <v>86.569421144434443</v>
          </cell>
          <cell r="J4475">
            <v>7562359.4942968972</v>
          </cell>
          <cell r="K4475">
            <v>0.67402145459221596</v>
          </cell>
          <cell r="L4475">
            <v>71.421116746001616</v>
          </cell>
          <cell r="M4475">
            <v>31163484.455374405</v>
          </cell>
          <cell r="N4475">
            <v>1.0643457693359299</v>
          </cell>
          <cell r="O4475">
            <v>37.810916784524515</v>
          </cell>
          <cell r="P4475"/>
          <cell r="Q4475">
            <v>132906.9338497968</v>
          </cell>
        </row>
        <row r="4476">
          <cell r="D4476">
            <v>43556</v>
          </cell>
          <cell r="F4476">
            <v>76663.596839381353</v>
          </cell>
          <cell r="G4476">
            <v>76663.596839381353</v>
          </cell>
          <cell r="H4476">
            <v>0.59534721771510479</v>
          </cell>
          <cell r="I4476">
            <v>93.467301874326708</v>
          </cell>
          <cell r="J4476">
            <v>7639023.0911362786</v>
          </cell>
          <cell r="K4476">
            <v>0.67312874189055738</v>
          </cell>
          <cell r="L4476">
            <v>79.820838669738976</v>
          </cell>
          <cell r="M4476">
            <v>31059507.127077777</v>
          </cell>
          <cell r="N4476">
            <v>1.0606572914271239</v>
          </cell>
          <cell r="O4476">
            <v>39.198076347223029</v>
          </cell>
          <cell r="P4476"/>
          <cell r="Q4476">
            <v>128771.23560535</v>
          </cell>
        </row>
        <row r="4477">
          <cell r="D4477">
            <v>43557</v>
          </cell>
          <cell r="F4477">
            <v>73117.987955377626</v>
          </cell>
          <cell r="G4477">
            <v>149781.58479475899</v>
          </cell>
          <cell r="H4477">
            <v>0.58158013352376381</v>
          </cell>
          <cell r="I4477">
            <v>94.147045575953371</v>
          </cell>
          <cell r="J4477">
            <v>7712141.079091656</v>
          </cell>
          <cell r="K4477">
            <v>0.67194713750672264</v>
          </cell>
          <cell r="L4477">
            <v>79.924734702493637</v>
          </cell>
          <cell r="M4477">
            <v>30926248.805569153</v>
          </cell>
          <cell r="N4477">
            <v>1.0559699749518865</v>
          </cell>
          <cell r="O4477">
            <v>39.741475774059552</v>
          </cell>
          <cell r="P4477"/>
          <cell r="Q4477">
            <v>128771.23560535</v>
          </cell>
        </row>
        <row r="4478">
          <cell r="D4478">
            <v>43558</v>
          </cell>
          <cell r="F4478">
            <v>45025.457179779594</v>
          </cell>
          <cell r="G4478">
            <v>194807.04197453859</v>
          </cell>
          <cell r="H4478">
            <v>0.50427162830983718</v>
          </cell>
          <cell r="I4478">
            <v>97.173145891357464</v>
          </cell>
          <cell r="J4478">
            <v>7757166.5362714352</v>
          </cell>
          <cell r="K4478">
            <v>0.66837125093494199</v>
          </cell>
          <cell r="L4478">
            <v>80.238297655216684</v>
          </cell>
          <cell r="M4478">
            <v>30754982.592976935</v>
          </cell>
          <cell r="N4478">
            <v>1.0499862681238603</v>
          </cell>
          <cell r="O4478">
            <v>40.441593852631463</v>
          </cell>
          <cell r="P4478"/>
          <cell r="Q4478">
            <v>128771.23560535</v>
          </cell>
        </row>
        <row r="4479">
          <cell r="D4479">
            <v>43559</v>
          </cell>
          <cell r="F4479">
            <v>42334.654523779594</v>
          </cell>
          <cell r="G4479">
            <v>237141.69649831817</v>
          </cell>
          <cell r="H4479">
            <v>0.46039337780584627</v>
          </cell>
          <cell r="I4479">
            <v>98.314984136655909</v>
          </cell>
          <cell r="J4479">
            <v>7799501.1907952148</v>
          </cell>
          <cell r="K4479">
            <v>0.66464454346355617</v>
          </cell>
          <cell r="L4479">
            <v>80.56367968808415</v>
          </cell>
          <cell r="M4479">
            <v>30546875.518344708</v>
          </cell>
          <cell r="N4479">
            <v>1.0427465116807821</v>
          </cell>
          <cell r="O4479">
            <v>41.298157534702881</v>
          </cell>
          <cell r="P4479"/>
          <cell r="Q4479">
            <v>128771.23560535</v>
          </cell>
        </row>
        <row r="4480">
          <cell r="D4480">
            <v>43560</v>
          </cell>
          <cell r="F4480">
            <v>53159.747071777732</v>
          </cell>
          <cell r="G4480">
            <v>290301.44357009593</v>
          </cell>
          <cell r="H4480">
            <v>0.45087933218221743</v>
          </cell>
          <cell r="I4480">
            <v>98.512344927087597</v>
          </cell>
          <cell r="J4480">
            <v>7852660.9378669923</v>
          </cell>
          <cell r="K4480">
            <v>0.66191119897935391</v>
          </cell>
          <cell r="L4480">
            <v>80.801391391627845</v>
          </cell>
          <cell r="M4480">
            <v>30403284.490914486</v>
          </cell>
          <cell r="N4480">
            <v>1.037710659532286</v>
          </cell>
          <cell r="O4480">
            <v>41.899982283286107</v>
          </cell>
          <cell r="P4480"/>
          <cell r="Q4480">
            <v>128771.23560535</v>
          </cell>
        </row>
        <row r="4481">
          <cell r="D4481">
            <v>43561</v>
          </cell>
          <cell r="F4481">
            <v>35480.903467779593</v>
          </cell>
          <cell r="G4481">
            <v>325782.3470378755</v>
          </cell>
          <cell r="H4481">
            <v>0.42165517465447122</v>
          </cell>
          <cell r="I4481">
            <v>99.017404488562363</v>
          </cell>
          <cell r="J4481">
            <v>7888141.8413347723</v>
          </cell>
          <cell r="K4481">
            <v>0.65776238236323792</v>
          </cell>
          <cell r="L4481">
            <v>81.160638979880744</v>
          </cell>
          <cell r="M4481">
            <v>30225617.035924263</v>
          </cell>
          <cell r="N4481">
            <v>1.0315131796631851</v>
          </cell>
          <cell r="O4481">
            <v>42.647269293078473</v>
          </cell>
          <cell r="P4481"/>
          <cell r="Q4481">
            <v>128771.23560535</v>
          </cell>
        </row>
        <row r="4482">
          <cell r="D4482">
            <v>43562</v>
          </cell>
          <cell r="F4482">
            <v>30381.967119777728</v>
          </cell>
          <cell r="G4482">
            <v>356164.31415765325</v>
          </cell>
          <cell r="H4482">
            <v>0.39512408240122737</v>
          </cell>
          <cell r="I4482">
            <v>99.357095208700372</v>
          </cell>
          <cell r="J4482">
            <v>7918523.8084545499</v>
          </cell>
          <cell r="K4482">
            <v>0.65328105301340911</v>
          </cell>
          <cell r="L4482">
            <v>81.54649417831412</v>
          </cell>
          <cell r="M4482">
            <v>30034099.120376043</v>
          </cell>
          <cell r="N4482">
            <v>1.0248446873912318</v>
          </cell>
          <cell r="O4482">
            <v>43.459360570648478</v>
          </cell>
          <cell r="P4482"/>
          <cell r="Q4482">
            <v>128771.23560535</v>
          </cell>
        </row>
        <row r="4483">
          <cell r="D4483">
            <v>43563</v>
          </cell>
          <cell r="F4483">
            <v>38908.794747777727</v>
          </cell>
          <cell r="G4483">
            <v>395073.108905431</v>
          </cell>
          <cell r="H4483">
            <v>0.38350287143728501</v>
          </cell>
          <cell r="I4483">
            <v>99.474768782899986</v>
          </cell>
          <cell r="J4483">
            <v>7957432.6032023272</v>
          </cell>
          <cell r="K4483">
            <v>0.6495900106058069</v>
          </cell>
          <cell r="L4483">
            <v>81.862543065332474</v>
          </cell>
          <cell r="M4483">
            <v>29856421.112097822</v>
          </cell>
          <cell r="N4483">
            <v>1.0186501134836126</v>
          </cell>
          <cell r="O4483">
            <v>44.220996935439317</v>
          </cell>
          <cell r="P4483"/>
          <cell r="Q4483">
            <v>128771.23560535</v>
          </cell>
        </row>
        <row r="4484">
          <cell r="D4484">
            <v>43564</v>
          </cell>
          <cell r="F4484">
            <v>35471.070803779592</v>
          </cell>
          <cell r="G4484">
            <v>430544.17970921058</v>
          </cell>
          <cell r="H4484">
            <v>0.37149788898915226</v>
          </cell>
          <cell r="I4484">
            <v>99.578681622265321</v>
          </cell>
          <cell r="J4484">
            <v>7992903.6740061063</v>
          </cell>
          <cell r="K4484">
            <v>0.64569804860444813</v>
          </cell>
          <cell r="L4484">
            <v>82.19401949407083</v>
          </cell>
          <cell r="M4484">
            <v>29556791.486043602</v>
          </cell>
          <cell r="N4484">
            <v>1.008296898076642</v>
          </cell>
          <cell r="O4484">
            <v>45.509048383899461</v>
          </cell>
          <cell r="P4484"/>
          <cell r="Q4484">
            <v>128771.23560535</v>
          </cell>
        </row>
        <row r="4485">
          <cell r="D4485">
            <v>43565</v>
          </cell>
          <cell r="F4485">
            <v>73712.806241523096</v>
          </cell>
          <cell r="G4485">
            <v>504256.98595073365</v>
          </cell>
          <cell r="H4485">
            <v>0.39159132362148702</v>
          </cell>
          <cell r="I4485">
            <v>99.394737263651635</v>
          </cell>
          <cell r="J4485">
            <v>8066616.4802476298</v>
          </cell>
          <cell r="K4485">
            <v>0.64494373722693377</v>
          </cell>
          <cell r="L4485">
            <v>82.258048417218419</v>
          </cell>
          <cell r="M4485">
            <v>29336501.974769127</v>
          </cell>
          <cell r="N4485">
            <v>1.000652608607957</v>
          </cell>
          <cell r="O4485">
            <v>46.471751603832786</v>
          </cell>
          <cell r="P4485"/>
          <cell r="Q4485">
            <v>128771.23560535</v>
          </cell>
        </row>
        <row r="4486">
          <cell r="D4486">
            <v>43566</v>
          </cell>
          <cell r="F4486">
            <v>82085.805213523097</v>
          </cell>
          <cell r="G4486">
            <v>586342.79116425675</v>
          </cell>
          <cell r="H4486">
            <v>0.41394252260810743</v>
          </cell>
          <cell r="I4486">
            <v>99.127026686053853</v>
          </cell>
          <cell r="J4486">
            <v>8148702.2854611529</v>
          </cell>
          <cell r="K4486">
            <v>0.64486741734143116</v>
          </cell>
          <cell r="L4486">
            <v>82.264522808342093</v>
          </cell>
          <cell r="M4486">
            <v>29184618.605984651</v>
          </cell>
          <cell r="N4486">
            <v>0.99534329093553686</v>
          </cell>
          <cell r="O4486">
            <v>47.145994631638779</v>
          </cell>
          <cell r="P4486"/>
          <cell r="Q4486">
            <v>128771.23560535</v>
          </cell>
        </row>
        <row r="4487">
          <cell r="D4487">
            <v>43567</v>
          </cell>
          <cell r="F4487">
            <v>81396.663489523096</v>
          </cell>
          <cell r="G4487">
            <v>667739.45465377986</v>
          </cell>
          <cell r="H4487">
            <v>0.43212254889763441</v>
          </cell>
          <cell r="I4487">
            <v>98.853319424398151</v>
          </cell>
          <cell r="J4487">
            <v>8230098.9489506762</v>
          </cell>
          <cell r="K4487">
            <v>0.64473865050782786</v>
          </cell>
          <cell r="L4487">
            <v>82.275444748656454</v>
          </cell>
          <cell r="M4487">
            <v>28953451.751582175</v>
          </cell>
          <cell r="N4487">
            <v>0.98733172650480094</v>
          </cell>
          <cell r="O4487">
            <v>48.171744358094124</v>
          </cell>
          <cell r="P4487"/>
          <cell r="Q4487">
            <v>128771.23560535</v>
          </cell>
        </row>
        <row r="4488">
          <cell r="D4488">
            <v>43568</v>
          </cell>
          <cell r="F4488">
            <v>71818.522277523094</v>
          </cell>
          <cell r="G4488">
            <v>739557.97693130292</v>
          </cell>
          <cell r="H4488">
            <v>0.44178402794015142</v>
          </cell>
          <cell r="I4488">
            <v>98.685451583761363</v>
          </cell>
          <cell r="J4488">
            <v>8301917.4712281991</v>
          </cell>
          <cell r="K4488">
            <v>0.64386960633093471</v>
          </cell>
          <cell r="L4488">
            <v>82.349102469489424</v>
          </cell>
          <cell r="M4488">
            <v>28743290.391323697</v>
          </cell>
          <cell r="N4488">
            <v>0.98003844098740822</v>
          </cell>
          <cell r="O4488">
            <v>49.113875986266706</v>
          </cell>
          <cell r="P4488"/>
          <cell r="Q4488">
            <v>128771.23560535</v>
          </cell>
        </row>
        <row r="4489">
          <cell r="D4489">
            <v>43569</v>
          </cell>
          <cell r="F4489">
            <v>65274.229237523097</v>
          </cell>
          <cell r="G4489">
            <v>804832.20616882597</v>
          </cell>
          <cell r="H4489">
            <v>0.44643521867360481</v>
          </cell>
          <cell r="I4489">
            <v>98.598792953752294</v>
          </cell>
          <cell r="J4489">
            <v>8367191.700465722</v>
          </cell>
          <cell r="K4489">
            <v>0.64251521379103116</v>
          </cell>
          <cell r="L4489">
            <v>82.463707691995509</v>
          </cell>
          <cell r="M4489">
            <v>28559647.625553221</v>
          </cell>
          <cell r="N4489">
            <v>0.97365110776516028</v>
          </cell>
          <cell r="O4489">
            <v>49.945183113255375</v>
          </cell>
          <cell r="P4489"/>
          <cell r="Q4489">
            <v>128771.23560535</v>
          </cell>
        </row>
        <row r="4490">
          <cell r="D4490">
            <v>43570</v>
          </cell>
          <cell r="F4490">
            <v>75212.50645352123</v>
          </cell>
          <cell r="G4490">
            <v>880044.71262234717</v>
          </cell>
          <cell r="H4490">
            <v>0.45561143552247596</v>
          </cell>
          <cell r="I4490">
            <v>98.416301032414594</v>
          </cell>
          <cell r="J4490">
            <v>8442404.2069192436</v>
          </cell>
          <cell r="K4490">
            <v>0.64194303045270229</v>
          </cell>
          <cell r="L4490">
            <v>82.512054632356424</v>
          </cell>
          <cell r="M4490">
            <v>28394471.380440742</v>
          </cell>
          <cell r="N4490">
            <v>0.96789490115919363</v>
          </cell>
          <cell r="O4490">
            <v>50.699065047979886</v>
          </cell>
          <cell r="P4490"/>
          <cell r="Q4490">
            <v>128771.23560535</v>
          </cell>
        </row>
        <row r="4491">
          <cell r="D4491">
            <v>43571</v>
          </cell>
          <cell r="F4491">
            <v>82935.088981523091</v>
          </cell>
          <cell r="G4491">
            <v>962979.80160387023</v>
          </cell>
          <cell r="H4491">
            <v>0.46738883351788979</v>
          </cell>
          <cell r="I4491">
            <v>98.158893404482669</v>
          </cell>
          <cell r="J4491">
            <v>8525339.2959007658</v>
          </cell>
          <cell r="K4491">
            <v>0.64196345889452544</v>
          </cell>
          <cell r="L4491">
            <v>82.510329236545459</v>
          </cell>
          <cell r="M4491">
            <v>28182723.444824263</v>
          </cell>
          <cell r="N4491">
            <v>0.96055287670391343</v>
          </cell>
          <cell r="O4491">
            <v>51.666768727413469</v>
          </cell>
          <cell r="P4491"/>
          <cell r="Q4491">
            <v>128771.23560535</v>
          </cell>
        </row>
        <row r="4492">
          <cell r="D4492">
            <v>43572</v>
          </cell>
          <cell r="F4492">
            <v>100019.55431620908</v>
          </cell>
          <cell r="G4492">
            <v>1062999.3559200794</v>
          </cell>
          <cell r="H4492">
            <v>0.4855849490276527</v>
          </cell>
          <cell r="I4492">
            <v>97.707586281870519</v>
          </cell>
          <cell r="J4492">
            <v>8625358.8502169754</v>
          </cell>
          <cell r="K4492">
            <v>0.64325761150881167</v>
          </cell>
          <cell r="L4492">
            <v>82.400916556842034</v>
          </cell>
          <cell r="M4492">
            <v>28010455.872874472</v>
          </cell>
          <cell r="N4492">
            <v>0.95455818558456473</v>
          </cell>
          <cell r="O4492">
            <v>52.461680879253755</v>
          </cell>
          <cell r="P4492"/>
          <cell r="Q4492">
            <v>128771.23560535</v>
          </cell>
        </row>
        <row r="4493">
          <cell r="D4493">
            <v>43573</v>
          </cell>
          <cell r="F4493">
            <v>97641.006000207213</v>
          </cell>
          <cell r="G4493">
            <v>1160640.3619202867</v>
          </cell>
          <cell r="H4493">
            <v>0.50073310086343292</v>
          </cell>
          <cell r="I4493">
            <v>97.280016591662161</v>
          </cell>
          <cell r="J4493">
            <v>8722999.8562171832</v>
          </cell>
          <cell r="K4493">
            <v>0.64435144508895692</v>
          </cell>
          <cell r="L4493">
            <v>82.308274855028415</v>
          </cell>
          <cell r="M4493">
            <v>27859024.997572679</v>
          </cell>
          <cell r="N4493">
            <v>0.94927503714026673</v>
          </cell>
          <cell r="O4493">
            <v>53.165581585187049</v>
          </cell>
          <cell r="P4493"/>
          <cell r="Q4493">
            <v>128771.23560535</v>
          </cell>
        </row>
        <row r="4494">
          <cell r="D4494">
            <v>43574</v>
          </cell>
          <cell r="F4494">
            <v>76378.897956209068</v>
          </cell>
          <cell r="G4494">
            <v>1237019.2598764957</v>
          </cell>
          <cell r="H4494">
            <v>0.5055964286553768</v>
          </cell>
          <cell r="I4494">
            <v>97.132443506062799</v>
          </cell>
          <cell r="J4494">
            <v>8799378.7541733924</v>
          </cell>
          <cell r="K4494">
            <v>0.64386887272880677</v>
          </cell>
          <cell r="L4494">
            <v>82.349164607558549</v>
          </cell>
          <cell r="M4494">
            <v>27671130.75901689</v>
          </cell>
          <cell r="N4494">
            <v>0.94275095199543557</v>
          </cell>
          <cell r="O4494">
            <v>54.038842701950294</v>
          </cell>
          <cell r="P4494"/>
          <cell r="Q4494">
            <v>128771.23560535</v>
          </cell>
        </row>
        <row r="4495">
          <cell r="D4495">
            <v>43575</v>
          </cell>
          <cell r="F4495">
            <v>73471.277276207198</v>
          </cell>
          <cell r="G4495">
            <v>1310490.5371527029</v>
          </cell>
          <cell r="H4495">
            <v>0.50884443679992808</v>
          </cell>
          <cell r="I4495">
            <v>97.031053372940249</v>
          </cell>
          <cell r="J4495">
            <v>8872850.0314495992</v>
          </cell>
          <cell r="K4495">
            <v>0.64318453883384608</v>
          </cell>
          <cell r="L4495">
            <v>82.407100048474305</v>
          </cell>
          <cell r="M4495">
            <v>27495510.410845093</v>
          </cell>
          <cell r="N4495">
            <v>0.93664666673304231</v>
          </cell>
          <cell r="O4495">
            <v>54.859631810016943</v>
          </cell>
          <cell r="P4495"/>
          <cell r="Q4495">
            <v>128771.23560535</v>
          </cell>
        </row>
        <row r="4496">
          <cell r="D4496">
            <v>43576</v>
          </cell>
          <cell r="F4496">
            <v>82185.63979620907</v>
          </cell>
          <cell r="G4496">
            <v>1392676.176948912</v>
          </cell>
          <cell r="H4496">
            <v>0.51500564451591069</v>
          </cell>
          <cell r="I4496">
            <v>96.832440028929639</v>
          </cell>
          <cell r="J4496">
            <v>8955035.6712458078</v>
          </cell>
          <cell r="K4496">
            <v>0.64313871651456833</v>
          </cell>
          <cell r="L4496">
            <v>82.410977240816507</v>
          </cell>
          <cell r="M4496">
            <v>27355595.161545303</v>
          </cell>
          <cell r="N4496">
            <v>0.93176011020269245</v>
          </cell>
          <cell r="O4496">
            <v>55.519058066376282</v>
          </cell>
          <cell r="P4496"/>
          <cell r="Q4496">
            <v>128771.23560535</v>
          </cell>
        </row>
        <row r="4497">
          <cell r="D4497">
            <v>43577</v>
          </cell>
          <cell r="F4497">
            <v>83159.873272209079</v>
          </cell>
          <cell r="G4497">
            <v>1475836.0502211209</v>
          </cell>
          <cell r="H4497">
            <v>0.52095063398961217</v>
          </cell>
          <cell r="I4497">
            <v>96.632931800299701</v>
          </cell>
          <cell r="J4497">
            <v>9038195.5445180163</v>
          </cell>
          <cell r="K4497">
            <v>0.6431630609750465</v>
          </cell>
          <cell r="L4497">
            <v>82.408917400861412</v>
          </cell>
          <cell r="M4497">
            <v>27226935.597937513</v>
          </cell>
          <cell r="N4497">
            <v>0.92725814588796307</v>
          </cell>
          <cell r="O4497">
            <v>56.12829784973632</v>
          </cell>
          <cell r="P4497"/>
          <cell r="Q4497">
            <v>128771.23560535</v>
          </cell>
        </row>
        <row r="4498">
          <cell r="D4498">
            <v>43578</v>
          </cell>
          <cell r="F4498">
            <v>84985.026912207206</v>
          </cell>
          <cell r="G4498">
            <v>1560821.0771333282</v>
          </cell>
          <cell r="H4498">
            <v>0.52699491189396674</v>
          </cell>
          <cell r="I4498">
            <v>96.422106010471921</v>
          </cell>
          <cell r="J4498">
            <v>9123180.5714302231</v>
          </cell>
          <cell r="K4498">
            <v>0.64331566295466724</v>
          </cell>
          <cell r="L4498">
            <v>82.396003698497935</v>
          </cell>
          <cell r="M4498">
            <v>27116126.45446172</v>
          </cell>
          <cell r="N4498">
            <v>0.92336519046786802</v>
          </cell>
          <cell r="O4498">
            <v>56.65634084168952</v>
          </cell>
          <cell r="P4498"/>
          <cell r="Q4498">
            <v>128771.23560535</v>
          </cell>
        </row>
        <row r="4499">
          <cell r="D4499">
            <v>43579</v>
          </cell>
          <cell r="F4499">
            <v>120161.18679154842</v>
          </cell>
          <cell r="G4499">
            <v>1680982.2639248767</v>
          </cell>
          <cell r="H4499">
            <v>0.54391749317521199</v>
          </cell>
          <cell r="I4499">
            <v>95.788562264860872</v>
          </cell>
          <cell r="J4499">
            <v>9243341.7582217716</v>
          </cell>
          <cell r="K4499">
            <v>0.64592362442599893</v>
          </cell>
          <cell r="L4499">
            <v>82.174858021228744</v>
          </cell>
          <cell r="M4499">
            <v>27046924.248269267</v>
          </cell>
          <cell r="N4499">
            <v>0.92088986676062634</v>
          </cell>
          <cell r="O4499">
            <v>56.992640705684913</v>
          </cell>
          <cell r="P4499"/>
          <cell r="Q4499">
            <v>128771.23560535</v>
          </cell>
        </row>
        <row r="4500">
          <cell r="D4500">
            <v>43580</v>
          </cell>
          <cell r="F4500">
            <v>122203.80337154656</v>
          </cell>
          <cell r="G4500">
            <v>1803186.0672964233</v>
          </cell>
          <cell r="H4500">
            <v>0.5601207626282988</v>
          </cell>
          <cell r="I4500">
            <v>95.121611285683485</v>
          </cell>
          <cell r="J4500">
            <v>9365545.5615933184</v>
          </cell>
          <cell r="K4500">
            <v>0.6486265337316337</v>
          </cell>
          <cell r="L4500">
            <v>81.944773726590256</v>
          </cell>
          <cell r="M4500">
            <v>26981029.872716811</v>
          </cell>
          <cell r="N4500">
            <v>0.91852779174803656</v>
          </cell>
          <cell r="O4500">
            <v>57.313924604920949</v>
          </cell>
          <cell r="P4500"/>
          <cell r="Q4500">
            <v>128771.23560535</v>
          </cell>
        </row>
        <row r="4501">
          <cell r="D4501">
            <v>43581</v>
          </cell>
          <cell r="F4501">
            <v>133728.47785954655</v>
          </cell>
          <cell r="G4501">
            <v>1936914.5451559699</v>
          </cell>
          <cell r="H4501">
            <v>0.57851982956459713</v>
          </cell>
          <cell r="I4501">
            <v>94.292375743269474</v>
          </cell>
          <cell r="J4501">
            <v>9499274.0394528657</v>
          </cell>
          <cell r="K4501">
            <v>0.6520727639874685</v>
          </cell>
          <cell r="L4501">
            <v>81.650132691202316</v>
          </cell>
          <cell r="M4501">
            <v>26908105.113572355</v>
          </cell>
          <cell r="N4501">
            <v>0.9159270183522763</v>
          </cell>
          <cell r="O4501">
            <v>57.66806920107458</v>
          </cell>
          <cell r="P4501"/>
          <cell r="Q4501">
            <v>128771.23560535</v>
          </cell>
        </row>
        <row r="4502">
          <cell r="D4502">
            <v>43582</v>
          </cell>
          <cell r="F4502">
            <v>132631.31323154841</v>
          </cell>
          <cell r="G4502">
            <v>2069545.8583875182</v>
          </cell>
          <cell r="H4502">
            <v>0.59524043740526666</v>
          </cell>
          <cell r="I4502">
            <v>93.472736874662985</v>
          </cell>
          <cell r="J4502">
            <v>9631905.352684414</v>
          </cell>
          <cell r="K4502">
            <v>0.65538394821745671</v>
          </cell>
          <cell r="L4502">
            <v>81.365716413160101</v>
          </cell>
          <cell r="M4502">
            <v>26852357.411425911</v>
          </cell>
          <cell r="N4502">
            <v>0.91391153155155758</v>
          </cell>
          <cell r="O4502">
            <v>57.942782775580262</v>
          </cell>
          <cell r="P4502"/>
          <cell r="Q4502">
            <v>128771.23560535</v>
          </cell>
        </row>
        <row r="4503">
          <cell r="D4503">
            <v>43583</v>
          </cell>
          <cell r="F4503">
            <v>124857.83189154841</v>
          </cell>
          <cell r="G4503">
            <v>2194403.6902790666</v>
          </cell>
          <cell r="H4503">
            <v>0.60861076620634302</v>
          </cell>
          <cell r="I4503">
            <v>92.772585576073396</v>
          </cell>
          <cell r="J4503">
            <v>9756763.1845759619</v>
          </cell>
          <cell r="K4503">
            <v>0.65811327442930567</v>
          </cell>
          <cell r="L4503">
            <v>81.130329414196495</v>
          </cell>
          <cell r="M4503">
            <v>26804274.308979459</v>
          </cell>
          <cell r="N4503">
            <v>0.91215739317470557</v>
          </cell>
          <cell r="O4503">
            <v>58.182052837392703</v>
          </cell>
          <cell r="P4503"/>
          <cell r="Q4503">
            <v>128771.23560535</v>
          </cell>
        </row>
        <row r="4504">
          <cell r="D4504">
            <v>43584</v>
          </cell>
          <cell r="F4504">
            <v>140275.23416354653</v>
          </cell>
          <cell r="G4504">
            <v>2334678.924442613</v>
          </cell>
          <cell r="H4504">
            <v>0.62518752289600055</v>
          </cell>
          <cell r="I4504">
            <v>91.850303840916908</v>
          </cell>
          <cell r="J4504">
            <v>9897038.4187395088</v>
          </cell>
          <cell r="K4504">
            <v>0.6618265755142213</v>
          </cell>
          <cell r="L4504">
            <v>80.808737953828981</v>
          </cell>
          <cell r="M4504">
            <v>26766001.154599007</v>
          </cell>
          <cell r="N4504">
            <v>0.91073749955255412</v>
          </cell>
          <cell r="O4504">
            <v>58.37584642637249</v>
          </cell>
          <cell r="P4504"/>
          <cell r="Q4504">
            <v>128771.23560535</v>
          </cell>
        </row>
        <row r="4505">
          <cell r="D4505">
            <v>43585</v>
          </cell>
          <cell r="E4505" t="str">
            <v>*</v>
          </cell>
          <cell r="F4505">
            <v>140009.97154754843</v>
          </cell>
          <cell r="G4505">
            <v>2474688.8959901612</v>
          </cell>
          <cell r="H4505">
            <v>0.64059049739297225</v>
          </cell>
          <cell r="I4505">
            <v>90.94079413691199</v>
          </cell>
          <cell r="J4505">
            <v>10037048.390287057</v>
          </cell>
          <cell r="K4505">
            <v>0.66545888451363244</v>
          </cell>
          <cell r="L4505">
            <v>80.492703719862689</v>
          </cell>
          <cell r="M4505">
            <v>26721943.961118557</v>
          </cell>
          <cell r="N4505">
            <v>0.90912119023869042</v>
          </cell>
          <cell r="O4505">
            <v>58.596567329316642</v>
          </cell>
          <cell r="P4505"/>
          <cell r="Q4505">
            <v>128771.23560535</v>
          </cell>
        </row>
        <row r="4506">
          <cell r="D4506">
            <v>43586</v>
          </cell>
          <cell r="F4506">
            <v>105745.78503098869</v>
          </cell>
          <cell r="G4506">
            <v>105745.78503098869</v>
          </cell>
          <cell r="H4506">
            <v>1.0008712652551781</v>
          </cell>
          <cell r="I4506">
            <v>51.399762297774799</v>
          </cell>
          <cell r="J4506">
            <v>10142794.175318046</v>
          </cell>
          <cell r="K4506">
            <v>0.66779206090330279</v>
          </cell>
          <cell r="L4506">
            <v>85.552433822098536</v>
          </cell>
          <cell r="M4506">
            <v>26665964.440941546</v>
          </cell>
          <cell r="N4506">
            <v>0.90725176382821282</v>
          </cell>
          <cell r="O4506">
            <v>57.590249485233372</v>
          </cell>
          <cell r="P4506"/>
          <cell r="Q4506">
            <v>105653.73260469035</v>
          </cell>
        </row>
        <row r="4507">
          <cell r="D4507">
            <v>43587</v>
          </cell>
          <cell r="F4507">
            <v>100100.85957899055</v>
          </cell>
          <cell r="G4507">
            <v>205846.64460997924</v>
          </cell>
          <cell r="H4507">
            <v>0.9741569915952073</v>
          </cell>
          <cell r="I4507">
            <v>54.925427524172733</v>
          </cell>
          <cell r="J4507">
            <v>10242895.034897037</v>
          </cell>
          <cell r="K4507">
            <v>0.66972391254891661</v>
          </cell>
          <cell r="L4507">
            <v>85.38692123966733</v>
          </cell>
          <cell r="M4507">
            <v>26637924.993268535</v>
          </cell>
          <cell r="N4507">
            <v>0.90633283012683108</v>
          </cell>
          <cell r="O4507">
            <v>57.711180235495242</v>
          </cell>
          <cell r="P4507"/>
          <cell r="Q4507">
            <v>105653.73260469035</v>
          </cell>
        </row>
        <row r="4508">
          <cell r="D4508">
            <v>43588</v>
          </cell>
          <cell r="F4508">
            <v>102845.08728298868</v>
          </cell>
          <cell r="G4508">
            <v>308691.73189296795</v>
          </cell>
          <cell r="H4508">
            <v>0.97391016320567436</v>
          </cell>
          <cell r="I4508">
            <v>54.958312540633344</v>
          </cell>
          <cell r="J4508">
            <v>10345740.122180026</v>
          </cell>
          <cell r="K4508">
            <v>0.67180745474050629</v>
          </cell>
          <cell r="L4508">
            <v>85.207530937086347</v>
          </cell>
          <cell r="M4508">
            <v>26610667.760291524</v>
          </cell>
          <cell r="N4508">
            <v>0.90544044057126949</v>
          </cell>
          <cell r="O4508">
            <v>57.828665612348054</v>
          </cell>
          <cell r="P4508"/>
          <cell r="Q4508">
            <v>105653.73260469035</v>
          </cell>
        </row>
        <row r="4509">
          <cell r="D4509">
            <v>43589</v>
          </cell>
          <cell r="F4509">
            <v>101275.97645099054</v>
          </cell>
          <cell r="G4509">
            <v>409967.70834395848</v>
          </cell>
          <cell r="H4509">
            <v>0.97007388720916465</v>
          </cell>
          <cell r="I4509">
            <v>55.470041526475676</v>
          </cell>
          <cell r="J4509">
            <v>10447016.098631017</v>
          </cell>
          <cell r="K4509">
            <v>0.67376140567785514</v>
          </cell>
          <cell r="L4509">
            <v>85.038474924360145</v>
          </cell>
          <cell r="M4509">
            <v>26578965.489690516</v>
          </cell>
          <cell r="N4509">
            <v>0.90439673165291135</v>
          </cell>
          <cell r="O4509">
            <v>57.966130994493625</v>
          </cell>
          <cell r="P4509"/>
          <cell r="Q4509">
            <v>105653.73260469035</v>
          </cell>
        </row>
        <row r="4510">
          <cell r="D4510">
            <v>43590</v>
          </cell>
          <cell r="F4510">
            <v>93979.603794990544</v>
          </cell>
          <cell r="G4510">
            <v>503947.31213894906</v>
          </cell>
          <cell r="H4510">
            <v>0.95396026191426209</v>
          </cell>
          <cell r="I4510">
            <v>57.63067879182713</v>
          </cell>
          <cell r="J4510">
            <v>10540995.702426007</v>
          </cell>
          <cell r="K4510">
            <v>0.67522152695420246</v>
          </cell>
          <cell r="L4510">
            <v>84.911629470277134</v>
          </cell>
          <cell r="M4510">
            <v>26551307.881453507</v>
          </cell>
          <cell r="N4510">
            <v>0.90349057417928202</v>
          </cell>
          <cell r="O4510">
            <v>58.085529583192795</v>
          </cell>
          <cell r="P4510"/>
          <cell r="Q4510">
            <v>105653.73260469035</v>
          </cell>
        </row>
        <row r="4511">
          <cell r="D4511">
            <v>43591</v>
          </cell>
          <cell r="F4511">
            <v>113620.13143498868</v>
          </cell>
          <cell r="G4511">
            <v>617567.44357393775</v>
          </cell>
          <cell r="H4511">
            <v>0.97420038767048378</v>
          </cell>
          <cell r="I4511">
            <v>54.919646363906459</v>
          </cell>
          <cell r="J4511">
            <v>10654615.833860995</v>
          </cell>
          <cell r="K4511">
            <v>0.677911667584991</v>
          </cell>
          <cell r="L4511">
            <v>84.676785006354322</v>
          </cell>
          <cell r="M4511">
            <v>26527583.468186498</v>
          </cell>
          <cell r="N4511">
            <v>0.90271819094040084</v>
          </cell>
          <cell r="O4511">
            <v>58.187337384072478</v>
          </cell>
          <cell r="P4511"/>
          <cell r="Q4511">
            <v>105653.73260469035</v>
          </cell>
        </row>
        <row r="4512">
          <cell r="D4512">
            <v>43592</v>
          </cell>
          <cell r="F4512">
            <v>103966.19035099054</v>
          </cell>
          <cell r="G4512">
            <v>721533.63392492826</v>
          </cell>
          <cell r="H4512">
            <v>0.9756042770728478</v>
          </cell>
          <cell r="I4512">
            <v>54.732705569473836</v>
          </cell>
          <cell r="J4512">
            <v>10758582.024211986</v>
          </cell>
          <cell r="K4512">
            <v>0.67995574061065289</v>
          </cell>
          <cell r="L4512">
            <v>84.497360440079888</v>
          </cell>
          <cell r="M4512">
            <v>26525837.398917489</v>
          </cell>
          <cell r="N4512">
            <v>0.90269368710546827</v>
          </cell>
          <cell r="O4512">
            <v>58.190567764673375</v>
          </cell>
          <cell r="P4512"/>
          <cell r="Q4512">
            <v>105653.73260469035</v>
          </cell>
        </row>
        <row r="4513">
          <cell r="D4513">
            <v>43593</v>
          </cell>
          <cell r="F4513">
            <v>66240.335729308805</v>
          </cell>
          <cell r="G4513">
            <v>787773.96965423704</v>
          </cell>
          <cell r="H4513">
            <v>0.93202335382903567</v>
          </cell>
          <cell r="I4513">
            <v>60.592562570561249</v>
          </cell>
          <cell r="J4513">
            <v>10824822.359941294</v>
          </cell>
          <cell r="K4513">
            <v>0.6796041910520596</v>
          </cell>
          <cell r="L4513">
            <v>84.52827859182996</v>
          </cell>
          <cell r="M4513">
            <v>26446359.942986801</v>
          </cell>
          <cell r="N4513">
            <v>0.90002382299888428</v>
          </cell>
          <cell r="O4513">
            <v>58.542730084825564</v>
          </cell>
          <cell r="P4513"/>
          <cell r="Q4513">
            <v>105653.73260469035</v>
          </cell>
        </row>
        <row r="4514">
          <cell r="D4514">
            <v>43594</v>
          </cell>
          <cell r="F4514">
            <v>74459.838409306933</v>
          </cell>
          <cell r="G4514">
            <v>862233.80806354398</v>
          </cell>
          <cell r="H4514">
            <v>0.90677114844546258</v>
          </cell>
          <cell r="I4514">
            <v>64.011124697695138</v>
          </cell>
          <cell r="J4514">
            <v>10899282.198350601</v>
          </cell>
          <cell r="K4514">
            <v>0.6797699110936668</v>
          </cell>
          <cell r="L4514">
            <v>84.513706899711607</v>
          </cell>
          <cell r="M4514">
            <v>26388692.356302109</v>
          </cell>
          <cell r="N4514">
            <v>0.89809601559580332</v>
          </cell>
          <cell r="O4514">
            <v>58.797237154639184</v>
          </cell>
          <cell r="P4514"/>
          <cell r="Q4514">
            <v>105653.73260469035</v>
          </cell>
        </row>
        <row r="4515">
          <cell r="D4515">
            <v>43595</v>
          </cell>
          <cell r="F4515">
            <v>83681.761461306931</v>
          </cell>
          <cell r="G4515">
            <v>945915.56952485093</v>
          </cell>
          <cell r="H4515">
            <v>0.89529782451136841</v>
          </cell>
          <cell r="I4515">
            <v>65.560506075101287</v>
          </cell>
          <cell r="J4515">
            <v>10982963.959811907</v>
          </cell>
          <cell r="K4515">
            <v>0.68050485211852263</v>
          </cell>
          <cell r="L4515">
            <v>84.449017546732662</v>
          </cell>
          <cell r="M4515">
            <v>26351375.270751417</v>
          </cell>
          <cell r="N4515">
            <v>0.89686068188226664</v>
          </cell>
          <cell r="O4515">
            <v>58.960417882385649</v>
          </cell>
          <cell r="P4515"/>
          <cell r="Q4515">
            <v>105653.73260469035</v>
          </cell>
        </row>
        <row r="4516">
          <cell r="D4516">
            <v>43596</v>
          </cell>
          <cell r="F4516">
            <v>75979.343089306931</v>
          </cell>
          <cell r="G4516">
            <v>1021894.9126141579</v>
          </cell>
          <cell r="H4516">
            <v>0.87928306194317885</v>
          </cell>
          <cell r="I4516">
            <v>67.712174019039779</v>
          </cell>
          <cell r="J4516">
            <v>11058943.302901214</v>
          </cell>
          <cell r="K4516">
            <v>0.68075609515116353</v>
          </cell>
          <cell r="L4516">
            <v>84.426878419036782</v>
          </cell>
          <cell r="M4516">
            <v>26325094.756840728</v>
          </cell>
          <cell r="N4516">
            <v>0.8960008933301491</v>
          </cell>
          <cell r="O4516">
            <v>59.074032431382136</v>
          </cell>
          <cell r="P4516"/>
          <cell r="Q4516">
            <v>105653.73260469035</v>
          </cell>
        </row>
        <row r="4517">
          <cell r="D4517">
            <v>43597</v>
          </cell>
          <cell r="F4517">
            <v>66332.061533306929</v>
          </cell>
          <cell r="G4517">
            <v>1088226.9741474648</v>
          </cell>
          <cell r="H4517">
            <v>0.85832822885927607</v>
          </cell>
          <cell r="I4517">
            <v>70.496440566635698</v>
          </cell>
          <cell r="J4517">
            <v>11125275.364434522</v>
          </cell>
          <cell r="K4517">
            <v>0.68041407026401035</v>
          </cell>
          <cell r="L4517">
            <v>84.457013995692279</v>
          </cell>
          <cell r="M4517">
            <v>26254801.156414032</v>
          </cell>
          <cell r="N4517">
            <v>0.89364295094088431</v>
          </cell>
          <cell r="O4517">
            <v>59.385782183428837</v>
          </cell>
          <cell r="P4517"/>
          <cell r="Q4517">
            <v>105653.73260469035</v>
          </cell>
        </row>
        <row r="4518">
          <cell r="D4518">
            <v>43598</v>
          </cell>
          <cell r="F4518">
            <v>71994.792609306925</v>
          </cell>
          <cell r="G4518">
            <v>1160221.7667567718</v>
          </cell>
          <cell r="H4518">
            <v>0.84472006820606493</v>
          </cell>
          <cell r="I4518">
            <v>72.278011857953601</v>
          </cell>
          <cell r="J4518">
            <v>11197270.157043828</v>
          </cell>
          <cell r="K4518">
            <v>0.68042054229875171</v>
          </cell>
          <cell r="L4518">
            <v>84.456443966071177</v>
          </cell>
          <cell r="M4518">
            <v>26198135.406565342</v>
          </cell>
          <cell r="N4518">
            <v>0.89174869949947611</v>
          </cell>
          <cell r="O4518">
            <v>59.636391736737636</v>
          </cell>
          <cell r="P4518"/>
          <cell r="Q4518">
            <v>105653.73260469035</v>
          </cell>
        </row>
        <row r="4519">
          <cell r="D4519">
            <v>43599</v>
          </cell>
          <cell r="F4519">
            <v>75318.443213308798</v>
          </cell>
          <cell r="G4519">
            <v>1235540.2099700805</v>
          </cell>
          <cell r="H4519">
            <v>0.83530292745002532</v>
          </cell>
          <cell r="I4519">
            <v>73.495549318706054</v>
          </cell>
          <cell r="J4519">
            <v>11272588.600257136</v>
          </cell>
          <cell r="K4519">
            <v>0.68062761045473619</v>
          </cell>
          <cell r="L4519">
            <v>84.438201856074301</v>
          </cell>
          <cell r="M4519">
            <v>26143364.541450649</v>
          </cell>
          <cell r="N4519">
            <v>0.8899188032633657</v>
          </cell>
          <cell r="O4519">
            <v>59.87861694232619</v>
          </cell>
          <cell r="P4519"/>
          <cell r="Q4519">
            <v>105653.73260469035</v>
          </cell>
        </row>
        <row r="4520">
          <cell r="D4520">
            <v>43600</v>
          </cell>
          <cell r="F4520">
            <v>74387.238174155136</v>
          </cell>
          <cell r="G4520">
            <v>1309927.4481442356</v>
          </cell>
          <cell r="H4520">
            <v>0.82655382247301901</v>
          </cell>
          <cell r="I4520">
            <v>74.613809936359473</v>
          </cell>
          <cell r="J4520">
            <v>11346975.838431291</v>
          </cell>
          <cell r="K4520">
            <v>0.68077618464570322</v>
          </cell>
          <cell r="L4520">
            <v>84.425107621459148</v>
          </cell>
          <cell r="M4520">
            <v>26118448.099932805</v>
          </cell>
          <cell r="N4520">
            <v>0.88910504781124144</v>
          </cell>
          <cell r="O4520">
            <v>59.986373126624827</v>
          </cell>
          <cell r="P4520"/>
          <cell r="Q4520">
            <v>105653.73260469035</v>
          </cell>
        </row>
        <row r="4521">
          <cell r="D4521">
            <v>43601</v>
          </cell>
          <cell r="F4521">
            <v>68013.996766156997</v>
          </cell>
          <cell r="G4521">
            <v>1377941.4449103926</v>
          </cell>
          <cell r="H4521">
            <v>0.815128232422489</v>
          </cell>
          <cell r="I4521">
            <v>76.053211991213217</v>
          </cell>
          <cell r="J4521">
            <v>11414989.835197449</v>
          </cell>
          <cell r="K4521">
            <v>0.68054292495460156</v>
          </cell>
          <cell r="L4521">
            <v>84.445663440551129</v>
          </cell>
          <cell r="M4521">
            <v>26097508.687026966</v>
          </cell>
          <cell r="N4521">
            <v>0.88842661771526887</v>
          </cell>
          <cell r="O4521">
            <v>60.076227046154514</v>
          </cell>
          <cell r="P4521"/>
          <cell r="Q4521">
            <v>105653.73260469035</v>
          </cell>
        </row>
        <row r="4522">
          <cell r="D4522">
            <v>43602</v>
          </cell>
          <cell r="F4522">
            <v>65746.196786157001</v>
          </cell>
          <cell r="G4522">
            <v>1443687.6416965497</v>
          </cell>
          <cell r="H4522">
            <v>0.80378421433042857</v>
          </cell>
          <cell r="I4522">
            <v>77.456214878072259</v>
          </cell>
          <cell r="J4522">
            <v>11480736.031983607</v>
          </cell>
          <cell r="K4522">
            <v>0.68017822922002458</v>
          </cell>
          <cell r="L4522">
            <v>84.477780170618715</v>
          </cell>
          <cell r="M4522">
            <v>26076151.926311124</v>
          </cell>
          <cell r="N4522">
            <v>0.88773392696967257</v>
          </cell>
          <cell r="O4522">
            <v>60.167985410223679</v>
          </cell>
          <cell r="P4522"/>
          <cell r="Q4522">
            <v>105653.73260469035</v>
          </cell>
        </row>
        <row r="4523">
          <cell r="D4523">
            <v>43603</v>
          </cell>
          <cell r="F4523">
            <v>64555.813354155129</v>
          </cell>
          <cell r="G4523">
            <v>1508243.4550507048</v>
          </cell>
          <cell r="H4523">
            <v>0.7930747072787534</v>
          </cell>
          <cell r="I4523">
            <v>78.754322603960375</v>
          </cell>
          <cell r="J4523">
            <v>11545291.845337762</v>
          </cell>
          <cell r="K4523">
            <v>0.6797479849157716</v>
          </cell>
          <cell r="L4523">
            <v>84.515635175347242</v>
          </cell>
          <cell r="M4523">
            <v>26055802.495977283</v>
          </cell>
          <cell r="N4523">
            <v>0.88707547739868331</v>
          </cell>
          <cell r="O4523">
            <v>60.255222222087603</v>
          </cell>
          <cell r="P4523"/>
          <cell r="Q4523">
            <v>105653.73260469035</v>
          </cell>
        </row>
        <row r="4524">
          <cell r="D4524">
            <v>43604</v>
          </cell>
          <cell r="F4524">
            <v>60693.564762158858</v>
          </cell>
          <cell r="G4524">
            <v>1568937.0198128636</v>
          </cell>
          <cell r="H4524">
            <v>0.78156853133330595</v>
          </cell>
          <cell r="I4524">
            <v>80.117710147783953</v>
          </cell>
          <cell r="J4524">
            <v>11605985.41009992</v>
          </cell>
          <cell r="K4524">
            <v>0.67909706978579554</v>
          </cell>
          <cell r="L4524">
            <v>84.572835285680412</v>
          </cell>
          <cell r="M4524">
            <v>26009812.030155443</v>
          </cell>
          <cell r="N4524">
            <v>0.885543988442968</v>
          </cell>
          <cell r="O4524">
            <v>60.458177770584896</v>
          </cell>
          <cell r="P4524"/>
          <cell r="Q4524">
            <v>105653.73260469035</v>
          </cell>
        </row>
        <row r="4525">
          <cell r="D4525">
            <v>43605</v>
          </cell>
          <cell r="F4525">
            <v>72660.255906155129</v>
          </cell>
          <cell r="G4525">
            <v>1641597.2757190187</v>
          </cell>
          <cell r="H4525">
            <v>0.77687613832875713</v>
          </cell>
          <cell r="I4525">
            <v>80.663791364975211</v>
          </cell>
          <cell r="J4525">
            <v>11678645.666006075</v>
          </cell>
          <cell r="K4525">
            <v>0.67915005403436479</v>
          </cell>
          <cell r="L4525">
            <v>84.568182401765952</v>
          </cell>
          <cell r="M4525">
            <v>25987966.218537599</v>
          </cell>
          <cell r="N4525">
            <v>0.88483445459293197</v>
          </cell>
          <cell r="O4525">
            <v>60.552229565574457</v>
          </cell>
          <cell r="P4525"/>
          <cell r="Q4525">
            <v>105653.73260469035</v>
          </cell>
        </row>
        <row r="4526">
          <cell r="D4526">
            <v>43606</v>
          </cell>
          <cell r="F4526">
            <v>76323.855826155137</v>
          </cell>
          <cell r="G4526">
            <v>1717921.1315451737</v>
          </cell>
          <cell r="H4526">
            <v>0.77428185594633836</v>
          </cell>
          <cell r="I4526">
            <v>80.963127607998601</v>
          </cell>
          <cell r="J4526">
            <v>11754969.52183223</v>
          </cell>
          <cell r="K4526">
            <v>0.67941414005449297</v>
          </cell>
          <cell r="L4526">
            <v>84.544982908921028</v>
          </cell>
          <cell r="M4526">
            <v>25952631.77898775</v>
          </cell>
          <cell r="N4526">
            <v>0.88366558923032856</v>
          </cell>
          <cell r="O4526">
            <v>60.707197801343035</v>
          </cell>
          <cell r="P4526"/>
          <cell r="Q4526">
            <v>105653.73260469035</v>
          </cell>
        </row>
        <row r="4527">
          <cell r="D4527">
            <v>43607</v>
          </cell>
          <cell r="F4527">
            <v>66072.444093736296</v>
          </cell>
          <cell r="G4527">
            <v>1783993.5756389101</v>
          </cell>
          <cell r="H4527">
            <v>0.7675130359842679</v>
          </cell>
          <cell r="I4527">
            <v>81.735239583870793</v>
          </cell>
          <cell r="J4527">
            <v>11821041.965925965</v>
          </cell>
          <cell r="K4527">
            <v>0.67908610512931566</v>
          </cell>
          <cell r="L4527">
            <v>84.573798091371572</v>
          </cell>
          <cell r="M4527">
            <v>25912466.711875487</v>
          </cell>
          <cell r="N4527">
            <v>0.88233214816632832</v>
          </cell>
          <cell r="O4527">
            <v>60.884028413805169</v>
          </cell>
          <cell r="P4527"/>
          <cell r="Q4527">
            <v>105653.73260469035</v>
          </cell>
        </row>
        <row r="4528">
          <cell r="D4528">
            <v>43608</v>
          </cell>
          <cell r="F4528">
            <v>60112.883253734435</v>
          </cell>
          <cell r="G4528">
            <v>1844106.4588926444</v>
          </cell>
          <cell r="H4528">
            <v>0.75888035107076879</v>
          </cell>
          <cell r="I4528">
            <v>82.700617284065103</v>
          </cell>
          <cell r="J4528">
            <v>11881154.8491797</v>
          </cell>
          <cell r="K4528">
            <v>0.67842173337408851</v>
          </cell>
          <cell r="L4528">
            <v>84.632091330804556</v>
          </cell>
          <cell r="M4528">
            <v>25884547.949293222</v>
          </cell>
          <cell r="N4528">
            <v>0.88141561267590518</v>
          </cell>
          <cell r="O4528">
            <v>61.005596951839394</v>
          </cell>
          <cell r="P4528"/>
          <cell r="Q4528">
            <v>105653.73260469035</v>
          </cell>
        </row>
        <row r="4529">
          <cell r="D4529">
            <v>43609</v>
          </cell>
          <cell r="F4529">
            <v>59233.670805736292</v>
          </cell>
          <cell r="G4529">
            <v>1903340.1296983806</v>
          </cell>
          <cell r="H4529">
            <v>0.7506203215191648</v>
          </cell>
          <cell r="I4529">
            <v>83.603108555728909</v>
          </cell>
          <cell r="J4529">
            <v>11940388.519985436</v>
          </cell>
          <cell r="K4529">
            <v>0.6777154271710214</v>
          </cell>
          <cell r="L4529">
            <v>84.693966226587989</v>
          </cell>
          <cell r="M4529">
            <v>25829657.209832955</v>
          </cell>
          <cell r="N4529">
            <v>0.87958052615784488</v>
          </cell>
          <cell r="O4529">
            <v>61.249056526351112</v>
          </cell>
          <cell r="P4529"/>
          <cell r="Q4529">
            <v>105653.73260469035</v>
          </cell>
        </row>
        <row r="4530">
          <cell r="D4530">
            <v>43610</v>
          </cell>
          <cell r="F4530">
            <v>57441.988131732571</v>
          </cell>
          <cell r="G4530">
            <v>1960782.1178301133</v>
          </cell>
          <cell r="H4530">
            <v>0.74234277180400055</v>
          </cell>
          <cell r="I4530">
            <v>84.485791006751995</v>
          </cell>
          <cell r="J4530">
            <v>11997830.508117167</v>
          </cell>
          <cell r="K4530">
            <v>0.67691645494724129</v>
          </cell>
          <cell r="L4530">
            <v>84.76383710624259</v>
          </cell>
          <cell r="M4530">
            <v>25779824.969956696</v>
          </cell>
          <cell r="N4530">
            <v>0.87791756196469428</v>
          </cell>
          <cell r="O4530">
            <v>61.469737612884245</v>
          </cell>
          <cell r="P4530"/>
          <cell r="Q4530">
            <v>105653.73260469035</v>
          </cell>
        </row>
        <row r="4531">
          <cell r="D4531">
            <v>43611</v>
          </cell>
          <cell r="F4531">
            <v>54705.956471738158</v>
          </cell>
          <cell r="G4531">
            <v>2015488.0743018514</v>
          </cell>
          <cell r="H4531">
            <v>0.73370594845497594</v>
          </cell>
          <cell r="I4531">
            <v>85.382679862177952</v>
          </cell>
          <cell r="J4531">
            <v>12052536.464588905</v>
          </cell>
          <cell r="K4531">
            <v>0.67597349966148634</v>
          </cell>
          <cell r="L4531">
            <v>84.846132287967336</v>
          </cell>
          <cell r="M4531">
            <v>25698215.148928434</v>
          </cell>
          <cell r="N4531">
            <v>0.87517225934186593</v>
          </cell>
          <cell r="O4531">
            <v>61.834147199526825</v>
          </cell>
          <cell r="P4531"/>
          <cell r="Q4531">
            <v>105653.73260469035</v>
          </cell>
        </row>
        <row r="4532">
          <cell r="D4532">
            <v>43612</v>
          </cell>
          <cell r="F4532">
            <v>58482.604127732571</v>
          </cell>
          <cell r="G4532">
            <v>2073970.678429584</v>
          </cell>
          <cell r="H4532">
            <v>0.72703279796207876</v>
          </cell>
          <cell r="I4532">
            <v>86.058223418096844</v>
          </cell>
          <cell r="J4532">
            <v>12111019.068716638</v>
          </cell>
          <cell r="K4532">
            <v>0.67525222151676856</v>
          </cell>
          <cell r="L4532">
            <v>84.908958227930469</v>
          </cell>
          <cell r="M4532">
            <v>25643183.293804165</v>
          </cell>
          <cell r="N4532">
            <v>0.87333191206084038</v>
          </cell>
          <cell r="O4532">
            <v>62.078488349786134</v>
          </cell>
          <cell r="P4532"/>
          <cell r="Q4532">
            <v>105653.73260469035</v>
          </cell>
        </row>
        <row r="4533">
          <cell r="D4533">
            <v>43613</v>
          </cell>
          <cell r="F4533">
            <v>53428.196333734435</v>
          </cell>
          <cell r="G4533">
            <v>2127398.8747633183</v>
          </cell>
          <cell r="H4533">
            <v>0.71912775221889436</v>
          </cell>
          <cell r="I4533">
            <v>86.838224485890166</v>
          </cell>
          <cell r="J4533">
            <v>12164447.265050372</v>
          </cell>
          <cell r="K4533">
            <v>0.67425923219481898</v>
          </cell>
          <cell r="L4533">
            <v>84.995276478714558</v>
          </cell>
          <cell r="M4533">
            <v>25562757.112591896</v>
          </cell>
          <cell r="N4533">
            <v>0.87062653225718212</v>
          </cell>
          <cell r="O4533">
            <v>62.43773486922165</v>
          </cell>
          <cell r="P4533"/>
          <cell r="Q4533">
            <v>105653.73260469035</v>
          </cell>
        </row>
        <row r="4534">
          <cell r="D4534">
            <v>43614</v>
          </cell>
          <cell r="F4534">
            <v>47014.110174643341</v>
          </cell>
          <cell r="G4534">
            <v>2174412.9849379617</v>
          </cell>
          <cell r="H4534">
            <v>0.70967448336018757</v>
          </cell>
          <cell r="I4534">
            <v>87.741349185484097</v>
          </cell>
          <cell r="J4534">
            <v>12211461.375225015</v>
          </cell>
          <cell r="K4534">
            <v>0.67292435113890892</v>
          </cell>
          <cell r="L4534">
            <v>85.110994026578965</v>
          </cell>
          <cell r="M4534">
            <v>25412959.645458542</v>
          </cell>
          <cell r="N4534">
            <v>0.86555817672725488</v>
          </cell>
          <cell r="O4534">
            <v>63.110836911177479</v>
          </cell>
          <cell r="P4534"/>
          <cell r="Q4534">
            <v>105653.73260469035</v>
          </cell>
        </row>
        <row r="4535">
          <cell r="D4535">
            <v>43615</v>
          </cell>
          <cell r="F4535">
            <v>47436.331922641482</v>
          </cell>
          <cell r="G4535">
            <v>2221849.3168606032</v>
          </cell>
          <cell r="H4535">
            <v>0.70098464171123454</v>
          </cell>
          <cell r="I4535">
            <v>88.542295217985327</v>
          </cell>
          <cell r="J4535">
            <v>12258897.707147656</v>
          </cell>
          <cell r="K4535">
            <v>0.67162805612328746</v>
          </cell>
          <cell r="L4535">
            <v>85.223012701582846</v>
          </cell>
          <cell r="M4535">
            <v>25357981.730089184</v>
          </cell>
          <cell r="N4535">
            <v>0.86371908075824988</v>
          </cell>
          <cell r="O4535">
            <v>63.355069199963744</v>
          </cell>
          <cell r="P4535"/>
          <cell r="Q4535">
            <v>105653.73260469035</v>
          </cell>
        </row>
        <row r="4536">
          <cell r="D4536">
            <v>43616</v>
          </cell>
          <cell r="E4536" t="str">
            <v>*</v>
          </cell>
          <cell r="F4536">
            <v>54150.731126643346</v>
          </cell>
          <cell r="G4536">
            <v>2276000.0479872464</v>
          </cell>
          <cell r="H4536">
            <v>0.69490546691225963</v>
          </cell>
          <cell r="I4536">
            <v>89.085597767438031</v>
          </cell>
          <cell r="J4536">
            <v>12313048.4382743</v>
          </cell>
          <cell r="K4536">
            <v>0.670712426417028</v>
          </cell>
          <cell r="L4536">
            <v>85.301924993973728</v>
          </cell>
          <cell r="M4536">
            <v>25276888.297781829</v>
          </cell>
          <cell r="N4536">
            <v>0.86099028643745901</v>
          </cell>
          <cell r="O4536">
            <v>63.717412173817408</v>
          </cell>
          <cell r="P4536"/>
          <cell r="Q4536">
            <v>105653.73260469035</v>
          </cell>
        </row>
        <row r="4537">
          <cell r="D4537">
            <v>43617</v>
          </cell>
          <cell r="F4537">
            <v>46084.931126641481</v>
          </cell>
          <cell r="G4537">
            <v>46084.931126641481</v>
          </cell>
          <cell r="H4537">
            <v>0.70597989562819252</v>
          </cell>
          <cell r="I4537">
            <v>75.648467831643273</v>
          </cell>
          <cell r="J4537">
            <v>12359133.369400941</v>
          </cell>
          <cell r="K4537">
            <v>0.67083738616604038</v>
          </cell>
          <cell r="L4537">
            <v>85.943065159639474</v>
          </cell>
          <cell r="M4537">
            <v>25189436.103870474</v>
          </cell>
          <cell r="N4537">
            <v>0.85798475836305033</v>
          </cell>
          <cell r="O4537">
            <v>63.175631977943134</v>
          </cell>
          <cell r="P4537"/>
          <cell r="Q4537">
            <v>65277.965296213355</v>
          </cell>
        </row>
        <row r="4538">
          <cell r="D4538">
            <v>43618</v>
          </cell>
          <cell r="F4538">
            <v>41295.931126643343</v>
          </cell>
          <cell r="G4538">
            <v>87380.862253284824</v>
          </cell>
          <cell r="H4538">
            <v>0.66929829887294001</v>
          </cell>
          <cell r="I4538">
            <v>79.76290373489752</v>
          </cell>
          <cell r="J4538">
            <v>12400429.300527584</v>
          </cell>
          <cell r="K4538">
            <v>0.67070244072075502</v>
          </cell>
          <cell r="L4538">
            <v>85.954807229208853</v>
          </cell>
          <cell r="M4538">
            <v>25120434.689421117</v>
          </cell>
          <cell r="N4538">
            <v>0.85560785518683724</v>
          </cell>
          <cell r="O4538">
            <v>63.481833853398747</v>
          </cell>
          <cell r="P4538"/>
          <cell r="Q4538">
            <v>65277.965296213355</v>
          </cell>
        </row>
        <row r="4539">
          <cell r="D4539">
            <v>43619</v>
          </cell>
          <cell r="F4539">
            <v>49686.531126643342</v>
          </cell>
          <cell r="G4539">
            <v>137067.39337992817</v>
          </cell>
          <cell r="H4539">
            <v>0.69991659389685446</v>
          </cell>
          <cell r="I4539">
            <v>76.342748599995105</v>
          </cell>
          <cell r="J4539">
            <v>12450115.831654226</v>
          </cell>
          <cell r="K4539">
            <v>0.67102067082105277</v>
          </cell>
          <cell r="L4539">
            <v>85.927110045925261</v>
          </cell>
          <cell r="M4539">
            <v>25036791.129125759</v>
          </cell>
          <cell r="N4539">
            <v>0.85273240055733301</v>
          </cell>
          <cell r="O4539">
            <v>63.852247238213963</v>
          </cell>
          <cell r="P4539"/>
          <cell r="Q4539">
            <v>65277.965296213355</v>
          </cell>
        </row>
        <row r="4540">
          <cell r="D4540">
            <v>43620</v>
          </cell>
          <cell r="F4540">
            <v>42183.331126641482</v>
          </cell>
          <cell r="G4540">
            <v>179250.72450656965</v>
          </cell>
          <cell r="H4540">
            <v>0.68649016438081145</v>
          </cell>
          <cell r="I4540">
            <v>77.861351310220613</v>
          </cell>
          <cell r="J4540">
            <v>12492299.162780868</v>
          </cell>
          <cell r="K4540">
            <v>0.67093368929797981</v>
          </cell>
          <cell r="L4540">
            <v>85.93468286315354</v>
          </cell>
          <cell r="M4540">
            <v>24953630.169126399</v>
          </cell>
          <cell r="N4540">
            <v>0.84987356133009107</v>
          </cell>
          <cell r="O4540">
            <v>64.220471497192577</v>
          </cell>
          <cell r="P4540"/>
          <cell r="Q4540">
            <v>65277.965296213355</v>
          </cell>
        </row>
        <row r="4541">
          <cell r="D4541">
            <v>43621</v>
          </cell>
          <cell r="F4541">
            <v>44163.185207716378</v>
          </cell>
          <cell r="G4541">
            <v>223413.90971428604</v>
          </cell>
          <cell r="H4541">
            <v>0.68450022515406383</v>
          </cell>
          <cell r="I4541">
            <v>78.084045775009315</v>
          </cell>
          <cell r="J4541">
            <v>12536462.347988585</v>
          </cell>
          <cell r="K4541">
            <v>0.67095327762389434</v>
          </cell>
          <cell r="L4541">
            <v>85.932977612839096</v>
          </cell>
          <cell r="M4541">
            <v>24889343.519686118</v>
          </cell>
          <cell r="N4541">
            <v>0.84765770341421176</v>
          </cell>
          <cell r="O4541">
            <v>64.50582214513409</v>
          </cell>
          <cell r="P4541"/>
          <cell r="Q4541">
            <v>65277.965296213355</v>
          </cell>
        </row>
        <row r="4542">
          <cell r="D4542">
            <v>43622</v>
          </cell>
          <cell r="F4542">
            <v>41304.885207716376</v>
          </cell>
          <cell r="G4542">
            <v>264718.79492200242</v>
          </cell>
          <cell r="H4542">
            <v>0.67587583273258633</v>
          </cell>
          <cell r="I4542">
            <v>79.04151989537074</v>
          </cell>
          <cell r="J4542">
            <v>12577767.233196301</v>
          </cell>
          <cell r="K4542">
            <v>0.67082028551771711</v>
          </cell>
          <cell r="L4542">
            <v>85.944553384012664</v>
          </cell>
          <cell r="M4542">
            <v>24778385.496621829</v>
          </cell>
          <cell r="N4542">
            <v>0.84385254337636706</v>
          </cell>
          <cell r="O4542">
            <v>64.995670378018701</v>
          </cell>
          <cell r="P4542"/>
          <cell r="Q4542">
            <v>65277.965296213355</v>
          </cell>
        </row>
        <row r="4543">
          <cell r="D4543">
            <v>43623</v>
          </cell>
          <cell r="F4543">
            <v>46568.585207718235</v>
          </cell>
          <cell r="G4543">
            <v>311287.38012972067</v>
          </cell>
          <cell r="H4543">
            <v>0.68123486280594647</v>
          </cell>
          <cell r="I4543">
            <v>78.448057254014643</v>
          </cell>
          <cell r="J4543">
            <v>12624335.818404019</v>
          </cell>
          <cell r="K4543">
            <v>0.67096797543225017</v>
          </cell>
          <cell r="L4543">
            <v>85.931698044247682</v>
          </cell>
          <cell r="M4543">
            <v>24702422.071677551</v>
          </cell>
          <cell r="N4543">
            <v>0.84123935885828149</v>
          </cell>
          <cell r="O4543">
            <v>65.331912197077557</v>
          </cell>
          <cell r="P4543"/>
          <cell r="Q4543">
            <v>65277.965296213355</v>
          </cell>
        </row>
        <row r="4544">
          <cell r="D4544">
            <v>43624</v>
          </cell>
          <cell r="F4544">
            <v>36401.185207716378</v>
          </cell>
          <cell r="G4544">
            <v>347688.56533743703</v>
          </cell>
          <cell r="H4544">
            <v>0.66578470192760009</v>
          </cell>
          <cell r="I4544">
            <v>80.144939615950662</v>
          </cell>
          <cell r="J4544">
            <v>12660737.003611736</v>
          </cell>
          <cell r="K4544">
            <v>0.67057612759091423</v>
          </cell>
          <cell r="L4544">
            <v>85.965794274661448</v>
          </cell>
          <cell r="M4544">
            <v>24582854.64791527</v>
          </cell>
          <cell r="N4544">
            <v>0.83714145183301436</v>
          </cell>
          <cell r="O4544">
            <v>65.858856179403659</v>
          </cell>
          <cell r="P4544"/>
          <cell r="Q4544">
            <v>65277.965296213355</v>
          </cell>
        </row>
        <row r="4545">
          <cell r="D4545">
            <v>43625</v>
          </cell>
          <cell r="F4545">
            <v>36240.585207718235</v>
          </cell>
          <cell r="G4545">
            <v>383929.15054515528</v>
          </cell>
          <cell r="H4545">
            <v>0.6534945492164691</v>
          </cell>
          <cell r="I4545">
            <v>81.461955350443901</v>
          </cell>
          <cell r="J4545">
            <v>12696977.588819453</v>
          </cell>
          <cell r="K4545">
            <v>0.67017850312791383</v>
          </cell>
          <cell r="L4545">
            <v>86.000356065206276</v>
          </cell>
          <cell r="M4545">
            <v>24462394.85253299</v>
          </cell>
          <cell r="N4545">
            <v>0.83301341202520396</v>
          </cell>
          <cell r="O4545">
            <v>66.389158301704526</v>
          </cell>
          <cell r="P4545"/>
          <cell r="Q4545">
            <v>65277.965296213355</v>
          </cell>
        </row>
        <row r="4546">
          <cell r="D4546">
            <v>43626</v>
          </cell>
          <cell r="F4546">
            <v>34975.485207718237</v>
          </cell>
          <cell r="G4546">
            <v>418904.6357528735</v>
          </cell>
          <cell r="H4546">
            <v>0.64172440708284961</v>
          </cell>
          <cell r="I4546">
            <v>82.693065541206863</v>
          </cell>
          <cell r="J4546">
            <v>12731953.074027171</v>
          </cell>
          <cell r="K4546">
            <v>0.66971706343210591</v>
          </cell>
          <cell r="L4546">
            <v>86.040417801647564</v>
          </cell>
          <cell r="M4546">
            <v>24336771.953490704</v>
          </cell>
          <cell r="N4546">
            <v>0.82870981632252871</v>
          </cell>
          <cell r="O4546">
            <v>66.941338513231784</v>
          </cell>
          <cell r="P4546"/>
          <cell r="Q4546">
            <v>65277.965296213355</v>
          </cell>
        </row>
        <row r="4547">
          <cell r="D4547">
            <v>43627</v>
          </cell>
          <cell r="F4547">
            <v>40611.785207716377</v>
          </cell>
          <cell r="G4547">
            <v>459516.42096058989</v>
          </cell>
          <cell r="H4547">
            <v>0.63994366089332744</v>
          </cell>
          <cell r="I4547">
            <v>82.876591866484631</v>
          </cell>
          <cell r="J4547">
            <v>12772564.859234888</v>
          </cell>
          <cell r="K4547">
            <v>0.66955424386814433</v>
          </cell>
          <cell r="L4547">
            <v>86.054541586665238</v>
          </cell>
          <cell r="M4547">
            <v>24205021.408846419</v>
          </cell>
          <cell r="N4547">
            <v>0.82419783778441602</v>
          </cell>
          <cell r="O4547">
            <v>67.519376154726913</v>
          </cell>
          <cell r="P4547"/>
          <cell r="Q4547">
            <v>65277.965296213355</v>
          </cell>
        </row>
        <row r="4548">
          <cell r="D4548">
            <v>43628</v>
          </cell>
          <cell r="F4548">
            <v>39261.803894815595</v>
          </cell>
          <cell r="G4548">
            <v>498778.22485540551</v>
          </cell>
          <cell r="H4548">
            <v>0.63673633028655208</v>
          </cell>
          <cell r="I4548">
            <v>83.205264144001674</v>
          </cell>
          <cell r="J4548">
            <v>12811826.663129704</v>
          </cell>
          <cell r="K4548">
            <v>0.66932200841141676</v>
          </cell>
          <cell r="L4548">
            <v>86.074675965698276</v>
          </cell>
          <cell r="M4548">
            <v>24102422.589733236</v>
          </cell>
          <cell r="N4548">
            <v>0.82067874564723831</v>
          </cell>
          <cell r="O4548">
            <v>67.969492485644565</v>
          </cell>
          <cell r="P4548"/>
          <cell r="Q4548">
            <v>65277.965296213355</v>
          </cell>
        </row>
        <row r="4549">
          <cell r="D4549">
            <v>43629</v>
          </cell>
          <cell r="F4549">
            <v>28651.903894815594</v>
          </cell>
          <cell r="G4549">
            <v>527430.12875022111</v>
          </cell>
          <cell r="H4549">
            <v>0.62151980658862682</v>
          </cell>
          <cell r="I4549">
            <v>84.730227697683816</v>
          </cell>
          <cell r="J4549">
            <v>12840478.56702452</v>
          </cell>
          <cell r="K4549">
            <v>0.66853894757603782</v>
          </cell>
          <cell r="L4549">
            <v>86.142471357230406</v>
          </cell>
          <cell r="M4549">
            <v>23996764.683366049</v>
          </cell>
          <cell r="N4549">
            <v>0.81705571487958728</v>
          </cell>
          <cell r="O4549">
            <v>68.432159473703351</v>
          </cell>
          <cell r="P4549"/>
          <cell r="Q4549">
            <v>65277.965296213355</v>
          </cell>
        </row>
        <row r="4550">
          <cell r="D4550">
            <v>43630</v>
          </cell>
          <cell r="F4550">
            <v>32455.803894815595</v>
          </cell>
          <cell r="G4550">
            <v>559885.93264503672</v>
          </cell>
          <cell r="H4550">
            <v>0.61263938222210768</v>
          </cell>
          <cell r="I4550">
            <v>85.592555877471867</v>
          </cell>
          <cell r="J4550">
            <v>12872934.370919336</v>
          </cell>
          <cell r="K4550">
            <v>0.66795857053422947</v>
          </cell>
          <cell r="L4550">
            <v>86.192624619490616</v>
          </cell>
          <cell r="M4550">
            <v>23874373.617432863</v>
          </cell>
          <cell r="N4550">
            <v>0.8128631869455154</v>
          </cell>
          <cell r="O4550">
            <v>68.966506123109369</v>
          </cell>
          <cell r="P4550"/>
          <cell r="Q4550">
            <v>65277.965296213355</v>
          </cell>
        </row>
        <row r="4551">
          <cell r="D4551">
            <v>43631</v>
          </cell>
          <cell r="F4551">
            <v>29773.50389481373</v>
          </cell>
          <cell r="G4551">
            <v>589659.43653985043</v>
          </cell>
          <cell r="H4551">
            <v>0.60220365209417792</v>
          </cell>
          <cell r="I4551">
            <v>86.578231761300984</v>
          </cell>
          <cell r="J4551">
            <v>12902707.874814149</v>
          </cell>
          <cell r="K4551">
            <v>0.66724340094748169</v>
          </cell>
          <cell r="L4551">
            <v>86.254315245693917</v>
          </cell>
          <cell r="M4551">
            <v>23778027.180923674</v>
          </cell>
          <cell r="N4551">
            <v>0.80955764726317048</v>
          </cell>
          <cell r="O4551">
            <v>69.386935048197813</v>
          </cell>
          <cell r="P4551"/>
          <cell r="Q4551">
            <v>65277.965296213355</v>
          </cell>
        </row>
        <row r="4552">
          <cell r="D4552">
            <v>43632</v>
          </cell>
          <cell r="F4552">
            <v>32924.003894815593</v>
          </cell>
          <cell r="G4552">
            <v>622583.440434666</v>
          </cell>
          <cell r="H4552">
            <v>0.59608881573739547</v>
          </cell>
          <cell r="I4552">
            <v>87.141316333625426</v>
          </cell>
          <cell r="J4552">
            <v>12935631.878708964</v>
          </cell>
          <cell r="K4552">
            <v>0.66669541863398563</v>
          </cell>
          <cell r="L4552">
            <v>86.301501335961902</v>
          </cell>
          <cell r="M4552">
            <v>23676785.043690488</v>
          </cell>
          <cell r="N4552">
            <v>0.8060856371225773</v>
          </cell>
          <cell r="O4552">
            <v>69.827638473875879</v>
          </cell>
          <cell r="P4552"/>
          <cell r="Q4552">
            <v>65277.965296213355</v>
          </cell>
        </row>
        <row r="4553">
          <cell r="D4553">
            <v>43633</v>
          </cell>
          <cell r="F4553">
            <v>39106.903894817457</v>
          </cell>
          <cell r="G4553">
            <v>661690.34432948346</v>
          </cell>
          <cell r="H4553">
            <v>0.59626493035627637</v>
          </cell>
          <cell r="I4553">
            <v>87.125252120274084</v>
          </cell>
          <cell r="J4553">
            <v>12974738.782603782</v>
          </cell>
          <cell r="K4553">
            <v>0.66646870599408292</v>
          </cell>
          <cell r="L4553">
            <v>86.321002196522997</v>
          </cell>
          <cell r="M4553">
            <v>23614118.258929312</v>
          </cell>
          <cell r="N4553">
            <v>0.80392711545461748</v>
          </cell>
          <cell r="O4553">
            <v>70.101125053155428</v>
          </cell>
          <cell r="P4553"/>
          <cell r="Q4553">
            <v>65277.965296213355</v>
          </cell>
        </row>
        <row r="4554">
          <cell r="D4554">
            <v>43634</v>
          </cell>
          <cell r="F4554">
            <v>30577.103894813728</v>
          </cell>
          <cell r="G4554">
            <v>692267.44822429714</v>
          </cell>
          <cell r="H4554">
            <v>0.58916209328231872</v>
          </cell>
          <cell r="I4554">
            <v>87.765788677416381</v>
          </cell>
          <cell r="J4554">
            <v>13005315.886498595</v>
          </cell>
          <cell r="K4554">
            <v>0.665806825757424</v>
          </cell>
          <cell r="L4554">
            <v>86.377863566283153</v>
          </cell>
          <cell r="M4554">
            <v>23512808.106016129</v>
          </cell>
          <cell r="N4554">
            <v>0.80045318093954543</v>
          </cell>
          <cell r="O4554">
            <v>70.540426820297867</v>
          </cell>
          <cell r="P4554"/>
          <cell r="Q4554">
            <v>65277.965296213355</v>
          </cell>
        </row>
        <row r="4555">
          <cell r="D4555">
            <v>43635</v>
          </cell>
          <cell r="F4555">
            <v>41711.706325653198</v>
          </cell>
          <cell r="G4555">
            <v>733979.15454995038</v>
          </cell>
          <cell r="H4555">
            <v>0.59178440447896918</v>
          </cell>
          <cell r="I4555">
            <v>87.531072222205083</v>
          </cell>
          <cell r="J4555">
            <v>13047027.592824249</v>
          </cell>
          <cell r="K4555">
            <v>0.66571749170325034</v>
          </cell>
          <cell r="L4555">
            <v>86.385530066707673</v>
          </cell>
          <cell r="M4555">
            <v>23460149.738213789</v>
          </cell>
          <cell r="N4555">
            <v>0.79863567749243825</v>
          </cell>
          <cell r="O4555">
            <v>70.769824112030292</v>
          </cell>
          <cell r="P4555"/>
          <cell r="Q4555">
            <v>65277.965296213355</v>
          </cell>
        </row>
        <row r="4556">
          <cell r="D4556">
            <v>43636</v>
          </cell>
          <cell r="F4556">
            <v>34654.706325653198</v>
          </cell>
          <cell r="G4556">
            <v>768633.86087560363</v>
          </cell>
          <cell r="H4556">
            <v>0.58873913838134795</v>
          </cell>
          <cell r="I4556">
            <v>87.80345089527566</v>
          </cell>
          <cell r="J4556">
            <v>13081682.299149903</v>
          </cell>
          <cell r="K4556">
            <v>0.66526986654871667</v>
          </cell>
          <cell r="L4556">
            <v>86.423915508335526</v>
          </cell>
          <cell r="M4556">
            <v>23396161.175647445</v>
          </cell>
          <cell r="N4556">
            <v>0.79643259406201394</v>
          </cell>
          <cell r="O4556">
            <v>71.047464982755855</v>
          </cell>
          <cell r="P4556"/>
          <cell r="Q4556">
            <v>65277.965296213355</v>
          </cell>
        </row>
        <row r="4557">
          <cell r="D4557">
            <v>43637</v>
          </cell>
          <cell r="F4557">
            <v>40438.406325653195</v>
          </cell>
          <cell r="G4557">
            <v>809072.26720125682</v>
          </cell>
          <cell r="H4557">
            <v>0.5902029979684793</v>
          </cell>
          <cell r="I4557">
            <v>87.672869176053453</v>
          </cell>
          <cell r="J4557">
            <v>13122120.705475556</v>
          </cell>
          <cell r="K4557">
            <v>0.66511836080555697</v>
          </cell>
          <cell r="L4557">
            <v>86.436896697013609</v>
          </cell>
          <cell r="M4557">
            <v>23342130.18710909</v>
          </cell>
          <cell r="N4557">
            <v>0.79456860454590217</v>
          </cell>
          <cell r="O4557">
            <v>71.281997234472811</v>
          </cell>
          <cell r="P4557"/>
          <cell r="Q4557">
            <v>65277.965296213355</v>
          </cell>
        </row>
        <row r="4558">
          <cell r="D4558">
            <v>43638</v>
          </cell>
          <cell r="F4558">
            <v>28860.306325655059</v>
          </cell>
          <cell r="G4558">
            <v>837932.5735269119</v>
          </cell>
          <cell r="H4558">
            <v>0.58347168264806004</v>
          </cell>
          <cell r="I4558">
            <v>88.267897101547746</v>
          </cell>
          <cell r="J4558">
            <v>13150981.011801211</v>
          </cell>
          <cell r="K4558">
            <v>0.66438293280209448</v>
          </cell>
          <cell r="L4558">
            <v>86.499830085403559</v>
          </cell>
          <cell r="M4558">
            <v>23273126.905698743</v>
          </cell>
          <cell r="N4558">
            <v>0.79219508836694963</v>
          </cell>
          <cell r="O4558">
            <v>71.580123417349498</v>
          </cell>
          <cell r="P4558"/>
          <cell r="Q4558">
            <v>65277.965296213355</v>
          </cell>
        </row>
        <row r="4559">
          <cell r="D4559">
            <v>43639</v>
          </cell>
          <cell r="F4559">
            <v>27151.306325651334</v>
          </cell>
          <cell r="G4559">
            <v>865083.87985256326</v>
          </cell>
          <cell r="H4559">
            <v>0.57618742299351633</v>
          </cell>
          <cell r="I4559">
            <v>88.895920417320951</v>
          </cell>
          <cell r="J4559">
            <v>13178132.318126863</v>
          </cell>
          <cell r="K4559">
            <v>0.66356628518580407</v>
          </cell>
          <cell r="L4559">
            <v>86.569559989753643</v>
          </cell>
          <cell r="M4559">
            <v>23230165.307016399</v>
          </cell>
          <cell r="N4559">
            <v>0.79070812633779963</v>
          </cell>
          <cell r="O4559">
            <v>71.766589510525577</v>
          </cell>
          <cell r="P4559"/>
          <cell r="Q4559">
            <v>65277.965296213355</v>
          </cell>
        </row>
        <row r="4560">
          <cell r="D4560">
            <v>43640</v>
          </cell>
          <cell r="F4560">
            <v>32900.106325653192</v>
          </cell>
          <cell r="G4560">
            <v>897983.98617821641</v>
          </cell>
          <cell r="H4560">
            <v>0.57317962124445665</v>
          </cell>
          <cell r="I4560">
            <v>89.1503281205039</v>
          </cell>
          <cell r="J4560">
            <v>13211032.424452515</v>
          </cell>
          <cell r="K4560">
            <v>0.66304351293983832</v>
          </cell>
          <cell r="L4560">
            <v>86.614112001497574</v>
          </cell>
          <cell r="M4560">
            <v>23182436.353840053</v>
          </cell>
          <cell r="N4560">
            <v>0.78905899067166485</v>
          </cell>
          <cell r="O4560">
            <v>71.973109843099905</v>
          </cell>
          <cell r="P4560"/>
          <cell r="Q4560">
            <v>65277.965296213355</v>
          </cell>
        </row>
        <row r="4561">
          <cell r="D4561">
            <v>43641</v>
          </cell>
          <cell r="F4561">
            <v>46088.606325655055</v>
          </cell>
          <cell r="G4561">
            <v>944072.59250387142</v>
          </cell>
          <cell r="H4561">
            <v>0.57849388425017922</v>
          </cell>
          <cell r="I4561">
            <v>88.698876975631592</v>
          </cell>
          <cell r="J4561">
            <v>13257121.03077817</v>
          </cell>
          <cell r="K4561">
            <v>0.66318390609012612</v>
          </cell>
          <cell r="L4561">
            <v>86.602153873203761</v>
          </cell>
          <cell r="M4561">
            <v>23129264.236565709</v>
          </cell>
          <cell r="N4561">
            <v>0.78722469472767131</v>
          </cell>
          <cell r="O4561">
            <v>72.202459378531032</v>
          </cell>
          <cell r="P4561"/>
          <cell r="Q4561">
            <v>65277.965296213355</v>
          </cell>
        </row>
        <row r="4562">
          <cell r="D4562">
            <v>43642</v>
          </cell>
          <cell r="F4562">
            <v>29643.409891292453</v>
          </cell>
          <cell r="G4562">
            <v>973716.00239516387</v>
          </cell>
          <cell r="H4562">
            <v>0.57370990818718914</v>
          </cell>
          <cell r="I4562">
            <v>89.105685944032629</v>
          </cell>
          <cell r="J4562">
            <v>13286764.440669462</v>
          </cell>
          <cell r="K4562">
            <v>0.66250339647872858</v>
          </cell>
          <cell r="L4562">
            <v>86.660072114053804</v>
          </cell>
          <cell r="M4562">
            <v>23078418.662211001</v>
          </cell>
          <cell r="N4562">
            <v>0.78546969631493313</v>
          </cell>
          <cell r="O4562">
            <v>72.421531034577399</v>
          </cell>
          <cell r="P4562"/>
          <cell r="Q4562">
            <v>65277.965296213355</v>
          </cell>
        </row>
        <row r="4563">
          <cell r="D4563">
            <v>43643</v>
          </cell>
          <cell r="F4563">
            <v>25588.109891296175</v>
          </cell>
          <cell r="G4563">
            <v>999304.11228646</v>
          </cell>
          <cell r="H4563">
            <v>0.56697942789837541</v>
          </cell>
          <cell r="I4563">
            <v>89.665526666936685</v>
          </cell>
          <cell r="J4563">
            <v>13312352.550560758</v>
          </cell>
          <cell r="K4563">
            <v>0.66162575348647357</v>
          </cell>
          <cell r="L4563">
            <v>86.734601201389879</v>
          </cell>
          <cell r="M4563">
            <v>23033366.939446293</v>
          </cell>
          <cell r="N4563">
            <v>0.78391199357417851</v>
          </cell>
          <cell r="O4563">
            <v>72.615669605860603</v>
          </cell>
          <cell r="P4563"/>
          <cell r="Q4563">
            <v>65277.965296213355</v>
          </cell>
        </row>
        <row r="4564">
          <cell r="D4564">
            <v>43644</v>
          </cell>
          <cell r="F4564">
            <v>35409.909891292453</v>
          </cell>
          <cell r="G4564">
            <v>1034714.0221777525</v>
          </cell>
          <cell r="H4564">
            <v>0.56610330994458347</v>
          </cell>
          <cell r="I4564">
            <v>89.737313881103447</v>
          </cell>
          <cell r="J4564">
            <v>13347762.46045205</v>
          </cell>
          <cell r="K4564">
            <v>0.66124035302765771</v>
          </cell>
          <cell r="L4564">
            <v>86.767269581157194</v>
          </cell>
          <cell r="M4564">
            <v>22992053.744133584</v>
          </cell>
          <cell r="N4564">
            <v>0.78248161987630727</v>
          </cell>
          <cell r="O4564">
            <v>72.793680189927144</v>
          </cell>
          <cell r="P4564"/>
          <cell r="Q4564">
            <v>65277.965296213355</v>
          </cell>
        </row>
        <row r="4565">
          <cell r="D4565">
            <v>43645</v>
          </cell>
          <cell r="F4565">
            <v>19301.609891294313</v>
          </cell>
          <cell r="G4565">
            <v>1054015.6320690468</v>
          </cell>
          <cell r="H4565">
            <v>0.55677848502393379</v>
          </cell>
          <cell r="I4565">
            <v>90.485578986691124</v>
          </cell>
          <cell r="J4565">
            <v>13367064.070343344</v>
          </cell>
          <cell r="K4565">
            <v>0.66006201367137862</v>
          </cell>
          <cell r="L4565">
            <v>86.866924627410185</v>
          </cell>
          <cell r="M4565">
            <v>22926979.358526886</v>
          </cell>
          <cell r="N4565">
            <v>0.78024270285606734</v>
          </cell>
          <cell r="O4565">
            <v>73.071804136235997</v>
          </cell>
          <cell r="P4565"/>
          <cell r="Q4565">
            <v>65277.965296213355</v>
          </cell>
        </row>
        <row r="4566">
          <cell r="D4566">
            <v>43646</v>
          </cell>
          <cell r="E4566" t="str">
            <v>*</v>
          </cell>
          <cell r="F4566">
            <v>18178.709891294318</v>
          </cell>
          <cell r="G4566">
            <v>1072194.3419603412</v>
          </cell>
          <cell r="H4566">
            <v>0.54750192100045814</v>
          </cell>
          <cell r="I4566">
            <v>91.200828630059732</v>
          </cell>
          <cell r="J4566">
            <v>13385242.780234639</v>
          </cell>
          <cell r="K4566">
            <v>0.6588359761048882</v>
          </cell>
          <cell r="L4566">
            <v>86.97024974314877</v>
          </cell>
          <cell r="M4566">
            <v>22850718.898158174</v>
          </cell>
          <cell r="N4566">
            <v>0.77762325642549057</v>
          </cell>
          <cell r="O4566">
            <v>73.396384305491594</v>
          </cell>
          <cell r="P4566"/>
          <cell r="Q4566">
            <v>65277.965296213355</v>
          </cell>
        </row>
        <row r="4567">
          <cell r="D4567">
            <v>43647</v>
          </cell>
          <cell r="F4567">
            <v>29170.809891294317</v>
          </cell>
          <cell r="G4567">
            <v>29170.809891294317</v>
          </cell>
          <cell r="H4567">
            <v>1.0127604589101615</v>
          </cell>
          <cell r="I4567">
            <v>36.499136096152696</v>
          </cell>
          <cell r="J4567">
            <v>13414413.590125933</v>
          </cell>
          <cell r="K4567">
            <v>0.65933703425900558</v>
          </cell>
          <cell r="L4567">
            <v>86.767714034140425</v>
          </cell>
          <cell r="M4567">
            <v>22796446.804979473</v>
          </cell>
          <cell r="N4567">
            <v>0.77575558847506909</v>
          </cell>
          <cell r="O4567">
            <v>73.050183920050941</v>
          </cell>
          <cell r="P4567"/>
          <cell r="Q4567">
            <v>28803.266986435494</v>
          </cell>
        </row>
        <row r="4568">
          <cell r="D4568">
            <v>43648</v>
          </cell>
          <cell r="F4568">
            <v>23836.309891292454</v>
          </cell>
          <cell r="G4568">
            <v>53007.119782586771</v>
          </cell>
          <cell r="H4568">
            <v>0.92015811622254085</v>
          </cell>
          <cell r="I4568">
            <v>45.683619145793664</v>
          </cell>
          <cell r="J4568">
            <v>13438249.900017226</v>
          </cell>
          <cell r="K4568">
            <v>0.65957484830243307</v>
          </cell>
          <cell r="L4568">
            <v>86.747397013777686</v>
          </cell>
          <cell r="M4568">
            <v>22732730.895514764</v>
          </cell>
          <cell r="N4568">
            <v>0.77356665910219558</v>
          </cell>
          <cell r="O4568">
            <v>73.316547287364585</v>
          </cell>
          <cell r="P4568"/>
          <cell r="Q4568">
            <v>28803.266986435494</v>
          </cell>
        </row>
        <row r="4569">
          <cell r="D4569">
            <v>43649</v>
          </cell>
          <cell r="F4569">
            <v>24171.580756324533</v>
          </cell>
          <cell r="G4569">
            <v>77178.700538911304</v>
          </cell>
          <cell r="H4569">
            <v>0.89317067834998909</v>
          </cell>
          <cell r="I4569">
            <v>48.60741625464393</v>
          </cell>
          <cell r="J4569">
            <v>13462421.480773551</v>
          </cell>
          <cell r="K4569">
            <v>0.65982842339099612</v>
          </cell>
          <cell r="L4569">
            <v>86.725717905314966</v>
          </cell>
          <cell r="M4569">
            <v>22672021.811539095</v>
          </cell>
          <cell r="N4569">
            <v>0.77148016266658825</v>
          </cell>
          <cell r="O4569">
            <v>73.569899117525978</v>
          </cell>
          <cell r="P4569"/>
          <cell r="Q4569">
            <v>28803.266986435494</v>
          </cell>
        </row>
        <row r="4570">
          <cell r="D4570">
            <v>43650</v>
          </cell>
          <cell r="F4570">
            <v>24525.180756322668</v>
          </cell>
          <cell r="G4570">
            <v>101703.88129523396</v>
          </cell>
          <cell r="H4570">
            <v>0.8827460557089758</v>
          </cell>
          <cell r="I4570">
            <v>49.763473613882184</v>
          </cell>
          <cell r="J4570">
            <v>13486946.661529874</v>
          </cell>
          <cell r="K4570">
            <v>0.6600985899604016</v>
          </cell>
          <cell r="L4570">
            <v>86.702602648130139</v>
          </cell>
          <cell r="M4570">
            <v>22610726.637897413</v>
          </cell>
          <cell r="N4570">
            <v>0.76937383503884083</v>
          </cell>
          <cell r="O4570">
            <v>73.82510163131991</v>
          </cell>
          <cell r="P4570"/>
          <cell r="Q4570">
            <v>28803.266986435494</v>
          </cell>
        </row>
        <row r="4571">
          <cell r="D4571">
            <v>43651</v>
          </cell>
          <cell r="F4571">
            <v>40275.78075632453</v>
          </cell>
          <cell r="G4571">
            <v>141979.66205155849</v>
          </cell>
          <cell r="H4571">
            <v>0.98585804255067233</v>
          </cell>
          <cell r="I4571">
            <v>39.02454398991749</v>
          </cell>
          <cell r="J4571">
            <v>13527222.442286199</v>
          </cell>
          <cell r="K4571">
            <v>0.661137800401009</v>
          </cell>
          <cell r="L4571">
            <v>86.613518894669824</v>
          </cell>
          <cell r="M4571">
            <v>22581878.623087738</v>
          </cell>
          <cell r="N4571">
            <v>0.76837166809835533</v>
          </cell>
          <cell r="O4571">
            <v>73.946322935559436</v>
          </cell>
          <cell r="P4571"/>
          <cell r="Q4571">
            <v>28803.266986435494</v>
          </cell>
        </row>
        <row r="4572">
          <cell r="D4572">
            <v>43652</v>
          </cell>
          <cell r="F4572">
            <v>13178.880756322666</v>
          </cell>
          <cell r="G4572">
            <v>155158.54280788117</v>
          </cell>
          <cell r="H4572">
            <v>0.89780638935247037</v>
          </cell>
          <cell r="I4572">
            <v>48.097972447030301</v>
          </cell>
          <cell r="J4572">
            <v>13540401.323042521</v>
          </cell>
          <cell r="K4572">
            <v>0.66085160021421929</v>
          </cell>
          <cell r="L4572">
            <v>86.638079533390581</v>
          </cell>
          <cell r="M4572">
            <v>22511273.370606057</v>
          </cell>
          <cell r="N4572">
            <v>0.76594875979035437</v>
          </cell>
          <cell r="O4572">
            <v>74.23884702844579</v>
          </cell>
          <cell r="P4572"/>
          <cell r="Q4572">
            <v>28803.266986435494</v>
          </cell>
        </row>
        <row r="4573">
          <cell r="D4573">
            <v>43653</v>
          </cell>
          <cell r="F4573">
            <v>7190.0807563226699</v>
          </cell>
          <cell r="G4573">
            <v>162348.62356420385</v>
          </cell>
          <cell r="H4573">
            <v>0.80520937156518557</v>
          </cell>
          <cell r="I4573">
            <v>58.747302479618909</v>
          </cell>
          <cell r="J4573">
            <v>13547591.403798845</v>
          </cell>
          <cell r="K4573">
            <v>0.660274325044654</v>
          </cell>
          <cell r="L4573">
            <v>86.687557099340594</v>
          </cell>
          <cell r="M4573">
            <v>22455933.682042383</v>
          </cell>
          <cell r="N4573">
            <v>0.76404537985511578</v>
          </cell>
          <cell r="O4573">
            <v>74.468089920799059</v>
          </cell>
          <cell r="P4573"/>
          <cell r="Q4573">
            <v>28803.266986435494</v>
          </cell>
        </row>
        <row r="4574">
          <cell r="D4574">
            <v>43654</v>
          </cell>
          <cell r="F4574">
            <v>8127.4807563245267</v>
          </cell>
          <cell r="G4574">
            <v>170476.10432052839</v>
          </cell>
          <cell r="H4574">
            <v>0.7398297231387494</v>
          </cell>
          <cell r="I4574">
            <v>66.644616566225992</v>
          </cell>
          <cell r="J4574">
            <v>13555718.884555168</v>
          </cell>
          <cell r="K4574">
            <v>0.6597442907468074</v>
          </cell>
          <cell r="L4574">
            <v>86.732912510279746</v>
          </cell>
          <cell r="M4574">
            <v>22418405.651930708</v>
          </cell>
          <cell r="N4574">
            <v>0.76274811313317847</v>
          </cell>
          <cell r="O4574">
            <v>74.624045012451106</v>
          </cell>
          <cell r="P4574"/>
          <cell r="Q4574">
            <v>28803.266986435494</v>
          </cell>
        </row>
        <row r="4575">
          <cell r="D4575">
            <v>43655</v>
          </cell>
          <cell r="F4575">
            <v>10879.480756322664</v>
          </cell>
          <cell r="G4575">
            <v>181355.58507685107</v>
          </cell>
          <cell r="H4575">
            <v>0.69959496516781328</v>
          </cell>
          <cell r="I4575">
            <v>71.504287122598981</v>
          </cell>
          <cell r="J4575">
            <v>13566598.36531149</v>
          </cell>
          <cell r="K4575">
            <v>0.65934949020136713</v>
          </cell>
          <cell r="L4575">
            <v>86.766650244613913</v>
          </cell>
          <cell r="M4575">
            <v>22355938.053657025</v>
          </cell>
          <cell r="N4575">
            <v>0.7606024121372833</v>
          </cell>
          <cell r="O4575">
            <v>74.881474428776031</v>
          </cell>
          <cell r="P4575"/>
          <cell r="Q4575">
            <v>28803.266986435494</v>
          </cell>
        </row>
        <row r="4576">
          <cell r="D4576">
            <v>43656</v>
          </cell>
          <cell r="F4576">
            <v>20654.325364394113</v>
          </cell>
          <cell r="G4576">
            <v>202009.91044124519</v>
          </cell>
          <cell r="H4576">
            <v>0.70134374179282866</v>
          </cell>
          <cell r="I4576">
            <v>71.294675668997755</v>
          </cell>
          <cell r="J4576">
            <v>13587252.690675884</v>
          </cell>
          <cell r="K4576">
            <v>0.65943019602384889</v>
          </cell>
          <cell r="L4576">
            <v>86.759756688971194</v>
          </cell>
          <cell r="M4576">
            <v>22304779.056145422</v>
          </cell>
          <cell r="N4576">
            <v>0.75884156125435154</v>
          </cell>
          <cell r="O4576">
            <v>75.092234521489416</v>
          </cell>
          <cell r="P4576"/>
          <cell r="Q4576">
            <v>28803.266986435494</v>
          </cell>
        </row>
        <row r="4577">
          <cell r="D4577">
            <v>43657</v>
          </cell>
          <cell r="F4577">
            <v>33782.525364395973</v>
          </cell>
          <cell r="G4577">
            <v>235792.43580564117</v>
          </cell>
          <cell r="H4577">
            <v>0.74420988398385013</v>
          </cell>
          <cell r="I4577">
            <v>66.11292271661442</v>
          </cell>
          <cell r="J4577">
            <v>13621035.21604028</v>
          </cell>
          <cell r="K4577">
            <v>0.66014693807642033</v>
          </cell>
          <cell r="L4577">
            <v>86.698464095520009</v>
          </cell>
          <cell r="M4577">
            <v>22280732.755365822</v>
          </cell>
          <cell r="N4577">
            <v>0.7580031939297488</v>
          </cell>
          <cell r="O4577">
            <v>75.192420112504195</v>
          </cell>
          <cell r="P4577"/>
          <cell r="Q4577">
            <v>28803.266986435494</v>
          </cell>
        </row>
        <row r="4578">
          <cell r="D4578">
            <v>43658</v>
          </cell>
          <cell r="F4578">
            <v>47436.525364394111</v>
          </cell>
          <cell r="G4578">
            <v>283228.9611700353</v>
          </cell>
          <cell r="H4578">
            <v>0.81943528982151614</v>
          </cell>
          <cell r="I4578">
            <v>57.056447136298836</v>
          </cell>
          <cell r="J4578">
            <v>13668471.741404673</v>
          </cell>
          <cell r="K4578">
            <v>0.6615225039404391</v>
          </cell>
          <cell r="L4578">
            <v>86.580472989865271</v>
          </cell>
          <cell r="M4578">
            <v>22260388.127820216</v>
          </cell>
          <cell r="N4578">
            <v>0.75729080111459457</v>
          </cell>
          <cell r="O4578">
            <v>75.277469268816873</v>
          </cell>
          <cell r="P4578"/>
          <cell r="Q4578">
            <v>28803.266986435494</v>
          </cell>
        </row>
        <row r="4579">
          <cell r="D4579">
            <v>43659</v>
          </cell>
          <cell r="F4579">
            <v>12604.325364394113</v>
          </cell>
          <cell r="G4579">
            <v>295833.28653442941</v>
          </cell>
          <cell r="H4579">
            <v>0.79006338646277141</v>
          </cell>
          <cell r="I4579">
            <v>60.562402355554703</v>
          </cell>
          <cell r="J4579">
            <v>13681076.066769067</v>
          </cell>
          <cell r="K4579">
            <v>0.66121078864992966</v>
          </cell>
          <cell r="L4579">
            <v>86.607252054531003</v>
          </cell>
          <cell r="M4579">
            <v>22235624.099588618</v>
          </cell>
          <cell r="N4579">
            <v>0.75642810392901505</v>
          </cell>
          <cell r="O4579">
            <v>75.380360284777709</v>
          </cell>
          <cell r="P4579"/>
          <cell r="Q4579">
            <v>28803.266986435494</v>
          </cell>
        </row>
        <row r="4580">
          <cell r="D4580">
            <v>43660</v>
          </cell>
          <cell r="F4580">
            <v>5040.8253643959761</v>
          </cell>
          <cell r="G4580">
            <v>300874.11189882539</v>
          </cell>
          <cell r="H4580">
            <v>0.7461309164302139</v>
          </cell>
          <cell r="I4580">
            <v>65.879702367128644</v>
          </cell>
          <cell r="J4580">
            <v>13686116.892133463</v>
          </cell>
          <cell r="K4580">
            <v>0.66053490179409424</v>
          </cell>
          <cell r="L4580">
            <v>86.665233658044968</v>
          </cell>
          <cell r="M4580">
            <v>22218222.80342301</v>
          </cell>
          <cell r="N4580">
            <v>0.75581591712389018</v>
          </cell>
          <cell r="O4580">
            <v>75.453305252432799</v>
          </cell>
          <cell r="P4580"/>
          <cell r="Q4580">
            <v>28803.266986435494</v>
          </cell>
        </row>
        <row r="4581">
          <cell r="D4581">
            <v>43661</v>
          </cell>
          <cell r="F4581">
            <v>21670.225364394115</v>
          </cell>
          <cell r="G4581">
            <v>322544.33726321952</v>
          </cell>
          <cell r="H4581">
            <v>0.74654572440253009</v>
          </cell>
          <cell r="I4581">
            <v>65.829342034791352</v>
          </cell>
          <cell r="J4581">
            <v>13707787.117497858</v>
          </cell>
          <cell r="K4581">
            <v>0.6606623642932854</v>
          </cell>
          <cell r="L4581">
            <v>86.654307864905292</v>
          </cell>
          <cell r="M4581">
            <v>22233416.180987403</v>
          </cell>
          <cell r="N4581">
            <v>0.75631253375984187</v>
          </cell>
          <cell r="O4581">
            <v>75.394135390738597</v>
          </cell>
          <cell r="P4581"/>
          <cell r="Q4581">
            <v>28803.266986435494</v>
          </cell>
        </row>
        <row r="4582">
          <cell r="D4582">
            <v>43662</v>
          </cell>
          <cell r="F4582">
            <v>17974.725364394115</v>
          </cell>
          <cell r="G4582">
            <v>340519.06262761366</v>
          </cell>
          <cell r="H4582">
            <v>0.73888984274764824</v>
          </cell>
          <cell r="I4582">
            <v>66.758684167232076</v>
          </cell>
          <cell r="J4582">
            <v>13725761.842862252</v>
          </cell>
          <cell r="K4582">
            <v>0.6606116114851478</v>
          </cell>
          <cell r="L4582">
            <v>86.658658764161217</v>
          </cell>
          <cell r="M4582">
            <v>22244268.731283799</v>
          </cell>
          <cell r="N4582">
            <v>0.75666146616851793</v>
          </cell>
          <cell r="O4582">
            <v>75.352539057071738</v>
          </cell>
          <cell r="P4582"/>
          <cell r="Q4582">
            <v>28803.266986435494</v>
          </cell>
        </row>
        <row r="4583">
          <cell r="D4583">
            <v>43663</v>
          </cell>
          <cell r="F4583">
            <v>11192.986466132847</v>
          </cell>
          <cell r="G4583">
            <v>351712.04909374652</v>
          </cell>
          <cell r="H4583">
            <v>0.71828463327028857</v>
          </cell>
          <cell r="I4583">
            <v>69.25484335912995</v>
          </cell>
          <cell r="J4583">
            <v>13736954.829328384</v>
          </cell>
          <cell r="K4583">
            <v>0.66023505055904363</v>
          </cell>
          <cell r="L4583">
            <v>86.690920250723565</v>
          </cell>
          <cell r="M4583">
            <v>22249884.207543932</v>
          </cell>
          <cell r="N4583">
            <v>0.75683224026771578</v>
          </cell>
          <cell r="O4583">
            <v>75.332174299665454</v>
          </cell>
          <cell r="P4583"/>
          <cell r="Q4583">
            <v>28803.266986435494</v>
          </cell>
        </row>
        <row r="4584">
          <cell r="D4584">
            <v>43664</v>
          </cell>
          <cell r="F4584">
            <v>7942.9864661347092</v>
          </cell>
          <cell r="G4584">
            <v>359655.03555988125</v>
          </cell>
          <cell r="H4584">
            <v>0.69370031247816399</v>
          </cell>
          <cell r="I4584">
            <v>72.209228325548963</v>
          </cell>
          <cell r="J4584">
            <v>13744897.815794518</v>
          </cell>
          <cell r="K4584">
            <v>0.6597035429749134</v>
          </cell>
          <cell r="L4584">
            <v>86.7363964209286</v>
          </cell>
          <cell r="M4584">
            <v>22250883.579660069</v>
          </cell>
          <cell r="N4584">
            <v>0.75684599214537651</v>
          </cell>
          <cell r="O4584">
            <v>75.330534200632599</v>
          </cell>
          <cell r="P4584"/>
          <cell r="Q4584">
            <v>28803.266986435494</v>
          </cell>
        </row>
        <row r="4585">
          <cell r="D4585">
            <v>43665</v>
          </cell>
          <cell r="F4585">
            <v>9782.1864661328509</v>
          </cell>
          <cell r="G4585">
            <v>369437.22202601412</v>
          </cell>
          <cell r="H4585">
            <v>0.67506454480721056</v>
          </cell>
          <cell r="I4585">
            <v>74.418462820392833</v>
          </cell>
          <cell r="J4585">
            <v>13754680.002260651</v>
          </cell>
          <cell r="K4585">
            <v>0.65926165576105888</v>
          </cell>
          <cell r="L4585">
            <v>86.774150843886702</v>
          </cell>
          <cell r="M4585">
            <v>22252622.8809762</v>
          </cell>
          <cell r="N4585">
            <v>0.75688491071379327</v>
          </cell>
          <cell r="O4585">
            <v>75.325892475430891</v>
          </cell>
          <cell r="P4585"/>
          <cell r="Q4585">
            <v>28803.266986435494</v>
          </cell>
        </row>
        <row r="4586">
          <cell r="D4586">
            <v>43666</v>
          </cell>
          <cell r="F4586">
            <v>1066.4864661328465</v>
          </cell>
          <cell r="G4586">
            <v>370503.70849214698</v>
          </cell>
          <cell r="H4586">
            <v>0.64316264656129207</v>
          </cell>
          <cell r="I4586">
            <v>78.107276417413544</v>
          </cell>
          <cell r="J4586">
            <v>13755746.488726784</v>
          </cell>
          <cell r="K4586">
            <v>0.65840381946615645</v>
          </cell>
          <cell r="L4586">
            <v>86.847303855806302</v>
          </cell>
          <cell r="M4586">
            <v>22248341.048168331</v>
          </cell>
          <cell r="N4586">
            <v>0.75671903409768182</v>
          </cell>
          <cell r="O4586">
            <v>75.345674592937215</v>
          </cell>
          <cell r="P4586"/>
          <cell r="Q4586">
            <v>28803.266986435494</v>
          </cell>
        </row>
        <row r="4587">
          <cell r="D4587">
            <v>43667</v>
          </cell>
          <cell r="F4587">
            <v>3555.2864661309868</v>
          </cell>
          <cell r="G4587">
            <v>374058.99495827797</v>
          </cell>
          <cell r="H4587">
            <v>0.61841363695444007</v>
          </cell>
          <cell r="I4587">
            <v>80.858695413713548</v>
          </cell>
          <cell r="J4587">
            <v>13759301.775192915</v>
          </cell>
          <cell r="K4587">
            <v>0.65766730490290271</v>
          </cell>
          <cell r="L4587">
            <v>86.909963477245171</v>
          </cell>
          <cell r="M4587">
            <v>22247571.674364462</v>
          </cell>
          <cell r="N4587">
            <v>0.75667263024957332</v>
          </cell>
          <cell r="O4587">
            <v>75.351207878817178</v>
          </cell>
          <cell r="P4587"/>
          <cell r="Q4587">
            <v>28803.266986435494</v>
          </cell>
        </row>
        <row r="4588">
          <cell r="D4588">
            <v>43668</v>
          </cell>
          <cell r="F4588">
            <v>4987.9864661347092</v>
          </cell>
          <cell r="G4588">
            <v>379046.98142441269</v>
          </cell>
          <cell r="H4588">
            <v>0.59817548664455888</v>
          </cell>
          <cell r="I4588">
            <v>83.017306912292426</v>
          </cell>
          <cell r="J4588">
            <v>13764289.761659048</v>
          </cell>
          <cell r="K4588">
            <v>0.65700120159362085</v>
          </cell>
          <cell r="L4588">
            <v>86.966515064069284</v>
          </cell>
          <cell r="M4588">
            <v>22249406.611188594</v>
          </cell>
          <cell r="N4588">
            <v>0.7567148029490105</v>
          </cell>
          <cell r="O4588">
            <v>75.346179136915651</v>
          </cell>
          <cell r="P4588"/>
          <cell r="Q4588">
            <v>28803.266986435494</v>
          </cell>
        </row>
        <row r="4589">
          <cell r="D4589">
            <v>43669</v>
          </cell>
          <cell r="F4589">
            <v>5827.2864661328495</v>
          </cell>
          <cell r="G4589">
            <v>384874.26789054554</v>
          </cell>
          <cell r="H4589">
            <v>0.5809640909556737</v>
          </cell>
          <cell r="I4589">
            <v>84.777311709244785</v>
          </cell>
          <cell r="J4589">
            <v>13770117.048125181</v>
          </cell>
          <cell r="K4589">
            <v>0.65637693406472764</v>
          </cell>
          <cell r="L4589">
            <v>87.01941304908982</v>
          </cell>
          <cell r="M4589">
            <v>22193945.738120727</v>
          </cell>
          <cell r="N4589">
            <v>0.75480836285867725</v>
          </cell>
          <cell r="O4589">
            <v>75.573235144616973</v>
          </cell>
          <cell r="P4589"/>
          <cell r="Q4589">
            <v>28803.266986435494</v>
          </cell>
        </row>
        <row r="4590">
          <cell r="D4590">
            <v>43670</v>
          </cell>
          <cell r="F4590">
            <v>4611.4055504418939</v>
          </cell>
          <cell r="G4590">
            <v>389485.67344098742</v>
          </cell>
          <cell r="H4590">
            <v>0.56342809079089629</v>
          </cell>
          <cell r="I4590">
            <v>86.489932258175401</v>
          </cell>
          <cell r="J4590">
            <v>13774728.453675624</v>
          </cell>
          <cell r="K4590">
            <v>0.65569650072611996</v>
          </cell>
          <cell r="L4590">
            <v>87.076957846599086</v>
          </cell>
          <cell r="M4590">
            <v>22144108.251783162</v>
          </cell>
          <cell r="N4590">
            <v>0.75309326903454266</v>
          </cell>
          <cell r="O4590">
            <v>75.777021894659185</v>
          </cell>
          <cell r="P4590"/>
          <cell r="Q4590">
            <v>28803.266986435494</v>
          </cell>
        </row>
        <row r="4591">
          <cell r="D4591">
            <v>43671</v>
          </cell>
          <cell r="F4591">
            <v>2968.4055504400312</v>
          </cell>
          <cell r="G4591">
            <v>392454.07899142744</v>
          </cell>
          <cell r="H4591">
            <v>0.54501328502249169</v>
          </cell>
          <cell r="I4591">
            <v>88.191992993825934</v>
          </cell>
          <cell r="J4591">
            <v>13777696.859226065</v>
          </cell>
          <cell r="K4591">
            <v>0.65493982865133726</v>
          </cell>
          <cell r="L4591">
            <v>87.140812098171338</v>
          </cell>
          <cell r="M4591">
            <v>22098335.895043608</v>
          </cell>
          <cell r="N4591">
            <v>0.75151651317912394</v>
          </cell>
          <cell r="O4591">
            <v>75.963962555486674</v>
          </cell>
          <cell r="P4591"/>
          <cell r="Q4591">
            <v>28803.266986435494</v>
          </cell>
        </row>
        <row r="4592">
          <cell r="D4592">
            <v>43672</v>
          </cell>
          <cell r="F4592">
            <v>1845.6055504400283</v>
          </cell>
          <cell r="G4592">
            <v>394299.68454186746</v>
          </cell>
          <cell r="H4592">
            <v>0.52651570703842165</v>
          </cell>
          <cell r="I4592">
            <v>89.793766718905076</v>
          </cell>
          <cell r="J4592">
            <v>13779542.464776505</v>
          </cell>
          <cell r="K4592">
            <v>0.65413192510761087</v>
          </cell>
          <cell r="L4592">
            <v>87.208828672344879</v>
          </cell>
          <cell r="M4592">
            <v>22051958.930046044</v>
          </cell>
          <cell r="N4592">
            <v>0.74991928077740677</v>
          </cell>
          <cell r="O4592">
            <v>76.15292453800572</v>
          </cell>
          <cell r="P4592"/>
          <cell r="Q4592">
            <v>28803.266986435494</v>
          </cell>
        </row>
        <row r="4593">
          <cell r="D4593">
            <v>43673</v>
          </cell>
          <cell r="F4593">
            <v>5829.0055504418924</v>
          </cell>
          <cell r="G4593">
            <v>400128.69009230938</v>
          </cell>
          <cell r="H4593">
            <v>0.51451042416504533</v>
          </cell>
          <cell r="I4593">
            <v>90.77181170992101</v>
          </cell>
          <cell r="J4593">
            <v>13785371.470326947</v>
          </cell>
          <cell r="K4593">
            <v>0.65351506660426861</v>
          </cell>
          <cell r="L4593">
            <v>87.26064909596289</v>
          </cell>
          <cell r="M4593">
            <v>22009122.288282488</v>
          </cell>
          <cell r="N4593">
            <v>0.74844252607125494</v>
          </cell>
          <cell r="O4593">
            <v>76.327263382821315</v>
          </cell>
          <cell r="P4593"/>
          <cell r="Q4593">
            <v>28803.266986435494</v>
          </cell>
        </row>
        <row r="4594">
          <cell r="D4594">
            <v>43674</v>
          </cell>
          <cell r="F4594">
            <v>4918.8055504381628</v>
          </cell>
          <cell r="G4594">
            <v>405047.49564274756</v>
          </cell>
          <cell r="H4594">
            <v>0.502234069282958</v>
          </cell>
          <cell r="I4594">
            <v>91.719616491627292</v>
          </cell>
          <cell r="J4594">
            <v>13790290.275877384</v>
          </cell>
          <cell r="K4594">
            <v>0.65285679991233636</v>
          </cell>
          <cell r="L4594">
            <v>87.315840596060653</v>
          </cell>
          <cell r="M4594">
            <v>21972918.407534927</v>
          </cell>
          <cell r="N4594">
            <v>0.74719139806851798</v>
          </cell>
          <cell r="O4594">
            <v>76.474683454667542</v>
          </cell>
          <cell r="P4594"/>
          <cell r="Q4594">
            <v>28803.266986435494</v>
          </cell>
        </row>
        <row r="4595">
          <cell r="D4595">
            <v>43675</v>
          </cell>
          <cell r="F4595">
            <v>4018.7055504418895</v>
          </cell>
          <cell r="G4595">
            <v>409066.20119318942</v>
          </cell>
          <cell r="H4595">
            <v>0.48972677586435309</v>
          </cell>
          <cell r="I4595">
            <v>92.629186297899039</v>
          </cell>
          <cell r="J4595">
            <v>13794308.981427826</v>
          </cell>
          <cell r="K4595">
            <v>0.65215777169427791</v>
          </cell>
          <cell r="L4595">
            <v>87.374327876892551</v>
          </cell>
          <cell r="M4595">
            <v>21940212.683077369</v>
          </cell>
          <cell r="N4595">
            <v>0.74605928895882079</v>
          </cell>
          <cell r="O4595">
            <v>76.607853400012701</v>
          </cell>
          <cell r="P4595"/>
          <cell r="Q4595">
            <v>28803.266986435494</v>
          </cell>
        </row>
        <row r="4596">
          <cell r="D4596">
            <v>43676</v>
          </cell>
          <cell r="F4596">
            <v>3705.0055504390984</v>
          </cell>
          <cell r="G4596">
            <v>412771.20674362854</v>
          </cell>
          <cell r="H4596">
            <v>0.47769026448517959</v>
          </cell>
          <cell r="I4596">
            <v>93.449830653031924</v>
          </cell>
          <cell r="J4596">
            <v>13798013.986978265</v>
          </cell>
          <cell r="K4596">
            <v>0.65144583395523559</v>
          </cell>
          <cell r="L4596">
            <v>87.433765985261076</v>
          </cell>
          <cell r="M4596">
            <v>21900915.779395811</v>
          </cell>
          <cell r="N4596">
            <v>0.74470311862771443</v>
          </cell>
          <cell r="O4596">
            <v>76.767093194008211</v>
          </cell>
          <cell r="P4596"/>
          <cell r="Q4596">
            <v>28803.266986435494</v>
          </cell>
        </row>
        <row r="4597">
          <cell r="D4597">
            <v>43677</v>
          </cell>
          <cell r="E4597" t="str">
            <v>*</v>
          </cell>
          <cell r="F4597">
            <v>2435.7594445340364</v>
          </cell>
          <cell r="G4597">
            <v>415206.96618816257</v>
          </cell>
          <cell r="H4597">
            <v>0.46500881685232315</v>
          </cell>
          <cell r="I4597">
            <v>94.255452295158989</v>
          </cell>
          <cell r="J4597">
            <v>13800449.746422799</v>
          </cell>
          <cell r="K4597">
            <v>0.65067598634512247</v>
          </cell>
          <cell r="L4597">
            <v>87.497891623247838</v>
          </cell>
          <cell r="M4597">
            <v>21868631.536760345</v>
          </cell>
          <cell r="N4597">
            <v>0.7435854679602506</v>
          </cell>
          <cell r="O4597">
            <v>76.898088761959386</v>
          </cell>
          <cell r="P4597"/>
          <cell r="Q4597">
            <v>28803.266986435494</v>
          </cell>
        </row>
        <row r="4598">
          <cell r="D4598">
            <v>43678</v>
          </cell>
          <cell r="F4598">
            <v>7921.7594445340364</v>
          </cell>
          <cell r="G4598">
            <v>7921.7594445340364</v>
          </cell>
          <cell r="H4598">
            <v>0.44766417265073261</v>
          </cell>
          <cell r="I4598">
            <v>96.243708743412185</v>
          </cell>
          <cell r="J4598">
            <v>13808371.505867334</v>
          </cell>
          <cell r="K4598">
            <v>0.65050674753399096</v>
          </cell>
          <cell r="L4598">
            <v>87.617506344894451</v>
          </cell>
          <cell r="M4598">
            <v>21826328.164221667</v>
          </cell>
          <cell r="N4598">
            <v>0.74212942174494001</v>
          </cell>
          <cell r="O4598">
            <v>76.718431157000083</v>
          </cell>
          <cell r="P4598"/>
          <cell r="Q4598">
            <v>17695.763763330218</v>
          </cell>
        </row>
        <row r="4599">
          <cell r="D4599">
            <v>43679</v>
          </cell>
          <cell r="F4599">
            <v>8070.6594445349619</v>
          </cell>
          <cell r="G4599">
            <v>15992.418889068998</v>
          </cell>
          <cell r="H4599">
            <v>0.45187139427711648</v>
          </cell>
          <cell r="I4599">
            <v>96.046695539563871</v>
          </cell>
          <cell r="J4599">
            <v>13816442.165311869</v>
          </cell>
          <cell r="K4599">
            <v>0.65034479943183321</v>
          </cell>
          <cell r="L4599">
            <v>87.631016980396609</v>
          </cell>
          <cell r="M4599">
            <v>21772872.941552997</v>
          </cell>
          <cell r="N4599">
            <v>0.74029427330635944</v>
          </cell>
          <cell r="O4599">
            <v>76.931984134141615</v>
          </cell>
          <cell r="P4599"/>
          <cell r="Q4599">
            <v>17695.763763330218</v>
          </cell>
        </row>
        <row r="4600">
          <cell r="D4600">
            <v>43680</v>
          </cell>
          <cell r="F4600">
            <v>2303.4594445331022</v>
          </cell>
          <cell r="G4600">
            <v>18295.878333602101</v>
          </cell>
          <cell r="H4600">
            <v>0.34463763151260457</v>
          </cell>
          <cell r="I4600">
            <v>99.262733066715114</v>
          </cell>
          <cell r="J4600">
            <v>13818745.624756403</v>
          </cell>
          <cell r="K4600">
            <v>0.6499118826844319</v>
          </cell>
          <cell r="L4600">
            <v>87.66709916565965</v>
          </cell>
          <cell r="M4600">
            <v>21702133.01195832</v>
          </cell>
          <cell r="N4600">
            <v>0.73787153281046935</v>
          </cell>
          <cell r="O4600">
            <v>77.21303510166328</v>
          </cell>
          <cell r="P4600"/>
          <cell r="Q4600">
            <v>17695.763763330218</v>
          </cell>
        </row>
        <row r="4601">
          <cell r="D4601">
            <v>43681</v>
          </cell>
          <cell r="F4601">
            <v>2263.2594445358991</v>
          </cell>
          <cell r="G4601">
            <v>20559.137778138</v>
          </cell>
          <cell r="H4601">
            <v>0.29045281759385494</v>
          </cell>
          <cell r="I4601">
            <v>99.794424778391843</v>
          </cell>
          <cell r="J4601">
            <v>13821008.88420094</v>
          </cell>
          <cell r="K4601">
            <v>0.64947779684884688</v>
          </cell>
          <cell r="L4601">
            <v>87.703228745916618</v>
          </cell>
          <cell r="M4601">
            <v>21656538.267221641</v>
          </cell>
          <cell r="N4601">
            <v>0.73630382224861013</v>
          </cell>
          <cell r="O4601">
            <v>77.394354705751851</v>
          </cell>
          <cell r="P4601"/>
          <cell r="Q4601">
            <v>17695.763763330218</v>
          </cell>
        </row>
        <row r="4602">
          <cell r="D4602">
            <v>43682</v>
          </cell>
          <cell r="F4602">
            <v>8628.3594445331037</v>
          </cell>
          <cell r="G4602">
            <v>29187.497222671103</v>
          </cell>
          <cell r="H4602">
            <v>0.32988118075077899</v>
          </cell>
          <cell r="I4602">
            <v>99.459549947021941</v>
          </cell>
          <cell r="J4602">
            <v>13829637.243645472</v>
          </cell>
          <cell r="K4602">
            <v>0.64934329304546745</v>
          </cell>
          <cell r="L4602">
            <v>87.71441350688805</v>
          </cell>
          <cell r="M4602">
            <v>21626906.141998962</v>
          </cell>
          <cell r="N4602">
            <v>0.73527888871811575</v>
          </cell>
          <cell r="O4602">
            <v>77.512662853307674</v>
          </cell>
          <cell r="P4602"/>
          <cell r="Q4602">
            <v>17695.763763330218</v>
          </cell>
        </row>
        <row r="4603">
          <cell r="D4603">
            <v>43683</v>
          </cell>
          <cell r="F4603">
            <v>12321.859444534035</v>
          </cell>
          <cell r="G4603">
            <v>41509.356667205138</v>
          </cell>
          <cell r="H4603">
            <v>0.39095380135764735</v>
          </cell>
          <cell r="I4603">
            <v>98.303580824840296</v>
          </cell>
          <cell r="J4603">
            <v>13841959.103090007</v>
          </cell>
          <cell r="K4603">
            <v>0.64938228959128175</v>
          </cell>
          <cell r="L4603">
            <v>87.711171217089955</v>
          </cell>
          <cell r="M4603">
            <v>21584284.231934283</v>
          </cell>
          <cell r="N4603">
            <v>0.73381238326046705</v>
          </cell>
          <cell r="O4603">
            <v>77.681615125247959</v>
          </cell>
          <cell r="P4603"/>
          <cell r="Q4603">
            <v>17695.763763330218</v>
          </cell>
        </row>
        <row r="4604">
          <cell r="D4604">
            <v>43684</v>
          </cell>
          <cell r="F4604">
            <v>13953.842123182119</v>
          </cell>
          <cell r="G4604">
            <v>55463.198790387258</v>
          </cell>
          <cell r="H4604">
            <v>0.44775202804930259</v>
          </cell>
          <cell r="I4604">
            <v>96.239659706424874</v>
          </cell>
          <cell r="J4604">
            <v>13855912.945213189</v>
          </cell>
          <cell r="K4604">
            <v>0.64949772084276169</v>
          </cell>
          <cell r="L4604">
            <v>87.701571541983867</v>
          </cell>
          <cell r="M4604">
            <v>21557138.606574249</v>
          </cell>
          <cell r="N4604">
            <v>0.73287209045049651</v>
          </cell>
          <cell r="O4604">
            <v>77.789739378217931</v>
          </cell>
          <cell r="P4604"/>
          <cell r="Q4604">
            <v>17695.763763330218</v>
          </cell>
        </row>
        <row r="4605">
          <cell r="D4605">
            <v>43685</v>
          </cell>
          <cell r="F4605">
            <v>7560.0421231811852</v>
          </cell>
          <cell r="G4605">
            <v>63023.240913568443</v>
          </cell>
          <cell r="H4605">
            <v>0.44518593373861187</v>
          </cell>
          <cell r="I4605">
            <v>96.356786109495317</v>
          </cell>
          <cell r="J4605">
            <v>13863472.987336371</v>
          </cell>
          <cell r="K4605">
            <v>0.64931349894915835</v>
          </cell>
          <cell r="L4605">
            <v>87.716890404346245</v>
          </cell>
          <cell r="M4605">
            <v>21523752.862287402</v>
          </cell>
          <cell r="N4605">
            <v>0.73171970374800932</v>
          </cell>
          <cell r="O4605">
            <v>77.922032069112134</v>
          </cell>
          <cell r="P4605"/>
          <cell r="Q4605">
            <v>17695.763763330218</v>
          </cell>
        </row>
        <row r="4606">
          <cell r="D4606">
            <v>43686</v>
          </cell>
          <cell r="F4606">
            <v>9404.9421231811866</v>
          </cell>
          <cell r="G4606">
            <v>72428.18303674963</v>
          </cell>
          <cell r="H4606">
            <v>0.45477414824267998</v>
          </cell>
          <cell r="I4606">
            <v>95.907048718611492</v>
          </cell>
          <cell r="J4606">
            <v>13872877.929459553</v>
          </cell>
          <cell r="K4606">
            <v>0.64921591886657259</v>
          </cell>
          <cell r="L4606">
            <v>87.725000954345191</v>
          </cell>
          <cell r="M4606">
            <v>21497268.035464562</v>
          </cell>
          <cell r="N4606">
            <v>0.73080196923005436</v>
          </cell>
          <cell r="O4606">
            <v>78.02721186310589</v>
          </cell>
          <cell r="P4606"/>
          <cell r="Q4606">
            <v>17695.763763330218</v>
          </cell>
        </row>
        <row r="4607">
          <cell r="D4607">
            <v>43687</v>
          </cell>
          <cell r="F4607">
            <v>7899.0421231830478</v>
          </cell>
          <cell r="G4607">
            <v>80327.225159932685</v>
          </cell>
          <cell r="H4607">
            <v>0.45393477350997186</v>
          </cell>
          <cell r="I4607">
            <v>95.94774254821985</v>
          </cell>
          <cell r="J4607">
            <v>13880776.971582737</v>
          </cell>
          <cell r="K4607">
            <v>0.64904808623096499</v>
          </cell>
          <cell r="L4607">
            <v>87.738944737498542</v>
          </cell>
          <cell r="M4607">
            <v>21477903.326483719</v>
          </cell>
          <cell r="N4607">
            <v>0.73012632174026293</v>
          </cell>
          <cell r="O4607">
            <v>78.104546486290729</v>
          </cell>
          <cell r="P4607"/>
          <cell r="Q4607">
            <v>17695.763763330218</v>
          </cell>
        </row>
        <row r="4608">
          <cell r="D4608">
            <v>43688</v>
          </cell>
          <cell r="F4608">
            <v>1077.8421231802567</v>
          </cell>
          <cell r="G4608">
            <v>81405.067283112934</v>
          </cell>
          <cell r="H4608">
            <v>0.41820521346677736</v>
          </cell>
          <cell r="I4608">
            <v>97.448191178058224</v>
          </cell>
          <cell r="J4608">
            <v>13881854.813705917</v>
          </cell>
          <cell r="K4608">
            <v>0.64856184386218874</v>
          </cell>
          <cell r="L4608">
            <v>87.779300035083651</v>
          </cell>
          <cell r="M4608">
            <v>21440434.02851887</v>
          </cell>
          <cell r="N4608">
            <v>0.72883526810596422</v>
          </cell>
          <cell r="O4608">
            <v>78.252082522524518</v>
          </cell>
          <cell r="P4608"/>
          <cell r="Q4608">
            <v>17695.763763330218</v>
          </cell>
        </row>
        <row r="4609">
          <cell r="D4609">
            <v>43689</v>
          </cell>
          <cell r="F4609">
            <v>2505.7421231811859</v>
          </cell>
          <cell r="G4609">
            <v>83910.809406294124</v>
          </cell>
          <cell r="H4609">
            <v>0.39515488249310576</v>
          </cell>
          <cell r="I4609">
            <v>98.18698456896297</v>
          </cell>
          <cell r="J4609">
            <v>13884360.555829098</v>
          </cell>
          <cell r="K4609">
            <v>0.64814306137223698</v>
          </cell>
          <cell r="L4609">
            <v>87.814005918494104</v>
          </cell>
          <cell r="M4609">
            <v>21413965.621232029</v>
          </cell>
          <cell r="N4609">
            <v>0.72791822562888064</v>
          </cell>
          <cell r="O4609">
            <v>78.356686766429547</v>
          </cell>
          <cell r="P4609"/>
          <cell r="Q4609">
            <v>17695.763763330218</v>
          </cell>
        </row>
        <row r="4610">
          <cell r="D4610">
            <v>43690</v>
          </cell>
          <cell r="F4610">
            <v>7156.7421231811895</v>
          </cell>
          <cell r="G4610">
            <v>91067.551529475313</v>
          </cell>
          <cell r="H4610">
            <v>0.39586854600842469</v>
          </cell>
          <cell r="I4610">
            <v>98.166641772056522</v>
          </cell>
          <cell r="J4610">
            <v>13891517.297952279</v>
          </cell>
          <cell r="K4610">
            <v>0.64794190674240348</v>
          </cell>
          <cell r="L4610">
            <v>87.830659582916937</v>
          </cell>
          <cell r="M4610">
            <v>21388436.640529186</v>
          </cell>
          <cell r="N4610">
            <v>0.72703315958637138</v>
          </cell>
          <cell r="O4610">
            <v>78.457491415939714</v>
          </cell>
          <cell r="P4610"/>
          <cell r="Q4610">
            <v>17695.763763330218</v>
          </cell>
        </row>
        <row r="4611">
          <cell r="D4611">
            <v>43691</v>
          </cell>
          <cell r="F4611">
            <v>12507.459146538378</v>
          </cell>
          <cell r="G4611">
            <v>103575.01067601368</v>
          </cell>
          <cell r="H4611">
            <v>0.41807831225784864</v>
          </cell>
          <cell r="I4611">
            <v>97.452733534411578</v>
          </cell>
          <cell r="J4611">
            <v>13904024.757098818</v>
          </cell>
          <cell r="K4611">
            <v>0.64799045151648293</v>
          </cell>
          <cell r="L4611">
            <v>87.826641535249408</v>
          </cell>
          <cell r="M4611">
            <v>21371420.274163693</v>
          </cell>
          <cell r="N4611">
            <v>0.72643748847150003</v>
          </cell>
          <cell r="O4611">
            <v>78.525250692830568</v>
          </cell>
          <cell r="P4611"/>
          <cell r="Q4611">
            <v>17695.763763330218</v>
          </cell>
        </row>
        <row r="4612">
          <cell r="D4612">
            <v>43692</v>
          </cell>
          <cell r="F4612">
            <v>6774.1591465355814</v>
          </cell>
          <cell r="G4612">
            <v>110349.16982254927</v>
          </cell>
          <cell r="H4612">
            <v>0.41572725652836273</v>
          </cell>
          <cell r="I4612">
            <v>97.535914158192412</v>
          </cell>
          <cell r="J4612">
            <v>13910798.916245354</v>
          </cell>
          <cell r="K4612">
            <v>0.64777193874780514</v>
          </cell>
          <cell r="L4612">
            <v>87.844722848531802</v>
          </cell>
          <cell r="M4612">
            <v>21351529.41617405</v>
          </cell>
          <cell r="N4612">
            <v>0.72574414091781847</v>
          </cell>
          <cell r="O4612">
            <v>78.604034558675778</v>
          </cell>
          <cell r="P4612"/>
          <cell r="Q4612">
            <v>17695.763763330218</v>
          </cell>
        </row>
        <row r="4613">
          <cell r="D4613">
            <v>43693</v>
          </cell>
          <cell r="F4613">
            <v>10204.259146538374</v>
          </cell>
          <cell r="G4613">
            <v>120553.42896908765</v>
          </cell>
          <cell r="H4613">
            <v>0.42578491730215223</v>
          </cell>
          <cell r="I4613">
            <v>97.167013637384656</v>
          </cell>
          <cell r="J4613">
            <v>13921003.175391892</v>
          </cell>
          <cell r="K4613">
            <v>0.6477133807418044</v>
          </cell>
          <cell r="L4613">
            <v>87.849566184439411</v>
          </cell>
          <cell r="M4613">
            <v>21326811.147168405</v>
          </cell>
          <cell r="N4613">
            <v>0.72488674521320973</v>
          </cell>
          <cell r="O4613">
            <v>78.701329627937213</v>
          </cell>
          <cell r="P4613"/>
          <cell r="Q4613">
            <v>17695.763763330218</v>
          </cell>
        </row>
        <row r="4614">
          <cell r="D4614">
            <v>43694</v>
          </cell>
          <cell r="F4614">
            <v>6513.0591465346515</v>
          </cell>
          <cell r="G4614">
            <v>127066.4881156223</v>
          </cell>
          <cell r="H4614">
            <v>0.42238918878471238</v>
          </cell>
          <cell r="I4614">
            <v>97.295391802244254</v>
          </cell>
          <cell r="J4614">
            <v>13927516.234538427</v>
          </cell>
          <cell r="K4614">
            <v>0.64748331702738637</v>
          </cell>
          <cell r="L4614">
            <v>87.868585866887628</v>
          </cell>
          <cell r="M4614">
            <v>21312478.066666763</v>
          </cell>
          <cell r="N4614">
            <v>0.72438236877358342</v>
          </cell>
          <cell r="O4614">
            <v>78.758497790574964</v>
          </cell>
          <cell r="P4614"/>
          <cell r="Q4614">
            <v>17695.763763330218</v>
          </cell>
        </row>
        <row r="4615">
          <cell r="D4615">
            <v>43695</v>
          </cell>
          <cell r="F4615">
            <v>5238.2591465365113</v>
          </cell>
          <cell r="G4615">
            <v>132304.74726215881</v>
          </cell>
          <cell r="H4615">
            <v>0.41536855007174517</v>
          </cell>
          <cell r="I4615">
            <v>97.548443201713113</v>
          </cell>
          <cell r="J4615">
            <v>13932754.493684962</v>
          </cell>
          <cell r="K4615">
            <v>0.64719441542947542</v>
          </cell>
          <cell r="L4615">
            <v>87.892449648547498</v>
          </cell>
          <cell r="M4615">
            <v>21295459.559633113</v>
          </cell>
          <cell r="N4615">
            <v>0.72378674443251922</v>
          </cell>
          <cell r="O4615">
            <v>78.825943934924808</v>
          </cell>
          <cell r="P4615"/>
          <cell r="Q4615">
            <v>17695.763763330218</v>
          </cell>
        </row>
        <row r="4616">
          <cell r="D4616">
            <v>43696</v>
          </cell>
          <cell r="F4616">
            <v>10979.259146537443</v>
          </cell>
          <cell r="G4616">
            <v>143284.00640869624</v>
          </cell>
          <cell r="H4616">
            <v>0.42616208014834656</v>
          </cell>
          <cell r="I4616">
            <v>97.152511536096796</v>
          </cell>
          <cell r="J4616">
            <v>13943733.7528315</v>
          </cell>
          <cell r="K4616">
            <v>0.64717244621880554</v>
          </cell>
          <cell r="L4616">
            <v>87.894263427520016</v>
          </cell>
          <cell r="M4616">
            <v>21284875.266785469</v>
          </cell>
          <cell r="N4616">
            <v>0.72340982825057598</v>
          </cell>
          <cell r="O4616">
            <v>78.868588228688665</v>
          </cell>
          <cell r="P4616"/>
          <cell r="Q4616">
            <v>17695.763763330218</v>
          </cell>
        </row>
        <row r="4617">
          <cell r="D4617">
            <v>43697</v>
          </cell>
          <cell r="F4617">
            <v>9732.7591465374426</v>
          </cell>
          <cell r="G4617">
            <v>153016.76555523369</v>
          </cell>
          <cell r="H4617">
            <v>0.43235422783027988</v>
          </cell>
          <cell r="I4617">
            <v>96.907408612403216</v>
          </cell>
          <cell r="J4617">
            <v>13953466.511978038</v>
          </cell>
          <cell r="K4617">
            <v>0.6470927065660752</v>
          </cell>
          <cell r="L4617">
            <v>87.900845647709275</v>
          </cell>
          <cell r="M4617">
            <v>21242557.425457828</v>
          </cell>
          <cell r="N4617">
            <v>0.72195442631586881</v>
          </cell>
          <cell r="O4617">
            <v>79.032987223752315</v>
          </cell>
          <cell r="P4617"/>
          <cell r="Q4617">
            <v>17695.763763330218</v>
          </cell>
        </row>
        <row r="4618">
          <cell r="D4618">
            <v>43698</v>
          </cell>
          <cell r="F4618">
            <v>13338.738730264457</v>
          </cell>
          <cell r="G4618">
            <v>166355.50428549814</v>
          </cell>
          <cell r="H4618">
            <v>0.44766028673356389</v>
          </cell>
          <cell r="I4618">
            <v>96.243887771774865</v>
          </cell>
          <cell r="J4618">
            <v>13966805.250708302</v>
          </cell>
          <cell r="K4618">
            <v>0.64718018804341815</v>
          </cell>
          <cell r="L4618">
            <v>87.893624276936549</v>
          </cell>
          <cell r="M4618">
            <v>21206278.909197908</v>
          </cell>
          <cell r="N4618">
            <v>0.72070434251179283</v>
          </cell>
          <cell r="O4618">
            <v>79.17385476588025</v>
          </cell>
          <cell r="P4618"/>
          <cell r="Q4618">
            <v>17695.763763330218</v>
          </cell>
        </row>
        <row r="4619">
          <cell r="D4619">
            <v>43699</v>
          </cell>
          <cell r="F4619">
            <v>16770.238730264457</v>
          </cell>
          <cell r="G4619">
            <v>183125.74301576259</v>
          </cell>
          <cell r="H4619">
            <v>0.47038927062625358</v>
          </cell>
          <cell r="I4619">
            <v>95.103317451274307</v>
          </cell>
          <cell r="J4619">
            <v>13983575.489438567</v>
          </cell>
          <cell r="K4619">
            <v>0.64742640139868302</v>
          </cell>
          <cell r="L4619">
            <v>87.873288969741722</v>
          </cell>
          <cell r="M4619">
            <v>21175530.706834927</v>
          </cell>
          <cell r="N4619">
            <v>0.71964226366380524</v>
          </cell>
          <cell r="O4619">
            <v>79.293287877117578</v>
          </cell>
          <cell r="P4619"/>
          <cell r="Q4619">
            <v>17695.763763330218</v>
          </cell>
        </row>
        <row r="4620">
          <cell r="D4620">
            <v>43700</v>
          </cell>
          <cell r="F4620">
            <v>17645.238730265388</v>
          </cell>
          <cell r="G4620">
            <v>200770.98174602797</v>
          </cell>
          <cell r="H4620">
            <v>0.49329168472973273</v>
          </cell>
          <cell r="I4620">
            <v>93.763205156258977</v>
          </cell>
          <cell r="J4620">
            <v>14001220.728168832</v>
          </cell>
          <cell r="K4620">
            <v>0.64771269015399424</v>
          </cell>
          <cell r="L4620">
            <v>87.849623297512551</v>
          </cell>
          <cell r="M4620">
            <v>21144856.25214795</v>
          </cell>
          <cell r="N4620">
            <v>0.71858274147932399</v>
          </cell>
          <cell r="O4620">
            <v>79.412203644793337</v>
          </cell>
          <cell r="P4620"/>
          <cell r="Q4620">
            <v>17695.763763330218</v>
          </cell>
        </row>
        <row r="4621">
          <cell r="D4621">
            <v>43701</v>
          </cell>
          <cell r="F4621">
            <v>9762.5387302635208</v>
          </cell>
          <cell r="G4621">
            <v>210533.52047629148</v>
          </cell>
          <cell r="H4621">
            <v>0.49572486032072821</v>
          </cell>
          <cell r="I4621">
            <v>93.609562632146222</v>
          </cell>
          <cell r="J4621">
            <v>14010983.266899096</v>
          </cell>
          <cell r="K4621">
            <v>0.64763414601059122</v>
          </cell>
          <cell r="L4621">
            <v>87.856118230303508</v>
          </cell>
          <cell r="M4621">
            <v>21124521.226314969</v>
          </cell>
          <cell r="N4621">
            <v>0.71787463443409105</v>
          </cell>
          <cell r="O4621">
            <v>79.491549283851043</v>
          </cell>
          <cell r="P4621"/>
          <cell r="Q4621">
            <v>17695.763763330218</v>
          </cell>
        </row>
        <row r="4622">
          <cell r="D4622">
            <v>43702</v>
          </cell>
          <cell r="F4622">
            <v>6191.7387302663192</v>
          </cell>
          <cell r="G4622">
            <v>216725.25920655779</v>
          </cell>
          <cell r="H4622">
            <v>0.48989184554026072</v>
          </cell>
          <cell r="I4622">
            <v>93.974272895226349</v>
          </cell>
          <cell r="J4622">
            <v>14017175.005629363</v>
          </cell>
          <cell r="K4622">
            <v>0.64739081092382444</v>
          </cell>
          <cell r="L4622">
            <v>87.87622947188764</v>
          </cell>
          <cell r="M4622">
            <v>21119631.896001995</v>
          </cell>
          <cell r="N4622">
            <v>0.71769143964418669</v>
          </cell>
          <cell r="O4622">
            <v>79.512059931453933</v>
          </cell>
          <cell r="P4622"/>
          <cell r="Q4622">
            <v>17695.763763330218</v>
          </cell>
        </row>
        <row r="4623">
          <cell r="D4623">
            <v>43703</v>
          </cell>
          <cell r="F4623">
            <v>21387.338730264455</v>
          </cell>
          <cell r="G4623">
            <v>238112.59793682225</v>
          </cell>
          <cell r="H4623">
            <v>0.51753498555975441</v>
          </cell>
          <cell r="I4623">
            <v>92.136837333959079</v>
          </cell>
          <cell r="J4623">
            <v>14038562.344359627</v>
          </cell>
          <cell r="K4623">
            <v>0.64784911715045024</v>
          </cell>
          <cell r="L4623">
            <v>87.838338015053864</v>
          </cell>
          <cell r="M4623">
            <v>21127503.10888302</v>
          </cell>
          <cell r="N4623">
            <v>0.71794187451900882</v>
          </cell>
          <cell r="O4623">
            <v>79.484019278796708</v>
          </cell>
          <cell r="P4623"/>
          <cell r="Q4623">
            <v>17695.763763330218</v>
          </cell>
        </row>
        <row r="4624">
          <cell r="D4624">
            <v>43704</v>
          </cell>
          <cell r="F4624">
            <v>26522.638730264458</v>
          </cell>
          <cell r="G4624">
            <v>264635.23666708672</v>
          </cell>
          <cell r="H4624">
            <v>0.55387861144793071</v>
          </cell>
          <cell r="I4624">
            <v>89.313359881067029</v>
          </cell>
          <cell r="J4624">
            <v>14065084.983089892</v>
          </cell>
          <cell r="K4624">
            <v>0.64854346502082072</v>
          </cell>
          <cell r="L4624">
            <v>87.780824133898037</v>
          </cell>
          <cell r="M4624">
            <v>21107536.416054036</v>
          </cell>
          <cell r="N4624">
            <v>0.71724634929442554</v>
          </cell>
          <cell r="O4624">
            <v>79.56186357114909</v>
          </cell>
          <cell r="P4624"/>
          <cell r="Q4624">
            <v>17695.763763330218</v>
          </cell>
        </row>
        <row r="4625">
          <cell r="D4625">
            <v>43705</v>
          </cell>
          <cell r="F4625">
            <v>22041.808789266644</v>
          </cell>
          <cell r="G4625">
            <v>286677.04545635334</v>
          </cell>
          <cell r="H4625">
            <v>0.57858287701444011</v>
          </cell>
          <cell r="I4625">
            <v>87.148545379137914</v>
          </cell>
          <cell r="J4625">
            <v>14087126.791879158</v>
          </cell>
          <cell r="K4625">
            <v>0.64903023731862319</v>
          </cell>
          <cell r="L4625">
            <v>87.740427209512632</v>
          </cell>
          <cell r="M4625">
            <v>21088826.798834067</v>
          </cell>
          <cell r="N4625">
            <v>0.71659357224074582</v>
          </cell>
          <cell r="O4625">
            <v>79.634831703096992</v>
          </cell>
          <cell r="P4625"/>
          <cell r="Q4625">
            <v>17695.763763330218</v>
          </cell>
        </row>
        <row r="4626">
          <cell r="D4626">
            <v>43706</v>
          </cell>
          <cell r="F4626">
            <v>28401.608789263853</v>
          </cell>
          <cell r="G4626">
            <v>315078.65424561722</v>
          </cell>
          <cell r="H4626">
            <v>0.61397639153602002</v>
          </cell>
          <cell r="I4626">
            <v>83.74098761546901</v>
          </cell>
          <cell r="J4626">
            <v>14115528.400668422</v>
          </cell>
          <cell r="K4626">
            <v>0.6498089902238684</v>
          </cell>
          <cell r="L4626">
            <v>87.675667585433928</v>
          </cell>
          <cell r="M4626">
            <v>21082366.567133296</v>
          </cell>
          <cell r="N4626">
            <v>0.71635704765412322</v>
          </cell>
          <cell r="O4626">
            <v>79.661248669406717</v>
          </cell>
          <cell r="P4626"/>
          <cell r="Q4626">
            <v>17695.763763330218</v>
          </cell>
        </row>
        <row r="4627">
          <cell r="D4627">
            <v>43707</v>
          </cell>
          <cell r="F4627">
            <v>25551.408789266643</v>
          </cell>
          <cell r="G4627">
            <v>340630.06303488387</v>
          </cell>
          <cell r="H4627">
            <v>0.64164144517033939</v>
          </cell>
          <cell r="I4627">
            <v>80.862544918531938</v>
          </cell>
          <cell r="J4627">
            <v>14141079.809457688</v>
          </cell>
          <cell r="K4627">
            <v>0.65045537309118628</v>
          </cell>
          <cell r="L4627">
            <v>87.621793048247426</v>
          </cell>
          <cell r="M4627">
            <v>21064057.369770527</v>
          </cell>
          <cell r="N4627">
            <v>0.71571792823737235</v>
          </cell>
          <cell r="O4627">
            <v>79.732571866236029</v>
          </cell>
          <cell r="P4627"/>
          <cell r="Q4627">
            <v>17695.763763330218</v>
          </cell>
        </row>
        <row r="4628">
          <cell r="D4628">
            <v>43708</v>
          </cell>
          <cell r="E4628" t="str">
            <v>*</v>
          </cell>
          <cell r="F4628">
            <v>16918.90878926478</v>
          </cell>
          <cell r="G4628">
            <v>357548.97182414867</v>
          </cell>
          <cell r="H4628">
            <v>0.65178524956802419</v>
          </cell>
          <cell r="I4628">
            <v>79.767022068796962</v>
          </cell>
          <cell r="J4628">
            <v>14157998.718246952</v>
          </cell>
          <cell r="K4628">
            <v>0.65070395342976295</v>
          </cell>
          <cell r="L4628">
            <v>87.601044905278158</v>
          </cell>
          <cell r="M4628">
            <v>21052322.85497776</v>
          </cell>
          <cell r="N4628">
            <v>0.71530222948388933</v>
          </cell>
          <cell r="O4628">
            <v>79.778915980200367</v>
          </cell>
          <cell r="P4628"/>
          <cell r="Q4628">
            <v>17695.763763330218</v>
          </cell>
        </row>
        <row r="4629">
          <cell r="D4629">
            <v>43709</v>
          </cell>
          <cell r="F4629">
            <v>56.608789265716041</v>
          </cell>
          <cell r="G4629">
            <v>56.608789265716041</v>
          </cell>
          <cell r="H4629">
            <v>2.5406708453849097E-3</v>
          </cell>
          <cell r="I4629">
            <v>100</v>
          </cell>
          <cell r="J4629">
            <v>14158055.327036217</v>
          </cell>
          <cell r="K4629">
            <v>0.65004088712792629</v>
          </cell>
          <cell r="L4629">
            <v>88.047680022872143</v>
          </cell>
          <cell r="M4629">
            <v>21036084.71078499</v>
          </cell>
          <cell r="N4629">
            <v>0.71476172852674691</v>
          </cell>
          <cell r="O4629">
            <v>79.609036826870309</v>
          </cell>
          <cell r="P4629"/>
          <cell r="Q4629">
            <v>22281.040209732422</v>
          </cell>
        </row>
        <row r="4630">
          <cell r="D4630">
            <v>43710</v>
          </cell>
          <cell r="F4630">
            <v>6800.8087892666445</v>
          </cell>
          <cell r="G4630">
            <v>6857.4175785323605</v>
          </cell>
          <cell r="H4630">
            <v>0.1538845923256541</v>
          </cell>
          <cell r="I4630">
            <v>99.999789655561656</v>
          </cell>
          <cell r="J4630">
            <v>14164856.135825483</v>
          </cell>
          <cell r="K4630">
            <v>0.64968850707184722</v>
          </cell>
          <cell r="L4630">
            <v>88.077034753018197</v>
          </cell>
          <cell r="M4630">
            <v>21014068.522258218</v>
          </cell>
          <cell r="N4630">
            <v>0.71402488176062251</v>
          </cell>
          <cell r="O4630">
            <v>79.691269019516028</v>
          </cell>
          <cell r="P4630"/>
          <cell r="Q4630">
            <v>22281.040209732422</v>
          </cell>
        </row>
        <row r="4631">
          <cell r="D4631">
            <v>43711</v>
          </cell>
          <cell r="F4631">
            <v>7454.0087892647862</v>
          </cell>
          <cell r="G4631">
            <v>14311.426367797147</v>
          </cell>
          <cell r="H4631">
            <v>0.21410470117318064</v>
          </cell>
          <cell r="I4631">
            <v>99.990108702684182</v>
          </cell>
          <cell r="J4631">
            <v>14172310.144614749</v>
          </cell>
          <cell r="K4631">
            <v>0.64936677574152646</v>
          </cell>
          <cell r="L4631">
            <v>88.103805717465676</v>
          </cell>
          <cell r="M4631">
            <v>20982038.561551448</v>
          </cell>
          <cell r="N4631">
            <v>0.71294775432393165</v>
          </cell>
          <cell r="O4631">
            <v>79.811271771106746</v>
          </cell>
          <cell r="P4631"/>
          <cell r="Q4631">
            <v>22281.040209732422</v>
          </cell>
        </row>
        <row r="4632">
          <cell r="D4632">
            <v>43712</v>
          </cell>
          <cell r="F4632">
            <v>9473.9863161668181</v>
          </cell>
          <cell r="G4632">
            <v>23785.412683963965</v>
          </cell>
          <cell r="H4632">
            <v>0.2668795134795191</v>
          </cell>
          <cell r="I4632">
            <v>99.914155549455714</v>
          </cell>
          <cell r="J4632">
            <v>14181784.130930915</v>
          </cell>
          <cell r="K4632">
            <v>0.64913816042459527</v>
          </cell>
          <cell r="L4632">
            <v>88.122810816528826</v>
          </cell>
          <cell r="M4632">
            <v>20957552.149009582</v>
          </cell>
          <cell r="N4632">
            <v>0.71212691895798086</v>
          </cell>
          <cell r="O4632">
            <v>79.902556606055725</v>
          </cell>
          <cell r="P4632"/>
          <cell r="Q4632">
            <v>22281.040209732422</v>
          </cell>
        </row>
        <row r="4633">
          <cell r="D4633">
            <v>43713</v>
          </cell>
          <cell r="F4633">
            <v>7567.0863161686793</v>
          </cell>
          <cell r="G4633">
            <v>31352.499000132644</v>
          </cell>
          <cell r="H4633">
            <v>0.28142760575817083</v>
          </cell>
          <cell r="I4633">
            <v>99.862325125426537</v>
          </cell>
          <cell r="J4633">
            <v>14189351.217247084</v>
          </cell>
          <cell r="K4633">
            <v>0.648822815962802</v>
          </cell>
          <cell r="L4633">
            <v>88.149001578155691</v>
          </cell>
          <cell r="M4633">
            <v>20927767.683770496</v>
          </cell>
          <cell r="N4633">
            <v>0.71112602984776829</v>
          </cell>
          <cell r="O4633">
            <v>80.01367128645019</v>
          </cell>
          <cell r="P4633"/>
          <cell r="Q4633">
            <v>22281.040209732422</v>
          </cell>
        </row>
        <row r="4634">
          <cell r="D4634">
            <v>43714</v>
          </cell>
          <cell r="F4634">
            <v>4894.6863161677502</v>
          </cell>
          <cell r="G4634">
            <v>36247.185316300398</v>
          </cell>
          <cell r="H4634">
            <v>0.27113624390291802</v>
          </cell>
          <cell r="I4634">
            <v>99.900981465651782</v>
          </cell>
          <cell r="J4634">
            <v>14194245.903563252</v>
          </cell>
          <cell r="K4634">
            <v>0.6483860395150961</v>
          </cell>
          <cell r="L4634">
            <v>88.18523131938602</v>
          </cell>
          <cell r="M4634">
            <v>20905995.619809419</v>
          </cell>
          <cell r="N4634">
            <v>0.71039737514666546</v>
          </cell>
          <cell r="O4634">
            <v>80.094428725571561</v>
          </cell>
          <cell r="P4634"/>
          <cell r="Q4634">
            <v>22281.040209732422</v>
          </cell>
        </row>
        <row r="4635">
          <cell r="D4635">
            <v>43715</v>
          </cell>
          <cell r="F4635">
            <v>8604.1863161677502</v>
          </cell>
          <cell r="G4635">
            <v>44851.371632468145</v>
          </cell>
          <cell r="H4635">
            <v>0.28756910558599336</v>
          </cell>
          <cell r="I4635">
            <v>99.834047468784149</v>
          </cell>
          <cell r="J4635">
            <v>14202850.08987942</v>
          </cell>
          <cell r="K4635">
            <v>0.64811942706829428</v>
          </cell>
          <cell r="L4635">
            <v>88.207319726515564</v>
          </cell>
          <cell r="M4635">
            <v>20889729.918356333</v>
          </cell>
          <cell r="N4635">
            <v>0.70985580975463958</v>
          </cell>
          <cell r="O4635">
            <v>80.154376847530301</v>
          </cell>
          <cell r="P4635"/>
          <cell r="Q4635">
            <v>22281.040209732422</v>
          </cell>
        </row>
        <row r="4636">
          <cell r="D4636">
            <v>43716</v>
          </cell>
          <cell r="F4636">
            <v>9169.8863161677509</v>
          </cell>
          <cell r="G4636">
            <v>54021.257948635895</v>
          </cell>
          <cell r="H4636">
            <v>0.3030674142686528</v>
          </cell>
          <cell r="I4636">
            <v>99.741946405037226</v>
          </cell>
          <cell r="J4636">
            <v>14212019.976195587</v>
          </cell>
          <cell r="K4636">
            <v>0.64787914462656659</v>
          </cell>
          <cell r="L4636">
            <v>88.227209463093899</v>
          </cell>
          <cell r="M4636">
            <v>20869685.170241252</v>
          </cell>
          <cell r="N4636">
            <v>0.70918580920011609</v>
          </cell>
          <cell r="O4636">
            <v>80.228454188644406</v>
          </cell>
          <cell r="P4636"/>
          <cell r="Q4636">
            <v>22281.040209732422</v>
          </cell>
        </row>
        <row r="4637">
          <cell r="D4637">
            <v>43717</v>
          </cell>
          <cell r="F4637">
            <v>19102.38631616682</v>
          </cell>
          <cell r="G4637">
            <v>73123.644264802715</v>
          </cell>
          <cell r="H4637">
            <v>0.36465305417863297</v>
          </cell>
          <cell r="I4637">
            <v>98.939943126428602</v>
          </cell>
          <cell r="J4637">
            <v>14231122.362511754</v>
          </cell>
          <cell r="K4637">
            <v>0.64809168030295505</v>
          </cell>
          <cell r="L4637">
            <v>88.20961734285622</v>
          </cell>
          <cell r="M4637">
            <v>20869325.116122171</v>
          </cell>
          <cell r="N4637">
            <v>0.70918471598586663</v>
          </cell>
          <cell r="O4637">
            <v>80.228574978209764</v>
          </cell>
          <cell r="P4637"/>
          <cell r="Q4637">
            <v>22281.040209732422</v>
          </cell>
        </row>
        <row r="4638">
          <cell r="D4638">
            <v>43718</v>
          </cell>
          <cell r="F4638">
            <v>9253.6863161686779</v>
          </cell>
          <cell r="G4638">
            <v>82377.330580971393</v>
          </cell>
          <cell r="H4638">
            <v>0.36971941078849963</v>
          </cell>
          <cell r="I4638">
            <v>98.8324874242562</v>
          </cell>
          <cell r="J4638">
            <v>14240376.048827922</v>
          </cell>
          <cell r="K4638">
            <v>0.64785572553748672</v>
          </cell>
          <cell r="L4638">
            <v>88.229147136744601</v>
          </cell>
          <cell r="M4638">
            <v>20843598.577855095</v>
          </cell>
          <cell r="N4638">
            <v>0.70832160130636357</v>
          </cell>
          <cell r="O4638">
            <v>80.323859538580678</v>
          </cell>
          <cell r="P4638"/>
          <cell r="Q4638">
            <v>22281.040209732422</v>
          </cell>
        </row>
        <row r="4639">
          <cell r="D4639">
            <v>43719</v>
          </cell>
          <cell r="F4639">
            <v>17118.35986255631</v>
          </cell>
          <cell r="G4639">
            <v>99495.69044352771</v>
          </cell>
          <cell r="H4639">
            <v>0.40595334340101941</v>
          </cell>
          <cell r="I4639">
            <v>97.824530567364803</v>
          </cell>
          <cell r="J4639">
            <v>14257494.408690479</v>
          </cell>
          <cell r="K4639">
            <v>0.64797768402471989</v>
          </cell>
          <cell r="L4639">
            <v>88.21905469942871</v>
          </cell>
          <cell r="M4639">
            <v>20808437.548584398</v>
          </cell>
          <cell r="N4639">
            <v>0.70713784506065658</v>
          </cell>
          <cell r="O4639">
            <v>80.454276477239844</v>
          </cell>
          <cell r="P4639"/>
          <cell r="Q4639">
            <v>22281.040209732422</v>
          </cell>
        </row>
        <row r="4640">
          <cell r="D4640">
            <v>43720</v>
          </cell>
          <cell r="F4640">
            <v>25524.759862556311</v>
          </cell>
          <cell r="G4640">
            <v>125020.45030608402</v>
          </cell>
          <cell r="H4640">
            <v>0.46758906948561413</v>
          </cell>
          <cell r="I4640">
            <v>94.97596597812273</v>
          </cell>
          <cell r="J4640">
            <v>14283019.168553036</v>
          </cell>
          <cell r="K4640">
            <v>0.64848106515420167</v>
          </cell>
          <cell r="L4640">
            <v>88.177353729700371</v>
          </cell>
          <cell r="M4640">
            <v>20778940.761129152</v>
          </cell>
          <cell r="N4640">
            <v>0.70614654385320585</v>
          </cell>
          <cell r="O4640">
            <v>80.563252454010211</v>
          </cell>
          <cell r="P4640"/>
          <cell r="Q4640">
            <v>22281.040209732422</v>
          </cell>
        </row>
        <row r="4641">
          <cell r="D4641">
            <v>43721</v>
          </cell>
          <cell r="F4641">
            <v>20050.759862554449</v>
          </cell>
          <cell r="G4641">
            <v>145071.21016863847</v>
          </cell>
          <cell r="H4641">
            <v>0.50084393520602377</v>
          </cell>
          <cell r="I4641">
            <v>92.780618047868344</v>
          </cell>
          <cell r="J4641">
            <v>14303069.928415591</v>
          </cell>
          <cell r="K4641">
            <v>0.64873514816391975</v>
          </cell>
          <cell r="L4641">
            <v>88.156277781354703</v>
          </cell>
          <cell r="M4641">
            <v>20747118.326637901</v>
          </cell>
          <cell r="N4641">
            <v>0.70507617602120354</v>
          </cell>
          <cell r="O4641">
            <v>80.680675111380381</v>
          </cell>
          <cell r="P4641"/>
          <cell r="Q4641">
            <v>22281.040209732422</v>
          </cell>
        </row>
        <row r="4642">
          <cell r="D4642">
            <v>43722</v>
          </cell>
          <cell r="F4642">
            <v>3636.9598625572398</v>
          </cell>
          <cell r="G4642">
            <v>148708.17003119571</v>
          </cell>
          <cell r="H4642">
            <v>0.47672873640996721</v>
          </cell>
          <cell r="I4642">
            <v>94.41952027846348</v>
          </cell>
          <cell r="J4642">
            <v>14306706.888278149</v>
          </cell>
          <cell r="K4642">
            <v>0.64824499956325232</v>
          </cell>
          <cell r="L4642">
            <v>88.196918760374416</v>
          </cell>
          <cell r="M4642">
            <v>20714046.156212654</v>
          </cell>
          <cell r="N4642">
            <v>0.70396330249174044</v>
          </cell>
          <cell r="O4642">
            <v>80.8024886309762</v>
          </cell>
          <cell r="P4642"/>
          <cell r="Q4642">
            <v>22281.040209732422</v>
          </cell>
        </row>
        <row r="4643">
          <cell r="D4643">
            <v>43723</v>
          </cell>
          <cell r="F4643">
            <v>2674.0598625553757</v>
          </cell>
          <cell r="G4643">
            <v>151382.22989375109</v>
          </cell>
          <cell r="H4643">
            <v>0.45294782310814763</v>
          </cell>
          <cell r="I4643">
            <v>95.793497303439395</v>
          </cell>
          <cell r="J4643">
            <v>14309380.948140705</v>
          </cell>
          <cell r="K4643">
            <v>0.64771225409736499</v>
          </cell>
          <cell r="L4643">
            <v>88.241014431263594</v>
          </cell>
          <cell r="M4643">
            <v>20701398.533091407</v>
          </cell>
          <cell r="N4643">
            <v>0.70354452962999336</v>
          </cell>
          <cell r="O4643">
            <v>80.848254608660923</v>
          </cell>
          <cell r="P4643"/>
          <cell r="Q4643">
            <v>22281.040209732422</v>
          </cell>
        </row>
        <row r="4644">
          <cell r="D4644">
            <v>43724</v>
          </cell>
          <cell r="F4644">
            <v>40739.559862557246</v>
          </cell>
          <cell r="G4644">
            <v>192121.78975630834</v>
          </cell>
          <cell r="H4644">
            <v>0.53891612540263323</v>
          </cell>
          <cell r="I4644">
            <v>89.699664864917608</v>
          </cell>
          <cell r="J4644">
            <v>14350120.508003263</v>
          </cell>
          <cell r="K4644">
            <v>0.64890187601075233</v>
          </cell>
          <cell r="L4644">
            <v>88.142437931183451</v>
          </cell>
          <cell r="M4644">
            <v>20733571.013128161</v>
          </cell>
          <cell r="N4644">
            <v>0.70464899498729516</v>
          </cell>
          <cell r="O4644">
            <v>80.727466653388944</v>
          </cell>
          <cell r="P4644"/>
          <cell r="Q4644">
            <v>22281.040209732422</v>
          </cell>
        </row>
        <row r="4645">
          <cell r="D4645">
            <v>43725</v>
          </cell>
          <cell r="F4645">
            <v>39242.559862555376</v>
          </cell>
          <cell r="G4645">
            <v>231364.34961886372</v>
          </cell>
          <cell r="H4645">
            <v>0.61081832340548892</v>
          </cell>
          <cell r="I4645">
            <v>82.413823338383253</v>
          </cell>
          <cell r="J4645">
            <v>14389363.067865819</v>
          </cell>
          <cell r="K4645">
            <v>0.6500214780695911</v>
          </cell>
          <cell r="L4645">
            <v>88.049297789603756</v>
          </cell>
          <cell r="M4645">
            <v>20758451.826914914</v>
          </cell>
          <cell r="N4645">
            <v>0.70550567734684566</v>
          </cell>
          <cell r="O4645">
            <v>80.633588206003367</v>
          </cell>
          <cell r="P4645"/>
          <cell r="Q4645">
            <v>22281.040209732422</v>
          </cell>
        </row>
        <row r="4646">
          <cell r="D4646">
            <v>43726</v>
          </cell>
          <cell r="F4646">
            <v>23118.51879582517</v>
          </cell>
          <cell r="G4646">
            <v>254482.86841468888</v>
          </cell>
          <cell r="H4646">
            <v>0.63452769713928758</v>
          </cell>
          <cell r="I4646">
            <v>79.669779345436666</v>
          </cell>
          <cell r="J4646">
            <v>14412481.586661644</v>
          </cell>
          <cell r="K4646">
            <v>0.65041117760213052</v>
          </cell>
          <cell r="L4646">
            <v>88.016795569629721</v>
          </cell>
          <cell r="M4646">
            <v>20753279.409984939</v>
          </cell>
          <cell r="N4646">
            <v>0.70534096854676398</v>
          </cell>
          <cell r="O4646">
            <v>80.651650367111898</v>
          </cell>
          <cell r="P4646"/>
          <cell r="Q4646">
            <v>22281.040209732422</v>
          </cell>
        </row>
        <row r="4647">
          <cell r="D4647">
            <v>43727</v>
          </cell>
          <cell r="F4647">
            <v>27618.318795825166</v>
          </cell>
          <cell r="G4647">
            <v>282101.18721051404</v>
          </cell>
          <cell r="H4647">
            <v>0.66637063467670277</v>
          </cell>
          <cell r="I4647">
            <v>75.789439054026218</v>
          </cell>
          <cell r="J4647">
            <v>14440099.905457469</v>
          </cell>
          <cell r="K4647">
            <v>0.65100295869443714</v>
          </cell>
          <cell r="L4647">
            <v>87.967357351317034</v>
          </cell>
          <cell r="M4647">
            <v>20728426.02223907</v>
          </cell>
          <cell r="N4647">
            <v>0.70450734760491629</v>
          </cell>
          <cell r="O4647">
            <v>80.742973042599857</v>
          </cell>
          <cell r="P4647"/>
          <cell r="Q4647">
            <v>22281.040209732422</v>
          </cell>
        </row>
        <row r="4648">
          <cell r="D4648">
            <v>43728</v>
          </cell>
          <cell r="F4648">
            <v>11524.1187958261</v>
          </cell>
          <cell r="G4648">
            <v>293625.30600634014</v>
          </cell>
          <cell r="H4648">
            <v>0.65891292157464831</v>
          </cell>
          <cell r="I4648">
            <v>76.715322127225733</v>
          </cell>
          <cell r="J4648">
            <v>14451624.024253294</v>
          </cell>
          <cell r="K4648">
            <v>0.65086870545605702</v>
          </cell>
          <cell r="L4648">
            <v>87.978581689703802</v>
          </cell>
          <cell r="M4648">
            <v>20691266.452895198</v>
          </cell>
          <cell r="N4648">
            <v>0.70325543756343489</v>
          </cell>
          <cell r="O4648">
            <v>80.879825137432491</v>
          </cell>
          <cell r="P4648"/>
          <cell r="Q4648">
            <v>22281.040209732422</v>
          </cell>
        </row>
        <row r="4649">
          <cell r="D4649">
            <v>43729</v>
          </cell>
          <cell r="F4649">
            <v>934.41879582516776</v>
          </cell>
          <cell r="G4649">
            <v>294559.72480216529</v>
          </cell>
          <cell r="H4649">
            <v>0.62953315599156756</v>
          </cell>
          <cell r="I4649">
            <v>80.259285164754402</v>
          </cell>
          <cell r="J4649">
            <v>14452558.44304912</v>
          </cell>
          <cell r="K4649">
            <v>0.65025826319416002</v>
          </cell>
          <cell r="L4649">
            <v>88.029554232484003</v>
          </cell>
          <cell r="M4649">
            <v>20650762.019379321</v>
          </cell>
          <cell r="N4649">
            <v>0.70188980103756182</v>
          </cell>
          <cell r="O4649">
            <v>81.028703515053195</v>
          </cell>
          <cell r="P4649"/>
          <cell r="Q4649">
            <v>22281.040209732422</v>
          </cell>
        </row>
        <row r="4650">
          <cell r="D4650">
            <v>43730</v>
          </cell>
          <cell r="F4650">
            <v>2003.8187958251692</v>
          </cell>
          <cell r="G4650">
            <v>296563.54359799047</v>
          </cell>
          <cell r="H4650">
            <v>0.60500591290831018</v>
          </cell>
          <cell r="I4650">
            <v>83.064125856144088</v>
          </cell>
          <cell r="J4650">
            <v>14454562.261844944</v>
          </cell>
          <cell r="K4650">
            <v>0.64969711052767753</v>
          </cell>
          <cell r="L4650">
            <v>88.076318466350926</v>
          </cell>
          <cell r="M4650">
            <v>20637064.674233451</v>
          </cell>
          <cell r="N4650">
            <v>0.70143527041863452</v>
          </cell>
          <cell r="O4650">
            <v>81.0781607668726</v>
          </cell>
          <cell r="P4650"/>
          <cell r="Q4650">
            <v>22281.040209732422</v>
          </cell>
        </row>
        <row r="4651">
          <cell r="D4651">
            <v>43731</v>
          </cell>
          <cell r="F4651">
            <v>10811.618795824237</v>
          </cell>
          <cell r="G4651">
            <v>307375.16239381471</v>
          </cell>
          <cell r="H4651">
            <v>0.59979863460529792</v>
          </cell>
          <cell r="I4651">
            <v>83.638590274658853</v>
          </cell>
          <cell r="J4651">
            <v>14465373.880640768</v>
          </cell>
          <cell r="K4651">
            <v>0.6495325736241504</v>
          </cell>
          <cell r="L4651">
            <v>88.090013479588976</v>
          </cell>
          <cell r="M4651">
            <v>20642125.329125579</v>
          </cell>
          <cell r="N4651">
            <v>0.70161830308644124</v>
          </cell>
          <cell r="O4651">
            <v>81.058250775000914</v>
          </cell>
          <cell r="P4651"/>
          <cell r="Q4651">
            <v>22281.040209732422</v>
          </cell>
        </row>
        <row r="4652">
          <cell r="D4652">
            <v>43732</v>
          </cell>
          <cell r="F4652">
            <v>6862.8187958270282</v>
          </cell>
          <cell r="G4652">
            <v>314237.98118964175</v>
          </cell>
          <cell r="H4652">
            <v>0.58764084140541628</v>
          </cell>
          <cell r="I4652">
            <v>84.948380695994572</v>
          </cell>
          <cell r="J4652">
            <v>14472236.699436594</v>
          </cell>
          <cell r="K4652">
            <v>0.64919123154193137</v>
          </cell>
          <cell r="L4652">
            <v>88.118400259516307</v>
          </cell>
          <cell r="M4652">
            <v>20630873.894009709</v>
          </cell>
          <cell r="N4652">
            <v>0.70124689081041258</v>
          </cell>
          <cell r="O4652">
            <v>81.098644349601685</v>
          </cell>
          <cell r="P4652"/>
          <cell r="Q4652">
            <v>22281.040209732422</v>
          </cell>
        </row>
        <row r="4653">
          <cell r="D4653">
            <v>43733</v>
          </cell>
          <cell r="F4653">
            <v>21662.145676559208</v>
          </cell>
          <cell r="G4653">
            <v>335900.12686620094</v>
          </cell>
          <cell r="H4653">
            <v>0.60302413837838476</v>
          </cell>
          <cell r="I4653">
            <v>83.283676161243164</v>
          </cell>
          <cell r="J4653">
            <v>14493898.845113153</v>
          </cell>
          <cell r="K4653">
            <v>0.64951377199579285</v>
          </cell>
          <cell r="L4653">
            <v>88.091577921934032</v>
          </cell>
          <cell r="M4653">
            <v>20633570.533794567</v>
          </cell>
          <cell r="N4653">
            <v>0.7013495717347431</v>
          </cell>
          <cell r="O4653">
            <v>81.087480282475894</v>
          </cell>
          <cell r="P4653"/>
          <cell r="Q4653">
            <v>22281.040209732422</v>
          </cell>
        </row>
        <row r="4654">
          <cell r="D4654">
            <v>43734</v>
          </cell>
          <cell r="F4654">
            <v>22574.14567656014</v>
          </cell>
          <cell r="G4654">
            <v>358474.27254276106</v>
          </cell>
          <cell r="H4654">
            <v>0.61879839949541593</v>
          </cell>
          <cell r="I4654">
            <v>81.506062173756462</v>
          </cell>
          <cell r="J4654">
            <v>14516472.990789713</v>
          </cell>
          <cell r="K4654">
            <v>0.64987649759954746</v>
          </cell>
          <cell r="L4654">
            <v>88.061378714634316</v>
          </cell>
          <cell r="M4654">
            <v>20645634.838449918</v>
          </cell>
          <cell r="N4654">
            <v>0.70177067440662566</v>
          </cell>
          <cell r="O4654">
            <v>81.041670208043627</v>
          </cell>
          <cell r="P4654"/>
          <cell r="Q4654">
            <v>22281.040209732422</v>
          </cell>
        </row>
        <row r="4655">
          <cell r="D4655">
            <v>43735</v>
          </cell>
          <cell r="F4655">
            <v>19652.445676559211</v>
          </cell>
          <cell r="G4655">
            <v>378126.71821932029</v>
          </cell>
          <cell r="H4655">
            <v>0.62854755144084107</v>
          </cell>
          <cell r="I4655">
            <v>80.374928455568906</v>
          </cell>
          <cell r="J4655">
            <v>14536125.436466273</v>
          </cell>
          <cell r="K4655">
            <v>0.65010783136322059</v>
          </cell>
          <cell r="L4655">
            <v>88.04209933132374</v>
          </cell>
          <cell r="M4655">
            <v>20655260.448311262</v>
          </cell>
          <cell r="N4655">
            <v>0.70210889475800486</v>
          </cell>
          <cell r="O4655">
            <v>81.004847119681429</v>
          </cell>
          <cell r="P4655"/>
          <cell r="Q4655">
            <v>22281.040209732422</v>
          </cell>
        </row>
        <row r="4656">
          <cell r="D4656">
            <v>43736</v>
          </cell>
          <cell r="F4656">
            <v>13301.145676561071</v>
          </cell>
          <cell r="G4656">
            <v>391427.86389588134</v>
          </cell>
          <cell r="H4656">
            <v>0.62741983480662356</v>
          </cell>
          <cell r="I4656">
            <v>80.506962395844965</v>
          </cell>
          <cell r="J4656">
            <v>14549426.582142834</v>
          </cell>
          <cell r="K4656">
            <v>0.65005493432842809</v>
          </cell>
          <cell r="L4656">
            <v>88.046509106760595</v>
          </cell>
          <cell r="M4656">
            <v>20658439.945236608</v>
          </cell>
          <cell r="N4656">
            <v>0.70222800749829795</v>
          </cell>
          <cell r="O4656">
            <v>80.99187271593027</v>
          </cell>
          <cell r="P4656"/>
          <cell r="Q4656">
            <v>22281.040209732422</v>
          </cell>
        </row>
        <row r="4657">
          <cell r="D4657">
            <v>43737</v>
          </cell>
          <cell r="F4657">
            <v>11319.045676560141</v>
          </cell>
          <cell r="G4657">
            <v>402746.90957244148</v>
          </cell>
          <cell r="H4657">
            <v>0.62330233854831374</v>
          </cell>
          <cell r="I4657">
            <v>80.986426469382209</v>
          </cell>
          <cell r="J4657">
            <v>14560745.627819393</v>
          </cell>
          <cell r="K4657">
            <v>0.64991367218207019</v>
          </cell>
          <cell r="L4657">
            <v>88.058281597935363</v>
          </cell>
          <cell r="M4657">
            <v>20660842.448285952</v>
          </cell>
          <cell r="N4657">
            <v>0.70232071175407629</v>
          </cell>
          <cell r="O4657">
            <v>80.981772622851992</v>
          </cell>
          <cell r="P4657"/>
          <cell r="Q4657">
            <v>22281.040209732422</v>
          </cell>
        </row>
        <row r="4658">
          <cell r="D4658">
            <v>43738</v>
          </cell>
          <cell r="E4658" t="str">
            <v>*</v>
          </cell>
          <cell r="F4658">
            <v>24896.845676560144</v>
          </cell>
          <cell r="G4658">
            <v>427643.75524900161</v>
          </cell>
          <cell r="H4658">
            <v>0.63977227757108313</v>
          </cell>
          <cell r="I4658">
            <v>79.044698258224543</v>
          </cell>
          <cell r="J4658">
            <v>14585642.473495953</v>
          </cell>
          <cell r="K4658">
            <v>0.65037812886244561</v>
          </cell>
          <cell r="L4658">
            <v>88.019553602778416</v>
          </cell>
          <cell r="M4658">
            <v>20677543.074499298</v>
          </cell>
          <cell r="N4658">
            <v>0.70289946037565465</v>
          </cell>
          <cell r="O4658">
            <v>80.918673850889363</v>
          </cell>
          <cell r="P4658"/>
          <cell r="Q4658">
            <v>22281.040209732422</v>
          </cell>
        </row>
        <row r="4659">
          <cell r="D4659">
            <v>43739</v>
          </cell>
          <cell r="F4659">
            <v>14787.145676559208</v>
          </cell>
          <cell r="G4659">
            <v>14787.145676559208</v>
          </cell>
          <cell r="H4659">
            <v>0.33192134908558962</v>
          </cell>
          <cell r="I4659">
            <v>95.561163505968878</v>
          </cell>
          <cell r="J4659">
            <v>14600429.619172512</v>
          </cell>
          <cell r="K4659">
            <v>0.64974676727450853</v>
          </cell>
          <cell r="L4659">
            <v>89.084381503742293</v>
          </cell>
          <cell r="M4659">
            <v>20684925.289680649</v>
          </cell>
          <cell r="N4659">
            <v>0.70317889045421633</v>
          </cell>
          <cell r="O4659">
            <v>81.278894891139842</v>
          </cell>
          <cell r="P4659"/>
          <cell r="Q4659">
            <v>44550.149357058013</v>
          </cell>
        </row>
        <row r="4660">
          <cell r="D4660">
            <v>43740</v>
          </cell>
          <cell r="F4660">
            <v>6282.7469593767091</v>
          </cell>
          <cell r="G4660">
            <v>21069.892635935917</v>
          </cell>
          <cell r="H4660">
            <v>0.23647387202976736</v>
          </cell>
          <cell r="I4660">
            <v>99.129965085055915</v>
          </cell>
          <cell r="J4660">
            <v>14606712.366131889</v>
          </cell>
          <cell r="K4660">
            <v>0.64874019115827353</v>
          </cell>
          <cell r="L4660">
            <v>89.167503920853349</v>
          </cell>
          <cell r="M4660">
            <v>20686585.991432816</v>
          </cell>
          <cell r="N4660">
            <v>0.70326383386709035</v>
          </cell>
          <cell r="O4660">
            <v>81.269596199844884</v>
          </cell>
          <cell r="P4660"/>
          <cell r="Q4660">
            <v>44550.149357058013</v>
          </cell>
        </row>
        <row r="4661">
          <cell r="D4661">
            <v>43741</v>
          </cell>
          <cell r="F4661">
            <v>10331.546959379502</v>
          </cell>
          <cell r="G4661">
            <v>31401.43959531542</v>
          </cell>
          <cell r="H4661">
            <v>0.23495199640926709</v>
          </cell>
          <cell r="I4661">
            <v>99.159888577401389</v>
          </cell>
          <cell r="J4661">
            <v>14617043.913091268</v>
          </cell>
          <cell r="K4661">
            <v>0.64791705814044798</v>
          </cell>
          <cell r="L4661">
            <v>89.235233621091098</v>
          </cell>
          <cell r="M4661">
            <v>20694507.842631489</v>
          </cell>
          <cell r="N4661">
            <v>0.703561647626189</v>
          </cell>
          <cell r="O4661">
            <v>81.236981082660137</v>
          </cell>
          <cell r="P4661"/>
          <cell r="Q4661">
            <v>44550.149357058013</v>
          </cell>
        </row>
        <row r="4662">
          <cell r="D4662">
            <v>43742</v>
          </cell>
          <cell r="F4662">
            <v>15268.646959375779</v>
          </cell>
          <cell r="G4662">
            <v>46670.086554691195</v>
          </cell>
          <cell r="H4662">
            <v>0.26189635292040453</v>
          </cell>
          <cell r="I4662">
            <v>98.516517915640051</v>
          </cell>
          <cell r="J4662">
            <v>14632312.560050644</v>
          </cell>
          <cell r="K4662">
            <v>0.64731558091152841</v>
          </cell>
          <cell r="L4662">
            <v>89.284585689535504</v>
          </cell>
          <cell r="M4662">
            <v>20702727.253326166</v>
          </cell>
          <cell r="N4662">
            <v>0.70386960220678596</v>
          </cell>
          <cell r="O4662">
            <v>81.20323305590604</v>
          </cell>
          <cell r="P4662"/>
          <cell r="Q4662">
            <v>44550.149357058013</v>
          </cell>
        </row>
        <row r="4663">
          <cell r="D4663">
            <v>43743</v>
          </cell>
          <cell r="F4663">
            <v>2791.0469593776397</v>
          </cell>
          <cell r="G4663">
            <v>49461.133514068832</v>
          </cell>
          <cell r="H4663">
            <v>0.22204699300848821</v>
          </cell>
          <cell r="I4663">
            <v>99.385452103433039</v>
          </cell>
          <cell r="J4663">
            <v>14635103.607010022</v>
          </cell>
          <cell r="K4663">
            <v>0.646165561871473</v>
          </cell>
          <cell r="L4663">
            <v>89.378618534251757</v>
          </cell>
          <cell r="M4663">
            <v>20699588.041212838</v>
          </cell>
          <cell r="N4663">
            <v>0.70379138560670307</v>
          </cell>
          <cell r="O4663">
            <v>81.211806780261</v>
          </cell>
          <cell r="P4663"/>
          <cell r="Q4663">
            <v>44550.149357058013</v>
          </cell>
        </row>
        <row r="4664">
          <cell r="D4664">
            <v>43744</v>
          </cell>
          <cell r="F4664">
            <v>3224.9469593776375</v>
          </cell>
          <cell r="G4664">
            <v>52686.080473446469</v>
          </cell>
          <cell r="H4664">
            <v>0.19710401735948199</v>
          </cell>
          <cell r="I4664">
            <v>99.694048676161742</v>
          </cell>
          <cell r="J4664">
            <v>14638328.5539694</v>
          </cell>
          <cell r="K4664">
            <v>0.64503917789010956</v>
          </cell>
          <cell r="L4664">
            <v>89.470300453195605</v>
          </cell>
          <cell r="M4664">
            <v>20698849.251319516</v>
          </cell>
          <cell r="N4664">
            <v>0.70379478095600689</v>
          </cell>
          <cell r="O4664">
            <v>81.211434628902452</v>
          </cell>
          <cell r="P4664"/>
          <cell r="Q4664">
            <v>44550.149357058013</v>
          </cell>
        </row>
        <row r="4665">
          <cell r="D4665">
            <v>43745</v>
          </cell>
          <cell r="F4665">
            <v>9184.5469593767084</v>
          </cell>
          <cell r="G4665">
            <v>61870.627432823181</v>
          </cell>
          <cell r="H4665">
            <v>0.19839801188975337</v>
          </cell>
          <cell r="I4665">
            <v>99.681675284178041</v>
          </cell>
          <cell r="J4665">
            <v>14647513.100928776</v>
          </cell>
          <cell r="K4665">
            <v>0.64417930341960616</v>
          </cell>
          <cell r="L4665">
            <v>89.540010457198619</v>
          </cell>
          <cell r="M4665">
            <v>20706052.762668196</v>
          </cell>
          <cell r="N4665">
            <v>0.70406823877489966</v>
          </cell>
          <cell r="O4665">
            <v>81.181452909664984</v>
          </cell>
          <cell r="P4665"/>
          <cell r="Q4665">
            <v>44550.149357058013</v>
          </cell>
        </row>
        <row r="4666">
          <cell r="D4666">
            <v>43746</v>
          </cell>
          <cell r="F4666">
            <v>11674.146959377638</v>
          </cell>
          <cell r="G4666">
            <v>73544.774392200823</v>
          </cell>
          <cell r="H4666">
            <v>0.20635389402052939</v>
          </cell>
          <cell r="I4666">
            <v>99.597381299132621</v>
          </cell>
          <cell r="J4666">
            <v>14659187.247888153</v>
          </cell>
          <cell r="K4666">
            <v>0.6434320671902839</v>
          </cell>
          <cell r="L4666">
            <v>89.600391992837785</v>
          </cell>
          <cell r="M4666">
            <v>20715221.33508287</v>
          </cell>
          <cell r="N4666">
            <v>0.70440853946479687</v>
          </cell>
          <cell r="O4666">
            <v>81.14411766782878</v>
          </cell>
          <cell r="P4666"/>
          <cell r="Q4666">
            <v>44550.149357058013</v>
          </cell>
        </row>
        <row r="4667">
          <cell r="D4667">
            <v>43747</v>
          </cell>
          <cell r="F4667">
            <v>10977.229880998282</v>
          </cell>
          <cell r="G4667">
            <v>84522.004273199098</v>
          </cell>
          <cell r="H4667">
            <v>0.21080364361663761</v>
          </cell>
          <cell r="I4667">
            <v>99.543723142975225</v>
          </cell>
          <cell r="J4667">
            <v>14670164.477769151</v>
          </cell>
          <cell r="K4667">
            <v>0.64265721768268202</v>
          </cell>
          <cell r="L4667">
            <v>89.662811128413566</v>
          </cell>
          <cell r="M4667">
            <v>20721102.909211174</v>
          </cell>
          <cell r="N4667">
            <v>0.70463709082121884</v>
          </cell>
          <cell r="O4667">
            <v>81.119027244384469</v>
          </cell>
          <cell r="P4667"/>
          <cell r="Q4667">
            <v>44550.149357058013</v>
          </cell>
        </row>
        <row r="4668">
          <cell r="D4668">
            <v>43748</v>
          </cell>
          <cell r="F4668">
            <v>12443.029881001079</v>
          </cell>
          <cell r="G4668">
            <v>96965.03415420017</v>
          </cell>
          <cell r="H4668">
            <v>0.21765366795305294</v>
          </cell>
          <cell r="I4668">
            <v>99.451316197164644</v>
          </cell>
          <cell r="J4668">
            <v>14682607.507650152</v>
          </cell>
          <cell r="K4668">
            <v>0.64194947405497116</v>
          </cell>
          <cell r="L4668">
            <v>89.719651785101107</v>
          </cell>
          <cell r="M4668">
            <v>20703571.517179281</v>
          </cell>
          <cell r="N4668">
            <v>0.70406945245977903</v>
          </cell>
          <cell r="O4668">
            <v>81.181319802322321</v>
          </cell>
          <cell r="P4668"/>
          <cell r="Q4668">
            <v>44550.149357058013</v>
          </cell>
        </row>
        <row r="4669">
          <cell r="D4669">
            <v>43749</v>
          </cell>
          <cell r="F4669">
            <v>8794.4298809982829</v>
          </cell>
          <cell r="G4669">
            <v>105759.46403519846</v>
          </cell>
          <cell r="H4669">
            <v>0.215812895562142</v>
          </cell>
          <cell r="I4669">
            <v>99.477354939456603</v>
          </cell>
          <cell r="J4669">
            <v>14691401.937531151</v>
          </cell>
          <cell r="K4669">
            <v>0.64108526906453245</v>
          </cell>
          <cell r="L4669">
            <v>89.788834289537832</v>
          </cell>
          <cell r="M4669">
            <v>20686961.341291398</v>
          </cell>
          <cell r="N4669">
            <v>0.7035330972959013</v>
          </cell>
          <cell r="O4669">
            <v>81.240108697392984</v>
          </cell>
          <cell r="P4669"/>
          <cell r="Q4669">
            <v>44550.149357058013</v>
          </cell>
        </row>
        <row r="4670">
          <cell r="D4670">
            <v>43750</v>
          </cell>
          <cell r="F4670">
            <v>2354.7298810001448</v>
          </cell>
          <cell r="G4670">
            <v>108114.19391619859</v>
          </cell>
          <cell r="H4670">
            <v>0.20223313029714579</v>
          </cell>
          <cell r="I4670">
            <v>99.642843893207555</v>
          </cell>
          <cell r="J4670">
            <v>14693756.667412151</v>
          </cell>
          <cell r="K4670">
            <v>0.63994395516959912</v>
          </cell>
          <cell r="L4670">
            <v>89.879822159270773</v>
          </cell>
          <cell r="M4670">
            <v>20663014.455951508</v>
          </cell>
          <cell r="N4670">
            <v>0.70274717786031027</v>
          </cell>
          <cell r="O4670">
            <v>81.326127345795882</v>
          </cell>
          <cell r="P4670"/>
          <cell r="Q4670">
            <v>44550.149357058013</v>
          </cell>
        </row>
        <row r="4671">
          <cell r="D4671">
            <v>43751</v>
          </cell>
          <cell r="F4671">
            <v>1317.1298810001463</v>
          </cell>
          <cell r="G4671">
            <v>109431.32379719874</v>
          </cell>
          <cell r="H4671">
            <v>0.18895097456979548</v>
          </cell>
          <cell r="I4671">
            <v>99.764030542467722</v>
          </cell>
          <cell r="J4671">
            <v>14695073.797293151</v>
          </cell>
          <cell r="K4671">
            <v>0.63876195942347547</v>
          </cell>
          <cell r="L4671">
            <v>89.973598513112663</v>
          </cell>
          <cell r="M4671">
            <v>20650116.307993621</v>
          </cell>
          <cell r="N4671">
            <v>0.70233697646887494</v>
          </cell>
          <cell r="O4671">
            <v>81.370964742449488</v>
          </cell>
          <cell r="P4671"/>
          <cell r="Q4671">
            <v>44550.149357058013</v>
          </cell>
        </row>
        <row r="4672">
          <cell r="D4672">
            <v>43752</v>
          </cell>
          <cell r="F4672">
            <v>4543.7298809992135</v>
          </cell>
          <cell r="G4672">
            <v>113975.05367819796</v>
          </cell>
          <cell r="H4672">
            <v>0.18273957282342196</v>
          </cell>
          <cell r="I4672">
            <v>99.808755878192031</v>
          </cell>
          <cell r="J4672">
            <v>14699617.527174151</v>
          </cell>
          <cell r="K4672">
            <v>0.63772451469176883</v>
          </cell>
          <cell r="L4672">
            <v>90.055524331442456</v>
          </cell>
          <cell r="M4672">
            <v>20637278.935397726</v>
          </cell>
          <cell r="N4672">
            <v>0.70192880895841081</v>
          </cell>
          <cell r="O4672">
            <v>81.415539495973647</v>
          </cell>
          <cell r="P4672"/>
          <cell r="Q4672">
            <v>44550.149357058013</v>
          </cell>
        </row>
        <row r="4673">
          <cell r="D4673">
            <v>43753</v>
          </cell>
          <cell r="F4673">
            <v>9158.5298810001477</v>
          </cell>
          <cell r="G4673">
            <v>123133.5835591981</v>
          </cell>
          <cell r="H4673">
            <v>0.18426213355248122</v>
          </cell>
          <cell r="I4673">
            <v>99.798437196435316</v>
          </cell>
          <cell r="J4673">
            <v>14708776.057055151</v>
          </cell>
          <cell r="K4673">
            <v>0.63689089359130779</v>
          </cell>
          <cell r="L4673">
            <v>90.12109491939033</v>
          </cell>
          <cell r="M4673">
            <v>20610299.216885839</v>
          </cell>
          <cell r="N4673">
            <v>0.70103957002162565</v>
          </cell>
          <cell r="O4673">
            <v>81.512510800291111</v>
          </cell>
          <cell r="P4673"/>
          <cell r="Q4673">
            <v>44550.149357058013</v>
          </cell>
        </row>
        <row r="4674">
          <cell r="D4674">
            <v>43754</v>
          </cell>
          <cell r="F4674">
            <v>35133.996117212999</v>
          </cell>
          <cell r="G4674">
            <v>158267.57967641111</v>
          </cell>
          <cell r="H4674">
            <v>0.22203570296692096</v>
          </cell>
          <cell r="I4674">
            <v>99.385628210016506</v>
          </cell>
          <cell r="J4674">
            <v>14743910.053172365</v>
          </cell>
          <cell r="K4674">
            <v>0.63718305623760907</v>
          </cell>
          <cell r="L4674">
            <v>90.098140473434057</v>
          </cell>
          <cell r="M4674">
            <v>20579704.615482163</v>
          </cell>
          <cell r="N4674">
            <v>0.70002729723725932</v>
          </cell>
          <cell r="O4674">
            <v>81.622664438089103</v>
          </cell>
          <cell r="P4674"/>
          <cell r="Q4674">
            <v>44550.149357058013</v>
          </cell>
        </row>
        <row r="4675">
          <cell r="D4675">
            <v>43755</v>
          </cell>
          <cell r="F4675">
            <v>45923.296117213926</v>
          </cell>
          <cell r="G4675">
            <v>204190.87579362505</v>
          </cell>
          <cell r="H4675">
            <v>0.26961139662166766</v>
          </cell>
          <cell r="I4675">
            <v>98.28517323790345</v>
          </cell>
          <cell r="J4675">
            <v>14789833.349289579</v>
          </cell>
          <cell r="K4675">
            <v>0.63793947791559591</v>
          </cell>
          <cell r="L4675">
            <v>90.038578326941575</v>
          </cell>
          <cell r="M4675">
            <v>20552228.240484387</v>
          </cell>
          <cell r="N4675">
            <v>0.69912101446858499</v>
          </cell>
          <cell r="O4675">
            <v>81.721071314297916</v>
          </cell>
          <cell r="P4675"/>
          <cell r="Q4675">
            <v>44550.149357058013</v>
          </cell>
        </row>
        <row r="4676">
          <cell r="D4676">
            <v>43756</v>
          </cell>
          <cell r="F4676">
            <v>44572.796117213926</v>
          </cell>
          <cell r="G4676">
            <v>248763.67191083898</v>
          </cell>
          <cell r="H4676">
            <v>0.31021678253604107</v>
          </cell>
          <cell r="I4676">
            <v>96.687770910940358</v>
          </cell>
          <cell r="J4676">
            <v>14834406.145406794</v>
          </cell>
          <cell r="K4676">
            <v>0.63863485780371043</v>
          </cell>
          <cell r="L4676">
            <v>89.983654808874533</v>
          </cell>
          <cell r="M4676">
            <v>20550842.109472614</v>
          </cell>
          <cell r="N4676">
            <v>0.69910220078344087</v>
          </cell>
          <cell r="O4676">
            <v>81.723112017739979</v>
          </cell>
          <cell r="P4676"/>
          <cell r="Q4676">
            <v>44550.149357058013</v>
          </cell>
        </row>
        <row r="4677">
          <cell r="D4677">
            <v>43757</v>
          </cell>
          <cell r="F4677">
            <v>37309.396117213924</v>
          </cell>
          <cell r="G4677">
            <v>286073.06802805292</v>
          </cell>
          <cell r="H4677">
            <v>0.33796693124327304</v>
          </cell>
          <cell r="I4677">
            <v>95.213193333801073</v>
          </cell>
          <cell r="J4677">
            <v>14871715.541524008</v>
          </cell>
          <cell r="K4677">
            <v>0.63901547793962876</v>
          </cell>
          <cell r="L4677">
            <v>89.953524077615015</v>
          </cell>
          <cell r="M4677">
            <v>20538913.142662838</v>
          </cell>
          <cell r="N4677">
            <v>0.69872472297132571</v>
          </cell>
          <cell r="O4677">
            <v>81.764038229016549</v>
          </cell>
          <cell r="P4677"/>
          <cell r="Q4677">
            <v>44550.149357058013</v>
          </cell>
        </row>
        <row r="4678">
          <cell r="D4678">
            <v>43758</v>
          </cell>
          <cell r="F4678">
            <v>48717.896117214856</v>
          </cell>
          <cell r="G4678">
            <v>334790.96414526779</v>
          </cell>
          <cell r="H4678">
            <v>0.3757461747905762</v>
          </cell>
          <cell r="I4678">
            <v>92.710180282388734</v>
          </cell>
          <cell r="J4678">
            <v>14920433.437641222</v>
          </cell>
          <cell r="K4678">
            <v>0.63988391332817485</v>
          </cell>
          <cell r="L4678">
            <v>89.884596882402676</v>
          </cell>
          <cell r="M4678">
            <v>20542283.913805071</v>
          </cell>
          <cell r="N4678">
            <v>0.69886772595882884</v>
          </cell>
          <cell r="O4678">
            <v>81.748537961215945</v>
          </cell>
          <cell r="P4678"/>
          <cell r="Q4678">
            <v>44550.149357058013</v>
          </cell>
        </row>
        <row r="4679">
          <cell r="D4679">
            <v>43759</v>
          </cell>
          <cell r="F4679">
            <v>71536.996117212067</v>
          </cell>
          <cell r="G4679">
            <v>406327.96026247984</v>
          </cell>
          <cell r="H4679">
            <v>0.43431842020579214</v>
          </cell>
          <cell r="I4679">
            <v>87.81148521558066</v>
          </cell>
          <cell r="J4679">
            <v>14991970.433758434</v>
          </cell>
          <cell r="K4679">
            <v>0.64172579979830857</v>
          </cell>
          <cell r="L4679">
            <v>89.737581294624349</v>
          </cell>
          <cell r="M4679">
            <v>20567841.845799286</v>
          </cell>
          <cell r="N4679">
            <v>0.69976559912227032</v>
          </cell>
          <cell r="O4679">
            <v>81.651101131466604</v>
          </cell>
          <cell r="P4679"/>
          <cell r="Q4679">
            <v>44550.149357058013</v>
          </cell>
        </row>
        <row r="4680">
          <cell r="D4680">
            <v>43760</v>
          </cell>
          <cell r="F4680">
            <v>67127.296117213002</v>
          </cell>
          <cell r="G4680">
            <v>473455.25637969282</v>
          </cell>
          <cell r="H4680">
            <v>0.48306669634980104</v>
          </cell>
          <cell r="I4680">
            <v>82.981891667110872</v>
          </cell>
          <cell r="J4680">
            <v>15059097.729875647</v>
          </cell>
          <cell r="K4680">
            <v>0.64337227852827605</v>
          </cell>
          <cell r="L4680">
            <v>89.605215383219345</v>
          </cell>
          <cell r="M4680">
            <v>20590849.65305151</v>
          </cell>
          <cell r="N4680">
            <v>0.70057678042546112</v>
          </cell>
          <cell r="O4680">
            <v>81.562901771890608</v>
          </cell>
          <cell r="P4680"/>
          <cell r="Q4680">
            <v>44550.149357058013</v>
          </cell>
        </row>
        <row r="4681">
          <cell r="D4681">
            <v>43761</v>
          </cell>
          <cell r="F4681">
            <v>69631.620449879207</v>
          </cell>
          <cell r="G4681">
            <v>543086.87682957202</v>
          </cell>
          <cell r="H4681">
            <v>0.53002006158016812</v>
          </cell>
          <cell r="I4681">
            <v>77.88880159420566</v>
          </cell>
          <cell r="J4681">
            <v>15128729.350325525</v>
          </cell>
          <cell r="K4681">
            <v>0.64511929100274445</v>
          </cell>
          <cell r="L4681">
            <v>89.463793355324512</v>
          </cell>
          <cell r="M4681">
            <v>20617919.176890403</v>
          </cell>
          <cell r="N4681">
            <v>0.70152622771481654</v>
          </cell>
          <cell r="O4681">
            <v>81.459464676329645</v>
          </cell>
          <cell r="P4681"/>
          <cell r="Q4681">
            <v>44550.149357058013</v>
          </cell>
        </row>
        <row r="4682">
          <cell r="D4682">
            <v>43762</v>
          </cell>
          <cell r="F4682">
            <v>65837.620449877344</v>
          </cell>
          <cell r="G4682">
            <v>608924.49727944937</v>
          </cell>
          <cell r="H4682">
            <v>0.56951221083371684</v>
          </cell>
          <cell r="I4682">
            <v>73.405063386990193</v>
          </cell>
          <cell r="J4682">
            <v>15194566.970775403</v>
          </cell>
          <cell r="K4682">
            <v>0.64669820144494716</v>
          </cell>
          <cell r="L4682">
            <v>89.335120128533461</v>
          </cell>
          <cell r="M4682">
            <v>20651708.659025833</v>
          </cell>
          <cell r="N4682">
            <v>0.7027044083473557</v>
          </cell>
          <cell r="O4682">
            <v>81.330804196167065</v>
          </cell>
          <cell r="P4682"/>
          <cell r="Q4682">
            <v>44550.149357058013</v>
          </cell>
        </row>
        <row r="4683">
          <cell r="D4683">
            <v>43763</v>
          </cell>
          <cell r="F4683">
            <v>59193.120449877344</v>
          </cell>
          <cell r="G4683">
            <v>668117.61772932671</v>
          </cell>
          <cell r="H4683">
            <v>0.59987912711540925</v>
          </cell>
          <cell r="I4683">
            <v>69.899139057389618</v>
          </cell>
          <cell r="J4683">
            <v>15253760.091225281</v>
          </cell>
          <cell r="K4683">
            <v>0.64798887331389543</v>
          </cell>
          <cell r="L4683">
            <v>89.229333224893963</v>
          </cell>
          <cell r="M4683">
            <v>20664353.576793261</v>
          </cell>
          <cell r="N4683">
            <v>0.70316318081219154</v>
          </cell>
          <cell r="O4683">
            <v>81.28061442400336</v>
          </cell>
          <cell r="P4683"/>
          <cell r="Q4683">
            <v>44550.149357058013</v>
          </cell>
        </row>
        <row r="4684">
          <cell r="D4684">
            <v>43764</v>
          </cell>
          <cell r="F4684">
            <v>50350.620449876413</v>
          </cell>
          <cell r="G4684">
            <v>718468.23817920312</v>
          </cell>
          <cell r="H4684">
            <v>0.62027611971956909</v>
          </cell>
          <cell r="I4684">
            <v>67.537840972976497</v>
          </cell>
          <cell r="J4684">
            <v>15304110.711675158</v>
          </cell>
          <cell r="K4684">
            <v>0.64889974402488493</v>
          </cell>
          <cell r="L4684">
            <v>89.154350031471523</v>
          </cell>
          <cell r="M4684">
            <v>20665423.643138692</v>
          </cell>
          <cell r="N4684">
            <v>0.70322810739620722</v>
          </cell>
          <cell r="O4684">
            <v>81.273507360668134</v>
          </cell>
          <cell r="P4684"/>
          <cell r="Q4684">
            <v>44550.149357058013</v>
          </cell>
        </row>
        <row r="4685">
          <cell r="D4685">
            <v>43765</v>
          </cell>
          <cell r="F4685">
            <v>53539.42044987921</v>
          </cell>
          <cell r="G4685">
            <v>772007.65862908238</v>
          </cell>
          <cell r="H4685">
            <v>0.64181325221509367</v>
          </cell>
          <cell r="I4685">
            <v>65.052471786710257</v>
          </cell>
          <cell r="J4685">
            <v>15357650.132125037</v>
          </cell>
          <cell r="K4685">
            <v>0.6499421313997974</v>
          </cell>
          <cell r="L4685">
            <v>89.06821046720917</v>
          </cell>
          <cell r="M4685">
            <v>20699553.763902117</v>
          </cell>
          <cell r="N4685">
            <v>0.70441809250733156</v>
          </cell>
          <cell r="O4685">
            <v>81.143069181415171</v>
          </cell>
          <cell r="P4685"/>
          <cell r="Q4685">
            <v>44550.149357058013</v>
          </cell>
        </row>
        <row r="4686">
          <cell r="D4686">
            <v>43766</v>
          </cell>
          <cell r="F4686">
            <v>64557.420449877347</v>
          </cell>
          <cell r="G4686">
            <v>836565.07907895977</v>
          </cell>
          <cell r="H4686">
            <v>0.67064476065749867</v>
          </cell>
          <cell r="I4686">
            <v>61.756672294439397</v>
          </cell>
          <cell r="J4686">
            <v>15422207.552574914</v>
          </cell>
          <cell r="K4686">
            <v>0.65144600443977096</v>
          </cell>
          <cell r="L4686">
            <v>88.943316680073337</v>
          </cell>
          <cell r="M4686">
            <v>20752545.687633552</v>
          </cell>
          <cell r="N4686">
            <v>0.70625007850636201</v>
          </cell>
          <cell r="O4686">
            <v>80.941601133560269</v>
          </cell>
          <cell r="P4686"/>
          <cell r="Q4686">
            <v>44550.149357058013</v>
          </cell>
        </row>
        <row r="4687">
          <cell r="D4687">
            <v>43767</v>
          </cell>
          <cell r="F4687">
            <v>70300.020449877338</v>
          </cell>
          <cell r="G4687">
            <v>906865.09952883713</v>
          </cell>
          <cell r="H4687">
            <v>0.70193278316420138</v>
          </cell>
          <cell r="I4687">
            <v>58.244508633210167</v>
          </cell>
          <cell r="J4687">
            <v>15492507.573024791</v>
          </cell>
          <cell r="K4687">
            <v>0.65318634428980926</v>
          </cell>
          <cell r="L4687">
            <v>88.797876292065567</v>
          </cell>
          <cell r="M4687">
            <v>20806330.875538975</v>
          </cell>
          <cell r="N4687">
            <v>0.70810921053642795</v>
          </cell>
          <cell r="O4687">
            <v>80.736341255573564</v>
          </cell>
          <cell r="P4687"/>
          <cell r="Q4687">
            <v>44550.149357058013</v>
          </cell>
        </row>
        <row r="4688">
          <cell r="D4688">
            <v>43768</v>
          </cell>
          <cell r="F4688">
            <v>57953.49532174971</v>
          </cell>
          <cell r="G4688">
            <v>964818.59485058684</v>
          </cell>
          <cell r="H4688">
            <v>0.72189701476854262</v>
          </cell>
          <cell r="I4688">
            <v>56.049255948438656</v>
          </cell>
          <cell r="J4688">
            <v>15550461.068346541</v>
          </cell>
          <cell r="K4688">
            <v>0.65440058734078599</v>
          </cell>
          <cell r="L4688">
            <v>88.695826953066003</v>
          </cell>
          <cell r="M4688">
            <v>20818267.974752277</v>
          </cell>
          <cell r="N4688">
            <v>0.70854420481464031</v>
          </cell>
          <cell r="O4688">
            <v>80.688198991681986</v>
          </cell>
          <cell r="P4688"/>
          <cell r="Q4688">
            <v>44550.149357058013</v>
          </cell>
        </row>
        <row r="4689">
          <cell r="D4689">
            <v>43769</v>
          </cell>
          <cell r="E4689" t="str">
            <v>*</v>
          </cell>
          <cell r="F4689">
            <v>48921.695321750638</v>
          </cell>
          <cell r="G4689">
            <v>1013740.2901723374</v>
          </cell>
          <cell r="H4689">
            <v>0.73403344668692561</v>
          </cell>
          <cell r="I4689">
            <v>54.734894291641631</v>
          </cell>
          <cell r="J4689">
            <v>15599382.763668291</v>
          </cell>
          <cell r="K4689">
            <v>0.65523091753164009</v>
          </cell>
          <cell r="L4689">
            <v>88.625771930480141</v>
          </cell>
          <cell r="M4689">
            <v>20791168.368701655</v>
          </cell>
          <cell r="N4689">
            <v>0.70765057662755482</v>
          </cell>
          <cell r="O4689">
            <v>80.787052247922659</v>
          </cell>
          <cell r="P4689"/>
          <cell r="Q4689">
            <v>44550.149357058013</v>
          </cell>
        </row>
        <row r="4690">
          <cell r="D4690">
            <v>43770</v>
          </cell>
          <cell r="F4690">
            <v>32750.995321750641</v>
          </cell>
          <cell r="G4690">
            <v>32750.995321750641</v>
          </cell>
          <cell r="H4690">
            <v>0.39393742502820095</v>
          </cell>
          <cell r="I4690">
            <v>90.105231071480105</v>
          </cell>
          <cell r="J4690">
            <v>15632133.758990042</v>
          </cell>
          <cell r="K4690">
            <v>0.65432163494779394</v>
          </cell>
          <cell r="L4690">
            <v>90.032459270663736</v>
          </cell>
          <cell r="M4690">
            <v>20780494.367407043</v>
          </cell>
          <cell r="N4690">
            <v>0.70722171255137267</v>
          </cell>
          <cell r="O4690">
            <v>82.133419207394041</v>
          </cell>
          <cell r="P4690"/>
          <cell r="Q4690">
            <v>83137.557492553751</v>
          </cell>
        </row>
        <row r="4691">
          <cell r="D4691">
            <v>43771</v>
          </cell>
          <cell r="F4691">
            <v>33413.095321749708</v>
          </cell>
          <cell r="G4691">
            <v>66164.090643500356</v>
          </cell>
          <cell r="H4691">
            <v>0.39791937987489212</v>
          </cell>
          <cell r="I4691">
            <v>89.805391494506054</v>
          </cell>
          <cell r="J4691">
            <v>15665546.854311792</v>
          </cell>
          <cell r="K4691">
            <v>0.65344627661976529</v>
          </cell>
          <cell r="L4691">
            <v>90.104006583019071</v>
          </cell>
          <cell r="M4691">
            <v>20766824.745930426</v>
          </cell>
          <cell r="N4691">
            <v>0.70669098760625404</v>
          </cell>
          <cell r="O4691">
            <v>82.191360876556502</v>
          </cell>
          <cell r="P4691"/>
          <cell r="Q4691">
            <v>83137.557492553751</v>
          </cell>
        </row>
        <row r="4692">
          <cell r="D4692">
            <v>43772</v>
          </cell>
          <cell r="F4692">
            <v>39359.695321751569</v>
          </cell>
          <cell r="G4692">
            <v>105523.78596525193</v>
          </cell>
          <cell r="H4692">
            <v>0.4230891113790668</v>
          </cell>
          <cell r="I4692">
            <v>87.833075898116846</v>
          </cell>
          <cell r="J4692">
            <v>15704906.549633544</v>
          </cell>
          <cell r="K4692">
            <v>0.65282415780517078</v>
          </cell>
          <cell r="L4692">
            <v>90.154684428957296</v>
          </cell>
          <cell r="M4692">
            <v>20758933.882645819</v>
          </cell>
          <cell r="N4692">
            <v>0.70635699282150388</v>
          </cell>
          <cell r="O4692">
            <v>82.227786072562651</v>
          </cell>
          <cell r="P4692"/>
          <cell r="Q4692">
            <v>83137.557492553751</v>
          </cell>
        </row>
        <row r="4693">
          <cell r="D4693">
            <v>43773</v>
          </cell>
          <cell r="F4693">
            <v>49605.095321750639</v>
          </cell>
          <cell r="G4693">
            <v>155128.88128700256</v>
          </cell>
          <cell r="H4693">
            <v>0.46648255603641214</v>
          </cell>
          <cell r="I4693">
            <v>84.167114608270154</v>
          </cell>
          <cell r="J4693">
            <v>15754511.644955294</v>
          </cell>
          <cell r="K4693">
            <v>0.65263073986916242</v>
          </cell>
          <cell r="L4693">
            <v>90.170411290224308</v>
          </cell>
          <cell r="M4693">
            <v>20765216.747043204</v>
          </cell>
          <cell r="N4693">
            <v>0.70650529972747222</v>
          </cell>
          <cell r="O4693">
            <v>82.211615524037327</v>
          </cell>
          <cell r="P4693"/>
          <cell r="Q4693">
            <v>83137.557492553751</v>
          </cell>
        </row>
        <row r="4694">
          <cell r="D4694">
            <v>43774</v>
          </cell>
          <cell r="F4694">
            <v>55317.295321749712</v>
          </cell>
          <cell r="G4694">
            <v>210446.17660875228</v>
          </cell>
          <cell r="H4694">
            <v>0.50626018602387013</v>
          </cell>
          <cell r="I4694">
            <v>80.587201288461117</v>
          </cell>
          <cell r="J4694">
            <v>15809828.940277044</v>
          </cell>
          <cell r="K4694">
            <v>0.65267446538935148</v>
          </cell>
          <cell r="L4694">
            <v>90.166857160167069</v>
          </cell>
          <cell r="M4694">
            <v>20762667.99370259</v>
          </cell>
          <cell r="N4694">
            <v>0.70635312446804122</v>
          </cell>
          <cell r="O4694">
            <v>82.228207777278499</v>
          </cell>
          <cell r="P4694"/>
          <cell r="Q4694">
            <v>83137.557492553751</v>
          </cell>
        </row>
        <row r="4695">
          <cell r="D4695">
            <v>43775</v>
          </cell>
          <cell r="F4695">
            <v>96690.220908140021</v>
          </cell>
          <cell r="G4695">
            <v>307136.39751689229</v>
          </cell>
          <cell r="H4695">
            <v>0.61571931062244067</v>
          </cell>
          <cell r="I4695">
            <v>70.240541173185449</v>
          </cell>
          <cell r="J4695">
            <v>15906519.161185184</v>
          </cell>
          <cell r="K4695">
            <v>0.65442004116681773</v>
          </cell>
          <cell r="L4695">
            <v>90.024398482397103</v>
          </cell>
          <cell r="M4695">
            <v>20810473.459936369</v>
          </cell>
          <cell r="N4695">
            <v>0.70791388659985022</v>
          </cell>
          <cell r="O4695">
            <v>82.057738801244881</v>
          </cell>
          <cell r="P4695"/>
          <cell r="Q4695">
            <v>83137.557492553751</v>
          </cell>
        </row>
        <row r="4696">
          <cell r="D4696">
            <v>43776</v>
          </cell>
          <cell r="F4696">
            <v>97172.820908139081</v>
          </cell>
          <cell r="G4696">
            <v>404309.2184250314</v>
          </cell>
          <cell r="H4696">
            <v>0.69473366210184428</v>
          </cell>
          <cell r="I4696">
            <v>62.812189177480235</v>
          </cell>
          <cell r="J4696">
            <v>16003691.982093323</v>
          </cell>
          <cell r="K4696">
            <v>0.65617350373196426</v>
          </cell>
          <cell r="L4696">
            <v>89.880172155537338</v>
          </cell>
          <cell r="M4696">
            <v>20820818.723385364</v>
          </cell>
          <cell r="N4696">
            <v>0.70820018665805762</v>
          </cell>
          <cell r="O4696">
            <v>82.026398390966875</v>
          </cell>
          <cell r="P4696"/>
          <cell r="Q4696">
            <v>83137.557492553751</v>
          </cell>
        </row>
        <row r="4697">
          <cell r="D4697">
            <v>43777</v>
          </cell>
          <cell r="F4697">
            <v>99457.520908140024</v>
          </cell>
          <cell r="G4697">
            <v>503766.7393331714</v>
          </cell>
          <cell r="H4697">
            <v>0.75742954587385425</v>
          </cell>
          <cell r="I4697">
            <v>57.164987862881787</v>
          </cell>
          <cell r="J4697">
            <v>16103149.503001463</v>
          </cell>
          <cell r="K4697">
            <v>0.65800841028618096</v>
          </cell>
          <cell r="L4697">
            <v>89.728044890241165</v>
          </cell>
          <cell r="M4697">
            <v>20829572.249220349</v>
          </cell>
          <cell r="N4697">
            <v>0.70843229725964985</v>
          </cell>
          <cell r="O4697">
            <v>82.000974021150839</v>
          </cell>
          <cell r="P4697"/>
          <cell r="Q4697">
            <v>83137.557492553751</v>
          </cell>
        </row>
        <row r="4698">
          <cell r="D4698">
            <v>43778</v>
          </cell>
          <cell r="F4698">
            <v>100582.42090814002</v>
          </cell>
          <cell r="G4698">
            <v>604349.16024131142</v>
          </cell>
          <cell r="H4698">
            <v>0.80769640964606604</v>
          </cell>
          <cell r="I4698">
            <v>52.860754875317738</v>
          </cell>
          <cell r="J4698">
            <v>16203731.923909603</v>
          </cell>
          <cell r="K4698">
            <v>0.65987670219792183</v>
          </cell>
          <cell r="L4698">
            <v>89.571891446154865</v>
          </cell>
          <cell r="M4698">
            <v>20837348.73248934</v>
          </cell>
          <cell r="N4698">
            <v>0.70863113785223164</v>
          </cell>
          <cell r="O4698">
            <v>81.979182582796795</v>
          </cell>
          <cell r="P4698"/>
          <cell r="Q4698">
            <v>83137.557492553751</v>
          </cell>
        </row>
        <row r="4699">
          <cell r="D4699">
            <v>43779</v>
          </cell>
          <cell r="F4699">
            <v>100160.12090814002</v>
          </cell>
          <cell r="G4699">
            <v>704509.28114945139</v>
          </cell>
          <cell r="H4699">
            <v>0.84740194732392904</v>
          </cell>
          <cell r="I4699">
            <v>49.62137218062076</v>
          </cell>
          <cell r="J4699">
            <v>16303892.044817742</v>
          </cell>
          <cell r="K4699">
            <v>0.66171524633607204</v>
          </cell>
          <cell r="L4699">
            <v>89.416989770951162</v>
          </cell>
          <cell r="M4699">
            <v>20842504.654986329</v>
          </cell>
          <cell r="N4699">
            <v>0.70874083051690107</v>
          </cell>
          <cell r="O4699">
            <v>81.967156623852702</v>
          </cell>
          <cell r="P4699"/>
          <cell r="Q4699">
            <v>83137.557492553751</v>
          </cell>
        </row>
        <row r="4700">
          <cell r="D4700">
            <v>43780</v>
          </cell>
          <cell r="F4700">
            <v>103756.72090813909</v>
          </cell>
          <cell r="G4700">
            <v>808266.00205759052</v>
          </cell>
          <cell r="H4700">
            <v>0.8838210993432436</v>
          </cell>
          <cell r="I4700">
            <v>46.782219564583308</v>
          </cell>
          <cell r="J4700">
            <v>16407648.765725881</v>
          </cell>
          <cell r="K4700">
            <v>0.66368690671325004</v>
          </cell>
          <cell r="L4700">
            <v>89.249517567755348</v>
          </cell>
          <cell r="M4700">
            <v>20848168.777365316</v>
          </cell>
          <cell r="N4700">
            <v>0.70886778239265413</v>
          </cell>
          <cell r="O4700">
            <v>81.953234522124035</v>
          </cell>
          <cell r="P4700"/>
          <cell r="Q4700">
            <v>83137.557492553751</v>
          </cell>
        </row>
        <row r="4701">
          <cell r="D4701">
            <v>43781</v>
          </cell>
          <cell r="F4701">
            <v>108051.62090814095</v>
          </cell>
          <cell r="G4701">
            <v>916317.62296573143</v>
          </cell>
          <cell r="H4701">
            <v>0.91847540650505843</v>
          </cell>
          <cell r="I4701">
            <v>44.201133979427595</v>
          </cell>
          <cell r="J4701">
            <v>16515700.386634022</v>
          </cell>
          <cell r="K4701">
            <v>0.66581849631877277</v>
          </cell>
          <cell r="L4701">
            <v>89.066890440579613</v>
          </cell>
          <cell r="M4701">
            <v>20834569.543744307</v>
          </cell>
          <cell r="N4701">
            <v>0.70833978954467502</v>
          </cell>
          <cell r="O4701">
            <v>82.011108614350547</v>
          </cell>
          <cell r="P4701"/>
          <cell r="Q4701">
            <v>83137.557492553751</v>
          </cell>
        </row>
        <row r="4702">
          <cell r="D4702">
            <v>43782</v>
          </cell>
          <cell r="F4702">
            <v>169533.90638546197</v>
          </cell>
          <cell r="G4702">
            <v>1085851.5293511935</v>
          </cell>
          <cell r="H4702">
            <v>1.0046848047803631</v>
          </cell>
          <cell r="I4702">
            <v>38.293283284564673</v>
          </cell>
          <cell r="J4702">
            <v>16685234.293019485</v>
          </cell>
          <cell r="K4702">
            <v>0.67040617920462864</v>
          </cell>
          <cell r="L4702">
            <v>88.668337138081597</v>
          </cell>
          <cell r="M4702">
            <v>20888107.901820622</v>
          </cell>
          <cell r="N4702">
            <v>0.71009424660497833</v>
          </cell>
          <cell r="O4702">
            <v>81.818516920681901</v>
          </cell>
          <cell r="P4702"/>
          <cell r="Q4702">
            <v>83137.557492553751</v>
          </cell>
        </row>
        <row r="4703">
          <cell r="D4703">
            <v>43783</v>
          </cell>
          <cell r="F4703">
            <v>179088.30638546014</v>
          </cell>
          <cell r="G4703">
            <v>1264939.8357366535</v>
          </cell>
          <cell r="H4703">
            <v>1.086787345392646</v>
          </cell>
          <cell r="I4703">
            <v>33.330629065587225</v>
          </cell>
          <cell r="J4703">
            <v>16864322.599404946</v>
          </cell>
          <cell r="K4703">
            <v>0.67534592837780838</v>
          </cell>
          <cell r="L4703">
            <v>88.23088943976478</v>
          </cell>
          <cell r="M4703">
            <v>20974296.802076343</v>
          </cell>
          <cell r="N4703">
            <v>0.71295823593006169</v>
          </cell>
          <cell r="O4703">
            <v>81.502403989456695</v>
          </cell>
          <cell r="P4703"/>
          <cell r="Q4703">
            <v>83137.557492553751</v>
          </cell>
        </row>
        <row r="4704">
          <cell r="D4704">
            <v>43784</v>
          </cell>
          <cell r="F4704">
            <v>175862.30638546014</v>
          </cell>
          <cell r="G4704">
            <v>1440802.1421221136</v>
          </cell>
          <cell r="H4704">
            <v>1.1553560032128358</v>
          </cell>
          <cell r="I4704">
            <v>29.65310486944205</v>
          </cell>
          <cell r="J4704">
            <v>17040184.905790407</v>
          </cell>
          <cell r="K4704">
            <v>0.68012413555821127</v>
          </cell>
          <cell r="L4704">
            <v>87.799656292885928</v>
          </cell>
          <cell r="M4704">
            <v>21050614.859748065</v>
          </cell>
          <cell r="N4704">
            <v>0.71548619639325661</v>
          </cell>
          <cell r="O4704">
            <v>81.221629924062697</v>
          </cell>
          <cell r="P4704"/>
          <cell r="Q4704">
            <v>83137.557492553751</v>
          </cell>
        </row>
        <row r="4705">
          <cell r="D4705">
            <v>43785</v>
          </cell>
          <cell r="F4705">
            <v>172472.60638546199</v>
          </cell>
          <cell r="G4705">
            <v>1613274.7485075756</v>
          </cell>
          <cell r="H4705">
            <v>1.2128053171486828</v>
          </cell>
          <cell r="I4705">
            <v>26.875683464920954</v>
          </cell>
          <cell r="J4705">
            <v>17212657.512175869</v>
          </cell>
          <cell r="K4705">
            <v>0.6847358914032986</v>
          </cell>
          <cell r="L4705">
            <v>87.376005537598033</v>
          </cell>
          <cell r="M4705">
            <v>21122434.304067791</v>
          </cell>
          <cell r="N4705">
            <v>0.71786080030276544</v>
          </cell>
          <cell r="O4705">
            <v>80.956419135092631</v>
          </cell>
          <cell r="P4705"/>
          <cell r="Q4705">
            <v>83137.557492553751</v>
          </cell>
        </row>
        <row r="4706">
          <cell r="D4706">
            <v>43786</v>
          </cell>
          <cell r="F4706">
            <v>168682.10638546012</v>
          </cell>
          <cell r="G4706">
            <v>1781956.8548930357</v>
          </cell>
          <cell r="H4706">
            <v>1.2608139404827303</v>
          </cell>
          <cell r="I4706">
            <v>24.752004070225063</v>
          </cell>
          <cell r="J4706">
            <v>17381339.618561327</v>
          </cell>
          <cell r="K4706">
            <v>0.68916695033112407</v>
          </cell>
          <cell r="L4706">
            <v>86.962169782733369</v>
          </cell>
          <cell r="M4706">
            <v>21214785.061991513</v>
          </cell>
          <cell r="N4706">
            <v>0.72093267119516269</v>
          </cell>
          <cell r="O4706">
            <v>80.611258666093406</v>
          </cell>
          <cell r="P4706"/>
          <cell r="Q4706">
            <v>83137.557492553751</v>
          </cell>
        </row>
        <row r="4707">
          <cell r="D4707">
            <v>43787</v>
          </cell>
          <cell r="F4707">
            <v>177031.80638546107</v>
          </cell>
          <cell r="G4707">
            <v>1958988.6612784967</v>
          </cell>
          <cell r="H4707">
            <v>1.3090678471532988</v>
          </cell>
          <cell r="I4707">
            <v>22.786019445098972</v>
          </cell>
          <cell r="J4707">
            <v>17558371.424946789</v>
          </cell>
          <cell r="K4707">
            <v>0.693898868605896</v>
          </cell>
          <cell r="L4707">
            <v>86.513007005888269</v>
          </cell>
          <cell r="M4707">
            <v>21319523.902995232</v>
          </cell>
          <cell r="N4707">
            <v>0.72442491327911085</v>
          </cell>
          <cell r="O4707">
            <v>80.21608050702585</v>
          </cell>
          <cell r="P4707"/>
          <cell r="Q4707">
            <v>83137.557492553751</v>
          </cell>
        </row>
        <row r="4708">
          <cell r="D4708">
            <v>43788</v>
          </cell>
          <cell r="F4708">
            <v>191380.50638546012</v>
          </cell>
          <cell r="G4708">
            <v>2150369.167663957</v>
          </cell>
          <cell r="H4708">
            <v>1.3613260724436038</v>
          </cell>
          <cell r="I4708">
            <v>20.833960466187495</v>
          </cell>
          <cell r="J4708">
            <v>17749751.931332249</v>
          </cell>
          <cell r="K4708">
            <v>0.69916499184088798</v>
          </cell>
          <cell r="L4708">
            <v>86.004509106199237</v>
          </cell>
          <cell r="M4708">
            <v>21403040.811644953</v>
          </cell>
          <cell r="N4708">
            <v>0.72719546693195181</v>
          </cell>
          <cell r="O4708">
            <v>79.900506821887419</v>
          </cell>
          <cell r="P4708"/>
          <cell r="Q4708">
            <v>83137.557492553751</v>
          </cell>
        </row>
        <row r="4709">
          <cell r="D4709">
            <v>43789</v>
          </cell>
          <cell r="F4709">
            <v>165731.71248046271</v>
          </cell>
          <cell r="G4709">
            <v>2316100.8801444196</v>
          </cell>
          <cell r="H4709">
            <v>1.3929329595422999</v>
          </cell>
          <cell r="I4709">
            <v>19.736753127030383</v>
          </cell>
          <cell r="J4709">
            <v>17915483.643812712</v>
          </cell>
          <cell r="K4709">
            <v>0.70338972516601006</v>
          </cell>
          <cell r="L4709">
            <v>85.590115416902819</v>
          </cell>
          <cell r="M4709">
            <v>21473511.617779676</v>
          </cell>
          <cell r="N4709">
            <v>0.72952229098108201</v>
          </cell>
          <cell r="O4709">
            <v>79.634095748067949</v>
          </cell>
          <cell r="P4709"/>
          <cell r="Q4709">
            <v>83137.557492553751</v>
          </cell>
        </row>
        <row r="4710">
          <cell r="D4710">
            <v>43790</v>
          </cell>
          <cell r="F4710">
            <v>164649.21248046364</v>
          </cell>
          <cell r="G4710">
            <v>2480750.0926248832</v>
          </cell>
          <cell r="H4710">
            <v>1.4209096388505469</v>
          </cell>
          <cell r="I4710">
            <v>18.814985186444378</v>
          </cell>
          <cell r="J4710">
            <v>18080132.856293175</v>
          </cell>
          <cell r="K4710">
            <v>0.70754460587976886</v>
          </cell>
          <cell r="L4710">
            <v>85.177072172907486</v>
          </cell>
          <cell r="M4710">
            <v>21553941.34289657</v>
          </cell>
          <cell r="N4710">
            <v>0.73218698874850507</v>
          </cell>
          <cell r="O4710">
            <v>79.327482682152308</v>
          </cell>
          <cell r="P4710"/>
          <cell r="Q4710">
            <v>83137.557492553751</v>
          </cell>
        </row>
        <row r="4711">
          <cell r="D4711">
            <v>43791</v>
          </cell>
          <cell r="F4711">
            <v>142729.11248046457</v>
          </cell>
          <cell r="G4711">
            <v>2623479.2051053476</v>
          </cell>
          <cell r="H4711">
            <v>1.4343584100145883</v>
          </cell>
          <cell r="I4711">
            <v>18.387749119464679</v>
          </cell>
          <cell r="J4711">
            <v>18222861.968773641</v>
          </cell>
          <cell r="K4711">
            <v>0.71081750321599135</v>
          </cell>
          <cell r="L4711">
            <v>84.847929661188175</v>
          </cell>
          <cell r="M4711">
            <v>21596625.363767453</v>
          </cell>
          <cell r="N4711">
            <v>0.73356909121366953</v>
          </cell>
          <cell r="O4711">
            <v>79.167823773360155</v>
          </cell>
          <cell r="P4711"/>
          <cell r="Q4711">
            <v>83137.557492553751</v>
          </cell>
        </row>
        <row r="4712">
          <cell r="D4712">
            <v>43792</v>
          </cell>
          <cell r="F4712">
            <v>149970.01248046366</v>
          </cell>
          <cell r="G4712">
            <v>2773449.2175858114</v>
          </cell>
          <cell r="H4712">
            <v>1.4504244799528505</v>
          </cell>
          <cell r="I4712">
            <v>17.890452503204646</v>
          </cell>
          <cell r="J4712">
            <v>18372831.981254105</v>
          </cell>
          <cell r="K4712">
            <v>0.71435077368601085</v>
          </cell>
          <cell r="L4712">
            <v>84.488924389855427</v>
          </cell>
          <cell r="M4712">
            <v>21652614.973998349</v>
          </cell>
          <cell r="N4712">
            <v>0.73540284496988484</v>
          </cell>
          <cell r="O4712">
            <v>78.955339180220008</v>
          </cell>
          <cell r="P4712"/>
          <cell r="Q4712">
            <v>83137.557492553751</v>
          </cell>
        </row>
        <row r="4713">
          <cell r="D4713">
            <v>43793</v>
          </cell>
          <cell r="F4713">
            <v>152802.11248046363</v>
          </cell>
          <cell r="G4713">
            <v>2926251.3300662749</v>
          </cell>
          <cell r="H4713">
            <v>1.466571095304092</v>
          </cell>
          <cell r="I4713">
            <v>17.404654547827569</v>
          </cell>
          <cell r="J4713">
            <v>18525634.09373457</v>
          </cell>
          <cell r="K4713">
            <v>0.71797103504661075</v>
          </cell>
          <cell r="L4713">
            <v>84.117182025307287</v>
          </cell>
          <cell r="M4713">
            <v>21733905.592079237</v>
          </cell>
          <cell r="N4713">
            <v>0.73809549575495836</v>
          </cell>
          <cell r="O4713">
            <v>78.6420054322369</v>
          </cell>
          <cell r="P4713"/>
          <cell r="Q4713">
            <v>83137.557492553751</v>
          </cell>
        </row>
        <row r="4714">
          <cell r="D4714">
            <v>43794</v>
          </cell>
          <cell r="F4714">
            <v>160759.01248046366</v>
          </cell>
          <cell r="G4714">
            <v>3087010.3425467387</v>
          </cell>
          <cell r="H4714">
            <v>1.485254287304858</v>
          </cell>
          <cell r="I4714">
            <v>16.859551196496291</v>
          </cell>
          <cell r="J4714">
            <v>18686393.106215034</v>
          </cell>
          <cell r="K4714">
            <v>0.72187542565916984</v>
          </cell>
          <cell r="L4714">
            <v>83.711919077543783</v>
          </cell>
          <cell r="M4714">
            <v>21821100.483096126</v>
          </cell>
          <cell r="N4714">
            <v>0.74098814229360666</v>
          </cell>
          <cell r="O4714">
            <v>78.303677584251162</v>
          </cell>
          <cell r="P4714"/>
          <cell r="Q4714">
            <v>83137.557492553751</v>
          </cell>
        </row>
        <row r="4715">
          <cell r="D4715">
            <v>43795</v>
          </cell>
          <cell r="F4715">
            <v>155052.31248046178</v>
          </cell>
          <cell r="G4715">
            <v>3242062.6550272005</v>
          </cell>
          <cell r="H4715">
            <v>1.499860246823038</v>
          </cell>
          <cell r="I4715">
            <v>16.445765871510375</v>
          </cell>
          <cell r="J4715">
            <v>18841445.418695495</v>
          </cell>
          <cell r="K4715">
            <v>0.72553506697543524</v>
          </cell>
          <cell r="L4715">
            <v>83.328041361151875</v>
          </cell>
          <cell r="M4715">
            <v>21887112.377177015</v>
          </cell>
          <cell r="N4715">
            <v>0.7431610005275967</v>
          </cell>
          <cell r="O4715">
            <v>78.048389753573119</v>
          </cell>
          <cell r="P4715"/>
          <cell r="Q4715">
            <v>83137.557492553751</v>
          </cell>
        </row>
        <row r="4716">
          <cell r="D4716">
            <v>43796</v>
          </cell>
          <cell r="F4716">
            <v>208972.16638452077</v>
          </cell>
          <cell r="G4716">
            <v>3451034.8214117214</v>
          </cell>
          <cell r="H4716">
            <v>1.5374050952624911</v>
          </cell>
          <cell r="I4716">
            <v>15.429930117258117</v>
          </cell>
          <cell r="J4716">
            <v>19050417.585080016</v>
          </cell>
          <cell r="K4716">
            <v>0.73124103847281996</v>
          </cell>
          <cell r="L4716">
            <v>82.721931305547614</v>
          </cell>
          <cell r="M4716">
            <v>22004285.469487969</v>
          </cell>
          <cell r="N4716">
            <v>0.74707043758100466</v>
          </cell>
          <cell r="O4716">
            <v>77.586656949533136</v>
          </cell>
          <cell r="P4716"/>
          <cell r="Q4716">
            <v>83137.557492553751</v>
          </cell>
        </row>
        <row r="4717">
          <cell r="D4717">
            <v>43797</v>
          </cell>
          <cell r="F4717">
            <v>218746.46638451982</v>
          </cell>
          <cell r="G4717">
            <v>3669781.2877962412</v>
          </cell>
          <cell r="H4717">
            <v>1.5764670189286367</v>
          </cell>
          <cell r="I4717">
            <v>14.442378601096229</v>
          </cell>
          <cell r="J4717">
            <v>19269164.051464535</v>
          </cell>
          <cell r="K4717">
            <v>0.73728469637815341</v>
          </cell>
          <cell r="L4717">
            <v>82.070152894538893</v>
          </cell>
          <cell r="M4717">
            <v>22122399.5320362</v>
          </cell>
          <cell r="N4717">
            <v>0.75101109571950586</v>
          </cell>
          <cell r="O4717">
            <v>77.118186980268064</v>
          </cell>
          <cell r="P4717"/>
          <cell r="Q4717">
            <v>83137.557492553751</v>
          </cell>
        </row>
        <row r="4718">
          <cell r="D4718">
            <v>43798</v>
          </cell>
          <cell r="F4718">
            <v>228640.96638451982</v>
          </cell>
          <cell r="G4718">
            <v>3898422.2541807611</v>
          </cell>
          <cell r="H4718">
            <v>1.616938934060941</v>
          </cell>
          <cell r="I4718">
            <v>13.488843466851341</v>
          </cell>
          <cell r="J4718">
            <v>19497805.017849054</v>
          </cell>
          <cell r="K4718">
            <v>0.74366741288292582</v>
          </cell>
          <cell r="L4718">
            <v>81.371239120582644</v>
          </cell>
          <cell r="M4718">
            <v>22244957.806420434</v>
          </cell>
          <cell r="N4718">
            <v>0.75510188331402051</v>
          </cell>
          <cell r="O4718">
            <v>76.628747904789691</v>
          </cell>
          <cell r="P4718"/>
          <cell r="Q4718">
            <v>83137.557492553751</v>
          </cell>
        </row>
        <row r="4719">
          <cell r="D4719">
            <v>43799</v>
          </cell>
          <cell r="E4719" t="str">
            <v>*</v>
          </cell>
          <cell r="F4719">
            <v>214758.56638452076</v>
          </cell>
          <cell r="G4719">
            <v>4113180.8205652819</v>
          </cell>
          <cell r="H4719">
            <v>1.6491466851724148</v>
          </cell>
          <cell r="I4719">
            <v>12.77744958172249</v>
          </cell>
          <cell r="J4719">
            <v>19712563.584233575</v>
          </cell>
          <cell r="K4719">
            <v>0.74948196260644318</v>
          </cell>
          <cell r="L4719">
            <v>80.725433560142008</v>
          </cell>
          <cell r="M4719">
            <v>22362232.623448662</v>
          </cell>
          <cell r="N4719">
            <v>0.75901258492661328</v>
          </cell>
          <cell r="O4719">
            <v>76.157994381815698</v>
          </cell>
          <cell r="P4719"/>
          <cell r="Q4719">
            <v>83137.557492553751</v>
          </cell>
        </row>
        <row r="4720">
          <cell r="D4720">
            <v>43800</v>
          </cell>
          <cell r="F4720">
            <v>220024.46638451889</v>
          </cell>
          <cell r="G4720">
            <v>220024.46638451889</v>
          </cell>
          <cell r="H4720">
            <v>2.1138191888135656</v>
          </cell>
          <cell r="I4720">
            <v>5.1082362194583837</v>
          </cell>
          <cell r="J4720">
            <v>19932588.050618093</v>
          </cell>
          <cell r="K4720">
            <v>0.75486004706331911</v>
          </cell>
          <cell r="L4720">
            <v>80.418951400485355</v>
          </cell>
          <cell r="M4720">
            <v>22491850.987472896</v>
          </cell>
          <cell r="N4720">
            <v>0.76335683981355062</v>
          </cell>
          <cell r="O4720">
            <v>79.356591842854968</v>
          </cell>
          <cell r="P4720"/>
          <cell r="Q4720">
            <v>104088.59355090497</v>
          </cell>
        </row>
        <row r="4721">
          <cell r="D4721">
            <v>43801</v>
          </cell>
          <cell r="F4721">
            <v>220936.96638452075</v>
          </cell>
          <cell r="G4721">
            <v>440961.43276903965</v>
          </cell>
          <cell r="H4721">
            <v>2.1182024740942702</v>
          </cell>
          <cell r="I4721">
            <v>5.0758224353162795</v>
          </cell>
          <cell r="J4721">
            <v>20153525.017002612</v>
          </cell>
          <cell r="K4721">
            <v>0.76023031951145781</v>
          </cell>
          <cell r="L4721">
            <v>79.766267316209849</v>
          </cell>
          <cell r="M4721">
            <v>22627910.508567132</v>
          </cell>
          <cell r="N4721">
            <v>0.76791905864729071</v>
          </cell>
          <cell r="O4721">
            <v>78.791880038955739</v>
          </cell>
          <cell r="P4721"/>
          <cell r="Q4721">
            <v>104088.59355090497</v>
          </cell>
        </row>
        <row r="4722">
          <cell r="D4722">
            <v>43802</v>
          </cell>
          <cell r="F4722">
            <v>238319.86638452075</v>
          </cell>
          <cell r="G4722">
            <v>679281.29915356042</v>
          </cell>
          <cell r="H4722">
            <v>2.1753305717126281</v>
          </cell>
          <cell r="I4722">
            <v>4.6737994955660227</v>
          </cell>
          <cell r="J4722">
            <v>20391844.883387133</v>
          </cell>
          <cell r="K4722">
            <v>0.76621173733236569</v>
          </cell>
          <cell r="L4722">
            <v>79.029773220794937</v>
          </cell>
          <cell r="M4722">
            <v>22757845.94761537</v>
          </cell>
          <cell r="N4722">
            <v>0.77227280086850958</v>
          </cell>
          <cell r="O4722">
            <v>78.247834661891886</v>
          </cell>
          <cell r="P4722"/>
          <cell r="Q4722">
            <v>104088.59355090497</v>
          </cell>
        </row>
        <row r="4723">
          <cell r="D4723">
            <v>43803</v>
          </cell>
          <cell r="F4723">
            <v>156941.77797175309</v>
          </cell>
          <cell r="G4723">
            <v>836223.07712531346</v>
          </cell>
          <cell r="H4723">
            <v>2.0084407152555936</v>
          </cell>
          <cell r="I4723">
            <v>5.9618744808623276</v>
          </cell>
          <cell r="J4723">
            <v>20548786.661358885</v>
          </cell>
          <cell r="K4723">
            <v>0.76910072793302919</v>
          </cell>
          <cell r="L4723">
            <v>78.670576735576176</v>
          </cell>
          <cell r="M4723">
            <v>22788394.033224836</v>
          </cell>
          <cell r="N4723">
            <v>0.77325351168690326</v>
          </cell>
          <cell r="O4723">
            <v>78.124610016696309</v>
          </cell>
          <cell r="P4723"/>
          <cell r="Q4723">
            <v>104088.59355090497</v>
          </cell>
        </row>
        <row r="4724">
          <cell r="D4724">
            <v>43804</v>
          </cell>
          <cell r="F4724">
            <v>156354.37797175403</v>
          </cell>
          <cell r="G4724">
            <v>992577.45509706752</v>
          </cell>
          <cell r="H4724">
            <v>1.9071781474530987</v>
          </cell>
          <cell r="I4724">
            <v>6.9353365520841699</v>
          </cell>
          <cell r="J4724">
            <v>20705141.039330639</v>
          </cell>
          <cell r="K4724">
            <v>0.7719453959367607</v>
          </cell>
          <cell r="L4724">
            <v>78.314745735660367</v>
          </cell>
          <cell r="M4724">
            <v>22857218.38685216</v>
          </cell>
          <cell r="N4724">
            <v>0.77553277327941728</v>
          </cell>
          <cell r="O4724">
            <v>77.837286271156515</v>
          </cell>
          <cell r="P4724"/>
          <cell r="Q4724">
            <v>104088.59355090497</v>
          </cell>
        </row>
        <row r="4725">
          <cell r="D4725">
            <v>43805</v>
          </cell>
          <cell r="F4725">
            <v>145718.3779717531</v>
          </cell>
          <cell r="G4725">
            <v>1138295.8330688206</v>
          </cell>
          <cell r="H4725">
            <v>1.8226394046275143</v>
          </cell>
          <cell r="I4725">
            <v>7.8853060678663933</v>
          </cell>
          <cell r="J4725">
            <v>20850859.417302392</v>
          </cell>
          <cell r="K4725">
            <v>0.77437306377873028</v>
          </cell>
          <cell r="L4725">
            <v>78.009428892723008</v>
          </cell>
          <cell r="M4725">
            <v>22925139.687529474</v>
          </cell>
          <cell r="N4725">
            <v>0.77778106741683906</v>
          </cell>
          <cell r="O4725">
            <v>77.552600404328302</v>
          </cell>
          <cell r="P4725"/>
          <cell r="Q4725">
            <v>104088.59355090497</v>
          </cell>
        </row>
        <row r="4726">
          <cell r="D4726">
            <v>43806</v>
          </cell>
          <cell r="F4726">
            <v>138479.97797175311</v>
          </cell>
          <cell r="G4726">
            <v>1276775.8110405738</v>
          </cell>
          <cell r="H4726">
            <v>1.7523201939044919</v>
          </cell>
          <cell r="I4726">
            <v>8.7868822235942279</v>
          </cell>
          <cell r="J4726">
            <v>20989339.395274147</v>
          </cell>
          <cell r="K4726">
            <v>0.77651424526207369</v>
          </cell>
          <cell r="L4726">
            <v>77.738908624482846</v>
          </cell>
          <cell r="M4726">
            <v>23001398.260500804</v>
          </cell>
          <cell r="N4726">
            <v>0.78031187460666129</v>
          </cell>
          <cell r="O4726">
            <v>77.230667891297159</v>
          </cell>
          <cell r="P4726"/>
          <cell r="Q4726">
            <v>104088.59355090497</v>
          </cell>
        </row>
        <row r="4727">
          <cell r="D4727">
            <v>43807</v>
          </cell>
          <cell r="F4727">
            <v>123679.8779717531</v>
          </cell>
          <cell r="G4727">
            <v>1400455.6890123268</v>
          </cell>
          <cell r="H4727">
            <v>1.681807344634054</v>
          </cell>
          <cell r="I4727">
            <v>9.8077941568567759</v>
          </cell>
          <cell r="J4727">
            <v>21113019.273245901</v>
          </cell>
          <cell r="K4727">
            <v>0.77809356044992495</v>
          </cell>
          <cell r="L4727">
            <v>77.538647261184025</v>
          </cell>
          <cell r="M4727">
            <v>23069355.372748137</v>
          </cell>
          <cell r="N4727">
            <v>0.78256071300742946</v>
          </cell>
          <cell r="O4727">
            <v>76.943320235493047</v>
          </cell>
          <cell r="P4727"/>
          <cell r="Q4727">
            <v>104088.59355090497</v>
          </cell>
        </row>
        <row r="4728">
          <cell r="D4728">
            <v>43808</v>
          </cell>
          <cell r="F4728">
            <v>121282.07797175218</v>
          </cell>
          <cell r="G4728">
            <v>1521737.766984079</v>
          </cell>
          <cell r="H4728">
            <v>1.6244044456864701</v>
          </cell>
          <cell r="I4728">
            <v>10.736700669801191</v>
          </cell>
          <cell r="J4728">
            <v>21234301.351217654</v>
          </cell>
          <cell r="K4728">
            <v>0.77957277507549072</v>
          </cell>
          <cell r="L4728">
            <v>77.350526560591049</v>
          </cell>
          <cell r="M4728">
            <v>23135066.500021461</v>
          </cell>
          <cell r="N4728">
            <v>0.78473304330086746</v>
          </cell>
          <cell r="O4728">
            <v>76.664625768549328</v>
          </cell>
          <cell r="P4728"/>
          <cell r="Q4728">
            <v>104088.59355090497</v>
          </cell>
        </row>
        <row r="4729">
          <cell r="D4729">
            <v>43809</v>
          </cell>
          <cell r="F4729">
            <v>130317.1779717531</v>
          </cell>
          <cell r="G4729">
            <v>1652054.9449558321</v>
          </cell>
          <cell r="H4729">
            <v>1.5871623283562644</v>
          </cell>
          <cell r="I4729">
            <v>11.391423634164211</v>
          </cell>
          <cell r="J4729">
            <v>21364618.529189408</v>
          </cell>
          <cell r="K4729">
            <v>0.78137116938544593</v>
          </cell>
          <cell r="L4729">
            <v>77.12110436213446</v>
          </cell>
          <cell r="M4729">
            <v>23198297.645442784</v>
          </cell>
          <cell r="N4729">
            <v>0.78682094556157123</v>
          </cell>
          <cell r="O4729">
            <v>76.395743726619898</v>
          </cell>
          <cell r="P4729"/>
          <cell r="Q4729">
            <v>104088.59355090497</v>
          </cell>
        </row>
        <row r="4730">
          <cell r="D4730">
            <v>43810</v>
          </cell>
          <cell r="F4730">
            <v>138702.78654671944</v>
          </cell>
          <cell r="G4730">
            <v>1790757.7315025516</v>
          </cell>
          <cell r="H4730">
            <v>1.5640153436188633</v>
          </cell>
          <cell r="I4730">
            <v>11.8205814272205</v>
          </cell>
          <cell r="J4730">
            <v>21503321.315736126</v>
          </cell>
          <cell r="K4730">
            <v>0.78346144814389207</v>
          </cell>
          <cell r="L4730">
            <v>76.853483463920639</v>
          </cell>
          <cell r="M4730">
            <v>23240883.93528508</v>
          </cell>
          <cell r="N4730">
            <v>0.78820838124688253</v>
          </cell>
          <cell r="O4730">
            <v>76.216525779090603</v>
          </cell>
          <cell r="P4730"/>
          <cell r="Q4730">
            <v>104088.59355090497</v>
          </cell>
        </row>
        <row r="4731">
          <cell r="D4731">
            <v>43811</v>
          </cell>
          <cell r="F4731">
            <v>127683.08654672038</v>
          </cell>
          <cell r="G4731">
            <v>1918440.8180492721</v>
          </cell>
          <cell r="H4731">
            <v>1.5359038172860653</v>
          </cell>
          <cell r="I4731">
            <v>12.36601513316965</v>
          </cell>
          <cell r="J4731">
            <v>21631004.402282845</v>
          </cell>
          <cell r="K4731">
            <v>0.78513595271511394</v>
          </cell>
          <cell r="L4731">
            <v>76.638360422190544</v>
          </cell>
          <cell r="M4731">
            <v>23259673.454169523</v>
          </cell>
          <cell r="N4731">
            <v>0.78878861357886709</v>
          </cell>
          <cell r="O4731">
            <v>76.141449139760695</v>
          </cell>
          <cell r="P4731"/>
          <cell r="Q4731">
            <v>104088.59355090497</v>
          </cell>
        </row>
        <row r="4732">
          <cell r="D4732">
            <v>43812</v>
          </cell>
          <cell r="F4732">
            <v>135466.18654671853</v>
          </cell>
          <cell r="G4732">
            <v>2053907.0045959905</v>
          </cell>
          <cell r="H4732">
            <v>1.5178689721666458</v>
          </cell>
          <cell r="I4732">
            <v>12.730556419916406</v>
          </cell>
          <cell r="J4732">
            <v>21766470.588829562</v>
          </cell>
          <cell r="K4732">
            <v>0.78707929030438151</v>
          </cell>
          <cell r="L4732">
            <v>76.38789605175856</v>
          </cell>
          <cell r="M4732">
            <v>23310771.684643961</v>
          </cell>
          <cell r="N4732">
            <v>0.79046434502415097</v>
          </cell>
          <cell r="O4732">
            <v>75.924210183177394</v>
          </cell>
          <cell r="P4732"/>
          <cell r="Q4732">
            <v>104088.59355090497</v>
          </cell>
        </row>
        <row r="4733">
          <cell r="D4733">
            <v>43813</v>
          </cell>
          <cell r="F4733">
            <v>142379.48654671945</v>
          </cell>
          <cell r="G4733">
            <v>2196286.4911427097</v>
          </cell>
          <cell r="H4733">
            <v>1.5071546377795171</v>
          </cell>
          <cell r="I4733">
            <v>12.952735621363331</v>
          </cell>
          <cell r="J4733">
            <v>21908850.07537628</v>
          </cell>
          <cell r="K4733">
            <v>0.789257102564761</v>
          </cell>
          <cell r="L4733">
            <v>76.10620353034065</v>
          </cell>
          <cell r="M4733">
            <v>23366711.979136407</v>
          </cell>
          <cell r="N4733">
            <v>0.7923040160087168</v>
          </cell>
          <cell r="O4733">
            <v>75.685018048953779</v>
          </cell>
          <cell r="P4733"/>
          <cell r="Q4733">
            <v>104088.59355090497</v>
          </cell>
        </row>
        <row r="4734">
          <cell r="D4734">
            <v>43814</v>
          </cell>
          <cell r="F4734">
            <v>136775.08654672038</v>
          </cell>
          <cell r="G4734">
            <v>2333061.5776894302</v>
          </cell>
          <cell r="H4734">
            <v>1.494279374968809</v>
          </cell>
          <cell r="I4734">
            <v>13.225402599693991</v>
          </cell>
          <cell r="J4734">
            <v>22045625.161922999</v>
          </cell>
          <cell r="K4734">
            <v>0.79121750142609015</v>
          </cell>
          <cell r="L4734">
            <v>75.851739165705183</v>
          </cell>
          <cell r="M4734">
            <v>23428929.048040845</v>
          </cell>
          <cell r="N4734">
            <v>0.79435623475460915</v>
          </cell>
          <cell r="O4734">
            <v>75.41734184619466</v>
          </cell>
          <cell r="P4734"/>
          <cell r="Q4734">
            <v>104088.59355090497</v>
          </cell>
        </row>
        <row r="4735">
          <cell r="D4735">
            <v>43815</v>
          </cell>
          <cell r="F4735">
            <v>157648.18654672039</v>
          </cell>
          <cell r="G4735">
            <v>2490709.7642361508</v>
          </cell>
          <cell r="H4735">
            <v>1.4955467737070409</v>
          </cell>
          <cell r="I4735">
            <v>13.198283254049436</v>
          </cell>
          <cell r="J4735">
            <v>22203273.348469719</v>
          </cell>
          <cell r="K4735">
            <v>0.793909655134723</v>
          </cell>
          <cell r="L4735">
            <v>75.500942711909389</v>
          </cell>
          <cell r="M4735">
            <v>23516597.645989291</v>
          </cell>
          <cell r="N4735">
            <v>0.79727102696581875</v>
          </cell>
          <cell r="O4735">
            <v>75.035655063050186</v>
          </cell>
          <cell r="P4735"/>
          <cell r="Q4735">
            <v>104088.59355090497</v>
          </cell>
        </row>
        <row r="4736">
          <cell r="D4736">
            <v>43816</v>
          </cell>
          <cell r="F4736">
            <v>173637.38654671944</v>
          </cell>
          <cell r="G4736">
            <v>2664347.1507828701</v>
          </cell>
          <cell r="H4736">
            <v>1.5057010344805939</v>
          </cell>
          <cell r="I4736">
            <v>12.983206696272475</v>
          </cell>
          <cell r="J4736">
            <v>22376910.735016439</v>
          </cell>
          <cell r="K4736">
            <v>0.79715144031067531</v>
          </cell>
          <cell r="L4736">
            <v>75.076511412572529</v>
          </cell>
          <cell r="M4736">
            <v>23578879.237053733</v>
          </cell>
          <cell r="N4736">
            <v>0.7993247776661242</v>
          </cell>
          <cell r="O4736">
            <v>74.765686906185479</v>
          </cell>
          <cell r="P4736"/>
          <cell r="Q4736">
            <v>104088.59355090497</v>
          </cell>
        </row>
        <row r="4737">
          <cell r="D4737">
            <v>43817</v>
          </cell>
          <cell r="F4737">
            <v>334363.63688784093</v>
          </cell>
          <cell r="G4737">
            <v>2998710.7876707111</v>
          </cell>
          <cell r="H4737">
            <v>1.6005120068992955</v>
          </cell>
          <cell r="I4737">
            <v>11.151777895555171</v>
          </cell>
          <cell r="J4737">
            <v>22711274.37190428</v>
          </cell>
          <cell r="K4737">
            <v>0.80607380627168967</v>
          </cell>
          <cell r="L4737">
            <v>73.897562125735988</v>
          </cell>
          <cell r="M4737">
            <v>23819266.557459306</v>
          </cell>
          <cell r="N4737">
            <v>0.80741558554528348</v>
          </cell>
          <cell r="O4737">
            <v>73.69422022285454</v>
          </cell>
          <cell r="P4737"/>
          <cell r="Q4737">
            <v>104088.59355090497</v>
          </cell>
        </row>
        <row r="4738">
          <cell r="D4738">
            <v>43818</v>
          </cell>
          <cell r="F4738">
            <v>332796.93688784464</v>
          </cell>
          <cell r="G4738">
            <v>3331507.7245585555</v>
          </cell>
          <cell r="H4738">
            <v>1.6845506874210898</v>
          </cell>
          <cell r="I4738">
            <v>9.7656921924355267</v>
          </cell>
          <cell r="J4738">
            <v>23044071.308792125</v>
          </cell>
          <cell r="K4738">
            <v>0.81487508943069542</v>
          </cell>
          <cell r="L4738">
            <v>72.720305548580583</v>
          </cell>
          <cell r="M4738">
            <v>24051668.526397157</v>
          </cell>
          <cell r="N4738">
            <v>0.81523456001558214</v>
          </cell>
          <cell r="O4738">
            <v>72.647567088841797</v>
          </cell>
          <cell r="P4738"/>
          <cell r="Q4738">
            <v>104088.59355090497</v>
          </cell>
        </row>
        <row r="4739">
          <cell r="D4739">
            <v>43819</v>
          </cell>
          <cell r="F4739">
            <v>354773.93688784278</v>
          </cell>
          <cell r="G4739">
            <v>3686281.6614463981</v>
          </cell>
          <cell r="H4739">
            <v>1.7707423722867421</v>
          </cell>
          <cell r="I4739">
            <v>8.5400571830849703</v>
          </cell>
          <cell r="J4739">
            <v>23398845.245679967</v>
          </cell>
          <cell r="K4739">
            <v>0.82438611152875252</v>
          </cell>
          <cell r="L4739">
            <v>71.433882322442258</v>
          </cell>
          <cell r="M4739">
            <v>24301020.261655018</v>
          </cell>
          <cell r="N4739">
            <v>0.8236268781256868</v>
          </cell>
          <cell r="O4739">
            <v>71.513144887521406</v>
          </cell>
          <cell r="P4739"/>
          <cell r="Q4739">
            <v>104088.59355090497</v>
          </cell>
        </row>
        <row r="4740">
          <cell r="D4740">
            <v>43820</v>
          </cell>
          <cell r="F4740">
            <v>354524.43688784464</v>
          </cell>
          <cell r="G4740">
            <v>4040806.0983342426</v>
          </cell>
          <cell r="H4740">
            <v>1.8486111825674048</v>
          </cell>
          <cell r="I4740">
            <v>7.5788184126910458</v>
          </cell>
          <cell r="J4740">
            <v>23753369.682567813</v>
          </cell>
          <cell r="K4740">
            <v>0.83381887185968984</v>
          </cell>
          <cell r="L4740">
            <v>70.14526206150714</v>
          </cell>
          <cell r="M4740">
            <v>24561351.338172875</v>
          </cell>
          <cell r="N4740">
            <v>0.83239007651672403</v>
          </cell>
          <cell r="O4740">
            <v>70.317786835806331</v>
          </cell>
          <cell r="P4740"/>
          <cell r="Q4740">
            <v>104088.59355090497</v>
          </cell>
        </row>
        <row r="4741">
          <cell r="D4741">
            <v>43821</v>
          </cell>
          <cell r="F4741">
            <v>343640.63688784279</v>
          </cell>
          <cell r="G4741">
            <v>4384446.7352220854</v>
          </cell>
          <cell r="H4741">
            <v>1.914648153274553</v>
          </cell>
          <cell r="I4741">
            <v>6.8577478295828831</v>
          </cell>
          <cell r="J4741">
            <v>24097010.319455653</v>
          </cell>
          <cell r="K4741">
            <v>0.84280228639956389</v>
          </cell>
          <cell r="L4741">
            <v>68.907880954698797</v>
          </cell>
          <cell r="M4741">
            <v>24809030.634670727</v>
          </cell>
          <cell r="N4741">
            <v>0.84072326831598865</v>
          </cell>
          <cell r="O4741">
            <v>69.172172705311127</v>
          </cell>
          <cell r="P4741"/>
          <cell r="Q4741">
            <v>104088.59355090497</v>
          </cell>
        </row>
        <row r="4742">
          <cell r="D4742">
            <v>43822</v>
          </cell>
          <cell r="F4742">
            <v>350889.03688784468</v>
          </cell>
          <cell r="G4742">
            <v>4735335.7721099304</v>
          </cell>
          <cell r="H4742">
            <v>1.9779704670914886</v>
          </cell>
          <cell r="I4742">
            <v>6.2376822891507366</v>
          </cell>
          <cell r="J4742">
            <v>24447899.356343497</v>
          </cell>
          <cell r="K4742">
            <v>0.85197312527541103</v>
          </cell>
          <cell r="L4742">
            <v>67.636136784135843</v>
          </cell>
          <cell r="M4742">
            <v>25069778.767848585</v>
          </cell>
          <cell r="N4742">
            <v>0.84949809864445058</v>
          </cell>
          <cell r="O4742">
            <v>67.957860162783348</v>
          </cell>
          <cell r="P4742"/>
          <cell r="Q4742">
            <v>104088.59355090497</v>
          </cell>
        </row>
        <row r="4743">
          <cell r="D4743">
            <v>43823</v>
          </cell>
          <cell r="F4743">
            <v>355597.3368878428</v>
          </cell>
          <cell r="G4743">
            <v>5090933.1089977734</v>
          </cell>
          <cell r="H4743">
            <v>2.0379006540343729</v>
          </cell>
          <cell r="I4743">
            <v>5.7081377709427672</v>
          </cell>
          <cell r="J4743">
            <v>24803496.69323134</v>
          </cell>
          <cell r="K4743">
            <v>0.86124115750610131</v>
          </cell>
          <cell r="L4743">
            <v>66.343818253168351</v>
          </cell>
          <cell r="M4743">
            <v>25332777.382326435</v>
          </cell>
          <cell r="N4743">
            <v>0.85834791460163662</v>
          </cell>
          <cell r="O4743">
            <v>66.726326190930337</v>
          </cell>
          <cell r="P4743"/>
          <cell r="Q4743">
            <v>104088.59355090497</v>
          </cell>
        </row>
        <row r="4744">
          <cell r="D4744">
            <v>43824</v>
          </cell>
          <cell r="F4744">
            <v>172968.03796917945</v>
          </cell>
          <cell r="G4744">
            <v>5263901.1469669528</v>
          </cell>
          <cell r="H4744">
            <v>2.0228541735046575</v>
          </cell>
          <cell r="I4744">
            <v>5.8361873862962881</v>
          </cell>
          <cell r="J4744">
            <v>24976464.73120052</v>
          </cell>
          <cell r="K4744">
            <v>0.8641239153957857</v>
          </cell>
          <cell r="L4744">
            <v>65.940660761683418</v>
          </cell>
          <cell r="M4744">
            <v>25427544.821517628</v>
          </cell>
          <cell r="N4744">
            <v>0.86149670441205728</v>
          </cell>
          <cell r="O4744">
            <v>66.286762934192694</v>
          </cell>
          <cell r="P4744"/>
          <cell r="Q4744">
            <v>104088.59355090497</v>
          </cell>
        </row>
        <row r="4745">
          <cell r="D4745">
            <v>43825</v>
          </cell>
          <cell r="F4745">
            <v>174772.8379691813</v>
          </cell>
          <cell r="G4745">
            <v>5438673.984936134</v>
          </cell>
          <cell r="H4745">
            <v>2.0096320020799348</v>
          </cell>
          <cell r="I4745">
            <v>5.9513721804146709</v>
          </cell>
          <cell r="J4745">
            <v>25151237.5691697</v>
          </cell>
          <cell r="K4745">
            <v>0.86704820252576942</v>
          </cell>
          <cell r="L4745">
            <v>65.53120748903028</v>
          </cell>
          <cell r="M4745">
            <v>25521924.706686288</v>
          </cell>
          <cell r="N4745">
            <v>0.86463191000448514</v>
          </cell>
          <cell r="O4745">
            <v>65.848480825904289</v>
          </cell>
          <cell r="P4745"/>
          <cell r="Q4745">
            <v>104088.59355090497</v>
          </cell>
        </row>
        <row r="4746">
          <cell r="D4746">
            <v>43826</v>
          </cell>
          <cell r="F4746">
            <v>178623.73796918319</v>
          </cell>
          <cell r="G4746">
            <v>5617297.7229053173</v>
          </cell>
          <cell r="H4746">
            <v>1.9987594866440503</v>
          </cell>
          <cell r="I4746">
            <v>6.0479974548853228</v>
          </cell>
          <cell r="J4746">
            <v>25329861.307138883</v>
          </cell>
          <cell r="K4746">
            <v>0.87008385722527137</v>
          </cell>
          <cell r="L4746">
            <v>65.10569626474603</v>
          </cell>
          <cell r="M4746">
            <v>25599933.087698951</v>
          </cell>
          <cell r="N4746">
            <v>0.86721206905926229</v>
          </cell>
          <cell r="O4746">
            <v>65.487375652494322</v>
          </cell>
          <cell r="P4746"/>
          <cell r="Q4746">
            <v>104088.59355090497</v>
          </cell>
        </row>
        <row r="4747">
          <cell r="D4747">
            <v>43827</v>
          </cell>
          <cell r="F4747">
            <v>175339.03796917945</v>
          </cell>
          <cell r="G4747">
            <v>5792636.7608744968</v>
          </cell>
          <cell r="H4747">
            <v>1.9875365518871266</v>
          </cell>
          <cell r="I4747">
            <v>6.149583607850051</v>
          </cell>
          <cell r="J4747">
            <v>25505200.345108062</v>
          </cell>
          <cell r="K4747">
            <v>0.87298545369460501</v>
          </cell>
          <cell r="L4747">
            <v>64.698586279399791</v>
          </cell>
          <cell r="M4747">
            <v>25696765.122131616</v>
          </cell>
          <cell r="N4747">
            <v>0.87042947138366356</v>
          </cell>
          <cell r="O4747">
            <v>65.036617709762794</v>
          </cell>
          <cell r="P4747"/>
          <cell r="Q4747">
            <v>104088.59355090497</v>
          </cell>
        </row>
        <row r="4748">
          <cell r="D4748">
            <v>43828</v>
          </cell>
          <cell r="F4748">
            <v>165115.13796918132</v>
          </cell>
          <cell r="G4748">
            <v>5957751.8988436777</v>
          </cell>
          <cell r="H4748">
            <v>1.9737006106179231</v>
          </cell>
          <cell r="I4748">
            <v>6.2774608443436737</v>
          </cell>
          <cell r="J4748">
            <v>25670315.483077243</v>
          </cell>
          <cell r="K4748">
            <v>0.87551774971301566</v>
          </cell>
          <cell r="L4748">
            <v>64.34301952075046</v>
          </cell>
          <cell r="M4748">
            <v>25800150.258914277</v>
          </cell>
          <cell r="N4748">
            <v>0.87386836720603323</v>
          </cell>
          <cell r="O4748">
            <v>64.554327012573992</v>
          </cell>
          <cell r="P4748"/>
          <cell r="Q4748">
            <v>104088.59355090497</v>
          </cell>
        </row>
        <row r="4749">
          <cell r="D4749">
            <v>43829</v>
          </cell>
          <cell r="F4749">
            <v>163717.8379691813</v>
          </cell>
          <cell r="G4749">
            <v>6121469.7368128588</v>
          </cell>
          <cell r="H4749">
            <v>1.960339594052678</v>
          </cell>
          <cell r="I4749">
            <v>6.4037800805692662</v>
          </cell>
          <cell r="J4749">
            <v>25834033.321046423</v>
          </cell>
          <cell r="K4749">
            <v>0.87798464162667866</v>
          </cell>
          <cell r="L4749">
            <v>63.996425843475315</v>
          </cell>
          <cell r="M4749">
            <v>25901742.326518942</v>
          </cell>
          <cell r="N4749">
            <v>0.87724603855163152</v>
          </cell>
          <cell r="O4749">
            <v>64.080196752978196</v>
          </cell>
          <cell r="P4749"/>
          <cell r="Q4749">
            <v>104088.59355090497</v>
          </cell>
        </row>
        <row r="4750">
          <cell r="D4750">
            <v>43830</v>
          </cell>
          <cell r="E4750" t="str">
            <v>*</v>
          </cell>
          <cell r="F4750">
            <v>161186.03796918876</v>
          </cell>
          <cell r="G4750">
            <v>6282655.7747820476</v>
          </cell>
          <cell r="H4750">
            <v>1.9470559491846244</v>
          </cell>
          <cell r="I4750">
            <v>6.5321946872391017</v>
          </cell>
          <cell r="J4750">
            <v>25995219.359015614</v>
          </cell>
          <cell r="K4750">
            <v>0.88034840036383855</v>
          </cell>
          <cell r="L4750">
            <v>63.664155556421811</v>
          </cell>
          <cell r="M4750">
            <v>25995219.359015614</v>
          </cell>
          <cell r="N4750">
            <v>0.88034840036383855</v>
          </cell>
          <cell r="O4750">
            <v>63.66415533438186</v>
          </cell>
          <cell r="P4750"/>
          <cell r="Q4750">
            <v>104088.59355090497</v>
          </cell>
        </row>
        <row r="4751">
          <cell r="D4751">
            <v>43831</v>
          </cell>
          <cell r="F4751">
            <v>184310.65313992655</v>
          </cell>
          <cell r="G4751">
            <v>184310.65313992655</v>
          </cell>
          <cell r="H4751">
            <v>1.5281519884629355</v>
          </cell>
          <cell r="I4751">
            <v>13.941884370384528</v>
          </cell>
          <cell r="J4751">
            <v>184310.65313992655</v>
          </cell>
          <cell r="K4751">
            <v>1.5281519884629355</v>
          </cell>
          <cell r="L4751">
            <v>13.941884370384528</v>
          </cell>
          <cell r="M4751">
            <v>26131406.885009021</v>
          </cell>
          <cell r="N4751">
            <v>0.8849600824525542</v>
          </cell>
          <cell r="O4751">
            <v>65.822712472166174</v>
          </cell>
          <cell r="P4751"/>
          <cell r="Q4751">
            <v>120610.15823780208</v>
          </cell>
        </row>
        <row r="4752">
          <cell r="D4752">
            <v>43832</v>
          </cell>
          <cell r="F4752">
            <v>192000.76720592653</v>
          </cell>
          <cell r="G4752">
            <v>376311.42034585308</v>
          </cell>
          <cell r="H4752">
            <v>1.5600320314806957</v>
          </cell>
          <cell r="I4752">
            <v>13.253564894599235</v>
          </cell>
          <cell r="J4752">
            <v>376311.42034585308</v>
          </cell>
          <cell r="K4752">
            <v>1.5600320314806957</v>
          </cell>
          <cell r="L4752">
            <v>13.253564894599235</v>
          </cell>
          <cell r="M4752">
            <v>26280771.178693276</v>
          </cell>
          <cell r="N4752">
            <v>0.89001800132573206</v>
          </cell>
          <cell r="O4752">
            <v>65.043328796407309</v>
          </cell>
          <cell r="P4752"/>
          <cell r="Q4752">
            <v>120610.15823780208</v>
          </cell>
        </row>
        <row r="4753">
          <cell r="D4753">
            <v>43833</v>
          </cell>
          <cell r="F4753">
            <v>184825.75559392656</v>
          </cell>
          <cell r="G4753">
            <v>561137.17593977961</v>
          </cell>
          <cell r="H4753">
            <v>1.5508289521059206</v>
          </cell>
          <cell r="I4753">
            <v>13.448375018237135</v>
          </cell>
          <cell r="J4753">
            <v>561137.17593977961</v>
          </cell>
          <cell r="K4753">
            <v>1.5508289521059206</v>
          </cell>
          <cell r="L4753">
            <v>13.448375018237135</v>
          </cell>
          <cell r="M4753">
            <v>26401273.25231554</v>
          </cell>
          <cell r="N4753">
            <v>0.89409847521405161</v>
          </cell>
          <cell r="O4753">
            <v>64.413143297204186</v>
          </cell>
          <cell r="P4753"/>
          <cell r="Q4753">
            <v>120610.15823780208</v>
          </cell>
        </row>
        <row r="4754">
          <cell r="D4754">
            <v>43834</v>
          </cell>
          <cell r="F4754">
            <v>172701.17600392469</v>
          </cell>
          <cell r="G4754">
            <v>733838.3519437043</v>
          </cell>
          <cell r="H4754">
            <v>1.521095657831792</v>
          </cell>
          <cell r="I4754">
            <v>14.099455293933472</v>
          </cell>
          <cell r="J4754">
            <v>733838.3519437043</v>
          </cell>
          <cell r="K4754">
            <v>1.521095657831792</v>
          </cell>
          <cell r="L4754">
            <v>14.099455293933472</v>
          </cell>
          <cell r="M4754">
            <v>26498330.788075794</v>
          </cell>
          <cell r="N4754">
            <v>0.89738497918576499</v>
          </cell>
          <cell r="O4754">
            <v>63.904793531321033</v>
          </cell>
          <cell r="P4754"/>
          <cell r="Q4754">
            <v>120610.15823780208</v>
          </cell>
        </row>
        <row r="4755">
          <cell r="D4755">
            <v>43835</v>
          </cell>
          <cell r="F4755">
            <v>159629.35820392653</v>
          </cell>
          <cell r="G4755">
            <v>893467.71014763089</v>
          </cell>
          <cell r="H4755">
            <v>1.4815795339328175</v>
          </cell>
          <cell r="I4755">
            <v>15.018522463592699</v>
          </cell>
          <cell r="J4755">
            <v>893467.71014763089</v>
          </cell>
          <cell r="K4755">
            <v>1.4815795339328175</v>
          </cell>
          <cell r="L4755">
            <v>15.018522463592699</v>
          </cell>
          <cell r="M4755">
            <v>26617795.752596047</v>
          </cell>
          <cell r="N4755">
            <v>0.90143032336841566</v>
          </cell>
          <cell r="O4755">
            <v>63.278259042614472</v>
          </cell>
          <cell r="P4755"/>
          <cell r="Q4755">
            <v>120610.15823780208</v>
          </cell>
        </row>
        <row r="4756">
          <cell r="D4756">
            <v>43836</v>
          </cell>
          <cell r="F4756">
            <v>163178.43949992655</v>
          </cell>
          <cell r="G4756">
            <v>1056646.1496475574</v>
          </cell>
          <cell r="H4756">
            <v>1.4601397940354406</v>
          </cell>
          <cell r="I4756">
            <v>15.544291234486163</v>
          </cell>
          <cell r="J4756">
            <v>1056646.1496475574</v>
          </cell>
          <cell r="K4756">
            <v>1.4601397940354406</v>
          </cell>
          <cell r="L4756">
            <v>15.544291234486163</v>
          </cell>
          <cell r="M4756">
            <v>26757567.745054305</v>
          </cell>
          <cell r="N4756">
            <v>0.90616337518116497</v>
          </cell>
          <cell r="O4756">
            <v>62.544303892901979</v>
          </cell>
          <cell r="P4756"/>
          <cell r="Q4756">
            <v>120610.15823780208</v>
          </cell>
        </row>
        <row r="4757">
          <cell r="D4757">
            <v>43837</v>
          </cell>
          <cell r="F4757">
            <v>178446.33406792654</v>
          </cell>
          <cell r="G4757">
            <v>1235092.4837154839</v>
          </cell>
          <cell r="H4757">
            <v>1.4629098076469087</v>
          </cell>
          <cell r="I4757">
            <v>15.475250589296641</v>
          </cell>
          <cell r="J4757">
            <v>1235092.4837154839</v>
          </cell>
          <cell r="K4757">
            <v>1.4629098076469087</v>
          </cell>
          <cell r="L4757">
            <v>15.475250589296641</v>
          </cell>
          <cell r="M4757">
            <v>26887964.00749056</v>
          </cell>
          <cell r="N4757">
            <v>0.91057890718098267</v>
          </cell>
          <cell r="O4757">
            <v>61.858936746241831</v>
          </cell>
          <cell r="P4757"/>
          <cell r="Q4757">
            <v>120610.15823780208</v>
          </cell>
        </row>
        <row r="4758">
          <cell r="D4758">
            <v>43838</v>
          </cell>
          <cell r="F4758">
            <v>184377.66332720473</v>
          </cell>
          <cell r="G4758">
            <v>1419470.1470426887</v>
          </cell>
          <cell r="H4758">
            <v>1.4711345294025502</v>
          </cell>
          <cell r="I4758">
            <v>15.272210635573536</v>
          </cell>
          <cell r="J4758">
            <v>1419470.1470426887</v>
          </cell>
          <cell r="K4758">
            <v>1.4711345294025502</v>
          </cell>
          <cell r="L4758">
            <v>15.272210635573536</v>
          </cell>
          <cell r="M4758">
            <v>27022955.134780098</v>
          </cell>
          <cell r="N4758">
            <v>0.91515004314373904</v>
          </cell>
          <cell r="O4758">
            <v>61.149001710759478</v>
          </cell>
          <cell r="P4758"/>
          <cell r="Q4758">
            <v>120610.15823780208</v>
          </cell>
        </row>
        <row r="4759">
          <cell r="D4759">
            <v>43839</v>
          </cell>
          <cell r="F4759">
            <v>167811.18605720473</v>
          </cell>
          <cell r="G4759">
            <v>1587281.3330998933</v>
          </cell>
          <cell r="H4759">
            <v>1.4622698049937388</v>
          </cell>
          <cell r="I4759">
            <v>15.491172570327461</v>
          </cell>
          <cell r="J4759">
            <v>1587281.3330998933</v>
          </cell>
          <cell r="K4759">
            <v>1.4622698049937388</v>
          </cell>
          <cell r="L4759">
            <v>15.491172570327461</v>
          </cell>
          <cell r="M4759">
            <v>27157047.204327531</v>
          </cell>
          <cell r="N4759">
            <v>0.9196907276572357</v>
          </cell>
          <cell r="O4759">
            <v>60.443618083566179</v>
          </cell>
          <cell r="P4759"/>
          <cell r="Q4759">
            <v>120610.15823780208</v>
          </cell>
        </row>
        <row r="4760">
          <cell r="D4760">
            <v>43840</v>
          </cell>
          <cell r="F4760">
            <v>172550.13010720475</v>
          </cell>
          <cell r="G4760">
            <v>1759831.463207098</v>
          </cell>
          <cell r="H4760">
            <v>1.4591071671901059</v>
          </cell>
          <cell r="I4760">
            <v>15.570114262065694</v>
          </cell>
          <cell r="J4760">
            <v>1759831.463207098</v>
          </cell>
          <cell r="K4760">
            <v>1.4591071671901059</v>
          </cell>
          <cell r="L4760">
            <v>15.570114262065694</v>
          </cell>
          <cell r="M4760">
            <v>27282306.764630962</v>
          </cell>
          <cell r="N4760">
            <v>0.92393228949419215</v>
          </cell>
          <cell r="O4760">
            <v>59.784752977023437</v>
          </cell>
          <cell r="P4760"/>
          <cell r="Q4760">
            <v>120610.15823780208</v>
          </cell>
        </row>
        <row r="4761">
          <cell r="D4761">
            <v>43841</v>
          </cell>
          <cell r="F4761">
            <v>146479.55262920476</v>
          </cell>
          <cell r="G4761">
            <v>1906311.0158363027</v>
          </cell>
          <cell r="H4761">
            <v>1.4368690330210283</v>
          </cell>
          <cell r="I4761">
            <v>16.137675897034743</v>
          </cell>
          <cell r="J4761">
            <v>1906311.0158363027</v>
          </cell>
          <cell r="K4761">
            <v>1.4368690330210283</v>
          </cell>
          <cell r="L4761">
            <v>16.137675897034743</v>
          </cell>
          <cell r="M4761">
            <v>27379480.115088388</v>
          </cell>
          <cell r="N4761">
            <v>0.92722269083325104</v>
          </cell>
          <cell r="O4761">
            <v>59.27379557772111</v>
          </cell>
          <cell r="P4761"/>
          <cell r="Q4761">
            <v>120610.15823780208</v>
          </cell>
        </row>
        <row r="4762">
          <cell r="D4762">
            <v>43842</v>
          </cell>
          <cell r="F4762">
            <v>143217.89412520474</v>
          </cell>
          <cell r="G4762">
            <v>2049528.9099615074</v>
          </cell>
          <cell r="H4762">
            <v>1.4160836725989363</v>
          </cell>
          <cell r="I4762">
            <v>16.688476661050899</v>
          </cell>
          <cell r="J4762">
            <v>2049528.9099615074</v>
          </cell>
          <cell r="K4762">
            <v>1.4160836725989363</v>
          </cell>
          <cell r="L4762">
            <v>16.688476661050899</v>
          </cell>
          <cell r="M4762">
            <v>27501280.308391821</v>
          </cell>
          <cell r="N4762">
            <v>0.93134709165788043</v>
          </cell>
          <cell r="O4762">
            <v>58.633671453173278</v>
          </cell>
          <cell r="P4762"/>
          <cell r="Q4762">
            <v>120610.15823780208</v>
          </cell>
        </row>
        <row r="4763">
          <cell r="D4763">
            <v>43843</v>
          </cell>
          <cell r="F4763">
            <v>168059.78188120475</v>
          </cell>
          <cell r="G4763">
            <v>2217588.691842712</v>
          </cell>
          <cell r="H4763">
            <v>1.4143397871183414</v>
          </cell>
          <cell r="I4763">
            <v>16.735605431228031</v>
          </cell>
          <cell r="J4763">
            <v>2217588.691842712</v>
          </cell>
          <cell r="K4763">
            <v>1.4143397871183414</v>
          </cell>
          <cell r="L4763">
            <v>16.735605431228031</v>
          </cell>
          <cell r="M4763">
            <v>27641967.732361253</v>
          </cell>
          <cell r="N4763">
            <v>0.93611111553185</v>
          </cell>
          <cell r="O4763">
            <v>57.894959131395886</v>
          </cell>
          <cell r="P4763"/>
          <cell r="Q4763">
            <v>120610.15823780208</v>
          </cell>
        </row>
        <row r="4764">
          <cell r="D4764">
            <v>43844</v>
          </cell>
          <cell r="F4764">
            <v>162005.81978920475</v>
          </cell>
          <cell r="G4764">
            <v>2379594.5116319167</v>
          </cell>
          <cell r="H4764">
            <v>1.4092597093688577</v>
          </cell>
          <cell r="I4764">
            <v>16.873717612415074</v>
          </cell>
          <cell r="J4764">
            <v>2379594.5116319167</v>
          </cell>
          <cell r="K4764">
            <v>1.4092597093688577</v>
          </cell>
          <cell r="L4764">
            <v>16.873717612415074</v>
          </cell>
          <cell r="M4764">
            <v>27765372.548908681</v>
          </cell>
          <cell r="N4764">
            <v>0.94028984978612007</v>
          </cell>
          <cell r="O4764">
            <v>57.247800856063201</v>
          </cell>
          <cell r="P4764"/>
          <cell r="Q4764">
            <v>120610.15823780208</v>
          </cell>
        </row>
        <row r="4765">
          <cell r="D4765">
            <v>43845</v>
          </cell>
          <cell r="F4765">
            <v>109515.91220692852</v>
          </cell>
          <cell r="G4765">
            <v>2489110.4238388455</v>
          </cell>
          <cell r="H4765">
            <v>1.3758434392848673</v>
          </cell>
          <cell r="I4765">
            <v>17.813463891783076</v>
          </cell>
          <cell r="J4765">
            <v>2489110.4238388455</v>
          </cell>
          <cell r="K4765">
            <v>1.3758434392848673</v>
          </cell>
          <cell r="L4765">
            <v>17.813463891783076</v>
          </cell>
          <cell r="M4765">
            <v>27808618.555783834</v>
          </cell>
          <cell r="N4765">
            <v>0.94175395853295085</v>
          </cell>
          <cell r="O4765">
            <v>57.021265568751133</v>
          </cell>
          <cell r="P4765"/>
          <cell r="Q4765">
            <v>120610.15823780208</v>
          </cell>
        </row>
        <row r="4766">
          <cell r="D4766">
            <v>43846</v>
          </cell>
          <cell r="F4766">
            <v>102836.26179493038</v>
          </cell>
          <cell r="G4766">
            <v>2591946.6856337758</v>
          </cell>
          <cell r="H4766">
            <v>1.3431428183081298</v>
          </cell>
          <cell r="I4766">
            <v>18.787892231396285</v>
          </cell>
          <cell r="J4766">
            <v>2591946.6856337758</v>
          </cell>
          <cell r="K4766">
            <v>1.3431428183081298</v>
          </cell>
          <cell r="L4766">
            <v>18.787892231396285</v>
          </cell>
          <cell r="M4766">
            <v>27854405.434993904</v>
          </cell>
          <cell r="N4766">
            <v>0.94330411388739621</v>
          </cell>
          <cell r="O4766">
            <v>56.781548737164854</v>
          </cell>
          <cell r="P4766"/>
          <cell r="Q4766">
            <v>120610.15823780208</v>
          </cell>
        </row>
        <row r="4767">
          <cell r="D4767">
            <v>43847</v>
          </cell>
          <cell r="F4767">
            <v>95593.27568092852</v>
          </cell>
          <cell r="G4767">
            <v>2687539.9613147043</v>
          </cell>
          <cell r="H4767">
            <v>1.3107568074654854</v>
          </cell>
          <cell r="I4767">
            <v>19.809569827743267</v>
          </cell>
          <cell r="J4767">
            <v>2687539.9613147043</v>
          </cell>
          <cell r="K4767">
            <v>1.3107568074654854</v>
          </cell>
          <cell r="L4767">
            <v>19.809569827743267</v>
          </cell>
          <cell r="M4767">
            <v>27902911.917143974</v>
          </cell>
          <cell r="N4767">
            <v>0.94494636853171787</v>
          </cell>
          <cell r="O4767">
            <v>56.527747221433245</v>
          </cell>
          <cell r="P4767"/>
          <cell r="Q4767">
            <v>120610.15823780208</v>
          </cell>
        </row>
        <row r="4768">
          <cell r="D4768">
            <v>43848</v>
          </cell>
          <cell r="F4768">
            <v>78560.293868930385</v>
          </cell>
          <cell r="G4768">
            <v>2766100.2551836348</v>
          </cell>
          <cell r="H4768">
            <v>1.2741234954364427</v>
          </cell>
          <cell r="I4768">
            <v>21.037306087813278</v>
          </cell>
          <cell r="J4768">
            <v>2766100.2551836348</v>
          </cell>
          <cell r="K4768">
            <v>1.2741234954364427</v>
          </cell>
          <cell r="L4768">
            <v>21.037306087813278</v>
          </cell>
          <cell r="M4768">
            <v>27905744.850154046</v>
          </cell>
          <cell r="N4768">
            <v>0.94504186428384951</v>
          </cell>
          <cell r="O4768">
            <v>56.512994070212571</v>
          </cell>
          <cell r="P4768"/>
          <cell r="Q4768">
            <v>120610.15823780208</v>
          </cell>
        </row>
        <row r="4769">
          <cell r="D4769">
            <v>43849</v>
          </cell>
          <cell r="F4769">
            <v>81287.346914928523</v>
          </cell>
          <cell r="G4769">
            <v>2847387.6020985632</v>
          </cell>
          <cell r="H4769">
            <v>1.2425363465499388</v>
          </cell>
          <cell r="I4769">
            <v>22.16100773221995</v>
          </cell>
          <cell r="J4769">
            <v>2847387.6020985632</v>
          </cell>
          <cell r="K4769">
            <v>1.2425363465499388</v>
          </cell>
          <cell r="L4769">
            <v>22.16100773221995</v>
          </cell>
          <cell r="M4769">
            <v>27943654.06402012</v>
          </cell>
          <cell r="N4769">
            <v>0.94632523500560795</v>
          </cell>
          <cell r="O4769">
            <v>56.314783420776358</v>
          </cell>
          <cell r="P4769"/>
          <cell r="Q4769">
            <v>120610.15823780208</v>
          </cell>
        </row>
        <row r="4770">
          <cell r="D4770">
            <v>43850</v>
          </cell>
          <cell r="F4770">
            <v>107226.00599893038</v>
          </cell>
          <cell r="G4770">
            <v>2954613.6080974936</v>
          </cell>
          <cell r="H4770">
            <v>1.224861011405028</v>
          </cell>
          <cell r="I4770">
            <v>22.817411389328047</v>
          </cell>
          <cell r="J4770">
            <v>2954613.6080974936</v>
          </cell>
          <cell r="K4770">
            <v>1.224861011405028</v>
          </cell>
          <cell r="L4770">
            <v>22.817411389328047</v>
          </cell>
          <cell r="M4770">
            <v>28029040.336550191</v>
          </cell>
          <cell r="N4770">
            <v>0.94921643711247272</v>
          </cell>
          <cell r="O4770">
            <v>55.86866210395209</v>
          </cell>
          <cell r="P4770"/>
          <cell r="Q4770">
            <v>120610.15823780208</v>
          </cell>
        </row>
        <row r="4771">
          <cell r="D4771">
            <v>43851</v>
          </cell>
          <cell r="F4771">
            <v>110014.04580092852</v>
          </cell>
          <cell r="G4771">
            <v>3064627.6538984221</v>
          </cell>
          <cell r="H4771">
            <v>1.2099698094907219</v>
          </cell>
          <cell r="I4771">
            <v>23.386360912432458</v>
          </cell>
          <cell r="J4771">
            <v>3064627.6538984221</v>
          </cell>
          <cell r="K4771">
            <v>1.2099698094907219</v>
          </cell>
          <cell r="L4771">
            <v>23.386360912432458</v>
          </cell>
          <cell r="M4771">
            <v>28073650.080652256</v>
          </cell>
          <cell r="N4771">
            <v>0.95072672112886203</v>
          </cell>
          <cell r="O4771">
            <v>55.635861478611005</v>
          </cell>
          <cell r="P4771"/>
          <cell r="Q4771">
            <v>120610.15823780208</v>
          </cell>
        </row>
        <row r="4772">
          <cell r="D4772">
            <v>43852</v>
          </cell>
          <cell r="F4772">
            <v>156749.39822485577</v>
          </cell>
          <cell r="G4772">
            <v>3221377.0521232779</v>
          </cell>
          <cell r="H4772">
            <v>1.2140455810800337</v>
          </cell>
          <cell r="I4772">
            <v>23.229165610321189</v>
          </cell>
          <cell r="J4772">
            <v>3221377.0521232779</v>
          </cell>
          <cell r="K4772">
            <v>1.2140455810800337</v>
          </cell>
          <cell r="L4772">
            <v>23.229165610321189</v>
          </cell>
          <cell r="M4772">
            <v>28179993.414828256</v>
          </cell>
          <cell r="N4772">
            <v>0.95432763839912382</v>
          </cell>
          <cell r="O4772">
            <v>55.081524636762644</v>
          </cell>
          <cell r="P4772"/>
          <cell r="Q4772">
            <v>120610.15823780208</v>
          </cell>
        </row>
        <row r="4773">
          <cell r="D4773">
            <v>43853</v>
          </cell>
          <cell r="F4773">
            <v>153751.99542085762</v>
          </cell>
          <cell r="G4773">
            <v>3375129.0475441357</v>
          </cell>
          <cell r="H4773">
            <v>1.2166864163152877</v>
          </cell>
          <cell r="I4773">
            <v>23.127908220881732</v>
          </cell>
          <cell r="J4773">
            <v>3375129.0475441357</v>
          </cell>
          <cell r="K4773">
            <v>1.2166864163152877</v>
          </cell>
          <cell r="L4773">
            <v>23.127908220881732</v>
          </cell>
          <cell r="M4773">
            <v>28246811.417904496</v>
          </cell>
          <cell r="N4773">
            <v>0.95659001052576598</v>
          </cell>
          <cell r="O4773">
            <v>54.733803730204691</v>
          </cell>
          <cell r="P4773"/>
          <cell r="Q4773">
            <v>120610.15823780208</v>
          </cell>
        </row>
        <row r="4774">
          <cell r="D4774">
            <v>43854</v>
          </cell>
          <cell r="F4774">
            <v>158326.45952485577</v>
          </cell>
          <cell r="G4774">
            <v>3533455.5070689917</v>
          </cell>
          <cell r="H4774">
            <v>1.2206875021609653</v>
          </cell>
          <cell r="I4774">
            <v>22.975380932584631</v>
          </cell>
          <cell r="J4774">
            <v>3533455.5070689917</v>
          </cell>
          <cell r="K4774">
            <v>1.2206875021609653</v>
          </cell>
          <cell r="L4774">
            <v>22.975380932584631</v>
          </cell>
          <cell r="M4774">
            <v>28311240.287502736</v>
          </cell>
          <cell r="N4774">
            <v>0.95877147157107945</v>
          </cell>
          <cell r="O4774">
            <v>54.398953281629318</v>
          </cell>
          <cell r="P4774"/>
          <cell r="Q4774">
            <v>120610.15823780208</v>
          </cell>
        </row>
        <row r="4775">
          <cell r="D4775">
            <v>43855</v>
          </cell>
          <cell r="F4775">
            <v>142178.03514085576</v>
          </cell>
          <cell r="G4775">
            <v>3675633.5422098474</v>
          </cell>
          <cell r="H4775">
            <v>1.2190129242556018</v>
          </cell>
          <cell r="I4775">
            <v>23.039088762393799</v>
          </cell>
          <cell r="J4775">
            <v>3675633.5422098474</v>
          </cell>
          <cell r="K4775">
            <v>1.2190129242556018</v>
          </cell>
          <cell r="L4775">
            <v>23.039088762393799</v>
          </cell>
          <cell r="M4775">
            <v>28354092.699882969</v>
          </cell>
          <cell r="N4775">
            <v>0.96022223556359609</v>
          </cell>
          <cell r="O4775">
            <v>54.176510953910096</v>
          </cell>
          <cell r="P4775"/>
          <cell r="Q4775">
            <v>120610.15823780208</v>
          </cell>
        </row>
        <row r="4776">
          <cell r="D4776">
            <v>43856</v>
          </cell>
          <cell r="F4776">
            <v>113041.52681685577</v>
          </cell>
          <cell r="G4776">
            <v>3788675.069026703</v>
          </cell>
          <cell r="H4776">
            <v>1.2081757790113814</v>
          </cell>
          <cell r="I4776">
            <v>23.45590838083239</v>
          </cell>
          <cell r="J4776">
            <v>3788675.069026703</v>
          </cell>
          <cell r="K4776">
            <v>1.2081757790113814</v>
          </cell>
          <cell r="L4776">
            <v>23.45590838083239</v>
          </cell>
          <cell r="M4776">
            <v>28375612.753189202</v>
          </cell>
          <cell r="N4776">
            <v>0.96095057000430684</v>
          </cell>
          <cell r="O4776">
            <v>54.064914076343818</v>
          </cell>
          <cell r="P4776"/>
          <cell r="Q4776">
            <v>120610.15823780208</v>
          </cell>
        </row>
        <row r="4777">
          <cell r="D4777">
            <v>43857</v>
          </cell>
          <cell r="F4777">
            <v>106398.16320485763</v>
          </cell>
          <cell r="G4777">
            <v>3895073.2322315606</v>
          </cell>
          <cell r="H4777">
            <v>1.1961013373326033</v>
          </cell>
          <cell r="I4777">
            <v>23.929686119871974</v>
          </cell>
          <cell r="J4777">
            <v>3895073.2322315606</v>
          </cell>
          <cell r="K4777">
            <v>1.1961013373326033</v>
          </cell>
          <cell r="L4777">
            <v>23.929686119871974</v>
          </cell>
          <cell r="M4777">
            <v>28404801.802743439</v>
          </cell>
          <cell r="N4777">
            <v>0.96193861702113814</v>
          </cell>
          <cell r="O4777">
            <v>53.913607662786042</v>
          </cell>
          <cell r="P4777"/>
          <cell r="Q4777">
            <v>120610.15823780208</v>
          </cell>
        </row>
        <row r="4778">
          <cell r="D4778">
            <v>43858</v>
          </cell>
          <cell r="F4778">
            <v>117324.37367885576</v>
          </cell>
          <cell r="G4778">
            <v>4012397.6059104162</v>
          </cell>
          <cell r="H4778">
            <v>1.1881247532588601</v>
          </cell>
          <cell r="I4778">
            <v>24.248181091801325</v>
          </cell>
          <cell r="J4778">
            <v>4012397.6059104162</v>
          </cell>
          <cell r="K4778">
            <v>1.1881247532588601</v>
          </cell>
          <cell r="L4778">
            <v>24.248181091801325</v>
          </cell>
          <cell r="M4778">
            <v>28423107.135961678</v>
          </cell>
          <cell r="N4778">
            <v>0.962558082397593</v>
          </cell>
          <cell r="O4778">
            <v>53.818794913315358</v>
          </cell>
          <cell r="P4778"/>
          <cell r="Q4778">
            <v>120610.15823780208</v>
          </cell>
        </row>
        <row r="4779">
          <cell r="D4779">
            <v>43859</v>
          </cell>
          <cell r="F4779">
            <v>163137.22659618943</v>
          </cell>
          <cell r="G4779">
            <v>4175534.8325066054</v>
          </cell>
          <cell r="H4779">
            <v>1.1937962924956946</v>
          </cell>
          <cell r="I4779">
            <v>24.021269798440049</v>
          </cell>
          <cell r="J4779">
            <v>4175534.8325066054</v>
          </cell>
          <cell r="K4779">
            <v>1.1937962924956946</v>
          </cell>
          <cell r="L4779">
            <v>24.021269798440049</v>
          </cell>
          <cell r="M4779">
            <v>28484791.973827243</v>
          </cell>
          <cell r="N4779">
            <v>0.96464660801897606</v>
          </cell>
          <cell r="O4779">
            <v>53.499426614627119</v>
          </cell>
          <cell r="P4779"/>
          <cell r="Q4779">
            <v>120610.15823780208</v>
          </cell>
        </row>
        <row r="4780">
          <cell r="D4780">
            <v>43860</v>
          </cell>
          <cell r="F4780">
            <v>149345.14134619129</v>
          </cell>
          <cell r="G4780">
            <v>4324879.9738527965</v>
          </cell>
          <cell r="H4780">
            <v>1.1952779757643111</v>
          </cell>
          <cell r="I4780">
            <v>23.962357603563898</v>
          </cell>
          <cell r="J4780">
            <v>4324879.9738527965</v>
          </cell>
          <cell r="K4780">
            <v>1.1952779757643111</v>
          </cell>
          <cell r="L4780">
            <v>23.962357603563898</v>
          </cell>
          <cell r="M4780">
            <v>28466807.213591281</v>
          </cell>
          <cell r="N4780">
            <v>0.96403709647762359</v>
          </cell>
          <cell r="O4780">
            <v>53.592583185335151</v>
          </cell>
          <cell r="P4780"/>
          <cell r="Q4780">
            <v>120610.15823780208</v>
          </cell>
        </row>
        <row r="4781">
          <cell r="D4781">
            <v>43861</v>
          </cell>
          <cell r="E4781" t="str">
            <v>*</v>
          </cell>
          <cell r="F4781">
            <v>156070.46554418572</v>
          </cell>
          <cell r="G4781">
            <v>4480950.4393969821</v>
          </cell>
          <cell r="H4781">
            <v>1.1984628034617759</v>
          </cell>
          <cell r="I4781">
            <v>23.836241142299563</v>
          </cell>
          <cell r="J4781">
            <v>4480950.4393969821</v>
          </cell>
          <cell r="K4781">
            <v>1.1984628034617759</v>
          </cell>
          <cell r="L4781">
            <v>23.836241142299563</v>
          </cell>
          <cell r="M4781">
            <v>28450306.385965321</v>
          </cell>
          <cell r="N4781">
            <v>0.96347783931390951</v>
          </cell>
          <cell r="O4781">
            <v>53.678093476087497</v>
          </cell>
          <cell r="P4781"/>
          <cell r="Q4781">
            <v>120610.15823780208</v>
          </cell>
        </row>
        <row r="4782">
          <cell r="D4782">
            <v>43862</v>
          </cell>
          <cell r="F4782">
            <v>145243.61234219128</v>
          </cell>
          <cell r="G4782">
            <v>145243.61234219128</v>
          </cell>
          <cell r="H4782">
            <v>1.1804411869360829</v>
          </cell>
          <cell r="I4782">
            <v>35.589253048081773</v>
          </cell>
          <cell r="J4782">
            <v>4626194.051739173</v>
          </cell>
          <cell r="K4782">
            <v>1.1978886354005698</v>
          </cell>
          <cell r="L4782">
            <v>28.083206883000344</v>
          </cell>
          <cell r="M4782">
            <v>28409968.065067366</v>
          </cell>
          <cell r="N4782">
            <v>0.96201402159304072</v>
          </cell>
          <cell r="O4782">
            <v>53.243935616376902</v>
          </cell>
          <cell r="P4782"/>
          <cell r="Q4782">
            <v>123041.80331015149</v>
          </cell>
        </row>
        <row r="4783">
          <cell r="D4783">
            <v>43863</v>
          </cell>
          <cell r="F4783">
            <v>144954.20286419129</v>
          </cell>
          <cell r="G4783">
            <v>290197.81520638254</v>
          </cell>
          <cell r="H4783">
            <v>1.1792651253447615</v>
          </cell>
          <cell r="I4783">
            <v>35.652478036608812</v>
          </cell>
          <cell r="J4783">
            <v>4771148.2546033645</v>
          </cell>
          <cell r="K4783">
            <v>1.1972772989112588</v>
          </cell>
          <cell r="L4783">
            <v>28.113184265035905</v>
          </cell>
          <cell r="M4783">
            <v>28369347.828633405</v>
          </cell>
          <cell r="N4783">
            <v>0.96054095607322365</v>
          </cell>
          <cell r="O4783">
            <v>53.451329352251989</v>
          </cell>
          <cell r="P4783"/>
          <cell r="Q4783">
            <v>123041.80331015149</v>
          </cell>
        </row>
        <row r="4784">
          <cell r="D4784">
            <v>43864</v>
          </cell>
          <cell r="F4784">
            <v>153956.53899618943</v>
          </cell>
          <cell r="G4784">
            <v>444154.35420257197</v>
          </cell>
          <cell r="H4784">
            <v>1.2032613909897274</v>
          </cell>
          <cell r="I4784">
            <v>34.382624989806509</v>
          </cell>
          <cell r="J4784">
            <v>4925104.7935995543</v>
          </cell>
          <cell r="K4784">
            <v>1.1988939775624157</v>
          </cell>
          <cell r="L4784">
            <v>28.033975957295741</v>
          </cell>
          <cell r="M4784">
            <v>28338336.786279447</v>
          </cell>
          <cell r="N4784">
            <v>0.95939350878037455</v>
          </cell>
          <cell r="O4784">
            <v>53.613034835842967</v>
          </cell>
          <cell r="P4784"/>
          <cell r="Q4784">
            <v>123041.80331015149</v>
          </cell>
        </row>
        <row r="4785">
          <cell r="D4785">
            <v>43865</v>
          </cell>
          <cell r="F4785">
            <v>147453.03419619316</v>
          </cell>
          <cell r="G4785">
            <v>591607.38839876512</v>
          </cell>
          <cell r="H4785">
            <v>1.2020455090931581</v>
          </cell>
          <cell r="I4785">
            <v>34.44595258836172</v>
          </cell>
          <cell r="J4785">
            <v>5072557.8277957477</v>
          </cell>
          <cell r="K4785">
            <v>1.1988795503357499</v>
          </cell>
          <cell r="L4785">
            <v>28.034681861258161</v>
          </cell>
          <cell r="M4785">
            <v>28291791.274881493</v>
          </cell>
          <cell r="N4785">
            <v>0.95772042902444388</v>
          </cell>
          <cell r="O4785">
            <v>53.84905476471986</v>
          </cell>
          <cell r="P4785"/>
          <cell r="Q4785">
            <v>123041.80331015149</v>
          </cell>
        </row>
        <row r="4786">
          <cell r="D4786">
            <v>43866</v>
          </cell>
          <cell r="F4786">
            <v>101214.94766068176</v>
          </cell>
          <cell r="G4786">
            <v>692822.33605944691</v>
          </cell>
          <cell r="H4786">
            <v>1.1261576430459972</v>
          </cell>
          <cell r="I4786">
            <v>38.615693619850418</v>
          </cell>
          <cell r="J4786">
            <v>5173772.7754564295</v>
          </cell>
          <cell r="K4786">
            <v>1.1882465607850417</v>
          </cell>
          <cell r="L4786">
            <v>28.559610935262437</v>
          </cell>
          <cell r="M4786">
            <v>28198273.489460029</v>
          </cell>
          <cell r="N4786">
            <v>0.95445776722180686</v>
          </cell>
          <cell r="O4786">
            <v>54.310105061904856</v>
          </cell>
          <cell r="P4786"/>
          <cell r="Q4786">
            <v>123041.80331015149</v>
          </cell>
        </row>
        <row r="4787">
          <cell r="D4787">
            <v>43867</v>
          </cell>
          <cell r="F4787">
            <v>119894.83406868175</v>
          </cell>
          <cell r="G4787">
            <v>812717.17012812872</v>
          </cell>
          <cell r="H4787">
            <v>1.1008686319931886</v>
          </cell>
          <cell r="I4787">
            <v>40.102274591434636</v>
          </cell>
          <cell r="J4787">
            <v>5293667.6095251115</v>
          </cell>
          <cell r="K4787">
            <v>1.1823702615452973</v>
          </cell>
          <cell r="L4787">
            <v>28.853742597382524</v>
          </cell>
          <cell r="M4787">
            <v>28176918.717090864</v>
          </cell>
          <cell r="N4787">
            <v>0.95363810034325824</v>
          </cell>
          <cell r="O4787">
            <v>54.426091896926778</v>
          </cell>
          <cell r="P4787"/>
          <cell r="Q4787">
            <v>123041.80331015149</v>
          </cell>
        </row>
        <row r="4788">
          <cell r="D4788">
            <v>43868</v>
          </cell>
          <cell r="F4788">
            <v>132525.11194868176</v>
          </cell>
          <cell r="G4788">
            <v>945242.28207681049</v>
          </cell>
          <cell r="H4788">
            <v>1.0974693810759331</v>
          </cell>
          <cell r="I4788">
            <v>40.305860242391844</v>
          </cell>
          <cell r="J4788">
            <v>5426192.7214737935</v>
          </cell>
          <cell r="K4788">
            <v>1.1795538979069702</v>
          </cell>
          <cell r="L4788">
            <v>28.995737784758113</v>
          </cell>
          <cell r="M4788">
            <v>28167449.2639817</v>
          </cell>
          <cell r="N4788">
            <v>0.95322081360622124</v>
          </cell>
          <cell r="O4788">
            <v>54.485163856581984</v>
          </cell>
          <cell r="P4788"/>
          <cell r="Q4788">
            <v>123041.80331015149</v>
          </cell>
        </row>
        <row r="4789">
          <cell r="D4789">
            <v>43869</v>
          </cell>
          <cell r="F4789">
            <v>111286.70961868175</v>
          </cell>
          <cell r="G4789">
            <v>1056528.9916954923</v>
          </cell>
          <cell r="H4789">
            <v>1.0733435337341202</v>
          </cell>
          <cell r="I4789">
            <v>41.776588099281796</v>
          </cell>
          <cell r="J4789">
            <v>5537479.4310924755</v>
          </cell>
          <cell r="K4789">
            <v>1.1723877022007549</v>
          </cell>
          <cell r="L4789">
            <v>29.360057365165037</v>
          </cell>
          <cell r="M4789">
            <v>28145547.811380528</v>
          </cell>
          <cell r="N4789">
            <v>0.95238294029857318</v>
          </cell>
          <cell r="O4789">
            <v>54.603822930181821</v>
          </cell>
          <cell r="P4789"/>
          <cell r="Q4789">
            <v>123041.80331015149</v>
          </cell>
        </row>
        <row r="4790">
          <cell r="D4790">
            <v>43870</v>
          </cell>
          <cell r="F4790">
            <v>81632.432828679899</v>
          </cell>
          <cell r="G4790">
            <v>1138161.4245241722</v>
          </cell>
          <cell r="H4790">
            <v>1.027800122401588</v>
          </cell>
          <cell r="I4790">
            <v>44.676833364253078</v>
          </cell>
          <cell r="J4790">
            <v>5619111.8639211552</v>
          </cell>
          <cell r="K4790">
            <v>1.1594664264287751</v>
          </cell>
          <cell r="L4790">
            <v>30.027995866571445</v>
          </cell>
          <cell r="M4790">
            <v>28101098.449739359</v>
          </cell>
          <cell r="N4790">
            <v>0.9507823433050534</v>
          </cell>
          <cell r="O4790">
            <v>54.830673585269295</v>
          </cell>
          <cell r="P4790"/>
          <cell r="Q4790">
            <v>123041.80331015149</v>
          </cell>
        </row>
        <row r="4791">
          <cell r="D4791">
            <v>43871</v>
          </cell>
          <cell r="F4791">
            <v>93540.708556683618</v>
          </cell>
          <cell r="G4791">
            <v>1231702.1330808559</v>
          </cell>
          <cell r="H4791">
            <v>1.0010436290307811</v>
          </cell>
          <cell r="I4791">
            <v>46.456329471572765</v>
          </cell>
          <cell r="J4791">
            <v>5712652.572477839</v>
          </cell>
          <cell r="K4791">
            <v>1.14958137102257</v>
          </cell>
          <cell r="L4791">
            <v>30.5486828517063</v>
          </cell>
          <cell r="M4791">
            <v>28080392.553752199</v>
          </cell>
          <cell r="N4791">
            <v>0.94998533438515187</v>
          </cell>
          <cell r="O4791">
            <v>54.943716722206602</v>
          </cell>
          <cell r="P4791"/>
          <cell r="Q4791">
            <v>123041.80331015149</v>
          </cell>
        </row>
        <row r="4792">
          <cell r="D4792">
            <v>43872</v>
          </cell>
          <cell r="F4792">
            <v>120884.65370868362</v>
          </cell>
          <cell r="G4792">
            <v>1352586.7867895395</v>
          </cell>
          <cell r="H4792">
            <v>0.99935494973796835</v>
          </cell>
          <cell r="I4792">
            <v>46.570509257651814</v>
          </cell>
          <cell r="J4792">
            <v>5833537.2261865223</v>
          </cell>
          <cell r="K4792">
            <v>1.1455435866338883</v>
          </cell>
          <cell r="L4792">
            <v>30.763813148011042</v>
          </cell>
          <cell r="M4792">
            <v>28078037.385277037</v>
          </cell>
          <cell r="N4792">
            <v>0.94980924611685447</v>
          </cell>
          <cell r="O4792">
            <v>54.968699476709695</v>
          </cell>
          <cell r="P4792"/>
          <cell r="Q4792">
            <v>123041.80331015149</v>
          </cell>
        </row>
        <row r="4793">
          <cell r="D4793">
            <v>43873</v>
          </cell>
          <cell r="F4793">
            <v>138646.9504695182</v>
          </cell>
          <cell r="G4793">
            <v>1491233.7372590578</v>
          </cell>
          <cell r="H4793">
            <v>1.0099777048266712</v>
          </cell>
          <cell r="I4793">
            <v>45.85594304103644</v>
          </cell>
          <cell r="J4793">
            <v>5972184.1766560404</v>
          </cell>
          <cell r="K4793">
            <v>1.1451020498591391</v>
          </cell>
          <cell r="L4793">
            <v>30.787424334920765</v>
          </cell>
          <cell r="M4793">
            <v>28076718.125492707</v>
          </cell>
          <cell r="N4793">
            <v>0.94966823221332108</v>
          </cell>
          <cell r="O4793">
            <v>54.988707930088168</v>
          </cell>
          <cell r="P4793"/>
          <cell r="Q4793">
            <v>123041.80331015149</v>
          </cell>
        </row>
        <row r="4794">
          <cell r="D4794">
            <v>43874</v>
          </cell>
          <cell r="F4794">
            <v>96852.409229518205</v>
          </cell>
          <cell r="G4794">
            <v>1588086.146488576</v>
          </cell>
          <cell r="H4794">
            <v>0.99283714575349358</v>
          </cell>
          <cell r="I4794">
            <v>47.013284732398454</v>
          </cell>
          <cell r="J4794">
            <v>6069036.5858855583</v>
          </cell>
          <cell r="K4794">
            <v>1.1368519130059651</v>
          </cell>
          <cell r="L4794">
            <v>31.231748408761106</v>
          </cell>
          <cell r="M4794">
            <v>28053058.524025775</v>
          </cell>
          <cell r="N4794">
            <v>0.94877168284062752</v>
          </cell>
          <cell r="O4794">
            <v>55.115958896057116</v>
          </cell>
          <cell r="P4794"/>
          <cell r="Q4794">
            <v>123041.80331015149</v>
          </cell>
        </row>
        <row r="4795">
          <cell r="D4795">
            <v>43875</v>
          </cell>
          <cell r="F4795">
            <v>124793.70678952006</v>
          </cell>
          <cell r="G4795">
            <v>1712879.8532780961</v>
          </cell>
          <cell r="H4795">
            <v>0.99436579810222248</v>
          </cell>
          <cell r="I4795">
            <v>46.909142815581475</v>
          </cell>
          <cell r="J4795">
            <v>6193830.2926750779</v>
          </cell>
          <cell r="K4795">
            <v>1.1340895579269132</v>
          </cell>
          <cell r="L4795">
            <v>31.381860313871289</v>
          </cell>
          <cell r="M4795">
            <v>28074228.569488849</v>
          </cell>
          <cell r="N4795">
            <v>0.94939132778157953</v>
          </cell>
          <cell r="O4795">
            <v>55.028002832343581</v>
          </cell>
          <cell r="P4795"/>
          <cell r="Q4795">
            <v>123041.80331015149</v>
          </cell>
        </row>
        <row r="4796">
          <cell r="D4796">
            <v>43876</v>
          </cell>
          <cell r="F4796">
            <v>77778.387899514477</v>
          </cell>
          <cell r="G4796">
            <v>1790658.2411776106</v>
          </cell>
          <cell r="H4796">
            <v>0.97021673014327692</v>
          </cell>
          <cell r="I4796">
            <v>48.575412626582725</v>
          </cell>
          <cell r="J4796">
            <v>6271608.6805745922</v>
          </cell>
          <cell r="K4796">
            <v>1.1230300946942195</v>
          </cell>
          <cell r="L4796">
            <v>31.989644669054297</v>
          </cell>
          <cell r="M4796">
            <v>28044083.344909921</v>
          </cell>
          <cell r="N4796">
            <v>0.94827568516596705</v>
          </cell>
          <cell r="O4796">
            <v>55.186387032164589</v>
          </cell>
          <cell r="P4796"/>
          <cell r="Q4796">
            <v>123041.80331015149</v>
          </cell>
        </row>
        <row r="4797">
          <cell r="D4797">
            <v>43877</v>
          </cell>
          <cell r="F4797">
            <v>60043.368629521923</v>
          </cell>
          <cell r="G4797">
            <v>1850701.6098071325</v>
          </cell>
          <cell r="H4797">
            <v>0.94007766060921039</v>
          </cell>
          <cell r="I4797">
            <v>50.717404260713941</v>
          </cell>
          <cell r="J4797">
            <v>6331652.0492041139</v>
          </cell>
          <cell r="K4797">
            <v>1.1093401897008623</v>
          </cell>
          <cell r="L4797">
            <v>32.757182632650519</v>
          </cell>
          <cell r="M4797">
            <v>28009465.318306997</v>
          </cell>
          <cell r="N4797">
            <v>0.94700904202323599</v>
          </cell>
          <cell r="O4797">
            <v>55.366333825850631</v>
          </cell>
          <cell r="P4797"/>
          <cell r="Q4797">
            <v>123041.80331015149</v>
          </cell>
        </row>
        <row r="4798">
          <cell r="D4798">
            <v>43878</v>
          </cell>
          <cell r="F4798">
            <v>83628.993823518205</v>
          </cell>
          <cell r="G4798">
            <v>1934330.6036306508</v>
          </cell>
          <cell r="H4798">
            <v>0.92476012293097221</v>
          </cell>
          <cell r="I4798">
            <v>51.832066150861912</v>
          </cell>
          <cell r="J4798">
            <v>6415281.0430276319</v>
          </cell>
          <cell r="K4798">
            <v>1.1002731997110624</v>
          </cell>
          <cell r="L4798">
            <v>33.274890204795291</v>
          </cell>
          <cell r="M4798">
            <v>28008676.779002067</v>
          </cell>
          <cell r="N4798">
            <v>0.94688632568147724</v>
          </cell>
          <cell r="O4798">
            <v>55.383774605161875</v>
          </cell>
          <cell r="P4798"/>
          <cell r="Q4798">
            <v>123041.80331015149</v>
          </cell>
        </row>
        <row r="4799">
          <cell r="D4799">
            <v>43879</v>
          </cell>
          <cell r="F4799">
            <v>108062.92742952006</v>
          </cell>
          <cell r="G4799">
            <v>2042393.5310601708</v>
          </cell>
          <cell r="H4799">
            <v>0.92217688808661302</v>
          </cell>
          <cell r="I4799">
            <v>52.021748156286392</v>
          </cell>
          <cell r="J4799">
            <v>6523343.9704571515</v>
          </cell>
          <cell r="K4799">
            <v>1.0956849905414412</v>
          </cell>
          <cell r="L4799">
            <v>33.539734404307275</v>
          </cell>
          <cell r="M4799">
            <v>28006822.727269139</v>
          </cell>
          <cell r="N4799">
            <v>0.94672761622153467</v>
          </cell>
          <cell r="O4799">
            <v>55.406332630922186</v>
          </cell>
          <cell r="P4799"/>
          <cell r="Q4799">
            <v>123041.80331015149</v>
          </cell>
        </row>
        <row r="4800">
          <cell r="D4800">
            <v>43880</v>
          </cell>
          <cell r="F4800">
            <v>106531.19925888871</v>
          </cell>
          <cell r="G4800">
            <v>2148924.7303190595</v>
          </cell>
          <cell r="H4800">
            <v>0.91921037040269571</v>
          </cell>
          <cell r="I4800">
            <v>52.240173447251095</v>
          </cell>
          <cell r="J4800">
            <v>6629875.1697160406</v>
          </cell>
          <cell r="K4800">
            <v>1.091030520983328</v>
          </cell>
          <cell r="L4800">
            <v>33.810382602862632</v>
          </cell>
          <cell r="M4800">
            <v>27993910.79170958</v>
          </cell>
          <cell r="N4800">
            <v>0.94619518208462539</v>
          </cell>
          <cell r="O4800">
            <v>55.482024477522543</v>
          </cell>
          <cell r="P4800"/>
          <cell r="Q4800">
            <v>123041.80331015149</v>
          </cell>
        </row>
        <row r="4801">
          <cell r="D4801">
            <v>43881</v>
          </cell>
          <cell r="F4801">
            <v>108255.81243088871</v>
          </cell>
          <cell r="G4801">
            <v>2257180.5427499483</v>
          </cell>
          <cell r="H4801">
            <v>0.91724132856711837</v>
          </cell>
          <cell r="I4801">
            <v>52.385507083844573</v>
          </cell>
          <cell r="J4801">
            <v>6738130.982146929</v>
          </cell>
          <cell r="K4801">
            <v>1.0868389735394937</v>
          </cell>
          <cell r="L4801">
            <v>34.055825608629917</v>
          </cell>
          <cell r="M4801">
            <v>28014497.470552526</v>
          </cell>
          <cell r="N4801">
            <v>0.94679499547484325</v>
          </cell>
          <cell r="O4801">
            <v>55.396755493032835</v>
          </cell>
          <cell r="P4801"/>
          <cell r="Q4801">
            <v>123041.80331015149</v>
          </cell>
        </row>
        <row r="4802">
          <cell r="D4802">
            <v>43882</v>
          </cell>
          <cell r="F4802">
            <v>96380.460498890563</v>
          </cell>
          <cell r="G4802">
            <v>2353561.0032488387</v>
          </cell>
          <cell r="H4802">
            <v>0.9108638728703784</v>
          </cell>
          <cell r="I4802">
            <v>52.858144035759722</v>
          </cell>
          <cell r="J4802">
            <v>6834511.4426458199</v>
          </cell>
          <cell r="K4802">
            <v>1.0809323800383581</v>
          </cell>
          <cell r="L4802">
            <v>34.404463209188009</v>
          </cell>
          <cell r="M4802">
            <v>28031760.067273468</v>
          </cell>
          <cell r="N4802">
            <v>0.94728235592178145</v>
          </cell>
          <cell r="O4802">
            <v>55.327494109157961</v>
          </cell>
          <cell r="P4802"/>
          <cell r="Q4802">
            <v>123041.80331015149</v>
          </cell>
        </row>
        <row r="4803">
          <cell r="D4803">
            <v>43883</v>
          </cell>
          <cell r="F4803">
            <v>87246.674430888699</v>
          </cell>
          <cell r="G4803">
            <v>2440807.6776797273</v>
          </cell>
          <cell r="H4803">
            <v>0.90169194977771561</v>
          </cell>
          <cell r="I4803">
            <v>53.542982434327001</v>
          </cell>
          <cell r="J4803">
            <v>6921758.1170767089</v>
          </cell>
          <cell r="K4803">
            <v>1.073834277486962</v>
          </cell>
          <cell r="L4803">
            <v>34.827733495370673</v>
          </cell>
          <cell r="M4803">
            <v>28043707.816226412</v>
          </cell>
          <cell r="N4803">
            <v>0.94759003014310683</v>
          </cell>
          <cell r="O4803">
            <v>55.283778858075962</v>
          </cell>
          <cell r="P4803"/>
          <cell r="Q4803">
            <v>123041.80331015149</v>
          </cell>
        </row>
        <row r="4804">
          <cell r="D4804">
            <v>43884</v>
          </cell>
          <cell r="F4804">
            <v>70277.641382890564</v>
          </cell>
          <cell r="G4804">
            <v>2511085.3190626181</v>
          </cell>
          <cell r="H4804">
            <v>0.88732137883850615</v>
          </cell>
          <cell r="I4804">
            <v>54.627888579618265</v>
          </cell>
          <cell r="J4804">
            <v>6992035.7584595997</v>
          </cell>
          <cell r="K4804">
            <v>1.0644188370092735</v>
          </cell>
          <cell r="L4804">
            <v>35.396483901628393</v>
          </cell>
          <cell r="M4804">
            <v>28049309.822595358</v>
          </cell>
          <cell r="N4804">
            <v>0.94768324263145609</v>
          </cell>
          <cell r="O4804">
            <v>55.270536487929853</v>
          </cell>
          <cell r="P4804"/>
          <cell r="Q4804">
            <v>123041.80331015149</v>
          </cell>
        </row>
        <row r="4805">
          <cell r="D4805">
            <v>43885</v>
          </cell>
          <cell r="F4805">
            <v>100438.9384608887</v>
          </cell>
          <cell r="G4805">
            <v>2611524.2575235069</v>
          </cell>
          <cell r="H4805">
            <v>0.88436212573916739</v>
          </cell>
          <cell r="I4805">
            <v>54.853072120510994</v>
          </cell>
          <cell r="J4805">
            <v>7092474.696920488</v>
          </cell>
          <cell r="K4805">
            <v>1.0598567557227301</v>
          </cell>
          <cell r="L4805">
            <v>35.675069698076086</v>
          </cell>
          <cell r="M4805">
            <v>28083183.781684306</v>
          </cell>
          <cell r="N4805">
            <v>0.94873154493166023</v>
          </cell>
          <cell r="O4805">
            <v>55.121657426269735</v>
          </cell>
          <cell r="P4805"/>
          <cell r="Q4805">
            <v>123041.80331015149</v>
          </cell>
        </row>
        <row r="4806">
          <cell r="D4806">
            <v>43886</v>
          </cell>
          <cell r="F4806">
            <v>64336.191080890567</v>
          </cell>
          <cell r="G4806">
            <v>2675860.4486043975</v>
          </cell>
          <cell r="H4806">
            <v>0.86990287093220009</v>
          </cell>
          <cell r="I4806">
            <v>55.96187170016357</v>
          </cell>
          <cell r="J4806">
            <v>7156810.8880013786</v>
          </cell>
          <cell r="K4806">
            <v>1.050161835208332</v>
          </cell>
          <cell r="L4806">
            <v>36.273654225030292</v>
          </cell>
          <cell r="M4806">
            <v>28055602.682807248</v>
          </cell>
          <cell r="N4806">
            <v>0.94770371473862303</v>
          </cell>
          <cell r="O4806">
            <v>55.26762818342462</v>
          </cell>
          <cell r="P4806"/>
          <cell r="Q4806">
            <v>123041.80331015149</v>
          </cell>
        </row>
        <row r="4807">
          <cell r="D4807">
            <v>43887</v>
          </cell>
          <cell r="F4807">
            <v>73978.974691030176</v>
          </cell>
          <cell r="G4807">
            <v>2749839.4232954276</v>
          </cell>
          <cell r="H4807">
            <v>0.85957009647798188</v>
          </cell>
          <cell r="I4807">
            <v>56.762722719141458</v>
          </cell>
          <cell r="J4807">
            <v>7230789.8626924092</v>
          </cell>
          <cell r="K4807">
            <v>1.042200633562538</v>
          </cell>
          <cell r="L4807">
            <v>36.771901313301022</v>
          </cell>
          <cell r="M4807">
            <v>28054050.663170323</v>
          </cell>
          <cell r="N4807">
            <v>0.94755525256747741</v>
          </cell>
          <cell r="O4807">
            <v>55.288719768695515</v>
          </cell>
          <cell r="P4807"/>
          <cell r="Q4807">
            <v>123041.80331015149</v>
          </cell>
        </row>
        <row r="4808">
          <cell r="D4808">
            <v>43888</v>
          </cell>
          <cell r="F4808">
            <v>62875.328969033901</v>
          </cell>
          <cell r="G4808">
            <v>2812714.7522644615</v>
          </cell>
          <cell r="H4808">
            <v>0.84666038412689948</v>
          </cell>
          <cell r="I4808">
            <v>57.772924407618277</v>
          </cell>
          <cell r="J4808">
            <v>7293665.1916614436</v>
          </cell>
          <cell r="K4808">
            <v>1.0329443649220051</v>
          </cell>
          <cell r="L4808">
            <v>37.358848617781483</v>
          </cell>
          <cell r="M4808">
            <v>28047636.721229132</v>
          </cell>
          <cell r="N4808">
            <v>0.94724262055247777</v>
          </cell>
          <cell r="O4808">
            <v>55.333140390659899</v>
          </cell>
          <cell r="P4808"/>
          <cell r="Q4808">
            <v>123041.80331015149</v>
          </cell>
        </row>
        <row r="4809">
          <cell r="D4809">
            <v>43889</v>
          </cell>
          <cell r="F4809">
            <v>77942.884185033909</v>
          </cell>
          <cell r="G4809">
            <v>2890657.6364494953</v>
          </cell>
          <cell r="H4809">
            <v>0.83904632371249965</v>
          </cell>
          <cell r="I4809">
            <v>58.373596985433494</v>
          </cell>
          <cell r="J4809">
            <v>7371608.0758464774</v>
          </cell>
          <cell r="K4809">
            <v>1.026102512345012</v>
          </cell>
          <cell r="L4809">
            <v>37.798008946327698</v>
          </cell>
          <cell r="M4809">
            <v>28062529.370087937</v>
          </cell>
          <cell r="N4809">
            <v>0.94764955871300471</v>
          </cell>
          <cell r="O4809">
            <v>55.275321761244122</v>
          </cell>
          <cell r="P4809"/>
          <cell r="Q4809">
            <v>123041.80331015149</v>
          </cell>
        </row>
        <row r="4810">
          <cell r="D4810">
            <v>43890</v>
          </cell>
          <cell r="E4810" t="str">
            <v>*</v>
          </cell>
          <cell r="F4810">
            <v>37557.855961032044</v>
          </cell>
          <cell r="G4810">
            <v>2928215.4924105275</v>
          </cell>
          <cell r="H4810">
            <v>0.82063937050429558</v>
          </cell>
          <cell r="I4810">
            <v>59.839990106890497</v>
          </cell>
          <cell r="J4810">
            <v>7409165.9318075096</v>
          </cell>
          <cell r="K4810">
            <v>1.0139642745540522</v>
          </cell>
          <cell r="L4810">
            <v>38.588303886017805</v>
          </cell>
          <cell r="M4810">
            <v>28100087.226048969</v>
          </cell>
          <cell r="N4810">
            <v>0.94499139513184249</v>
          </cell>
          <cell r="O4810">
            <v>55.65324005023782</v>
          </cell>
          <cell r="P4810"/>
          <cell r="Q4810">
            <v>123041.80331015149</v>
          </cell>
        </row>
        <row r="4811">
          <cell r="D4811">
            <v>43891</v>
          </cell>
          <cell r="F4811">
            <v>43089.053777033907</v>
          </cell>
          <cell r="G4811">
            <v>43089.053777033907</v>
          </cell>
          <cell r="H4811">
            <v>0.32510778522719386</v>
          </cell>
          <cell r="I4811">
            <v>96.941947334215769</v>
          </cell>
          <cell r="J4811">
            <v>7452254.9855845431</v>
          </cell>
          <cell r="K4811">
            <v>1.0016922853517445</v>
          </cell>
          <cell r="L4811">
            <v>45.246376304811029</v>
          </cell>
          <cell r="M4811">
            <v>28072894.922231775</v>
          </cell>
          <cell r="N4811">
            <v>0.94408865337683368</v>
          </cell>
          <cell r="O4811">
            <v>55.182213620110687</v>
          </cell>
          <cell r="P4811"/>
          <cell r="Q4811">
            <v>132537.74820225281</v>
          </cell>
        </row>
        <row r="4812">
          <cell r="D4812">
            <v>43892</v>
          </cell>
          <cell r="F4812">
            <v>76295.676159032038</v>
          </cell>
          <cell r="G4812">
            <v>119384.72993606594</v>
          </cell>
          <cell r="H4812">
            <v>0.45038010512252197</v>
          </cell>
          <cell r="I4812">
            <v>91.226558819438878</v>
          </cell>
          <cell r="J4812">
            <v>7528550.6617435748</v>
          </cell>
          <cell r="K4812">
            <v>0.99423522615948579</v>
          </cell>
          <cell r="L4812">
            <v>45.77446163016463</v>
          </cell>
          <cell r="M4812">
            <v>28094121.727864575</v>
          </cell>
          <cell r="N4812">
            <v>0.94481423923885055</v>
          </cell>
          <cell r="O4812">
            <v>55.07996342949064</v>
          </cell>
          <cell r="P4812"/>
          <cell r="Q4812">
            <v>132537.74820225281</v>
          </cell>
        </row>
        <row r="4813">
          <cell r="D4813">
            <v>43893</v>
          </cell>
          <cell r="F4813">
            <v>77920.638835033911</v>
          </cell>
          <cell r="G4813">
            <v>197305.36877109983</v>
          </cell>
          <cell r="H4813">
            <v>0.49622433721048664</v>
          </cell>
          <cell r="I4813">
            <v>88.511132269147282</v>
          </cell>
          <cell r="J4813">
            <v>7606471.3005786091</v>
          </cell>
          <cell r="K4813">
            <v>0.98724562545831629</v>
          </cell>
          <cell r="L4813">
            <v>46.273738817489082</v>
          </cell>
          <cell r="M4813">
            <v>28131079.369373377</v>
          </cell>
          <cell r="N4813">
            <v>0.94606888269527156</v>
          </cell>
          <cell r="O4813">
            <v>54.90326401832246</v>
          </cell>
          <cell r="P4813"/>
          <cell r="Q4813">
            <v>132537.74820225281</v>
          </cell>
        </row>
        <row r="4814">
          <cell r="D4814">
            <v>43894</v>
          </cell>
          <cell r="F4814">
            <v>163128.8739028413</v>
          </cell>
          <cell r="G4814">
            <v>360434.24267394113</v>
          </cell>
          <cell r="H4814">
            <v>0.67987091897003926</v>
          </cell>
          <cell r="I4814">
            <v>75.834938871320574</v>
          </cell>
          <cell r="J4814">
            <v>7769600.1744814506</v>
          </cell>
          <cell r="K4814">
            <v>0.99136460158526596</v>
          </cell>
          <cell r="L4814">
            <v>45.979012283398923</v>
          </cell>
          <cell r="M4814">
            <v>28245398.318199988</v>
          </cell>
          <cell r="N4814">
            <v>0.94992530725598401</v>
          </cell>
          <cell r="O4814">
            <v>54.361011770127064</v>
          </cell>
          <cell r="P4814"/>
          <cell r="Q4814">
            <v>132537.74820225281</v>
          </cell>
        </row>
        <row r="4815">
          <cell r="D4815">
            <v>43895</v>
          </cell>
          <cell r="F4815">
            <v>152814.11382284315</v>
          </cell>
          <cell r="G4815">
            <v>513248.35649678425</v>
          </cell>
          <cell r="H4815">
            <v>0.77449385319805863</v>
          </cell>
          <cell r="I4815">
            <v>68.938702483866038</v>
          </cell>
          <cell r="J4815">
            <v>7922414.2883042935</v>
          </cell>
          <cell r="K4815">
            <v>0.99405235272483849</v>
          </cell>
          <cell r="L4815">
            <v>45.787471651317937</v>
          </cell>
          <cell r="M4815">
            <v>28347659.737486601</v>
          </cell>
          <cell r="N4815">
            <v>0.95337631392820577</v>
          </cell>
          <cell r="O4815">
            <v>53.876939742370112</v>
          </cell>
          <cell r="P4815"/>
          <cell r="Q4815">
            <v>132537.74820225281</v>
          </cell>
        </row>
        <row r="4816">
          <cell r="D4816">
            <v>43896</v>
          </cell>
          <cell r="F4816">
            <v>160144.79100883944</v>
          </cell>
          <cell r="G4816">
            <v>673393.14750562375</v>
          </cell>
          <cell r="H4816">
            <v>0.84679416070711266</v>
          </cell>
          <cell r="I4816">
            <v>63.773604235461676</v>
          </cell>
          <cell r="J4816">
            <v>8082559.0793131329</v>
          </cell>
          <cell r="K4816">
            <v>0.9975569307361084</v>
          </cell>
          <cell r="L4816">
            <v>45.538643688046164</v>
          </cell>
          <cell r="M4816">
            <v>28410785.380971897</v>
          </cell>
          <cell r="N4816">
            <v>0.95551119235768123</v>
          </cell>
          <cell r="O4816">
            <v>53.57806593766167</v>
          </cell>
          <cell r="P4816"/>
          <cell r="Q4816">
            <v>132537.74820225281</v>
          </cell>
        </row>
        <row r="4817">
          <cell r="D4817">
            <v>43897</v>
          </cell>
          <cell r="F4817">
            <v>163222.96524284314</v>
          </cell>
          <cell r="G4817">
            <v>836616.1127484669</v>
          </cell>
          <cell r="H4817">
            <v>0.90175507850874892</v>
          </cell>
          <cell r="I4817">
            <v>59.969984420712009</v>
          </cell>
          <cell r="J4817">
            <v>8245782.0445559761</v>
          </cell>
          <cell r="K4817">
            <v>1.0013224953668078</v>
          </cell>
          <cell r="L4817">
            <v>45.272451921322279</v>
          </cell>
          <cell r="M4817">
            <v>28460166.263247184</v>
          </cell>
          <cell r="N4817">
            <v>0.95718385441951681</v>
          </cell>
          <cell r="O4817">
            <v>53.344225015319665</v>
          </cell>
          <cell r="P4817"/>
          <cell r="Q4817">
            <v>132537.74820225281</v>
          </cell>
        </row>
        <row r="4818">
          <cell r="D4818">
            <v>43898</v>
          </cell>
          <cell r="F4818">
            <v>160129.43846084128</v>
          </cell>
          <cell r="G4818">
            <v>996745.55120930821</v>
          </cell>
          <cell r="H4818">
            <v>0.94005817656592527</v>
          </cell>
          <cell r="I4818">
            <v>57.398285172151752</v>
          </cell>
          <cell r="J4818">
            <v>8405911.4830168169</v>
          </cell>
          <cell r="K4818">
            <v>1.0045990584649827</v>
          </cell>
          <cell r="L4818">
            <v>45.041812836422565</v>
          </cell>
          <cell r="M4818">
            <v>28485773.727404475</v>
          </cell>
          <cell r="N4818">
            <v>0.95805699085153428</v>
          </cell>
          <cell r="O4818">
            <v>53.22227506698728</v>
          </cell>
          <cell r="P4818"/>
          <cell r="Q4818">
            <v>132537.74820225281</v>
          </cell>
        </row>
        <row r="4819">
          <cell r="D4819">
            <v>43899</v>
          </cell>
          <cell r="F4819">
            <v>179014.70221883943</v>
          </cell>
          <cell r="G4819">
            <v>1175760.2534281476</v>
          </cell>
          <cell r="H4819">
            <v>0.98568166375760491</v>
          </cell>
          <cell r="I4819">
            <v>54.430253633844792</v>
          </cell>
          <cell r="J4819">
            <v>8584926.1852356568</v>
          </cell>
          <cell r="K4819">
            <v>1.0099952447694158</v>
          </cell>
          <cell r="L4819">
            <v>44.663972635128225</v>
          </cell>
          <cell r="M4819">
            <v>28531271.849079758</v>
          </cell>
          <cell r="N4819">
            <v>0.95959913624070503</v>
          </cell>
          <cell r="O4819">
            <v>53.007083635017551</v>
          </cell>
          <cell r="P4819"/>
          <cell r="Q4819">
            <v>132537.74820225281</v>
          </cell>
        </row>
        <row r="4820">
          <cell r="D4820">
            <v>43900</v>
          </cell>
          <cell r="F4820">
            <v>190600.60200084315</v>
          </cell>
          <cell r="G4820">
            <v>1366360.8554289909</v>
          </cell>
          <cell r="H4820">
            <v>1.030922038409708</v>
          </cell>
          <cell r="I4820">
            <v>51.59654392345621</v>
          </cell>
          <cell r="J4820">
            <v>8775526.7872365005</v>
          </cell>
          <cell r="K4820">
            <v>1.0165678570812633</v>
          </cell>
          <cell r="L4820">
            <v>44.207127469059351</v>
          </cell>
          <cell r="M4820">
            <v>28615780.379887048</v>
          </cell>
          <cell r="N4820">
            <v>0.96245338270326075</v>
          </cell>
          <cell r="O4820">
            <v>52.609485751004584</v>
          </cell>
          <cell r="P4820"/>
          <cell r="Q4820">
            <v>132537.74820225281</v>
          </cell>
        </row>
        <row r="4821">
          <cell r="D4821">
            <v>43901</v>
          </cell>
          <cell r="F4821">
            <v>136769.07381660986</v>
          </cell>
          <cell r="G4821">
            <v>1503129.9292456007</v>
          </cell>
          <cell r="H4821">
            <v>1.0310132565209902</v>
          </cell>
          <cell r="I4821">
            <v>51.590944151330639</v>
          </cell>
          <cell r="J4821">
            <v>8912295.861053111</v>
          </cell>
          <cell r="K4821">
            <v>1.0168000817578871</v>
          </cell>
          <cell r="L4821">
            <v>44.191053880850831</v>
          </cell>
          <cell r="M4821">
            <v>28621292.213666104</v>
          </cell>
          <cell r="N4821">
            <v>0.96265071913340372</v>
          </cell>
          <cell r="O4821">
            <v>52.582030237566137</v>
          </cell>
          <cell r="P4821"/>
          <cell r="Q4821">
            <v>132537.74820225281</v>
          </cell>
        </row>
        <row r="4822">
          <cell r="D4822">
            <v>43902</v>
          </cell>
          <cell r="F4822">
            <v>137123.85428860987</v>
          </cell>
          <cell r="G4822">
            <v>1640253.7835342106</v>
          </cell>
          <cell r="H4822">
            <v>1.0313123404355089</v>
          </cell>
          <cell r="I4822">
            <v>51.572586998230953</v>
          </cell>
          <cell r="J4822">
            <v>9049419.7153417207</v>
          </cell>
          <cell r="K4822">
            <v>1.0170652618442562</v>
          </cell>
          <cell r="L4822">
            <v>44.172704919828007</v>
          </cell>
          <cell r="M4822">
            <v>28636183.952581163</v>
          </cell>
          <cell r="N4822">
            <v>0.963163548824576</v>
          </cell>
          <cell r="O4822">
            <v>52.51070060431735</v>
          </cell>
          <cell r="P4822"/>
          <cell r="Q4822">
            <v>132537.74820225281</v>
          </cell>
        </row>
        <row r="4823">
          <cell r="D4823">
            <v>43903</v>
          </cell>
          <cell r="F4823">
            <v>118630.28563660987</v>
          </cell>
          <cell r="G4823">
            <v>1758884.0691708205</v>
          </cell>
          <cell r="H4823">
            <v>1.020831999840041</v>
          </cell>
          <cell r="I4823">
            <v>52.218816610358367</v>
          </cell>
          <cell r="J4823">
            <v>9168050.0009783302</v>
          </cell>
          <cell r="K4823">
            <v>1.0152746701740372</v>
          </cell>
          <cell r="L4823">
            <v>44.296720883458299</v>
          </cell>
          <cell r="M4823">
            <v>28688391.078296494</v>
          </cell>
          <cell r="N4823">
            <v>0.96493149097929187</v>
          </cell>
          <cell r="O4823">
            <v>52.265027678432929</v>
          </cell>
          <cell r="P4823"/>
          <cell r="Q4823">
            <v>132537.74820225281</v>
          </cell>
        </row>
        <row r="4824">
          <cell r="D4824">
            <v>43904</v>
          </cell>
          <cell r="F4824">
            <v>117339.73645660801</v>
          </cell>
          <cell r="G4824">
            <v>1876223.8056274285</v>
          </cell>
          <cell r="H4824">
            <v>1.0111533350614668</v>
          </cell>
          <cell r="I4824">
            <v>52.82101211889627</v>
          </cell>
          <cell r="J4824">
            <v>9285389.7374349385</v>
          </cell>
          <cell r="K4824">
            <v>1.0133950314815363</v>
          </cell>
          <cell r="L4824">
            <v>44.427200033334977</v>
          </cell>
          <cell r="M4824">
            <v>28722125.529961824</v>
          </cell>
          <cell r="N4824">
            <v>0.96607814257179914</v>
          </cell>
          <cell r="O4824">
            <v>52.105883179878077</v>
          </cell>
          <cell r="P4824"/>
          <cell r="Q4824">
            <v>132537.74820225281</v>
          </cell>
        </row>
        <row r="4825">
          <cell r="D4825">
            <v>43905</v>
          </cell>
          <cell r="F4825">
            <v>86382.601016609871</v>
          </cell>
          <cell r="G4825">
            <v>1962606.4066440384</v>
          </cell>
          <cell r="H4825">
            <v>0.9871936779093291</v>
          </cell>
          <cell r="I4825">
            <v>54.333751531009987</v>
          </cell>
          <cell r="J4825">
            <v>9371772.3384515475</v>
          </cell>
          <cell r="K4825">
            <v>1.0082385498133348</v>
          </cell>
          <cell r="L4825">
            <v>44.786702667056822</v>
          </cell>
          <cell r="M4825">
            <v>28711194.071677156</v>
          </cell>
          <cell r="N4825">
            <v>0.96572245140871593</v>
          </cell>
          <cell r="O4825">
            <v>52.155233273298762</v>
          </cell>
          <cell r="P4825"/>
          <cell r="Q4825">
            <v>132537.74820225281</v>
          </cell>
        </row>
        <row r="4826">
          <cell r="D4826">
            <v>43906</v>
          </cell>
          <cell r="F4826">
            <v>108880.36128660987</v>
          </cell>
          <cell r="G4826">
            <v>2071486.7679306483</v>
          </cell>
          <cell r="H4826">
            <v>0.97683810651511327</v>
          </cell>
          <cell r="I4826">
            <v>54.997115777658578</v>
          </cell>
          <cell r="J4826">
            <v>9480652.6997381579</v>
          </cell>
          <cell r="K4826">
            <v>1.0056133894960491</v>
          </cell>
          <cell r="L4826">
            <v>44.970599446217598</v>
          </cell>
          <cell r="M4826">
            <v>28745344.347322486</v>
          </cell>
          <cell r="N4826">
            <v>0.96688312802532539</v>
          </cell>
          <cell r="O4826">
            <v>51.994251366383345</v>
          </cell>
          <cell r="P4826"/>
          <cell r="Q4826">
            <v>132537.74820225281</v>
          </cell>
        </row>
        <row r="4827">
          <cell r="D4827">
            <v>43907</v>
          </cell>
          <cell r="F4827">
            <v>108898.50297060801</v>
          </cell>
          <cell r="G4827">
            <v>2180385.2709012562</v>
          </cell>
          <cell r="H4827">
            <v>0.96770888936574306</v>
          </cell>
          <cell r="I4827">
            <v>55.586613067647974</v>
          </cell>
          <cell r="J4827">
            <v>9589551.2027087659</v>
          </cell>
          <cell r="K4827">
            <v>1.0030629140400531</v>
          </cell>
          <cell r="L4827">
            <v>45.149828716354243</v>
          </cell>
          <cell r="M4827">
            <v>28813141.339671817</v>
          </cell>
          <cell r="N4827">
            <v>0.96917559401739251</v>
          </cell>
          <cell r="O4827">
            <v>51.676768297696583</v>
          </cell>
          <cell r="P4827"/>
          <cell r="Q4827">
            <v>132537.74820225281</v>
          </cell>
        </row>
        <row r="4828">
          <cell r="D4828">
            <v>43908</v>
          </cell>
          <cell r="F4828">
            <v>170406.60099034407</v>
          </cell>
          <cell r="G4828">
            <v>2350791.8718916001</v>
          </cell>
          <cell r="H4828">
            <v>0.98537624344671304</v>
          </cell>
          <cell r="I4828">
            <v>54.449761453380361</v>
          </cell>
          <cell r="J4828">
            <v>9759957.8036991097</v>
          </cell>
          <cell r="K4828">
            <v>1.0069279350125722</v>
          </cell>
          <cell r="L4828">
            <v>44.878439696715034</v>
          </cell>
          <cell r="M4828">
            <v>28922364.42018088</v>
          </cell>
          <cell r="N4828">
            <v>0.9728615662657224</v>
          </cell>
          <cell r="O4828">
            <v>51.167656524024238</v>
          </cell>
          <cell r="P4828"/>
          <cell r="Q4828">
            <v>132537.74820225281</v>
          </cell>
        </row>
        <row r="4829">
          <cell r="D4829">
            <v>43909</v>
          </cell>
          <cell r="F4829">
            <v>160174.84692434594</v>
          </cell>
          <cell r="G4829">
            <v>2510966.718815946</v>
          </cell>
          <cell r="H4829">
            <v>0.99712078172556262</v>
          </cell>
          <cell r="I4829">
            <v>53.703213373195503</v>
          </cell>
          <cell r="J4829">
            <v>9920132.6506234556</v>
          </cell>
          <cell r="K4829">
            <v>1.009647319156403</v>
          </cell>
          <cell r="L4829">
            <v>44.68825918912718</v>
          </cell>
          <cell r="M4829">
            <v>29020519.343091946</v>
          </cell>
          <cell r="N4829">
            <v>0.97617532582387601</v>
          </cell>
          <cell r="O4829">
            <v>50.711435117126967</v>
          </cell>
          <cell r="P4829"/>
          <cell r="Q4829">
            <v>132537.74820225281</v>
          </cell>
        </row>
        <row r="4830">
          <cell r="D4830">
            <v>43910</v>
          </cell>
          <cell r="F4830">
            <v>155573.0663603422</v>
          </cell>
          <cell r="G4830">
            <v>2666539.7851762883</v>
          </cell>
          <cell r="H4830">
            <v>1.0059548397891689</v>
          </cell>
          <cell r="I4830">
            <v>53.146580537367051</v>
          </cell>
          <cell r="J4830">
            <v>10075705.716983797</v>
          </cell>
          <cell r="K4830">
            <v>1.0118321897784397</v>
          </cell>
          <cell r="L4830">
            <v>44.535918620066475</v>
          </cell>
          <cell r="M4830">
            <v>29117021.353687599</v>
          </cell>
          <cell r="N4830">
            <v>0.97943356729442799</v>
          </cell>
          <cell r="O4830">
            <v>50.264273975136732</v>
          </cell>
          <cell r="P4830"/>
          <cell r="Q4830">
            <v>132537.74820225281</v>
          </cell>
        </row>
        <row r="4831">
          <cell r="D4831">
            <v>43911</v>
          </cell>
          <cell r="F4831">
            <v>145072.05793034408</v>
          </cell>
          <cell r="G4831">
            <v>2811611.8431066326</v>
          </cell>
          <cell r="H4831">
            <v>1.0101746865267571</v>
          </cell>
          <cell r="I4831">
            <v>52.882189325220338</v>
          </cell>
          <cell r="J4831">
            <v>10220777.774914142</v>
          </cell>
          <cell r="K4831">
            <v>1.0129189728887997</v>
          </cell>
          <cell r="L4831">
            <v>44.460294729561866</v>
          </cell>
          <cell r="M4831">
            <v>29187157.899189256</v>
          </cell>
          <cell r="N4831">
            <v>0.98180500150655703</v>
          </cell>
          <cell r="O4831">
            <v>49.93972862588079</v>
          </cell>
          <cell r="P4831"/>
          <cell r="Q4831">
            <v>132537.74820225281</v>
          </cell>
        </row>
        <row r="4832">
          <cell r="D4832">
            <v>43912</v>
          </cell>
          <cell r="F4832">
            <v>137993.72855034407</v>
          </cell>
          <cell r="G4832">
            <v>2949605.5716569768</v>
          </cell>
          <cell r="H4832">
            <v>1.0115833590688972</v>
          </cell>
          <cell r="I4832">
            <v>52.794147100138254</v>
          </cell>
          <cell r="J4832">
            <v>10358771.503464486</v>
          </cell>
          <cell r="K4832">
            <v>1.0132851808783239</v>
          </cell>
          <cell r="L4832">
            <v>44.434834916296239</v>
          </cell>
          <cell r="M4832">
            <v>29226172.395606905</v>
          </cell>
          <cell r="N4832">
            <v>0.98312959025801705</v>
          </cell>
          <cell r="O4832">
            <v>49.758791912421472</v>
          </cell>
          <cell r="P4832"/>
          <cell r="Q4832">
            <v>132537.74820225281</v>
          </cell>
        </row>
        <row r="4833">
          <cell r="D4833">
            <v>43913</v>
          </cell>
          <cell r="F4833">
            <v>145852.67361034593</v>
          </cell>
          <cell r="G4833">
            <v>3095458.2452673228</v>
          </cell>
          <cell r="H4833">
            <v>1.0154476209540102</v>
          </cell>
          <cell r="I4833">
            <v>52.553189691210321</v>
          </cell>
          <cell r="J4833">
            <v>10504624.177074833</v>
          </cell>
          <cell r="K4833">
            <v>1.0144009302454515</v>
          </cell>
          <cell r="L4833">
            <v>44.357335736941735</v>
          </cell>
          <cell r="M4833">
            <v>29303675.006744564</v>
          </cell>
          <cell r="N4833">
            <v>0.98574891700716394</v>
          </cell>
          <cell r="O4833">
            <v>49.401730706561622</v>
          </cell>
          <cell r="P4833"/>
          <cell r="Q4833">
            <v>132537.74820225281</v>
          </cell>
        </row>
        <row r="4834">
          <cell r="D4834">
            <v>43914</v>
          </cell>
          <cell r="F4834">
            <v>140287.4974703422</v>
          </cell>
          <cell r="G4834">
            <v>3235745.7427376648</v>
          </cell>
          <cell r="H4834">
            <v>1.0172403040603675</v>
          </cell>
          <cell r="I4834">
            <v>52.44168536009979</v>
          </cell>
          <cell r="J4834">
            <v>10644911.674545174</v>
          </cell>
          <cell r="K4834">
            <v>1.0149578585382231</v>
          </cell>
          <cell r="L4834">
            <v>44.318691816114608</v>
          </cell>
          <cell r="M4834">
            <v>29402620.41157221</v>
          </cell>
          <cell r="N4834">
            <v>0.98908963380918447</v>
          </cell>
          <cell r="O4834">
            <v>48.94777828045239</v>
          </cell>
          <cell r="P4834"/>
          <cell r="Q4834">
            <v>132537.74820225281</v>
          </cell>
        </row>
        <row r="4835">
          <cell r="D4835">
            <v>43915</v>
          </cell>
          <cell r="F4835">
            <v>113202.83432969643</v>
          </cell>
          <cell r="G4835">
            <v>3348948.5770673612</v>
          </cell>
          <cell r="H4835">
            <v>1.0107153991953632</v>
          </cell>
          <cell r="I4835">
            <v>52.848381842504907</v>
          </cell>
          <cell r="J4835">
            <v>10758114.508874871</v>
          </cell>
          <cell r="K4835">
            <v>1.0129506787972309</v>
          </cell>
          <cell r="L4835">
            <v>44.458089990817264</v>
          </cell>
          <cell r="M4835">
            <v>29473725.419879217</v>
          </cell>
          <cell r="N4835">
            <v>0.99149388476581135</v>
          </cell>
          <cell r="O4835">
            <v>48.622105631665271</v>
          </cell>
          <cell r="P4835"/>
          <cell r="Q4835">
            <v>132537.74820225281</v>
          </cell>
        </row>
        <row r="4836">
          <cell r="D4836">
            <v>43916</v>
          </cell>
          <cell r="F4836">
            <v>71562.210169694561</v>
          </cell>
          <cell r="G4836">
            <v>3420510.7872370556</v>
          </cell>
          <cell r="H4836">
            <v>0.99260858876723468</v>
          </cell>
          <cell r="I4836">
            <v>53.989156638404111</v>
          </cell>
          <cell r="J4836">
            <v>10829676.719044566</v>
          </cell>
          <cell r="K4836">
            <v>1.0071205515427211</v>
          </cell>
          <cell r="L4836">
            <v>44.864948210840751</v>
          </cell>
          <cell r="M4836">
            <v>29507323.036986221</v>
          </cell>
          <cell r="N4836">
            <v>0.99263643397998857</v>
          </cell>
          <cell r="O4836">
            <v>48.467646845074796</v>
          </cell>
          <cell r="P4836"/>
          <cell r="Q4836">
            <v>132537.74820225281</v>
          </cell>
        </row>
        <row r="4837">
          <cell r="D4837">
            <v>43917</v>
          </cell>
          <cell r="F4837">
            <v>92642.42026369457</v>
          </cell>
          <cell r="G4837">
            <v>3513153.2075007502</v>
          </cell>
          <cell r="H4837">
            <v>0.98173378699955249</v>
          </cell>
          <cell r="I4837">
            <v>54.682795446747321</v>
          </cell>
          <cell r="J4837">
            <v>10922319.139308261</v>
          </cell>
          <cell r="K4837">
            <v>1.0033689075617644</v>
          </cell>
          <cell r="L4837">
            <v>45.128296327113674</v>
          </cell>
          <cell r="M4837">
            <v>29560751.790622529</v>
          </cell>
          <cell r="N4837">
            <v>0.99444614607194548</v>
          </cell>
          <cell r="O4837">
            <v>48.223407026982009</v>
          </cell>
          <cell r="P4837"/>
          <cell r="Q4837">
            <v>132537.74820225281</v>
          </cell>
        </row>
        <row r="4838">
          <cell r="D4838">
            <v>43918</v>
          </cell>
          <cell r="F4838">
            <v>92021.637359692701</v>
          </cell>
          <cell r="G4838">
            <v>3605174.8448604429</v>
          </cell>
          <cell r="H4838">
            <v>0.97146847751494425</v>
          </cell>
          <cell r="I4838">
            <v>55.343318115905738</v>
          </cell>
          <cell r="J4838">
            <v>11014340.776667953</v>
          </cell>
          <cell r="K4838">
            <v>0.99965117896844879</v>
          </cell>
          <cell r="L4838">
            <v>45.390449793602137</v>
          </cell>
          <cell r="M4838">
            <v>29602199.597428847</v>
          </cell>
          <cell r="N4838">
            <v>0.99585284995808632</v>
          </cell>
          <cell r="O4838">
            <v>48.033909729760616</v>
          </cell>
          <cell r="P4838"/>
          <cell r="Q4838">
            <v>132537.74820225281</v>
          </cell>
        </row>
        <row r="4839">
          <cell r="D4839">
            <v>43919</v>
          </cell>
          <cell r="F4839">
            <v>39365.558359696428</v>
          </cell>
          <cell r="G4839">
            <v>3644540.4032201394</v>
          </cell>
          <cell r="H4839">
            <v>0.94821142438464123</v>
          </cell>
          <cell r="I4839">
            <v>56.860055714318314</v>
          </cell>
          <cell r="J4839">
            <v>11053706.335027648</v>
          </cell>
          <cell r="K4839">
            <v>0.99129961583826909</v>
          </cell>
          <cell r="L4839">
            <v>45.983651048029209</v>
          </cell>
          <cell r="M4839">
            <v>29578992.160321157</v>
          </cell>
          <cell r="N4839">
            <v>0.99508448323783527</v>
          </cell>
          <cell r="O4839">
            <v>48.137378097861493</v>
          </cell>
          <cell r="P4839"/>
          <cell r="Q4839">
            <v>132537.74820225281</v>
          </cell>
        </row>
        <row r="4840">
          <cell r="D4840">
            <v>43920</v>
          </cell>
          <cell r="F4840">
            <v>46343.677759694569</v>
          </cell>
          <cell r="G4840">
            <v>3690884.0809798338</v>
          </cell>
          <cell r="H4840">
            <v>0.92825984321275279</v>
          </cell>
          <cell r="I4840">
            <v>58.182962107627347</v>
          </cell>
          <cell r="J4840">
            <v>11100050.012787342</v>
          </cell>
          <cell r="K4840">
            <v>0.98376270329929283</v>
          </cell>
          <cell r="L4840">
            <v>46.524075910935572</v>
          </cell>
          <cell r="M4840">
            <v>29584744.180213474</v>
          </cell>
          <cell r="N4840">
            <v>0.99529035186346992</v>
          </cell>
          <cell r="O4840">
            <v>48.109646707387164</v>
          </cell>
          <cell r="P4840"/>
          <cell r="Q4840">
            <v>132537.74820225281</v>
          </cell>
        </row>
        <row r="4841">
          <cell r="D4841">
            <v>43921</v>
          </cell>
          <cell r="E4841" t="str">
            <v>*</v>
          </cell>
          <cell r="F4841">
            <v>51619.227719692703</v>
          </cell>
          <cell r="G4841">
            <v>3742503.3086995264</v>
          </cell>
          <cell r="H4841">
            <v>0.91087946506853135</v>
          </cell>
          <cell r="I4841">
            <v>59.351093100113182</v>
          </cell>
          <cell r="J4841">
            <v>11151669.240507035</v>
          </cell>
          <cell r="K4841">
            <v>0.9768629254729041</v>
          </cell>
          <cell r="L4841">
            <v>47.023029583901355</v>
          </cell>
          <cell r="M4841">
            <v>29584529.105225794</v>
          </cell>
          <cell r="N4841">
            <v>0.99529547802544982</v>
          </cell>
          <cell r="O4841">
            <v>48.108956276102056</v>
          </cell>
          <cell r="P4841"/>
          <cell r="Q4841">
            <v>132537.74820225281</v>
          </cell>
        </row>
        <row r="4842">
          <cell r="D4842">
            <v>43922</v>
          </cell>
          <cell r="F4842">
            <v>134435.91379593534</v>
          </cell>
          <cell r="G4842">
            <v>134435.91379593534</v>
          </cell>
          <cell r="H4842">
            <v>1.0396407017670271</v>
          </cell>
          <cell r="I4842">
            <v>56.699324278459052</v>
          </cell>
          <cell r="J4842">
            <v>11286105.15430297</v>
          </cell>
          <cell r="K4842">
            <v>0.97756606252142508</v>
          </cell>
          <cell r="L4842">
            <v>52.403064684884335</v>
          </cell>
          <cell r="M4842">
            <v>29642301.422182348</v>
          </cell>
          <cell r="N4842">
            <v>0.99722100505460187</v>
          </cell>
          <cell r="O4842">
            <v>48.015516595483412</v>
          </cell>
          <cell r="P4842"/>
          <cell r="Q4842">
            <v>129309.97561700028</v>
          </cell>
        </row>
        <row r="4843">
          <cell r="D4843">
            <v>43923</v>
          </cell>
          <cell r="F4843">
            <v>122057.35215993349</v>
          </cell>
          <cell r="G4843">
            <v>256493.26595586882</v>
          </cell>
          <cell r="H4843">
            <v>0.99177679344542324</v>
          </cell>
          <cell r="I4843">
            <v>60.995299120011751</v>
          </cell>
          <cell r="J4843">
            <v>11408162.506462904</v>
          </cell>
          <cell r="K4843">
            <v>0.97719330802589688</v>
          </cell>
          <cell r="L4843">
            <v>52.435342422769594</v>
          </cell>
          <cell r="M4843">
            <v>29691240.786386903</v>
          </cell>
          <cell r="N4843">
            <v>0.99884931105604524</v>
          </cell>
          <cell r="O4843">
            <v>47.805051180009649</v>
          </cell>
          <cell r="P4843"/>
          <cell r="Q4843">
            <v>129309.97561700028</v>
          </cell>
        </row>
        <row r="4844">
          <cell r="D4844">
            <v>43924</v>
          </cell>
          <cell r="F4844">
            <v>126294.84715593162</v>
          </cell>
          <cell r="G4844">
            <v>382788.11311180046</v>
          </cell>
          <cell r="H4844">
            <v>0.98674550896101576</v>
          </cell>
          <cell r="I4844">
            <v>61.451917212107098</v>
          </cell>
          <cell r="J4844">
            <v>11534457.353618836</v>
          </cell>
          <cell r="K4844">
            <v>0.9771877169379134</v>
          </cell>
          <cell r="L4844">
            <v>52.435826650573894</v>
          </cell>
          <cell r="M4844">
            <v>29772510.176363058</v>
          </cell>
          <cell r="N4844">
            <v>1.0015651595594639</v>
          </cell>
          <cell r="O4844">
            <v>47.454917036544565</v>
          </cell>
          <cell r="P4844"/>
          <cell r="Q4844">
            <v>129309.97561700028</v>
          </cell>
        </row>
        <row r="4845">
          <cell r="D4845">
            <v>43925</v>
          </cell>
          <cell r="F4845">
            <v>94525.219413935352</v>
          </cell>
          <cell r="G4845">
            <v>477313.33252573584</v>
          </cell>
          <cell r="H4845">
            <v>0.92280841104532663</v>
          </cell>
          <cell r="I4845">
            <v>67.297189935261258</v>
          </cell>
          <cell r="J4845">
            <v>11628982.573032772</v>
          </cell>
          <cell r="K4845">
            <v>0.97451992166993118</v>
          </cell>
          <cell r="L4845">
            <v>52.667150789563344</v>
          </cell>
          <cell r="M4845">
            <v>29824700.741253212</v>
          </cell>
          <cell r="N4845">
            <v>1.0033026981760937</v>
          </cell>
          <cell r="O4845">
            <v>47.231507815794217</v>
          </cell>
          <cell r="P4845"/>
          <cell r="Q4845">
            <v>129309.97561700028</v>
          </cell>
        </row>
        <row r="4846">
          <cell r="D4846">
            <v>43926</v>
          </cell>
          <cell r="F4846">
            <v>96559.776115933491</v>
          </cell>
          <cell r="G4846">
            <v>573873.10864166939</v>
          </cell>
          <cell r="H4846">
            <v>0.88759294231314168</v>
          </cell>
          <cell r="I4846">
            <v>70.51706511654298</v>
          </cell>
          <cell r="J4846">
            <v>11725542.349148706</v>
          </cell>
          <cell r="K4846">
            <v>0.97207799469460199</v>
          </cell>
          <cell r="L4846">
            <v>52.879366775052027</v>
          </cell>
          <cell r="M4846">
            <v>29868100.770297375</v>
          </cell>
          <cell r="N4846">
            <v>1.0047444656168272</v>
          </cell>
          <cell r="O4846">
            <v>47.046487422602624</v>
          </cell>
          <cell r="P4846"/>
          <cell r="Q4846">
            <v>129309.97561700028</v>
          </cell>
        </row>
        <row r="4847">
          <cell r="D4847">
            <v>43927</v>
          </cell>
          <cell r="F4847">
            <v>126361.10485393535</v>
          </cell>
          <cell r="G4847">
            <v>700234.21349560469</v>
          </cell>
          <cell r="H4847">
            <v>0.9025266743142456</v>
          </cell>
          <cell r="I4847">
            <v>69.154103097204199</v>
          </cell>
          <cell r="J4847">
            <v>11851903.454002641</v>
          </cell>
          <cell r="K4847">
            <v>0.97213227140601377</v>
          </cell>
          <cell r="L4847">
            <v>52.874644926926194</v>
          </cell>
          <cell r="M4847">
            <v>29958980.971683528</v>
          </cell>
          <cell r="N4847">
            <v>1.0077833555325351</v>
          </cell>
          <cell r="O4847">
            <v>46.657590853800635</v>
          </cell>
          <cell r="P4847"/>
          <cell r="Q4847">
            <v>129309.97561700028</v>
          </cell>
        </row>
        <row r="4848">
          <cell r="D4848">
            <v>43928</v>
          </cell>
          <cell r="F4848">
            <v>128916.67983592977</v>
          </cell>
          <cell r="G4848">
            <v>829150.89333153446</v>
          </cell>
          <cell r="H4848">
            <v>0.9160169356896708</v>
          </cell>
          <cell r="I4848">
            <v>67.919469577393826</v>
          </cell>
          <cell r="J4848">
            <v>11980820.133838572</v>
          </cell>
          <cell r="K4848">
            <v>0.97239282558697271</v>
          </cell>
          <cell r="L4848">
            <v>52.851980905505712</v>
          </cell>
          <cell r="M4848">
            <v>30057515.684399683</v>
          </cell>
          <cell r="N4848">
            <v>1.0110796190069493</v>
          </cell>
          <cell r="O4848">
            <v>46.237440921212936</v>
          </cell>
          <cell r="P4848"/>
          <cell r="Q4848">
            <v>129309.97561700028</v>
          </cell>
        </row>
        <row r="4849">
          <cell r="D4849">
            <v>43929</v>
          </cell>
          <cell r="F4849">
            <v>113351.65236710224</v>
          </cell>
          <cell r="G4849">
            <v>942502.54569863668</v>
          </cell>
          <cell r="H4849">
            <v>0.91108839554093024</v>
          </cell>
          <cell r="I4849">
            <v>68.370802927204252</v>
          </cell>
          <cell r="J4849">
            <v>12094171.786205674</v>
          </cell>
          <cell r="K4849">
            <v>0.97139779230376777</v>
          </cell>
          <cell r="L4849">
            <v>52.938560463222096</v>
          </cell>
          <cell r="M4849">
            <v>30131958.54201901</v>
          </cell>
          <cell r="N4849">
            <v>1.0135653719440021</v>
          </cell>
          <cell r="O4849">
            <v>45.921779359197878</v>
          </cell>
          <cell r="P4849"/>
          <cell r="Q4849">
            <v>129309.97561700028</v>
          </cell>
        </row>
        <row r="4850">
          <cell r="D4850">
            <v>43930</v>
          </cell>
          <cell r="F4850">
            <v>102381.13543509852</v>
          </cell>
          <cell r="G4850">
            <v>1044883.6811337352</v>
          </cell>
          <cell r="H4850">
            <v>0.89782854136872892</v>
          </cell>
          <cell r="I4850">
            <v>69.583409849255148</v>
          </cell>
          <cell r="J4850">
            <v>12196552.921640772</v>
          </cell>
          <cell r="K4850">
            <v>0.96955112682287814</v>
          </cell>
          <cell r="L4850">
            <v>53.099440084016038</v>
          </cell>
          <cell r="M4850">
            <v>30198868.606650323</v>
          </cell>
          <cell r="N4850">
            <v>1.015797654653058</v>
          </cell>
          <cell r="O4850">
            <v>45.639182243295473</v>
          </cell>
          <cell r="P4850"/>
          <cell r="Q4850">
            <v>129309.97561700028</v>
          </cell>
        </row>
        <row r="4851">
          <cell r="D4851">
            <v>43931</v>
          </cell>
          <cell r="F4851">
            <v>100035.33286510038</v>
          </cell>
          <cell r="G4851">
            <v>1144919.0139988356</v>
          </cell>
          <cell r="H4851">
            <v>0.88540656553052044</v>
          </cell>
          <cell r="I4851">
            <v>70.716154420048369</v>
          </cell>
          <cell r="J4851">
            <v>12296588.254505873</v>
          </cell>
          <cell r="K4851">
            <v>0.9675574605431726</v>
          </cell>
          <cell r="L4851">
            <v>53.273413563739538</v>
          </cell>
          <cell r="M4851">
            <v>30225191.133273896</v>
          </cell>
          <cell r="N4851">
            <v>1.0166646404521289</v>
          </cell>
          <cell r="O4851">
            <v>45.529651610489573</v>
          </cell>
          <cell r="P4851"/>
          <cell r="Q4851">
            <v>129309.97561700028</v>
          </cell>
        </row>
        <row r="4852">
          <cell r="D4852">
            <v>43932</v>
          </cell>
          <cell r="F4852">
            <v>104584.58007910039</v>
          </cell>
          <cell r="G4852">
            <v>1249503.5940779359</v>
          </cell>
          <cell r="H4852">
            <v>0.87844139853300807</v>
          </cell>
          <cell r="I4852">
            <v>71.34945206654865</v>
          </cell>
          <cell r="J4852">
            <v>12401172.834584974</v>
          </cell>
          <cell r="K4852">
            <v>0.96595830800201055</v>
          </cell>
          <cell r="L4852">
            <v>53.413174698087055</v>
          </cell>
          <cell r="M4852">
            <v>30247689.908139478</v>
          </cell>
          <cell r="N4852">
            <v>1.0174029801673878</v>
          </cell>
          <cell r="O4852">
            <v>45.436473817194454</v>
          </cell>
          <cell r="P4852"/>
          <cell r="Q4852">
            <v>129309.97561700028</v>
          </cell>
        </row>
        <row r="4853">
          <cell r="D4853">
            <v>43933</v>
          </cell>
          <cell r="F4853">
            <v>94168.038721100398</v>
          </cell>
          <cell r="G4853">
            <v>1343671.6327990363</v>
          </cell>
          <cell r="H4853">
            <v>0.86592419132639131</v>
          </cell>
          <cell r="I4853">
            <v>72.483360274369673</v>
          </cell>
          <cell r="J4853">
            <v>12495340.873306073</v>
          </cell>
          <cell r="K4853">
            <v>0.96358776888573883</v>
          </cell>
          <cell r="L4853">
            <v>53.620700798363842</v>
          </cell>
          <cell r="M4853">
            <v>30260461.283371057</v>
          </cell>
          <cell r="N4853">
            <v>1.0178141109139693</v>
          </cell>
          <cell r="O4853">
            <v>45.384629641876771</v>
          </cell>
          <cell r="P4853"/>
          <cell r="Q4853">
            <v>129309.97561700028</v>
          </cell>
        </row>
        <row r="4854">
          <cell r="D4854">
            <v>43934</v>
          </cell>
          <cell r="F4854">
            <v>102601.72864509853</v>
          </cell>
          <cell r="G4854">
            <v>1446273.361444135</v>
          </cell>
          <cell r="H4854">
            <v>0.86034968689250935</v>
          </cell>
          <cell r="I4854">
            <v>72.986319186293173</v>
          </cell>
          <cell r="J4854">
            <v>12597942.601951173</v>
          </cell>
          <cell r="K4854">
            <v>0.96190798933896537</v>
          </cell>
          <cell r="L4854">
            <v>53.768004988893082</v>
          </cell>
          <cell r="M4854">
            <v>30291244.489738628</v>
          </cell>
          <cell r="N4854">
            <v>1.0188310458041314</v>
          </cell>
          <cell r="O4854">
            <v>45.256516530289346</v>
          </cell>
          <cell r="P4854"/>
          <cell r="Q4854">
            <v>129309.97561700028</v>
          </cell>
        </row>
        <row r="4855">
          <cell r="D4855">
            <v>43935</v>
          </cell>
          <cell r="F4855">
            <v>114429.73903509852</v>
          </cell>
          <cell r="G4855">
            <v>1560703.1004792335</v>
          </cell>
          <cell r="H4855">
            <v>0.86210512653377824</v>
          </cell>
          <cell r="I4855">
            <v>72.828082018045521</v>
          </cell>
          <cell r="J4855">
            <v>12712372.34098627</v>
          </cell>
          <cell r="K4855">
            <v>0.96115534632829092</v>
          </cell>
          <cell r="L4855">
            <v>53.83407299340589</v>
          </cell>
          <cell r="M4855">
            <v>30340399.999536209</v>
          </cell>
          <cell r="N4855">
            <v>1.0204658759943552</v>
          </cell>
          <cell r="O4855">
            <v>45.05093276896217</v>
          </cell>
          <cell r="P4855"/>
          <cell r="Q4855">
            <v>129309.97561700028</v>
          </cell>
        </row>
        <row r="4856">
          <cell r="D4856">
            <v>43936</v>
          </cell>
          <cell r="F4856">
            <v>158321.98736191989</v>
          </cell>
          <cell r="G4856">
            <v>1719025.0878411534</v>
          </cell>
          <cell r="H4856">
            <v>0.88625546463777183</v>
          </cell>
          <cell r="I4856">
            <v>70.63887033528276</v>
          </cell>
          <cell r="J4856">
            <v>12870694.32834819</v>
          </cell>
          <cell r="K4856">
            <v>0.96370374571079631</v>
          </cell>
          <cell r="L4856">
            <v>53.610538117337384</v>
          </cell>
          <cell r="M4856">
            <v>30423509.480444606</v>
          </cell>
          <cell r="N4856">
            <v>1.0232426306000506</v>
          </cell>
          <cell r="O4856">
            <v>44.702808853539544</v>
          </cell>
          <cell r="P4856"/>
          <cell r="Q4856">
            <v>129309.97561700028</v>
          </cell>
        </row>
        <row r="4857">
          <cell r="D4857">
            <v>43937</v>
          </cell>
          <cell r="F4857">
            <v>162432.76678391243</v>
          </cell>
          <cell r="G4857">
            <v>1881457.8546250658</v>
          </cell>
          <cell r="H4857">
            <v>0.90937389287239934</v>
          </cell>
          <cell r="I4857">
            <v>68.527744052822854</v>
          </cell>
          <cell r="J4857">
            <v>13033127.095132101</v>
          </cell>
          <cell r="K4857">
            <v>0.96650811652063662</v>
          </cell>
          <cell r="L4857">
            <v>53.365101661970456</v>
          </cell>
          <cell r="M4857">
            <v>30503007.158246994</v>
          </cell>
          <cell r="N4857">
            <v>1.0258978099702791</v>
          </cell>
          <cell r="O4857">
            <v>44.371188768603261</v>
          </cell>
          <cell r="P4857"/>
          <cell r="Q4857">
            <v>129309.97561700028</v>
          </cell>
        </row>
        <row r="4858">
          <cell r="D4858">
            <v>43938</v>
          </cell>
          <cell r="F4858">
            <v>181267.75802191428</v>
          </cell>
          <cell r="G4858">
            <v>2062725.6126469802</v>
          </cell>
          <cell r="H4858">
            <v>0.93834060493000304</v>
          </cell>
          <cell r="I4858">
            <v>65.873457309939823</v>
          </cell>
          <cell r="J4858">
            <v>13214394.853154015</v>
          </cell>
          <cell r="K4858">
            <v>0.97064270885950465</v>
          </cell>
          <cell r="L4858">
            <v>53.00431151982815</v>
          </cell>
          <cell r="M4858">
            <v>30584255.3619527</v>
          </cell>
          <cell r="N4858">
            <v>1.0286117669292696</v>
          </cell>
          <cell r="O4858">
            <v>44.033518861010378</v>
          </cell>
          <cell r="P4858"/>
          <cell r="Q4858">
            <v>129309.97561700028</v>
          </cell>
        </row>
        <row r="4859">
          <cell r="D4859">
            <v>43939</v>
          </cell>
          <cell r="F4859">
            <v>189881.15476991428</v>
          </cell>
          <cell r="G4859">
            <v>2252606.7674168944</v>
          </cell>
          <cell r="H4859">
            <v>0.96778937444635138</v>
          </cell>
          <cell r="I4859">
            <v>63.178433450081236</v>
          </cell>
          <cell r="J4859">
            <v>13404276.007923929</v>
          </cell>
          <cell r="K4859">
            <v>0.97532622805257285</v>
          </cell>
          <cell r="L4859">
            <v>52.597178503038577</v>
          </cell>
          <cell r="M4859">
            <v>30676495.51072241</v>
          </cell>
          <cell r="N4859">
            <v>1.0316953006916187</v>
          </cell>
          <cell r="O4859">
            <v>43.65147071373886</v>
          </cell>
          <cell r="P4859"/>
          <cell r="Q4859">
            <v>129309.97561700028</v>
          </cell>
        </row>
        <row r="4860">
          <cell r="D4860">
            <v>43940</v>
          </cell>
          <cell r="F4860">
            <v>186666.00200191617</v>
          </cell>
          <cell r="G4860">
            <v>2439272.7694188105</v>
          </cell>
          <cell r="H4860">
            <v>0.99282964616810054</v>
          </cell>
          <cell r="I4860">
            <v>60.899845885711201</v>
          </cell>
          <cell r="J4860">
            <v>13590942.009925846</v>
          </cell>
          <cell r="K4860">
            <v>0.97969067392589437</v>
          </cell>
          <cell r="L4860">
            <v>52.219294569349181</v>
          </cell>
          <cell r="M4860">
            <v>30786782.61476811</v>
          </cell>
          <cell r="N4860">
            <v>1.0353856571567135</v>
          </cell>
          <cell r="O4860">
            <v>43.196512096303927</v>
          </cell>
          <cell r="P4860"/>
          <cell r="Q4860">
            <v>129309.97561700028</v>
          </cell>
        </row>
        <row r="4861">
          <cell r="D4861">
            <v>43941</v>
          </cell>
          <cell r="F4861">
            <v>187659.70934591431</v>
          </cell>
          <cell r="G4861">
            <v>2626932.4787647249</v>
          </cell>
          <cell r="H4861">
            <v>1.0157501253210983</v>
          </cell>
          <cell r="I4861">
            <v>58.831557120530917</v>
          </cell>
          <cell r="J4861">
            <v>13778601.71927176</v>
          </cell>
          <cell r="K4861">
            <v>0.98404547650077712</v>
          </cell>
          <cell r="L4861">
            <v>51.843722003187743</v>
          </cell>
          <cell r="M4861">
            <v>30900971.046837822</v>
          </cell>
          <cell r="N4861">
            <v>1.0392070824973996</v>
          </cell>
          <cell r="O4861">
            <v>42.728045261065908</v>
          </cell>
          <cell r="P4861"/>
          <cell r="Q4861">
            <v>129309.97561700028</v>
          </cell>
        </row>
        <row r="4862">
          <cell r="D4862">
            <v>43942</v>
          </cell>
          <cell r="F4862">
            <v>201552.66688591428</v>
          </cell>
          <cell r="G4862">
            <v>2828485.1456506392</v>
          </cell>
          <cell r="H4862">
            <v>1.0416038530502902</v>
          </cell>
          <cell r="I4862">
            <v>56.525350625325601</v>
          </cell>
          <cell r="J4862">
            <v>13980154.386157675</v>
          </cell>
          <cell r="K4862">
            <v>0.98930371418011376</v>
          </cell>
          <cell r="L4862">
            <v>51.392229441214198</v>
          </cell>
          <cell r="M4862">
            <v>31020338.073927529</v>
          </cell>
          <cell r="N4862">
            <v>1.0432025236074969</v>
          </cell>
          <cell r="O4862">
            <v>42.241173368285004</v>
          </cell>
          <cell r="P4862"/>
          <cell r="Q4862">
            <v>129309.97561700028</v>
          </cell>
        </row>
        <row r="4863">
          <cell r="D4863">
            <v>43943</v>
          </cell>
          <cell r="F4863">
            <v>163194.81821840064</v>
          </cell>
          <cell r="G4863">
            <v>2991679.9638690399</v>
          </cell>
          <cell r="H4863">
            <v>1.0516238384106558</v>
          </cell>
          <cell r="I4863">
            <v>55.640581081510334</v>
          </cell>
          <cell r="J4863">
            <v>14143349.204376075</v>
          </cell>
          <cell r="K4863">
            <v>0.99177681751134761</v>
          </cell>
          <cell r="L4863">
            <v>51.180643418630737</v>
          </cell>
          <cell r="M4863">
            <v>31100373.01887371</v>
          </cell>
          <cell r="N4863">
            <v>1.0458751204987451</v>
          </cell>
          <cell r="O4863">
            <v>41.917191542699904</v>
          </cell>
          <cell r="P4863"/>
          <cell r="Q4863">
            <v>129309.97561700028</v>
          </cell>
        </row>
        <row r="4864">
          <cell r="D4864">
            <v>43944</v>
          </cell>
          <cell r="F4864">
            <v>191048.65904440437</v>
          </cell>
          <cell r="G4864">
            <v>3182728.6229134444</v>
          </cell>
          <cell r="H4864">
            <v>1.0701378968156738</v>
          </cell>
          <cell r="I4864">
            <v>54.020789302882235</v>
          </cell>
          <cell r="J4864">
            <v>14334397.863420479</v>
          </cell>
          <cell r="K4864">
            <v>0.99614112204710858</v>
          </cell>
          <cell r="L4864">
            <v>50.808462820050757</v>
          </cell>
          <cell r="M4864">
            <v>31206436.651005916</v>
          </cell>
          <cell r="N4864">
            <v>1.0494229239804831</v>
          </cell>
          <cell r="O4864">
            <v>41.489235453700687</v>
          </cell>
          <cell r="P4864"/>
          <cell r="Q4864">
            <v>129309.97561700028</v>
          </cell>
        </row>
        <row r="4865">
          <cell r="D4865">
            <v>43945</v>
          </cell>
          <cell r="F4865">
            <v>187511.07319040253</v>
          </cell>
          <cell r="G4865">
            <v>3370239.6961038471</v>
          </cell>
          <cell r="H4865">
            <v>1.0859692249904433</v>
          </cell>
          <cell r="I4865">
            <v>52.652479693964047</v>
          </cell>
          <cell r="J4865">
            <v>14521908.936610881</v>
          </cell>
          <cell r="K4865">
            <v>1.0001840404011348</v>
          </cell>
          <cell r="L4865">
            <v>50.465078378248187</v>
          </cell>
          <cell r="M4865">
            <v>31273786.537404764</v>
          </cell>
          <cell r="N4865">
            <v>1.0516687406888936</v>
          </cell>
          <cell r="O4865">
            <v>41.219595225882124</v>
          </cell>
          <cell r="P4865"/>
          <cell r="Q4865">
            <v>129309.97561700028</v>
          </cell>
        </row>
        <row r="4866">
          <cell r="D4866">
            <v>43946</v>
          </cell>
          <cell r="F4866">
            <v>176562.57970840251</v>
          </cell>
          <cell r="G4866">
            <v>3546802.2758122496</v>
          </cell>
          <cell r="H4866">
            <v>1.0971473032575385</v>
          </cell>
          <cell r="I4866">
            <v>51.696361395603297</v>
          </cell>
          <cell r="J4866">
            <v>14698471.516319284</v>
          </cell>
          <cell r="K4866">
            <v>1.003408169491985</v>
          </cell>
          <cell r="L4866">
            <v>50.192205181710072</v>
          </cell>
          <cell r="M4866">
            <v>31328145.313741624</v>
          </cell>
          <cell r="N4866">
            <v>1.0534776214465813</v>
          </cell>
          <cell r="O4866">
            <v>41.003132808350841</v>
          </cell>
          <cell r="P4866"/>
          <cell r="Q4866">
            <v>129309.97561700028</v>
          </cell>
        </row>
        <row r="4867">
          <cell r="D4867">
            <v>43947</v>
          </cell>
          <cell r="F4867">
            <v>173577.37531640253</v>
          </cell>
          <cell r="G4867">
            <v>3720379.651128652</v>
          </cell>
          <cell r="H4867">
            <v>1.1065776198676933</v>
          </cell>
          <cell r="I4867">
            <v>50.896511171827576</v>
          </cell>
          <cell r="J4867">
            <v>14872048.891635686</v>
          </cell>
          <cell r="K4867">
            <v>1.0063738694640638</v>
          </cell>
          <cell r="L4867">
            <v>49.94196892171697</v>
          </cell>
          <cell r="M4867">
            <v>31367994.211198479</v>
          </cell>
          <cell r="N4867">
            <v>1.0547985189915929</v>
          </cell>
          <cell r="O4867">
            <v>40.845472553379146</v>
          </cell>
          <cell r="P4867"/>
          <cell r="Q4867">
            <v>129309.97561700028</v>
          </cell>
        </row>
        <row r="4868">
          <cell r="D4868">
            <v>43948</v>
          </cell>
          <cell r="F4868">
            <v>187624.75435040437</v>
          </cell>
          <cell r="G4868">
            <v>3908004.4054790563</v>
          </cell>
          <cell r="H4868">
            <v>1.1193328528290487</v>
          </cell>
          <cell r="I4868">
            <v>49.824921628359718</v>
          </cell>
          <cell r="J4868">
            <v>15059673.645986091</v>
          </cell>
          <cell r="K4868">
            <v>1.0102304422683774</v>
          </cell>
          <cell r="L4868">
            <v>49.617669211260782</v>
          </cell>
          <cell r="M4868">
            <v>31422987.652317334</v>
          </cell>
          <cell r="N4868">
            <v>1.0566286187356804</v>
          </cell>
          <cell r="O4868">
            <v>40.627605256702928</v>
          </cell>
          <cell r="P4868"/>
          <cell r="Q4868">
            <v>129309.97561700028</v>
          </cell>
        </row>
        <row r="4869">
          <cell r="D4869">
            <v>43949</v>
          </cell>
          <cell r="F4869">
            <v>175394.27942040251</v>
          </cell>
          <cell r="G4869">
            <v>4083398.6848994587</v>
          </cell>
          <cell r="H4869">
            <v>1.1277990473819628</v>
          </cell>
          <cell r="I4869">
            <v>49.120403830897665</v>
          </cell>
          <cell r="J4869">
            <v>15235067.925406493</v>
          </cell>
          <cell r="K4869">
            <v>1.0132072969144321</v>
          </cell>
          <cell r="L4869">
            <v>49.368206690568272</v>
          </cell>
          <cell r="M4869">
            <v>31473524.099846184</v>
          </cell>
          <cell r="N4869">
            <v>1.0583087841309189</v>
          </cell>
          <cell r="O4869">
            <v>40.42817351220399</v>
          </cell>
          <cell r="P4869"/>
          <cell r="Q4869">
            <v>129309.97561700028</v>
          </cell>
        </row>
        <row r="4870">
          <cell r="D4870">
            <v>43950</v>
          </cell>
          <cell r="F4870">
            <v>179704.85772770667</v>
          </cell>
          <cell r="G4870">
            <v>4263103.5426271651</v>
          </cell>
          <cell r="H4870">
            <v>1.1368308572791423</v>
          </cell>
          <cell r="I4870">
            <v>48.374928479145396</v>
          </cell>
          <cell r="J4870">
            <v>15414772.7831342</v>
          </cell>
          <cell r="K4870">
            <v>1.0164176181373701</v>
          </cell>
          <cell r="L4870">
            <v>49.100027419601425</v>
          </cell>
          <cell r="M4870">
            <v>31512953.723410338</v>
          </cell>
          <cell r="N4870">
            <v>1.0596154243922895</v>
          </cell>
          <cell r="O4870">
            <v>40.273468193773475</v>
          </cell>
          <cell r="P4870"/>
          <cell r="Q4870">
            <v>129309.97561700028</v>
          </cell>
        </row>
        <row r="4871">
          <cell r="D4871">
            <v>43951</v>
          </cell>
          <cell r="E4871" t="str">
            <v>*</v>
          </cell>
          <cell r="F4871">
            <v>159485.13681571037</v>
          </cell>
          <cell r="G4871">
            <v>4422588.6794428751</v>
          </cell>
          <cell r="H4871">
            <v>1.140048336910479</v>
          </cell>
          <cell r="I4871">
            <v>48.110914067661902</v>
          </cell>
          <cell r="J4871">
            <v>15574257.91994991</v>
          </cell>
          <cell r="K4871">
            <v>1.0182516830023169</v>
          </cell>
          <cell r="L4871">
            <v>48.947213253844104</v>
          </cell>
          <cell r="M4871">
            <v>31532428.888678506</v>
          </cell>
          <cell r="N4871">
            <v>1.060251065649668</v>
          </cell>
          <cell r="O4871">
            <v>40.198332463619344</v>
          </cell>
          <cell r="P4871"/>
          <cell r="Q4871">
            <v>129309.97561700028</v>
          </cell>
        </row>
        <row r="4872">
          <cell r="D4872">
            <v>43952</v>
          </cell>
          <cell r="F4872">
            <v>141948.16999370849</v>
          </cell>
          <cell r="G4872">
            <v>141948.16999370849</v>
          </cell>
          <cell r="H4872">
            <v>1.3645586091982032</v>
          </cell>
          <cell r="I4872">
            <v>15.330600874005739</v>
          </cell>
          <cell r="J4872">
            <v>15716206.089943618</v>
          </cell>
          <cell r="K4872">
            <v>1.0205910740968016</v>
          </cell>
          <cell r="L4872">
            <v>49.650975116513642</v>
          </cell>
          <cell r="M4872">
            <v>31568631.273641225</v>
          </cell>
          <cell r="N4872">
            <v>1.0615264752681763</v>
          </cell>
          <cell r="O4872">
            <v>39.553207387510184</v>
          </cell>
          <cell r="P4872"/>
          <cell r="Q4872">
            <v>104024.9711788601</v>
          </cell>
        </row>
        <row r="4873">
          <cell r="D4873">
            <v>43953</v>
          </cell>
          <cell r="F4873">
            <v>162465.3511077048</v>
          </cell>
          <cell r="G4873">
            <v>304413.52110141329</v>
          </cell>
          <cell r="H4873">
            <v>1.4631752244276326</v>
          </cell>
          <cell r="I4873">
            <v>10.682907844272272</v>
          </cell>
          <cell r="J4873">
            <v>15878671.441051323</v>
          </cell>
          <cell r="K4873">
            <v>1.0242224913483011</v>
          </cell>
          <cell r="L4873">
            <v>49.296972873505055</v>
          </cell>
          <cell r="M4873">
            <v>31630995.765169941</v>
          </cell>
          <cell r="N4873">
            <v>1.063681799513813</v>
          </cell>
          <cell r="O4873">
            <v>39.310888860929282</v>
          </cell>
          <cell r="P4873"/>
          <cell r="Q4873">
            <v>104024.9711788601</v>
          </cell>
        </row>
        <row r="4874">
          <cell r="D4874">
            <v>43954</v>
          </cell>
          <cell r="F4874">
            <v>156235.45411371038</v>
          </cell>
          <cell r="G4874">
            <v>460648.97521512368</v>
          </cell>
          <cell r="H4874">
            <v>1.4760846041574824</v>
          </cell>
          <cell r="I4874">
            <v>10.179015863823482</v>
          </cell>
          <cell r="J4874">
            <v>16034906.895165034</v>
          </cell>
          <cell r="K4874">
            <v>1.0274063314645667</v>
          </cell>
          <cell r="L4874">
            <v>48.98767734505374</v>
          </cell>
          <cell r="M4874">
            <v>31684386.132000666</v>
          </cell>
          <cell r="N4874">
            <v>1.0655355629897931</v>
          </cell>
          <cell r="O4874">
            <v>39.103196096565426</v>
          </cell>
          <cell r="P4874"/>
          <cell r="Q4874">
            <v>104024.9711788601</v>
          </cell>
        </row>
        <row r="4875">
          <cell r="D4875">
            <v>43955</v>
          </cell>
          <cell r="F4875">
            <v>150449.13839170663</v>
          </cell>
          <cell r="G4875">
            <v>611098.11360683036</v>
          </cell>
          <cell r="H4875">
            <v>1.4686332201816015</v>
          </cell>
          <cell r="I4875">
            <v>10.467170330417341</v>
          </cell>
          <cell r="J4875">
            <v>16185356.033556741</v>
          </cell>
          <cell r="K4875">
            <v>1.0301797182169132</v>
          </cell>
          <cell r="L4875">
            <v>48.719084311150631</v>
          </cell>
          <cell r="M4875">
            <v>31733559.293941386</v>
          </cell>
          <cell r="N4875">
            <v>1.0672476985630348</v>
          </cell>
          <cell r="O4875">
            <v>38.911966676494501</v>
          </cell>
          <cell r="P4875"/>
          <cell r="Q4875">
            <v>104024.9711788601</v>
          </cell>
        </row>
        <row r="4876">
          <cell r="D4876">
            <v>43956</v>
          </cell>
          <cell r="F4876">
            <v>195061.56033570663</v>
          </cell>
          <cell r="G4876">
            <v>806159.67394253705</v>
          </cell>
          <cell r="H4876">
            <v>1.549934914293664</v>
          </cell>
          <cell r="I4876">
            <v>7.6907093167266849</v>
          </cell>
          <cell r="J4876">
            <v>16380417.593892448</v>
          </cell>
          <cell r="K4876">
            <v>1.0357374743778225</v>
          </cell>
          <cell r="L4876">
            <v>48.183189965988582</v>
          </cell>
          <cell r="M4876">
            <v>31834641.250482101</v>
          </cell>
          <cell r="N4876">
            <v>1.070705888797028</v>
          </cell>
          <cell r="O4876">
            <v>38.527472356507921</v>
          </cell>
          <cell r="P4876"/>
          <cell r="Q4876">
            <v>104024.9711788601</v>
          </cell>
        </row>
        <row r="4877">
          <cell r="D4877">
            <v>43957</v>
          </cell>
          <cell r="F4877">
            <v>136134.66181453498</v>
          </cell>
          <cell r="G4877">
            <v>942294.33575707208</v>
          </cell>
          <cell r="H4877">
            <v>1.5097245803556392</v>
          </cell>
          <cell r="I4877">
            <v>8.9659341287254719</v>
          </cell>
          <cell r="J4877">
            <v>16516552.255706983</v>
          </cell>
          <cell r="K4877">
            <v>1.0375209822159088</v>
          </cell>
          <cell r="L4877">
            <v>48.011893082767031</v>
          </cell>
          <cell r="M4877">
            <v>31857155.780861642</v>
          </cell>
          <cell r="N4877">
            <v>1.0715218267926547</v>
          </cell>
          <cell r="O4877">
            <v>38.437096693494176</v>
          </cell>
          <cell r="P4877"/>
          <cell r="Q4877">
            <v>104024.9711788601</v>
          </cell>
        </row>
        <row r="4878">
          <cell r="D4878">
            <v>43958</v>
          </cell>
          <cell r="F4878">
            <v>121665.33091053311</v>
          </cell>
          <cell r="G4878">
            <v>1063959.6666676053</v>
          </cell>
          <cell r="H4878">
            <v>1.4611322298184919</v>
          </cell>
          <cell r="I4878">
            <v>10.764690407500732</v>
          </cell>
          <cell r="J4878">
            <v>16638217.586617516</v>
          </cell>
          <cell r="K4878">
            <v>1.0383783127972634</v>
          </cell>
          <cell r="L4878">
            <v>47.929668441813945</v>
          </cell>
          <cell r="M4878">
            <v>31874854.921421189</v>
          </cell>
          <cell r="N4878">
            <v>1.0721758787169957</v>
          </cell>
          <cell r="O4878">
            <v>38.364746968408745</v>
          </cell>
          <cell r="P4878"/>
          <cell r="Q4878">
            <v>104024.9711788601</v>
          </cell>
        </row>
        <row r="4879">
          <cell r="D4879">
            <v>43959</v>
          </cell>
          <cell r="F4879">
            <v>112506.39819453124</v>
          </cell>
          <cell r="G4879">
            <v>1176466.0648621365</v>
          </cell>
          <cell r="H4879">
            <v>1.4136822768728841</v>
          </cell>
          <cell r="I4879">
            <v>12.829703077691491</v>
          </cell>
          <cell r="J4879">
            <v>16750723.984812047</v>
          </cell>
          <cell r="K4879">
            <v>1.0386566684504588</v>
          </cell>
          <cell r="L4879">
            <v>47.902988454203957</v>
          </cell>
          <cell r="M4879">
            <v>31921120.983886406</v>
          </cell>
          <cell r="N4879">
            <v>1.0737909617520605</v>
          </cell>
          <cell r="O4879">
            <v>38.186452908296189</v>
          </cell>
          <cell r="P4879"/>
          <cell r="Q4879">
            <v>104024.9711788601</v>
          </cell>
        </row>
        <row r="4880">
          <cell r="D4880">
            <v>43960</v>
          </cell>
          <cell r="F4880">
            <v>99365.654848533115</v>
          </cell>
          <cell r="G4880">
            <v>1275831.7197106697</v>
          </cell>
          <cell r="H4880">
            <v>1.3627408723248984</v>
          </cell>
          <cell r="I4880">
            <v>15.430785675503977</v>
          </cell>
          <cell r="J4880">
            <v>16850089.639660582</v>
          </cell>
          <cell r="K4880">
            <v>1.0381218644788479</v>
          </cell>
          <cell r="L4880">
            <v>47.954255795232534</v>
          </cell>
          <cell r="M4880">
            <v>31946026.800325636</v>
          </cell>
          <cell r="N4880">
            <v>1.0746876475172171</v>
          </cell>
          <cell r="O4880">
            <v>38.087688337896786</v>
          </cell>
          <cell r="P4880"/>
          <cell r="Q4880">
            <v>104024.9711788601</v>
          </cell>
        </row>
        <row r="4881">
          <cell r="D4881">
            <v>43961</v>
          </cell>
          <cell r="F4881">
            <v>88677.191668533109</v>
          </cell>
          <cell r="G4881">
            <v>1364508.9113792027</v>
          </cell>
          <cell r="H4881">
            <v>1.311712847324968</v>
          </cell>
          <cell r="I4881">
            <v>18.482173320550331</v>
          </cell>
          <cell r="J4881">
            <v>16938766.831329115</v>
          </cell>
          <cell r="K4881">
            <v>1.0369395568056863</v>
          </cell>
          <cell r="L4881">
            <v>48.067699795147774</v>
          </cell>
          <cell r="M4881">
            <v>31951022.230532866</v>
          </cell>
          <cell r="N4881">
            <v>1.0749145949309964</v>
          </cell>
          <cell r="O4881">
            <v>38.06271677312543</v>
          </cell>
          <cell r="P4881"/>
          <cell r="Q4881">
            <v>104024.9711788601</v>
          </cell>
        </row>
        <row r="4882">
          <cell r="D4882">
            <v>43962</v>
          </cell>
          <cell r="F4882">
            <v>98195.352774531246</v>
          </cell>
          <cell r="G4882">
            <v>1462704.2641537341</v>
          </cell>
          <cell r="H4882">
            <v>1.2782807187173677</v>
          </cell>
          <cell r="I4882">
            <v>20.745235105317473</v>
          </cell>
          <cell r="J4882">
            <v>17036962.184103645</v>
          </cell>
          <cell r="K4882">
            <v>1.0363511976444888</v>
          </cell>
          <cell r="L4882">
            <v>48.12420774763271</v>
          </cell>
          <cell r="M4882">
            <v>31973238.240218084</v>
          </cell>
          <cell r="N4882">
            <v>1.0757209435656174</v>
          </cell>
          <cell r="O4882">
            <v>37.974075188780965</v>
          </cell>
          <cell r="P4882"/>
          <cell r="Q4882">
            <v>104024.9711788601</v>
          </cell>
        </row>
        <row r="4883">
          <cell r="D4883">
            <v>43963</v>
          </cell>
          <cell r="F4883">
            <v>143855.13723853498</v>
          </cell>
          <cell r="G4883">
            <v>1606559.4013922689</v>
          </cell>
          <cell r="H4883">
            <v>1.2869981947491222</v>
          </cell>
          <cell r="I4883">
            <v>20.134140111955301</v>
          </cell>
          <cell r="J4883">
            <v>17180817.321342181</v>
          </cell>
          <cell r="K4883">
            <v>1.0385302383371506</v>
          </cell>
          <cell r="L4883">
            <v>47.91510559596486</v>
          </cell>
          <cell r="M4883">
            <v>32050761.315923318</v>
          </cell>
          <cell r="N4883">
            <v>1.0783882565159342</v>
          </cell>
          <cell r="O4883">
            <v>37.68178225444565</v>
          </cell>
          <cell r="P4883"/>
          <cell r="Q4883">
            <v>104024.9711788601</v>
          </cell>
        </row>
        <row r="4884">
          <cell r="D4884">
            <v>43964</v>
          </cell>
          <cell r="F4884">
            <v>150473.10586795313</v>
          </cell>
          <cell r="G4884">
            <v>1757032.507260222</v>
          </cell>
          <cell r="H4884">
            <v>1.2992682928019035</v>
          </cell>
          <cell r="I4884">
            <v>19.299265167383528</v>
          </cell>
          <cell r="J4884">
            <v>17331290.427210134</v>
          </cell>
          <cell r="K4884">
            <v>1.0410795837894338</v>
          </cell>
          <cell r="L4884">
            <v>47.671097923754104</v>
          </cell>
          <cell r="M4884">
            <v>32129239.629181959</v>
          </cell>
          <cell r="N4884">
            <v>1.0810880037617636</v>
          </cell>
          <cell r="O4884">
            <v>37.387384972013635</v>
          </cell>
          <cell r="P4884"/>
          <cell r="Q4884">
            <v>104024.9711788601</v>
          </cell>
        </row>
        <row r="4885">
          <cell r="D4885">
            <v>43965</v>
          </cell>
          <cell r="F4885">
            <v>121346.18743595498</v>
          </cell>
          <cell r="G4885">
            <v>1878378.694696177</v>
          </cell>
          <cell r="H4885">
            <v>1.2897855701716221</v>
          </cell>
          <cell r="I4885">
            <v>19.941905371631574</v>
          </cell>
          <cell r="J4885">
            <v>17452636.614646088</v>
          </cell>
          <cell r="K4885">
            <v>1.0418584964596795</v>
          </cell>
          <cell r="L4885">
            <v>47.596681305898002</v>
          </cell>
          <cell r="M4885">
            <v>32175267.373404607</v>
          </cell>
          <cell r="N4885">
            <v>1.0826960869679627</v>
          </cell>
          <cell r="O4885">
            <v>37.212725532307545</v>
          </cell>
          <cell r="P4885"/>
          <cell r="Q4885">
            <v>104024.9711788601</v>
          </cell>
        </row>
        <row r="4886">
          <cell r="D4886">
            <v>43966</v>
          </cell>
          <cell r="F4886">
            <v>119962.53918595499</v>
          </cell>
          <cell r="G4886">
            <v>1998341.233882132</v>
          </cell>
          <cell r="H4886">
            <v>1.2806804694654788</v>
          </cell>
          <cell r="I4886">
            <v>20.575511947375769</v>
          </cell>
          <cell r="J4886">
            <v>17572599.153832044</v>
          </cell>
          <cell r="K4886">
            <v>1.0425457059099505</v>
          </cell>
          <cell r="L4886">
            <v>47.531079056557402</v>
          </cell>
          <cell r="M4886">
            <v>32220842.674416408</v>
          </cell>
          <cell r="N4886">
            <v>1.0842891209294523</v>
          </cell>
          <cell r="O4886">
            <v>37.040214671022511</v>
          </cell>
          <cell r="P4886"/>
          <cell r="Q4886">
            <v>104024.9711788601</v>
          </cell>
        </row>
        <row r="4887">
          <cell r="D4887">
            <v>43967</v>
          </cell>
          <cell r="F4887">
            <v>107190.63310395871</v>
          </cell>
          <cell r="G4887">
            <v>2105531.8669860908</v>
          </cell>
          <cell r="H4887">
            <v>1.265039924503949</v>
          </cell>
          <cell r="I4887">
            <v>21.702402382147479</v>
          </cell>
          <cell r="J4887">
            <v>17679789.786936004</v>
          </cell>
          <cell r="K4887">
            <v>1.042471402175283</v>
          </cell>
          <cell r="L4887">
            <v>47.538169819834309</v>
          </cell>
          <cell r="M4887">
            <v>32260019.31075421</v>
          </cell>
          <cell r="N4887">
            <v>1.0856669911907182</v>
          </cell>
          <cell r="O4887">
            <v>36.891417697644712</v>
          </cell>
          <cell r="P4887"/>
          <cell r="Q4887">
            <v>104024.9711788601</v>
          </cell>
        </row>
        <row r="4888">
          <cell r="D4888">
            <v>43968</v>
          </cell>
          <cell r="F4888">
            <v>98171.626367951263</v>
          </cell>
          <cell r="G4888">
            <v>2203703.4933540421</v>
          </cell>
          <cell r="H4888">
            <v>1.2461394200555507</v>
          </cell>
          <cell r="I4888">
            <v>23.130355818658689</v>
          </cell>
          <cell r="J4888">
            <v>17777961.413303956</v>
          </cell>
          <cell r="K4888">
            <v>1.0418694495599192</v>
          </cell>
          <cell r="L4888">
            <v>47.595635312376984</v>
          </cell>
          <cell r="M4888">
            <v>32292444.740336005</v>
          </cell>
          <cell r="N4888">
            <v>1.0868177973942887</v>
          </cell>
          <cell r="O4888">
            <v>36.767436190043782</v>
          </cell>
          <cell r="P4888"/>
          <cell r="Q4888">
            <v>104024.9711788601</v>
          </cell>
        </row>
        <row r="4889">
          <cell r="D4889">
            <v>43969</v>
          </cell>
          <cell r="F4889">
            <v>107031.13906795684</v>
          </cell>
          <cell r="G4889">
            <v>2310734.6324219988</v>
          </cell>
          <cell r="H4889">
            <v>1.2340704812591643</v>
          </cell>
          <cell r="I4889">
            <v>24.08076132307967</v>
          </cell>
          <cell r="J4889">
            <v>17884992.552371912</v>
          </cell>
          <cell r="K4889">
            <v>1.0417908535635418</v>
          </cell>
          <cell r="L4889">
            <v>47.603141312664057</v>
          </cell>
          <cell r="M4889">
            <v>32334920.066049803</v>
          </cell>
          <cell r="N4889">
            <v>1.0883069824134359</v>
          </cell>
          <cell r="O4889">
            <v>36.60739856643707</v>
          </cell>
          <cell r="P4889"/>
          <cell r="Q4889">
            <v>104024.9711788601</v>
          </cell>
        </row>
        <row r="4890">
          <cell r="D4890">
            <v>43970</v>
          </cell>
          <cell r="F4890">
            <v>96256.10231595498</v>
          </cell>
          <cell r="G4890">
            <v>2406990.7347379536</v>
          </cell>
          <cell r="H4890">
            <v>1.2178203122318143</v>
          </cell>
          <cell r="I4890">
            <v>25.408678985431109</v>
          </cell>
          <cell r="J4890">
            <v>17981248.654687867</v>
          </cell>
          <cell r="K4890">
            <v>1.0410893446435578</v>
          </cell>
          <cell r="L4890">
            <v>47.670164985252313</v>
          </cell>
          <cell r="M4890">
            <v>32370482.603603598</v>
          </cell>
          <cell r="N4890">
            <v>1.089563651987175</v>
          </cell>
          <cell r="O4890">
            <v>36.472699424646159</v>
          </cell>
          <cell r="P4890"/>
          <cell r="Q4890">
            <v>104024.9711788601</v>
          </cell>
        </row>
        <row r="4891">
          <cell r="D4891">
            <v>43971</v>
          </cell>
          <cell r="F4891">
            <v>88721.294792280591</v>
          </cell>
          <cell r="G4891">
            <v>2495712.0295302342</v>
          </cell>
          <cell r="H4891">
            <v>1.199573526071503</v>
          </cell>
          <cell r="I4891">
            <v>26.966558249978291</v>
          </cell>
          <cell r="J4891">
            <v>18069969.949480146</v>
          </cell>
          <cell r="K4891">
            <v>1.0399625922616516</v>
          </cell>
          <cell r="L4891">
            <v>47.777925651346685</v>
          </cell>
          <cell r="M4891">
            <v>32386543.64248972</v>
          </cell>
          <cell r="N4891">
            <v>1.0901640190646673</v>
          </cell>
          <cell r="O4891">
            <v>36.408461182851646</v>
          </cell>
          <cell r="P4891"/>
          <cell r="Q4891">
            <v>104024.9711788601</v>
          </cell>
        </row>
        <row r="4892">
          <cell r="D4892">
            <v>43972</v>
          </cell>
          <cell r="F4892">
            <v>99719.565528282459</v>
          </cell>
          <cell r="G4892">
            <v>2595431.5950585166</v>
          </cell>
          <cell r="H4892">
            <v>1.1880991584661789</v>
          </cell>
          <cell r="I4892">
            <v>27.982742072633616</v>
          </cell>
          <cell r="J4892">
            <v>18169689.515008427</v>
          </cell>
          <cell r="K4892">
            <v>1.0394784562995325</v>
          </cell>
          <cell r="L4892">
            <v>47.824268491723608</v>
          </cell>
          <cell r="M4892">
            <v>32409939.352191847</v>
          </cell>
          <cell r="N4892">
            <v>1.0910113579979754</v>
          </cell>
          <cell r="O4892">
            <v>36.317922468895659</v>
          </cell>
          <cell r="P4892"/>
          <cell r="Q4892">
            <v>104024.9711788601</v>
          </cell>
        </row>
        <row r="4893">
          <cell r="D4893">
            <v>43973</v>
          </cell>
          <cell r="F4893">
            <v>111013.55162428432</v>
          </cell>
          <cell r="G4893">
            <v>2706445.1466828007</v>
          </cell>
          <cell r="H4893">
            <v>1.182602912992947</v>
          </cell>
          <cell r="I4893">
            <v>28.479532948949625</v>
          </cell>
          <cell r="J4893">
            <v>18280703.06663271</v>
          </cell>
          <cell r="K4893">
            <v>1.039642349223773</v>
          </cell>
          <cell r="L4893">
            <v>47.808577456601341</v>
          </cell>
          <cell r="M4893">
            <v>32454880.459722396</v>
          </cell>
          <cell r="N4893">
            <v>1.0925841094037261</v>
          </cell>
          <cell r="O4893">
            <v>36.150261644369245</v>
          </cell>
          <cell r="P4893"/>
          <cell r="Q4893">
            <v>104024.9711788601</v>
          </cell>
        </row>
        <row r="4894">
          <cell r="D4894">
            <v>43974</v>
          </cell>
          <cell r="F4894">
            <v>75858.285652276871</v>
          </cell>
          <cell r="G4894">
            <v>2782303.4323350778</v>
          </cell>
          <cell r="H4894">
            <v>1.162891112378742</v>
          </cell>
          <cell r="I4894">
            <v>30.314824041021094</v>
          </cell>
          <cell r="J4894">
            <v>18356561.352284987</v>
          </cell>
          <cell r="K4894">
            <v>1.0378167567102221</v>
          </cell>
          <cell r="L4894">
            <v>47.983517370598371</v>
          </cell>
          <cell r="M4894">
            <v>32470625.862120934</v>
          </cell>
          <cell r="N4894">
            <v>1.0931741144771581</v>
          </cell>
          <cell r="O4894">
            <v>36.087495518690439</v>
          </cell>
          <cell r="P4894"/>
          <cell r="Q4894">
            <v>104024.9711788601</v>
          </cell>
        </row>
        <row r="4895">
          <cell r="D4895">
            <v>43975</v>
          </cell>
          <cell r="F4895">
            <v>73456.912940284325</v>
          </cell>
          <cell r="G4895">
            <v>2855760.345275362</v>
          </cell>
          <cell r="H4895">
            <v>1.1438601043386256</v>
          </cell>
          <cell r="I4895">
            <v>32.166203451645522</v>
          </cell>
          <cell r="J4895">
            <v>18430018.265225273</v>
          </cell>
          <cell r="K4895">
            <v>1.0358775404984075</v>
          </cell>
          <cell r="L4895">
            <v>48.169725400642307</v>
          </cell>
          <cell r="M4895">
            <v>32484849.104255483</v>
          </cell>
          <cell r="N4895">
            <v>1.0937129355571433</v>
          </cell>
          <cell r="O4895">
            <v>36.030236740914447</v>
          </cell>
          <cell r="P4895"/>
          <cell r="Q4895">
            <v>104024.9711788601</v>
          </cell>
        </row>
        <row r="4896">
          <cell r="D4896">
            <v>43976</v>
          </cell>
          <cell r="F4896">
            <v>79662.121048282454</v>
          </cell>
          <cell r="G4896">
            <v>2935422.4663236444</v>
          </cell>
          <cell r="H4896">
            <v>1.1287376225373777</v>
          </cell>
          <cell r="I4896">
            <v>33.692705872751525</v>
          </cell>
          <cell r="J4896">
            <v>18509680.386273555</v>
          </cell>
          <cell r="K4896">
            <v>1.0343076115564325</v>
          </cell>
          <cell r="L4896">
            <v>48.320758642776561</v>
          </cell>
          <cell r="M4896">
            <v>32507069.237172041</v>
          </cell>
          <cell r="N4896">
            <v>1.0945210730293018</v>
          </cell>
          <cell r="O4896">
            <v>35.94447012468116</v>
          </cell>
          <cell r="P4896"/>
          <cell r="Q4896">
            <v>104024.9711788601</v>
          </cell>
        </row>
        <row r="4897">
          <cell r="D4897">
            <v>43977</v>
          </cell>
          <cell r="F4897">
            <v>71427.584928278724</v>
          </cell>
          <cell r="G4897">
            <v>3006850.0512519232</v>
          </cell>
          <cell r="H4897">
            <v>1.1117338229823677</v>
          </cell>
          <cell r="I4897">
            <v>35.466979918200451</v>
          </cell>
          <cell r="J4897">
            <v>18581107.971201833</v>
          </cell>
          <cell r="K4897">
            <v>1.032298347940982</v>
          </cell>
          <cell r="L4897">
            <v>48.514427340861218</v>
          </cell>
          <cell r="M4897">
            <v>32523790.865628578</v>
          </cell>
          <cell r="N4897">
            <v>1.0951441529834531</v>
          </cell>
          <cell r="O4897">
            <v>35.87843489234784</v>
          </cell>
          <cell r="P4897"/>
          <cell r="Q4897">
            <v>104024.9711788601</v>
          </cell>
        </row>
        <row r="4898">
          <cell r="D4898">
            <v>43978</v>
          </cell>
          <cell r="F4898">
            <v>56859.114135005526</v>
          </cell>
          <cell r="G4898">
            <v>3063709.1653869287</v>
          </cell>
          <cell r="H4898">
            <v>1.0908026077127622</v>
          </cell>
          <cell r="I4898">
            <v>37.733545367137943</v>
          </cell>
          <cell r="J4898">
            <v>18637967.085336838</v>
          </cell>
          <cell r="K4898">
            <v>1.0295074547024534</v>
          </cell>
          <cell r="L4898">
            <v>48.784119415312674</v>
          </cell>
          <cell r="M4898">
            <v>32522167.375635847</v>
          </cell>
          <cell r="N4898">
            <v>1.0951495488472642</v>
          </cell>
          <cell r="O4898">
            <v>35.877863376171781</v>
          </cell>
          <cell r="P4898"/>
          <cell r="Q4898">
            <v>104024.9711788601</v>
          </cell>
        </row>
        <row r="4899">
          <cell r="D4899">
            <v>43979</v>
          </cell>
          <cell r="F4899">
            <v>68147.483055005519</v>
          </cell>
          <cell r="G4899">
            <v>3131856.648441934</v>
          </cell>
          <cell r="H4899">
            <v>1.0752420490107384</v>
          </cell>
          <cell r="I4899">
            <v>39.475900725826406</v>
          </cell>
          <cell r="J4899">
            <v>18706114.568391845</v>
          </cell>
          <cell r="K4899">
            <v>1.027368425873572</v>
          </cell>
          <cell r="L4899">
            <v>48.991353738725316</v>
          </cell>
          <cell r="M4899">
            <v>32536886.662357118</v>
          </cell>
          <cell r="N4899">
            <v>1.095705301188844</v>
          </cell>
          <cell r="O4899">
            <v>35.819031522660218</v>
          </cell>
          <cell r="P4899"/>
          <cell r="Q4899">
            <v>104024.9711788601</v>
          </cell>
        </row>
        <row r="4900">
          <cell r="D4900">
            <v>43980</v>
          </cell>
          <cell r="F4900">
            <v>87473.910175001802</v>
          </cell>
          <cell r="G4900">
            <v>3219330.5586169357</v>
          </cell>
          <cell r="H4900">
            <v>1.0671610606084696</v>
          </cell>
          <cell r="I4900">
            <v>40.399470444434272</v>
          </cell>
          <cell r="J4900">
            <v>18793588.478566848</v>
          </cell>
          <cell r="K4900">
            <v>1.0263091068195898</v>
          </cell>
          <cell r="L4900">
            <v>49.094153405893536</v>
          </cell>
          <cell r="M4900">
            <v>32577346.46235748</v>
          </cell>
          <cell r="N4900">
            <v>1.0971279941189784</v>
          </cell>
          <cell r="O4900">
            <v>35.668714735606002</v>
          </cell>
          <cell r="P4900"/>
          <cell r="Q4900">
            <v>104024.9711788601</v>
          </cell>
        </row>
        <row r="4901">
          <cell r="D4901">
            <v>43981</v>
          </cell>
          <cell r="F4901">
            <v>66001.47055500366</v>
          </cell>
          <cell r="G4901">
            <v>3285332.0291719395</v>
          </cell>
          <cell r="H4901">
            <v>1.0527382646496659</v>
          </cell>
          <cell r="I4901">
            <v>42.078628090643655</v>
          </cell>
          <cell r="J4901">
            <v>18859589.949121851</v>
          </cell>
          <cell r="K4901">
            <v>1.024095778952586</v>
          </cell>
          <cell r="L4901">
            <v>49.309303288739201</v>
          </cell>
          <cell r="M4901">
            <v>32595911.600989841</v>
          </cell>
          <cell r="N4901">
            <v>1.0978134422654384</v>
          </cell>
          <cell r="O4901">
            <v>35.596441333653139</v>
          </cell>
          <cell r="P4901"/>
          <cell r="Q4901">
            <v>104024.9711788601</v>
          </cell>
        </row>
        <row r="4902">
          <cell r="D4902">
            <v>43982</v>
          </cell>
          <cell r="E4902" t="str">
            <v>*</v>
          </cell>
          <cell r="F4902">
            <v>60018.647887001789</v>
          </cell>
          <cell r="G4902">
            <v>3345350.6770589412</v>
          </cell>
          <cell r="H4902">
            <v>1.0373907028928229</v>
          </cell>
          <cell r="I4902">
            <v>43.907129087604005</v>
          </cell>
          <cell r="J4902">
            <v>18919608.597008854</v>
          </cell>
          <cell r="K4902">
            <v>1.0215842665031285</v>
          </cell>
          <cell r="L4902">
            <v>49.554026629834979</v>
          </cell>
          <cell r="M4902">
            <v>32601779.5177502</v>
          </cell>
          <cell r="N4902">
            <v>1.0980713062931573</v>
          </cell>
          <cell r="O4902">
            <v>35.569277294761918</v>
          </cell>
          <cell r="P4902"/>
          <cell r="Q4902">
            <v>104024.9711788601</v>
          </cell>
        </row>
        <row r="4903">
          <cell r="D4903">
            <v>43983</v>
          </cell>
          <cell r="F4903">
            <v>92509.671975007383</v>
          </cell>
          <cell r="G4903">
            <v>92509.671975007383</v>
          </cell>
          <cell r="H4903">
            <v>1.4339910566230702</v>
          </cell>
          <cell r="I4903">
            <v>12.841904459346276</v>
          </cell>
          <cell r="J4903">
            <v>19012118.268983863</v>
          </cell>
          <cell r="K4903">
            <v>1.0230158555369364</v>
          </cell>
          <cell r="L4903">
            <v>48.688726871814566</v>
          </cell>
          <cell r="M4903">
            <v>32648204.25859857</v>
          </cell>
          <cell r="N4903">
            <v>1.0996633221867671</v>
          </cell>
          <cell r="O4903">
            <v>35.307362057347547</v>
          </cell>
          <cell r="P4903"/>
          <cell r="Q4903">
            <v>64512.02854281391</v>
          </cell>
        </row>
        <row r="4904">
          <cell r="D4904">
            <v>43984</v>
          </cell>
          <cell r="F4904">
            <v>98344.706839005521</v>
          </cell>
          <cell r="G4904">
            <v>190854.37881401292</v>
          </cell>
          <cell r="H4904">
            <v>1.4792154511724191</v>
          </cell>
          <cell r="I4904">
            <v>11.283943131120921</v>
          </cell>
          <cell r="J4904">
            <v>19110462.97582287</v>
          </cell>
          <cell r="K4904">
            <v>1.0247504290366312</v>
          </cell>
          <cell r="L4904">
            <v>48.513419450963305</v>
          </cell>
          <cell r="M4904">
            <v>32705253.034310929</v>
          </cell>
          <cell r="N4904">
            <v>1.1016132703170201</v>
          </cell>
          <cell r="O4904">
            <v>35.110764186131647</v>
          </cell>
          <cell r="P4904"/>
          <cell r="Q4904">
            <v>64512.02854281391</v>
          </cell>
        </row>
        <row r="4905">
          <cell r="D4905">
            <v>43985</v>
          </cell>
          <cell r="F4905">
            <v>61929.784875254743</v>
          </cell>
          <cell r="G4905">
            <v>252784.16368926765</v>
          </cell>
          <cell r="H4905">
            <v>1.3061345271525886</v>
          </cell>
          <cell r="I4905">
            <v>18.398223481303468</v>
          </cell>
          <cell r="J4905">
            <v>19172392.760698125</v>
          </cell>
          <cell r="K4905">
            <v>1.0245271161955167</v>
          </cell>
          <cell r="L4905">
            <v>48.535970729136309</v>
          </cell>
          <cell r="M4905">
            <v>32717496.288059544</v>
          </cell>
          <cell r="N4905">
            <v>1.1020540926724043</v>
          </cell>
          <cell r="O4905">
            <v>35.066422655599517</v>
          </cell>
          <cell r="P4905"/>
          <cell r="Q4905">
            <v>64512.02854281391</v>
          </cell>
        </row>
        <row r="4906">
          <cell r="D4906">
            <v>43986</v>
          </cell>
          <cell r="F4906">
            <v>55511.223055258466</v>
          </cell>
          <cell r="G4906">
            <v>308295.3867445261</v>
          </cell>
          <cell r="H4906">
            <v>1.1947205571900574</v>
          </cell>
          <cell r="I4906">
            <v>24.911746012484116</v>
          </cell>
          <cell r="J4906">
            <v>19227903.983753383</v>
          </cell>
          <cell r="K4906">
            <v>1.0239635234154796</v>
          </cell>
          <cell r="L4906">
            <v>48.592909155524069</v>
          </cell>
          <cell r="M4906">
            <v>32730824.179988157</v>
          </cell>
          <cell r="N4906">
            <v>1.1025314736016363</v>
          </cell>
          <cell r="O4906">
            <v>35.018446685319979</v>
          </cell>
          <cell r="P4906"/>
          <cell r="Q4906">
            <v>64512.02854281391</v>
          </cell>
        </row>
        <row r="4907">
          <cell r="D4907">
            <v>43987</v>
          </cell>
          <cell r="F4907">
            <v>55904.427679258471</v>
          </cell>
          <cell r="G4907">
            <v>364199.81442378456</v>
          </cell>
          <cell r="H4907">
            <v>1.1290911870243872</v>
          </cell>
          <cell r="I4907">
            <v>29.599899689902475</v>
          </cell>
          <cell r="J4907">
            <v>19283808.411432642</v>
          </cell>
          <cell r="K4907">
            <v>1.023424657893468</v>
          </cell>
          <cell r="L4907">
            <v>48.64738144718774</v>
          </cell>
          <cell r="M4907">
            <v>32742565.422459699</v>
          </cell>
          <cell r="N4907">
            <v>1.1029554318061279</v>
          </cell>
          <cell r="O4907">
            <v>34.975877041532165</v>
          </cell>
          <cell r="P4907"/>
          <cell r="Q4907">
            <v>64512.02854281391</v>
          </cell>
        </row>
        <row r="4908">
          <cell r="D4908">
            <v>43988</v>
          </cell>
          <cell r="F4908">
            <v>38203.912167256611</v>
          </cell>
          <cell r="G4908">
            <v>402403.7265910412</v>
          </cell>
          <cell r="H4908">
            <v>1.0396090354012633</v>
          </cell>
          <cell r="I4908">
            <v>37.092389865361653</v>
          </cell>
          <cell r="J4908">
            <v>19322012.323599897</v>
          </cell>
          <cell r="K4908">
            <v>1.0219532783764511</v>
          </cell>
          <cell r="L4908">
            <v>48.796277549709544</v>
          </cell>
          <cell r="M4908">
            <v>32739464.449419241</v>
          </cell>
          <cell r="N4908">
            <v>1.1028794289337405</v>
          </cell>
          <cell r="O4908">
            <v>34.983505898760811</v>
          </cell>
          <cell r="P4908"/>
          <cell r="Q4908">
            <v>64512.02854281391</v>
          </cell>
        </row>
        <row r="4909">
          <cell r="D4909">
            <v>43989</v>
          </cell>
          <cell r="F4909">
            <v>32923.956795254744</v>
          </cell>
          <cell r="G4909">
            <v>435327.68338629592</v>
          </cell>
          <cell r="H4909">
            <v>0.96400113994109593</v>
          </cell>
          <cell r="I4909">
            <v>44.411917671390469</v>
          </cell>
          <cell r="J4909">
            <v>19354936.280395154</v>
          </cell>
          <cell r="K4909">
            <v>1.0202135951354914</v>
          </cell>
          <cell r="L4909">
            <v>48.972622981959248</v>
          </cell>
          <cell r="M4909">
            <v>32725819.821006775</v>
          </cell>
          <cell r="N4909">
            <v>1.1024482336579466</v>
          </cell>
          <cell r="O4909">
            <v>35.026808944462616</v>
          </cell>
          <cell r="P4909"/>
          <cell r="Q4909">
            <v>64512.02854281391</v>
          </cell>
        </row>
        <row r="4910">
          <cell r="D4910">
            <v>43990</v>
          </cell>
          <cell r="F4910">
            <v>34779.222193256603</v>
          </cell>
          <cell r="G4910">
            <v>470106.90557955252</v>
          </cell>
          <cell r="H4910">
            <v>0.91089002353174031</v>
          </cell>
          <cell r="I4910">
            <v>50.048704457184392</v>
          </cell>
          <cell r="J4910">
            <v>19389715.50258841</v>
          </cell>
          <cell r="K4910">
            <v>1.018583164363182</v>
          </cell>
          <cell r="L4910">
            <v>49.138185412853673</v>
          </cell>
          <cell r="M4910">
            <v>32724197.857992321</v>
          </cell>
          <cell r="N4910">
            <v>1.1024220390844066</v>
          </cell>
          <cell r="O4910">
            <v>35.029440724065083</v>
          </cell>
          <cell r="P4910"/>
          <cell r="Q4910">
            <v>64512.02854281391</v>
          </cell>
        </row>
        <row r="4911">
          <cell r="D4911">
            <v>43991</v>
          </cell>
          <cell r="F4911">
            <v>44731.02516325847</v>
          </cell>
          <cell r="G4911">
            <v>514837.930742811</v>
          </cell>
          <cell r="H4911">
            <v>0.88672168305814436</v>
          </cell>
          <cell r="I4911">
            <v>52.730050909112137</v>
          </cell>
          <cell r="J4911">
            <v>19434446.527751669</v>
          </cell>
          <cell r="K4911">
            <v>1.0174847709156103</v>
          </cell>
          <cell r="L4911">
            <v>49.24988003807951</v>
          </cell>
          <cell r="M4911">
            <v>32732688.297947858</v>
          </cell>
          <cell r="N4911">
            <v>1.1027365214428617</v>
          </cell>
          <cell r="O4911">
            <v>34.997853433280035</v>
          </cell>
          <cell r="P4911"/>
          <cell r="Q4911">
            <v>64512.02854281391</v>
          </cell>
        </row>
        <row r="4912">
          <cell r="D4912">
            <v>43992</v>
          </cell>
          <cell r="F4912">
            <v>71390.367093906782</v>
          </cell>
          <cell r="G4912">
            <v>586228.2978367178</v>
          </cell>
          <cell r="H4912">
            <v>0.90871161716401894</v>
          </cell>
          <cell r="I4912">
            <v>50.287639388361896</v>
          </cell>
          <cell r="J4912">
            <v>19505836.894845575</v>
          </cell>
          <cell r="K4912">
            <v>1.0177848159557505</v>
          </cell>
          <cell r="L4912">
            <v>49.219356145865902</v>
          </cell>
          <cell r="M4912">
            <v>32769103.179834049</v>
          </cell>
          <cell r="N4912">
            <v>1.103991795084176</v>
          </cell>
          <cell r="O4912">
            <v>34.871964145922426</v>
          </cell>
          <cell r="P4912"/>
          <cell r="Q4912">
            <v>64512.02854281391</v>
          </cell>
        </row>
        <row r="4913">
          <cell r="D4913">
            <v>43993</v>
          </cell>
          <cell r="F4913">
            <v>55466.269491908643</v>
          </cell>
          <cell r="G4913">
            <v>641694.56732862641</v>
          </cell>
          <cell r="H4913">
            <v>0.90426345403838593</v>
          </cell>
          <cell r="I4913">
            <v>50.777271285492873</v>
          </cell>
          <cell r="J4913">
            <v>19561303.164337482</v>
          </cell>
          <cell r="K4913">
            <v>1.0172547401882908</v>
          </cell>
          <cell r="L4913">
            <v>49.273287696613089</v>
          </cell>
          <cell r="M4913">
            <v>32783957.664118238</v>
          </cell>
          <cell r="N4913">
            <v>1.1045207445046736</v>
          </cell>
          <cell r="O4913">
            <v>34.819009250208445</v>
          </cell>
          <cell r="P4913"/>
          <cell r="Q4913">
            <v>64512.02854281391</v>
          </cell>
        </row>
        <row r="4914">
          <cell r="D4914">
            <v>43994</v>
          </cell>
          <cell r="F4914">
            <v>62118.532781908638</v>
          </cell>
          <cell r="G4914">
            <v>703813.10011053504</v>
          </cell>
          <cell r="H4914">
            <v>0.90914970433697728</v>
          </cell>
          <cell r="I4914">
            <v>50.23954308935614</v>
          </cell>
          <cell r="J4914">
            <v>19623421.697119392</v>
          </cell>
          <cell r="K4914">
            <v>1.0170729929453322</v>
          </cell>
          <cell r="L4914">
            <v>49.291786005012852</v>
          </cell>
          <cell r="M4914">
            <v>32806814.39300533</v>
          </cell>
          <cell r="N4914">
            <v>1.1053193309330991</v>
          </cell>
          <cell r="O4914">
            <v>34.739164138501557</v>
          </cell>
          <cell r="P4914"/>
          <cell r="Q4914">
            <v>64512.02854281391</v>
          </cell>
        </row>
        <row r="4915">
          <cell r="D4915">
            <v>43995</v>
          </cell>
          <cell r="F4915">
            <v>57027.088815908646</v>
          </cell>
          <cell r="G4915">
            <v>760840.18892644369</v>
          </cell>
          <cell r="H4915">
            <v>0.90721327015962372</v>
          </cell>
          <cell r="I4915">
            <v>50.452310343904315</v>
          </cell>
          <cell r="J4915">
            <v>19680448.785935301</v>
          </cell>
          <cell r="K4915">
            <v>1.0166294492256971</v>
          </cell>
          <cell r="L4915">
            <v>49.336944577888588</v>
          </cell>
          <cell r="M4915">
            <v>32835189.577926427</v>
          </cell>
          <cell r="N4915">
            <v>1.1063038898755719</v>
          </cell>
          <cell r="O4915">
            <v>34.640897341662239</v>
          </cell>
          <cell r="P4915"/>
          <cell r="Q4915">
            <v>64512.02854281391</v>
          </cell>
        </row>
        <row r="4916">
          <cell r="D4916">
            <v>43996</v>
          </cell>
          <cell r="F4916">
            <v>53300.229763908646</v>
          </cell>
          <cell r="G4916">
            <v>814140.41869035235</v>
          </cell>
          <cell r="H4916">
            <v>0.90142704179139632</v>
          </cell>
          <cell r="I4916">
            <v>51.090691935876201</v>
          </cell>
          <cell r="J4916">
            <v>19733749.015699212</v>
          </cell>
          <cell r="K4916">
            <v>1.0159969736293553</v>
          </cell>
          <cell r="L4916">
            <v>49.401374442362567</v>
          </cell>
          <cell r="M4916">
            <v>32856034.003795519</v>
          </cell>
          <cell r="N4916">
            <v>1.1070347620096421</v>
          </cell>
          <cell r="O4916">
            <v>34.568073717867065</v>
          </cell>
          <cell r="P4916"/>
          <cell r="Q4916">
            <v>64512.02854281391</v>
          </cell>
        </row>
        <row r="4917">
          <cell r="D4917">
            <v>43997</v>
          </cell>
          <cell r="F4917">
            <v>66116.693883908651</v>
          </cell>
          <cell r="G4917">
            <v>880257.11257426103</v>
          </cell>
          <cell r="H4917">
            <v>0.90965683191941094</v>
          </cell>
          <cell r="I4917">
            <v>50.183895551358845</v>
          </cell>
          <cell r="J4917">
            <v>19799865.709583119</v>
          </cell>
          <cell r="K4917">
            <v>1.0160263599855923</v>
          </cell>
          <cell r="L4917">
            <v>49.39837994970275</v>
          </cell>
          <cell r="M4917">
            <v>32892377.193784613</v>
          </cell>
          <cell r="N4917">
            <v>1.1082878929446429</v>
          </cell>
          <cell r="O4917">
            <v>34.443457103458421</v>
          </cell>
          <cell r="P4917"/>
          <cell r="Q4917">
            <v>64512.02854281391</v>
          </cell>
        </row>
        <row r="4918">
          <cell r="D4918">
            <v>43998</v>
          </cell>
          <cell r="F4918">
            <v>68222.889799908648</v>
          </cell>
          <cell r="G4918">
            <v>948480.00237416965</v>
          </cell>
          <cell r="H4918">
            <v>0.91889840526474764</v>
          </cell>
          <cell r="I4918">
            <v>49.175252924397995</v>
          </cell>
          <cell r="J4918">
            <v>19868088.599383026</v>
          </cell>
          <cell r="K4918">
            <v>1.0161632748591347</v>
          </cell>
          <cell r="L4918">
            <v>49.3844294037753</v>
          </cell>
          <cell r="M4918">
            <v>32927676.0796897</v>
          </cell>
          <cell r="N4918">
            <v>1.1095059004870746</v>
          </cell>
          <cell r="O4918">
            <v>34.322629599871647</v>
          </cell>
          <cell r="P4918"/>
          <cell r="Q4918">
            <v>64512.02854281391</v>
          </cell>
        </row>
        <row r="4919">
          <cell r="D4919">
            <v>43999</v>
          </cell>
          <cell r="F4919">
            <v>58048.920474405051</v>
          </cell>
          <cell r="G4919">
            <v>1006528.9228485747</v>
          </cell>
          <cell r="H4919">
            <v>0.91777587892281809</v>
          </cell>
          <cell r="I4919">
            <v>49.29720973257097</v>
          </cell>
          <cell r="J4919">
            <v>19926137.519857433</v>
          </cell>
          <cell r="K4919">
            <v>1.0157806477379607</v>
          </cell>
          <cell r="L4919">
            <v>49.423420988383818</v>
          </cell>
          <cell r="M4919">
            <v>32946618.096269295</v>
          </cell>
          <cell r="N4919">
            <v>1.1101728080622946</v>
          </cell>
          <cell r="O4919">
            <v>34.25659558237448</v>
          </cell>
          <cell r="P4919"/>
          <cell r="Q4919">
            <v>64512.02854281391</v>
          </cell>
        </row>
        <row r="4920">
          <cell r="D4920">
            <v>44000</v>
          </cell>
          <cell r="F4920">
            <v>51291.913274410632</v>
          </cell>
          <cell r="G4920">
            <v>1057820.8361229852</v>
          </cell>
          <cell r="H4920">
            <v>0.91095917391673709</v>
          </cell>
          <cell r="I4920">
            <v>50.041129097303717</v>
          </cell>
          <cell r="J4920">
            <v>19977429.433131844</v>
          </cell>
          <cell r="K4920">
            <v>1.0150572041263397</v>
          </cell>
          <cell r="L4920">
            <v>49.497185079543151</v>
          </cell>
          <cell r="M4920">
            <v>32967332.905648891</v>
          </cell>
          <cell r="N4920">
            <v>1.1108994878227305</v>
          </cell>
          <cell r="O4920">
            <v>34.184743043774077</v>
          </cell>
          <cell r="P4920"/>
          <cell r="Q4920">
            <v>64512.02854281391</v>
          </cell>
        </row>
        <row r="4921">
          <cell r="D4921">
            <v>44001</v>
          </cell>
          <cell r="F4921">
            <v>49105.96067040319</v>
          </cell>
          <cell r="G4921">
            <v>1106926.7967933884</v>
          </cell>
          <cell r="H4921">
            <v>0.90307662633371721</v>
          </cell>
          <cell r="I4921">
            <v>50.908301697559743</v>
          </cell>
          <cell r="J4921">
            <v>20026535.393802248</v>
          </cell>
          <cell r="K4921">
            <v>1.0142277819145766</v>
          </cell>
          <cell r="L4921">
            <v>49.581821828702076</v>
          </cell>
          <cell r="M4921">
            <v>32974727.159993645</v>
          </cell>
          <cell r="N4921">
            <v>1.1111773310612432</v>
          </cell>
          <cell r="O4921">
            <v>34.15729802581766</v>
          </cell>
          <cell r="P4921"/>
          <cell r="Q4921">
            <v>64512.02854281391</v>
          </cell>
        </row>
        <row r="4922">
          <cell r="D4922">
            <v>44002</v>
          </cell>
          <cell r="F4922">
            <v>32293.415590408775</v>
          </cell>
          <cell r="G4922">
            <v>1139220.2123837972</v>
          </cell>
          <cell r="H4922">
            <v>0.88295178288165654</v>
          </cell>
          <cell r="I4922">
            <v>53.154058422162109</v>
          </cell>
          <cell r="J4922">
            <v>20058828.809392657</v>
          </cell>
          <cell r="K4922">
            <v>1.0125550767260962</v>
          </cell>
          <cell r="L4922">
            <v>49.752725813484979</v>
          </cell>
          <cell r="M4922">
            <v>32972365.869258404</v>
          </cell>
          <cell r="N4922">
            <v>1.1111264392859386</v>
          </cell>
          <cell r="O4922">
            <v>34.162323914237611</v>
          </cell>
          <cell r="P4922"/>
          <cell r="Q4922">
            <v>64512.02854281391</v>
          </cell>
        </row>
        <row r="4923">
          <cell r="D4923">
            <v>44003</v>
          </cell>
          <cell r="F4923">
            <v>26867.99439040877</v>
          </cell>
          <cell r="G4923">
            <v>1166088.2067742059</v>
          </cell>
          <cell r="H4923">
            <v>0.86073885910344861</v>
          </cell>
          <cell r="I4923">
            <v>55.68063579588145</v>
          </cell>
          <cell r="J4923">
            <v>20085696.803783067</v>
          </cell>
          <cell r="K4923">
            <v>1.0106202482312638</v>
          </cell>
          <cell r="L4923">
            <v>49.950769493948229</v>
          </cell>
          <cell r="M4923">
            <v>32958795.457323153</v>
          </cell>
          <cell r="N4923">
            <v>1.1106978021259013</v>
          </cell>
          <cell r="O4923">
            <v>34.204674851922249</v>
          </cell>
          <cell r="P4923"/>
          <cell r="Q4923">
            <v>64512.02854281391</v>
          </cell>
        </row>
        <row r="4924">
          <cell r="D4924">
            <v>44004</v>
          </cell>
          <cell r="F4924">
            <v>45626.606066406908</v>
          </cell>
          <cell r="G4924">
            <v>1211714.8128406128</v>
          </cell>
          <cell r="H4924">
            <v>0.85376242667143487</v>
          </cell>
          <cell r="I4924">
            <v>56.483283809154869</v>
          </cell>
          <cell r="J4924">
            <v>20131323.409849472</v>
          </cell>
          <cell r="K4924">
            <v>1.0096387334442798</v>
          </cell>
          <cell r="L4924">
            <v>50.051380401239577</v>
          </cell>
          <cell r="M4924">
            <v>32975561.757063907</v>
          </cell>
          <cell r="N4924">
            <v>1.1112915038875142</v>
          </cell>
          <cell r="O4924">
            <v>34.146024588041278</v>
          </cell>
          <cell r="P4924"/>
          <cell r="Q4924">
            <v>64512.02854281391</v>
          </cell>
        </row>
        <row r="4925">
          <cell r="D4925">
            <v>44005</v>
          </cell>
          <cell r="F4925">
            <v>63237.553162406912</v>
          </cell>
          <cell r="G4925">
            <v>1274952.3660030197</v>
          </cell>
          <cell r="H4925">
            <v>0.85926164185893394</v>
          </cell>
          <cell r="I4925">
            <v>55.850252970900605</v>
          </cell>
          <cell r="J4925">
            <v>20194560.963011879</v>
          </cell>
          <cell r="K4925">
            <v>1.0095439362511986</v>
          </cell>
          <cell r="L4925">
            <v>50.061102830269434</v>
          </cell>
          <cell r="M4925">
            <v>33011648.003900662</v>
          </cell>
          <cell r="N4925">
            <v>1.1125363441543603</v>
          </cell>
          <cell r="O4925">
            <v>34.023275881072777</v>
          </cell>
          <cell r="P4925"/>
          <cell r="Q4925">
            <v>64512.02854281391</v>
          </cell>
        </row>
        <row r="4926">
          <cell r="D4926">
            <v>44006</v>
          </cell>
          <cell r="F4926">
            <v>38833.743942582354</v>
          </cell>
          <cell r="G4926">
            <v>1313786.109945602</v>
          </cell>
          <cell r="H4926">
            <v>0.84854079387800896</v>
          </cell>
          <cell r="I4926">
            <v>57.086600487983659</v>
          </cell>
          <cell r="J4926">
            <v>20233394.706954461</v>
          </cell>
          <cell r="K4926">
            <v>1.008233702328347</v>
          </cell>
          <cell r="L4926">
            <v>50.195573785120359</v>
          </cell>
          <cell r="M4926">
            <v>33017581.641517587</v>
          </cell>
          <cell r="N4926">
            <v>1.1127650395145172</v>
          </cell>
          <cell r="O4926">
            <v>34.00075841925635</v>
          </cell>
          <cell r="P4926"/>
          <cell r="Q4926">
            <v>64512.02854281391</v>
          </cell>
        </row>
        <row r="4927">
          <cell r="D4927">
            <v>44007</v>
          </cell>
          <cell r="F4927">
            <v>49479.898966587949</v>
          </cell>
          <cell r="G4927">
            <v>1363266.0089121899</v>
          </cell>
          <cell r="H4927">
            <v>0.84527864939633568</v>
          </cell>
          <cell r="I4927">
            <v>57.464566495963979</v>
          </cell>
          <cell r="J4927">
            <v>20282874.605921049</v>
          </cell>
          <cell r="K4927">
            <v>1.0074606652066709</v>
          </cell>
          <cell r="L4927">
            <v>50.274992601388831</v>
          </cell>
          <cell r="M4927">
            <v>33020972.934158519</v>
          </cell>
          <cell r="N4927">
            <v>1.1129080618589897</v>
          </cell>
          <cell r="O4927">
            <v>33.986681617039416</v>
          </cell>
          <cell r="P4927"/>
          <cell r="Q4927">
            <v>64512.02854281391</v>
          </cell>
        </row>
        <row r="4928">
          <cell r="D4928">
            <v>44008</v>
          </cell>
          <cell r="F4928">
            <v>49458.989556584216</v>
          </cell>
          <cell r="G4928">
            <v>1412724.9984687741</v>
          </cell>
          <cell r="H4928">
            <v>0.84225497308805597</v>
          </cell>
          <cell r="I4928">
            <v>57.815593252331297</v>
          </cell>
          <cell r="J4928">
            <v>20332333.595477633</v>
          </cell>
          <cell r="K4928">
            <v>1.0066915311527498</v>
          </cell>
          <cell r="L4928">
            <v>50.354069850698366</v>
          </cell>
          <cell r="M4928">
            <v>33040788.513823811</v>
          </cell>
          <cell r="N4928">
            <v>1.1136046547229796</v>
          </cell>
          <cell r="O4928">
            <v>33.918178081554885</v>
          </cell>
          <cell r="P4928"/>
          <cell r="Q4928">
            <v>64512.02854281391</v>
          </cell>
        </row>
        <row r="4929">
          <cell r="D4929">
            <v>44009</v>
          </cell>
          <cell r="F4929">
            <v>34513.940310582359</v>
          </cell>
          <cell r="G4929">
            <v>1447238.9387793564</v>
          </cell>
          <cell r="H4929">
            <v>0.83087516216359869</v>
          </cell>
          <cell r="I4929">
            <v>59.142227203156409</v>
          </cell>
          <cell r="J4929">
            <v>20366847.535788216</v>
          </cell>
          <cell r="K4929">
            <v>1.0051896937364855</v>
          </cell>
          <cell r="L4929">
            <v>50.508648799267199</v>
          </cell>
          <cell r="M4929">
            <v>33049714.344243098</v>
          </cell>
          <cell r="N4929">
            <v>1.1139342466554099</v>
          </cell>
          <cell r="O4929">
            <v>33.8857991520252</v>
          </cell>
          <cell r="P4929"/>
          <cell r="Q4929">
            <v>64512.02854281391</v>
          </cell>
        </row>
        <row r="4930">
          <cell r="D4930">
            <v>44010</v>
          </cell>
          <cell r="F4930">
            <v>30498.580186584222</v>
          </cell>
          <cell r="G4930">
            <v>1477737.5189659407</v>
          </cell>
          <cell r="H4930">
            <v>0.81808526495247147</v>
          </cell>
          <cell r="I4930">
            <v>60.642339123832159</v>
          </cell>
          <cell r="J4930">
            <v>20397346.115974799</v>
          </cell>
          <cell r="K4930">
            <v>1.0034998435315918</v>
          </cell>
          <cell r="L4930">
            <v>50.682846359047538</v>
          </cell>
          <cell r="M4930">
            <v>33044803.014538389</v>
          </cell>
          <cell r="N4930">
            <v>1.1137974647525961</v>
          </cell>
          <cell r="O4930">
            <v>33.899233924073016</v>
          </cell>
          <cell r="P4930"/>
          <cell r="Q4930">
            <v>64512.02854281391</v>
          </cell>
        </row>
        <row r="4931">
          <cell r="D4931">
            <v>44011</v>
          </cell>
          <cell r="F4931">
            <v>45689.68955458609</v>
          </cell>
          <cell r="G4931">
            <v>1523427.2085205268</v>
          </cell>
          <cell r="H4931">
            <v>0.81429733174087271</v>
          </cell>
          <cell r="I4931">
            <v>61.088181328157276</v>
          </cell>
          <cell r="J4931">
            <v>20443035.805529386</v>
          </cell>
          <cell r="K4931">
            <v>1.0025656871423541</v>
          </cell>
          <cell r="L4931">
            <v>50.779264070327578</v>
          </cell>
          <cell r="M4931">
            <v>33071191.09420168</v>
          </cell>
          <cell r="N4931">
            <v>1.1147156708132058</v>
          </cell>
          <cell r="O4931">
            <v>33.809118298335036</v>
          </cell>
          <cell r="P4931"/>
          <cell r="Q4931">
            <v>64512.02854281391</v>
          </cell>
        </row>
        <row r="4932">
          <cell r="D4932">
            <v>44012</v>
          </cell>
          <cell r="E4932" t="str">
            <v>*</v>
          </cell>
          <cell r="F4932">
            <v>58613.886558580503</v>
          </cell>
          <cell r="G4932">
            <v>1582041.0950791072</v>
          </cell>
          <cell r="H4932">
            <v>0.81743985362831662</v>
          </cell>
          <cell r="I4932">
            <v>60.71825867288878</v>
          </cell>
          <cell r="J4932">
            <v>20501649.692087967</v>
          </cell>
          <cell r="K4932">
            <v>1.0022692515029554</v>
          </cell>
          <cell r="L4932">
            <v>50.809878134052887</v>
          </cell>
          <cell r="M4932">
            <v>33111626.270868972</v>
          </cell>
          <cell r="N4932">
            <v>1.1161074156512729</v>
          </cell>
          <cell r="O4932">
            <v>33.672846062457864</v>
          </cell>
          <cell r="P4932"/>
          <cell r="Q4932">
            <v>64512.02854281391</v>
          </cell>
        </row>
        <row r="4933">
          <cell r="D4933">
            <v>44013</v>
          </cell>
          <cell r="F4933">
            <v>52098.505749485339</v>
          </cell>
          <cell r="G4933">
            <v>52098.505749485339</v>
          </cell>
          <cell r="H4933">
            <v>1.8337943373659336</v>
          </cell>
          <cell r="I4933">
            <v>3.8238272205157187</v>
          </cell>
          <cell r="J4933">
            <v>20553748.197837453</v>
          </cell>
          <cell r="K4933">
            <v>1.0034225529105645</v>
          </cell>
          <cell r="L4933">
            <v>50.138849191914403</v>
          </cell>
          <cell r="M4933">
            <v>33134553.966727167</v>
          </cell>
          <cell r="N4933">
            <v>1.1168950462591829</v>
          </cell>
          <cell r="O4933">
            <v>33.771573927447051</v>
          </cell>
          <cell r="P4933"/>
          <cell r="Q4933">
            <v>28410.222830287366</v>
          </cell>
        </row>
        <row r="4934">
          <cell r="D4934">
            <v>44014</v>
          </cell>
          <cell r="F4934">
            <v>37107.721257485347</v>
          </cell>
          <cell r="G4934">
            <v>89206.227006970686</v>
          </cell>
          <cell r="H4934">
            <v>1.5699670421428435</v>
          </cell>
          <cell r="I4934">
            <v>8.0377598239176784</v>
          </cell>
          <cell r="J4934">
            <v>20590855.919094939</v>
          </cell>
          <cell r="K4934">
            <v>1.0038418314354973</v>
          </cell>
          <cell r="L4934">
            <v>50.095407443320127</v>
          </cell>
          <cell r="M4934">
            <v>33147825.378093362</v>
          </cell>
          <cell r="N4934">
            <v>1.117357200698522</v>
          </cell>
          <cell r="O4934">
            <v>33.727655662135959</v>
          </cell>
          <cell r="P4934"/>
          <cell r="Q4934">
            <v>28410.222830287366</v>
          </cell>
        </row>
        <row r="4935">
          <cell r="D4935">
            <v>44015</v>
          </cell>
          <cell r="F4935">
            <v>14071.203667485344</v>
          </cell>
          <cell r="G4935">
            <v>103277.43067445603</v>
          </cell>
          <cell r="H4935">
            <v>1.2117402397885544</v>
          </cell>
          <cell r="I4935">
            <v>21.554551391639766</v>
          </cell>
          <cell r="J4935">
            <v>20604927.122762423</v>
          </cell>
          <cell r="K4935">
            <v>1.0031384311788658</v>
          </cell>
          <cell r="L4935">
            <v>50.168297477050075</v>
          </cell>
          <cell r="M4935">
            <v>33137725.001004517</v>
          </cell>
          <cell r="N4935">
            <v>1.1170315334366061</v>
          </cell>
          <cell r="O4935">
            <v>33.758599437224682</v>
          </cell>
          <cell r="P4935"/>
          <cell r="Q4935">
            <v>28410.222830287366</v>
          </cell>
        </row>
        <row r="4936">
          <cell r="D4936">
            <v>44016</v>
          </cell>
          <cell r="F4936">
            <v>8400.7488134853411</v>
          </cell>
          <cell r="G4936">
            <v>111678.17948794138</v>
          </cell>
          <cell r="H4936">
            <v>0.98272882401404738</v>
          </cell>
          <cell r="I4936">
            <v>38.600852000208675</v>
          </cell>
          <cell r="J4936">
            <v>20613327.871575907</v>
          </cell>
          <cell r="K4936">
            <v>1.002161292663954</v>
          </cell>
          <cell r="L4936">
            <v>50.26963758403511</v>
          </cell>
          <cell r="M4936">
            <v>33121600.569061678</v>
          </cell>
          <cell r="N4936">
            <v>1.1165027914508514</v>
          </cell>
          <cell r="O4936">
            <v>33.808881289923498</v>
          </cell>
          <cell r="P4936"/>
          <cell r="Q4936">
            <v>28410.222830287366</v>
          </cell>
        </row>
        <row r="4937">
          <cell r="D4937">
            <v>44017</v>
          </cell>
          <cell r="F4937">
            <v>8044.7606394834802</v>
          </cell>
          <cell r="G4937">
            <v>119722.94012742487</v>
          </cell>
          <cell r="H4937">
            <v>0.84281591765476394</v>
          </cell>
          <cell r="I4937">
            <v>52.992470508196753</v>
          </cell>
          <cell r="J4937">
            <v>20621372.632215392</v>
          </cell>
          <cell r="K4937">
            <v>1.001169566461342</v>
          </cell>
          <cell r="L4937">
            <v>50.372589894596473</v>
          </cell>
          <cell r="M4937">
            <v>33089369.548944838</v>
          </cell>
          <cell r="N4937">
            <v>1.1154310879934481</v>
          </cell>
          <cell r="O4937">
            <v>33.910958990402619</v>
          </cell>
          <cell r="P4937"/>
          <cell r="Q4937">
            <v>28410.222830287366</v>
          </cell>
        </row>
        <row r="4938">
          <cell r="D4938">
            <v>44018</v>
          </cell>
          <cell r="F4938">
            <v>17773.858753485343</v>
          </cell>
          <cell r="G4938">
            <v>137496.79888091021</v>
          </cell>
          <cell r="H4938">
            <v>0.80661574827171378</v>
          </cell>
          <cell r="I4938">
            <v>57.117305215303304</v>
          </cell>
          <cell r="J4938">
            <v>20639146.490968876</v>
          </cell>
          <cell r="K4938">
            <v>1.0006522703036211</v>
          </cell>
          <cell r="L4938">
            <v>50.426330577397891</v>
          </cell>
          <cell r="M4938">
            <v>33093964.526942004</v>
          </cell>
          <cell r="N4938">
            <v>1.1156007641163019</v>
          </cell>
          <cell r="O4938">
            <v>33.894783234077842</v>
          </cell>
          <cell r="P4938"/>
          <cell r="Q4938">
            <v>28410.222830287366</v>
          </cell>
        </row>
        <row r="4939">
          <cell r="D4939">
            <v>44019</v>
          </cell>
          <cell r="F4939">
            <v>25089.00211348162</v>
          </cell>
          <cell r="G4939">
            <v>162585.80099439184</v>
          </cell>
          <cell r="H4939">
            <v>0.81754173974438704</v>
          </cell>
          <cell r="I4939">
            <v>55.859267969091363</v>
          </cell>
          <cell r="J4939">
            <v>20664235.493082356</v>
          </cell>
          <cell r="K4939">
            <v>1.0004905711084888</v>
          </cell>
          <cell r="L4939">
            <v>50.443134672256186</v>
          </cell>
          <cell r="M4939">
            <v>33111863.448299162</v>
          </cell>
          <cell r="N4939">
            <v>1.1162189279027723</v>
          </cell>
          <cell r="O4939">
            <v>33.835897660336876</v>
          </cell>
          <cell r="P4939"/>
          <cell r="Q4939">
            <v>28410.222830287366</v>
          </cell>
        </row>
        <row r="4940">
          <cell r="D4940">
            <v>44020</v>
          </cell>
          <cell r="F4940">
            <v>31814.222616026789</v>
          </cell>
          <cell r="G4940">
            <v>194400.02361041863</v>
          </cell>
          <cell r="H4940">
            <v>0.85532602459551144</v>
          </cell>
          <cell r="I4940">
            <v>51.59860301943052</v>
          </cell>
          <cell r="J4940">
            <v>20696049.715698384</v>
          </cell>
          <cell r="K4940">
            <v>1.0006544807109676</v>
          </cell>
          <cell r="L4940">
            <v>50.426100885850445</v>
          </cell>
          <cell r="M4940">
            <v>33135550.190158863</v>
          </cell>
          <cell r="N4940">
            <v>1.1170322212330677</v>
          </cell>
          <cell r="O4940">
            <v>33.75853406409788</v>
          </cell>
          <cell r="P4940"/>
          <cell r="Q4940">
            <v>28410.222830287366</v>
          </cell>
        </row>
        <row r="4941">
          <cell r="D4941">
            <v>44021</v>
          </cell>
          <cell r="F4941">
            <v>27047.941738023066</v>
          </cell>
          <cell r="G4941">
            <v>221447.96534844171</v>
          </cell>
          <cell r="H4941">
            <v>0.86607309031483981</v>
          </cell>
          <cell r="I4941">
            <v>50.415756868210885</v>
          </cell>
          <cell r="J4941">
            <v>20723097.657436408</v>
          </cell>
          <cell r="K4941">
            <v>1.000587806956595</v>
          </cell>
          <cell r="L4941">
            <v>50.433029417524544</v>
          </cell>
          <cell r="M4941">
            <v>33151718.651140559</v>
          </cell>
          <cell r="N4941">
            <v>1.1175920840614932</v>
          </cell>
          <cell r="O4941">
            <v>33.705350282660028</v>
          </cell>
          <cell r="P4941"/>
          <cell r="Q4941">
            <v>28410.222830287366</v>
          </cell>
        </row>
        <row r="4942">
          <cell r="D4942">
            <v>44022</v>
          </cell>
          <cell r="F4942">
            <v>21125.06737802679</v>
          </cell>
          <cell r="G4942">
            <v>242573.03272646849</v>
          </cell>
          <cell r="H4942">
            <v>0.85382305579056572</v>
          </cell>
          <cell r="I4942">
            <v>51.765117617652677</v>
          </cell>
          <cell r="J4942">
            <v>20744222.724814434</v>
          </cell>
          <cell r="K4942">
            <v>1.0002357293426354</v>
          </cell>
          <cell r="L4942">
            <v>50.469623677242168</v>
          </cell>
          <cell r="M4942">
            <v>33152189.393154196</v>
          </cell>
          <cell r="N4942">
            <v>1.1176227620461889</v>
          </cell>
          <cell r="O4942">
            <v>33.702437758351003</v>
          </cell>
          <cell r="P4942"/>
          <cell r="Q4942">
            <v>28410.222830287366</v>
          </cell>
        </row>
        <row r="4943">
          <cell r="D4943">
            <v>44023</v>
          </cell>
          <cell r="F4943">
            <v>17840.577728021206</v>
          </cell>
          <cell r="G4943">
            <v>260413.61045448971</v>
          </cell>
          <cell r="H4943">
            <v>0.83329035214513092</v>
          </cell>
          <cell r="I4943">
            <v>54.065336873984023</v>
          </cell>
          <cell r="J4943">
            <v>20762063.302542455</v>
          </cell>
          <cell r="K4943">
            <v>0.99972646159618972</v>
          </cell>
          <cell r="L4943">
            <v>50.522578062104429</v>
          </cell>
          <cell r="M4943">
            <v>33136247.445517819</v>
          </cell>
          <cell r="N4943">
            <v>1.1171001308233233</v>
          </cell>
          <cell r="O4943">
            <v>33.752079887307026</v>
          </cell>
          <cell r="P4943"/>
          <cell r="Q4943">
            <v>28410.222830287366</v>
          </cell>
        </row>
        <row r="4944">
          <cell r="D4944">
            <v>44024</v>
          </cell>
          <cell r="F4944">
            <v>9025.3105980249311</v>
          </cell>
          <cell r="G4944">
            <v>269438.92105251463</v>
          </cell>
          <cell r="H4944">
            <v>0.79032267909937326</v>
          </cell>
          <cell r="I4944">
            <v>59.011203066133056</v>
          </cell>
          <cell r="J4944">
            <v>20771088.613140479</v>
          </cell>
          <cell r="K4944">
            <v>0.99879469600795379</v>
          </cell>
          <cell r="L4944">
            <v>50.619531785061142</v>
          </cell>
          <cell r="M4944">
            <v>33097836.230751451</v>
          </cell>
          <cell r="N4944">
            <v>1.1158199843496219</v>
          </cell>
          <cell r="O4944">
            <v>33.87389231979423</v>
          </cell>
          <cell r="P4944"/>
          <cell r="Q4944">
            <v>28410.222830287366</v>
          </cell>
        </row>
        <row r="4945">
          <cell r="D4945">
            <v>44025</v>
          </cell>
          <cell r="F4945">
            <v>23052.217096023065</v>
          </cell>
          <cell r="G4945">
            <v>292491.13814853772</v>
          </cell>
          <cell r="H4945">
            <v>0.79194445089435839</v>
          </cell>
          <cell r="I4945">
            <v>58.821817756173765</v>
          </cell>
          <cell r="J4945">
            <v>20794140.830236502</v>
          </cell>
          <cell r="K4945">
            <v>0.99853904779148339</v>
          </cell>
          <cell r="L4945">
            <v>50.646148142562076</v>
          </cell>
          <cell r="M4945">
            <v>33108284.122483078</v>
          </cell>
          <cell r="N4945">
            <v>1.1161870019563784</v>
          </cell>
          <cell r="O4945">
            <v>33.838937124556978</v>
          </cell>
          <cell r="P4945"/>
          <cell r="Q4945">
            <v>28410.222830287366</v>
          </cell>
        </row>
        <row r="4946">
          <cell r="D4946">
            <v>44026</v>
          </cell>
          <cell r="F4946">
            <v>22189.422064024926</v>
          </cell>
          <cell r="G4946">
            <v>314680.56021256268</v>
          </cell>
          <cell r="H4946">
            <v>0.7911653142108972</v>
          </cell>
          <cell r="I4946">
            <v>58.912780324793978</v>
          </cell>
          <cell r="J4946">
            <v>20816330.252300527</v>
          </cell>
          <cell r="K4946">
            <v>0.99824272101491729</v>
          </cell>
          <cell r="L4946">
            <v>50.677007843216913</v>
          </cell>
          <cell r="M4946">
            <v>33125432.719182707</v>
          </cell>
          <cell r="N4946">
            <v>1.1167799346513982</v>
          </cell>
          <cell r="O4946">
            <v>33.782519185305325</v>
          </cell>
          <cell r="P4946"/>
          <cell r="Q4946">
            <v>28410.222830287366</v>
          </cell>
        </row>
        <row r="4947">
          <cell r="D4947">
            <v>44027</v>
          </cell>
          <cell r="F4947">
            <v>21593.842229732058</v>
          </cell>
          <cell r="G4947">
            <v>336274.40244229476</v>
          </cell>
          <cell r="H4947">
            <v>0.78909249075841303</v>
          </cell>
          <cell r="I4947">
            <v>59.15497970916249</v>
          </cell>
          <cell r="J4947">
            <v>20837924.094530258</v>
          </cell>
          <cell r="K4947">
            <v>0.99791867852813199</v>
          </cell>
          <cell r="L4947">
            <v>50.71076390247449</v>
          </cell>
          <cell r="M4947">
            <v>33125356.336048044</v>
          </cell>
          <cell r="N4947">
            <v>1.1167921580652065</v>
          </cell>
          <cell r="O4947">
            <v>33.781356817098853</v>
          </cell>
          <cell r="P4947"/>
          <cell r="Q4947">
            <v>28410.222830287366</v>
          </cell>
        </row>
        <row r="4948">
          <cell r="D4948">
            <v>44028</v>
          </cell>
          <cell r="F4948">
            <v>22191.783679732056</v>
          </cell>
          <cell r="G4948">
            <v>358466.18612202682</v>
          </cell>
          <cell r="H4948">
            <v>0.7885941890164353</v>
          </cell>
          <cell r="I4948">
            <v>59.213246882537661</v>
          </cell>
          <cell r="J4948">
            <v>20860115.87820999</v>
          </cell>
          <cell r="K4948">
            <v>0.99762411283357944</v>
          </cell>
          <cell r="L4948">
            <v>50.741458385022256</v>
          </cell>
          <cell r="M4948">
            <v>33129573.394363381</v>
          </cell>
          <cell r="N4948">
            <v>1.1169491333109152</v>
          </cell>
          <cell r="O4948">
            <v>33.766431984258752</v>
          </cell>
          <cell r="P4948"/>
          <cell r="Q4948">
            <v>28410.222830287366</v>
          </cell>
        </row>
        <row r="4949">
          <cell r="D4949">
            <v>44029</v>
          </cell>
          <cell r="F4949">
            <v>24326.893185732057</v>
          </cell>
          <cell r="G4949">
            <v>382793.07930775889</v>
          </cell>
          <cell r="H4949">
            <v>0.79257526749402762</v>
          </cell>
          <cell r="I4949">
            <v>58.748202055564448</v>
          </cell>
          <cell r="J4949">
            <v>20884442.771395721</v>
          </cell>
          <cell r="K4949">
            <v>0.99743231845191549</v>
          </cell>
          <cell r="L4949">
            <v>50.761448476668534</v>
          </cell>
          <cell r="M4949">
            <v>33142707.30108298</v>
          </cell>
          <cell r="N4949">
            <v>1.1174067443598132</v>
          </cell>
          <cell r="O4949">
            <v>33.722949949123858</v>
          </cell>
          <cell r="P4949"/>
          <cell r="Q4949">
            <v>28410.222830287366</v>
          </cell>
        </row>
        <row r="4950">
          <cell r="D4950">
            <v>44030</v>
          </cell>
          <cell r="F4950">
            <v>19512.105393733924</v>
          </cell>
          <cell r="G4950">
            <v>402305.18470149284</v>
          </cell>
          <cell r="H4950">
            <v>0.78669879403919341</v>
          </cell>
          <cell r="I4950">
            <v>59.435027474351983</v>
          </cell>
          <cell r="J4950">
            <v>20903954.876789454</v>
          </cell>
          <cell r="K4950">
            <v>0.99701140316525116</v>
          </cell>
          <cell r="L4950">
            <v>50.805331879787765</v>
          </cell>
          <cell r="M4950">
            <v>33154276.420010582</v>
          </cell>
          <cell r="N4950">
            <v>1.117811610000043</v>
          </cell>
          <cell r="O4950">
            <v>33.684512714402871</v>
          </cell>
          <cell r="P4950"/>
          <cell r="Q4950">
            <v>28410.222830287366</v>
          </cell>
        </row>
        <row r="4951">
          <cell r="D4951">
            <v>44031</v>
          </cell>
          <cell r="F4951">
            <v>12523.79277573392</v>
          </cell>
          <cell r="G4951">
            <v>414828.97747722676</v>
          </cell>
          <cell r="H4951">
            <v>0.76849464392349309</v>
          </cell>
          <cell r="I4951">
            <v>61.575914598397155</v>
          </cell>
          <cell r="J4951">
            <v>20916478.66956519</v>
          </cell>
          <cell r="K4951">
            <v>0.99625877140107366</v>
          </cell>
          <cell r="L4951">
            <v>50.883842811448865</v>
          </cell>
          <cell r="M4951">
            <v>33157018.026320182</v>
          </cell>
          <cell r="N4951">
            <v>1.1179188587968318</v>
          </cell>
          <cell r="O4951">
            <v>33.674335885208798</v>
          </cell>
          <cell r="P4951"/>
          <cell r="Q4951">
            <v>28410.222830287366</v>
          </cell>
        </row>
        <row r="4952">
          <cell r="D4952">
            <v>44032</v>
          </cell>
          <cell r="F4952">
            <v>27050.519703730199</v>
          </cell>
          <cell r="G4952">
            <v>441879.49718095694</v>
          </cell>
          <cell r="H4952">
            <v>0.77767692956966405</v>
          </cell>
          <cell r="I4952">
            <v>60.493737655729532</v>
          </cell>
          <cell r="J4952">
            <v>20943529.189268921</v>
          </cell>
          <cell r="K4952">
            <v>0.99619915155665728</v>
          </cell>
          <cell r="L4952">
            <v>50.890064459969722</v>
          </cell>
          <cell r="M4952">
            <v>33183002.059557781</v>
          </cell>
          <cell r="N4952">
            <v>1.1188097602714673</v>
          </cell>
          <cell r="O4952">
            <v>33.589882268250804</v>
          </cell>
          <cell r="P4952"/>
          <cell r="Q4952">
            <v>28410.222830287366</v>
          </cell>
        </row>
        <row r="4953">
          <cell r="D4953">
            <v>44033</v>
          </cell>
          <cell r="F4953">
            <v>19301.765099733922</v>
          </cell>
          <cell r="G4953">
            <v>461181.26228069083</v>
          </cell>
          <cell r="H4953">
            <v>0.77299684063528951</v>
          </cell>
          <cell r="I4953">
            <v>61.044772197024379</v>
          </cell>
          <cell r="J4953">
            <v>20962830.954368655</v>
          </cell>
          <cell r="K4953">
            <v>0.99577161305726236</v>
          </cell>
          <cell r="L4953">
            <v>50.934690649165624</v>
          </cell>
          <cell r="M4953">
            <v>33198748.538191378</v>
          </cell>
          <cell r="N4953">
            <v>1.1193555077953743</v>
          </cell>
          <cell r="O4953">
            <v>33.538221792453825</v>
          </cell>
          <cell r="P4953"/>
          <cell r="Q4953">
            <v>28410.222830287366</v>
          </cell>
        </row>
        <row r="4954">
          <cell r="D4954">
            <v>44034</v>
          </cell>
          <cell r="F4954">
            <v>13519.083751972314</v>
          </cell>
          <cell r="G4954">
            <v>474700.34603266313</v>
          </cell>
          <cell r="H4954">
            <v>0.75949029280499625</v>
          </cell>
          <cell r="I4954">
            <v>62.640907301019752</v>
          </cell>
          <cell r="J4954">
            <v>20976350.038120627</v>
          </cell>
          <cell r="K4954">
            <v>0.99507090955099475</v>
          </cell>
          <cell r="L4954">
            <v>51.007868516032076</v>
          </cell>
          <cell r="M4954">
            <v>33207279.635477219</v>
          </cell>
          <cell r="N4954">
            <v>1.1196579870026879</v>
          </cell>
          <cell r="O4954">
            <v>33.509613336461584</v>
          </cell>
          <cell r="P4954"/>
          <cell r="Q4954">
            <v>28410.222830287366</v>
          </cell>
        </row>
        <row r="4955">
          <cell r="D4955">
            <v>44035</v>
          </cell>
          <cell r="F4955">
            <v>17165.438539972311</v>
          </cell>
          <cell r="G4955">
            <v>491865.78457263543</v>
          </cell>
          <cell r="H4955">
            <v>0.75273851325319219</v>
          </cell>
          <cell r="I4955">
            <v>63.441462270929264</v>
          </cell>
          <cell r="J4955">
            <v>20993515.476660598</v>
          </cell>
          <cell r="K4955">
            <v>0.9945448342728761</v>
          </cell>
          <cell r="L4955">
            <v>51.062840766520623</v>
          </cell>
          <cell r="M4955">
            <v>33218617.78755106</v>
          </cell>
          <cell r="N4955">
            <v>1.1200551216358727</v>
          </cell>
          <cell r="O4955">
            <v>33.472078627348502</v>
          </cell>
          <cell r="P4955"/>
          <cell r="Q4955">
            <v>28410.222830287366</v>
          </cell>
        </row>
        <row r="4956">
          <cell r="D4956">
            <v>44036</v>
          </cell>
          <cell r="F4956">
            <v>13913.431359974173</v>
          </cell>
          <cell r="G4956">
            <v>505779.21593260963</v>
          </cell>
          <cell r="H4956">
            <v>0.74177996149771497</v>
          </cell>
          <cell r="I4956">
            <v>64.743466946887025</v>
          </cell>
          <cell r="J4956">
            <v>21007428.908020571</v>
          </cell>
          <cell r="K4956">
            <v>0.99386631997246166</v>
          </cell>
          <cell r="L4956">
            <v>51.133782091293568</v>
          </cell>
          <cell r="M4956">
            <v>33227919.81336059</v>
          </cell>
          <cell r="N4956">
            <v>1.1203836124072828</v>
          </cell>
          <cell r="O4956">
            <v>33.441054233839317</v>
          </cell>
          <cell r="P4956"/>
          <cell r="Q4956">
            <v>28410.222830287366</v>
          </cell>
        </row>
        <row r="4957">
          <cell r="D4957">
            <v>44037</v>
          </cell>
          <cell r="F4957">
            <v>5711.3563519723102</v>
          </cell>
          <cell r="G4957">
            <v>511490.57228458195</v>
          </cell>
          <cell r="H4957">
            <v>0.72015003238805386</v>
          </cell>
          <cell r="I4957">
            <v>67.317518877753443</v>
          </cell>
          <cell r="J4957">
            <v>21013140.264372543</v>
          </cell>
          <cell r="K4957">
            <v>0.99280210599753471</v>
          </cell>
          <cell r="L4957">
            <v>51.24514011670658</v>
          </cell>
          <cell r="M4957">
            <v>33230662.764162119</v>
          </cell>
          <cell r="N4957">
            <v>1.1204909491530517</v>
          </cell>
          <cell r="O4957">
            <v>33.430921208666916</v>
          </cell>
          <cell r="P4957"/>
          <cell r="Q4957">
            <v>28410.222830287366</v>
          </cell>
        </row>
        <row r="4958">
          <cell r="D4958">
            <v>44038</v>
          </cell>
          <cell r="F4958">
            <v>4216.8015359760393</v>
          </cell>
          <cell r="G4958">
            <v>515707.37382055802</v>
          </cell>
          <cell r="H4958">
            <v>0.69816062730606021</v>
          </cell>
          <cell r="I4958">
            <v>69.928963173413933</v>
          </cell>
          <cell r="J4958">
            <v>21017357.065908518</v>
          </cell>
          <cell r="K4958">
            <v>0.9916702269926605</v>
          </cell>
          <cell r="L4958">
            <v>51.36369890572179</v>
          </cell>
          <cell r="M4958">
            <v>33233033.960147657</v>
          </cell>
          <cell r="N4958">
            <v>1.1205857535311656</v>
          </cell>
          <cell r="O4958">
            <v>33.421973101098843</v>
          </cell>
          <cell r="P4958"/>
          <cell r="Q4958">
            <v>28410.222830287366</v>
          </cell>
        </row>
        <row r="4959">
          <cell r="D4959">
            <v>44039</v>
          </cell>
          <cell r="F4959">
            <v>27382.511839974177</v>
          </cell>
          <cell r="G4959">
            <v>543089.88566053216</v>
          </cell>
          <cell r="H4959">
            <v>0.70800008608893683</v>
          </cell>
          <cell r="I4959">
            <v>68.761999333771783</v>
          </cell>
          <cell r="J4959">
            <v>21044739.577748492</v>
          </cell>
          <cell r="K4959">
            <v>0.99163295205082369</v>
          </cell>
          <cell r="L4959">
            <v>51.367605375373834</v>
          </cell>
          <cell r="M4959">
            <v>33254587.466437187</v>
          </cell>
          <cell r="N4959">
            <v>1.1213273779398751</v>
          </cell>
          <cell r="O4959">
            <v>33.352033543523554</v>
          </cell>
          <cell r="P4959"/>
          <cell r="Q4959">
            <v>28410.222830287366</v>
          </cell>
        </row>
        <row r="4960">
          <cell r="D4960">
            <v>44040</v>
          </cell>
          <cell r="F4960">
            <v>30383.541663972312</v>
          </cell>
          <cell r="G4960">
            <v>573473.42732450448</v>
          </cell>
          <cell r="H4960">
            <v>0.72090929928165037</v>
          </cell>
          <cell r="I4960">
            <v>67.227173372956202</v>
          </cell>
          <cell r="J4960">
            <v>21075123.119412463</v>
          </cell>
          <cell r="K4960">
            <v>0.99173699693741391</v>
          </cell>
          <cell r="L4960">
            <v>51.356701650040016</v>
          </cell>
          <cell r="M4960">
            <v>33280052.202550717</v>
          </cell>
          <cell r="N4960">
            <v>1.122200908388213</v>
          </cell>
          <cell r="O4960">
            <v>33.269787862488563</v>
          </cell>
          <cell r="P4960"/>
          <cell r="Q4960">
            <v>28410.222830287366</v>
          </cell>
        </row>
        <row r="4961">
          <cell r="D4961">
            <v>44041</v>
          </cell>
          <cell r="F4961">
            <v>14557.280337170552</v>
          </cell>
          <cell r="G4961">
            <v>588030.70766167506</v>
          </cell>
          <cell r="H4961">
            <v>0.7137191804153743</v>
          </cell>
          <cell r="I4961">
            <v>68.082419839387612</v>
          </cell>
          <cell r="J4961">
            <v>21089680.399749633</v>
          </cell>
          <cell r="K4961">
            <v>0.99109701823725893</v>
          </cell>
          <cell r="L4961">
            <v>51.423786809657713</v>
          </cell>
          <cell r="M4961">
            <v>33290590.777337447</v>
          </cell>
          <cell r="N4961">
            <v>1.1225711462604679</v>
          </cell>
          <cell r="O4961">
            <v>33.234972335021027</v>
          </cell>
          <cell r="P4961"/>
          <cell r="Q4961">
            <v>28410.222830287366</v>
          </cell>
        </row>
        <row r="4962">
          <cell r="D4962">
            <v>44042</v>
          </cell>
          <cell r="F4962">
            <v>12052.55788517055</v>
          </cell>
          <cell r="G4962">
            <v>600083.26554684562</v>
          </cell>
          <cell r="H4962">
            <v>0.70406964555391527</v>
          </cell>
          <cell r="I4962">
            <v>69.228540053695696</v>
          </cell>
          <cell r="J4962">
            <v>21101732.957634803</v>
          </cell>
          <cell r="K4962">
            <v>0.99034119515654184</v>
          </cell>
          <cell r="L4962">
            <v>51.50306584945308</v>
          </cell>
          <cell r="M4962">
            <v>33298938.32967218</v>
          </cell>
          <cell r="N4962">
            <v>1.122867510872753</v>
          </cell>
          <cell r="O4962">
            <v>33.207122209231144</v>
          </cell>
          <cell r="P4962"/>
          <cell r="Q4962">
            <v>28410.222830287366</v>
          </cell>
        </row>
        <row r="4963">
          <cell r="D4963">
            <v>44043</v>
          </cell>
          <cell r="E4963" t="str">
            <v>*</v>
          </cell>
          <cell r="F4963">
            <v>31693.692229164968</v>
          </cell>
          <cell r="G4963">
            <v>631776.95777601062</v>
          </cell>
          <cell r="H4963">
            <v>0.71734396401902945</v>
          </cell>
          <cell r="I4963">
            <v>67.651355321667012</v>
          </cell>
          <cell r="J4963">
            <v>21133426.64986397</v>
          </cell>
          <cell r="K4963">
            <v>0.99050795025491334</v>
          </cell>
          <cell r="L4963">
            <v>51.485570039403171</v>
          </cell>
          <cell r="M4963">
            <v>33328196.262456812</v>
          </cell>
          <cell r="N4963">
            <v>1.123869007865189</v>
          </cell>
          <cell r="O4963">
            <v>33.113132009183424</v>
          </cell>
          <cell r="P4963"/>
          <cell r="Q4963">
            <v>28410.222830287366</v>
          </cell>
        </row>
        <row r="4964">
          <cell r="D4964">
            <v>44044</v>
          </cell>
          <cell r="F4964">
            <v>1296.4694931686827</v>
          </cell>
          <cell r="G4964">
            <v>1296.4694931686827</v>
          </cell>
          <cell r="H4964">
            <v>7.4882685092212312E-2</v>
          </cell>
          <cell r="I4964">
            <v>99.999999958065771</v>
          </cell>
          <cell r="J4964">
            <v>21134723.119357139</v>
          </cell>
          <cell r="K4964">
            <v>0.98976555628639051</v>
          </cell>
          <cell r="L4964">
            <v>51.285582810519728</v>
          </cell>
          <cell r="M4964">
            <v>33321570.972505447</v>
          </cell>
          <cell r="N4964">
            <v>1.1236600851508183</v>
          </cell>
          <cell r="O4964">
            <v>33.092237218163532</v>
          </cell>
          <cell r="P4964"/>
          <cell r="Q4964">
            <v>17313.341416272393</v>
          </cell>
        </row>
        <row r="4965">
          <cell r="D4965">
            <v>44045</v>
          </cell>
          <cell r="F4965">
            <v>1336.8896491705455</v>
          </cell>
          <cell r="G4965">
            <v>2633.3591423392281</v>
          </cell>
          <cell r="H4965">
            <v>7.6049997485297588E-2</v>
          </cell>
          <cell r="I4965">
            <v>99.999999946648032</v>
          </cell>
          <cell r="J4965">
            <v>21136060.00900631</v>
          </cell>
          <cell r="K4965">
            <v>0.98902625660970656</v>
          </cell>
          <cell r="L4965">
            <v>51.363850054204143</v>
          </cell>
          <cell r="M4965">
            <v>33314837.202710085</v>
          </cell>
          <cell r="N4965">
            <v>1.1234474988757281</v>
          </cell>
          <cell r="O4965">
            <v>33.111870464537205</v>
          </cell>
          <cell r="P4965"/>
          <cell r="Q4965">
            <v>17313.341416272393</v>
          </cell>
        </row>
        <row r="4966">
          <cell r="D4966">
            <v>44046</v>
          </cell>
          <cell r="F4966">
            <v>2378.3639891686908</v>
          </cell>
          <cell r="G4966">
            <v>5011.7231315079189</v>
          </cell>
          <cell r="H4966">
            <v>9.6490581280813517E-2</v>
          </cell>
          <cell r="I4966">
            <v>99.999998188898147</v>
          </cell>
          <cell r="J4966">
            <v>21138438.372995477</v>
          </cell>
          <cell r="K4966">
            <v>0.98833684843271308</v>
          </cell>
          <cell r="L4966">
            <v>51.43688344916626</v>
          </cell>
          <cell r="M4966">
            <v>33314912.107254714</v>
          </cell>
          <cell r="N4966">
            <v>1.1234645131262984</v>
          </cell>
          <cell r="O4966">
            <v>33.11029881833781</v>
          </cell>
          <cell r="P4966"/>
          <cell r="Q4966">
            <v>17313.341416272393</v>
          </cell>
        </row>
        <row r="4967">
          <cell r="D4967">
            <v>44047</v>
          </cell>
          <cell r="F4967">
            <v>1138.9594831686845</v>
          </cell>
          <cell r="G4967">
            <v>6150.6826146766034</v>
          </cell>
          <cell r="H4967">
            <v>8.8814204993608634E-2</v>
          </cell>
          <cell r="I4967">
            <v>99.999999448400999</v>
          </cell>
          <cell r="J4967">
            <v>21139577.332478646</v>
          </cell>
          <cell r="K4967">
            <v>0.98759065347120945</v>
          </cell>
          <cell r="L4967">
            <v>51.515984618161802</v>
          </cell>
          <cell r="M4967">
            <v>33313787.807293348</v>
          </cell>
          <cell r="N4967">
            <v>1.1234410870342109</v>
          </cell>
          <cell r="O4967">
            <v>33.112462755259429</v>
          </cell>
          <cell r="P4967"/>
          <cell r="Q4967">
            <v>17313.341416272393</v>
          </cell>
        </row>
        <row r="4968">
          <cell r="D4968">
            <v>44048</v>
          </cell>
          <cell r="F4968">
            <v>1380.3223052110552</v>
          </cell>
          <cell r="G4968">
            <v>7531.0049198876586</v>
          </cell>
          <cell r="H4968">
            <v>8.6996550680961543E-2</v>
          </cell>
          <cell r="I4968">
            <v>99.999999592576557</v>
          </cell>
          <cell r="J4968">
            <v>21140957.654783856</v>
          </cell>
          <cell r="K4968">
            <v>0.98685693141847908</v>
          </cell>
          <cell r="L4968">
            <v>51.593816060085565</v>
          </cell>
          <cell r="M4968">
            <v>33306539.770154029</v>
          </cell>
          <cell r="N4968">
            <v>1.1232111468451613</v>
          </cell>
          <cell r="O4968">
            <v>33.133708394884763</v>
          </cell>
          <cell r="P4968"/>
          <cell r="Q4968">
            <v>17313.341416272393</v>
          </cell>
        </row>
        <row r="4969">
          <cell r="D4969">
            <v>44049</v>
          </cell>
          <cell r="F4969">
            <v>5183.2765292054683</v>
          </cell>
          <cell r="G4969">
            <v>12714.281449093127</v>
          </cell>
          <cell r="H4969">
            <v>0.12239387286561257</v>
          </cell>
          <cell r="I4969">
            <v>99.999956346324865</v>
          </cell>
          <cell r="J4969">
            <v>21146140.93131306</v>
          </cell>
          <cell r="K4969">
            <v>0.98630177238783368</v>
          </cell>
          <cell r="L4969">
            <v>51.652740415942588</v>
          </cell>
          <cell r="M4969">
            <v>33299401.187238697</v>
          </cell>
          <cell r="N4969">
            <v>1.1229848919458711</v>
          </cell>
          <cell r="O4969">
            <v>33.154623074312582</v>
          </cell>
          <cell r="P4969"/>
          <cell r="Q4969">
            <v>17313.341416272393</v>
          </cell>
        </row>
        <row r="4970">
          <cell r="D4970">
            <v>44050</v>
          </cell>
          <cell r="F4970">
            <v>9857.2031772054761</v>
          </cell>
          <cell r="G4970">
            <v>22571.484626298603</v>
          </cell>
          <cell r="H4970">
            <v>0.18624352897738825</v>
          </cell>
          <cell r="I4970">
            <v>99.994703236063671</v>
          </cell>
          <cell r="J4970">
            <v>21155998.134490266</v>
          </cell>
          <cell r="K4970">
            <v>0.98596533540228459</v>
          </cell>
          <cell r="L4970">
            <v>51.688464095032096</v>
          </cell>
          <cell r="M4970">
            <v>33295304.548292723</v>
          </cell>
          <cell r="N4970">
            <v>1.1228612186762714</v>
          </cell>
          <cell r="O4970">
            <v>33.166059257247348</v>
          </cell>
          <cell r="P4970"/>
          <cell r="Q4970">
            <v>17313.341416272393</v>
          </cell>
        </row>
        <row r="4971">
          <cell r="D4971">
            <v>44051</v>
          </cell>
          <cell r="F4971">
            <v>1368.1415252110601</v>
          </cell>
          <cell r="G4971">
            <v>23939.626151509663</v>
          </cell>
          <cell r="H4971">
            <v>0.1728408859381802</v>
          </cell>
          <cell r="I4971">
            <v>99.997566216851055</v>
          </cell>
          <cell r="J4971">
            <v>21157366.276015479</v>
          </cell>
          <cell r="K4971">
            <v>0.98523413115255232</v>
          </cell>
          <cell r="L4971">
            <v>51.766142438394901</v>
          </cell>
          <cell r="M4971">
            <v>33289112.647694752</v>
          </cell>
          <cell r="N4971">
            <v>1.1226668800488822</v>
          </cell>
          <cell r="O4971">
            <v>33.184035647668829</v>
          </cell>
          <cell r="P4971"/>
          <cell r="Q4971">
            <v>17313.341416272393</v>
          </cell>
        </row>
        <row r="4972">
          <cell r="D4972">
            <v>44052</v>
          </cell>
          <cell r="F4972">
            <v>1524.428849207332</v>
          </cell>
          <cell r="G4972">
            <v>25464.055000716995</v>
          </cell>
          <cell r="H4972">
            <v>0.16341960667770825</v>
          </cell>
          <cell r="I4972">
            <v>99.998671174486276</v>
          </cell>
          <cell r="J4972">
            <v>21158890.704864688</v>
          </cell>
          <cell r="K4972">
            <v>0.9845113769519972</v>
          </cell>
          <cell r="L4972">
            <v>51.842973184669241</v>
          </cell>
          <cell r="M4972">
            <v>33281232.134420779</v>
          </cell>
          <cell r="N4972">
            <v>1.1224155876399757</v>
          </cell>
          <cell r="O4972">
            <v>33.207290638713836</v>
          </cell>
          <cell r="P4972"/>
          <cell r="Q4972">
            <v>17313.341416272393</v>
          </cell>
        </row>
        <row r="4973">
          <cell r="D4973">
            <v>44053</v>
          </cell>
          <cell r="F4973">
            <v>2182.0117332091977</v>
          </cell>
          <cell r="G4973">
            <v>27646.066733926193</v>
          </cell>
          <cell r="H4973">
            <v>0.15968071136136852</v>
          </cell>
          <cell r="I4973">
            <v>99.998970561609397</v>
          </cell>
          <cell r="J4973">
            <v>21161072.716597896</v>
          </cell>
          <cell r="K4973">
            <v>0.98382035862311201</v>
          </cell>
          <cell r="L4973">
            <v>51.916476678669369</v>
          </cell>
          <cell r="M4973">
            <v>33275515.104030803</v>
          </cell>
          <cell r="N4973">
            <v>1.1222372535425664</v>
          </cell>
          <cell r="O4973">
            <v>33.223801038836797</v>
          </cell>
          <cell r="P4973"/>
          <cell r="Q4973">
            <v>17313.341416272393</v>
          </cell>
        </row>
        <row r="4974">
          <cell r="D4974">
            <v>44054</v>
          </cell>
          <cell r="F4974">
            <v>10321.351065207338</v>
          </cell>
          <cell r="G4974">
            <v>37967.417799133531</v>
          </cell>
          <cell r="H4974">
            <v>0.19935975114779439</v>
          </cell>
          <cell r="I4974">
            <v>99.989542825797713</v>
          </cell>
          <cell r="J4974">
            <v>21171394.067663103</v>
          </cell>
          <cell r="K4974">
            <v>0.98350856156627076</v>
          </cell>
          <cell r="L4974">
            <v>51.949657259986616</v>
          </cell>
          <cell r="M4974">
            <v>33284758.612972829</v>
          </cell>
          <cell r="N4974">
            <v>1.1225634747612052</v>
          </cell>
          <cell r="O4974">
            <v>33.193603519941284</v>
          </cell>
          <cell r="P4974"/>
          <cell r="Q4974">
            <v>17313.341416272393</v>
          </cell>
        </row>
        <row r="4975">
          <cell r="D4975">
            <v>44055</v>
          </cell>
          <cell r="F4975">
            <v>26667.826889262884</v>
          </cell>
          <cell r="G4975">
            <v>64635.244688396415</v>
          </cell>
          <cell r="H4975">
            <v>0.31110519114682711</v>
          </cell>
          <cell r="I4975">
            <v>99.538550047882822</v>
          </cell>
          <cell r="J4975">
            <v>21198061.894552365</v>
          </cell>
          <cell r="K4975">
            <v>0.98395602432868712</v>
          </cell>
          <cell r="L4975">
            <v>51.902042376366886</v>
          </cell>
          <cell r="M4975">
            <v>33308920.697738912</v>
          </cell>
          <cell r="N4975">
            <v>1.123392855537122</v>
          </cell>
          <cell r="O4975">
            <v>33.116918359995807</v>
          </cell>
          <cell r="P4975"/>
          <cell r="Q4975">
            <v>17313.341416272393</v>
          </cell>
        </row>
        <row r="4976">
          <cell r="D4976">
            <v>44056</v>
          </cell>
          <cell r="F4976">
            <v>36755.602845261019</v>
          </cell>
          <cell r="G4976">
            <v>101390.84753365743</v>
          </cell>
          <cell r="H4976">
            <v>0.45047895588757492</v>
          </cell>
          <cell r="I4976">
            <v>95.399625382556209</v>
          </cell>
          <cell r="J4976">
            <v>21234817.497397628</v>
          </cell>
          <cell r="K4976">
            <v>0.98487063942819586</v>
          </cell>
          <cell r="L4976">
            <v>51.80477639202288</v>
          </cell>
          <cell r="M4976">
            <v>33338519.558460996</v>
          </cell>
          <cell r="N4976">
            <v>1.1244056234220965</v>
          </cell>
          <cell r="O4976">
            <v>33.023449675574298</v>
          </cell>
          <cell r="P4976"/>
          <cell r="Q4976">
            <v>17313.341416272393</v>
          </cell>
        </row>
        <row r="4977">
          <cell r="D4977">
            <v>44057</v>
          </cell>
          <cell r="F4977">
            <v>25946.264137262886</v>
          </cell>
          <cell r="G4977">
            <v>127337.11167092032</v>
          </cell>
          <cell r="H4977">
            <v>0.52534676916529</v>
          </cell>
          <cell r="I4977">
            <v>90.378082814854309</v>
          </cell>
          <cell r="J4977">
            <v>21260763.761534892</v>
          </cell>
          <cell r="K4977">
            <v>0.9852828520653768</v>
          </cell>
          <cell r="L4977">
            <v>51.760965061079546</v>
          </cell>
          <cell r="M4977">
            <v>33351958.363451723</v>
          </cell>
          <cell r="N4977">
            <v>1.1248733814758953</v>
          </cell>
          <cell r="O4977">
            <v>32.980344208384558</v>
          </cell>
          <cell r="P4977"/>
          <cell r="Q4977">
            <v>17313.341416272393</v>
          </cell>
        </row>
        <row r="4978">
          <cell r="D4978">
            <v>44058</v>
          </cell>
          <cell r="F4978">
            <v>1536.5301132628811</v>
          </cell>
          <cell r="G4978">
            <v>128873.6417841832</v>
          </cell>
          <cell r="H4978">
            <v>0.49624020646127448</v>
          </cell>
          <cell r="I4978">
            <v>92.57476605637865</v>
          </cell>
          <cell r="J4978">
            <v>21262300.291648153</v>
          </cell>
          <cell r="K4978">
            <v>0.98456409577593029</v>
          </cell>
          <cell r="L4978">
            <v>51.837367350962452</v>
          </cell>
          <cell r="M4978">
            <v>33346720.734418444</v>
          </cell>
          <cell r="N4978">
            <v>1.1247112367276511</v>
          </cell>
          <cell r="O4978">
            <v>32.995281802762463</v>
          </cell>
          <cell r="P4978"/>
          <cell r="Q4978">
            <v>17313.341416272393</v>
          </cell>
        </row>
        <row r="4979">
          <cell r="D4979">
            <v>44059</v>
          </cell>
          <cell r="F4979">
            <v>1479.9065432591597</v>
          </cell>
          <cell r="G4979">
            <v>130353.54832744236</v>
          </cell>
          <cell r="H4979">
            <v>0.47056755680956464</v>
          </cell>
          <cell r="I4979">
            <v>94.256135035764359</v>
          </cell>
          <cell r="J4979">
            <v>21263780.198191412</v>
          </cell>
          <cell r="K4979">
            <v>0.9838438711350409</v>
          </cell>
          <cell r="L4979">
            <v>51.913974914405593</v>
          </cell>
          <cell r="M4979">
            <v>33337996.381815169</v>
          </cell>
          <cell r="N4979">
            <v>1.1244314867949217</v>
          </cell>
          <cell r="O4979">
            <v>33.02106522174725</v>
          </cell>
          <cell r="P4979"/>
          <cell r="Q4979">
            <v>17313.341416272393</v>
          </cell>
        </row>
        <row r="4980">
          <cell r="D4980">
            <v>44060</v>
          </cell>
          <cell r="F4980">
            <v>19204.337621262886</v>
          </cell>
          <cell r="G4980">
            <v>149557.88594870525</v>
          </cell>
          <cell r="H4980">
            <v>0.50813545989432374</v>
          </cell>
          <cell r="I4980">
            <v>91.713495018121819</v>
          </cell>
          <cell r="J4980">
            <v>21282984.535812676</v>
          </cell>
          <cell r="K4980">
            <v>0.9839442264354703</v>
          </cell>
          <cell r="L4980">
            <v>51.903297557136028</v>
          </cell>
          <cell r="M4980">
            <v>33350687.660289895</v>
          </cell>
          <cell r="N4980">
            <v>1.1248740502138694</v>
          </cell>
          <cell r="O4980">
            <v>32.980282610936229</v>
          </cell>
          <cell r="P4980"/>
          <cell r="Q4980">
            <v>17313.341416272393</v>
          </cell>
        </row>
        <row r="4981">
          <cell r="D4981">
            <v>44061</v>
          </cell>
          <cell r="F4981">
            <v>31261.666121262882</v>
          </cell>
          <cell r="G4981">
            <v>180819.55206996814</v>
          </cell>
          <cell r="H4981">
            <v>0.58021905933838014</v>
          </cell>
          <cell r="I4981">
            <v>85.47176277464547</v>
          </cell>
          <cell r="J4981">
            <v>21314246.201933939</v>
          </cell>
          <cell r="K4981">
            <v>0.98460140373149974</v>
          </cell>
          <cell r="L4981">
            <v>51.833400384797336</v>
          </cell>
          <cell r="M4981">
            <v>33376711.067264624</v>
          </cell>
          <cell r="N4981">
            <v>1.1257663056974874</v>
          </cell>
          <cell r="O4981">
            <v>32.898170709114829</v>
          </cell>
          <cell r="P4981"/>
          <cell r="Q4981">
            <v>17313.341416272393</v>
          </cell>
        </row>
        <row r="4982">
          <cell r="D4982">
            <v>44062</v>
          </cell>
          <cell r="F4982">
            <v>6861.4120905173113</v>
          </cell>
          <cell r="G4982">
            <v>187680.96416048546</v>
          </cell>
          <cell r="H4982">
            <v>0.57053951889649501</v>
          </cell>
          <cell r="I4982">
            <v>86.403485695967632</v>
          </cell>
          <cell r="J4982">
            <v>21321107.614024457</v>
          </cell>
          <cell r="K4982">
            <v>0.98413127337221806</v>
          </cell>
          <cell r="L4982">
            <v>51.883399138025702</v>
          </cell>
          <cell r="M4982">
            <v>33372593.2202086</v>
          </cell>
          <cell r="N4982">
            <v>1.1256419338224946</v>
          </cell>
          <cell r="O4982">
            <v>32.909607482117863</v>
          </cell>
          <cell r="P4982"/>
          <cell r="Q4982">
            <v>17313.341416272393</v>
          </cell>
        </row>
        <row r="4983">
          <cell r="D4983">
            <v>44063</v>
          </cell>
          <cell r="F4983">
            <v>5909.6097785191741</v>
          </cell>
          <cell r="G4983">
            <v>193590.57393900462</v>
          </cell>
          <cell r="H4983">
            <v>0.55907917854913181</v>
          </cell>
          <cell r="I4983">
            <v>87.471753172735575</v>
          </cell>
          <cell r="J4983">
            <v>21327017.223802976</v>
          </cell>
          <cell r="K4983">
            <v>0.98361799598014976</v>
          </cell>
          <cell r="L4983">
            <v>51.938010506764122</v>
          </cell>
          <cell r="M4983">
            <v>33368770.070840586</v>
          </cell>
          <cell r="N4983">
            <v>1.1255274988820971</v>
          </cell>
          <cell r="O4983">
            <v>32.920133021512342</v>
          </cell>
          <cell r="P4983"/>
          <cell r="Q4983">
            <v>17313.341416272393</v>
          </cell>
        </row>
        <row r="4984">
          <cell r="D4984">
            <v>44064</v>
          </cell>
          <cell r="F4984">
            <v>15643.430570519165</v>
          </cell>
          <cell r="G4984">
            <v>209234.0045095238</v>
          </cell>
          <cell r="H4984">
            <v>0.57548244355064593</v>
          </cell>
          <cell r="I4984">
            <v>85.930972877072747</v>
          </cell>
          <cell r="J4984">
            <v>21342660.654373497</v>
          </cell>
          <cell r="K4984">
            <v>0.98355411055498887</v>
          </cell>
          <cell r="L4984">
            <v>51.944809490124925</v>
          </cell>
          <cell r="M4984">
            <v>33371074.76268084</v>
          </cell>
          <cell r="N4984">
            <v>1.1256197555347047</v>
          </cell>
          <cell r="O4984">
            <v>32.911647215491804</v>
          </cell>
          <cell r="P4984"/>
          <cell r="Q4984">
            <v>17313.341416272393</v>
          </cell>
        </row>
        <row r="4985">
          <cell r="D4985">
            <v>44065</v>
          </cell>
          <cell r="F4985">
            <v>4876.1877785173056</v>
          </cell>
          <cell r="G4985">
            <v>214110.19228804111</v>
          </cell>
          <cell r="H4985">
            <v>0.56212612191030298</v>
          </cell>
          <cell r="I4985">
            <v>87.191533194031521</v>
          </cell>
          <cell r="J4985">
            <v>21347536.842152014</v>
          </cell>
          <cell r="K4985">
            <v>0.98299452549592592</v>
          </cell>
          <cell r="L4985">
            <v>52.00437956939092</v>
          </cell>
          <cell r="M4985">
            <v>33359180.711729091</v>
          </cell>
          <cell r="N4985">
            <v>1.125233079092089</v>
          </cell>
          <cell r="O4985">
            <v>32.94722441681688</v>
          </cell>
          <cell r="P4985"/>
          <cell r="Q4985">
            <v>17313.341416272393</v>
          </cell>
        </row>
        <row r="4986">
          <cell r="D4986">
            <v>44066</v>
          </cell>
          <cell r="F4986">
            <v>1680.5612785173071</v>
          </cell>
          <cell r="G4986">
            <v>215790.75356655841</v>
          </cell>
          <cell r="H4986">
            <v>0.54190617808696229</v>
          </cell>
          <cell r="I4986">
            <v>88.99744639869489</v>
          </cell>
          <cell r="J4986">
            <v>21349217.403430533</v>
          </cell>
          <cell r="K4986">
            <v>0.98228879949560977</v>
          </cell>
          <cell r="L4986">
            <v>52.079548904564319</v>
          </cell>
          <cell r="M4986">
            <v>33343216.03427735</v>
          </cell>
          <cell r="N4986">
            <v>1.1247090852643606</v>
          </cell>
          <cell r="O4986">
            <v>32.995480039156178</v>
          </cell>
          <cell r="P4986"/>
          <cell r="Q4986">
            <v>17313.341416272393</v>
          </cell>
        </row>
        <row r="4987">
          <cell r="D4987">
            <v>44067</v>
          </cell>
          <cell r="F4987">
            <v>6673.345958519174</v>
          </cell>
          <cell r="G4987">
            <v>222464.09952507759</v>
          </cell>
          <cell r="H4987">
            <v>0.53538697455013151</v>
          </cell>
          <cell r="I4987">
            <v>89.551893689433655</v>
          </cell>
          <cell r="J4987">
            <v>21355890.749389052</v>
          </cell>
          <cell r="K4987">
            <v>0.98181373477582412</v>
          </cell>
          <cell r="L4987">
            <v>52.130175970387448</v>
          </cell>
          <cell r="M4987">
            <v>33340126.841505606</v>
          </cell>
          <cell r="N4987">
            <v>1.1246193899945665</v>
          </cell>
          <cell r="O4987">
            <v>33.003745347306392</v>
          </cell>
          <cell r="P4987"/>
          <cell r="Q4987">
            <v>17313.341416272393</v>
          </cell>
        </row>
        <row r="4988">
          <cell r="D4988">
            <v>44068</v>
          </cell>
          <cell r="F4988">
            <v>25252.380218519174</v>
          </cell>
          <cell r="G4988">
            <v>247716.47974359675</v>
          </cell>
          <cell r="H4988">
            <v>0.57231350965163541</v>
          </cell>
          <cell r="I4988">
            <v>86.234701097100213</v>
          </cell>
          <cell r="J4988">
            <v>21381143.129607573</v>
          </cell>
          <cell r="K4988">
            <v>0.98219289718346703</v>
          </cell>
          <cell r="L4988">
            <v>52.089767396723509</v>
          </cell>
          <cell r="M4988">
            <v>33359187.48299386</v>
          </cell>
          <cell r="N4988">
            <v>1.1252768537682283</v>
          </cell>
          <cell r="O4988">
            <v>32.943195421125992</v>
          </cell>
          <cell r="P4988"/>
          <cell r="Q4988">
            <v>17313.341416272393</v>
          </cell>
        </row>
        <row r="4989">
          <cell r="D4989">
            <v>44069</v>
          </cell>
          <cell r="F4989">
            <v>32058.891995378261</v>
          </cell>
          <cell r="G4989">
            <v>279775.37173897499</v>
          </cell>
          <cell r="H4989">
            <v>0.62152018850712354</v>
          </cell>
          <cell r="I4989">
            <v>81.226088611407718</v>
          </cell>
          <cell r="J4989">
            <v>21413202.021602951</v>
          </cell>
          <cell r="K4989">
            <v>0.98288388153589168</v>
          </cell>
          <cell r="L4989">
            <v>52.016161553075293</v>
          </cell>
          <cell r="M4989">
            <v>33369859.036258969</v>
          </cell>
          <cell r="N4989">
            <v>1.1256513489377358</v>
          </cell>
          <cell r="O4989">
            <v>32.908741603098626</v>
          </cell>
          <cell r="P4989"/>
          <cell r="Q4989">
            <v>17313.341416272393</v>
          </cell>
        </row>
        <row r="4990">
          <cell r="D4990">
            <v>44070</v>
          </cell>
          <cell r="F4990">
            <v>13169.435395380133</v>
          </cell>
          <cell r="G4990">
            <v>292944.80713435513</v>
          </cell>
          <cell r="H4990">
            <v>0.62667323486414406</v>
          </cell>
          <cell r="I4990">
            <v>80.669193039998731</v>
          </cell>
          <cell r="J4990">
            <v>21426371.45699833</v>
          </cell>
          <cell r="K4990">
            <v>0.98270741514653948</v>
          </cell>
          <cell r="L4990">
            <v>52.034955054596502</v>
          </cell>
          <cell r="M4990">
            <v>33356505.832924083</v>
          </cell>
          <cell r="N4990">
            <v>1.1252154263560561</v>
          </cell>
          <cell r="O4990">
            <v>32.948849264725922</v>
          </cell>
          <cell r="P4990"/>
          <cell r="Q4990">
            <v>17313.341416272393</v>
          </cell>
        </row>
        <row r="4991">
          <cell r="D4991">
            <v>44071</v>
          </cell>
          <cell r="F4991">
            <v>6435.2375233819912</v>
          </cell>
          <cell r="G4991">
            <v>299380.04465773713</v>
          </cell>
          <cell r="H4991">
            <v>0.61756677668313931</v>
          </cell>
          <cell r="I4991">
            <v>81.649615262584561</v>
          </cell>
          <cell r="J4991">
            <v>21432806.69452171</v>
          </cell>
          <cell r="K4991">
            <v>0.98222261398269139</v>
          </cell>
          <cell r="L4991">
            <v>52.086600948507765</v>
          </cell>
          <cell r="M4991">
            <v>33340899.261658203</v>
          </cell>
          <cell r="N4991">
            <v>1.1247034786581478</v>
          </cell>
          <cell r="O4991">
            <v>32.995996637353251</v>
          </cell>
          <cell r="P4991"/>
          <cell r="Q4991">
            <v>17313.341416272393</v>
          </cell>
        </row>
        <row r="4992">
          <cell r="D4992">
            <v>44072</v>
          </cell>
          <cell r="F4992">
            <v>3702.8817913763996</v>
          </cell>
          <cell r="G4992">
            <v>303082.92644911353</v>
          </cell>
          <cell r="H4992">
            <v>0.6036463524582405</v>
          </cell>
          <cell r="I4992">
            <v>83.113606461781714</v>
          </cell>
          <cell r="J4992">
            <v>21436509.576313086</v>
          </cell>
          <cell r="K4992">
            <v>0.98161346240811831</v>
          </cell>
          <cell r="L4992">
            <v>52.151525066639138</v>
          </cell>
          <cell r="M4992">
            <v>33316200.534660313</v>
          </cell>
          <cell r="N4992">
            <v>1.1238848040355598</v>
          </cell>
          <cell r="O4992">
            <v>33.071492564882512</v>
          </cell>
          <cell r="P4992"/>
          <cell r="Q4992">
            <v>17313.341416272393</v>
          </cell>
        </row>
        <row r="4993">
          <cell r="D4993">
            <v>44073</v>
          </cell>
          <cell r="F4993">
            <v>751.84196938385139</v>
          </cell>
          <cell r="G4993">
            <v>303834.76841849741</v>
          </cell>
          <cell r="H4993">
            <v>0.58497232685719547</v>
          </cell>
          <cell r="I4993">
            <v>85.004783115365001</v>
          </cell>
          <cell r="J4993">
            <v>21437261.418282468</v>
          </cell>
          <cell r="K4993">
            <v>0.98087024997029881</v>
          </cell>
          <cell r="L4993">
            <v>52.230784385385554</v>
          </cell>
          <cell r="M4993">
            <v>33291400.967840426</v>
          </cell>
          <cell r="N4993">
            <v>1.123062706527306</v>
          </cell>
          <cell r="O4993">
            <v>33.147428937281667</v>
          </cell>
          <cell r="P4993"/>
          <cell r="Q4993">
            <v>17313.341416272393</v>
          </cell>
        </row>
        <row r="4994">
          <cell r="D4994">
            <v>44074</v>
          </cell>
          <cell r="E4994" t="str">
            <v>*</v>
          </cell>
          <cell r="F4994">
            <v>691.62437737826258</v>
          </cell>
          <cell r="G4994">
            <v>304526.39279587567</v>
          </cell>
          <cell r="H4994">
            <v>0.5673908802168367</v>
          </cell>
          <cell r="I4994">
            <v>86.700829980243938</v>
          </cell>
          <cell r="J4994">
            <v>21437953.042659845</v>
          </cell>
          <cell r="K4994">
            <v>0.98012546101607467</v>
          </cell>
          <cell r="L4994">
            <v>52.310263238927391</v>
          </cell>
          <cell r="M4994">
            <v>33275173.683428541</v>
          </cell>
          <cell r="N4994">
            <v>1.1225297716387461</v>
          </cell>
          <cell r="O4994">
            <v>33.196722425816475</v>
          </cell>
          <cell r="P4994"/>
          <cell r="Q4994">
            <v>17313.341416272393</v>
          </cell>
        </row>
        <row r="4995">
          <cell r="D4995">
            <v>44075</v>
          </cell>
          <cell r="E4995"/>
          <cell r="F4995">
            <v>9685.2498673782684</v>
          </cell>
          <cell r="G4995">
            <v>9685.2498673782684</v>
          </cell>
          <cell r="H4995">
            <v>0.46209156025982351</v>
          </cell>
          <cell r="I4995">
            <v>95.494604257044742</v>
          </cell>
          <cell r="J4995">
            <v>21447638.292527225</v>
          </cell>
          <cell r="K4995">
            <v>0.97962952760866717</v>
          </cell>
          <cell r="L4995">
            <v>51.850180042246173</v>
          </cell>
          <cell r="M4995">
            <v>33284802.324506655</v>
          </cell>
          <cell r="N4995">
            <v>1.1229046491889527</v>
          </cell>
          <cell r="O4995">
            <v>32.962932912723417</v>
          </cell>
          <cell r="P4995"/>
          <cell r="Q4995">
            <v>20959.590480147428</v>
          </cell>
        </row>
        <row r="4996">
          <cell r="D4996">
            <v>44076</v>
          </cell>
          <cell r="E4996"/>
          <cell r="F4996">
            <v>19943.940213409282</v>
          </cell>
          <cell r="G4996">
            <v>29629.19008078755</v>
          </cell>
          <cell r="H4996">
            <v>0.70681700839650996</v>
          </cell>
          <cell r="I4996">
            <v>67.307429577172059</v>
          </cell>
          <cell r="J4996">
            <v>21467582.232740633</v>
          </cell>
          <cell r="K4996">
            <v>0.97960266451238065</v>
          </cell>
          <cell r="L4996">
            <v>51.853098710236026</v>
          </cell>
          <cell r="M4996">
            <v>33297945.455930796</v>
          </cell>
          <cell r="N4996">
            <v>1.1233981312012318</v>
          </cell>
          <cell r="O4996">
            <v>32.917752851072926</v>
          </cell>
          <cell r="P4996"/>
          <cell r="Q4996">
            <v>20959.590480147428</v>
          </cell>
        </row>
        <row r="4997">
          <cell r="D4997">
            <v>44077</v>
          </cell>
          <cell r="E4997"/>
          <cell r="F4997">
            <v>24409.43809740556</v>
          </cell>
          <cell r="G4997">
            <v>54038.62817819311</v>
          </cell>
          <cell r="H4997">
            <v>0.85940973305080537</v>
          </cell>
          <cell r="I4997">
            <v>45.032409305333388</v>
          </cell>
          <cell r="J4997">
            <v>21491991.670838039</v>
          </cell>
          <cell r="K4997">
            <v>0.97977942639098659</v>
          </cell>
          <cell r="L4997">
            <v>51.833894868562311</v>
          </cell>
          <cell r="M4997">
            <v>33314900.885238938</v>
          </cell>
          <cell r="N4997">
            <v>1.1240202813469806</v>
          </cell>
          <cell r="O4997">
            <v>32.860856545615825</v>
          </cell>
          <cell r="P4997"/>
          <cell r="Q4997">
            <v>20959.590480147428</v>
          </cell>
        </row>
        <row r="4998">
          <cell r="D4998">
            <v>44078</v>
          </cell>
          <cell r="E4998"/>
          <cell r="F4998">
            <v>19031.977357407421</v>
          </cell>
          <cell r="G4998">
            <v>73070.605535600538</v>
          </cell>
          <cell r="H4998">
            <v>0.87156528183138626</v>
          </cell>
          <cell r="I4998">
            <v>43.406594528988961</v>
          </cell>
          <cell r="J4998">
            <v>21511023.648195446</v>
          </cell>
          <cell r="K4998">
            <v>0.97971093650654628</v>
          </cell>
          <cell r="L4998">
            <v>51.841335416254772</v>
          </cell>
          <cell r="M4998">
            <v>33324458.876280177</v>
          </cell>
          <cell r="N4998">
            <v>1.124392891711214</v>
          </cell>
          <cell r="O4998">
            <v>32.826814993006749</v>
          </cell>
          <cell r="P4998"/>
          <cell r="Q4998">
            <v>20959.590480147428</v>
          </cell>
        </row>
        <row r="4999">
          <cell r="D4999">
            <v>44079</v>
          </cell>
          <cell r="E4999"/>
          <cell r="F4999">
            <v>2259.8095174055561</v>
          </cell>
          <cell r="G4999">
            <v>75330.415053006087</v>
          </cell>
          <cell r="H4999">
            <v>0.71881571469020633</v>
          </cell>
          <cell r="I4999">
            <v>65.507253237525219</v>
          </cell>
          <cell r="J4999">
            <v>21513283.457712851</v>
          </cell>
          <cell r="K4999">
            <v>0.97887942410967965</v>
          </cell>
          <cell r="L4999">
            <v>51.931704892775564</v>
          </cell>
          <cell r="M4999">
            <v>33319151.599481415</v>
          </cell>
          <cell r="N4999">
            <v>1.1242639473612723</v>
          </cell>
          <cell r="O4999">
            <v>32.838592415580251</v>
          </cell>
          <cell r="P4999"/>
          <cell r="Q4999">
            <v>20959.590480147428</v>
          </cell>
        </row>
        <row r="5000">
          <cell r="D5000">
            <v>44080</v>
          </cell>
          <cell r="E5000"/>
          <cell r="F5000">
            <v>983.6322294074198</v>
          </cell>
          <cell r="G5000">
            <v>76314.047282413507</v>
          </cell>
          <cell r="H5000">
            <v>0.60683475149237687</v>
          </cell>
          <cell r="I5000">
            <v>81.479222728901462</v>
          </cell>
          <cell r="J5000">
            <v>21514267.089942258</v>
          </cell>
          <cell r="K5000">
            <v>0.97799148397898195</v>
          </cell>
          <cell r="L5000">
            <v>52.02828079213284</v>
          </cell>
          <cell r="M5000">
            <v>33315240.545394652</v>
          </cell>
          <cell r="N5000">
            <v>1.1241821053421444</v>
          </cell>
          <cell r="O5000">
            <v>32.846069226499928</v>
          </cell>
          <cell r="P5000"/>
          <cell r="Q5000">
            <v>20959.590480147428</v>
          </cell>
        </row>
        <row r="5001">
          <cell r="D5001">
            <v>44081</v>
          </cell>
          <cell r="E5001"/>
          <cell r="F5001">
            <v>1722.7512214055605</v>
          </cell>
          <cell r="G5001">
            <v>78036.798503819067</v>
          </cell>
          <cell r="H5001">
            <v>0.53188606344830347</v>
          </cell>
          <cell r="I5001">
            <v>90.013146379715621</v>
          </cell>
          <cell r="J5001">
            <v>21515989.841163665</v>
          </cell>
          <cell r="K5001">
            <v>0.97713880100545181</v>
          </cell>
          <cell r="L5001">
            <v>52.121093334897829</v>
          </cell>
          <cell r="M5001">
            <v>33308359.110299889</v>
          </cell>
          <cell r="N5001">
            <v>1.1240000196748128</v>
          </cell>
          <cell r="O5001">
            <v>32.862708376612339</v>
          </cell>
          <cell r="P5001"/>
          <cell r="Q5001">
            <v>20959.590480147428</v>
          </cell>
        </row>
        <row r="5002">
          <cell r="D5002">
            <v>44082</v>
          </cell>
          <cell r="E5002"/>
          <cell r="F5002">
            <v>10279.197965407424</v>
          </cell>
          <cell r="G5002">
            <v>88315.996469226491</v>
          </cell>
          <cell r="H5002">
            <v>0.52670397206041497</v>
          </cell>
          <cell r="I5002">
            <v>90.507343410227676</v>
          </cell>
          <cell r="J5002">
            <v>21526269.039129071</v>
          </cell>
          <cell r="K5002">
            <v>0.97667595734325363</v>
          </cell>
          <cell r="L5002">
            <v>52.171501913433829</v>
          </cell>
          <cell r="M5002">
            <v>33309468.42194913</v>
          </cell>
          <cell r="N5002">
            <v>1.1240875798062446</v>
          </cell>
          <cell r="O5002">
            <v>32.854706293194738</v>
          </cell>
          <cell r="P5002"/>
          <cell r="Q5002">
            <v>20959.590480147428</v>
          </cell>
        </row>
        <row r="5003">
          <cell r="D5003">
            <v>44083</v>
          </cell>
          <cell r="E5003"/>
          <cell r="F5003">
            <v>22947.268253324124</v>
          </cell>
          <cell r="G5003">
            <v>111263.26472255061</v>
          </cell>
          <cell r="H5003">
            <v>0.58982950935429401</v>
          </cell>
          <cell r="I5003">
            <v>83.622248779327506</v>
          </cell>
          <cell r="J5003">
            <v>21549216.307382394</v>
          </cell>
          <cell r="K5003">
            <v>0.9767882145688711</v>
          </cell>
          <cell r="L5003">
            <v>52.159274034299145</v>
          </cell>
          <cell r="M5003">
            <v>33313313.303886287</v>
          </cell>
          <cell r="N5003">
            <v>1.12426746857591</v>
          </cell>
          <cell r="O5003">
            <v>32.838270756913957</v>
          </cell>
          <cell r="P5003"/>
          <cell r="Q5003">
            <v>20959.590480147428</v>
          </cell>
        </row>
        <row r="5004">
          <cell r="D5004">
            <v>44084</v>
          </cell>
          <cell r="E5004"/>
          <cell r="F5004">
            <v>17597.819077325992</v>
          </cell>
          <cell r="G5004">
            <v>128861.08379987659</v>
          </cell>
          <cell r="H5004">
            <v>0.61480725933997449</v>
          </cell>
          <cell r="I5004">
            <v>80.439280849287286</v>
          </cell>
          <cell r="J5004">
            <v>21566814.126459721</v>
          </cell>
          <cell r="K5004">
            <v>0.97665800769044309</v>
          </cell>
          <cell r="L5004">
            <v>52.173457232475997</v>
          </cell>
          <cell r="M5004">
            <v>33321657.436647445</v>
          </cell>
          <cell r="N5004">
            <v>1.1245992221996166</v>
          </cell>
          <cell r="O5004">
            <v>32.807975692529467</v>
          </cell>
          <cell r="P5004"/>
          <cell r="Q5004">
            <v>20959.590480147428</v>
          </cell>
        </row>
        <row r="5005">
          <cell r="D5005">
            <v>44085</v>
          </cell>
          <cell r="E5005"/>
          <cell r="F5005">
            <v>15193.956341322264</v>
          </cell>
          <cell r="G5005">
            <v>144055.04014119884</v>
          </cell>
          <cell r="H5005">
            <v>0.62481720492169035</v>
          </cell>
          <cell r="I5005">
            <v>79.104531537125794</v>
          </cell>
          <cell r="J5005">
            <v>21582008.082801044</v>
          </cell>
          <cell r="K5005">
            <v>0.97641929151657214</v>
          </cell>
          <cell r="L5005">
            <v>52.199464346063671</v>
          </cell>
          <cell r="M5005">
            <v>33319733.033126209</v>
          </cell>
          <cell r="N5005">
            <v>1.1245844289295186</v>
          </cell>
          <cell r="O5005">
            <v>32.809326152742102</v>
          </cell>
          <cell r="P5005"/>
          <cell r="Q5005">
            <v>20959.590480147428</v>
          </cell>
        </row>
        <row r="5006">
          <cell r="D5006">
            <v>44086</v>
          </cell>
          <cell r="E5006"/>
          <cell r="F5006">
            <v>1305.1577813259864</v>
          </cell>
          <cell r="G5006">
            <v>145360.19792252482</v>
          </cell>
          <cell r="H5006">
            <v>0.57793828740836473</v>
          </cell>
          <cell r="I5006">
            <v>85.054612873977689</v>
          </cell>
          <cell r="J5006">
            <v>21583313.240582369</v>
          </cell>
          <cell r="K5006">
            <v>0.97555326199019565</v>
          </cell>
          <cell r="L5006">
            <v>52.29386003885039</v>
          </cell>
          <cell r="M5006">
            <v>33295513.431044977</v>
          </cell>
          <cell r="N5006">
            <v>1.1238171087589173</v>
          </cell>
          <cell r="O5006">
            <v>32.879429075233126</v>
          </cell>
          <cell r="P5006"/>
          <cell r="Q5006">
            <v>20959.590480147428</v>
          </cell>
        </row>
        <row r="5007">
          <cell r="D5007">
            <v>44087</v>
          </cell>
          <cell r="E5007"/>
          <cell r="F5007">
            <v>1238.3577173222657</v>
          </cell>
          <cell r="G5007">
            <v>146598.55563984709</v>
          </cell>
          <cell r="H5007">
            <v>0.53802635041830316</v>
          </cell>
          <cell r="I5007">
            <v>89.410145285010344</v>
          </cell>
          <cell r="J5007">
            <v>21584551.598299693</v>
          </cell>
          <cell r="K5007">
            <v>0.97468585533005614</v>
          </cell>
          <cell r="L5007">
            <v>52.388476954689921</v>
          </cell>
          <cell r="M5007">
            <v>33276701.028899752</v>
          </cell>
          <cell r="N5007">
            <v>1.1232322364641729</v>
          </cell>
          <cell r="O5007">
            <v>32.932936119711172</v>
          </cell>
          <cell r="P5007"/>
          <cell r="Q5007">
            <v>20959.590480147428</v>
          </cell>
        </row>
        <row r="5008">
          <cell r="D5008">
            <v>44088</v>
          </cell>
          <cell r="E5008"/>
          <cell r="F5008">
            <v>22246.666901325996</v>
          </cell>
          <cell r="G5008">
            <v>168845.22254117311</v>
          </cell>
          <cell r="H5008">
            <v>0.57541071950230149</v>
          </cell>
          <cell r="I5008">
            <v>85.351589907805376</v>
          </cell>
          <cell r="J5008">
            <v>21606798.265201021</v>
          </cell>
          <cell r="K5008">
            <v>0.97476785671159016</v>
          </cell>
          <cell r="L5008">
            <v>52.379529190429189</v>
          </cell>
          <cell r="M5008">
            <v>33295310.735938519</v>
          </cell>
          <cell r="N5008">
            <v>1.1239105259838811</v>
          </cell>
          <cell r="O5008">
            <v>32.870888623661557</v>
          </cell>
          <cell r="P5008"/>
          <cell r="Q5008">
            <v>20959.590480147428</v>
          </cell>
        </row>
        <row r="5009">
          <cell r="D5009">
            <v>44089</v>
          </cell>
          <cell r="E5009"/>
          <cell r="F5009">
            <v>36275.192045324133</v>
          </cell>
          <cell r="G5009">
            <v>205120.41458649724</v>
          </cell>
          <cell r="H5009">
            <v>0.65243136876738705</v>
          </cell>
          <cell r="I5009">
            <v>75.276764454364766</v>
          </cell>
          <cell r="J5009">
            <v>21643073.457246345</v>
          </cell>
          <cell r="K5009">
            <v>0.97548198737285063</v>
          </cell>
          <cell r="L5009">
            <v>52.301632012072766</v>
          </cell>
          <cell r="M5009">
            <v>33328911.868121289</v>
          </cell>
          <cell r="N5009">
            <v>1.1250949464459636</v>
          </cell>
          <cell r="O5009">
            <v>32.762744876437267</v>
          </cell>
          <cell r="P5009"/>
          <cell r="Q5009">
            <v>20959.590480147428</v>
          </cell>
        </row>
        <row r="5010">
          <cell r="D5010">
            <v>44090</v>
          </cell>
          <cell r="E5010"/>
          <cell r="F5010">
            <v>48972.499997035105</v>
          </cell>
          <cell r="G5010">
            <v>254092.91458353234</v>
          </cell>
          <cell r="H5010">
            <v>0.75768690120700599</v>
          </cell>
          <cell r="I5010">
            <v>59.661776963178738</v>
          </cell>
          <cell r="J5010">
            <v>21692045.957243379</v>
          </cell>
          <cell r="K5010">
            <v>0.97676651443632345</v>
          </cell>
          <cell r="L5010">
            <v>52.16163767796742</v>
          </cell>
          <cell r="M5010">
            <v>33337144.808255762</v>
          </cell>
          <cell r="N5010">
            <v>1.1254230720491147</v>
          </cell>
          <cell r="O5010">
            <v>32.732830931480819</v>
          </cell>
          <cell r="P5010"/>
          <cell r="Q5010">
            <v>20959.590480147428</v>
          </cell>
        </row>
        <row r="5011">
          <cell r="D5011">
            <v>44091</v>
          </cell>
          <cell r="E5011"/>
          <cell r="F5011">
            <v>23232.25484503324</v>
          </cell>
          <cell r="G5011">
            <v>277325.1694285656</v>
          </cell>
          <cell r="H5011">
            <v>0.77831889301250834</v>
          </cell>
          <cell r="I5011">
            <v>56.584787316234987</v>
          </cell>
          <cell r="J5011">
            <v>21715278.212088414</v>
          </cell>
          <cell r="K5011">
            <v>0.97689066000256131</v>
          </cell>
          <cell r="L5011">
            <v>52.148115976362462</v>
          </cell>
          <cell r="M5011">
            <v>33321134.503238242</v>
          </cell>
          <cell r="N5011">
            <v>1.1249327667763072</v>
          </cell>
          <cell r="O5011">
            <v>32.777537482316077</v>
          </cell>
          <cell r="P5011"/>
          <cell r="Q5011">
            <v>20959.590480147428</v>
          </cell>
        </row>
        <row r="5012">
          <cell r="D5012">
            <v>44092</v>
          </cell>
          <cell r="E5012"/>
          <cell r="F5012">
            <v>17144.579081036965</v>
          </cell>
          <cell r="G5012">
            <v>294469.74850960256</v>
          </cell>
          <cell r="H5012">
            <v>0.78052242901649582</v>
          </cell>
          <cell r="I5012">
            <v>56.258315878211306</v>
          </cell>
          <cell r="J5012">
            <v>21732422.79116945</v>
          </cell>
          <cell r="K5012">
            <v>0.97674096746933226</v>
          </cell>
          <cell r="L5012">
            <v>52.164420387962664</v>
          </cell>
          <cell r="M5012">
            <v>33315160.563523453</v>
          </cell>
          <cell r="N5012">
            <v>1.1247812639567154</v>
          </cell>
          <cell r="O5012">
            <v>32.791360609001629</v>
          </cell>
          <cell r="P5012"/>
          <cell r="Q5012">
            <v>20959.590480147428</v>
          </cell>
        </row>
        <row r="5013">
          <cell r="D5013">
            <v>44093</v>
          </cell>
          <cell r="E5013"/>
          <cell r="F5013">
            <v>7305.8903050351</v>
          </cell>
          <cell r="G5013">
            <v>301775.63881463767</v>
          </cell>
          <cell r="H5013">
            <v>0.75778810534056851</v>
          </cell>
          <cell r="I5013">
            <v>59.646610594930792</v>
          </cell>
          <cell r="J5013">
            <v>21739728.681474485</v>
          </cell>
          <cell r="K5013">
            <v>0.97614978329061719</v>
          </cell>
          <cell r="L5013">
            <v>52.228832638845915</v>
          </cell>
          <cell r="M5013">
            <v>33294848.135032658</v>
          </cell>
          <cell r="N5013">
            <v>1.1241456321938139</v>
          </cell>
          <cell r="O5013">
            <v>32.849401687028525</v>
          </cell>
          <cell r="P5013"/>
          <cell r="Q5013">
            <v>20959.590480147428</v>
          </cell>
        </row>
        <row r="5014">
          <cell r="D5014">
            <v>44094</v>
          </cell>
          <cell r="E5014"/>
          <cell r="F5014">
            <v>6157.8481850351018</v>
          </cell>
          <cell r="G5014">
            <v>307933.48699967278</v>
          </cell>
          <cell r="H5014">
            <v>0.73458851042758222</v>
          </cell>
          <cell r="I5014">
            <v>63.133715984442574</v>
          </cell>
          <cell r="J5014">
            <v>21745886.529659521</v>
          </cell>
          <cell r="K5014">
            <v>0.97550821029421808</v>
          </cell>
          <cell r="L5014">
            <v>52.298772539346942</v>
          </cell>
          <cell r="M5014">
            <v>33289481.864421867</v>
          </cell>
          <cell r="N5014">
            <v>1.1240145985942038</v>
          </cell>
          <cell r="O5014">
            <v>32.861375917529131</v>
          </cell>
          <cell r="P5014"/>
          <cell r="Q5014">
            <v>20959.590480147428</v>
          </cell>
        </row>
        <row r="5015">
          <cell r="D5015">
            <v>44095</v>
          </cell>
          <cell r="E5015"/>
          <cell r="F5015">
            <v>29392.792117035104</v>
          </cell>
          <cell r="G5015">
            <v>337326.27911670785</v>
          </cell>
          <cell r="H5015">
            <v>0.76638692743684111</v>
          </cell>
          <cell r="I5015">
            <v>58.360322720347114</v>
          </cell>
          <cell r="J5015">
            <v>21775279.321776558</v>
          </cell>
          <cell r="K5015">
            <v>0.9759091700168343</v>
          </cell>
          <cell r="L5015">
            <v>52.255058079937797</v>
          </cell>
          <cell r="M5015">
            <v>33317940.23774308</v>
          </cell>
          <cell r="N5015">
            <v>1.1250256885307808</v>
          </cell>
          <cell r="O5015">
            <v>32.769061383824919</v>
          </cell>
          <cell r="P5015"/>
          <cell r="Q5015">
            <v>20959.590480147428</v>
          </cell>
        </row>
        <row r="5016">
          <cell r="D5016">
            <v>44096</v>
          </cell>
          <cell r="E5016"/>
          <cell r="F5016">
            <v>41039.326653035096</v>
          </cell>
          <cell r="G5016">
            <v>378365.60576974298</v>
          </cell>
          <cell r="H5016">
            <v>0.82055213064336685</v>
          </cell>
          <cell r="I5016">
            <v>50.432734388579448</v>
          </cell>
          <cell r="J5016">
            <v>21816318.648429591</v>
          </cell>
          <cell r="K5016">
            <v>0.97683085351397692</v>
          </cell>
          <cell r="L5016">
            <v>52.154629803064687</v>
          </cell>
          <cell r="M5016">
            <v>33356975.745600291</v>
          </cell>
          <cell r="N5016">
            <v>1.1263940360110469</v>
          </cell>
          <cell r="O5016">
            <v>32.644427885445616</v>
          </cell>
          <cell r="P5016"/>
          <cell r="Q5016">
            <v>20959.590480147428</v>
          </cell>
        </row>
        <row r="5017">
          <cell r="D5017">
            <v>44097</v>
          </cell>
          <cell r="E5017"/>
          <cell r="F5017">
            <v>47472.928841733345</v>
          </cell>
          <cell r="G5017">
            <v>425838.53461147635</v>
          </cell>
          <cell r="H5017">
            <v>0.88335308429274739</v>
          </cell>
          <cell r="I5017">
            <v>41.861809903129235</v>
          </cell>
          <cell r="J5017">
            <v>21863791.577271324</v>
          </cell>
          <cell r="K5017">
            <v>0.97803860466656001</v>
          </cell>
          <cell r="L5017">
            <v>52.023153850344904</v>
          </cell>
          <cell r="M5017">
            <v>33393637.055646196</v>
          </cell>
          <cell r="N5017">
            <v>1.1276823304332859</v>
          </cell>
          <cell r="O5017">
            <v>32.527400657900031</v>
          </cell>
          <cell r="P5017"/>
          <cell r="Q5017">
            <v>20959.590480147428</v>
          </cell>
        </row>
        <row r="5018">
          <cell r="D5018">
            <v>44098</v>
          </cell>
          <cell r="E5018"/>
          <cell r="F5018">
            <v>28087.140265733346</v>
          </cell>
          <cell r="G5018">
            <v>453925.67487720971</v>
          </cell>
          <cell r="H5018">
            <v>0.90238260162883477</v>
          </cell>
          <cell r="I5018">
            <v>39.437437806282837</v>
          </cell>
          <cell r="J5018">
            <v>21891878.717537057</v>
          </cell>
          <cell r="K5018">
            <v>0.97837771603526125</v>
          </cell>
          <cell r="L5018">
            <v>51.986263317134018</v>
          </cell>
          <cell r="M5018">
            <v>33414861.377116106</v>
          </cell>
          <cell r="N5018">
            <v>1.1284494190838465</v>
          </cell>
          <cell r="O5018">
            <v>32.457864228712864</v>
          </cell>
          <cell r="P5018"/>
          <cell r="Q5018">
            <v>20959.590480147428</v>
          </cell>
        </row>
        <row r="5019">
          <cell r="D5019">
            <v>44099</v>
          </cell>
          <cell r="E5019"/>
          <cell r="F5019">
            <v>14106.834813735208</v>
          </cell>
          <cell r="G5019">
            <v>468032.50969094492</v>
          </cell>
          <cell r="H5019">
            <v>0.893209264053622</v>
          </cell>
          <cell r="I5019">
            <v>40.595194716851765</v>
          </cell>
          <cell r="J5019">
            <v>21905985.552350793</v>
          </cell>
          <cell r="K5019">
            <v>0.97809197861864305</v>
          </cell>
          <cell r="L5019">
            <v>52.017346783305364</v>
          </cell>
          <cell r="M5019">
            <v>33407306.066253282</v>
          </cell>
          <cell r="N5019">
            <v>1.1282446191923035</v>
          </cell>
          <cell r="O5019">
            <v>32.476418701518497</v>
          </cell>
          <cell r="P5019"/>
          <cell r="Q5019">
            <v>20959.590480147428</v>
          </cell>
        </row>
        <row r="5020">
          <cell r="D5020">
            <v>44100</v>
          </cell>
          <cell r="E5020"/>
          <cell r="F5020">
            <v>9603.6478577314847</v>
          </cell>
          <cell r="G5020">
            <v>477636.15754867642</v>
          </cell>
          <cell r="H5020">
            <v>0.87647807153389734</v>
          </cell>
          <cell r="I5020">
            <v>42.758884562331524</v>
          </cell>
          <cell r="J5020">
            <v>21915589.200208526</v>
          </cell>
          <cell r="K5020">
            <v>0.97760589831164513</v>
          </cell>
          <cell r="L5020">
            <v>52.070242253651756</v>
          </cell>
          <cell r="M5020">
            <v>33394335.568434462</v>
          </cell>
          <cell r="N5020">
            <v>1.1278569090440307</v>
          </cell>
          <cell r="O5020">
            <v>32.511565625449514</v>
          </cell>
          <cell r="P5020"/>
          <cell r="Q5020">
            <v>20959.590480147428</v>
          </cell>
        </row>
        <row r="5021">
          <cell r="D5021">
            <v>44101</v>
          </cell>
          <cell r="E5021"/>
          <cell r="F5021">
            <v>13040.261069735207</v>
          </cell>
          <cell r="G5021">
            <v>490676.41861841164</v>
          </cell>
          <cell r="H5021">
            <v>0.8670589583696372</v>
          </cell>
          <cell r="I5021">
            <v>44.005511158264611</v>
          </cell>
          <cell r="J5021">
            <v>21928629.46127826</v>
          </cell>
          <cell r="K5021">
            <v>0.9772738825968561</v>
          </cell>
          <cell r="L5021">
            <v>52.106385376572263</v>
          </cell>
          <cell r="M5021">
            <v>33387723.38382763</v>
          </cell>
          <cell r="N5021">
            <v>1.1276839188981997</v>
          </cell>
          <cell r="O5021">
            <v>32.527256552004872</v>
          </cell>
          <cell r="P5021"/>
          <cell r="Q5021">
            <v>20959.590480147428</v>
          </cell>
        </row>
        <row r="5022">
          <cell r="D5022">
            <v>44102</v>
          </cell>
          <cell r="E5022"/>
          <cell r="F5022">
            <v>20709.692981735207</v>
          </cell>
          <cell r="G5022">
            <v>511386.11160014686</v>
          </cell>
          <cell r="H5022">
            <v>0.87138103758775209</v>
          </cell>
          <cell r="I5022">
            <v>43.430992265638203</v>
          </cell>
          <cell r="J5022">
            <v>21949339.154259995</v>
          </cell>
          <cell r="K5022">
            <v>0.97728396440217369</v>
          </cell>
          <cell r="L5022">
            <v>52.105287719112759</v>
          </cell>
          <cell r="M5022">
            <v>33395131.931132805</v>
          </cell>
          <cell r="N5022">
            <v>1.1279844903619887</v>
          </cell>
          <cell r="O5022">
            <v>32.499996996750767</v>
          </cell>
          <cell r="P5022"/>
          <cell r="Q5022">
            <v>20959.590480147428</v>
          </cell>
        </row>
        <row r="5023">
          <cell r="D5023">
            <v>44103</v>
          </cell>
          <cell r="E5023"/>
          <cell r="F5023">
            <v>31347.195617735211</v>
          </cell>
          <cell r="G5023">
            <v>542733.30721788201</v>
          </cell>
          <cell r="H5023">
            <v>0.8929058821988578</v>
          </cell>
          <cell r="I5023">
            <v>40.633834778798608</v>
          </cell>
          <cell r="J5023">
            <v>21980686.34987773</v>
          </cell>
          <cell r="K5023">
            <v>0.97776721560460933</v>
          </cell>
          <cell r="L5023">
            <v>52.052685120063515</v>
          </cell>
          <cell r="M5023">
            <v>33415160.081073981</v>
          </cell>
          <cell r="N5023">
            <v>1.1287113589146314</v>
          </cell>
          <cell r="O5023">
            <v>32.434144237883359</v>
          </cell>
          <cell r="P5023"/>
          <cell r="Q5023">
            <v>20959.590480147428</v>
          </cell>
        </row>
        <row r="5024">
          <cell r="D5024">
            <v>44104</v>
          </cell>
          <cell r="E5024" t="str">
            <v>*</v>
          </cell>
          <cell r="F5024">
            <v>49303.995884398122</v>
          </cell>
          <cell r="G5024">
            <v>592037.30310228013</v>
          </cell>
          <cell r="H5024">
            <v>0.94155354746879516</v>
          </cell>
          <cell r="I5024">
            <v>34.73249696763412</v>
          </cell>
          <cell r="J5024">
            <v>22029990.34576213</v>
          </cell>
          <cell r="K5024">
            <v>0.97904759512122741</v>
          </cell>
          <cell r="L5024">
            <v>51.913422518652695</v>
          </cell>
          <cell r="M5024">
            <v>33439567.231281824</v>
          </cell>
          <cell r="N5024">
            <v>1.1295862146790088</v>
          </cell>
          <cell r="O5024">
            <v>32.35501309623978</v>
          </cell>
          <cell r="P5024"/>
          <cell r="Q5024">
            <v>20959.590480147428</v>
          </cell>
        </row>
        <row r="5025">
          <cell r="D5025">
            <v>44105</v>
          </cell>
          <cell r="F5025">
            <v>34849.201008399985</v>
          </cell>
          <cell r="G5025">
            <v>34849.201008399985</v>
          </cell>
          <cell r="H5025">
            <v>0.84256255147297809</v>
          </cell>
          <cell r="I5025">
            <v>39.301500552304972</v>
          </cell>
          <cell r="J5025">
            <v>22064839.546770532</v>
          </cell>
          <cell r="K5025">
            <v>0.97879717589470061</v>
          </cell>
          <cell r="L5025">
            <v>50.863903662950136</v>
          </cell>
          <cell r="M5025">
            <v>33459629.286613666</v>
          </cell>
          <cell r="N5025">
            <v>1.1303856863787434</v>
          </cell>
          <cell r="O5025">
            <v>31.892029203360217</v>
          </cell>
          <cell r="P5025"/>
          <cell r="Q5025">
            <v>41360.965957335975</v>
          </cell>
        </row>
        <row r="5026">
          <cell r="D5026">
            <v>44106</v>
          </cell>
          <cell r="F5026">
            <v>33952.708404401848</v>
          </cell>
          <cell r="G5026">
            <v>68801.909412801833</v>
          </cell>
          <cell r="H5026">
            <v>0.83172512803220455</v>
          </cell>
          <cell r="I5026">
            <v>40.391631758064364</v>
          </cell>
          <cell r="J5026">
            <v>22098792.255174935</v>
          </cell>
          <cell r="K5026">
            <v>0.97850797829494385</v>
          </cell>
          <cell r="L5026">
            <v>50.896855805638772</v>
          </cell>
          <cell r="M5026">
            <v>33487299.248058688</v>
          </cell>
          <cell r="N5026">
            <v>1.1314423802846905</v>
          </cell>
          <cell r="O5026">
            <v>31.796608647665792</v>
          </cell>
          <cell r="P5026"/>
          <cell r="Q5026">
            <v>41360.965957335975</v>
          </cell>
        </row>
        <row r="5027">
          <cell r="D5027">
            <v>44107</v>
          </cell>
          <cell r="F5027">
            <v>32999.417480398122</v>
          </cell>
          <cell r="G5027">
            <v>101801.32689319996</v>
          </cell>
          <cell r="H5027">
            <v>0.8204299596404373</v>
          </cell>
          <cell r="I5027">
            <v>41.551172844985587</v>
          </cell>
          <cell r="J5027">
            <v>22131791.672655333</v>
          </cell>
          <cell r="K5027">
            <v>0.97817770462635367</v>
          </cell>
          <cell r="L5027">
            <v>50.934499457028906</v>
          </cell>
          <cell r="M5027">
            <v>33509967.118579708</v>
          </cell>
          <cell r="N5027">
            <v>1.1323302770355466</v>
          </cell>
          <cell r="O5027">
            <v>31.7165927060583</v>
          </cell>
          <cell r="P5027"/>
          <cell r="Q5027">
            <v>41360.965957335975</v>
          </cell>
        </row>
        <row r="5028">
          <cell r="D5028">
            <v>44108</v>
          </cell>
          <cell r="F5028">
            <v>33395.77037640092</v>
          </cell>
          <cell r="G5028">
            <v>135197.0972696009</v>
          </cell>
          <cell r="H5028">
            <v>0.81717806959016215</v>
          </cell>
          <cell r="I5028">
            <v>41.889398142434906</v>
          </cell>
          <cell r="J5028">
            <v>22165187.443031732</v>
          </cell>
          <cell r="K5028">
            <v>0.97786612226048863</v>
          </cell>
          <cell r="L5028">
            <v>50.970023617498143</v>
          </cell>
          <cell r="M5028">
            <v>33528094.241996735</v>
          </cell>
          <cell r="N5028">
            <v>1.1330649129340817</v>
          </cell>
          <cell r="O5028">
            <v>31.650500292742667</v>
          </cell>
          <cell r="P5028"/>
          <cell r="Q5028">
            <v>41360.965957335975</v>
          </cell>
        </row>
        <row r="5029">
          <cell r="D5029">
            <v>44109</v>
          </cell>
          <cell r="F5029">
            <v>38102.22362840092</v>
          </cell>
          <cell r="G5029">
            <v>173299.32089800181</v>
          </cell>
          <cell r="H5029">
            <v>0.83798488205889987</v>
          </cell>
          <cell r="I5029">
            <v>39.759277399806606</v>
          </cell>
          <cell r="J5029">
            <v>22203289.666660134</v>
          </cell>
          <cell r="K5029">
            <v>0.97776293230599665</v>
          </cell>
          <cell r="L5029">
            <v>50.98179084799235</v>
          </cell>
          <cell r="M5029">
            <v>33563405.418665759</v>
          </cell>
          <cell r="N5029">
            <v>1.1343804961490447</v>
          </cell>
          <cell r="O5029">
            <v>31.532395450097606</v>
          </cell>
          <cell r="P5029"/>
          <cell r="Q5029">
            <v>41360.965957335975</v>
          </cell>
        </row>
        <row r="5030">
          <cell r="D5030">
            <v>44110</v>
          </cell>
          <cell r="F5030">
            <v>45260.205320401845</v>
          </cell>
          <cell r="G5030">
            <v>218559.52621840365</v>
          </cell>
          <cell r="H5030">
            <v>0.88069963696305997</v>
          </cell>
          <cell r="I5030">
            <v>35.641478668110203</v>
          </cell>
          <cell r="J5030">
            <v>22248549.871980537</v>
          </cell>
          <cell r="K5030">
            <v>0.97797475944372003</v>
          </cell>
          <cell r="L5030">
            <v>50.957636464700528</v>
          </cell>
          <cell r="M5030">
            <v>33605440.677026778</v>
          </cell>
          <cell r="N5030">
            <v>1.1359236489212519</v>
          </cell>
          <cell r="O5030">
            <v>31.394274996195271</v>
          </cell>
          <cell r="P5030"/>
          <cell r="Q5030">
            <v>41360.965957335975</v>
          </cell>
        </row>
        <row r="5031">
          <cell r="D5031">
            <v>44111</v>
          </cell>
          <cell r="F5031">
            <v>51830.26257548041</v>
          </cell>
          <cell r="G5031">
            <v>270389.78879388404</v>
          </cell>
          <cell r="H5031">
            <v>0.93390257676004518</v>
          </cell>
          <cell r="I5031">
            <v>30.993383689020071</v>
          </cell>
          <cell r="J5031">
            <v>22300380.134556018</v>
          </cell>
          <cell r="K5031">
            <v>0.97847409222990833</v>
          </cell>
          <cell r="L5031">
            <v>50.900717495107514</v>
          </cell>
          <cell r="M5031">
            <v>33648086.392642885</v>
          </cell>
          <cell r="N5031">
            <v>1.1374877711986051</v>
          </cell>
          <cell r="O5031">
            <v>31.254733978734471</v>
          </cell>
          <cell r="P5031"/>
          <cell r="Q5031">
            <v>41360.965957335975</v>
          </cell>
        </row>
        <row r="5032">
          <cell r="D5032">
            <v>44112</v>
          </cell>
          <cell r="F5032">
            <v>58101.193795484141</v>
          </cell>
          <cell r="G5032">
            <v>328490.98258936818</v>
          </cell>
          <cell r="H5032">
            <v>0.99275662144897714</v>
          </cell>
          <cell r="I5032">
            <v>26.455010989000627</v>
          </cell>
          <cell r="J5032">
            <v>22358481.328351501</v>
          </cell>
          <cell r="K5032">
            <v>0.97924626722643549</v>
          </cell>
          <cell r="L5032">
            <v>50.81275082708737</v>
          </cell>
          <cell r="M5032">
            <v>33694513.439478993</v>
          </cell>
          <cell r="N5032">
            <v>1.1391800740555342</v>
          </cell>
          <cell r="O5032">
            <v>31.104274942137</v>
          </cell>
          <cell r="P5032"/>
          <cell r="Q5032">
            <v>41360.965957335975</v>
          </cell>
        </row>
        <row r="5033">
          <cell r="D5033">
            <v>44113</v>
          </cell>
          <cell r="F5033">
            <v>59155.762935482271</v>
          </cell>
          <cell r="G5033">
            <v>387646.74552485044</v>
          </cell>
          <cell r="H5033">
            <v>1.0413649588914604</v>
          </cell>
          <cell r="I5033">
            <v>23.157233525326482</v>
          </cell>
          <cell r="J5033">
            <v>22417637.091286983</v>
          </cell>
          <cell r="K5033">
            <v>0.98006175368531134</v>
          </cell>
          <cell r="L5033">
            <v>50.719921090326878</v>
          </cell>
          <cell r="M5033">
            <v>33742691.972533472</v>
          </cell>
          <cell r="N5033">
            <v>1.1409319643923075</v>
          </cell>
          <cell r="O5033">
            <v>30.949084650813361</v>
          </cell>
          <cell r="P5033"/>
          <cell r="Q5033">
            <v>41360.965957335975</v>
          </cell>
        </row>
        <row r="5034">
          <cell r="D5034">
            <v>44114</v>
          </cell>
          <cell r="F5034">
            <v>32159.605363482275</v>
          </cell>
          <cell r="G5034">
            <v>419806.3508883327</v>
          </cell>
          <cell r="H5034">
            <v>1.0149819791959522</v>
          </cell>
          <cell r="I5034">
            <v>24.898467379492818</v>
          </cell>
          <cell r="J5034">
            <v>22449796.696650464</v>
          </cell>
          <cell r="K5034">
            <v>0.97969619951908749</v>
          </cell>
          <cell r="L5034">
            <v>50.761524383553855</v>
          </cell>
          <cell r="M5034">
            <v>33762408.548015952</v>
          </cell>
          <cell r="N5034">
            <v>1.1417217528039503</v>
          </cell>
          <cell r="O5034">
            <v>30.879310132073478</v>
          </cell>
          <cell r="P5034"/>
          <cell r="Q5034">
            <v>41360.965957335975</v>
          </cell>
        </row>
        <row r="5035">
          <cell r="D5035">
            <v>44115</v>
          </cell>
          <cell r="F5035">
            <v>27452.785463484135</v>
          </cell>
          <cell r="G5035">
            <v>447259.13635181682</v>
          </cell>
          <cell r="H5035">
            <v>0.98305057789195982</v>
          </cell>
          <cell r="I5035">
            <v>27.161256758343722</v>
          </cell>
          <cell r="J5035">
            <v>22477249.48211395</v>
          </cell>
          <cell r="K5035">
            <v>0.97912692977091631</v>
          </cell>
          <cell r="L5035">
            <v>50.826341562371113</v>
          </cell>
          <cell r="M5035">
            <v>33781066.903598435</v>
          </cell>
          <cell r="N5035">
            <v>1.1424759225813814</v>
          </cell>
          <cell r="O5035">
            <v>30.812791693784757</v>
          </cell>
          <cell r="P5035"/>
          <cell r="Q5035">
            <v>41360.965957335975</v>
          </cell>
        </row>
        <row r="5036">
          <cell r="D5036">
            <v>44116</v>
          </cell>
          <cell r="F5036">
            <v>33666.252655482269</v>
          </cell>
          <cell r="G5036">
            <v>480925.38900729909</v>
          </cell>
          <cell r="H5036">
            <v>0.96895985920512573</v>
          </cell>
          <cell r="I5036">
            <v>28.21580452960535</v>
          </cell>
          <cell r="J5036">
            <v>22510915.734769434</v>
          </cell>
          <cell r="K5036">
            <v>0.97882988446778096</v>
          </cell>
          <cell r="L5036">
            <v>50.860177313978006</v>
          </cell>
          <cell r="M5036">
            <v>33812378.426372923</v>
          </cell>
          <cell r="N5036">
            <v>1.1436582314282135</v>
          </cell>
          <cell r="O5036">
            <v>30.708725956757799</v>
          </cell>
          <cell r="P5036"/>
          <cell r="Q5036">
            <v>41360.965957335975</v>
          </cell>
        </row>
        <row r="5037">
          <cell r="D5037">
            <v>44117</v>
          </cell>
          <cell r="F5037">
            <v>57404.064845482266</v>
          </cell>
          <cell r="G5037">
            <v>538329.45385278133</v>
          </cell>
          <cell r="H5037">
            <v>1.0011844992060885</v>
          </cell>
          <cell r="I5037">
            <v>25.854915161542614</v>
          </cell>
          <cell r="J5037">
            <v>22568319.799614917</v>
          </cell>
          <cell r="K5037">
            <v>0.97956423104324153</v>
          </cell>
          <cell r="L5037">
            <v>50.776547174373206</v>
          </cell>
          <cell r="M5037">
            <v>33868465.361337401</v>
          </cell>
          <cell r="N5037">
            <v>1.1456788807784821</v>
          </cell>
          <cell r="O5037">
            <v>30.531477808765985</v>
          </cell>
          <cell r="P5037"/>
          <cell r="Q5037">
            <v>41360.965957335975</v>
          </cell>
        </row>
        <row r="5038">
          <cell r="D5038">
            <v>44118</v>
          </cell>
          <cell r="F5038">
            <v>41082.781836433132</v>
          </cell>
          <cell r="G5038">
            <v>579412.23568921443</v>
          </cell>
          <cell r="H5038">
            <v>1.0006194803623729</v>
          </cell>
          <cell r="I5038">
            <v>25.894767529737962</v>
          </cell>
          <cell r="J5038">
            <v>22609402.581451349</v>
          </cell>
          <cell r="K5038">
            <v>0.97958879978918578</v>
          </cell>
          <cell r="L5038">
            <v>50.773750216473012</v>
          </cell>
          <cell r="M5038">
            <v>33905004.41329284</v>
          </cell>
          <cell r="N5038">
            <v>1.147038642627368</v>
          </cell>
          <cell r="O5038">
            <v>30.412633090262631</v>
          </cell>
          <cell r="P5038"/>
          <cell r="Q5038">
            <v>41360.965957335975</v>
          </cell>
        </row>
        <row r="5039">
          <cell r="D5039">
            <v>44119</v>
          </cell>
          <cell r="F5039">
            <v>49968.409980431272</v>
          </cell>
          <cell r="G5039">
            <v>629380.64566964575</v>
          </cell>
          <cell r="H5039">
            <v>1.0144518809011935</v>
          </cell>
          <cell r="I5039">
            <v>24.934624436155552</v>
          </cell>
          <cell r="J5039">
            <v>22659370.99143178</v>
          </cell>
          <cell r="K5039">
            <v>0.97999757612522764</v>
          </cell>
          <cell r="L5039">
            <v>50.727223998391445</v>
          </cell>
          <cell r="M5039">
            <v>33945814.293392271</v>
          </cell>
          <cell r="N5039">
            <v>1.1485431997067734</v>
          </cell>
          <cell r="O5039">
            <v>30.281537517630909</v>
          </cell>
          <cell r="P5039"/>
          <cell r="Q5039">
            <v>41360.965957335975</v>
          </cell>
        </row>
        <row r="5040">
          <cell r="D5040">
            <v>44120</v>
          </cell>
          <cell r="F5040">
            <v>56126.187726433142</v>
          </cell>
          <cell r="G5040">
            <v>685506.8333960789</v>
          </cell>
          <cell r="H5040">
            <v>1.0358601665988385</v>
          </cell>
          <cell r="I5040">
            <v>23.511211867281322</v>
          </cell>
          <cell r="J5040">
            <v>22715497.179158214</v>
          </cell>
          <cell r="K5040">
            <v>0.98067073546068062</v>
          </cell>
          <cell r="L5040">
            <v>50.650646315803471</v>
          </cell>
          <cell r="M5040">
            <v>33966806.48500149</v>
          </cell>
          <cell r="N5040">
            <v>1.1493774855070682</v>
          </cell>
          <cell r="O5040">
            <v>30.209027325357564</v>
          </cell>
          <cell r="P5040"/>
          <cell r="Q5040">
            <v>41360.965957335975</v>
          </cell>
        </row>
        <row r="5041">
          <cell r="D5041">
            <v>44121</v>
          </cell>
          <cell r="F5041">
            <v>60738.139256433133</v>
          </cell>
          <cell r="G5041">
            <v>746244.97265251202</v>
          </cell>
          <cell r="H5041">
            <v>1.0613089438599257</v>
          </cell>
          <cell r="I5041">
            <v>21.914904581776828</v>
          </cell>
          <cell r="J5041">
            <v>22776235.318414647</v>
          </cell>
          <cell r="K5041">
            <v>0.98154024677756313</v>
          </cell>
          <cell r="L5041">
            <v>50.551806159897538</v>
          </cell>
          <cell r="M5041">
            <v>33981621.328140706</v>
          </cell>
          <cell r="N5041">
            <v>1.1500028981352632</v>
          </cell>
          <cell r="O5041">
            <v>30.154756546321515</v>
          </cell>
          <cell r="P5041"/>
          <cell r="Q5041">
            <v>41360.965957335975</v>
          </cell>
        </row>
        <row r="5042">
          <cell r="D5042">
            <v>44122</v>
          </cell>
          <cell r="F5042">
            <v>50932.499656433138</v>
          </cell>
          <cell r="G5042">
            <v>797177.47230894514</v>
          </cell>
          <cell r="H5042">
            <v>1.0707592611879482</v>
          </cell>
          <cell r="I5042">
            <v>21.347760581990716</v>
          </cell>
          <cell r="J5042">
            <v>22827167.818071079</v>
          </cell>
          <cell r="K5042">
            <v>0.98198484242366801</v>
          </cell>
          <cell r="L5042">
            <v>50.501300018734931</v>
          </cell>
          <cell r="M5042">
            <v>33987981.031679928</v>
          </cell>
          <cell r="N5042">
            <v>1.1503422768361662</v>
          </cell>
          <cell r="O5042">
            <v>30.125337348492021</v>
          </cell>
          <cell r="P5042"/>
          <cell r="Q5042">
            <v>41360.965957335975</v>
          </cell>
        </row>
        <row r="5043">
          <cell r="D5043">
            <v>44123</v>
          </cell>
          <cell r="F5043">
            <v>18232.828186431274</v>
          </cell>
          <cell r="G5043">
            <v>815410.30049537646</v>
          </cell>
          <cell r="H5043">
            <v>1.0376046741579537</v>
          </cell>
          <cell r="I5043">
            <v>23.398507751226294</v>
          </cell>
          <cell r="J5043">
            <v>22845400.646257509</v>
          </cell>
          <cell r="K5043">
            <v>0.98102367450882388</v>
          </cell>
          <cell r="L5043">
            <v>50.610516480687615</v>
          </cell>
          <cell r="M5043">
            <v>33968904.463749141</v>
          </cell>
          <cell r="N5043">
            <v>1.1498207310026676</v>
          </cell>
          <cell r="O5043">
            <v>30.170556699254412</v>
          </cell>
          <cell r="P5043"/>
          <cell r="Q5043">
            <v>41360.965957335975</v>
          </cell>
        </row>
        <row r="5044">
          <cell r="D5044">
            <v>44124</v>
          </cell>
          <cell r="F5044">
            <v>33545.486356433132</v>
          </cell>
          <cell r="G5044">
            <v>848955.78685180959</v>
          </cell>
          <cell r="H5044">
            <v>1.0262765474668933</v>
          </cell>
          <cell r="I5044">
            <v>24.139139123071729</v>
          </cell>
          <cell r="J5044">
            <v>22878946.132613942</v>
          </cell>
          <cell r="K5044">
            <v>0.98072230281880557</v>
          </cell>
          <cell r="L5044">
            <v>50.644782149239106</v>
          </cell>
          <cell r="M5044">
            <v>33953732.05398836</v>
          </cell>
          <cell r="N5044">
            <v>1.149431239508506</v>
          </cell>
          <cell r="O5044">
            <v>30.204359887881616</v>
          </cell>
          <cell r="P5044"/>
          <cell r="Q5044">
            <v>41360.965957335975</v>
          </cell>
        </row>
        <row r="5045">
          <cell r="D5045">
            <v>44125</v>
          </cell>
          <cell r="F5045">
            <v>98139.478926170792</v>
          </cell>
          <cell r="G5045">
            <v>947095.26577798044</v>
          </cell>
          <cell r="H5045">
            <v>1.0903946152364243</v>
          </cell>
          <cell r="I5045">
            <v>20.212326304555393</v>
          </cell>
          <cell r="J5045">
            <v>22977085.611540113</v>
          </cell>
          <cell r="K5045">
            <v>0.98318596490459054</v>
          </cell>
          <cell r="L5045">
            <v>50.364962769581176</v>
          </cell>
          <cell r="M5045">
            <v>33980334.53679733</v>
          </cell>
          <cell r="N5045">
            <v>1.1504560165626907</v>
          </cell>
          <cell r="O5045">
            <v>30.115482602334588</v>
          </cell>
          <cell r="P5045"/>
          <cell r="Q5045">
            <v>41360.965957335975</v>
          </cell>
        </row>
        <row r="5046">
          <cell r="D5046">
            <v>44126</v>
          </cell>
          <cell r="F5046">
            <v>126569.75944817081</v>
          </cell>
          <cell r="G5046">
            <v>1073665.0252261513</v>
          </cell>
          <cell r="H5046">
            <v>1.1799278513572011</v>
          </cell>
          <cell r="I5046">
            <v>15.714974195264798</v>
          </cell>
          <cell r="J5046">
            <v>23103655.370988283</v>
          </cell>
          <cell r="K5046">
            <v>0.98685529996953769</v>
          </cell>
          <cell r="L5046">
            <v>49.949472837218089</v>
          </cell>
          <cell r="M5046">
            <v>34039777.000128277</v>
          </cell>
          <cell r="N5046">
            <v>1.1525929825983563</v>
          </cell>
          <cell r="O5046">
            <v>29.930780606354123</v>
          </cell>
          <cell r="P5046"/>
          <cell r="Q5046">
            <v>41360.965957335975</v>
          </cell>
        </row>
        <row r="5047">
          <cell r="D5047">
            <v>44127</v>
          </cell>
          <cell r="F5047">
            <v>116229.67270617174</v>
          </cell>
          <cell r="G5047">
            <v>1189894.697932323</v>
          </cell>
          <cell r="H5047">
            <v>1.2508061861364277</v>
          </cell>
          <cell r="I5047">
            <v>12.849767611359475</v>
          </cell>
          <cell r="J5047">
            <v>23219885.043694455</v>
          </cell>
          <cell r="K5047">
            <v>0.99007080252882818</v>
          </cell>
          <cell r="L5047">
            <v>49.586642777817517</v>
          </cell>
          <cell r="M5047">
            <v>34086375.05238457</v>
          </cell>
          <cell r="N5047">
            <v>1.1542954491669106</v>
          </cell>
          <cell r="O5047">
            <v>29.784246060006293</v>
          </cell>
          <cell r="P5047"/>
          <cell r="Q5047">
            <v>41360.965957335975</v>
          </cell>
        </row>
        <row r="5048">
          <cell r="D5048">
            <v>44128</v>
          </cell>
          <cell r="F5048">
            <v>93037.831808169867</v>
          </cell>
          <cell r="G5048">
            <v>1282932.5297404928</v>
          </cell>
          <cell r="H5048">
            <v>1.2924147402084403</v>
          </cell>
          <cell r="I5048">
            <v>11.411681137427198</v>
          </cell>
          <cell r="J5048">
            <v>23312922.875502624</v>
          </cell>
          <cell r="K5048">
            <v>0.99228784928492197</v>
          </cell>
          <cell r="L5048">
            <v>49.337179928604691</v>
          </cell>
          <cell r="M5048">
            <v>34113575.263742864</v>
          </cell>
          <cell r="N5048">
            <v>1.1553413272285618</v>
          </cell>
          <cell r="O5048">
            <v>29.69449474300778</v>
          </cell>
          <cell r="P5048"/>
          <cell r="Q5048">
            <v>41360.965957335975</v>
          </cell>
        </row>
        <row r="5049">
          <cell r="D5049">
            <v>44129</v>
          </cell>
          <cell r="F5049">
            <v>90245.581088171733</v>
          </cell>
          <cell r="G5049">
            <v>1373178.1108286646</v>
          </cell>
          <cell r="H5049">
            <v>1.3279942371221249</v>
          </cell>
          <cell r="I5049">
            <v>10.308350540692224</v>
          </cell>
          <cell r="J5049">
            <v>23403168.456590794</v>
          </cell>
          <cell r="K5049">
            <v>0.99437846352841408</v>
          </cell>
          <cell r="L5049">
            <v>49.102476872424816</v>
          </cell>
          <cell r="M5049">
            <v>34144627.724381164</v>
          </cell>
          <cell r="N5049">
            <v>1.1565179113694048</v>
          </cell>
          <cell r="O5049">
            <v>29.593771976916095</v>
          </cell>
          <cell r="P5049"/>
          <cell r="Q5049">
            <v>41360.965957335975</v>
          </cell>
        </row>
        <row r="5050">
          <cell r="D5050">
            <v>44130</v>
          </cell>
          <cell r="F5050">
            <v>109559.9901661708</v>
          </cell>
          <cell r="G5050">
            <v>1482738.1009948354</v>
          </cell>
          <cell r="H5050">
            <v>1.3787973075538513</v>
          </cell>
          <cell r="I5050">
            <v>8.9137141228337597</v>
          </cell>
          <cell r="J5050">
            <v>23512728.446756966</v>
          </cell>
          <cell r="K5050">
            <v>0.99728095389824734</v>
          </cell>
          <cell r="L5050">
            <v>48.777498270172529</v>
          </cell>
          <cell r="M5050">
            <v>34203837.094097458</v>
          </cell>
          <cell r="N5050">
            <v>1.1586485597385641</v>
          </cell>
          <cell r="O5050">
            <v>29.412035484297196</v>
          </cell>
          <cell r="P5050"/>
          <cell r="Q5050">
            <v>41360.965957335975</v>
          </cell>
        </row>
        <row r="5051">
          <cell r="D5051">
            <v>44131</v>
          </cell>
          <cell r="F5051">
            <v>110088.57080616987</v>
          </cell>
          <cell r="G5051">
            <v>1592826.6718010053</v>
          </cell>
          <cell r="H5051">
            <v>1.4263105097189077</v>
          </cell>
          <cell r="I5051">
            <v>7.780260461923505</v>
          </cell>
          <cell r="J5051">
            <v>23622817.017563134</v>
          </cell>
          <cell r="K5051">
            <v>1.0001956586230756</v>
          </cell>
          <cell r="L5051">
            <v>48.452183809191553</v>
          </cell>
          <cell r="M5051">
            <v>34260386.244453751</v>
          </cell>
          <cell r="N5051">
            <v>1.1606895443503431</v>
          </cell>
          <cell r="O5051">
            <v>29.238744028458719</v>
          </cell>
          <cell r="P5051"/>
          <cell r="Q5051">
            <v>41360.965957335975</v>
          </cell>
        </row>
        <row r="5052">
          <cell r="D5052">
            <v>44132</v>
          </cell>
          <cell r="F5052">
            <v>97786.631922563276</v>
          </cell>
          <cell r="G5052">
            <v>1690613.3037235686</v>
          </cell>
          <cell r="H5052">
            <v>1.4598074576845541</v>
          </cell>
          <cell r="I5052">
            <v>7.0691868539758058</v>
          </cell>
          <cell r="J5052">
            <v>23720603.649485696</v>
          </cell>
          <cell r="K5052">
            <v>1.0025802161032573</v>
          </cell>
          <cell r="L5052">
            <v>48.186819447741279</v>
          </cell>
          <cell r="M5052">
            <v>34293615.455926433</v>
          </cell>
          <cell r="N5052">
            <v>1.16194084077338</v>
          </cell>
          <cell r="O5052">
            <v>29.132887131005624</v>
          </cell>
          <cell r="P5052"/>
          <cell r="Q5052">
            <v>41360.965957335975</v>
          </cell>
        </row>
        <row r="5053">
          <cell r="D5053">
            <v>44133</v>
          </cell>
          <cell r="F5053">
            <v>101043.30551856142</v>
          </cell>
          <cell r="G5053">
            <v>1791656.6092421301</v>
          </cell>
          <cell r="H5053">
            <v>1.4937093696357893</v>
          </cell>
          <cell r="I5053">
            <v>6.4161391477297824</v>
          </cell>
          <cell r="J5053">
            <v>23821646.955004256</v>
          </cell>
          <cell r="K5053">
            <v>1.0050938579680346</v>
          </cell>
          <cell r="L5053">
            <v>47.907859290459839</v>
          </cell>
          <cell r="M5053">
            <v>34324358.740995117</v>
          </cell>
          <cell r="N5053">
            <v>1.1631081700551393</v>
          </cell>
          <cell r="O5053">
            <v>29.034397697800905</v>
          </cell>
          <cell r="P5053"/>
          <cell r="Q5053">
            <v>41360.965957335975</v>
          </cell>
        </row>
        <row r="5054">
          <cell r="D5054">
            <v>44134</v>
          </cell>
          <cell r="F5054">
            <v>95089.414810563278</v>
          </cell>
          <cell r="G5054">
            <v>1886746.0240526933</v>
          </cell>
          <cell r="H5054">
            <v>1.5205528371838</v>
          </cell>
          <cell r="I5054">
            <v>5.9425838151180521</v>
          </cell>
          <cell r="J5054">
            <v>23916736.369814821</v>
          </cell>
          <cell r="K5054">
            <v>1.0073479702371884</v>
          </cell>
          <cell r="L5054">
            <v>47.658380434927118</v>
          </cell>
          <cell r="M5054">
            <v>34361494.660483934</v>
          </cell>
          <cell r="N5054">
            <v>1.16449239457516</v>
          </cell>
          <cell r="O5054">
            <v>28.917938619952331</v>
          </cell>
          <cell r="P5054"/>
          <cell r="Q5054">
            <v>41360.965957335975</v>
          </cell>
        </row>
        <row r="5055">
          <cell r="D5055">
            <v>44135</v>
          </cell>
          <cell r="E5055" t="str">
            <v>*</v>
          </cell>
          <cell r="F5055">
            <v>73279.381778563285</v>
          </cell>
          <cell r="G5055">
            <v>1960025.4058312566</v>
          </cell>
          <cell r="H5055">
            <v>1.5286544820973289</v>
          </cell>
          <cell r="I5055">
            <v>5.8067394378553905</v>
          </cell>
          <cell r="J5055">
            <v>23990015.751593385</v>
          </cell>
          <cell r="K5055">
            <v>1.0086772241684574</v>
          </cell>
          <cell r="L5055">
            <v>47.511566128701453</v>
          </cell>
          <cell r="M5055">
            <v>34385852.346940741</v>
          </cell>
          <cell r="N5055">
            <v>1.165443824153523</v>
          </cell>
          <cell r="O5055">
            <v>28.838099553149178</v>
          </cell>
          <cell r="P5055"/>
          <cell r="Q5055">
            <v>41360.965957335975</v>
          </cell>
        </row>
        <row r="5056">
          <cell r="D5056">
            <v>44136</v>
          </cell>
          <cell r="F5056">
            <v>67496.974476561416</v>
          </cell>
          <cell r="G5056">
            <v>67496.974476561416</v>
          </cell>
          <cell r="H5056">
            <v>0.78779687727510839</v>
          </cell>
          <cell r="I5056">
            <v>55.82831773501259</v>
          </cell>
          <cell r="J5056">
            <v>24057512.726069946</v>
          </cell>
          <cell r="K5056">
            <v>1.0078843813113216</v>
          </cell>
          <cell r="L5056">
            <v>47.811078103653514</v>
          </cell>
          <cell r="M5056">
            <v>34420598.326095551</v>
          </cell>
          <cell r="N5056">
            <v>1.1665210265262143</v>
          </cell>
          <cell r="O5056">
            <v>28.74784664993264</v>
          </cell>
          <cell r="P5056"/>
          <cell r="Q5056">
            <v>85678.144231829239</v>
          </cell>
        </row>
        <row r="5057">
          <cell r="D5057">
            <v>44137</v>
          </cell>
          <cell r="F5057">
            <v>90584.064578563281</v>
          </cell>
          <cell r="G5057">
            <v>158081.03905512468</v>
          </cell>
          <cell r="H5057">
            <v>0.92252837915925545</v>
          </cell>
          <cell r="I5057">
            <v>45.49078508907278</v>
          </cell>
          <cell r="J5057">
            <v>24148096.790648509</v>
          </cell>
          <cell r="K5057">
            <v>1.0080609791774151</v>
          </cell>
          <cell r="L5057">
            <v>47.789975173121981</v>
          </cell>
          <cell r="M5057">
            <v>34477769.295352362</v>
          </cell>
          <cell r="N5057">
            <v>1.168357965430425</v>
          </cell>
          <cell r="O5057">
            <v>28.589542821469294</v>
          </cell>
          <cell r="P5057"/>
          <cell r="Q5057">
            <v>85678.144231829239</v>
          </cell>
        </row>
        <row r="5058">
          <cell r="D5058">
            <v>44138</v>
          </cell>
          <cell r="F5058">
            <v>84959.158158563281</v>
          </cell>
          <cell r="G5058">
            <v>243040.19721368796</v>
          </cell>
          <cell r="H5058">
            <v>0.94555501636475714</v>
          </cell>
          <cell r="I5058">
            <v>43.886210781011378</v>
          </cell>
          <cell r="J5058">
            <v>24233055.948807072</v>
          </cell>
          <cell r="K5058">
            <v>1.0080023437249506</v>
          </cell>
          <cell r="L5058">
            <v>47.796981460462654</v>
          </cell>
          <cell r="M5058">
            <v>34523368.758189179</v>
          </cell>
          <cell r="N5058">
            <v>1.1698024948950079</v>
          </cell>
          <cell r="O5058">
            <v>28.46552203151813</v>
          </cell>
          <cell r="P5058"/>
          <cell r="Q5058">
            <v>85678.144231829239</v>
          </cell>
        </row>
        <row r="5059">
          <cell r="D5059">
            <v>44139</v>
          </cell>
          <cell r="F5059">
            <v>92155.754163520207</v>
          </cell>
          <cell r="G5059">
            <v>335195.95137720817</v>
          </cell>
          <cell r="H5059">
            <v>0.97806726085893569</v>
          </cell>
          <cell r="I5059">
            <v>41.702709865698125</v>
          </cell>
          <cell r="J5059">
            <v>24325211.70297059</v>
          </cell>
          <cell r="K5059">
            <v>1.0082424125047933</v>
          </cell>
          <cell r="L5059">
            <v>47.768298914065944</v>
          </cell>
          <cell r="M5059">
            <v>34565919.417030945</v>
          </cell>
          <cell r="N5059">
            <v>1.1711434777722063</v>
          </cell>
          <cell r="O5059">
            <v>28.350758264704943</v>
          </cell>
          <cell r="P5059"/>
          <cell r="Q5059">
            <v>85678.144231829239</v>
          </cell>
        </row>
        <row r="5060">
          <cell r="D5060">
            <v>44140</v>
          </cell>
          <cell r="F5060">
            <v>85098.220821518349</v>
          </cell>
          <cell r="G5060">
            <v>420294.1721987265</v>
          </cell>
          <cell r="H5060">
            <v>0.98110008326391407</v>
          </cell>
          <cell r="I5060">
            <v>41.503909331825554</v>
          </cell>
          <cell r="J5060">
            <v>24410309.923792109</v>
          </cell>
          <cell r="K5060">
            <v>1.0081892935390884</v>
          </cell>
          <cell r="L5060">
            <v>47.774644687781063</v>
          </cell>
          <cell r="M5060">
            <v>34595700.342530705</v>
          </cell>
          <cell r="N5060">
            <v>1.1720516099639089</v>
          </cell>
          <cell r="O5060">
            <v>28.273239225834057</v>
          </cell>
          <cell r="P5060"/>
          <cell r="Q5060">
            <v>85678.144231829239</v>
          </cell>
        </row>
        <row r="5061">
          <cell r="D5061">
            <v>44141</v>
          </cell>
          <cell r="F5061">
            <v>82585.220099520215</v>
          </cell>
          <cell r="G5061">
            <v>502879.39229824673</v>
          </cell>
          <cell r="H5061">
            <v>0.97823351335580599</v>
          </cell>
          <cell r="I5061">
            <v>41.691790553438949</v>
          </cell>
          <cell r="J5061">
            <v>24492895.143891629</v>
          </cell>
          <cell r="K5061">
            <v>1.0080331237676483</v>
          </cell>
          <cell r="L5061">
            <v>47.793303526846387</v>
          </cell>
          <cell r="M5061">
            <v>34581595.341722086</v>
          </cell>
          <cell r="N5061">
            <v>1.1714729229536958</v>
          </cell>
          <cell r="O5061">
            <v>28.322617788993831</v>
          </cell>
          <cell r="P5061"/>
          <cell r="Q5061">
            <v>85678.144231829239</v>
          </cell>
        </row>
        <row r="5062">
          <cell r="D5062">
            <v>44142</v>
          </cell>
          <cell r="F5062">
            <v>85252.220417518343</v>
          </cell>
          <cell r="G5062">
            <v>588131.61271576514</v>
          </cell>
          <cell r="H5062">
            <v>0.98063283897931453</v>
          </cell>
          <cell r="I5062">
            <v>41.534482942951769</v>
          </cell>
          <cell r="J5062">
            <v>24578147.364309147</v>
          </cell>
          <cell r="K5062">
            <v>1.0079874292560194</v>
          </cell>
          <cell r="L5062">
            <v>47.798763650250308</v>
          </cell>
          <cell r="M5062">
            <v>34569674.741231471</v>
          </cell>
          <cell r="N5062">
            <v>1.1709683270864033</v>
          </cell>
          <cell r="O5062">
            <v>28.365727925670992</v>
          </cell>
          <cell r="P5062"/>
          <cell r="Q5062">
            <v>85678.144231829239</v>
          </cell>
        </row>
        <row r="5063">
          <cell r="D5063">
            <v>44143</v>
          </cell>
          <cell r="F5063">
            <v>88410.478449518341</v>
          </cell>
          <cell r="G5063">
            <v>676542.09116528346</v>
          </cell>
          <cell r="H5063">
            <v>0.98704006901498353</v>
          </cell>
          <cell r="I5063">
            <v>41.11694875707849</v>
          </cell>
          <cell r="J5063">
            <v>24666557.842758667</v>
          </cell>
          <cell r="K5063">
            <v>1.0080711262059263</v>
          </cell>
          <cell r="L5063">
            <v>47.788762763856752</v>
          </cell>
          <cell r="M5063">
            <v>34558627.69877284</v>
          </cell>
          <cell r="N5063">
            <v>1.1704934052848277</v>
          </cell>
          <cell r="O5063">
            <v>28.406348542125315</v>
          </cell>
          <cell r="P5063"/>
          <cell r="Q5063">
            <v>85678.144231829239</v>
          </cell>
        </row>
        <row r="5064">
          <cell r="D5064">
            <v>44144</v>
          </cell>
          <cell r="F5064">
            <v>122270.0606355202</v>
          </cell>
          <cell r="G5064">
            <v>798812.15180080361</v>
          </cell>
          <cell r="H5064">
            <v>1.0359340360534077</v>
          </cell>
          <cell r="I5064">
            <v>38.051619279176087</v>
          </cell>
          <cell r="J5064">
            <v>24788827.903394189</v>
          </cell>
          <cell r="K5064">
            <v>1.0095331817109545</v>
          </cell>
          <cell r="L5064">
            <v>47.614219632854613</v>
          </cell>
          <cell r="M5064">
            <v>34580315.338500224</v>
          </cell>
          <cell r="N5064">
            <v>1.1711271865703652</v>
          </cell>
          <cell r="O5064">
            <v>28.35215037604485</v>
          </cell>
          <cell r="P5064"/>
          <cell r="Q5064">
            <v>85678.144231829239</v>
          </cell>
        </row>
        <row r="5065">
          <cell r="D5065">
            <v>44145</v>
          </cell>
          <cell r="F5065">
            <v>133369.92945952021</v>
          </cell>
          <cell r="G5065">
            <v>932182.08126032376</v>
          </cell>
          <cell r="H5065">
            <v>1.0880045192599075</v>
          </cell>
          <cell r="I5065">
            <v>35.017241208244677</v>
          </cell>
          <cell r="J5065">
            <v>24922197.832853708</v>
          </cell>
          <cell r="K5065">
            <v>1.0114355436670071</v>
          </cell>
          <cell r="L5065">
            <v>47.387558715695121</v>
          </cell>
          <cell r="M5065">
            <v>34613525.147051595</v>
          </cell>
          <cell r="N5065">
            <v>1.1721510450708474</v>
          </cell>
          <cell r="O5065">
            <v>28.264761184852858</v>
          </cell>
          <cell r="P5065"/>
          <cell r="Q5065">
            <v>85678.144231829239</v>
          </cell>
        </row>
        <row r="5066">
          <cell r="D5066">
            <v>44146</v>
          </cell>
          <cell r="F5066">
            <v>92449.118588720172</v>
          </cell>
          <cell r="G5066">
            <v>1024631.199849044</v>
          </cell>
          <cell r="H5066">
            <v>1.0871884741495519</v>
          </cell>
          <cell r="I5066">
            <v>35.063009388130737</v>
          </cell>
          <cell r="J5066">
            <v>25014646.951442428</v>
          </cell>
          <cell r="K5066">
            <v>1.0116697576492413</v>
          </cell>
          <cell r="L5066">
            <v>47.359687967701561</v>
          </cell>
          <cell r="M5066">
            <v>34602217.544732191</v>
          </cell>
          <cell r="N5066">
            <v>1.1716673212621256</v>
          </cell>
          <cell r="O5066">
            <v>28.30602271583469</v>
          </cell>
          <cell r="P5066"/>
          <cell r="Q5066">
            <v>85678.144231829239</v>
          </cell>
        </row>
        <row r="5067">
          <cell r="D5067">
            <v>44147</v>
          </cell>
          <cell r="F5067">
            <v>96684.806752722026</v>
          </cell>
          <cell r="G5067">
            <v>1121316.006601766</v>
          </cell>
          <cell r="H5067">
            <v>1.0906282038194908</v>
          </cell>
          <cell r="I5067">
            <v>34.870470460582659</v>
          </cell>
          <cell r="J5067">
            <v>25111331.758195151</v>
          </cell>
          <cell r="K5067">
            <v>1.0120730668977804</v>
          </cell>
          <cell r="L5067">
            <v>47.311713552992138</v>
          </cell>
          <cell r="M5067">
            <v>34590850.730576761</v>
          </cell>
          <cell r="N5067">
            <v>1.1711816758704836</v>
          </cell>
          <cell r="O5067">
            <v>28.347494375603709</v>
          </cell>
          <cell r="P5067"/>
          <cell r="Q5067">
            <v>85678.144231829239</v>
          </cell>
        </row>
        <row r="5068">
          <cell r="D5068">
            <v>44148</v>
          </cell>
          <cell r="F5068">
            <v>95563.618220722026</v>
          </cell>
          <cell r="G5068">
            <v>1216879.6248224881</v>
          </cell>
          <cell r="H5068">
            <v>1.0925321250313775</v>
          </cell>
          <cell r="I5068">
            <v>34.764325714937463</v>
          </cell>
          <cell r="J5068">
            <v>25206895.376415871</v>
          </cell>
          <cell r="K5068">
            <v>1.0124285681243059</v>
          </cell>
          <cell r="L5068">
            <v>47.269445074065828</v>
          </cell>
          <cell r="M5068">
            <v>34516880.442412026</v>
          </cell>
          <cell r="N5068">
            <v>1.1685766594940812</v>
          </cell>
          <cell r="O5068">
            <v>28.570740388625126</v>
          </cell>
          <cell r="P5068"/>
          <cell r="Q5068">
            <v>85678.144231829239</v>
          </cell>
        </row>
        <row r="5069">
          <cell r="D5069">
            <v>44149</v>
          </cell>
          <cell r="F5069">
            <v>70160.187420722024</v>
          </cell>
          <cell r="G5069">
            <v>1287039.8122432102</v>
          </cell>
          <cell r="H5069">
            <v>1.0729856019229347</v>
          </cell>
          <cell r="I5069">
            <v>35.868600011289189</v>
          </cell>
          <cell r="J5069">
            <v>25277055.563836593</v>
          </cell>
          <cell r="K5069">
            <v>1.0117648077810986</v>
          </cell>
          <cell r="L5069">
            <v>47.348379500926498</v>
          </cell>
          <cell r="M5069">
            <v>34407952.32344728</v>
          </cell>
          <cell r="N5069">
            <v>1.1647886878603251</v>
          </cell>
          <cell r="O5069">
            <v>28.897744370092028</v>
          </cell>
          <cell r="P5069"/>
          <cell r="Q5069">
            <v>85678.144231829239</v>
          </cell>
        </row>
        <row r="5070">
          <cell r="D5070">
            <v>44150</v>
          </cell>
          <cell r="F5070">
            <v>48058.572764720171</v>
          </cell>
          <cell r="G5070">
            <v>1335098.3850079302</v>
          </cell>
          <cell r="H5070">
            <v>1.0388478858703263</v>
          </cell>
          <cell r="I5070">
            <v>37.875620258803686</v>
          </cell>
          <cell r="J5070">
            <v>25325114.136601314</v>
          </cell>
          <cell r="K5070">
            <v>1.0102239466323661</v>
          </cell>
          <cell r="L5070">
            <v>47.531858326761167</v>
          </cell>
          <cell r="M5070">
            <v>34280148.589826539</v>
          </cell>
          <cell r="N5070">
            <v>1.1603624395189651</v>
          </cell>
          <cell r="O5070">
            <v>29.283426862443807</v>
          </cell>
          <cell r="P5070"/>
          <cell r="Q5070">
            <v>85678.144231829239</v>
          </cell>
        </row>
        <row r="5071">
          <cell r="D5071">
            <v>44151</v>
          </cell>
          <cell r="F5071">
            <v>87353.208144723889</v>
          </cell>
          <cell r="G5071">
            <v>1422451.5931526541</v>
          </cell>
          <cell r="H5071">
            <v>1.0376418089948958</v>
          </cell>
          <cell r="I5071">
            <v>37.948378129318129</v>
          </cell>
          <cell r="J5071">
            <v>25412467.344746038</v>
          </cell>
          <cell r="K5071">
            <v>1.0102557141273938</v>
          </cell>
          <cell r="L5071">
            <v>47.528072229235278</v>
          </cell>
          <cell r="M5071">
            <v>34195029.191585802</v>
          </cell>
          <cell r="N5071">
            <v>1.1573816672760591</v>
          </cell>
          <cell r="O5071">
            <v>29.545332277725254</v>
          </cell>
          <cell r="P5071"/>
          <cell r="Q5071">
            <v>85678.144231829239</v>
          </cell>
        </row>
        <row r="5072">
          <cell r="D5072">
            <v>44152</v>
          </cell>
          <cell r="F5072">
            <v>92360.486160720175</v>
          </cell>
          <cell r="G5072">
            <v>1514812.0793133744</v>
          </cell>
          <cell r="H5072">
            <v>1.0400154403400794</v>
          </cell>
          <cell r="I5072">
            <v>37.805307550847253</v>
          </cell>
          <cell r="J5072">
            <v>25504827.83090676</v>
          </cell>
          <cell r="K5072">
            <v>1.0104856512388218</v>
          </cell>
          <cell r="L5072">
            <v>47.500672197128644</v>
          </cell>
          <cell r="M5072">
            <v>34118707.57136105</v>
          </cell>
          <cell r="N5072">
            <v>1.1546991559122979</v>
          </cell>
          <cell r="O5072">
            <v>29.782528606431015</v>
          </cell>
          <cell r="P5072"/>
          <cell r="Q5072">
            <v>85678.144231829239</v>
          </cell>
        </row>
        <row r="5073">
          <cell r="D5073">
            <v>44153</v>
          </cell>
          <cell r="F5073">
            <v>70155.759425442811</v>
          </cell>
          <cell r="G5073">
            <v>1584967.8387388173</v>
          </cell>
          <cell r="H5073">
            <v>1.027727311419887</v>
          </cell>
          <cell r="I5073">
            <v>38.551318128395394</v>
          </cell>
          <cell r="J5073">
            <v>25574983.590332203</v>
          </cell>
          <cell r="K5073">
            <v>1.0098372710937646</v>
          </cell>
          <cell r="L5073">
            <v>47.577954219076958</v>
          </cell>
          <cell r="M5073">
            <v>34011831.524401039</v>
          </cell>
          <cell r="N5073">
            <v>1.1509831235737602</v>
          </cell>
          <cell r="O5073">
            <v>30.113457321496849</v>
          </cell>
          <cell r="P5073"/>
          <cell r="Q5073">
            <v>85678.144231829239</v>
          </cell>
        </row>
        <row r="5074">
          <cell r="D5074">
            <v>44154</v>
          </cell>
          <cell r="F5074">
            <v>63105.45533744467</v>
          </cell>
          <cell r="G5074">
            <v>1648073.294076262</v>
          </cell>
          <cell r="H5074">
            <v>1.0124017095132218</v>
          </cell>
          <cell r="I5074">
            <v>39.500396000050472</v>
          </cell>
          <cell r="J5074">
            <v>25638089.045669649</v>
          </cell>
          <cell r="K5074">
            <v>1.0089158179944309</v>
          </cell>
          <cell r="L5074">
            <v>47.687885514260685</v>
          </cell>
          <cell r="M5074">
            <v>33883556.473353021</v>
          </cell>
          <cell r="N5074">
            <v>1.1465436357987928</v>
          </cell>
          <cell r="O5074">
            <v>30.51238528061101</v>
          </cell>
          <cell r="P5074"/>
          <cell r="Q5074">
            <v>85678.144231829239</v>
          </cell>
        </row>
        <row r="5075">
          <cell r="D5075">
            <v>44155</v>
          </cell>
          <cell r="F5075">
            <v>55417.318157440946</v>
          </cell>
          <cell r="G5075">
            <v>1703490.612233703</v>
          </cell>
          <cell r="H5075">
            <v>0.99412202931495086</v>
          </cell>
          <cell r="I5075">
            <v>40.659744547599999</v>
          </cell>
          <cell r="J5075">
            <v>25693506.363827091</v>
          </cell>
          <cell r="K5075">
            <v>1.0076990289519103</v>
          </cell>
          <cell r="L5075">
            <v>47.83323180827739</v>
          </cell>
          <cell r="M5075">
            <v>33773242.079030007</v>
          </cell>
          <cell r="N5075">
            <v>1.1427126074047727</v>
          </cell>
          <cell r="O5075">
            <v>30.859764615077189</v>
          </cell>
          <cell r="P5075"/>
          <cell r="Q5075">
            <v>85678.144231829239</v>
          </cell>
        </row>
        <row r="5076">
          <cell r="D5076">
            <v>44156</v>
          </cell>
          <cell r="F5076">
            <v>53733.647237442812</v>
          </cell>
          <cell r="G5076">
            <v>1757224.2594711459</v>
          </cell>
          <cell r="H5076">
            <v>0.9766475037401221</v>
          </cell>
          <cell r="I5076">
            <v>41.796059922005533</v>
          </cell>
          <cell r="J5076">
            <v>25747240.011064533</v>
          </cell>
          <cell r="K5076">
            <v>1.0064245776595053</v>
          </cell>
          <cell r="L5076">
            <v>47.985685124509502</v>
          </cell>
          <cell r="M5076">
            <v>33662326.513786994</v>
          </cell>
          <cell r="N5076">
            <v>1.1388618988073378</v>
          </cell>
          <cell r="O5076">
            <v>31.211847590911301</v>
          </cell>
          <cell r="P5076"/>
          <cell r="Q5076">
            <v>85678.144231829239</v>
          </cell>
        </row>
        <row r="5077">
          <cell r="D5077">
            <v>44157</v>
          </cell>
          <cell r="F5077">
            <v>46545.720517442809</v>
          </cell>
          <cell r="G5077">
            <v>1803769.9799885887</v>
          </cell>
          <cell r="H5077">
            <v>0.95694818416103011</v>
          </cell>
          <cell r="I5077">
            <v>43.110135167880273</v>
          </cell>
          <cell r="J5077">
            <v>25793785.731581975</v>
          </cell>
          <cell r="K5077">
            <v>1.0048786058080357</v>
          </cell>
          <cell r="L5077">
            <v>48.170917237151833</v>
          </cell>
          <cell r="M5077">
            <v>33566143.121823967</v>
          </cell>
          <cell r="N5077">
            <v>1.1355102273169302</v>
          </cell>
          <cell r="O5077">
            <v>31.52068360185698</v>
          </cell>
          <cell r="P5077"/>
          <cell r="Q5077">
            <v>85678.144231829239</v>
          </cell>
        </row>
        <row r="5078">
          <cell r="D5078">
            <v>44158</v>
          </cell>
          <cell r="F5078">
            <v>85753.913433442809</v>
          </cell>
          <cell r="G5078">
            <v>1889523.8934220315</v>
          </cell>
          <cell r="H5078">
            <v>0.95885845210638765</v>
          </cell>
          <cell r="I5078">
            <v>42.981166906963132</v>
          </cell>
          <cell r="J5078">
            <v>25879539.645015419</v>
          </cell>
          <cell r="K5078">
            <v>1.0048653178706297</v>
          </cell>
          <cell r="L5078">
            <v>48.172510756201959</v>
          </cell>
          <cell r="M5078">
            <v>33501927.022776943</v>
          </cell>
          <cell r="N5078">
            <v>1.1332404616321943</v>
          </cell>
          <cell r="O5078">
            <v>31.731086941226483</v>
          </cell>
          <cell r="P5078"/>
          <cell r="Q5078">
            <v>85678.144231829239</v>
          </cell>
        </row>
        <row r="5079">
          <cell r="D5079">
            <v>44159</v>
          </cell>
          <cell r="F5079">
            <v>88520.298897440953</v>
          </cell>
          <cell r="G5079">
            <v>1978044.1923194726</v>
          </cell>
          <cell r="H5079">
            <v>0.96195486903056704</v>
          </cell>
          <cell r="I5079">
            <v>42.772821658278282</v>
          </cell>
          <cell r="J5079">
            <v>25968059.94391286</v>
          </cell>
          <cell r="K5079">
            <v>1.0049591766637758</v>
          </cell>
          <cell r="L5079">
            <v>48.161255514561006</v>
          </cell>
          <cell r="M5079">
            <v>33437645.209193923</v>
          </cell>
          <cell r="N5079">
            <v>1.130968863355869</v>
          </cell>
          <cell r="O5079">
            <v>31.942677063772052</v>
          </cell>
          <cell r="P5079"/>
          <cell r="Q5079">
            <v>85678.144231829239</v>
          </cell>
        </row>
        <row r="5080">
          <cell r="D5080">
            <v>44160</v>
          </cell>
          <cell r="F5080">
            <v>69900.365300664416</v>
          </cell>
          <cell r="G5080">
            <v>2047944.557620137</v>
          </cell>
          <cell r="H5080">
            <v>0.95611060486033705</v>
          </cell>
          <cell r="I5080">
            <v>43.166787320167678</v>
          </cell>
          <cell r="J5080">
            <v>26037960.309213523</v>
          </cell>
          <cell r="K5080">
            <v>1.0043342084424138</v>
          </cell>
          <cell r="L5080">
            <v>48.236222205563259</v>
          </cell>
          <cell r="M5080">
            <v>33346786.562014125</v>
          </cell>
          <cell r="N5080">
            <v>1.1277988185684247</v>
          </cell>
          <cell r="O5080">
            <v>32.23965326366239</v>
          </cell>
          <cell r="P5080"/>
          <cell r="Q5080">
            <v>85678.144231829239</v>
          </cell>
        </row>
        <row r="5081">
          <cell r="D5081">
            <v>44161</v>
          </cell>
          <cell r="F5081">
            <v>67912.240940664415</v>
          </cell>
          <cell r="G5081">
            <v>2115856.7985608014</v>
          </cell>
          <cell r="H5081">
            <v>0.94982341607163001</v>
          </cell>
          <cell r="I5081">
            <v>43.594075091462592</v>
          </cell>
          <cell r="J5081">
            <v>26105872.550154187</v>
          </cell>
          <cell r="K5081">
            <v>1.0036369241820926</v>
          </cell>
          <cell r="L5081">
            <v>48.319925843146294</v>
          </cell>
          <cell r="M5081">
            <v>33259646.490474325</v>
          </cell>
          <cell r="N5081">
            <v>1.1247550710901011</v>
          </cell>
          <cell r="O5081">
            <v>32.526659521194688</v>
          </cell>
          <cell r="P5081"/>
          <cell r="Q5081">
            <v>85678.144231829239</v>
          </cell>
        </row>
        <row r="5082">
          <cell r="D5082">
            <v>44162</v>
          </cell>
          <cell r="F5082">
            <v>81482.925596664412</v>
          </cell>
          <cell r="G5082">
            <v>2197339.7241574656</v>
          </cell>
          <cell r="H5082">
            <v>0.94986829460691313</v>
          </cell>
          <cell r="I5082">
            <v>43.591012339177517</v>
          </cell>
          <cell r="J5082">
            <v>26187355.475750852</v>
          </cell>
          <cell r="K5082">
            <v>1.0034642287672473</v>
          </cell>
          <cell r="L5082">
            <v>48.340666749706287</v>
          </cell>
          <cell r="M5082">
            <v>33132157.249686472</v>
          </cell>
          <cell r="N5082">
            <v>1.1203474594408669</v>
          </cell>
          <cell r="O5082">
            <v>32.945498912274651</v>
          </cell>
          <cell r="P5082"/>
          <cell r="Q5082">
            <v>85678.144231829239</v>
          </cell>
        </row>
        <row r="5083">
          <cell r="D5083">
            <v>44163</v>
          </cell>
          <cell r="F5083">
            <v>64332.717756666287</v>
          </cell>
          <cell r="G5083">
            <v>2261672.4419141319</v>
          </cell>
          <cell r="H5083">
            <v>0.94276103324656468</v>
          </cell>
          <cell r="I5083">
            <v>44.078332667391408</v>
          </cell>
          <cell r="J5083">
            <v>26251688.193507519</v>
          </cell>
          <cell r="K5083">
            <v>1.0026376411795128</v>
          </cell>
          <cell r="L5083">
            <v>48.439996396856344</v>
          </cell>
          <cell r="M5083">
            <v>32977743.501058616</v>
          </cell>
          <cell r="N5083">
            <v>1.1150302443641886</v>
          </cell>
          <cell r="O5083">
            <v>33.455850296055402</v>
          </cell>
          <cell r="P5083"/>
          <cell r="Q5083">
            <v>85678.144231829239</v>
          </cell>
        </row>
        <row r="5084">
          <cell r="D5084">
            <v>44164</v>
          </cell>
          <cell r="F5084">
            <v>59748.82474066256</v>
          </cell>
          <cell r="G5084">
            <v>2321421.2666547946</v>
          </cell>
          <cell r="H5084">
            <v>0.93429905505883792</v>
          </cell>
          <cell r="I5084">
            <v>44.66453520771492</v>
          </cell>
          <cell r="J5084">
            <v>26311437.018248182</v>
          </cell>
          <cell r="K5084">
            <v>1.0016419428755574</v>
          </cell>
          <cell r="L5084">
            <v>48.559769402916686</v>
          </cell>
          <cell r="M5084">
            <v>32808851.359414756</v>
          </cell>
          <cell r="N5084">
            <v>1.1092244471476351</v>
          </cell>
          <cell r="O5084">
            <v>34.019419052962682</v>
          </cell>
          <cell r="P5084"/>
          <cell r="Q5084">
            <v>85678.144231829239</v>
          </cell>
        </row>
        <row r="5085">
          <cell r="D5085">
            <v>44165</v>
          </cell>
          <cell r="E5085" t="str">
            <v>*</v>
          </cell>
          <cell r="F5085">
            <v>80821.919708664413</v>
          </cell>
          <cell r="G5085">
            <v>2402243.1863634591</v>
          </cell>
          <cell r="H5085">
            <v>0.93459975816136243</v>
          </cell>
          <cell r="I5085">
            <v>44.643592352401626</v>
          </cell>
          <cell r="J5085">
            <v>26392258.937956847</v>
          </cell>
          <cell r="K5085">
            <v>1.0014523357511911</v>
          </cell>
          <cell r="L5085">
            <v>48.582592332327977</v>
          </cell>
          <cell r="M5085">
            <v>32674914.712738905</v>
          </cell>
          <cell r="N5085">
            <v>1.1046013453761871</v>
          </cell>
          <cell r="O5085">
            <v>34.472889585753187</v>
          </cell>
          <cell r="P5085"/>
          <cell r="Q5085">
            <v>85678.144231829239</v>
          </cell>
        </row>
        <row r="5086">
          <cell r="D5086">
            <v>44166</v>
          </cell>
          <cell r="F5086">
            <v>60339.55586866349</v>
          </cell>
          <cell r="G5086">
            <v>60339.55586866349</v>
          </cell>
          <cell r="H5086">
            <v>0.55215732091298275</v>
          </cell>
          <cell r="I5086">
            <v>66.101051483231416</v>
          </cell>
          <cell r="J5086">
            <v>26452598.49382551</v>
          </cell>
          <cell r="K5086">
            <v>0.9995969788281418</v>
          </cell>
          <cell r="L5086">
            <v>47.582055520715812</v>
          </cell>
          <cell r="M5086">
            <v>32515229.802223045</v>
          </cell>
          <cell r="N5086">
            <v>1.0990102079722703</v>
          </cell>
          <cell r="O5086">
            <v>35.400781092142807</v>
          </cell>
          <cell r="P5086"/>
          <cell r="Q5086">
            <v>109279.64473765025</v>
          </cell>
        </row>
        <row r="5087">
          <cell r="D5087">
            <v>44167</v>
          </cell>
          <cell r="F5087">
            <v>70481.815138760256</v>
          </cell>
          <cell r="G5087">
            <v>130821.37100742375</v>
          </cell>
          <cell r="H5087">
            <v>0.5985623915665591</v>
          </cell>
          <cell r="I5087">
            <v>61.824398395706545</v>
          </cell>
          <cell r="J5087">
            <v>26523080.308964271</v>
          </cell>
          <cell r="K5087">
            <v>0.99813856413995783</v>
          </cell>
          <cell r="L5087">
            <v>47.774657764424632</v>
          </cell>
          <cell r="M5087">
            <v>32364774.650977291</v>
          </cell>
          <cell r="N5087">
            <v>1.0937329420727586</v>
          </cell>
          <cell r="O5087">
            <v>35.995013709390669</v>
          </cell>
          <cell r="P5087"/>
          <cell r="Q5087">
            <v>109279.64473765025</v>
          </cell>
        </row>
        <row r="5088">
          <cell r="D5088">
            <v>44168</v>
          </cell>
          <cell r="F5088">
            <v>82753.776910759334</v>
          </cell>
          <cell r="G5088">
            <v>213575.14791818307</v>
          </cell>
          <cell r="H5088">
            <v>0.65146364763208198</v>
          </cell>
          <cell r="I5088">
            <v>57.176257511470041</v>
          </cell>
          <cell r="J5088">
            <v>26605834.085875031</v>
          </cell>
          <cell r="K5088">
            <v>0.99715203294457966</v>
          </cell>
          <cell r="L5088">
            <v>47.905131215674736</v>
          </cell>
          <cell r="M5088">
            <v>32209208.561503515</v>
          </cell>
          <cell r="N5088">
            <v>1.0882848389912942</v>
          </cell>
          <cell r="O5088">
            <v>36.615094565530192</v>
          </cell>
          <cell r="P5088"/>
          <cell r="Q5088">
            <v>109279.64473765025</v>
          </cell>
        </row>
        <row r="5089">
          <cell r="D5089">
            <v>44169</v>
          </cell>
          <cell r="F5089">
            <v>78164.789996759326</v>
          </cell>
          <cell r="G5089">
            <v>291739.93791494239</v>
          </cell>
          <cell r="H5089">
            <v>0.667416010125509</v>
          </cell>
          <cell r="I5089">
            <v>55.826933490113582</v>
          </cell>
          <cell r="J5089">
            <v>26683998.875871789</v>
          </cell>
          <cell r="K5089">
            <v>0.99600226205695963</v>
          </cell>
          <cell r="L5089">
            <v>48.057385162971556</v>
          </cell>
          <cell r="M5089">
            <v>32130431.573528521</v>
          </cell>
          <cell r="N5089">
            <v>1.0854327421256278</v>
          </cell>
          <cell r="O5089">
            <v>36.942366191946284</v>
          </cell>
          <cell r="P5089"/>
          <cell r="Q5089">
            <v>109279.64473765025</v>
          </cell>
        </row>
        <row r="5090">
          <cell r="D5090">
            <v>44170</v>
          </cell>
          <cell r="F5090">
            <v>61611.029550759326</v>
          </cell>
          <cell r="G5090">
            <v>353350.96746570175</v>
          </cell>
          <cell r="H5090">
            <v>0.64669128146234045</v>
          </cell>
          <cell r="I5090">
            <v>57.584770248958449</v>
          </cell>
          <cell r="J5090">
            <v>26745609.90542255</v>
          </cell>
          <cell r="K5090">
            <v>0.99424646010484563</v>
          </cell>
          <cell r="L5090">
            <v>48.290283955310585</v>
          </cell>
          <cell r="M5090">
            <v>32035688.225107528</v>
          </cell>
          <cell r="N5090">
            <v>1.0820423631363492</v>
          </cell>
          <cell r="O5090">
            <v>37.333763156155783</v>
          </cell>
          <cell r="P5090"/>
          <cell r="Q5090">
            <v>109279.64473765025</v>
          </cell>
        </row>
        <row r="5091">
          <cell r="D5091">
            <v>44171</v>
          </cell>
          <cell r="F5091">
            <v>45229.774910761189</v>
          </cell>
          <cell r="G5091">
            <v>398580.74237646291</v>
          </cell>
          <cell r="H5091">
            <v>0.60789110258264989</v>
          </cell>
          <cell r="I5091">
            <v>60.98614178909331</v>
          </cell>
          <cell r="J5091">
            <v>26790839.680333313</v>
          </cell>
          <cell r="K5091">
            <v>0.99189836981425372</v>
          </cell>
          <cell r="L5091">
            <v>48.602480699613146</v>
          </cell>
          <cell r="M5091">
            <v>31935199.622046538</v>
          </cell>
          <cell r="N5091">
            <v>1.0784591542425521</v>
          </cell>
          <cell r="O5091">
            <v>37.750187652614386</v>
          </cell>
          <cell r="P5091"/>
          <cell r="Q5091">
            <v>109279.64473765025</v>
          </cell>
        </row>
        <row r="5092">
          <cell r="D5092">
            <v>44172</v>
          </cell>
          <cell r="F5092">
            <v>40846.942300759329</v>
          </cell>
          <cell r="G5092">
            <v>439427.68467722222</v>
          </cell>
          <cell r="H5092">
            <v>0.5744471779353193</v>
          </cell>
          <cell r="I5092">
            <v>64.025621920100377</v>
          </cell>
          <cell r="J5092">
            <v>26831686.622634072</v>
          </cell>
          <cell r="K5092">
            <v>0.98940758827416542</v>
          </cell>
          <cell r="L5092">
            <v>48.934551719262821</v>
          </cell>
          <cell r="M5092">
            <v>31837566.586375542</v>
          </cell>
          <cell r="N5092">
            <v>1.0749736176992029</v>
          </cell>
          <cell r="O5092">
            <v>38.157968907108206</v>
          </cell>
          <cell r="P5092"/>
          <cell r="Q5092">
            <v>109279.64473765025</v>
          </cell>
        </row>
        <row r="5093">
          <cell r="D5093">
            <v>44173</v>
          </cell>
          <cell r="F5093">
            <v>62288.43117075933</v>
          </cell>
          <cell r="G5093">
            <v>501716.11584798153</v>
          </cell>
          <cell r="H5093">
            <v>0.57389017535294551</v>
          </cell>
          <cell r="I5093">
            <v>64.077024918807382</v>
          </cell>
          <cell r="J5093">
            <v>26893975.05380483</v>
          </cell>
          <cell r="K5093">
            <v>0.987724273079441</v>
          </cell>
          <cell r="L5093">
            <v>49.159488407810692</v>
          </cell>
          <cell r="M5093">
            <v>31776175.139574546</v>
          </cell>
          <cell r="N5093">
            <v>1.0727127607514328</v>
          </cell>
          <cell r="O5093">
            <v>38.423889888367547</v>
          </cell>
          <cell r="P5093"/>
          <cell r="Q5093">
            <v>109279.64473765025</v>
          </cell>
        </row>
        <row r="5094">
          <cell r="D5094">
            <v>44174</v>
          </cell>
          <cell r="F5094">
            <v>180986.69607717817</v>
          </cell>
          <cell r="G5094">
            <v>682702.81192515977</v>
          </cell>
          <cell r="H5094">
            <v>0.69414453326411385</v>
          </cell>
          <cell r="I5094">
            <v>53.62303061942476</v>
          </cell>
          <cell r="J5094">
            <v>27074961.749882009</v>
          </cell>
          <cell r="K5094">
            <v>0.99039637316145013</v>
          </cell>
          <cell r="L5094">
            <v>48.802616829081714</v>
          </cell>
          <cell r="M5094">
            <v>31835879.757679977</v>
          </cell>
          <cell r="N5094">
            <v>1.0745399889239178</v>
          </cell>
          <cell r="O5094">
            <v>38.208885913993562</v>
          </cell>
          <cell r="P5094"/>
          <cell r="Q5094">
            <v>109279.64473765025</v>
          </cell>
        </row>
        <row r="5095">
          <cell r="D5095">
            <v>44175</v>
          </cell>
          <cell r="F5095">
            <v>177539.56380117725</v>
          </cell>
          <cell r="G5095">
            <v>860242.37572633708</v>
          </cell>
          <cell r="H5095">
            <v>0.78719360571818964</v>
          </cell>
          <cell r="I5095">
            <v>46.521184771933058</v>
          </cell>
          <cell r="J5095">
            <v>27252501.313683186</v>
          </cell>
          <cell r="K5095">
            <v>0.99292160193504875</v>
          </cell>
          <cell r="L5095">
            <v>48.466331664700348</v>
          </cell>
          <cell r="M5095">
            <v>31883102.143509403</v>
          </cell>
          <cell r="N5095">
            <v>1.0759453443804696</v>
          </cell>
          <cell r="O5095">
            <v>38.044017020284549</v>
          </cell>
          <cell r="P5095"/>
          <cell r="Q5095">
            <v>109279.64473765025</v>
          </cell>
        </row>
        <row r="5096">
          <cell r="D5096">
            <v>44176</v>
          </cell>
          <cell r="F5096">
            <v>170768.16354117723</v>
          </cell>
          <cell r="G5096">
            <v>1031010.5392675144</v>
          </cell>
          <cell r="H5096">
            <v>0.85769157712322797</v>
          </cell>
          <cell r="I5096">
            <v>41.728258003206435</v>
          </cell>
          <cell r="J5096">
            <v>27423269.477224361</v>
          </cell>
          <cell r="K5096">
            <v>0.995181070203908</v>
          </cell>
          <cell r="L5096">
            <v>48.166253445132476</v>
          </cell>
          <cell r="M5096">
            <v>31915167.520503864</v>
          </cell>
          <cell r="N5096">
            <v>1.0768388000683577</v>
          </cell>
          <cell r="O5096">
            <v>37.93942587589202</v>
          </cell>
          <cell r="P5096"/>
          <cell r="Q5096">
            <v>109279.64473765025</v>
          </cell>
        </row>
        <row r="5097">
          <cell r="D5097">
            <v>44177</v>
          </cell>
          <cell r="F5097">
            <v>168127.17761117723</v>
          </cell>
          <cell r="G5097">
            <v>1199137.7168786917</v>
          </cell>
          <cell r="H5097">
            <v>0.91442595108287295</v>
          </cell>
          <cell r="I5097">
            <v>38.223610527741329</v>
          </cell>
          <cell r="J5097">
            <v>27591396.654835537</v>
          </cell>
          <cell r="K5097">
            <v>0.99732722651898698</v>
          </cell>
          <cell r="L5097">
            <v>47.881949926985932</v>
          </cell>
          <cell r="M5097">
            <v>31955611.611568313</v>
          </cell>
          <cell r="N5097">
            <v>1.0780145966662127</v>
          </cell>
          <cell r="O5097">
            <v>37.802049367546317</v>
          </cell>
          <cell r="P5097"/>
          <cell r="Q5097">
            <v>109279.64473765025</v>
          </cell>
        </row>
        <row r="5098">
          <cell r="D5098">
            <v>44178</v>
          </cell>
          <cell r="F5098">
            <v>178749.28540117724</v>
          </cell>
          <cell r="G5098">
            <v>1377887.0022798688</v>
          </cell>
          <cell r="H5098">
            <v>0.96990897181389635</v>
          </cell>
          <cell r="I5098">
            <v>35.082877334758763</v>
          </cell>
          <cell r="J5098">
            <v>27770145.940236714</v>
          </cell>
          <cell r="K5098">
            <v>0.9998389340307513</v>
          </cell>
          <cell r="L5098">
            <v>47.550134768827633</v>
          </cell>
          <cell r="M5098">
            <v>31998894.710422769</v>
          </cell>
          <cell r="N5098">
            <v>1.0792857379797098</v>
          </cell>
          <cell r="O5098">
            <v>37.653874587270806</v>
          </cell>
          <cell r="P5098"/>
          <cell r="Q5098">
            <v>109279.64473765025</v>
          </cell>
        </row>
        <row r="5099">
          <cell r="D5099">
            <v>44179</v>
          </cell>
          <cell r="F5099">
            <v>193343.40318717723</v>
          </cell>
          <cell r="G5099">
            <v>1571230.405467046</v>
          </cell>
          <cell r="H5099">
            <v>1.0270050155917021</v>
          </cell>
          <cell r="I5099">
            <v>32.127466119865097</v>
          </cell>
          <cell r="J5099">
            <v>27963489.343423892</v>
          </cell>
          <cell r="K5099">
            <v>1.0028543430051728</v>
          </cell>
          <cell r="L5099">
            <v>47.15310157693817</v>
          </cell>
          <cell r="M5099">
            <v>32049858.62706323</v>
          </cell>
          <cell r="N5099">
            <v>1.0808154540035824</v>
          </cell>
          <cell r="O5099">
            <v>37.476029981197847</v>
          </cell>
          <cell r="P5099"/>
          <cell r="Q5099">
            <v>109279.64473765025</v>
          </cell>
        </row>
        <row r="5100">
          <cell r="D5100">
            <v>44180</v>
          </cell>
          <cell r="F5100">
            <v>197443.46610117724</v>
          </cell>
          <cell r="G5100">
            <v>1768673.8715682232</v>
          </cell>
          <cell r="H5100">
            <v>1.0789895201522131</v>
          </cell>
          <cell r="I5100">
            <v>29.663364617178622</v>
          </cell>
          <cell r="J5100">
            <v>28160932.809525069</v>
          </cell>
          <cell r="K5100">
            <v>1.0059926753995689</v>
          </cell>
          <cell r="L5100">
            <v>46.741448475845068</v>
          </cell>
          <cell r="M5100">
            <v>32110527.006617688</v>
          </cell>
          <cell r="N5100">
            <v>1.0826718402837479</v>
          </cell>
          <cell r="O5100">
            <v>37.260901184694362</v>
          </cell>
          <cell r="P5100"/>
          <cell r="Q5100">
            <v>109279.64473765025</v>
          </cell>
        </row>
        <row r="5101">
          <cell r="D5101">
            <v>44181</v>
          </cell>
          <cell r="F5101">
            <v>189124.52369500452</v>
          </cell>
          <cell r="G5101">
            <v>1957798.3952632276</v>
          </cell>
          <cell r="H5101">
            <v>1.1197181322991077</v>
          </cell>
          <cell r="I5101">
            <v>27.873255651627048</v>
          </cell>
          <cell r="J5101">
            <v>28350057.333220072</v>
          </cell>
          <cell r="K5101">
            <v>1.0088105783863415</v>
          </cell>
          <cell r="L5101">
            <v>46.373212758954942</v>
          </cell>
          <cell r="M5101">
            <v>32142003.34376597</v>
          </cell>
          <cell r="N5101">
            <v>1.0835434799002523</v>
          </cell>
          <cell r="O5101">
            <v>37.160154010907021</v>
          </cell>
          <cell r="P5101"/>
          <cell r="Q5101">
            <v>109279.64473765025</v>
          </cell>
        </row>
        <row r="5102">
          <cell r="D5102">
            <v>44182</v>
          </cell>
          <cell r="F5102">
            <v>209437.41607300079</v>
          </cell>
          <cell r="G5102">
            <v>2167235.8113362286</v>
          </cell>
          <cell r="H5102">
            <v>1.1665892563653626</v>
          </cell>
          <cell r="I5102">
            <v>25.955461217499266</v>
          </cell>
          <cell r="J5102">
            <v>28559494.749293074</v>
          </cell>
          <cell r="K5102">
            <v>1.0123266664143149</v>
          </cell>
          <cell r="L5102">
            <v>45.915616719512833</v>
          </cell>
          <cell r="M5102">
            <v>32177803.373292249</v>
          </cell>
          <cell r="N5102">
            <v>1.0845605455867666</v>
          </cell>
          <cell r="O5102">
            <v>37.042811365665827</v>
          </cell>
          <cell r="P5102"/>
          <cell r="Q5102">
            <v>109279.64473765025</v>
          </cell>
        </row>
        <row r="5103">
          <cell r="D5103">
            <v>44183</v>
          </cell>
          <cell r="F5103">
            <v>188942.57724900264</v>
          </cell>
          <cell r="G5103">
            <v>2356178.3885852313</v>
          </cell>
          <cell r="H5103">
            <v>1.1978333172668842</v>
          </cell>
          <cell r="I5103">
            <v>24.756539946520761</v>
          </cell>
          <cell r="J5103">
            <v>28748437.326542076</v>
          </cell>
          <cell r="K5103">
            <v>1.0150919582405804</v>
          </cell>
          <cell r="L5103">
            <v>45.557222068628533</v>
          </cell>
          <cell r="M5103">
            <v>32032382.313653409</v>
          </cell>
          <cell r="N5103">
            <v>1.0794702238737257</v>
          </cell>
          <cell r="O5103">
            <v>37.63239892246262</v>
          </cell>
          <cell r="P5103"/>
          <cell r="Q5103">
            <v>109279.64473765025</v>
          </cell>
        </row>
        <row r="5104">
          <cell r="D5104">
            <v>44184</v>
          </cell>
          <cell r="F5104">
            <v>170488.30592900078</v>
          </cell>
          <cell r="G5104">
            <v>2526666.6945142322</v>
          </cell>
          <cell r="H5104">
            <v>1.2169005300599742</v>
          </cell>
          <cell r="I5104">
            <v>24.054526154571299</v>
          </cell>
          <cell r="J5104">
            <v>28918925.632471077</v>
          </cell>
          <cell r="K5104">
            <v>1.0171868859373758</v>
          </cell>
          <cell r="L5104">
            <v>45.286597193609794</v>
          </cell>
          <cell r="M5104">
            <v>31870073.682694569</v>
          </cell>
          <cell r="N5104">
            <v>1.073812682287745</v>
          </cell>
          <cell r="O5104">
            <v>38.294378743977397</v>
          </cell>
          <cell r="P5104"/>
          <cell r="Q5104">
            <v>109279.64473765025</v>
          </cell>
        </row>
        <row r="5105">
          <cell r="D5105">
            <v>44185</v>
          </cell>
          <cell r="F5105">
            <v>171621.27203300263</v>
          </cell>
          <cell r="G5105">
            <v>2698287.9665472349</v>
          </cell>
          <cell r="H5105">
            <v>1.2345794008687838</v>
          </cell>
          <cell r="I5105">
            <v>23.422976751668401</v>
          </cell>
          <cell r="J5105">
            <v>29090546.904504079</v>
          </cell>
          <cell r="K5105">
            <v>1.0193054685115752</v>
          </cell>
          <cell r="L5105">
            <v>45.013704624474691</v>
          </cell>
          <cell r="M5105">
            <v>31686921.017839734</v>
          </cell>
          <cell r="N5105">
            <v>1.0674549348488938</v>
          </cell>
          <cell r="O5105">
            <v>39.046590139018363</v>
          </cell>
          <cell r="P5105"/>
          <cell r="Q5105">
            <v>109279.64473765025</v>
          </cell>
        </row>
        <row r="5106">
          <cell r="D5106">
            <v>44186</v>
          </cell>
          <cell r="F5106">
            <v>179347.89994500452</v>
          </cell>
          <cell r="G5106">
            <v>2877635.8664922393</v>
          </cell>
          <cell r="H5106">
            <v>1.2539414790901322</v>
          </cell>
          <cell r="I5106">
            <v>22.752011530103889</v>
          </cell>
          <cell r="J5106">
            <v>29269894.804449085</v>
          </cell>
          <cell r="K5106">
            <v>1.0216775897208452</v>
          </cell>
          <cell r="L5106">
            <v>44.709105444041576</v>
          </cell>
          <cell r="M5106">
            <v>31511744.480896894</v>
          </cell>
          <cell r="N5106">
            <v>1.0613680599066697</v>
          </cell>
          <cell r="O5106">
            <v>39.774862867073701</v>
          </cell>
          <cell r="P5106"/>
          <cell r="Q5106">
            <v>109279.64473765025</v>
          </cell>
        </row>
        <row r="5107">
          <cell r="D5107">
            <v>44187</v>
          </cell>
          <cell r="F5107">
            <v>167270.74602900265</v>
          </cell>
          <cell r="G5107">
            <v>3044906.6125212419</v>
          </cell>
          <cell r="H5107">
            <v>1.2665199118826205</v>
          </cell>
          <cell r="I5107">
            <v>22.327414154042646</v>
          </cell>
          <cell r="J5107">
            <v>29437165.55047809</v>
          </cell>
          <cell r="K5107">
            <v>1.0236117269482772</v>
          </cell>
          <cell r="L5107">
            <v>44.461499053400978</v>
          </cell>
          <cell r="M5107">
            <v>31335374.59003805</v>
          </cell>
          <cell r="N5107">
            <v>1.0552431259685486</v>
          </cell>
          <cell r="O5107">
            <v>40.515562369645174</v>
          </cell>
          <cell r="P5107"/>
          <cell r="Q5107">
            <v>109279.64473765025</v>
          </cell>
        </row>
        <row r="5108">
          <cell r="D5108">
            <v>44188</v>
          </cell>
          <cell r="F5108">
            <v>154935.35431000887</v>
          </cell>
          <cell r="G5108">
            <v>3199841.9668312506</v>
          </cell>
          <cell r="H5108">
            <v>1.2730967794530119</v>
          </cell>
          <cell r="I5108">
            <v>22.108870936824189</v>
          </cell>
          <cell r="J5108">
            <v>29592100.904788099</v>
          </cell>
          <cell r="K5108">
            <v>1.025103908601767</v>
          </cell>
          <cell r="L5108">
            <v>44.270937605064063</v>
          </cell>
          <cell r="M5108">
            <v>31139420.907460224</v>
          </cell>
          <cell r="N5108">
            <v>1.0484609489300436</v>
          </cell>
          <cell r="O5108">
            <v>41.344784136723732</v>
          </cell>
          <cell r="P5108"/>
          <cell r="Q5108">
            <v>109279.64473765025</v>
          </cell>
        </row>
        <row r="5109">
          <cell r="D5109">
            <v>44189</v>
          </cell>
          <cell r="F5109">
            <v>129311.98726600701</v>
          </cell>
          <cell r="G5109">
            <v>3329153.9540972575</v>
          </cell>
          <cell r="H5109">
            <v>1.2693557745397228</v>
          </cell>
          <cell r="I5109">
            <v>22.232891736070005</v>
          </cell>
          <cell r="J5109">
            <v>29721412.892054107</v>
          </cell>
          <cell r="K5109">
            <v>1.0257005603582821</v>
          </cell>
          <cell r="L5109">
            <v>44.194855633466759</v>
          </cell>
          <cell r="M5109">
            <v>30913135.557838384</v>
          </cell>
          <cell r="N5109">
            <v>1.0406600567881725</v>
          </cell>
          <cell r="O5109">
            <v>42.310041805721276</v>
          </cell>
          <cell r="P5109"/>
          <cell r="Q5109">
            <v>109279.64473765025</v>
          </cell>
        </row>
        <row r="5110">
          <cell r="D5110">
            <v>44190</v>
          </cell>
          <cell r="F5110">
            <v>104653.19897200887</v>
          </cell>
          <cell r="G5110">
            <v>3433807.1530692661</v>
          </cell>
          <cell r="H5110">
            <v>1.2568881098809845</v>
          </cell>
          <cell r="I5110">
            <v>22.651757364609871</v>
          </cell>
          <cell r="J5110">
            <v>29826066.091026116</v>
          </cell>
          <cell r="K5110">
            <v>1.0254449390901581</v>
          </cell>
          <cell r="L5110">
            <v>44.227443121114817</v>
          </cell>
          <cell r="M5110">
            <v>30844820.718841214</v>
          </cell>
          <cell r="N5110">
            <v>1.0381788820591484</v>
          </cell>
          <cell r="O5110">
            <v>42.619577229428586</v>
          </cell>
          <cell r="P5110"/>
          <cell r="Q5110">
            <v>109279.64473765025</v>
          </cell>
        </row>
        <row r="5111">
          <cell r="D5111">
            <v>44191</v>
          </cell>
          <cell r="F5111">
            <v>116932.49596001074</v>
          </cell>
          <cell r="G5111">
            <v>3550739.6490292768</v>
          </cell>
          <cell r="H5111">
            <v>1.2497012586919363</v>
          </cell>
          <cell r="I5111">
            <v>22.897131647521064</v>
          </cell>
          <cell r="J5111">
            <v>29942998.586986128</v>
          </cell>
          <cell r="K5111">
            <v>1.0256118236520595</v>
          </cell>
          <cell r="L5111">
            <v>44.206166732764189</v>
          </cell>
          <cell r="M5111">
            <v>30786980.376832046</v>
          </cell>
          <cell r="N5111">
            <v>1.0360510645642751</v>
          </cell>
          <cell r="O5111">
            <v>42.885984452604873</v>
          </cell>
          <cell r="P5111"/>
          <cell r="Q5111">
            <v>109279.64473765025</v>
          </cell>
        </row>
        <row r="5112">
          <cell r="D5112">
            <v>44192</v>
          </cell>
          <cell r="F5112">
            <v>109813.57186600701</v>
          </cell>
          <cell r="G5112">
            <v>3660553.2208952839</v>
          </cell>
          <cell r="H5112">
            <v>1.2406340224094241</v>
          </cell>
          <cell r="I5112">
            <v>23.210865705247674</v>
          </cell>
          <cell r="J5112">
            <v>30052812.158852134</v>
          </cell>
          <cell r="K5112">
            <v>1.0255345344577729</v>
          </cell>
          <cell r="L5112">
            <v>44.216019821917918</v>
          </cell>
          <cell r="M5112">
            <v>30718170.210728865</v>
          </cell>
          <cell r="N5112">
            <v>1.033554895607349</v>
          </cell>
          <cell r="O5112">
            <v>43.199622510355908</v>
          </cell>
          <cell r="P5112"/>
          <cell r="Q5112">
            <v>109279.64473765025</v>
          </cell>
        </row>
        <row r="5113">
          <cell r="D5113">
            <v>44193</v>
          </cell>
          <cell r="F5113">
            <v>115496.80124600888</v>
          </cell>
          <cell r="G5113">
            <v>3776050.0221412927</v>
          </cell>
          <cell r="H5113">
            <v>1.2340718135197777</v>
          </cell>
          <cell r="I5113">
            <v>23.440855010488004</v>
          </cell>
          <cell r="J5113">
            <v>30168308.960098144</v>
          </cell>
          <cell r="K5113">
            <v>1.0256510358960407</v>
          </cell>
          <cell r="L5113">
            <v>44.201168243565107</v>
          </cell>
          <cell r="M5113">
            <v>30658327.974005695</v>
          </cell>
          <cell r="N5113">
            <v>1.0313612840303545</v>
          </cell>
          <cell r="O5113">
            <v>43.476227003223464</v>
          </cell>
          <cell r="P5113"/>
          <cell r="Q5113">
            <v>109279.64473765025</v>
          </cell>
        </row>
        <row r="5114">
          <cell r="D5114">
            <v>44194</v>
          </cell>
          <cell r="F5114">
            <v>142826.18232000887</v>
          </cell>
          <cell r="G5114">
            <v>3918876.2044613017</v>
          </cell>
          <cell r="H5114">
            <v>1.2365858486017369</v>
          </cell>
          <cell r="I5114">
            <v>23.352451277954422</v>
          </cell>
          <cell r="J5114">
            <v>30311135.142418154</v>
          </cell>
          <cell r="K5114">
            <v>1.0266923699004857</v>
          </cell>
          <cell r="L5114">
            <v>44.068530493181953</v>
          </cell>
          <cell r="M5114">
            <v>30636039.018356528</v>
          </cell>
          <cell r="N5114">
            <v>1.0304315287946404</v>
          </cell>
          <cell r="O5114">
            <v>43.593739919151545</v>
          </cell>
          <cell r="P5114"/>
          <cell r="Q5114">
            <v>109279.64473765025</v>
          </cell>
        </row>
        <row r="5115">
          <cell r="D5115">
            <v>44195</v>
          </cell>
          <cell r="F5115">
            <v>145797.25296089667</v>
          </cell>
          <cell r="G5115">
            <v>4064673.4574221983</v>
          </cell>
          <cell r="H5115">
            <v>1.2398385405871148</v>
          </cell>
          <cell r="I5115">
            <v>23.238613568230893</v>
          </cell>
          <cell r="J5115">
            <v>30456932.395379052</v>
          </cell>
          <cell r="K5115">
            <v>1.0278262876942681</v>
          </cell>
          <cell r="L5115">
            <v>43.924328563740687</v>
          </cell>
          <cell r="M5115">
            <v>30618118.433348242</v>
          </cell>
          <cell r="N5115">
            <v>1.0296490010081427</v>
          </cell>
          <cell r="O5115">
            <v>43.692770728177301</v>
          </cell>
          <cell r="P5115"/>
          <cell r="Q5115">
            <v>109279.64473765025</v>
          </cell>
        </row>
        <row r="5116">
          <cell r="D5116">
            <v>44196</v>
          </cell>
          <cell r="E5116" t="str">
            <v>*</v>
          </cell>
          <cell r="F5116">
            <v>138307.47165890038</v>
          </cell>
          <cell r="G5116">
            <v>4202980.9290810991</v>
          </cell>
          <cell r="H5116">
            <v>1.2406704862177003</v>
          </cell>
          <cell r="I5116">
            <v>23.20959464939336</v>
          </cell>
          <cell r="J5116">
            <v>30595239.867037952</v>
          </cell>
          <cell r="K5116">
            <v>1.028700044778573</v>
          </cell>
          <cell r="L5116">
            <v>43.813374916859125</v>
          </cell>
          <cell r="M5116">
            <v>30595239.867037952</v>
          </cell>
          <cell r="N5116">
            <v>1.028700044778573</v>
          </cell>
          <cell r="O5116">
            <v>43.813374547199011</v>
          </cell>
          <cell r="P5116"/>
          <cell r="Q5116">
            <v>109279.64473765025</v>
          </cell>
        </row>
        <row r="5117">
          <cell r="D5117">
            <v>44197</v>
          </cell>
          <cell r="F5117">
            <v>121658.51347889853</v>
          </cell>
          <cell r="G5117">
            <v>121658.51347889853</v>
          </cell>
          <cell r="H5117">
            <v>0.97745072204849448</v>
          </cell>
          <cell r="I5117">
            <v>36.844122037414536</v>
          </cell>
          <cell r="J5117">
            <v>121658.51347889853</v>
          </cell>
          <cell r="K5117">
            <v>0.97745072204849448</v>
          </cell>
          <cell r="L5117">
            <v>36.844122037414536</v>
          </cell>
          <cell r="M5117">
            <v>30532587.727376923</v>
          </cell>
          <cell r="N5117">
            <v>1.0264604551724292</v>
          </cell>
          <cell r="O5117">
            <v>45.258487608130203</v>
          </cell>
          <cell r="P5117"/>
          <cell r="Q5117">
            <v>124465.11188199077</v>
          </cell>
        </row>
        <row r="5118">
          <cell r="D5118">
            <v>44198</v>
          </cell>
          <cell r="F5118">
            <v>122792.26157089854</v>
          </cell>
          <cell r="G5118">
            <v>244450.77504979708</v>
          </cell>
          <cell r="H5118">
            <v>0.98200520352067988</v>
          </cell>
          <cell r="I5118">
            <v>36.577487770012787</v>
          </cell>
          <cell r="J5118">
            <v>244450.77504979708</v>
          </cell>
          <cell r="K5118">
            <v>0.98200520352067988</v>
          </cell>
          <cell r="L5118">
            <v>36.577487770012787</v>
          </cell>
          <cell r="M5118">
            <v>30463379.221741892</v>
          </cell>
          <cell r="N5118">
            <v>1.0240010592145985</v>
          </cell>
          <cell r="O5118">
            <v>45.614350038041906</v>
          </cell>
          <cell r="P5118"/>
          <cell r="Q5118">
            <v>124465.11188199077</v>
          </cell>
        </row>
        <row r="5119">
          <cell r="D5119">
            <v>44199</v>
          </cell>
          <cell r="F5119">
            <v>127550.9066309004</v>
          </cell>
          <cell r="G5119">
            <v>372001.68168069748</v>
          </cell>
          <cell r="H5119">
            <v>0.99626761817240217</v>
          </cell>
          <cell r="I5119">
            <v>35.754615497793687</v>
          </cell>
          <cell r="J5119">
            <v>372001.68168069748</v>
          </cell>
          <cell r="K5119">
            <v>0.99626761817240217</v>
          </cell>
          <cell r="L5119">
            <v>35.754615497793687</v>
          </cell>
          <cell r="M5119">
            <v>30406104.372778866</v>
          </cell>
          <cell r="N5119">
            <v>1.0219433884888391</v>
          </cell>
          <cell r="O5119">
            <v>45.913014725162981</v>
          </cell>
          <cell r="P5119"/>
          <cell r="Q5119">
            <v>124465.11188199077</v>
          </cell>
        </row>
        <row r="5120">
          <cell r="D5120">
            <v>44200</v>
          </cell>
          <cell r="F5120">
            <v>176547.40736089853</v>
          </cell>
          <cell r="G5120">
            <v>548549.08904159605</v>
          </cell>
          <cell r="H5120">
            <v>1.1018129513306758</v>
          </cell>
          <cell r="I5120">
            <v>30.209388582124362</v>
          </cell>
          <cell r="J5120">
            <v>548549.08904159605</v>
          </cell>
          <cell r="K5120">
            <v>1.1018129513306758</v>
          </cell>
          <cell r="L5120">
            <v>30.209388582124362</v>
          </cell>
          <cell r="M5120">
            <v>30409950.604135837</v>
          </cell>
          <cell r="N5120">
            <v>1.02194025266184</v>
          </cell>
          <cell r="O5120">
            <v>45.913470520359255</v>
          </cell>
          <cell r="P5120"/>
          <cell r="Q5120">
            <v>124465.11188199077</v>
          </cell>
        </row>
        <row r="5121">
          <cell r="D5121">
            <v>44201</v>
          </cell>
          <cell r="F5121">
            <v>186766.78542089852</v>
          </cell>
          <cell r="G5121">
            <v>735315.87446249463</v>
          </cell>
          <cell r="H5121">
            <v>1.1815614244731814</v>
          </cell>
          <cell r="I5121">
            <v>26.604595382107743</v>
          </cell>
          <cell r="J5121">
            <v>735315.87446249463</v>
          </cell>
          <cell r="K5121">
            <v>1.1815614244731814</v>
          </cell>
          <cell r="L5121">
            <v>26.604595382107743</v>
          </cell>
          <cell r="M5121">
            <v>30437088.031352807</v>
          </cell>
          <cell r="N5121">
            <v>1.0227197275164264</v>
          </cell>
          <cell r="O5121">
            <v>45.800232849507495</v>
          </cell>
          <cell r="P5121"/>
          <cell r="Q5121">
            <v>124465.11188199077</v>
          </cell>
        </row>
        <row r="5122">
          <cell r="D5122">
            <v>44202</v>
          </cell>
          <cell r="F5122">
            <v>122450.89742801941</v>
          </cell>
          <cell r="G5122">
            <v>857766.77189051406</v>
          </cell>
          <cell r="H5122">
            <v>1.1486040263553121</v>
          </cell>
          <cell r="I5122">
            <v>28.03741042569008</v>
          </cell>
          <cell r="J5122">
            <v>857766.77189051406</v>
          </cell>
          <cell r="K5122">
            <v>1.1486040263553121</v>
          </cell>
          <cell r="L5122">
            <v>28.03741042569008</v>
          </cell>
          <cell r="M5122">
            <v>30396360.489280902</v>
          </cell>
          <cell r="N5122">
            <v>1.0212189579830975</v>
          </cell>
          <cell r="O5122">
            <v>46.01836267144386</v>
          </cell>
          <cell r="P5122"/>
          <cell r="Q5122">
            <v>124465.11188199077</v>
          </cell>
        </row>
        <row r="5123">
          <cell r="D5123">
            <v>44203</v>
          </cell>
          <cell r="F5123">
            <v>113500.98375602128</v>
          </cell>
          <cell r="G5123">
            <v>971267.75564653531</v>
          </cell>
          <cell r="H5123">
            <v>1.1147905981275232</v>
          </cell>
          <cell r="I5123">
            <v>29.590267606634136</v>
          </cell>
          <cell r="J5123">
            <v>971267.75564653531</v>
          </cell>
          <cell r="K5123">
            <v>1.1147905981275232</v>
          </cell>
          <cell r="L5123">
            <v>29.590267606634136</v>
          </cell>
          <cell r="M5123">
            <v>30331415.138968997</v>
          </cell>
          <cell r="N5123">
            <v>1.0189050428286803</v>
          </cell>
          <cell r="O5123">
            <v>46.355541653146418</v>
          </cell>
          <cell r="P5123"/>
          <cell r="Q5123">
            <v>124465.11188199077</v>
          </cell>
        </row>
        <row r="5124">
          <cell r="D5124">
            <v>44204</v>
          </cell>
          <cell r="F5124">
            <v>108174.19805602127</v>
          </cell>
          <cell r="G5124">
            <v>1079441.9537025567</v>
          </cell>
          <cell r="H5124">
            <v>1.0840808494251073</v>
          </cell>
          <cell r="I5124">
            <v>31.076694697228426</v>
          </cell>
          <cell r="J5124">
            <v>1079441.9537025567</v>
          </cell>
          <cell r="K5124">
            <v>1.0840808494251073</v>
          </cell>
          <cell r="L5124">
            <v>31.076694697228426</v>
          </cell>
          <cell r="M5124">
            <v>30255211.673697814</v>
          </cell>
          <cell r="N5124">
            <v>1.016213588749544</v>
          </cell>
          <cell r="O5124">
            <v>46.749028660327397</v>
          </cell>
          <cell r="P5124"/>
          <cell r="Q5124">
            <v>124465.11188199077</v>
          </cell>
        </row>
        <row r="5125">
          <cell r="D5125">
            <v>44205</v>
          </cell>
          <cell r="F5125">
            <v>79631.413456017544</v>
          </cell>
          <cell r="G5125">
            <v>1159073.3671585743</v>
          </cell>
          <cell r="H5125">
            <v>1.034715091939916</v>
          </cell>
          <cell r="I5125">
            <v>33.625878247152265</v>
          </cell>
          <cell r="J5125">
            <v>1159073.3671585743</v>
          </cell>
          <cell r="K5125">
            <v>1.034715091939916</v>
          </cell>
          <cell r="L5125">
            <v>33.625878247152265</v>
          </cell>
          <cell r="M5125">
            <v>30167031.901096631</v>
          </cell>
          <cell r="N5125">
            <v>1.0131206228194802</v>
          </cell>
          <cell r="O5125">
            <v>47.202897085429321</v>
          </cell>
          <cell r="P5125"/>
          <cell r="Q5125">
            <v>124465.11188199077</v>
          </cell>
        </row>
        <row r="5126">
          <cell r="D5126">
            <v>44206</v>
          </cell>
          <cell r="F5126">
            <v>78272.912954021274</v>
          </cell>
          <cell r="G5126">
            <v>1237346.2801125955</v>
          </cell>
          <cell r="H5126">
            <v>0.99413101503155499</v>
          </cell>
          <cell r="I5126">
            <v>35.876726143185245</v>
          </cell>
          <cell r="J5126">
            <v>1237346.2801125955</v>
          </cell>
          <cell r="K5126">
            <v>0.99413101503155499</v>
          </cell>
          <cell r="L5126">
            <v>35.876726143185245</v>
          </cell>
          <cell r="M5126">
            <v>30072754.683943447</v>
          </cell>
          <cell r="N5126">
            <v>1.0098237093828359</v>
          </cell>
          <cell r="O5126">
            <v>47.688622103173863</v>
          </cell>
          <cell r="P5126"/>
          <cell r="Q5126">
            <v>124465.11188199077</v>
          </cell>
        </row>
        <row r="5127">
          <cell r="D5127">
            <v>44207</v>
          </cell>
          <cell r="F5127">
            <v>89291.085424019417</v>
          </cell>
          <cell r="G5127">
            <v>1326637.365536615</v>
          </cell>
          <cell r="H5127">
            <v>0.96897351429140099</v>
          </cell>
          <cell r="I5127">
            <v>37.345430898628919</v>
          </cell>
          <cell r="J5127">
            <v>1326637.365536615</v>
          </cell>
          <cell r="K5127">
            <v>0.96897351429140099</v>
          </cell>
          <cell r="L5127">
            <v>37.345430898628919</v>
          </cell>
          <cell r="M5127">
            <v>30015566.216738265</v>
          </cell>
          <cell r="N5127">
            <v>1.0077729044974943</v>
          </cell>
          <cell r="O5127">
            <v>47.991740690415043</v>
          </cell>
          <cell r="P5127"/>
          <cell r="Q5127">
            <v>124465.11188199077</v>
          </cell>
        </row>
        <row r="5128">
          <cell r="D5128">
            <v>44208</v>
          </cell>
          <cell r="F5128">
            <v>103807.50175601942</v>
          </cell>
          <cell r="G5128">
            <v>1430444.8672926344</v>
          </cell>
          <cell r="H5128">
            <v>0.95772813070761253</v>
          </cell>
          <cell r="I5128">
            <v>38.020607967913215</v>
          </cell>
          <cell r="J5128">
            <v>1430444.8672926344</v>
          </cell>
          <cell r="K5128">
            <v>0.95772813070761253</v>
          </cell>
          <cell r="L5128">
            <v>38.020607967913215</v>
          </cell>
          <cell r="M5128">
            <v>29976155.824369073</v>
          </cell>
          <cell r="N5128">
            <v>1.0063194521903325</v>
          </cell>
          <cell r="O5128">
            <v>48.207013045248871</v>
          </cell>
          <cell r="P5128"/>
          <cell r="Q5128">
            <v>124465.11188199077</v>
          </cell>
        </row>
        <row r="5129">
          <cell r="D5129">
            <v>44209</v>
          </cell>
          <cell r="F5129">
            <v>65074.107115070656</v>
          </cell>
          <cell r="G5129">
            <v>1495518.974407705</v>
          </cell>
          <cell r="H5129">
            <v>0.92427443617580107</v>
          </cell>
          <cell r="I5129">
            <v>40.098866971588862</v>
          </cell>
          <cell r="J5129">
            <v>1495518.974407705</v>
          </cell>
          <cell r="K5129">
            <v>0.92427443617580107</v>
          </cell>
          <cell r="L5129">
            <v>40.098866971588862</v>
          </cell>
          <cell r="M5129">
            <v>29873170.149602942</v>
          </cell>
          <cell r="N5129">
            <v>1.0027323877556562</v>
          </cell>
          <cell r="O5129">
            <v>48.739841844170584</v>
          </cell>
          <cell r="P5129"/>
          <cell r="Q5129">
            <v>124465.11188199077</v>
          </cell>
        </row>
        <row r="5130">
          <cell r="D5130">
            <v>44210</v>
          </cell>
          <cell r="F5130">
            <v>63240.65971107065</v>
          </cell>
          <cell r="G5130">
            <v>1558759.6341187756</v>
          </cell>
          <cell r="H5130">
            <v>0.89454765421487525</v>
          </cell>
          <cell r="I5130">
            <v>42.034922251261065</v>
          </cell>
          <cell r="J5130">
            <v>1558759.6341187756</v>
          </cell>
          <cell r="K5130">
            <v>0.89454765421487525</v>
          </cell>
          <cell r="L5130">
            <v>42.034922251261065</v>
          </cell>
          <cell r="M5130">
            <v>29774404.989524804</v>
          </cell>
          <cell r="N5130">
            <v>0.99928790032639103</v>
          </cell>
          <cell r="O5130">
            <v>49.253503000718844</v>
          </cell>
          <cell r="P5130"/>
          <cell r="Q5130">
            <v>124465.11188199077</v>
          </cell>
        </row>
        <row r="5131">
          <cell r="D5131">
            <v>44211</v>
          </cell>
          <cell r="F5131">
            <v>62816.474647068797</v>
          </cell>
          <cell r="G5131">
            <v>1621576.1087658445</v>
          </cell>
          <cell r="H5131">
            <v>0.86855723891704495</v>
          </cell>
          <cell r="I5131">
            <v>43.797926522104191</v>
          </cell>
          <cell r="J5131">
            <v>1621576.1087658445</v>
          </cell>
          <cell r="K5131">
            <v>0.86855723891704495</v>
          </cell>
          <cell r="L5131">
            <v>43.797926522104191</v>
          </cell>
          <cell r="M5131">
            <v>29727705.551964942</v>
          </cell>
          <cell r="N5131">
            <v>0.99759150661381901</v>
          </cell>
          <cell r="O5131">
            <v>49.50718073124478</v>
          </cell>
          <cell r="P5131"/>
          <cell r="Q5131">
            <v>124465.11188199077</v>
          </cell>
        </row>
        <row r="5132">
          <cell r="D5132">
            <v>44212</v>
          </cell>
          <cell r="F5132">
            <v>56416.824859072512</v>
          </cell>
          <cell r="G5132">
            <v>1677992.9336249169</v>
          </cell>
          <cell r="H5132">
            <v>0.84260204940796701</v>
          </cell>
          <cell r="I5132">
            <v>45.624903768466815</v>
          </cell>
          <cell r="J5132">
            <v>1677992.9336249169</v>
          </cell>
          <cell r="K5132">
            <v>0.84260204940796701</v>
          </cell>
          <cell r="L5132">
            <v>45.624903768466815</v>
          </cell>
          <cell r="M5132">
            <v>29681286.115029085</v>
          </cell>
          <cell r="N5132">
            <v>0.99590494668959029</v>
          </cell>
          <cell r="O5132">
            <v>49.759835738123428</v>
          </cell>
          <cell r="P5132"/>
          <cell r="Q5132">
            <v>124465.11188199077</v>
          </cell>
        </row>
        <row r="5133">
          <cell r="D5133">
            <v>44213</v>
          </cell>
          <cell r="F5133">
            <v>39007.617675068788</v>
          </cell>
          <cell r="G5133">
            <v>1717000.5512999857</v>
          </cell>
          <cell r="H5133">
            <v>0.81147263600399289</v>
          </cell>
          <cell r="I5133">
            <v>47.904301598271672</v>
          </cell>
          <cell r="J5133">
            <v>1717000.5512999857</v>
          </cell>
          <cell r="K5133">
            <v>0.81147263600399289</v>
          </cell>
          <cell r="L5133">
            <v>47.904301598271672</v>
          </cell>
          <cell r="M5133">
            <v>29624700.457023229</v>
          </cell>
          <cell r="N5133">
            <v>0.99387775691169666</v>
          </cell>
          <cell r="O5133">
            <v>50.064097478518995</v>
          </cell>
          <cell r="P5133"/>
          <cell r="Q5133">
            <v>124465.11188199077</v>
          </cell>
        </row>
        <row r="5134">
          <cell r="D5134">
            <v>44214</v>
          </cell>
          <cell r="F5134">
            <v>71566.47123507064</v>
          </cell>
          <cell r="G5134">
            <v>1788567.0225350563</v>
          </cell>
          <cell r="H5134">
            <v>0.79833483522267501</v>
          </cell>
          <cell r="I5134">
            <v>48.895229864085799</v>
          </cell>
          <cell r="J5134">
            <v>1788567.0225350563</v>
          </cell>
          <cell r="K5134">
            <v>0.79833483522267501</v>
          </cell>
          <cell r="L5134">
            <v>48.895229864085799</v>
          </cell>
          <cell r="M5134">
            <v>29617706.634389371</v>
          </cell>
          <cell r="N5134">
            <v>0.99351463054994849</v>
          </cell>
          <cell r="O5134">
            <v>50.118664913126864</v>
          </cell>
          <cell r="P5134"/>
          <cell r="Q5134">
            <v>124465.11188199077</v>
          </cell>
        </row>
        <row r="5135">
          <cell r="D5135">
            <v>44215</v>
          </cell>
          <cell r="F5135">
            <v>56216.057615070662</v>
          </cell>
          <cell r="G5135">
            <v>1844783.0801501269</v>
          </cell>
          <cell r="H5135">
            <v>0.78008885265574324</v>
          </cell>
          <cell r="I5135">
            <v>50.299863618245077</v>
          </cell>
          <cell r="J5135">
            <v>1844783.0801501269</v>
          </cell>
          <cell r="K5135">
            <v>0.78008885265574324</v>
          </cell>
          <cell r="L5135">
            <v>50.299863618245077</v>
          </cell>
          <cell r="M5135">
            <v>29592635.345089514</v>
          </cell>
          <cell r="N5135">
            <v>0.99254527479664334</v>
          </cell>
          <cell r="O5135">
            <v>50.264427539169951</v>
          </cell>
          <cell r="P5135"/>
          <cell r="Q5135">
            <v>124465.11188199077</v>
          </cell>
        </row>
        <row r="5136">
          <cell r="D5136">
            <v>44216</v>
          </cell>
          <cell r="F5136">
            <v>180654.07095807191</v>
          </cell>
          <cell r="G5136">
            <v>2025437.1511081988</v>
          </cell>
          <cell r="H5136">
            <v>0.8136565823475812</v>
          </cell>
          <cell r="I5136">
            <v>47.741240166899757</v>
          </cell>
          <cell r="J5136">
            <v>2025437.1511081988</v>
          </cell>
          <cell r="K5136">
            <v>0.8136565823475812</v>
          </cell>
          <cell r="L5136">
            <v>47.741240166899757</v>
          </cell>
          <cell r="M5136">
            <v>29666063.410048652</v>
          </cell>
          <cell r="N5136">
            <v>0.99487943849844029</v>
          </cell>
          <cell r="O5136">
            <v>49.913676559489332</v>
          </cell>
          <cell r="P5136"/>
          <cell r="Q5136">
            <v>124465.11188199077</v>
          </cell>
        </row>
        <row r="5137">
          <cell r="D5137">
            <v>44217</v>
          </cell>
          <cell r="F5137">
            <v>170059.59577406818</v>
          </cell>
          <cell r="G5137">
            <v>2195496.7468822668</v>
          </cell>
          <cell r="H5137">
            <v>0.83997405020915006</v>
          </cell>
          <cell r="I5137">
            <v>45.813609567323013</v>
          </cell>
          <cell r="J5137">
            <v>2195496.7468822668</v>
          </cell>
          <cell r="K5137">
            <v>0.83997405020915006</v>
          </cell>
          <cell r="L5137">
            <v>45.813609567323013</v>
          </cell>
          <cell r="M5137">
            <v>29726108.960021794</v>
          </cell>
          <cell r="N5137">
            <v>0.99676426149978514</v>
          </cell>
          <cell r="O5137">
            <v>49.631050875686341</v>
          </cell>
          <cell r="P5137"/>
          <cell r="Q5137">
            <v>124465.11188199077</v>
          </cell>
        </row>
        <row r="5138">
          <cell r="D5138">
            <v>44218</v>
          </cell>
          <cell r="F5138">
            <v>170925.45026807004</v>
          </cell>
          <cell r="G5138">
            <v>2366422.197150337</v>
          </cell>
          <cell r="H5138">
            <v>0.86421523026469194</v>
          </cell>
          <cell r="I5138">
            <v>44.098920849017262</v>
          </cell>
          <cell r="J5138">
            <v>2366422.197150337</v>
          </cell>
          <cell r="K5138">
            <v>0.86421523026469194</v>
          </cell>
          <cell r="L5138">
            <v>44.098920849017262</v>
          </cell>
          <cell r="M5138">
            <v>29740285.012065005</v>
          </cell>
          <cell r="N5138">
            <v>0.99711071801199569</v>
          </cell>
          <cell r="O5138">
            <v>49.579160113380659</v>
          </cell>
          <cell r="P5138"/>
          <cell r="Q5138">
            <v>124465.11188199077</v>
          </cell>
        </row>
        <row r="5139">
          <cell r="D5139">
            <v>44219</v>
          </cell>
          <cell r="F5139">
            <v>143759.04223607003</v>
          </cell>
          <cell r="G5139">
            <v>2510181.2393864072</v>
          </cell>
          <cell r="H5139">
            <v>0.87685868839621617</v>
          </cell>
          <cell r="I5139">
            <v>43.227623269333229</v>
          </cell>
          <cell r="J5139">
            <v>2510181.2393864072</v>
          </cell>
          <cell r="K5139">
            <v>0.87685868839621617</v>
          </cell>
          <cell r="L5139">
            <v>43.227623269333229</v>
          </cell>
          <cell r="M5139">
            <v>29730292.058880217</v>
          </cell>
          <cell r="N5139">
            <v>0.99664686880888143</v>
          </cell>
          <cell r="O5139">
            <v>49.648637683852172</v>
          </cell>
          <cell r="P5139"/>
          <cell r="Q5139">
            <v>124465.11188199077</v>
          </cell>
        </row>
        <row r="5140">
          <cell r="D5140">
            <v>44220</v>
          </cell>
          <cell r="F5140">
            <v>146197.96674007003</v>
          </cell>
          <cell r="G5140">
            <v>2656379.2061264771</v>
          </cell>
          <cell r="H5140">
            <v>0.88926499360622435</v>
          </cell>
          <cell r="I5140">
            <v>42.387913777333623</v>
          </cell>
          <cell r="J5140">
            <v>2656379.2061264771</v>
          </cell>
          <cell r="K5140">
            <v>0.88926499360622435</v>
          </cell>
          <cell r="L5140">
            <v>42.387913777333623</v>
          </cell>
          <cell r="M5140">
            <v>29718163.566095434</v>
          </cell>
          <cell r="N5140">
            <v>0.99611155915541028</v>
          </cell>
          <cell r="O5140">
            <v>49.728860460322622</v>
          </cell>
          <cell r="P5140"/>
          <cell r="Q5140">
            <v>124465.11188199077</v>
          </cell>
        </row>
        <row r="5141">
          <cell r="D5141">
            <v>44221</v>
          </cell>
          <cell r="F5141">
            <v>197682.71348207191</v>
          </cell>
          <cell r="G5141">
            <v>2854061.9196085492</v>
          </cell>
          <cell r="H5141">
            <v>0.91722471508789483</v>
          </cell>
          <cell r="I5141">
            <v>40.55032254371703</v>
          </cell>
          <cell r="J5141">
            <v>2854061.9196085492</v>
          </cell>
          <cell r="K5141">
            <v>0.91722471508789483</v>
          </cell>
          <cell r="L5141">
            <v>40.55032254371703</v>
          </cell>
          <cell r="M5141">
            <v>29773668.244436651</v>
          </cell>
          <cell r="N5141">
            <v>0.99784306488039953</v>
          </cell>
          <cell r="O5141">
            <v>49.469534117542977</v>
          </cell>
          <cell r="P5141"/>
          <cell r="Q5141">
            <v>124465.11188199077</v>
          </cell>
        </row>
        <row r="5142">
          <cell r="D5142">
            <v>44222</v>
          </cell>
          <cell r="F5142">
            <v>215541.17273807005</v>
          </cell>
          <cell r="G5142">
            <v>3069603.0923466193</v>
          </cell>
          <cell r="H5142">
            <v>0.94855221365071984</v>
          </cell>
          <cell r="I5142">
            <v>38.58020350613689</v>
          </cell>
          <cell r="J5142">
            <v>3069603.0923466193</v>
          </cell>
          <cell r="K5142">
            <v>0.94855221365071984</v>
          </cell>
          <cell r="L5142">
            <v>38.58020350613689</v>
          </cell>
          <cell r="M5142">
            <v>29876167.890357863</v>
          </cell>
          <cell r="N5142">
            <v>1.0011489223172023</v>
          </cell>
          <cell r="O5142">
            <v>48.975736741854917</v>
          </cell>
          <cell r="P5142"/>
          <cell r="Q5142">
            <v>124465.11188199077</v>
          </cell>
        </row>
        <row r="5143">
          <cell r="D5143">
            <v>44223</v>
          </cell>
          <cell r="F5143">
            <v>272826.3155388973</v>
          </cell>
          <cell r="G5143">
            <v>3342429.4078855165</v>
          </cell>
          <cell r="H5143">
            <v>0.99460547539546851</v>
          </cell>
          <cell r="I5143">
            <v>35.84957471077157</v>
          </cell>
          <cell r="J5143">
            <v>3342429.4078855165</v>
          </cell>
          <cell r="K5143">
            <v>0.99460547539546851</v>
          </cell>
          <cell r="L5143">
            <v>35.84957471077157</v>
          </cell>
          <cell r="M5143">
            <v>30042596.042691913</v>
          </cell>
          <cell r="N5143">
            <v>1.0065958901880094</v>
          </cell>
          <cell r="O5143">
            <v>48.166041367228132</v>
          </cell>
          <cell r="P5143"/>
          <cell r="Q5143">
            <v>124465.11188199077</v>
          </cell>
        </row>
        <row r="5144">
          <cell r="D5144">
            <v>44224</v>
          </cell>
          <cell r="F5144">
            <v>274953.23513289541</v>
          </cell>
          <cell r="G5144">
            <v>3617382.6430184119</v>
          </cell>
          <cell r="H5144">
            <v>1.0379795213067311</v>
          </cell>
          <cell r="I5144">
            <v>33.451023661250346</v>
          </cell>
          <cell r="J5144">
            <v>3617382.6430184119</v>
          </cell>
          <cell r="K5144">
            <v>1.0379795213067311</v>
          </cell>
          <cell r="L5144">
            <v>33.451023661250346</v>
          </cell>
          <cell r="M5144">
            <v>30200224.904145949</v>
          </cell>
          <cell r="N5144">
            <v>1.0117466635058576</v>
          </cell>
          <cell r="O5144">
            <v>47.40507990363929</v>
          </cell>
          <cell r="P5144"/>
          <cell r="Q5144">
            <v>124465.11188199077</v>
          </cell>
        </row>
        <row r="5145">
          <cell r="D5145">
            <v>44225</v>
          </cell>
          <cell r="F5145">
            <v>270031.86463489727</v>
          </cell>
          <cell r="G5145">
            <v>3887414.507653309</v>
          </cell>
          <cell r="H5145">
            <v>1.0769987998972106</v>
          </cell>
          <cell r="I5145">
            <v>31.43010164793666</v>
          </cell>
          <cell r="J5145">
            <v>3887414.507653309</v>
          </cell>
          <cell r="K5145">
            <v>1.0769987998972106</v>
          </cell>
          <cell r="L5145">
            <v>31.43010164793666</v>
          </cell>
          <cell r="M5145">
            <v>30307119.542184658</v>
          </cell>
          <cell r="N5145">
            <v>1.0151966638499847</v>
          </cell>
          <cell r="O5145">
            <v>46.898058080812113</v>
          </cell>
          <cell r="P5145"/>
          <cell r="Q5145">
            <v>124465.11188199077</v>
          </cell>
        </row>
        <row r="5146">
          <cell r="D5146">
            <v>44226</v>
          </cell>
          <cell r="F5146">
            <v>254748.57380889729</v>
          </cell>
          <cell r="G5146">
            <v>4142163.0814622063</v>
          </cell>
          <cell r="H5146">
            <v>1.1093237343997027</v>
          </cell>
          <cell r="I5146">
            <v>29.849481051620952</v>
          </cell>
          <cell r="J5146">
            <v>4142163.0814622063</v>
          </cell>
          <cell r="K5146">
            <v>1.1093237343997027</v>
          </cell>
          <cell r="L5146">
            <v>29.849481051620952</v>
          </cell>
          <cell r="M5146">
            <v>30412522.974647373</v>
          </cell>
          <cell r="N5146">
            <v>1.0185958288984778</v>
          </cell>
          <cell r="O5146">
            <v>46.400678065855885</v>
          </cell>
          <cell r="P5146"/>
          <cell r="Q5146">
            <v>124465.11188199077</v>
          </cell>
        </row>
        <row r="5147">
          <cell r="D5147">
            <v>44227</v>
          </cell>
          <cell r="E5147" t="str">
            <v>*</v>
          </cell>
          <cell r="F5147">
            <v>254471.39566889542</v>
          </cell>
          <cell r="G5147">
            <v>4396634.4771311013</v>
          </cell>
          <cell r="H5147">
            <v>1.1394913520151955</v>
          </cell>
          <cell r="I5147">
            <v>28.447478956489046</v>
          </cell>
          <cell r="J5147">
            <v>4396634.4771311013</v>
          </cell>
          <cell r="K5147">
            <v>1.1394913520151955</v>
          </cell>
          <cell r="L5147">
            <v>28.447478956489046</v>
          </cell>
          <cell r="M5147">
            <v>30510923.904772084</v>
          </cell>
          <cell r="N5147">
            <v>1.0217596142640368</v>
          </cell>
          <cell r="O5147">
            <v>45.939729735499753</v>
          </cell>
          <cell r="P5147"/>
          <cell r="Q5147">
            <v>124465.11188199077</v>
          </cell>
        </row>
        <row r="5148">
          <cell r="D5148">
            <v>44228</v>
          </cell>
          <cell r="F5148">
            <v>264214.52582089731</v>
          </cell>
          <cell r="G5148">
            <v>264214.52582089731</v>
          </cell>
          <cell r="H5148">
            <v>2.1040906022973269</v>
          </cell>
          <cell r="I5148">
            <v>8.6840178784507334</v>
          </cell>
          <cell r="J5148">
            <v>4660849.0029519983</v>
          </cell>
          <cell r="K5148">
            <v>1.1698946643165449</v>
          </cell>
          <cell r="L5148">
            <v>31.313673220749394</v>
          </cell>
          <cell r="M5148">
            <v>30629894.818250783</v>
          </cell>
          <cell r="N5148">
            <v>1.0256568499488008</v>
          </cell>
          <cell r="O5148">
            <v>45.277145321912762</v>
          </cell>
          <cell r="P5148"/>
          <cell r="Q5148">
            <v>125571.83874706618</v>
          </cell>
        </row>
        <row r="5149">
          <cell r="D5149">
            <v>44229</v>
          </cell>
          <cell r="F5149">
            <v>271888.38157689729</v>
          </cell>
          <cell r="G5149">
            <v>536102.90739779454</v>
          </cell>
          <cell r="H5149">
            <v>2.1346462421309407</v>
          </cell>
          <cell r="I5149">
            <v>8.2857314697273985</v>
          </cell>
          <cell r="J5149">
            <v>4932737.3845288958</v>
          </cell>
          <cell r="K5149">
            <v>1.2003072856623322</v>
          </cell>
          <cell r="L5149">
            <v>29.708666210089984</v>
          </cell>
          <cell r="M5149">
            <v>30756828.996963497</v>
          </cell>
          <cell r="N5149">
            <v>1.029820056547065</v>
          </cell>
          <cell r="O5149">
            <v>44.727584184056226</v>
          </cell>
          <cell r="P5149"/>
          <cell r="Q5149">
            <v>125571.83874706618</v>
          </cell>
        </row>
        <row r="5150">
          <cell r="D5150">
            <v>44230</v>
          </cell>
          <cell r="F5150">
            <v>264777.50888939912</v>
          </cell>
          <cell r="G5150">
            <v>800880.41628719366</v>
          </cell>
          <cell r="H5150">
            <v>2.1259554803535523</v>
          </cell>
          <cell r="I5150">
            <v>8.3970100480540211</v>
          </cell>
          <cell r="J5150">
            <v>5197514.8934182953</v>
          </cell>
          <cell r="K5150">
            <v>1.2272374173612264</v>
          </cell>
          <cell r="L5150">
            <v>28.352145100313209</v>
          </cell>
          <cell r="M5150">
            <v>30867649.966856707</v>
          </cell>
          <cell r="N5150">
            <v>1.0334430906677505</v>
          </cell>
          <cell r="O5150">
            <v>44.25194714009664</v>
          </cell>
          <cell r="P5150"/>
          <cell r="Q5150">
            <v>125571.83874706618</v>
          </cell>
        </row>
        <row r="5151">
          <cell r="D5151">
            <v>44231</v>
          </cell>
          <cell r="F5151">
            <v>286248.32100740285</v>
          </cell>
          <cell r="G5151">
            <v>1087128.7372945966</v>
          </cell>
          <cell r="H5151">
            <v>2.1643561728126639</v>
          </cell>
          <cell r="I5151">
            <v>7.9169535109873461</v>
          </cell>
          <cell r="J5151">
            <v>5483763.2144256979</v>
          </cell>
          <cell r="K5151">
            <v>1.257540278247459</v>
          </cell>
          <cell r="L5151">
            <v>26.896022422921241</v>
          </cell>
          <cell r="M5151">
            <v>31006445.253667913</v>
          </cell>
          <cell r="N5151">
            <v>1.0380020065821489</v>
          </cell>
          <cell r="O5151">
            <v>43.656985829966274</v>
          </cell>
          <cell r="P5151"/>
          <cell r="Q5151">
            <v>125571.83874706618</v>
          </cell>
        </row>
        <row r="5152">
          <cell r="D5152">
            <v>44232</v>
          </cell>
          <cell r="F5152">
            <v>289685.83658139734</v>
          </cell>
          <cell r="G5152">
            <v>1376814.573875994</v>
          </cell>
          <cell r="H5152">
            <v>2.1928715667678493</v>
          </cell>
          <cell r="I5152">
            <v>7.5793194066029246</v>
          </cell>
          <cell r="J5152">
            <v>5773449.0510070957</v>
          </cell>
          <cell r="K5152">
            <v>1.2869130013531345</v>
          </cell>
          <cell r="L5152">
            <v>25.553178390912489</v>
          </cell>
          <cell r="M5152">
            <v>31194916.142588623</v>
          </cell>
          <cell r="N5152">
            <v>1.0442229983729712</v>
          </cell>
          <cell r="O5152">
            <v>42.851633096360466</v>
          </cell>
          <cell r="P5152"/>
          <cell r="Q5152">
            <v>125571.83874706618</v>
          </cell>
        </row>
        <row r="5153">
          <cell r="D5153">
            <v>44233</v>
          </cell>
          <cell r="F5153">
            <v>278840.53050739912</v>
          </cell>
          <cell r="G5153">
            <v>1655655.1043833932</v>
          </cell>
          <cell r="H5153">
            <v>2.1974872722302892</v>
          </cell>
          <cell r="I5153">
            <v>7.5261186186546203</v>
          </cell>
          <cell r="J5153">
            <v>6052289.5815144945</v>
          </cell>
          <cell r="K5153">
            <v>1.3123345808298779</v>
          </cell>
          <cell r="L5153">
            <v>24.443515326269207</v>
          </cell>
          <cell r="M5153">
            <v>31353861.839027338</v>
          </cell>
          <cell r="N5153">
            <v>1.049454689792974</v>
          </cell>
          <cell r="O5153">
            <v>42.180321975311372</v>
          </cell>
          <cell r="P5153"/>
          <cell r="Q5153">
            <v>125571.83874706618</v>
          </cell>
        </row>
        <row r="5154">
          <cell r="D5154">
            <v>44234</v>
          </cell>
          <cell r="F5154">
            <v>257869.34344740101</v>
          </cell>
          <cell r="G5154">
            <v>1913524.4478307941</v>
          </cell>
          <cell r="H5154">
            <v>2.1769262768781892</v>
          </cell>
          <cell r="I5154">
            <v>7.7661945407734745</v>
          </cell>
          <cell r="J5154">
            <v>6310158.9249618957</v>
          </cell>
          <cell r="K5154">
            <v>1.3319817834765519</v>
          </cell>
          <cell r="L5154">
            <v>23.618208782182993</v>
          </cell>
          <cell r="M5154">
            <v>31479206.07052606</v>
          </cell>
          <cell r="N5154">
            <v>1.0535609055455413</v>
          </cell>
          <cell r="O5154">
            <v>41.657334308578832</v>
          </cell>
          <cell r="P5154"/>
          <cell r="Q5154">
            <v>125571.83874706618</v>
          </cell>
        </row>
        <row r="5155">
          <cell r="D5155">
            <v>44235</v>
          </cell>
          <cell r="F5155">
            <v>268038.51418739918</v>
          </cell>
          <cell r="G5155">
            <v>2181562.9620181932</v>
          </cell>
          <cell r="H5155">
            <v>2.1716283919482327</v>
          </cell>
          <cell r="I5155">
            <v>7.8293603276625152</v>
          </cell>
          <cell r="J5155">
            <v>6578197.439149295</v>
          </cell>
          <cell r="K5155">
            <v>1.3527054630630209</v>
          </cell>
          <cell r="L5155">
            <v>22.77728377546029</v>
          </cell>
          <cell r="M5155">
            <v>31635957.875094775</v>
          </cell>
          <cell r="N5155">
            <v>1.0587175004150016</v>
          </cell>
          <cell r="O5155">
            <v>41.005526939759072</v>
          </cell>
          <cell r="P5155"/>
          <cell r="Q5155">
            <v>125571.83874706618</v>
          </cell>
        </row>
        <row r="5156">
          <cell r="D5156">
            <v>44236</v>
          </cell>
          <cell r="F5156">
            <v>273133.60594139912</v>
          </cell>
          <cell r="G5156">
            <v>2454696.5679595922</v>
          </cell>
          <cell r="H5156">
            <v>2.1720161608527344</v>
          </cell>
          <cell r="I5156">
            <v>7.8247186128027941</v>
          </cell>
          <cell r="J5156">
            <v>6851331.045090694</v>
          </cell>
          <cell r="K5156">
            <v>1.3734071865662913</v>
          </cell>
          <cell r="L5156">
            <v>21.966717579262962</v>
          </cell>
          <cell r="M5156">
            <v>31827459.048207495</v>
          </cell>
          <cell r="N5156">
            <v>1.0650360334674651</v>
          </cell>
          <cell r="O5156">
            <v>40.214526335316734</v>
          </cell>
          <cell r="P5156"/>
          <cell r="Q5156">
            <v>125571.83874706618</v>
          </cell>
        </row>
        <row r="5157">
          <cell r="D5157">
            <v>44237</v>
          </cell>
          <cell r="F5157">
            <v>328440.78269002191</v>
          </cell>
          <cell r="G5157">
            <v>2783137.3506496139</v>
          </cell>
          <cell r="H5157">
            <v>2.2163706276974766</v>
          </cell>
          <cell r="I5157">
            <v>7.3125587926099467</v>
          </cell>
          <cell r="J5157">
            <v>7179771.8277807161</v>
          </cell>
          <cell r="K5157">
            <v>1.4039068625276769</v>
          </cell>
          <cell r="L5157">
            <v>20.824317124831271</v>
          </cell>
          <cell r="M5157">
            <v>32062359.122340836</v>
          </cell>
          <cell r="N5157">
            <v>1.0728056227218297</v>
          </cell>
          <cell r="O5157">
            <v>39.253721237316007</v>
          </cell>
          <cell r="P5157"/>
          <cell r="Q5157">
            <v>125571.83874706618</v>
          </cell>
        </row>
        <row r="5158">
          <cell r="D5158">
            <v>44238</v>
          </cell>
          <cell r="F5158">
            <v>338510.09790801822</v>
          </cell>
          <cell r="G5158">
            <v>3121647.448557632</v>
          </cell>
          <cell r="H5158">
            <v>2.2599504356918381</v>
          </cell>
          <cell r="I5158">
            <v>6.8438743290235244</v>
          </cell>
          <cell r="J5158">
            <v>7518281.9256887343</v>
          </cell>
          <cell r="K5158">
            <v>1.4348663950526874</v>
          </cell>
          <cell r="L5158">
            <v>19.725249431121728</v>
          </cell>
          <cell r="M5158">
            <v>32279984.566540174</v>
          </cell>
          <cell r="N5158">
            <v>1.0799959369214516</v>
          </cell>
          <cell r="O5158">
            <v>38.376453677210201</v>
          </cell>
          <cell r="P5158"/>
          <cell r="Q5158">
            <v>125571.83874706618</v>
          </cell>
        </row>
        <row r="5159">
          <cell r="D5159">
            <v>44239</v>
          </cell>
          <cell r="F5159">
            <v>330255.60903802008</v>
          </cell>
          <cell r="G5159">
            <v>3451903.0575956521</v>
          </cell>
          <cell r="H5159">
            <v>2.2907890097268462</v>
          </cell>
          <cell r="I5159">
            <v>6.5315703870491131</v>
          </cell>
          <cell r="J5159">
            <v>7848537.5347267548</v>
          </cell>
          <cell r="K5159">
            <v>1.4628382404246554</v>
          </cell>
          <cell r="L5159">
            <v>18.782337414843532</v>
          </cell>
          <cell r="M5159">
            <v>32471593.225108672</v>
          </cell>
          <cell r="N5159">
            <v>1.0863146603931493</v>
          </cell>
          <cell r="O5159">
            <v>37.615160178332438</v>
          </cell>
          <cell r="P5159"/>
          <cell r="Q5159">
            <v>125571.83874706618</v>
          </cell>
        </row>
        <row r="5160">
          <cell r="D5160">
            <v>44240</v>
          </cell>
          <cell r="F5160">
            <v>329285.07639802189</v>
          </cell>
          <cell r="G5160">
            <v>3781188.1339936741</v>
          </cell>
          <cell r="H5160">
            <v>2.3162886567082035</v>
          </cell>
          <cell r="I5160">
            <v>6.2847912425177181</v>
          </cell>
          <cell r="J5160">
            <v>8177822.6111247763</v>
          </cell>
          <cell r="K5160">
            <v>1.4893539394260333</v>
          </cell>
          <cell r="L5160">
            <v>17.930474137992647</v>
          </cell>
          <cell r="M5160">
            <v>32704025.892277181</v>
          </cell>
          <cell r="N5160">
            <v>1.0939979376589268</v>
          </cell>
          <cell r="O5160">
            <v>36.701818940228733</v>
          </cell>
          <cell r="P5160"/>
          <cell r="Q5160">
            <v>125571.83874706618</v>
          </cell>
        </row>
        <row r="5161">
          <cell r="D5161">
            <v>44241</v>
          </cell>
          <cell r="F5161">
            <v>318355.46310201823</v>
          </cell>
          <cell r="G5161">
            <v>4099543.5970956925</v>
          </cell>
          <cell r="H5161">
            <v>2.3319284448762101</v>
          </cell>
          <cell r="I5161">
            <v>6.1383624479760428</v>
          </cell>
          <cell r="J5161">
            <v>8496178.0742267948</v>
          </cell>
          <cell r="K5161">
            <v>1.5127379548518165</v>
          </cell>
          <cell r="L5161">
            <v>17.211718707105582</v>
          </cell>
          <cell r="M5161">
            <v>32897587.648589678</v>
          </cell>
          <cell r="N5161">
            <v>1.1003797352072271</v>
          </cell>
          <cell r="O5161">
            <v>35.953655569819198</v>
          </cell>
          <cell r="P5161"/>
          <cell r="Q5161">
            <v>125571.83874706618</v>
          </cell>
        </row>
        <row r="5162">
          <cell r="D5162">
            <v>44242</v>
          </cell>
          <cell r="F5162">
            <v>312810.87380202382</v>
          </cell>
          <cell r="G5162">
            <v>4412354.4708977165</v>
          </cell>
          <cell r="H5162">
            <v>2.3425392799974984</v>
          </cell>
          <cell r="I5162">
            <v>6.0410907186090874</v>
          </cell>
          <cell r="J5162">
            <v>8808988.9480288178</v>
          </cell>
          <cell r="K5162">
            <v>1.5341335786399033</v>
          </cell>
          <cell r="L5162">
            <v>16.579741432280713</v>
          </cell>
          <cell r="M5162">
            <v>33132620.134492189</v>
          </cell>
          <cell r="N5162">
            <v>1.1081474750508695</v>
          </cell>
          <cell r="O5162">
            <v>35.05601162233679</v>
          </cell>
          <cell r="P5162"/>
          <cell r="Q5162">
            <v>125571.83874706618</v>
          </cell>
        </row>
        <row r="5163">
          <cell r="D5163">
            <v>44243</v>
          </cell>
          <cell r="F5163">
            <v>324412.29373601824</v>
          </cell>
          <cell r="G5163">
            <v>4736766.7646337347</v>
          </cell>
          <cell r="H5163">
            <v>2.3575980549741304</v>
          </cell>
          <cell r="I5163">
            <v>5.9058552840759777</v>
          </cell>
          <cell r="J5163">
            <v>9133401.241764836</v>
          </cell>
          <cell r="K5163">
            <v>1.5565906378322567</v>
          </cell>
          <cell r="L5163">
            <v>15.9418226533659</v>
          </cell>
          <cell r="M5163">
            <v>33396989.059598684</v>
          </cell>
          <cell r="N5163">
            <v>1.1168949984987622</v>
          </cell>
          <cell r="O5163">
            <v>34.062451950757854</v>
          </cell>
          <cell r="P5163"/>
          <cell r="Q5163">
            <v>125571.83874706618</v>
          </cell>
        </row>
        <row r="5164">
          <cell r="D5164">
            <v>44244</v>
          </cell>
          <cell r="F5164">
            <v>252272.0333414799</v>
          </cell>
          <cell r="G5164">
            <v>4989038.7979752142</v>
          </cell>
          <cell r="H5164">
            <v>2.33709144818895</v>
          </cell>
          <cell r="I5164">
            <v>6.0908252042058404</v>
          </cell>
          <cell r="J5164">
            <v>9385673.2751063164</v>
          </cell>
          <cell r="K5164">
            <v>1.5660694898797218</v>
          </cell>
          <cell r="L5164">
            <v>15.68014563711062</v>
          </cell>
          <cell r="M5164">
            <v>33565632.099116646</v>
          </cell>
          <cell r="N5164">
            <v>1.1224399532927829</v>
          </cell>
          <cell r="O5164">
            <v>33.442243913777148</v>
          </cell>
          <cell r="P5164"/>
          <cell r="Q5164">
            <v>125571.83874706618</v>
          </cell>
        </row>
        <row r="5165">
          <cell r="D5165">
            <v>44245</v>
          </cell>
          <cell r="F5165">
            <v>250650.55446548178</v>
          </cell>
          <cell r="G5165">
            <v>5239689.3524406962</v>
          </cell>
          <cell r="H5165">
            <v>2.3181459777753952</v>
          </cell>
          <cell r="I5165">
            <v>6.2672087984329439</v>
          </cell>
          <cell r="J5165">
            <v>9636323.8295717984</v>
          </cell>
          <cell r="K5165">
            <v>1.5748942773263979</v>
          </cell>
          <cell r="L5165">
            <v>15.440477868110857</v>
          </cell>
          <cell r="M5165">
            <v>33708219.726152606</v>
          </cell>
          <cell r="N5165">
            <v>1.127112746574241</v>
          </cell>
          <cell r="O5165">
            <v>32.925416775816352</v>
          </cell>
          <cell r="P5165"/>
          <cell r="Q5165">
            <v>125571.83874706618</v>
          </cell>
        </row>
        <row r="5166">
          <cell r="D5166">
            <v>44246</v>
          </cell>
          <cell r="F5166">
            <v>245145.38202347991</v>
          </cell>
          <cell r="G5166">
            <v>5484834.734464176</v>
          </cell>
          <cell r="H5166">
            <v>2.2988873558002614</v>
          </cell>
          <cell r="I5166">
            <v>6.4520970489829965</v>
          </cell>
          <cell r="J5166">
            <v>9881469.2115952782</v>
          </cell>
          <cell r="K5166">
            <v>1.5824824998201032</v>
          </cell>
          <cell r="L5166">
            <v>15.237396765184563</v>
          </cell>
          <cell r="M5166">
            <v>33846833.908917204</v>
          </cell>
          <cell r="N5166">
            <v>1.1316518991938143</v>
          </cell>
          <cell r="O5166">
            <v>32.428503208271785</v>
          </cell>
          <cell r="P5166"/>
          <cell r="Q5166">
            <v>125571.83874706618</v>
          </cell>
        </row>
        <row r="5167">
          <cell r="D5167">
            <v>44247</v>
          </cell>
          <cell r="F5167">
            <v>229514.09113947806</v>
          </cell>
          <cell r="G5167">
            <v>5714348.8256036537</v>
          </cell>
          <cell r="H5167">
            <v>2.2753305528613845</v>
          </cell>
          <cell r="I5167">
            <v>6.6861793826044185</v>
          </cell>
          <cell r="J5167">
            <v>10110983.302734757</v>
          </cell>
          <cell r="K5167">
            <v>1.5873175946025933</v>
          </cell>
          <cell r="L5167">
            <v>15.109427847472844</v>
          </cell>
          <cell r="M5167">
            <v>33968092.187625796</v>
          </cell>
          <cell r="N5167">
            <v>1.1356100470840789</v>
          </cell>
          <cell r="O5167">
            <v>31.999339749257704</v>
          </cell>
          <cell r="P5167"/>
          <cell r="Q5167">
            <v>125571.83874706618</v>
          </cell>
        </row>
        <row r="5168">
          <cell r="D5168">
            <v>44248</v>
          </cell>
          <cell r="F5168">
            <v>231686.38140947992</v>
          </cell>
          <cell r="G5168">
            <v>5946035.2070131339</v>
          </cell>
          <cell r="H5168">
            <v>2.2548410256030231</v>
          </cell>
          <cell r="I5168">
            <v>6.897133315420934</v>
          </cell>
          <cell r="J5168">
            <v>10342669.684144236</v>
          </cell>
          <cell r="K5168">
            <v>1.5923001757278894</v>
          </cell>
          <cell r="L5168">
            <v>14.978709402633717</v>
          </cell>
          <cell r="M5168">
            <v>34103398.108536385</v>
          </cell>
          <cell r="N5168">
            <v>1.1400371218622285</v>
          </cell>
          <cell r="O5168">
            <v>31.523925525005538</v>
          </cell>
          <cell r="P5168"/>
          <cell r="Q5168">
            <v>125571.83874706618</v>
          </cell>
        </row>
        <row r="5169">
          <cell r="D5169">
            <v>44249</v>
          </cell>
          <cell r="F5169">
            <v>256027.00607347992</v>
          </cell>
          <cell r="G5169">
            <v>6202062.2130866135</v>
          </cell>
          <cell r="H5169">
            <v>2.2450250118938455</v>
          </cell>
          <cell r="I5169">
            <v>7.0006927002178916</v>
          </cell>
          <cell r="J5169">
            <v>10598696.690217717</v>
          </cell>
          <cell r="K5169">
            <v>1.6007700374271676</v>
          </cell>
          <cell r="L5169">
            <v>14.759161714408087</v>
          </cell>
          <cell r="M5169">
            <v>34272178.440178975</v>
          </cell>
          <cell r="N5169">
            <v>1.1455823640221034</v>
          </cell>
          <cell r="O5169">
            <v>30.935298728513551</v>
          </cell>
          <cell r="P5169"/>
          <cell r="Q5169">
            <v>125571.83874706618</v>
          </cell>
        </row>
        <row r="5170">
          <cell r="D5170">
            <v>44250</v>
          </cell>
          <cell r="F5170">
            <v>251398.88980148363</v>
          </cell>
          <cell r="G5170">
            <v>6453461.1028880971</v>
          </cell>
          <cell r="H5170">
            <v>2.2344601157599624</v>
          </cell>
          <cell r="I5170">
            <v>7.1140015506853445</v>
          </cell>
          <cell r="J5170">
            <v>10850095.5800192</v>
          </cell>
          <cell r="K5170">
            <v>1.6082386099192609</v>
          </cell>
          <cell r="L5170">
            <v>14.568314210984202</v>
          </cell>
          <cell r="M5170">
            <v>34453299.688597575</v>
          </cell>
          <cell r="N5170">
            <v>1.1515391411417635</v>
          </cell>
          <cell r="O5170">
            <v>30.311521048346357</v>
          </cell>
          <cell r="P5170"/>
          <cell r="Q5170">
            <v>125571.83874706618</v>
          </cell>
        </row>
        <row r="5171">
          <cell r="D5171">
            <v>44251</v>
          </cell>
          <cell r="F5171">
            <v>198818.31994217783</v>
          </cell>
          <cell r="G5171">
            <v>6652279.4228302753</v>
          </cell>
          <cell r="H5171">
            <v>2.2073285861721188</v>
          </cell>
          <cell r="I5171">
            <v>7.4140053650415432</v>
          </cell>
          <cell r="J5171">
            <v>11048913.899961378</v>
          </cell>
          <cell r="K5171">
            <v>1.6077829791746081</v>
          </cell>
          <cell r="L5171">
            <v>14.579884081179584</v>
          </cell>
          <cell r="M5171">
            <v>34551679.070078865</v>
          </cell>
          <cell r="N5171">
            <v>1.1547296477077811</v>
          </cell>
          <cell r="O5171">
            <v>29.98106358888295</v>
          </cell>
          <cell r="P5171"/>
          <cell r="Q5171">
            <v>125571.83874706618</v>
          </cell>
        </row>
        <row r="5172">
          <cell r="D5172">
            <v>44252</v>
          </cell>
          <cell r="F5172">
            <v>215068.23410418342</v>
          </cell>
          <cell r="G5172">
            <v>6867347.6569344588</v>
          </cell>
          <cell r="H5172">
            <v>2.187543871446227</v>
          </cell>
          <cell r="I5172">
            <v>7.6412228223592944</v>
          </cell>
          <cell r="J5172">
            <v>11263982.134065561</v>
          </cell>
          <cell r="K5172">
            <v>1.6096658752575477</v>
          </cell>
          <cell r="L5172">
            <v>14.532132664784426</v>
          </cell>
          <cell r="M5172">
            <v>34702411.113102153</v>
          </cell>
          <cell r="N5172">
            <v>1.1596691117855547</v>
          </cell>
          <cell r="O5172">
            <v>29.474480413164784</v>
          </cell>
          <cell r="P5172"/>
          <cell r="Q5172">
            <v>125571.83874706618</v>
          </cell>
        </row>
        <row r="5173">
          <cell r="D5173">
            <v>44253</v>
          </cell>
          <cell r="F5173">
            <v>213263.6065681797</v>
          </cell>
          <cell r="G5173">
            <v>7080611.2635026388</v>
          </cell>
          <cell r="H5173">
            <v>2.1687283164735209</v>
          </cell>
          <cell r="I5173">
            <v>7.8641677616142154</v>
          </cell>
          <cell r="J5173">
            <v>11477245.740633741</v>
          </cell>
          <cell r="K5173">
            <v>1.6112290446168314</v>
          </cell>
          <cell r="L5173">
            <v>14.492612026661311</v>
          </cell>
          <cell r="M5173">
            <v>34841695.7449793</v>
          </cell>
          <cell r="N5173">
            <v>1.1642252287481956</v>
          </cell>
          <cell r="O5173">
            <v>29.012630521650372</v>
          </cell>
          <cell r="P5173"/>
          <cell r="Q5173">
            <v>125571.83874706618</v>
          </cell>
        </row>
        <row r="5174">
          <cell r="D5174">
            <v>44254</v>
          </cell>
          <cell r="F5174">
            <v>180820.28814617969</v>
          </cell>
          <cell r="G5174">
            <v>7261431.5516488189</v>
          </cell>
          <cell r="H5174">
            <v>2.1417374468971868</v>
          </cell>
          <cell r="I5174">
            <v>8.1960896457996419</v>
          </cell>
          <cell r="J5174">
            <v>11658066.02877992</v>
          </cell>
          <cell r="K5174">
            <v>1.6082624110740971</v>
          </cell>
          <cell r="L5174">
            <v>14.567710085987606</v>
          </cell>
          <cell r="M5174">
            <v>34959640.704156451</v>
          </cell>
          <cell r="N5174">
            <v>1.1680675766838633</v>
          </cell>
          <cell r="O5174">
            <v>28.627179460671847</v>
          </cell>
          <cell r="P5174"/>
          <cell r="Q5174">
            <v>125571.83874706618</v>
          </cell>
        </row>
        <row r="5175">
          <cell r="D5175">
            <v>44255</v>
          </cell>
          <cell r="E5175" t="str">
            <v>*</v>
          </cell>
          <cell r="F5175">
            <v>158902.46914818342</v>
          </cell>
          <cell r="G5175">
            <v>7420334.0207970021</v>
          </cell>
          <cell r="H5175">
            <v>2.1104407800221883</v>
          </cell>
          <cell r="I5175">
            <v>8.5996098491330599</v>
          </cell>
          <cell r="J5175">
            <v>11816968.497928103</v>
          </cell>
          <cell r="K5175">
            <v>1.6024246718493651</v>
          </cell>
          <cell r="L5175">
            <v>14.716659555973665</v>
          </cell>
          <cell r="M5175">
            <v>35003042.433158569</v>
          </cell>
          <cell r="N5175">
            <v>1.1742458413178583</v>
          </cell>
          <cell r="O5175">
            <v>28.015160436642073</v>
          </cell>
          <cell r="P5175"/>
          <cell r="Q5175">
            <v>125571.83874706618</v>
          </cell>
        </row>
        <row r="5176">
          <cell r="D5176">
            <v>44256</v>
          </cell>
          <cell r="F5176">
            <v>180506.80521617969</v>
          </cell>
          <cell r="G5176">
            <v>180506.80521617969</v>
          </cell>
          <cell r="H5176">
            <v>1.3200735997322131</v>
          </cell>
          <cell r="I5176">
            <v>37.909466255205437</v>
          </cell>
          <cell r="J5176">
            <v>11997475.303144284</v>
          </cell>
          <cell r="K5176">
            <v>1.5972845041402861</v>
          </cell>
          <cell r="L5176">
            <v>17.748516480323151</v>
          </cell>
          <cell r="M5176">
            <v>35140460.184597708</v>
          </cell>
          <cell r="N5176">
            <v>1.1786896284145052</v>
          </cell>
          <cell r="O5176">
            <v>27.837561797046106</v>
          </cell>
          <cell r="P5176"/>
          <cell r="Q5176">
            <v>136739.95544854231</v>
          </cell>
        </row>
        <row r="5177">
          <cell r="D5177">
            <v>44257</v>
          </cell>
          <cell r="F5177">
            <v>201936.30513417785</v>
          </cell>
          <cell r="G5177">
            <v>382443.11035035754</v>
          </cell>
          <cell r="H5177">
            <v>1.3984321886600208</v>
          </cell>
          <cell r="I5177">
            <v>34.250577434017785</v>
          </cell>
          <cell r="J5177">
            <v>12199411.608278461</v>
          </cell>
          <cell r="K5177">
            <v>1.5951301499319772</v>
          </cell>
          <cell r="L5177">
            <v>17.814008513661904</v>
          </cell>
          <cell r="M5177">
            <v>35266100.813572854</v>
          </cell>
          <cell r="N5177">
            <v>1.182737187616044</v>
          </cell>
          <cell r="O5177">
            <v>27.446833005074033</v>
          </cell>
          <cell r="P5177"/>
          <cell r="Q5177">
            <v>136739.95544854231</v>
          </cell>
        </row>
        <row r="5178">
          <cell r="D5178">
            <v>44258</v>
          </cell>
          <cell r="F5178">
            <v>171004.87658492193</v>
          </cell>
          <cell r="G5178">
            <v>553447.98693527945</v>
          </cell>
          <cell r="H5178">
            <v>1.3491496447151026</v>
          </cell>
          <cell r="I5178">
            <v>36.512195170947614</v>
          </cell>
          <cell r="J5178">
            <v>12370416.484863382</v>
          </cell>
          <cell r="K5178">
            <v>1.5890780923387438</v>
          </cell>
          <cell r="L5178">
            <v>17.999281890613283</v>
          </cell>
          <cell r="M5178">
            <v>35359185.051322743</v>
          </cell>
          <cell r="N5178">
            <v>1.1856918996997112</v>
          </cell>
          <cell r="O5178">
            <v>27.164157036274062</v>
          </cell>
          <cell r="P5178"/>
          <cell r="Q5178">
            <v>136739.95544854231</v>
          </cell>
        </row>
        <row r="5179">
          <cell r="D5179">
            <v>44259</v>
          </cell>
          <cell r="F5179">
            <v>157997.40240092008</v>
          </cell>
          <cell r="G5179">
            <v>711445.3893361995</v>
          </cell>
          <cell r="H5179">
            <v>1.3007269656525686</v>
          </cell>
          <cell r="I5179">
            <v>38.865530968954843</v>
          </cell>
          <cell r="J5179">
            <v>12528413.887264302</v>
          </cell>
          <cell r="K5179">
            <v>1.5815929076888906</v>
          </cell>
          <cell r="L5179">
            <v>18.231084618190007</v>
          </cell>
          <cell r="M5179">
            <v>35354053.579820819</v>
          </cell>
          <cell r="N5179">
            <v>1.1853527970914195</v>
          </cell>
          <cell r="O5179">
            <v>27.196489326065134</v>
          </cell>
          <cell r="P5179"/>
          <cell r="Q5179">
            <v>136739.95544854231</v>
          </cell>
        </row>
        <row r="5180">
          <cell r="D5180">
            <v>44260</v>
          </cell>
          <cell r="F5180">
            <v>146944.89192091822</v>
          </cell>
          <cell r="G5180">
            <v>858390.28125711775</v>
          </cell>
          <cell r="H5180">
            <v>1.2555076216624121</v>
          </cell>
          <cell r="I5180">
            <v>41.183389234546794</v>
          </cell>
          <cell r="J5180">
            <v>12675358.779185221</v>
          </cell>
          <cell r="K5180">
            <v>1.5729901606331083</v>
          </cell>
          <cell r="L5180">
            <v>18.501165743004332</v>
          </cell>
          <cell r="M5180">
            <v>35348184.357918888</v>
          </cell>
          <cell r="N5180">
            <v>1.1849890581687763</v>
          </cell>
          <cell r="O5180">
            <v>27.231202162393885</v>
          </cell>
          <cell r="P5180"/>
          <cell r="Q5180">
            <v>136739.95544854231</v>
          </cell>
        </row>
        <row r="5181">
          <cell r="D5181">
            <v>44261</v>
          </cell>
          <cell r="F5181">
            <v>129070.64071292008</v>
          </cell>
          <cell r="G5181">
            <v>987460.92197003786</v>
          </cell>
          <cell r="H5181">
            <v>1.2035752080544802</v>
          </cell>
          <cell r="I5181">
            <v>43.990794033733728</v>
          </cell>
          <cell r="J5181">
            <v>12804429.419898141</v>
          </cell>
          <cell r="K5181">
            <v>1.56249335384184</v>
          </cell>
          <cell r="L5181">
            <v>18.836097638298167</v>
          </cell>
          <cell r="M5181">
            <v>35317110.207622968</v>
          </cell>
          <cell r="N5181">
            <v>1.183780587445227</v>
          </cell>
          <cell r="O5181">
            <v>27.346765176563139</v>
          </cell>
          <cell r="P5181"/>
          <cell r="Q5181">
            <v>136739.95544854231</v>
          </cell>
        </row>
        <row r="5182">
          <cell r="D5182">
            <v>44262</v>
          </cell>
          <cell r="F5182">
            <v>122247.61198892008</v>
          </cell>
          <cell r="G5182">
            <v>1109708.533958958</v>
          </cell>
          <cell r="H5182">
            <v>1.1593523637297296</v>
          </cell>
          <cell r="I5182">
            <v>46.504621270651356</v>
          </cell>
          <cell r="J5182">
            <v>12926677.031887062</v>
          </cell>
          <cell r="K5182">
            <v>1.5515221653754654</v>
          </cell>
          <cell r="L5182">
            <v>19.192590932572596</v>
          </cell>
          <cell r="M5182">
            <v>35276134.854369037</v>
          </cell>
          <cell r="N5182">
            <v>1.1822406292429664</v>
          </cell>
          <cell r="O5182">
            <v>27.494550146265397</v>
          </cell>
          <cell r="P5182"/>
          <cell r="Q5182">
            <v>136739.95544854231</v>
          </cell>
        </row>
        <row r="5183">
          <cell r="D5183">
            <v>44263</v>
          </cell>
          <cell r="F5183">
            <v>153361.80097692009</v>
          </cell>
          <cell r="G5183">
            <v>1263070.3349358782</v>
          </cell>
          <cell r="H5183">
            <v>1.1546280774268594</v>
          </cell>
          <cell r="I5183">
            <v>46.779850004633758</v>
          </cell>
          <cell r="J5183">
            <v>13080038.832863983</v>
          </cell>
          <cell r="K5183">
            <v>1.5445794582846022</v>
          </cell>
          <cell r="L5183">
            <v>19.42162519599232</v>
          </cell>
          <cell r="M5183">
            <v>35269367.216885112</v>
          </cell>
          <cell r="N5183">
            <v>1.18184737704498</v>
          </cell>
          <cell r="O5183">
            <v>27.532383226201251</v>
          </cell>
          <cell r="P5183"/>
          <cell r="Q5183">
            <v>136739.95544854231</v>
          </cell>
        </row>
        <row r="5184">
          <cell r="D5184">
            <v>44264</v>
          </cell>
          <cell r="F5184">
            <v>149272.00950492008</v>
          </cell>
          <cell r="G5184">
            <v>1412342.3444407983</v>
          </cell>
          <cell r="H5184">
            <v>1.1476303809323907</v>
          </cell>
          <cell r="I5184">
            <v>47.189881422929069</v>
          </cell>
          <cell r="J5184">
            <v>13229310.842368903</v>
          </cell>
          <cell r="K5184">
            <v>1.5373821227506423</v>
          </cell>
          <cell r="L5184">
            <v>19.661910027774375</v>
          </cell>
          <cell r="M5184">
            <v>35239624.524171196</v>
          </cell>
          <cell r="N5184">
            <v>1.1806844688412739</v>
          </cell>
          <cell r="O5184">
            <v>27.644485109737793</v>
          </cell>
          <cell r="P5184"/>
          <cell r="Q5184">
            <v>136739.95544854231</v>
          </cell>
        </row>
        <row r="5185">
          <cell r="D5185">
            <v>44265</v>
          </cell>
          <cell r="F5185">
            <v>129160.18564011256</v>
          </cell>
          <cell r="G5185">
            <v>1541502.5300809108</v>
          </cell>
          <cell r="H5185">
            <v>1.1273241424018206</v>
          </cell>
          <cell r="I5185">
            <v>48.395599181673909</v>
          </cell>
          <cell r="J5185">
            <v>13358471.028009016</v>
          </cell>
          <cell r="K5185">
            <v>1.5281093066587275</v>
          </cell>
          <cell r="L5185">
            <v>19.975812389950555</v>
          </cell>
          <cell r="M5185">
            <v>35178184.10781046</v>
          </cell>
          <cell r="N5185">
            <v>1.1784600225474737</v>
          </cell>
          <cell r="O5185">
            <v>27.859848013418762</v>
          </cell>
          <cell r="P5185"/>
          <cell r="Q5185">
            <v>136739.95544854231</v>
          </cell>
        </row>
        <row r="5186">
          <cell r="D5186">
            <v>44266</v>
          </cell>
          <cell r="F5186">
            <v>101285.10798610882</v>
          </cell>
          <cell r="G5186">
            <v>1642787.6380670196</v>
          </cell>
          <cell r="H5186">
            <v>1.0921777050714807</v>
          </cell>
          <cell r="I5186">
            <v>50.537653712097153</v>
          </cell>
          <cell r="J5186">
            <v>13459756.135995125</v>
          </cell>
          <cell r="K5186">
            <v>1.5159825230621975</v>
          </cell>
          <cell r="L5186">
            <v>20.393782354894995</v>
          </cell>
          <cell r="M5186">
            <v>35142700.141979963</v>
          </cell>
          <cell r="N5186">
            <v>1.177105614404232</v>
          </cell>
          <cell r="O5186">
            <v>27.991575980032646</v>
          </cell>
          <cell r="P5186"/>
          <cell r="Q5186">
            <v>136739.95544854231</v>
          </cell>
        </row>
        <row r="5187">
          <cell r="D5187">
            <v>44267</v>
          </cell>
          <cell r="F5187">
            <v>100636.53983211254</v>
          </cell>
          <cell r="G5187">
            <v>1743424.1778991322</v>
          </cell>
          <cell r="H5187">
            <v>1.0624937508695806</v>
          </cell>
          <cell r="I5187">
            <v>52.400141743401861</v>
          </cell>
          <cell r="J5187">
            <v>13560392.675827239</v>
          </cell>
          <cell r="K5187">
            <v>1.5041516653645539</v>
          </cell>
          <cell r="L5187">
            <v>20.809826889514007</v>
          </cell>
          <cell r="M5187">
            <v>35106212.827523462</v>
          </cell>
          <cell r="N5187">
            <v>1.1757179850239399</v>
          </cell>
          <cell r="O5187">
            <v>28.127005303054432</v>
          </cell>
          <cell r="P5187"/>
          <cell r="Q5187">
            <v>136739.95544854231</v>
          </cell>
        </row>
        <row r="5188">
          <cell r="D5188">
            <v>44268</v>
          </cell>
          <cell r="F5188">
            <v>72374.353336108819</v>
          </cell>
          <cell r="G5188">
            <v>1815798.5312352411</v>
          </cell>
          <cell r="H5188">
            <v>1.0214776627419735</v>
          </cell>
          <cell r="I5188">
            <v>55.051062090709792</v>
          </cell>
          <cell r="J5188">
            <v>13632767.029163348</v>
          </cell>
          <cell r="K5188">
            <v>1.4895862633518562</v>
          </cell>
          <cell r="L5188">
            <v>21.333465566543929</v>
          </cell>
          <cell r="M5188">
            <v>35059956.895222962</v>
          </cell>
          <cell r="N5188">
            <v>1.1740036381453101</v>
          </cell>
          <cell r="O5188">
            <v>28.2949788495098</v>
          </cell>
          <cell r="P5188"/>
          <cell r="Q5188">
            <v>136739.95544854231</v>
          </cell>
        </row>
        <row r="5189">
          <cell r="D5189">
            <v>44269</v>
          </cell>
          <cell r="F5189">
            <v>68585.782946110688</v>
          </cell>
          <cell r="G5189">
            <v>1884384.3141813518</v>
          </cell>
          <cell r="H5189">
            <v>0.98434198799365757</v>
          </cell>
          <cell r="I5189">
            <v>57.524461480083076</v>
          </cell>
          <cell r="J5189">
            <v>13701352.812109457</v>
          </cell>
          <cell r="K5189">
            <v>1.4750418301056685</v>
          </cell>
          <cell r="L5189">
            <v>21.869182553001565</v>
          </cell>
          <cell r="M5189">
            <v>35011202.941712461</v>
          </cell>
          <cell r="N5189">
            <v>1.172206137695595</v>
          </cell>
          <cell r="O5189">
            <v>28.471880254696945</v>
          </cell>
          <cell r="P5189"/>
          <cell r="Q5189">
            <v>136739.95544854231</v>
          </cell>
        </row>
        <row r="5190">
          <cell r="D5190">
            <v>44270</v>
          </cell>
          <cell r="F5190">
            <v>105451.73178611255</v>
          </cell>
          <cell r="G5190">
            <v>1989836.0459674643</v>
          </cell>
          <cell r="H5190">
            <v>0.97013148763056101</v>
          </cell>
          <cell r="I5190">
            <v>58.488222643064816</v>
          </cell>
          <cell r="J5190">
            <v>13806804.543895571</v>
          </cell>
          <cell r="K5190">
            <v>1.4648306876395829</v>
          </cell>
          <cell r="L5190">
            <v>22.253092898545233</v>
          </cell>
          <cell r="M5190">
            <v>35030272.072481968</v>
          </cell>
          <cell r="N5190">
            <v>1.17267960056632</v>
          </cell>
          <cell r="O5190">
            <v>28.425206802177417</v>
          </cell>
          <cell r="P5190"/>
          <cell r="Q5190">
            <v>136739.95544854231</v>
          </cell>
        </row>
        <row r="5191">
          <cell r="D5191">
            <v>44271</v>
          </cell>
          <cell r="F5191">
            <v>84501.817064108822</v>
          </cell>
          <cell r="G5191">
            <v>2074337.8630315731</v>
          </cell>
          <cell r="H5191">
            <v>0.94812168114433459</v>
          </cell>
          <cell r="I5191">
            <v>59.998607051368559</v>
          </cell>
          <cell r="J5191">
            <v>13891306.360959679</v>
          </cell>
          <cell r="K5191">
            <v>1.452720689166239</v>
          </cell>
          <cell r="L5191">
            <v>22.716879228054776</v>
          </cell>
          <cell r="M5191">
            <v>35005893.528259456</v>
          </cell>
          <cell r="N5191">
            <v>1.1716986727505463</v>
          </cell>
          <cell r="O5191">
            <v>28.521967133929682</v>
          </cell>
          <cell r="P5191"/>
          <cell r="Q5191">
            <v>136739.95544854231</v>
          </cell>
        </row>
        <row r="5192">
          <cell r="D5192">
            <v>44272</v>
          </cell>
          <cell r="F5192">
            <v>78742.570249169687</v>
          </cell>
          <cell r="G5192">
            <v>2153080.4332807427</v>
          </cell>
          <cell r="H5192">
            <v>0.92622371988885299</v>
          </cell>
          <cell r="I5192">
            <v>61.521287624795903</v>
          </cell>
          <cell r="J5192">
            <v>13970048.931208849</v>
          </cell>
          <cell r="K5192">
            <v>1.4403583550715906</v>
          </cell>
          <cell r="L5192">
            <v>23.199974383294542</v>
          </cell>
          <cell r="M5192">
            <v>34975737.59553802</v>
          </cell>
          <cell r="N5192">
            <v>1.1705246703555929</v>
          </cell>
          <cell r="O5192">
            <v>28.638085416760273</v>
          </cell>
          <cell r="P5192"/>
          <cell r="Q5192">
            <v>136739.95544854231</v>
          </cell>
        </row>
        <row r="5193">
          <cell r="D5193">
            <v>44273</v>
          </cell>
          <cell r="F5193">
            <v>92403.034105165963</v>
          </cell>
          <cell r="G5193">
            <v>2245483.4673859086</v>
          </cell>
          <cell r="H5193">
            <v>0.9123089232567777</v>
          </cell>
          <cell r="I5193">
            <v>62.498436798497494</v>
          </cell>
          <cell r="J5193">
            <v>14062451.965314016</v>
          </cell>
          <cell r="K5193">
            <v>1.4297286102917448</v>
          </cell>
          <cell r="L5193">
            <v>23.623276965208184</v>
          </cell>
          <cell r="M5193">
            <v>34897734.028652839</v>
          </cell>
          <cell r="N5193">
            <v>1.1677499179273059</v>
          </cell>
          <cell r="O5193">
            <v>28.91388519799316</v>
          </cell>
          <cell r="P5193"/>
          <cell r="Q5193">
            <v>136739.95544854231</v>
          </cell>
        </row>
        <row r="5194">
          <cell r="D5194">
            <v>44274</v>
          </cell>
          <cell r="F5194">
            <v>86809.133863165975</v>
          </cell>
          <cell r="G5194">
            <v>2332292.6012490746</v>
          </cell>
          <cell r="H5194">
            <v>0.8977057347162718</v>
          </cell>
          <cell r="I5194">
            <v>63.531310980285646</v>
          </cell>
          <cell r="J5194">
            <v>14149261.099177182</v>
          </cell>
          <cell r="K5194">
            <v>1.4188294364297531</v>
          </cell>
          <cell r="L5194">
            <v>24.065019641761442</v>
          </cell>
          <cell r="M5194">
            <v>34824368.315591663</v>
          </cell>
          <cell r="N5194">
            <v>1.165131116033653</v>
          </cell>
          <cell r="O5194">
            <v>29.175929823967863</v>
          </cell>
          <cell r="P5194"/>
          <cell r="Q5194">
            <v>136739.95544854231</v>
          </cell>
        </row>
        <row r="5195">
          <cell r="D5195">
            <v>44275</v>
          </cell>
          <cell r="F5195">
            <v>43222.17602316969</v>
          </cell>
          <cell r="G5195">
            <v>2375514.7772722444</v>
          </cell>
          <cell r="H5195">
            <v>0.86862496388855182</v>
          </cell>
          <cell r="I5195">
            <v>65.608281407584386</v>
          </cell>
          <cell r="J5195">
            <v>14192483.275200352</v>
          </cell>
          <cell r="K5195">
            <v>1.4039135118844601</v>
          </cell>
          <cell r="L5195">
            <v>24.682413326745902</v>
          </cell>
          <cell r="M5195">
            <v>34712017.425254494</v>
          </cell>
          <cell r="N5195">
            <v>1.1612088930114881</v>
          </cell>
          <cell r="O5195">
            <v>29.571567958358223</v>
          </cell>
          <cell r="P5195"/>
          <cell r="Q5195">
            <v>136739.95544854231</v>
          </cell>
        </row>
        <row r="5196">
          <cell r="D5196">
            <v>44276</v>
          </cell>
          <cell r="F5196">
            <v>48575.995891164108</v>
          </cell>
          <cell r="G5196">
            <v>2424090.7731634085</v>
          </cell>
          <cell r="H5196">
            <v>0.84417823292038296</v>
          </cell>
          <cell r="I5196">
            <v>67.37172210206181</v>
          </cell>
          <cell r="J5196">
            <v>14241059.271091517</v>
          </cell>
          <cell r="K5196">
            <v>1.3899182445817677</v>
          </cell>
          <cell r="L5196">
            <v>25.275432669078324</v>
          </cell>
          <cell r="M5196">
            <v>34615521.363215312</v>
          </cell>
          <cell r="N5196">
            <v>1.157818084005326</v>
          </cell>
          <cell r="O5196">
            <v>29.916663383263785</v>
          </cell>
          <cell r="P5196"/>
          <cell r="Q5196">
            <v>136739.95544854231</v>
          </cell>
        </row>
        <row r="5197">
          <cell r="D5197">
            <v>44277</v>
          </cell>
          <cell r="F5197">
            <v>100220.78746116783</v>
          </cell>
          <cell r="G5197">
            <v>2524311.5606245762</v>
          </cell>
          <cell r="H5197">
            <v>0.83912148572421941</v>
          </cell>
          <cell r="I5197">
            <v>67.738122478885558</v>
          </cell>
          <cell r="J5197">
            <v>14341280.058552684</v>
          </cell>
          <cell r="K5197">
            <v>1.3812657270535798</v>
          </cell>
          <cell r="L5197">
            <v>25.648819087755836</v>
          </cell>
          <cell r="M5197">
            <v>34577748.422126144</v>
          </cell>
          <cell r="N5197">
            <v>1.1563921197911629</v>
          </cell>
          <cell r="O5197">
            <v>30.062636502904596</v>
          </cell>
          <cell r="P5197"/>
          <cell r="Q5197">
            <v>136739.95544854231</v>
          </cell>
        </row>
        <row r="5198">
          <cell r="D5198">
            <v>44278</v>
          </cell>
          <cell r="F5198">
            <v>123694.01688916783</v>
          </cell>
          <cell r="G5198">
            <v>2648005.5775137441</v>
          </cell>
          <cell r="H5198">
            <v>0.84196807659873796</v>
          </cell>
          <cell r="I5198">
            <v>67.531803153403942</v>
          </cell>
          <cell r="J5198">
            <v>14464974.075441852</v>
          </cell>
          <cell r="K5198">
            <v>1.3750695662534</v>
          </cell>
          <cell r="L5198">
            <v>25.919413572720028</v>
          </cell>
          <cell r="M5198">
            <v>34555589.765404962</v>
          </cell>
          <cell r="N5198">
            <v>1.1554886752826201</v>
          </cell>
          <cell r="O5198">
            <v>30.155379793288638</v>
          </cell>
          <cell r="P5198"/>
          <cell r="Q5198">
            <v>136739.95544854231</v>
          </cell>
        </row>
        <row r="5199">
          <cell r="D5199">
            <v>44279</v>
          </cell>
          <cell r="F5199">
            <v>101788.66873701705</v>
          </cell>
          <cell r="G5199">
            <v>2749794.2462507612</v>
          </cell>
          <cell r="H5199">
            <v>0.83790257123174905</v>
          </cell>
          <cell r="I5199">
            <v>67.826516050876762</v>
          </cell>
          <cell r="J5199">
            <v>14566762.744178869</v>
          </cell>
          <cell r="K5199">
            <v>1.3669767777874968</v>
          </cell>
          <cell r="L5199">
            <v>26.276905762098892</v>
          </cell>
          <cell r="M5199">
            <v>34517090.936671637</v>
          </cell>
          <cell r="N5199">
            <v>1.1540391698082659</v>
          </cell>
          <cell r="O5199">
            <v>30.304599415484269</v>
          </cell>
          <cell r="P5199"/>
          <cell r="Q5199">
            <v>136739.95544854231</v>
          </cell>
        </row>
        <row r="5200">
          <cell r="D5200">
            <v>44280</v>
          </cell>
          <cell r="F5200">
            <v>101084.98631301706</v>
          </cell>
          <cell r="G5200">
            <v>2850879.2325637783</v>
          </cell>
          <cell r="H5200">
            <v>0.83395646084925512</v>
          </cell>
          <cell r="I5200">
            <v>68.11286846994706</v>
          </cell>
          <cell r="J5200">
            <v>14667847.730491886</v>
          </cell>
          <cell r="K5200">
            <v>1.3590238524363254</v>
          </cell>
          <cell r="L5200">
            <v>26.632749681428404</v>
          </cell>
          <cell r="M5200">
            <v>34504973.08865495</v>
          </cell>
          <cell r="N5200">
            <v>1.1534719653713679</v>
          </cell>
          <cell r="O5200">
            <v>30.363131307982783</v>
          </cell>
          <cell r="P5200"/>
          <cell r="Q5200">
            <v>136739.95544854231</v>
          </cell>
        </row>
        <row r="5201">
          <cell r="D5201">
            <v>44281</v>
          </cell>
          <cell r="F5201">
            <v>86717.817501018915</v>
          </cell>
          <cell r="G5201">
            <v>2937597.050064797</v>
          </cell>
          <cell r="H5201">
            <v>0.82627277122440801</v>
          </cell>
          <cell r="I5201">
            <v>68.671209830112417</v>
          </cell>
          <cell r="J5201">
            <v>14754565.547992906</v>
          </cell>
          <cell r="K5201">
            <v>1.3499554126332196</v>
          </cell>
          <cell r="L5201">
            <v>27.044038715914031</v>
          </cell>
          <cell r="M5201">
            <v>34520128.695986278</v>
          </cell>
          <cell r="N5201">
            <v>1.1538165206761979</v>
          </cell>
          <cell r="O5201">
            <v>30.327565941778246</v>
          </cell>
          <cell r="P5201"/>
          <cell r="Q5201">
            <v>136739.95544854231</v>
          </cell>
        </row>
        <row r="5202">
          <cell r="D5202">
            <v>44282</v>
          </cell>
          <cell r="F5202">
            <v>52289.123185018922</v>
          </cell>
          <cell r="G5202">
            <v>2989886.1732498161</v>
          </cell>
          <cell r="H5202">
            <v>0.80983297509447072</v>
          </cell>
          <cell r="I5202">
            <v>69.868706325182458</v>
          </cell>
          <cell r="J5202">
            <v>14806854.671177924</v>
          </cell>
          <cell r="K5202">
            <v>1.3379999786003371</v>
          </cell>
          <cell r="L5202">
            <v>27.595372635822869</v>
          </cell>
          <cell r="M5202">
            <v>34479775.398907602</v>
          </cell>
          <cell r="N5202">
            <v>1.1523058848348233</v>
          </cell>
          <cell r="O5202">
            <v>30.483712298708664</v>
          </cell>
          <cell r="P5202"/>
          <cell r="Q5202">
            <v>136739.95544854231</v>
          </cell>
        </row>
        <row r="5203">
          <cell r="D5203">
            <v>44283</v>
          </cell>
          <cell r="F5203">
            <v>22467.596741017056</v>
          </cell>
          <cell r="G5203">
            <v>3012353.769990833</v>
          </cell>
          <cell r="H5203">
            <v>0.78677854516666246</v>
          </cell>
          <cell r="I5203">
            <v>71.552501529839247</v>
          </cell>
          <cell r="J5203">
            <v>14829322.267918941</v>
          </cell>
          <cell r="K5203">
            <v>1.3236745005640072</v>
          </cell>
          <cell r="L5203">
            <v>28.269824933092636</v>
          </cell>
          <cell r="M5203">
            <v>34410221.358288929</v>
          </cell>
          <cell r="N5203">
            <v>1.1498199283649972</v>
          </cell>
          <cell r="O5203">
            <v>30.741895133785647</v>
          </cell>
          <cell r="P5203"/>
          <cell r="Q5203">
            <v>136739.95544854231</v>
          </cell>
        </row>
        <row r="5204">
          <cell r="D5204">
            <v>44284</v>
          </cell>
          <cell r="F5204">
            <v>50280.83460101705</v>
          </cell>
          <cell r="G5204">
            <v>3062634.6045918502</v>
          </cell>
          <cell r="H5204">
            <v>0.77232795247804742</v>
          </cell>
          <cell r="I5204">
            <v>72.609019387399741</v>
          </cell>
          <cell r="J5204">
            <v>14879603.102519957</v>
          </cell>
          <cell r="K5204">
            <v>1.3121471953550099</v>
          </cell>
          <cell r="L5204">
            <v>28.823627509416273</v>
          </cell>
          <cell r="M5204">
            <v>34421136.634530246</v>
          </cell>
          <cell r="N5204">
            <v>1.1500231802183103</v>
          </cell>
          <cell r="O5204">
            <v>30.720729029881078</v>
          </cell>
          <cell r="P5204"/>
          <cell r="Q5204">
            <v>136739.95544854231</v>
          </cell>
        </row>
        <row r="5205">
          <cell r="D5205">
            <v>44285</v>
          </cell>
          <cell r="F5205">
            <v>60713.029513017056</v>
          </cell>
          <cell r="G5205">
            <v>3123347.6341048675</v>
          </cell>
          <cell r="H5205">
            <v>0.76138380667144989</v>
          </cell>
          <cell r="I5205">
            <v>73.408976136179021</v>
          </cell>
          <cell r="J5205">
            <v>14940316.132032974</v>
          </cell>
          <cell r="K5205">
            <v>1.3018035723724857</v>
          </cell>
          <cell r="L5205">
            <v>29.329087587057412</v>
          </cell>
          <cell r="M5205">
            <v>34435505.986283563</v>
          </cell>
          <cell r="N5205">
            <v>1.1503417607756465</v>
          </cell>
          <cell r="O5205">
            <v>30.687573346212293</v>
          </cell>
          <cell r="P5205"/>
          <cell r="Q5205">
            <v>136739.95544854231</v>
          </cell>
        </row>
        <row r="5206">
          <cell r="D5206">
            <v>44286</v>
          </cell>
          <cell r="E5206" t="str">
            <v>*</v>
          </cell>
          <cell r="F5206">
            <v>75207.022266482396</v>
          </cell>
          <cell r="G5206">
            <v>3198554.6563713499</v>
          </cell>
          <cell r="H5206">
            <v>0.7545649852315488</v>
          </cell>
          <cell r="I5206">
            <v>73.907075074937026</v>
          </cell>
          <cell r="J5206">
            <v>15015523.154299457</v>
          </cell>
          <cell r="K5206">
            <v>1.2929515722328462</v>
          </cell>
          <cell r="L5206">
            <v>29.768126190257082</v>
          </cell>
          <cell r="M5206">
            <v>34459093.780830353</v>
          </cell>
          <cell r="N5206">
            <v>1.1509681571009502</v>
          </cell>
          <cell r="O5206">
            <v>30.622455105695746</v>
          </cell>
          <cell r="P5206"/>
          <cell r="Q5206">
            <v>136739.95544854231</v>
          </cell>
        </row>
        <row r="5207">
          <cell r="D5207">
            <v>44287</v>
          </cell>
          <cell r="F5207">
            <v>63758.71745048053</v>
          </cell>
          <cell r="G5207">
            <v>63758.71745048053</v>
          </cell>
          <cell r="H5207">
            <v>0.49607744383453467</v>
          </cell>
          <cell r="I5207">
            <v>97.184905096607679</v>
          </cell>
          <cell r="J5207">
            <v>15079281.871749938</v>
          </cell>
          <cell r="K5207">
            <v>1.2842290586957348</v>
          </cell>
          <cell r="L5207">
            <v>31.130687247931565</v>
          </cell>
          <cell r="M5207">
            <v>34388416.584484905</v>
          </cell>
          <cell r="N5207">
            <v>1.1486375560798918</v>
          </cell>
          <cell r="O5207">
            <v>31.486566192434662</v>
          </cell>
          <cell r="P5207"/>
          <cell r="Q5207">
            <v>128525.73371940508</v>
          </cell>
        </row>
        <row r="5208">
          <cell r="D5208">
            <v>44288</v>
          </cell>
          <cell r="F5208">
            <v>65475.719810482391</v>
          </cell>
          <cell r="G5208">
            <v>129234.43726096292</v>
          </cell>
          <cell r="H5208">
            <v>0.50275704919570841</v>
          </cell>
          <cell r="I5208">
            <v>96.970234336593833</v>
          </cell>
          <cell r="J5208">
            <v>15144757.59156042</v>
          </cell>
          <cell r="K5208">
            <v>1.2758400748274354</v>
          </cell>
          <cell r="L5208">
            <v>31.630380215962774</v>
          </cell>
          <cell r="M5208">
            <v>34331834.952135459</v>
          </cell>
          <cell r="N5208">
            <v>1.1467776635400726</v>
          </cell>
          <cell r="O5208">
            <v>31.673277172543745</v>
          </cell>
          <cell r="P5208"/>
          <cell r="Q5208">
            <v>128525.73371940508</v>
          </cell>
        </row>
        <row r="5209">
          <cell r="D5209">
            <v>44289</v>
          </cell>
          <cell r="F5209">
            <v>42401.664066480531</v>
          </cell>
          <cell r="G5209">
            <v>171636.10132744344</v>
          </cell>
          <cell r="H5209">
            <v>0.44514068988486538</v>
          </cell>
          <cell r="I5209">
            <v>98.499521641703609</v>
          </cell>
          <cell r="J5209">
            <v>15187159.2556269</v>
          </cell>
          <cell r="K5209">
            <v>1.2657077998796114</v>
          </cell>
          <cell r="L5209">
            <v>32.242858208095413</v>
          </cell>
          <cell r="M5209">
            <v>34247941.769046009</v>
          </cell>
          <cell r="N5209">
            <v>1.1440053687837202</v>
          </cell>
          <cell r="O5209">
            <v>31.953015614277469</v>
          </cell>
          <cell r="P5209"/>
          <cell r="Q5209">
            <v>128525.73371940508</v>
          </cell>
        </row>
        <row r="5210">
          <cell r="D5210">
            <v>44290</v>
          </cell>
          <cell r="F5210">
            <v>41927.072302478671</v>
          </cell>
          <cell r="G5210">
            <v>213563.17362992209</v>
          </cell>
          <cell r="H5210">
            <v>0.41540936482060692</v>
          </cell>
          <cell r="I5210">
            <v>99.027170837474969</v>
          </cell>
          <cell r="J5210">
            <v>15229086.327929379</v>
          </cell>
          <cell r="K5210">
            <v>1.2557511529989069</v>
          </cell>
          <cell r="L5210">
            <v>32.854304407483895</v>
          </cell>
          <cell r="M5210">
            <v>34195343.621934548</v>
          </cell>
          <cell r="N5210">
            <v>1.1422783237744218</v>
          </cell>
          <cell r="O5210">
            <v>32.128149353106259</v>
          </cell>
          <cell r="P5210"/>
          <cell r="Q5210">
            <v>128525.73371940508</v>
          </cell>
        </row>
        <row r="5211">
          <cell r="D5211">
            <v>44291</v>
          </cell>
          <cell r="F5211">
            <v>57362.259402480529</v>
          </cell>
          <cell r="G5211">
            <v>270925.43303240265</v>
          </cell>
          <cell r="H5211">
            <v>0.42158939722356598</v>
          </cell>
          <cell r="I5211">
            <v>98.930568328575248</v>
          </cell>
          <cell r="J5211">
            <v>15286448.587331859</v>
          </cell>
          <cell r="K5211">
            <v>1.2472627308116293</v>
          </cell>
          <cell r="L5211">
            <v>33.383124210587134</v>
          </cell>
          <cell r="M5211">
            <v>34156146.1052211</v>
          </cell>
          <cell r="N5211">
            <v>1.1409988413479939</v>
          </cell>
          <cell r="O5211">
            <v>32.258325651671193</v>
          </cell>
          <cell r="P5211"/>
          <cell r="Q5211">
            <v>128525.73371940508</v>
          </cell>
        </row>
        <row r="5212">
          <cell r="D5212">
            <v>44292</v>
          </cell>
          <cell r="F5212">
            <v>72658.767494480533</v>
          </cell>
          <cell r="G5212">
            <v>343584.20052688319</v>
          </cell>
          <cell r="H5212">
            <v>0.44554527536224731</v>
          </cell>
          <cell r="I5212">
            <v>98.491202745827636</v>
          </cell>
          <cell r="J5212">
            <v>15359107.35482634</v>
          </cell>
          <cell r="K5212">
            <v>1.2401856241435281</v>
          </cell>
          <cell r="L5212">
            <v>33.829344716369484</v>
          </cell>
          <cell r="M5212">
            <v>34102443.767861642</v>
          </cell>
          <cell r="N5212">
            <v>1.1392347402249265</v>
          </cell>
          <cell r="O5212">
            <v>32.438405011481905</v>
          </cell>
          <cell r="P5212"/>
          <cell r="Q5212">
            <v>128525.73371940508</v>
          </cell>
        </row>
        <row r="5213">
          <cell r="D5213">
            <v>44293</v>
          </cell>
          <cell r="F5213">
            <v>73095.539716146566</v>
          </cell>
          <cell r="G5213">
            <v>416679.74024302978</v>
          </cell>
          <cell r="H5213">
            <v>0.46314209189835098</v>
          </cell>
          <cell r="I5213">
            <v>98.097711662589688</v>
          </cell>
          <cell r="J5213">
            <v>15432202.894542487</v>
          </cell>
          <cell r="K5213">
            <v>1.233288805503431</v>
          </cell>
          <cell r="L5213">
            <v>34.268869685683342</v>
          </cell>
          <cell r="M5213">
            <v>34046622.627741858</v>
          </cell>
          <cell r="N5213">
            <v>1.1373997635577786</v>
          </cell>
          <cell r="O5213">
            <v>32.626453242220975</v>
          </cell>
          <cell r="P5213"/>
          <cell r="Q5213">
            <v>128525.73371940508</v>
          </cell>
        </row>
        <row r="5214">
          <cell r="D5214">
            <v>44294</v>
          </cell>
          <cell r="F5214">
            <v>97092.477200148423</v>
          </cell>
          <cell r="G5214">
            <v>513772.21744317818</v>
          </cell>
          <cell r="H5214">
            <v>0.49967835484685497</v>
          </cell>
          <cell r="I5214">
            <v>97.070449546371748</v>
          </cell>
          <cell r="J5214">
            <v>15529295.371742636</v>
          </cell>
          <cell r="K5214">
            <v>1.2284304809571269</v>
          </cell>
          <cell r="L5214">
            <v>34.581258734543688</v>
          </cell>
          <cell r="M5214">
            <v>34030363.452574901</v>
          </cell>
          <cell r="N5214">
            <v>1.1368863768569299</v>
          </cell>
          <cell r="O5214">
            <v>32.679198910974151</v>
          </cell>
          <cell r="P5214"/>
          <cell r="Q5214">
            <v>128525.73371940508</v>
          </cell>
        </row>
        <row r="5215">
          <cell r="D5215">
            <v>44295</v>
          </cell>
          <cell r="F5215">
            <v>89228.058520142848</v>
          </cell>
          <cell r="G5215">
            <v>603000.27596332098</v>
          </cell>
          <cell r="H5215">
            <v>0.5212966207130505</v>
          </cell>
          <cell r="I5215">
            <v>96.320137208041359</v>
          </cell>
          <cell r="J5215">
            <v>15618523.430262778</v>
          </cell>
          <cell r="K5215">
            <v>1.2230541041531979</v>
          </cell>
          <cell r="L5215">
            <v>34.92963644691023</v>
          </cell>
          <cell r="M5215">
            <v>34017210.37565995</v>
          </cell>
          <cell r="N5215">
            <v>1.1364767345026767</v>
          </cell>
          <cell r="O5215">
            <v>32.721327772180196</v>
          </cell>
          <cell r="P5215"/>
          <cell r="Q5215">
            <v>128525.73371940508</v>
          </cell>
        </row>
        <row r="5216">
          <cell r="D5216">
            <v>44296</v>
          </cell>
          <cell r="F5216">
            <v>59780.38016814657</v>
          </cell>
          <cell r="G5216">
            <v>662780.65613146755</v>
          </cell>
          <cell r="H5216">
            <v>0.51567934058905107</v>
          </cell>
          <cell r="I5216">
            <v>96.525618051785614</v>
          </cell>
          <cell r="J5216">
            <v>15678303.810430925</v>
          </cell>
          <cell r="K5216">
            <v>1.2155018620282445</v>
          </cell>
          <cell r="L5216">
            <v>35.423765158209498</v>
          </cell>
          <cell r="M5216">
            <v>33976955.422963001</v>
          </cell>
          <cell r="N5216">
            <v>1.1351616037738455</v>
          </cell>
          <cell r="O5216">
            <v>32.856831330130866</v>
          </cell>
          <cell r="P5216"/>
          <cell r="Q5216">
            <v>128525.73371940508</v>
          </cell>
        </row>
        <row r="5217">
          <cell r="D5217">
            <v>44297</v>
          </cell>
          <cell r="F5217">
            <v>36121.726652150304</v>
          </cell>
          <cell r="G5217">
            <v>698902.38278361782</v>
          </cell>
          <cell r="H5217">
            <v>0.49434909581429065</v>
          </cell>
          <cell r="I5217">
            <v>97.238790242204772</v>
          </cell>
          <cell r="J5217">
            <v>15714425.537083076</v>
          </cell>
          <cell r="K5217">
            <v>1.2062825372446762</v>
          </cell>
          <cell r="L5217">
            <v>36.034517359022352</v>
          </cell>
          <cell r="M5217">
            <v>33908492.569536053</v>
          </cell>
          <cell r="N5217">
            <v>1.1329039605077946</v>
          </cell>
          <cell r="O5217">
            <v>33.090339524972926</v>
          </cell>
          <cell r="P5217"/>
          <cell r="Q5217">
            <v>128525.73371940508</v>
          </cell>
        </row>
        <row r="5218">
          <cell r="D5218">
            <v>44298</v>
          </cell>
          <cell r="F5218">
            <v>72075.104904144711</v>
          </cell>
          <cell r="G5218">
            <v>770977.48768776259</v>
          </cell>
          <cell r="H5218">
            <v>0.49988529234344237</v>
          </cell>
          <cell r="I5218">
            <v>97.063781795834331</v>
          </cell>
          <cell r="J5218">
            <v>15786500.641987221</v>
          </cell>
          <cell r="K5218">
            <v>1.1999762680278241</v>
          </cell>
          <cell r="L5218">
            <v>36.457075017339946</v>
          </cell>
          <cell r="M5218">
            <v>33886399.635719098</v>
          </cell>
          <cell r="N5218">
            <v>1.1321954875612252</v>
          </cell>
          <cell r="O5218">
            <v>33.163849455494457</v>
          </cell>
          <cell r="P5218"/>
          <cell r="Q5218">
            <v>128525.73371940508</v>
          </cell>
        </row>
        <row r="5219">
          <cell r="D5219">
            <v>44299</v>
          </cell>
          <cell r="F5219">
            <v>87965.396396146578</v>
          </cell>
          <cell r="G5219">
            <v>858942.88408390922</v>
          </cell>
          <cell r="H5219">
            <v>0.51408015836862986</v>
          </cell>
          <cell r="I5219">
            <v>96.582756676619084</v>
          </cell>
          <cell r="J5219">
            <v>15874466.038383368</v>
          </cell>
          <cell r="K5219">
            <v>1.1949882056392309</v>
          </cell>
          <cell r="L5219">
            <v>36.794061244824469</v>
          </cell>
          <cell r="M5219">
            <v>33871763.303470135</v>
          </cell>
          <cell r="N5219">
            <v>1.1317361202675298</v>
          </cell>
          <cell r="O5219">
            <v>33.211571919421388</v>
          </cell>
          <cell r="P5219"/>
          <cell r="Q5219">
            <v>128525.73371940508</v>
          </cell>
        </row>
        <row r="5220">
          <cell r="D5220">
            <v>44300</v>
          </cell>
          <cell r="F5220">
            <v>74125.054859665499</v>
          </cell>
          <cell r="G5220">
            <v>933067.93894357467</v>
          </cell>
          <cell r="H5220">
            <v>0.51855537405485719</v>
          </cell>
          <cell r="I5220">
            <v>96.421342915408474</v>
          </cell>
          <cell r="J5220">
            <v>15948591.093243035</v>
          </cell>
          <cell r="K5220">
            <v>1.1890638570611787</v>
          </cell>
          <cell r="L5220">
            <v>37.197465646457381</v>
          </cell>
          <cell r="M5220">
            <v>33831458.619294703</v>
          </cell>
          <cell r="N5220">
            <v>1.1304190657777333</v>
          </cell>
          <cell r="O5220">
            <v>33.348655723412158</v>
          </cell>
          <cell r="P5220"/>
          <cell r="Q5220">
            <v>128525.73371940508</v>
          </cell>
        </row>
        <row r="5221">
          <cell r="D5221">
            <v>44301</v>
          </cell>
          <cell r="F5221">
            <v>65712.165103665495</v>
          </cell>
          <cell r="G5221">
            <v>998780.10404724022</v>
          </cell>
          <cell r="H5221">
            <v>0.51807010427331135</v>
          </cell>
          <cell r="I5221">
            <v>96.439073900037002</v>
          </cell>
          <cell r="J5221">
            <v>16014303.258346699</v>
          </cell>
          <cell r="K5221">
            <v>1.182630690986141</v>
          </cell>
          <cell r="L5221">
            <v>37.639407789286629</v>
          </cell>
          <cell r="M5221">
            <v>33738848.797036447</v>
          </cell>
          <cell r="N5221">
            <v>1.1273542116837079</v>
          </cell>
          <cell r="O5221">
            <v>33.669138380514681</v>
          </cell>
          <cell r="P5221"/>
          <cell r="Q5221">
            <v>128525.73371940508</v>
          </cell>
        </row>
        <row r="5222">
          <cell r="D5222">
            <v>44302</v>
          </cell>
          <cell r="F5222">
            <v>52813.819831667352</v>
          </cell>
          <cell r="G5222">
            <v>1051593.9238789077</v>
          </cell>
          <cell r="H5222">
            <v>0.51137323507462318</v>
          </cell>
          <cell r="I5222">
            <v>96.678107238984339</v>
          </cell>
          <cell r="J5222">
            <v>16067117.078178367</v>
          </cell>
          <cell r="K5222">
            <v>1.1753749300898446</v>
          </cell>
          <cell r="L5222">
            <v>38.142720172528087</v>
          </cell>
          <cell r="M5222">
            <v>33629229.850084201</v>
          </cell>
          <cell r="N5222">
            <v>1.1237208369948166</v>
          </cell>
          <cell r="O5222">
            <v>34.051747684359277</v>
          </cell>
          <cell r="P5222"/>
          <cell r="Q5222">
            <v>128525.73371940508</v>
          </cell>
        </row>
        <row r="5223">
          <cell r="D5223">
            <v>44303</v>
          </cell>
          <cell r="F5223">
            <v>28149.758551661769</v>
          </cell>
          <cell r="G5223">
            <v>1079743.6824305695</v>
          </cell>
          <cell r="H5223">
            <v>0.49417600991319793</v>
          </cell>
          <cell r="I5223">
            <v>97.244149180570091</v>
          </cell>
          <cell r="J5223">
            <v>16095266.836730028</v>
          </cell>
          <cell r="K5223">
            <v>1.1664668680183734</v>
          </cell>
          <cell r="L5223">
            <v>38.767688230377615</v>
          </cell>
          <cell r="M5223">
            <v>33476111.850613941</v>
          </cell>
          <cell r="N5223">
            <v>1.1186337127842445</v>
          </cell>
          <cell r="O5223">
            <v>34.592305265808044</v>
          </cell>
          <cell r="P5223"/>
          <cell r="Q5223">
            <v>128525.73371940508</v>
          </cell>
        </row>
        <row r="5224">
          <cell r="D5224">
            <v>44304</v>
          </cell>
          <cell r="F5224">
            <v>25726.585475665495</v>
          </cell>
          <cell r="G5224">
            <v>1105470.2679062351</v>
          </cell>
          <cell r="H5224">
            <v>0.47784216519440242</v>
          </cell>
          <cell r="I5224">
            <v>97.719627098150681</v>
          </cell>
          <cell r="J5224">
            <v>16120993.422205692</v>
          </cell>
          <cell r="K5224">
            <v>1.157549231432712</v>
          </cell>
          <cell r="L5224">
            <v>39.4010887115288</v>
          </cell>
          <cell r="M5224">
            <v>33311957.281319693</v>
          </cell>
          <cell r="N5224">
            <v>1.1131775155889516</v>
          </cell>
          <cell r="O5224">
            <v>35.178352672927701</v>
          </cell>
          <cell r="P5224"/>
          <cell r="Q5224">
            <v>128525.73371940508</v>
          </cell>
        </row>
        <row r="5225">
          <cell r="D5225">
            <v>44305</v>
          </cell>
          <cell r="F5225">
            <v>67815.809807665501</v>
          </cell>
          <cell r="G5225">
            <v>1173286.0777139005</v>
          </cell>
          <cell r="H5225">
            <v>0.48046330520752339</v>
          </cell>
          <cell r="I5225">
            <v>97.647312784011717</v>
          </cell>
          <cell r="J5225">
            <v>16188809.232013358</v>
          </cell>
          <cell r="K5225">
            <v>1.1517892175444395</v>
          </cell>
          <cell r="L5225">
            <v>39.814329399452561</v>
          </cell>
          <cell r="M5225">
            <v>33193107.08912544</v>
          </cell>
          <cell r="N5225">
            <v>1.1092349973539453</v>
          </cell>
          <cell r="O5225">
            <v>35.605832594764465</v>
          </cell>
          <cell r="P5225"/>
          <cell r="Q5225">
            <v>128525.73371940508</v>
          </cell>
        </row>
        <row r="5226">
          <cell r="D5226">
            <v>44306</v>
          </cell>
          <cell r="F5226">
            <v>64452.200755665501</v>
          </cell>
          <cell r="G5226">
            <v>1237738.278469566</v>
          </cell>
          <cell r="H5226">
            <v>0.48151379597325339</v>
          </cell>
          <cell r="I5226">
            <v>97.617907560121779</v>
          </cell>
          <cell r="J5226">
            <v>16253261.432769023</v>
          </cell>
          <cell r="K5226">
            <v>1.1458964481197018</v>
          </cell>
          <cell r="L5226">
            <v>40.240432689274577</v>
          </cell>
          <cell r="M5226">
            <v>33069899.580535196</v>
          </cell>
          <cell r="N5226">
            <v>1.1051466574596349</v>
          </cell>
          <cell r="O5226">
            <v>36.052660379746669</v>
          </cell>
          <cell r="P5226"/>
          <cell r="Q5226">
            <v>128525.73371940508</v>
          </cell>
        </row>
        <row r="5227">
          <cell r="D5227">
            <v>44307</v>
          </cell>
          <cell r="F5227">
            <v>77425.137818515956</v>
          </cell>
          <cell r="G5227">
            <v>1315163.416288082</v>
          </cell>
          <cell r="H5227">
            <v>0.48727073975533353</v>
          </cell>
          <cell r="I5227">
            <v>97.452423429150898</v>
          </cell>
          <cell r="J5227">
            <v>16330686.570587538</v>
          </cell>
          <cell r="K5227">
            <v>1.1410159249290346</v>
          </cell>
          <cell r="L5227">
            <v>40.595891634935775</v>
          </cell>
          <cell r="M5227">
            <v>32945772.051467799</v>
          </cell>
          <cell r="N5227">
            <v>1.1010273567475055</v>
          </cell>
          <cell r="O5227">
            <v>36.506491987233993</v>
          </cell>
          <cell r="P5227"/>
          <cell r="Q5227">
            <v>128525.73371940508</v>
          </cell>
        </row>
        <row r="5228">
          <cell r="D5228">
            <v>44308</v>
          </cell>
          <cell r="F5228">
            <v>70548.93916252155</v>
          </cell>
          <cell r="G5228">
            <v>1385712.3554506036</v>
          </cell>
          <cell r="H5228">
            <v>0.49007248140101312</v>
          </cell>
          <cell r="I5228">
            <v>97.369212909552473</v>
          </cell>
          <cell r="J5228">
            <v>16401235.509750059</v>
          </cell>
          <cell r="K5228">
            <v>1.1357461157870559</v>
          </cell>
          <cell r="L5228">
            <v>40.982291753620494</v>
          </cell>
          <cell r="M5228">
            <v>32853126.172411922</v>
          </cell>
          <cell r="N5228">
            <v>1.0979599649825369</v>
          </cell>
          <cell r="O5228">
            <v>36.846778815909417</v>
          </cell>
          <cell r="P5228"/>
          <cell r="Q5228">
            <v>128525.73371940508</v>
          </cell>
        </row>
        <row r="5229">
          <cell r="D5229">
            <v>44309</v>
          </cell>
          <cell r="F5229">
            <v>33423.74828651968</v>
          </cell>
          <cell r="G5229">
            <v>1419136.1037371233</v>
          </cell>
          <cell r="H5229">
            <v>0.48007171748505006</v>
          </cell>
          <cell r="I5229">
            <v>97.658211960238376</v>
          </cell>
          <cell r="J5229">
            <v>16434659.258036578</v>
          </cell>
          <cell r="K5229">
            <v>1.1280211313946751</v>
          </cell>
          <cell r="L5229">
            <v>41.553556720934722</v>
          </cell>
          <cell r="M5229">
            <v>32695501.261654038</v>
          </cell>
          <cell r="N5229">
            <v>1.0927207394765386</v>
          </cell>
          <cell r="O5229">
            <v>37.432600834130248</v>
          </cell>
          <cell r="P5229"/>
          <cell r="Q5229">
            <v>128525.73371940508</v>
          </cell>
        </row>
        <row r="5230">
          <cell r="D5230">
            <v>44310</v>
          </cell>
          <cell r="F5230">
            <v>21019.840170515956</v>
          </cell>
          <cell r="G5230">
            <v>1440155.9439076392</v>
          </cell>
          <cell r="H5230">
            <v>0.46688313636725337</v>
          </cell>
          <cell r="I5230">
            <v>98.005857120294905</v>
          </cell>
          <cell r="J5230">
            <v>16455679.098207094</v>
          </cell>
          <cell r="K5230">
            <v>1.1195873295212189</v>
          </cell>
          <cell r="L5230">
            <v>42.183786122775146</v>
          </cell>
          <cell r="M5230">
            <v>32529010.028634153</v>
          </cell>
          <cell r="N5230">
            <v>1.0871849090063048</v>
          </cell>
          <cell r="O5230">
            <v>38.057836604969062</v>
          </cell>
          <cell r="P5230"/>
          <cell r="Q5230">
            <v>128525.73371940508</v>
          </cell>
        </row>
        <row r="5231">
          <cell r="D5231">
            <v>44311</v>
          </cell>
          <cell r="F5231">
            <v>30011.643190521543</v>
          </cell>
          <cell r="G5231">
            <v>1470167.5870981608</v>
          </cell>
          <cell r="H5231">
            <v>0.45754808614679521</v>
          </cell>
          <cell r="I5231">
            <v>98.229622174380054</v>
          </cell>
          <cell r="J5231">
            <v>16485690.741397616</v>
          </cell>
          <cell r="K5231">
            <v>1.1119062147417691</v>
          </cell>
          <cell r="L5231">
            <v>42.763684319703408</v>
          </cell>
          <cell r="M5231">
            <v>32382459.092116266</v>
          </cell>
          <cell r="N5231">
            <v>1.082315250593971</v>
          </cell>
          <cell r="O5231">
            <v>38.613085363669711</v>
          </cell>
          <cell r="P5231"/>
          <cell r="Q5231">
            <v>128525.73371940508</v>
          </cell>
        </row>
        <row r="5232">
          <cell r="D5232">
            <v>44312</v>
          </cell>
          <cell r="F5232">
            <v>70152.131902517824</v>
          </cell>
          <cell r="G5232">
            <v>1540319.7190006785</v>
          </cell>
          <cell r="H5232">
            <v>0.46094322437208585</v>
          </cell>
          <cell r="I5232">
            <v>98.150334985474373</v>
          </cell>
          <cell r="J5232">
            <v>16555842.873300133</v>
          </cell>
          <cell r="K5232">
            <v>1.1070412032397863</v>
          </cell>
          <cell r="L5232">
            <v>43.133877028635801</v>
          </cell>
          <cell r="M5232">
            <v>32279033.848702382</v>
          </cell>
          <cell r="N5232">
            <v>1.0788867598138507</v>
          </cell>
          <cell r="O5232">
            <v>39.006928789099049</v>
          </cell>
          <cell r="P5232"/>
          <cell r="Q5232">
            <v>128525.73371940508</v>
          </cell>
        </row>
        <row r="5233">
          <cell r="D5233">
            <v>44313</v>
          </cell>
          <cell r="F5233">
            <v>69739.671770521541</v>
          </cell>
          <cell r="G5233">
            <v>1610059.3907711999</v>
          </cell>
          <cell r="H5233">
            <v>0.46396801295847312</v>
          </cell>
          <cell r="I5233">
            <v>98.077685298692913</v>
          </cell>
          <cell r="J5233">
            <v>16625582.545070656</v>
          </cell>
          <cell r="K5233">
            <v>1.1022317554128076</v>
          </cell>
          <cell r="L5233">
            <v>43.502042071398492</v>
          </cell>
          <cell r="M5233">
            <v>32161148.766122498</v>
          </cell>
          <cell r="N5233">
            <v>1.0749747743933555</v>
          </cell>
          <cell r="O5233">
            <v>39.459231953269168</v>
          </cell>
          <cell r="P5233"/>
          <cell r="Q5233">
            <v>128525.73371940508</v>
          </cell>
        </row>
        <row r="5234">
          <cell r="D5234">
            <v>44314</v>
          </cell>
          <cell r="F5234">
            <v>94891.897895477392</v>
          </cell>
          <cell r="G5234">
            <v>1704951.2886666774</v>
          </cell>
          <cell r="H5234">
            <v>0.47376595869367016</v>
          </cell>
          <cell r="I5234">
            <v>97.829109300830467</v>
          </cell>
          <cell r="J5234">
            <v>16720474.442966133</v>
          </cell>
          <cell r="K5234">
            <v>1.0991570135518991</v>
          </cell>
          <cell r="L5234">
            <v>43.738556594926195</v>
          </cell>
          <cell r="M5234">
            <v>32080646.38459757</v>
          </cell>
          <cell r="N5234">
            <v>1.0723121199043775</v>
          </cell>
          <cell r="O5234">
            <v>39.768852442244793</v>
          </cell>
          <cell r="P5234"/>
          <cell r="Q5234">
            <v>128525.73371940508</v>
          </cell>
        </row>
        <row r="5235">
          <cell r="D5235">
            <v>44315</v>
          </cell>
          <cell r="F5235">
            <v>98647.746667479252</v>
          </cell>
          <cell r="G5235">
            <v>1803599.0353341566</v>
          </cell>
          <cell r="H5235">
            <v>0.48389585792768264</v>
          </cell>
          <cell r="I5235">
            <v>97.550326943472186</v>
          </cell>
          <cell r="J5235">
            <v>16819122.189633612</v>
          </cell>
          <cell r="K5235">
            <v>1.0963786232860075</v>
          </cell>
          <cell r="L5235">
            <v>43.953038572773792</v>
          </cell>
          <cell r="M5235">
            <v>31999589.273537345</v>
          </cell>
          <cell r="N5235">
            <v>1.0696307832093943</v>
          </cell>
          <cell r="O5235">
            <v>40.082078285723433</v>
          </cell>
          <cell r="P5235"/>
          <cell r="Q5235">
            <v>128525.73371940508</v>
          </cell>
        </row>
        <row r="5236">
          <cell r="D5236">
            <v>44316</v>
          </cell>
          <cell r="E5236" t="str">
            <v>*</v>
          </cell>
          <cell r="F5236">
            <v>95544.635947479255</v>
          </cell>
          <cell r="G5236">
            <v>1899143.6712816358</v>
          </cell>
          <cell r="H5236">
            <v>0.4925456343313081</v>
          </cell>
          <cell r="I5236">
            <v>97.294294113438141</v>
          </cell>
          <cell r="J5236">
            <v>16914666.825581092</v>
          </cell>
          <cell r="K5236">
            <v>1.0934458015950408</v>
          </cell>
          <cell r="L5236">
            <v>44.180225968759288</v>
          </cell>
          <cell r="M5236">
            <v>31935648.772669114</v>
          </cell>
          <cell r="N5236">
            <v>1.067521467435484</v>
          </cell>
          <cell r="O5236">
            <v>40.329486051883265</v>
          </cell>
          <cell r="P5236"/>
          <cell r="Q5236">
            <v>128525.73371940508</v>
          </cell>
        </row>
        <row r="5237">
          <cell r="D5237">
            <v>44317</v>
          </cell>
          <cell r="F5237">
            <v>42317.540663479253</v>
          </cell>
          <cell r="G5237">
            <v>42317.540663479253</v>
          </cell>
          <cell r="H5237">
            <v>0.41670266918738236</v>
          </cell>
          <cell r="I5237">
            <v>99.800544788761925</v>
          </cell>
          <cell r="J5237">
            <v>16956984.366244573</v>
          </cell>
          <cell r="K5237">
            <v>1.0890320282480732</v>
          </cell>
          <cell r="L5237">
            <v>43.758924227706999</v>
          </cell>
          <cell r="M5237">
            <v>31836018.143338889</v>
          </cell>
          <cell r="N5237">
            <v>1.0642790189726827</v>
          </cell>
          <cell r="O5237">
            <v>40.068702947953469</v>
          </cell>
          <cell r="P5237"/>
          <cell r="Q5237">
            <v>101553.32277089386</v>
          </cell>
        </row>
        <row r="5238">
          <cell r="D5238">
            <v>44318</v>
          </cell>
          <cell r="F5238">
            <v>37599.351619477391</v>
          </cell>
          <cell r="G5238">
            <v>79916.892282956644</v>
          </cell>
          <cell r="H5238">
            <v>0.39347256250418611</v>
          </cell>
          <cell r="I5238">
            <v>99.894925528779368</v>
          </cell>
          <cell r="J5238">
            <v>16994583.717864051</v>
          </cell>
          <cell r="K5238">
            <v>1.0843744020388193</v>
          </cell>
          <cell r="L5238">
            <v>44.182092305306355</v>
          </cell>
          <cell r="M5238">
            <v>31711152.143850662</v>
          </cell>
          <cell r="N5238">
            <v>1.060192345761005</v>
          </cell>
          <cell r="O5238">
            <v>40.529441701564338</v>
          </cell>
          <cell r="P5238"/>
          <cell r="Q5238">
            <v>101553.32277089386</v>
          </cell>
        </row>
        <row r="5239">
          <cell r="D5239">
            <v>44319</v>
          </cell>
          <cell r="F5239">
            <v>62325.435219481122</v>
          </cell>
          <cell r="G5239">
            <v>142242.32750243775</v>
          </cell>
          <cell r="H5239">
            <v>0.46688880160471302</v>
          </cell>
          <cell r="I5239">
            <v>99.360396075593542</v>
          </cell>
          <cell r="J5239">
            <v>17056909.153083533</v>
          </cell>
          <cell r="K5239">
            <v>1.0813442896523011</v>
          </cell>
          <cell r="L5239">
            <v>44.458731631837345</v>
          </cell>
          <cell r="M5239">
            <v>31617242.124956433</v>
          </cell>
          <cell r="N5239">
            <v>1.0571400274777432</v>
          </cell>
          <cell r="O5239">
            <v>40.875591720925833</v>
          </cell>
          <cell r="P5239"/>
          <cell r="Q5239">
            <v>101553.32277089386</v>
          </cell>
        </row>
        <row r="5240">
          <cell r="D5240">
            <v>44320</v>
          </cell>
          <cell r="F5240">
            <v>72170.788443477388</v>
          </cell>
          <cell r="G5240">
            <v>214413.11594591514</v>
          </cell>
          <cell r="H5240">
            <v>0.52783382684000157</v>
          </cell>
          <cell r="I5240">
            <v>98.073903314017372</v>
          </cell>
          <cell r="J5240">
            <v>17129079.941527009</v>
          </cell>
          <cell r="K5240">
            <v>1.0789731099276256</v>
          </cell>
          <cell r="L5240">
            <v>44.675943555008644</v>
          </cell>
          <cell r="M5240">
            <v>31538963.775008198</v>
          </cell>
          <cell r="N5240">
            <v>1.0546099013776304</v>
          </cell>
          <cell r="O5240">
            <v>41.163824474699915</v>
          </cell>
          <cell r="P5240"/>
          <cell r="Q5240">
            <v>101553.32277089386</v>
          </cell>
        </row>
        <row r="5241">
          <cell r="D5241">
            <v>44321</v>
          </cell>
          <cell r="F5241">
            <v>65017.154791812965</v>
          </cell>
          <cell r="G5241">
            <v>279430.2707377281</v>
          </cell>
          <cell r="H5241">
            <v>0.55031241344633863</v>
          </cell>
          <cell r="I5241">
            <v>97.297324960527774</v>
          </cell>
          <cell r="J5241">
            <v>17194097.096318822</v>
          </cell>
          <cell r="K5241">
            <v>1.0761843255183081</v>
          </cell>
          <cell r="L5241">
            <v>44.932226655327867</v>
          </cell>
          <cell r="M5241">
            <v>31408919.369464308</v>
          </cell>
          <cell r="N5241">
            <v>1.0503482441210874</v>
          </cell>
          <cell r="O5241">
            <v>41.651958246795182</v>
          </cell>
          <cell r="P5241"/>
          <cell r="Q5241">
            <v>101553.32277089386</v>
          </cell>
        </row>
        <row r="5242">
          <cell r="D5242">
            <v>44322</v>
          </cell>
          <cell r="F5242">
            <v>61090.652771811103</v>
          </cell>
          <cell r="G5242">
            <v>340520.92350953922</v>
          </cell>
          <cell r="H5242">
            <v>0.55885406506714475</v>
          </cell>
          <cell r="I5242">
            <v>96.951070647285249</v>
          </cell>
          <cell r="J5242">
            <v>17255187.749090634</v>
          </cell>
          <cell r="K5242">
            <v>1.0731865608170512</v>
          </cell>
          <cell r="L5242">
            <v>45.208692899993387</v>
          </cell>
          <cell r="M5242">
            <v>31333875.360421583</v>
          </cell>
          <cell r="N5242">
            <v>1.0479253071144468</v>
          </cell>
          <cell r="O5242">
            <v>41.930950096102215</v>
          </cell>
          <cell r="P5242"/>
          <cell r="Q5242">
            <v>101553.32277089386</v>
          </cell>
        </row>
        <row r="5243">
          <cell r="D5243">
            <v>44323</v>
          </cell>
          <cell r="F5243">
            <v>70627.706851807379</v>
          </cell>
          <cell r="G5243">
            <v>411148.63036134659</v>
          </cell>
          <cell r="H5243">
            <v>0.57837121445605377</v>
          </cell>
          <cell r="I5243">
            <v>96.046172279201897</v>
          </cell>
          <cell r="J5243">
            <v>17325815.455942441</v>
          </cell>
          <cell r="K5243">
            <v>1.0708158610930525</v>
          </cell>
          <cell r="L5243">
            <v>45.4280419262696</v>
          </cell>
          <cell r="M5243">
            <v>31282837.736362856</v>
          </cell>
          <cell r="N5243">
            <v>1.0463049017255801</v>
          </cell>
          <cell r="O5243">
            <v>42.11812188174131</v>
          </cell>
          <cell r="P5243"/>
          <cell r="Q5243">
            <v>101553.32277089386</v>
          </cell>
        </row>
        <row r="5244">
          <cell r="D5244">
            <v>44324</v>
          </cell>
          <cell r="F5244">
            <v>41499.977935811105</v>
          </cell>
          <cell r="G5244">
            <v>452648.60829715768</v>
          </cell>
          <cell r="H5244">
            <v>0.55715632431636575</v>
          </cell>
          <cell r="I5244">
            <v>97.022239212962617</v>
          </cell>
          <cell r="J5244">
            <v>17367315.43387825</v>
          </cell>
          <cell r="K5244">
            <v>1.0666857346654965</v>
          </cell>
          <cell r="L5244">
            <v>45.811675423149069</v>
          </cell>
          <cell r="M5244">
            <v>31211831.316104136</v>
          </cell>
          <cell r="N5244">
            <v>1.0440162846279033</v>
          </cell>
          <cell r="O5244">
            <v>42.38327637794216</v>
          </cell>
          <cell r="P5244"/>
          <cell r="Q5244">
            <v>101553.32277089386</v>
          </cell>
        </row>
        <row r="5245">
          <cell r="D5245">
            <v>44325</v>
          </cell>
          <cell r="F5245">
            <v>41427.987751809247</v>
          </cell>
          <cell r="G5245">
            <v>494076.59604896692</v>
          </cell>
          <cell r="H5245">
            <v>0.54057708859852727</v>
          </cell>
          <cell r="I5245">
            <v>97.656898077447238</v>
          </cell>
          <cell r="J5245">
            <v>17408743.421630058</v>
          </cell>
          <cell r="K5245">
            <v>1.0626024165331549</v>
          </cell>
          <cell r="L5245">
            <v>46.192810357613659</v>
          </cell>
          <cell r="M5245">
            <v>31153893.64900741</v>
          </cell>
          <cell r="N5245">
            <v>1.0421644668591148</v>
          </cell>
          <cell r="O5245">
            <v>42.598503980806754</v>
          </cell>
          <cell r="P5245"/>
          <cell r="Q5245">
            <v>101553.32277089386</v>
          </cell>
        </row>
        <row r="5246">
          <cell r="D5246">
            <v>44326</v>
          </cell>
          <cell r="F5246">
            <v>60377.401379809249</v>
          </cell>
          <cell r="G5246">
            <v>554453.99742877623</v>
          </cell>
          <cell r="H5246">
            <v>0.54597327029823983</v>
          </cell>
          <cell r="I5246">
            <v>97.462114259579153</v>
          </cell>
          <cell r="J5246">
            <v>17469120.823009867</v>
          </cell>
          <cell r="K5246">
            <v>1.0597189257618371</v>
          </cell>
          <cell r="L5246">
            <v>46.463051159198685</v>
          </cell>
          <cell r="M5246">
            <v>31125593.858718678</v>
          </cell>
          <cell r="N5246">
            <v>1.0413038752796546</v>
          </cell>
          <cell r="O5246">
            <v>42.698732099043966</v>
          </cell>
          <cell r="P5246"/>
          <cell r="Q5246">
            <v>101553.32277089386</v>
          </cell>
        </row>
        <row r="5247">
          <cell r="D5247">
            <v>44327</v>
          </cell>
          <cell r="F5247">
            <v>56289.525323812966</v>
          </cell>
          <cell r="G5247">
            <v>610743.5227525892</v>
          </cell>
          <cell r="H5247">
            <v>0.54672891951859148</v>
          </cell>
          <cell r="I5247">
            <v>97.43394499527254</v>
          </cell>
          <cell r="J5247">
            <v>17525410.348333679</v>
          </cell>
          <cell r="K5247">
            <v>1.0566242826959296</v>
          </cell>
          <cell r="L5247">
            <v>46.754082494158375</v>
          </cell>
          <cell r="M5247">
            <v>31083688.031267963</v>
          </cell>
          <cell r="N5247">
            <v>1.039987915003922</v>
          </cell>
          <cell r="O5247">
            <v>42.85224578847604</v>
          </cell>
          <cell r="P5247"/>
          <cell r="Q5247">
            <v>101553.32277089386</v>
          </cell>
        </row>
        <row r="5248">
          <cell r="D5248">
            <v>44328</v>
          </cell>
          <cell r="F5248">
            <v>65030.452773205398</v>
          </cell>
          <cell r="G5248">
            <v>675773.97552579455</v>
          </cell>
          <cell r="H5248">
            <v>0.55453131836492853</v>
          </cell>
          <cell r="I5248">
            <v>97.129972614379213</v>
          </cell>
          <cell r="J5248">
            <v>17590440.801106885</v>
          </cell>
          <cell r="K5248">
            <v>1.0540910965622845</v>
          </cell>
          <cell r="L5248">
            <v>46.993077959257064</v>
          </cell>
          <cell r="M5248">
            <v>31004863.346802633</v>
          </cell>
          <cell r="N5248">
            <v>1.0374364158070402</v>
          </cell>
          <cell r="O5248">
            <v>43.150753079929331</v>
          </cell>
          <cell r="P5248"/>
          <cell r="Q5248">
            <v>101553.32277089386</v>
          </cell>
        </row>
        <row r="5249">
          <cell r="D5249">
            <v>44329</v>
          </cell>
          <cell r="F5249">
            <v>70339.536309207266</v>
          </cell>
          <cell r="G5249">
            <v>746113.51183500187</v>
          </cell>
          <cell r="H5249">
            <v>0.56515479255869705</v>
          </cell>
          <cell r="I5249">
            <v>96.676559285646732</v>
          </cell>
          <cell r="J5249">
            <v>17660780.337416094</v>
          </cell>
          <cell r="K5249">
            <v>1.0519047729397151</v>
          </cell>
          <cell r="L5249">
            <v>47.19989835756413</v>
          </cell>
          <cell r="M5249">
            <v>30924729.77724389</v>
          </cell>
          <cell r="N5249">
            <v>1.0348406950493927</v>
          </cell>
          <cell r="O5249">
            <v>43.455591581839911</v>
          </cell>
          <cell r="P5249"/>
          <cell r="Q5249">
            <v>101553.32277089386</v>
          </cell>
        </row>
        <row r="5250">
          <cell r="D5250">
            <v>44330</v>
          </cell>
          <cell r="F5250">
            <v>73472.742457207263</v>
          </cell>
          <cell r="G5250">
            <v>819586.25429220917</v>
          </cell>
          <cell r="H5250">
            <v>0.57646440027036749</v>
          </cell>
          <cell r="I5250">
            <v>96.141775952087457</v>
          </cell>
          <cell r="J5250">
            <v>17734253.079873301</v>
          </cell>
          <cell r="K5250">
            <v>1.0499302358848572</v>
          </cell>
          <cell r="L5250">
            <v>47.387119317861384</v>
          </cell>
          <cell r="M5250">
            <v>30876856.332265139</v>
          </cell>
          <cell r="N5250">
            <v>1.0333241614605182</v>
          </cell>
          <cell r="O5250">
            <v>43.634227564908322</v>
          </cell>
          <cell r="P5250"/>
          <cell r="Q5250">
            <v>101553.32277089386</v>
          </cell>
        </row>
        <row r="5251">
          <cell r="D5251">
            <v>44331</v>
          </cell>
          <cell r="F5251">
            <v>61432.024237210986</v>
          </cell>
          <cell r="G5251">
            <v>881018.27852942015</v>
          </cell>
          <cell r="H5251">
            <v>0.57836169511132163</v>
          </cell>
          <cell r="I5251">
            <v>96.046653510453041</v>
          </cell>
          <cell r="J5251">
            <v>17795685.104110513</v>
          </cell>
          <cell r="K5251">
            <v>1.0472707073672696</v>
          </cell>
          <cell r="L5251">
            <v>47.639937621130947</v>
          </cell>
          <cell r="M5251">
            <v>30818325.817316398</v>
          </cell>
          <cell r="N5251">
            <v>1.0314506982065499</v>
          </cell>
          <cell r="O5251">
            <v>43.855448919940883</v>
          </cell>
          <cell r="P5251"/>
          <cell r="Q5251">
            <v>101553.32277089386</v>
          </cell>
        </row>
        <row r="5252">
          <cell r="D5252">
            <v>44332</v>
          </cell>
          <cell r="F5252">
            <v>63019.991797205403</v>
          </cell>
          <cell r="G5252">
            <v>944038.27032662556</v>
          </cell>
          <cell r="H5252">
            <v>0.5809991272124555</v>
          </cell>
          <cell r="I5252">
            <v>95.911800533325334</v>
          </cell>
          <cell r="J5252">
            <v>17858705.095907718</v>
          </cell>
          <cell r="K5252">
            <v>1.0447356749450523</v>
          </cell>
          <cell r="L5252">
            <v>47.881608461205737</v>
          </cell>
          <cell r="M5252">
            <v>30774155.176009644</v>
          </cell>
          <cell r="N5252">
            <v>1.0300575716844318</v>
          </cell>
          <cell r="O5252">
            <v>44.02033725740899</v>
          </cell>
          <cell r="P5252"/>
          <cell r="Q5252">
            <v>101553.32277089386</v>
          </cell>
        </row>
        <row r="5253">
          <cell r="D5253">
            <v>44333</v>
          </cell>
          <cell r="F5253">
            <v>84853.373105210994</v>
          </cell>
          <cell r="G5253">
            <v>1028891.6434318365</v>
          </cell>
          <cell r="H5253">
            <v>0.59597299426108041</v>
          </cell>
          <cell r="I5253">
            <v>95.087338008417689</v>
          </cell>
          <cell r="J5253">
            <v>17943558.469012927</v>
          </cell>
          <cell r="K5253">
            <v>1.0435002966220932</v>
          </cell>
          <cell r="L5253">
            <v>47.999621548605418</v>
          </cell>
          <cell r="M5253">
            <v>30760836.922746904</v>
          </cell>
          <cell r="N5253">
            <v>1.029696976221455</v>
          </cell>
          <cell r="O5253">
            <v>44.063070157066143</v>
          </cell>
          <cell r="P5253"/>
          <cell r="Q5253">
            <v>101553.32277089386</v>
          </cell>
        </row>
        <row r="5254">
          <cell r="D5254">
            <v>44334</v>
          </cell>
          <cell r="F5254">
            <v>83112.24758520913</v>
          </cell>
          <cell r="G5254">
            <v>1112003.8910170456</v>
          </cell>
          <cell r="H5254">
            <v>0.60833060169546316</v>
          </cell>
          <cell r="I5254">
            <v>94.329885523656316</v>
          </cell>
          <cell r="J5254">
            <v>18026670.716598138</v>
          </cell>
          <cell r="K5254">
            <v>1.0421787644387219</v>
          </cell>
          <cell r="L5254">
            <v>48.126038923742477</v>
          </cell>
          <cell r="M5254">
            <v>30736918.03126416</v>
          </cell>
          <cell r="N5254">
            <v>1.0289814429539959</v>
          </cell>
          <cell r="O5254">
            <v>44.147930259416235</v>
          </cell>
          <cell r="P5254"/>
          <cell r="Q5254">
            <v>101553.32277089386</v>
          </cell>
        </row>
        <row r="5255">
          <cell r="D5255">
            <v>44335</v>
          </cell>
          <cell r="F5255">
            <v>88561.247961818532</v>
          </cell>
          <cell r="G5255">
            <v>1200565.1389788641</v>
          </cell>
          <cell r="H5255">
            <v>0.62221143700218362</v>
          </cell>
          <cell r="I5255">
            <v>93.394135972238359</v>
          </cell>
          <cell r="J5255">
            <v>18115231.964559957</v>
          </cell>
          <cell r="K5255">
            <v>1.0411858445973481</v>
          </cell>
          <cell r="L5255">
            <v>48.221139341668277</v>
          </cell>
          <cell r="M5255">
            <v>30729223.176910024</v>
          </cell>
          <cell r="N5255">
            <v>1.0288089691652804</v>
          </cell>
          <cell r="O5255">
            <v>44.168397996336275</v>
          </cell>
          <cell r="P5255"/>
          <cell r="Q5255">
            <v>101553.32277089386</v>
          </cell>
        </row>
        <row r="5256">
          <cell r="D5256">
            <v>44336</v>
          </cell>
          <cell r="F5256">
            <v>87578.14652181667</v>
          </cell>
          <cell r="G5256">
            <v>1288143.2855006808</v>
          </cell>
          <cell r="H5256">
            <v>0.63422015663965803</v>
          </cell>
          <cell r="I5256">
            <v>92.511249764168369</v>
          </cell>
          <cell r="J5256">
            <v>18202810.111081775</v>
          </cell>
          <cell r="K5256">
            <v>1.0401482719801542</v>
          </cell>
          <cell r="L5256">
            <v>48.32062431105625</v>
          </cell>
          <cell r="M5256">
            <v>30728080.028639562</v>
          </cell>
          <cell r="N5256">
            <v>1.0288558349459573</v>
          </cell>
          <cell r="O5256">
            <v>44.162835866310161</v>
          </cell>
          <cell r="P5256"/>
          <cell r="Q5256">
            <v>101553.32277089386</v>
          </cell>
        </row>
        <row r="5257">
          <cell r="D5257">
            <v>44337</v>
          </cell>
          <cell r="F5257">
            <v>81931.180337818529</v>
          </cell>
          <cell r="G5257">
            <v>1370074.4658384994</v>
          </cell>
          <cell r="H5257">
            <v>0.6424372876266301</v>
          </cell>
          <cell r="I5257">
            <v>91.867780837185606</v>
          </cell>
          <cell r="J5257">
            <v>18284741.291419595</v>
          </cell>
          <cell r="K5257">
            <v>1.0388018536464847</v>
          </cell>
          <cell r="L5257">
            <v>48.449885726321419</v>
          </cell>
          <cell r="M5257">
            <v>30710291.643449098</v>
          </cell>
          <cell r="N5257">
            <v>1.0283453366441151</v>
          </cell>
          <cell r="O5257">
            <v>44.223442722524865</v>
          </cell>
          <cell r="P5257"/>
          <cell r="Q5257">
            <v>101553.32277089386</v>
          </cell>
        </row>
        <row r="5258">
          <cell r="D5258">
            <v>44338</v>
          </cell>
          <cell r="F5258">
            <v>85491.071121820394</v>
          </cell>
          <cell r="G5258">
            <v>1455565.5369603198</v>
          </cell>
          <cell r="H5258">
            <v>0.6515007885177283</v>
          </cell>
          <cell r="I5258">
            <v>91.121049094987328</v>
          </cell>
          <cell r="J5258">
            <v>18370232.362541415</v>
          </cell>
          <cell r="K5258">
            <v>1.0376719686332725</v>
          </cell>
          <cell r="L5258">
            <v>48.558501103605266</v>
          </cell>
          <cell r="M5258">
            <v>30684769.162946634</v>
          </cell>
          <cell r="N5258">
            <v>1.0275757533901235</v>
          </cell>
          <cell r="O5258">
            <v>44.314890827922994</v>
          </cell>
          <cell r="P5258"/>
          <cell r="Q5258">
            <v>101553.32277089386</v>
          </cell>
        </row>
        <row r="5259">
          <cell r="D5259">
            <v>44339</v>
          </cell>
          <cell r="F5259">
            <v>63778.950921816671</v>
          </cell>
          <cell r="G5259">
            <v>1519344.4878821366</v>
          </cell>
          <cell r="H5259">
            <v>0.65048049824922605</v>
          </cell>
          <cell r="I5259">
            <v>91.207041142098035</v>
          </cell>
          <cell r="J5259">
            <v>18434011.31346323</v>
          </cell>
          <cell r="K5259">
            <v>1.0353355240295785</v>
          </cell>
          <cell r="L5259">
            <v>48.783511294073669</v>
          </cell>
          <cell r="M5259">
            <v>30672689.828216173</v>
          </cell>
          <cell r="N5259">
            <v>1.0272562659000228</v>
          </cell>
          <cell r="O5259">
            <v>44.3528839664434</v>
          </cell>
          <cell r="P5259"/>
          <cell r="Q5259">
            <v>101553.32277089386</v>
          </cell>
        </row>
        <row r="5260">
          <cell r="D5260">
            <v>44340</v>
          </cell>
          <cell r="F5260">
            <v>71950.054133820406</v>
          </cell>
          <cell r="G5260">
            <v>1591294.5420159569</v>
          </cell>
          <cell r="H5260">
            <v>0.65289778257918518</v>
          </cell>
          <cell r="I5260">
            <v>91.002515269747448</v>
          </cell>
          <cell r="J5260">
            <v>18505961.367597051</v>
          </cell>
          <cell r="K5260">
            <v>1.0334819034900193</v>
          </cell>
          <cell r="L5260">
            <v>48.962412842845161</v>
          </cell>
          <cell r="M5260">
            <v>30671182.969409708</v>
          </cell>
          <cell r="N5260">
            <v>1.0272908366549471</v>
          </cell>
          <cell r="O5260">
            <v>44.348772024999185</v>
          </cell>
          <cell r="P5260"/>
          <cell r="Q5260">
            <v>101553.32277089386</v>
          </cell>
        </row>
        <row r="5261">
          <cell r="D5261">
            <v>44341</v>
          </cell>
          <cell r="F5261">
            <v>76787.076453822257</v>
          </cell>
          <cell r="G5261">
            <v>1668081.6184697791</v>
          </cell>
          <cell r="H5261">
            <v>0.65702689895553745</v>
          </cell>
          <cell r="I5261">
            <v>90.646820529568757</v>
          </cell>
          <cell r="J5261">
            <v>18582748.444050875</v>
          </cell>
          <cell r="K5261">
            <v>1.0319177938676991</v>
          </cell>
          <cell r="L5261">
            <v>49.113638559435422</v>
          </cell>
          <cell r="M5261">
            <v>30668307.924815252</v>
          </cell>
          <cell r="N5261">
            <v>1.0272795837610795</v>
          </cell>
          <cell r="O5261">
            <v>44.350110453528266</v>
          </cell>
          <cell r="P5261"/>
          <cell r="Q5261">
            <v>101553.32277089386</v>
          </cell>
        </row>
        <row r="5262">
          <cell r="D5262">
            <v>44342</v>
          </cell>
          <cell r="F5262">
            <v>45036.09436165377</v>
          </cell>
          <cell r="G5262">
            <v>1713117.7128314329</v>
          </cell>
          <cell r="H5262">
            <v>0.64881326384421756</v>
          </cell>
          <cell r="I5262">
            <v>91.346506092740157</v>
          </cell>
          <cell r="J5262">
            <v>18627784.53841253</v>
          </cell>
          <cell r="K5262">
            <v>1.0286179513863405</v>
          </cell>
          <cell r="L5262">
            <v>49.433475989835941</v>
          </cell>
          <cell r="M5262">
            <v>30641916.43424863</v>
          </cell>
          <cell r="N5262">
            <v>1.0264805462174553</v>
          </cell>
          <cell r="O5262">
            <v>44.445202543784831</v>
          </cell>
          <cell r="P5262"/>
          <cell r="Q5262">
            <v>101553.32277089386</v>
          </cell>
        </row>
        <row r="5263">
          <cell r="D5263">
            <v>44343</v>
          </cell>
          <cell r="F5263">
            <v>84634.084257655646</v>
          </cell>
          <cell r="G5263">
            <v>1797751.7970890885</v>
          </cell>
          <cell r="H5263">
            <v>0.65564964370887013</v>
          </cell>
          <cell r="I5263">
            <v>90.766347551852505</v>
          </cell>
          <cell r="J5263">
            <v>18712418.622670185</v>
          </cell>
          <cell r="K5263">
            <v>1.0275293017157889</v>
          </cell>
          <cell r="L5263">
            <v>49.539227573296472</v>
          </cell>
          <cell r="M5263">
            <v>30669691.40437128</v>
          </cell>
          <cell r="N5263">
            <v>1.0274960612165562</v>
          </cell>
          <cell r="O5263">
            <v>44.324366149206618</v>
          </cell>
          <cell r="P5263"/>
          <cell r="Q5263">
            <v>101553.32277089386</v>
          </cell>
        </row>
        <row r="5264">
          <cell r="D5264">
            <v>44344</v>
          </cell>
          <cell r="F5264">
            <v>51411.297629655644</v>
          </cell>
          <cell r="G5264">
            <v>1849163.094718744</v>
          </cell>
          <cell r="H5264">
            <v>0.65031391681874251</v>
          </cell>
          <cell r="I5264">
            <v>91.22103451501016</v>
          </cell>
          <cell r="J5264">
            <v>18763829.920299839</v>
          </cell>
          <cell r="K5264">
            <v>1.0246385259650868</v>
          </cell>
          <cell r="L5264">
            <v>49.820596393056135</v>
          </cell>
          <cell r="M5264">
            <v>30652955.218945928</v>
          </cell>
          <cell r="N5264">
            <v>1.0270204080990728</v>
          </cell>
          <cell r="O5264">
            <v>44.380942861084009</v>
          </cell>
          <cell r="P5264"/>
          <cell r="Q5264">
            <v>101553.32277089386</v>
          </cell>
        </row>
        <row r="5265">
          <cell r="D5265">
            <v>44345</v>
          </cell>
          <cell r="F5265">
            <v>47267.614169655644</v>
          </cell>
          <cell r="G5265">
            <v>1896430.7088883996</v>
          </cell>
          <cell r="H5265">
            <v>0.64393916999636192</v>
          </cell>
          <cell r="I5265">
            <v>91.746719617377849</v>
          </cell>
          <cell r="J5265">
            <v>18811097.534469496</v>
          </cell>
          <cell r="K5265">
            <v>1.0215546084968026</v>
          </cell>
          <cell r="L5265">
            <v>50.121650351056815</v>
          </cell>
          <cell r="M5265">
            <v>30612748.922940586</v>
          </cell>
          <cell r="N5265">
            <v>1.0257582502647986</v>
          </cell>
          <cell r="O5265">
            <v>44.531253038380683</v>
          </cell>
          <cell r="P5265"/>
          <cell r="Q5265">
            <v>101553.32277089386</v>
          </cell>
        </row>
        <row r="5266">
          <cell r="D5266">
            <v>44346</v>
          </cell>
          <cell r="F5266">
            <v>31001.360121657504</v>
          </cell>
          <cell r="G5266">
            <v>1927432.0690100573</v>
          </cell>
          <cell r="H5266">
            <v>0.63265025585241175</v>
          </cell>
          <cell r="I5266">
            <v>92.630548943580635</v>
          </cell>
          <cell r="J5266">
            <v>18842098.894591153</v>
          </cell>
          <cell r="K5266">
            <v>1.0176260102493291</v>
          </cell>
          <cell r="L5266">
            <v>50.506469214373851</v>
          </cell>
          <cell r="M5266">
            <v>30577748.812507238</v>
          </cell>
          <cell r="N5266">
            <v>1.024670344330193</v>
          </cell>
          <cell r="O5266">
            <v>44.661023374751352</v>
          </cell>
          <cell r="P5266"/>
          <cell r="Q5266">
            <v>101553.32277089386</v>
          </cell>
        </row>
        <row r="5267">
          <cell r="D5267">
            <v>44347</v>
          </cell>
          <cell r="E5267" t="str">
            <v>*</v>
          </cell>
          <cell r="F5267">
            <v>46439.87483365192</v>
          </cell>
          <cell r="G5267">
            <v>1973871.9438437091</v>
          </cell>
          <cell r="H5267">
            <v>0.62699364997377249</v>
          </cell>
          <cell r="I5267">
            <v>93.050723561270075</v>
          </cell>
          <cell r="J5267">
            <v>18888538.769424804</v>
          </cell>
          <cell r="K5267">
            <v>1.0145695279754012</v>
          </cell>
          <cell r="L5267">
            <v>50.806859499581527</v>
          </cell>
          <cell r="M5267">
            <v>30564170.039453883</v>
          </cell>
          <cell r="N5267">
            <v>1.0243001536359087</v>
          </cell>
          <cell r="O5267">
            <v>44.705225938074022</v>
          </cell>
          <cell r="P5267"/>
          <cell r="Q5267">
            <v>101553.32277089386</v>
          </cell>
        </row>
        <row r="5268">
          <cell r="D5268">
            <v>44348</v>
          </cell>
          <cell r="F5268">
            <v>49804.764881657495</v>
          </cell>
          <cell r="G5268">
            <v>49804.764881657495</v>
          </cell>
          <cell r="H5268">
            <v>0.77809075625714519</v>
          </cell>
          <cell r="I5268">
            <v>64.855942328705837</v>
          </cell>
          <cell r="J5268">
            <v>18938343.534306463</v>
          </cell>
          <cell r="K5268">
            <v>1.0137592656506984</v>
          </cell>
          <cell r="L5268">
            <v>50.130497587335277</v>
          </cell>
          <cell r="M5268">
            <v>30521465.132360537</v>
          </cell>
          <cell r="N5268">
            <v>1.0228862256262372</v>
          </cell>
          <cell r="O5268">
            <v>44.426787035921087</v>
          </cell>
          <cell r="P5268"/>
          <cell r="Q5268">
            <v>64008.940449612412</v>
          </cell>
        </row>
        <row r="5269">
          <cell r="D5269">
            <v>44349</v>
          </cell>
          <cell r="F5269">
            <v>59707.153735076747</v>
          </cell>
          <cell r="G5269">
            <v>109511.91861673424</v>
          </cell>
          <cell r="H5269">
            <v>0.8554423635784254</v>
          </cell>
          <cell r="I5269">
            <v>55.756625720266854</v>
          </cell>
          <cell r="J5269">
            <v>18998050.688041538</v>
          </cell>
          <cell r="K5269">
            <v>1.0134827963725885</v>
          </cell>
          <cell r="L5269">
            <v>50.158793078299659</v>
          </cell>
          <cell r="M5269">
            <v>30482827.579256605</v>
          </cell>
          <cell r="N5269">
            <v>1.0216085641835697</v>
          </cell>
          <cell r="O5269">
            <v>44.573776675683909</v>
          </cell>
          <cell r="P5269"/>
          <cell r="Q5269">
            <v>64008.940449612412</v>
          </cell>
        </row>
        <row r="5270">
          <cell r="D5270">
            <v>44350</v>
          </cell>
          <cell r="F5270">
            <v>43446.51887908233</v>
          </cell>
          <cell r="G5270">
            <v>152958.43749581656</v>
          </cell>
          <cell r="H5270">
            <v>0.7965472553334163</v>
          </cell>
          <cell r="I5270">
            <v>62.661515099708396</v>
          </cell>
          <cell r="J5270">
            <v>19041497.20692062</v>
          </cell>
          <cell r="K5270">
            <v>1.0123437099722039</v>
          </cell>
          <cell r="L5270">
            <v>50.27545434870153</v>
          </cell>
          <cell r="M5270">
            <v>30464344.313260432</v>
          </cell>
          <cell r="N5270">
            <v>1.0210063265043148</v>
          </cell>
          <cell r="O5270">
            <v>44.643151406521596</v>
          </cell>
          <cell r="P5270"/>
          <cell r="Q5270">
            <v>64008.940449612412</v>
          </cell>
        </row>
        <row r="5271">
          <cell r="D5271">
            <v>44351</v>
          </cell>
          <cell r="F5271">
            <v>51462.916187080467</v>
          </cell>
          <cell r="G5271">
            <v>204421.35368289702</v>
          </cell>
          <cell r="H5271">
            <v>0.79840937940465018</v>
          </cell>
          <cell r="I5271">
            <v>62.440539947739524</v>
          </cell>
          <cell r="J5271">
            <v>19092960.123107702</v>
          </cell>
          <cell r="K5271">
            <v>1.0116370973862241</v>
          </cell>
          <cell r="L5271">
            <v>50.347888021674947</v>
          </cell>
          <cell r="M5271">
            <v>30460296.006392255</v>
          </cell>
          <cell r="N5271">
            <v>1.0208878614035064</v>
          </cell>
          <cell r="O5271">
            <v>44.65680474021265</v>
          </cell>
          <cell r="P5271"/>
          <cell r="Q5271">
            <v>64008.940449612412</v>
          </cell>
        </row>
        <row r="5272">
          <cell r="D5272">
            <v>44352</v>
          </cell>
          <cell r="F5272">
            <v>47040.964771082334</v>
          </cell>
          <cell r="G5272">
            <v>251462.31845397936</v>
          </cell>
          <cell r="H5272">
            <v>0.78570998578528106</v>
          </cell>
          <cell r="I5272">
            <v>63.949308781206263</v>
          </cell>
          <cell r="J5272">
            <v>19140001.087878782</v>
          </cell>
          <cell r="K5272">
            <v>1.0107017571774199</v>
          </cell>
          <cell r="L5272">
            <v>50.443844223190702</v>
          </cell>
          <cell r="M5272">
            <v>30451432.543484081</v>
          </cell>
          <cell r="N5272">
            <v>1.0206080078865769</v>
          </cell>
          <cell r="O5272">
            <v>44.689067210146163</v>
          </cell>
          <cell r="P5272"/>
          <cell r="Q5272">
            <v>64008.940449612412</v>
          </cell>
        </row>
        <row r="5273">
          <cell r="D5273">
            <v>44353</v>
          </cell>
          <cell r="F5273">
            <v>38908.659715080466</v>
          </cell>
          <cell r="G5273">
            <v>290370.97816905985</v>
          </cell>
          <cell r="H5273">
            <v>0.75606880364272122</v>
          </cell>
          <cell r="I5273">
            <v>67.476820733557361</v>
          </cell>
          <cell r="J5273">
            <v>19178909.747593861</v>
          </cell>
          <cell r="K5273">
            <v>1.0093447329329222</v>
          </cell>
          <cell r="L5273">
            <v>50.583214104209915</v>
          </cell>
          <cell r="M5273">
            <v>30452137.291031897</v>
          </cell>
          <cell r="N5273">
            <v>1.0206488377880889</v>
          </cell>
          <cell r="O5273">
            <v>44.68435942886201</v>
          </cell>
          <cell r="P5273"/>
          <cell r="Q5273">
            <v>64008.940449612412</v>
          </cell>
        </row>
        <row r="5274">
          <cell r="D5274">
            <v>44354</v>
          </cell>
          <cell r="F5274">
            <v>42323.601895078609</v>
          </cell>
          <cell r="G5274">
            <v>332694.58006413846</v>
          </cell>
          <cell r="H5274">
            <v>0.74251810478621305</v>
          </cell>
          <cell r="I5274">
            <v>69.085404667108662</v>
          </cell>
          <cell r="J5274">
            <v>19221233.34948894</v>
          </cell>
          <cell r="K5274">
            <v>1.0081759383504134</v>
          </cell>
          <cell r="L5274">
            <v>50.703396937283721</v>
          </cell>
          <cell r="M5274">
            <v>30461536.936131723</v>
          </cell>
          <cell r="N5274">
            <v>1.0209810964510193</v>
          </cell>
          <cell r="O5274">
            <v>44.646059033387367</v>
          </cell>
          <cell r="P5274"/>
          <cell r="Q5274">
            <v>64008.940449612412</v>
          </cell>
        </row>
        <row r="5275">
          <cell r="D5275">
            <v>44355</v>
          </cell>
          <cell r="F5275">
            <v>48898.812183082329</v>
          </cell>
          <cell r="G5275">
            <v>381593.39224722079</v>
          </cell>
          <cell r="H5275">
            <v>0.74519549450207212</v>
          </cell>
          <cell r="I5275">
            <v>68.768035074586734</v>
          </cell>
          <cell r="J5275">
            <v>19270132.161672022</v>
          </cell>
          <cell r="K5275">
            <v>1.0073586889892885</v>
          </cell>
          <cell r="L5275">
            <v>50.787510739844997</v>
          </cell>
          <cell r="M5275">
            <v>30475656.526121549</v>
          </cell>
          <cell r="N5275">
            <v>1.0214715676528927</v>
          </cell>
          <cell r="O5275">
            <v>44.5895529364984</v>
          </cell>
          <cell r="P5275"/>
          <cell r="Q5275">
            <v>64008.940449612412</v>
          </cell>
        </row>
        <row r="5276">
          <cell r="D5276">
            <v>44356</v>
          </cell>
          <cell r="F5276">
            <v>39688.082428078109</v>
          </cell>
          <cell r="G5276">
            <v>421281.4746752989</v>
          </cell>
          <cell r="H5276">
            <v>0.73128929197863823</v>
          </cell>
          <cell r="I5276">
            <v>70.413083255148152</v>
          </cell>
          <cell r="J5276">
            <v>19309820.244100101</v>
          </cell>
          <cell r="K5276">
            <v>1.0060669994803211</v>
          </cell>
          <cell r="L5276">
            <v>50.920587333907896</v>
          </cell>
          <cell r="M5276">
            <v>30470613.583386369</v>
          </cell>
          <cell r="N5276">
            <v>1.0213197620168868</v>
          </cell>
          <cell r="O5276">
            <v>44.607038057975522</v>
          </cell>
          <cell r="P5276"/>
          <cell r="Q5276">
            <v>64008.940449612412</v>
          </cell>
        </row>
        <row r="5277">
          <cell r="D5277">
            <v>44357</v>
          </cell>
          <cell r="F5277">
            <v>56589.113168078111</v>
          </cell>
          <cell r="G5277">
            <v>477870.58784337703</v>
          </cell>
          <cell r="H5277">
            <v>0.74656850197286873</v>
          </cell>
          <cell r="I5277">
            <v>68.605183236576181</v>
          </cell>
          <cell r="J5277">
            <v>19366409.357268181</v>
          </cell>
          <cell r="K5277">
            <v>1.005661535794401</v>
          </cell>
          <cell r="L5277">
            <v>50.962393509222224</v>
          </cell>
          <cell r="M5277">
            <v>30455812.329460543</v>
          </cell>
          <cell r="N5277">
            <v>1.0208408648341527</v>
          </cell>
          <cell r="O5277">
            <v>44.662221800942817</v>
          </cell>
          <cell r="P5277"/>
          <cell r="Q5277">
            <v>64008.940449612412</v>
          </cell>
        </row>
        <row r="5278">
          <cell r="D5278">
            <v>44358</v>
          </cell>
          <cell r="F5278">
            <v>35876.016328079975</v>
          </cell>
          <cell r="G5278">
            <v>513746.604171457</v>
          </cell>
          <cell r="H5278">
            <v>0.72965177074951137</v>
          </cell>
          <cell r="I5278">
            <v>70.606172835595345</v>
          </cell>
          <cell r="J5278">
            <v>19402285.373596262</v>
          </cell>
          <cell r="K5278">
            <v>1.00418672936609</v>
          </cell>
          <cell r="L5278">
            <v>51.114589500353702</v>
          </cell>
          <cell r="M5278">
            <v>30436222.076296713</v>
          </cell>
          <cell r="N5278">
            <v>1.0202014275083024</v>
          </cell>
          <cell r="O5278">
            <v>44.735961212707224</v>
          </cell>
          <cell r="P5278"/>
          <cell r="Q5278">
            <v>64008.940449612412</v>
          </cell>
        </row>
        <row r="5279">
          <cell r="D5279">
            <v>44359</v>
          </cell>
          <cell r="F5279">
            <v>39223.571216074386</v>
          </cell>
          <cell r="G5279">
            <v>552970.1753875314</v>
          </cell>
          <cell r="H5279">
            <v>0.71991268134231357</v>
          </cell>
          <cell r="I5279">
            <v>71.751190211467346</v>
          </cell>
          <cell r="J5279">
            <v>19441508.944812335</v>
          </cell>
          <cell r="K5279">
            <v>1.0028943466340687</v>
          </cell>
          <cell r="L5279">
            <v>51.248130444539861</v>
          </cell>
          <cell r="M5279">
            <v>30413327.11473088</v>
          </cell>
          <cell r="N5279">
            <v>1.0194511951741108</v>
          </cell>
          <cell r="O5279">
            <v>44.82255957426824</v>
          </cell>
          <cell r="P5279"/>
          <cell r="Q5279">
            <v>64008.940449612412</v>
          </cell>
        </row>
        <row r="5280">
          <cell r="D5280">
            <v>44360</v>
          </cell>
          <cell r="F5280">
            <v>34791.936140078113</v>
          </cell>
          <cell r="G5280">
            <v>587762.11152760952</v>
          </cell>
          <cell r="H5280">
            <v>0.7063461728928242</v>
          </cell>
          <cell r="I5280">
            <v>73.334646042827274</v>
          </cell>
          <cell r="J5280">
            <v>19476300.880952414</v>
          </cell>
          <cell r="K5280">
            <v>1.0013826160134582</v>
          </cell>
          <cell r="L5280">
            <v>51.404537089154026</v>
          </cell>
          <cell r="M5280">
            <v>30391091.96205505</v>
          </cell>
          <cell r="N5280">
            <v>1.0187230546268617</v>
          </cell>
          <cell r="O5280">
            <v>44.90669250224316</v>
          </cell>
          <cell r="P5280"/>
          <cell r="Q5280">
            <v>64008.940449612412</v>
          </cell>
        </row>
        <row r="5281">
          <cell r="D5281">
            <v>44361</v>
          </cell>
          <cell r="F5281">
            <v>71781.807952078103</v>
          </cell>
          <cell r="G5281">
            <v>659543.91947968758</v>
          </cell>
          <cell r="H5281">
            <v>0.73599530990393203</v>
          </cell>
          <cell r="I5281">
            <v>69.857374815574872</v>
          </cell>
          <cell r="J5281">
            <v>19548082.688904494</v>
          </cell>
          <cell r="K5281">
            <v>1.0017764151632897</v>
          </cell>
          <cell r="L5281">
            <v>51.363773102325418</v>
          </cell>
          <cell r="M5281">
            <v>30409573.54024322</v>
          </cell>
          <cell r="N5281">
            <v>1.019359755646627</v>
          </cell>
          <cell r="O5281">
            <v>44.833120375364352</v>
          </cell>
          <cell r="P5281"/>
          <cell r="Q5281">
            <v>64008.940449612412</v>
          </cell>
        </row>
        <row r="5282">
          <cell r="D5282">
            <v>44362</v>
          </cell>
          <cell r="F5282">
            <v>67720.567800076242</v>
          </cell>
          <cell r="G5282">
            <v>727264.48727976379</v>
          </cell>
          <cell r="H5282">
            <v>0.75746136104456996</v>
          </cell>
          <cell r="I5282">
            <v>67.311241064935714</v>
          </cell>
          <cell r="J5282">
            <v>19615803.256704569</v>
          </cell>
          <cell r="K5282">
            <v>1.0019601942048399</v>
          </cell>
          <cell r="L5282">
            <v>51.344754270231178</v>
          </cell>
          <cell r="M5282">
            <v>30411177.414159387</v>
          </cell>
          <cell r="N5282">
            <v>1.0194307108306582</v>
          </cell>
          <cell r="O5282">
            <v>44.82492529771762</v>
          </cell>
          <cell r="P5282"/>
          <cell r="Q5282">
            <v>64008.940449612412</v>
          </cell>
        </row>
        <row r="5283">
          <cell r="D5283">
            <v>44363</v>
          </cell>
          <cell r="F5283">
            <v>62819.582339110464</v>
          </cell>
          <cell r="G5283">
            <v>790084.06961887423</v>
          </cell>
          <cell r="H5283">
            <v>0.77145870567958508</v>
          </cell>
          <cell r="I5283">
            <v>65.645471052157774</v>
          </cell>
          <cell r="J5283">
            <v>19678622.839043681</v>
          </cell>
          <cell r="K5283">
            <v>1.0018932526623785</v>
          </cell>
          <cell r="L5283">
            <v>51.351681514272144</v>
          </cell>
          <cell r="M5283">
            <v>30405774.106698588</v>
          </cell>
          <cell r="N5283">
            <v>1.0192667726568183</v>
          </cell>
          <cell r="O5283">
            <v>44.84386078557597</v>
          </cell>
          <cell r="P5283"/>
          <cell r="Q5283">
            <v>64008.940449612412</v>
          </cell>
        </row>
        <row r="5284">
          <cell r="D5284">
            <v>44364</v>
          </cell>
          <cell r="F5284">
            <v>64425.645743110465</v>
          </cell>
          <cell r="G5284">
            <v>854509.71536198468</v>
          </cell>
          <cell r="H5284">
            <v>0.78528525892102552</v>
          </cell>
          <cell r="I5284">
            <v>63.999828019592407</v>
          </cell>
          <cell r="J5284">
            <v>19743048.48478679</v>
          </cell>
          <cell r="K5284">
            <v>1.001908249542069</v>
          </cell>
          <cell r="L5284">
            <v>51.350129570623082</v>
          </cell>
          <cell r="M5284">
            <v>30412150.831967294</v>
          </cell>
          <cell r="N5284">
            <v>1.0194977275800847</v>
          </cell>
          <cell r="O5284">
            <v>44.817185822150421</v>
          </cell>
          <cell r="P5284"/>
          <cell r="Q5284">
            <v>64008.940449612412</v>
          </cell>
        </row>
        <row r="5285">
          <cell r="D5285">
            <v>44365</v>
          </cell>
          <cell r="F5285">
            <v>51933.988331110464</v>
          </cell>
          <cell r="G5285">
            <v>906443.70369309513</v>
          </cell>
          <cell r="H5285">
            <v>0.78673359041377799</v>
          </cell>
          <cell r="I5285">
            <v>63.827568221268294</v>
          </cell>
          <cell r="J5285">
            <v>19794982.473117899</v>
          </cell>
          <cell r="K5285">
            <v>1.0012912827391225</v>
          </cell>
          <cell r="L5285">
            <v>51.413993504353009</v>
          </cell>
          <cell r="M5285">
            <v>30412792.907023992</v>
          </cell>
          <cell r="N5285">
            <v>1.0195364460325669</v>
          </cell>
          <cell r="O5285">
            <v>44.812714716694245</v>
          </cell>
          <cell r="P5285"/>
          <cell r="Q5285">
            <v>64008.940449612412</v>
          </cell>
        </row>
        <row r="5286">
          <cell r="D5286">
            <v>44366</v>
          </cell>
          <cell r="F5286">
            <v>42788.191635112322</v>
          </cell>
          <cell r="G5286">
            <v>949231.89532820741</v>
          </cell>
          <cell r="H5286">
            <v>0.7805093020974887</v>
          </cell>
          <cell r="I5286">
            <v>64.568081545432904</v>
          </cell>
          <cell r="J5286">
            <v>19837770.664753012</v>
          </cell>
          <cell r="K5286">
            <v>1.0002171686541386</v>
          </cell>
          <cell r="L5286">
            <v>51.525263198992292</v>
          </cell>
          <cell r="M5286">
            <v>30406475.137988701</v>
          </cell>
          <cell r="N5286">
            <v>1.0193418450826874</v>
          </cell>
          <cell r="O5286">
            <v>44.835189108414511</v>
          </cell>
          <cell r="P5286"/>
          <cell r="Q5286">
            <v>64008.940449612412</v>
          </cell>
        </row>
        <row r="5287">
          <cell r="D5287">
            <v>44367</v>
          </cell>
          <cell r="F5287">
            <v>30268.900127108602</v>
          </cell>
          <cell r="G5287">
            <v>979500.79545531597</v>
          </cell>
          <cell r="H5287">
            <v>0.76512811224111343</v>
          </cell>
          <cell r="I5287">
            <v>66.399080342287604</v>
          </cell>
          <cell r="J5287">
            <v>19868039.564880121</v>
          </cell>
          <cell r="K5287">
            <v>0.99852077524387473</v>
          </cell>
          <cell r="L5287">
            <v>51.701215121691881</v>
          </cell>
          <cell r="M5287">
            <v>30404450.622525401</v>
          </cell>
          <cell r="N5287">
            <v>1.0192911663471915</v>
          </cell>
          <cell r="O5287">
            <v>44.841042953409918</v>
          </cell>
          <cell r="P5287"/>
          <cell r="Q5287">
            <v>64008.940449612412</v>
          </cell>
        </row>
        <row r="5288">
          <cell r="D5288">
            <v>44368</v>
          </cell>
          <cell r="F5288">
            <v>41605.573483112326</v>
          </cell>
          <cell r="G5288">
            <v>1021106.3689384283</v>
          </cell>
          <cell r="H5288">
            <v>0.75964564426540582</v>
          </cell>
          <cell r="I5288">
            <v>67.05145042601508</v>
          </cell>
          <cell r="J5288">
            <v>19909645.138363235</v>
          </cell>
          <cell r="K5288">
            <v>0.99740318867911948</v>
          </cell>
          <cell r="L5288">
            <v>51.817278004777577</v>
          </cell>
          <cell r="M5288">
            <v>30419188.201618109</v>
          </cell>
          <cell r="N5288">
            <v>1.0198024346539152</v>
          </cell>
          <cell r="O5288">
            <v>44.78200542055086</v>
          </cell>
          <cell r="P5288"/>
          <cell r="Q5288">
            <v>64008.940449612412</v>
          </cell>
        </row>
        <row r="5289">
          <cell r="D5289">
            <v>44369</v>
          </cell>
          <cell r="F5289">
            <v>51722.864843110467</v>
          </cell>
          <cell r="G5289">
            <v>1072829.2337815389</v>
          </cell>
          <cell r="H5289">
            <v>0.76184615507384801</v>
          </cell>
          <cell r="I5289">
            <v>66.789652773907832</v>
          </cell>
          <cell r="J5289">
            <v>19961368.003206346</v>
          </cell>
          <cell r="K5289">
            <v>0.99679796721906411</v>
          </cell>
          <cell r="L5289">
            <v>51.880178997259762</v>
          </cell>
          <cell r="M5289">
            <v>30425284.460394807</v>
          </cell>
          <cell r="N5289">
            <v>1.0200240152986937</v>
          </cell>
          <cell r="O5289">
            <v>44.756431678085477</v>
          </cell>
          <cell r="P5289"/>
          <cell r="Q5289">
            <v>64008.940449612412</v>
          </cell>
        </row>
        <row r="5290">
          <cell r="D5290">
            <v>44370</v>
          </cell>
          <cell r="F5290">
            <v>56323.823707417425</v>
          </cell>
          <cell r="G5290">
            <v>1129153.0574889563</v>
          </cell>
          <cell r="H5290">
            <v>0.76698053194331972</v>
          </cell>
          <cell r="I5290">
            <v>66.178586237507673</v>
          </cell>
          <cell r="J5290">
            <v>20017691.826913763</v>
          </cell>
          <cell r="K5290">
            <v>0.99642562553275849</v>
          </cell>
          <cell r="L5290">
            <v>51.918893330435445</v>
          </cell>
          <cell r="M5290">
            <v>30418370.73093982</v>
          </cell>
          <cell r="N5290">
            <v>1.0198094292130344</v>
          </cell>
          <cell r="O5290">
            <v>44.781198024976177</v>
          </cell>
          <cell r="P5290"/>
          <cell r="Q5290">
            <v>64008.940449612412</v>
          </cell>
        </row>
        <row r="5291">
          <cell r="D5291">
            <v>44371</v>
          </cell>
          <cell r="F5291">
            <v>62243.400663419292</v>
          </cell>
          <cell r="G5291">
            <v>1191396.4581523756</v>
          </cell>
          <cell r="H5291">
            <v>0.77554039702875432</v>
          </cell>
          <cell r="I5291">
            <v>65.159537670247161</v>
          </cell>
          <cell r="J5291">
            <v>20079935.227577183</v>
          </cell>
          <cell r="K5291">
            <v>0.99634937340575691</v>
          </cell>
          <cell r="L5291">
            <v>51.926823229649521</v>
          </cell>
          <cell r="M5291">
            <v>30441780.387660656</v>
          </cell>
          <cell r="N5291">
            <v>1.0206114780031015</v>
          </cell>
          <cell r="O5291">
            <v>44.688667087518283</v>
          </cell>
          <cell r="P5291"/>
          <cell r="Q5291">
            <v>64008.940449612412</v>
          </cell>
        </row>
        <row r="5292">
          <cell r="D5292">
            <v>44372</v>
          </cell>
          <cell r="F5292">
            <v>59725.624443419292</v>
          </cell>
          <cell r="G5292">
            <v>1251122.0825957949</v>
          </cell>
          <cell r="H5292">
            <v>0.78184208256387122</v>
          </cell>
          <cell r="I5292">
            <v>64.409475449761828</v>
          </cell>
          <cell r="J5292">
            <v>20139660.852020603</v>
          </cell>
          <cell r="K5292">
            <v>0.99614906971635175</v>
          </cell>
          <cell r="L5292">
            <v>51.94765649473554</v>
          </cell>
          <cell r="M5292">
            <v>30452026.113137487</v>
          </cell>
          <cell r="N5292">
            <v>1.0209722036472502</v>
          </cell>
          <cell r="O5292">
            <v>44.647083904800475</v>
          </cell>
          <cell r="P5292"/>
          <cell r="Q5292">
            <v>64008.940449612412</v>
          </cell>
        </row>
        <row r="5293">
          <cell r="D5293">
            <v>44373</v>
          </cell>
          <cell r="F5293">
            <v>44099.638075419287</v>
          </cell>
          <cell r="G5293">
            <v>1295221.7206712142</v>
          </cell>
          <cell r="H5293">
            <v>0.77826971788466093</v>
          </cell>
          <cell r="I5293">
            <v>64.834640240790577</v>
          </cell>
          <cell r="J5293">
            <v>20183760.490096021</v>
          </cell>
          <cell r="K5293">
            <v>0.99517957617987329</v>
          </cell>
          <cell r="L5293">
            <v>52.048543574041084</v>
          </cell>
          <cell r="M5293">
            <v>30446666.761656322</v>
          </cell>
          <cell r="N5293">
            <v>1.0208097375695455</v>
          </cell>
          <cell r="O5293">
            <v>44.66580987800188</v>
          </cell>
          <cell r="P5293"/>
          <cell r="Q5293">
            <v>64008.940449612412</v>
          </cell>
        </row>
        <row r="5294">
          <cell r="D5294">
            <v>44374</v>
          </cell>
          <cell r="F5294">
            <v>35429.054939419286</v>
          </cell>
          <cell r="G5294">
            <v>1330650.7756106334</v>
          </cell>
          <cell r="H5294">
            <v>0.76994497508435944</v>
          </cell>
          <cell r="I5294">
            <v>65.82568442478734</v>
          </cell>
          <cell r="J5294">
            <v>20219189.54503544</v>
          </cell>
          <cell r="K5294">
            <v>0.99379001648954002</v>
          </cell>
          <cell r="L5294">
            <v>52.193291851300728</v>
          </cell>
          <cell r="M5294">
            <v>30447581.876285162</v>
          </cell>
          <cell r="N5294">
            <v>1.0208576386009101</v>
          </cell>
          <cell r="O5294">
            <v>44.660288332245955</v>
          </cell>
          <cell r="P5294"/>
          <cell r="Q5294">
            <v>64008.940449612412</v>
          </cell>
        </row>
        <row r="5295">
          <cell r="D5295">
            <v>44375</v>
          </cell>
          <cell r="F5295">
            <v>57757.119435419285</v>
          </cell>
          <cell r="G5295">
            <v>1388407.8950460528</v>
          </cell>
          <cell r="H5295">
            <v>0.77467297385868505</v>
          </cell>
          <cell r="I5295">
            <v>65.26280312462201</v>
          </cell>
          <cell r="J5295">
            <v>20276946.664470859</v>
          </cell>
          <cell r="K5295">
            <v>0.99350317389414511</v>
          </cell>
          <cell r="L5295">
            <v>52.223193457709115</v>
          </cell>
          <cell r="M5295">
            <v>30474840.415533993</v>
          </cell>
          <cell r="N5295">
            <v>1.0217888081030462</v>
          </cell>
          <cell r="O5295">
            <v>44.553024658813122</v>
          </cell>
          <cell r="P5295"/>
          <cell r="Q5295">
            <v>64008.940449612412</v>
          </cell>
        </row>
        <row r="5296">
          <cell r="D5296">
            <v>44376</v>
          </cell>
          <cell r="F5296">
            <v>56635.639343419287</v>
          </cell>
          <cell r="G5296">
            <v>1445043.5343894721</v>
          </cell>
          <cell r="H5296">
            <v>0.77847074241083036</v>
          </cell>
          <cell r="I5296">
            <v>64.810712257909671</v>
          </cell>
          <cell r="J5296">
            <v>20333582.303814277</v>
          </cell>
          <cell r="K5296">
            <v>0.99316334786602289</v>
          </cell>
          <cell r="L5296">
            <v>52.258627819341051</v>
          </cell>
          <cell r="M5296">
            <v>30485786.365322825</v>
          </cell>
          <cell r="N5296">
            <v>1.0221730561144033</v>
          </cell>
          <cell r="O5296">
            <v>44.508802249849055</v>
          </cell>
          <cell r="P5296"/>
          <cell r="Q5296">
            <v>64008.940449612412</v>
          </cell>
        </row>
        <row r="5297">
          <cell r="D5297">
            <v>44377</v>
          </cell>
          <cell r="E5297" t="str">
            <v>*</v>
          </cell>
          <cell r="F5297">
            <v>38791.82613030239</v>
          </cell>
          <cell r="G5297">
            <v>1483835.3605197745</v>
          </cell>
          <cell r="H5297">
            <v>0.77272297176873461</v>
          </cell>
          <cell r="I5297">
            <v>65.494955314045669</v>
          </cell>
          <cell r="J5297">
            <v>20372374.129944578</v>
          </cell>
          <cell r="K5297">
            <v>0.99195680213788229</v>
          </cell>
          <cell r="L5297">
            <v>52.384520214127036</v>
          </cell>
          <cell r="M5297">
            <v>30465964.304894548</v>
          </cell>
          <cell r="N5297">
            <v>1.021525663807304</v>
          </cell>
          <cell r="O5297">
            <v>44.583322970626682</v>
          </cell>
          <cell r="P5297"/>
          <cell r="Q5297">
            <v>64008.940449612412</v>
          </cell>
        </row>
        <row r="5298">
          <cell r="D5298">
            <v>44378</v>
          </cell>
          <cell r="F5298">
            <v>44717.417314304257</v>
          </cell>
          <cell r="G5298">
            <v>44717.417314304257</v>
          </cell>
          <cell r="H5298">
            <v>1.5820540407258117</v>
          </cell>
          <cell r="I5298">
            <v>7.7873399545133175</v>
          </cell>
          <cell r="J5298">
            <v>20417091.547258884</v>
          </cell>
          <cell r="K5298">
            <v>0.99276782444161005</v>
          </cell>
          <cell r="L5298">
            <v>51.761751552038639</v>
          </cell>
          <cell r="M5298">
            <v>30458583.216459367</v>
          </cell>
          <cell r="N5298">
            <v>1.0212831341389401</v>
          </cell>
          <cell r="O5298">
            <v>44.499954628452528</v>
          </cell>
          <cell r="P5298"/>
          <cell r="Q5298">
            <v>28265.417086377711</v>
          </cell>
        </row>
        <row r="5299">
          <cell r="D5299">
            <v>44379</v>
          </cell>
          <cell r="F5299">
            <v>42542.932178304254</v>
          </cell>
          <cell r="G5299">
            <v>87260.349492608511</v>
          </cell>
          <cell r="H5299">
            <v>1.543588570194192</v>
          </cell>
          <cell r="I5299">
            <v>8.6774910500266085</v>
          </cell>
          <cell r="J5299">
            <v>20459634.479437187</v>
          </cell>
          <cell r="K5299">
            <v>0.99347103267736847</v>
          </cell>
          <cell r="L5299">
            <v>51.688025557528341</v>
          </cell>
          <cell r="M5299">
            <v>30464018.427380186</v>
          </cell>
          <cell r="N5299">
            <v>1.0214703375970082</v>
          </cell>
          <cell r="O5299">
            <v>44.479011780525099</v>
          </cell>
          <cell r="P5299"/>
          <cell r="Q5299">
            <v>28265.417086377711</v>
          </cell>
        </row>
        <row r="5300">
          <cell r="D5300">
            <v>44380</v>
          </cell>
          <cell r="F5300">
            <v>38647.210278302387</v>
          </cell>
          <cell r="G5300">
            <v>125907.5597709109</v>
          </cell>
          <cell r="H5300">
            <v>1.4848245989807221</v>
          </cell>
          <cell r="I5300">
            <v>10.232344352579625</v>
          </cell>
          <cell r="J5300">
            <v>20498281.68971549</v>
          </cell>
          <cell r="K5300">
            <v>0.99398340556647136</v>
          </cell>
          <cell r="L5300">
            <v>51.634336396953543</v>
          </cell>
          <cell r="M5300">
            <v>30488594.433991</v>
          </cell>
          <cell r="N5300">
            <v>1.0222993442825274</v>
          </cell>
          <cell r="O5300">
            <v>44.386333738130148</v>
          </cell>
          <cell r="P5300"/>
          <cell r="Q5300">
            <v>28265.417086377711</v>
          </cell>
        </row>
        <row r="5301">
          <cell r="D5301">
            <v>44381</v>
          </cell>
          <cell r="F5301">
            <v>4706.4982943023933</v>
          </cell>
          <cell r="G5301">
            <v>130614.05806521329</v>
          </cell>
          <cell r="H5301">
            <v>1.1552461588136416</v>
          </cell>
          <cell r="I5301">
            <v>25.126281762925217</v>
          </cell>
          <cell r="J5301">
            <v>20502988.188009791</v>
          </cell>
          <cell r="K5301">
            <v>0.99285080745032839</v>
          </cell>
          <cell r="L5301">
            <v>51.753049011007825</v>
          </cell>
          <cell r="M5301">
            <v>30484900.183471818</v>
          </cell>
          <cell r="N5301">
            <v>1.0221804371417857</v>
          </cell>
          <cell r="O5301">
            <v>44.399620362086822</v>
          </cell>
          <cell r="P5301"/>
          <cell r="Q5301">
            <v>28265.417086377711</v>
          </cell>
        </row>
        <row r="5302">
          <cell r="D5302">
            <v>44382</v>
          </cell>
          <cell r="F5302">
            <v>37575.605742304251</v>
          </cell>
          <cell r="G5302">
            <v>168189.66380751756</v>
          </cell>
          <cell r="H5302">
            <v>1.1900738155997366</v>
          </cell>
          <cell r="I5302">
            <v>22.926240671695307</v>
          </cell>
          <cell r="J5302">
            <v>20540563.793752097</v>
          </cell>
          <cell r="K5302">
            <v>0.99331080622571888</v>
          </cell>
          <cell r="L5302">
            <v>51.704819998188235</v>
          </cell>
          <cell r="M5302">
            <v>30514431.028574638</v>
          </cell>
          <cell r="N5302">
            <v>1.0231755953994273</v>
          </cell>
          <cell r="O5302">
            <v>44.288489045651211</v>
          </cell>
          <cell r="P5302"/>
          <cell r="Q5302">
            <v>28265.417086377711</v>
          </cell>
        </row>
        <row r="5303">
          <cell r="D5303">
            <v>44383</v>
          </cell>
          <cell r="F5303">
            <v>40572.202394304259</v>
          </cell>
          <cell r="G5303">
            <v>208761.86620182183</v>
          </cell>
          <cell r="H5303">
            <v>1.2309616469002618</v>
          </cell>
          <cell r="I5303">
            <v>20.560930722035998</v>
          </cell>
          <cell r="J5303">
            <v>20581135.9961464</v>
          </cell>
          <cell r="K5303">
            <v>0.99391426230546209</v>
          </cell>
          <cell r="L5303">
            <v>51.641580155659469</v>
          </cell>
          <cell r="M5303">
            <v>30537229.372215457</v>
          </cell>
          <cell r="N5303">
            <v>1.0239450155549059</v>
          </cell>
          <cell r="O5303">
            <v>44.202671127698693</v>
          </cell>
          <cell r="P5303"/>
          <cell r="Q5303">
            <v>28265.417086377711</v>
          </cell>
        </row>
        <row r="5304">
          <cell r="D5304">
            <v>44384</v>
          </cell>
          <cell r="F5304">
            <v>37558.19687630322</v>
          </cell>
          <cell r="G5304">
            <v>246320.06307812507</v>
          </cell>
          <cell r="H5304">
            <v>1.2449340596035643</v>
          </cell>
          <cell r="I5304">
            <v>19.804108474816719</v>
          </cell>
          <cell r="J5304">
            <v>20618694.193022702</v>
          </cell>
          <cell r="K5304">
            <v>0.99437071777300012</v>
          </cell>
          <cell r="L5304">
            <v>51.593768154116148</v>
          </cell>
          <cell r="M5304">
            <v>30549698.56697828</v>
          </cell>
          <cell r="N5304">
            <v>1.0243680944112414</v>
          </cell>
          <cell r="O5304">
            <v>44.155521705078918</v>
          </cell>
          <cell r="P5304"/>
          <cell r="Q5304">
            <v>28265.417086377711</v>
          </cell>
        </row>
        <row r="5305">
          <cell r="D5305">
            <v>44385</v>
          </cell>
          <cell r="F5305">
            <v>25318.562888306944</v>
          </cell>
          <cell r="G5305">
            <v>271638.62596643204</v>
          </cell>
          <cell r="H5305">
            <v>1.2012852363734714</v>
          </cell>
          <cell r="I5305">
            <v>22.254816606625639</v>
          </cell>
          <cell r="J5305">
            <v>20644012.755911008</v>
          </cell>
          <cell r="K5305">
            <v>0.99423645739632538</v>
          </cell>
          <cell r="L5305">
            <v>51.607829388179717</v>
          </cell>
          <cell r="M5305">
            <v>30543202.907250557</v>
          </cell>
          <cell r="N5305">
            <v>1.0241552599335648</v>
          </cell>
          <cell r="O5305">
            <v>44.179237275847647</v>
          </cell>
          <cell r="P5305"/>
          <cell r="Q5305">
            <v>28265.417086377711</v>
          </cell>
        </row>
        <row r="5306">
          <cell r="D5306">
            <v>44386</v>
          </cell>
          <cell r="F5306">
            <v>24896.336244305072</v>
          </cell>
          <cell r="G5306">
            <v>296534.96221073711</v>
          </cell>
          <cell r="H5306">
            <v>1.165676382338102</v>
          </cell>
          <cell r="I5306">
            <v>24.448975207394753</v>
          </cell>
          <cell r="J5306">
            <v>20668909.092155311</v>
          </cell>
          <cell r="K5306">
            <v>0.99408225484098012</v>
          </cell>
          <cell r="L5306">
            <v>51.62398128425513</v>
          </cell>
          <cell r="M5306">
            <v>30541051.301756836</v>
          </cell>
          <cell r="N5306">
            <v>1.0240880861608403</v>
          </cell>
          <cell r="O5306">
            <v>44.186723724770957</v>
          </cell>
          <cell r="P5306"/>
          <cell r="Q5306">
            <v>28265.417086377711</v>
          </cell>
        </row>
        <row r="5307">
          <cell r="D5307">
            <v>44387</v>
          </cell>
          <cell r="F5307">
            <v>24923.543528305076</v>
          </cell>
          <cell r="G5307">
            <v>321458.50573904219</v>
          </cell>
          <cell r="H5307">
            <v>1.1372855555489627</v>
          </cell>
          <cell r="I5307">
            <v>26.330362418823338</v>
          </cell>
          <cell r="J5307">
            <v>20693832.635683615</v>
          </cell>
          <cell r="K5307">
            <v>0.99392977774723101</v>
          </cell>
          <cell r="L5307">
            <v>51.639954649119524</v>
          </cell>
          <cell r="M5307">
            <v>30544849.777907114</v>
          </cell>
          <cell r="N5307">
            <v>1.0242204280278078</v>
          </cell>
          <cell r="O5307">
            <v>44.171975025686415</v>
          </cell>
          <cell r="P5307"/>
          <cell r="Q5307">
            <v>28265.417086377711</v>
          </cell>
        </row>
        <row r="5308">
          <cell r="D5308">
            <v>44388</v>
          </cell>
          <cell r="F5308">
            <v>24606.716760305077</v>
          </cell>
          <cell r="G5308">
            <v>346065.22249934729</v>
          </cell>
          <cell r="H5308">
            <v>1.1130376982064794</v>
          </cell>
          <cell r="I5308">
            <v>28.033284927951552</v>
          </cell>
          <cell r="J5308">
            <v>20718439.352443919</v>
          </cell>
          <cell r="K5308">
            <v>0.99376251746112776</v>
          </cell>
          <cell r="L5308">
            <v>51.65747920377293</v>
          </cell>
          <cell r="M5308">
            <v>30551615.916939396</v>
          </cell>
          <cell r="N5308">
            <v>1.0244522824143778</v>
          </cell>
          <cell r="O5308">
            <v>44.146142801061728</v>
          </cell>
          <cell r="P5308"/>
          <cell r="Q5308">
            <v>28265.417086377711</v>
          </cell>
        </row>
        <row r="5309">
          <cell r="D5309">
            <v>44389</v>
          </cell>
          <cell r="F5309">
            <v>14624.245316305081</v>
          </cell>
          <cell r="G5309">
            <v>360689.46781565237</v>
          </cell>
          <cell r="H5309">
            <v>1.063400393472004</v>
          </cell>
          <cell r="I5309">
            <v>31.80451364131962</v>
          </cell>
          <cell r="J5309">
            <v>20733063.597760223</v>
          </cell>
          <cell r="K5309">
            <v>0.99311754787615036</v>
          </cell>
          <cell r="L5309">
            <v>51.725079941997443</v>
          </cell>
          <cell r="M5309">
            <v>30557214.851657677</v>
          </cell>
          <cell r="N5309">
            <v>1.0246450003394618</v>
          </cell>
          <cell r="O5309">
            <v>44.124677336553496</v>
          </cell>
          <cell r="P5309"/>
          <cell r="Q5309">
            <v>28265.417086377711</v>
          </cell>
        </row>
        <row r="5310">
          <cell r="D5310">
            <v>44390</v>
          </cell>
          <cell r="F5310">
            <v>17510.653352305075</v>
          </cell>
          <cell r="G5310">
            <v>378200.12116795743</v>
          </cell>
          <cell r="H5310">
            <v>1.0292548284009087</v>
          </cell>
          <cell r="I5310">
            <v>34.626498101419564</v>
          </cell>
          <cell r="J5310">
            <v>20750574.251112528</v>
          </cell>
          <cell r="K5310">
            <v>0.99261239493768627</v>
          </cell>
          <cell r="L5310">
            <v>51.778053386773394</v>
          </cell>
          <cell r="M5310">
            <v>30551673.287913959</v>
          </cell>
          <cell r="N5310">
            <v>1.0244641549557099</v>
          </cell>
          <cell r="O5310">
            <v>44.144820237529395</v>
          </cell>
          <cell r="P5310"/>
          <cell r="Q5310">
            <v>28265.417086377711</v>
          </cell>
        </row>
        <row r="5311">
          <cell r="D5311">
            <v>44391</v>
          </cell>
          <cell r="F5311">
            <v>3352.806358641421</v>
          </cell>
          <cell r="G5311">
            <v>381552.92752659885</v>
          </cell>
          <cell r="H5311">
            <v>0.96420938896206632</v>
          </cell>
          <cell r="I5311">
            <v>40.52011668186681</v>
          </cell>
          <cell r="J5311">
            <v>20753927.057471171</v>
          </cell>
          <cell r="K5311">
            <v>0.99143227410752011</v>
          </cell>
          <cell r="L5311">
            <v>51.90190083520325</v>
          </cell>
          <cell r="M5311">
            <v>30532836.672208577</v>
          </cell>
          <cell r="N5311">
            <v>1.0238374935985777</v>
          </cell>
          <cell r="O5311">
            <v>44.214658176314813</v>
          </cell>
          <cell r="P5311"/>
          <cell r="Q5311">
            <v>28265.417086377711</v>
          </cell>
        </row>
        <row r="5312">
          <cell r="D5312">
            <v>44392</v>
          </cell>
          <cell r="F5312">
            <v>3750.2105986414244</v>
          </cell>
          <cell r="G5312">
            <v>385303.13812524028</v>
          </cell>
          <cell r="H5312">
            <v>0.90877399036844908</v>
          </cell>
          <cell r="I5312">
            <v>46.062877748029265</v>
          </cell>
          <cell r="J5312">
            <v>20757677.268069811</v>
          </cell>
          <cell r="K5312">
            <v>0.9902742946556693</v>
          </cell>
          <cell r="L5312">
            <v>52.02355017571454</v>
          </cell>
          <cell r="M5312">
            <v>30514993.040577482</v>
          </cell>
          <cell r="N5312">
            <v>1.0232441233980396</v>
          </cell>
          <cell r="O5312">
            <v>44.280842007276931</v>
          </cell>
          <cell r="P5312"/>
          <cell r="Q5312">
            <v>28265.417086377711</v>
          </cell>
        </row>
        <row r="5313">
          <cell r="D5313">
            <v>44393</v>
          </cell>
          <cell r="F5313">
            <v>3470.6204426414188</v>
          </cell>
          <cell r="G5313">
            <v>388773.75856788171</v>
          </cell>
          <cell r="H5313">
            <v>0.85964979169555578</v>
          </cell>
          <cell r="I5313">
            <v>51.337580347656342</v>
          </cell>
          <cell r="J5313">
            <v>20761147.888512451</v>
          </cell>
          <cell r="K5313">
            <v>0.98910611365234302</v>
          </cell>
          <cell r="L5313">
            <v>52.146396310386891</v>
          </cell>
          <cell r="M5313">
            <v>30496271.877340391</v>
          </cell>
          <cell r="N5313">
            <v>1.0226213214601274</v>
          </cell>
          <cell r="O5313">
            <v>44.350367097597008</v>
          </cell>
          <cell r="P5313"/>
          <cell r="Q5313">
            <v>28265.417086377711</v>
          </cell>
        </row>
        <row r="5314">
          <cell r="D5314">
            <v>44394</v>
          </cell>
          <cell r="F5314">
            <v>8230.6754026414128</v>
          </cell>
          <cell r="G5314">
            <v>397004.43397052313</v>
          </cell>
          <cell r="H5314">
            <v>0.82621112318632461</v>
          </cell>
          <cell r="I5314">
            <v>55.094497660889751</v>
          </cell>
          <cell r="J5314">
            <v>20769378.563915092</v>
          </cell>
          <cell r="K5314">
            <v>0.98816754898926829</v>
          </cell>
          <cell r="L5314">
            <v>52.245186367344488</v>
          </cell>
          <cell r="M5314">
            <v>30480175.659557302</v>
          </cell>
          <cell r="N5314">
            <v>1.0220865353223898</v>
          </cell>
          <cell r="O5314">
            <v>44.410114441299264</v>
          </cell>
          <cell r="P5314"/>
          <cell r="Q5314">
            <v>28265.417086377711</v>
          </cell>
        </row>
        <row r="5315">
          <cell r="D5315">
            <v>44395</v>
          </cell>
          <cell r="F5315">
            <v>956.86389864328521</v>
          </cell>
          <cell r="G5315">
            <v>397961.29786916642</v>
          </cell>
          <cell r="H5315">
            <v>0.78219121710348638</v>
          </cell>
          <cell r="I5315">
            <v>60.198152965755661</v>
          </cell>
          <cell r="J5315">
            <v>20770335.427813735</v>
          </cell>
          <cell r="K5315">
            <v>0.98688589598412713</v>
          </cell>
          <cell r="L5315">
            <v>52.380217928484861</v>
          </cell>
          <cell r="M5315">
            <v>30461620.41806221</v>
          </cell>
          <cell r="N5315">
            <v>1.0214692855676417</v>
          </cell>
          <cell r="O5315">
            <v>44.479129458257361</v>
          </cell>
          <cell r="P5315"/>
          <cell r="Q5315">
            <v>28265.417086377711</v>
          </cell>
        </row>
        <row r="5316">
          <cell r="D5316">
            <v>44396</v>
          </cell>
          <cell r="F5316">
            <v>3845.5067226414249</v>
          </cell>
          <cell r="G5316">
            <v>401806.80459180783</v>
          </cell>
          <cell r="H5316">
            <v>0.74818377853180651</v>
          </cell>
          <cell r="I5316">
            <v>64.220963426915631</v>
          </cell>
          <cell r="J5316">
            <v>20774180.934536375</v>
          </cell>
          <cell r="K5316">
            <v>0.98574474837758053</v>
          </cell>
          <cell r="L5316">
            <v>52.500570882441842</v>
          </cell>
          <cell r="M5316">
            <v>30452942.132009119</v>
          </cell>
          <cell r="N5316">
            <v>1.0211832352983177</v>
          </cell>
          <cell r="O5316">
            <v>44.511132723305913</v>
          </cell>
          <cell r="P5316"/>
          <cell r="Q5316">
            <v>28265.417086377711</v>
          </cell>
        </row>
        <row r="5317">
          <cell r="D5317">
            <v>44397</v>
          </cell>
          <cell r="F5317">
            <v>877.8441906432854</v>
          </cell>
          <cell r="G5317">
            <v>402684.64878245111</v>
          </cell>
          <cell r="H5317">
            <v>0.71232744868378672</v>
          </cell>
          <cell r="I5317">
            <v>68.487156395462407</v>
          </cell>
          <cell r="J5317">
            <v>20775058.778727017</v>
          </cell>
          <cell r="K5317">
            <v>0.98446602931814819</v>
          </cell>
          <cell r="L5317">
            <v>52.635571466117106</v>
          </cell>
          <cell r="M5317">
            <v>30426769.45649603</v>
          </cell>
          <cell r="N5317">
            <v>1.0203105373251793</v>
          </cell>
          <cell r="O5317">
            <v>44.608847520342707</v>
          </cell>
          <cell r="P5317"/>
          <cell r="Q5317">
            <v>28265.417086377711</v>
          </cell>
        </row>
        <row r="5318">
          <cell r="D5318">
            <v>44398</v>
          </cell>
          <cell r="F5318">
            <v>19447.426297499558</v>
          </cell>
          <cell r="G5318">
            <v>422132.07507995068</v>
          </cell>
          <cell r="H5318">
            <v>0.71117037910073211</v>
          </cell>
          <cell r="I5318">
            <v>68.624625969325109</v>
          </cell>
          <cell r="J5318">
            <v>20794506.205024518</v>
          </cell>
          <cell r="K5318">
            <v>0.9840695093770413</v>
          </cell>
          <cell r="L5318">
            <v>52.677463541659264</v>
          </cell>
          <cell r="M5318">
            <v>30426915.117693797</v>
          </cell>
          <cell r="N5318">
            <v>1.0203203763175468</v>
          </cell>
          <cell r="O5318">
            <v>44.607745212355645</v>
          </cell>
          <cell r="P5318"/>
          <cell r="Q5318">
            <v>28265.417086377711</v>
          </cell>
        </row>
        <row r="5319">
          <cell r="D5319">
            <v>44399</v>
          </cell>
          <cell r="F5319">
            <v>16687.537301501419</v>
          </cell>
          <cell r="G5319">
            <v>438819.61238145211</v>
          </cell>
          <cell r="H5319">
            <v>0.70568022953221177</v>
          </cell>
          <cell r="I5319">
            <v>69.276390325974546</v>
          </cell>
          <cell r="J5319">
            <v>20811193.742326021</v>
          </cell>
          <cell r="K5319">
            <v>0.98354361557531911</v>
          </cell>
          <cell r="L5319">
            <v>52.733045350215576</v>
          </cell>
          <cell r="M5319">
            <v>30430083.571243327</v>
          </cell>
          <cell r="N5319">
            <v>1.0204315806472115</v>
          </cell>
          <cell r="O5319">
            <v>44.595287503958502</v>
          </cell>
          <cell r="P5319"/>
          <cell r="Q5319">
            <v>28265.417086377711</v>
          </cell>
        </row>
        <row r="5320">
          <cell r="D5320">
            <v>44400</v>
          </cell>
          <cell r="F5320">
            <v>13378.676153499553</v>
          </cell>
          <cell r="G5320">
            <v>452198.28853495169</v>
          </cell>
          <cell r="H5320">
            <v>0.69557774766284641</v>
          </cell>
          <cell r="I5320">
            <v>70.472890877048528</v>
          </cell>
          <cell r="J5320">
            <v>20824572.418479521</v>
          </cell>
          <cell r="K5320">
            <v>0.98286295570019377</v>
          </cell>
          <cell r="L5320">
            <v>52.805020630095534</v>
          </cell>
          <cell r="M5320">
            <v>30426296.808856856</v>
          </cell>
          <cell r="N5320">
            <v>1.0203095511911633</v>
          </cell>
          <cell r="O5320">
            <v>44.608958002329935</v>
          </cell>
          <cell r="P5320"/>
          <cell r="Q5320">
            <v>28265.417086377711</v>
          </cell>
        </row>
        <row r="5321">
          <cell r="D5321">
            <v>44401</v>
          </cell>
          <cell r="F5321">
            <v>11696.381877501415</v>
          </cell>
          <cell r="G5321">
            <v>463894.67041245312</v>
          </cell>
          <cell r="H5321">
            <v>0.68383723266670982</v>
          </cell>
          <cell r="I5321">
            <v>71.857147367813184</v>
          </cell>
          <cell r="J5321">
            <v>20836268.800357021</v>
          </cell>
          <cell r="K5321">
            <v>0.98210481556071128</v>
          </cell>
          <cell r="L5321">
            <v>52.885236832410179</v>
          </cell>
          <cell r="M5321">
            <v>30424079.75937438</v>
          </cell>
          <cell r="N5321">
            <v>1.0202401592544541</v>
          </cell>
          <cell r="O5321">
            <v>44.616732733717299</v>
          </cell>
          <cell r="P5321"/>
          <cell r="Q5321">
            <v>28265.417086377711</v>
          </cell>
        </row>
        <row r="5322">
          <cell r="D5322">
            <v>44402</v>
          </cell>
          <cell r="F5322">
            <v>7240.4784214995525</v>
          </cell>
          <cell r="G5322">
            <v>471135.14883395267</v>
          </cell>
          <cell r="H5322">
            <v>0.66673015635210586</v>
          </cell>
          <cell r="I5322">
            <v>73.857420045110956</v>
          </cell>
          <cell r="J5322">
            <v>20843509.278778519</v>
          </cell>
          <cell r="K5322">
            <v>0.98113894598275386</v>
          </cell>
          <cell r="L5322">
            <v>52.987504897745929</v>
          </cell>
          <cell r="M5322">
            <v>30425608.881443907</v>
          </cell>
          <cell r="N5322">
            <v>1.0202963912559821</v>
          </cell>
          <cell r="O5322">
            <v>44.610432396070166</v>
          </cell>
          <cell r="P5322"/>
          <cell r="Q5322">
            <v>28265.417086377711</v>
          </cell>
        </row>
        <row r="5323">
          <cell r="D5323">
            <v>44403</v>
          </cell>
          <cell r="F5323">
            <v>10274.02593350142</v>
          </cell>
          <cell r="G5323">
            <v>481409.1747674541</v>
          </cell>
          <cell r="H5323">
            <v>0.65506684137979432</v>
          </cell>
          <cell r="I5323">
            <v>75.206361580155885</v>
          </cell>
          <cell r="J5323">
            <v>20853783.30471202</v>
          </cell>
          <cell r="K5323">
            <v>0.98031824760458364</v>
          </cell>
          <cell r="L5323">
            <v>53.074465636897393</v>
          </cell>
          <cell r="M5323">
            <v>30431666.105841432</v>
          </cell>
          <cell r="N5323">
            <v>1.0205044705231834</v>
          </cell>
          <cell r="O5323">
            <v>44.587123013067462</v>
          </cell>
          <cell r="P5323"/>
          <cell r="Q5323">
            <v>28265.417086377711</v>
          </cell>
        </row>
        <row r="5324">
          <cell r="D5324">
            <v>44404</v>
          </cell>
          <cell r="F5324">
            <v>9379.1050974995524</v>
          </cell>
          <cell r="G5324">
            <v>490788.27986495366</v>
          </cell>
          <cell r="H5324">
            <v>0.64309483363195796</v>
          </cell>
          <cell r="I5324">
            <v>76.575514034735988</v>
          </cell>
          <cell r="J5324">
            <v>20863162.409809519</v>
          </cell>
          <cell r="K5324">
            <v>0.97945771368325674</v>
          </cell>
          <cell r="L5324">
            <v>53.165709773935312</v>
          </cell>
          <cell r="M5324">
            <v>30413662.699098956</v>
          </cell>
          <cell r="N5324">
            <v>1.0199056915890565</v>
          </cell>
          <cell r="O5324">
            <v>44.6542170916725</v>
          </cell>
          <cell r="P5324"/>
          <cell r="Q5324">
            <v>28265.417086377711</v>
          </cell>
        </row>
        <row r="5325">
          <cell r="D5325">
            <v>44405</v>
          </cell>
          <cell r="F5325">
            <v>6408.6589010995813</v>
          </cell>
          <cell r="G5325">
            <v>497196.93876605324</v>
          </cell>
          <cell r="H5325">
            <v>0.62822471266192259</v>
          </cell>
          <cell r="I5325">
            <v>78.250149546150666</v>
          </cell>
          <cell r="J5325">
            <v>20869571.068710618</v>
          </cell>
          <cell r="K5325">
            <v>0.97846019254316952</v>
          </cell>
          <cell r="L5325">
            <v>53.271558447269875</v>
          </cell>
          <cell r="M5325">
            <v>30389687.81633608</v>
          </cell>
          <cell r="N5325">
            <v>1.0191066556559152</v>
          </cell>
          <cell r="O5325">
            <v>44.743835482322559</v>
          </cell>
          <cell r="P5325"/>
          <cell r="Q5325">
            <v>28265.417086377711</v>
          </cell>
        </row>
        <row r="5326">
          <cell r="D5326">
            <v>44406</v>
          </cell>
          <cell r="F5326">
            <v>18660.805529097721</v>
          </cell>
          <cell r="G5326">
            <v>515857.74429515097</v>
          </cell>
          <cell r="H5326">
            <v>0.62932728092365575</v>
          </cell>
          <cell r="I5326">
            <v>78.127073680244692</v>
          </cell>
          <cell r="J5326">
            <v>20888231.874239717</v>
          </cell>
          <cell r="K5326">
            <v>0.97803898774538889</v>
          </cell>
          <cell r="L5326">
            <v>53.31627870636342</v>
          </cell>
          <cell r="M5326">
            <v>30393791.34152801</v>
          </cell>
          <cell r="N5326">
            <v>1.0192492152969717</v>
          </cell>
          <cell r="O5326">
            <v>44.7278391273761</v>
          </cell>
          <cell r="P5326"/>
          <cell r="Q5326">
            <v>28265.417086377711</v>
          </cell>
        </row>
        <row r="5327">
          <cell r="D5327">
            <v>44407</v>
          </cell>
          <cell r="F5327">
            <v>21277.458577097714</v>
          </cell>
          <cell r="G5327">
            <v>537135.20287224872</v>
          </cell>
          <cell r="H5327">
            <v>0.63344215681279337</v>
          </cell>
          <cell r="I5327">
            <v>77.666142760248988</v>
          </cell>
          <cell r="J5327">
            <v>20909509.332816813</v>
          </cell>
          <cell r="K5327">
            <v>0.97774125263989109</v>
          </cell>
          <cell r="L5327">
            <v>53.34789900767629</v>
          </cell>
          <cell r="M5327">
            <v>30403016.242219936</v>
          </cell>
          <cell r="N5327">
            <v>1.0195635213756873</v>
          </cell>
          <cell r="O5327">
            <v>44.692582355600429</v>
          </cell>
          <cell r="P5327"/>
          <cell r="Q5327">
            <v>28265.417086377711</v>
          </cell>
        </row>
        <row r="5328">
          <cell r="D5328">
            <v>44408</v>
          </cell>
          <cell r="E5328" t="str">
            <v>*</v>
          </cell>
          <cell r="F5328">
            <v>1004.0263750977174</v>
          </cell>
          <cell r="G5328">
            <v>538139.2292473464</v>
          </cell>
          <cell r="H5328">
            <v>0.61415438953798529</v>
          </cell>
          <cell r="I5328">
            <v>79.803719214853757</v>
          </cell>
          <cell r="J5328">
            <v>20910513.359191909</v>
          </cell>
          <cell r="K5328">
            <v>0.97649755695287688</v>
          </cell>
          <cell r="L5328">
            <v>53.480064060950539</v>
          </cell>
          <cell r="M5328">
            <v>30372326.576365866</v>
          </cell>
          <cell r="N5328">
            <v>1.0185392911555748</v>
          </cell>
          <cell r="O5328">
            <v>44.807529043261461</v>
          </cell>
          <cell r="P5328"/>
          <cell r="Q5328">
            <v>28265.417086377711</v>
          </cell>
        </row>
        <row r="5329">
          <cell r="D5329">
            <v>44409</v>
          </cell>
          <cell r="F5329">
            <v>4615.8835870995754</v>
          </cell>
          <cell r="G5329">
            <v>4615.8835870995754</v>
          </cell>
          <cell r="H5329">
            <v>0.27047301916335076</v>
          </cell>
          <cell r="I5329">
            <v>99.766985032259583</v>
          </cell>
          <cell r="J5329">
            <v>20915129.242779009</v>
          </cell>
          <cell r="K5329">
            <v>0.97593533062148119</v>
          </cell>
          <cell r="L5329">
            <v>53.24842542860555</v>
          </cell>
          <cell r="M5329">
            <v>30375645.9904598</v>
          </cell>
          <cell r="N5329">
            <v>1.0186590585926418</v>
          </cell>
          <cell r="O5329">
            <v>44.587885661706309</v>
          </cell>
          <cell r="P5329"/>
          <cell r="Q5329">
            <v>17065.966880459291</v>
          </cell>
        </row>
        <row r="5330">
          <cell r="D5330">
            <v>44410</v>
          </cell>
          <cell r="F5330">
            <v>24407.665137101445</v>
          </cell>
          <cell r="G5330">
            <v>29023.54872420102</v>
          </cell>
          <cell r="H5330">
            <v>0.850334145363697</v>
          </cell>
          <cell r="I5330">
            <v>52.656909142129926</v>
          </cell>
          <cell r="J5330">
            <v>20939536.90791611</v>
          </cell>
          <cell r="K5330">
            <v>0.97629678219836413</v>
          </cell>
          <cell r="L5330">
            <v>53.20965769392587</v>
          </cell>
          <cell r="M5330">
            <v>30398716.765947729</v>
          </cell>
          <cell r="N5330">
            <v>1.0194412030696218</v>
          </cell>
          <cell r="O5330">
            <v>44.501488234233875</v>
          </cell>
          <cell r="P5330"/>
          <cell r="Q5330">
            <v>17065.966880459291</v>
          </cell>
        </row>
        <row r="5331">
          <cell r="D5331">
            <v>44411</v>
          </cell>
          <cell r="F5331">
            <v>22875.228373095859</v>
          </cell>
          <cell r="G5331">
            <v>51898.777097296879</v>
          </cell>
          <cell r="H5331">
            <v>1.013689554593818</v>
          </cell>
          <cell r="I5331">
            <v>36.046544397536195</v>
          </cell>
          <cell r="J5331">
            <v>20962412.136289205</v>
          </cell>
          <cell r="K5331">
            <v>0.97658626663360859</v>
          </cell>
          <cell r="L5331">
            <v>53.178616997156411</v>
          </cell>
          <cell r="M5331">
            <v>30419213.630331654</v>
          </cell>
          <cell r="N5331">
            <v>1.0201370419854425</v>
          </cell>
          <cell r="O5331">
            <v>44.424701924787804</v>
          </cell>
          <cell r="P5331"/>
          <cell r="Q5331">
            <v>17065.966880459291</v>
          </cell>
        </row>
        <row r="5332">
          <cell r="D5332">
            <v>44412</v>
          </cell>
          <cell r="F5332">
            <v>20870.426048340771</v>
          </cell>
          <cell r="G5332">
            <v>72769.203145637643</v>
          </cell>
          <cell r="H5332">
            <v>1.0659988334584067</v>
          </cell>
          <cell r="I5332">
            <v>31.611808096168993</v>
          </cell>
          <cell r="J5332">
            <v>20983282.562337548</v>
          </cell>
          <cell r="K5332">
            <v>0.97678196659992822</v>
          </cell>
          <cell r="L5332">
            <v>53.157636692600661</v>
          </cell>
          <cell r="M5332">
            <v>30438945.096896827</v>
          </cell>
          <cell r="N5332">
            <v>1.0208072238953723</v>
          </cell>
          <cell r="O5332">
            <v>44.350816138015283</v>
          </cell>
          <cell r="P5332"/>
          <cell r="Q5332">
            <v>17065.966880459291</v>
          </cell>
        </row>
        <row r="5333">
          <cell r="D5333">
            <v>44413</v>
          </cell>
          <cell r="F5333">
            <v>20546.525116342629</v>
          </cell>
          <cell r="G5333">
            <v>93315.728261980272</v>
          </cell>
          <cell r="H5333">
            <v>1.0935885310878899</v>
          </cell>
          <cell r="I5333">
            <v>29.452374148066816</v>
          </cell>
          <cell r="J5333">
            <v>21003829.087453891</v>
          </cell>
          <cell r="K5333">
            <v>0.97696229009702762</v>
          </cell>
          <cell r="L5333">
            <v>53.138307789599494</v>
          </cell>
          <cell r="M5333">
            <v>30458111.29970796</v>
          </cell>
          <cell r="N5333">
            <v>1.0214584599569827</v>
          </cell>
          <cell r="O5333">
            <v>44.279084325429885</v>
          </cell>
          <cell r="P5333"/>
          <cell r="Q5333">
            <v>17065.966880459291</v>
          </cell>
        </row>
        <row r="5334">
          <cell r="D5334">
            <v>44414</v>
          </cell>
          <cell r="F5334">
            <v>10466.235910340773</v>
          </cell>
          <cell r="G5334">
            <v>103781.96417232105</v>
          </cell>
          <cell r="H5334">
            <v>1.0135373020397345</v>
          </cell>
          <cell r="I5334">
            <v>36.060106276542683</v>
          </cell>
          <cell r="J5334">
            <v>21014295.323364232</v>
          </cell>
          <cell r="K5334">
            <v>0.97667382957199278</v>
          </cell>
          <cell r="L5334">
            <v>53.169229271847819</v>
          </cell>
          <cell r="M5334">
            <v>30463394.259089097</v>
          </cell>
          <cell r="N5334">
            <v>1.0216441075634344</v>
          </cell>
          <cell r="O5334">
            <v>44.258647564785413</v>
          </cell>
          <cell r="P5334"/>
          <cell r="Q5334">
            <v>17065.966880459291</v>
          </cell>
        </row>
        <row r="5335">
          <cell r="D5335">
            <v>44415</v>
          </cell>
          <cell r="F5335">
            <v>1141.6043463426322</v>
          </cell>
          <cell r="G5335">
            <v>104923.56851866368</v>
          </cell>
          <cell r="H5335">
            <v>0.87830249067895516</v>
          </cell>
          <cell r="I5335">
            <v>49.544739721029899</v>
          </cell>
          <cell r="J5335">
            <v>21015436.927710574</v>
          </cell>
          <cell r="K5335">
            <v>0.97595279220885034</v>
          </cell>
          <cell r="L5335">
            <v>53.246552314679576</v>
          </cell>
          <cell r="M5335">
            <v>30454678.660258234</v>
          </cell>
          <cell r="N5335">
            <v>1.0213602878084695</v>
          </cell>
          <cell r="O5335">
            <v>44.289893588236296</v>
          </cell>
          <cell r="P5335"/>
          <cell r="Q5335">
            <v>17065.966880459291</v>
          </cell>
        </row>
        <row r="5336">
          <cell r="D5336">
            <v>44416</v>
          </cell>
          <cell r="F5336">
            <v>990.23724234077235</v>
          </cell>
          <cell r="G5336">
            <v>105913.80576100445</v>
          </cell>
          <cell r="H5336">
            <v>0.77576769091733133</v>
          </cell>
          <cell r="I5336">
            <v>61.333546315127194</v>
          </cell>
          <cell r="J5336">
            <v>21016427.164952915</v>
          </cell>
          <cell r="K5336">
            <v>0.97522587295071161</v>
          </cell>
          <cell r="L5336">
            <v>53.32455155960735</v>
          </cell>
          <cell r="M5336">
            <v>30454300.755975362</v>
          </cell>
          <cell r="N5336">
            <v>1.0213560873995977</v>
          </cell>
          <cell r="O5336">
            <v>44.290356107707282</v>
          </cell>
          <cell r="P5336"/>
          <cell r="Q5336">
            <v>17065.966880459291</v>
          </cell>
        </row>
        <row r="5337">
          <cell r="D5337">
            <v>44417</v>
          </cell>
          <cell r="F5337">
            <v>16342.419956340775</v>
          </cell>
          <cell r="G5337">
            <v>122256.22571734522</v>
          </cell>
          <cell r="H5337">
            <v>0.79597160681583623</v>
          </cell>
          <cell r="I5337">
            <v>58.940186348559308</v>
          </cell>
          <cell r="J5337">
            <v>21032769.584909257</v>
          </cell>
          <cell r="K5337">
            <v>0.97521192816722346</v>
          </cell>
          <cell r="L5337">
            <v>53.326048294788329</v>
          </cell>
          <cell r="M5337">
            <v>30469118.747082498</v>
          </cell>
          <cell r="N5337">
            <v>1.0218615209837945</v>
          </cell>
          <cell r="O5337">
            <v>44.234720570882544</v>
          </cell>
          <cell r="P5337"/>
          <cell r="Q5337">
            <v>17065.966880459291</v>
          </cell>
        </row>
        <row r="5338">
          <cell r="D5338">
            <v>44418</v>
          </cell>
          <cell r="F5338">
            <v>12389.15661634077</v>
          </cell>
          <cell r="G5338">
            <v>134645.38233368599</v>
          </cell>
          <cell r="H5338">
            <v>0.78897013733137134</v>
          </cell>
          <cell r="I5338">
            <v>59.766884250971806</v>
          </cell>
          <cell r="J5338">
            <v>21045158.741525598</v>
          </cell>
          <cell r="K5338">
            <v>0.97501485212548433</v>
          </cell>
          <cell r="L5338">
            <v>53.347202838661836</v>
          </cell>
          <cell r="M5338">
            <v>30479325.891965628</v>
          </cell>
          <cell r="N5338">
            <v>1.0222123248941659</v>
          </cell>
          <cell r="O5338">
            <v>44.196128724225836</v>
          </cell>
          <cell r="P5338"/>
          <cell r="Q5338">
            <v>17065.966880459291</v>
          </cell>
        </row>
        <row r="5339">
          <cell r="D5339">
            <v>44419</v>
          </cell>
          <cell r="F5339">
            <v>12910.924353729017</v>
          </cell>
          <cell r="G5339">
            <v>147556.306687415</v>
          </cell>
          <cell r="H5339">
            <v>0.78602107884173389</v>
          </cell>
          <cell r="I5339">
            <v>60.116001139068409</v>
          </cell>
          <cell r="J5339">
            <v>21058069.665879328</v>
          </cell>
          <cell r="K5339">
            <v>0.97484224169714195</v>
          </cell>
          <cell r="L5339">
            <v>53.365733929854123</v>
          </cell>
          <cell r="M5339">
            <v>30481915.46525415</v>
          </cell>
          <cell r="N5339">
            <v>1.0223076552161869</v>
          </cell>
          <cell r="O5339">
            <v>44.1856446988985</v>
          </cell>
          <cell r="P5339"/>
          <cell r="Q5339">
            <v>17065.966880459291</v>
          </cell>
        </row>
        <row r="5340">
          <cell r="D5340">
            <v>44420</v>
          </cell>
          <cell r="F5340">
            <v>11805.419197727155</v>
          </cell>
          <cell r="G5340">
            <v>159361.72588514216</v>
          </cell>
          <cell r="H5340">
            <v>0.77816533436307977</v>
          </cell>
          <cell r="I5340">
            <v>61.048353626971739</v>
          </cell>
          <cell r="J5340">
            <v>21069875.085077055</v>
          </cell>
          <cell r="K5340">
            <v>0.97461876698629946</v>
          </cell>
          <cell r="L5340">
            <v>53.389729492887049</v>
          </cell>
          <cell r="M5340">
            <v>30467053.057562616</v>
          </cell>
          <cell r="N5340">
            <v>1.0218176747633929</v>
          </cell>
          <cell r="O5340">
            <v>44.23954539908619</v>
          </cell>
          <cell r="P5340"/>
          <cell r="Q5340">
            <v>17065.966880459291</v>
          </cell>
        </row>
        <row r="5341">
          <cell r="D5341">
            <v>44421</v>
          </cell>
          <cell r="F5341">
            <v>10799.203341727145</v>
          </cell>
          <cell r="G5341">
            <v>170160.92922686931</v>
          </cell>
          <cell r="H5341">
            <v>0.76698275227570645</v>
          </cell>
          <cell r="I5341">
            <v>62.380675717088494</v>
          </cell>
          <cell r="J5341">
            <v>21080674.288418781</v>
          </cell>
          <cell r="K5341">
            <v>0.97434913750975827</v>
          </cell>
          <cell r="L5341">
            <v>53.418686600204623</v>
          </cell>
          <cell r="M5341">
            <v>30441096.658059079</v>
          </cell>
          <cell r="N5341">
            <v>1.0209556078257314</v>
          </cell>
          <cell r="O5341">
            <v>44.334466405069371</v>
          </cell>
          <cell r="P5341"/>
          <cell r="Q5341">
            <v>17065.966880459291</v>
          </cell>
        </row>
        <row r="5342">
          <cell r="D5342">
            <v>44422</v>
          </cell>
          <cell r="F5342">
            <v>8421.1224137271493</v>
          </cell>
          <cell r="G5342">
            <v>178582.05164059647</v>
          </cell>
          <cell r="H5342">
            <v>0.74744436812875648</v>
          </cell>
          <cell r="I5342">
            <v>64.718716808594465</v>
          </cell>
          <cell r="J5342">
            <v>21089095.410832509</v>
          </cell>
          <cell r="K5342">
            <v>0.9739701047485978</v>
          </cell>
          <cell r="L5342">
            <v>53.459403661901185</v>
          </cell>
          <cell r="M5342">
            <v>30423571.516335547</v>
          </cell>
          <cell r="N5342">
            <v>1.0203763025762418</v>
          </cell>
          <cell r="O5342">
            <v>44.398316268562141</v>
          </cell>
          <cell r="P5342"/>
          <cell r="Q5342">
            <v>17065.966880459291</v>
          </cell>
        </row>
        <row r="5343">
          <cell r="D5343">
            <v>44423</v>
          </cell>
          <cell r="F5343">
            <v>3852.3361297280862</v>
          </cell>
          <cell r="G5343">
            <v>182434.38777032457</v>
          </cell>
          <cell r="H5343">
            <v>0.7126635486412195</v>
          </cell>
          <cell r="I5343">
            <v>68.887915698795169</v>
          </cell>
          <cell r="J5343">
            <v>21092947.746962238</v>
          </cell>
          <cell r="K5343">
            <v>0.97338083222849547</v>
          </cell>
          <cell r="L5343">
            <v>53.522729698787799</v>
          </cell>
          <cell r="M5343">
            <v>30425887.322352011</v>
          </cell>
          <cell r="N5343">
            <v>1.0204624388709962</v>
          </cell>
          <cell r="O5343">
            <v>44.388819280281311</v>
          </cell>
          <cell r="P5343"/>
          <cell r="Q5343">
            <v>17065.966880459291</v>
          </cell>
        </row>
        <row r="5344">
          <cell r="D5344">
            <v>44424</v>
          </cell>
          <cell r="F5344">
            <v>1553.8004617262195</v>
          </cell>
          <cell r="G5344">
            <v>183988.1882320508</v>
          </cell>
          <cell r="H5344">
            <v>0.67381249741378269</v>
          </cell>
          <cell r="I5344">
            <v>73.496299668553178</v>
          </cell>
          <cell r="J5344">
            <v>21094501.547423963</v>
          </cell>
          <cell r="K5344">
            <v>0.97268649958387698</v>
          </cell>
          <cell r="L5344">
            <v>53.597383742243125</v>
          </cell>
          <cell r="M5344">
            <v>30425961.216270477</v>
          </cell>
          <cell r="N5344">
            <v>1.0204733838473785</v>
          </cell>
          <cell r="O5344">
            <v>44.387612618420569</v>
          </cell>
          <cell r="P5344"/>
          <cell r="Q5344">
            <v>17065.966880459291</v>
          </cell>
        </row>
        <row r="5345">
          <cell r="D5345">
            <v>44425</v>
          </cell>
          <cell r="F5345">
            <v>1708.5431217280857</v>
          </cell>
          <cell r="G5345">
            <v>185696.73135377889</v>
          </cell>
          <cell r="H5345">
            <v>0.64006553012621381</v>
          </cell>
          <cell r="I5345">
            <v>77.392355843919518</v>
          </cell>
          <cell r="J5345">
            <v>21096210.090545692</v>
          </cell>
          <cell r="K5345">
            <v>0.97200038857149984</v>
          </cell>
          <cell r="L5345">
            <v>53.67119371692052</v>
          </cell>
          <cell r="M5345">
            <v>30408465.421770941</v>
          </cell>
          <cell r="N5345">
            <v>1.0198950444787842</v>
          </cell>
          <cell r="O5345">
            <v>44.451398218492123</v>
          </cell>
          <cell r="P5345"/>
          <cell r="Q5345">
            <v>17065.966880459291</v>
          </cell>
        </row>
        <row r="5346">
          <cell r="D5346">
            <v>44426</v>
          </cell>
          <cell r="F5346">
            <v>1171.21051093188</v>
          </cell>
          <cell r="G5346">
            <v>186867.94186471077</v>
          </cell>
          <cell r="H5346">
            <v>0.60831902455548836</v>
          </cell>
          <cell r="I5346">
            <v>80.908723666788489</v>
          </cell>
          <cell r="J5346">
            <v>21097381.301056623</v>
          </cell>
          <cell r="K5346">
            <v>0.97129061774345526</v>
          </cell>
          <cell r="L5346">
            <v>53.747590483249361</v>
          </cell>
          <cell r="M5346">
            <v>30378374.966160614</v>
          </cell>
          <cell r="N5346">
            <v>1.018894269098374</v>
          </cell>
          <cell r="O5346">
            <v>44.561894088574007</v>
          </cell>
          <cell r="P5346"/>
          <cell r="Q5346">
            <v>17065.966880459291</v>
          </cell>
        </row>
        <row r="5347">
          <cell r="D5347">
            <v>44427</v>
          </cell>
          <cell r="F5347">
            <v>12369.510820931886</v>
          </cell>
          <cell r="G5347">
            <v>199237.45268564264</v>
          </cell>
          <cell r="H5347">
            <v>0.61444990452335702</v>
          </cell>
          <cell r="I5347">
            <v>80.243448305981573</v>
          </cell>
          <cell r="J5347">
            <v>21109750.811877556</v>
          </cell>
          <cell r="K5347">
            <v>0.9710971089408118</v>
          </cell>
          <cell r="L5347">
            <v>53.768426259945066</v>
          </cell>
          <cell r="M5347">
            <v>30383883.064891029</v>
          </cell>
          <cell r="N5347">
            <v>1.01908746671677</v>
          </cell>
          <cell r="O5347">
            <v>44.540551319557764</v>
          </cell>
          <cell r="P5347"/>
          <cell r="Q5347">
            <v>17065.966880459291</v>
          </cell>
        </row>
        <row r="5348">
          <cell r="D5348">
            <v>44428</v>
          </cell>
          <cell r="F5348">
            <v>10443.364832931882</v>
          </cell>
          <cell r="G5348">
            <v>209680.81751857453</v>
          </cell>
          <cell r="H5348">
            <v>0.614324459280011</v>
          </cell>
          <cell r="I5348">
            <v>80.257132253481473</v>
          </cell>
          <cell r="J5348">
            <v>21120194.176710486</v>
          </cell>
          <cell r="K5348">
            <v>0.97081536609842367</v>
          </cell>
          <cell r="L5348">
            <v>53.798768080965353</v>
          </cell>
          <cell r="M5348">
            <v>30388416.81994544</v>
          </cell>
          <cell r="N5348">
            <v>1.0192479873973532</v>
          </cell>
          <cell r="O5348">
            <v>44.522822690531441</v>
          </cell>
          <cell r="P5348"/>
          <cell r="Q5348">
            <v>17065.966880459291</v>
          </cell>
        </row>
        <row r="5349">
          <cell r="D5349">
            <v>44429</v>
          </cell>
          <cell r="F5349">
            <v>3903.1067969328142</v>
          </cell>
          <cell r="G5349">
            <v>213583.92431550735</v>
          </cell>
          <cell r="H5349">
            <v>0.59596172510382195</v>
          </cell>
          <cell r="I5349">
            <v>82.226764788741448</v>
          </cell>
          <cell r="J5349">
            <v>21124097.283507418</v>
          </cell>
          <cell r="K5349">
            <v>0.97023366968700653</v>
          </cell>
          <cell r="L5349">
            <v>53.861433745838461</v>
          </cell>
          <cell r="M5349">
            <v>30376676.496171851</v>
          </cell>
          <cell r="N5349">
            <v>1.0188626626371666</v>
          </cell>
          <cell r="O5349">
            <v>44.565386227033919</v>
          </cell>
          <cell r="P5349"/>
          <cell r="Q5349">
            <v>17065.966880459291</v>
          </cell>
        </row>
        <row r="5350">
          <cell r="D5350">
            <v>44430</v>
          </cell>
          <cell r="F5350">
            <v>552.77024493095087</v>
          </cell>
          <cell r="G5350">
            <v>214136.69456043831</v>
          </cell>
          <cell r="H5350">
            <v>0.57034483803718761</v>
          </cell>
          <cell r="I5350">
            <v>84.849933419747842</v>
          </cell>
          <cell r="J5350">
            <v>21124650.053752348</v>
          </cell>
          <cell r="K5350">
            <v>0.96949912342974198</v>
          </cell>
          <cell r="L5350">
            <v>53.940605764653782</v>
          </cell>
          <cell r="M5350">
            <v>30372353.078638263</v>
          </cell>
          <cell r="N5350">
            <v>1.0187261036465083</v>
          </cell>
          <cell r="O5350">
            <v>44.580476102739318</v>
          </cell>
          <cell r="P5350"/>
          <cell r="Q5350">
            <v>17065.966880459291</v>
          </cell>
        </row>
        <row r="5351">
          <cell r="D5351">
            <v>44431</v>
          </cell>
          <cell r="F5351">
            <v>1113.7400569318852</v>
          </cell>
          <cell r="G5351">
            <v>215250.43461737019</v>
          </cell>
          <cell r="H5351">
            <v>0.54838466605118874</v>
          </cell>
          <cell r="I5351">
            <v>86.964788033930219</v>
          </cell>
          <cell r="J5351">
            <v>21125763.79380928</v>
          </cell>
          <cell r="K5351">
            <v>0.9687914520255636</v>
          </cell>
          <cell r="L5351">
            <v>54.016923085033028</v>
          </cell>
          <cell r="M5351">
            <v>30371786.257416677</v>
          </cell>
          <cell r="N5351">
            <v>1.0187155442989844</v>
          </cell>
          <cell r="O5351">
            <v>44.581643035913629</v>
          </cell>
          <cell r="P5351"/>
          <cell r="Q5351">
            <v>17065.966880459291</v>
          </cell>
        </row>
        <row r="5352">
          <cell r="D5352">
            <v>44432</v>
          </cell>
          <cell r="F5352">
            <v>1004.3579829328155</v>
          </cell>
          <cell r="G5352">
            <v>216254.79260030302</v>
          </cell>
          <cell r="H5352">
            <v>0.52798745136809166</v>
          </cell>
          <cell r="I5352">
            <v>88.803765140681307</v>
          </cell>
          <cell r="J5352">
            <v>21126768.151792213</v>
          </cell>
          <cell r="K5352">
            <v>0.968079875272714</v>
          </cell>
          <cell r="L5352">
            <v>54.093702862894524</v>
          </cell>
          <cell r="M5352">
            <v>30366117.269441091</v>
          </cell>
          <cell r="N5352">
            <v>1.0185338489837945</v>
          </cell>
          <cell r="O5352">
            <v>44.601725153300642</v>
          </cell>
          <cell r="P5352"/>
          <cell r="Q5352">
            <v>17065.966880459291</v>
          </cell>
        </row>
        <row r="5353">
          <cell r="D5353">
            <v>44433</v>
          </cell>
          <cell r="F5353">
            <v>7218.7121176681394</v>
          </cell>
          <cell r="G5353">
            <v>223473.50471797114</v>
          </cell>
          <cell r="H5353">
            <v>0.52378750359313242</v>
          </cell>
          <cell r="I5353">
            <v>89.166331661316633</v>
          </cell>
          <cell r="J5353">
            <v>21133986.863909882</v>
          </cell>
          <cell r="K5353">
            <v>0.96765394486848022</v>
          </cell>
          <cell r="L5353">
            <v>54.139680853687935</v>
          </cell>
          <cell r="M5353">
            <v>30348083.601340242</v>
          </cell>
          <cell r="N5353">
            <v>1.0179374137403832</v>
          </cell>
          <cell r="O5353">
            <v>44.667681859292109</v>
          </cell>
          <cell r="P5353"/>
          <cell r="Q5353">
            <v>17065.966880459291</v>
          </cell>
        </row>
        <row r="5354">
          <cell r="D5354">
            <v>44434</v>
          </cell>
          <cell r="F5354">
            <v>9244.0383616690669</v>
          </cell>
          <cell r="G5354">
            <v>232717.54307964019</v>
          </cell>
          <cell r="H5354">
            <v>0.52447510278957199</v>
          </cell>
          <cell r="I5354">
            <v>89.107362234555907</v>
          </cell>
          <cell r="J5354">
            <v>21143230.90227155</v>
          </cell>
          <cell r="K5354">
            <v>0.96732134003293857</v>
          </cell>
          <cell r="L5354">
            <v>54.175594836385322</v>
          </cell>
          <cell r="M5354">
            <v>30325268.747706532</v>
          </cell>
          <cell r="N5354">
            <v>1.0171805964292002</v>
          </cell>
          <cell r="O5354">
            <v>44.751451283420153</v>
          </cell>
          <cell r="P5354"/>
          <cell r="Q5354">
            <v>17065.966880459291</v>
          </cell>
        </row>
        <row r="5355">
          <cell r="D5355">
            <v>44435</v>
          </cell>
          <cell r="F5355">
            <v>4197.045233670935</v>
          </cell>
          <cell r="G5355">
            <v>236914.58831331113</v>
          </cell>
          <cell r="H5355">
            <v>0.51415864354111185</v>
          </cell>
          <cell r="I5355">
            <v>89.975859246182139</v>
          </cell>
          <cell r="J5355">
            <v>21147427.947505221</v>
          </cell>
          <cell r="K5355">
            <v>0.96675852996416323</v>
          </cell>
          <cell r="L5355">
            <v>54.236386255649883</v>
          </cell>
          <cell r="M5355">
            <v>30316296.357544821</v>
          </cell>
          <cell r="N5355">
            <v>1.016888079082817</v>
          </cell>
          <cell r="O5355">
            <v>44.783851992066182</v>
          </cell>
          <cell r="P5355"/>
          <cell r="Q5355">
            <v>17065.966880459291</v>
          </cell>
        </row>
        <row r="5356">
          <cell r="D5356">
            <v>44436</v>
          </cell>
          <cell r="F5356">
            <v>818.5304936681423</v>
          </cell>
          <cell r="G5356">
            <v>237733.11880697927</v>
          </cell>
          <cell r="H5356">
            <v>0.49750878976229385</v>
          </cell>
          <cell r="I5356">
            <v>91.301868549800204</v>
          </cell>
          <cell r="J5356">
            <v>21148246.47799889</v>
          </cell>
          <cell r="K5356">
            <v>0.96604226837534557</v>
          </cell>
          <cell r="L5356">
            <v>54.313789437391272</v>
          </cell>
          <cell r="M5356">
            <v>30310679.650515109</v>
          </cell>
          <cell r="N5356">
            <v>1.0167081162279332</v>
          </cell>
          <cell r="O5356">
            <v>44.803791955478289</v>
          </cell>
          <cell r="P5356"/>
          <cell r="Q5356">
            <v>17065.966880459291</v>
          </cell>
        </row>
        <row r="5357">
          <cell r="D5357">
            <v>44437</v>
          </cell>
          <cell r="F5357">
            <v>1111.0234536700009</v>
          </cell>
          <cell r="G5357">
            <v>238844.14226064927</v>
          </cell>
          <cell r="H5357">
            <v>0.48259820045531343</v>
          </cell>
          <cell r="I5357">
            <v>92.406801317407101</v>
          </cell>
          <cell r="J5357">
            <v>21149357.501452561</v>
          </cell>
          <cell r="K5357">
            <v>0.96534047320000749</v>
          </cell>
          <cell r="L5357">
            <v>54.389669095326653</v>
          </cell>
          <cell r="M5357">
            <v>30308087.792177405</v>
          </cell>
          <cell r="N5357">
            <v>1.0166296134275543</v>
          </cell>
          <cell r="O5357">
            <v>44.812491617574814</v>
          </cell>
          <cell r="P5357"/>
          <cell r="Q5357">
            <v>17065.966880459291</v>
          </cell>
        </row>
        <row r="5358">
          <cell r="D5358">
            <v>44438</v>
          </cell>
          <cell r="F5358">
            <v>10191.914249667207</v>
          </cell>
          <cell r="G5358">
            <v>249036.05651031647</v>
          </cell>
          <cell r="H5358">
            <v>0.48641849253687358</v>
          </cell>
          <cell r="I5358">
            <v>92.131305632153214</v>
          </cell>
          <cell r="J5358">
            <v>21159549.415702228</v>
          </cell>
          <cell r="K5358">
            <v>0.9650539357303729</v>
          </cell>
          <cell r="L5358">
            <v>54.420661436409375</v>
          </cell>
          <cell r="M5358">
            <v>30317527.864457686</v>
          </cell>
          <cell r="N5358">
            <v>1.0169547018754992</v>
          </cell>
          <cell r="O5358">
            <v>44.776471386328552</v>
          </cell>
          <cell r="P5358"/>
          <cell r="Q5358">
            <v>17065.966880459291</v>
          </cell>
        </row>
        <row r="5359">
          <cell r="D5359">
            <v>44439</v>
          </cell>
          <cell r="E5359" t="str">
            <v>*</v>
          </cell>
          <cell r="F5359">
            <v>14007.304205670931</v>
          </cell>
          <cell r="G5359">
            <v>263043.36071598739</v>
          </cell>
          <cell r="H5359">
            <v>0.49720415842547117</v>
          </cell>
          <cell r="I5359">
            <v>91.325234888575366</v>
          </cell>
          <cell r="J5359">
            <v>21173556.719907898</v>
          </cell>
          <cell r="K5359">
            <v>0.96494172259417876</v>
          </cell>
          <cell r="L5359">
            <v>54.432800360267564</v>
          </cell>
          <cell r="M5359">
            <v>30330843.544285979</v>
          </cell>
          <cell r="N5359">
            <v>1.0174097980736219</v>
          </cell>
          <cell r="O5359">
            <v>44.726072698981667</v>
          </cell>
          <cell r="P5359"/>
          <cell r="Q5359">
            <v>17065.966880459291</v>
          </cell>
        </row>
        <row r="5360">
          <cell r="D5360">
            <v>44440</v>
          </cell>
          <cell r="F5360">
            <v>24314.392552924066</v>
          </cell>
          <cell r="G5360">
            <v>24314.392552924066</v>
          </cell>
          <cell r="H5360">
            <v>1.1570390606845937</v>
          </cell>
          <cell r="I5360">
            <v>16.652356542319644</v>
          </cell>
          <cell r="J5360">
            <v>21197871.112460822</v>
          </cell>
          <cell r="K5360">
            <v>0.96512551531220658</v>
          </cell>
          <cell r="L5360">
            <v>53.956818295290773</v>
          </cell>
          <cell r="M5360">
            <v>30345472.686971527</v>
          </cell>
          <cell r="N5360">
            <v>1.0178986453746071</v>
          </cell>
          <cell r="O5360">
            <v>44.550079157580512</v>
          </cell>
          <cell r="P5360"/>
          <cell r="Q5360">
            <v>21014.323006984563</v>
          </cell>
        </row>
        <row r="5361">
          <cell r="D5361">
            <v>44441</v>
          </cell>
          <cell r="F5361">
            <v>23947.638540925924</v>
          </cell>
          <cell r="G5361">
            <v>48262.03109384999</v>
          </cell>
          <cell r="H5361">
            <v>1.1483127740496104</v>
          </cell>
          <cell r="I5361">
            <v>17.210849974286301</v>
          </cell>
          <cell r="J5361">
            <v>21221818.751001749</v>
          </cell>
          <cell r="K5361">
            <v>0.96529227455747257</v>
          </cell>
          <cell r="L5361">
            <v>53.938457249435942</v>
          </cell>
          <cell r="M5361">
            <v>30349476.385299042</v>
          </cell>
          <cell r="N5361">
            <v>1.0180310750925543</v>
          </cell>
          <cell r="O5361">
            <v>44.535545502936557</v>
          </cell>
          <cell r="P5361"/>
          <cell r="Q5361">
            <v>21014.323006984563</v>
          </cell>
        </row>
        <row r="5362">
          <cell r="D5362">
            <v>44442</v>
          </cell>
          <cell r="F5362">
            <v>22869.603948923133</v>
          </cell>
          <cell r="G5362">
            <v>71131.635042773123</v>
          </cell>
          <cell r="H5362">
            <v>1.1283040146654735</v>
          </cell>
          <cell r="I5362">
            <v>18.553120611242946</v>
          </cell>
          <cell r="J5362">
            <v>21244688.354950674</v>
          </cell>
          <cell r="K5362">
            <v>0.96540972682787896</v>
          </cell>
          <cell r="L5362">
            <v>53.925526553272519</v>
          </cell>
          <cell r="M5362">
            <v>30347936.551150564</v>
          </cell>
          <cell r="N5362">
            <v>1.0179775545604388</v>
          </cell>
          <cell r="O5362">
            <v>44.541418860510753</v>
          </cell>
          <cell r="P5362"/>
          <cell r="Q5362">
            <v>21014.323006984563</v>
          </cell>
        </row>
        <row r="5363">
          <cell r="D5363">
            <v>44443</v>
          </cell>
          <cell r="F5363">
            <v>16811.504316926861</v>
          </cell>
          <cell r="G5363">
            <v>87943.139359699984</v>
          </cell>
          <cell r="H5363">
            <v>1.0462285571901386</v>
          </cell>
          <cell r="I5363">
            <v>25.024190347538134</v>
          </cell>
          <cell r="J5363">
            <v>21261499.8592676</v>
          </cell>
          <cell r="K5363">
            <v>0.96525192301620122</v>
          </cell>
          <cell r="L5363">
            <v>53.942899946759539</v>
          </cell>
          <cell r="M5363">
            <v>30345716.07811008</v>
          </cell>
          <cell r="N5363">
            <v>1.0179012032214363</v>
          </cell>
          <cell r="O5363">
            <v>44.549798418830648</v>
          </cell>
          <cell r="P5363"/>
          <cell r="Q5363">
            <v>21014.323006984563</v>
          </cell>
        </row>
        <row r="5364">
          <cell r="D5364">
            <v>44444</v>
          </cell>
          <cell r="F5364">
            <v>10300.537292924062</v>
          </cell>
          <cell r="G5364">
            <v>98243.676652624039</v>
          </cell>
          <cell r="H5364">
            <v>0.93501633738065837</v>
          </cell>
          <cell r="I5364">
            <v>36.495985842249908</v>
          </cell>
          <cell r="J5364">
            <v>21271800.396560524</v>
          </cell>
          <cell r="K5364">
            <v>0.96479911002547847</v>
          </cell>
          <cell r="L5364">
            <v>53.992763924440688</v>
          </cell>
          <cell r="M5364">
            <v>30353756.805885598</v>
          </cell>
          <cell r="N5364">
            <v>1.0181690480108652</v>
          </cell>
          <cell r="O5364">
            <v>44.520406295091973</v>
          </cell>
          <cell r="P5364"/>
          <cell r="Q5364">
            <v>21014.323006984563</v>
          </cell>
        </row>
        <row r="5365">
          <cell r="D5365">
            <v>44445</v>
          </cell>
          <cell r="F5365">
            <v>15860.69340892593</v>
          </cell>
          <cell r="G5365">
            <v>114104.37006154997</v>
          </cell>
          <cell r="H5365">
            <v>0.90497300360032951</v>
          </cell>
          <cell r="I5365">
            <v>40.138251495360436</v>
          </cell>
          <cell r="J5365">
            <v>21287661.089969449</v>
          </cell>
          <cell r="K5365">
            <v>0.96459910447028274</v>
          </cell>
          <cell r="L5365">
            <v>54.014794085814934</v>
          </cell>
          <cell r="M5365">
            <v>30368633.867065117</v>
          </cell>
          <cell r="N5365">
            <v>1.0186662054513473</v>
          </cell>
          <cell r="O5365">
            <v>44.465878877387112</v>
          </cell>
          <cell r="P5365"/>
          <cell r="Q5365">
            <v>21014.323006984563</v>
          </cell>
        </row>
        <row r="5366">
          <cell r="D5366">
            <v>44446</v>
          </cell>
          <cell r="F5366">
            <v>6326.3468249249927</v>
          </cell>
          <cell r="G5366">
            <v>120430.71688647495</v>
          </cell>
          <cell r="H5366">
            <v>0.81869818603820976</v>
          </cell>
          <cell r="I5366">
            <v>51.718288923116027</v>
          </cell>
          <cell r="J5366">
            <v>21293987.436794374</v>
          </cell>
          <cell r="K5366">
            <v>0.9639678644802423</v>
          </cell>
          <cell r="L5366">
            <v>54.084345598060665</v>
          </cell>
          <cell r="M5366">
            <v>30373237.462668639</v>
          </cell>
          <cell r="N5366">
            <v>1.0188187550815202</v>
          </cell>
          <cell r="O5366">
            <v>44.449154912004389</v>
          </cell>
          <cell r="P5366"/>
          <cell r="Q5366">
            <v>21014.323006984563</v>
          </cell>
        </row>
        <row r="5367">
          <cell r="D5367">
            <v>44447</v>
          </cell>
          <cell r="F5367">
            <v>20157.554491951159</v>
          </cell>
          <cell r="G5367">
            <v>140588.27137842611</v>
          </cell>
          <cell r="H5367">
            <v>0.83626457613991756</v>
          </cell>
          <cell r="I5367">
            <v>49.243267744468547</v>
          </cell>
          <cell r="J5367">
            <v>21314144.991286326</v>
          </cell>
          <cell r="K5367">
            <v>0.96396336093861323</v>
          </cell>
          <cell r="L5367">
            <v>54.084841927849546</v>
          </cell>
          <cell r="M5367">
            <v>30383115.819195181</v>
          </cell>
          <cell r="N5367">
            <v>1.0191482367389182</v>
          </cell>
          <cell r="O5367">
            <v>44.413045864934311</v>
          </cell>
          <cell r="P5367"/>
          <cell r="Q5367">
            <v>21014.323006984563</v>
          </cell>
        </row>
        <row r="5368">
          <cell r="D5368">
            <v>44448</v>
          </cell>
          <cell r="F5368">
            <v>20991.796847952093</v>
          </cell>
          <cell r="G5368">
            <v>161580.06822637821</v>
          </cell>
          <cell r="H5368">
            <v>0.85433829622181223</v>
          </cell>
          <cell r="I5368">
            <v>46.753413703024279</v>
          </cell>
          <cell r="J5368">
            <v>21335136.788134277</v>
          </cell>
          <cell r="K5368">
            <v>0.96399655995462152</v>
          </cell>
          <cell r="L5368">
            <v>54.081183144600111</v>
          </cell>
          <cell r="M5368">
            <v>30381160.347789809</v>
          </cell>
          <cell r="N5368">
            <v>1.0190807729494451</v>
          </cell>
          <cell r="O5368">
            <v>44.420438130500827</v>
          </cell>
          <cell r="P5368"/>
          <cell r="Q5368">
            <v>21014.323006984563</v>
          </cell>
        </row>
        <row r="5369">
          <cell r="D5369">
            <v>44449</v>
          </cell>
          <cell r="F5369">
            <v>20298.310247952089</v>
          </cell>
          <cell r="G5369">
            <v>181878.3784743303</v>
          </cell>
          <cell r="H5369">
            <v>0.86549720594795787</v>
          </cell>
          <cell r="I5369">
            <v>45.247866799540972</v>
          </cell>
          <cell r="J5369">
            <v>21355435.098382227</v>
          </cell>
          <cell r="K5369">
            <v>0.9639983915440159</v>
          </cell>
          <cell r="L5369">
            <v>54.080981292224536</v>
          </cell>
          <cell r="M5369">
            <v>30383860.838960432</v>
          </cell>
          <cell r="N5369">
            <v>1.0191694849182806</v>
          </cell>
          <cell r="O5369">
            <v>44.410717762179097</v>
          </cell>
          <cell r="P5369"/>
          <cell r="Q5369">
            <v>21014.323006984563</v>
          </cell>
        </row>
        <row r="5370">
          <cell r="D5370">
            <v>44450</v>
          </cell>
          <cell r="F5370">
            <v>15212.424991953019</v>
          </cell>
          <cell r="G5370">
            <v>197090.80346628331</v>
          </cell>
          <cell r="H5370">
            <v>0.85262540999807135</v>
          </cell>
          <cell r="I5370">
            <v>46.986724015500293</v>
          </cell>
          <cell r="J5370">
            <v>21370647.523374181</v>
          </cell>
          <cell r="K5370">
            <v>0.96377085702848109</v>
          </cell>
          <cell r="L5370">
            <v>54.106059119057257</v>
          </cell>
          <cell r="M5370">
            <v>30383879.307611067</v>
          </cell>
          <cell r="N5370">
            <v>1.0191682333237819</v>
          </cell>
          <cell r="O5370">
            <v>44.410854893959126</v>
          </cell>
          <cell r="P5370"/>
          <cell r="Q5370">
            <v>21014.323006984563</v>
          </cell>
        </row>
        <row r="5371">
          <cell r="D5371">
            <v>44451</v>
          </cell>
          <cell r="F5371">
            <v>20139.093527952093</v>
          </cell>
          <cell r="G5371">
            <v>217229.8969942354</v>
          </cell>
          <cell r="H5371">
            <v>0.86143586020684693</v>
          </cell>
          <cell r="I5371">
            <v>45.792886035272559</v>
          </cell>
          <cell r="J5371">
            <v>21390786.616902132</v>
          </cell>
          <cell r="K5371">
            <v>0.96376572530815741</v>
          </cell>
          <cell r="L5371">
            <v>54.106624763560419</v>
          </cell>
          <cell r="M5371">
            <v>30402713.243357688</v>
          </cell>
          <cell r="N5371">
            <v>1.0197981088839019</v>
          </cell>
          <cell r="O5371">
            <v>44.341871921918184</v>
          </cell>
          <cell r="P5371"/>
          <cell r="Q5371">
            <v>21014.323006984563</v>
          </cell>
        </row>
        <row r="5372">
          <cell r="D5372">
            <v>44452</v>
          </cell>
          <cell r="F5372">
            <v>12910.306795953024</v>
          </cell>
          <cell r="G5372">
            <v>230140.20379018842</v>
          </cell>
          <cell r="H5372">
            <v>0.84242983194658494</v>
          </cell>
          <cell r="I5372">
            <v>48.387115464835205</v>
          </cell>
          <cell r="J5372">
            <v>21403696.923698086</v>
          </cell>
          <cell r="K5372">
            <v>0.963435217091134</v>
          </cell>
          <cell r="L5372">
            <v>54.143059660577222</v>
          </cell>
          <cell r="M5372">
            <v>30414385.192436323</v>
          </cell>
          <cell r="N5372">
            <v>1.0201877480773935</v>
          </cell>
          <cell r="O5372">
            <v>44.299229146092145</v>
          </cell>
          <cell r="P5372"/>
          <cell r="Q5372">
            <v>21014.323006984563</v>
          </cell>
        </row>
        <row r="5373">
          <cell r="D5373">
            <v>44453</v>
          </cell>
          <cell r="F5373">
            <v>26085.044331951161</v>
          </cell>
          <cell r="G5373">
            <v>256225.24812213957</v>
          </cell>
          <cell r="H5373">
            <v>0.87092043989295698</v>
          </cell>
          <cell r="I5373">
            <v>44.525459918471455</v>
          </cell>
          <cell r="J5373">
            <v>21429781.968030039</v>
          </cell>
          <cell r="K5373">
            <v>0.96369780180279963</v>
          </cell>
          <cell r="L5373">
            <v>54.114111845673698</v>
          </cell>
          <cell r="M5373">
            <v>30418223.569866948</v>
          </cell>
          <cell r="N5373">
            <v>1.0203146253373665</v>
          </cell>
          <cell r="O5373">
            <v>44.285348420233639</v>
          </cell>
          <cell r="P5373"/>
          <cell r="Q5373">
            <v>21014.323006984563</v>
          </cell>
        </row>
        <row r="5374">
          <cell r="D5374">
            <v>44454</v>
          </cell>
          <cell r="F5374">
            <v>38476.821807873137</v>
          </cell>
          <cell r="G5374">
            <v>294702.06993001269</v>
          </cell>
          <cell r="H5374">
            <v>0.93492446344670754</v>
          </cell>
          <cell r="I5374">
            <v>36.506782137609264</v>
          </cell>
          <cell r="J5374">
            <v>21468258.789837912</v>
          </cell>
          <cell r="K5374">
            <v>0.9645166230960911</v>
          </cell>
          <cell r="L5374">
            <v>54.023880195089326</v>
          </cell>
          <cell r="M5374">
            <v>30420425.199629497</v>
          </cell>
          <cell r="N5374">
            <v>1.0203866010122842</v>
          </cell>
          <cell r="O5374">
            <v>44.277475159753024</v>
          </cell>
          <cell r="P5374"/>
          <cell r="Q5374">
            <v>21014.323006984563</v>
          </cell>
        </row>
        <row r="5375">
          <cell r="D5375">
            <v>44455</v>
          </cell>
          <cell r="F5375">
            <v>21703.750855873135</v>
          </cell>
          <cell r="G5375">
            <v>316405.82078588579</v>
          </cell>
          <cell r="H5375">
            <v>0.94104215456025364</v>
          </cell>
          <cell r="I5375">
            <v>35.792545175809664</v>
          </cell>
          <cell r="J5375">
            <v>21489962.540693786</v>
          </cell>
          <cell r="K5375">
            <v>0.96458103724745003</v>
          </cell>
          <cell r="L5375">
            <v>54.016784314054703</v>
          </cell>
          <cell r="M5375">
            <v>30393156.450488333</v>
          </cell>
          <cell r="N5375">
            <v>1.0194700588609347</v>
          </cell>
          <cell r="O5375">
            <v>44.377791995466566</v>
          </cell>
          <cell r="P5375"/>
          <cell r="Q5375">
            <v>21014.323006984563</v>
          </cell>
        </row>
        <row r="5376">
          <cell r="D5376">
            <v>44456</v>
          </cell>
          <cell r="F5376">
            <v>16453.440441872204</v>
          </cell>
          <cell r="G5376">
            <v>332859.26122775802</v>
          </cell>
          <cell r="H5376">
            <v>0.93174338932077305</v>
          </cell>
          <cell r="I5376">
            <v>36.881909059858643</v>
          </cell>
          <cell r="J5376">
            <v>21506415.981135659</v>
          </cell>
          <cell r="K5376">
            <v>0.96440989089506945</v>
          </cell>
          <cell r="L5376">
            <v>54.035638605316194</v>
          </cell>
          <cell r="M5376">
            <v>30386377.636085171</v>
          </cell>
          <cell r="N5376">
            <v>1.0192408075785215</v>
          </cell>
          <cell r="O5376">
            <v>44.402903636499417</v>
          </cell>
          <cell r="P5376"/>
          <cell r="Q5376">
            <v>21014.323006984563</v>
          </cell>
        </row>
        <row r="5377">
          <cell r="D5377">
            <v>44457</v>
          </cell>
          <cell r="F5377">
            <v>11895.472425872205</v>
          </cell>
          <cell r="G5377">
            <v>344754.73365363025</v>
          </cell>
          <cell r="H5377">
            <v>0.91142792238270487</v>
          </cell>
          <cell r="I5377">
            <v>39.337041806539993</v>
          </cell>
          <cell r="J5377">
            <v>21518311.45356153</v>
          </cell>
          <cell r="K5377">
            <v>0.96403486675478856</v>
          </cell>
          <cell r="L5377">
            <v>54.076961558434498</v>
          </cell>
          <cell r="M5377">
            <v>30381128.529430006</v>
          </cell>
          <cell r="N5377">
            <v>1.0190628675545457</v>
          </cell>
          <cell r="O5377">
            <v>44.422400207921228</v>
          </cell>
          <cell r="P5377"/>
          <cell r="Q5377">
            <v>21014.323006984563</v>
          </cell>
        </row>
        <row r="5378">
          <cell r="D5378">
            <v>44458</v>
          </cell>
          <cell r="F5378">
            <v>11096.329529874063</v>
          </cell>
          <cell r="G5378">
            <v>355851.06318350433</v>
          </cell>
          <cell r="H5378">
            <v>0.8912494263661318</v>
          </cell>
          <cell r="I5378">
            <v>41.874526221108233</v>
          </cell>
          <cell r="J5378">
            <v>21529407.783091404</v>
          </cell>
          <cell r="K5378">
            <v>0.96362477962135962</v>
          </cell>
          <cell r="L5378">
            <v>54.122161371231272</v>
          </cell>
          <cell r="M5378">
            <v>30384918.968654845</v>
          </cell>
          <cell r="N5378">
            <v>1.0191881377445897</v>
          </cell>
          <cell r="O5378">
            <v>44.408674080800225</v>
          </cell>
          <cell r="P5378"/>
          <cell r="Q5378">
            <v>21014.323006984563</v>
          </cell>
        </row>
        <row r="5379">
          <cell r="D5379">
            <v>44459</v>
          </cell>
          <cell r="F5379">
            <v>12508.102627872206</v>
          </cell>
          <cell r="G5379">
            <v>368359.16581137653</v>
          </cell>
          <cell r="H5379">
            <v>0.87644785342107967</v>
          </cell>
          <cell r="I5379">
            <v>43.795639352584956</v>
          </cell>
          <cell r="J5379">
            <v>21541915.885719277</v>
          </cell>
          <cell r="K5379">
            <v>0.96327859271430538</v>
          </cell>
          <cell r="L5379">
            <v>54.16032892732192</v>
          </cell>
          <cell r="M5379">
            <v>30391269.223097682</v>
          </cell>
          <cell r="N5379">
            <v>1.019399270086915</v>
          </cell>
          <cell r="O5379">
            <v>44.38554518656079</v>
          </cell>
          <cell r="P5379"/>
          <cell r="Q5379">
            <v>21014.323006984563</v>
          </cell>
        </row>
        <row r="5380">
          <cell r="D5380">
            <v>44460</v>
          </cell>
          <cell r="F5380">
            <v>12123.919421872204</v>
          </cell>
          <cell r="G5380">
            <v>380483.08523324871</v>
          </cell>
          <cell r="H5380">
            <v>0.86218538412787504</v>
          </cell>
          <cell r="I5380">
            <v>45.692046571037714</v>
          </cell>
          <cell r="J5380">
            <v>21554039.805141151</v>
          </cell>
          <cell r="K5380">
            <v>0.96291589261918498</v>
          </cell>
          <cell r="L5380">
            <v>54.200327683419026</v>
          </cell>
          <cell r="M5380">
            <v>30374000.350402523</v>
          </cell>
          <cell r="N5380">
            <v>1.018818158441499</v>
          </cell>
          <cell r="O5380">
            <v>44.449220314651384</v>
          </cell>
          <cell r="P5380"/>
          <cell r="Q5380">
            <v>21014.323006984563</v>
          </cell>
        </row>
        <row r="5381">
          <cell r="D5381">
            <v>44461</v>
          </cell>
          <cell r="F5381">
            <v>24751.247547283638</v>
          </cell>
          <cell r="G5381">
            <v>405234.33278053236</v>
          </cell>
          <cell r="H5381">
            <v>0.87653275306527423</v>
          </cell>
          <cell r="I5381">
            <v>43.784481159673192</v>
          </cell>
          <cell r="J5381">
            <v>21578791.052688435</v>
          </cell>
          <cell r="K5381">
            <v>0.96311746332900261</v>
          </cell>
          <cell r="L5381">
            <v>54.178097023145732</v>
          </cell>
          <cell r="M5381">
            <v>30357712.271296769</v>
          </cell>
          <cell r="N5381">
            <v>1.0182699470818835</v>
          </cell>
          <cell r="O5381">
            <v>44.509336854224578</v>
          </cell>
          <cell r="P5381"/>
          <cell r="Q5381">
            <v>21014.323006984563</v>
          </cell>
        </row>
        <row r="5382">
          <cell r="D5382">
            <v>44462</v>
          </cell>
          <cell r="F5382">
            <v>18958.338949279911</v>
          </cell>
          <cell r="G5382">
            <v>424192.67172981228</v>
          </cell>
          <cell r="H5382">
            <v>0.87764709975651578</v>
          </cell>
          <cell r="I5382">
            <v>43.638170955117928</v>
          </cell>
          <cell r="J5382">
            <v>21597749.391637716</v>
          </cell>
          <cell r="K5382">
            <v>0.96306034600340673</v>
          </cell>
          <cell r="L5382">
            <v>54.184395991092948</v>
          </cell>
          <cell r="M5382">
            <v>30329197.681404319</v>
          </cell>
          <cell r="N5382">
            <v>1.017311632206626</v>
          </cell>
          <cell r="O5382">
            <v>44.614533178842144</v>
          </cell>
          <cell r="P5382"/>
          <cell r="Q5382">
            <v>21014.323006984563</v>
          </cell>
        </row>
        <row r="5383">
          <cell r="D5383">
            <v>44463</v>
          </cell>
          <cell r="F5383">
            <v>28935.700827281777</v>
          </cell>
          <cell r="G5383">
            <v>453128.37255709409</v>
          </cell>
          <cell r="H5383">
            <v>0.89845144429683987</v>
          </cell>
          <cell r="I5383">
            <v>40.957834369521827</v>
          </cell>
          <cell r="J5383">
            <v>21626685.092464998</v>
          </cell>
          <cell r="K5383">
            <v>0.96344781740242091</v>
          </cell>
          <cell r="L5383">
            <v>54.141670449269597</v>
          </cell>
          <cell r="M5383">
            <v>30330046.241965868</v>
          </cell>
          <cell r="N5383">
            <v>1.0173382272095348</v>
          </cell>
          <cell r="O5383">
            <v>44.611611935238862</v>
          </cell>
          <cell r="P5383"/>
          <cell r="Q5383">
            <v>21014.323006984563</v>
          </cell>
        </row>
        <row r="5384">
          <cell r="D5384">
            <v>44464</v>
          </cell>
          <cell r="F5384">
            <v>21771.475683282704</v>
          </cell>
          <cell r="G5384">
            <v>474899.8482403768</v>
          </cell>
          <cell r="H5384">
            <v>0.90395459912276721</v>
          </cell>
          <cell r="I5384">
            <v>40.265572387503411</v>
          </cell>
          <cell r="J5384">
            <v>21648456.568148281</v>
          </cell>
          <cell r="K5384">
            <v>0.96351570323831626</v>
          </cell>
          <cell r="L5384">
            <v>54.134186116080706</v>
          </cell>
          <cell r="M5384">
            <v>30337710.882835414</v>
          </cell>
          <cell r="N5384">
            <v>1.0175934484172902</v>
          </cell>
          <cell r="O5384">
            <v>44.583583343729337</v>
          </cell>
          <cell r="P5384"/>
          <cell r="Q5384">
            <v>21014.323006984563</v>
          </cell>
        </row>
        <row r="5385">
          <cell r="D5385">
            <v>44465</v>
          </cell>
          <cell r="F5385">
            <v>15555.350585280845</v>
          </cell>
          <cell r="G5385">
            <v>490455.19882565766</v>
          </cell>
          <cell r="H5385">
            <v>0.8976573495622383</v>
          </cell>
          <cell r="I5385">
            <v>41.058315951985904</v>
          </cell>
          <cell r="J5385">
            <v>21664011.918733563</v>
          </cell>
          <cell r="K5385">
            <v>0.96330705739308442</v>
          </cell>
          <cell r="L5385">
            <v>54.157190286268687</v>
          </cell>
          <cell r="M5385">
            <v>30343662.585562967</v>
          </cell>
          <cell r="N5385">
            <v>1.0177912130863229</v>
          </cell>
          <cell r="O5385">
            <v>44.561871367518144</v>
          </cell>
          <cell r="P5385"/>
          <cell r="Q5385">
            <v>21014.323006984563</v>
          </cell>
        </row>
        <row r="5386">
          <cell r="D5386">
            <v>44466</v>
          </cell>
          <cell r="F5386">
            <v>22252.493435282704</v>
          </cell>
          <cell r="G5386">
            <v>512707.69226094038</v>
          </cell>
          <cell r="H5386">
            <v>0.9036300518047039</v>
          </cell>
          <cell r="I5386">
            <v>40.306199216285613</v>
          </cell>
          <cell r="J5386">
            <v>21686264.412168846</v>
          </cell>
          <cell r="K5386">
            <v>0.96339631674501058</v>
          </cell>
          <cell r="L5386">
            <v>54.147348589755538</v>
          </cell>
          <cell r="M5386">
            <v>30352874.817928512</v>
          </cell>
          <cell r="N5386">
            <v>1.01809834195226</v>
          </cell>
          <cell r="O5386">
            <v>44.528164227687682</v>
          </cell>
          <cell r="P5386"/>
          <cell r="Q5386">
            <v>21014.323006984563</v>
          </cell>
        </row>
        <row r="5387">
          <cell r="D5387">
            <v>44467</v>
          </cell>
          <cell r="F5387">
            <v>31287.392271280842</v>
          </cell>
          <cell r="G5387">
            <v>543995.0845322212</v>
          </cell>
          <cell r="H5387">
            <v>0.92453113382207541</v>
          </cell>
          <cell r="I5387">
            <v>37.741812448436242</v>
          </cell>
          <cell r="J5387">
            <v>21717551.804440126</v>
          </cell>
          <cell r="K5387">
            <v>0.96388640397368452</v>
          </cell>
          <cell r="L5387">
            <v>54.093323520295279</v>
          </cell>
          <cell r="M5387">
            <v>30363452.517218057</v>
          </cell>
          <cell r="N5387">
            <v>1.0184512701976374</v>
          </cell>
          <cell r="O5387">
            <v>44.489448080512517</v>
          </cell>
          <cell r="P5387"/>
          <cell r="Q5387">
            <v>21014.323006984563</v>
          </cell>
        </row>
        <row r="5388">
          <cell r="D5388">
            <v>44468</v>
          </cell>
          <cell r="F5388">
            <v>21210.111351840991</v>
          </cell>
          <cell r="G5388">
            <v>565205.19588406221</v>
          </cell>
          <cell r="H5388">
            <v>0.92745478092974354</v>
          </cell>
          <cell r="I5388">
            <v>37.39166500601646</v>
          </cell>
          <cell r="J5388">
            <v>21738761.915791966</v>
          </cell>
          <cell r="K5388">
            <v>0.96392873638457888</v>
          </cell>
          <cell r="L5388">
            <v>54.088657913577912</v>
          </cell>
          <cell r="M5388">
            <v>30353315.432952162</v>
          </cell>
          <cell r="N5388">
            <v>1.0181093829167702</v>
          </cell>
          <cell r="O5388">
            <v>44.526952753781003</v>
          </cell>
          <cell r="P5388"/>
          <cell r="Q5388">
            <v>21014.323006984563</v>
          </cell>
        </row>
        <row r="5389">
          <cell r="D5389">
            <v>44469</v>
          </cell>
          <cell r="E5389" t="str">
            <v>*</v>
          </cell>
          <cell r="F5389">
            <v>20794.36109584006</v>
          </cell>
          <cell r="G5389">
            <v>585999.55697990232</v>
          </cell>
          <cell r="H5389">
            <v>0.92952404697997792</v>
          </cell>
          <cell r="I5389">
            <v>37.145130996404127</v>
          </cell>
          <cell r="J5389">
            <v>21759556.276887804</v>
          </cell>
          <cell r="K5389">
            <v>0.96395257216057895</v>
          </cell>
          <cell r="L5389">
            <v>54.086030952660693</v>
          </cell>
          <cell r="M5389">
            <v>30324805.798163608</v>
          </cell>
          <cell r="N5389">
            <v>1.0171512468549604</v>
          </cell>
          <cell r="O5389">
            <v>44.632152436659787</v>
          </cell>
          <cell r="P5389"/>
          <cell r="Q5389">
            <v>21014.323006984563</v>
          </cell>
        </row>
        <row r="5390">
          <cell r="D5390">
            <v>44470</v>
          </cell>
          <cell r="F5390">
            <v>26574.598107839134</v>
          </cell>
          <cell r="G5390">
            <v>26574.598107839134</v>
          </cell>
          <cell r="H5390">
            <v>0.61951537646965349</v>
          </cell>
          <cell r="I5390">
            <v>68.147593725834298</v>
          </cell>
          <cell r="J5390">
            <v>21786130.874995645</v>
          </cell>
          <cell r="K5390">
            <v>0.96329928249444918</v>
          </cell>
          <cell r="L5390">
            <v>53.480313358938744</v>
          </cell>
          <cell r="M5390">
            <v>30316531.195263047</v>
          </cell>
          <cell r="N5390">
            <v>1.0168213543606128</v>
          </cell>
          <cell r="O5390">
            <v>44.942878878215211</v>
          </cell>
          <cell r="P5390"/>
          <cell r="Q5390">
            <v>42895.784539321874</v>
          </cell>
        </row>
        <row r="5391">
          <cell r="D5391">
            <v>44471</v>
          </cell>
          <cell r="F5391">
            <v>11491.422385840993</v>
          </cell>
          <cell r="G5391">
            <v>38066.020493680131</v>
          </cell>
          <cell r="H5391">
            <v>0.44370351192418017</v>
          </cell>
          <cell r="I5391">
            <v>87.748457173722187</v>
          </cell>
          <cell r="J5391">
            <v>21797622.297381487</v>
          </cell>
          <cell r="K5391">
            <v>0.96198280858095142</v>
          </cell>
          <cell r="L5391">
            <v>53.632722777687562</v>
          </cell>
          <cell r="M5391">
            <v>30294069.909244489</v>
          </cell>
          <cell r="N5391">
            <v>1.0160156966783489</v>
          </cell>
          <cell r="O5391">
            <v>45.032131121526689</v>
          </cell>
          <cell r="P5391"/>
          <cell r="Q5391">
            <v>42895.784539321874</v>
          </cell>
        </row>
        <row r="5392">
          <cell r="D5392">
            <v>44472</v>
          </cell>
          <cell r="F5392">
            <v>7231.8670938400646</v>
          </cell>
          <cell r="G5392">
            <v>45297.887587520192</v>
          </cell>
          <cell r="H5392">
            <v>0.35199952686878705</v>
          </cell>
          <cell r="I5392">
            <v>94.96623876893652</v>
          </cell>
          <cell r="J5392">
            <v>21804854.164475325</v>
          </cell>
          <cell r="K5392">
            <v>0.96048368019901909</v>
          </cell>
          <cell r="L5392">
            <v>53.806467296103875</v>
          </cell>
          <cell r="M5392">
            <v>30268302.35885793</v>
          </cell>
          <cell r="N5392">
            <v>1.0150992407097641</v>
          </cell>
          <cell r="O5392">
            <v>45.133774454236445</v>
          </cell>
          <cell r="P5392"/>
          <cell r="Q5392">
            <v>42895.784539321874</v>
          </cell>
        </row>
        <row r="5393">
          <cell r="D5393">
            <v>44473</v>
          </cell>
          <cell r="F5393">
            <v>20190.406471840062</v>
          </cell>
          <cell r="G5393">
            <v>65488.294059360254</v>
          </cell>
          <cell r="H5393">
            <v>0.38167091919794699</v>
          </cell>
          <cell r="I5393">
            <v>92.97763397932826</v>
          </cell>
          <cell r="J5393">
            <v>21825044.570947167</v>
          </cell>
          <cell r="K5393">
            <v>0.95955994155906243</v>
          </cell>
          <cell r="L5393">
            <v>53.913624929918022</v>
          </cell>
          <cell r="M5393">
            <v>30255096.994953368</v>
          </cell>
          <cell r="N5393">
            <v>1.0146041517866657</v>
          </cell>
          <cell r="O5393">
            <v>45.188735851455228</v>
          </cell>
          <cell r="P5393"/>
          <cell r="Q5393">
            <v>42895.784539321874</v>
          </cell>
        </row>
        <row r="5394">
          <cell r="D5394">
            <v>44474</v>
          </cell>
          <cell r="F5394">
            <v>20471.90111783913</v>
          </cell>
          <cell r="G5394">
            <v>85960.195177199377</v>
          </cell>
          <cell r="H5394">
            <v>0.40078621291283789</v>
          </cell>
          <cell r="I5394">
            <v>91.512455373424018</v>
          </cell>
          <cell r="J5394">
            <v>21845516.472065005</v>
          </cell>
          <cell r="K5394">
            <v>0.95865203351840167</v>
          </cell>
          <cell r="L5394">
            <v>54.019018994270752</v>
          </cell>
          <cell r="M5394">
            <v>30237466.672442805</v>
          </cell>
          <cell r="N5394">
            <v>1.0139607305528846</v>
          </cell>
          <cell r="O5394">
            <v>45.260217957837391</v>
          </cell>
          <cell r="P5394"/>
          <cell r="Q5394">
            <v>42895.784539321874</v>
          </cell>
        </row>
        <row r="5395">
          <cell r="D5395">
            <v>44475</v>
          </cell>
          <cell r="F5395">
            <v>34582.001957795088</v>
          </cell>
          <cell r="G5395">
            <v>120542.19713499447</v>
          </cell>
          <cell r="H5395">
            <v>0.4683529256994759</v>
          </cell>
          <cell r="I5395">
            <v>85.328551528733797</v>
          </cell>
          <cell r="J5395">
            <v>21880098.474022802</v>
          </cell>
          <cell r="K5395">
            <v>0.95836557070452555</v>
          </cell>
          <cell r="L5395">
            <v>54.052287777994849</v>
          </cell>
          <cell r="M5395">
            <v>30226788.469080202</v>
          </cell>
          <cell r="N5395">
            <v>1.013550490744058</v>
          </cell>
          <cell r="O5395">
            <v>45.305826056044182</v>
          </cell>
          <cell r="P5395"/>
          <cell r="Q5395">
            <v>42895.784539321874</v>
          </cell>
        </row>
        <row r="5396">
          <cell r="D5396">
            <v>44476</v>
          </cell>
          <cell r="F5396">
            <v>32475.806145796021</v>
          </cell>
          <cell r="G5396">
            <v>153018.00328079049</v>
          </cell>
          <cell r="H5396">
            <v>0.50960053509127912</v>
          </cell>
          <cell r="I5396">
            <v>80.947807891044732</v>
          </cell>
          <cell r="J5396">
            <v>21912574.280168597</v>
          </cell>
          <cell r="K5396">
            <v>0.95798810229278708</v>
          </cell>
          <cell r="L5396">
            <v>54.096136481167598</v>
          </cell>
          <cell r="M5396">
            <v>30207434.012650516</v>
          </cell>
          <cell r="N5396">
            <v>1.0128493800830982</v>
          </cell>
          <cell r="O5396">
            <v>45.383828566304217</v>
          </cell>
          <cell r="P5396"/>
          <cell r="Q5396">
            <v>42895.784539321874</v>
          </cell>
        </row>
        <row r="5397">
          <cell r="D5397">
            <v>44477</v>
          </cell>
          <cell r="F5397">
            <v>28898.86294579602</v>
          </cell>
          <cell r="G5397">
            <v>181916.86622658651</v>
          </cell>
          <cell r="H5397">
            <v>0.53011288923922772</v>
          </cell>
          <cell r="I5397">
            <v>78.649437754766339</v>
          </cell>
          <cell r="J5397">
            <v>21941473.143114392</v>
          </cell>
          <cell r="K5397">
            <v>0.95745596059691829</v>
          </cell>
          <cell r="L5397">
            <v>54.157973714924012</v>
          </cell>
          <cell r="M5397">
            <v>30178231.681800824</v>
          </cell>
          <cell r="N5397">
            <v>1.0118181612599655</v>
          </cell>
          <cell r="O5397">
            <v>45.498687959609008</v>
          </cell>
          <cell r="P5397"/>
          <cell r="Q5397">
            <v>42895.784539321874</v>
          </cell>
        </row>
        <row r="5398">
          <cell r="D5398">
            <v>44478</v>
          </cell>
          <cell r="F5398">
            <v>26122.064645795086</v>
          </cell>
          <cell r="G5398">
            <v>208038.93087238161</v>
          </cell>
          <cell r="H5398">
            <v>0.53887432091161325</v>
          </cell>
          <cell r="I5398">
            <v>77.649121861528059</v>
          </cell>
          <cell r="J5398">
            <v>21967595.207760185</v>
          </cell>
          <cell r="K5398">
            <v>0.95680486310180013</v>
          </cell>
          <cell r="L5398">
            <v>54.233667195723797</v>
          </cell>
          <cell r="M5398">
            <v>30145197.983511135</v>
          </cell>
          <cell r="N5398">
            <v>1.0106585967800648</v>
          </cell>
          <cell r="O5398">
            <v>45.62802766692554</v>
          </cell>
          <cell r="P5398"/>
          <cell r="Q5398">
            <v>42895.784539321874</v>
          </cell>
        </row>
        <row r="5399">
          <cell r="D5399">
            <v>44479</v>
          </cell>
          <cell r="F5399">
            <v>15021.664235795088</v>
          </cell>
          <cell r="G5399">
            <v>223060.5951081767</v>
          </cell>
          <cell r="H5399">
            <v>0.52000586422122808</v>
          </cell>
          <cell r="I5399">
            <v>79.790152340798997</v>
          </cell>
          <cell r="J5399">
            <v>21982616.871995982</v>
          </cell>
          <cell r="K5399">
            <v>0.95567361453178967</v>
          </cell>
          <cell r="L5399">
            <v>54.365266592604399</v>
          </cell>
          <cell r="M5399">
            <v>30128060.042383451</v>
          </cell>
          <cell r="N5399">
            <v>1.0100320509989007</v>
          </cell>
          <cell r="O5399">
            <v>45.697994763803784</v>
          </cell>
          <cell r="P5399"/>
          <cell r="Q5399">
            <v>42895.784539321874</v>
          </cell>
        </row>
        <row r="5400">
          <cell r="D5400">
            <v>44480</v>
          </cell>
          <cell r="F5400">
            <v>19031.672045795091</v>
          </cell>
          <cell r="G5400">
            <v>242092.2671539718</v>
          </cell>
          <cell r="H5400">
            <v>0.5130664506884961</v>
          </cell>
          <cell r="I5400">
            <v>80.56421602542116</v>
          </cell>
          <cell r="J5400">
            <v>22001648.544041775</v>
          </cell>
          <cell r="K5400">
            <v>0.95472058415945371</v>
          </cell>
          <cell r="L5400">
            <v>54.476217474851609</v>
          </cell>
          <cell r="M5400">
            <v>30119638.928965762</v>
          </cell>
          <cell r="N5400">
            <v>1.0096977830752052</v>
          </cell>
          <cell r="O5400">
            <v>45.735346082175035</v>
          </cell>
          <cell r="P5400"/>
          <cell r="Q5400">
            <v>42895.784539321874</v>
          </cell>
        </row>
        <row r="5401">
          <cell r="D5401">
            <v>44481</v>
          </cell>
          <cell r="F5401">
            <v>16863.40995579509</v>
          </cell>
          <cell r="G5401">
            <v>258955.6771097669</v>
          </cell>
          <cell r="H5401">
            <v>0.50307133884835531</v>
          </cell>
          <cell r="I5401">
            <v>81.664623896191557</v>
          </cell>
          <cell r="J5401">
            <v>22018511.953997571</v>
          </cell>
          <cell r="K5401">
            <v>0.95367718221440156</v>
          </cell>
          <cell r="L5401">
            <v>54.597776285392619</v>
          </cell>
          <cell r="M5401">
            <v>30102836.086266074</v>
          </cell>
          <cell r="N5401">
            <v>1.0090825840917885</v>
          </cell>
          <cell r="O5401">
            <v>45.804130985811533</v>
          </cell>
          <cell r="P5401"/>
          <cell r="Q5401">
            <v>42895.784539321874</v>
          </cell>
        </row>
        <row r="5402">
          <cell r="D5402">
            <v>44482</v>
          </cell>
          <cell r="F5402">
            <v>9726.2103146646696</v>
          </cell>
          <cell r="G5402">
            <v>268681.88742443157</v>
          </cell>
          <cell r="H5402">
            <v>0.48181511810889399</v>
          </cell>
          <cell r="I5402">
            <v>83.939884480516369</v>
          </cell>
          <cell r="J5402">
            <v>22028238.164312236</v>
          </cell>
          <cell r="K5402">
            <v>0.9523290933947568</v>
          </cell>
          <cell r="L5402">
            <v>54.754964876036929</v>
          </cell>
          <cell r="M5402">
            <v>30055158.231735259</v>
          </cell>
          <cell r="N5402">
            <v>1.0074325348268167</v>
          </cell>
          <cell r="O5402">
            <v>45.988890565010763</v>
          </cell>
          <cell r="P5402"/>
          <cell r="Q5402">
            <v>42895.784539321874</v>
          </cell>
        </row>
        <row r="5403">
          <cell r="D5403">
            <v>44483</v>
          </cell>
          <cell r="F5403">
            <v>21154.51228466467</v>
          </cell>
          <cell r="G5403">
            <v>289836.39970909624</v>
          </cell>
          <cell r="H5403">
            <v>0.48262551207668003</v>
          </cell>
          <cell r="I5403">
            <v>83.854919846913404</v>
          </cell>
          <cell r="J5403">
            <v>22049392.676596902</v>
          </cell>
          <cell r="K5403">
            <v>0.95147915135920147</v>
          </cell>
          <cell r="L5403">
            <v>54.854145237764172</v>
          </cell>
          <cell r="M5403">
            <v>30035229.962183494</v>
          </cell>
          <cell r="N5403">
            <v>1.0067127584556583</v>
          </cell>
          <cell r="O5403">
            <v>46.069607712437175</v>
          </cell>
          <cell r="P5403"/>
          <cell r="Q5403">
            <v>42895.784539321874</v>
          </cell>
        </row>
        <row r="5404">
          <cell r="D5404">
            <v>44484</v>
          </cell>
          <cell r="F5404">
            <v>22822.157634664669</v>
          </cell>
          <cell r="G5404">
            <v>312658.55734376091</v>
          </cell>
          <cell r="H5404">
            <v>0.48591963165541635</v>
          </cell>
          <cell r="I5404">
            <v>83.508026388535001</v>
          </cell>
          <cell r="J5404">
            <v>22072214.834231567</v>
          </cell>
          <cell r="K5404">
            <v>0.95070417963051834</v>
          </cell>
          <cell r="L5404">
            <v>54.944628089425841</v>
          </cell>
          <cell r="M5404">
            <v>30008083.709837724</v>
          </cell>
          <cell r="N5404">
            <v>1.0057511381759916</v>
          </cell>
          <cell r="O5404">
            <v>46.177561066786978</v>
          </cell>
          <cell r="P5404"/>
          <cell r="Q5404">
            <v>42895.784539321874</v>
          </cell>
        </row>
        <row r="5405">
          <cell r="D5405">
            <v>44485</v>
          </cell>
          <cell r="F5405">
            <v>22899.898934663739</v>
          </cell>
          <cell r="G5405">
            <v>335558.45627842465</v>
          </cell>
          <cell r="H5405">
            <v>0.48891525688675702</v>
          </cell>
          <cell r="I5405">
            <v>83.190482377012813</v>
          </cell>
          <cell r="J5405">
            <v>22095114.733166229</v>
          </cell>
          <cell r="K5405">
            <v>0.94993540866880932</v>
          </cell>
          <cell r="L5405">
            <v>55.034434452505501</v>
          </cell>
          <cell r="M5405">
            <v>29974857.421045955</v>
          </cell>
          <cell r="N5405">
            <v>1.0045858487636949</v>
          </cell>
          <cell r="O5405">
            <v>46.30855485680253</v>
          </cell>
          <cell r="P5405"/>
          <cell r="Q5405">
            <v>42895.784539321874</v>
          </cell>
        </row>
        <row r="5406">
          <cell r="D5406">
            <v>44486</v>
          </cell>
          <cell r="F5406">
            <v>20587.016434664671</v>
          </cell>
          <cell r="G5406">
            <v>356145.47271308932</v>
          </cell>
          <cell r="H5406">
            <v>0.48838677072804121</v>
          </cell>
          <cell r="I5406">
            <v>83.246645102216462</v>
          </cell>
          <cell r="J5406">
            <v>22115701.749600895</v>
          </cell>
          <cell r="K5406">
            <v>0.94907021332630004</v>
          </cell>
          <cell r="L5406">
            <v>55.135560999811538</v>
          </cell>
          <cell r="M5406">
            <v>29934706.298224181</v>
          </cell>
          <cell r="N5406">
            <v>1.0031886103175018</v>
          </cell>
          <cell r="O5406">
            <v>46.465875997352349</v>
          </cell>
          <cell r="P5406"/>
          <cell r="Q5406">
            <v>42895.784539321874</v>
          </cell>
        </row>
        <row r="5407">
          <cell r="D5407">
            <v>44487</v>
          </cell>
          <cell r="F5407">
            <v>20099.961634663741</v>
          </cell>
          <cell r="G5407">
            <v>376245.43434775306</v>
          </cell>
          <cell r="H5407">
            <v>0.48728620667305222</v>
          </cell>
          <cell r="I5407">
            <v>83.363408845844489</v>
          </cell>
          <cell r="J5407">
            <v>22135801.711235557</v>
          </cell>
          <cell r="K5407">
            <v>0.94818733447710202</v>
          </cell>
          <cell r="L5407">
            <v>55.238815087925673</v>
          </cell>
          <cell r="M5407">
            <v>29903873.760202412</v>
          </cell>
          <cell r="N5407">
            <v>1.0021037891604823</v>
          </cell>
          <cell r="O5407">
            <v>46.588210202518042</v>
          </cell>
          <cell r="P5407"/>
          <cell r="Q5407">
            <v>42895.784539321874</v>
          </cell>
        </row>
        <row r="5408">
          <cell r="D5408">
            <v>44488</v>
          </cell>
          <cell r="F5408">
            <v>13723.438834663739</v>
          </cell>
          <cell r="G5408">
            <v>389968.87318241678</v>
          </cell>
          <cell r="H5408">
            <v>0.47847772820431861</v>
          </cell>
          <cell r="I5408">
            <v>84.288193362227886</v>
          </cell>
          <cell r="J5408">
            <v>22149525.15007022</v>
          </cell>
          <cell r="K5408">
            <v>0.94703505667769838</v>
          </cell>
          <cell r="L5408">
            <v>55.373666948730559</v>
          </cell>
          <cell r="M5408">
            <v>29899364.370850645</v>
          </cell>
          <cell r="N5408">
            <v>1.0019011449220565</v>
          </cell>
          <cell r="O5408">
            <v>46.61108048296262</v>
          </cell>
          <cell r="P5408"/>
          <cell r="Q5408">
            <v>42895.784539321874</v>
          </cell>
        </row>
        <row r="5409">
          <cell r="D5409">
            <v>44489</v>
          </cell>
          <cell r="F5409">
            <v>15391.654104522178</v>
          </cell>
          <cell r="G5409">
            <v>405360.52728693897</v>
          </cell>
          <cell r="H5409">
            <v>0.47249459549498546</v>
          </cell>
          <cell r="I5409">
            <v>84.906021546491075</v>
          </cell>
          <cell r="J5409">
            <v>22164916.804174744</v>
          </cell>
          <cell r="K5409">
            <v>0.94595819424293781</v>
          </cell>
          <cell r="L5409">
            <v>55.49978507578146</v>
          </cell>
          <cell r="M5409">
            <v>29881210.538598739</v>
          </cell>
          <cell r="N5409">
            <v>1.0012413318769</v>
          </cell>
          <cell r="O5409">
            <v>46.685586285572825</v>
          </cell>
          <cell r="P5409"/>
          <cell r="Q5409">
            <v>42895.784539321874</v>
          </cell>
        </row>
        <row r="5410">
          <cell r="D5410">
            <v>44490</v>
          </cell>
          <cell r="F5410">
            <v>22072.96290452125</v>
          </cell>
          <cell r="G5410">
            <v>427433.49019146024</v>
          </cell>
          <cell r="H5410">
            <v>0.47449827394448746</v>
          </cell>
          <cell r="I5410">
            <v>84.700081340903949</v>
          </cell>
          <cell r="J5410">
            <v>22186989.767079264</v>
          </cell>
          <cell r="K5410">
            <v>0.94516989245503702</v>
          </cell>
          <cell r="L5410">
            <v>55.592163848191767</v>
          </cell>
          <cell r="M5410">
            <v>29805144.022577088</v>
          </cell>
          <cell r="N5410">
            <v>0.99864118368717925</v>
          </cell>
          <cell r="O5410">
            <v>46.979783563196186</v>
          </cell>
          <cell r="P5410"/>
          <cell r="Q5410">
            <v>42895.784539321874</v>
          </cell>
        </row>
        <row r="5411">
          <cell r="D5411">
            <v>44491</v>
          </cell>
          <cell r="F5411">
            <v>15992.289134523107</v>
          </cell>
          <cell r="G5411">
            <v>443425.77932598337</v>
          </cell>
          <cell r="H5411">
            <v>0.46987640996783081</v>
          </cell>
          <cell r="I5411">
            <v>85.173627128345572</v>
          </cell>
          <cell r="J5411">
            <v>22202982.056213789</v>
          </cell>
          <cell r="K5411">
            <v>0.94412590110767192</v>
          </cell>
          <cell r="L5411">
            <v>55.714577883909541</v>
          </cell>
          <cell r="M5411">
            <v>29694566.552263442</v>
          </cell>
          <cell r="N5411">
            <v>0.99488504988186233</v>
          </cell>
          <cell r="O5411">
            <v>47.406420240927908</v>
          </cell>
          <cell r="P5411"/>
          <cell r="Q5411">
            <v>42895.784539321874</v>
          </cell>
        </row>
        <row r="5412">
          <cell r="D5412">
            <v>44492</v>
          </cell>
          <cell r="F5412">
            <v>16105.985874521248</v>
          </cell>
          <cell r="G5412">
            <v>459531.76520050463</v>
          </cell>
          <cell r="H5412">
            <v>0.46577168781991402</v>
          </cell>
          <cell r="I5412">
            <v>85.589688435727496</v>
          </cell>
          <cell r="J5412">
            <v>22219088.042088311</v>
          </cell>
          <cell r="K5412">
            <v>0.94309053724500314</v>
          </cell>
          <cell r="L5412">
            <v>55.836060120031362</v>
          </cell>
          <cell r="M5412">
            <v>29594442.865431793</v>
          </cell>
          <cell r="N5412">
            <v>0.99147952730716138</v>
          </cell>
          <cell r="O5412">
            <v>47.794887563920298</v>
          </cell>
          <cell r="P5412"/>
          <cell r="Q5412">
            <v>42895.784539321874</v>
          </cell>
        </row>
        <row r="5413">
          <cell r="D5413">
            <v>44493</v>
          </cell>
          <cell r="F5413">
            <v>16880.174644522176</v>
          </cell>
          <cell r="G5413">
            <v>476411.93984502682</v>
          </cell>
          <cell r="H5413">
            <v>0.46276103133971463</v>
          </cell>
          <cell r="I5413">
            <v>85.892083667608887</v>
          </cell>
          <cell r="J5413">
            <v>22235968.216732834</v>
          </cell>
          <cell r="K5413">
            <v>0.94209173750205666</v>
          </cell>
          <cell r="L5413">
            <v>55.953326561912895</v>
          </cell>
          <cell r="M5413">
            <v>29518285.208268147</v>
          </cell>
          <cell r="N5413">
            <v>0.98887722884529672</v>
          </cell>
          <cell r="O5413">
            <v>48.092775529593609</v>
          </cell>
          <cell r="P5413"/>
          <cell r="Q5413">
            <v>42895.784539321874</v>
          </cell>
        </row>
        <row r="5414">
          <cell r="D5414">
            <v>44494</v>
          </cell>
          <cell r="F5414">
            <v>28047.19820452125</v>
          </cell>
          <cell r="G5414">
            <v>504459.13804954808</v>
          </cell>
          <cell r="H5414">
            <v>0.47040439378104232</v>
          </cell>
          <cell r="I5414">
            <v>85.119799440291473</v>
          </cell>
          <cell r="J5414">
            <v>22264015.414937355</v>
          </cell>
          <cell r="K5414">
            <v>0.94156882689176158</v>
          </cell>
          <cell r="L5414">
            <v>56.014748936412595</v>
          </cell>
          <cell r="M5414">
            <v>29456086.825384494</v>
          </cell>
          <cell r="N5414">
            <v>0.98674281655969398</v>
          </cell>
          <cell r="O5414">
            <v>48.33777034471656</v>
          </cell>
          <cell r="P5414"/>
          <cell r="Q5414">
            <v>42895.784539321874</v>
          </cell>
        </row>
        <row r="5415">
          <cell r="D5415">
            <v>44495</v>
          </cell>
          <cell r="F5415">
            <v>20579.92470452311</v>
          </cell>
          <cell r="G5415">
            <v>525039.0627540712</v>
          </cell>
          <cell r="H5415">
            <v>0.47076444277209722</v>
          </cell>
          <cell r="I5415">
            <v>85.083052552958364</v>
          </cell>
          <cell r="J5415">
            <v>22284595.339641877</v>
          </cell>
          <cell r="K5415">
            <v>0.94073258301809526</v>
          </cell>
          <cell r="L5415">
            <v>56.113016965694854</v>
          </cell>
          <cell r="M5415">
            <v>29367106.759922851</v>
          </cell>
          <cell r="N5415">
            <v>0.98371151631565634</v>
          </cell>
          <cell r="O5415">
            <v>48.686731272585838</v>
          </cell>
          <cell r="P5415"/>
          <cell r="Q5415">
            <v>42895.784539321874</v>
          </cell>
        </row>
        <row r="5416">
          <cell r="D5416">
            <v>44496</v>
          </cell>
          <cell r="F5416">
            <v>38645.804912769425</v>
          </cell>
          <cell r="G5416">
            <v>563684.86766684067</v>
          </cell>
          <cell r="H5416">
            <v>0.4866962463842171</v>
          </cell>
          <cell r="I5416">
            <v>83.425891603798647</v>
          </cell>
          <cell r="J5416">
            <v>22323241.144554645</v>
          </cell>
          <cell r="K5416">
            <v>0.9406606254581551</v>
          </cell>
          <cell r="L5416">
            <v>56.121475114523655</v>
          </cell>
          <cell r="M5416">
            <v>29295663.994029447</v>
          </cell>
          <cell r="N5416">
            <v>0.98126794538913054</v>
          </cell>
          <cell r="O5416">
            <v>48.968891715637739</v>
          </cell>
          <cell r="P5416"/>
          <cell r="Q5416">
            <v>42895.784539321874</v>
          </cell>
        </row>
        <row r="5417">
          <cell r="D5417">
            <v>44497</v>
          </cell>
          <cell r="F5417">
            <v>29920.01910277129</v>
          </cell>
          <cell r="G5417">
            <v>593604.88676961197</v>
          </cell>
          <cell r="H5417">
            <v>0.49422512620213938</v>
          </cell>
          <cell r="I5417">
            <v>82.622907289661569</v>
          </cell>
          <cell r="J5417">
            <v>22353161.163657416</v>
          </cell>
          <cell r="K5417">
            <v>0.94022190229613545</v>
          </cell>
          <cell r="L5417">
            <v>56.173052140993072</v>
          </cell>
          <cell r="M5417">
            <v>29227797.381209657</v>
          </cell>
          <cell r="N5417">
            <v>0.97894440396513926</v>
          </cell>
          <cell r="O5417">
            <v>49.237893014993325</v>
          </cell>
          <cell r="P5417"/>
          <cell r="Q5417">
            <v>42895.784539321874</v>
          </cell>
        </row>
        <row r="5418">
          <cell r="D5418">
            <v>44498</v>
          </cell>
          <cell r="F5418">
            <v>25776.560082769429</v>
          </cell>
          <cell r="G5418">
            <v>619381.44685238134</v>
          </cell>
          <cell r="H5418">
            <v>0.49790395851987873</v>
          </cell>
          <cell r="I5418">
            <v>82.22626516128912</v>
          </cell>
          <cell r="J5418">
            <v>22378937.723740187</v>
          </cell>
          <cell r="K5418">
            <v>0.93961079056595032</v>
          </cell>
          <cell r="L5418">
            <v>56.244918073339733</v>
          </cell>
          <cell r="M5418">
            <v>29152530.635773864</v>
          </cell>
          <cell r="N5418">
            <v>0.97637325701551525</v>
          </cell>
          <cell r="O5418">
            <v>49.536345336024468</v>
          </cell>
          <cell r="P5418"/>
          <cell r="Q5418">
            <v>42895.784539321874</v>
          </cell>
        </row>
        <row r="5419">
          <cell r="D5419">
            <v>44499</v>
          </cell>
          <cell r="F5419">
            <v>27077.971642770361</v>
          </cell>
          <cell r="G5419">
            <v>646459.41849515168</v>
          </cell>
          <cell r="H5419">
            <v>0.50234883251566165</v>
          </cell>
          <cell r="I5419">
            <v>81.743461348330754</v>
          </cell>
          <cell r="J5419">
            <v>22406015.695382956</v>
          </cell>
          <cell r="K5419">
            <v>0.93905641948823082</v>
          </cell>
          <cell r="L5419">
            <v>56.310133997695878</v>
          </cell>
          <cell r="M5419">
            <v>29084519.192606069</v>
          </cell>
          <cell r="N5419">
            <v>0.97404535565894035</v>
          </cell>
          <cell r="O5419">
            <v>49.807263932551152</v>
          </cell>
          <cell r="P5419"/>
          <cell r="Q5419">
            <v>42895.784539321874</v>
          </cell>
        </row>
        <row r="5420">
          <cell r="D5420">
            <v>44500</v>
          </cell>
          <cell r="E5420" t="str">
            <v>*</v>
          </cell>
          <cell r="F5420">
            <v>14696.437322768497</v>
          </cell>
          <cell r="G5420">
            <v>661155.85581792018</v>
          </cell>
          <cell r="H5420">
            <v>0.49719590121123181</v>
          </cell>
          <cell r="I5420">
            <v>82.302817408266321</v>
          </cell>
          <cell r="J5420">
            <v>22420712.132705726</v>
          </cell>
          <cell r="K5420">
            <v>0.93798604805250663</v>
          </cell>
          <cell r="L5420">
            <v>56.436112208197557</v>
          </cell>
          <cell r="M5420">
            <v>29025936.248150274</v>
          </cell>
          <cell r="N5420">
            <v>0.9720334393552259</v>
          </cell>
          <cell r="O5420">
            <v>50.041938293359614</v>
          </cell>
          <cell r="P5420"/>
          <cell r="Q5420">
            <v>42895.784539321874</v>
          </cell>
        </row>
        <row r="5421">
          <cell r="D5421">
            <v>44501</v>
          </cell>
          <cell r="F5421">
            <v>22344.087842770361</v>
          </cell>
          <cell r="G5421">
            <v>22344.087842770361</v>
          </cell>
          <cell r="H5421">
            <v>0.26883644659269473</v>
          </cell>
          <cell r="I5421">
            <v>97.322518011061177</v>
          </cell>
          <cell r="J5421">
            <v>22443056.220548496</v>
          </cell>
          <cell r="K5421">
            <v>0.93566738734542809</v>
          </cell>
          <cell r="L5421">
            <v>57.086756814561866</v>
          </cell>
          <cell r="M5421">
            <v>28980783.361516479</v>
          </cell>
          <cell r="N5421">
            <v>0.97060468262522914</v>
          </cell>
          <cell r="O5421">
            <v>50.30833669032382</v>
          </cell>
          <cell r="P5421"/>
          <cell r="Q5421">
            <v>83114.057360768333</v>
          </cell>
        </row>
        <row r="5422">
          <cell r="D5422">
            <v>44502</v>
          </cell>
          <cell r="F5422">
            <v>28966.69830677129</v>
          </cell>
          <cell r="G5422">
            <v>51310.786149541651</v>
          </cell>
          <cell r="H5422">
            <v>0.30867694213759728</v>
          </cell>
          <cell r="I5422">
            <v>95.501421607861616</v>
          </cell>
          <cell r="J5422">
            <v>22472022.918855269</v>
          </cell>
          <cell r="K5422">
            <v>0.93363988791745334</v>
          </cell>
          <cell r="L5422">
            <v>57.344248069249204</v>
          </cell>
          <cell r="M5422">
            <v>28919165.995244689</v>
          </cell>
          <cell r="N5422">
            <v>0.96862421597702242</v>
          </cell>
          <cell r="O5422">
            <v>50.548261614767668</v>
          </cell>
          <cell r="P5422"/>
          <cell r="Q5422">
            <v>83114.057360768333</v>
          </cell>
        </row>
        <row r="5423">
          <cell r="D5423">
            <v>44503</v>
          </cell>
          <cell r="F5423">
            <v>56044.065198660777</v>
          </cell>
          <cell r="G5423">
            <v>107354.85134820243</v>
          </cell>
          <cell r="H5423">
            <v>0.43055232274452881</v>
          </cell>
          <cell r="I5423">
            <v>87.07328740758112</v>
          </cell>
          <cell r="J5423">
            <v>22528066.984053928</v>
          </cell>
          <cell r="K5423">
            <v>0.93274744842831281</v>
          </cell>
          <cell r="L5423">
            <v>57.457665987206305</v>
          </cell>
          <cell r="M5423">
            <v>28890250.90228479</v>
          </cell>
          <cell r="N5423">
            <v>0.9677388395585883</v>
          </cell>
          <cell r="O5423">
            <v>50.655673925222409</v>
          </cell>
          <cell r="P5423"/>
          <cell r="Q5423">
            <v>83114.057360768333</v>
          </cell>
        </row>
        <row r="5424">
          <cell r="D5424">
            <v>44504</v>
          </cell>
          <cell r="F5424">
            <v>53493.364498659845</v>
          </cell>
          <cell r="G5424">
            <v>160848.21584686227</v>
          </cell>
          <cell r="H5424">
            <v>0.48381772276101809</v>
          </cell>
          <cell r="I5424">
            <v>82.422468528615084</v>
          </cell>
          <cell r="J5424">
            <v>22581560.348552588</v>
          </cell>
          <cell r="K5424">
            <v>0.9317558835585209</v>
          </cell>
          <cell r="L5424">
            <v>57.583736351173798</v>
          </cell>
          <cell r="M5424">
            <v>28851588.512619928</v>
          </cell>
          <cell r="N5424">
            <v>0.96652677708441426</v>
          </cell>
          <cell r="O5424">
            <v>50.802870794777455</v>
          </cell>
          <cell r="P5424"/>
          <cell r="Q5424">
            <v>83114.057360768333</v>
          </cell>
        </row>
        <row r="5425">
          <cell r="D5425">
            <v>44505</v>
          </cell>
          <cell r="F5425">
            <v>54803.013696662638</v>
          </cell>
          <cell r="G5425">
            <v>215651.22954352491</v>
          </cell>
          <cell r="H5425">
            <v>0.51892841329466144</v>
          </cell>
          <cell r="I5425">
            <v>79.174586957190655</v>
          </cell>
          <cell r="J5425">
            <v>22636363.362249251</v>
          </cell>
          <cell r="K5425">
            <v>0.93082495025938572</v>
          </cell>
          <cell r="L5425">
            <v>57.702149342190246</v>
          </cell>
          <cell r="M5425">
            <v>28821293.305495072</v>
          </cell>
          <cell r="N5425">
            <v>0.96559483064480678</v>
          </cell>
          <cell r="O5425">
            <v>50.916167690969047</v>
          </cell>
          <cell r="P5425"/>
          <cell r="Q5425">
            <v>83114.057360768333</v>
          </cell>
        </row>
        <row r="5426">
          <cell r="D5426">
            <v>44506</v>
          </cell>
          <cell r="F5426">
            <v>51590.492068661712</v>
          </cell>
          <cell r="G5426">
            <v>267241.72161218664</v>
          </cell>
          <cell r="H5426">
            <v>0.53589354616669738</v>
          </cell>
          <cell r="I5426">
            <v>77.571718714513239</v>
          </cell>
          <cell r="J5426">
            <v>22687953.854317915</v>
          </cell>
          <cell r="K5426">
            <v>0.92976870716308457</v>
          </cell>
          <cell r="L5426">
            <v>57.836560593010923</v>
          </cell>
          <cell r="M5426">
            <v>28790298.577464219</v>
          </cell>
          <cell r="N5426">
            <v>0.96463928613331773</v>
          </cell>
          <cell r="O5426">
            <v>51.032439308867872</v>
          </cell>
          <cell r="P5426"/>
          <cell r="Q5426">
            <v>83114.057360768333</v>
          </cell>
        </row>
        <row r="5427">
          <cell r="D5427">
            <v>44507</v>
          </cell>
          <cell r="F5427">
            <v>44764.683378660775</v>
          </cell>
          <cell r="G5427">
            <v>312006.4049908474</v>
          </cell>
          <cell r="H5427">
            <v>0.53627924066621468</v>
          </cell>
          <cell r="I5427">
            <v>77.535088114284775</v>
          </cell>
          <cell r="J5427">
            <v>22732718.537696574</v>
          </cell>
          <cell r="K5427">
            <v>0.92844085790018926</v>
          </cell>
          <cell r="L5427">
            <v>58.005621747249677</v>
          </cell>
          <cell r="M5427">
            <v>28749811.04042536</v>
          </cell>
          <cell r="N5427">
            <v>0.96336548682563639</v>
          </cell>
          <cell r="O5427">
            <v>51.187601884124412</v>
          </cell>
          <cell r="P5427"/>
          <cell r="Q5427">
            <v>83114.057360768333</v>
          </cell>
        </row>
        <row r="5428">
          <cell r="D5428">
            <v>44508</v>
          </cell>
          <cell r="F5428">
            <v>58263.789336660775</v>
          </cell>
          <cell r="G5428">
            <v>370270.19432750816</v>
          </cell>
          <cell r="H5428">
            <v>0.55687059157799557</v>
          </cell>
          <cell r="I5428">
            <v>75.569974887901566</v>
          </cell>
          <cell r="J5428">
            <v>22790982.327033233</v>
          </cell>
          <cell r="K5428">
            <v>0.92767145303225351</v>
          </cell>
          <cell r="L5428">
            <v>58.103625243398248</v>
          </cell>
          <cell r="M5428">
            <v>28719664.351312503</v>
          </cell>
          <cell r="N5428">
            <v>0.96243800556794412</v>
          </cell>
          <cell r="O5428">
            <v>51.300697101458127</v>
          </cell>
          <cell r="P5428"/>
          <cell r="Q5428">
            <v>83114.057360768333</v>
          </cell>
        </row>
        <row r="5429">
          <cell r="D5429">
            <v>44509</v>
          </cell>
          <cell r="F5429">
            <v>60522.108998661708</v>
          </cell>
          <cell r="G5429">
            <v>430792.30332616984</v>
          </cell>
          <cell r="H5429">
            <v>0.57590512364132584</v>
          </cell>
          <cell r="I5429">
            <v>73.741698949963137</v>
          </cell>
          <cell r="J5429">
            <v>22851504.436031893</v>
          </cell>
          <cell r="K5429">
            <v>0.92699884791086296</v>
          </cell>
          <cell r="L5429">
            <v>58.189324212856363</v>
          </cell>
          <cell r="M5429">
            <v>28657916.399675641</v>
          </cell>
          <cell r="N5429">
            <v>0.96045126932255454</v>
          </cell>
          <cell r="O5429">
            <v>51.543286523336462</v>
          </cell>
          <cell r="P5429"/>
          <cell r="Q5429">
            <v>83114.057360768333</v>
          </cell>
        </row>
        <row r="5430">
          <cell r="D5430">
            <v>44510</v>
          </cell>
          <cell r="F5430">
            <v>41104.470824205346</v>
          </cell>
          <cell r="G5430">
            <v>471896.77415037516</v>
          </cell>
          <cell r="H5430">
            <v>0.5677701090948315</v>
          </cell>
          <cell r="I5430">
            <v>74.524018635178962</v>
          </cell>
          <cell r="J5430">
            <v>22892608.906856097</v>
          </cell>
          <cell r="K5430">
            <v>0.92554571007120501</v>
          </cell>
          <cell r="L5430">
            <v>58.374552605030573</v>
          </cell>
          <cell r="M5430">
            <v>28565650.941040326</v>
          </cell>
          <cell r="N5430">
            <v>0.95744132946595251</v>
          </cell>
          <cell r="O5430">
            <v>51.911659169405631</v>
          </cell>
          <cell r="P5430"/>
          <cell r="Q5430">
            <v>83114.057360768333</v>
          </cell>
        </row>
        <row r="5431">
          <cell r="D5431">
            <v>44511</v>
          </cell>
          <cell r="F5431">
            <v>42502.239774205344</v>
          </cell>
          <cell r="G5431">
            <v>514399.01392458053</v>
          </cell>
          <cell r="H5431">
            <v>0.56264304986859948</v>
          </cell>
          <cell r="I5431">
            <v>75.01640463394277</v>
          </cell>
          <cell r="J5431">
            <v>22935111.146630302</v>
          </cell>
          <cell r="K5431">
            <v>0.92415862784932967</v>
          </cell>
          <cell r="L5431">
            <v>58.55145884307089</v>
          </cell>
          <cell r="M5431">
            <v>28515704.062225811</v>
          </cell>
          <cell r="N5431">
            <v>0.95584939545068204</v>
          </cell>
          <cell r="O5431">
            <v>52.106892925527447</v>
          </cell>
          <cell r="P5431"/>
          <cell r="Q5431">
            <v>83114.057360768333</v>
          </cell>
        </row>
        <row r="5432">
          <cell r="D5432">
            <v>44512</v>
          </cell>
          <cell r="F5432">
            <v>41262.817884206277</v>
          </cell>
          <cell r="G5432">
            <v>555661.83180878684</v>
          </cell>
          <cell r="H5432">
            <v>0.55712780871397205</v>
          </cell>
          <cell r="I5432">
            <v>75.545328446810117</v>
          </cell>
          <cell r="J5432">
            <v>22976373.964514509</v>
          </cell>
          <cell r="K5432">
            <v>0.92273103022489711</v>
          </cell>
          <cell r="L5432">
            <v>58.733628421559935</v>
          </cell>
          <cell r="M5432">
            <v>28460282.073357295</v>
          </cell>
          <cell r="N5432">
            <v>0.95407364572406117</v>
          </cell>
          <cell r="O5432">
            <v>52.32499372353255</v>
          </cell>
          <cell r="P5432"/>
          <cell r="Q5432">
            <v>83114.057360768333</v>
          </cell>
        </row>
        <row r="5433">
          <cell r="D5433">
            <v>44513</v>
          </cell>
          <cell r="F5433">
            <v>23457.430284206275</v>
          </cell>
          <cell r="G5433">
            <v>579119.26209299313</v>
          </cell>
          <cell r="H5433">
            <v>0.53598196213968397</v>
          </cell>
          <cell r="I5433">
            <v>77.563322245003107</v>
          </cell>
          <cell r="J5433">
            <v>22999831.394798715</v>
          </cell>
          <cell r="K5433">
            <v>0.9206002457306528</v>
          </cell>
          <cell r="L5433">
            <v>59.005701786187473</v>
          </cell>
          <cell r="M5433">
            <v>28388175.885420781</v>
          </cell>
          <cell r="N5433">
            <v>0.9517382384428511</v>
          </cell>
          <cell r="O5433">
            <v>52.612344085934467</v>
          </cell>
          <cell r="P5433"/>
          <cell r="Q5433">
            <v>83114.057360768333</v>
          </cell>
        </row>
        <row r="5434">
          <cell r="D5434">
            <v>44514</v>
          </cell>
          <cell r="F5434">
            <v>24490.697184204411</v>
          </cell>
          <cell r="G5434">
            <v>603609.95927719749</v>
          </cell>
          <cell r="H5434">
            <v>0.51874494472194566</v>
          </cell>
          <cell r="I5434">
            <v>79.191821990179974</v>
          </cell>
          <cell r="J5434">
            <v>23024322.09198292</v>
          </cell>
          <cell r="K5434">
            <v>0.91852481224133287</v>
          </cell>
          <cell r="L5434">
            <v>59.270896138484694</v>
          </cell>
          <cell r="M5434">
            <v>28342506.39518426</v>
          </cell>
          <cell r="N5434">
            <v>0.95028881904401219</v>
          </cell>
          <cell r="O5434">
            <v>52.790969052016976</v>
          </cell>
          <cell r="P5434"/>
          <cell r="Q5434">
            <v>83114.057360768333</v>
          </cell>
        </row>
        <row r="5435">
          <cell r="D5435">
            <v>44515</v>
          </cell>
          <cell r="F5435">
            <v>34151.530696206275</v>
          </cell>
          <cell r="G5435">
            <v>637761.48997340375</v>
          </cell>
          <cell r="H5435">
            <v>0.51155525328694573</v>
          </cell>
          <cell r="I5435">
            <v>79.865319110946814</v>
          </cell>
          <cell r="J5435">
            <v>23058473.622679126</v>
          </cell>
          <cell r="K5435">
            <v>0.91684722887241288</v>
          </cell>
          <cell r="L5435">
            <v>59.485381917165803</v>
          </cell>
          <cell r="M5435">
            <v>28328599.353115749</v>
          </cell>
          <cell r="N5435">
            <v>0.9499041971641865</v>
          </cell>
          <cell r="O5435">
            <v>52.838405915896416</v>
          </cell>
          <cell r="P5435"/>
          <cell r="Q5435">
            <v>83114.057360768333</v>
          </cell>
        </row>
        <row r="5436">
          <cell r="D5436">
            <v>44516</v>
          </cell>
          <cell r="F5436">
            <v>28298.368584206277</v>
          </cell>
          <cell r="G5436">
            <v>666059.85855761007</v>
          </cell>
          <cell r="H5436">
            <v>0.50086282010220229</v>
          </cell>
          <cell r="I5436">
            <v>80.859433721838371</v>
          </cell>
          <cell r="J5436">
            <v>23086771.99126333</v>
          </cell>
          <cell r="K5436">
            <v>0.91494873115240893</v>
          </cell>
          <cell r="L5436">
            <v>59.728241811952174</v>
          </cell>
          <cell r="M5436">
            <v>28269544.513555229</v>
          </cell>
          <cell r="N5436">
            <v>0.94800549959241431</v>
          </cell>
          <cell r="O5436">
            <v>53.072800812544529</v>
          </cell>
          <cell r="P5436"/>
          <cell r="Q5436">
            <v>83114.057360768333</v>
          </cell>
        </row>
        <row r="5437">
          <cell r="D5437">
            <v>44517</v>
          </cell>
          <cell r="F5437">
            <v>16208.828459577519</v>
          </cell>
          <cell r="G5437">
            <v>682268.68701718759</v>
          </cell>
          <cell r="H5437">
            <v>0.48287201289279735</v>
          </cell>
          <cell r="I5437">
            <v>82.508312926362834</v>
          </cell>
          <cell r="J5437">
            <v>23102980.819722906</v>
          </cell>
          <cell r="K5437">
            <v>0.91258515328039991</v>
          </cell>
          <cell r="L5437">
            <v>60.030774235326248</v>
          </cell>
          <cell r="M5437">
            <v>28193392.855854083</v>
          </cell>
          <cell r="N5437">
            <v>0.94553309264382324</v>
          </cell>
          <cell r="O5437">
            <v>53.378563620923856</v>
          </cell>
          <cell r="P5437"/>
          <cell r="Q5437">
            <v>83114.057360768333</v>
          </cell>
        </row>
        <row r="5438">
          <cell r="D5438">
            <v>44518</v>
          </cell>
          <cell r="F5438">
            <v>19995.195079575657</v>
          </cell>
          <cell r="G5438">
            <v>702263.88209676323</v>
          </cell>
          <cell r="H5438">
            <v>0.46941108827280797</v>
          </cell>
          <cell r="I5438">
            <v>83.718962154273797</v>
          </cell>
          <cell r="J5438">
            <v>23122976.014802482</v>
          </cell>
          <cell r="K5438">
            <v>0.91038611910851985</v>
          </cell>
          <cell r="L5438">
            <v>60.312408554542152</v>
          </cell>
          <cell r="M5438">
            <v>28143232.291508216</v>
          </cell>
          <cell r="N5438">
            <v>0.9439320090977954</v>
          </cell>
          <cell r="O5438">
            <v>53.576891083741607</v>
          </cell>
          <cell r="P5438"/>
          <cell r="Q5438">
            <v>83114.057360768333</v>
          </cell>
        </row>
        <row r="5439">
          <cell r="D5439">
            <v>44519</v>
          </cell>
          <cell r="F5439">
            <v>29274.420949575659</v>
          </cell>
          <cell r="G5439">
            <v>731538.30304633884</v>
          </cell>
          <cell r="H5439">
            <v>0.46324312844798154</v>
          </cell>
          <cell r="I5439">
            <v>84.266168409699475</v>
          </cell>
          <cell r="J5439">
            <v>23152250.435752057</v>
          </cell>
          <cell r="K5439">
            <v>0.90856557528948212</v>
          </cell>
          <cell r="L5439">
            <v>60.545677229823383</v>
          </cell>
          <cell r="M5439">
            <v>28109401.257120345</v>
          </cell>
          <cell r="N5439">
            <v>0.94287839432266407</v>
          </cell>
          <cell r="O5439">
            <v>53.707538518098232</v>
          </cell>
          <cell r="P5439"/>
          <cell r="Q5439">
            <v>83114.057360768333</v>
          </cell>
        </row>
        <row r="5440">
          <cell r="D5440">
            <v>44520</v>
          </cell>
          <cell r="F5440">
            <v>25361.640631577517</v>
          </cell>
          <cell r="G5440">
            <v>756899.94367791631</v>
          </cell>
          <cell r="H5440">
            <v>0.45533810267045738</v>
          </cell>
          <cell r="I5440">
            <v>84.959921319402937</v>
          </cell>
          <cell r="J5440">
            <v>23177612.076383635</v>
          </cell>
          <cell r="K5440">
            <v>0.90660381847266358</v>
          </cell>
          <cell r="L5440">
            <v>60.797139322616836</v>
          </cell>
          <cell r="M5440">
            <v>28079345.579594482</v>
          </cell>
          <cell r="N5440">
            <v>0.94195124661982521</v>
          </cell>
          <cell r="O5440">
            <v>53.822591870971223</v>
          </cell>
          <cell r="P5440"/>
          <cell r="Q5440">
            <v>83114.057360768333</v>
          </cell>
        </row>
        <row r="5441">
          <cell r="D5441">
            <v>44521</v>
          </cell>
          <cell r="F5441">
            <v>27613.694815575655</v>
          </cell>
          <cell r="G5441">
            <v>784513.63849349192</v>
          </cell>
          <cell r="H5441">
            <v>0.44947621973328911</v>
          </cell>
          <cell r="I5441">
            <v>85.468536716077011</v>
          </cell>
          <cell r="J5441">
            <v>23205225.771199211</v>
          </cell>
          <cell r="K5441">
            <v>0.90474258061274027</v>
          </cell>
          <cell r="L5441">
            <v>61.03580290022105</v>
          </cell>
          <cell r="M5441">
            <v>28053225.627172615</v>
          </cell>
          <cell r="N5441">
            <v>0.94115597881078283</v>
          </cell>
          <cell r="O5441">
            <v>53.921344522504853</v>
          </cell>
          <cell r="P5441"/>
          <cell r="Q5441">
            <v>83114.057360768333</v>
          </cell>
        </row>
        <row r="5442">
          <cell r="D5442">
            <v>44522</v>
          </cell>
          <cell r="F5442">
            <v>28185.89883157752</v>
          </cell>
          <cell r="G5442">
            <v>812699.53732506942</v>
          </cell>
          <cell r="H5442">
            <v>0.44446016995516507</v>
          </cell>
          <cell r="I5442">
            <v>85.899599207870253</v>
          </cell>
          <cell r="J5442">
            <v>23233411.670030788</v>
          </cell>
          <cell r="K5442">
            <v>0.90291560397365489</v>
          </cell>
          <cell r="L5442">
            <v>61.270145970854358</v>
          </cell>
          <cell r="M5442">
            <v>28034865.80548675</v>
          </cell>
          <cell r="N5442">
            <v>0.94062094072483204</v>
          </cell>
          <cell r="O5442">
            <v>53.987816444201073</v>
          </cell>
          <cell r="P5442"/>
          <cell r="Q5442">
            <v>83114.057360768333</v>
          </cell>
        </row>
        <row r="5443">
          <cell r="D5443">
            <v>44523</v>
          </cell>
          <cell r="F5443">
            <v>27056.196983576592</v>
          </cell>
          <cell r="G5443">
            <v>839755.73430864606</v>
          </cell>
          <cell r="H5443">
            <v>0.43928933374655182</v>
          </cell>
          <cell r="I5443">
            <v>86.339760509584409</v>
          </cell>
          <cell r="J5443">
            <v>23260467.867014363</v>
          </cell>
          <cell r="K5443">
            <v>0.90105662973861134</v>
          </cell>
          <cell r="L5443">
            <v>61.508658361040666</v>
          </cell>
          <cell r="M5443">
            <v>27976168.089036886</v>
          </cell>
          <cell r="N5443">
            <v>0.93873228410074017</v>
          </cell>
          <cell r="O5443">
            <v>54.222671001441803</v>
          </cell>
          <cell r="P5443"/>
          <cell r="Q5443">
            <v>83114.057360768333</v>
          </cell>
        </row>
        <row r="5444">
          <cell r="D5444">
            <v>44524</v>
          </cell>
          <cell r="F5444">
            <v>45922.900717377335</v>
          </cell>
          <cell r="G5444">
            <v>885678.63502602337</v>
          </cell>
          <cell r="H5444">
            <v>0.44400763999805409</v>
          </cell>
          <cell r="I5444">
            <v>85.93829320869304</v>
          </cell>
          <cell r="J5444">
            <v>23306390.767731741</v>
          </cell>
          <cell r="K5444">
            <v>0.89993809441805339</v>
          </cell>
          <cell r="L5444">
            <v>61.652197877938761</v>
          </cell>
          <cell r="M5444">
            <v>27933570.690856822</v>
          </cell>
          <cell r="N5444">
            <v>0.93738359049884701</v>
          </cell>
          <cell r="O5444">
            <v>54.390580564243805</v>
          </cell>
          <cell r="P5444"/>
          <cell r="Q5444">
            <v>83114.057360768333</v>
          </cell>
        </row>
        <row r="5445">
          <cell r="D5445">
            <v>44525</v>
          </cell>
          <cell r="F5445">
            <v>48023.393435378268</v>
          </cell>
          <cell r="G5445">
            <v>933702.02846140158</v>
          </cell>
          <cell r="H5445">
            <v>0.44935937823780436</v>
          </cell>
          <cell r="I5445">
            <v>85.4786220983557</v>
          </cell>
          <cell r="J5445">
            <v>23354414.161167119</v>
          </cell>
          <cell r="K5445">
            <v>0.89890756320983778</v>
          </cell>
          <cell r="L5445">
            <v>61.784460386345522</v>
          </cell>
          <cell r="M5445">
            <v>27911693.718991533</v>
          </cell>
          <cell r="N5445">
            <v>0.93673005239284846</v>
          </cell>
          <cell r="O5445">
            <v>54.472003575275487</v>
          </cell>
          <cell r="P5445"/>
          <cell r="Q5445">
            <v>83114.057360768333</v>
          </cell>
        </row>
        <row r="5446">
          <cell r="D5446">
            <v>44526</v>
          </cell>
          <cell r="F5446">
            <v>48029.964095378265</v>
          </cell>
          <cell r="G5446">
            <v>981731.99255677988</v>
          </cell>
          <cell r="H5446">
            <v>0.45430248491837461</v>
          </cell>
          <cell r="I5446">
            <v>85.050148962029908</v>
          </cell>
          <cell r="J5446">
            <v>23402444.125262495</v>
          </cell>
          <cell r="K5446">
            <v>0.89788385650765756</v>
          </cell>
          <cell r="L5446">
            <v>61.915860980356783</v>
          </cell>
          <cell r="M5446">
            <v>27891811.442146245</v>
          </cell>
          <cell r="N5446">
            <v>0.93614335049929798</v>
          </cell>
          <cell r="O5446">
            <v>54.545131995875074</v>
          </cell>
          <cell r="P5446"/>
          <cell r="Q5446">
            <v>83114.057360768333</v>
          </cell>
        </row>
        <row r="5447">
          <cell r="D5447">
            <v>44527</v>
          </cell>
          <cell r="F5447">
            <v>51930.724423378269</v>
          </cell>
          <cell r="G5447">
            <v>1033662.7169801581</v>
          </cell>
          <cell r="H5447">
            <v>0.46061768067009623</v>
          </cell>
          <cell r="I5447">
            <v>84.497548407773749</v>
          </cell>
          <cell r="J5447">
            <v>23454374.849685874</v>
          </cell>
          <cell r="K5447">
            <v>0.89701584306009219</v>
          </cell>
          <cell r="L5447">
            <v>62.027286909728488</v>
          </cell>
          <cell r="M5447">
            <v>27862259.240972959</v>
          </cell>
          <cell r="N5447">
            <v>0.93523196437653755</v>
          </cell>
          <cell r="O5447">
            <v>54.658790376506985</v>
          </cell>
          <cell r="P5447"/>
          <cell r="Q5447">
            <v>83114.057360768333</v>
          </cell>
        </row>
        <row r="5448">
          <cell r="D5448">
            <v>44528</v>
          </cell>
          <cell r="F5448">
            <v>44816.040211378269</v>
          </cell>
          <cell r="G5448">
            <v>1078478.7571915365</v>
          </cell>
          <cell r="H5448">
            <v>0.46342459620202853</v>
          </cell>
          <cell r="I5448">
            <v>84.250141009880551</v>
          </cell>
          <cell r="J5448">
            <v>23499190.889897253</v>
          </cell>
          <cell r="K5448">
            <v>0.89588209055174062</v>
          </cell>
          <cell r="L5448">
            <v>62.172837300680342</v>
          </cell>
          <cell r="M5448">
            <v>27842742.563427672</v>
          </cell>
          <cell r="N5448">
            <v>0.93465730539550229</v>
          </cell>
          <cell r="O5448">
            <v>54.73049310780074</v>
          </cell>
          <cell r="P5448"/>
          <cell r="Q5448">
            <v>83114.057360768333</v>
          </cell>
        </row>
        <row r="5449">
          <cell r="D5449">
            <v>44529</v>
          </cell>
          <cell r="F5449">
            <v>54373.351795377333</v>
          </cell>
          <cell r="G5449">
            <v>1132852.1089869139</v>
          </cell>
          <cell r="H5449">
            <v>0.47000311460638627</v>
          </cell>
          <cell r="I5449">
            <v>83.666179435934637</v>
          </cell>
          <cell r="J5449">
            <v>23553564.241692632</v>
          </cell>
          <cell r="K5449">
            <v>0.89511871187714509</v>
          </cell>
          <cell r="L5449">
            <v>62.270845927867136</v>
          </cell>
          <cell r="M5449">
            <v>27837367.090482388</v>
          </cell>
          <cell r="N5449">
            <v>0.93455729661411602</v>
          </cell>
          <cell r="O5449">
            <v>54.742974577686951</v>
          </cell>
          <cell r="P5449"/>
          <cell r="Q5449">
            <v>83114.057360768333</v>
          </cell>
        </row>
        <row r="5450">
          <cell r="D5450">
            <v>44530</v>
          </cell>
          <cell r="E5450" t="str">
            <v>*</v>
          </cell>
          <cell r="F5450">
            <v>69328.777995378274</v>
          </cell>
          <cell r="G5450">
            <v>1202180.8869822922</v>
          </cell>
          <cell r="H5450">
            <v>0.48214101808075449</v>
          </cell>
          <cell r="I5450">
            <v>82.574599320523362</v>
          </cell>
          <cell r="J5450">
            <v>23622893.01968801</v>
          </cell>
          <cell r="K5450">
            <v>0.89492670996309232</v>
          </cell>
          <cell r="L5450">
            <v>62.295497401861454</v>
          </cell>
          <cell r="M5450">
            <v>27825873.948769104</v>
          </cell>
          <cell r="N5450">
            <v>0.93425187029071433</v>
          </cell>
          <cell r="O5450">
            <v>54.781098287476404</v>
          </cell>
          <cell r="P5450"/>
          <cell r="Q5450">
            <v>83114.057360768333</v>
          </cell>
        </row>
        <row r="5451">
          <cell r="D5451">
            <v>44531</v>
          </cell>
          <cell r="F5451">
            <v>68424.174788547214</v>
          </cell>
          <cell r="G5451">
            <v>68424.174788547214</v>
          </cell>
          <cell r="H5451">
            <v>0.65722494296027034</v>
          </cell>
          <cell r="I5451">
            <v>55.609224096073497</v>
          </cell>
          <cell r="J5451">
            <v>23691317.194476556</v>
          </cell>
          <cell r="K5451">
            <v>0.89399286928350952</v>
          </cell>
          <cell r="L5451">
            <v>61.843880026222628</v>
          </cell>
          <cell r="M5451">
            <v>27833958.567688987</v>
          </cell>
          <cell r="N5451">
            <v>0.93468552144262318</v>
          </cell>
          <cell r="O5451">
            <v>56.072186307817695</v>
          </cell>
          <cell r="P5451"/>
          <cell r="Q5451">
            <v>104110.73943778104</v>
          </cell>
        </row>
        <row r="5452">
          <cell r="D5452">
            <v>44532</v>
          </cell>
          <cell r="F5452">
            <v>68196.118772550937</v>
          </cell>
          <cell r="G5452">
            <v>136620.29356109817</v>
          </cell>
          <cell r="H5452">
            <v>0.65612968603851662</v>
          </cell>
          <cell r="I5452">
            <v>55.70620819071177</v>
          </cell>
          <cell r="J5452">
            <v>23759513.313249107</v>
          </cell>
          <cell r="K5452">
            <v>0.89305776527985925</v>
          </cell>
          <cell r="L5452">
            <v>61.976259841177885</v>
          </cell>
          <cell r="M5452">
            <v>27831672.871322777</v>
          </cell>
          <cell r="N5452">
            <v>0.93477101962302855</v>
          </cell>
          <cell r="O5452">
            <v>56.060220647979008</v>
          </cell>
          <cell r="P5452"/>
          <cell r="Q5452">
            <v>104110.73943778104</v>
          </cell>
        </row>
        <row r="5453">
          <cell r="D5453">
            <v>44533</v>
          </cell>
          <cell r="F5453">
            <v>80289.601772547205</v>
          </cell>
          <cell r="G5453">
            <v>216909.89533364537</v>
          </cell>
          <cell r="H5453">
            <v>0.69448453478479577</v>
          </cell>
          <cell r="I5453">
            <v>52.387279595590329</v>
          </cell>
          <cell r="J5453">
            <v>23839802.915021654</v>
          </cell>
          <cell r="K5453">
            <v>0.8925827417522203</v>
          </cell>
          <cell r="L5453">
            <v>62.043506929773251</v>
          </cell>
          <cell r="M5453">
            <v>27829208.696184564</v>
          </cell>
          <cell r="N5453">
            <v>0.93485055196015066</v>
          </cell>
          <cell r="O5453">
            <v>56.049090406562541</v>
          </cell>
          <cell r="P5453"/>
          <cell r="Q5453">
            <v>104110.73943778104</v>
          </cell>
        </row>
        <row r="5454">
          <cell r="D5454">
            <v>44534</v>
          </cell>
          <cell r="F5454">
            <v>74362.226412549062</v>
          </cell>
          <cell r="G5454">
            <v>291272.12174619443</v>
          </cell>
          <cell r="H5454">
            <v>0.69942861639232068</v>
          </cell>
          <cell r="I5454">
            <v>51.97121137007359</v>
          </cell>
          <cell r="J5454">
            <v>23914165.141434204</v>
          </cell>
          <cell r="K5454">
            <v>0.89189034279680868</v>
          </cell>
          <cell r="L5454">
            <v>62.141525739413261</v>
          </cell>
          <cell r="M5454">
            <v>27825406.132600352</v>
          </cell>
          <cell r="N5454">
            <v>0.93488514440255188</v>
          </cell>
          <cell r="O5454">
            <v>56.044249474944486</v>
          </cell>
          <cell r="P5454"/>
          <cell r="Q5454">
            <v>104110.73943778104</v>
          </cell>
        </row>
        <row r="5455">
          <cell r="D5455">
            <v>44535</v>
          </cell>
          <cell r="F5455">
            <v>68340.501322548138</v>
          </cell>
          <cell r="G5455">
            <v>359612.62306874257</v>
          </cell>
          <cell r="H5455">
            <v>0.69082714235000764</v>
          </cell>
          <cell r="I5455">
            <v>52.696810860277019</v>
          </cell>
          <cell r="J5455">
            <v>23982505.642756753</v>
          </cell>
          <cell r="K5455">
            <v>0.89097958552654699</v>
          </cell>
          <cell r="L5455">
            <v>62.270453066444666</v>
          </cell>
          <cell r="M5455">
            <v>27832135.604372144</v>
          </cell>
          <cell r="N5455">
            <v>0.93527366835585179</v>
          </cell>
          <cell r="O5455">
            <v>55.989884811859483</v>
          </cell>
          <cell r="P5455"/>
          <cell r="Q5455">
            <v>104110.73943778104</v>
          </cell>
        </row>
        <row r="5456">
          <cell r="D5456">
            <v>44536</v>
          </cell>
          <cell r="F5456">
            <v>75856.498524549068</v>
          </cell>
          <cell r="G5456">
            <v>435469.12159329164</v>
          </cell>
          <cell r="H5456">
            <v>0.69712488187243793</v>
          </cell>
          <cell r="I5456">
            <v>52.164744008572981</v>
          </cell>
          <cell r="J5456">
            <v>24058362.141281303</v>
          </cell>
          <cell r="K5456">
            <v>0.89035399913238167</v>
          </cell>
          <cell r="L5456">
            <v>62.359008647500893</v>
          </cell>
          <cell r="M5456">
            <v>27862762.327985931</v>
          </cell>
          <cell r="N5456">
            <v>0.93646551228247221</v>
          </cell>
          <cell r="O5456">
            <v>55.823185529289574</v>
          </cell>
          <cell r="P5456"/>
          <cell r="Q5456">
            <v>104110.73943778104</v>
          </cell>
        </row>
        <row r="5457">
          <cell r="D5457">
            <v>44537</v>
          </cell>
          <cell r="F5457">
            <v>75676.378570549074</v>
          </cell>
          <cell r="G5457">
            <v>511145.50016384071</v>
          </cell>
          <cell r="H5457">
            <v>0.70137611289688728</v>
          </cell>
          <cell r="I5457">
            <v>51.808065937962141</v>
          </cell>
          <cell r="J5457">
            <v>24134038.519851852</v>
          </cell>
          <cell r="K5457">
            <v>0.8897265746181815</v>
          </cell>
          <cell r="L5457">
            <v>62.447821582877538</v>
          </cell>
          <cell r="M5457">
            <v>27897591.764255721</v>
          </cell>
          <cell r="N5457">
            <v>0.9377990478158722</v>
          </cell>
          <cell r="O5457">
            <v>55.636797666856118</v>
          </cell>
          <cell r="P5457"/>
          <cell r="Q5457">
            <v>104110.73943778104</v>
          </cell>
        </row>
        <row r="5458">
          <cell r="D5458">
            <v>44538</v>
          </cell>
          <cell r="F5458">
            <v>134585.41499479685</v>
          </cell>
          <cell r="G5458">
            <v>645730.91515863757</v>
          </cell>
          <cell r="H5458">
            <v>0.77529335427559465</v>
          </cell>
          <cell r="I5458">
            <v>45.930194093905619</v>
          </cell>
          <cell r="J5458">
            <v>24268623.934846651</v>
          </cell>
          <cell r="K5458">
            <v>0.89126738762828683</v>
          </cell>
          <cell r="L5458">
            <v>62.229712101054837</v>
          </cell>
          <cell r="M5458">
            <v>27969888.748079762</v>
          </cell>
          <cell r="N5458">
            <v>0.94039276622335255</v>
          </cell>
          <cell r="O5458">
            <v>55.274679788930413</v>
          </cell>
          <cell r="P5458"/>
          <cell r="Q5458">
            <v>104110.73943778104</v>
          </cell>
        </row>
        <row r="5459">
          <cell r="D5459">
            <v>44539</v>
          </cell>
          <cell r="F5459">
            <v>150336.47316679778</v>
          </cell>
          <cell r="G5459">
            <v>796067.38832543534</v>
          </cell>
          <cell r="H5459">
            <v>0.84959469612662175</v>
          </cell>
          <cell r="I5459">
            <v>40.635060971167114</v>
          </cell>
          <cell r="J5459">
            <v>24418960.408013448</v>
          </cell>
          <cell r="K5459">
            <v>0.8933727187152154</v>
          </cell>
          <cell r="L5459">
            <v>61.931672953338023</v>
          </cell>
          <cell r="M5459">
            <v>27939238.52516938</v>
          </cell>
          <cell r="N5459">
            <v>0.93952553356006041</v>
          </cell>
          <cell r="O5459">
            <v>55.39569628344001</v>
          </cell>
          <cell r="P5459"/>
          <cell r="Q5459">
            <v>104110.73943778104</v>
          </cell>
        </row>
        <row r="5460">
          <cell r="D5460">
            <v>44540</v>
          </cell>
          <cell r="F5460">
            <v>151277.40937479684</v>
          </cell>
          <cell r="G5460">
            <v>947344.79770023213</v>
          </cell>
          <cell r="H5460">
            <v>0.90993955361001644</v>
          </cell>
          <cell r="I5460">
            <v>36.76904763091742</v>
          </cell>
          <cell r="J5460">
            <v>24570237.817388244</v>
          </cell>
          <cell r="K5460">
            <v>0.89549636633625562</v>
          </cell>
          <cell r="L5460">
            <v>61.631035067880156</v>
          </cell>
          <cell r="M5460">
            <v>27912976.370742999</v>
          </cell>
          <cell r="N5460">
            <v>0.93880558460031394</v>
          </cell>
          <cell r="O5460">
            <v>55.496207049200784</v>
          </cell>
          <cell r="P5460"/>
          <cell r="Q5460">
            <v>104110.73943778104</v>
          </cell>
        </row>
        <row r="5461">
          <cell r="D5461">
            <v>44541</v>
          </cell>
          <cell r="F5461">
            <v>156385.93004879868</v>
          </cell>
          <cell r="G5461">
            <v>1103730.7277490308</v>
          </cell>
          <cell r="H5461">
            <v>0.96377335911689188</v>
          </cell>
          <cell r="I5461">
            <v>33.629117803339767</v>
          </cell>
          <cell r="J5461">
            <v>24726623.747437041</v>
          </cell>
          <cell r="K5461">
            <v>0.89778944199200084</v>
          </cell>
          <cell r="L5461">
            <v>61.306426750621235</v>
          </cell>
          <cell r="M5461">
            <v>27898594.137250625</v>
          </cell>
          <cell r="N5461">
            <v>0.93848501572657139</v>
          </cell>
          <cell r="O5461">
            <v>55.540974555273351</v>
          </cell>
          <cell r="P5461"/>
          <cell r="Q5461">
            <v>104110.73943778104</v>
          </cell>
        </row>
        <row r="5462">
          <cell r="D5462">
            <v>44542</v>
          </cell>
          <cell r="F5462">
            <v>166366.47109679776</v>
          </cell>
          <cell r="G5462">
            <v>1270097.1988458287</v>
          </cell>
          <cell r="H5462">
            <v>1.0166235857003556</v>
          </cell>
          <cell r="I5462">
            <v>30.811107025665862</v>
          </cell>
          <cell r="J5462">
            <v>24892990.21853384</v>
          </cell>
          <cell r="K5462">
            <v>0.90042626168252726</v>
          </cell>
          <cell r="L5462">
            <v>60.933206681712967</v>
          </cell>
          <cell r="M5462">
            <v>27896833.430736247</v>
          </cell>
          <cell r="N5462">
            <v>0.9385889866408349</v>
          </cell>
          <cell r="O5462">
            <v>55.526454093075827</v>
          </cell>
          <cell r="P5462"/>
          <cell r="Q5462">
            <v>104110.73943778104</v>
          </cell>
        </row>
        <row r="5463">
          <cell r="D5463">
            <v>44543</v>
          </cell>
          <cell r="F5463">
            <v>169412.67504479684</v>
          </cell>
          <cell r="G5463">
            <v>1439509.8738906255</v>
          </cell>
          <cell r="H5463">
            <v>1.0635937210588446</v>
          </cell>
          <cell r="I5463">
            <v>28.511440445150903</v>
          </cell>
          <cell r="J5463">
            <v>25062402.893578637</v>
          </cell>
          <cell r="K5463">
            <v>0.90315306951347574</v>
          </cell>
          <cell r="L5463">
            <v>60.547340148402363</v>
          </cell>
          <cell r="M5463">
            <v>27887496.820379864</v>
          </cell>
          <cell r="N5463">
            <v>0.93843805809701109</v>
          </cell>
          <cell r="O5463">
            <v>55.547532889251002</v>
          </cell>
          <cell r="P5463"/>
          <cell r="Q5463">
            <v>104110.73943778104</v>
          </cell>
        </row>
        <row r="5464">
          <cell r="D5464">
            <v>44544</v>
          </cell>
          <cell r="F5464">
            <v>163906.66651079775</v>
          </cell>
          <cell r="G5464">
            <v>1603416.5404014233</v>
          </cell>
          <cell r="H5464">
            <v>1.1000762601850653</v>
          </cell>
          <cell r="I5464">
            <v>26.849453701732063</v>
          </cell>
          <cell r="J5464">
            <v>25226309.560089435</v>
          </cell>
          <cell r="K5464">
            <v>0.90566181935524437</v>
          </cell>
          <cell r="L5464">
            <v>60.192444795728839</v>
          </cell>
          <cell r="M5464">
            <v>27858060.083703488</v>
          </cell>
          <cell r="N5464">
            <v>0.93761057297224171</v>
          </cell>
          <cell r="O5464">
            <v>55.663132312684304</v>
          </cell>
          <cell r="P5464"/>
          <cell r="Q5464">
            <v>104110.73943778104</v>
          </cell>
        </row>
        <row r="5465">
          <cell r="D5465">
            <v>44545</v>
          </cell>
          <cell r="F5465">
            <v>99685.27072305858</v>
          </cell>
          <cell r="G5465">
            <v>1703101.811124482</v>
          </cell>
          <cell r="H5465">
            <v>1.0905706880459369</v>
          </cell>
          <cell r="I5465">
            <v>27.272423058576521</v>
          </cell>
          <cell r="J5465">
            <v>25325994.830812495</v>
          </cell>
          <cell r="K5465">
            <v>0.90585482767265879</v>
          </cell>
          <cell r="L5465">
            <v>60.165146674730465</v>
          </cell>
          <cell r="M5465">
            <v>27760301.888325371</v>
          </cell>
          <cell r="N5465">
            <v>0.93448292444460179</v>
          </cell>
          <cell r="O5465">
            <v>56.10054235951435</v>
          </cell>
          <cell r="P5465"/>
          <cell r="Q5465">
            <v>104110.73943778104</v>
          </cell>
        </row>
        <row r="5466">
          <cell r="D5466">
            <v>44546</v>
          </cell>
          <cell r="F5466">
            <v>94640.83681105671</v>
          </cell>
          <cell r="G5466">
            <v>1797742.6479355386</v>
          </cell>
          <cell r="H5466">
            <v>1.0792250261858856</v>
          </cell>
          <cell r="I5466">
            <v>27.786477915568717</v>
          </cell>
          <cell r="J5466">
            <v>25420635.667623553</v>
          </cell>
          <cell r="K5466">
            <v>0.90586664501258685</v>
          </cell>
          <cell r="L5466">
            <v>60.163475317106382</v>
          </cell>
          <cell r="M5466">
            <v>27665818.201441426</v>
          </cell>
          <cell r="N5466">
            <v>0.93146443484755559</v>
          </cell>
          <cell r="O5466">
            <v>56.523368505862024</v>
          </cell>
          <cell r="P5466"/>
          <cell r="Q5466">
            <v>104110.73943778104</v>
          </cell>
        </row>
        <row r="5467">
          <cell r="D5467">
            <v>44547</v>
          </cell>
          <cell r="F5467">
            <v>101066.77891105764</v>
          </cell>
          <cell r="G5467">
            <v>1898809.4268465962</v>
          </cell>
          <cell r="H5467">
            <v>1.0728448647144431</v>
          </cell>
          <cell r="I5467">
            <v>28.08001888953655</v>
          </cell>
          <cell r="J5467">
            <v>25521702.446534611</v>
          </cell>
          <cell r="K5467">
            <v>0.90610651761032335</v>
          </cell>
          <cell r="L5467">
            <v>60.12955018867293</v>
          </cell>
          <cell r="M5467">
            <v>27557447.564279482</v>
          </cell>
          <cell r="N5467">
            <v>0.92797726137865777</v>
          </cell>
          <cell r="O5467">
            <v>57.012621143354146</v>
          </cell>
          <cell r="P5467"/>
          <cell r="Q5467">
            <v>104110.73943778104</v>
          </cell>
        </row>
        <row r="5468">
          <cell r="D5468">
            <v>44548</v>
          </cell>
          <cell r="F5468">
            <v>108075.83806705764</v>
          </cell>
          <cell r="G5468">
            <v>2006885.2649136537</v>
          </cell>
          <cell r="H5468">
            <v>1.0709137830604638</v>
          </cell>
          <cell r="I5468">
            <v>28.169505155628414</v>
          </cell>
          <cell r="J5468">
            <v>25629778.28460167</v>
          </cell>
          <cell r="K5468">
            <v>0.90659255229027702</v>
          </cell>
          <cell r="L5468">
            <v>60.060814508097096</v>
          </cell>
          <cell r="M5468">
            <v>27476580.825097535</v>
          </cell>
          <cell r="N5468">
            <v>0.92541520900407581</v>
          </cell>
          <cell r="O5468">
            <v>57.372567924386743</v>
          </cell>
          <cell r="P5468"/>
          <cell r="Q5468">
            <v>104110.73943778104</v>
          </cell>
        </row>
        <row r="5469">
          <cell r="D5469">
            <v>44549</v>
          </cell>
          <cell r="F5469">
            <v>94540.561843058575</v>
          </cell>
          <cell r="G5469">
            <v>2101425.8267567125</v>
          </cell>
          <cell r="H5469">
            <v>1.0623434229768656</v>
          </cell>
          <cell r="I5469">
            <v>28.570277833198119</v>
          </cell>
          <cell r="J5469">
            <v>25724318.84644473</v>
          </cell>
          <cell r="K5469">
            <v>0.90659799874858782</v>
          </cell>
          <cell r="L5469">
            <v>60.060044294301406</v>
          </cell>
          <cell r="M5469">
            <v>27400633.081011597</v>
          </cell>
          <cell r="N5469">
            <v>0.92301796573330275</v>
          </cell>
          <cell r="O5469">
            <v>57.709707114414385</v>
          </cell>
          <cell r="P5469"/>
          <cell r="Q5469">
            <v>104110.73943778104</v>
          </cell>
        </row>
        <row r="5470">
          <cell r="D5470">
            <v>44550</v>
          </cell>
          <cell r="F5470">
            <v>109242.80523105858</v>
          </cell>
          <cell r="G5470">
            <v>2210668.631987771</v>
          </cell>
          <cell r="H5470">
            <v>1.0616909667176637</v>
          </cell>
          <cell r="I5470">
            <v>28.601032018727334</v>
          </cell>
          <cell r="J5470">
            <v>25833561.651675787</v>
          </cell>
          <cell r="K5470">
            <v>0.90711965994590904</v>
          </cell>
          <cell r="L5470">
            <v>59.986276640962956</v>
          </cell>
          <cell r="M5470">
            <v>27338254.614209652</v>
          </cell>
          <cell r="N5470">
            <v>0.92107706189859528</v>
          </cell>
          <cell r="O5470">
            <v>57.982897274378288</v>
          </cell>
          <cell r="P5470"/>
          <cell r="Q5470">
            <v>104110.73943778104</v>
          </cell>
        </row>
        <row r="5471">
          <cell r="D5471">
            <v>44551</v>
          </cell>
          <cell r="F5471">
            <v>116220.75127105857</v>
          </cell>
          <cell r="G5471">
            <v>2326889.3832588298</v>
          </cell>
          <cell r="H5471">
            <v>1.0642922809310917</v>
          </cell>
          <cell r="I5471">
            <v>28.478622382383655</v>
          </cell>
          <cell r="J5471">
            <v>25949782.402946845</v>
          </cell>
          <cell r="K5471">
            <v>0.90788165202573534</v>
          </cell>
          <cell r="L5471">
            <v>59.878536287620257</v>
          </cell>
          <cell r="M5471">
            <v>27275127.465535704</v>
          </cell>
          <cell r="N5471">
            <v>0.91911025303910854</v>
          </cell>
          <cell r="O5471">
            <v>58.25992844265653</v>
          </cell>
          <cell r="P5471"/>
          <cell r="Q5471">
            <v>104110.73943778104</v>
          </cell>
        </row>
        <row r="5472">
          <cell r="D5472">
            <v>44552</v>
          </cell>
          <cell r="F5472">
            <v>109983.34940971069</v>
          </cell>
          <cell r="G5472">
            <v>2436872.7326685404</v>
          </cell>
          <cell r="H5472">
            <v>1.0639338745665272</v>
          </cell>
          <cell r="I5472">
            <v>28.495455226261846</v>
          </cell>
          <cell r="J5472">
            <v>26059765.752356555</v>
          </cell>
          <cell r="K5472">
            <v>0.90842068286442179</v>
          </cell>
          <cell r="L5472">
            <v>59.802330295425108</v>
          </cell>
          <cell r="M5472">
            <v>27217840.06891641</v>
          </cell>
          <cell r="N5472">
            <v>0.91733957965094781</v>
          </cell>
          <cell r="O5472">
            <v>58.509489999102712</v>
          </cell>
          <cell r="P5472"/>
          <cell r="Q5472">
            <v>104110.73943778104</v>
          </cell>
        </row>
        <row r="5473">
          <cell r="D5473">
            <v>44553</v>
          </cell>
          <cell r="F5473">
            <v>100986.46594570883</v>
          </cell>
          <cell r="G5473">
            <v>2537859.1986142495</v>
          </cell>
          <cell r="H5473">
            <v>1.059849395782255</v>
          </cell>
          <cell r="I5473">
            <v>28.688023332884129</v>
          </cell>
          <cell r="J5473">
            <v>26160752.218302265</v>
          </cell>
          <cell r="K5473">
            <v>0.90864332592606523</v>
          </cell>
          <cell r="L5473">
            <v>59.770856227667643</v>
          </cell>
          <cell r="M5473">
            <v>27163891.180552114</v>
          </cell>
          <cell r="N5473">
            <v>0.91568082861410904</v>
          </cell>
          <cell r="O5473">
            <v>58.743402639783284</v>
          </cell>
          <cell r="P5473"/>
          <cell r="Q5473">
            <v>104110.73943778104</v>
          </cell>
        </row>
        <row r="5474">
          <cell r="D5474">
            <v>44554</v>
          </cell>
          <cell r="F5474">
            <v>73551.395019711621</v>
          </cell>
          <cell r="G5474">
            <v>2611410.5936339609</v>
          </cell>
          <cell r="H5474">
            <v>1.0451253667233336</v>
          </cell>
          <cell r="I5474">
            <v>29.393570287540772</v>
          </cell>
          <cell r="J5474">
            <v>26234303.613321975</v>
          </cell>
          <cell r="K5474">
            <v>0.90791489363395539</v>
          </cell>
          <cell r="L5474">
            <v>59.873836499257258</v>
          </cell>
          <cell r="M5474">
            <v>27108130.588305824</v>
          </cell>
          <cell r="N5474">
            <v>0.91396041718020993</v>
          </cell>
          <cell r="O5474">
            <v>58.986129902368504</v>
          </cell>
          <cell r="P5474"/>
          <cell r="Q5474">
            <v>104110.73943778104</v>
          </cell>
        </row>
        <row r="5475">
          <cell r="D5475">
            <v>44555</v>
          </cell>
          <cell r="F5475">
            <v>63232.335397708819</v>
          </cell>
          <cell r="G5475">
            <v>2674642.9290316696</v>
          </cell>
          <cell r="H5475">
            <v>1.0276146124694836</v>
          </cell>
          <cell r="I5475">
            <v>30.256246380868788</v>
          </cell>
          <cell r="J5475">
            <v>26297535.948719684</v>
          </cell>
          <cell r="K5475">
            <v>0.9068358524979816</v>
          </cell>
          <cell r="L5475">
            <v>60.026408778214389</v>
          </cell>
          <cell r="M5475">
            <v>27066709.724731524</v>
          </cell>
          <cell r="N5475">
            <v>0.91272295940721926</v>
          </cell>
          <cell r="O5475">
            <v>59.160788929462257</v>
          </cell>
          <cell r="P5475"/>
          <cell r="Q5475">
            <v>104110.73943778104</v>
          </cell>
        </row>
        <row r="5476">
          <cell r="D5476">
            <v>44556</v>
          </cell>
          <cell r="F5476">
            <v>67130.857297710681</v>
          </cell>
          <cell r="G5476">
            <v>2741773.7863293802</v>
          </cell>
          <cell r="H5476">
            <v>1.0128910668122415</v>
          </cell>
          <cell r="I5476">
            <v>31.001921325213345</v>
          </cell>
          <cell r="J5476">
            <v>26364666.806017395</v>
          </cell>
          <cell r="K5476">
            <v>0.90589848589823574</v>
          </cell>
          <cell r="L5476">
            <v>60.158971992212159</v>
          </cell>
          <cell r="M5476">
            <v>27016908.086069223</v>
          </cell>
          <cell r="N5476">
            <v>0.91120241079748832</v>
          </cell>
          <cell r="O5476">
            <v>59.375479044233657</v>
          </cell>
          <cell r="P5476"/>
          <cell r="Q5476">
            <v>104110.73943778104</v>
          </cell>
        </row>
        <row r="5477">
          <cell r="D5477">
            <v>44557</v>
          </cell>
          <cell r="F5477">
            <v>70461.875739709751</v>
          </cell>
          <cell r="G5477">
            <v>2812235.6620690902</v>
          </cell>
          <cell r="H5477">
            <v>1.0004431525066224</v>
          </cell>
          <cell r="I5477">
            <v>31.647143857491145</v>
          </cell>
          <cell r="J5477">
            <v>26435128.681757104</v>
          </cell>
          <cell r="K5477">
            <v>0.90508184873076414</v>
          </cell>
          <cell r="L5477">
            <v>60.27447784026829</v>
          </cell>
          <cell r="M5477">
            <v>26977556.389942922</v>
          </cell>
          <cell r="N5477">
            <v>0.91003383981842634</v>
          </cell>
          <cell r="O5477">
            <v>59.540524754974314</v>
          </cell>
          <cell r="P5477"/>
          <cell r="Q5477">
            <v>104110.73943778104</v>
          </cell>
        </row>
        <row r="5478">
          <cell r="D5478">
            <v>44558</v>
          </cell>
          <cell r="F5478">
            <v>74378.018097710679</v>
          </cell>
          <cell r="G5478">
            <v>2886613.680166801</v>
          </cell>
          <cell r="H5478">
            <v>0.99022777358961867</v>
          </cell>
          <cell r="I5478">
            <v>32.186958225104746</v>
          </cell>
          <cell r="J5478">
            <v>26509506.699854814</v>
          </cell>
          <cell r="K5478">
            <v>0.90440461677729433</v>
          </cell>
          <cell r="L5478">
            <v>60.370276840424985</v>
          </cell>
          <cell r="M5478">
            <v>26936437.606794622</v>
          </cell>
          <cell r="N5478">
            <v>0.90880524172063015</v>
          </cell>
          <cell r="O5478">
            <v>59.71409393906599</v>
          </cell>
          <cell r="P5478"/>
          <cell r="Q5478">
            <v>104110.73943778104</v>
          </cell>
        </row>
        <row r="5479">
          <cell r="D5479">
            <v>44559</v>
          </cell>
          <cell r="F5479">
            <v>126675.3947174044</v>
          </cell>
          <cell r="G5479">
            <v>3013289.0748842056</v>
          </cell>
          <cell r="H5479">
            <v>0.99803843853870744</v>
          </cell>
          <cell r="I5479">
            <v>31.773374313032811</v>
          </cell>
          <cell r="J5479">
            <v>26636182.094572216</v>
          </cell>
          <cell r="K5479">
            <v>0.90551005359926795</v>
          </cell>
          <cell r="L5479">
            <v>60.213910359730072</v>
          </cell>
          <cell r="M5479">
            <v>26920286.819192011</v>
          </cell>
          <cell r="N5479">
            <v>0.9084187541738985</v>
          </cell>
          <cell r="O5479">
            <v>59.768703740538868</v>
          </cell>
          <cell r="P5479"/>
          <cell r="Q5479">
            <v>104110.73943778104</v>
          </cell>
        </row>
        <row r="5480">
          <cell r="D5480">
            <v>44560</v>
          </cell>
          <cell r="F5480">
            <v>127657.6025074044</v>
          </cell>
          <cell r="G5480">
            <v>3140946.6773916101</v>
          </cell>
          <cell r="H5480">
            <v>1.0056428678262372</v>
          </cell>
          <cell r="I5480">
            <v>31.375956468585542</v>
          </cell>
          <cell r="J5480">
            <v>26763839.697079621</v>
          </cell>
          <cell r="K5480">
            <v>0.90664096595529808</v>
          </cell>
          <cell r="L5480">
            <v>60.053968088909812</v>
          </cell>
          <cell r="M5480">
            <v>26902147.168738522</v>
          </cell>
          <cell r="N5480">
            <v>0.90796500636073096</v>
          </cell>
          <cell r="O5480">
            <v>59.832822573389507</v>
          </cell>
          <cell r="P5480"/>
          <cell r="Q5480">
            <v>104110.73943778104</v>
          </cell>
        </row>
        <row r="5481">
          <cell r="D5481">
            <v>44561</v>
          </cell>
          <cell r="E5481" t="str">
            <v>*</v>
          </cell>
          <cell r="F5481">
            <v>118759.27351740441</v>
          </cell>
          <cell r="G5481">
            <v>3259705.9509090143</v>
          </cell>
          <cell r="H5481">
            <v>1.0099995969279785</v>
          </cell>
          <cell r="I5481">
            <v>31.150577922213873</v>
          </cell>
          <cell r="J5481">
            <v>26882598.970597025</v>
          </cell>
          <cell r="K5481">
            <v>0.90746355250608202</v>
          </cell>
          <cell r="L5481">
            <v>59.937650793286615</v>
          </cell>
          <cell r="M5481">
            <v>26882598.970597025</v>
          </cell>
          <cell r="N5481">
            <v>0.90746355250608202</v>
          </cell>
          <cell r="O5481">
            <v>59.937650793083442</v>
          </cell>
          <cell r="P5481"/>
          <cell r="Q5481">
            <v>104110.73943778104</v>
          </cell>
        </row>
        <row r="5482">
          <cell r="D5482">
            <v>44562</v>
          </cell>
          <cell r="F5482">
            <v>100670.84251940534</v>
          </cell>
          <cell r="G5482">
            <v>100670.84251940534</v>
          </cell>
          <cell r="H5482">
            <v>0.85377839152235036</v>
          </cell>
          <cell r="I5482">
            <v>42.440618001372485</v>
          </cell>
          <cell r="J5482">
            <v>100670.84251940534</v>
          </cell>
          <cell r="K5482">
            <v>0.85377839152235036</v>
          </cell>
          <cell r="L5482">
            <v>42.440618001372485</v>
          </cell>
          <cell r="M5482">
            <v>26861611.299637534</v>
          </cell>
          <cell r="N5482">
            <v>0.90695570488112343</v>
          </cell>
          <cell r="O5482">
            <v>62.013561187810183</v>
          </cell>
          <cell r="P5482"/>
          <cell r="Q5482">
            <v>117912.14619510544</v>
          </cell>
        </row>
        <row r="5483">
          <cell r="D5483">
            <v>44563</v>
          </cell>
          <cell r="F5483">
            <v>103363.70181740534</v>
          </cell>
          <cell r="G5483">
            <v>204034.54433681068</v>
          </cell>
          <cell r="H5483">
            <v>0.8651973139357555</v>
          </cell>
          <cell r="I5483">
            <v>41.600428634471328</v>
          </cell>
          <cell r="J5483">
            <v>204034.54433681068</v>
          </cell>
          <cell r="K5483">
            <v>0.8651973139357555</v>
          </cell>
          <cell r="L5483">
            <v>41.600428634471328</v>
          </cell>
          <cell r="M5483">
            <v>26842182.739884038</v>
          </cell>
          <cell r="N5483">
            <v>0.90650028597511523</v>
          </cell>
          <cell r="O5483">
            <v>62.087387632603217</v>
          </cell>
          <cell r="P5483"/>
          <cell r="Q5483">
            <v>117912.14619510544</v>
          </cell>
        </row>
        <row r="5484">
          <cell r="D5484">
            <v>44564</v>
          </cell>
          <cell r="F5484">
            <v>103768.30354740442</v>
          </cell>
          <cell r="G5484">
            <v>307802.84788421507</v>
          </cell>
          <cell r="H5484">
            <v>0.87014741572906207</v>
          </cell>
          <cell r="I5484">
            <v>41.240797846667988</v>
          </cell>
          <cell r="J5484">
            <v>307802.84788421507</v>
          </cell>
          <cell r="K5484">
            <v>0.87014741572906207</v>
          </cell>
          <cell r="L5484">
            <v>41.240797846667988</v>
          </cell>
          <cell r="M5484">
            <v>26818400.136800542</v>
          </cell>
          <cell r="N5484">
            <v>0.90589759040972573</v>
          </cell>
          <cell r="O5484">
            <v>62.18507780553972</v>
          </cell>
          <cell r="P5484"/>
          <cell r="Q5484">
            <v>117912.14619510544</v>
          </cell>
        </row>
        <row r="5485">
          <cell r="D5485">
            <v>44565</v>
          </cell>
          <cell r="F5485">
            <v>102196.92251140441</v>
          </cell>
          <cell r="G5485">
            <v>409999.77039561945</v>
          </cell>
          <cell r="H5485">
            <v>0.86929078900236034</v>
          </cell>
          <cell r="I5485">
            <v>41.302834571781275</v>
          </cell>
          <cell r="J5485">
            <v>409999.77039561945</v>
          </cell>
          <cell r="K5485">
            <v>0.86929078900236034</v>
          </cell>
          <cell r="L5485">
            <v>41.302834571781275</v>
          </cell>
          <cell r="M5485">
            <v>26744049.651951052</v>
          </cell>
          <cell r="N5485">
            <v>0.90358611947284095</v>
          </cell>
          <cell r="O5485">
            <v>62.5596158895288</v>
          </cell>
          <cell r="P5485"/>
          <cell r="Q5485">
            <v>117912.14619510544</v>
          </cell>
        </row>
        <row r="5486">
          <cell r="D5486">
            <v>44566</v>
          </cell>
          <cell r="F5486">
            <v>91123.599495153438</v>
          </cell>
          <cell r="G5486">
            <v>501123.36989077285</v>
          </cell>
          <cell r="H5486">
            <v>0.84999448498135233</v>
          </cell>
          <cell r="I5486">
            <v>42.722301458924903</v>
          </cell>
          <cell r="J5486">
            <v>501123.36989077285</v>
          </cell>
          <cell r="K5486">
            <v>0.84999448498135233</v>
          </cell>
          <cell r="L5486">
            <v>42.722301458924903</v>
          </cell>
          <cell r="M5486">
            <v>26648406.466025311</v>
          </cell>
          <cell r="N5486">
            <v>0.90055406099109092</v>
          </cell>
          <cell r="O5486">
            <v>63.050564488347547</v>
          </cell>
          <cell r="P5486"/>
          <cell r="Q5486">
            <v>117912.14619510544</v>
          </cell>
        </row>
        <row r="5487">
          <cell r="D5487">
            <v>44567</v>
          </cell>
          <cell r="F5487">
            <v>94747.591353151583</v>
          </cell>
          <cell r="G5487">
            <v>595870.96124392445</v>
          </cell>
          <cell r="H5487">
            <v>0.84225272865154477</v>
          </cell>
          <cell r="I5487">
            <v>43.303700702538762</v>
          </cell>
          <cell r="J5487">
            <v>595870.96124392445</v>
          </cell>
          <cell r="K5487">
            <v>0.84225272865154477</v>
          </cell>
          <cell r="L5487">
            <v>43.303700702538762</v>
          </cell>
          <cell r="M5487">
            <v>26620703.159950443</v>
          </cell>
          <cell r="N5487">
            <v>0.89981712258716351</v>
          </cell>
          <cell r="O5487">
            <v>63.169820616997022</v>
          </cell>
          <cell r="P5487"/>
          <cell r="Q5487">
            <v>117912.14619510544</v>
          </cell>
        </row>
        <row r="5488">
          <cell r="D5488">
            <v>44568</v>
          </cell>
          <cell r="F5488">
            <v>95756.554759152525</v>
          </cell>
          <cell r="G5488">
            <v>691627.51600307692</v>
          </cell>
          <cell r="H5488">
            <v>0.83794531815318452</v>
          </cell>
          <cell r="I5488">
            <v>43.630144977037673</v>
          </cell>
          <cell r="J5488">
            <v>691627.51600307692</v>
          </cell>
          <cell r="K5488">
            <v>0.83794531815318452</v>
          </cell>
          <cell r="L5488">
            <v>43.630144977037673</v>
          </cell>
          <cell r="M5488">
            <v>26602958.73095357</v>
          </cell>
          <cell r="N5488">
            <v>0.89941655624671213</v>
          </cell>
          <cell r="O5488">
            <v>63.234630675741087</v>
          </cell>
          <cell r="P5488"/>
          <cell r="Q5488">
            <v>117912.14619510544</v>
          </cell>
        </row>
        <row r="5489">
          <cell r="D5489">
            <v>44569</v>
          </cell>
          <cell r="F5489">
            <v>90367.898789151586</v>
          </cell>
          <cell r="G5489">
            <v>781995.41479222849</v>
          </cell>
          <cell r="H5489">
            <v>0.82900218512930579</v>
          </cell>
          <cell r="I5489">
            <v>44.314687957138652</v>
          </cell>
          <cell r="J5489">
            <v>781995.41479222849</v>
          </cell>
          <cell r="K5489">
            <v>0.82900218512930579</v>
          </cell>
          <cell r="L5489">
            <v>44.314687957138652</v>
          </cell>
          <cell r="M5489">
            <v>26585152.431686703</v>
          </cell>
          <cell r="N5489">
            <v>0.89901372014837777</v>
          </cell>
          <cell r="O5489">
            <v>63.299799075803342</v>
          </cell>
          <cell r="P5489"/>
          <cell r="Q5489">
            <v>117912.14619510544</v>
          </cell>
        </row>
        <row r="5490">
          <cell r="D5490">
            <v>44570</v>
          </cell>
          <cell r="F5490">
            <v>81920.944073152525</v>
          </cell>
          <cell r="G5490">
            <v>863916.35886538099</v>
          </cell>
          <cell r="H5490">
            <v>0.81408667078084695</v>
          </cell>
          <cell r="I5490">
            <v>45.476747432583245</v>
          </cell>
          <cell r="J5490">
            <v>863916.35886538099</v>
          </cell>
          <cell r="K5490">
            <v>0.81408667078084695</v>
          </cell>
          <cell r="L5490">
            <v>45.476747432583245</v>
          </cell>
          <cell r="M5490">
            <v>26587441.96230384</v>
          </cell>
          <cell r="N5490">
            <v>0.89929042439728035</v>
          </cell>
          <cell r="O5490">
            <v>63.25503649606258</v>
          </cell>
          <cell r="P5490"/>
          <cell r="Q5490">
            <v>117912.14619510544</v>
          </cell>
        </row>
        <row r="5491">
          <cell r="D5491">
            <v>44571</v>
          </cell>
          <cell r="F5491">
            <v>105466.40415515158</v>
          </cell>
          <cell r="G5491">
            <v>969382.76302053255</v>
          </cell>
          <cell r="H5491">
            <v>0.82212290616483741</v>
          </cell>
          <cell r="I5491">
            <v>44.847483242050792</v>
          </cell>
          <cell r="J5491">
            <v>117912.14619510544</v>
          </cell>
          <cell r="K5491">
            <v>9.9999999999999992E-2</v>
          </cell>
          <cell r="L5491">
            <v>99.947812168851257</v>
          </cell>
          <cell r="M5491">
            <v>26614635.453504968</v>
          </cell>
          <cell r="N5491">
            <v>0.90040978663341042</v>
          </cell>
          <cell r="O5491">
            <v>63.073914137409957</v>
          </cell>
          <cell r="P5491"/>
          <cell r="Q5491">
            <v>117912.14619510544</v>
          </cell>
        </row>
        <row r="5492">
          <cell r="D5492">
            <v>44572</v>
          </cell>
          <cell r="F5492">
            <v>106516.34728715252</v>
          </cell>
          <cell r="G5492">
            <v>1075899.1103076851</v>
          </cell>
          <cell r="H5492">
            <v>0.82950750354530856</v>
          </cell>
          <cell r="I5492">
            <v>44.275764994303877</v>
          </cell>
          <cell r="J5492">
            <v>1075899.1103076851</v>
          </cell>
          <cell r="K5492">
            <v>0.82950750354530856</v>
          </cell>
          <cell r="L5492">
            <v>44.275764994303877</v>
          </cell>
          <cell r="M5492">
            <v>26631860.7153681</v>
          </cell>
          <cell r="N5492">
            <v>0.90119233158190526</v>
          </cell>
          <cell r="O5492">
            <v>62.947252758914793</v>
          </cell>
          <cell r="P5492"/>
          <cell r="Q5492">
            <v>117912.14619510544</v>
          </cell>
        </row>
        <row r="5493">
          <cell r="D5493">
            <v>44573</v>
          </cell>
          <cell r="F5493">
            <v>80589.821473632357</v>
          </cell>
          <cell r="G5493">
            <v>1156488.9317813176</v>
          </cell>
          <cell r="H5493">
            <v>0.81733799916571814</v>
          </cell>
          <cell r="I5493">
            <v>45.22126656346547</v>
          </cell>
          <cell r="J5493">
            <v>1156488.9317813176</v>
          </cell>
          <cell r="K5493">
            <v>0.81733799916571814</v>
          </cell>
          <cell r="L5493">
            <v>45.22126656346547</v>
          </cell>
          <cell r="M5493">
            <v>26608643.035085708</v>
          </cell>
          <cell r="N5493">
            <v>0.90060637626821272</v>
          </cell>
          <cell r="O5493">
            <v>63.042097414316757</v>
          </cell>
          <cell r="P5493"/>
          <cell r="Q5493">
            <v>117912.14619510544</v>
          </cell>
        </row>
        <row r="5494">
          <cell r="D5494">
            <v>44574</v>
          </cell>
          <cell r="F5494">
            <v>109196.80112363421</v>
          </cell>
          <cell r="G5494">
            <v>1265685.7329049518</v>
          </cell>
          <cell r="H5494">
            <v>0.82570323867728934</v>
          </cell>
          <cell r="I5494">
            <v>44.569512869894254</v>
          </cell>
          <cell r="J5494">
            <v>1265685.7329049518</v>
          </cell>
          <cell r="K5494">
            <v>0.82570323867728934</v>
          </cell>
          <cell r="L5494">
            <v>44.569512869894254</v>
          </cell>
          <cell r="M5494">
            <v>26652765.729094274</v>
          </cell>
          <cell r="N5494">
            <v>0.90229989483935291</v>
          </cell>
          <cell r="O5494">
            <v>62.767932885131628</v>
          </cell>
          <cell r="P5494"/>
          <cell r="Q5494">
            <v>117912.14619510544</v>
          </cell>
        </row>
        <row r="5495">
          <cell r="D5495">
            <v>44575</v>
          </cell>
          <cell r="F5495">
            <v>110575.70531363421</v>
          </cell>
          <cell r="G5495">
            <v>1376261.4382185859</v>
          </cell>
          <cell r="H5495">
            <v>0.83370875364717367</v>
          </cell>
          <cell r="I5495">
            <v>43.953288224924748</v>
          </cell>
          <cell r="J5495">
            <v>1376261.4382185859</v>
          </cell>
          <cell r="K5495">
            <v>0.83370875364717367</v>
          </cell>
          <cell r="L5495">
            <v>43.953288224924748</v>
          </cell>
          <cell r="M5495">
            <v>26700100.774696834</v>
          </cell>
          <cell r="N5495">
            <v>0.90410293970905864</v>
          </cell>
          <cell r="O5495">
            <v>62.475891537635128</v>
          </cell>
          <cell r="P5495"/>
          <cell r="Q5495">
            <v>117912.14619510544</v>
          </cell>
        </row>
        <row r="5496">
          <cell r="D5496">
            <v>44576</v>
          </cell>
          <cell r="F5496">
            <v>108317.40500363328</v>
          </cell>
          <cell r="G5496">
            <v>1484578.8432222193</v>
          </cell>
          <cell r="H5496">
            <v>0.83937004011203054</v>
          </cell>
          <cell r="I5496">
            <v>43.521935490426536</v>
          </cell>
          <cell r="J5496">
            <v>1484578.8432222193</v>
          </cell>
          <cell r="K5496">
            <v>0.83937004011203054</v>
          </cell>
          <cell r="L5496">
            <v>43.521935490426536</v>
          </cell>
          <cell r="M5496">
            <v>26745601.705053404</v>
          </cell>
          <cell r="N5496">
            <v>0.90584466541711373</v>
          </cell>
          <cell r="O5496">
            <v>62.19365574479928</v>
          </cell>
          <cell r="P5496"/>
          <cell r="Q5496">
            <v>117912.14619510544</v>
          </cell>
        </row>
        <row r="5497">
          <cell r="D5497">
            <v>44577</v>
          </cell>
          <cell r="F5497">
            <v>94351.458171634207</v>
          </cell>
          <cell r="G5497">
            <v>1578930.3013938535</v>
          </cell>
          <cell r="H5497">
            <v>0.83692093665929879</v>
          </cell>
          <cell r="I5497">
            <v>43.708091426441953</v>
          </cell>
          <cell r="J5497">
            <v>1578930.3013938535</v>
          </cell>
          <cell r="K5497">
            <v>0.83692093665929879</v>
          </cell>
          <cell r="L5497">
            <v>43.708091426441953</v>
          </cell>
          <cell r="M5497">
            <v>26783536.338365965</v>
          </cell>
          <cell r="N5497">
            <v>0.90733084521737495</v>
          </cell>
          <cell r="O5497">
            <v>61.9527433788287</v>
          </cell>
          <cell r="P5497"/>
          <cell r="Q5497">
            <v>117912.14619510544</v>
          </cell>
        </row>
        <row r="5498">
          <cell r="D5498">
            <v>44578</v>
          </cell>
          <cell r="F5498">
            <v>103216.01204363421</v>
          </cell>
          <cell r="G5498">
            <v>1682146.3134374877</v>
          </cell>
          <cell r="H5498">
            <v>0.83918227541760271</v>
          </cell>
          <cell r="I5498">
            <v>43.536183195419298</v>
          </cell>
          <cell r="J5498">
            <v>1682146.3134374877</v>
          </cell>
          <cell r="K5498">
            <v>0.83918227541760271</v>
          </cell>
          <cell r="L5498">
            <v>43.536183195419298</v>
          </cell>
          <cell r="M5498">
            <v>26847744.732734531</v>
          </cell>
          <cell r="N5498">
            <v>0.90970794410506073</v>
          </cell>
          <cell r="O5498">
            <v>61.567271937263314</v>
          </cell>
          <cell r="P5498"/>
          <cell r="Q5498">
            <v>117912.14619510544</v>
          </cell>
        </row>
        <row r="5499">
          <cell r="D5499">
            <v>44579</v>
          </cell>
          <cell r="F5499">
            <v>104717.82360363328</v>
          </cell>
          <cell r="G5499">
            <v>1786864.137041121</v>
          </cell>
          <cell r="H5499">
            <v>0.8418999487241845</v>
          </cell>
          <cell r="I5499">
            <v>43.330357054630198</v>
          </cell>
          <cell r="J5499">
            <v>1786864.137041121</v>
          </cell>
          <cell r="K5499">
            <v>0.8418999487241845</v>
          </cell>
          <cell r="L5499">
            <v>43.330357054630198</v>
          </cell>
          <cell r="M5499">
            <v>26880896.085103095</v>
          </cell>
          <cell r="N5499">
            <v>0.91103352952848327</v>
          </cell>
          <cell r="O5499">
            <v>61.352252378529229</v>
          </cell>
          <cell r="P5499"/>
          <cell r="Q5499">
            <v>117912.14619510544</v>
          </cell>
        </row>
        <row r="5500">
          <cell r="D5500">
            <v>44580</v>
          </cell>
          <cell r="F5500">
            <v>69157.427574516929</v>
          </cell>
          <cell r="G5500">
            <v>1856021.564615638</v>
          </cell>
          <cell r="H5500">
            <v>0.82845871827699069</v>
          </cell>
          <cell r="I5500">
            <v>44.356581981945709</v>
          </cell>
          <cell r="J5500">
            <v>1856021.564615638</v>
          </cell>
          <cell r="K5500">
            <v>0.82845871827699069</v>
          </cell>
          <cell r="L5500">
            <v>44.356581981945709</v>
          </cell>
          <cell r="M5500">
            <v>26893837.455062535</v>
          </cell>
          <cell r="N5500">
            <v>0.91167460537916079</v>
          </cell>
          <cell r="O5500">
            <v>61.248251987280746</v>
          </cell>
          <cell r="P5500"/>
          <cell r="Q5500">
            <v>117912.14619510544</v>
          </cell>
        </row>
        <row r="5501">
          <cell r="D5501">
            <v>44581</v>
          </cell>
          <cell r="F5501">
            <v>59130.421274517867</v>
          </cell>
          <cell r="G5501">
            <v>1915151.9858901559</v>
          </cell>
          <cell r="H5501">
            <v>0.81210971375299001</v>
          </cell>
          <cell r="I5501">
            <v>45.632683461205616</v>
          </cell>
          <cell r="J5501">
            <v>1915151.9858901559</v>
          </cell>
          <cell r="K5501">
            <v>0.81210971375299001</v>
          </cell>
          <cell r="L5501">
            <v>45.632683461205616</v>
          </cell>
          <cell r="M5501">
            <v>26772313.805378981</v>
          </cell>
          <cell r="N5501">
            <v>0.90775672157445786</v>
          </cell>
          <cell r="O5501">
            <v>61.883694914411393</v>
          </cell>
          <cell r="P5501"/>
          <cell r="Q5501">
            <v>117912.14619510544</v>
          </cell>
        </row>
        <row r="5502">
          <cell r="D5502">
            <v>44582</v>
          </cell>
          <cell r="F5502">
            <v>45015.659246515999</v>
          </cell>
          <cell r="G5502">
            <v>1960167.6451366718</v>
          </cell>
          <cell r="H5502">
            <v>0.79161748341541283</v>
          </cell>
          <cell r="I5502">
            <v>47.275391869199446</v>
          </cell>
          <cell r="J5502">
            <v>1960167.6451366718</v>
          </cell>
          <cell r="K5502">
            <v>0.79161748341541283</v>
          </cell>
          <cell r="L5502">
            <v>47.275391869199446</v>
          </cell>
          <cell r="M5502">
            <v>26647269.868851431</v>
          </cell>
          <cell r="N5502">
            <v>0.90371770906735582</v>
          </cell>
          <cell r="O5502">
            <v>62.53829956812951</v>
          </cell>
          <cell r="P5502"/>
          <cell r="Q5502">
            <v>117912.14619510544</v>
          </cell>
        </row>
        <row r="5503">
          <cell r="D5503">
            <v>44583</v>
          </cell>
          <cell r="F5503">
            <v>42616.710636516931</v>
          </cell>
          <cell r="G5503">
            <v>2002784.3557731889</v>
          </cell>
          <cell r="H5503">
            <v>0.77206340036005439</v>
          </cell>
          <cell r="I5503">
            <v>48.887555929567796</v>
          </cell>
          <cell r="J5503">
            <v>2002784.3557731889</v>
          </cell>
          <cell r="K5503">
            <v>0.77206340036005439</v>
          </cell>
          <cell r="L5503">
            <v>48.887555929567796</v>
          </cell>
          <cell r="M5503">
            <v>26518961.129219878</v>
          </cell>
          <cell r="N5503">
            <v>0.89956615350441316</v>
          </cell>
          <cell r="O5503">
            <v>63.210427449308504</v>
          </cell>
          <cell r="P5503"/>
          <cell r="Q5503">
            <v>117912.14619510544</v>
          </cell>
        </row>
        <row r="5504">
          <cell r="D5504">
            <v>44584</v>
          </cell>
          <cell r="F5504">
            <v>55733.155974516936</v>
          </cell>
          <cell r="G5504">
            <v>2058517.5117477058</v>
          </cell>
          <cell r="H5504">
            <v>0.7590461565532105</v>
          </cell>
          <cell r="I5504">
            <v>49.984781114887554</v>
          </cell>
          <cell r="J5504">
            <v>2058517.5117477058</v>
          </cell>
          <cell r="K5504">
            <v>0.7590461565532105</v>
          </cell>
          <cell r="L5504">
            <v>49.984781114887554</v>
          </cell>
          <cell r="M5504">
            <v>26430935.242958326</v>
          </cell>
          <cell r="N5504">
            <v>0.89677951536173661</v>
          </cell>
          <cell r="O5504">
            <v>63.661064287576878</v>
          </cell>
          <cell r="P5504"/>
          <cell r="Q5504">
            <v>117912.14619510544</v>
          </cell>
        </row>
        <row r="5505">
          <cell r="D5505">
            <v>44585</v>
          </cell>
          <cell r="F5505">
            <v>83187.280634515075</v>
          </cell>
          <cell r="G5505">
            <v>2141704.7923822207</v>
          </cell>
          <cell r="H5505">
            <v>0.75681515910102926</v>
          </cell>
          <cell r="I5505">
            <v>50.174743776352202</v>
          </cell>
          <cell r="J5505">
            <v>2141704.7923822207</v>
          </cell>
          <cell r="K5505">
            <v>0.75681515910102926</v>
          </cell>
          <cell r="L5505">
            <v>50.174743776352202</v>
          </cell>
          <cell r="M5505">
            <v>26367924.556852765</v>
          </cell>
          <cell r="N5505">
            <v>0.89484057135754236</v>
          </cell>
          <cell r="O5505">
            <v>63.974332994330375</v>
          </cell>
          <cell r="P5505"/>
          <cell r="Q5505">
            <v>117912.14619510544</v>
          </cell>
        </row>
        <row r="5506">
          <cell r="D5506">
            <v>44586</v>
          </cell>
          <cell r="F5506">
            <v>65483.748462519725</v>
          </cell>
          <cell r="G5506">
            <v>2207188.5408447403</v>
          </cell>
          <cell r="H5506">
            <v>0.7487569727354727</v>
          </cell>
          <cell r="I5506">
            <v>50.865503731633929</v>
          </cell>
          <cell r="J5506">
            <v>2207188.5408447403</v>
          </cell>
          <cell r="K5506">
            <v>0.7487569727354727</v>
          </cell>
          <cell r="L5506">
            <v>50.865503731633929</v>
          </cell>
          <cell r="M5506">
            <v>26235725.591833215</v>
          </cell>
          <cell r="N5506">
            <v>0.89055222003134515</v>
          </cell>
          <cell r="O5506">
            <v>64.666235690649316</v>
          </cell>
          <cell r="P5506"/>
          <cell r="Q5506">
            <v>117912.14619510544</v>
          </cell>
        </row>
        <row r="5507">
          <cell r="D5507">
            <v>44587</v>
          </cell>
          <cell r="F5507">
            <v>60651.418710062164</v>
          </cell>
          <cell r="G5507">
            <v>2267839.9595548026</v>
          </cell>
          <cell r="H5507">
            <v>0.73974239841842193</v>
          </cell>
          <cell r="I5507">
            <v>51.64678815561318</v>
          </cell>
          <cell r="J5507">
            <v>2267839.9595548026</v>
          </cell>
          <cell r="K5507">
            <v>0.73974239841842193</v>
          </cell>
          <cell r="L5507">
            <v>51.64678815561318</v>
          </cell>
          <cell r="M5507">
            <v>26080835.837805204</v>
          </cell>
          <cell r="N5507">
            <v>0.88549156717370781</v>
          </cell>
          <cell r="O5507">
            <v>65.480785122343363</v>
          </cell>
          <cell r="P5507"/>
          <cell r="Q5507">
            <v>117912.14619510544</v>
          </cell>
        </row>
        <row r="5508">
          <cell r="D5508">
            <v>44588</v>
          </cell>
          <cell r="F5508">
            <v>45053.284002061235</v>
          </cell>
          <cell r="G5508">
            <v>2312893.2435568636</v>
          </cell>
          <cell r="H5508">
            <v>0.72649608618424244</v>
          </cell>
          <cell r="I5508">
            <v>52.811015270412085</v>
          </cell>
          <cell r="J5508">
            <v>2312893.2435568636</v>
          </cell>
          <cell r="K5508">
            <v>0.72649608618424244</v>
          </cell>
          <cell r="L5508">
            <v>52.811015270412085</v>
          </cell>
          <cell r="M5508">
            <v>25853062.806268372</v>
          </cell>
          <cell r="N5508">
            <v>0.87795359216390845</v>
          </cell>
          <cell r="O5508">
            <v>66.689315258644712</v>
          </cell>
          <cell r="P5508"/>
          <cell r="Q5508">
            <v>117912.14619510544</v>
          </cell>
        </row>
        <row r="5509">
          <cell r="D5509">
            <v>44589</v>
          </cell>
          <cell r="F5509">
            <v>32939.771530062164</v>
          </cell>
          <cell r="G5509">
            <v>2345833.0150869256</v>
          </cell>
          <cell r="H5509">
            <v>0.71052689008129111</v>
          </cell>
          <cell r="I5509">
            <v>54.239721575850808</v>
          </cell>
          <cell r="J5509">
            <v>2345833.0150869256</v>
          </cell>
          <cell r="K5509">
            <v>0.71052689008129111</v>
          </cell>
          <cell r="L5509">
            <v>54.239721575850808</v>
          </cell>
          <cell r="M5509">
            <v>25611049.342665538</v>
          </cell>
          <cell r="N5509">
            <v>0.86992855781872513</v>
          </cell>
          <cell r="O5509">
            <v>67.96832755742038</v>
          </cell>
          <cell r="P5509"/>
          <cell r="Q5509">
            <v>117912.14619510544</v>
          </cell>
        </row>
        <row r="5510">
          <cell r="D5510">
            <v>44590</v>
          </cell>
          <cell r="F5510">
            <v>32169.669514064961</v>
          </cell>
          <cell r="G5510">
            <v>2378002.6846009907</v>
          </cell>
          <cell r="H5510">
            <v>0.69543380574860436</v>
          </cell>
          <cell r="I5510">
            <v>55.614710804200044</v>
          </cell>
          <cell r="J5510">
            <v>2378002.6846009907</v>
          </cell>
          <cell r="K5510">
            <v>0.69543380574860436</v>
          </cell>
          <cell r="L5510">
            <v>55.614710804200044</v>
          </cell>
          <cell r="M5510">
            <v>25373187.147544708</v>
          </cell>
          <cell r="N5510">
            <v>0.86204098740057855</v>
          </cell>
          <cell r="O5510">
            <v>69.216241355904046</v>
          </cell>
          <cell r="P5510"/>
          <cell r="Q5510">
            <v>117912.14619510544</v>
          </cell>
        </row>
        <row r="5511">
          <cell r="D5511">
            <v>44591</v>
          </cell>
          <cell r="F5511">
            <v>31015.533818062169</v>
          </cell>
          <cell r="G5511">
            <v>2409018.2184190531</v>
          </cell>
          <cell r="H5511">
            <v>0.68102065708959536</v>
          </cell>
          <cell r="I5511">
            <v>56.94943417941861</v>
          </cell>
          <cell r="J5511">
            <v>2409018.2184190531</v>
          </cell>
          <cell r="K5511">
            <v>0.68102065708959536</v>
          </cell>
          <cell r="L5511">
            <v>56.94943417941861</v>
          </cell>
          <cell r="M5511">
            <v>25149454.107553888</v>
          </cell>
          <cell r="N5511">
            <v>0.85463004179898761</v>
          </cell>
          <cell r="O5511">
            <v>70.379049196947847</v>
          </cell>
          <cell r="P5511"/>
          <cell r="Q5511">
            <v>117912.14619510544</v>
          </cell>
        </row>
        <row r="5512">
          <cell r="D5512">
            <v>44592</v>
          </cell>
          <cell r="E5512" t="str">
            <v>*</v>
          </cell>
          <cell r="F5512">
            <v>28296.087556061233</v>
          </cell>
          <cell r="G5512">
            <v>2437314.3059751145</v>
          </cell>
          <cell r="H5512">
            <v>0.66679341073255094</v>
          </cell>
          <cell r="I5512">
            <v>58.286946323565637</v>
          </cell>
          <cell r="J5512">
            <v>2437314.3059751145</v>
          </cell>
          <cell r="K5512">
            <v>0.66679341073255094</v>
          </cell>
          <cell r="L5512">
            <v>58.286946323565637</v>
          </cell>
          <cell r="M5512">
            <v>24923278.799441054</v>
          </cell>
          <cell r="N5512">
            <v>0.84713278310969053</v>
          </cell>
          <cell r="O5512">
            <v>71.544491353567579</v>
          </cell>
          <cell r="P5512"/>
          <cell r="Q5512">
            <v>117912.14619510544</v>
          </cell>
        </row>
        <row r="5513">
          <cell r="D5513">
            <v>44593</v>
          </cell>
          <cell r="F5513">
            <v>22064.038620064959</v>
          </cell>
          <cell r="G5513">
            <v>22064.038620064959</v>
          </cell>
          <cell r="H5513">
            <v>0.17085505178591553</v>
          </cell>
          <cell r="I5513">
            <v>99.889767168557498</v>
          </cell>
          <cell r="J5513">
            <v>2459378.3445951794</v>
          </cell>
          <cell r="K5513">
            <v>0.6498700708415398</v>
          </cell>
          <cell r="L5513">
            <v>71.140250431395586</v>
          </cell>
          <cell r="M5513">
            <v>24681128.312240217</v>
          </cell>
          <cell r="N5513">
            <v>0.83880048039527955</v>
          </cell>
          <cell r="O5513">
            <v>71.048500646341822</v>
          </cell>
          <cell r="P5513"/>
          <cell r="Q5513">
            <v>129138.9302770608</v>
          </cell>
        </row>
        <row r="5514">
          <cell r="D5514">
            <v>44594</v>
          </cell>
          <cell r="F5514">
            <v>41940.588283846577</v>
          </cell>
          <cell r="G5514">
            <v>64004.626903911536</v>
          </cell>
          <cell r="H5514">
            <v>0.24781305980540866</v>
          </cell>
          <cell r="I5514">
            <v>99.207082719833508</v>
          </cell>
          <cell r="J5514">
            <v>2501318.932879026</v>
          </cell>
          <cell r="K5514">
            <v>0.63914249859594496</v>
          </cell>
          <cell r="L5514">
            <v>72.174881029903347</v>
          </cell>
          <cell r="M5514">
            <v>24451180.518947158</v>
          </cell>
          <cell r="N5514">
            <v>0.83088486205730483</v>
          </cell>
          <cell r="O5514">
            <v>72.196635216781928</v>
          </cell>
          <cell r="P5514"/>
          <cell r="Q5514">
            <v>129138.9302770608</v>
          </cell>
        </row>
        <row r="5515">
          <cell r="D5515">
            <v>44595</v>
          </cell>
          <cell r="F5515">
            <v>40886.829097848437</v>
          </cell>
          <cell r="G5515">
            <v>104891.45600175997</v>
          </cell>
          <cell r="H5515">
            <v>0.27074576653407523</v>
          </cell>
          <cell r="I5515">
            <v>98.801740453574922</v>
          </cell>
          <cell r="J5515">
            <v>2542205.7619768744</v>
          </cell>
          <cell r="K5515">
            <v>0.62883962718353392</v>
          </cell>
          <cell r="L5515">
            <v>73.167259832409087</v>
          </cell>
          <cell r="M5515">
            <v>24227289.839155607</v>
          </cell>
          <cell r="N5515">
            <v>0.82317696659570194</v>
          </cell>
          <cell r="O5515">
            <v>73.30310371393935</v>
          </cell>
          <cell r="P5515"/>
          <cell r="Q5515">
            <v>129138.9302770608</v>
          </cell>
        </row>
        <row r="5516">
          <cell r="D5516">
            <v>44596</v>
          </cell>
          <cell r="F5516">
            <v>39933.947491848434</v>
          </cell>
          <cell r="G5516">
            <v>144825.40349360841</v>
          </cell>
          <cell r="H5516">
            <v>0.28036743680409365</v>
          </cell>
          <cell r="I5516">
            <v>98.598042233469201</v>
          </cell>
          <cell r="J5516">
            <v>2582139.7094687228</v>
          </cell>
          <cell r="K5516">
            <v>0.61894619744478296</v>
          </cell>
          <cell r="L5516">
            <v>74.118155754464112</v>
          </cell>
          <cell r="M5516">
            <v>23980975.465640046</v>
          </cell>
          <cell r="N5516">
            <v>0.8147091359227131</v>
          </cell>
          <cell r="O5516">
            <v>74.504087036579335</v>
          </cell>
          <cell r="P5516"/>
          <cell r="Q5516">
            <v>129138.9302770608</v>
          </cell>
        </row>
        <row r="5517">
          <cell r="D5517">
            <v>44597</v>
          </cell>
          <cell r="F5517">
            <v>24057.482091847505</v>
          </cell>
          <cell r="G5517">
            <v>168882.88558545592</v>
          </cell>
          <cell r="H5517">
            <v>0.26155224489335094</v>
          </cell>
          <cell r="I5517">
            <v>98.97748447135379</v>
          </cell>
          <cell r="J5517">
            <v>2606197.1915605702</v>
          </cell>
          <cell r="K5517">
            <v>0.60595551107133416</v>
          </cell>
          <cell r="L5517">
            <v>75.362271084989231</v>
          </cell>
          <cell r="M5517">
            <v>23715347.111150496</v>
          </cell>
          <cell r="N5517">
            <v>0.80558728020201109</v>
          </cell>
          <cell r="O5517">
            <v>75.778985329784575</v>
          </cell>
          <cell r="P5517"/>
          <cell r="Q5517">
            <v>129138.9302770608</v>
          </cell>
        </row>
        <row r="5518">
          <cell r="D5518">
            <v>44598</v>
          </cell>
          <cell r="F5518">
            <v>28396.236431847505</v>
          </cell>
          <cell r="G5518">
            <v>197279.12201730342</v>
          </cell>
          <cell r="H5518">
            <v>0.25460837873605247</v>
          </cell>
          <cell r="I5518">
            <v>99.098361436839539</v>
          </cell>
          <cell r="J5518">
            <v>2634593.4279924175</v>
          </cell>
          <cell r="K5518">
            <v>0.59470156731289436</v>
          </cell>
          <cell r="L5518">
            <v>76.434549979061785</v>
          </cell>
          <cell r="M5518">
            <v>23464902.817074947</v>
          </cell>
          <cell r="N5518">
            <v>0.79698336009179649</v>
          </cell>
          <cell r="O5518">
            <v>76.961859271901119</v>
          </cell>
          <cell r="P5518"/>
          <cell r="Q5518">
            <v>129138.9302770608</v>
          </cell>
        </row>
        <row r="5519">
          <cell r="D5519">
            <v>44599</v>
          </cell>
          <cell r="F5519">
            <v>30345.593323848436</v>
          </cell>
          <cell r="G5519">
            <v>227624.71534115187</v>
          </cell>
          <cell r="H5519">
            <v>0.25180490815234519</v>
          </cell>
          <cell r="I5519">
            <v>99.144345462491756</v>
          </cell>
          <cell r="J5519">
            <v>2664939.0213162657</v>
          </cell>
          <cell r="K5519">
            <v>0.58451271154633155</v>
          </cell>
          <cell r="L5519">
            <v>77.399753248831075</v>
          </cell>
          <cell r="M5519">
            <v>23237379.066951398</v>
          </cell>
          <cell r="N5519">
            <v>0.78915992451259109</v>
          </cell>
          <cell r="O5519">
            <v>78.019491488036181</v>
          </cell>
          <cell r="P5519"/>
          <cell r="Q5519">
            <v>129138.9302770608</v>
          </cell>
        </row>
        <row r="5520">
          <cell r="D5520">
            <v>44600</v>
          </cell>
          <cell r="F5520">
            <v>31577.608177848437</v>
          </cell>
          <cell r="G5520">
            <v>259202.32351900032</v>
          </cell>
          <cell r="H5520">
            <v>0.25089483372954935</v>
          </cell>
          <cell r="I5520">
            <v>99.158930035938255</v>
          </cell>
          <cell r="J5520">
            <v>2696516.6294941143</v>
          </cell>
          <cell r="K5520">
            <v>0.57514792809291559</v>
          </cell>
          <cell r="L5520">
            <v>78.281282331268955</v>
          </cell>
          <cell r="M5520">
            <v>23000918.160941854</v>
          </cell>
          <cell r="N5520">
            <v>0.78103490800806219</v>
          </cell>
          <cell r="O5520">
            <v>79.098484835053242</v>
          </cell>
          <cell r="P5520"/>
          <cell r="Q5520">
            <v>129138.9302770608</v>
          </cell>
        </row>
        <row r="5521">
          <cell r="D5521">
            <v>44601</v>
          </cell>
          <cell r="F5521">
            <v>36294.934372648335</v>
          </cell>
          <cell r="G5521">
            <v>295497.25789164868</v>
          </cell>
          <cell r="H5521">
            <v>0.25424578463044478</v>
          </cell>
          <cell r="I5521">
            <v>99.104399181536223</v>
          </cell>
          <cell r="J5521">
            <v>2732811.5638667624</v>
          </cell>
          <cell r="K5521">
            <v>0.56726441139132056</v>
          </cell>
          <cell r="L5521">
            <v>79.018583709160666</v>
          </cell>
          <cell r="M5521">
            <v>22764079.489373103</v>
          </cell>
          <cell r="N5521">
            <v>0.77289903346428046</v>
          </cell>
          <cell r="O5521">
            <v>80.157817149478561</v>
          </cell>
          <cell r="P5521"/>
          <cell r="Q5521">
            <v>129138.9302770608</v>
          </cell>
        </row>
        <row r="5522">
          <cell r="D5522">
            <v>44602</v>
          </cell>
          <cell r="F5522">
            <v>44299.026102650198</v>
          </cell>
          <cell r="G5522">
            <v>339796.28399429889</v>
          </cell>
          <cell r="H5522">
            <v>0.2631245924565766</v>
          </cell>
          <cell r="I5522">
            <v>98.948710077403902</v>
          </cell>
          <cell r="J5522">
            <v>2777110.5899694124</v>
          </cell>
          <cell r="K5522">
            <v>0.56141059103320212</v>
          </cell>
          <cell r="L5522">
            <v>79.562904270562257</v>
          </cell>
          <cell r="M5522">
            <v>22479937.732785732</v>
          </cell>
          <cell r="N5522">
            <v>0.76315926250445276</v>
          </cell>
          <cell r="O5522">
            <v>81.396445183069559</v>
          </cell>
          <cell r="P5522"/>
          <cell r="Q5522">
            <v>129138.9302770608</v>
          </cell>
        </row>
        <row r="5523">
          <cell r="D5523">
            <v>44603</v>
          </cell>
          <cell r="F5523">
            <v>49327.04451264927</v>
          </cell>
          <cell r="G5523">
            <v>389123.32850694819</v>
          </cell>
          <cell r="H5523">
            <v>0.2739286129302087</v>
          </cell>
          <cell r="I5523">
            <v>98.736625503149639</v>
          </cell>
          <cell r="J5523">
            <v>2826437.6344820615</v>
          </cell>
          <cell r="K5523">
            <v>0.55684522263705316</v>
          </cell>
          <cell r="L5523">
            <v>79.985398400935466</v>
          </cell>
          <cell r="M5523">
            <v>22190754.679390356</v>
          </cell>
          <cell r="N5523">
            <v>0.75325072663876902</v>
          </cell>
          <cell r="O5523">
            <v>82.621481591678887</v>
          </cell>
          <cell r="P5523"/>
          <cell r="Q5523">
            <v>129138.9302770608</v>
          </cell>
        </row>
        <row r="5524">
          <cell r="D5524">
            <v>44604</v>
          </cell>
          <cell r="F5524">
            <v>38052.691846651127</v>
          </cell>
          <cell r="G5524">
            <v>427176.02035359934</v>
          </cell>
          <cell r="H5524">
            <v>0.27565662515369793</v>
          </cell>
          <cell r="I5524">
            <v>98.700338884252048</v>
          </cell>
          <cell r="J5524">
            <v>2864490.3263287125</v>
          </cell>
          <cell r="K5524">
            <v>0.55034030990097726</v>
          </cell>
          <cell r="L5524">
            <v>80.584110015516089</v>
          </cell>
          <cell r="M5524">
            <v>21898551.762198992</v>
          </cell>
          <cell r="N5524">
            <v>0.74324209508417904</v>
          </cell>
          <cell r="O5524">
            <v>83.8209100723803</v>
          </cell>
          <cell r="P5524"/>
          <cell r="Q5524">
            <v>129138.9302770608</v>
          </cell>
        </row>
        <row r="5525">
          <cell r="D5525">
            <v>44605</v>
          </cell>
          <cell r="F5525">
            <v>20073.116136649267</v>
          </cell>
          <cell r="G5525">
            <v>447249.13649024861</v>
          </cell>
          <cell r="H5525">
            <v>0.26640904997592613</v>
          </cell>
          <cell r="I5525">
            <v>98.886905220611339</v>
          </cell>
          <cell r="J5525">
            <v>2884563.4424653617</v>
          </cell>
          <cell r="K5525">
            <v>0.54077967007753736</v>
          </cell>
          <cell r="L5525">
            <v>81.456511321350803</v>
          </cell>
          <cell r="M5525">
            <v>21589339.801937614</v>
          </cell>
          <cell r="N5525">
            <v>0.73265866556979586</v>
          </cell>
          <cell r="O5525">
            <v>85.045507585851638</v>
          </cell>
          <cell r="P5525"/>
          <cell r="Q5525">
            <v>129138.9302770608</v>
          </cell>
        </row>
        <row r="5526">
          <cell r="D5526">
            <v>44606</v>
          </cell>
          <cell r="F5526">
            <v>28380.852538649269</v>
          </cell>
          <cell r="G5526">
            <v>475629.98902889789</v>
          </cell>
          <cell r="H5526">
            <v>0.26307768363910689</v>
          </cell>
          <cell r="I5526">
            <v>98.949576107639885</v>
          </cell>
          <cell r="J5526">
            <v>2912944.2950040111</v>
          </cell>
          <cell r="K5526">
            <v>0.53319168281647322</v>
          </cell>
          <cell r="L5526">
            <v>82.141937990371034</v>
          </cell>
          <cell r="M5526">
            <v>21299365.191374242</v>
          </cell>
          <cell r="N5526">
            <v>0.72273056026518923</v>
          </cell>
          <cell r="O5526">
            <v>86.151554571059933</v>
          </cell>
          <cell r="P5526"/>
          <cell r="Q5526">
            <v>129138.9302770608</v>
          </cell>
        </row>
        <row r="5527">
          <cell r="D5527">
            <v>44607</v>
          </cell>
          <cell r="F5527">
            <v>35482.84140065113</v>
          </cell>
          <cell r="G5527">
            <v>511112.83042954904</v>
          </cell>
          <cell r="H5527">
            <v>0.26385682940224836</v>
          </cell>
          <cell r="I5527">
            <v>98.935130860480541</v>
          </cell>
          <cell r="J5527">
            <v>2948427.1364046624</v>
          </cell>
          <cell r="K5527">
            <v>0.52722408429824075</v>
          </cell>
          <cell r="L5527">
            <v>82.676310016624996</v>
          </cell>
          <cell r="M5527">
            <v>21022037.158972867</v>
          </cell>
          <cell r="N5527">
            <v>0.71323393009144465</v>
          </cell>
          <cell r="O5527">
            <v>87.169325281130654</v>
          </cell>
          <cell r="P5527"/>
          <cell r="Q5527">
            <v>129138.9302770608</v>
          </cell>
        </row>
        <row r="5528">
          <cell r="D5528">
            <v>44608</v>
          </cell>
          <cell r="F5528">
            <v>29611.516519336925</v>
          </cell>
          <cell r="G5528">
            <v>540724.34694888594</v>
          </cell>
          <cell r="H5528">
            <v>0.2616970081121115</v>
          </cell>
          <cell r="I5528">
            <v>98.974857133756132</v>
          </cell>
          <cell r="J5528">
            <v>2978038.6529239994</v>
          </cell>
          <cell r="K5528">
            <v>0.52049968655865275</v>
          </cell>
          <cell r="L5528">
            <v>83.273179697861593</v>
          </cell>
          <cell r="M5528">
            <v>20727236.381756186</v>
          </cell>
          <cell r="N5528">
            <v>0.70314685618125816</v>
          </cell>
          <cell r="O5528">
            <v>88.205921590319633</v>
          </cell>
          <cell r="P5528"/>
          <cell r="Q5528">
            <v>129138.9302770608</v>
          </cell>
        </row>
        <row r="5529">
          <cell r="D5529">
            <v>44609</v>
          </cell>
          <cell r="F5529">
            <v>44633.75553133506</v>
          </cell>
          <cell r="G5529">
            <v>585358.10248022096</v>
          </cell>
          <cell r="H5529">
            <v>0.2666340001716464</v>
          </cell>
          <cell r="I5529">
            <v>98.882587658200478</v>
          </cell>
          <cell r="J5529">
            <v>3022672.4084553346</v>
          </cell>
          <cell r="K5529">
            <v>0.51663976292948033</v>
          </cell>
          <cell r="L5529">
            <v>83.613141010921282</v>
          </cell>
          <cell r="M5529">
            <v>20519598.103946041</v>
          </cell>
          <cell r="N5529">
            <v>0.6960187496526643</v>
          </cell>
          <cell r="O5529">
            <v>88.910145178092904</v>
          </cell>
          <cell r="P5529"/>
          <cell r="Q5529">
            <v>129138.9302770608</v>
          </cell>
        </row>
        <row r="5530">
          <cell r="D5530">
            <v>44610</v>
          </cell>
          <cell r="F5530">
            <v>49378.585881335996</v>
          </cell>
          <cell r="G5530">
            <v>634736.68836155697</v>
          </cell>
          <cell r="H5530">
            <v>0.27306366312439329</v>
          </cell>
          <cell r="I5530">
            <v>98.75454096769019</v>
          </cell>
          <cell r="J5530">
            <v>3072050.9943366707</v>
          </cell>
          <cell r="K5530">
            <v>0.51374003612718577</v>
          </cell>
          <cell r="L5530">
            <v>83.867209755019729</v>
          </cell>
          <cell r="M5530">
            <v>20318326.135361895</v>
          </cell>
          <cell r="N5530">
            <v>0.6891082850585718</v>
          </cell>
          <cell r="O5530">
            <v>89.570083163792404</v>
          </cell>
          <cell r="P5530"/>
          <cell r="Q5530">
            <v>129138.9302770608</v>
          </cell>
        </row>
        <row r="5531">
          <cell r="D5531">
            <v>44611</v>
          </cell>
          <cell r="F5531">
            <v>34800.005225336921</v>
          </cell>
          <cell r="G5531">
            <v>669536.69358689385</v>
          </cell>
          <cell r="H5531">
            <v>0.27287490512021195</v>
          </cell>
          <cell r="I5531">
            <v>98.758428760055381</v>
          </cell>
          <cell r="J5531">
            <v>3106850.9995620078</v>
          </cell>
          <cell r="K5531">
            <v>0.50857646334108864</v>
          </cell>
          <cell r="L5531">
            <v>84.316724683257448</v>
          </cell>
          <cell r="M5531">
            <v>20107980.758563757</v>
          </cell>
          <cell r="N5531">
            <v>0.68189179943193567</v>
          </cell>
          <cell r="O5531">
            <v>90.234984647733057</v>
          </cell>
          <cell r="P5531"/>
          <cell r="Q5531">
            <v>129138.9302770608</v>
          </cell>
        </row>
        <row r="5532">
          <cell r="D5532">
            <v>44612</v>
          </cell>
          <cell r="F5532">
            <v>41206.267895335994</v>
          </cell>
          <cell r="G5532">
            <v>710742.96148222988</v>
          </cell>
          <cell r="H5532">
            <v>0.27518539915011236</v>
          </cell>
          <cell r="I5532">
            <v>98.710299724408856</v>
          </cell>
          <cell r="J5532">
            <v>3148057.2674573436</v>
          </cell>
          <cell r="K5532">
            <v>0.50465364573129123</v>
          </cell>
          <cell r="L5532">
            <v>84.655652941945874</v>
          </cell>
          <cell r="M5532">
            <v>19919672.935319614</v>
          </cell>
          <cell r="N5532">
            <v>0.67542429560315365</v>
          </cell>
          <cell r="O5532">
            <v>90.809598126113414</v>
          </cell>
          <cell r="P5532"/>
          <cell r="Q5532">
            <v>129138.9302770608</v>
          </cell>
        </row>
        <row r="5533">
          <cell r="D5533">
            <v>44613</v>
          </cell>
          <cell r="F5533">
            <v>41903.955069337855</v>
          </cell>
          <cell r="G5533">
            <v>752646.91655156773</v>
          </cell>
          <cell r="H5533">
            <v>0.27753311323475366</v>
          </cell>
          <cell r="I5533">
            <v>98.660184108918656</v>
          </cell>
          <cell r="J5533">
            <v>3189961.2225266816</v>
          </cell>
          <cell r="K5533">
            <v>0.50099952797505087</v>
          </cell>
          <cell r="L5533">
            <v>84.96929836069981</v>
          </cell>
          <cell r="M5533">
            <v>19729890.508979473</v>
          </cell>
          <cell r="N5533">
            <v>0.66890836217608096</v>
          </cell>
          <cell r="O5533">
            <v>91.368015352530946</v>
          </cell>
          <cell r="P5533"/>
          <cell r="Q5533">
            <v>129138.9302770608</v>
          </cell>
        </row>
        <row r="5534">
          <cell r="D5534">
            <v>44614</v>
          </cell>
          <cell r="F5534">
            <v>42939.992395335059</v>
          </cell>
          <cell r="G5534">
            <v>795586.90894690284</v>
          </cell>
          <cell r="H5534">
            <v>0.28003206498754801</v>
          </cell>
          <cell r="I5534">
            <v>98.605489123085945</v>
          </cell>
          <cell r="J5534">
            <v>3232901.2149220165</v>
          </cell>
          <cell r="K5534">
            <v>0.4976501690793641</v>
          </cell>
          <cell r="L5534">
            <v>85.254983428079456</v>
          </cell>
          <cell r="M5534">
            <v>19516803.495301321</v>
          </cell>
          <cell r="N5534">
            <v>0.66160399774798173</v>
          </cell>
          <cell r="O5534">
            <v>91.969409675829496</v>
          </cell>
          <cell r="P5534"/>
          <cell r="Q5534">
            <v>129138.9302770608</v>
          </cell>
        </row>
        <row r="5535">
          <cell r="D5535">
            <v>44615</v>
          </cell>
          <cell r="F5535">
            <v>33073.677456992446</v>
          </cell>
          <cell r="G5535">
            <v>828660.58640389529</v>
          </cell>
          <cell r="H5535">
            <v>0.27899194356572204</v>
          </cell>
          <cell r="I5535">
            <v>98.628424306087652</v>
          </cell>
          <cell r="J5535">
            <v>3265974.8923790092</v>
          </cell>
          <cell r="K5535">
            <v>0.49294222776331809</v>
          </cell>
          <cell r="L5535">
            <v>85.6535481332362</v>
          </cell>
          <cell r="M5535">
            <v>19298478.282956835</v>
          </cell>
          <cell r="N5535">
            <v>0.65412385034898024</v>
          </cell>
          <cell r="O5535">
            <v>92.558254049511589</v>
          </cell>
          <cell r="P5535"/>
          <cell r="Q5535">
            <v>129138.9302770608</v>
          </cell>
        </row>
        <row r="5536">
          <cell r="D5536">
            <v>44616</v>
          </cell>
          <cell r="F5536">
            <v>38823.976576992442</v>
          </cell>
          <cell r="G5536">
            <v>867484.56298088771</v>
          </cell>
          <cell r="H5536">
            <v>0.27989383253102729</v>
          </cell>
          <cell r="I5536">
            <v>98.608551203303819</v>
          </cell>
          <cell r="J5536">
            <v>3304798.8689560015</v>
          </cell>
          <cell r="K5536">
            <v>0.48926561989881384</v>
          </cell>
          <cell r="L5536">
            <v>85.962291954693455</v>
          </cell>
          <cell r="M5536">
            <v>19138483.93959165</v>
          </cell>
          <cell r="N5536">
            <v>0.64862240314907071</v>
          </cell>
          <cell r="O5536">
            <v>92.973872691097554</v>
          </cell>
          <cell r="P5536"/>
          <cell r="Q5536">
            <v>129138.9302770608</v>
          </cell>
        </row>
        <row r="5537">
          <cell r="D5537">
            <v>44617</v>
          </cell>
          <cell r="F5537">
            <v>33172.898378992446</v>
          </cell>
          <cell r="G5537">
            <v>900657.46135988017</v>
          </cell>
          <cell r="H5537">
            <v>0.27897318319969577</v>
          </cell>
          <cell r="I5537">
            <v>98.628835754419867</v>
          </cell>
          <cell r="J5537">
            <v>3337971.7673349939</v>
          </cell>
          <cell r="K5537">
            <v>0.4849060279153648</v>
          </cell>
          <cell r="L5537">
            <v>86.325448410010793</v>
          </cell>
          <cell r="M5537">
            <v>18956588.603866462</v>
          </cell>
          <cell r="N5537">
            <v>0.64238012909234987</v>
          </cell>
          <cell r="O5537">
            <v>93.42756631479844</v>
          </cell>
          <cell r="P5537"/>
          <cell r="Q5537">
            <v>129138.9302770608</v>
          </cell>
        </row>
        <row r="5538">
          <cell r="D5538">
            <v>44618</v>
          </cell>
          <cell r="F5538">
            <v>33968.899250991512</v>
          </cell>
          <cell r="G5538">
            <v>934626.36061087169</v>
          </cell>
          <cell r="H5538">
            <v>0.27836042654744009</v>
          </cell>
          <cell r="I5538">
            <v>98.642231290782405</v>
          </cell>
          <cell r="J5538">
            <v>3371940.6665859856</v>
          </cell>
          <cell r="K5538">
            <v>0.48082050087709266</v>
          </cell>
          <cell r="L5538">
            <v>86.662796066172888</v>
          </cell>
          <cell r="M5538">
            <v>18777293.89654927</v>
          </cell>
          <cell r="N5538">
            <v>0.63622748055473166</v>
          </cell>
          <cell r="O5538">
            <v>93.856198507306203</v>
          </cell>
          <cell r="P5538"/>
          <cell r="Q5538">
            <v>129138.9302770608</v>
          </cell>
        </row>
        <row r="5539">
          <cell r="D5539">
            <v>44619</v>
          </cell>
          <cell r="F5539">
            <v>33866.126194992445</v>
          </cell>
          <cell r="G5539">
            <v>968492.48680586414</v>
          </cell>
          <cell r="H5539">
            <v>0.27776358397087159</v>
          </cell>
          <cell r="I5539">
            <v>98.655198217791266</v>
          </cell>
          <cell r="J5539">
            <v>3405806.7927809781</v>
          </cell>
          <cell r="K5539">
            <v>0.47686832926299683</v>
          </cell>
          <cell r="L5539">
            <v>86.986311857827545</v>
          </cell>
          <cell r="M5539">
            <v>18630339.734598082</v>
          </cell>
          <cell r="N5539">
            <v>0.6311719752216185</v>
          </cell>
          <cell r="O5539">
            <v>94.194687746493742</v>
          </cell>
          <cell r="P5539"/>
          <cell r="Q5539">
            <v>129138.9302770608</v>
          </cell>
        </row>
        <row r="5540">
          <cell r="D5540">
            <v>44620</v>
          </cell>
          <cell r="E5540" t="str">
            <v>*</v>
          </cell>
          <cell r="F5540">
            <v>25648.897052992441</v>
          </cell>
          <cell r="G5540">
            <v>994141.38385885663</v>
          </cell>
          <cell r="H5540">
            <v>0.27493684009427977</v>
          </cell>
          <cell r="I5540">
            <v>98.715533980165148</v>
          </cell>
          <cell r="J5540">
            <v>3431455.6898339707</v>
          </cell>
          <cell r="K5540">
            <v>0.47192643053510402</v>
          </cell>
          <cell r="L5540">
            <v>87.386829342281686</v>
          </cell>
          <cell r="M5540">
            <v>18497086.162502892</v>
          </cell>
          <cell r="N5540">
            <v>0.62658179393779523</v>
          </cell>
          <cell r="O5540">
            <v>94.491376278527582</v>
          </cell>
          <cell r="P5540"/>
          <cell r="Q5540">
            <v>129138.9302770608</v>
          </cell>
        </row>
        <row r="5541">
          <cell r="D5541">
            <v>44621</v>
          </cell>
          <cell r="F5541">
            <v>31391.719412993378</v>
          </cell>
          <cell r="G5541">
            <v>31391.719412993378</v>
          </cell>
          <cell r="H5541">
            <v>0.24390985768262013</v>
          </cell>
          <cell r="I5541">
            <v>99.58576513781324</v>
          </cell>
          <cell r="J5541">
            <v>3462847.4092469639</v>
          </cell>
          <cell r="K5541">
            <v>0.46796065480911514</v>
          </cell>
          <cell r="L5541">
            <v>91.896526308957618</v>
          </cell>
          <cell r="M5541">
            <v>18347971.076699711</v>
          </cell>
          <cell r="N5541">
            <v>0.62169985210777001</v>
          </cell>
          <cell r="O5541">
            <v>95.376773196125413</v>
          </cell>
          <cell r="P5541"/>
          <cell r="Q5541">
            <v>128702.13492494774</v>
          </cell>
        </row>
        <row r="5542">
          <cell r="D5542">
            <v>44622</v>
          </cell>
          <cell r="F5542">
            <v>40784.673179673315</v>
          </cell>
          <cell r="G5542">
            <v>72176.3925926667</v>
          </cell>
          <cell r="H5542">
            <v>0.28040091423019575</v>
          </cell>
          <cell r="I5542">
            <v>99.144173770174049</v>
          </cell>
          <cell r="J5542">
            <v>3503632.0824266374</v>
          </cell>
          <cell r="K5542">
            <v>0.46537811125026363</v>
          </cell>
          <cell r="L5542">
            <v>92.060589581679636</v>
          </cell>
          <cell r="M5542">
            <v>18186819.444745209</v>
          </cell>
          <cell r="N5542">
            <v>0.61640729473660394</v>
          </cell>
          <cell r="O5542">
            <v>95.680295077922352</v>
          </cell>
          <cell r="P5542"/>
          <cell r="Q5542">
            <v>128702.13492494774</v>
          </cell>
        </row>
        <row r="5543">
          <cell r="D5543">
            <v>44623</v>
          </cell>
          <cell r="F5543">
            <v>49315.927419673317</v>
          </cell>
          <cell r="G5543">
            <v>121492.32001234002</v>
          </cell>
          <cell r="H5543">
            <v>0.31466020379327275</v>
          </cell>
          <cell r="I5543">
            <v>98.509092822941767</v>
          </cell>
          <cell r="J5543">
            <v>3552948.0098463106</v>
          </cell>
          <cell r="K5543">
            <v>0.46399651899583066</v>
          </cell>
          <cell r="L5543">
            <v>92.147688700361158</v>
          </cell>
          <cell r="M5543">
            <v>18065130.495579958</v>
          </cell>
          <cell r="N5543">
            <v>0.61244972918312524</v>
          </cell>
          <cell r="O5543">
            <v>95.898165795201294</v>
          </cell>
          <cell r="P5543"/>
          <cell r="Q5543">
            <v>128702.13492494774</v>
          </cell>
        </row>
        <row r="5544">
          <cell r="D5544">
            <v>44624</v>
          </cell>
          <cell r="F5544">
            <v>39349.748935674244</v>
          </cell>
          <cell r="G5544">
            <v>160842.06894801426</v>
          </cell>
          <cell r="H5544">
            <v>0.31243084864483567</v>
          </cell>
          <cell r="I5544">
            <v>98.557592765450892</v>
          </cell>
          <cell r="J5544">
            <v>3592297.7587819849</v>
          </cell>
          <cell r="K5544">
            <v>0.46138058543012905</v>
          </cell>
          <cell r="L5544">
            <v>92.311315515142013</v>
          </cell>
          <cell r="M5544">
            <v>17946482.842114713</v>
          </cell>
          <cell r="N5544">
            <v>0.6085931412294554</v>
          </cell>
          <cell r="O5544">
            <v>96.103094881196952</v>
          </cell>
          <cell r="P5544"/>
          <cell r="Q5544">
            <v>128702.13492494774</v>
          </cell>
        </row>
        <row r="5545">
          <cell r="D5545">
            <v>44625</v>
          </cell>
          <cell r="F5545">
            <v>48881.724543674245</v>
          </cell>
          <cell r="G5545">
            <v>209723.7934916885</v>
          </cell>
          <cell r="H5545">
            <v>0.32590569474855768</v>
          </cell>
          <cell r="I5545">
            <v>98.248493358024035</v>
          </cell>
          <cell r="J5545">
            <v>3641179.4833256593</v>
          </cell>
          <cell r="K5545">
            <v>0.46005406996062864</v>
          </cell>
          <cell r="L5545">
            <v>92.393641516782751</v>
          </cell>
          <cell r="M5545">
            <v>17848419.674737468</v>
          </cell>
          <cell r="N5545">
            <v>0.60543269254064902</v>
          </cell>
          <cell r="O5545">
            <v>96.265666419824242</v>
          </cell>
          <cell r="P5545"/>
          <cell r="Q5545">
            <v>128702.13492494774</v>
          </cell>
        </row>
        <row r="5546">
          <cell r="D5546">
            <v>44626</v>
          </cell>
          <cell r="F5546">
            <v>45742.094035673312</v>
          </cell>
          <cell r="G5546">
            <v>255465.8875273618</v>
          </cell>
          <cell r="H5546">
            <v>0.33082316735504036</v>
          </cell>
          <cell r="I5546">
            <v>98.126046218653016</v>
          </cell>
          <cell r="J5546">
            <v>3686921.5773613327</v>
          </cell>
          <cell r="K5546">
            <v>0.45837966840660105</v>
          </cell>
          <cell r="L5546">
            <v>92.496932415537998</v>
          </cell>
          <cell r="M5546">
            <v>17765091.128060222</v>
          </cell>
          <cell r="N5546">
            <v>0.60277046644063659</v>
          </cell>
          <cell r="O5546">
            <v>96.398901542380656</v>
          </cell>
          <cell r="P5546"/>
          <cell r="Q5546">
            <v>128702.13492494774</v>
          </cell>
        </row>
        <row r="5547">
          <cell r="D5547">
            <v>44627</v>
          </cell>
          <cell r="F5547">
            <v>60618.987323673311</v>
          </cell>
          <cell r="G5547">
            <v>316084.87485103513</v>
          </cell>
          <cell r="H5547">
            <v>0.35084874192575316</v>
          </cell>
          <cell r="I5547">
            <v>97.57279480025862</v>
          </cell>
          <cell r="J5547">
            <v>3747540.5646850062</v>
          </cell>
          <cell r="K5547">
            <v>0.45857846052446327</v>
          </cell>
          <cell r="L5547">
            <v>92.484705892661566</v>
          </cell>
          <cell r="M5547">
            <v>17703462.503394976</v>
          </cell>
          <cell r="N5547">
            <v>0.60084326817907008</v>
          </cell>
          <cell r="O5547">
            <v>96.493255666824069</v>
          </cell>
          <cell r="P5547"/>
          <cell r="Q5547">
            <v>128702.13492494774</v>
          </cell>
        </row>
        <row r="5548">
          <cell r="D5548">
            <v>44628</v>
          </cell>
          <cell r="F5548">
            <v>36964.099775673312</v>
          </cell>
          <cell r="G5548">
            <v>353048.97462670843</v>
          </cell>
          <cell r="H5548">
            <v>0.34289347145696913</v>
          </cell>
          <cell r="I5548">
            <v>97.803167493514337</v>
          </cell>
          <cell r="J5548">
            <v>3784504.6644606795</v>
          </cell>
          <cell r="K5548">
            <v>0.45592137078089906</v>
          </cell>
          <cell r="L5548">
            <v>92.647309304992078</v>
          </cell>
          <cell r="M5548">
            <v>17587064.802193735</v>
          </cell>
          <cell r="N5548">
            <v>0.5970556863741362</v>
          </cell>
          <cell r="O5548">
            <v>96.673620578429791</v>
          </cell>
          <cell r="P5548"/>
          <cell r="Q5548">
            <v>128702.13492494774</v>
          </cell>
        </row>
        <row r="5549">
          <cell r="D5549">
            <v>44629</v>
          </cell>
          <cell r="F5549">
            <v>62300.421105205562</v>
          </cell>
          <cell r="G5549">
            <v>415349.39573191397</v>
          </cell>
          <cell r="H5549">
            <v>0.35857938864816619</v>
          </cell>
          <cell r="I5549">
            <v>97.335405175045594</v>
          </cell>
          <cell r="J5549">
            <v>3846805.0855658851</v>
          </cell>
          <cell r="K5549">
            <v>0.45635109655732986</v>
          </cell>
          <cell r="L5549">
            <v>92.621131927116778</v>
          </cell>
          <cell r="M5549">
            <v>17500093.213794019</v>
          </cell>
          <cell r="N5549">
            <v>0.59426528404476786</v>
          </cell>
          <cell r="O5549">
            <v>96.802248207368109</v>
          </cell>
          <cell r="P5549"/>
          <cell r="Q5549">
            <v>128702.13492494774</v>
          </cell>
        </row>
        <row r="5550">
          <cell r="D5550">
            <v>44630</v>
          </cell>
          <cell r="F5550">
            <v>54792.587927205561</v>
          </cell>
          <cell r="G5550">
            <v>470141.98365911952</v>
          </cell>
          <cell r="H5550">
            <v>0.36529462695648479</v>
          </cell>
          <cell r="I5550">
            <v>97.118313776270568</v>
          </cell>
          <cell r="J5550">
            <v>3901597.6734930906</v>
          </cell>
          <cell r="K5550">
            <v>0.45589062846434902</v>
          </cell>
          <cell r="L5550">
            <v>92.649180237265583</v>
          </cell>
          <cell r="M5550">
            <v>17425725.616081115</v>
          </cell>
          <cell r="N5550">
            <v>0.59190147913062163</v>
          </cell>
          <cell r="O5550">
            <v>96.908424901294694</v>
          </cell>
          <cell r="P5550"/>
          <cell r="Q5550">
            <v>128702.13492494774</v>
          </cell>
        </row>
        <row r="5551">
          <cell r="D5551">
            <v>44631</v>
          </cell>
          <cell r="F5551">
            <v>60629.858955205556</v>
          </cell>
          <cell r="G5551">
            <v>530771.84261432511</v>
          </cell>
          <cell r="H5551">
            <v>0.37491208456137404</v>
          </cell>
          <cell r="I5551">
            <v>96.789710259310567</v>
          </cell>
          <cell r="J5551">
            <v>3962227.532448296</v>
          </cell>
          <cell r="K5551">
            <v>0.45611576792912439</v>
          </cell>
          <cell r="L5551">
            <v>92.635473071724604</v>
          </cell>
          <cell r="M5551">
            <v>17385070.367050212</v>
          </cell>
          <cell r="N5551">
            <v>0.59068180679065874</v>
          </cell>
          <cell r="O5551">
            <v>96.962219606258884</v>
          </cell>
          <cell r="P5551"/>
          <cell r="Q5551">
            <v>128702.13492494774</v>
          </cell>
        </row>
        <row r="5552">
          <cell r="D5552">
            <v>44632</v>
          </cell>
          <cell r="F5552">
            <v>59165.812285206492</v>
          </cell>
          <cell r="G5552">
            <v>589937.65489953163</v>
          </cell>
          <cell r="H5552">
            <v>0.3819786771237012</v>
          </cell>
          <cell r="I5552">
            <v>96.534969478250758</v>
          </cell>
          <cell r="J5552">
            <v>4021393.3447335023</v>
          </cell>
          <cell r="K5552">
            <v>0.45616825892114798</v>
          </cell>
          <cell r="L5552">
            <v>92.632275429124519</v>
          </cell>
          <cell r="M5552">
            <v>17343599.639503308</v>
          </cell>
          <cell r="N5552">
            <v>0.58943375351426297</v>
          </cell>
          <cell r="O5552">
            <v>97.016573432349745</v>
          </cell>
          <cell r="P5552"/>
          <cell r="Q5552">
            <v>128702.13492494774</v>
          </cell>
        </row>
        <row r="5553">
          <cell r="D5553">
            <v>44633</v>
          </cell>
          <cell r="F5553">
            <v>60547.65373120649</v>
          </cell>
          <cell r="G5553">
            <v>650485.30863073817</v>
          </cell>
          <cell r="H5553">
            <v>0.38878400472776015</v>
          </cell>
          <cell r="I5553">
            <v>96.279012913706396</v>
          </cell>
          <cell r="J5553">
            <v>4081940.9984647087</v>
          </cell>
          <cell r="K5553">
            <v>0.45637373347894589</v>
          </cell>
          <cell r="L5553">
            <v>92.619751677822862</v>
          </cell>
          <cell r="M5553">
            <v>17331772.939898405</v>
          </cell>
          <cell r="N5553">
            <v>0.5891927654548722</v>
          </cell>
          <cell r="O5553">
            <v>97.026988311190721</v>
          </cell>
          <cell r="P5553"/>
          <cell r="Q5553">
            <v>128702.13492494774</v>
          </cell>
        </row>
        <row r="5554">
          <cell r="D5554">
            <v>44634</v>
          </cell>
          <cell r="F5554">
            <v>63689.207503205558</v>
          </cell>
          <cell r="G5554">
            <v>714174.51613394369</v>
          </cell>
          <cell r="H5554">
            <v>0.39636067783869011</v>
          </cell>
          <cell r="I5554">
            <v>95.981806350481349</v>
          </cell>
          <cell r="J5554">
            <v>4145630.2059679143</v>
          </cell>
          <cell r="K5554">
            <v>0.45691963181560374</v>
          </cell>
          <cell r="L5554">
            <v>92.586427419156109</v>
          </cell>
          <cell r="M5554">
            <v>17326876.364455499</v>
          </cell>
          <cell r="N5554">
            <v>0.58918729928177771</v>
          </cell>
          <cell r="O5554">
            <v>97.027224244010824</v>
          </cell>
          <cell r="P5554"/>
          <cell r="Q5554">
            <v>128702.13492494774</v>
          </cell>
        </row>
        <row r="5555">
          <cell r="D5555">
            <v>44635</v>
          </cell>
          <cell r="F5555">
            <v>88789.314825206486</v>
          </cell>
          <cell r="G5555">
            <v>802963.83095915022</v>
          </cell>
          <cell r="H5555">
            <v>0.41592878078642398</v>
          </cell>
          <cell r="I5555">
            <v>95.155075105963832</v>
          </cell>
          <cell r="J5555">
            <v>4234419.5207931204</v>
          </cell>
          <cell r="K5555">
            <v>0.46017802833702698</v>
          </cell>
          <cell r="L5555">
            <v>92.385966957796583</v>
          </cell>
          <cell r="M5555">
            <v>17310213.9474946</v>
          </cell>
          <cell r="N5555">
            <v>0.58878163221388757</v>
          </cell>
          <cell r="O5555">
            <v>97.044696556763981</v>
          </cell>
          <cell r="P5555"/>
          <cell r="Q5555">
            <v>128702.13492494774</v>
          </cell>
        </row>
        <row r="5556">
          <cell r="D5556">
            <v>44636</v>
          </cell>
          <cell r="F5556">
            <v>106002.99378317858</v>
          </cell>
          <cell r="G5556">
            <v>908966.82474232884</v>
          </cell>
          <cell r="H5556">
            <v>0.44141013340240537</v>
          </cell>
          <cell r="I5556">
            <v>93.953489179265375</v>
          </cell>
          <cell r="J5556">
            <v>4340422.5145762991</v>
          </cell>
          <cell r="K5556">
            <v>0.46519143562800286</v>
          </cell>
          <cell r="L5556">
            <v>92.072385470539004</v>
          </cell>
          <cell r="M5556">
            <v>17331715.124213669</v>
          </cell>
          <cell r="N5556">
            <v>0.589674177126847</v>
          </cell>
          <cell r="O5556">
            <v>97.00615706678613</v>
          </cell>
          <cell r="P5556"/>
          <cell r="Q5556">
            <v>128702.13492494774</v>
          </cell>
        </row>
        <row r="5557">
          <cell r="D5557">
            <v>44637</v>
          </cell>
          <cell r="F5557">
            <v>76527.726677176717</v>
          </cell>
          <cell r="G5557">
            <v>985494.55141950562</v>
          </cell>
          <cell r="H5557">
            <v>0.45042195892371439</v>
          </cell>
          <cell r="I5557">
            <v>93.495725058886919</v>
          </cell>
          <cell r="J5557">
            <v>4416950.2412534757</v>
          </cell>
          <cell r="K5557">
            <v>0.46695234213105635</v>
          </cell>
          <cell r="L5557">
            <v>91.96077589615274</v>
          </cell>
          <cell r="M5557">
            <v>17329500.280641675</v>
          </cell>
          <cell r="N5557">
            <v>0.58976010324904105</v>
          </cell>
          <cell r="O5557">
            <v>97.002428037178021</v>
          </cell>
          <cell r="P5557"/>
          <cell r="Q5557">
            <v>128702.13492494774</v>
          </cell>
        </row>
        <row r="5558">
          <cell r="D5558">
            <v>44638</v>
          </cell>
          <cell r="F5558">
            <v>83819.214599177649</v>
          </cell>
          <cell r="G5558">
            <v>1069313.7660186833</v>
          </cell>
          <cell r="H5558">
            <v>0.46157991372104212</v>
          </cell>
          <cell r="I5558">
            <v>92.905990452514303</v>
          </cell>
          <cell r="J5558">
            <v>4500769.4558526529</v>
          </cell>
          <cell r="K5558">
            <v>0.4694264695499793</v>
          </cell>
          <cell r="L5558">
            <v>91.802683965637442</v>
          </cell>
          <cell r="M5558">
            <v>17320916.461135685</v>
          </cell>
          <cell r="N5558">
            <v>0.58962926716031361</v>
          </cell>
          <cell r="O5558">
            <v>97.008104758135033</v>
          </cell>
          <cell r="P5558"/>
          <cell r="Q5558">
            <v>128702.13492494774</v>
          </cell>
        </row>
        <row r="5559">
          <cell r="D5559">
            <v>44639</v>
          </cell>
          <cell r="F5559">
            <v>73140.999351177656</v>
          </cell>
          <cell r="G5559">
            <v>1142454.7653698609</v>
          </cell>
          <cell r="H5559">
            <v>0.46719658700630934</v>
          </cell>
          <cell r="I5559">
            <v>92.59973373170952</v>
          </cell>
          <cell r="J5559">
            <v>4573910.4552038303</v>
          </cell>
          <cell r="K5559">
            <v>0.47073607703979459</v>
          </cell>
          <cell r="L5559">
            <v>91.718402077142073</v>
          </cell>
          <cell r="M5559">
            <v>17307248.326623697</v>
          </cell>
          <cell r="N5559">
            <v>0.58932523458249253</v>
          </cell>
          <cell r="O5559">
            <v>97.021266551758472</v>
          </cell>
          <cell r="P5559"/>
          <cell r="Q5559">
            <v>128702.13492494774</v>
          </cell>
        </row>
        <row r="5560">
          <cell r="D5560">
            <v>44640</v>
          </cell>
          <cell r="F5560">
            <v>63440.759083177654</v>
          </cell>
          <cell r="G5560">
            <v>1205895.5244530386</v>
          </cell>
          <cell r="H5560">
            <v>0.46848310836345219</v>
          </cell>
          <cell r="I5560">
            <v>92.528713481475762</v>
          </cell>
          <cell r="J5560">
            <v>4637351.2142870082</v>
          </cell>
          <cell r="K5560">
            <v>0.47102616950011994</v>
          </cell>
          <cell r="L5560">
            <v>91.699676711562418</v>
          </cell>
          <cell r="M5560">
            <v>17327466.909683704</v>
          </cell>
          <cell r="N5560">
            <v>0.5901752204555758</v>
          </cell>
          <cell r="O5560">
            <v>96.984366140242841</v>
          </cell>
          <cell r="P5560"/>
          <cell r="Q5560">
            <v>128702.13492494774</v>
          </cell>
        </row>
        <row r="5561">
          <cell r="D5561">
            <v>44641</v>
          </cell>
          <cell r="F5561">
            <v>64563.472147177657</v>
          </cell>
          <cell r="G5561">
            <v>1270458.9966002163</v>
          </cell>
          <cell r="H5561">
            <v>0.47006250123537124</v>
          </cell>
          <cell r="I5561">
            <v>92.441085547318096</v>
          </cell>
          <cell r="J5561">
            <v>4701914.6864341861</v>
          </cell>
          <cell r="K5561">
            <v>0.47142134029758298</v>
          </cell>
          <cell r="L5561">
            <v>91.674135967050077</v>
          </cell>
          <cell r="M5561">
            <v>17343454.385939717</v>
          </cell>
          <cell r="N5561">
            <v>0.59088152047917086</v>
          </cell>
          <cell r="O5561">
            <v>96.953456974022984</v>
          </cell>
          <cell r="P5561"/>
          <cell r="Q5561">
            <v>128702.13492494774</v>
          </cell>
        </row>
        <row r="5562">
          <cell r="D5562">
            <v>44642</v>
          </cell>
          <cell r="F5562">
            <v>71529.757761177665</v>
          </cell>
          <cell r="G5562">
            <v>1341988.7543613939</v>
          </cell>
          <cell r="H5562">
            <v>0.47395864000376126</v>
          </cell>
          <cell r="I5562">
            <v>92.222859207346403</v>
          </cell>
          <cell r="J5562">
            <v>4773444.4441953637</v>
          </cell>
          <cell r="K5562">
            <v>0.47249599536223019</v>
          </cell>
          <cell r="L5562">
            <v>91.60448882723631</v>
          </cell>
          <cell r="M5562">
            <v>17314763.356239725</v>
          </cell>
          <cell r="N5562">
            <v>0.59006561947617731</v>
          </cell>
          <cell r="O5562">
            <v>96.98914242497402</v>
          </cell>
          <cell r="P5562"/>
          <cell r="Q5562">
            <v>128702.13492494774</v>
          </cell>
        </row>
        <row r="5563">
          <cell r="D5563">
            <v>44643</v>
          </cell>
          <cell r="F5563">
            <v>96653.541922288947</v>
          </cell>
          <cell r="G5563">
            <v>1438642.2962836828</v>
          </cell>
          <cell r="H5563">
            <v>0.48600332148559888</v>
          </cell>
          <cell r="I5563">
            <v>91.530017854923301</v>
          </cell>
          <cell r="J5563">
            <v>4870097.9861176526</v>
          </cell>
          <cell r="K5563">
            <v>0.47599919081488895</v>
          </cell>
          <cell r="L5563">
            <v>91.375533544471736</v>
          </cell>
          <cell r="M5563">
            <v>17287722.881272845</v>
          </cell>
          <cell r="N5563">
            <v>0.58930553563538202</v>
          </cell>
          <cell r="O5563">
            <v>97.022117907772497</v>
          </cell>
          <cell r="P5563"/>
          <cell r="Q5563">
            <v>128702.13492494774</v>
          </cell>
        </row>
        <row r="5564">
          <cell r="D5564">
            <v>44644</v>
          </cell>
          <cell r="F5564">
            <v>108817.18818828989</v>
          </cell>
          <cell r="G5564">
            <v>1547459.4844719728</v>
          </cell>
          <cell r="H5564">
            <v>0.50098219860350712</v>
          </cell>
          <cell r="I5564">
            <v>90.63132040215595</v>
          </cell>
          <cell r="J5564">
            <v>4978915.1743059428</v>
          </cell>
          <cell r="K5564">
            <v>0.48058944123175795</v>
          </cell>
          <cell r="L5564">
            <v>91.07113585714005</v>
          </cell>
          <cell r="M5564">
            <v>17294751.40072412</v>
          </cell>
          <cell r="N5564">
            <v>0.58970670056281793</v>
          </cell>
          <cell r="O5564">
            <v>97.004746000651053</v>
          </cell>
          <cell r="P5564"/>
          <cell r="Q5564">
            <v>128702.13492494774</v>
          </cell>
        </row>
        <row r="5565">
          <cell r="D5565">
            <v>44645</v>
          </cell>
          <cell r="F5565">
            <v>101399.51637829082</v>
          </cell>
          <cell r="G5565">
            <v>1648859.0008502635</v>
          </cell>
          <cell r="H5565">
            <v>0.51245738909048888</v>
          </cell>
          <cell r="I5565">
            <v>89.916315360811893</v>
          </cell>
          <cell r="J5565">
            <v>5080314.6906842338</v>
          </cell>
          <cell r="K5565">
            <v>0.48435983737607774</v>
          </cell>
          <cell r="L5565">
            <v>90.817425554889397</v>
          </cell>
          <cell r="M5565">
            <v>17295065.930789396</v>
          </cell>
          <cell r="N5565">
            <v>0.58987909285279716</v>
          </cell>
          <cell r="O5565">
            <v>96.997258654870237</v>
          </cell>
          <cell r="P5565"/>
          <cell r="Q5565">
            <v>128702.13492494774</v>
          </cell>
        </row>
        <row r="5566">
          <cell r="D5566">
            <v>44646</v>
          </cell>
          <cell r="F5566">
            <v>97732.828272288956</v>
          </cell>
          <cell r="G5566">
            <v>1746591.8291225524</v>
          </cell>
          <cell r="H5566">
            <v>0.52195411406018788</v>
          </cell>
          <cell r="I5566">
            <v>89.308005601499332</v>
          </cell>
          <cell r="J5566">
            <v>5178047.5189565225</v>
          </cell>
          <cell r="K5566">
            <v>0.48769347927495027</v>
          </cell>
          <cell r="L5566">
            <v>90.590377607439947</v>
          </cell>
          <cell r="M5566">
            <v>17306080.941560663</v>
          </cell>
          <cell r="N5566">
            <v>0.59041663876157202</v>
          </cell>
          <cell r="O5566">
            <v>96.973826389504296</v>
          </cell>
          <cell r="P5566"/>
          <cell r="Q5566">
            <v>128702.13492494774</v>
          </cell>
        </row>
        <row r="5567">
          <cell r="D5567">
            <v>44647</v>
          </cell>
          <cell r="F5567">
            <v>77183.881546289893</v>
          </cell>
          <cell r="G5567">
            <v>1823775.7106688423</v>
          </cell>
          <cell r="H5567">
            <v>0.52483393987737992</v>
          </cell>
          <cell r="I5567">
            <v>89.120671930721329</v>
          </cell>
          <cell r="J5567">
            <v>5255231.4005028121</v>
          </cell>
          <cell r="K5567">
            <v>0.48903505036381473</v>
          </cell>
          <cell r="L5567">
            <v>90.498291006356638</v>
          </cell>
          <cell r="M5567">
            <v>17330975.699921932</v>
          </cell>
          <cell r="N5567">
            <v>0.59142813282581286</v>
          </cell>
          <cell r="O5567">
            <v>96.929381942022744</v>
          </cell>
          <cell r="P5567"/>
          <cell r="Q5567">
            <v>128702.13492494774</v>
          </cell>
        </row>
        <row r="5568">
          <cell r="D5568">
            <v>44648</v>
          </cell>
          <cell r="F5568">
            <v>88084.31858228895</v>
          </cell>
          <cell r="G5568">
            <v>1911860.0292511312</v>
          </cell>
          <cell r="H5568">
            <v>0.53053288797590836</v>
          </cell>
          <cell r="I5568">
            <v>88.746125865057408</v>
          </cell>
          <cell r="J5568">
            <v>5343315.719085101</v>
          </cell>
          <cell r="K5568">
            <v>0.49134722186157131</v>
          </cell>
          <cell r="L5568">
            <v>90.338627211673597</v>
          </cell>
          <cell r="M5568">
            <v>17396592.421763204</v>
          </cell>
          <cell r="N5568">
            <v>0.59383022039756184</v>
          </cell>
          <cell r="O5568">
            <v>96.821981268545912</v>
          </cell>
          <cell r="P5568"/>
          <cell r="Q5568">
            <v>128702.13492494774</v>
          </cell>
        </row>
        <row r="5569">
          <cell r="D5569">
            <v>44649</v>
          </cell>
          <cell r="F5569">
            <v>100240.24737228989</v>
          </cell>
          <cell r="G5569">
            <v>2012100.2766234211</v>
          </cell>
          <cell r="H5569">
            <v>0.53909570497714487</v>
          </cell>
          <cell r="I5569">
            <v>88.174053108358407</v>
          </cell>
          <cell r="J5569">
            <v>5443555.9664573912</v>
          </cell>
          <cell r="K5569">
            <v>0.49471003506772149</v>
          </cell>
          <cell r="L5569">
            <v>90.104276300439835</v>
          </cell>
          <cell r="M5569">
            <v>17446551.834534477</v>
          </cell>
          <cell r="N5569">
            <v>0.59569901974265849</v>
          </cell>
          <cell r="O5569">
            <v>96.736605375490072</v>
          </cell>
          <cell r="P5569"/>
          <cell r="Q5569">
            <v>128702.13492494774</v>
          </cell>
        </row>
        <row r="5570">
          <cell r="D5570">
            <v>44650</v>
          </cell>
          <cell r="F5570">
            <v>77083.82565145861</v>
          </cell>
          <cell r="G5570">
            <v>2089184.1022748798</v>
          </cell>
          <cell r="H5570">
            <v>0.54109024777591586</v>
          </cell>
          <cell r="I5570">
            <v>88.039236588926073</v>
          </cell>
          <cell r="J5570">
            <v>5520639.7921088496</v>
          </cell>
          <cell r="K5570">
            <v>0.49591496770146026</v>
          </cell>
          <cell r="L5570">
            <v>90.019695158143819</v>
          </cell>
          <cell r="M5570">
            <v>17462922.63067292</v>
          </cell>
          <cell r="N5570">
            <v>0.59642167296089821</v>
          </cell>
          <cell r="O5570">
            <v>96.703161058563836</v>
          </cell>
          <cell r="P5570"/>
          <cell r="Q5570">
            <v>128702.13492494774</v>
          </cell>
        </row>
        <row r="5571">
          <cell r="D5571">
            <v>44651</v>
          </cell>
          <cell r="E5571" t="str">
            <v>*</v>
          </cell>
          <cell r="F5571">
            <v>78783.568207456759</v>
          </cell>
          <cell r="G5571">
            <v>2167967.6704823365</v>
          </cell>
          <cell r="H5571">
            <v>0.54338213600017782</v>
          </cell>
          <cell r="I5571">
            <v>87.88360784149252</v>
          </cell>
          <cell r="J5571">
            <v>5599423.3603163064</v>
          </cell>
          <cell r="K5571">
            <v>0.4972432993271389</v>
          </cell>
          <cell r="L5571">
            <v>89.926081498364823</v>
          </cell>
          <cell r="M5571">
            <v>17466499.176613897</v>
          </cell>
          <cell r="N5571">
            <v>0.59670763336173949</v>
          </cell>
          <cell r="O5571">
            <v>96.689860344362117</v>
          </cell>
          <cell r="P5571"/>
          <cell r="Q5571">
            <v>128702.13492494774</v>
          </cell>
        </row>
        <row r="5572">
          <cell r="D5572">
            <v>44652</v>
          </cell>
          <cell r="F5572">
            <v>79621.652601457696</v>
          </cell>
          <cell r="G5572">
            <v>79621.652601457696</v>
          </cell>
          <cell r="H5572">
            <v>0.63572943534564608</v>
          </cell>
          <cell r="I5572">
            <v>86.479493160096823</v>
          </cell>
          <cell r="J5572">
            <v>5679045.0129177645</v>
          </cell>
          <cell r="K5572">
            <v>0.49876660557001073</v>
          </cell>
          <cell r="L5572">
            <v>94.214955558766263</v>
          </cell>
          <cell r="M5572">
            <v>17482362.111764874</v>
          </cell>
          <cell r="N5572">
            <v>0.59731651449356138</v>
          </cell>
          <cell r="O5572">
            <v>95.588025645207182</v>
          </cell>
          <cell r="P5572"/>
          <cell r="Q5572">
            <v>125244.55872987445</v>
          </cell>
        </row>
        <row r="5573">
          <cell r="D5573">
            <v>44653</v>
          </cell>
          <cell r="F5573">
            <v>63652.071265456754</v>
          </cell>
          <cell r="G5573">
            <v>143273.72386691446</v>
          </cell>
          <cell r="H5573">
            <v>0.57197584198418161</v>
          </cell>
          <cell r="I5573">
            <v>90.949941770472833</v>
          </cell>
          <cell r="J5573">
            <v>5742697.0841832217</v>
          </cell>
          <cell r="K5573">
            <v>0.4988694832035469</v>
          </cell>
          <cell r="L5573">
            <v>94.209467289311917</v>
          </cell>
          <cell r="M5573">
            <v>17480538.463219848</v>
          </cell>
          <cell r="N5573">
            <v>0.5973211702931297</v>
          </cell>
          <cell r="O5573">
            <v>95.587768532917167</v>
          </cell>
          <cell r="P5573"/>
          <cell r="Q5573">
            <v>125244.55872987445</v>
          </cell>
        </row>
        <row r="5574">
          <cell r="D5574">
            <v>44654</v>
          </cell>
          <cell r="F5574">
            <v>52926.250857457686</v>
          </cell>
          <cell r="G5574">
            <v>196199.97472437215</v>
          </cell>
          <cell r="H5574">
            <v>0.52217830649109809</v>
          </cell>
          <cell r="I5574">
            <v>93.830750968237808</v>
          </cell>
          <cell r="J5574">
            <v>5795623.3350406792</v>
          </cell>
          <cell r="K5574">
            <v>0.4980484201026556</v>
          </cell>
          <cell r="L5574">
            <v>94.25318654244353</v>
          </cell>
          <cell r="M5574">
            <v>17491063.050010823</v>
          </cell>
          <cell r="N5574">
            <v>0.59774782154339623</v>
          </cell>
          <cell r="O5574">
            <v>95.564164322793715</v>
          </cell>
          <cell r="P5574"/>
          <cell r="Q5574">
            <v>125244.55872987445</v>
          </cell>
        </row>
        <row r="5575">
          <cell r="D5575">
            <v>44655</v>
          </cell>
          <cell r="F5575">
            <v>72057.024007457687</v>
          </cell>
          <cell r="G5575">
            <v>268256.99873182981</v>
          </cell>
          <cell r="H5575">
            <v>0.53546637365380956</v>
          </cell>
          <cell r="I5575">
            <v>93.118907482073439</v>
          </cell>
          <cell r="J5575">
            <v>5867680.3590481365</v>
          </cell>
          <cell r="K5575">
            <v>0.49887134500046598</v>
          </cell>
          <cell r="L5575">
            <v>94.209367939752312</v>
          </cell>
          <cell r="M5575">
            <v>17521193.001715805</v>
          </cell>
          <cell r="N5575">
            <v>0.59884464659336967</v>
          </cell>
          <cell r="O5575">
            <v>95.503094167549989</v>
          </cell>
          <cell r="P5575"/>
          <cell r="Q5575">
            <v>125244.55872987445</v>
          </cell>
        </row>
        <row r="5576">
          <cell r="D5576">
            <v>44656</v>
          </cell>
          <cell r="F5576">
            <v>96133.788031456759</v>
          </cell>
          <cell r="G5576">
            <v>364390.78676328657</v>
          </cell>
          <cell r="H5576">
            <v>0.58188681481835713</v>
          </cell>
          <cell r="I5576">
            <v>90.309409995536356</v>
          </cell>
          <cell r="J5576">
            <v>5963814.1470795935</v>
          </cell>
          <cell r="K5576">
            <v>0.50170237269291884</v>
          </cell>
          <cell r="L5576">
            <v>94.057177900284344</v>
          </cell>
          <cell r="M5576">
            <v>17559964.530344777</v>
          </cell>
          <cell r="N5576">
            <v>0.60023710524016083</v>
          </cell>
          <cell r="O5576">
            <v>95.424754514263384</v>
          </cell>
          <cell r="P5576"/>
          <cell r="Q5576">
            <v>125244.55872987445</v>
          </cell>
        </row>
        <row r="5577">
          <cell r="D5577">
            <v>44657</v>
          </cell>
          <cell r="F5577">
            <v>76231.480753457232</v>
          </cell>
          <cell r="G5577">
            <v>440622.2675167438</v>
          </cell>
          <cell r="H5577">
            <v>0.58634918219889987</v>
          </cell>
          <cell r="I5577">
            <v>90.014110840297363</v>
          </cell>
          <cell r="J5577">
            <v>6040045.6278330507</v>
          </cell>
          <cell r="K5577">
            <v>0.50281755270221873</v>
          </cell>
          <cell r="L5577">
            <v>93.99661421935977</v>
          </cell>
          <cell r="M5577">
            <v>17563537.243603755</v>
          </cell>
          <cell r="N5577">
            <v>0.60042657059863047</v>
          </cell>
          <cell r="O5577">
            <v>95.414025103504898</v>
          </cell>
          <cell r="P5577"/>
          <cell r="Q5577">
            <v>125244.55872987445</v>
          </cell>
        </row>
        <row r="5578">
          <cell r="D5578">
            <v>44658</v>
          </cell>
          <cell r="F5578">
            <v>56790.206899457233</v>
          </cell>
          <cell r="G5578">
            <v>497412.474416201</v>
          </cell>
          <cell r="H5578">
            <v>0.56736137391692154</v>
          </cell>
          <cell r="I5578">
            <v>91.240824907220471</v>
          </cell>
          <cell r="J5578">
            <v>6096835.8347325083</v>
          </cell>
          <cell r="K5578">
            <v>0.50230798467838078</v>
          </cell>
          <cell r="L5578">
            <v>94.024331071083594</v>
          </cell>
          <cell r="M5578">
            <v>17547231.910787068</v>
          </cell>
          <cell r="N5578">
            <v>0.59993645193092437</v>
          </cell>
          <cell r="O5578">
            <v>95.441745996830392</v>
          </cell>
          <cell r="P5578"/>
          <cell r="Q5578">
            <v>125244.55872987445</v>
          </cell>
        </row>
        <row r="5579">
          <cell r="D5579">
            <v>44659</v>
          </cell>
          <cell r="F5579">
            <v>53223.992833460026</v>
          </cell>
          <cell r="G5579">
            <v>550636.46724966099</v>
          </cell>
          <cell r="H5579">
            <v>0.54956126720569287</v>
          </cell>
          <cell r="I5579">
            <v>92.317968822672597</v>
          </cell>
          <cell r="J5579">
            <v>6150059.827565968</v>
          </cell>
          <cell r="K5579">
            <v>0.50151801186931833</v>
          </cell>
          <cell r="L5579">
            <v>94.067156848830379</v>
          </cell>
          <cell r="M5579">
            <v>17503363.426420383</v>
          </cell>
          <cell r="N5579">
            <v>0.59850373875505025</v>
          </cell>
          <cell r="O5579">
            <v>95.522135637284123</v>
          </cell>
          <cell r="P5579"/>
          <cell r="Q5579">
            <v>125244.55872987445</v>
          </cell>
        </row>
        <row r="5580">
          <cell r="D5580">
            <v>44660</v>
          </cell>
          <cell r="F5580">
            <v>70652.818067457236</v>
          </cell>
          <cell r="G5580">
            <v>621289.28531711828</v>
          </cell>
          <cell r="H5580">
            <v>0.55117877784934843</v>
          </cell>
          <cell r="I5580">
            <v>92.223082711661036</v>
          </cell>
          <cell r="J5580">
            <v>6220712.6456334256</v>
          </cell>
          <cell r="K5580">
            <v>0.50215090913278404</v>
          </cell>
          <cell r="L5580">
            <v>94.032860264079375</v>
          </cell>
          <cell r="M5580">
            <v>17484788.185967699</v>
          </cell>
          <cell r="N5580">
            <v>0.59793566922228603</v>
          </cell>
          <cell r="O5580">
            <v>95.553744917165943</v>
          </cell>
          <cell r="P5580"/>
          <cell r="Q5580">
            <v>125244.55872987445</v>
          </cell>
        </row>
        <row r="5581">
          <cell r="D5581">
            <v>44661</v>
          </cell>
          <cell r="F5581">
            <v>40918.0561894563</v>
          </cell>
          <cell r="G5581">
            <v>662207.34150657454</v>
          </cell>
          <cell r="H5581">
            <v>0.52873142611713231</v>
          </cell>
          <cell r="I5581">
            <v>93.485000888374657</v>
          </cell>
          <cell r="J5581">
            <v>6261630.7018228816</v>
          </cell>
          <cell r="K5581">
            <v>0.50039489950640892</v>
          </cell>
          <cell r="L5581">
            <v>94.127742999162535</v>
          </cell>
          <cell r="M5581">
            <v>17465925.861989006</v>
          </cell>
          <cell r="N5581">
            <v>0.59735765355696813</v>
          </cell>
          <cell r="O5581">
            <v>95.585753429071346</v>
          </cell>
          <cell r="P5581"/>
          <cell r="Q5581">
            <v>125244.55872987445</v>
          </cell>
        </row>
        <row r="5582">
          <cell r="D5582">
            <v>44662</v>
          </cell>
          <cell r="F5582">
            <v>46868.316089458167</v>
          </cell>
          <cell r="G5582">
            <v>709075.65759603272</v>
          </cell>
          <cell r="H5582">
            <v>0.51468442279277427</v>
          </cell>
          <cell r="I5582">
            <v>94.21338180583929</v>
          </cell>
          <cell r="J5582">
            <v>6308499.0179123394</v>
          </cell>
          <cell r="K5582">
            <v>0.49914449252739668</v>
          </cell>
          <cell r="L5582">
            <v>94.194781689941593</v>
          </cell>
          <cell r="M5582">
            <v>17476672.451426316</v>
          </cell>
          <cell r="N5582">
            <v>0.59779228561186937</v>
          </cell>
          <cell r="O5582">
            <v>95.561699504122615</v>
          </cell>
          <cell r="P5582"/>
          <cell r="Q5582">
            <v>125244.55872987445</v>
          </cell>
        </row>
        <row r="5583">
          <cell r="D5583">
            <v>44663</v>
          </cell>
          <cell r="F5583">
            <v>73202.432325457237</v>
          </cell>
          <cell r="G5583">
            <v>782278.08992148994</v>
          </cell>
          <cell r="H5583">
            <v>0.52050038331318871</v>
          </cell>
          <cell r="I5583">
            <v>93.917610346588859</v>
          </cell>
          <cell r="J5583">
            <v>6381701.4502377966</v>
          </cell>
          <cell r="K5583">
            <v>0.4999818014891082</v>
          </cell>
          <cell r="L5583">
            <v>94.14993894051112</v>
          </cell>
          <cell r="M5583">
            <v>17477799.778847627</v>
          </cell>
          <cell r="N5583">
            <v>0.59789794996012935</v>
          </cell>
          <cell r="O5583">
            <v>95.555838421121905</v>
          </cell>
          <cell r="P5583"/>
          <cell r="Q5583">
            <v>125244.55872987445</v>
          </cell>
        </row>
        <row r="5584">
          <cell r="D5584">
            <v>44664</v>
          </cell>
          <cell r="F5584">
            <v>97029.967481449174</v>
          </cell>
          <cell r="G5584">
            <v>879308.05740293907</v>
          </cell>
          <cell r="H5584">
            <v>0.54005604734151014</v>
          </cell>
          <cell r="I5584">
            <v>92.863235898127996</v>
          </cell>
          <cell r="J5584">
            <v>6478731.4177192459</v>
          </cell>
          <cell r="K5584">
            <v>0.5026514941189536</v>
          </cell>
          <cell r="L5584">
            <v>94.005654564940031</v>
          </cell>
          <cell r="M5584">
            <v>17486864.349932931</v>
          </cell>
          <cell r="N5584">
            <v>0.59827519363461001</v>
          </cell>
          <cell r="O5584">
            <v>95.534870725303023</v>
          </cell>
          <cell r="P5584"/>
          <cell r="Q5584">
            <v>125244.55872987445</v>
          </cell>
        </row>
        <row r="5585">
          <cell r="D5585">
            <v>44665</v>
          </cell>
          <cell r="F5585">
            <v>81191.819453449163</v>
          </cell>
          <cell r="G5585">
            <v>960499.87685638829</v>
          </cell>
          <cell r="H5585">
            <v>0.54778534697975512</v>
          </cell>
          <cell r="I5585">
            <v>92.421448386043963</v>
          </cell>
          <cell r="J5585">
            <v>6559923.2371726949</v>
          </cell>
          <cell r="K5585">
            <v>0.50405282769690807</v>
          </cell>
          <cell r="L5585">
            <v>93.929123934797872</v>
          </cell>
          <cell r="M5585">
            <v>17493931.114526711</v>
          </cell>
          <cell r="N5585">
            <v>0.59858416371968282</v>
          </cell>
          <cell r="O5585">
            <v>95.517648371444025</v>
          </cell>
          <cell r="P5585"/>
          <cell r="Q5585">
            <v>125244.55872987445</v>
          </cell>
        </row>
        <row r="5586">
          <cell r="D5586">
            <v>44666</v>
          </cell>
          <cell r="F5586">
            <v>74553.324233448249</v>
          </cell>
          <cell r="G5586">
            <v>1035053.2010898365</v>
          </cell>
          <cell r="H5586">
            <v>0.55095045596470371</v>
          </cell>
          <cell r="I5586">
            <v>92.236513206955195</v>
          </cell>
          <cell r="J5586">
            <v>6634476.561406143</v>
          </cell>
          <cell r="K5586">
            <v>0.50492221864167941</v>
          </cell>
          <cell r="L5586">
            <v>93.881369422684429</v>
          </cell>
          <cell r="M5586">
            <v>17502772.273656499</v>
          </cell>
          <cell r="N5586">
            <v>0.5989539238884144</v>
          </cell>
          <cell r="O5586">
            <v>95.496978988638176</v>
          </cell>
          <cell r="P5586"/>
          <cell r="Q5586">
            <v>125244.55872987445</v>
          </cell>
        </row>
        <row r="5587">
          <cell r="D5587">
            <v>44667</v>
          </cell>
          <cell r="F5587">
            <v>65376.347637449173</v>
          </cell>
          <cell r="G5587">
            <v>1100429.5487272858</v>
          </cell>
          <cell r="H5587">
            <v>0.54914039773809431</v>
          </cell>
          <cell r="I5587">
            <v>92.342558353745332</v>
          </cell>
          <cell r="J5587">
            <v>6699852.9090435924</v>
          </cell>
          <cell r="K5587">
            <v>0.50508336542157872</v>
          </cell>
          <cell r="L5587">
            <v>93.87249474958449</v>
          </cell>
          <cell r="M5587">
            <v>17515334.801462278</v>
          </cell>
          <cell r="N5587">
            <v>0.59945112856468608</v>
          </cell>
          <cell r="O5587">
            <v>95.469084921182329</v>
          </cell>
          <cell r="P5587"/>
          <cell r="Q5587">
            <v>125244.55872987445</v>
          </cell>
        </row>
        <row r="5588">
          <cell r="D5588">
            <v>44668</v>
          </cell>
          <cell r="F5588">
            <v>72665.358119449171</v>
          </cell>
          <cell r="G5588">
            <v>1173094.9068467349</v>
          </cell>
          <cell r="H5588">
            <v>0.5509667122906351</v>
          </cell>
          <cell r="I5588">
            <v>92.235557365713007</v>
          </cell>
          <cell r="J5588">
            <v>6772518.267163042</v>
          </cell>
          <cell r="K5588">
            <v>0.50578585619738037</v>
          </cell>
          <cell r="L5588">
            <v>93.833722881806537</v>
          </cell>
          <cell r="M5588">
            <v>17559850.401030067</v>
          </cell>
          <cell r="N5588">
            <v>0.60104214117949029</v>
          </cell>
          <cell r="O5588">
            <v>95.379049274422272</v>
          </cell>
          <cell r="P5588"/>
          <cell r="Q5588">
            <v>125244.55872987445</v>
          </cell>
        </row>
        <row r="5589">
          <cell r="D5589">
            <v>44669</v>
          </cell>
          <cell r="F5589">
            <v>79348.109269448236</v>
          </cell>
          <cell r="G5589">
            <v>1252443.0161161833</v>
          </cell>
          <cell r="H5589">
            <v>0.5555544150391365</v>
          </cell>
          <cell r="I5589">
            <v>91.96337365361596</v>
          </cell>
          <cell r="J5589">
            <v>6851866.3764324905</v>
          </cell>
          <cell r="K5589">
            <v>0.50696978416599947</v>
          </cell>
          <cell r="L5589">
            <v>93.76806940991267</v>
          </cell>
          <cell r="M5589">
            <v>17613471.92482385</v>
          </cell>
          <cell r="N5589">
            <v>0.60294522564361597</v>
          </cell>
          <cell r="O5589">
            <v>95.269793333660729</v>
          </cell>
          <cell r="P5589"/>
          <cell r="Q5589">
            <v>125244.55872987445</v>
          </cell>
        </row>
        <row r="5590">
          <cell r="D5590">
            <v>44670</v>
          </cell>
          <cell r="F5590">
            <v>82780.507059450101</v>
          </cell>
          <cell r="G5590">
            <v>1335223.5231756333</v>
          </cell>
          <cell r="H5590">
            <v>0.56110159982254892</v>
          </cell>
          <cell r="I5590">
            <v>91.627829259804145</v>
          </cell>
          <cell r="J5590">
            <v>6934646.8834919408</v>
          </cell>
          <cell r="K5590">
            <v>0.50838360242234226</v>
          </cell>
          <cell r="L5590">
            <v>93.689158234241077</v>
          </cell>
          <cell r="M5590">
            <v>17628436.622075636</v>
          </cell>
          <cell r="N5590">
            <v>0.60352528665592209</v>
          </cell>
          <cell r="O5590">
            <v>95.236153065395982</v>
          </cell>
          <cell r="P5590"/>
          <cell r="Q5590">
            <v>125244.55872987445</v>
          </cell>
        </row>
        <row r="5591">
          <cell r="D5591">
            <v>44671</v>
          </cell>
          <cell r="F5591">
            <v>91179.375421669945</v>
          </cell>
          <cell r="G5591">
            <v>1426402.8985973033</v>
          </cell>
          <cell r="H5591">
            <v>0.56944705345393376</v>
          </cell>
          <cell r="I5591">
            <v>91.109933795532768</v>
          </cell>
          <cell r="J5591">
            <v>7025826.2589136111</v>
          </cell>
          <cell r="K5591">
            <v>0.51038181884560285</v>
          </cell>
          <cell r="L5591">
            <v>93.576685366928317</v>
          </cell>
          <cell r="M5591">
            <v>17655163.796741635</v>
          </cell>
          <cell r="N5591">
            <v>0.60450822217513078</v>
          </cell>
          <cell r="O5591">
            <v>95.178785811821356</v>
          </cell>
          <cell r="P5591"/>
          <cell r="Q5591">
            <v>125244.55872987445</v>
          </cell>
        </row>
        <row r="5592">
          <cell r="D5592">
            <v>44672</v>
          </cell>
          <cell r="F5592">
            <v>107246.45708966996</v>
          </cell>
          <cell r="G5592">
            <v>1533649.3556869733</v>
          </cell>
          <cell r="H5592">
            <v>0.58310654323028632</v>
          </cell>
          <cell r="I5592">
            <v>90.229114968610247</v>
          </cell>
          <cell r="J5592">
            <v>7133072.7160032811</v>
          </cell>
          <cell r="K5592">
            <v>0.51350065102310449</v>
          </cell>
          <cell r="L5592">
            <v>93.398933023503545</v>
          </cell>
          <cell r="M5592">
            <v>17684985.116012789</v>
          </cell>
          <cell r="N5592">
            <v>0.60559733318920428</v>
          </cell>
          <cell r="O5592">
            <v>95.114688258905758</v>
          </cell>
          <cell r="P5592"/>
          <cell r="Q5592">
            <v>125244.55872987445</v>
          </cell>
        </row>
        <row r="5593">
          <cell r="D5593">
            <v>44673</v>
          </cell>
          <cell r="F5593">
            <v>109595.87319367088</v>
          </cell>
          <cell r="G5593">
            <v>1643245.2288806443</v>
          </cell>
          <cell r="H5593">
            <v>0.59637692612432636</v>
          </cell>
          <cell r="I5593">
            <v>89.335263020645044</v>
          </cell>
          <cell r="J5593">
            <v>7242668.5891969521</v>
          </cell>
          <cell r="K5593">
            <v>0.51673136587461976</v>
          </cell>
          <cell r="L5593">
            <v>93.211981567056853</v>
          </cell>
          <cell r="M5593">
            <v>17724032.050043937</v>
          </cell>
          <cell r="N5593">
            <v>0.60700264261956638</v>
          </cell>
          <cell r="O5593">
            <v>95.03115058835732</v>
          </cell>
          <cell r="P5593"/>
          <cell r="Q5593">
            <v>125244.55872987445</v>
          </cell>
        </row>
        <row r="5594">
          <cell r="D5594">
            <v>44674</v>
          </cell>
          <cell r="F5594">
            <v>79516.294011670892</v>
          </cell>
          <cell r="G5594">
            <v>1722761.5228923152</v>
          </cell>
          <cell r="H5594">
            <v>0.59805132987781506</v>
          </cell>
          <cell r="I5594">
            <v>89.219888979842935</v>
          </cell>
          <cell r="J5594">
            <v>7322184.8832086232</v>
          </cell>
          <cell r="K5594">
            <v>0.51777782076420964</v>
          </cell>
          <cell r="L5594">
            <v>93.150812689530753</v>
          </cell>
          <cell r="M5594">
            <v>17770124.595769092</v>
          </cell>
          <cell r="N5594">
            <v>0.60864958916884115</v>
          </cell>
          <cell r="O5594">
            <v>94.932054072170686</v>
          </cell>
          <cell r="P5594"/>
          <cell r="Q5594">
            <v>125244.55872987445</v>
          </cell>
        </row>
        <row r="5595">
          <cell r="D5595">
            <v>44675</v>
          </cell>
          <cell r="F5595">
            <v>91745.059781669959</v>
          </cell>
          <cell r="G5595">
            <v>1814506.582673985</v>
          </cell>
          <cell r="H5595">
            <v>0.60365449574389796</v>
          </cell>
          <cell r="I5595">
            <v>88.82967894117894</v>
          </cell>
          <cell r="J5595">
            <v>7413929.9429902928</v>
          </cell>
          <cell r="K5595">
            <v>0.51966305087924791</v>
          </cell>
          <cell r="L5595">
            <v>93.039858875760956</v>
          </cell>
          <cell r="M5595">
            <v>17840849.815380249</v>
          </cell>
          <cell r="N5595">
            <v>0.61114070148739041</v>
          </cell>
          <cell r="O5595">
            <v>94.779704978440478</v>
          </cell>
          <cell r="P5595"/>
          <cell r="Q5595">
            <v>125244.55872987445</v>
          </cell>
        </row>
        <row r="5596">
          <cell r="D5596">
            <v>44676</v>
          </cell>
          <cell r="F5596">
            <v>101447.92483766902</v>
          </cell>
          <cell r="G5596">
            <v>1915954.5075116542</v>
          </cell>
          <cell r="H5596">
            <v>0.61190826234422069</v>
          </cell>
          <cell r="I5596">
            <v>88.243517111943632</v>
          </cell>
          <cell r="J5596">
            <v>7515377.8678279622</v>
          </cell>
          <cell r="K5596">
            <v>0.52218965157909447</v>
          </cell>
          <cell r="L5596">
            <v>92.889637873645441</v>
          </cell>
          <cell r="M5596">
            <v>17912286.097027395</v>
          </cell>
          <cell r="N5596">
            <v>0.61365673411979693</v>
          </cell>
          <cell r="O5596">
            <v>94.622813849889653</v>
          </cell>
          <cell r="P5596"/>
          <cell r="Q5596">
            <v>125244.55872987445</v>
          </cell>
        </row>
        <row r="5597">
          <cell r="D5597">
            <v>44677</v>
          </cell>
          <cell r="F5597">
            <v>104482.64529367088</v>
          </cell>
          <cell r="G5597">
            <v>2020437.1528053251</v>
          </cell>
          <cell r="H5597">
            <v>0.62045906065544221</v>
          </cell>
          <cell r="I5597">
            <v>87.622382796335913</v>
          </cell>
          <cell r="J5597">
            <v>7619860.5131216329</v>
          </cell>
          <cell r="K5597">
            <v>0.52488169874058699</v>
          </cell>
          <cell r="L5597">
            <v>92.727671900461445</v>
          </cell>
          <cell r="M5597">
            <v>17946616.610418547</v>
          </cell>
          <cell r="N5597">
            <v>0.6149019836124513</v>
          </cell>
          <cell r="O5597">
            <v>94.544038242674219</v>
          </cell>
          <cell r="P5597"/>
          <cell r="Q5597">
            <v>125244.55872987445</v>
          </cell>
        </row>
        <row r="5598">
          <cell r="D5598">
            <v>44678</v>
          </cell>
          <cell r="F5598">
            <v>99326.831420552699</v>
          </cell>
          <cell r="G5598">
            <v>2119763.984225878</v>
          </cell>
          <cell r="H5598">
            <v>0.62685180090641479</v>
          </cell>
          <cell r="I5598">
            <v>87.149065248389803</v>
          </cell>
          <cell r="J5598">
            <v>7719187.3445421858</v>
          </cell>
          <cell r="K5598">
            <v>0.52717558109980711</v>
          </cell>
          <cell r="L5598">
            <v>92.588114392290464</v>
          </cell>
          <cell r="M5598">
            <v>17976203.770068578</v>
          </cell>
          <cell r="N5598">
            <v>0.61598497409950759</v>
          </cell>
          <cell r="O5598">
            <v>94.474919414181329</v>
          </cell>
          <cell r="P5598"/>
          <cell r="Q5598">
            <v>125244.55872987445</v>
          </cell>
        </row>
        <row r="5599">
          <cell r="D5599">
            <v>44679</v>
          </cell>
          <cell r="F5599">
            <v>114035.66418455084</v>
          </cell>
          <cell r="G5599">
            <v>2233799.6484104288</v>
          </cell>
          <cell r="H5599">
            <v>0.636982234444741</v>
          </cell>
          <cell r="I5599">
            <v>86.383882994931753</v>
          </cell>
          <cell r="J5599">
            <v>7833223.0087267365</v>
          </cell>
          <cell r="K5599">
            <v>0.53042656329439997</v>
          </cell>
          <cell r="L5599">
            <v>92.387901511344367</v>
          </cell>
          <cell r="M5599">
            <v>17995347.536357652</v>
          </cell>
          <cell r="N5599">
            <v>0.61671030739879196</v>
          </cell>
          <cell r="O5599">
            <v>94.428310334499415</v>
          </cell>
          <cell r="P5599"/>
          <cell r="Q5599">
            <v>125244.55872987445</v>
          </cell>
        </row>
        <row r="5600">
          <cell r="D5600">
            <v>44680</v>
          </cell>
          <cell r="F5600">
            <v>117815.79688055271</v>
          </cell>
          <cell r="G5600">
            <v>2351615.4452909813</v>
          </cell>
          <cell r="H5600">
            <v>0.64745477640708216</v>
          </cell>
          <cell r="I5600">
            <v>85.574143367964354</v>
          </cell>
          <cell r="J5600">
            <v>7951038.8056072891</v>
          </cell>
          <cell r="K5600">
            <v>0.53387668549191647</v>
          </cell>
          <cell r="L5600">
            <v>92.172329965153153</v>
          </cell>
          <cell r="M5600">
            <v>18014515.586570725</v>
          </cell>
          <cell r="N5600">
            <v>0.61743663615728384</v>
          </cell>
          <cell r="O5600">
            <v>94.381382359776126</v>
          </cell>
          <cell r="P5600"/>
          <cell r="Q5600">
            <v>125244.55872987445</v>
          </cell>
        </row>
        <row r="5601">
          <cell r="D5601">
            <v>44681</v>
          </cell>
          <cell r="E5601" t="str">
            <v>*</v>
          </cell>
          <cell r="F5601">
            <v>104731.64693055363</v>
          </cell>
          <cell r="G5601">
            <v>2456347.0922215348</v>
          </cell>
          <cell r="H5601">
            <v>0.65374685525443244</v>
          </cell>
          <cell r="I5601">
            <v>85.078876597742976</v>
          </cell>
          <cell r="J5601">
            <v>8055770.452537843</v>
          </cell>
          <cell r="K5601">
            <v>0.53639804768870569</v>
          </cell>
          <cell r="L5601">
            <v>92.012786351985596</v>
          </cell>
          <cell r="M5601">
            <v>18023702.597553801</v>
          </cell>
          <cell r="N5601">
            <v>0.61782099573570992</v>
          </cell>
          <cell r="O5601">
            <v>94.356445643859431</v>
          </cell>
          <cell r="P5601"/>
          <cell r="Q5601">
            <v>125244.55872987445</v>
          </cell>
        </row>
        <row r="5602">
          <cell r="D5602">
            <v>44682</v>
          </cell>
          <cell r="F5602">
            <v>83156.359126549913</v>
          </cell>
          <cell r="G5602">
            <v>83156.359126549913</v>
          </cell>
          <cell r="H5602">
            <v>0.8384834631336614</v>
          </cell>
          <cell r="I5602">
            <v>64.293415649729127</v>
          </cell>
          <cell r="J5602">
            <v>8138926.8116643932</v>
          </cell>
          <cell r="K5602">
            <v>0.53837981357031839</v>
          </cell>
          <cell r="L5602">
            <v>94.930857239800801</v>
          </cell>
          <cell r="M5602">
            <v>18064541.416016873</v>
          </cell>
          <cell r="N5602">
            <v>0.61927137096602825</v>
          </cell>
          <cell r="O5602">
            <v>92.695574492856451</v>
          </cell>
          <cell r="P5602"/>
          <cell r="Q5602">
            <v>99174.715760964362</v>
          </cell>
        </row>
        <row r="5603">
          <cell r="D5603">
            <v>44683</v>
          </cell>
          <cell r="F5603">
            <v>91214.336052553626</v>
          </cell>
          <cell r="G5603">
            <v>174370.69517910352</v>
          </cell>
          <cell r="H5603">
            <v>0.87910862078687524</v>
          </cell>
          <cell r="I5603">
            <v>58.352931738144441</v>
          </cell>
          <cell r="J5603">
            <v>8230141.1477169469</v>
          </cell>
          <cell r="K5603">
            <v>0.54086529810403072</v>
          </cell>
          <cell r="L5603">
            <v>94.800678522958705</v>
          </cell>
          <cell r="M5603">
            <v>18118156.400449943</v>
          </cell>
          <cell r="N5603">
            <v>0.62115999879273853</v>
          </cell>
          <cell r="O5603">
            <v>92.553993428108555</v>
          </cell>
          <cell r="P5603"/>
          <cell r="Q5603">
            <v>99174.715760964362</v>
          </cell>
        </row>
        <row r="5604">
          <cell r="D5604">
            <v>44684</v>
          </cell>
          <cell r="F5604">
            <v>111044.98894855269</v>
          </cell>
          <cell r="G5604">
            <v>285415.68412765622</v>
          </cell>
          <cell r="H5604">
            <v>0.95930258681247871</v>
          </cell>
          <cell r="I5604">
            <v>46.980340882879169</v>
          </cell>
          <cell r="J5604">
            <v>8341186.1366654998</v>
          </cell>
          <cell r="K5604">
            <v>0.54461337854796765</v>
          </cell>
          <cell r="L5604">
            <v>94.600536651013371</v>
          </cell>
          <cell r="M5604">
            <v>18166875.954179015</v>
          </cell>
          <cell r="N5604">
            <v>0.62288108681440058</v>
          </cell>
          <cell r="O5604">
            <v>92.423538389906057</v>
          </cell>
          <cell r="P5604"/>
          <cell r="Q5604">
            <v>99174.715760964362</v>
          </cell>
        </row>
        <row r="5605">
          <cell r="D5605">
            <v>44685</v>
          </cell>
          <cell r="F5605">
            <v>107268.13197630744</v>
          </cell>
          <cell r="G5605">
            <v>392683.81610396365</v>
          </cell>
          <cell r="H5605">
            <v>0.98987885443107526</v>
          </cell>
          <cell r="I5605">
            <v>42.904513372713815</v>
          </cell>
          <cell r="J5605">
            <v>8448454.2686418071</v>
          </cell>
          <cell r="K5605">
            <v>0.54806821890966806</v>
          </cell>
          <cell r="L5605">
            <v>94.411965553699417</v>
          </cell>
          <cell r="M5605">
            <v>18201973.297711845</v>
          </cell>
          <cell r="N5605">
            <v>0.62413535770948303</v>
          </cell>
          <cell r="O5605">
            <v>92.327606294738615</v>
          </cell>
          <cell r="P5605"/>
          <cell r="Q5605">
            <v>99174.715760964362</v>
          </cell>
        </row>
        <row r="5606">
          <cell r="D5606">
            <v>44686</v>
          </cell>
          <cell r="F5606">
            <v>86802.047152306506</v>
          </cell>
          <cell r="G5606">
            <v>479485.86325627018</v>
          </cell>
          <cell r="H5606">
            <v>0.96695182754433073</v>
          </cell>
          <cell r="I5606">
            <v>45.943917284929256</v>
          </cell>
          <cell r="J5606">
            <v>8535256.315794114</v>
          </cell>
          <cell r="K5606">
            <v>0.5501597000252233</v>
          </cell>
          <cell r="L5606">
            <v>94.295902222665589</v>
          </cell>
          <cell r="M5606">
            <v>18223758.190072339</v>
          </cell>
          <cell r="N5606">
            <v>0.62493331957423226</v>
          </cell>
          <cell r="O5606">
            <v>92.266197076773054</v>
          </cell>
          <cell r="P5606"/>
          <cell r="Q5606">
            <v>99174.715760964362</v>
          </cell>
        </row>
        <row r="5607">
          <cell r="D5607">
            <v>44687</v>
          </cell>
          <cell r="F5607">
            <v>69103.522436307438</v>
          </cell>
          <cell r="G5607">
            <v>548589.38569257758</v>
          </cell>
          <cell r="H5607">
            <v>0.92192413742297974</v>
          </cell>
          <cell r="I5607">
            <v>52.183417776510588</v>
          </cell>
          <cell r="J5607">
            <v>8604359.8382304218</v>
          </cell>
          <cell r="K5607">
            <v>0.55109105816010528</v>
          </cell>
          <cell r="L5607">
            <v>94.243755161054082</v>
          </cell>
          <cell r="M5607">
            <v>18231771.059736833</v>
          </cell>
          <cell r="N5607">
            <v>0.6252590997209595</v>
          </cell>
          <cell r="O5607">
            <v>92.241041426733545</v>
          </cell>
          <cell r="P5607"/>
          <cell r="Q5607">
            <v>99174.715760964362</v>
          </cell>
        </row>
        <row r="5608">
          <cell r="D5608">
            <v>44688</v>
          </cell>
          <cell r="F5608">
            <v>72622.806806305569</v>
          </cell>
          <cell r="G5608">
            <v>621212.19249888312</v>
          </cell>
          <cell r="H5608">
            <v>0.89483088756521723</v>
          </cell>
          <cell r="I5608">
            <v>56.06888674202748</v>
          </cell>
          <cell r="J5608">
            <v>8676982.6450367272</v>
          </cell>
          <cell r="K5608">
            <v>0.55223463914925652</v>
          </cell>
          <cell r="L5608">
            <v>94.179335542239187</v>
          </cell>
          <cell r="M5608">
            <v>18233766.15969133</v>
          </cell>
          <cell r="N5608">
            <v>0.62537853660505094</v>
          </cell>
          <cell r="O5608">
            <v>92.231806654367361</v>
          </cell>
          <cell r="P5608"/>
          <cell r="Q5608">
            <v>99174.715760964362</v>
          </cell>
        </row>
        <row r="5609">
          <cell r="D5609">
            <v>44689</v>
          </cell>
          <cell r="F5609">
            <v>64835.992066308369</v>
          </cell>
          <cell r="G5609">
            <v>686048.18456519151</v>
          </cell>
          <cell r="H5609">
            <v>0.86469643409255859</v>
          </cell>
          <cell r="I5609">
            <v>60.457867688944454</v>
          </cell>
          <cell r="J5609">
            <v>8741818.637103036</v>
          </cell>
          <cell r="K5609">
            <v>0.552871401771176</v>
          </cell>
          <cell r="L5609">
            <v>94.143279373829614</v>
          </cell>
          <cell r="M5609">
            <v>18257102.173821829</v>
          </cell>
          <cell r="N5609">
            <v>0.6262299996543822</v>
          </cell>
          <cell r="O5609">
            <v>92.165781637537364</v>
          </cell>
          <cell r="P5609"/>
          <cell r="Q5609">
            <v>99174.715760964362</v>
          </cell>
        </row>
        <row r="5610">
          <cell r="D5610">
            <v>44690</v>
          </cell>
          <cell r="F5610">
            <v>79258.509340306511</v>
          </cell>
          <cell r="G5610">
            <v>765306.69390549802</v>
          </cell>
          <cell r="H5610">
            <v>0.85741689752420469</v>
          </cell>
          <cell r="I5610">
            <v>61.523167492429877</v>
          </cell>
          <cell r="J5610">
            <v>8821077.1464433428</v>
          </cell>
          <cell r="K5610">
            <v>0.55440668477311517</v>
          </cell>
          <cell r="L5610">
            <v>94.055797004002329</v>
          </cell>
          <cell r="M5610">
            <v>18294932.695410322</v>
          </cell>
          <cell r="N5610">
            <v>0.62757881287169859</v>
          </cell>
          <cell r="O5610">
            <v>92.060506861381114</v>
          </cell>
          <cell r="P5610"/>
          <cell r="Q5610">
            <v>99174.715760964362</v>
          </cell>
        </row>
        <row r="5611">
          <cell r="D5611">
            <v>44691</v>
          </cell>
          <cell r="F5611">
            <v>83370.52360430744</v>
          </cell>
          <cell r="G5611">
            <v>848677.21750980546</v>
          </cell>
          <cell r="H5611">
            <v>0.85573950073658689</v>
          </cell>
          <cell r="I5611">
            <v>61.768718912527099</v>
          </cell>
          <cell r="J5611">
            <v>8904447.6700476501</v>
          </cell>
          <cell r="K5611">
            <v>0.55617978712458838</v>
          </cell>
          <cell r="L5611">
            <v>93.953799173295167</v>
          </cell>
          <cell r="M5611">
            <v>18317925.817634825</v>
          </cell>
          <cell r="N5611">
            <v>0.62841883110044949</v>
          </cell>
          <cell r="O5611">
            <v>91.994520099918404</v>
          </cell>
          <cell r="P5611"/>
          <cell r="Q5611">
            <v>99174.715760964362</v>
          </cell>
        </row>
        <row r="5612">
          <cell r="D5612">
            <v>44692</v>
          </cell>
          <cell r="F5612">
            <v>64487.095028005017</v>
          </cell>
          <cell r="G5612">
            <v>913164.31253781053</v>
          </cell>
          <cell r="H5612">
            <v>0.83705747847590406</v>
          </cell>
          <cell r="I5612">
            <v>64.501735291859404</v>
          </cell>
          <cell r="J5612">
            <v>8968934.7650756557</v>
          </cell>
          <cell r="K5612">
            <v>0.55675884304971923</v>
          </cell>
          <cell r="L5612">
            <v>93.920265112776192</v>
          </cell>
          <cell r="M5612">
            <v>18326123.387339015</v>
          </cell>
          <cell r="N5612">
            <v>0.62875136550016897</v>
          </cell>
          <cell r="O5612">
            <v>91.96830845529287</v>
          </cell>
          <cell r="P5612"/>
          <cell r="Q5612">
            <v>99174.715760964362</v>
          </cell>
        </row>
        <row r="5613">
          <cell r="D5613">
            <v>44693</v>
          </cell>
          <cell r="F5613">
            <v>54860.505084005956</v>
          </cell>
          <cell r="G5613">
            <v>968024.81762181653</v>
          </cell>
          <cell r="H5613">
            <v>0.81340021176616917</v>
          </cell>
          <cell r="I5613">
            <v>67.941224176349209</v>
          </cell>
          <cell r="J5613">
            <v>9023795.2701596618</v>
          </cell>
          <cell r="K5613">
            <v>0.5567368855667526</v>
          </cell>
          <cell r="L5613">
            <v>93.921538715865438</v>
          </cell>
          <cell r="M5613">
            <v>18315953.439649817</v>
          </cell>
          <cell r="N5613">
            <v>0.62845373119465098</v>
          </cell>
          <cell r="O5613">
            <v>91.991771530403128</v>
          </cell>
          <cell r="P5613"/>
          <cell r="Q5613">
            <v>99174.715760964362</v>
          </cell>
        </row>
        <row r="5614">
          <cell r="D5614">
            <v>44694</v>
          </cell>
          <cell r="F5614">
            <v>61607.467572005015</v>
          </cell>
          <cell r="G5614">
            <v>1029632.2851938215</v>
          </cell>
          <cell r="H5614">
            <v>0.79861568413612016</v>
          </cell>
          <cell r="I5614">
            <v>70.065916856425474</v>
          </cell>
          <cell r="J5614">
            <v>9085402.7377316672</v>
          </cell>
          <cell r="K5614">
            <v>0.55712892782862466</v>
          </cell>
          <cell r="L5614">
            <v>93.898775193564603</v>
          </cell>
          <cell r="M5614">
            <v>18307221.370912611</v>
          </cell>
          <cell r="N5614">
            <v>0.6282053885760106</v>
          </cell>
          <cell r="O5614">
            <v>92.011317642675166</v>
          </cell>
          <cell r="P5614"/>
          <cell r="Q5614">
            <v>99174.715760964362</v>
          </cell>
        </row>
        <row r="5615">
          <cell r="D5615">
            <v>44695</v>
          </cell>
          <cell r="F5615">
            <v>40143.651944004087</v>
          </cell>
          <cell r="G5615">
            <v>1069775.9371378256</v>
          </cell>
          <cell r="H5615">
            <v>0.77048435533295934</v>
          </cell>
          <cell r="I5615">
            <v>74.023378997308228</v>
          </cell>
          <cell r="J5615">
            <v>9125546.3896756712</v>
          </cell>
          <cell r="K5615">
            <v>0.55620799694065126</v>
          </cell>
          <cell r="L5615">
            <v>93.952168050797596</v>
          </cell>
          <cell r="M5615">
            <v>18273892.280399416</v>
          </cell>
          <cell r="N5615">
            <v>0.62711289900284262</v>
          </cell>
          <cell r="O5615">
            <v>92.096966150961947</v>
          </cell>
          <cell r="P5615"/>
          <cell r="Q5615">
            <v>99174.715760964362</v>
          </cell>
        </row>
        <row r="5616">
          <cell r="D5616">
            <v>44696</v>
          </cell>
          <cell r="F5616">
            <v>39209.505080005947</v>
          </cell>
          <cell r="G5616">
            <v>1108985.4422178315</v>
          </cell>
          <cell r="H5616">
            <v>0.74547592344723634</v>
          </cell>
          <cell r="I5616">
            <v>77.410369466981564</v>
          </cell>
          <cell r="J5616">
            <v>9164755.8947556764</v>
          </cell>
          <cell r="K5616">
            <v>0.555241538017896</v>
          </cell>
          <cell r="L5616">
            <v>94.007900751705549</v>
          </cell>
          <cell r="M5616">
            <v>18251669.761242207</v>
          </cell>
          <cell r="N5616">
            <v>0.62640141108722602</v>
          </cell>
          <cell r="O5616">
            <v>92.152449476509489</v>
          </cell>
          <cell r="P5616"/>
          <cell r="Q5616">
            <v>99174.715760964362</v>
          </cell>
        </row>
        <row r="5617">
          <cell r="D5617">
            <v>44697</v>
          </cell>
          <cell r="F5617">
            <v>49212.794322006877</v>
          </cell>
          <cell r="G5617">
            <v>1158198.2365398384</v>
          </cell>
          <cell r="H5617">
            <v>0.72989762792173196</v>
          </cell>
          <cell r="I5617">
            <v>79.440037553236408</v>
          </cell>
          <cell r="J5617">
            <v>9213968.6890776828</v>
          </cell>
          <cell r="K5617">
            <v>0.55488904753394641</v>
          </cell>
          <cell r="L5617">
            <v>94.028151381796022</v>
          </cell>
          <cell r="M5617">
            <v>18237862.563767005</v>
          </cell>
          <cell r="N5617">
            <v>0.6259786463104231</v>
          </cell>
          <cell r="O5617">
            <v>92.185307094160862</v>
          </cell>
          <cell r="P5617"/>
          <cell r="Q5617">
            <v>99174.715760964362</v>
          </cell>
        </row>
        <row r="5618">
          <cell r="D5618">
            <v>44698</v>
          </cell>
          <cell r="F5618">
            <v>51786.156812005014</v>
          </cell>
          <cell r="G5618">
            <v>1209984.3933518433</v>
          </cell>
          <cell r="H5618">
            <v>0.71767841232496332</v>
          </cell>
          <cell r="I5618">
            <v>80.981897050409174</v>
          </cell>
          <cell r="J5618">
            <v>9265754.8458896875</v>
          </cell>
          <cell r="K5618">
            <v>0.5546947970433036</v>
          </cell>
          <cell r="L5618">
            <v>94.039293645171782</v>
          </cell>
          <cell r="M5618">
            <v>18204795.3474738</v>
          </cell>
          <cell r="N5618">
            <v>0.62489469638107575</v>
          </cell>
          <cell r="O5618">
            <v>92.269176185846774</v>
          </cell>
          <cell r="P5618"/>
          <cell r="Q5618">
            <v>99174.715760964362</v>
          </cell>
        </row>
        <row r="5619">
          <cell r="D5619">
            <v>44699</v>
          </cell>
          <cell r="F5619">
            <v>61161.129312259814</v>
          </cell>
          <cell r="G5619">
            <v>1271145.5226641032</v>
          </cell>
          <cell r="H5619">
            <v>0.71206854652118223</v>
          </cell>
          <cell r="I5619">
            <v>81.673729981006545</v>
          </cell>
          <cell r="J5619">
            <v>9326915.9752019476</v>
          </cell>
          <cell r="K5619">
            <v>0.55506076019412909</v>
          </cell>
          <cell r="L5619">
            <v>94.018291566191238</v>
          </cell>
          <cell r="M5619">
            <v>18182844.229200847</v>
          </cell>
          <cell r="N5619">
            <v>0.62419216987252935</v>
          </cell>
          <cell r="O5619">
            <v>92.323243876011844</v>
          </cell>
          <cell r="P5619"/>
          <cell r="Q5619">
            <v>99174.715760964362</v>
          </cell>
        </row>
        <row r="5620">
          <cell r="D5620">
            <v>44700</v>
          </cell>
          <cell r="F5620">
            <v>65167.090836259813</v>
          </cell>
          <cell r="G5620">
            <v>1336312.613500363</v>
          </cell>
          <cell r="H5620">
            <v>0.70917513880580907</v>
          </cell>
          <cell r="I5620">
            <v>82.026425802013065</v>
          </cell>
          <cell r="J5620">
            <v>9392083.0660382081</v>
          </cell>
          <cell r="K5620">
            <v>0.55565943165444831</v>
          </cell>
          <cell r="L5620">
            <v>93.983839789747918</v>
          </cell>
          <cell r="M5620">
            <v>18159450.072075289</v>
          </cell>
          <cell r="N5620">
            <v>0.62343998703081194</v>
          </cell>
          <cell r="O5620">
            <v>92.380880902554154</v>
          </cell>
          <cell r="P5620"/>
          <cell r="Q5620">
            <v>99174.715760964362</v>
          </cell>
        </row>
        <row r="5621">
          <cell r="D5621">
            <v>44701</v>
          </cell>
          <cell r="F5621">
            <v>62089.040656260746</v>
          </cell>
          <cell r="G5621">
            <v>1398401.6541566236</v>
          </cell>
          <cell r="H5621">
            <v>0.70501923974610514</v>
          </cell>
          <cell r="I5621">
            <v>82.527963028231468</v>
          </cell>
          <cell r="J5621">
            <v>9454172.1066944692</v>
          </cell>
          <cell r="K5621">
            <v>0.55607007578101675</v>
          </cell>
          <cell r="L5621">
            <v>93.960140317010598</v>
          </cell>
          <cell r="M5621">
            <v>18133960.966209736</v>
          </cell>
          <cell r="N5621">
            <v>0.62261575285998483</v>
          </cell>
          <cell r="O5621">
            <v>92.443739287113033</v>
          </cell>
          <cell r="P5621"/>
          <cell r="Q5621">
            <v>99174.715760964362</v>
          </cell>
        </row>
        <row r="5622">
          <cell r="D5622">
            <v>44702</v>
          </cell>
          <cell r="F5622">
            <v>57760.507064259815</v>
          </cell>
          <cell r="G5622">
            <v>1456162.1612208835</v>
          </cell>
          <cell r="H5622">
            <v>0.69918078175652809</v>
          </cell>
          <cell r="I5622">
            <v>83.222230103554494</v>
          </cell>
          <cell r="J5622">
            <v>9511932.6137587298</v>
          </cell>
          <cell r="K5622">
            <v>0.55622284022415203</v>
          </cell>
          <cell r="L5622">
            <v>93.951309690859503</v>
          </cell>
          <cell r="M5622">
            <v>18109790.29293618</v>
          </cell>
          <cell r="N5622">
            <v>0.6218366551287291</v>
          </cell>
          <cell r="O5622">
            <v>92.502867282444967</v>
          </cell>
          <cell r="P5622"/>
          <cell r="Q5622">
            <v>99174.715760964362</v>
          </cell>
        </row>
        <row r="5623">
          <cell r="D5623">
            <v>44703</v>
          </cell>
          <cell r="F5623">
            <v>52668.547350260749</v>
          </cell>
          <cell r="G5623">
            <v>1508830.7085711441</v>
          </cell>
          <cell r="H5623">
            <v>0.69153930515176487</v>
          </cell>
          <cell r="I5623">
            <v>84.112065282881119</v>
          </cell>
          <cell r="J5623">
            <v>9564601.1611089911</v>
          </cell>
          <cell r="K5623">
            <v>0.55607780078810864</v>
          </cell>
          <cell r="L5623">
            <v>93.9596939531706</v>
          </cell>
          <cell r="M5623">
            <v>18076967.769164618</v>
          </cell>
          <cell r="N5623">
            <v>0.62076032689081584</v>
          </cell>
          <cell r="O5623">
            <v>92.584092186810437</v>
          </cell>
          <cell r="P5623"/>
          <cell r="Q5623">
            <v>99174.715760964362</v>
          </cell>
        </row>
        <row r="5624">
          <cell r="D5624">
            <v>44704</v>
          </cell>
          <cell r="F5624">
            <v>62746.090904259814</v>
          </cell>
          <cell r="G5624">
            <v>1571576.799475404</v>
          </cell>
          <cell r="H5624">
            <v>0.68898030652125919</v>
          </cell>
          <cell r="I5624">
            <v>84.405146678632192</v>
          </cell>
          <cell r="J5624">
            <v>9627347.2520132512</v>
          </cell>
          <cell r="K5624">
            <v>0.55651696528296413</v>
          </cell>
          <cell r="L5624">
            <v>93.934286044146802</v>
          </cell>
          <cell r="M5624">
            <v>18075934.909147061</v>
          </cell>
          <cell r="N5624">
            <v>0.62077556420567137</v>
          </cell>
          <cell r="O5624">
            <v>92.582946036694253</v>
          </cell>
          <cell r="P5624"/>
          <cell r="Q5624">
            <v>99174.715760964362</v>
          </cell>
        </row>
        <row r="5625">
          <cell r="D5625">
            <v>44705</v>
          </cell>
          <cell r="F5625">
            <v>55796.36363226168</v>
          </cell>
          <cell r="G5625">
            <v>1627373.1631076657</v>
          </cell>
          <cell r="H5625">
            <v>0.6837147412947292</v>
          </cell>
          <cell r="I5625">
            <v>85.000262234835219</v>
          </cell>
          <cell r="J5625">
            <v>9683143.6156455129</v>
          </cell>
          <cell r="K5625">
            <v>0.55655167822252039</v>
          </cell>
          <cell r="L5625">
            <v>93.932275020354865</v>
          </cell>
          <cell r="M5625">
            <v>18059781.218645502</v>
          </cell>
          <cell r="N5625">
            <v>0.62027147214941425</v>
          </cell>
          <cell r="O5625">
            <v>92.620806947805505</v>
          </cell>
          <cell r="P5625"/>
          <cell r="Q5625">
            <v>99174.715760964362</v>
          </cell>
        </row>
        <row r="5626">
          <cell r="D5626">
            <v>44706</v>
          </cell>
          <cell r="F5626">
            <v>37202.49116888654</v>
          </cell>
          <cell r="G5626">
            <v>1664575.6542765521</v>
          </cell>
          <cell r="H5626">
            <v>0.67137098059896283</v>
          </cell>
          <cell r="I5626">
            <v>86.352126135605431</v>
          </cell>
          <cell r="J5626">
            <v>9720346.1068143994</v>
          </cell>
          <cell r="K5626">
            <v>0.55552334720303087</v>
          </cell>
          <cell r="L5626">
            <v>93.991681394285678</v>
          </cell>
          <cell r="M5626">
            <v>18020196.633360568</v>
          </cell>
          <cell r="N5626">
            <v>0.61896248714310032</v>
          </cell>
          <cell r="O5626">
            <v>92.718573320368805</v>
          </cell>
          <cell r="P5626"/>
          <cell r="Q5626">
            <v>99174.715760964362</v>
          </cell>
        </row>
        <row r="5627">
          <cell r="D5627">
            <v>44707</v>
          </cell>
          <cell r="F5627">
            <v>32887.609544888401</v>
          </cell>
          <cell r="G5627">
            <v>1697463.2638214405</v>
          </cell>
          <cell r="H5627">
            <v>0.65830335995996081</v>
          </cell>
          <cell r="I5627">
            <v>87.71443352566925</v>
          </cell>
          <cell r="J5627">
            <v>9753233.7163592875</v>
          </cell>
          <cell r="K5627">
            <v>0.55426139928068863</v>
          </cell>
          <cell r="L5627">
            <v>94.064108752293336</v>
          </cell>
          <cell r="M5627">
            <v>18008048.148543801</v>
          </cell>
          <cell r="N5627">
            <v>0.6185957476745223</v>
          </cell>
          <cell r="O5627">
            <v>92.745822763719374</v>
          </cell>
          <cell r="P5627"/>
          <cell r="Q5627">
            <v>99174.715760964362</v>
          </cell>
        </row>
        <row r="5628">
          <cell r="D5628">
            <v>44708</v>
          </cell>
          <cell r="F5628">
            <v>34880.052270888402</v>
          </cell>
          <cell r="G5628">
            <v>1732343.3160923289</v>
          </cell>
          <cell r="H5628">
            <v>0.64694779376649481</v>
          </cell>
          <cell r="I5628">
            <v>88.838293859397993</v>
          </cell>
          <cell r="J5628">
            <v>9788113.7686301768</v>
          </cell>
          <cell r="K5628">
            <v>0.55312618909826594</v>
          </cell>
          <cell r="L5628">
            <v>94.128814902669561</v>
          </cell>
          <cell r="M5628">
            <v>17958294.116557039</v>
          </cell>
          <cell r="N5628">
            <v>0.61693705187652226</v>
          </cell>
          <cell r="O5628">
            <v>92.868291556155043</v>
          </cell>
          <cell r="P5628"/>
          <cell r="Q5628">
            <v>99174.715760964362</v>
          </cell>
        </row>
        <row r="5629">
          <cell r="D5629">
            <v>44709</v>
          </cell>
          <cell r="F5629">
            <v>41353.239382888401</v>
          </cell>
          <cell r="G5629">
            <v>1773696.5554752173</v>
          </cell>
          <cell r="H5629">
            <v>0.63873443010783715</v>
          </cell>
          <cell r="I5629">
            <v>89.615333516530939</v>
          </cell>
          <cell r="J5629">
            <v>9829467.0080130659</v>
          </cell>
          <cell r="K5629">
            <v>0.55236739333510099</v>
          </cell>
          <cell r="L5629">
            <v>94.171829444050076</v>
          </cell>
          <cell r="M5629">
            <v>17948236.058310274</v>
          </cell>
          <cell r="N5629">
            <v>0.61664190707544009</v>
          </cell>
          <cell r="O5629">
            <v>92.889950283043206</v>
          </cell>
          <cell r="P5629"/>
          <cell r="Q5629">
            <v>99174.715760964362</v>
          </cell>
        </row>
        <row r="5630">
          <cell r="D5630">
            <v>44710</v>
          </cell>
          <cell r="F5630">
            <v>28317.300492888397</v>
          </cell>
          <cell r="G5630">
            <v>1802013.8559681056</v>
          </cell>
          <cell r="H5630">
            <v>0.62655494749544161</v>
          </cell>
          <cell r="I5630">
            <v>90.710888036311303</v>
          </cell>
          <cell r="J5630">
            <v>9857784.3085059542</v>
          </cell>
          <cell r="K5630">
            <v>0.55088851318439158</v>
          </cell>
          <cell r="L5630">
            <v>94.255119993893459</v>
          </cell>
          <cell r="M5630">
            <v>17929285.744633507</v>
          </cell>
          <cell r="N5630">
            <v>0.61604118063687718</v>
          </cell>
          <cell r="O5630">
            <v>92.933909406162613</v>
          </cell>
          <cell r="P5630"/>
          <cell r="Q5630">
            <v>99174.715760964362</v>
          </cell>
        </row>
        <row r="5631">
          <cell r="D5631">
            <v>44711</v>
          </cell>
          <cell r="F5631">
            <v>38824.673940888402</v>
          </cell>
          <cell r="G5631">
            <v>1840838.529908994</v>
          </cell>
          <cell r="H5631">
            <v>0.61871903397430117</v>
          </cell>
          <cell r="I5631">
            <v>91.379342003115539</v>
          </cell>
          <cell r="J5631">
            <v>9896608.9824468419</v>
          </cell>
          <cell r="K5631">
            <v>0.55000988878626211</v>
          </cell>
          <cell r="L5631">
            <v>94.304263575388504</v>
          </cell>
          <cell r="M5631">
            <v>17937109.058452737</v>
          </cell>
          <cell r="N5631">
            <v>0.61636035947341461</v>
          </cell>
          <cell r="O5631">
            <v>92.910573723718386</v>
          </cell>
          <cell r="P5631"/>
          <cell r="Q5631">
            <v>99174.715760964362</v>
          </cell>
        </row>
        <row r="5632">
          <cell r="D5632">
            <v>44712</v>
          </cell>
          <cell r="E5632" t="str">
            <v>*</v>
          </cell>
          <cell r="F5632">
            <v>48850.169006887467</v>
          </cell>
          <cell r="G5632">
            <v>1889688.6989158813</v>
          </cell>
          <cell r="H5632">
            <v>0.61464960597367946</v>
          </cell>
          <cell r="I5632">
            <v>91.715130408113225</v>
          </cell>
          <cell r="J5632">
            <v>9945459.1514537297</v>
          </cell>
          <cell r="K5632">
            <v>0.54969501539103549</v>
          </cell>
          <cell r="L5632">
            <v>94.321813418115056</v>
          </cell>
          <cell r="M5632">
            <v>17939519.352625977</v>
          </cell>
          <cell r="N5632">
            <v>0.61649357146974171</v>
          </cell>
          <cell r="O5632">
            <v>92.900820468702491</v>
          </cell>
          <cell r="P5632"/>
          <cell r="Q5632">
            <v>99174.715760964362</v>
          </cell>
        </row>
        <row r="5633">
          <cell r="D5633">
            <v>44713</v>
          </cell>
          <cell r="F5633">
            <v>41207.367929528256</v>
          </cell>
          <cell r="G5633">
            <v>41207.367929528256</v>
          </cell>
          <cell r="H5633">
            <v>0.64766835840197456</v>
          </cell>
          <cell r="I5633">
            <v>79.589710334502286</v>
          </cell>
          <cell r="J5633">
            <v>9986666.5193832573</v>
          </cell>
          <cell r="K5633">
            <v>0.55003833810388858</v>
          </cell>
          <cell r="L5633">
            <v>94.661833201591278</v>
          </cell>
          <cell r="M5633">
            <v>17930921.955673847</v>
          </cell>
          <cell r="N5633">
            <v>0.61620626866567585</v>
          </cell>
          <cell r="O5633">
            <v>91.766246100734662</v>
          </cell>
          <cell r="P5633"/>
          <cell r="Q5633">
            <v>63624.179558812037</v>
          </cell>
        </row>
        <row r="5634">
          <cell r="D5634">
            <v>44714</v>
          </cell>
          <cell r="F5634">
            <v>52536.363009527326</v>
          </cell>
          <cell r="G5634">
            <v>93743.730939055589</v>
          </cell>
          <cell r="H5634">
            <v>0.73669893733090941</v>
          </cell>
          <cell r="I5634">
            <v>69.373104672351118</v>
          </cell>
          <cell r="J5634">
            <v>10039202.882392785</v>
          </cell>
          <cell r="K5634">
            <v>0.55100105426698653</v>
          </cell>
          <cell r="L5634">
            <v>94.609139638639434</v>
          </cell>
          <cell r="M5634">
            <v>17923751.164948296</v>
          </cell>
          <cell r="N5634">
            <v>0.61596798504141181</v>
          </cell>
          <cell r="O5634">
            <v>91.784940276733067</v>
          </cell>
          <cell r="P5634"/>
          <cell r="Q5634">
            <v>63624.179558812037</v>
          </cell>
        </row>
        <row r="5635">
          <cell r="D5635">
            <v>44715</v>
          </cell>
          <cell r="F5635">
            <v>46102.015545527327</v>
          </cell>
          <cell r="G5635">
            <v>139845.74648458292</v>
          </cell>
          <cell r="H5635">
            <v>0.73266561787417228</v>
          </cell>
          <cell r="I5635">
            <v>69.850973518057984</v>
          </cell>
          <cell r="J5635">
            <v>10085304.897938311</v>
          </cell>
          <cell r="K5635">
            <v>0.55160515032858093</v>
          </cell>
          <cell r="L5635">
            <v>94.575912560145682</v>
          </cell>
          <cell r="M5635">
            <v>17926406.661614742</v>
          </cell>
          <cell r="N5635">
            <v>0.61606738996656363</v>
          </cell>
          <cell r="O5635">
            <v>91.777144627528756</v>
          </cell>
          <cell r="P5635"/>
          <cell r="Q5635">
            <v>63624.179558812037</v>
          </cell>
        </row>
        <row r="5636">
          <cell r="D5636">
            <v>44716</v>
          </cell>
          <cell r="F5636">
            <v>32200.516235526396</v>
          </cell>
          <cell r="G5636">
            <v>172046.26272010931</v>
          </cell>
          <cell r="H5636">
            <v>0.67602546670592256</v>
          </cell>
          <cell r="I5636">
            <v>76.435788638186935</v>
          </cell>
          <cell r="J5636">
            <v>10117505.414173838</v>
          </cell>
          <cell r="K5636">
            <v>0.5514473653986387</v>
          </cell>
          <cell r="L5636">
            <v>94.58460327956611</v>
          </cell>
          <cell r="M5636">
            <v>17907144.261663191</v>
          </cell>
          <cell r="N5636">
            <v>0.61541354673433524</v>
          </cell>
          <cell r="O5636">
            <v>91.828341984572219</v>
          </cell>
          <cell r="P5636"/>
          <cell r="Q5636">
            <v>63624.179558812037</v>
          </cell>
        </row>
        <row r="5637">
          <cell r="D5637">
            <v>44717</v>
          </cell>
          <cell r="F5637">
            <v>24116.547761528258</v>
          </cell>
          <cell r="G5637">
            <v>196162.81048163757</v>
          </cell>
          <cell r="H5637">
            <v>0.61662975253083241</v>
          </cell>
          <cell r="I5637">
            <v>82.876502636195809</v>
          </cell>
          <cell r="J5637">
            <v>10141621.961935366</v>
          </cell>
          <cell r="K5637">
            <v>0.55085158278771174</v>
          </cell>
          <cell r="L5637">
            <v>94.617341694996426</v>
          </cell>
          <cell r="M5637">
            <v>17884219.84465364</v>
          </cell>
          <cell r="N5637">
            <v>0.61463383226765156</v>
          </cell>
          <cell r="O5637">
            <v>91.889151347448546</v>
          </cell>
          <cell r="P5637"/>
          <cell r="Q5637">
            <v>63624.179558812037</v>
          </cell>
        </row>
        <row r="5638">
          <cell r="D5638">
            <v>44718</v>
          </cell>
          <cell r="F5638">
            <v>30488.533945529191</v>
          </cell>
          <cell r="G5638">
            <v>226651.34442716677</v>
          </cell>
          <cell r="H5638">
            <v>0.59372434085812176</v>
          </cell>
          <cell r="I5638">
            <v>85.164596398647845</v>
          </cell>
          <cell r="J5638">
            <v>10172110.495880894</v>
          </cell>
          <cell r="K5638">
            <v>0.5506048122041004</v>
          </cell>
          <cell r="L5638">
            <v>94.630866146502825</v>
          </cell>
          <cell r="M5638">
            <v>17875799.718884092</v>
          </cell>
          <cell r="N5638">
            <v>0.61435257830309198</v>
          </cell>
          <cell r="O5638">
            <v>91.911020973145767</v>
          </cell>
          <cell r="P5638"/>
          <cell r="Q5638">
            <v>63624.179558812037</v>
          </cell>
        </row>
        <row r="5639">
          <cell r="D5639">
            <v>44719</v>
          </cell>
          <cell r="F5639">
            <v>29348.419123526393</v>
          </cell>
          <cell r="G5639">
            <v>255999.76355069317</v>
          </cell>
          <cell r="H5639">
            <v>0.57480340094838955</v>
          </cell>
          <cell r="I5639">
            <v>86.952198948802192</v>
          </cell>
          <cell r="J5639">
            <v>10201458.915004421</v>
          </cell>
          <cell r="K5639">
            <v>0.55029823417726165</v>
          </cell>
          <cell r="L5639">
            <v>94.647639300784832</v>
          </cell>
          <cell r="M5639">
            <v>17862824.536112536</v>
          </cell>
          <cell r="N5639">
            <v>0.61391476737161388</v>
          </cell>
          <cell r="O5639">
            <v>91.944995311157086</v>
          </cell>
          <cell r="P5639"/>
          <cell r="Q5639">
            <v>63624.179558812037</v>
          </cell>
        </row>
        <row r="5640">
          <cell r="D5640">
            <v>44720</v>
          </cell>
          <cell r="F5640">
            <v>22976.582077752289</v>
          </cell>
          <cell r="G5640">
            <v>278976.34562844544</v>
          </cell>
          <cell r="H5640">
            <v>0.54809419068926679</v>
          </cell>
          <cell r="I5640">
            <v>89.298672304956838</v>
          </cell>
          <cell r="J5640">
            <v>10224435.497082174</v>
          </cell>
          <cell r="K5640">
            <v>0.54965121239563908</v>
          </cell>
          <cell r="L5640">
            <v>94.682932650459861</v>
          </cell>
          <cell r="M5640">
            <v>17836902.306007206</v>
          </cell>
          <cell r="N5640">
            <v>0.61303197107529916</v>
          </cell>
          <cell r="O5640">
            <v>92.013245924751544</v>
          </cell>
          <cell r="P5640"/>
          <cell r="Q5640">
            <v>63624.179558812037</v>
          </cell>
        </row>
        <row r="5641">
          <cell r="D5641">
            <v>44721</v>
          </cell>
          <cell r="F5641">
            <v>25693.151507752293</v>
          </cell>
          <cell r="G5641">
            <v>304669.49713619775</v>
          </cell>
          <cell r="H5641">
            <v>0.53206448528227568</v>
          </cell>
          <cell r="I5641">
            <v>90.598895174434105</v>
          </cell>
          <cell r="J5641">
            <v>10250128.648589926</v>
          </cell>
          <cell r="K5641">
            <v>0.54915414273859176</v>
          </cell>
          <cell r="L5641">
            <v>94.709949023800334</v>
          </cell>
          <cell r="M5641">
            <v>17822907.375086881</v>
          </cell>
          <cell r="N5641">
            <v>0.61255908317211993</v>
          </cell>
          <cell r="O5641">
            <v>92.049665585718117</v>
          </cell>
          <cell r="P5641"/>
          <cell r="Q5641">
            <v>63624.179558812037</v>
          </cell>
        </row>
        <row r="5642">
          <cell r="D5642">
            <v>44722</v>
          </cell>
          <cell r="F5642">
            <v>30172.250453753222</v>
          </cell>
          <cell r="G5642">
            <v>334841.74758995097</v>
          </cell>
          <cell r="H5642">
            <v>0.52628065290874915</v>
          </cell>
          <cell r="I5642">
            <v>91.047068751529878</v>
          </cell>
          <cell r="J5642">
            <v>10280300.899043679</v>
          </cell>
          <cell r="K5642">
            <v>0.54889960433391605</v>
          </cell>
          <cell r="L5642">
            <v>94.723750726922276</v>
          </cell>
          <cell r="M5642">
            <v>17796490.512372553</v>
          </cell>
          <cell r="N5642">
            <v>0.61165924524743798</v>
          </cell>
          <cell r="O5642">
            <v>92.11869674935437</v>
          </cell>
          <cell r="P5642"/>
          <cell r="Q5642">
            <v>63624.179558812037</v>
          </cell>
        </row>
        <row r="5643">
          <cell r="D5643">
            <v>44723</v>
          </cell>
          <cell r="F5643">
            <v>26469.429901751362</v>
          </cell>
          <cell r="G5643">
            <v>361311.17749170231</v>
          </cell>
          <cell r="H5643">
            <v>0.51625766978577192</v>
          </cell>
          <cell r="I5643">
            <v>91.796635834591939</v>
          </cell>
          <cell r="J5643">
            <v>10306770.32894543</v>
          </cell>
          <cell r="K5643">
            <v>0.54844975285954178</v>
          </cell>
          <cell r="L5643">
            <v>94.748088496808109</v>
          </cell>
          <cell r="M5643">
            <v>17787083.925946228</v>
          </cell>
          <cell r="N5643">
            <v>0.61134402858808279</v>
          </cell>
          <cell r="O5643">
            <v>92.14279480707259</v>
          </cell>
          <cell r="P5643"/>
          <cell r="Q5643">
            <v>63624.179558812037</v>
          </cell>
        </row>
        <row r="5644">
          <cell r="D5644">
            <v>44724</v>
          </cell>
          <cell r="F5644">
            <v>19406.487079751358</v>
          </cell>
          <cell r="G5644">
            <v>380717.6645714537</v>
          </cell>
          <cell r="H5644">
            <v>0.49865432085130873</v>
          </cell>
          <cell r="I5644">
            <v>93.027961552263534</v>
          </cell>
          <cell r="J5644">
            <v>10326176.816025181</v>
          </cell>
          <cell r="K5644">
            <v>0.54762836794120717</v>
          </cell>
          <cell r="L5644">
            <v>94.792348031253297</v>
          </cell>
          <cell r="M5644">
            <v>17767266.841809906</v>
          </cell>
          <cell r="N5644">
            <v>0.61067098890978588</v>
          </cell>
          <cell r="O5644">
            <v>92.194102517190515</v>
          </cell>
          <cell r="P5644"/>
          <cell r="Q5644">
            <v>63624.179558812037</v>
          </cell>
        </row>
        <row r="5645">
          <cell r="D5645">
            <v>44725</v>
          </cell>
          <cell r="F5645">
            <v>46200.025131753224</v>
          </cell>
          <cell r="G5645">
            <v>426917.68970320694</v>
          </cell>
          <cell r="H5645">
            <v>0.51615317498131419</v>
          </cell>
          <cell r="I5645">
            <v>91.804267299990514</v>
          </cell>
          <cell r="J5645">
            <v>10372376.841156933</v>
          </cell>
          <cell r="K5645">
            <v>0.54822867130012265</v>
          </cell>
          <cell r="L5645">
            <v>94.760023994151751</v>
          </cell>
          <cell r="M5645">
            <v>17778674.930801582</v>
          </cell>
          <cell r="N5645">
            <v>0.61107117244650666</v>
          </cell>
          <cell r="O5645">
            <v>92.163619309072999</v>
          </cell>
          <cell r="P5645"/>
          <cell r="Q5645">
            <v>63624.179558812037</v>
          </cell>
        </row>
        <row r="5646">
          <cell r="D5646">
            <v>44726</v>
          </cell>
          <cell r="F5646">
            <v>42439.02076175229</v>
          </cell>
          <cell r="G5646">
            <v>469356.71046495921</v>
          </cell>
          <cell r="H5646">
            <v>0.52692984886250416</v>
          </cell>
          <cell r="I5646">
            <v>90.997329297273552</v>
          </cell>
          <cell r="J5646">
            <v>10414815.861918686</v>
          </cell>
          <cell r="K5646">
            <v>0.54862683030712611</v>
          </cell>
          <cell r="L5646">
            <v>94.738516565212976</v>
          </cell>
          <cell r="M5646">
            <v>17749332.143611256</v>
          </cell>
          <cell r="N5646">
            <v>0.61007069890829702</v>
          </cell>
          <cell r="O5646">
            <v>92.239696907086028</v>
          </cell>
          <cell r="P5646"/>
          <cell r="Q5646">
            <v>63624.179558812037</v>
          </cell>
        </row>
        <row r="5647">
          <cell r="D5647">
            <v>44727</v>
          </cell>
          <cell r="F5647">
            <v>29932.358020219035</v>
          </cell>
          <cell r="G5647">
            <v>499289.06848517823</v>
          </cell>
          <cell r="H5647">
            <v>0.52316490569820995</v>
          </cell>
          <cell r="I5647">
            <v>91.283784915145546</v>
          </cell>
          <cell r="J5647">
            <v>10444748.219938906</v>
          </cell>
          <cell r="K5647">
            <v>0.54836570985234911</v>
          </cell>
          <cell r="L5647">
            <v>94.75262768699595</v>
          </cell>
          <cell r="M5647">
            <v>17711543.933831397</v>
          </cell>
          <cell r="N5647">
            <v>0.60877991345015781</v>
          </cell>
          <cell r="O5647">
            <v>92.337202272787948</v>
          </cell>
          <cell r="P5647"/>
          <cell r="Q5647">
            <v>63624.179558812037</v>
          </cell>
        </row>
        <row r="5648">
          <cell r="D5648">
            <v>44728</v>
          </cell>
          <cell r="F5648">
            <v>5783.2736262199687</v>
          </cell>
          <cell r="G5648">
            <v>505072.34211139817</v>
          </cell>
          <cell r="H5648">
            <v>0.49614818769934615</v>
          </cell>
          <cell r="I5648">
            <v>93.194283711904717</v>
          </cell>
          <cell r="J5648">
            <v>10450531.493565125</v>
          </cell>
          <cell r="K5648">
            <v>0.54684268419061566</v>
          </cell>
          <cell r="L5648">
            <v>94.834467639818982</v>
          </cell>
          <cell r="M5648">
            <v>17654507.625118509</v>
          </cell>
          <cell r="N5648">
            <v>0.60682749082937548</v>
          </cell>
          <cell r="O5648">
            <v>92.483298971444427</v>
          </cell>
          <cell r="P5648"/>
          <cell r="Q5648">
            <v>63624.179558812037</v>
          </cell>
        </row>
        <row r="5649">
          <cell r="D5649">
            <v>44729</v>
          </cell>
          <cell r="F5649">
            <v>1273.8564382199693</v>
          </cell>
          <cell r="G5649">
            <v>506346.19854961813</v>
          </cell>
          <cell r="H5649">
            <v>0.46814074003714884</v>
          </cell>
          <cell r="I5649">
            <v>94.89807808119977</v>
          </cell>
          <cell r="J5649">
            <v>10451805.350003345</v>
          </cell>
          <cell r="K5649">
            <v>0.54509458562402213</v>
          </cell>
          <cell r="L5649">
            <v>94.927423269801764</v>
          </cell>
          <cell r="M5649">
            <v>17591355.835813619</v>
          </cell>
          <cell r="N5649">
            <v>0.60466481014700668</v>
          </cell>
          <cell r="O5649">
            <v>92.643175922186899</v>
          </cell>
          <cell r="P5649"/>
          <cell r="Q5649">
            <v>63624.179558812037</v>
          </cell>
        </row>
        <row r="5650">
          <cell r="D5650">
            <v>44730</v>
          </cell>
          <cell r="F5650">
            <v>10591.816084219972</v>
          </cell>
          <cell r="G5650">
            <v>516938.01463383809</v>
          </cell>
          <cell r="H5650">
            <v>0.45138151548535271</v>
          </cell>
          <cell r="I5650">
            <v>95.78077989603922</v>
          </cell>
          <cell r="J5650">
            <v>10462397.166087564</v>
          </cell>
          <cell r="K5650">
            <v>0.54384240355211844</v>
          </cell>
          <cell r="L5650">
            <v>94.993366033710899</v>
          </cell>
          <cell r="M5650">
            <v>17550013.663566731</v>
          </cell>
          <cell r="N5650">
            <v>0.60325174059055864</v>
          </cell>
          <cell r="O5650">
            <v>92.746528012207548</v>
          </cell>
          <cell r="P5650"/>
          <cell r="Q5650">
            <v>63624.179558812037</v>
          </cell>
        </row>
        <row r="5651">
          <cell r="D5651">
            <v>44731</v>
          </cell>
          <cell r="F5651">
            <v>1533.0402962209009</v>
          </cell>
          <cell r="G5651">
            <v>518471.05493005901</v>
          </cell>
          <cell r="H5651">
            <v>0.42889276449141056</v>
          </cell>
          <cell r="I5651">
            <v>96.805909345305551</v>
          </cell>
          <cell r="J5651">
            <v>10463930.206383785</v>
          </cell>
          <cell r="K5651">
            <v>0.54212914763267606</v>
          </cell>
          <cell r="L5651">
            <v>95.082722242655677</v>
          </cell>
          <cell r="M5651">
            <v>17508758.512227841</v>
          </cell>
          <cell r="N5651">
            <v>0.60184162489114135</v>
          </cell>
          <cell r="O5651">
            <v>92.848789413777808</v>
          </cell>
          <cell r="P5651"/>
          <cell r="Q5651">
            <v>63624.179558812037</v>
          </cell>
        </row>
        <row r="5652">
          <cell r="D5652">
            <v>44732</v>
          </cell>
          <cell r="F5652">
            <v>4679.8778182190363</v>
          </cell>
          <cell r="G5652">
            <v>523150.93274827802</v>
          </cell>
          <cell r="H5652">
            <v>0.41112587728121119</v>
          </cell>
          <cell r="I5652">
            <v>97.49033261536141</v>
          </cell>
          <cell r="J5652">
            <v>10468610.084202005</v>
          </cell>
          <cell r="K5652">
            <v>0.54058964937440612</v>
          </cell>
          <cell r="L5652">
            <v>95.162161654404215</v>
          </cell>
          <cell r="M5652">
            <v>17483169.489918947</v>
          </cell>
          <cell r="N5652">
            <v>0.6009699825602961</v>
          </cell>
          <cell r="O5652">
            <v>92.911563720808104</v>
          </cell>
          <cell r="P5652"/>
          <cell r="Q5652">
            <v>63624.179558812037</v>
          </cell>
        </row>
        <row r="5653">
          <cell r="D5653">
            <v>44733</v>
          </cell>
          <cell r="F5653">
            <v>7928.7989562199728</v>
          </cell>
          <cell r="G5653">
            <v>531079.73170449794</v>
          </cell>
          <cell r="H5653">
            <v>0.39748270561462812</v>
          </cell>
          <cell r="I5653">
            <v>97.94398870199808</v>
          </cell>
          <cell r="J5653">
            <v>10476538.883158224</v>
          </cell>
          <cell r="K5653">
            <v>0.53922745598934507</v>
          </cell>
          <cell r="L5653">
            <v>95.231778481254267</v>
          </cell>
          <cell r="M5653">
            <v>17449492.715392053</v>
          </cell>
          <cell r="N5653">
            <v>0.59982030347519733</v>
          </cell>
          <cell r="O5653">
            <v>92.993851009643748</v>
          </cell>
          <cell r="P5653"/>
          <cell r="Q5653">
            <v>63624.179558812037</v>
          </cell>
        </row>
        <row r="5654">
          <cell r="D5654">
            <v>44734</v>
          </cell>
          <cell r="F5654">
            <v>19596.888010242532</v>
          </cell>
          <cell r="G5654">
            <v>550676.61971474043</v>
          </cell>
          <cell r="H5654">
            <v>0.39341576763974667</v>
          </cell>
          <cell r="I5654">
            <v>98.067599111345757</v>
          </cell>
          <cell r="J5654">
            <v>10496135.771168467</v>
          </cell>
          <cell r="K5654">
            <v>0.53847275143053641</v>
          </cell>
          <cell r="L5654">
            <v>95.270076794845764</v>
          </cell>
          <cell r="M5654">
            <v>17417366.738559186</v>
          </cell>
          <cell r="N5654">
            <v>0.59872390282012133</v>
          </cell>
          <cell r="O5654">
            <v>93.071783604468308</v>
          </cell>
          <cell r="P5654"/>
          <cell r="Q5654">
            <v>63624.179558812037</v>
          </cell>
        </row>
        <row r="5655">
          <cell r="D5655">
            <v>44735</v>
          </cell>
          <cell r="F5655">
            <v>11886.811138243462</v>
          </cell>
          <cell r="G5655">
            <v>562563.43085298385</v>
          </cell>
          <cell r="H5655">
            <v>0.38443371328182424</v>
          </cell>
          <cell r="I5655">
            <v>98.322349667375946</v>
          </cell>
          <cell r="J5655">
            <v>10508022.582306711</v>
          </cell>
          <cell r="K5655">
            <v>0.5373287021353812</v>
          </cell>
          <cell r="L5655">
            <v>95.327763464145619</v>
          </cell>
          <cell r="M5655">
            <v>17372929.725990005</v>
          </cell>
          <cell r="N5655">
            <v>0.59720427435355006</v>
          </cell>
          <cell r="O5655">
            <v>93.178925471977536</v>
          </cell>
          <cell r="P5655"/>
          <cell r="Q5655">
            <v>63624.179558812037</v>
          </cell>
        </row>
        <row r="5656">
          <cell r="D5656">
            <v>44736</v>
          </cell>
          <cell r="F5656">
            <v>13637.115506245325</v>
          </cell>
          <cell r="G5656">
            <v>576200.54635922913</v>
          </cell>
          <cell r="H5656">
            <v>0.37734641554173143</v>
          </cell>
          <cell r="I5656">
            <v>98.506160429374432</v>
          </cell>
          <cell r="J5656">
            <v>10521659.697812956</v>
          </cell>
          <cell r="K5656">
            <v>0.53628128459539448</v>
          </cell>
          <cell r="L5656">
            <v>95.380187714645146</v>
          </cell>
          <cell r="M5656">
            <v>17324323.440832831</v>
          </cell>
          <cell r="N5656">
            <v>0.59554128269177053</v>
          </cell>
          <cell r="O5656">
            <v>93.295011733087748</v>
          </cell>
          <cell r="P5656"/>
          <cell r="Q5656">
            <v>63624.179558812037</v>
          </cell>
        </row>
        <row r="5657">
          <cell r="D5657">
            <v>44737</v>
          </cell>
          <cell r="F5657">
            <v>14103.308344244393</v>
          </cell>
          <cell r="G5657">
            <v>590303.85470347351</v>
          </cell>
          <cell r="H5657">
            <v>0.371119193235532</v>
          </cell>
          <cell r="I5657">
            <v>98.655600047434319</v>
          </cell>
          <cell r="J5657">
            <v>10535763.006157201</v>
          </cell>
          <cell r="K5657">
            <v>0.535264323091727</v>
          </cell>
          <cell r="L5657">
            <v>95.430731359508059</v>
          </cell>
          <cell r="M5657">
            <v>17278701.12473366</v>
          </cell>
          <cell r="N5657">
            <v>0.59398082537380392</v>
          </cell>
          <cell r="O5657">
            <v>93.402834939993156</v>
          </cell>
          <cell r="P5657"/>
          <cell r="Q5657">
            <v>63624.179558812037</v>
          </cell>
        </row>
        <row r="5658">
          <cell r="D5658">
            <v>44738</v>
          </cell>
          <cell r="F5658">
            <v>14828.685156243464</v>
          </cell>
          <cell r="G5658">
            <v>605132.53985971701</v>
          </cell>
          <cell r="H5658">
            <v>0.36580948654322482</v>
          </cell>
          <cell r="I5658">
            <v>98.774406431558333</v>
          </cell>
          <cell r="J5658">
            <v>10550591.691313444</v>
          </cell>
          <cell r="K5658">
            <v>0.53429064852788777</v>
          </cell>
          <cell r="L5658">
            <v>95.478795065079311</v>
          </cell>
          <cell r="M5658">
            <v>17249430.171814483</v>
          </cell>
          <cell r="N5658">
            <v>0.59298243642702408</v>
          </cell>
          <cell r="O5658">
            <v>93.47125942397625</v>
          </cell>
          <cell r="P5658"/>
          <cell r="Q5658">
            <v>63624.179558812037</v>
          </cell>
        </row>
        <row r="5659">
          <cell r="D5659">
            <v>44739</v>
          </cell>
          <cell r="F5659">
            <v>16303.28104624253</v>
          </cell>
          <cell r="G5659">
            <v>621435.82090595958</v>
          </cell>
          <cell r="H5659">
            <v>0.36175148622168413</v>
          </cell>
          <cell r="I5659">
            <v>98.860021319057026</v>
          </cell>
          <cell r="J5659">
            <v>10566894.972359687</v>
          </cell>
          <cell r="K5659">
            <v>0.53339766305665637</v>
          </cell>
          <cell r="L5659">
            <v>95.522593440728073</v>
          </cell>
          <cell r="M5659">
            <v>17230304.397921301</v>
          </cell>
          <cell r="N5659">
            <v>0.5923327857809324</v>
          </cell>
          <cell r="O5659">
            <v>93.515547954073682</v>
          </cell>
          <cell r="P5659"/>
          <cell r="Q5659">
            <v>63624.179558812037</v>
          </cell>
        </row>
        <row r="5660">
          <cell r="D5660">
            <v>44740</v>
          </cell>
          <cell r="F5660">
            <v>21968.86816424346</v>
          </cell>
          <cell r="G5660">
            <v>643404.68907020299</v>
          </cell>
          <cell r="H5660">
            <v>0.3611636182141042</v>
          </cell>
          <cell r="I5660">
            <v>98.872059205878543</v>
          </cell>
          <cell r="J5660">
            <v>10588863.84052393</v>
          </cell>
          <cell r="K5660">
            <v>0.5327954681022059</v>
          </cell>
          <cell r="L5660">
            <v>95.551977055595856</v>
          </cell>
          <cell r="M5660">
            <v>17194516.146650128</v>
          </cell>
          <cell r="N5660">
            <v>0.59111029799349535</v>
          </cell>
          <cell r="O5660">
            <v>93.598385759275388</v>
          </cell>
          <cell r="P5660"/>
          <cell r="Q5660">
            <v>63624.179558812037</v>
          </cell>
        </row>
        <row r="5661">
          <cell r="D5661">
            <v>44741</v>
          </cell>
          <cell r="F5661">
            <v>9211.1507699111899</v>
          </cell>
          <cell r="G5661">
            <v>652615.83984011423</v>
          </cell>
          <cell r="H5661">
            <v>0.35370192013939289</v>
          </cell>
          <cell r="I5661">
            <v>99.017039568992089</v>
          </cell>
          <cell r="J5661">
            <v>10598074.991293842</v>
          </cell>
          <cell r="K5661">
            <v>0.53155724021565098</v>
          </cell>
          <cell r="L5661">
            <v>95.612010279520817</v>
          </cell>
          <cell r="M5661">
            <v>17147091.658076614</v>
          </cell>
          <cell r="N5661">
            <v>0.58948774388805647</v>
          </cell>
          <cell r="O5661">
            <v>93.707319256408681</v>
          </cell>
          <cell r="P5661"/>
          <cell r="Q5661">
            <v>63624.179558812037</v>
          </cell>
        </row>
        <row r="5662">
          <cell r="D5662">
            <v>44742</v>
          </cell>
          <cell r="E5662" t="str">
            <v>*</v>
          </cell>
          <cell r="F5662">
            <v>14028.541505911191</v>
          </cell>
          <cell r="G5662">
            <v>666644.38134602539</v>
          </cell>
          <cell r="H5662">
            <v>0.34926154698246559</v>
          </cell>
          <cell r="I5662">
            <v>99.096634008859084</v>
          </cell>
          <cell r="J5662">
            <v>10612103.532799752</v>
          </cell>
          <cell r="K5662">
            <v>0.53056774244008531</v>
          </cell>
          <cell r="L5662">
            <v>95.659612199960364</v>
          </cell>
          <cell r="M5662">
            <v>17122328.373452224</v>
          </cell>
          <cell r="N5662">
            <v>0.58864421067539319</v>
          </cell>
          <cell r="O5662">
            <v>93.763495106008236</v>
          </cell>
          <cell r="P5662"/>
          <cell r="Q5662">
            <v>63624.179558812037</v>
          </cell>
        </row>
        <row r="5663">
          <cell r="D5663">
            <v>44743</v>
          </cell>
          <cell r="F5663">
            <v>18326.979493911189</v>
          </cell>
          <cell r="G5663">
            <v>18326.979493911189</v>
          </cell>
          <cell r="H5663">
            <v>0.66784035874498981</v>
          </cell>
          <cell r="I5663">
            <v>71.486036071129661</v>
          </cell>
          <cell r="J5663">
            <v>10630430.512293663</v>
          </cell>
          <cell r="K5663">
            <v>0.53075582393138565</v>
          </cell>
          <cell r="L5663">
            <v>95.539259504324733</v>
          </cell>
          <cell r="M5663">
            <v>17095937.93563183</v>
          </cell>
          <cell r="N5663">
            <v>0.58775357546537399</v>
          </cell>
          <cell r="O5663">
            <v>93.132187917046807</v>
          </cell>
          <cell r="P5663"/>
          <cell r="Q5663">
            <v>27442.156278712137</v>
          </cell>
        </row>
        <row r="5664">
          <cell r="D5664">
            <v>44744</v>
          </cell>
          <cell r="F5664">
            <v>13377.881027910262</v>
          </cell>
          <cell r="G5664">
            <v>31704.860521821451</v>
          </cell>
          <cell r="H5664">
            <v>0.57766707907016857</v>
          </cell>
          <cell r="I5664">
            <v>81.827712545997784</v>
          </cell>
          <cell r="J5664">
            <v>10643808.393321574</v>
          </cell>
          <cell r="K5664">
            <v>0.53069663038572601</v>
          </cell>
          <cell r="L5664">
            <v>95.542161646012474</v>
          </cell>
          <cell r="M5664">
            <v>17066772.884481438</v>
          </cell>
          <cell r="N5664">
            <v>0.58676749670581774</v>
          </cell>
          <cell r="O5664">
            <v>93.200570101698958</v>
          </cell>
          <cell r="P5664"/>
          <cell r="Q5664">
            <v>27442.156278712137</v>
          </cell>
        </row>
        <row r="5665">
          <cell r="D5665">
            <v>44745</v>
          </cell>
          <cell r="F5665">
            <v>10927.00495791026</v>
          </cell>
          <cell r="G5665">
            <v>42631.865479731714</v>
          </cell>
          <cell r="H5665">
            <v>0.51783911155702167</v>
          </cell>
          <cell r="I5665">
            <v>87.818946847400056</v>
          </cell>
          <cell r="J5665">
            <v>10654735.398279484</v>
          </cell>
          <cell r="K5665">
            <v>0.53051556573591652</v>
          </cell>
          <cell r="L5665">
            <v>95.551031450848342</v>
          </cell>
          <cell r="M5665">
            <v>17039052.679161049</v>
          </cell>
          <cell r="N5665">
            <v>0.58583103833264516</v>
          </cell>
          <cell r="O5665">
            <v>93.265128678649802</v>
          </cell>
          <cell r="P5665"/>
          <cell r="Q5665">
            <v>27442.156278712137</v>
          </cell>
        </row>
        <row r="5666">
          <cell r="D5666">
            <v>44746</v>
          </cell>
          <cell r="F5666">
            <v>12704.216783910262</v>
          </cell>
          <cell r="G5666">
            <v>55336.082263641976</v>
          </cell>
          <cell r="H5666">
            <v>0.50411565422947613</v>
          </cell>
          <cell r="I5666">
            <v>89.049389945391837</v>
          </cell>
          <cell r="J5666">
            <v>10667439.615063395</v>
          </cell>
          <cell r="K5666">
            <v>0.53042336456698103</v>
          </cell>
          <cell r="L5666">
            <v>95.555543799574622</v>
          </cell>
          <cell r="M5666">
            <v>17047050.397650655</v>
          </cell>
          <cell r="N5666">
            <v>0.5861226034746303</v>
          </cell>
          <cell r="O5666">
            <v>93.245068401167444</v>
          </cell>
          <cell r="P5666"/>
          <cell r="Q5666">
            <v>27442.156278712137</v>
          </cell>
        </row>
        <row r="5667">
          <cell r="D5667">
            <v>44747</v>
          </cell>
          <cell r="F5667">
            <v>9942.8198619102586</v>
          </cell>
          <cell r="G5667">
            <v>65278.902125552238</v>
          </cell>
          <cell r="H5667">
            <v>0.47575636158147977</v>
          </cell>
          <cell r="I5667">
            <v>91.392790545615938</v>
          </cell>
          <cell r="J5667">
            <v>10677382.434925305</v>
          </cell>
          <cell r="K5667">
            <v>0.53019429521806283</v>
          </cell>
          <cell r="L5667">
            <v>95.566741939234461</v>
          </cell>
          <cell r="M5667">
            <v>17019417.611770261</v>
          </cell>
          <cell r="N5667">
            <v>0.5851890796268624</v>
          </cell>
          <cell r="O5667">
            <v>93.30916940385616</v>
          </cell>
          <cell r="P5667"/>
          <cell r="Q5667">
            <v>27442.156278712137</v>
          </cell>
        </row>
        <row r="5668">
          <cell r="D5668">
            <v>44748</v>
          </cell>
          <cell r="F5668">
            <v>11325.503423679002</v>
          </cell>
          <cell r="G5668">
            <v>76604.405549231247</v>
          </cell>
          <cell r="H5668">
            <v>0.4652477303606059</v>
          </cell>
          <cell r="I5668">
            <v>92.188755112494221</v>
          </cell>
          <cell r="J5668">
            <v>10688707.938348984</v>
          </cell>
          <cell r="K5668">
            <v>0.53003441417842145</v>
          </cell>
          <cell r="L5668">
            <v>95.574547161073937</v>
          </cell>
          <cell r="M5668">
            <v>16990170.912799638</v>
          </cell>
          <cell r="N5668">
            <v>0.58420000919267923</v>
          </cell>
          <cell r="O5668">
            <v>93.376680469531948</v>
          </cell>
          <cell r="P5668"/>
          <cell r="Q5668">
            <v>27442.156278712137</v>
          </cell>
        </row>
        <row r="5669">
          <cell r="D5669">
            <v>44749</v>
          </cell>
          <cell r="F5669">
            <v>9033.0230036817957</v>
          </cell>
          <cell r="G5669">
            <v>85637.428552913043</v>
          </cell>
          <cell r="H5669">
            <v>0.44580747374404206</v>
          </cell>
          <cell r="I5669">
            <v>93.552787254862594</v>
          </cell>
          <cell r="J5669">
            <v>10697740.961352667</v>
          </cell>
          <cell r="K5669">
            <v>0.52976144205706588</v>
          </cell>
          <cell r="L5669">
            <v>95.587853192296308</v>
          </cell>
          <cell r="M5669">
            <v>16961645.738927022</v>
          </cell>
          <cell r="N5669">
            <v>0.58323569280550736</v>
          </cell>
          <cell r="O5669">
            <v>93.442101633016719</v>
          </cell>
          <cell r="P5669"/>
          <cell r="Q5669">
            <v>27442.156278712137</v>
          </cell>
        </row>
        <row r="5670">
          <cell r="D5670">
            <v>44750</v>
          </cell>
          <cell r="F5670">
            <v>9799.5151336799318</v>
          </cell>
          <cell r="G5670">
            <v>95436.943686592975</v>
          </cell>
          <cell r="H5670">
            <v>0.43471868025466898</v>
          </cell>
          <cell r="I5670">
            <v>94.266246539716292</v>
          </cell>
          <cell r="J5670">
            <v>10707540.476486348</v>
          </cell>
          <cell r="K5670">
            <v>0.52952711668974473</v>
          </cell>
          <cell r="L5670">
            <v>95.599255093472991</v>
          </cell>
          <cell r="M5670">
            <v>16946126.691172387</v>
          </cell>
          <cell r="N5670">
            <v>0.58271855741523149</v>
          </cell>
          <cell r="O5670">
            <v>93.477022357124667</v>
          </cell>
          <cell r="P5670"/>
          <cell r="Q5670">
            <v>27442.156278712137</v>
          </cell>
        </row>
        <row r="5671">
          <cell r="D5671">
            <v>44751</v>
          </cell>
          <cell r="F5671">
            <v>10655.314937679002</v>
          </cell>
          <cell r="G5671">
            <v>106092.25862427198</v>
          </cell>
          <cell r="H5671">
            <v>0.42955912852863581</v>
          </cell>
          <cell r="I5671">
            <v>94.581989687176659</v>
          </cell>
          <cell r="J5671">
            <v>10718195.791424027</v>
          </cell>
          <cell r="K5671">
            <v>0.52933569155147797</v>
          </cell>
          <cell r="L5671">
            <v>95.608555628363362</v>
          </cell>
          <cell r="M5671">
            <v>16931885.669865761</v>
          </cell>
          <cell r="N5671">
            <v>0.5822453408885877</v>
          </cell>
          <cell r="O5671">
            <v>93.508877791139071</v>
          </cell>
          <cell r="P5671"/>
          <cell r="Q5671">
            <v>27442.156278712137</v>
          </cell>
        </row>
        <row r="5672">
          <cell r="D5672">
            <v>44752</v>
          </cell>
          <cell r="F5672">
            <v>6838.2933716789994</v>
          </cell>
          <cell r="G5672">
            <v>112930.55199595098</v>
          </cell>
          <cell r="H5672">
            <v>0.41152215171792172</v>
          </cell>
          <cell r="I5672">
            <v>95.604297623054862</v>
          </cell>
          <cell r="J5672">
            <v>10725034.084795706</v>
          </cell>
          <cell r="K5672">
            <v>0.52895652984069963</v>
          </cell>
          <cell r="L5672">
            <v>95.626940576305259</v>
          </cell>
          <cell r="M5672">
            <v>16913800.419709131</v>
          </cell>
          <cell r="N5672">
            <v>0.58163990037791202</v>
          </cell>
          <cell r="O5672">
            <v>93.549495383030973</v>
          </cell>
          <cell r="P5672"/>
          <cell r="Q5672">
            <v>27442.156278712137</v>
          </cell>
        </row>
        <row r="5673">
          <cell r="D5673">
            <v>44753</v>
          </cell>
          <cell r="F5673">
            <v>9166.057467680861</v>
          </cell>
          <cell r="G5673">
            <v>122096.60946363184</v>
          </cell>
          <cell r="H5673">
            <v>0.40447593318428487</v>
          </cell>
          <cell r="I5673">
            <v>95.969241757712098</v>
          </cell>
          <cell r="J5673">
            <v>10734200.142263386</v>
          </cell>
          <cell r="K5673">
            <v>0.52869304277584939</v>
          </cell>
          <cell r="L5673">
            <v>95.639687765962194</v>
          </cell>
          <cell r="M5673">
            <v>16898359.760416508</v>
          </cell>
          <cell r="N5673">
            <v>0.58112537162219069</v>
          </cell>
          <cell r="O5673">
            <v>93.583891504285916</v>
          </cell>
          <cell r="P5673"/>
          <cell r="Q5673">
            <v>27442.156278712137</v>
          </cell>
        </row>
        <row r="5674">
          <cell r="D5674">
            <v>44754</v>
          </cell>
          <cell r="F5674">
            <v>8580.280063678998</v>
          </cell>
          <cell r="G5674">
            <v>130676.88952731085</v>
          </cell>
          <cell r="H5674">
            <v>0.39682525976976996</v>
          </cell>
          <cell r="I5674">
            <v>96.343707584255725</v>
          </cell>
          <cell r="J5674">
            <v>10742780.422327066</v>
          </cell>
          <cell r="K5674">
            <v>0.52840145458213683</v>
          </cell>
          <cell r="L5674">
            <v>95.653766861933946</v>
          </cell>
          <cell r="M5674">
            <v>16892315.795163881</v>
          </cell>
          <cell r="N5674">
            <v>0.58093397006128844</v>
          </cell>
          <cell r="O5674">
            <v>93.596657951600207</v>
          </cell>
          <cell r="P5674"/>
          <cell r="Q5674">
            <v>27442.156278712137</v>
          </cell>
        </row>
        <row r="5675">
          <cell r="D5675">
            <v>44755</v>
          </cell>
          <cell r="F5675">
            <v>4829.9751573210597</v>
          </cell>
          <cell r="G5675">
            <v>135506.8646846319</v>
          </cell>
          <cell r="H5675">
            <v>0.37983913763463534</v>
          </cell>
          <cell r="I5675">
            <v>97.095018854545216</v>
          </cell>
          <cell r="J5675">
            <v>10747610.397484386</v>
          </cell>
          <cell r="K5675">
            <v>0.52792643618411639</v>
          </cell>
          <cell r="L5675">
            <v>95.676640681291872</v>
          </cell>
          <cell r="M5675">
            <v>16879635.116968893</v>
          </cell>
          <cell r="N5675">
            <v>0.5805143118012992</v>
          </cell>
          <cell r="O5675">
            <v>93.624594611227749</v>
          </cell>
          <cell r="P5675"/>
          <cell r="Q5675">
            <v>27442.156278712137</v>
          </cell>
        </row>
        <row r="5676">
          <cell r="D5676">
            <v>44756</v>
          </cell>
          <cell r="F5676">
            <v>6548.8495373191981</v>
          </cell>
          <cell r="G5676">
            <v>142055.71422195109</v>
          </cell>
          <cell r="H5676">
            <v>0.36975362384371463</v>
          </cell>
          <cell r="I5676">
            <v>97.489926433605305</v>
          </cell>
          <cell r="J5676">
            <v>10754159.247021705</v>
          </cell>
          <cell r="K5676">
            <v>0.52753701474316406</v>
          </cell>
          <cell r="L5676">
            <v>95.695335369335581</v>
          </cell>
          <cell r="M5676">
            <v>16882831.16014757</v>
          </cell>
          <cell r="N5676">
            <v>0.58064066793940794</v>
          </cell>
          <cell r="O5676">
            <v>93.616190951495398</v>
          </cell>
          <cell r="P5676"/>
          <cell r="Q5676">
            <v>27442.156278712137</v>
          </cell>
        </row>
        <row r="5677">
          <cell r="D5677">
            <v>44757</v>
          </cell>
          <cell r="F5677">
            <v>1523.2129653201264</v>
          </cell>
          <cell r="G5677">
            <v>143578.92718727121</v>
          </cell>
          <cell r="H5677">
            <v>0.34880380324109944</v>
          </cell>
          <cell r="I5677">
            <v>98.193388298039849</v>
          </cell>
          <cell r="J5677">
            <v>10755682.459987026</v>
          </cell>
          <cell r="K5677">
            <v>0.5269024430159418</v>
          </cell>
          <cell r="L5677">
            <v>95.725688220244805</v>
          </cell>
          <cell r="M5677">
            <v>16880604.162514251</v>
          </cell>
          <cell r="N5677">
            <v>0.58058051469628491</v>
          </cell>
          <cell r="O5677">
            <v>93.620192452829599</v>
          </cell>
          <cell r="P5677"/>
          <cell r="Q5677">
            <v>27442.156278712137</v>
          </cell>
        </row>
        <row r="5678">
          <cell r="D5678">
            <v>44758</v>
          </cell>
          <cell r="F5678">
            <v>1284.9200733191938</v>
          </cell>
          <cell r="G5678">
            <v>144863.84726059041</v>
          </cell>
          <cell r="H5678">
            <v>0.32992999390541339</v>
          </cell>
          <cell r="I5678">
            <v>98.700237132778483</v>
          </cell>
          <cell r="J5678">
            <v>10756967.380060345</v>
          </cell>
          <cell r="K5678">
            <v>0.52625791727573945</v>
          </cell>
          <cell r="L5678">
            <v>95.756376978345656</v>
          </cell>
          <cell r="M5678">
            <v>16878418.46214493</v>
          </cell>
          <cell r="N5678">
            <v>0.58052177843806618</v>
          </cell>
          <cell r="O5678">
            <v>93.624098210707558</v>
          </cell>
          <cell r="P5678"/>
          <cell r="Q5678">
            <v>27442.156278712137</v>
          </cell>
        </row>
        <row r="5679">
          <cell r="D5679">
            <v>44759</v>
          </cell>
          <cell r="F5679">
            <v>1449.6847053201273</v>
          </cell>
          <cell r="G5679">
            <v>146313.53196591054</v>
          </cell>
          <cell r="H5679">
            <v>0.31362981332528961</v>
          </cell>
          <cell r="I5679">
            <v>99.049813723698023</v>
          </cell>
          <cell r="J5679">
            <v>10758417.064765666</v>
          </cell>
          <cell r="K5679">
            <v>0.52562316971076606</v>
          </cell>
          <cell r="L5679">
            <v>95.7864621700258</v>
          </cell>
          <cell r="M5679">
            <v>16871637.471447609</v>
          </cell>
          <cell r="N5679">
            <v>0.58030498247761753</v>
          </cell>
          <cell r="O5679">
            <v>93.638501705601414</v>
          </cell>
          <cell r="P5679"/>
          <cell r="Q5679">
            <v>27442.156278712137</v>
          </cell>
        </row>
        <row r="5680">
          <cell r="D5680">
            <v>44760</v>
          </cell>
          <cell r="F5680">
            <v>779.54121532105637</v>
          </cell>
          <cell r="G5680">
            <v>147093.07318123159</v>
          </cell>
          <cell r="H5680">
            <v>0.29778408503913717</v>
          </cell>
          <cell r="I5680">
            <v>99.319514278738765</v>
          </cell>
          <cell r="J5680">
            <v>10759196.605980987</v>
          </cell>
          <cell r="K5680">
            <v>0.52495742461762152</v>
          </cell>
          <cell r="L5680">
            <v>95.817869566315565</v>
          </cell>
          <cell r="M5680">
            <v>16871460.148764286</v>
          </cell>
          <cell r="N5680">
            <v>0.58031531579384321</v>
          </cell>
          <cell r="O5680">
            <v>93.637815633588218</v>
          </cell>
          <cell r="P5680"/>
          <cell r="Q5680">
            <v>27442.156278712137</v>
          </cell>
        </row>
        <row r="5681">
          <cell r="D5681">
            <v>44761</v>
          </cell>
          <cell r="F5681">
            <v>1173.243831319196</v>
          </cell>
          <cell r="G5681">
            <v>148266.31701255077</v>
          </cell>
          <cell r="H5681">
            <v>0.2843614142353334</v>
          </cell>
          <cell r="I5681">
            <v>99.500086257141717</v>
          </cell>
          <cell r="J5681">
            <v>10760369.849812306</v>
          </cell>
          <cell r="K5681">
            <v>0.52431264359004104</v>
          </cell>
          <cell r="L5681">
            <v>95.848144631140357</v>
          </cell>
          <cell r="M5681">
            <v>16868787.885872964</v>
          </cell>
          <cell r="N5681">
            <v>0.58023983062558226</v>
          </cell>
          <cell r="O5681">
            <v>93.642826364694656</v>
          </cell>
          <cell r="P5681"/>
          <cell r="Q5681">
            <v>27442.156278712137</v>
          </cell>
        </row>
        <row r="5682">
          <cell r="D5682">
            <v>44762</v>
          </cell>
          <cell r="F5682">
            <v>20147.601515821356</v>
          </cell>
          <cell r="G5682">
            <v>168413.91852837213</v>
          </cell>
          <cell r="H5682">
            <v>0.30685256074249673</v>
          </cell>
          <cell r="I5682">
            <v>99.173147981325144</v>
          </cell>
          <cell r="J5682">
            <v>10780517.451328129</v>
          </cell>
          <cell r="K5682">
            <v>0.52459289958825783</v>
          </cell>
          <cell r="L5682">
            <v>95.835002802999114</v>
          </cell>
          <cell r="M5682">
            <v>16888057.643198144</v>
          </cell>
          <cell r="N5682">
            <v>0.58091910760174303</v>
          </cell>
          <cell r="O5682">
            <v>93.597648623661357</v>
          </cell>
          <cell r="P5682"/>
          <cell r="Q5682">
            <v>27442.156278712137</v>
          </cell>
        </row>
        <row r="5683">
          <cell r="D5683">
            <v>44763</v>
          </cell>
          <cell r="F5683">
            <v>2601.8812478222862</v>
          </cell>
          <cell r="G5683">
            <v>171015.79977619441</v>
          </cell>
          <cell r="H5683">
            <v>0.2967554528311393</v>
          </cell>
          <cell r="I5683">
            <v>99.334829112209206</v>
          </cell>
          <cell r="J5683">
            <v>10783119.332575951</v>
          </cell>
          <cell r="K5683">
            <v>0.52401975092930797</v>
          </cell>
          <cell r="L5683">
            <v>95.861850574628306</v>
          </cell>
          <cell r="M5683">
            <v>16871212.098148465</v>
          </cell>
          <cell r="N5683">
            <v>0.58035608578482556</v>
          </cell>
          <cell r="O5683">
            <v>93.635108301177056</v>
          </cell>
          <cell r="P5683"/>
          <cell r="Q5683">
            <v>27442.156278712137</v>
          </cell>
        </row>
        <row r="5684">
          <cell r="D5684">
            <v>44764</v>
          </cell>
          <cell r="F5684">
            <v>9799.0589778213543</v>
          </cell>
          <cell r="G5684">
            <v>180814.85875401576</v>
          </cell>
          <cell r="H5684">
            <v>0.29949750058333741</v>
          </cell>
          <cell r="I5684">
            <v>99.29343396763656</v>
          </cell>
          <cell r="J5684">
            <v>10792918.391553773</v>
          </cell>
          <cell r="K5684">
            <v>0.52379741935352686</v>
          </cell>
          <cell r="L5684">
            <v>95.872235201519047</v>
          </cell>
          <cell r="M5684">
            <v>16864323.619824786</v>
          </cell>
          <cell r="N5684">
            <v>0.580135556840918</v>
          </cell>
          <cell r="O5684">
            <v>93.649744113359404</v>
          </cell>
          <cell r="P5684"/>
          <cell r="Q5684">
            <v>27442.156278712137</v>
          </cell>
        </row>
        <row r="5685">
          <cell r="D5685">
            <v>44765</v>
          </cell>
          <cell r="F5685">
            <v>1892.7773678213562</v>
          </cell>
          <cell r="G5685">
            <v>182707.63612183713</v>
          </cell>
          <cell r="H5685">
            <v>0.28947471129770985</v>
          </cell>
          <cell r="I5685">
            <v>99.436107467479431</v>
          </cell>
          <cell r="J5685">
            <v>10794811.168921594</v>
          </cell>
          <cell r="K5685">
            <v>0.52319248517406136</v>
          </cell>
          <cell r="L5685">
            <v>95.900405649050953</v>
          </cell>
          <cell r="M5685">
            <v>16852837.721039113</v>
          </cell>
          <cell r="N5685">
            <v>0.57975685889288286</v>
          </cell>
          <cell r="O5685">
            <v>93.674828915664648</v>
          </cell>
          <cell r="P5685"/>
          <cell r="Q5685">
            <v>27442.156278712137</v>
          </cell>
        </row>
        <row r="5686">
          <cell r="D5686">
            <v>44766</v>
          </cell>
          <cell r="F5686">
            <v>6375.1965378232198</v>
          </cell>
          <cell r="G5686">
            <v>189082.83265966034</v>
          </cell>
          <cell r="H5686">
            <v>0.28709301414957605</v>
          </cell>
          <cell r="I5686">
            <v>99.466618707870126</v>
          </cell>
          <cell r="J5686">
            <v>10801186.365459416</v>
          </cell>
          <cell r="K5686">
            <v>0.52280611902810092</v>
          </cell>
          <cell r="L5686">
            <v>95.91833306778399</v>
          </cell>
          <cell r="M5686">
            <v>16847516.535699435</v>
          </cell>
          <cell r="N5686">
            <v>0.5795902186812083</v>
          </cell>
          <cell r="O5686">
            <v>93.685847800767377</v>
          </cell>
          <cell r="P5686"/>
          <cell r="Q5686">
            <v>27442.156278712137</v>
          </cell>
        </row>
        <row r="5687">
          <cell r="D5687">
            <v>44767</v>
          </cell>
          <cell r="F5687">
            <v>2675.9367778213564</v>
          </cell>
          <cell r="G5687">
            <v>191758.76943748171</v>
          </cell>
          <cell r="H5687">
            <v>0.27950976955296458</v>
          </cell>
          <cell r="I5687">
            <v>99.555643902023533</v>
          </cell>
          <cell r="J5687">
            <v>10803862.302237237</v>
          </cell>
          <cell r="K5687">
            <v>0.5222419614360404</v>
          </cell>
          <cell r="L5687">
            <v>95.944419371152804</v>
          </cell>
          <cell r="M5687">
            <v>16842951.994055759</v>
          </cell>
          <cell r="N5687">
            <v>0.57944959991159473</v>
          </cell>
          <cell r="O5687">
            <v>93.69513687512007</v>
          </cell>
          <cell r="P5687"/>
          <cell r="Q5687">
            <v>27442.156278712137</v>
          </cell>
        </row>
        <row r="5688">
          <cell r="D5688">
            <v>44768</v>
          </cell>
          <cell r="F5688">
            <v>4020.6456878222889</v>
          </cell>
          <cell r="G5688">
            <v>195779.41512530399</v>
          </cell>
          <cell r="H5688">
            <v>0.27439452746869819</v>
          </cell>
          <cell r="I5688">
            <v>99.609076807249707</v>
          </cell>
          <cell r="J5688">
            <v>10807882.947925059</v>
          </cell>
          <cell r="K5688">
            <v>0.52174421361838985</v>
          </cell>
          <cell r="L5688">
            <v>95.967345641423435</v>
          </cell>
          <cell r="M5688">
            <v>16836698.613810077</v>
          </cell>
          <cell r="N5688">
            <v>0.57925087026363076</v>
          </cell>
          <cell r="O5688">
            <v>93.70825035233247</v>
          </cell>
          <cell r="P5688"/>
          <cell r="Q5688">
            <v>27442.156278712137</v>
          </cell>
        </row>
        <row r="5689">
          <cell r="D5689">
            <v>44769</v>
          </cell>
          <cell r="F5689">
            <v>2377.8563500869932</v>
          </cell>
          <cell r="G5689">
            <v>198157.271475391</v>
          </cell>
          <cell r="H5689">
            <v>0.26744101769019907</v>
          </cell>
          <cell r="I5689">
            <v>99.673772476268468</v>
          </cell>
          <cell r="J5689">
            <v>10810260.804275146</v>
          </cell>
          <cell r="K5689">
            <v>0.52116858307077107</v>
          </cell>
          <cell r="L5689">
            <v>95.99375490987147</v>
          </cell>
          <cell r="M5689">
            <v>16829697.365062661</v>
          </cell>
          <cell r="N5689">
            <v>0.57902639891272401</v>
          </cell>
          <cell r="O5689">
            <v>93.723042266429573</v>
          </cell>
          <cell r="P5689"/>
          <cell r="Q5689">
            <v>27442.156278712137</v>
          </cell>
        </row>
        <row r="5690">
          <cell r="D5690">
            <v>44770</v>
          </cell>
          <cell r="F5690">
            <v>3070.7219940860668</v>
          </cell>
          <cell r="G5690">
            <v>201227.99346947705</v>
          </cell>
          <cell r="H5690">
            <v>0.26188590938301437</v>
          </cell>
          <cell r="I5690">
            <v>99.719336009307185</v>
          </cell>
          <cell r="J5690">
            <v>10813331.526269231</v>
          </cell>
          <cell r="K5690">
            <v>0.52062783292778936</v>
          </cell>
          <cell r="L5690">
            <v>96.01846210685045</v>
          </cell>
          <cell r="M5690">
            <v>16826359.428155649</v>
          </cell>
          <cell r="N5690">
            <v>0.57892795480321968</v>
          </cell>
          <cell r="O5690">
            <v>93.729522656530023</v>
          </cell>
          <cell r="P5690"/>
          <cell r="Q5690">
            <v>27442.156278712137</v>
          </cell>
        </row>
        <row r="5691">
          <cell r="D5691">
            <v>44771</v>
          </cell>
          <cell r="F5691">
            <v>8048.2750000860615</v>
          </cell>
          <cell r="G5691">
            <v>209276.2684695631</v>
          </cell>
          <cell r="H5691">
            <v>0.26296851374877672</v>
          </cell>
          <cell r="I5691">
            <v>99.710862594251097</v>
          </cell>
          <cell r="J5691">
            <v>10821379.801269317</v>
          </cell>
          <cell r="K5691">
            <v>0.5203278470996443</v>
          </cell>
          <cell r="L5691">
            <v>96.032126141545405</v>
          </cell>
          <cell r="M5691">
            <v>16815746.897626642</v>
          </cell>
          <cell r="N5691">
            <v>0.57857920825838793</v>
          </cell>
          <cell r="O5691">
            <v>93.752446877377565</v>
          </cell>
          <cell r="P5691"/>
          <cell r="Q5691">
            <v>27442.156278712137</v>
          </cell>
        </row>
        <row r="5692">
          <cell r="D5692">
            <v>44772</v>
          </cell>
          <cell r="F5692">
            <v>1427.1286360860649</v>
          </cell>
          <cell r="G5692">
            <v>210703.39710564917</v>
          </cell>
          <cell r="H5692">
            <v>0.2559363957721007</v>
          </cell>
          <cell r="I5692">
            <v>99.762567485312687</v>
          </cell>
          <cell r="J5692">
            <v>10822806.929905403</v>
          </cell>
          <cell r="K5692">
            <v>0.51971070474453795</v>
          </cell>
          <cell r="L5692">
            <v>96.060141024576694</v>
          </cell>
          <cell r="M5692">
            <v>16795896.567685626</v>
          </cell>
          <cell r="N5692">
            <v>0.57791258809524648</v>
          </cell>
          <cell r="O5692">
            <v>93.796122275019584</v>
          </cell>
          <cell r="P5692"/>
          <cell r="Q5692">
            <v>27442.156278712137</v>
          </cell>
        </row>
        <row r="5693">
          <cell r="D5693">
            <v>44773</v>
          </cell>
          <cell r="E5693" t="str">
            <v>*</v>
          </cell>
          <cell r="F5693">
            <v>1075.7615200851324</v>
          </cell>
          <cell r="G5693">
            <v>211779.1586257343</v>
          </cell>
          <cell r="H5693">
            <v>0.24894493321648961</v>
          </cell>
          <cell r="I5693">
            <v>99.806614694788038</v>
          </cell>
          <cell r="J5693">
            <v>10823882.691425489</v>
          </cell>
          <cell r="K5693">
            <v>0.51907833632544453</v>
          </cell>
          <cell r="L5693">
            <v>96.088714170645176</v>
          </cell>
          <cell r="M5693">
            <v>16795968.302830614</v>
          </cell>
          <cell r="N5693">
            <v>0.57793142726147684</v>
          </cell>
          <cell r="O5693">
            <v>93.794890566811802</v>
          </cell>
          <cell r="P5693"/>
          <cell r="Q5693">
            <v>27442.156278712137</v>
          </cell>
        </row>
        <row r="5694">
          <cell r="D5694">
            <v>44774</v>
          </cell>
          <cell r="F5694">
            <v>3515.8488080869938</v>
          </cell>
          <cell r="G5694">
            <v>3515.8488080869938</v>
          </cell>
          <cell r="H5694">
            <v>0.21203777498311635</v>
          </cell>
          <cell r="I5694">
            <v>99.931149340327735</v>
          </cell>
          <cell r="J5694">
            <v>10827398.540233577</v>
          </cell>
          <cell r="K5694">
            <v>0.51883437705548052</v>
          </cell>
          <cell r="L5694">
            <v>96.127283707095174</v>
          </cell>
          <cell r="M5694">
            <v>16794868.268051602</v>
          </cell>
          <cell r="N5694">
            <v>0.57790321508475273</v>
          </cell>
          <cell r="O5694">
            <v>93.388524839459208</v>
          </cell>
          <cell r="P5694"/>
          <cell r="Q5694">
            <v>16581.237981614104</v>
          </cell>
        </row>
        <row r="5695">
          <cell r="D5695">
            <v>44775</v>
          </cell>
          <cell r="F5695">
            <v>5526.1776980869981</v>
          </cell>
          <cell r="G5695">
            <v>9042.0265061739919</v>
          </cell>
          <cell r="H5695">
            <v>0.272658365925395</v>
          </cell>
          <cell r="I5695">
            <v>99.557250675191952</v>
          </cell>
          <cell r="J5695">
            <v>10832924.717931664</v>
          </cell>
          <cell r="K5695">
            <v>0.51868706093048766</v>
          </cell>
          <cell r="L5695">
            <v>96.133913267010527</v>
          </cell>
          <cell r="M5695">
            <v>16775986.780612588</v>
          </cell>
          <cell r="N5695">
            <v>0.57726314065928719</v>
          </cell>
          <cell r="O5695">
            <v>93.431712204234856</v>
          </cell>
          <cell r="P5695"/>
          <cell r="Q5695">
            <v>16581.237981614104</v>
          </cell>
        </row>
        <row r="5696">
          <cell r="D5696">
            <v>44776</v>
          </cell>
          <cell r="F5696">
            <v>1018.8386552845768</v>
          </cell>
          <cell r="G5696">
            <v>10060.865161458569</v>
          </cell>
          <cell r="H5696">
            <v>0.20225400082942002</v>
          </cell>
          <cell r="I5696">
            <v>99.953140232341042</v>
          </cell>
          <cell r="J5696">
            <v>10833943.556586947</v>
          </cell>
          <cell r="K5696">
            <v>0.51832433558745716</v>
          </cell>
          <cell r="L5696">
            <v>96.150205319511485</v>
          </cell>
          <cell r="M5696">
            <v>16754130.390894776</v>
          </cell>
          <cell r="N5696">
            <v>0.57652067653170402</v>
          </cell>
          <cell r="O5696">
            <v>93.481593229943144</v>
          </cell>
          <cell r="P5696"/>
          <cell r="Q5696">
            <v>16581.237981614104</v>
          </cell>
        </row>
        <row r="5697">
          <cell r="D5697">
            <v>44777</v>
          </cell>
          <cell r="F5697">
            <v>1441.2675172845775</v>
          </cell>
          <cell r="G5697">
            <v>11502.132678743146</v>
          </cell>
          <cell r="H5697">
            <v>0.17342089733434168</v>
          </cell>
          <cell r="I5697">
            <v>99.987613967883377</v>
          </cell>
          <cell r="J5697">
            <v>10835384.824104233</v>
          </cell>
          <cell r="K5697">
            <v>0.51798237936833447</v>
          </cell>
          <cell r="L5697">
            <v>96.165523620912893</v>
          </cell>
          <cell r="M5697">
            <v>16734701.232363719</v>
          </cell>
          <cell r="N5697">
            <v>0.57586171165446554</v>
          </cell>
          <cell r="O5697">
            <v>93.525671258591828</v>
          </cell>
          <cell r="P5697"/>
          <cell r="Q5697">
            <v>16581.237981614104</v>
          </cell>
        </row>
        <row r="5698">
          <cell r="D5698">
            <v>44778</v>
          </cell>
          <cell r="F5698">
            <v>1332.921549284576</v>
          </cell>
          <cell r="G5698">
            <v>12835.054228027722</v>
          </cell>
          <cell r="H5698">
            <v>0.15481418507182287</v>
          </cell>
          <cell r="I5698">
            <v>99.995703243345417</v>
          </cell>
          <cell r="J5698">
            <v>10836717.745653518</v>
          </cell>
          <cell r="K5698">
            <v>0.51763578948590749</v>
          </cell>
          <cell r="L5698">
            <v>96.181009021295822</v>
          </cell>
          <cell r="M5698">
            <v>16715487.628796661</v>
          </cell>
          <cell r="N5698">
            <v>0.57521014242956003</v>
          </cell>
          <cell r="O5698">
            <v>93.56907590449562</v>
          </cell>
          <cell r="P5698"/>
          <cell r="Q5698">
            <v>16581.237981614104</v>
          </cell>
        </row>
        <row r="5699">
          <cell r="D5699">
            <v>44779</v>
          </cell>
          <cell r="F5699">
            <v>836.63648328457566</v>
          </cell>
          <cell r="G5699">
            <v>13671.690711312298</v>
          </cell>
          <cell r="H5699">
            <v>0.13742129032094366</v>
          </cell>
          <cell r="I5699">
            <v>99.998682786158639</v>
          </cell>
          <cell r="J5699">
            <v>10837554.382136801</v>
          </cell>
          <cell r="K5699">
            <v>0.51726606098098638</v>
          </cell>
          <cell r="L5699">
            <v>96.197483354664868</v>
          </cell>
          <cell r="M5699">
            <v>16705858.029369604</v>
          </cell>
          <cell r="N5699">
            <v>0.57488835987423537</v>
          </cell>
          <cell r="O5699">
            <v>93.590446089399933</v>
          </cell>
          <cell r="P5699"/>
          <cell r="Q5699">
            <v>16581.237981614104</v>
          </cell>
        </row>
        <row r="5700">
          <cell r="D5700">
            <v>44780</v>
          </cell>
          <cell r="F5700">
            <v>673.14303928457593</v>
          </cell>
          <cell r="G5700">
            <v>14344.833750596874</v>
          </cell>
          <cell r="H5700">
            <v>0.12358920164123331</v>
          </cell>
          <cell r="I5700">
            <v>99.999567505748033</v>
          </cell>
          <cell r="J5700">
            <v>10838227.525176086</v>
          </cell>
          <cell r="K5700">
            <v>0.51688912001014475</v>
          </cell>
          <cell r="L5700">
            <v>96.214231393525409</v>
          </cell>
          <cell r="M5700">
            <v>16705389.568062546</v>
          </cell>
          <cell r="N5700">
            <v>0.57488182842241609</v>
          </cell>
          <cell r="O5700">
            <v>93.590879406711224</v>
          </cell>
          <cell r="P5700"/>
          <cell r="Q5700">
            <v>16581.237981614104</v>
          </cell>
        </row>
        <row r="5701">
          <cell r="D5701">
            <v>44781</v>
          </cell>
          <cell r="F5701">
            <v>1349.8702392864398</v>
          </cell>
          <cell r="G5701">
            <v>15694.703989883314</v>
          </cell>
          <cell r="H5701">
            <v>0.11831673852765237</v>
          </cell>
          <cell r="I5701">
            <v>99.999730891385411</v>
          </cell>
          <cell r="J5701">
            <v>10839577.395415371</v>
          </cell>
          <cell r="K5701">
            <v>0.51654502321946616</v>
          </cell>
          <cell r="L5701">
            <v>96.229478126326228</v>
          </cell>
          <cell r="M5701">
            <v>16705749.20105949</v>
          </cell>
          <cell r="N5701">
            <v>0.57490379440052297</v>
          </cell>
          <cell r="O5701">
            <v>93.589422042839558</v>
          </cell>
          <cell r="P5701"/>
          <cell r="Q5701">
            <v>16581.237981614104</v>
          </cell>
        </row>
        <row r="5702">
          <cell r="D5702">
            <v>44782</v>
          </cell>
          <cell r="F5702">
            <v>709.41754728457818</v>
          </cell>
          <cell r="G5702">
            <v>16404.121537167892</v>
          </cell>
          <cell r="H5702">
            <v>0.10992425130243522</v>
          </cell>
          <cell r="I5702">
            <v>99.999881815629607</v>
          </cell>
          <cell r="J5702">
            <v>10840286.812962655</v>
          </cell>
          <cell r="K5702">
            <v>0.51617097399154788</v>
          </cell>
          <cell r="L5702">
            <v>96.246006602922265</v>
          </cell>
          <cell r="M5702">
            <v>16690116.198650433</v>
          </cell>
          <cell r="N5702">
            <v>0.57437538889887896</v>
          </cell>
          <cell r="O5702">
            <v>93.624423860547452</v>
          </cell>
          <cell r="P5702"/>
          <cell r="Q5702">
            <v>16581.237981614104</v>
          </cell>
        </row>
        <row r="5703">
          <cell r="D5703">
            <v>44783</v>
          </cell>
          <cell r="F5703">
            <v>4943.0723089984604</v>
          </cell>
          <cell r="G5703">
            <v>21347.193846166352</v>
          </cell>
          <cell r="H5703">
            <v>0.12874306411763053</v>
          </cell>
          <cell r="I5703">
            <v>99.999331318997577</v>
          </cell>
          <cell r="J5703">
            <v>10845229.885271654</v>
          </cell>
          <cell r="K5703">
            <v>0.51599894556657033</v>
          </cell>
          <cell r="L5703">
            <v>96.253592311001981</v>
          </cell>
          <cell r="M5703">
            <v>16682670.11434309</v>
          </cell>
          <cell r="N5703">
            <v>0.5741287159159344</v>
          </cell>
          <cell r="O5703">
            <v>93.640723587420325</v>
          </cell>
          <cell r="P5703"/>
          <cell r="Q5703">
            <v>16581.237981614104</v>
          </cell>
        </row>
        <row r="5704">
          <cell r="D5704">
            <v>44784</v>
          </cell>
          <cell r="F5704">
            <v>1793.7095069993884</v>
          </cell>
          <cell r="G5704">
            <v>23140.903353165741</v>
          </cell>
          <cell r="H5704">
            <v>0.12687342700129584</v>
          </cell>
          <cell r="I5704">
            <v>99.999427351309819</v>
          </cell>
          <cell r="J5704">
            <v>10847023.594778653</v>
          </cell>
          <cell r="K5704">
            <v>0.51567746475691545</v>
          </cell>
          <cell r="L5704">
            <v>96.267741418970502</v>
          </cell>
          <cell r="M5704">
            <v>16671552.899496363</v>
          </cell>
          <cell r="N5704">
            <v>0.57375569182086028</v>
          </cell>
          <cell r="O5704">
            <v>93.665324016360046</v>
          </cell>
          <cell r="P5704"/>
          <cell r="Q5704">
            <v>16581.237981614104</v>
          </cell>
        </row>
        <row r="5705">
          <cell r="D5705">
            <v>44785</v>
          </cell>
          <cell r="F5705">
            <v>1208.5088429984608</v>
          </cell>
          <cell r="G5705">
            <v>24349.412196164201</v>
          </cell>
          <cell r="H5705">
            <v>0.12237431760304297</v>
          </cell>
          <cell r="I5705">
            <v>99.999611255759007</v>
          </cell>
          <cell r="J5705">
            <v>10848232.103621652</v>
          </cell>
          <cell r="K5705">
            <v>0.51532869132308035</v>
          </cell>
          <cell r="L5705">
            <v>96.283052267405651</v>
          </cell>
          <cell r="M5705">
            <v>16660955.989141636</v>
          </cell>
          <cell r="N5705">
            <v>0.57340056198880607</v>
          </cell>
          <cell r="O5705">
            <v>93.688690245781089</v>
          </cell>
          <cell r="P5705"/>
          <cell r="Q5705">
            <v>16581.237981614104</v>
          </cell>
        </row>
        <row r="5706">
          <cell r="D5706">
            <v>44786</v>
          </cell>
          <cell r="F5706">
            <v>2058.0843149993889</v>
          </cell>
          <cell r="G5706">
            <v>26407.49651116359</v>
          </cell>
          <cell r="H5706">
            <v>0.12250869854992459</v>
          </cell>
          <cell r="I5706">
            <v>99.999606612596665</v>
          </cell>
          <cell r="J5706">
            <v>10850290.187936652</v>
          </cell>
          <cell r="K5706">
            <v>0.51502079291232827</v>
          </cell>
          <cell r="L5706">
            <v>96.296534621292835</v>
          </cell>
          <cell r="M5706">
            <v>16652214.870114906</v>
          </cell>
          <cell r="N5706">
            <v>0.57310928996465293</v>
          </cell>
          <cell r="O5706">
            <v>93.707815481955919</v>
          </cell>
          <cell r="P5706"/>
          <cell r="Q5706">
            <v>16581.237981614104</v>
          </cell>
        </row>
        <row r="5707">
          <cell r="D5707">
            <v>44787</v>
          </cell>
          <cell r="F5707">
            <v>1341.5646249993879</v>
          </cell>
          <cell r="G5707">
            <v>27749.061136162978</v>
          </cell>
          <cell r="H5707">
            <v>0.11953726239488345</v>
          </cell>
          <cell r="I5707">
            <v>99.999698828096172</v>
          </cell>
          <cell r="J5707">
            <v>10851631.752561651</v>
          </cell>
          <cell r="K5707">
            <v>0.51467939514354322</v>
          </cell>
          <cell r="L5707">
            <v>96.311446476489621</v>
          </cell>
          <cell r="M5707">
            <v>16645135.31232618</v>
          </cell>
          <cell r="N5707">
            <v>0.57287519413238774</v>
          </cell>
          <cell r="O5707">
            <v>93.723160741805785</v>
          </cell>
          <cell r="P5707"/>
          <cell r="Q5707">
            <v>16581.237981614104</v>
          </cell>
        </row>
        <row r="5708">
          <cell r="D5708">
            <v>44788</v>
          </cell>
          <cell r="F5708">
            <v>1479.9389209993897</v>
          </cell>
          <cell r="G5708">
            <v>29229.000057162368</v>
          </cell>
          <cell r="H5708">
            <v>0.117518366600341</v>
          </cell>
          <cell r="I5708">
            <v>99.999750226091905</v>
          </cell>
          <cell r="J5708">
            <v>10853111.69148265</v>
          </cell>
          <cell r="K5708">
            <v>0.51434509168550746</v>
          </cell>
          <cell r="L5708">
            <v>96.326010394297555</v>
          </cell>
          <cell r="M5708">
            <v>16642762.91511745</v>
          </cell>
          <cell r="N5708">
            <v>0.57280309941664587</v>
          </cell>
          <cell r="O5708">
            <v>93.727882018769606</v>
          </cell>
          <cell r="P5708"/>
          <cell r="Q5708">
            <v>16581.237981614104</v>
          </cell>
        </row>
        <row r="5709">
          <cell r="D5709">
            <v>44789</v>
          </cell>
          <cell r="F5709">
            <v>1950.7038109975256</v>
          </cell>
          <cell r="G5709">
            <v>31179.703868159893</v>
          </cell>
          <cell r="H5709">
            <v>0.11752629652386749</v>
          </cell>
          <cell r="I5709">
            <v>99.999750040136547</v>
          </cell>
          <cell r="J5709">
            <v>10855062.395293647</v>
          </cell>
          <cell r="K5709">
            <v>0.51403360594249947</v>
          </cell>
          <cell r="L5709">
            <v>96.339546383658103</v>
          </cell>
          <cell r="M5709">
            <v>16643159.818466719</v>
          </cell>
          <cell r="N5709">
            <v>0.57282631642166981</v>
          </cell>
          <cell r="O5709">
            <v>93.726361840795462</v>
          </cell>
          <cell r="P5709"/>
          <cell r="Q5709">
            <v>16581.237981614104</v>
          </cell>
        </row>
        <row r="5710">
          <cell r="D5710">
            <v>44790</v>
          </cell>
          <cell r="F5710">
            <v>2044.8352808154887</v>
          </cell>
          <cell r="G5710">
            <v>33224.539148975382</v>
          </cell>
          <cell r="H5710">
            <v>0.11786723391758662</v>
          </cell>
          <cell r="I5710">
            <v>99.999741930847335</v>
          </cell>
          <cell r="J5710">
            <v>10857107.230574463</v>
          </cell>
          <cell r="K5710">
            <v>0.51372706299845405</v>
          </cell>
          <cell r="L5710">
            <v>96.352835693298857</v>
          </cell>
          <cell r="M5710">
            <v>16643496.110625809</v>
          </cell>
          <cell r="N5710">
            <v>0.57284744804320276</v>
          </cell>
          <cell r="O5710">
            <v>93.724978011291611</v>
          </cell>
          <cell r="P5710"/>
          <cell r="Q5710">
            <v>16581.237981614104</v>
          </cell>
        </row>
        <row r="5711">
          <cell r="D5711">
            <v>44791</v>
          </cell>
          <cell r="F5711">
            <v>4311.8216648145572</v>
          </cell>
          <cell r="G5711">
            <v>37536.360813789943</v>
          </cell>
          <cell r="H5711">
            <v>0.12576584334994792</v>
          </cell>
          <cell r="I5711">
            <v>99.999478441841376</v>
          </cell>
          <cell r="J5711">
            <v>10861419.052239276</v>
          </cell>
          <cell r="K5711">
            <v>0.51352818386705401</v>
          </cell>
          <cell r="L5711">
            <v>96.361440632711179</v>
          </cell>
          <cell r="M5711">
            <v>16646636.721779691</v>
          </cell>
          <cell r="N5711">
            <v>0.57296510298571635</v>
          </cell>
          <cell r="O5711">
            <v>93.717269821278236</v>
          </cell>
          <cell r="P5711"/>
          <cell r="Q5711">
            <v>16581.237981614104</v>
          </cell>
        </row>
        <row r="5712">
          <cell r="D5712">
            <v>44792</v>
          </cell>
          <cell r="F5712">
            <v>12737.456120815485</v>
          </cell>
          <cell r="G5712">
            <v>50273.816934605427</v>
          </cell>
          <cell r="H5712">
            <v>0.15957737099685843</v>
          </cell>
          <cell r="I5712">
            <v>99.994262952551637</v>
          </cell>
          <cell r="J5712">
            <v>10874156.508360092</v>
          </cell>
          <cell r="K5712">
            <v>0.51372766848385676</v>
          </cell>
          <cell r="L5712">
            <v>96.352809475339868</v>
          </cell>
          <cell r="M5712">
            <v>16647004.667079573</v>
          </cell>
          <cell r="N5712">
            <v>0.57298732712415013</v>
          </cell>
          <cell r="O5712">
            <v>93.715813151618079</v>
          </cell>
          <cell r="P5712"/>
          <cell r="Q5712">
            <v>16581.237981614104</v>
          </cell>
        </row>
        <row r="5713">
          <cell r="D5713">
            <v>44793</v>
          </cell>
          <cell r="F5713">
            <v>8679.5645528154892</v>
          </cell>
          <cell r="G5713">
            <v>58953.38148742092</v>
          </cell>
          <cell r="H5713">
            <v>0.17777135082673157</v>
          </cell>
          <cell r="I5713">
            <v>99.984528586327343</v>
          </cell>
          <cell r="J5713">
            <v>10882836.072912907</v>
          </cell>
          <cell r="K5713">
            <v>0.51373528393813217</v>
          </cell>
          <cell r="L5713">
            <v>96.352479710092481</v>
          </cell>
          <cell r="M5713">
            <v>16645240.866799455</v>
          </cell>
          <cell r="N5713">
            <v>0.57293617642665484</v>
          </cell>
          <cell r="O5713">
            <v>93.719165488144824</v>
          </cell>
          <cell r="P5713"/>
          <cell r="Q5713">
            <v>16581.237981614104</v>
          </cell>
        </row>
        <row r="5714">
          <cell r="D5714">
            <v>44794</v>
          </cell>
          <cell r="F5714">
            <v>637.87914281455596</v>
          </cell>
          <cell r="G5714">
            <v>59591.260630235476</v>
          </cell>
          <cell r="H5714">
            <v>0.17113795005998869</v>
          </cell>
          <cell r="I5714">
            <v>99.989017204141334</v>
          </cell>
          <cell r="J5714">
            <v>10883473.952055722</v>
          </cell>
          <cell r="K5714">
            <v>0.5133635684925909</v>
          </cell>
          <cell r="L5714">
            <v>96.368553015721474</v>
          </cell>
          <cell r="M5714">
            <v>16641975.639145339</v>
          </cell>
          <cell r="N5714">
            <v>0.57283334339966452</v>
          </cell>
          <cell r="O5714">
            <v>93.72590169146973</v>
          </cell>
          <cell r="P5714"/>
          <cell r="Q5714">
            <v>16581.237981614104</v>
          </cell>
        </row>
        <row r="5715">
          <cell r="D5715">
            <v>44795</v>
          </cell>
          <cell r="F5715">
            <v>3611.1193468164201</v>
          </cell>
          <cell r="G5715">
            <v>63202.379977051896</v>
          </cell>
          <cell r="H5715">
            <v>0.17325820042435117</v>
          </cell>
          <cell r="I5715">
            <v>99.987718645413793</v>
          </cell>
          <cell r="J5715">
            <v>10887085.071402539</v>
          </cell>
          <cell r="K5715">
            <v>0.51313256947968688</v>
          </cell>
          <cell r="L5715">
            <v>96.378518216359907</v>
          </cell>
          <cell r="M5715">
            <v>16645033.988247225</v>
          </cell>
          <cell r="N5715">
            <v>0.57294817437034995</v>
          </cell>
          <cell r="O5715">
            <v>93.718379259980722</v>
          </cell>
          <cell r="P5715"/>
          <cell r="Q5715">
            <v>16581.237981614104</v>
          </cell>
        </row>
        <row r="5716">
          <cell r="D5716">
            <v>44796</v>
          </cell>
          <cell r="F5716">
            <v>14420.95846081456</v>
          </cell>
          <cell r="G5716">
            <v>77623.338437866449</v>
          </cell>
          <cell r="H5716">
            <v>0.20353894937822822</v>
          </cell>
          <cell r="I5716">
            <v>99.950627509790181</v>
          </cell>
          <cell r="J5716">
            <v>10901506.029863354</v>
          </cell>
          <cell r="K5716">
            <v>0.51341102517432768</v>
          </cell>
          <cell r="L5716">
            <v>96.366503533700111</v>
          </cell>
          <cell r="M5716">
            <v>16658341.206651108</v>
          </cell>
          <cell r="N5716">
            <v>0.5734157972140832</v>
          </cell>
          <cell r="O5716">
            <v>93.687688907584743</v>
          </cell>
          <cell r="P5716"/>
          <cell r="Q5716">
            <v>16581.237981614104</v>
          </cell>
        </row>
        <row r="5717">
          <cell r="D5717">
            <v>44797</v>
          </cell>
          <cell r="F5717">
            <v>8642.1926085703381</v>
          </cell>
          <cell r="G5717">
            <v>86265.531046436779</v>
          </cell>
          <cell r="H5717">
            <v>0.21677495558054649</v>
          </cell>
          <cell r="I5717">
            <v>99.917888957116858</v>
          </cell>
          <cell r="J5717">
            <v>10910148.222471924</v>
          </cell>
          <cell r="K5717">
            <v>0.51341710525933548</v>
          </cell>
          <cell r="L5717">
            <v>96.366240902162147</v>
          </cell>
          <cell r="M5717">
            <v>16665979.041276745</v>
          </cell>
          <cell r="N5717">
            <v>0.57368828006966766</v>
          </cell>
          <cell r="O5717">
            <v>93.669763517731269</v>
          </cell>
          <cell r="P5717"/>
          <cell r="Q5717">
            <v>16581.237981614104</v>
          </cell>
        </row>
        <row r="5718">
          <cell r="D5718">
            <v>44798</v>
          </cell>
          <cell r="F5718">
            <v>1599.6729785712705</v>
          </cell>
          <cell r="G5718">
            <v>87865.204025008046</v>
          </cell>
          <cell r="H5718">
            <v>0.21196295263945025</v>
          </cell>
          <cell r="I5718">
            <v>99.931344135296101</v>
          </cell>
          <cell r="J5718">
            <v>10911747.895450495</v>
          </cell>
          <cell r="K5718">
            <v>0.51309202262586306</v>
          </cell>
          <cell r="L5718">
            <v>96.380265540814719</v>
          </cell>
          <cell r="M5718">
            <v>16660360.002137648</v>
          </cell>
          <cell r="N5718">
            <v>0.57350442679018621</v>
          </cell>
          <cell r="O5718">
            <v>93.681861785468314</v>
          </cell>
          <cell r="P5718"/>
          <cell r="Q5718">
            <v>16581.237981614104</v>
          </cell>
        </row>
        <row r="5719">
          <cell r="D5719">
            <v>44799</v>
          </cell>
          <cell r="F5719">
            <v>864.46228857127062</v>
          </cell>
          <cell r="G5719">
            <v>88729.666313579321</v>
          </cell>
          <cell r="H5719">
            <v>0.20581572240765819</v>
          </cell>
          <cell r="I5719">
            <v>99.94590977900792</v>
          </cell>
          <cell r="J5719">
            <v>10912612.357739067</v>
          </cell>
          <cell r="K5719">
            <v>0.51273290238905267</v>
          </cell>
          <cell r="L5719">
            <v>96.395717350026459</v>
          </cell>
          <cell r="M5719">
            <v>16651980.426064547</v>
          </cell>
          <cell r="N5719">
            <v>0.57322553902218953</v>
          </cell>
          <cell r="O5719">
            <v>93.700186699131777</v>
          </cell>
          <cell r="P5719"/>
          <cell r="Q5719">
            <v>16581.237981614104</v>
          </cell>
        </row>
        <row r="5720">
          <cell r="D5720">
            <v>44800</v>
          </cell>
          <cell r="F5720">
            <v>6862.7261985703408</v>
          </cell>
          <cell r="G5720">
            <v>95592.392512149658</v>
          </cell>
          <cell r="H5720">
            <v>0.21352199310191824</v>
          </cell>
          <cell r="I5720">
            <v>99.927193292842588</v>
          </cell>
          <cell r="J5720">
            <v>10919475.083937638</v>
          </cell>
          <cell r="K5720">
            <v>0.51265595240820627</v>
          </cell>
          <cell r="L5720">
            <v>96.399022631281127</v>
          </cell>
          <cell r="M5720">
            <v>16654646.107029447</v>
          </cell>
          <cell r="N5720">
            <v>0.57332686873710781</v>
          </cell>
          <cell r="O5720">
            <v>93.693532378444175</v>
          </cell>
          <cell r="P5720"/>
          <cell r="Q5720">
            <v>16581.237981614104</v>
          </cell>
        </row>
        <row r="5721">
          <cell r="D5721">
            <v>44801</v>
          </cell>
          <cell r="F5721">
            <v>1279.0894625712717</v>
          </cell>
          <cell r="G5721">
            <v>96871.481974720926</v>
          </cell>
          <cell r="H5721">
            <v>0.20865123512778141</v>
          </cell>
          <cell r="I5721">
            <v>99.939535490578209</v>
          </cell>
          <cell r="J5721">
            <v>10920754.173400208</v>
          </cell>
          <cell r="K5721">
            <v>0.51231718116206493</v>
          </cell>
          <cell r="L5721">
            <v>96.413550456644529</v>
          </cell>
          <cell r="M5721">
            <v>16655106.665998353</v>
          </cell>
          <cell r="N5721">
            <v>0.57335229047681202</v>
          </cell>
          <cell r="O5721">
            <v>93.691862259183651</v>
          </cell>
          <cell r="P5721"/>
          <cell r="Q5721">
            <v>16581.237981614104</v>
          </cell>
        </row>
        <row r="5722">
          <cell r="D5722">
            <v>44802</v>
          </cell>
          <cell r="F5722">
            <v>7536.762556570342</v>
          </cell>
          <cell r="G5722">
            <v>104408.24453129128</v>
          </cell>
          <cell r="H5722">
            <v>0.21713000550227857</v>
          </cell>
          <cell r="I5722">
            <v>99.916818830063065</v>
          </cell>
          <cell r="J5722">
            <v>10928290.935956778</v>
          </cell>
          <cell r="K5722">
            <v>0.51227226991090646</v>
          </cell>
          <cell r="L5722">
            <v>96.415473534982382</v>
          </cell>
          <cell r="M5722">
            <v>16661532.405101251</v>
          </cell>
          <cell r="N5722">
            <v>0.5735830679049847</v>
          </cell>
          <cell r="O5722">
            <v>93.67668862219179</v>
          </cell>
          <cell r="P5722"/>
          <cell r="Q5722">
            <v>16581.237981614104</v>
          </cell>
        </row>
        <row r="5723">
          <cell r="D5723">
            <v>44803</v>
          </cell>
          <cell r="F5723">
            <v>19798.910736570338</v>
          </cell>
          <cell r="G5723">
            <v>124207.15526786161</v>
          </cell>
          <cell r="H5723">
            <v>0.24969417322877671</v>
          </cell>
          <cell r="I5723">
            <v>99.760762874504806</v>
          </cell>
          <cell r="J5723">
            <v>10948089.846693348</v>
          </cell>
          <cell r="K5723">
            <v>0.51280177988305398</v>
          </cell>
          <cell r="L5723">
            <v>96.392757125526643</v>
          </cell>
          <cell r="M5723">
            <v>16671139.401588155</v>
          </cell>
          <cell r="N5723">
            <v>0.57392337152226858</v>
          </cell>
          <cell r="O5723">
            <v>93.654272972851714</v>
          </cell>
          <cell r="P5723"/>
          <cell r="Q5723">
            <v>16581.237981614104</v>
          </cell>
        </row>
        <row r="5724">
          <cell r="D5724">
            <v>44804</v>
          </cell>
          <cell r="E5724" t="str">
            <v>*</v>
          </cell>
          <cell r="F5724">
            <v>8731.5964332490112</v>
          </cell>
          <cell r="G5724">
            <v>132938.75170111062</v>
          </cell>
          <cell r="H5724">
            <v>0.25862645683170143</v>
          </cell>
          <cell r="I5724">
            <v>99.692666922547957</v>
          </cell>
          <cell r="J5724">
            <v>10956821.443126597</v>
          </cell>
          <cell r="K5724">
            <v>0.51281248411521685</v>
          </cell>
          <cell r="L5724">
            <v>96.392296934864291</v>
          </cell>
          <cell r="M5724">
            <v>16665863.693815732</v>
          </cell>
          <cell r="N5724">
            <v>0.57375132353646929</v>
          </cell>
          <cell r="O5724">
            <v>93.665611753852971</v>
          </cell>
          <cell r="P5724"/>
          <cell r="Q5724">
            <v>16581.237981614104</v>
          </cell>
        </row>
        <row r="5725">
          <cell r="D5725">
            <v>44805</v>
          </cell>
          <cell r="F5725">
            <v>3782.8873652471484</v>
          </cell>
          <cell r="G5725">
            <v>3782.8873652471484</v>
          </cell>
          <cell r="H5725">
            <v>0.17985342759596942</v>
          </cell>
          <cell r="I5725">
            <v>99.999628790978818</v>
          </cell>
          <cell r="J5725">
            <v>10960604.330491845</v>
          </cell>
          <cell r="K5725">
            <v>0.51248503621288322</v>
          </cell>
          <cell r="L5725">
            <v>96.536020235337176</v>
          </cell>
          <cell r="M5725">
            <v>16645332.188628053</v>
          </cell>
          <cell r="N5725">
            <v>0.57304411901031482</v>
          </cell>
          <cell r="O5725">
            <v>93.500394267496873</v>
          </cell>
          <cell r="P5725"/>
          <cell r="Q5725">
            <v>21033.168040284399</v>
          </cell>
        </row>
        <row r="5726">
          <cell r="D5726">
            <v>44806</v>
          </cell>
          <cell r="F5726">
            <v>908.8396092480798</v>
          </cell>
          <cell r="G5726">
            <v>4691.7269744952282</v>
          </cell>
          <cell r="H5726">
            <v>0.1115316286521664</v>
          </cell>
          <cell r="I5726">
            <v>99.999999787720313</v>
          </cell>
          <cell r="J5726">
            <v>10961513.170101093</v>
          </cell>
          <cell r="K5726">
            <v>0.51202398189490594</v>
          </cell>
          <cell r="L5726">
            <v>96.555468231737521</v>
          </cell>
          <cell r="M5726">
            <v>16622293.389696378</v>
          </cell>
          <cell r="N5726">
            <v>0.57225059756888619</v>
          </cell>
          <cell r="O5726">
            <v>93.55322026066969</v>
          </cell>
          <cell r="P5726"/>
          <cell r="Q5726">
            <v>21033.168040284399</v>
          </cell>
        </row>
        <row r="5727">
          <cell r="D5727">
            <v>44807</v>
          </cell>
          <cell r="F5727">
            <v>1049.9202512480806</v>
          </cell>
          <cell r="G5727">
            <v>5741.6472257433088</v>
          </cell>
          <cell r="H5727">
            <v>9.0993539580698585E-2</v>
          </cell>
          <cell r="I5727">
            <v>99.999999995025163</v>
          </cell>
          <cell r="J5727">
            <v>10962563.090352342</v>
          </cell>
          <cell r="K5727">
            <v>0.51157041620177734</v>
          </cell>
          <cell r="L5727">
            <v>96.574529695795349</v>
          </cell>
          <cell r="M5727">
            <v>16600473.705998702</v>
          </cell>
          <cell r="N5727">
            <v>0.57149904723619604</v>
          </cell>
          <cell r="O5727">
            <v>93.603010988107329</v>
          </cell>
          <cell r="P5727"/>
          <cell r="Q5727">
            <v>21033.168040284399</v>
          </cell>
        </row>
        <row r="5728">
          <cell r="D5728">
            <v>44808</v>
          </cell>
          <cell r="F5728">
            <v>807.55490724715128</v>
          </cell>
          <cell r="G5728">
            <v>6549.2021329904601</v>
          </cell>
          <cell r="H5728">
            <v>7.7843743277842242E-2</v>
          </cell>
          <cell r="I5728">
            <v>99.999999999778595</v>
          </cell>
          <cell r="J5728">
            <v>10963370.645259589</v>
          </cell>
          <cell r="K5728">
            <v>0.51110644105890313</v>
          </cell>
          <cell r="L5728">
            <v>96.593956202039678</v>
          </cell>
          <cell r="M5728">
            <v>16584469.756589023</v>
          </cell>
          <cell r="N5728">
            <v>0.57094771411991685</v>
          </cell>
          <cell r="O5728">
            <v>93.639387999394117</v>
          </cell>
          <cell r="P5728"/>
          <cell r="Q5728">
            <v>21033.168040284399</v>
          </cell>
        </row>
        <row r="5729">
          <cell r="D5729">
            <v>44809</v>
          </cell>
          <cell r="F5729">
            <v>1221.8452492471479</v>
          </cell>
          <cell r="G5729">
            <v>7771.047382237608</v>
          </cell>
          <cell r="H5729">
            <v>7.3893265791951823E-2</v>
          </cell>
          <cell r="I5729">
            <v>99.99999999992508</v>
          </cell>
          <cell r="J5729">
            <v>10964592.490508836</v>
          </cell>
          <cell r="K5729">
            <v>0.51066267000393295</v>
          </cell>
          <cell r="L5729">
            <v>96.612468313436011</v>
          </cell>
          <cell r="M5729">
            <v>16575391.064545346</v>
          </cell>
          <cell r="N5729">
            <v>0.57063479496680869</v>
          </cell>
          <cell r="O5729">
            <v>93.659978270539312</v>
          </cell>
          <cell r="P5729"/>
          <cell r="Q5729">
            <v>21033.168040284399</v>
          </cell>
        </row>
        <row r="5730">
          <cell r="D5730">
            <v>44810</v>
          </cell>
          <cell r="F5730">
            <v>1089.4917012471487</v>
          </cell>
          <cell r="G5730">
            <v>8860.5390834847567</v>
          </cell>
          <cell r="H5730">
            <v>7.0210845607553016E-2</v>
          </cell>
          <cell r="I5730">
            <v>99.999999999974705</v>
          </cell>
          <cell r="J5730">
            <v>10965681.982210083</v>
          </cell>
          <cell r="K5730">
            <v>0.51021360935507198</v>
          </cell>
          <cell r="L5730">
            <v>96.631133024053227</v>
          </cell>
          <cell r="M5730">
            <v>16560619.862837665</v>
          </cell>
          <cell r="N5730">
            <v>0.57012590244360883</v>
          </cell>
          <cell r="O5730">
            <v>93.693376861203276</v>
          </cell>
          <cell r="P5730"/>
          <cell r="Q5730">
            <v>21033.168040284399</v>
          </cell>
        </row>
        <row r="5731">
          <cell r="D5731">
            <v>44811</v>
          </cell>
          <cell r="F5731">
            <v>2886.903293107629</v>
          </cell>
          <cell r="G5731">
            <v>11747.442376592386</v>
          </cell>
          <cell r="H5731">
            <v>7.9788553516269095E-2</v>
          </cell>
          <cell r="I5731">
            <v>99.999999999632934</v>
          </cell>
          <cell r="J5731">
            <v>10968568.88550319</v>
          </cell>
          <cell r="K5731">
            <v>0.50984897536994789</v>
          </cell>
          <cell r="L5731">
            <v>96.646238320350449</v>
          </cell>
          <cell r="M5731">
            <v>16557180.419305846</v>
          </cell>
          <cell r="N5731">
            <v>0.57000712427926237</v>
          </cell>
          <cell r="O5731">
            <v>93.701156784830843</v>
          </cell>
          <cell r="P5731"/>
          <cell r="Q5731">
            <v>21033.168040284399</v>
          </cell>
        </row>
        <row r="5732">
          <cell r="D5732">
            <v>44812</v>
          </cell>
          <cell r="F5732">
            <v>14760.340259105767</v>
          </cell>
          <cell r="G5732">
            <v>26507.782635698153</v>
          </cell>
          <cell r="H5732">
            <v>0.1575356039145431</v>
          </cell>
          <cell r="I5732">
            <v>99.999943473980906</v>
          </cell>
          <cell r="J5732">
            <v>10983329.225762295</v>
          </cell>
          <cell r="K5732">
            <v>0.5100364243247677</v>
          </cell>
          <cell r="L5732">
            <v>96.638478705214112</v>
          </cell>
          <cell r="M5732">
            <v>16551783.205073003</v>
          </cell>
          <cell r="N5732">
            <v>0.56982094695979069</v>
          </cell>
          <cell r="O5732">
            <v>93.713339537776534</v>
          </cell>
          <cell r="P5732"/>
          <cell r="Q5732">
            <v>21033.168040284399</v>
          </cell>
        </row>
        <row r="5733">
          <cell r="D5733">
            <v>44813</v>
          </cell>
          <cell r="F5733">
            <v>35064.965161107626</v>
          </cell>
          <cell r="G5733">
            <v>61572.747796805779</v>
          </cell>
          <cell r="H5733">
            <v>0.32526799618412616</v>
          </cell>
          <cell r="I5733">
            <v>99.70530727015128</v>
          </cell>
          <cell r="J5733">
            <v>11018394.190923402</v>
          </cell>
          <cell r="K5733">
            <v>0.51116547987520589</v>
          </cell>
          <cell r="L5733">
            <v>96.591488328014705</v>
          </cell>
          <cell r="M5733">
            <v>16565856.373386156</v>
          </cell>
          <cell r="N5733">
            <v>0.57030506772742939</v>
          </cell>
          <cell r="O5733">
            <v>93.681630520121971</v>
          </cell>
          <cell r="P5733"/>
          <cell r="Q5733">
            <v>21033.168040284399</v>
          </cell>
        </row>
        <row r="5734">
          <cell r="D5734">
            <v>44814</v>
          </cell>
          <cell r="F5734">
            <v>13339.951817105764</v>
          </cell>
          <cell r="G5734">
            <v>74912.699613911536</v>
          </cell>
          <cell r="H5734">
            <v>0.35616460378404613</v>
          </cell>
          <cell r="I5734">
            <v>99.359585961304546</v>
          </cell>
          <cell r="J5734">
            <v>11031734.142740509</v>
          </cell>
          <cell r="K5734">
            <v>0.51128544957470601</v>
          </cell>
          <cell r="L5734">
            <v>96.586469839803726</v>
          </cell>
          <cell r="M5734">
            <v>16558898.014955312</v>
          </cell>
          <cell r="N5734">
            <v>0.57006514570257327</v>
          </cell>
          <cell r="O5734">
            <v>93.697357136137327</v>
          </cell>
          <cell r="P5734"/>
          <cell r="Q5734">
            <v>21033.168040284399</v>
          </cell>
        </row>
        <row r="5735">
          <cell r="D5735">
            <v>44815</v>
          </cell>
          <cell r="F5735">
            <v>3932.2403651076274</v>
          </cell>
          <cell r="G5735">
            <v>78844.939979019167</v>
          </cell>
          <cell r="H5735">
            <v>0.34078184525252114</v>
          </cell>
          <cell r="I5735">
            <v>99.557482860466351</v>
          </cell>
          <cell r="J5735">
            <v>11035666.383105617</v>
          </cell>
          <cell r="K5735">
            <v>0.51096959301525613</v>
          </cell>
          <cell r="L5735">
            <v>96.59967201457917</v>
          </cell>
          <cell r="M5735">
            <v>16547617.830328466</v>
          </cell>
          <cell r="N5735">
            <v>0.56967643867254336</v>
          </cell>
          <cell r="O5735">
            <v>93.72278570148562</v>
          </cell>
          <cell r="P5735"/>
          <cell r="Q5735">
            <v>21033.168040284399</v>
          </cell>
        </row>
        <row r="5736">
          <cell r="D5736">
            <v>44816</v>
          </cell>
          <cell r="F5736">
            <v>5142.5005751057652</v>
          </cell>
          <cell r="G5736">
            <v>83987.440554124929</v>
          </cell>
          <cell r="H5736">
            <v>0.33275792624798411</v>
          </cell>
          <cell r="I5736">
            <v>99.63978777522513</v>
          </cell>
          <cell r="J5736">
            <v>11040808.883680724</v>
          </cell>
          <cell r="K5736">
            <v>0.51071033359227413</v>
          </cell>
          <cell r="L5736">
            <v>96.610483211315696</v>
          </cell>
          <cell r="M5736">
            <v>16532621.237375623</v>
          </cell>
          <cell r="N5736">
            <v>0.56915978932706979</v>
          </cell>
          <cell r="O5736">
            <v>93.756486920018546</v>
          </cell>
          <cell r="P5736"/>
          <cell r="Q5736">
            <v>21033.168040284399</v>
          </cell>
        </row>
        <row r="5737">
          <cell r="D5737">
            <v>44817</v>
          </cell>
          <cell r="F5737">
            <v>15423.663115107629</v>
          </cell>
          <cell r="G5737">
            <v>99411.103669232558</v>
          </cell>
          <cell r="H5737">
            <v>0.36356900491215555</v>
          </cell>
          <cell r="I5737">
            <v>99.243106925147785</v>
          </cell>
          <cell r="J5737">
            <v>11056232.546795832</v>
          </cell>
          <cell r="K5737">
            <v>0.51092668758582716</v>
          </cell>
          <cell r="L5737">
            <v>96.601462760568495</v>
          </cell>
          <cell r="M5737">
            <v>16535134.593694776</v>
          </cell>
          <cell r="N5737">
            <v>0.56924594600449363</v>
          </cell>
          <cell r="O5737">
            <v>93.750874590217009</v>
          </cell>
          <cell r="P5737"/>
          <cell r="Q5737">
            <v>21033.168040284399</v>
          </cell>
        </row>
        <row r="5738">
          <cell r="D5738">
            <v>44818</v>
          </cell>
          <cell r="F5738">
            <v>12349.760605496158</v>
          </cell>
          <cell r="G5738">
            <v>111760.86427472872</v>
          </cell>
          <cell r="H5738">
            <v>0.37953953781364824</v>
          </cell>
          <cell r="I5738">
            <v>98.938089472305506</v>
          </cell>
          <cell r="J5738">
            <v>11068582.307401327</v>
          </cell>
          <cell r="K5738">
            <v>0.51100070925093899</v>
          </cell>
          <cell r="L5738">
            <v>96.598372923471487</v>
          </cell>
          <cell r="M5738">
            <v>16521399.309968319</v>
          </cell>
          <cell r="N5738">
            <v>0.56877271997660184</v>
          </cell>
          <cell r="O5738">
            <v>93.781662966622932</v>
          </cell>
          <cell r="P5738"/>
          <cell r="Q5738">
            <v>21033.168040284399</v>
          </cell>
        </row>
        <row r="5739">
          <cell r="D5739">
            <v>44819</v>
          </cell>
          <cell r="F5739">
            <v>31989.309273495222</v>
          </cell>
          <cell r="G5739">
            <v>143750.17354822395</v>
          </cell>
          <cell r="H5739">
            <v>0.45563012119049989</v>
          </cell>
          <cell r="I5739">
            <v>96.17175378204405</v>
          </cell>
          <cell r="J5739">
            <v>11100571.616674822</v>
          </cell>
          <cell r="K5739">
            <v>0.51198040227783492</v>
          </cell>
          <cell r="L5739">
            <v>96.557302741967703</v>
          </cell>
          <cell r="M5739">
            <v>16514911.797433941</v>
          </cell>
          <cell r="N5739">
            <v>0.56854900925473761</v>
          </cell>
          <cell r="O5739">
            <v>93.796185356886141</v>
          </cell>
          <cell r="P5739"/>
          <cell r="Q5739">
            <v>21033.168040284399</v>
          </cell>
        </row>
        <row r="5740">
          <cell r="D5740">
            <v>44820</v>
          </cell>
          <cell r="F5740">
            <v>36948.285189495218</v>
          </cell>
          <cell r="G5740">
            <v>180698.45873771916</v>
          </cell>
          <cell r="H5740">
            <v>0.5369449647089275</v>
          </cell>
          <cell r="I5740">
            <v>90.185423458914755</v>
          </cell>
          <cell r="J5740">
            <v>11137519.901864316</v>
          </cell>
          <cell r="K5740">
            <v>0.51318669251591742</v>
          </cell>
          <cell r="L5740">
            <v>96.506284151579692</v>
          </cell>
          <cell r="M5740">
            <v>16530156.331767565</v>
          </cell>
          <cell r="N5740">
            <v>0.56907345454153169</v>
          </cell>
          <cell r="O5740">
            <v>93.762107760211819</v>
          </cell>
          <cell r="P5740"/>
          <cell r="Q5740">
            <v>21033.168040284399</v>
          </cell>
        </row>
        <row r="5741">
          <cell r="D5741">
            <v>44821</v>
          </cell>
          <cell r="F5741">
            <v>16074.023705495223</v>
          </cell>
          <cell r="G5741">
            <v>196772.48244321439</v>
          </cell>
          <cell r="H5741">
            <v>0.55031424111932625</v>
          </cell>
          <cell r="I5741">
            <v>88.885914713340611</v>
          </cell>
          <cell r="J5741">
            <v>11153593.925569812</v>
          </cell>
          <cell r="K5741">
            <v>0.51342974879649528</v>
          </cell>
          <cell r="L5741">
            <v>96.495944266475476</v>
          </cell>
          <cell r="M5741">
            <v>16529776.915031187</v>
          </cell>
          <cell r="N5741">
            <v>0.56906002340956929</v>
          </cell>
          <cell r="O5741">
            <v>93.762981918044758</v>
          </cell>
          <cell r="P5741"/>
          <cell r="Q5741">
            <v>21033.168040284399</v>
          </cell>
        </row>
        <row r="5742">
          <cell r="D5742">
            <v>44822</v>
          </cell>
          <cell r="F5742">
            <v>13853.308805496155</v>
          </cell>
          <cell r="G5742">
            <v>210625.79124871054</v>
          </cell>
          <cell r="H5742">
            <v>0.55633239960518865</v>
          </cell>
          <cell r="I5742">
            <v>88.273523911651324</v>
          </cell>
          <cell r="J5742">
            <v>11167447.234375307</v>
          </cell>
          <cell r="K5742">
            <v>0.51357020830793221</v>
          </cell>
          <cell r="L5742">
            <v>96.489959758709347</v>
          </cell>
          <cell r="M5742">
            <v>16531734.751410812</v>
          </cell>
          <cell r="N5742">
            <v>0.56912705535614272</v>
          </cell>
          <cell r="O5742">
            <v>93.75861843476082</v>
          </cell>
          <cell r="P5742"/>
          <cell r="Q5742">
            <v>21033.168040284399</v>
          </cell>
        </row>
        <row r="5743">
          <cell r="D5743">
            <v>44823</v>
          </cell>
          <cell r="F5743">
            <v>28378.632505496156</v>
          </cell>
          <cell r="G5743">
            <v>239004.42375420668</v>
          </cell>
          <cell r="H5743">
            <v>0.59806398035223107</v>
          </cell>
          <cell r="I5743">
            <v>83.593322377779657</v>
          </cell>
          <cell r="J5743">
            <v>11195825.866880804</v>
          </cell>
          <cell r="K5743">
            <v>0.5143777435721697</v>
          </cell>
          <cell r="L5743">
            <v>96.455422481206057</v>
          </cell>
          <cell r="M5743">
            <v>16549017.054386435</v>
          </cell>
          <cell r="N5743">
            <v>0.56972165210965986</v>
          </cell>
          <cell r="O5743">
            <v>93.719831138596604</v>
          </cell>
          <cell r="P5743"/>
          <cell r="Q5743">
            <v>21033.168040284399</v>
          </cell>
        </row>
        <row r="5744">
          <cell r="D5744">
            <v>44824</v>
          </cell>
          <cell r="F5744">
            <v>28874.847413494295</v>
          </cell>
          <cell r="G5744">
            <v>267879.27116770099</v>
          </cell>
          <cell r="H5744">
            <v>0.6368020039934954</v>
          </cell>
          <cell r="I5744">
            <v>78.666223868487293</v>
          </cell>
          <cell r="J5744">
            <v>11224700.714294299</v>
          </cell>
          <cell r="K5744">
            <v>0.5152064955761263</v>
          </cell>
          <cell r="L5744">
            <v>96.419745578370893</v>
          </cell>
          <cell r="M5744">
            <v>16565383.799172057</v>
          </cell>
          <cell r="N5744">
            <v>0.5702847288186832</v>
          </cell>
          <cell r="O5744">
            <v>93.68296463986384</v>
          </cell>
          <cell r="P5744"/>
          <cell r="Q5744">
            <v>21033.168040284399</v>
          </cell>
        </row>
        <row r="5745">
          <cell r="D5745">
            <v>44825</v>
          </cell>
          <cell r="F5745">
            <v>18910.568663328209</v>
          </cell>
          <cell r="G5745">
            <v>286789.83983102918</v>
          </cell>
          <cell r="H5745">
            <v>0.64929158619455196</v>
          </cell>
          <cell r="I5745">
            <v>76.982270684027142</v>
          </cell>
          <cell r="J5745">
            <v>11243611.282957628</v>
          </cell>
          <cell r="K5745">
            <v>0.51557673611867483</v>
          </cell>
          <cell r="L5745">
            <v>96.403730982960838</v>
          </cell>
          <cell r="M5745">
            <v>16572170.448413515</v>
          </cell>
          <cell r="N5745">
            <v>0.57051799785080326</v>
          </cell>
          <cell r="O5745">
            <v>93.667653169258841</v>
          </cell>
          <cell r="P5745"/>
          <cell r="Q5745">
            <v>21033.168040284399</v>
          </cell>
        </row>
        <row r="5746">
          <cell r="D5746">
            <v>44826</v>
          </cell>
          <cell r="F5746">
            <v>15011.955983329142</v>
          </cell>
          <cell r="G5746">
            <v>301801.79581435834</v>
          </cell>
          <cell r="H5746">
            <v>0.65222050334181148</v>
          </cell>
          <cell r="I5746">
            <v>76.581708379494444</v>
          </cell>
          <cell r="J5746">
            <v>11258623.238940958</v>
          </cell>
          <cell r="K5746">
            <v>0.5157676642159621</v>
          </cell>
          <cell r="L5746">
            <v>96.395454076977487</v>
          </cell>
          <cell r="M5746">
            <v>16562431.156849561</v>
          </cell>
          <cell r="N5746">
            <v>0.57018234046562444</v>
          </cell>
          <cell r="O5746">
            <v>93.689678139277817</v>
          </cell>
          <cell r="P5746"/>
          <cell r="Q5746">
            <v>21033.168040284399</v>
          </cell>
        </row>
        <row r="5747">
          <cell r="D5747">
            <v>44827</v>
          </cell>
          <cell r="F5747">
            <v>15385.728020327275</v>
          </cell>
          <cell r="G5747">
            <v>317187.52383468562</v>
          </cell>
          <cell r="H5747">
            <v>0.6556673668675459</v>
          </cell>
          <cell r="I5747">
            <v>76.107742452083869</v>
          </cell>
          <cell r="J5747">
            <v>11274008.966961285</v>
          </cell>
          <cell r="K5747">
            <v>0.515975331081166</v>
          </cell>
          <cell r="L5747">
            <v>96.386437312238428</v>
          </cell>
          <cell r="M5747">
            <v>16558858.545920607</v>
          </cell>
          <cell r="N5747">
            <v>0.57005897904691771</v>
          </cell>
          <cell r="O5747">
            <v>93.697761038288334</v>
          </cell>
          <cell r="P5747"/>
          <cell r="Q5747">
            <v>21033.168040284399</v>
          </cell>
        </row>
        <row r="5748">
          <cell r="D5748">
            <v>44828</v>
          </cell>
          <cell r="F5748">
            <v>7384.7436263291384</v>
          </cell>
          <cell r="G5748">
            <v>324572.26746101474</v>
          </cell>
          <cell r="H5748">
            <v>0.64297705660128479</v>
          </cell>
          <cell r="I5748">
            <v>77.838698682720846</v>
          </cell>
          <cell r="J5748">
            <v>11281393.710587615</v>
          </cell>
          <cell r="K5748">
            <v>0.5158167712099776</v>
          </cell>
          <cell r="L5748">
            <v>96.393323219847758</v>
          </cell>
          <cell r="M5748">
            <v>16537307.588719655</v>
          </cell>
          <cell r="N5748">
            <v>0.56931669160786558</v>
          </cell>
          <cell r="O5748">
            <v>93.746263848223947</v>
          </cell>
          <cell r="P5748"/>
          <cell r="Q5748">
            <v>21033.168040284399</v>
          </cell>
        </row>
        <row r="5749">
          <cell r="D5749">
            <v>44829</v>
          </cell>
          <cell r="F5749">
            <v>1325.8039603282086</v>
          </cell>
          <cell r="G5749">
            <v>325898.07142134296</v>
          </cell>
          <cell r="H5749">
            <v>0.61977933290345399</v>
          </cell>
          <cell r="I5749">
            <v>80.891166047531144</v>
          </cell>
          <cell r="J5749">
            <v>11282719.514547944</v>
          </cell>
          <cell r="K5749">
            <v>0.51538175056934099</v>
          </cell>
          <cell r="L5749">
            <v>96.412170863719965</v>
          </cell>
          <cell r="M5749">
            <v>16516861.916996701</v>
          </cell>
          <cell r="N5749">
            <v>0.5686124558883987</v>
          </cell>
          <cell r="O5749">
            <v>93.792068770243731</v>
          </cell>
          <cell r="P5749"/>
          <cell r="Q5749">
            <v>21033.168040284399</v>
          </cell>
        </row>
        <row r="5750">
          <cell r="D5750">
            <v>44830</v>
          </cell>
          <cell r="F5750">
            <v>1116.9635263272794</v>
          </cell>
          <cell r="G5750">
            <v>327015.03494767024</v>
          </cell>
          <cell r="H5750">
            <v>0.5979841610190022</v>
          </cell>
          <cell r="I5750">
            <v>83.602945137169243</v>
          </cell>
          <cell r="J5750">
            <v>11283836.478074271</v>
          </cell>
          <cell r="K5750">
            <v>0.51493803460077503</v>
          </cell>
          <cell r="L5750">
            <v>96.431328324610092</v>
          </cell>
          <cell r="M5750">
            <v>16502423.52993775</v>
          </cell>
          <cell r="N5750">
            <v>0.56811502880967901</v>
          </cell>
          <cell r="O5750">
            <v>93.824298354402742</v>
          </cell>
          <cell r="P5750"/>
          <cell r="Q5750">
            <v>21033.168040284399</v>
          </cell>
        </row>
        <row r="5751">
          <cell r="D5751">
            <v>44831</v>
          </cell>
          <cell r="F5751">
            <v>787.86596332913905</v>
          </cell>
          <cell r="G5751">
            <v>327802.90091099939</v>
          </cell>
          <cell r="H5751">
            <v>0.57722394261462384</v>
          </cell>
          <cell r="I5751">
            <v>86.021582958102442</v>
          </cell>
          <cell r="J5751">
            <v>11284624.3440376</v>
          </cell>
          <cell r="K5751">
            <v>0.51448016564565668</v>
          </cell>
          <cell r="L5751">
            <v>96.451026066055647</v>
          </cell>
          <cell r="M5751">
            <v>16480958.902465796</v>
          </cell>
          <cell r="N5751">
            <v>0.56737571607539494</v>
          </cell>
          <cell r="O5751">
            <v>93.872010559791335</v>
          </cell>
          <cell r="P5751"/>
          <cell r="Q5751">
            <v>21033.168040284399</v>
          </cell>
        </row>
        <row r="5752">
          <cell r="D5752">
            <v>44832</v>
          </cell>
          <cell r="F5752">
            <v>621.99482457556587</v>
          </cell>
          <cell r="G5752">
            <v>328424.89573557494</v>
          </cell>
          <cell r="H5752">
            <v>0.55766494802492983</v>
          </cell>
          <cell r="I5752">
            <v>88.135676236326134</v>
          </cell>
          <cell r="J5752">
            <v>11285246.338862175</v>
          </cell>
          <cell r="K5752">
            <v>0.51401561894810266</v>
          </cell>
          <cell r="L5752">
            <v>96.470937695304613</v>
          </cell>
          <cell r="M5752">
            <v>16450293.505019087</v>
          </cell>
          <cell r="N5752">
            <v>0.56631965755664104</v>
          </cell>
          <cell r="O5752">
            <v>93.939770796697843</v>
          </cell>
          <cell r="P5752"/>
          <cell r="Q5752">
            <v>21033.168040284399</v>
          </cell>
        </row>
        <row r="5753">
          <cell r="D5753">
            <v>44833</v>
          </cell>
          <cell r="F5753">
            <v>1590.8444845746344</v>
          </cell>
          <cell r="G5753">
            <v>330015.74022014957</v>
          </cell>
          <cell r="H5753">
            <v>0.54104322702333918</v>
          </cell>
          <cell r="I5753">
            <v>89.796132033953725</v>
          </cell>
          <cell r="J5753">
            <v>11286837.18334675</v>
          </cell>
          <cell r="K5753">
            <v>0.51359604799777803</v>
          </cell>
          <cell r="L5753">
            <v>96.488858081953595</v>
          </cell>
          <cell r="M5753">
            <v>16430674.238151822</v>
          </cell>
          <cell r="N5753">
            <v>0.56564387549726536</v>
          </cell>
          <cell r="O5753">
            <v>93.982888435583178</v>
          </cell>
          <cell r="P5753"/>
          <cell r="Q5753">
            <v>21033.168040284399</v>
          </cell>
        </row>
        <row r="5754">
          <cell r="D5754">
            <v>44834</v>
          </cell>
          <cell r="E5754" t="str">
            <v>*</v>
          </cell>
          <cell r="F5754">
            <v>15933.703672575568</v>
          </cell>
          <cell r="G5754">
            <v>345949.44389272516</v>
          </cell>
          <cell r="H5754">
            <v>0.5482601625999074</v>
          </cell>
          <cell r="I5754">
            <v>89.091080467451363</v>
          </cell>
          <cell r="J5754">
            <v>11302770.887019325</v>
          </cell>
          <cell r="K5754">
            <v>0.51382931258148834</v>
          </cell>
          <cell r="L5754">
            <v>96.478902499449418</v>
          </cell>
          <cell r="M5754">
            <v>16425813.580728559</v>
          </cell>
          <cell r="N5754">
            <v>0.56547617520696491</v>
          </cell>
          <cell r="O5754">
            <v>93.993559056837725</v>
          </cell>
          <cell r="P5754"/>
          <cell r="Q5754">
            <v>21033.168040284399</v>
          </cell>
        </row>
        <row r="5755">
          <cell r="D5755">
            <v>44835</v>
          </cell>
          <cell r="F5755">
            <v>11227.034907575566</v>
          </cell>
          <cell r="G5755">
            <v>11227.034907575566</v>
          </cell>
          <cell r="H5755">
            <v>0.26920646940642867</v>
          </cell>
          <cell r="I5755">
            <v>98.205774623779547</v>
          </cell>
          <cell r="J5755">
            <v>11313997.921926901</v>
          </cell>
          <cell r="K5755">
            <v>0.51336641176587172</v>
          </cell>
          <cell r="L5755">
            <v>96.94959872277829</v>
          </cell>
          <cell r="M5755">
            <v>16410466.017528294</v>
          </cell>
          <cell r="N5755">
            <v>0.56497099534992723</v>
          </cell>
          <cell r="O5755">
            <v>94.211901728652265</v>
          </cell>
          <cell r="P5755"/>
          <cell r="Q5755">
            <v>41704.179443866902</v>
          </cell>
        </row>
        <row r="5756">
          <cell r="D5756">
            <v>44836</v>
          </cell>
          <cell r="F5756">
            <v>7970.742232575567</v>
          </cell>
          <cell r="G5756">
            <v>19197.777140151135</v>
          </cell>
          <cell r="H5756">
            <v>0.23016610560568646</v>
          </cell>
          <cell r="I5756">
            <v>99.216025292397575</v>
          </cell>
          <cell r="J5756">
            <v>11321968.664159477</v>
          </cell>
          <cell r="K5756">
            <v>0.51275778612114464</v>
          </cell>
          <cell r="L5756">
            <v>96.973720182379196</v>
          </cell>
          <cell r="M5756">
            <v>16406945.337375028</v>
          </cell>
          <cell r="N5756">
            <v>0.56487296052961378</v>
          </cell>
          <cell r="O5756">
            <v>94.218022547832874</v>
          </cell>
          <cell r="P5756"/>
          <cell r="Q5756">
            <v>41704.179443866902</v>
          </cell>
        </row>
        <row r="5757">
          <cell r="D5757">
            <v>44837</v>
          </cell>
          <cell r="F5757">
            <v>20891.594586575568</v>
          </cell>
          <cell r="G5757">
            <v>40089.371726726706</v>
          </cell>
          <cell r="H5757">
            <v>0.32042649171159054</v>
          </cell>
          <cell r="I5757">
            <v>95.947767373778561</v>
          </cell>
          <cell r="J5757">
            <v>11342860.258746052</v>
          </cell>
          <cell r="K5757">
            <v>0.5127355212849346</v>
          </cell>
          <cell r="L5757">
            <v>96.974600132187533</v>
          </cell>
          <cell r="M5757">
            <v>16420605.064867765</v>
          </cell>
          <cell r="N5757">
            <v>0.56536644434420957</v>
          </cell>
          <cell r="O5757">
            <v>94.187170902943734</v>
          </cell>
          <cell r="P5757"/>
          <cell r="Q5757">
            <v>41704.179443866902</v>
          </cell>
        </row>
        <row r="5758">
          <cell r="D5758">
            <v>44838</v>
          </cell>
          <cell r="F5758">
            <v>16433.540057575567</v>
          </cell>
          <cell r="G5758">
            <v>56522.911784302269</v>
          </cell>
          <cell r="H5758">
            <v>0.33883241762603866</v>
          </cell>
          <cell r="I5758">
            <v>94.85837975177742</v>
          </cell>
          <cell r="J5758">
            <v>11359293.798803627</v>
          </cell>
          <cell r="K5758">
            <v>0.51251220032644407</v>
          </cell>
          <cell r="L5758">
            <v>96.983416596407253</v>
          </cell>
          <cell r="M5758">
            <v>16416848.198453499</v>
          </cell>
          <cell r="N5758">
            <v>0.5652602854055313</v>
          </cell>
          <cell r="O5758">
            <v>94.193816372173572</v>
          </cell>
          <cell r="P5758"/>
          <cell r="Q5758">
            <v>41704.179443866902</v>
          </cell>
        </row>
        <row r="5759">
          <cell r="D5759">
            <v>44839</v>
          </cell>
          <cell r="F5759">
            <v>8674.909888038128</v>
          </cell>
          <cell r="G5759">
            <v>65197.821672340397</v>
          </cell>
          <cell r="H5759">
            <v>0.31266804690448607</v>
          </cell>
          <cell r="I5759">
            <v>96.362644941469128</v>
          </cell>
          <cell r="J5759">
            <v>11367968.708691666</v>
          </cell>
          <cell r="K5759">
            <v>0.5119403193146761</v>
          </cell>
          <cell r="L5759">
            <v>97.005914159169208</v>
          </cell>
          <cell r="M5759">
            <v>16405051.207223698</v>
          </cell>
          <cell r="N5759">
            <v>0.56487727108730845</v>
          </cell>
          <cell r="O5759">
            <v>94.217753502174261</v>
          </cell>
          <cell r="P5759"/>
          <cell r="Q5759">
            <v>41704.179443866902</v>
          </cell>
        </row>
        <row r="5760">
          <cell r="D5760">
            <v>44840</v>
          </cell>
          <cell r="F5760">
            <v>9368.9522890390581</v>
          </cell>
          <cell r="G5760">
            <v>74566.773961379455</v>
          </cell>
          <cell r="H5760">
            <v>0.29799880553836355</v>
          </cell>
          <cell r="I5760">
            <v>97.075196154499992</v>
          </cell>
          <cell r="J5760">
            <v>11377337.660980705</v>
          </cell>
          <cell r="K5760">
            <v>0.51140177898586447</v>
          </cell>
          <cell r="L5760">
            <v>97.026995501819542</v>
          </cell>
          <cell r="M5760">
            <v>16379838.157554941</v>
          </cell>
          <cell r="N5760">
            <v>0.56403224948925212</v>
          </cell>
          <cell r="O5760">
            <v>94.27034708338482</v>
          </cell>
          <cell r="P5760"/>
          <cell r="Q5760">
            <v>41704.179443866902</v>
          </cell>
        </row>
        <row r="5761">
          <cell r="D5761">
            <v>44841</v>
          </cell>
          <cell r="F5761">
            <v>13773.585029038128</v>
          </cell>
          <cell r="G5761">
            <v>88340.35899041759</v>
          </cell>
          <cell r="H5761">
            <v>0.30260879011734881</v>
          </cell>
          <cell r="I5761">
            <v>96.861365877048016</v>
          </cell>
          <cell r="J5761">
            <v>11391111.246009743</v>
          </cell>
          <cell r="K5761">
            <v>0.51106286804391021</v>
          </cell>
          <cell r="L5761">
            <v>97.040210344650788</v>
          </cell>
          <cell r="M5761">
            <v>16361135.936438184</v>
          </cell>
          <cell r="N5761">
            <v>0.56341136515055712</v>
          </cell>
          <cell r="O5761">
            <v>94.30879984075726</v>
          </cell>
          <cell r="P5761"/>
          <cell r="Q5761">
            <v>41704.179443866902</v>
          </cell>
        </row>
        <row r="5762">
          <cell r="D5762">
            <v>44842</v>
          </cell>
          <cell r="F5762">
            <v>5718.8718090381262</v>
          </cell>
          <cell r="G5762">
            <v>94059.23079945572</v>
          </cell>
          <cell r="H5762">
            <v>0.28192387445860739</v>
          </cell>
          <cell r="I5762">
            <v>97.749340324414163</v>
          </cell>
          <cell r="J5762">
            <v>11396830.11781878</v>
          </cell>
          <cell r="K5762">
            <v>0.51036452269444998</v>
          </cell>
          <cell r="L5762">
            <v>97.067313981698945</v>
          </cell>
          <cell r="M5762">
            <v>16337955.945301427</v>
          </cell>
          <cell r="N5762">
            <v>0.56263622723384132</v>
          </cell>
          <cell r="O5762">
            <v>94.356579288402699</v>
          </cell>
          <cell r="P5762"/>
          <cell r="Q5762">
            <v>41704.179443866902</v>
          </cell>
        </row>
        <row r="5763">
          <cell r="D5763">
            <v>44843</v>
          </cell>
          <cell r="F5763">
            <v>4732.9473290381266</v>
          </cell>
          <cell r="G5763">
            <v>98792.178128493848</v>
          </cell>
          <cell r="H5763">
            <v>0.26320883967321523</v>
          </cell>
          <cell r="I5763">
            <v>98.398242365454507</v>
          </cell>
          <cell r="J5763">
            <v>11401563.065147819</v>
          </cell>
          <cell r="K5763">
            <v>0.50962471224601602</v>
          </cell>
          <cell r="L5763">
            <v>97.095841776833041</v>
          </cell>
          <cell r="M5763">
            <v>16316566.827984668</v>
          </cell>
          <cell r="N5763">
            <v>0.56192270121232002</v>
          </cell>
          <cell r="O5763">
            <v>94.400338682950192</v>
          </cell>
          <cell r="P5763"/>
          <cell r="Q5763">
            <v>41704.179443866902</v>
          </cell>
        </row>
        <row r="5764">
          <cell r="D5764">
            <v>44844</v>
          </cell>
          <cell r="F5764">
            <v>14908.775329039057</v>
          </cell>
          <cell r="G5764">
            <v>113700.9534575329</v>
          </cell>
          <cell r="H5764">
            <v>0.27263683154483936</v>
          </cell>
          <cell r="I5764">
            <v>98.089196062912407</v>
          </cell>
          <cell r="J5764">
            <v>11416471.840476857</v>
          </cell>
          <cell r="K5764">
            <v>0.5093416455865889</v>
          </cell>
          <cell r="L5764">
            <v>97.106706805752793</v>
          </cell>
          <cell r="M5764">
            <v>16316453.939077914</v>
          </cell>
          <cell r="N5764">
            <v>0.56194187410558372</v>
          </cell>
          <cell r="O5764">
            <v>94.399165625609697</v>
          </cell>
          <cell r="P5764"/>
          <cell r="Q5764">
            <v>41704.179443866902</v>
          </cell>
        </row>
        <row r="5765">
          <cell r="D5765">
            <v>44845</v>
          </cell>
          <cell r="F5765">
            <v>11686.731429039057</v>
          </cell>
          <cell r="G5765">
            <v>125387.68488657195</v>
          </cell>
          <cell r="H5765">
            <v>0.27332705249785599</v>
          </cell>
          <cell r="I5765">
            <v>98.065161014216613</v>
          </cell>
          <cell r="J5765">
            <v>11428158.571905896</v>
          </cell>
          <cell r="K5765">
            <v>0.50891614700493071</v>
          </cell>
          <cell r="L5765">
            <v>97.122986557935334</v>
          </cell>
          <cell r="M5765">
            <v>16309108.998461155</v>
          </cell>
          <cell r="N5765">
            <v>0.5617119650709762</v>
          </cell>
          <cell r="O5765">
            <v>94.413222042804748</v>
          </cell>
          <cell r="P5765"/>
          <cell r="Q5765">
            <v>41704.179443866902</v>
          </cell>
        </row>
        <row r="5766">
          <cell r="D5766">
            <v>44846</v>
          </cell>
          <cell r="F5766">
            <v>8033.3308843297491</v>
          </cell>
          <cell r="G5766">
            <v>133421.01577090169</v>
          </cell>
          <cell r="H5766">
            <v>0.26660200798036737</v>
          </cell>
          <cell r="I5766">
            <v>98.291114900543192</v>
          </cell>
          <cell r="J5766">
            <v>11436191.902790226</v>
          </cell>
          <cell r="K5766">
            <v>0.50832983511968799</v>
          </cell>
          <cell r="L5766">
            <v>97.145316370154262</v>
          </cell>
          <cell r="M5766">
            <v>16300278.919389689</v>
          </cell>
          <cell r="N5766">
            <v>0.56143088450608702</v>
          </cell>
          <cell r="O5766">
            <v>94.430377000530825</v>
          </cell>
          <cell r="P5766"/>
          <cell r="Q5766">
            <v>41704.179443866902</v>
          </cell>
        </row>
        <row r="5767">
          <cell r="D5767">
            <v>44847</v>
          </cell>
          <cell r="F5767">
            <v>13818.515744328819</v>
          </cell>
          <cell r="G5767">
            <v>147239.53151523051</v>
          </cell>
          <cell r="H5767">
            <v>0.27158232004321403</v>
          </cell>
          <cell r="I5767">
            <v>98.125541369129593</v>
          </cell>
          <cell r="J5767">
            <v>11450010.418534555</v>
          </cell>
          <cell r="K5767">
            <v>0.50800236409794408</v>
          </cell>
          <cell r="L5767">
            <v>97.157736436502759</v>
          </cell>
          <cell r="M5767">
            <v>16304371.224819353</v>
          </cell>
          <cell r="N5767">
            <v>0.56159488512473676</v>
          </cell>
          <cell r="O5767">
            <v>94.420371701605816</v>
          </cell>
          <cell r="P5767"/>
          <cell r="Q5767">
            <v>41704.179443866902</v>
          </cell>
        </row>
        <row r="5768">
          <cell r="D5768">
            <v>44848</v>
          </cell>
          <cell r="F5768">
            <v>13067.054888329749</v>
          </cell>
          <cell r="G5768">
            <v>160306.58640356027</v>
          </cell>
          <cell r="H5768">
            <v>0.27456409909249735</v>
          </cell>
          <cell r="I5768">
            <v>98.02159650044743</v>
          </cell>
          <cell r="J5768">
            <v>11463077.473422885</v>
          </cell>
          <cell r="K5768">
            <v>0.50764282419704598</v>
          </cell>
          <cell r="L5768">
            <v>97.171330141790648</v>
          </cell>
          <cell r="M5768">
            <v>16296283.767423021</v>
          </cell>
          <cell r="N5768">
            <v>0.56133935691513581</v>
          </cell>
          <cell r="O5768">
            <v>94.435955997172215</v>
          </cell>
          <cell r="P5768"/>
          <cell r="Q5768">
            <v>41704.179443866902</v>
          </cell>
        </row>
        <row r="5769">
          <cell r="D5769">
            <v>44849</v>
          </cell>
          <cell r="F5769">
            <v>8149.0059843288182</v>
          </cell>
          <cell r="G5769">
            <v>168455.5923878891</v>
          </cell>
          <cell r="H5769">
            <v>0.26928650738651172</v>
          </cell>
          <cell r="I5769">
            <v>98.203108857621132</v>
          </cell>
          <cell r="J5769">
            <v>11471226.479407214</v>
          </cell>
          <cell r="K5769">
            <v>0.50706721541155342</v>
          </cell>
          <cell r="L5769">
            <v>97.193000315665074</v>
          </cell>
          <cell r="M5769">
            <v>16281610.615772685</v>
          </cell>
          <cell r="N5769">
            <v>0.56085694857555557</v>
          </cell>
          <cell r="O5769">
            <v>94.465302959935286</v>
          </cell>
          <cell r="P5769"/>
          <cell r="Q5769">
            <v>41704.179443866902</v>
          </cell>
        </row>
        <row r="5770">
          <cell r="D5770">
            <v>44850</v>
          </cell>
          <cell r="F5770">
            <v>9369.5336443297492</v>
          </cell>
          <cell r="G5770">
            <v>177825.12603221886</v>
          </cell>
          <cell r="H5770">
            <v>0.26649775934263431</v>
          </cell>
          <cell r="I5770">
            <v>98.294474283125297</v>
          </cell>
          <cell r="J5770">
            <v>11480596.013051543</v>
          </cell>
          <cell r="K5770">
            <v>0.50654757715001031</v>
          </cell>
          <cell r="L5770">
            <v>97.212465394605289</v>
          </cell>
          <cell r="M5770">
            <v>16268080.250482352</v>
          </cell>
          <cell r="N5770">
            <v>0.56041386811103522</v>
          </cell>
          <cell r="O5770">
            <v>94.492171737473868</v>
          </cell>
          <cell r="P5770"/>
          <cell r="Q5770">
            <v>41704.179443866902</v>
          </cell>
        </row>
        <row r="5771">
          <cell r="D5771">
            <v>44851</v>
          </cell>
          <cell r="F5771">
            <v>13885.516124329748</v>
          </cell>
          <cell r="G5771">
            <v>191710.64215654862</v>
          </cell>
          <cell r="H5771">
            <v>0.27040686923531998</v>
          </cell>
          <cell r="I5771">
            <v>98.165522327021478</v>
          </cell>
          <cell r="J5771">
            <v>11494481.529175874</v>
          </cell>
          <cell r="K5771">
            <v>0.50622873621473519</v>
          </cell>
          <cell r="L5771">
            <v>97.224362891136622</v>
          </cell>
          <cell r="M5771">
            <v>16261378.750172017</v>
          </cell>
          <cell r="N5771">
            <v>0.56020600630079198</v>
          </cell>
          <cell r="O5771">
            <v>94.504748385314159</v>
          </cell>
          <cell r="P5771"/>
          <cell r="Q5771">
            <v>41704.179443866902</v>
          </cell>
        </row>
        <row r="5772">
          <cell r="D5772">
            <v>44852</v>
          </cell>
          <cell r="F5772">
            <v>13979.799504328817</v>
          </cell>
          <cell r="G5772">
            <v>205690.44166087743</v>
          </cell>
          <cell r="H5772">
            <v>0.27400723168090402</v>
          </cell>
          <cell r="I5772">
            <v>98.041285058389121</v>
          </cell>
          <cell r="J5772">
            <v>11508461.328680202</v>
          </cell>
          <cell r="K5772">
            <v>0.505915209083174</v>
          </cell>
          <cell r="L5772">
            <v>97.236028083895491</v>
          </cell>
          <cell r="M5772">
            <v>16255258.58804168</v>
          </cell>
          <cell r="N5772">
            <v>0.56001815540040756</v>
          </cell>
          <cell r="O5772">
            <v>94.516098748714711</v>
          </cell>
          <cell r="P5772"/>
          <cell r="Q5772">
            <v>41704.179443866902</v>
          </cell>
        </row>
        <row r="5773">
          <cell r="D5773">
            <v>44853</v>
          </cell>
          <cell r="F5773">
            <v>36042.525623746587</v>
          </cell>
          <cell r="G5773">
            <v>241732.96728462403</v>
          </cell>
          <cell r="H5773">
            <v>0.3050722474697522</v>
          </cell>
          <cell r="I5773">
            <v>96.743314218059439</v>
          </cell>
          <cell r="J5773">
            <v>11544503.854303949</v>
          </cell>
          <cell r="K5773">
            <v>0.50657093825217536</v>
          </cell>
          <cell r="L5773">
            <v>97.211592306179824</v>
          </cell>
          <cell r="M5773">
            <v>16277577.674830763</v>
          </cell>
          <cell r="N5773">
            <v>0.56081010428367617</v>
          </cell>
          <cell r="O5773">
            <v>94.468147516489637</v>
          </cell>
          <cell r="P5773"/>
          <cell r="Q5773">
            <v>41704.179443866902</v>
          </cell>
        </row>
        <row r="5774">
          <cell r="D5774">
            <v>44854</v>
          </cell>
          <cell r="F5774">
            <v>41862.411023747525</v>
          </cell>
          <cell r="G5774">
            <v>283595.37830837152</v>
          </cell>
          <cell r="H5774">
            <v>0.34000834219755588</v>
          </cell>
          <cell r="I5774">
            <v>94.783786235244662</v>
          </cell>
          <cell r="J5774">
            <v>11586366.265327696</v>
          </cell>
          <cell r="K5774">
            <v>0.50747918101356715</v>
          </cell>
          <cell r="L5774">
            <v>97.177502497112087</v>
          </cell>
          <cell r="M5774">
            <v>16304048.431749986</v>
          </cell>
          <cell r="N5774">
            <v>0.56174516123261053</v>
          </cell>
          <cell r="O5774">
            <v>94.411193827189763</v>
          </cell>
          <cell r="P5774"/>
          <cell r="Q5774">
            <v>41704.179443866902</v>
          </cell>
        </row>
        <row r="5775">
          <cell r="D5775">
            <v>44855</v>
          </cell>
          <cell r="F5775">
            <v>48232.235227746591</v>
          </cell>
          <cell r="G5775">
            <v>331827.61353611812</v>
          </cell>
          <cell r="H5775">
            <v>0.37889044074250711</v>
          </cell>
          <cell r="I5775">
            <v>91.990566443799622</v>
          </cell>
          <cell r="J5775">
            <v>11634598.500555443</v>
          </cell>
          <cell r="K5775">
            <v>0.50866259937146507</v>
          </cell>
          <cell r="L5775">
            <v>97.132657571619603</v>
          </cell>
          <cell r="M5775">
            <v>16330207.704073213</v>
          </cell>
          <cell r="N5775">
            <v>0.56266956252849354</v>
          </cell>
          <cell r="O5775">
            <v>94.354529679258931</v>
          </cell>
          <cell r="P5775"/>
          <cell r="Q5775">
            <v>41704.179443866902</v>
          </cell>
        </row>
        <row r="5776">
          <cell r="D5776">
            <v>44856</v>
          </cell>
          <cell r="F5776">
            <v>42953.111683746589</v>
          </cell>
          <cell r="G5776">
            <v>374780.72521986469</v>
          </cell>
          <cell r="H5776">
            <v>0.4084839394316177</v>
          </cell>
          <cell r="I5776">
            <v>89.467292124678011</v>
          </cell>
          <cell r="J5776">
            <v>11677551.612239189</v>
          </cell>
          <cell r="K5776">
            <v>0.50961132783487184</v>
          </cell>
          <cell r="L5776">
            <v>97.096356140950604</v>
          </cell>
          <cell r="M5776">
            <v>16357168.526622435</v>
          </cell>
          <cell r="N5776">
            <v>0.5636216588835693</v>
          </cell>
          <cell r="O5776">
            <v>94.295793962454695</v>
          </cell>
          <cell r="P5776"/>
          <cell r="Q5776">
            <v>41704.179443866902</v>
          </cell>
        </row>
        <row r="5777">
          <cell r="D5777">
            <v>44857</v>
          </cell>
          <cell r="F5777">
            <v>43362.609591746586</v>
          </cell>
          <cell r="G5777">
            <v>418143.33481161128</v>
          </cell>
          <cell r="H5777">
            <v>0.43593100821655867</v>
          </cell>
          <cell r="I5777">
            <v>86.859064345188784</v>
          </cell>
          <cell r="J5777">
            <v>11720914.221830936</v>
          </cell>
          <cell r="K5777">
            <v>0.51057444736427038</v>
          </cell>
          <cell r="L5777">
            <v>97.05918440996129</v>
          </cell>
          <cell r="M5777">
            <v>16384425.150339663</v>
          </cell>
          <cell r="N5777">
            <v>0.5645840263149785</v>
          </cell>
          <cell r="O5777">
            <v>94.236038766839087</v>
          </cell>
          <cell r="P5777"/>
          <cell r="Q5777">
            <v>41704.179443866902</v>
          </cell>
        </row>
        <row r="5778">
          <cell r="D5778">
            <v>44858</v>
          </cell>
          <cell r="F5778">
            <v>55478.940703746586</v>
          </cell>
          <cell r="G5778">
            <v>473622.27551535785</v>
          </cell>
          <cell r="H5778">
            <v>0.47319625377999686</v>
          </cell>
          <cell r="I5778">
            <v>82.976549948499965</v>
          </cell>
          <cell r="J5778">
            <v>11776393.162534682</v>
          </cell>
          <cell r="K5778">
            <v>0.51206091598134384</v>
          </cell>
          <cell r="L5778">
            <v>97.001179463327588</v>
          </cell>
          <cell r="M5778">
            <v>16423023.916398887</v>
          </cell>
          <cell r="N5778">
            <v>0.56593732295022936</v>
          </cell>
          <cell r="O5778">
            <v>94.151353293713782</v>
          </cell>
          <cell r="P5778"/>
          <cell r="Q5778">
            <v>41704.179443866902</v>
          </cell>
        </row>
        <row r="5779">
          <cell r="D5779">
            <v>44859</v>
          </cell>
          <cell r="F5779">
            <v>44782.790679745653</v>
          </cell>
          <cell r="G5779">
            <v>518405.06619510351</v>
          </cell>
          <cell r="H5779">
            <v>0.49722121198223551</v>
          </cell>
          <cell r="I5779">
            <v>80.308790140815702</v>
          </cell>
          <cell r="J5779">
            <v>11821175.953214427</v>
          </cell>
          <cell r="K5779">
            <v>0.51307775534560152</v>
          </cell>
          <cell r="L5779">
            <v>96.961055162242204</v>
          </cell>
          <cell r="M5779">
            <v>16439759.508874111</v>
          </cell>
          <cell r="N5779">
            <v>0.56653729493837968</v>
          </cell>
          <cell r="O5779">
            <v>94.113563003438287</v>
          </cell>
          <cell r="P5779"/>
          <cell r="Q5779">
            <v>41704.179443866902</v>
          </cell>
        </row>
        <row r="5780">
          <cell r="D5780">
            <v>44860</v>
          </cell>
          <cell r="F5780">
            <v>65213.771026325347</v>
          </cell>
          <cell r="G5780">
            <v>583618.83722142887</v>
          </cell>
          <cell r="H5780">
            <v>0.5382404990100198</v>
          </cell>
          <cell r="I5780">
            <v>75.546293093811812</v>
          </cell>
          <cell r="J5780">
            <v>11886389.724240752</v>
          </cell>
          <cell r="K5780">
            <v>0.51497608942677409</v>
          </cell>
          <cell r="L5780">
            <v>96.88517478117727</v>
          </cell>
          <cell r="M5780">
            <v>16484393.35519591</v>
          </cell>
          <cell r="N5780">
            <v>0.56809876885281863</v>
          </cell>
          <cell r="O5780">
            <v>94.014502647623829</v>
          </cell>
          <cell r="P5780"/>
          <cell r="Q5780">
            <v>41704.179443866902</v>
          </cell>
        </row>
        <row r="5781">
          <cell r="D5781">
            <v>44861</v>
          </cell>
          <cell r="F5781">
            <v>50209.895595325346</v>
          </cell>
          <cell r="G5781">
            <v>633828.73281675426</v>
          </cell>
          <cell r="H5781">
            <v>0.56289653856082933</v>
          </cell>
          <cell r="I5781">
            <v>72.603234798575357</v>
          </cell>
          <cell r="J5781">
            <v>11936599.619836077</v>
          </cell>
          <cell r="K5781">
            <v>0.51621870764919719</v>
          </cell>
          <cell r="L5781">
            <v>96.834815921464724</v>
          </cell>
          <cell r="M5781">
            <v>16495957.445878467</v>
          </cell>
          <cell r="N5781">
            <v>0.56852064700348459</v>
          </cell>
          <cell r="O5781">
            <v>93.987562931274184</v>
          </cell>
          <cell r="P5781"/>
          <cell r="Q5781">
            <v>41704.179443866902</v>
          </cell>
        </row>
        <row r="5782">
          <cell r="D5782">
            <v>44862</v>
          </cell>
          <cell r="F5782">
            <v>53048.136565324414</v>
          </cell>
          <cell r="G5782">
            <v>686876.86938207864</v>
          </cell>
          <cell r="H5782">
            <v>0.5882220221276474</v>
          </cell>
          <cell r="I5782">
            <v>69.550600507656</v>
          </cell>
          <cell r="J5782">
            <v>11989647.756401401</v>
          </cell>
          <cell r="K5782">
            <v>0.51757937526169651</v>
          </cell>
          <cell r="L5782">
            <v>96.779044955278266</v>
          </cell>
          <cell r="M5782">
            <v>16519085.56334102</v>
          </cell>
          <cell r="N5782">
            <v>0.56934112157651418</v>
          </cell>
          <cell r="O5782">
            <v>93.934956127550706</v>
          </cell>
          <cell r="P5782"/>
          <cell r="Q5782">
            <v>41704.179443866902</v>
          </cell>
        </row>
        <row r="5783">
          <cell r="D5783">
            <v>44863</v>
          </cell>
          <cell r="F5783">
            <v>54221.547558325343</v>
          </cell>
          <cell r="G5783">
            <v>741098.41694040399</v>
          </cell>
          <cell r="H5783">
            <v>0.61277114587347059</v>
          </cell>
          <cell r="I5783">
            <v>66.586264080470741</v>
          </cell>
          <cell r="J5783">
            <v>12043869.303959727</v>
          </cell>
          <cell r="K5783">
            <v>0.51898571617863842</v>
          </cell>
          <cell r="L5783">
            <v>96.720709316741704</v>
          </cell>
          <cell r="M5783">
            <v>16547530.550816573</v>
          </cell>
          <cell r="N5783">
            <v>0.57034492048467877</v>
          </cell>
          <cell r="O5783">
            <v>93.870210337445542</v>
          </cell>
          <cell r="P5783"/>
          <cell r="Q5783">
            <v>41704.179443866902</v>
          </cell>
        </row>
        <row r="5784">
          <cell r="D5784">
            <v>44864</v>
          </cell>
          <cell r="F5784">
            <v>56447.416866324413</v>
          </cell>
          <cell r="G5784">
            <v>797545.83380672836</v>
          </cell>
          <cell r="H5784">
            <v>0.63746275508606254</v>
          </cell>
          <cell r="I5784">
            <v>63.620101774547287</v>
          </cell>
          <cell r="J5784">
            <v>12100316.720826052</v>
          </cell>
          <cell r="K5784">
            <v>0.5204827550237342</v>
          </cell>
          <cell r="L5784">
            <v>96.657834689962556</v>
          </cell>
          <cell r="M5784">
            <v>16576899.996040128</v>
          </cell>
          <cell r="N5784">
            <v>0.57138066651067709</v>
          </cell>
          <cell r="O5784">
            <v>93.802960013384251</v>
          </cell>
          <cell r="P5784"/>
          <cell r="Q5784">
            <v>41704.179443866902</v>
          </cell>
        </row>
        <row r="5785">
          <cell r="D5785">
            <v>44865</v>
          </cell>
          <cell r="E5785" t="str">
            <v>*</v>
          </cell>
          <cell r="F5785">
            <v>56191.996070324414</v>
          </cell>
          <cell r="G5785">
            <v>853737.82987705281</v>
          </cell>
          <cell r="H5785">
            <v>0.66036378999141354</v>
          </cell>
          <cell r="I5785">
            <v>60.898438758328822</v>
          </cell>
          <cell r="J5785">
            <v>12156508.716896376</v>
          </cell>
          <cell r="K5785">
            <v>0.52196346553103357</v>
          </cell>
          <cell r="L5785">
            <v>96.594854597261715</v>
          </cell>
          <cell r="M5785">
            <v>16618395.554787682</v>
          </cell>
          <cell r="N5785">
            <v>0.57283448357971689</v>
          </cell>
          <cell r="O5785">
            <v>93.707803732470254</v>
          </cell>
          <cell r="P5785"/>
          <cell r="Q5785">
            <v>41704.179443866902</v>
          </cell>
        </row>
        <row r="5786">
          <cell r="D5786">
            <v>44866</v>
          </cell>
          <cell r="F5786">
            <v>55130.181238325342</v>
          </cell>
          <cell r="G5786">
            <v>55130.181238325342</v>
          </cell>
          <cell r="H5786">
            <v>0.66073801078905758</v>
          </cell>
          <cell r="I5786">
            <v>66.433358580216989</v>
          </cell>
          <cell r="J5786">
            <v>12211638.898134701</v>
          </cell>
          <cell r="K5786">
            <v>0.52245885649822743</v>
          </cell>
          <cell r="L5786">
            <v>97.39700322478572</v>
          </cell>
          <cell r="M5786">
            <v>16651181.648183238</v>
          </cell>
          <cell r="N5786">
            <v>0.57395822234695915</v>
          </cell>
          <cell r="O5786">
            <v>94.102402847340443</v>
          </cell>
          <cell r="P5786"/>
          <cell r="Q5786">
            <v>83437.278222405468</v>
          </cell>
        </row>
        <row r="5787">
          <cell r="D5787">
            <v>44867</v>
          </cell>
          <cell r="F5787">
            <v>48506.123542046465</v>
          </cell>
          <cell r="G5787">
            <v>103636.30478037181</v>
          </cell>
          <cell r="H5787">
            <v>0.62104317751188509</v>
          </cell>
          <cell r="I5787">
            <v>70.247082901598489</v>
          </cell>
          <cell r="J5787">
            <v>12260145.021676747</v>
          </cell>
          <cell r="K5787">
            <v>0.52266832970599963</v>
          </cell>
          <cell r="L5787">
            <v>97.389357040894637</v>
          </cell>
          <cell r="M5787">
            <v>16670721.073418511</v>
          </cell>
          <cell r="N5787">
            <v>0.57462533488188905</v>
          </cell>
          <cell r="O5787">
            <v>94.059825869188472</v>
          </cell>
          <cell r="P5787"/>
          <cell r="Q5787">
            <v>83437.278222405468</v>
          </cell>
        </row>
        <row r="5788">
          <cell r="D5788">
            <v>44868</v>
          </cell>
          <cell r="F5788">
            <v>49718.3203780474</v>
          </cell>
          <cell r="G5788">
            <v>153354.62515841919</v>
          </cell>
          <cell r="H5788">
            <v>0.61265431321815245</v>
          </cell>
          <cell r="I5788">
            <v>71.057017335623655</v>
          </cell>
          <cell r="J5788">
            <v>12309863.342054794</v>
          </cell>
          <cell r="K5788">
            <v>0.52292781257590903</v>
          </cell>
          <cell r="L5788">
            <v>97.379863635601808</v>
          </cell>
          <cell r="M5788">
            <v>16664395.328597898</v>
          </cell>
          <cell r="N5788">
            <v>0.57440089244704895</v>
          </cell>
          <cell r="O5788">
            <v>94.074171701051085</v>
          </cell>
          <cell r="P5788"/>
          <cell r="Q5788">
            <v>83437.278222405468</v>
          </cell>
        </row>
        <row r="5789">
          <cell r="D5789">
            <v>44869</v>
          </cell>
          <cell r="F5789">
            <v>46650.063326046467</v>
          </cell>
          <cell r="G5789">
            <v>200004.68848446565</v>
          </cell>
          <cell r="H5789">
            <v>0.59926657707884778</v>
          </cell>
          <cell r="I5789">
            <v>72.350306152297733</v>
          </cell>
          <cell r="J5789">
            <v>12356513.405380839</v>
          </cell>
          <cell r="K5789">
            <v>0.52305558208937564</v>
          </cell>
          <cell r="L5789">
            <v>97.375180217962608</v>
          </cell>
          <cell r="M5789">
            <v>16657552.027425284</v>
          </cell>
          <cell r="N5789">
            <v>0.57415861569093263</v>
          </cell>
          <cell r="O5789">
            <v>94.089633228148841</v>
          </cell>
          <cell r="P5789"/>
          <cell r="Q5789">
            <v>83437.278222405468</v>
          </cell>
        </row>
        <row r="5790">
          <cell r="D5790">
            <v>44870</v>
          </cell>
          <cell r="F5790">
            <v>40675.517918047393</v>
          </cell>
          <cell r="G5790">
            <v>240680.20640251302</v>
          </cell>
          <cell r="H5790">
            <v>0.57691288961025333</v>
          </cell>
          <cell r="I5790">
            <v>74.507000760277165</v>
          </cell>
          <cell r="J5790">
            <v>12397188.923298886</v>
          </cell>
          <cell r="K5790">
            <v>0.52293043771114789</v>
          </cell>
          <cell r="L5790">
            <v>97.379767469577402</v>
          </cell>
          <cell r="M5790">
            <v>16643424.531646667</v>
          </cell>
          <cell r="N5790">
            <v>0.57366527283769686</v>
          </cell>
          <cell r="O5790">
            <v>94.12103943842412</v>
          </cell>
          <cell r="P5790"/>
          <cell r="Q5790">
            <v>83437.278222405468</v>
          </cell>
        </row>
        <row r="5791">
          <cell r="D5791">
            <v>44871</v>
          </cell>
          <cell r="F5791">
            <v>40382.97226204646</v>
          </cell>
          <cell r="G5791">
            <v>281063.1786645595</v>
          </cell>
          <cell r="H5791">
            <v>0.56142606888369118</v>
          </cell>
          <cell r="I5791">
            <v>75.994879685773213</v>
          </cell>
          <cell r="J5791">
            <v>12437571.895560933</v>
          </cell>
          <cell r="K5791">
            <v>0.52279387443556991</v>
          </cell>
          <cell r="L5791">
            <v>97.384766888096635</v>
          </cell>
          <cell r="M5791">
            <v>16632217.011840051</v>
          </cell>
          <cell r="N5791">
            <v>0.5732725855375117</v>
          </cell>
          <cell r="O5791">
            <v>94.145963383776717</v>
          </cell>
          <cell r="P5791"/>
          <cell r="Q5791">
            <v>83437.278222405468</v>
          </cell>
        </row>
        <row r="5792">
          <cell r="D5792">
            <v>44872</v>
          </cell>
          <cell r="F5792">
            <v>48894.716262047397</v>
          </cell>
          <cell r="G5792">
            <v>329957.89492660691</v>
          </cell>
          <cell r="H5792">
            <v>0.56493743727746293</v>
          </cell>
          <cell r="I5792">
            <v>75.658198752342102</v>
          </cell>
          <cell r="J5792">
            <v>12486466.611822981</v>
          </cell>
          <cell r="K5792">
            <v>0.5230147931536554</v>
          </cell>
          <cell r="L5792">
            <v>97.376675980303204</v>
          </cell>
          <cell r="M5792">
            <v>16636347.04472344</v>
          </cell>
          <cell r="N5792">
            <v>0.5734085497123117</v>
          </cell>
          <cell r="O5792">
            <v>94.137341184990959</v>
          </cell>
          <cell r="P5792"/>
          <cell r="Q5792">
            <v>83437.278222405468</v>
          </cell>
        </row>
        <row r="5793">
          <cell r="D5793">
            <v>44873</v>
          </cell>
          <cell r="F5793">
            <v>44898.839198047397</v>
          </cell>
          <cell r="G5793">
            <v>374856.73412465432</v>
          </cell>
          <cell r="H5793">
            <v>0.56158461498087586</v>
          </cell>
          <cell r="I5793">
            <v>75.979687541621743</v>
          </cell>
          <cell r="J5793">
            <v>12531365.451021029</v>
          </cell>
          <cell r="K5793">
            <v>0.52306738255302709</v>
          </cell>
          <cell r="L5793">
            <v>97.37474737449088</v>
          </cell>
          <cell r="M5793">
            <v>16622982.094584825</v>
          </cell>
          <cell r="N5793">
            <v>0.57294151423490691</v>
          </cell>
          <cell r="O5793">
            <v>94.166925233600836</v>
          </cell>
          <cell r="P5793"/>
          <cell r="Q5793">
            <v>83437.278222405468</v>
          </cell>
        </row>
        <row r="5794">
          <cell r="D5794">
            <v>44874</v>
          </cell>
          <cell r="F5794">
            <v>40248.126950567581</v>
          </cell>
          <cell r="G5794">
            <v>415104.86107522191</v>
          </cell>
          <cell r="H5794">
            <v>0.55278363969099298</v>
          </cell>
          <cell r="I5794">
            <v>76.821467216676822</v>
          </cell>
          <cell r="J5794">
            <v>12571613.577971596</v>
          </cell>
          <cell r="K5794">
            <v>0.52292615688007882</v>
          </cell>
          <cell r="L5794">
            <v>97.379924287087917</v>
          </cell>
          <cell r="M5794">
            <v>16602708.112536732</v>
          </cell>
          <cell r="N5794">
            <v>0.57223635938111161</v>
          </cell>
          <cell r="O5794">
            <v>94.21141582875569</v>
          </cell>
          <cell r="P5794"/>
          <cell r="Q5794">
            <v>83437.278222405468</v>
          </cell>
        </row>
        <row r="5795">
          <cell r="D5795">
            <v>44875</v>
          </cell>
          <cell r="F5795">
            <v>42249.594190569449</v>
          </cell>
          <cell r="G5795">
            <v>457354.45526579139</v>
          </cell>
          <cell r="H5795">
            <v>0.54814162807024269</v>
          </cell>
          <cell r="I5795">
            <v>77.264055184072774</v>
          </cell>
          <cell r="J5795">
            <v>12613863.172162166</v>
          </cell>
          <cell r="K5795">
            <v>0.52286887276738436</v>
          </cell>
          <cell r="L5795">
            <v>97.382022115361394</v>
          </cell>
          <cell r="M5795">
            <v>16603853.235903097</v>
          </cell>
          <cell r="N5795">
            <v>0.57226945247603522</v>
          </cell>
          <cell r="O5795">
            <v>94.209332634272272</v>
          </cell>
          <cell r="P5795"/>
          <cell r="Q5795">
            <v>83437.278222405468</v>
          </cell>
        </row>
        <row r="5796">
          <cell r="D5796">
            <v>44876</v>
          </cell>
          <cell r="F5796">
            <v>35319.905954567585</v>
          </cell>
          <cell r="G5796">
            <v>492674.36122035899</v>
          </cell>
          <cell r="H5796">
            <v>0.53679337637757218</v>
          </cell>
          <cell r="I5796">
            <v>78.341208169587702</v>
          </cell>
          <cell r="J5796">
            <v>12649183.078116734</v>
          </cell>
          <cell r="K5796">
            <v>0.52252572470715652</v>
          </cell>
          <cell r="L5796">
            <v>97.394564108754807</v>
          </cell>
          <cell r="M5796">
            <v>16596670.902083457</v>
          </cell>
          <cell r="N5796">
            <v>0.57201553336658761</v>
          </cell>
          <cell r="O5796">
            <v>94.225304721681809</v>
          </cell>
          <cell r="P5796"/>
          <cell r="Q5796">
            <v>83437.278222405468</v>
          </cell>
        </row>
        <row r="5797">
          <cell r="D5797">
            <v>44877</v>
          </cell>
          <cell r="F5797">
            <v>33268.927706570379</v>
          </cell>
          <cell r="G5797">
            <v>525943.28892692935</v>
          </cell>
          <cell r="H5797">
            <v>0.52528807679644707</v>
          </cell>
          <cell r="I5797">
            <v>79.425005709056776</v>
          </cell>
          <cell r="J5797">
            <v>12682452.005823305</v>
          </cell>
          <cell r="K5797">
            <v>0.52210050104385675</v>
          </cell>
          <cell r="L5797">
            <v>97.410047540559844</v>
          </cell>
          <cell r="M5797">
            <v>16588677.011905825</v>
          </cell>
          <cell r="N5797">
            <v>0.57173364938499804</v>
          </cell>
          <cell r="O5797">
            <v>94.243003546596555</v>
          </cell>
          <cell r="P5797"/>
          <cell r="Q5797">
            <v>83437.278222405468</v>
          </cell>
        </row>
        <row r="5798">
          <cell r="D5798">
            <v>44878</v>
          </cell>
          <cell r="F5798">
            <v>36046.19115456572</v>
          </cell>
          <cell r="G5798">
            <v>561989.48008149513</v>
          </cell>
          <cell r="H5798">
            <v>0.51811325737445124</v>
          </cell>
          <cell r="I5798">
            <v>80.095939865398051</v>
          </cell>
          <cell r="J5798">
            <v>12718498.196977871</v>
          </cell>
          <cell r="K5798">
            <v>0.52179212923192897</v>
          </cell>
          <cell r="L5798">
            <v>97.421235731131219</v>
          </cell>
          <cell r="M5798">
            <v>16601265.772776181</v>
          </cell>
          <cell r="N5798">
            <v>0.5721611509246084</v>
          </cell>
          <cell r="O5798">
            <v>94.216148422019032</v>
          </cell>
          <cell r="P5798"/>
          <cell r="Q5798">
            <v>83437.278222405468</v>
          </cell>
        </row>
        <row r="5799">
          <cell r="D5799">
            <v>44879</v>
          </cell>
          <cell r="F5799">
            <v>40401.686802569449</v>
          </cell>
          <cell r="G5799">
            <v>602391.16688406456</v>
          </cell>
          <cell r="H5799">
            <v>0.51569204327382512</v>
          </cell>
          <cell r="I5799">
            <v>80.321407843018093</v>
          </cell>
          <cell r="J5799">
            <v>12758899.88378044</v>
          </cell>
          <cell r="K5799">
            <v>0.52166394141437278</v>
          </cell>
          <cell r="L5799">
            <v>97.425876599859279</v>
          </cell>
          <cell r="M5799">
            <v>16617176.762394549</v>
          </cell>
          <cell r="N5799">
            <v>0.57270314198312422</v>
          </cell>
          <cell r="O5799">
            <v>94.181988760037726</v>
          </cell>
          <cell r="P5799"/>
          <cell r="Q5799">
            <v>83437.278222405468</v>
          </cell>
        </row>
        <row r="5800">
          <cell r="D5800">
            <v>44880</v>
          </cell>
          <cell r="F5800">
            <v>36647.924542569446</v>
          </cell>
          <cell r="G5800">
            <v>639039.091426634</v>
          </cell>
          <cell r="H5800">
            <v>0.51059438901578214</v>
          </cell>
          <cell r="I5800">
            <v>80.794445379741219</v>
          </cell>
          <cell r="J5800">
            <v>12795547.808323009</v>
          </cell>
          <cell r="K5800">
            <v>0.52138366966070626</v>
          </cell>
          <cell r="L5800">
            <v>97.436003075126337</v>
          </cell>
          <cell r="M5800">
            <v>16619673.156240908</v>
          </cell>
          <cell r="N5800">
            <v>0.57278279841465507</v>
          </cell>
          <cell r="O5800">
            <v>94.176957714840597</v>
          </cell>
          <cell r="P5800"/>
          <cell r="Q5800">
            <v>83437.278222405468</v>
          </cell>
        </row>
        <row r="5801">
          <cell r="D5801">
            <v>44881</v>
          </cell>
          <cell r="F5801">
            <v>50921.078460735967</v>
          </cell>
          <cell r="G5801">
            <v>689960.16988736996</v>
          </cell>
          <cell r="H5801">
            <v>0.51682547102046916</v>
          </cell>
          <cell r="I5801">
            <v>80.215922640107493</v>
          </cell>
          <cell r="J5801">
            <v>12846468.886783745</v>
          </cell>
          <cell r="K5801">
            <v>0.52168491867571853</v>
          </cell>
          <cell r="L5801">
            <v>97.425117546851496</v>
          </cell>
          <cell r="M5801">
            <v>16642295.86611744</v>
          </cell>
          <cell r="N5801">
            <v>0.57355608158600779</v>
          </cell>
          <cell r="O5801">
            <v>94.127976460243474</v>
          </cell>
          <cell r="P5801"/>
          <cell r="Q5801">
            <v>83437.278222405468</v>
          </cell>
        </row>
        <row r="5802">
          <cell r="D5802">
            <v>44882</v>
          </cell>
          <cell r="F5802">
            <v>54079.3628097369</v>
          </cell>
          <cell r="G5802">
            <v>744039.53269710683</v>
          </cell>
          <cell r="H5802">
            <v>0.52455008441743678</v>
          </cell>
          <cell r="I5802">
            <v>79.494202572438283</v>
          </cell>
          <cell r="J5802">
            <v>12900548.249593481</v>
          </cell>
          <cell r="K5802">
            <v>0.52211195544815359</v>
          </cell>
          <cell r="L5802">
            <v>97.409631304102291</v>
          </cell>
          <cell r="M5802">
            <v>16680166.400467597</v>
          </cell>
          <cell r="N5802">
            <v>0.57485483903100065</v>
          </cell>
          <cell r="O5802">
            <v>94.045134174525757</v>
          </cell>
          <cell r="P5802"/>
          <cell r="Q5802">
            <v>83437.278222405468</v>
          </cell>
        </row>
        <row r="5803">
          <cell r="D5803">
            <v>44883</v>
          </cell>
          <cell r="F5803">
            <v>62311.454867738765</v>
          </cell>
          <cell r="G5803">
            <v>806350.98756484559</v>
          </cell>
          <cell r="H5803">
            <v>0.5368976318657821</v>
          </cell>
          <cell r="I5803">
            <v>78.331346885760624</v>
          </cell>
          <cell r="J5803">
            <v>12962859.704461221</v>
          </cell>
          <cell r="K5803">
            <v>0.52286816638197442</v>
          </cell>
          <cell r="L5803">
            <v>97.382047976896928</v>
          </cell>
          <cell r="M5803">
            <v>16722482.66025576</v>
          </cell>
          <cell r="N5803">
            <v>0.57630678054058049</v>
          </cell>
          <cell r="O5803">
            <v>93.951664766225548</v>
          </cell>
          <cell r="P5803"/>
          <cell r="Q5803">
            <v>83437.278222405468</v>
          </cell>
        </row>
        <row r="5804">
          <cell r="D5804">
            <v>44884</v>
          </cell>
          <cell r="F5804">
            <v>54486.124876736903</v>
          </cell>
          <cell r="G5804">
            <v>860837.11244158249</v>
          </cell>
          <cell r="H5804">
            <v>0.54300928085795896</v>
          </cell>
          <cell r="I5804">
            <v>77.752110453221903</v>
          </cell>
          <cell r="J5804">
            <v>13017345.829337958</v>
          </cell>
          <cell r="K5804">
            <v>0.52330472158514185</v>
          </cell>
          <cell r="L5804">
            <v>97.366031130267544</v>
          </cell>
          <cell r="M5804">
            <v>16747694.364182923</v>
          </cell>
          <cell r="N5804">
            <v>0.57716922210380861</v>
          </cell>
          <cell r="O5804">
            <v>93.895716524905197</v>
          </cell>
          <cell r="P5804"/>
          <cell r="Q5804">
            <v>83437.278222405468</v>
          </cell>
        </row>
        <row r="5805">
          <cell r="D5805">
            <v>44885</v>
          </cell>
          <cell r="F5805">
            <v>53590.608580737833</v>
          </cell>
          <cell r="G5805">
            <v>914427.72102232033</v>
          </cell>
          <cell r="H5805">
            <v>0.54797312454564762</v>
          </cell>
          <cell r="I5805">
            <v>77.280100930075818</v>
          </cell>
          <cell r="J5805">
            <v>13070936.437918697</v>
          </cell>
          <cell r="K5805">
            <v>0.52370247805279502</v>
          </cell>
          <cell r="L5805">
            <v>97.351378256727472</v>
          </cell>
          <cell r="M5805">
            <v>16775923.332132086</v>
          </cell>
          <cell r="N5805">
            <v>0.57813562608202551</v>
          </cell>
          <cell r="O5805">
            <v>93.832644712671581</v>
          </cell>
          <cell r="P5805"/>
          <cell r="Q5805">
            <v>83437.278222405468</v>
          </cell>
        </row>
        <row r="5806">
          <cell r="D5806">
            <v>44886</v>
          </cell>
          <cell r="F5806">
            <v>62195.46324073783</v>
          </cell>
          <cell r="G5806">
            <v>976623.18426305812</v>
          </cell>
          <cell r="H5806">
            <v>0.55737515542303795</v>
          </cell>
          <cell r="I5806">
            <v>76.382711347107076</v>
          </cell>
          <cell r="J5806">
            <v>13133131.901159434</v>
          </cell>
          <cell r="K5806">
            <v>0.52444119890851504</v>
          </cell>
          <cell r="L5806">
            <v>97.324013759516447</v>
          </cell>
          <cell r="M5806">
            <v>16810505.100557245</v>
          </cell>
          <cell r="N5806">
            <v>0.5793209377249029</v>
          </cell>
          <cell r="O5806">
            <v>93.754738382636077</v>
          </cell>
          <cell r="P5806"/>
          <cell r="Q5806">
            <v>83437.278222405468</v>
          </cell>
        </row>
        <row r="5807">
          <cell r="D5807">
            <v>44887</v>
          </cell>
          <cell r="F5807">
            <v>73662.484316736896</v>
          </cell>
          <cell r="G5807">
            <v>1050285.6685797949</v>
          </cell>
          <cell r="H5807">
            <v>0.57216940293119789</v>
          </cell>
          <cell r="I5807">
            <v>74.963480395653832</v>
          </cell>
          <cell r="J5807">
            <v>13206794.38547617</v>
          </cell>
          <cell r="K5807">
            <v>0.52563140175542944</v>
          </cell>
          <cell r="L5807">
            <v>97.279511012687507</v>
          </cell>
          <cell r="M5807">
            <v>16855981.686042406</v>
          </cell>
          <cell r="N5807">
            <v>0.58088167422289805</v>
          </cell>
          <cell r="O5807">
            <v>93.651236016930255</v>
          </cell>
          <cell r="P5807"/>
          <cell r="Q5807">
            <v>83437.278222405468</v>
          </cell>
        </row>
        <row r="5808">
          <cell r="D5808">
            <v>44888</v>
          </cell>
          <cell r="F5808">
            <v>133012.93763312782</v>
          </cell>
          <cell r="G5808">
            <v>1183298.6062129228</v>
          </cell>
          <cell r="H5808">
            <v>0.61660407174814957</v>
          </cell>
          <cell r="I5808">
            <v>70.67559123484493</v>
          </cell>
          <cell r="J5808">
            <v>13339807.323109297</v>
          </cell>
          <cell r="K5808">
            <v>0.52916806006450856</v>
          </cell>
          <cell r="L5808">
            <v>97.144235845391947</v>
          </cell>
          <cell r="M5808">
            <v>16961938.426691957</v>
          </cell>
          <cell r="N5808">
            <v>0.58452658695380832</v>
          </cell>
          <cell r="O5808">
            <v>93.405440097252509</v>
          </cell>
          <cell r="P5808"/>
          <cell r="Q5808">
            <v>83437.278222405468</v>
          </cell>
        </row>
        <row r="5809">
          <cell r="D5809">
            <v>44889</v>
          </cell>
          <cell r="F5809">
            <v>146379.09403312969</v>
          </cell>
          <cell r="G5809">
            <v>1329677.7002460526</v>
          </cell>
          <cell r="H5809">
            <v>0.66401060402009571</v>
          </cell>
          <cell r="I5809">
            <v>66.121114567641854</v>
          </cell>
          <cell r="J5809">
            <v>13486186.417142427</v>
          </cell>
          <cell r="K5809">
            <v>0.53320984837416419</v>
          </cell>
          <cell r="L5809">
            <v>96.984013277231426</v>
          </cell>
          <cell r="M5809">
            <v>17062394.620007709</v>
          </cell>
          <cell r="N5809">
            <v>0.58798186583945178</v>
          </cell>
          <cell r="O5809">
            <v>93.167156094433238</v>
          </cell>
          <cell r="P5809"/>
          <cell r="Q5809">
            <v>83437.278222405468</v>
          </cell>
        </row>
        <row r="5810">
          <cell r="D5810">
            <v>44890</v>
          </cell>
          <cell r="F5810">
            <v>139102.08684112687</v>
          </cell>
          <cell r="G5810">
            <v>1468779.7870871795</v>
          </cell>
          <cell r="H5810">
            <v>0.70413600173873747</v>
          </cell>
          <cell r="I5810">
            <v>62.333487195612491</v>
          </cell>
          <cell r="J5810">
            <v>13625288.503983553</v>
          </cell>
          <cell r="K5810">
            <v>0.53693828893835893</v>
          </cell>
          <cell r="L5810">
            <v>96.830816434282255</v>
          </cell>
          <cell r="M5810">
            <v>17153473.313413456</v>
          </cell>
          <cell r="N5810">
            <v>0.59111391624951415</v>
          </cell>
          <cell r="O5810">
            <v>92.946725162270567</v>
          </cell>
          <cell r="P5810"/>
          <cell r="Q5810">
            <v>83437.278222405468</v>
          </cell>
        </row>
        <row r="5811">
          <cell r="D5811">
            <v>44891</v>
          </cell>
          <cell r="F5811">
            <v>145092.04238912874</v>
          </cell>
          <cell r="G5811">
            <v>1613871.8294763083</v>
          </cell>
          <cell r="H5811">
            <v>0.7439359811802716</v>
          </cell>
          <cell r="I5811">
            <v>58.672019433232968</v>
          </cell>
          <cell r="J5811">
            <v>13770380.546372682</v>
          </cell>
          <cell r="K5811">
            <v>0.54087756669461573</v>
          </cell>
          <cell r="L5811">
            <v>96.663254251943684</v>
          </cell>
          <cell r="M5811">
            <v>17250535.391707208</v>
          </cell>
          <cell r="N5811">
            <v>0.594452083858517</v>
          </cell>
          <cell r="O5811">
            <v>92.707144527654364</v>
          </cell>
          <cell r="P5811"/>
          <cell r="Q5811">
            <v>83437.278222405468</v>
          </cell>
        </row>
        <row r="5812">
          <cell r="D5812">
            <v>44892</v>
          </cell>
          <cell r="F5812">
            <v>137686.73816912781</v>
          </cell>
          <cell r="G5812">
            <v>1751558.5676454362</v>
          </cell>
          <cell r="H5812">
            <v>0.77750066786099148</v>
          </cell>
          <cell r="I5812">
            <v>55.676053922269844</v>
          </cell>
          <cell r="J5812">
            <v>13908067.28454181</v>
          </cell>
          <cell r="K5812">
            <v>0.54450119073527847</v>
          </cell>
          <cell r="L5812">
            <v>96.503881432910958</v>
          </cell>
          <cell r="M5812">
            <v>17336291.405452956</v>
          </cell>
          <cell r="N5812">
            <v>0.59740057535645819</v>
          </cell>
          <cell r="O5812">
            <v>92.491549670345734</v>
          </cell>
          <cell r="P5812"/>
          <cell r="Q5812">
            <v>83437.278222405468</v>
          </cell>
        </row>
        <row r="5813">
          <cell r="D5813">
            <v>44893</v>
          </cell>
          <cell r="F5813">
            <v>124794.51112512781</v>
          </cell>
          <cell r="G5813">
            <v>1876353.0787705639</v>
          </cell>
          <cell r="H5813">
            <v>0.80314952001989781</v>
          </cell>
          <cell r="I5813">
            <v>53.4506603207358</v>
          </cell>
          <cell r="J5813">
            <v>14032861.795666939</v>
          </cell>
          <cell r="K5813">
            <v>0.54759813055375195</v>
          </cell>
          <cell r="L5813">
            <v>96.363652046985123</v>
          </cell>
          <cell r="M5813">
            <v>17416269.876366705</v>
          </cell>
          <cell r="N5813">
            <v>0.60014991194069101</v>
          </cell>
          <cell r="O5813">
            <v>92.28715685207402</v>
          </cell>
          <cell r="P5813"/>
          <cell r="Q5813">
            <v>83437.278222405468</v>
          </cell>
        </row>
        <row r="5814">
          <cell r="D5814">
            <v>44894</v>
          </cell>
          <cell r="F5814">
            <v>157052.92319312779</v>
          </cell>
          <cell r="G5814">
            <v>2033406.0019636918</v>
          </cell>
          <cell r="H5814">
            <v>0.84036116514580828</v>
          </cell>
          <cell r="I5814">
            <v>50.328679915453492</v>
          </cell>
          <cell r="J5814">
            <v>14189914.718860066</v>
          </cell>
          <cell r="K5814">
            <v>0.55192968933800457</v>
          </cell>
          <cell r="L5814">
            <v>96.161237045286867</v>
          </cell>
          <cell r="M5814">
            <v>17518949.447764453</v>
          </cell>
          <cell r="N5814">
            <v>0.60368143926869677</v>
          </cell>
          <cell r="O5814">
            <v>92.019864647601523</v>
          </cell>
          <cell r="P5814"/>
          <cell r="Q5814">
            <v>83437.278222405468</v>
          </cell>
        </row>
        <row r="5815">
          <cell r="D5815">
            <v>44895</v>
          </cell>
          <cell r="E5815" t="str">
            <v>*</v>
          </cell>
          <cell r="F5815">
            <v>78135.611493811084</v>
          </cell>
          <cell r="G5815">
            <v>2111541.6134575028</v>
          </cell>
          <cell r="H5815">
            <v>0.84356443484374144</v>
          </cell>
          <cell r="I5815">
            <v>50.066068371853959</v>
          </cell>
          <cell r="J5815">
            <v>14268050.330353877</v>
          </cell>
          <cell r="K5815">
            <v>0.55317359279390532</v>
          </cell>
          <cell r="L5815">
            <v>96.101744491028469</v>
          </cell>
          <cell r="M5815">
            <v>17527756.281262886</v>
          </cell>
          <cell r="N5815">
            <v>0.60397818492933875</v>
          </cell>
          <cell r="O5815">
            <v>91.99716186789874</v>
          </cell>
          <cell r="P5815"/>
          <cell r="Q5815">
            <v>83437.278222405468</v>
          </cell>
        </row>
        <row r="5816">
          <cell r="D5816">
            <v>44896</v>
          </cell>
          <cell r="F5816">
            <v>70928.567722812018</v>
          </cell>
          <cell r="G5816">
            <v>70928.567722812018</v>
          </cell>
          <cell r="H5816">
            <v>0.65612369020406747</v>
          </cell>
          <cell r="I5816">
            <v>61.624656348696796</v>
          </cell>
          <cell r="J5816">
            <v>14338978.898076689</v>
          </cell>
          <cell r="K5816">
            <v>0.55360327033551349</v>
          </cell>
          <cell r="L5816">
            <v>96.974519887194361</v>
          </cell>
          <cell r="M5816">
            <v>17530260.674197152</v>
          </cell>
          <cell r="N5816">
            <v>0.60398140623076368</v>
          </cell>
          <cell r="O5816">
            <v>94.287008785878982</v>
          </cell>
          <cell r="P5816"/>
          <cell r="Q5816">
            <v>108102.43370537623</v>
          </cell>
        </row>
        <row r="5817">
          <cell r="D5817">
            <v>44897</v>
          </cell>
          <cell r="F5817">
            <v>76552.537708811084</v>
          </cell>
          <cell r="G5817">
            <v>147481.10543162312</v>
          </cell>
          <cell r="H5817">
            <v>0.68213591672491869</v>
          </cell>
          <cell r="I5817">
            <v>59.160778701376145</v>
          </cell>
          <cell r="J5817">
            <v>14415531.4357855</v>
          </cell>
          <cell r="K5817">
            <v>0.55424560546432589</v>
          </cell>
          <cell r="L5817">
            <v>96.94740455279009</v>
          </cell>
          <cell r="M5817">
            <v>17538617.093133412</v>
          </cell>
          <cell r="N5817">
            <v>0.60418622255692023</v>
          </cell>
          <cell r="O5817">
            <v>94.273791546722734</v>
          </cell>
          <cell r="P5817"/>
          <cell r="Q5817">
            <v>108102.43370537623</v>
          </cell>
        </row>
        <row r="5818">
          <cell r="D5818">
            <v>44898</v>
          </cell>
          <cell r="F5818">
            <v>79196.63666181016</v>
          </cell>
          <cell r="G5818">
            <v>226677.74209343328</v>
          </cell>
          <cell r="H5818">
            <v>0.69895972527693417</v>
          </cell>
          <cell r="I5818">
            <v>57.597418410008402</v>
          </cell>
          <cell r="J5818">
            <v>14494728.072447311</v>
          </cell>
          <cell r="K5818">
            <v>0.55498386224918084</v>
          </cell>
          <cell r="L5818">
            <v>96.916030958052374</v>
          </cell>
          <cell r="M5818">
            <v>17537524.128022671</v>
          </cell>
          <cell r="N5818">
            <v>0.6040655063482695</v>
          </cell>
          <cell r="O5818">
            <v>94.281583990536859</v>
          </cell>
          <cell r="P5818"/>
          <cell r="Q5818">
            <v>108102.43370537623</v>
          </cell>
        </row>
        <row r="5819">
          <cell r="D5819">
            <v>44899</v>
          </cell>
          <cell r="F5819">
            <v>77386.342661811083</v>
          </cell>
          <cell r="G5819">
            <v>304064.08475524437</v>
          </cell>
          <cell r="H5819">
            <v>0.70318510493469688</v>
          </cell>
          <cell r="I5819">
            <v>57.208732225880397</v>
          </cell>
          <cell r="J5819">
            <v>14572114.415109122</v>
          </cell>
          <cell r="K5819">
            <v>0.55564700475457518</v>
          </cell>
          <cell r="L5819">
            <v>96.887658354048909</v>
          </cell>
          <cell r="M5819">
            <v>17540548.244271938</v>
          </cell>
          <cell r="N5819">
            <v>0.60408661329553115</v>
          </cell>
          <cell r="O5819">
            <v>94.280221990047636</v>
          </cell>
          <cell r="P5819"/>
          <cell r="Q5819">
            <v>108102.43370537623</v>
          </cell>
        </row>
        <row r="5820">
          <cell r="D5820">
            <v>44900</v>
          </cell>
          <cell r="F5820">
            <v>74911.689021811093</v>
          </cell>
          <cell r="G5820">
            <v>378975.77377705544</v>
          </cell>
          <cell r="H5820">
            <v>0.70114198318591214</v>
          </cell>
          <cell r="I5820">
            <v>57.396473138583545</v>
          </cell>
          <cell r="J5820">
            <v>14647026.104130933</v>
          </cell>
          <cell r="K5820">
            <v>0.55621072943907235</v>
          </cell>
          <cell r="L5820">
            <v>96.863396741007179</v>
          </cell>
          <cell r="M5820">
            <v>17547119.4319712</v>
          </cell>
          <cell r="N5820">
            <v>0.60422985679442731</v>
          </cell>
          <cell r="O5820">
            <v>94.270973208004861</v>
          </cell>
          <cell r="P5820"/>
          <cell r="Q5820">
            <v>108102.43370537623</v>
          </cell>
        </row>
        <row r="5821">
          <cell r="D5821">
            <v>44901</v>
          </cell>
          <cell r="F5821">
            <v>73992.880701812013</v>
          </cell>
          <cell r="G5821">
            <v>452968.65447886742</v>
          </cell>
          <cell r="H5821">
            <v>0.69836333150678498</v>
          </cell>
          <cell r="I5821">
            <v>57.652410119700427</v>
          </cell>
          <cell r="J5821">
            <v>14721018.984832745</v>
          </cell>
          <cell r="K5821">
            <v>0.55673509626905404</v>
          </cell>
          <cell r="L5821">
            <v>96.840711098404</v>
          </cell>
          <cell r="M5821">
            <v>17545255.814148463</v>
          </cell>
          <cell r="N5821">
            <v>0.60408265080984669</v>
          </cell>
          <cell r="O5821">
            <v>94.280477699299553</v>
          </cell>
          <cell r="P5821"/>
          <cell r="Q5821">
            <v>108102.43370537623</v>
          </cell>
        </row>
        <row r="5822">
          <cell r="D5822">
            <v>44902</v>
          </cell>
          <cell r="F5822">
            <v>83487.556462748107</v>
          </cell>
          <cell r="G5822">
            <v>536456.21094161551</v>
          </cell>
          <cell r="H5822">
            <v>0.70892577471432616</v>
          </cell>
          <cell r="I5822">
            <v>56.683278938936475</v>
          </cell>
          <cell r="J5822">
            <v>14804506.541295493</v>
          </cell>
          <cell r="K5822">
            <v>0.55761281063477641</v>
          </cell>
          <cell r="L5822">
            <v>96.802483635612091</v>
          </cell>
          <cell r="M5822">
            <v>17553066.992040664</v>
          </cell>
          <cell r="N5822">
            <v>0.60426854244551198</v>
          </cell>
          <cell r="O5822">
            <v>94.268473756369431</v>
          </cell>
          <cell r="P5822"/>
          <cell r="Q5822">
            <v>108102.43370537623</v>
          </cell>
        </row>
        <row r="5823">
          <cell r="D5823">
            <v>44903</v>
          </cell>
          <cell r="F5823">
            <v>78386.562502751825</v>
          </cell>
          <cell r="G5823">
            <v>614842.77344436734</v>
          </cell>
          <cell r="H5823">
            <v>0.71094927326066015</v>
          </cell>
          <cell r="I5823">
            <v>56.498793336668264</v>
          </cell>
          <cell r="J5823">
            <v>14882893.103798244</v>
          </cell>
          <cell r="K5823">
            <v>0.55829205624160483</v>
          </cell>
          <cell r="L5823">
            <v>96.772680470129629</v>
          </cell>
          <cell r="M5823">
            <v>17496868.139548622</v>
          </cell>
          <cell r="N5823">
            <v>0.6022511251073962</v>
          </cell>
          <cell r="O5823">
            <v>94.397887620919491</v>
          </cell>
          <cell r="P5823"/>
          <cell r="Q5823">
            <v>108102.43370537623</v>
          </cell>
        </row>
        <row r="5824">
          <cell r="D5824">
            <v>44904</v>
          </cell>
          <cell r="F5824">
            <v>81364.727742749965</v>
          </cell>
          <cell r="G5824">
            <v>696207.5011871173</v>
          </cell>
          <cell r="H5824">
            <v>0.71558415818480936</v>
          </cell>
          <cell r="I5824">
            <v>56.077671567097923</v>
          </cell>
          <cell r="J5824">
            <v>14964257.831540994</v>
          </cell>
          <cell r="K5824">
            <v>0.5590770819018317</v>
          </cell>
          <cell r="L5824">
            <v>96.737996508772611</v>
          </cell>
          <cell r="M5824">
            <v>17427896.394124571</v>
          </cell>
          <cell r="N5824">
            <v>0.59979467297258859</v>
          </cell>
          <cell r="O5824">
            <v>94.552909311988287</v>
          </cell>
          <cell r="P5824"/>
          <cell r="Q5824">
            <v>108102.43370537623</v>
          </cell>
        </row>
        <row r="5825">
          <cell r="D5825">
            <v>44905</v>
          </cell>
          <cell r="F5825">
            <v>65846.046131749958</v>
          </cell>
          <cell r="G5825">
            <v>762053.54731886729</v>
          </cell>
          <cell r="H5825">
            <v>0.704936532137452</v>
          </cell>
          <cell r="I5825">
            <v>57.048098950976936</v>
          </cell>
          <cell r="J5825">
            <v>15030103.877672745</v>
          </cell>
          <cell r="K5825">
            <v>0.55927833337528932</v>
          </cell>
          <cell r="L5825">
            <v>96.729063385278764</v>
          </cell>
          <cell r="M5825">
            <v>17342465.030881528</v>
          </cell>
          <cell r="N5825">
            <v>0.59677250286681471</v>
          </cell>
          <cell r="O5825">
            <v>94.739795297224333</v>
          </cell>
          <cell r="P5825"/>
          <cell r="Q5825">
            <v>108102.43370537623</v>
          </cell>
        </row>
        <row r="5826">
          <cell r="D5826">
            <v>44906</v>
          </cell>
          <cell r="F5826">
            <v>67880.276181749039</v>
          </cell>
          <cell r="G5826">
            <v>829933.82350061636</v>
          </cell>
          <cell r="H5826">
            <v>0.69793553043195433</v>
          </cell>
          <cell r="I5826">
            <v>57.691876145603736</v>
          </cell>
          <cell r="J5826">
            <v>15097984.153854493</v>
          </cell>
          <cell r="K5826">
            <v>0.55955336378656528</v>
          </cell>
          <cell r="L5826">
            <v>96.716827980242385</v>
          </cell>
          <cell r="M5826">
            <v>17253959.377014477</v>
          </cell>
          <cell r="N5826">
            <v>0.59364538783599075</v>
          </cell>
          <cell r="O5826">
            <v>94.928733849573973</v>
          </cell>
          <cell r="P5826"/>
          <cell r="Q5826">
            <v>108102.43370537623</v>
          </cell>
        </row>
        <row r="5827">
          <cell r="D5827">
            <v>44907</v>
          </cell>
          <cell r="F5827">
            <v>74291.155034749972</v>
          </cell>
          <cell r="G5827">
            <v>904224.97853536636</v>
          </cell>
          <cell r="H5827">
            <v>0.69704334085557595</v>
          </cell>
          <cell r="I5827">
            <v>57.774236482136843</v>
          </cell>
          <cell r="J5827">
            <v>15172275.308889244</v>
          </cell>
          <cell r="K5827">
            <v>0.56006284763512171</v>
          </cell>
          <cell r="L5827">
            <v>96.6940786542349</v>
          </cell>
          <cell r="M5827">
            <v>17161884.060952425</v>
          </cell>
          <cell r="N5827">
            <v>0.59039632953710841</v>
          </cell>
          <cell r="O5827">
            <v>95.120284846928385</v>
          </cell>
          <cell r="P5827"/>
          <cell r="Q5827">
            <v>108102.43370537623</v>
          </cell>
        </row>
        <row r="5828">
          <cell r="D5828">
            <v>44908</v>
          </cell>
          <cell r="F5828">
            <v>101938.49131074996</v>
          </cell>
          <cell r="G5828">
            <v>1006163.4698461164</v>
          </cell>
          <cell r="H5828">
            <v>0.71596158694356593</v>
          </cell>
          <cell r="I5828">
            <v>56.043468040443109</v>
          </cell>
          <cell r="J5828">
            <v>15274213.800199993</v>
          </cell>
          <cell r="K5828">
            <v>0.56158478708185899</v>
          </cell>
          <cell r="L5828">
            <v>96.625472340158254</v>
          </cell>
          <cell r="M5828">
            <v>17094409.877218373</v>
          </cell>
          <cell r="N5828">
            <v>0.58799436563867524</v>
          </cell>
          <cell r="O5828">
            <v>95.25879557544458</v>
          </cell>
          <cell r="P5828"/>
          <cell r="Q5828">
            <v>108102.43370537623</v>
          </cell>
        </row>
        <row r="5829">
          <cell r="D5829">
            <v>44909</v>
          </cell>
          <cell r="F5829">
            <v>289973.92061030254</v>
          </cell>
          <cell r="G5829">
            <v>1296137.390456419</v>
          </cell>
          <cell r="H5829">
            <v>0.85642144216457339</v>
          </cell>
          <cell r="I5829">
            <v>44.330397432255062</v>
          </cell>
          <cell r="J5829">
            <v>15564187.720810296</v>
          </cell>
          <cell r="K5829">
            <v>0.56998077801281266</v>
          </cell>
          <cell r="L5829">
            <v>96.229299146592666</v>
          </cell>
          <cell r="M5829">
            <v>17220477.13131788</v>
          </cell>
          <cell r="N5829">
            <v>0.59224936893150126</v>
          </cell>
          <cell r="O5829">
            <v>95.011629545899311</v>
          </cell>
          <cell r="P5829"/>
          <cell r="Q5829">
            <v>108102.43370537623</v>
          </cell>
        </row>
        <row r="5830">
          <cell r="D5830">
            <v>44910</v>
          </cell>
          <cell r="F5830">
            <v>284737.9295463044</v>
          </cell>
          <cell r="G5830">
            <v>1580875.3200027235</v>
          </cell>
          <cell r="H5830">
            <v>0.97492428604722658</v>
          </cell>
          <cell r="I5830">
            <v>36.100342031149466</v>
          </cell>
          <cell r="J5830">
            <v>15848925.6503566</v>
          </cell>
          <cell r="K5830">
            <v>0.5781195614298219</v>
          </cell>
          <cell r="L5830">
            <v>95.816101752534024</v>
          </cell>
          <cell r="M5830">
            <v>17405529.790141124</v>
          </cell>
          <cell r="N5830">
            <v>0.59853156100089444</v>
          </cell>
          <cell r="O5830">
            <v>94.631532043418758</v>
          </cell>
          <cell r="P5830"/>
          <cell r="Q5830">
            <v>108102.43370537623</v>
          </cell>
        </row>
        <row r="5831">
          <cell r="D5831">
            <v>44911</v>
          </cell>
          <cell r="F5831">
            <v>307976.85631430347</v>
          </cell>
          <cell r="G5831">
            <v>1888852.1763170268</v>
          </cell>
          <cell r="H5831">
            <v>1.0920499841988578</v>
          </cell>
          <cell r="I5831">
            <v>29.377131944277867</v>
          </cell>
          <cell r="J5831">
            <v>16156902.506670903</v>
          </cell>
          <cell r="K5831">
            <v>0.58703876493518159</v>
          </cell>
          <cell r="L5831">
            <v>95.329511625503969</v>
          </cell>
          <cell r="M5831">
            <v>17618865.809644375</v>
          </cell>
          <cell r="N5831">
            <v>0.60578448747054547</v>
          </cell>
          <cell r="O5831">
            <v>94.169979842317645</v>
          </cell>
          <cell r="P5831"/>
          <cell r="Q5831">
            <v>108102.43370537623</v>
          </cell>
        </row>
        <row r="5832">
          <cell r="D5832">
            <v>44912</v>
          </cell>
          <cell r="F5832">
            <v>302266.23228230345</v>
          </cell>
          <cell r="G5832">
            <v>2191118.4085993301</v>
          </cell>
          <cell r="H5832">
            <v>1.1922887740360997</v>
          </cell>
          <cell r="I5832">
            <v>24.608656802600603</v>
          </cell>
          <cell r="J5832">
            <v>16459168.738953207</v>
          </cell>
          <cell r="K5832">
            <v>0.59568150183314972</v>
          </cell>
          <cell r="L5832">
            <v>94.823623989725675</v>
          </cell>
          <cell r="M5832">
            <v>17820065.26301562</v>
          </cell>
          <cell r="N5832">
            <v>0.61261819249039284</v>
          </cell>
          <cell r="O5832">
            <v>93.712629870607884</v>
          </cell>
          <cell r="P5832"/>
          <cell r="Q5832">
            <v>108102.43370537623</v>
          </cell>
        </row>
        <row r="5833">
          <cell r="D5833">
            <v>44913</v>
          </cell>
          <cell r="F5833">
            <v>247971.22099030251</v>
          </cell>
          <cell r="G5833">
            <v>2439089.6295896326</v>
          </cell>
          <cell r="H5833">
            <v>1.2534868529505383</v>
          </cell>
          <cell r="I5833">
            <v>22.088931184622652</v>
          </cell>
          <cell r="J5833">
            <v>16707139.959943509</v>
          </cell>
          <cell r="K5833">
            <v>0.60229951654140401</v>
          </cell>
          <cell r="L5833">
            <v>94.413016967746273</v>
          </cell>
          <cell r="M5833">
            <v>17959960.645938866</v>
          </cell>
          <cell r="N5833">
            <v>0.61734280010827691</v>
          </cell>
          <cell r="O5833">
            <v>93.383606089429946</v>
          </cell>
          <cell r="P5833"/>
          <cell r="Q5833">
            <v>108102.43370537623</v>
          </cell>
        </row>
        <row r="5834">
          <cell r="D5834">
            <v>44914</v>
          </cell>
          <cell r="F5834">
            <v>269600.22292630438</v>
          </cell>
          <cell r="G5834">
            <v>2708689.8525159368</v>
          </cell>
          <cell r="H5834">
            <v>1.3187734903838546</v>
          </cell>
          <cell r="I5834">
            <v>19.690952399147278</v>
          </cell>
          <cell r="J5834">
            <v>16976740.182869814</v>
          </cell>
          <cell r="K5834">
            <v>0.60964285665054074</v>
          </cell>
          <cell r="L5834">
            <v>93.933556426484799</v>
          </cell>
          <cell r="M5834">
            <v>18135020.307022117</v>
          </cell>
          <cell r="N5834">
            <v>0.62327465724325171</v>
          </cell>
          <cell r="O5834">
            <v>92.955606719917242</v>
          </cell>
          <cell r="P5834"/>
          <cell r="Q5834">
            <v>108102.43370537623</v>
          </cell>
        </row>
        <row r="5835">
          <cell r="D5835">
            <v>44915</v>
          </cell>
          <cell r="F5835">
            <v>283593.23885830439</v>
          </cell>
          <cell r="G5835">
            <v>2992283.0913742413</v>
          </cell>
          <cell r="H5835">
            <v>1.3840035736519347</v>
          </cell>
          <cell r="I5835">
            <v>17.563540963794001</v>
          </cell>
          <cell r="J5835">
            <v>17260333.421728119</v>
          </cell>
          <cell r="K5835">
            <v>0.61742995613295126</v>
          </cell>
          <cell r="L5835">
            <v>93.397492986387746</v>
          </cell>
          <cell r="M5835">
            <v>18309370.740649361</v>
          </cell>
          <cell r="N5835">
            <v>0.62918051524494611</v>
          </cell>
          <cell r="O5835">
            <v>92.5129717661423</v>
          </cell>
          <cell r="P5835"/>
          <cell r="Q5835">
            <v>108102.43370537623</v>
          </cell>
        </row>
        <row r="5836">
          <cell r="D5836">
            <v>44916</v>
          </cell>
          <cell r="F5836">
            <v>216412.3113032275</v>
          </cell>
          <cell r="G5836">
            <v>3208695.402677469</v>
          </cell>
          <cell r="H5836">
            <v>1.4134281157031772</v>
          </cell>
          <cell r="I5836">
            <v>16.68388000764137</v>
          </cell>
          <cell r="J5836">
            <v>17476745.733031347</v>
          </cell>
          <cell r="K5836">
            <v>0.62276314936746813</v>
          </cell>
          <cell r="L5836">
            <v>93.013864890250645</v>
          </cell>
          <cell r="M5836">
            <v>18409562.300681531</v>
          </cell>
          <cell r="N5836">
            <v>0.63253671817705093</v>
          </cell>
          <cell r="O5836">
            <v>92.254085209658626</v>
          </cell>
          <cell r="P5836"/>
          <cell r="Q5836">
            <v>108102.43370537623</v>
          </cell>
        </row>
        <row r="5837">
          <cell r="D5837">
            <v>44917</v>
          </cell>
          <cell r="F5837">
            <v>231068.19202322562</v>
          </cell>
          <cell r="G5837">
            <v>3439763.5947006945</v>
          </cell>
          <cell r="H5837">
            <v>1.4463401545088204</v>
          </cell>
          <cell r="I5837">
            <v>15.754554781862195</v>
          </cell>
          <cell r="J5837">
            <v>17707813.925054573</v>
          </cell>
          <cell r="K5837">
            <v>0.62857565320020981</v>
          </cell>
          <cell r="L5837">
            <v>92.580451992989282</v>
          </cell>
          <cell r="M5837">
            <v>18530647.143295042</v>
          </cell>
          <cell r="N5837">
            <v>0.63660977738672486</v>
          </cell>
          <cell r="O5837">
            <v>91.932758943082575</v>
          </cell>
          <cell r="P5837"/>
          <cell r="Q5837">
            <v>108102.43370537623</v>
          </cell>
        </row>
        <row r="5838">
          <cell r="D5838">
            <v>44918</v>
          </cell>
          <cell r="F5838">
            <v>208509.73759122656</v>
          </cell>
          <cell r="G5838">
            <v>3648273.3322919211</v>
          </cell>
          <cell r="H5838">
            <v>1.4673173787851315</v>
          </cell>
          <cell r="I5838">
            <v>15.190835117844937</v>
          </cell>
          <cell r="J5838">
            <v>17916323.662645798</v>
          </cell>
          <cell r="K5838">
            <v>0.63354602048234809</v>
          </cell>
          <cell r="L5838">
            <v>92.197164231715973</v>
          </cell>
          <cell r="M5838">
            <v>18638170.414940558</v>
          </cell>
          <cell r="N5838">
            <v>0.64021588352501702</v>
          </cell>
          <cell r="O5838">
            <v>91.641742771259374</v>
          </cell>
          <cell r="P5838"/>
          <cell r="Q5838">
            <v>108102.43370537623</v>
          </cell>
        </row>
        <row r="5839">
          <cell r="D5839">
            <v>44919</v>
          </cell>
          <cell r="F5839">
            <v>181468.44320322655</v>
          </cell>
          <cell r="G5839">
            <v>3829741.7754951478</v>
          </cell>
          <cell r="H5839">
            <v>1.476123788423354</v>
          </cell>
          <cell r="I5839">
            <v>14.960569426098481</v>
          </cell>
          <cell r="J5839">
            <v>18097792.105849024</v>
          </cell>
          <cell r="K5839">
            <v>0.63752595624827679</v>
          </cell>
          <cell r="L5839">
            <v>91.881839493048986</v>
          </cell>
          <cell r="M5839">
            <v>18746087.463124074</v>
          </cell>
          <cell r="N5839">
            <v>0.64383452516508743</v>
          </cell>
          <cell r="O5839">
            <v>91.343565173675756</v>
          </cell>
          <cell r="P5839"/>
          <cell r="Q5839">
            <v>108102.43370537623</v>
          </cell>
        </row>
        <row r="5840">
          <cell r="D5840">
            <v>44920</v>
          </cell>
          <cell r="F5840">
            <v>167114.91751522655</v>
          </cell>
          <cell r="G5840">
            <v>3996856.6930103744</v>
          </cell>
          <cell r="H5840">
            <v>1.4789146020166235</v>
          </cell>
          <cell r="I5840">
            <v>14.888369358744191</v>
          </cell>
          <cell r="J5840">
            <v>18264907.02336425</v>
          </cell>
          <cell r="K5840">
            <v>0.64097198552496226</v>
          </cell>
          <cell r="L5840">
            <v>91.602781118513164</v>
          </cell>
          <cell r="M5840">
            <v>18849970.045241591</v>
          </cell>
          <cell r="N5840">
            <v>0.64731362997164132</v>
          </cell>
          <cell r="O5840">
            <v>91.051092587535564</v>
          </cell>
          <cell r="P5840"/>
          <cell r="Q5840">
            <v>108102.43370537623</v>
          </cell>
        </row>
        <row r="5841">
          <cell r="D5841">
            <v>44921</v>
          </cell>
          <cell r="F5841">
            <v>204132.34757522563</v>
          </cell>
          <cell r="G5841">
            <v>4200989.0405855998</v>
          </cell>
          <cell r="H5841">
            <v>1.4946610915471821</v>
          </cell>
          <cell r="I5841">
            <v>14.487851754976989</v>
          </cell>
          <cell r="J5841">
            <v>18469039.370939475</v>
          </cell>
          <cell r="K5841">
            <v>0.64568611395668951</v>
          </cell>
          <cell r="L5841">
            <v>91.211984126921365</v>
          </cell>
          <cell r="M5841">
            <v>18986971.535519104</v>
          </cell>
          <cell r="N5841">
            <v>0.65192893847682187</v>
          </cell>
          <cell r="O5841">
            <v>90.654373491876441</v>
          </cell>
          <cell r="P5841"/>
          <cell r="Q5841">
            <v>108102.43370537623</v>
          </cell>
        </row>
        <row r="5842">
          <cell r="D5842">
            <v>44922</v>
          </cell>
          <cell r="F5842">
            <v>234347.95938322748</v>
          </cell>
          <cell r="G5842">
            <v>4435336.9999688277</v>
          </cell>
          <cell r="H5842">
            <v>1.5195933625999063</v>
          </cell>
          <cell r="I5842">
            <v>13.87687934638835</v>
          </cell>
          <cell r="J5842">
            <v>18703387.330322701</v>
          </cell>
          <cell r="K5842">
            <v>0.65141711867460705</v>
          </cell>
          <cell r="L5842">
            <v>90.722863655482655</v>
          </cell>
          <cell r="M5842">
            <v>19150857.619162623</v>
          </cell>
          <cell r="N5842">
            <v>0.65746595400508889</v>
          </cell>
          <cell r="O5842">
            <v>90.165359561958638</v>
          </cell>
          <cell r="P5842"/>
          <cell r="Q5842">
            <v>108102.43370537623</v>
          </cell>
        </row>
        <row r="5843">
          <cell r="D5843">
            <v>44923</v>
          </cell>
          <cell r="F5843">
            <v>193800.21343876241</v>
          </cell>
          <cell r="G5843">
            <v>4629137.2134075901</v>
          </cell>
          <cell r="H5843">
            <v>1.5293488165202043</v>
          </cell>
          <cell r="I5843">
            <v>13.645319395125243</v>
          </cell>
          <cell r="J5843">
            <v>18897187.543761466</v>
          </cell>
          <cell r="K5843">
            <v>0.65569819649098715</v>
          </cell>
          <cell r="L5843">
            <v>90.347499533934567</v>
          </cell>
          <cell r="M5843">
            <v>19270279.814503677</v>
          </cell>
          <cell r="N5843">
            <v>0.66147517654883314</v>
          </cell>
          <cell r="O5843">
            <v>89.802437946639927</v>
          </cell>
          <cell r="P5843"/>
          <cell r="Q5843">
            <v>108102.43370537623</v>
          </cell>
        </row>
        <row r="5844">
          <cell r="D5844">
            <v>44924</v>
          </cell>
          <cell r="F5844">
            <v>196191.00491875963</v>
          </cell>
          <cell r="G5844">
            <v>4825328.2183263497</v>
          </cell>
          <cell r="H5844">
            <v>1.539194100584572</v>
          </cell>
          <cell r="I5844">
            <v>13.415788017003837</v>
          </cell>
          <cell r="J5844">
            <v>19093378.548680224</v>
          </cell>
          <cell r="K5844">
            <v>0.66002992416540929</v>
          </cell>
          <cell r="L5844">
            <v>89.959053982489849</v>
          </cell>
          <cell r="M5844">
            <v>19339795.424705032</v>
          </cell>
          <cell r="N5844">
            <v>0.66377043261562196</v>
          </cell>
          <cell r="O5844">
            <v>89.591347177579422</v>
          </cell>
          <cell r="P5844"/>
          <cell r="Q5844">
            <v>108102.43370537623</v>
          </cell>
        </row>
        <row r="5845">
          <cell r="D5845">
            <v>44925</v>
          </cell>
          <cell r="F5845">
            <v>181065.90471476241</v>
          </cell>
          <cell r="G5845">
            <v>5006394.123041112</v>
          </cell>
          <cell r="H5845">
            <v>1.5437192150195864</v>
          </cell>
          <cell r="I5845">
            <v>13.311671515001855</v>
          </cell>
          <cell r="J5845">
            <v>19274444.453394987</v>
          </cell>
          <cell r="K5845">
            <v>0.66380849174290713</v>
          </cell>
          <cell r="L5845">
            <v>89.613160818431652</v>
          </cell>
          <cell r="M5845">
            <v>19393203.72691239</v>
          </cell>
          <cell r="N5845">
            <v>0.66551230891702517</v>
          </cell>
          <cell r="O5845">
            <v>89.429543961331291</v>
          </cell>
          <cell r="P5845"/>
          <cell r="Q5845">
            <v>108102.43370537623</v>
          </cell>
        </row>
        <row r="5846">
          <cell r="D5846">
            <v>44926</v>
          </cell>
          <cell r="E5846" t="str">
            <v>*</v>
          </cell>
          <cell r="F5846">
            <v>181053.57626676149</v>
          </cell>
          <cell r="G5846">
            <v>5187447.6993078738</v>
          </cell>
          <cell r="H5846">
            <v>1.5479487077449234</v>
          </cell>
          <cell r="I5846">
            <v>13.21513435275088</v>
          </cell>
          <cell r="J5846">
            <v>19455498.029661749</v>
          </cell>
          <cell r="K5846">
            <v>0.66755860523372001</v>
          </cell>
          <cell r="L5846">
            <v>89.263420440371362</v>
          </cell>
          <cell r="M5846">
            <v>19455498.029661749</v>
          </cell>
          <cell r="N5846">
            <v>0.66755860523372001</v>
          </cell>
          <cell r="O5846">
            <v>89.263406414370735</v>
          </cell>
          <cell r="P5846"/>
          <cell r="Q5846">
            <v>108102.43370537623</v>
          </cell>
        </row>
        <row r="5847">
          <cell r="D5847">
            <v>44927</v>
          </cell>
          <cell r="F5847">
            <v>186340.90699076242</v>
          </cell>
          <cell r="G5847">
            <v>186340.90699076242</v>
          </cell>
          <cell r="H5847">
            <v>1.5600619444841046</v>
          </cell>
          <cell r="I5847">
            <v>12.255109547714316</v>
          </cell>
          <cell r="J5847">
            <v>186340.90699076242</v>
          </cell>
          <cell r="K5847">
            <v>1.5600619444841046</v>
          </cell>
          <cell r="L5847">
            <v>12.255109547714316</v>
          </cell>
          <cell r="M5847">
            <v>19541168.094133105</v>
          </cell>
          <cell r="N5847">
            <v>0.67046287028065887</v>
          </cell>
          <cell r="O5847">
            <v>92.279728872200181</v>
          </cell>
          <cell r="P5847"/>
          <cell r="Q5847">
            <v>119444.55644829111</v>
          </cell>
        </row>
        <row r="5848">
          <cell r="D5848">
            <v>44928</v>
          </cell>
          <cell r="F5848">
            <v>245934.87951076057</v>
          </cell>
          <cell r="G5848">
            <v>432275.78650152299</v>
          </cell>
          <cell r="H5848">
            <v>1.8095248513424722</v>
          </cell>
          <cell r="I5848">
            <v>7.8891816272738886</v>
          </cell>
          <cell r="J5848">
            <v>432275.78650152299</v>
          </cell>
          <cell r="K5848">
            <v>1.8095248513424722</v>
          </cell>
          <cell r="L5848">
            <v>7.8891816272738886</v>
          </cell>
          <cell r="M5848">
            <v>19683739.271826457</v>
          </cell>
          <cell r="N5848">
            <v>0.67531902020322465</v>
          </cell>
          <cell r="O5848">
            <v>91.871042523304524</v>
          </cell>
          <cell r="P5848"/>
          <cell r="Q5848">
            <v>119444.55644829111</v>
          </cell>
        </row>
        <row r="5849">
          <cell r="D5849">
            <v>44929</v>
          </cell>
          <cell r="F5849">
            <v>263303.72561476147</v>
          </cell>
          <cell r="G5849">
            <v>695579.51211628446</v>
          </cell>
          <cell r="H5849">
            <v>1.9411503066066433</v>
          </cell>
          <cell r="I5849">
            <v>6.2882811190719252</v>
          </cell>
          <cell r="J5849">
            <v>695579.51211628446</v>
          </cell>
          <cell r="K5849">
            <v>1.9411503066066433</v>
          </cell>
          <cell r="L5849">
            <v>6.2882811190719252</v>
          </cell>
          <cell r="M5849">
            <v>19843274.693893813</v>
          </cell>
          <cell r="N5849">
            <v>0.68075664623937249</v>
          </cell>
          <cell r="O5849">
            <v>91.39797921341345</v>
          </cell>
          <cell r="P5849"/>
          <cell r="Q5849">
            <v>119444.55644829111</v>
          </cell>
        </row>
        <row r="5850">
          <cell r="D5850">
            <v>44930</v>
          </cell>
          <cell r="F5850">
            <v>211000.896847197</v>
          </cell>
          <cell r="G5850">
            <v>906580.40896348143</v>
          </cell>
          <cell r="H5850">
            <v>1.8974920999349816</v>
          </cell>
          <cell r="I5850">
            <v>6.7765520360076543</v>
          </cell>
          <cell r="J5850">
            <v>906580.40896348143</v>
          </cell>
          <cell r="K5850">
            <v>1.8974920999349816</v>
          </cell>
          <cell r="L5850">
            <v>6.7765520360076543</v>
          </cell>
          <cell r="M5850">
            <v>19952078.668229602</v>
          </cell>
          <cell r="N5850">
            <v>0.68445336510752053</v>
          </cell>
          <cell r="O5850">
            <v>91.067063964144751</v>
          </cell>
          <cell r="P5850"/>
          <cell r="Q5850">
            <v>119444.55644829111</v>
          </cell>
        </row>
        <row r="5851">
          <cell r="D5851">
            <v>44931</v>
          </cell>
          <cell r="F5851">
            <v>215982.93755219699</v>
          </cell>
          <cell r="G5851">
            <v>1122563.3465156783</v>
          </cell>
          <cell r="H5851">
            <v>1.8796391897552045</v>
          </cell>
          <cell r="I5851">
            <v>6.9878756626154832</v>
          </cell>
          <cell r="J5851">
            <v>1122563.3465156783</v>
          </cell>
          <cell r="K5851">
            <v>1.8796391897552045</v>
          </cell>
          <cell r="L5851">
            <v>6.9878756626154832</v>
          </cell>
          <cell r="M5851">
            <v>20076938.006286651</v>
          </cell>
          <cell r="N5851">
            <v>0.68870044346210757</v>
          </cell>
          <cell r="O5851">
            <v>90.677601006180168</v>
          </cell>
          <cell r="P5851"/>
          <cell r="Q5851">
            <v>119444.55644829111</v>
          </cell>
        </row>
        <row r="5852">
          <cell r="D5852">
            <v>44932</v>
          </cell>
          <cell r="F5852">
            <v>204403.74327619513</v>
          </cell>
          <cell r="G5852">
            <v>1326967.0897918735</v>
          </cell>
          <cell r="H5852">
            <v>1.8515802495170393</v>
          </cell>
          <cell r="I5852">
            <v>7.3345027698777043</v>
          </cell>
          <cell r="J5852">
            <v>1326967.0897918735</v>
          </cell>
          <cell r="K5852">
            <v>1.8515802495170393</v>
          </cell>
          <cell r="L5852">
            <v>7.3345027698777043</v>
          </cell>
          <cell r="M5852">
            <v>20186594.158209689</v>
          </cell>
          <cell r="N5852">
            <v>0.69242558691377776</v>
          </cell>
          <cell r="O5852">
            <v>90.327851387444142</v>
          </cell>
          <cell r="P5852"/>
          <cell r="Q5852">
            <v>119444.55644829111</v>
          </cell>
        </row>
        <row r="5853">
          <cell r="D5853">
            <v>44933</v>
          </cell>
          <cell r="F5853">
            <v>148313.96180019513</v>
          </cell>
          <cell r="G5853">
            <v>1475281.0515920685</v>
          </cell>
          <cell r="H5853">
            <v>1.7644540882276378</v>
          </cell>
          <cell r="I5853">
            <v>8.5340987010269824</v>
          </cell>
          <cell r="J5853">
            <v>1475281.0515920685</v>
          </cell>
          <cell r="K5853">
            <v>1.7644540882276378</v>
          </cell>
          <cell r="L5853">
            <v>8.5340987010269824</v>
          </cell>
          <cell r="M5853">
            <v>20239151.565250732</v>
          </cell>
          <cell r="N5853">
            <v>0.69419188290044298</v>
          </cell>
          <cell r="O5853">
            <v>90.159361820416791</v>
          </cell>
          <cell r="P5853"/>
          <cell r="Q5853">
            <v>119444.55644829111</v>
          </cell>
        </row>
        <row r="5854">
          <cell r="D5854">
            <v>44934</v>
          </cell>
          <cell r="F5854">
            <v>154785.18451619701</v>
          </cell>
          <cell r="G5854">
            <v>1630066.2361082656</v>
          </cell>
          <cell r="H5854">
            <v>1.7058816707293185</v>
          </cell>
          <cell r="I5854">
            <v>9.4580300977422098</v>
          </cell>
          <cell r="J5854">
            <v>1630066.2361082656</v>
          </cell>
          <cell r="K5854">
            <v>1.7058816707293185</v>
          </cell>
          <cell r="L5854">
            <v>9.4580300977422098</v>
          </cell>
          <cell r="M5854">
            <v>20303568.850977782</v>
          </cell>
          <cell r="N5854">
            <v>0.69636475922473418</v>
          </cell>
          <cell r="O5854">
            <v>89.949752163959332</v>
          </cell>
          <cell r="P5854"/>
          <cell r="Q5854">
            <v>119444.55644829111</v>
          </cell>
        </row>
        <row r="5855">
          <cell r="D5855">
            <v>44935</v>
          </cell>
          <cell r="F5855">
            <v>175419.28220419702</v>
          </cell>
          <cell r="G5855">
            <v>1805485.5183124626</v>
          </cell>
          <cell r="H5855">
            <v>1.679519837486811</v>
          </cell>
          <cell r="I5855">
            <v>9.9083076379341541</v>
          </cell>
          <cell r="J5855">
            <v>1805485.5183124626</v>
          </cell>
          <cell r="K5855">
            <v>1.679519837486811</v>
          </cell>
          <cell r="L5855">
            <v>9.9083076379341541</v>
          </cell>
          <cell r="M5855">
            <v>20397067.189108826</v>
          </cell>
          <cell r="N5855">
            <v>0.6995347665817313</v>
          </cell>
          <cell r="O5855">
            <v>89.639343892490487</v>
          </cell>
          <cell r="P5855"/>
          <cell r="Q5855">
            <v>119444.55644829111</v>
          </cell>
        </row>
        <row r="5856">
          <cell r="D5856">
            <v>44936</v>
          </cell>
          <cell r="F5856">
            <v>222331.14934819515</v>
          </cell>
          <cell r="G5856">
            <v>2027816.6676606578</v>
          </cell>
          <cell r="H5856">
            <v>1.6977053856267807</v>
          </cell>
          <cell r="I5856">
            <v>9.595298985873379</v>
          </cell>
          <cell r="J5856">
            <v>2027816.6676606578</v>
          </cell>
          <cell r="K5856">
            <v>1.6977053856267807</v>
          </cell>
          <cell r="L5856">
            <v>9.595298985873379</v>
          </cell>
          <cell r="M5856">
            <v>20513931.934301868</v>
          </cell>
          <cell r="N5856">
            <v>0.70350576944359333</v>
          </cell>
          <cell r="O5856">
            <v>89.242817708786262</v>
          </cell>
          <cell r="P5856"/>
          <cell r="Q5856">
            <v>119444.55644829111</v>
          </cell>
        </row>
        <row r="5857">
          <cell r="D5857">
            <v>44937</v>
          </cell>
          <cell r="F5857">
            <v>194220.5939574604</v>
          </cell>
          <cell r="G5857">
            <v>2222037.2616181183</v>
          </cell>
          <cell r="H5857">
            <v>1.6911895646519357</v>
          </cell>
          <cell r="I5857">
            <v>9.7062163427556136</v>
          </cell>
          <cell r="J5857">
            <v>2222037.2616181183</v>
          </cell>
          <cell r="K5857">
            <v>1.6911895646519357</v>
          </cell>
          <cell r="L5857">
            <v>9.7062163427556136</v>
          </cell>
          <cell r="M5857">
            <v>20601636.180972178</v>
          </cell>
          <cell r="N5857">
            <v>0.7064763759658389</v>
          </cell>
          <cell r="O5857">
            <v>88.94062756295402</v>
          </cell>
          <cell r="P5857"/>
          <cell r="Q5857">
            <v>119444.55644829111</v>
          </cell>
        </row>
        <row r="5858">
          <cell r="D5858">
            <v>44938</v>
          </cell>
          <cell r="F5858">
            <v>206524.42045346042</v>
          </cell>
          <cell r="G5858">
            <v>2428561.6820715787</v>
          </cell>
          <cell r="H5858">
            <v>1.6943437707874469</v>
          </cell>
          <cell r="I5858">
            <v>9.6523527714867381</v>
          </cell>
          <cell r="J5858">
            <v>2428561.6820715787</v>
          </cell>
          <cell r="K5858">
            <v>1.6943437707874469</v>
          </cell>
          <cell r="L5858">
            <v>9.6523527714867381</v>
          </cell>
          <cell r="M5858">
            <v>20727570.779952001</v>
          </cell>
          <cell r="N5858">
            <v>0.71075760605174687</v>
          </cell>
          <cell r="O5858">
            <v>88.49679679134907</v>
          </cell>
          <cell r="P5858"/>
          <cell r="Q5858">
            <v>119444.55644829111</v>
          </cell>
        </row>
        <row r="5859">
          <cell r="D5859">
            <v>44939</v>
          </cell>
          <cell r="F5859">
            <v>210210.1968734604</v>
          </cell>
          <cell r="G5859">
            <v>2638771.8789450391</v>
          </cell>
          <cell r="H5859">
            <v>1.6993863786033223</v>
          </cell>
          <cell r="I5859">
            <v>9.5669043068932762</v>
          </cell>
          <cell r="J5859">
            <v>2638771.8789450391</v>
          </cell>
          <cell r="K5859">
            <v>1.6993863786033223</v>
          </cell>
          <cell r="L5859">
            <v>9.5669043068932762</v>
          </cell>
          <cell r="M5859">
            <v>20828584.175701827</v>
          </cell>
          <cell r="N5859">
            <v>0.71418387200671241</v>
          </cell>
          <cell r="O5859">
            <v>88.13457571501165</v>
          </cell>
          <cell r="P5859"/>
          <cell r="Q5859">
            <v>119444.55644829111</v>
          </cell>
        </row>
        <row r="5860">
          <cell r="D5860">
            <v>44940</v>
          </cell>
          <cell r="F5860">
            <v>187193.06653746226</v>
          </cell>
          <cell r="G5860">
            <v>2825964.9454825013</v>
          </cell>
          <cell r="H5860">
            <v>1.6899442299023566</v>
          </cell>
          <cell r="I5860">
            <v>9.7275710111627731</v>
          </cell>
          <cell r="J5860">
            <v>2825964.9454825013</v>
          </cell>
          <cell r="K5860">
            <v>1.6899442299023566</v>
          </cell>
          <cell r="L5860">
            <v>9.7275710111627731</v>
          </cell>
          <cell r="M5860">
            <v>20905201.536925655</v>
          </cell>
          <cell r="N5860">
            <v>0.71677331496974139</v>
          </cell>
          <cell r="O5860">
            <v>87.856710196741233</v>
          </cell>
          <cell r="P5860"/>
          <cell r="Q5860">
            <v>119444.55644829111</v>
          </cell>
        </row>
        <row r="5861">
          <cell r="D5861">
            <v>44941</v>
          </cell>
          <cell r="F5861">
            <v>126857.46058545855</v>
          </cell>
          <cell r="G5861">
            <v>2952822.40606796</v>
          </cell>
          <cell r="H5861">
            <v>1.648085378896426</v>
          </cell>
          <cell r="I5861">
            <v>10.47536271370234</v>
          </cell>
          <cell r="J5861">
            <v>2952822.40606796</v>
          </cell>
          <cell r="K5861">
            <v>1.648085378896426</v>
          </cell>
          <cell r="L5861">
            <v>10.47536271370234</v>
          </cell>
          <cell r="M5861">
            <v>20923741.592507482</v>
          </cell>
          <cell r="N5861">
            <v>0.71737130313330599</v>
          </cell>
          <cell r="O5861">
            <v>87.792041210557812</v>
          </cell>
          <cell r="P5861"/>
          <cell r="Q5861">
            <v>119444.55644829111</v>
          </cell>
        </row>
        <row r="5862">
          <cell r="D5862">
            <v>44942</v>
          </cell>
          <cell r="F5862">
            <v>145038.0731734623</v>
          </cell>
          <cell r="G5862">
            <v>3097860.4792414224</v>
          </cell>
          <cell r="H5862">
            <v>1.6209719865836467</v>
          </cell>
          <cell r="I5862">
            <v>10.992289694254509</v>
          </cell>
          <cell r="J5862">
            <v>3097860.4792414224</v>
          </cell>
          <cell r="K5862">
            <v>1.6209719865836467</v>
          </cell>
          <cell r="L5862">
            <v>10.992289694254509</v>
          </cell>
          <cell r="M5862">
            <v>20974428.207509309</v>
          </cell>
          <cell r="N5862">
            <v>0.71907131661632961</v>
          </cell>
          <cell r="O5862">
            <v>87.60717249400048</v>
          </cell>
          <cell r="P5862"/>
          <cell r="Q5862">
            <v>119444.55644829111</v>
          </cell>
        </row>
        <row r="5863">
          <cell r="D5863">
            <v>44943</v>
          </cell>
          <cell r="F5863">
            <v>141398.63049845854</v>
          </cell>
          <cell r="G5863">
            <v>3239259.109739881</v>
          </cell>
          <cell r="H5863">
            <v>1.5952560684220016</v>
          </cell>
          <cell r="I5863">
            <v>11.507716220294439</v>
          </cell>
          <cell r="J5863">
            <v>3239259.109739881</v>
          </cell>
          <cell r="K5863">
            <v>1.5952560684220016</v>
          </cell>
          <cell r="L5863">
            <v>11.507716220294439</v>
          </cell>
          <cell r="M5863">
            <v>21012610.825964134</v>
          </cell>
          <cell r="N5863">
            <v>0.72034249651373938</v>
          </cell>
          <cell r="O5863">
            <v>87.46795236590836</v>
          </cell>
          <cell r="P5863"/>
          <cell r="Q5863">
            <v>119444.55644829111</v>
          </cell>
        </row>
        <row r="5864">
          <cell r="D5864">
            <v>44944</v>
          </cell>
          <cell r="F5864">
            <v>211468.20027556046</v>
          </cell>
          <cell r="G5864">
            <v>3450727.3100154414</v>
          </cell>
          <cell r="H5864">
            <v>1.6049879415109873</v>
          </cell>
          <cell r="I5864">
            <v>11.309699736865442</v>
          </cell>
          <cell r="J5864">
            <v>3450727.3100154414</v>
          </cell>
          <cell r="K5864">
            <v>1.6049879415109873</v>
          </cell>
          <cell r="L5864">
            <v>11.309699736865442</v>
          </cell>
          <cell r="M5864">
            <v>21119361.202636059</v>
          </cell>
          <cell r="N5864">
            <v>0.72396402067260657</v>
          </cell>
          <cell r="O5864">
            <v>87.066726833338777</v>
          </cell>
          <cell r="P5864"/>
          <cell r="Q5864">
            <v>119444.55644829111</v>
          </cell>
        </row>
        <row r="5865">
          <cell r="D5865">
            <v>44945</v>
          </cell>
          <cell r="F5865">
            <v>214329.95973355859</v>
          </cell>
          <cell r="G5865">
            <v>3665057.2697489997</v>
          </cell>
          <cell r="H5865">
            <v>1.6149564013235604</v>
          </cell>
          <cell r="I5865">
            <v>11.110620272273719</v>
          </cell>
          <cell r="J5865">
            <v>3665057.2697489997</v>
          </cell>
          <cell r="K5865">
            <v>1.6149564013235604</v>
          </cell>
          <cell r="L5865">
            <v>11.110620272273719</v>
          </cell>
          <cell r="M5865">
            <v>21264533.734795101</v>
          </cell>
          <cell r="N5865">
            <v>0.72890219270216305</v>
          </cell>
          <cell r="O5865">
            <v>86.508770841028465</v>
          </cell>
          <cell r="P5865"/>
          <cell r="Q5865">
            <v>119444.55644829111</v>
          </cell>
        </row>
        <row r="5866">
          <cell r="D5866">
            <v>44946</v>
          </cell>
          <cell r="F5866">
            <v>234630.05804555674</v>
          </cell>
          <cell r="G5866">
            <v>3899687.3277945565</v>
          </cell>
          <cell r="H5866">
            <v>1.632425722758984</v>
          </cell>
          <cell r="I5866">
            <v>10.770679792519545</v>
          </cell>
          <cell r="J5866">
            <v>3899687.3277945565</v>
          </cell>
          <cell r="K5866">
            <v>1.632425722758984</v>
          </cell>
          <cell r="L5866">
            <v>10.770679792519545</v>
          </cell>
          <cell r="M5866">
            <v>21440033.371566135</v>
          </cell>
          <cell r="N5866">
            <v>0.7348793388829532</v>
          </cell>
          <cell r="O5866">
            <v>85.816907067279473</v>
          </cell>
          <cell r="P5866"/>
          <cell r="Q5866">
            <v>119444.55644829111</v>
          </cell>
        </row>
        <row r="5867">
          <cell r="D5867">
            <v>44947</v>
          </cell>
          <cell r="F5867">
            <v>217873.60748956047</v>
          </cell>
          <cell r="G5867">
            <v>4117560.9352841168</v>
          </cell>
          <cell r="H5867">
            <v>1.6415509930459447</v>
          </cell>
          <cell r="I5867">
            <v>10.597528326458217</v>
          </cell>
          <cell r="J5867">
            <v>4117560.9352841168</v>
          </cell>
          <cell r="K5867">
            <v>1.6415509930459447</v>
          </cell>
          <cell r="L5867">
            <v>10.597528326458217</v>
          </cell>
          <cell r="M5867">
            <v>21612891.31980918</v>
          </cell>
          <cell r="N5867">
            <v>0.74076531534482981</v>
          </cell>
          <cell r="O5867">
            <v>85.118251862382508</v>
          </cell>
          <cell r="P5867"/>
          <cell r="Q5867">
            <v>119444.55644829111</v>
          </cell>
        </row>
        <row r="5868">
          <cell r="D5868">
            <v>44948</v>
          </cell>
          <cell r="F5868">
            <v>210171.88082955859</v>
          </cell>
          <cell r="G5868">
            <v>4327732.816113675</v>
          </cell>
          <cell r="H5868">
            <v>1.6469158064170744</v>
          </cell>
          <cell r="I5868">
            <v>10.497118016626994</v>
          </cell>
          <cell r="J5868">
            <v>4327732.816113675</v>
          </cell>
          <cell r="K5868">
            <v>1.6469158064170744</v>
          </cell>
          <cell r="L5868">
            <v>10.497118016626994</v>
          </cell>
          <cell r="M5868">
            <v>21780446.490002219</v>
          </cell>
          <cell r="N5868">
            <v>0.74646893443493001</v>
          </cell>
          <cell r="O5868">
            <v>84.425178479770253</v>
          </cell>
          <cell r="P5868"/>
          <cell r="Q5868">
            <v>119444.55644829111</v>
          </cell>
        </row>
        <row r="5869">
          <cell r="D5869">
            <v>44949</v>
          </cell>
          <cell r="F5869">
            <v>239388.37697755673</v>
          </cell>
          <cell r="G5869">
            <v>4567121.1930912314</v>
          </cell>
          <cell r="H5869">
            <v>1.6624490270689225</v>
          </cell>
          <cell r="I5869">
            <v>10.212070331850921</v>
          </cell>
          <cell r="J5869">
            <v>4567121.1930912314</v>
          </cell>
          <cell r="K5869">
            <v>1.6624490270689225</v>
          </cell>
          <cell r="L5869">
            <v>10.212070331850921</v>
          </cell>
          <cell r="M5869">
            <v>21964101.711005259</v>
          </cell>
          <cell r="N5869">
            <v>0.7527237134200544</v>
          </cell>
          <cell r="O5869">
            <v>83.647395808214924</v>
          </cell>
          <cell r="P5869"/>
          <cell r="Q5869">
            <v>119444.55644829111</v>
          </cell>
        </row>
        <row r="5870">
          <cell r="D5870">
            <v>44950</v>
          </cell>
          <cell r="F5870">
            <v>267056.06823356042</v>
          </cell>
          <cell r="G5870">
            <v>4834177.2613247922</v>
          </cell>
          <cell r="H5870">
            <v>1.686339323821747</v>
          </cell>
          <cell r="I5870">
            <v>9.7896705778452322</v>
          </cell>
          <cell r="J5870">
            <v>4834177.2613247922</v>
          </cell>
          <cell r="K5870">
            <v>1.686339323821747</v>
          </cell>
          <cell r="L5870">
            <v>9.7896705778452322</v>
          </cell>
          <cell r="M5870">
            <v>22147970.498604309</v>
          </cell>
          <cell r="N5870">
            <v>0.75898515415783219</v>
          </cell>
          <cell r="O5870">
            <v>82.850707589575762</v>
          </cell>
          <cell r="P5870"/>
          <cell r="Q5870">
            <v>119444.55644829111</v>
          </cell>
        </row>
        <row r="5871">
          <cell r="D5871">
            <v>44951</v>
          </cell>
          <cell r="F5871">
            <v>176474.80750291602</v>
          </cell>
          <cell r="G5871">
            <v>5010652.0688277083</v>
          </cell>
          <cell r="H5871">
            <v>1.6779842356388597</v>
          </cell>
          <cell r="I5871">
            <v>9.9352334785386969</v>
          </cell>
          <cell r="J5871">
            <v>5010652.0688277083</v>
          </cell>
          <cell r="K5871">
            <v>1.6779842356388597</v>
          </cell>
          <cell r="L5871">
            <v>9.9352334785386969</v>
          </cell>
          <cell r="M5871">
            <v>22258961.557644699</v>
          </cell>
          <cell r="N5871">
            <v>0.76274863356779365</v>
          </cell>
          <cell r="O5871">
            <v>82.363379948913874</v>
          </cell>
          <cell r="P5871"/>
          <cell r="Q5871">
            <v>119444.55644829111</v>
          </cell>
        </row>
        <row r="5872">
          <cell r="D5872">
            <v>44952</v>
          </cell>
          <cell r="F5872">
            <v>172177.5905509216</v>
          </cell>
          <cell r="G5872">
            <v>5182829.6593786301</v>
          </cell>
          <cell r="H5872">
            <v>1.6688881286112849</v>
          </cell>
          <cell r="I5872">
            <v>10.096339178148883</v>
          </cell>
          <cell r="J5872">
            <v>5182829.6593786301</v>
          </cell>
          <cell r="K5872">
            <v>1.6688881286112849</v>
          </cell>
          <cell r="L5872">
            <v>10.096339178148883</v>
          </cell>
          <cell r="M5872">
            <v>22370487.72948556</v>
          </cell>
          <cell r="N5872">
            <v>0.76653005351587467</v>
          </cell>
          <cell r="O5872">
            <v>81.8674760079777</v>
          </cell>
          <cell r="P5872"/>
          <cell r="Q5872">
            <v>119444.55644829111</v>
          </cell>
        </row>
        <row r="5873">
          <cell r="D5873">
            <v>44953</v>
          </cell>
          <cell r="F5873">
            <v>153691.84246691788</v>
          </cell>
          <cell r="G5873">
            <v>5336521.5018455479</v>
          </cell>
          <cell r="H5873">
            <v>1.6547337977546308</v>
          </cell>
          <cell r="I5873">
            <v>10.352605015139504</v>
          </cell>
          <cell r="J5873">
            <v>5336521.5018455479</v>
          </cell>
          <cell r="K5873">
            <v>1.6547337977546308</v>
          </cell>
          <cell r="L5873">
            <v>10.352605015139504</v>
          </cell>
          <cell r="M5873">
            <v>22479126.287950415</v>
          </cell>
          <cell r="N5873">
            <v>0.77021213681198497</v>
          </cell>
          <cell r="O5873">
            <v>81.378701216363439</v>
          </cell>
          <cell r="P5873"/>
          <cell r="Q5873">
            <v>119444.55644829111</v>
          </cell>
        </row>
        <row r="5874">
          <cell r="D5874">
            <v>44954</v>
          </cell>
          <cell r="F5874">
            <v>119864.51753891974</v>
          </cell>
          <cell r="G5874">
            <v>5456386.019384468</v>
          </cell>
          <cell r="H5874">
            <v>1.6314760174783929</v>
          </cell>
          <cell r="I5874">
            <v>10.788872791526749</v>
          </cell>
          <cell r="J5874">
            <v>5456386.019384468</v>
          </cell>
          <cell r="K5874">
            <v>1.6314760174783929</v>
          </cell>
          <cell r="L5874">
            <v>10.788872791526749</v>
          </cell>
          <cell r="M5874">
            <v>22566051.03395927</v>
          </cell>
          <cell r="N5874">
            <v>0.77314988267548512</v>
          </cell>
          <cell r="O5874">
            <v>80.984643287859015</v>
          </cell>
          <cell r="P5874"/>
          <cell r="Q5874">
            <v>119444.55644829111</v>
          </cell>
        </row>
        <row r="5875">
          <cell r="D5875">
            <v>44955</v>
          </cell>
          <cell r="F5875">
            <v>118794.67341892161</v>
          </cell>
          <cell r="G5875">
            <v>5575180.6928033894</v>
          </cell>
          <cell r="H5875">
            <v>1.6095133659765801</v>
          </cell>
          <cell r="I5875">
            <v>11.218856623911556</v>
          </cell>
          <cell r="J5875">
            <v>5575180.6928033894</v>
          </cell>
          <cell r="K5875">
            <v>1.6095133659765801</v>
          </cell>
          <cell r="L5875">
            <v>11.218856623911556</v>
          </cell>
          <cell r="M5875">
            <v>22652676.037864126</v>
          </cell>
          <cell r="N5875">
            <v>0.77607705095845814</v>
          </cell>
          <cell r="O5875">
            <v>80.588464027077464</v>
          </cell>
          <cell r="P5875"/>
          <cell r="Q5875">
            <v>119444.55644829111</v>
          </cell>
        </row>
        <row r="5876">
          <cell r="D5876">
            <v>44956</v>
          </cell>
          <cell r="F5876">
            <v>168634.89104691788</v>
          </cell>
          <cell r="G5876">
            <v>5743815.5838503074</v>
          </cell>
          <cell r="H5876">
            <v>1.6029237761417983</v>
          </cell>
          <cell r="I5876">
            <v>11.351395094327877</v>
          </cell>
          <cell r="J5876">
            <v>5743815.5838503074</v>
          </cell>
          <cell r="K5876">
            <v>1.6029237761417983</v>
          </cell>
          <cell r="L5876">
            <v>11.351395094327877</v>
          </cell>
          <cell r="M5876">
            <v>22790295.395092983</v>
          </cell>
          <cell r="N5876">
            <v>0.78075087856117964</v>
          </cell>
          <cell r="O5876">
            <v>79.948719932098271</v>
          </cell>
          <cell r="P5876"/>
          <cell r="Q5876">
            <v>119444.55644829111</v>
          </cell>
        </row>
        <row r="5877">
          <cell r="D5877">
            <v>44957</v>
          </cell>
          <cell r="E5877" t="str">
            <v>*</v>
          </cell>
          <cell r="F5877">
            <v>158561.62610691602</v>
          </cell>
          <cell r="G5877">
            <v>5902377.2099572234</v>
          </cell>
          <cell r="H5877">
            <v>1.5940388620368466</v>
          </cell>
          <cell r="I5877">
            <v>11.532740979783496</v>
          </cell>
          <cell r="J5877">
            <v>5902377.2099572234</v>
          </cell>
          <cell r="K5877">
            <v>1.5940388620368466</v>
          </cell>
          <cell r="L5877">
            <v>11.532740979783496</v>
          </cell>
          <cell r="M5877">
            <v>22920560.93364384</v>
          </cell>
          <cell r="N5877">
            <v>0.78517230126391413</v>
          </cell>
          <cell r="O5877">
            <v>79.335633303887903</v>
          </cell>
          <cell r="P5877"/>
          <cell r="Q5877">
            <v>119444.55644829111</v>
          </cell>
        </row>
        <row r="5878">
          <cell r="D5878">
            <v>44958</v>
          </cell>
          <cell r="F5878">
            <v>111433.97677138363</v>
          </cell>
          <cell r="G5878">
            <v>111433.97677138363</v>
          </cell>
          <cell r="H5878">
            <v>0.87119745024651274</v>
          </cell>
          <cell r="I5878">
            <v>55.90860633680397</v>
          </cell>
          <cell r="J5878">
            <v>6013811.1867286069</v>
          </cell>
          <cell r="K5878">
            <v>1.5699027659916154</v>
          </cell>
          <cell r="L5878">
            <v>14.334602040912392</v>
          </cell>
          <cell r="M5878">
            <v>23009930.871795163</v>
          </cell>
          <cell r="N5878">
            <v>0.78826699200980355</v>
          </cell>
          <cell r="O5878">
            <v>74.901559658509825</v>
          </cell>
          <cell r="P5878"/>
          <cell r="Q5878">
            <v>127908.97946252304</v>
          </cell>
        </row>
        <row r="5879">
          <cell r="D5879">
            <v>44959</v>
          </cell>
          <cell r="F5879">
            <v>112519.31283538177</v>
          </cell>
          <cell r="G5879">
            <v>223953.28960676541</v>
          </cell>
          <cell r="H5879">
            <v>0.87544006115842343</v>
          </cell>
          <cell r="I5879">
            <v>55.602109183124512</v>
          </cell>
          <cell r="J5879">
            <v>6126330.4995639883</v>
          </cell>
          <cell r="K5879">
            <v>1.5476005971786557</v>
          </cell>
          <cell r="L5879">
            <v>14.944388334099123</v>
          </cell>
          <cell r="M5879">
            <v>23080509.596346695</v>
          </cell>
          <cell r="N5879">
            <v>0.79071817293308133</v>
          </cell>
          <cell r="O5879">
            <v>74.567226967660645</v>
          </cell>
          <cell r="P5879"/>
          <cell r="Q5879">
            <v>127908.97946252304</v>
          </cell>
        </row>
        <row r="5880">
          <cell r="D5880">
            <v>44960</v>
          </cell>
          <cell r="F5880">
            <v>116663.10217137804</v>
          </cell>
          <cell r="G5880">
            <v>340616.39177814347</v>
          </cell>
          <cell r="H5880">
            <v>0.88765306186066228</v>
          </cell>
          <cell r="I5880">
            <v>54.726252320123848</v>
          </cell>
          <cell r="J5880">
            <v>6242993.6017353665</v>
          </cell>
          <cell r="K5880">
            <v>1.5277085751676933</v>
          </cell>
          <cell r="L5880">
            <v>15.510434304431763</v>
          </cell>
          <cell r="M5880">
            <v>23156285.869420223</v>
          </cell>
          <cell r="N5880">
            <v>0.79334763142867992</v>
          </cell>
          <cell r="O5880">
            <v>74.207162039647329</v>
          </cell>
          <cell r="P5880"/>
          <cell r="Q5880">
            <v>127908.97946252304</v>
          </cell>
        </row>
        <row r="5881">
          <cell r="D5881">
            <v>44961</v>
          </cell>
          <cell r="F5881">
            <v>68905.805903383633</v>
          </cell>
          <cell r="G5881">
            <v>409522.19768152712</v>
          </cell>
          <cell r="H5881">
            <v>0.80041721738839278</v>
          </cell>
          <cell r="I5881">
            <v>61.182138200723088</v>
          </cell>
          <cell r="J5881">
            <v>6311899.40763875</v>
          </cell>
          <cell r="K5881">
            <v>1.4976921259583984</v>
          </cell>
          <cell r="L5881">
            <v>16.405849512739778</v>
          </cell>
          <cell r="M5881">
            <v>23185257.727831759</v>
          </cell>
          <cell r="N5881">
            <v>0.7943736978803656</v>
          </cell>
          <cell r="O5881">
            <v>74.066269367796352</v>
          </cell>
          <cell r="P5881"/>
          <cell r="Q5881">
            <v>127908.97946252304</v>
          </cell>
        </row>
        <row r="5882">
          <cell r="D5882">
            <v>44962</v>
          </cell>
          <cell r="F5882">
            <v>37279.010567381774</v>
          </cell>
          <cell r="G5882">
            <v>446801.20824890886</v>
          </cell>
          <cell r="H5882">
            <v>0.69862367775332046</v>
          </cell>
          <cell r="I5882">
            <v>69.19713594654732</v>
          </cell>
          <cell r="J5882">
            <v>6349178.418206132</v>
          </cell>
          <cell r="K5882">
            <v>1.4621606491456403</v>
          </cell>
          <cell r="L5882">
            <v>17.533211930824777</v>
          </cell>
          <cell r="M5882">
            <v>23198479.256307293</v>
          </cell>
          <cell r="N5882">
            <v>0.79486018999779751</v>
          </cell>
          <cell r="O5882">
            <v>73.999392545697873</v>
          </cell>
          <cell r="P5882"/>
          <cell r="Q5882">
            <v>127908.97946252304</v>
          </cell>
        </row>
        <row r="5883">
          <cell r="D5883">
            <v>44963</v>
          </cell>
          <cell r="F5883">
            <v>57086.026847379908</v>
          </cell>
          <cell r="G5883">
            <v>503887.23509628879</v>
          </cell>
          <cell r="H5883">
            <v>0.65657005631874121</v>
          </cell>
          <cell r="I5883">
            <v>72.596720251768971</v>
          </cell>
          <cell r="J5883">
            <v>6406264.4450535122</v>
          </cell>
          <cell r="K5883">
            <v>1.433093397443417</v>
          </cell>
          <cell r="L5883">
            <v>18.512849596165214</v>
          </cell>
          <cell r="M5883">
            <v>23227169.046722826</v>
          </cell>
          <cell r="N5883">
            <v>0.79587674164727085</v>
          </cell>
          <cell r="O5883">
            <v>73.859495767205502</v>
          </cell>
          <cell r="P5883"/>
          <cell r="Q5883">
            <v>127908.97946252304</v>
          </cell>
        </row>
        <row r="5884">
          <cell r="D5884">
            <v>44964</v>
          </cell>
          <cell r="F5884">
            <v>100462.55861137991</v>
          </cell>
          <cell r="G5884">
            <v>604349.79370766866</v>
          </cell>
          <cell r="H5884">
            <v>0.6749775127451263</v>
          </cell>
          <cell r="I5884">
            <v>71.105641239394302</v>
          </cell>
          <cell r="J5884">
            <v>6506727.0036648922</v>
          </cell>
          <cell r="K5884">
            <v>1.4150767904346109</v>
          </cell>
          <cell r="L5884">
            <v>19.147196181102832</v>
          </cell>
          <cell r="M5884">
            <v>23297286.012010351</v>
          </cell>
          <cell r="N5884">
            <v>0.79831293702273509</v>
          </cell>
          <cell r="O5884">
            <v>73.523394529613952</v>
          </cell>
          <cell r="P5884"/>
          <cell r="Q5884">
            <v>127908.97946252304</v>
          </cell>
        </row>
        <row r="5885">
          <cell r="D5885">
            <v>44965</v>
          </cell>
          <cell r="F5885">
            <v>107402.76553278</v>
          </cell>
          <cell r="G5885">
            <v>711752.55924044864</v>
          </cell>
          <cell r="H5885">
            <v>0.69556547381510281</v>
          </cell>
          <cell r="I5885">
            <v>69.443356760157755</v>
          </cell>
          <cell r="J5885">
            <v>6614129.7691976726</v>
          </cell>
          <cell r="K5885">
            <v>1.3995039093730108</v>
          </cell>
          <cell r="L5885">
            <v>19.712822750281177</v>
          </cell>
          <cell r="M5885">
            <v>23373111.169365283</v>
          </cell>
          <cell r="N5885">
            <v>0.8009449449047763</v>
          </cell>
          <cell r="O5885">
            <v>73.158988099990339</v>
          </cell>
          <cell r="P5885"/>
          <cell r="Q5885">
            <v>127908.97946252304</v>
          </cell>
        </row>
        <row r="5886">
          <cell r="D5886">
            <v>44966</v>
          </cell>
          <cell r="F5886">
            <v>91817.77113677813</v>
          </cell>
          <cell r="G5886">
            <v>803570.33037722681</v>
          </cell>
          <cell r="H5886">
            <v>0.69804006442172206</v>
          </cell>
          <cell r="I5886">
            <v>69.244107388160543</v>
          </cell>
          <cell r="J5886">
            <v>6705947.540334451</v>
          </cell>
          <cell r="K5886">
            <v>1.3815409866108894</v>
          </cell>
          <cell r="L5886">
            <v>20.385768031555141</v>
          </cell>
          <cell r="M5886">
            <v>23428634.006129418</v>
          </cell>
          <cell r="N5886">
            <v>0.80288142961052167</v>
          </cell>
          <cell r="O5886">
            <v>72.890047378774867</v>
          </cell>
          <cell r="P5886"/>
          <cell r="Q5886">
            <v>127908.97946252304</v>
          </cell>
        </row>
        <row r="5887">
          <cell r="D5887">
            <v>44967</v>
          </cell>
          <cell r="F5887">
            <v>94140.926980778138</v>
          </cell>
          <cell r="G5887">
            <v>897711.25735800492</v>
          </cell>
          <cell r="H5887">
            <v>0.70183599394679852</v>
          </cell>
          <cell r="I5887">
            <v>68.938737941270929</v>
          </cell>
          <cell r="J5887">
            <v>6800088.4673152296</v>
          </cell>
          <cell r="K5887">
            <v>1.3649667778519019</v>
          </cell>
          <cell r="L5887">
            <v>21.026701474118646</v>
          </cell>
          <cell r="M5887">
            <v>23478475.907007545</v>
          </cell>
          <cell r="N5887">
            <v>0.80462338801803113</v>
          </cell>
          <cell r="O5887">
            <v>72.647537335279239</v>
          </cell>
          <cell r="P5887"/>
          <cell r="Q5887">
            <v>127908.97946252304</v>
          </cell>
        </row>
        <row r="5888">
          <cell r="D5888">
            <v>44968</v>
          </cell>
          <cell r="F5888">
            <v>64918.575124776267</v>
          </cell>
          <cell r="G5888">
            <v>962629.83248278114</v>
          </cell>
          <cell r="H5888">
            <v>0.68417247421335903</v>
          </cell>
          <cell r="I5888">
            <v>70.362321535681005</v>
          </cell>
          <cell r="J5888">
            <v>6865007.0424400056</v>
          </cell>
          <cell r="K5888">
            <v>1.3435034405035786</v>
          </cell>
          <cell r="L5888">
            <v>21.886088502361687</v>
          </cell>
          <cell r="M5888">
            <v>23494067.437619675</v>
          </cell>
          <cell r="N5888">
            <v>0.80519166024760569</v>
          </cell>
          <cell r="O5888">
            <v>72.568306583394175</v>
          </cell>
          <cell r="P5888"/>
          <cell r="Q5888">
            <v>127908.97946252304</v>
          </cell>
        </row>
        <row r="5889">
          <cell r="D5889">
            <v>44969</v>
          </cell>
          <cell r="F5889">
            <v>59992.464388780005</v>
          </cell>
          <cell r="G5889">
            <v>1022622.2968715611</v>
          </cell>
          <cell r="H5889">
            <v>0.6662434889042762</v>
          </cell>
          <cell r="I5889">
            <v>71.812741705471666</v>
          </cell>
          <cell r="J5889">
            <v>6924999.5068287859</v>
          </cell>
          <cell r="K5889">
            <v>1.3221478981037145</v>
          </cell>
          <cell r="L5889">
            <v>22.775086605566774</v>
          </cell>
          <cell r="M5889">
            <v>23516007.210161801</v>
          </cell>
          <cell r="N5889">
            <v>0.80597755731243581</v>
          </cell>
          <cell r="O5889">
            <v>72.458639682863108</v>
          </cell>
          <cell r="P5889"/>
          <cell r="Q5889">
            <v>127908.97946252304</v>
          </cell>
        </row>
        <row r="5890">
          <cell r="D5890">
            <v>44970</v>
          </cell>
          <cell r="F5890">
            <v>75108.024304778141</v>
          </cell>
          <cell r="G5890">
            <v>1097730.3211763392</v>
          </cell>
          <cell r="H5890">
            <v>0.66016314328723413</v>
          </cell>
          <cell r="I5890">
            <v>72.305443707462274</v>
          </cell>
          <cell r="J5890">
            <v>7000107.5311335642</v>
          </cell>
          <cell r="K5890">
            <v>1.3046276581715368</v>
          </cell>
          <cell r="L5890">
            <v>23.530466471448065</v>
          </cell>
          <cell r="M5890">
            <v>23571042.118329935</v>
          </cell>
          <cell r="N5890">
            <v>0.80789785695758853</v>
          </cell>
          <cell r="O5890">
            <v>72.190221898353315</v>
          </cell>
          <cell r="P5890"/>
          <cell r="Q5890">
            <v>127908.97946252304</v>
          </cell>
        </row>
        <row r="5891">
          <cell r="D5891">
            <v>44971</v>
          </cell>
          <cell r="F5891">
            <v>63864.35853277627</v>
          </cell>
          <cell r="G5891">
            <v>1161594.6797091155</v>
          </cell>
          <cell r="H5891">
            <v>0.64867258654785365</v>
          </cell>
          <cell r="I5891">
            <v>73.237128498308422</v>
          </cell>
          <cell r="J5891">
            <v>7063971.8896663403</v>
          </cell>
          <cell r="K5891">
            <v>1.2858765699308037</v>
          </cell>
          <cell r="L5891">
            <v>24.365649813815395</v>
          </cell>
          <cell r="M5891">
            <v>23606525.624324057</v>
          </cell>
          <cell r="N5891">
            <v>0.8091481656331192</v>
          </cell>
          <cell r="O5891">
            <v>72.015116223384936</v>
          </cell>
          <cell r="P5891"/>
          <cell r="Q5891">
            <v>127908.97946252304</v>
          </cell>
        </row>
        <row r="5892">
          <cell r="D5892">
            <v>44972</v>
          </cell>
          <cell r="F5892">
            <v>74862.723758387932</v>
          </cell>
          <cell r="G5892">
            <v>1236457.4034675034</v>
          </cell>
          <cell r="H5892">
            <v>0.64444649555391165</v>
          </cell>
          <cell r="I5892">
            <v>73.579868029749377</v>
          </cell>
          <cell r="J5892">
            <v>7138834.6134247286</v>
          </cell>
          <cell r="K5892">
            <v>1.2699353129693092</v>
          </cell>
          <cell r="L5892">
            <v>25.097961498383224</v>
          </cell>
          <cell r="M5892">
            <v>23645905.506681796</v>
          </cell>
          <cell r="N5892">
            <v>0.81053213935991952</v>
          </cell>
          <cell r="O5892">
            <v>71.82098608018552</v>
          </cell>
          <cell r="P5892"/>
          <cell r="Q5892">
            <v>127908.97946252304</v>
          </cell>
        </row>
        <row r="5893">
          <cell r="D5893">
            <v>44973</v>
          </cell>
          <cell r="F5893">
            <v>77316.272566387939</v>
          </cell>
          <cell r="G5893">
            <v>1313773.6760338913</v>
          </cell>
          <cell r="H5893">
            <v>0.64194754033024282</v>
          </cell>
          <cell r="I5893">
            <v>73.782529840340857</v>
          </cell>
          <cell r="J5893">
            <v>7216150.885991117</v>
          </cell>
          <cell r="K5893">
            <v>1.2551301213226129</v>
          </cell>
          <cell r="L5893">
            <v>25.79684179415931</v>
          </cell>
          <cell r="M5893">
            <v>23693610.262728848</v>
          </cell>
          <cell r="N5893">
            <v>0.81220160106238437</v>
          </cell>
          <cell r="O5893">
            <v>71.586393406923804</v>
          </cell>
          <cell r="P5893"/>
          <cell r="Q5893">
            <v>127908.97946252304</v>
          </cell>
        </row>
        <row r="5894">
          <cell r="D5894">
            <v>44974</v>
          </cell>
          <cell r="F5894">
            <v>61887.031206387939</v>
          </cell>
          <cell r="G5894">
            <v>1375660.7072402793</v>
          </cell>
          <cell r="H5894">
            <v>0.63264689010099784</v>
          </cell>
          <cell r="I5894">
            <v>74.536615080663154</v>
          </cell>
          <cell r="J5894">
            <v>7278037.917197505</v>
          </cell>
          <cell r="K5894">
            <v>1.2383440986169478</v>
          </cell>
          <cell r="L5894">
            <v>26.611543153419838</v>
          </cell>
          <cell r="M5894">
            <v>23710863.538403902</v>
          </cell>
          <cell r="N5894">
            <v>0.81282730252552604</v>
          </cell>
          <cell r="O5894">
            <v>71.498354510176256</v>
          </cell>
          <cell r="P5894"/>
          <cell r="Q5894">
            <v>127908.97946252304</v>
          </cell>
        </row>
        <row r="5895">
          <cell r="D5895">
            <v>44975</v>
          </cell>
          <cell r="F5895">
            <v>56669.457114384204</v>
          </cell>
          <cell r="G5895">
            <v>1432330.1643546636</v>
          </cell>
          <cell r="H5895">
            <v>0.62211346188575023</v>
          </cell>
          <cell r="I5895">
            <v>75.38989542295333</v>
          </cell>
          <cell r="J5895">
            <v>7334707.3743118895</v>
          </cell>
          <cell r="K5895">
            <v>1.2214043063768372</v>
          </cell>
          <cell r="L5895">
            <v>27.458254126189242</v>
          </cell>
          <cell r="M5895">
            <v>23718154.409636952</v>
          </cell>
          <cell r="N5895">
            <v>0.81311152318883195</v>
          </cell>
          <cell r="O5895">
            <v>71.458342932359628</v>
          </cell>
          <cell r="P5895"/>
          <cell r="Q5895">
            <v>127908.97946252304</v>
          </cell>
        </row>
        <row r="5896">
          <cell r="D5896">
            <v>44976</v>
          </cell>
          <cell r="F5896">
            <v>48407.376002386074</v>
          </cell>
          <cell r="G5896">
            <v>1480737.5403570496</v>
          </cell>
          <cell r="H5896">
            <v>0.60928916080100926</v>
          </cell>
          <cell r="I5896">
            <v>76.426782792267232</v>
          </cell>
          <cell r="J5896">
            <v>7383114.7503142757</v>
          </cell>
          <cell r="K5896">
            <v>1.2038239557122425</v>
          </cell>
          <cell r="L5896">
            <v>28.363614083062394</v>
          </cell>
          <cell r="M5896">
            <v>23731761.780414</v>
          </cell>
          <cell r="N5896">
            <v>0.81361232072246903</v>
          </cell>
          <cell r="O5896">
            <v>71.387811487077812</v>
          </cell>
          <cell r="P5896"/>
          <cell r="Q5896">
            <v>127908.97946252304</v>
          </cell>
        </row>
        <row r="5897">
          <cell r="D5897">
            <v>44977</v>
          </cell>
          <cell r="F5897">
            <v>56369.490946389793</v>
          </cell>
          <cell r="G5897">
            <v>1537107.0313034393</v>
          </cell>
          <cell r="H5897">
            <v>0.60085970420622703</v>
          </cell>
          <cell r="I5897">
            <v>77.106616560218043</v>
          </cell>
          <cell r="J5897">
            <v>7439484.2412606655</v>
          </cell>
          <cell r="K5897">
            <v>1.1882336325671148</v>
          </cell>
          <cell r="L5897">
            <v>29.189637612881281</v>
          </cell>
          <cell r="M5897">
            <v>23746925.003465053</v>
          </cell>
          <cell r="N5897">
            <v>0.81416650309591632</v>
          </cell>
          <cell r="O5897">
            <v>71.309715715424488</v>
          </cell>
          <cell r="P5897"/>
          <cell r="Q5897">
            <v>127908.97946252304</v>
          </cell>
        </row>
        <row r="5898">
          <cell r="D5898">
            <v>44978</v>
          </cell>
          <cell r="F5898">
            <v>71036.223530386065</v>
          </cell>
          <cell r="G5898">
            <v>1608143.2548338254</v>
          </cell>
          <cell r="H5898">
            <v>0.59869330950779243</v>
          </cell>
          <cell r="I5898">
            <v>77.281063359734546</v>
          </cell>
          <cell r="J5898">
            <v>7510520.4647910511</v>
          </cell>
          <cell r="K5898">
            <v>1.1755632338780502</v>
          </cell>
          <cell r="L5898">
            <v>29.877260941530579</v>
          </cell>
          <cell r="M5898">
            <v>23776057.271926101</v>
          </cell>
          <cell r="N5898">
            <v>0.8151996829990128</v>
          </cell>
          <cell r="O5898">
            <v>71.163992470201691</v>
          </cell>
          <cell r="P5898"/>
          <cell r="Q5898">
            <v>127908.97946252304</v>
          </cell>
        </row>
        <row r="5899">
          <cell r="D5899">
            <v>44979</v>
          </cell>
          <cell r="F5899">
            <v>80719.714382491875</v>
          </cell>
          <cell r="G5899">
            <v>1688862.9692163172</v>
          </cell>
          <cell r="H5899">
            <v>0.60016504645191115</v>
          </cell>
          <cell r="I5899">
            <v>77.162566258998197</v>
          </cell>
          <cell r="J5899">
            <v>7591240.1791735431</v>
          </cell>
          <cell r="K5899">
            <v>1.1648761473105098</v>
          </cell>
          <cell r="L5899">
            <v>30.468778038696421</v>
          </cell>
          <cell r="M5899">
            <v>23813836.993913256</v>
          </cell>
          <cell r="N5899">
            <v>0.81652945415432943</v>
          </cell>
          <cell r="O5899">
            <v>70.976197747599272</v>
          </cell>
          <cell r="P5899"/>
          <cell r="Q5899">
            <v>127908.97946252304</v>
          </cell>
        </row>
        <row r="5900">
          <cell r="D5900">
            <v>44980</v>
          </cell>
          <cell r="F5900">
            <v>72956.23029449374</v>
          </cell>
          <cell r="G5900">
            <v>1761819.1995108109</v>
          </cell>
          <cell r="H5900">
            <v>0.59886987671403813</v>
          </cell>
          <cell r="I5900">
            <v>77.266849995990981</v>
          </cell>
          <cell r="J5900">
            <v>7664196.4094680371</v>
          </cell>
          <cell r="K5900">
            <v>1.1534321349725158</v>
          </cell>
          <cell r="L5900">
            <v>31.114027686254985</v>
          </cell>
          <cell r="M5900">
            <v>23853719.546750758</v>
          </cell>
          <cell r="N5900">
            <v>0.81793144243318017</v>
          </cell>
          <cell r="O5900">
            <v>70.777918542498227</v>
          </cell>
          <cell r="P5900"/>
          <cell r="Q5900">
            <v>127908.97946252304</v>
          </cell>
        </row>
        <row r="5901">
          <cell r="D5901">
            <v>44981</v>
          </cell>
          <cell r="F5901">
            <v>89132.71502249375</v>
          </cell>
          <cell r="G5901">
            <v>1850951.9145333047</v>
          </cell>
          <cell r="H5901">
            <v>0.60295216772865046</v>
          </cell>
          <cell r="I5901">
            <v>76.938011593926433</v>
          </cell>
          <cell r="J5901">
            <v>7753329.1244905312</v>
          </cell>
          <cell r="K5901">
            <v>1.1448089119553211</v>
          </cell>
          <cell r="L5901">
            <v>31.608402811240545</v>
          </cell>
          <cell r="M5901">
            <v>23904028.285196256</v>
          </cell>
          <cell r="N5901">
            <v>0.81969107244809369</v>
          </cell>
          <cell r="O5901">
            <v>70.528654147823147</v>
          </cell>
          <cell r="P5901"/>
          <cell r="Q5901">
            <v>127908.97946252304</v>
          </cell>
        </row>
        <row r="5902">
          <cell r="D5902">
            <v>44982</v>
          </cell>
          <cell r="F5902">
            <v>80433.823238490018</v>
          </cell>
          <cell r="G5902">
            <v>1931385.7377717947</v>
          </cell>
          <cell r="H5902">
            <v>0.60398753735274235</v>
          </cell>
          <cell r="I5902">
            <v>76.854545587938446</v>
          </cell>
          <cell r="J5902">
            <v>7833762.9477290213</v>
          </cell>
          <cell r="K5902">
            <v>1.1352447555166696</v>
          </cell>
          <cell r="L5902">
            <v>32.165012678684811</v>
          </cell>
          <cell r="M5902">
            <v>23951289.210055754</v>
          </cell>
          <cell r="N5902">
            <v>0.82134633416438252</v>
          </cell>
          <cell r="O5902">
            <v>70.293773868473323</v>
          </cell>
          <cell r="P5902"/>
          <cell r="Q5902">
            <v>127908.97946252304</v>
          </cell>
        </row>
        <row r="5903">
          <cell r="D5903">
            <v>44983</v>
          </cell>
          <cell r="F5903">
            <v>41865.344714493745</v>
          </cell>
          <cell r="G5903">
            <v>1973251.0824862884</v>
          </cell>
          <cell r="H5903">
            <v>0.5933459302249815</v>
          </cell>
          <cell r="I5903">
            <v>77.711114408763081</v>
          </cell>
          <cell r="J5903">
            <v>7875628.2924435148</v>
          </cell>
          <cell r="K5903">
            <v>1.120541204633466</v>
          </cell>
          <cell r="L5903">
            <v>33.037897299173991</v>
          </cell>
          <cell r="M5903">
            <v>23959185.655519255</v>
          </cell>
          <cell r="N5903">
            <v>0.82165177751265694</v>
          </cell>
          <cell r="O5903">
            <v>70.250390185499768</v>
          </cell>
          <cell r="P5903"/>
          <cell r="Q5903">
            <v>127908.97946252304</v>
          </cell>
        </row>
        <row r="5904">
          <cell r="D5904">
            <v>44984</v>
          </cell>
          <cell r="F5904">
            <v>43715.139766493747</v>
          </cell>
          <cell r="G5904">
            <v>2016966.2222527822</v>
          </cell>
          <cell r="H5904">
            <v>0.58402821279577621</v>
          </cell>
          <cell r="I5904">
            <v>78.458392244889126</v>
          </cell>
          <cell r="J5904">
            <v>7919343.4322100086</v>
          </cell>
          <cell r="K5904">
            <v>1.1066217473249438</v>
          </cell>
          <cell r="L5904">
            <v>33.883618258986168</v>
          </cell>
          <cell r="M5904">
            <v>23969034.669090755</v>
          </cell>
          <cell r="N5904">
            <v>0.82202421045463425</v>
          </cell>
          <cell r="O5904">
            <v>70.197474361477902</v>
          </cell>
          <cell r="P5904"/>
          <cell r="Q5904">
            <v>127908.97946252304</v>
          </cell>
        </row>
        <row r="5905">
          <cell r="D5905">
            <v>44985</v>
          </cell>
          <cell r="E5905" t="str">
            <v>*</v>
          </cell>
          <cell r="F5905">
            <v>61241.412074493746</v>
          </cell>
          <cell r="G5905">
            <v>2078207.6343272759</v>
          </cell>
          <cell r="H5905">
            <v>0.58026966939972258</v>
          </cell>
          <cell r="I5905">
            <v>78.758983085137473</v>
          </cell>
          <cell r="J5905">
            <v>7980584.8442845028</v>
          </cell>
          <cell r="K5905">
            <v>1.0955971892333047</v>
          </cell>
          <cell r="L5905">
            <v>34.566969494464352</v>
          </cell>
          <cell r="M5905">
            <v>24004627.184112258</v>
          </cell>
          <cell r="N5905">
            <v>0.8232795920654582</v>
          </cell>
          <cell r="O5905">
            <v>70.0189697214322</v>
          </cell>
          <cell r="P5905"/>
          <cell r="Q5905">
            <v>127908.97946252304</v>
          </cell>
        </row>
        <row r="5906">
          <cell r="D5906">
            <v>44986</v>
          </cell>
          <cell r="F5906">
            <v>65221.668240687388</v>
          </cell>
          <cell r="G5906">
            <v>65221.668240687388</v>
          </cell>
          <cell r="H5906">
            <v>0.50879268508770648</v>
          </cell>
          <cell r="I5906">
            <v>88.762550741995838</v>
          </cell>
          <cell r="J5906">
            <v>8045806.5125251906</v>
          </cell>
          <cell r="K5906">
            <v>1.0854490980543019</v>
          </cell>
          <cell r="L5906">
            <v>38.89663719291827</v>
          </cell>
          <cell r="M5906">
            <v>24038457.132939953</v>
          </cell>
          <cell r="N5906">
            <v>0.82445435486784968</v>
          </cell>
          <cell r="O5906">
            <v>71.418848322833924</v>
          </cell>
          <cell r="P5906"/>
          <cell r="Q5906">
            <v>128189.083987016</v>
          </cell>
        </row>
        <row r="5907">
          <cell r="D5907">
            <v>44987</v>
          </cell>
          <cell r="F5907">
            <v>66928.99558468553</v>
          </cell>
          <cell r="G5907">
            <v>132150.66382537293</v>
          </cell>
          <cell r="H5907">
            <v>0.51545209512051038</v>
          </cell>
          <cell r="I5907">
            <v>88.313893610151311</v>
          </cell>
          <cell r="J5907">
            <v>8112735.508109876</v>
          </cell>
          <cell r="K5907">
            <v>1.0758724561197599</v>
          </cell>
          <cell r="L5907">
            <v>39.567117711290464</v>
          </cell>
          <cell r="M5907">
            <v>24064601.455344968</v>
          </cell>
          <cell r="N5907">
            <v>0.82536555808310308</v>
          </cell>
          <cell r="O5907">
            <v>71.28337921779098</v>
          </cell>
          <cell r="P5907"/>
          <cell r="Q5907">
            <v>128189.083987016</v>
          </cell>
        </row>
        <row r="5908">
          <cell r="D5908">
            <v>44988</v>
          </cell>
          <cell r="F5908">
            <v>64986.479172687395</v>
          </cell>
          <cell r="G5908">
            <v>197137.14299806033</v>
          </cell>
          <cell r="H5908">
            <v>0.51262072366481148</v>
          </cell>
          <cell r="I5908">
            <v>88.505462338705215</v>
          </cell>
          <cell r="J5908">
            <v>8177721.987282563</v>
          </cell>
          <cell r="K5908">
            <v>1.0663626728211735</v>
          </cell>
          <cell r="L5908">
            <v>40.241959705209297</v>
          </cell>
          <cell r="M5908">
            <v>24080272.007097982</v>
          </cell>
          <cell r="N5908">
            <v>0.82591755859245874</v>
          </cell>
          <cell r="O5908">
            <v>71.201238318460739</v>
          </cell>
          <cell r="P5908"/>
          <cell r="Q5908">
            <v>128189.083987016</v>
          </cell>
        </row>
        <row r="5909">
          <cell r="D5909">
            <v>44989</v>
          </cell>
          <cell r="F5909">
            <v>70120.519408687396</v>
          </cell>
          <cell r="G5909">
            <v>267257.6624067477</v>
          </cell>
          <cell r="H5909">
            <v>0.52121766942694137</v>
          </cell>
          <cell r="I5909">
            <v>87.920156432319985</v>
          </cell>
          <cell r="J5909">
            <v>8247842.50669125</v>
          </cell>
          <cell r="K5909">
            <v>1.0578240517296182</v>
          </cell>
          <cell r="L5909">
            <v>40.855557859428359</v>
          </cell>
          <cell r="M5909">
            <v>24111042.777570996</v>
          </cell>
          <cell r="N5909">
            <v>0.82698750271370425</v>
          </cell>
          <cell r="O5909">
            <v>71.041866030535346</v>
          </cell>
          <cell r="P5909"/>
          <cell r="Q5909">
            <v>128189.083987016</v>
          </cell>
        </row>
        <row r="5910">
          <cell r="D5910">
            <v>44990</v>
          </cell>
          <cell r="F5910">
            <v>74320.57217668739</v>
          </cell>
          <cell r="G5910">
            <v>341578.23458343511</v>
          </cell>
          <cell r="H5910">
            <v>0.53292873926462081</v>
          </cell>
          <cell r="I5910">
            <v>87.105895021694906</v>
          </cell>
          <cell r="J5910">
            <v>8322163.0788679374</v>
          </cell>
          <cell r="K5910">
            <v>1.0500916167860668</v>
          </cell>
          <cell r="L5910">
            <v>41.417478161871401</v>
          </cell>
          <cell r="M5910">
            <v>24136481.625204008</v>
          </cell>
          <cell r="N5910">
            <v>0.82787460102244448</v>
          </cell>
          <cell r="O5910">
            <v>70.909572965336508</v>
          </cell>
          <cell r="P5910"/>
          <cell r="Q5910">
            <v>128189.083987016</v>
          </cell>
        </row>
        <row r="5911">
          <cell r="D5911">
            <v>44991</v>
          </cell>
          <cell r="F5911">
            <v>66280.637980683663</v>
          </cell>
          <cell r="G5911">
            <v>407858.87256411876</v>
          </cell>
          <cell r="H5911">
            <v>0.53028289653408911</v>
          </cell>
          <cell r="I5911">
            <v>87.291511348020961</v>
          </cell>
          <cell r="J5911">
            <v>8388443.7168486211</v>
          </cell>
          <cell r="K5911">
            <v>1.0416070111595286</v>
          </cell>
          <cell r="L5911">
            <v>42.040887463639329</v>
          </cell>
          <cell r="M5911">
            <v>24157020.169149019</v>
          </cell>
          <cell r="N5911">
            <v>0.82859364854291162</v>
          </cell>
          <cell r="O5911">
            <v>70.802238772442294</v>
          </cell>
          <cell r="P5911"/>
          <cell r="Q5911">
            <v>128189.083987016</v>
          </cell>
        </row>
        <row r="5912">
          <cell r="D5912">
            <v>44992</v>
          </cell>
          <cell r="F5912">
            <v>31622.030709689257</v>
          </cell>
          <cell r="G5912">
            <v>439480.90327380801</v>
          </cell>
          <cell r="H5912">
            <v>0.48976858426051106</v>
          </cell>
          <cell r="I5912">
            <v>90.006121724809461</v>
          </cell>
          <cell r="J5912">
            <v>8420065.7475583106</v>
          </cell>
          <cell r="K5912">
            <v>1.0291520924799169</v>
          </cell>
          <cell r="L5912">
            <v>42.968918173842319</v>
          </cell>
          <cell r="M5912">
            <v>24128023.212535035</v>
          </cell>
          <cell r="N5912">
            <v>0.82761360769054759</v>
          </cell>
          <cell r="O5912">
            <v>70.948509515679149</v>
          </cell>
          <cell r="P5912"/>
          <cell r="Q5912">
            <v>128189.083987016</v>
          </cell>
        </row>
        <row r="5913">
          <cell r="D5913">
            <v>44993</v>
          </cell>
          <cell r="F5913">
            <v>86347.155918236269</v>
          </cell>
          <cell r="G5913">
            <v>525828.05919204431</v>
          </cell>
          <cell r="H5913">
            <v>0.51274652532553433</v>
          </cell>
          <cell r="I5913">
            <v>88.496976064731697</v>
          </cell>
          <cell r="J5913">
            <v>8506412.9034765474</v>
          </cell>
          <cell r="K5913">
            <v>1.0236670979105051</v>
          </cell>
          <cell r="L5913">
            <v>43.382460923284029</v>
          </cell>
          <cell r="M5913">
            <v>24177406.2686776</v>
          </cell>
          <cell r="N5913">
            <v>0.82932208689876141</v>
          </cell>
          <cell r="O5913">
            <v>70.693410309289419</v>
          </cell>
          <cell r="P5913"/>
          <cell r="Q5913">
            <v>128189.083987016</v>
          </cell>
        </row>
        <row r="5914">
          <cell r="D5914">
            <v>44994</v>
          </cell>
          <cell r="F5914">
            <v>83653.928380236262</v>
          </cell>
          <cell r="G5914">
            <v>609481.98757228057</v>
          </cell>
          <cell r="H5914">
            <v>0.52828383459096839</v>
          </cell>
          <cell r="I5914">
            <v>87.431122069149154</v>
          </cell>
          <cell r="J5914">
            <v>8590066.8318567835</v>
          </cell>
          <cell r="K5914">
            <v>1.0180295784916158</v>
          </cell>
          <cell r="L5914">
            <v>43.81058077460591</v>
          </cell>
          <cell r="M5914">
            <v>24198759.77595263</v>
          </cell>
          <cell r="N5914">
            <v>0.83006915283927363</v>
          </cell>
          <cell r="O5914">
            <v>70.581703356657499</v>
          </cell>
          <cell r="P5914"/>
          <cell r="Q5914">
            <v>128189.083987016</v>
          </cell>
        </row>
        <row r="5915">
          <cell r="D5915">
            <v>44995</v>
          </cell>
          <cell r="F5915">
            <v>76848.288818238128</v>
          </cell>
          <cell r="G5915">
            <v>686330.27639051876</v>
          </cell>
          <cell r="H5915">
            <v>0.53540461874275946</v>
          </cell>
          <cell r="I5915">
            <v>86.931351814611034</v>
          </cell>
          <cell r="J5915">
            <v>8666915.1206750218</v>
          </cell>
          <cell r="K5915">
            <v>1.0117663031339692</v>
          </cell>
          <cell r="L5915">
            <v>44.28986654247862</v>
          </cell>
          <cell r="M5915">
            <v>24220815.476843659</v>
          </cell>
          <cell r="N5915">
            <v>0.83084033224002518</v>
          </cell>
          <cell r="O5915">
            <v>70.46629054308066</v>
          </cell>
          <cell r="P5915"/>
          <cell r="Q5915">
            <v>128189.083987016</v>
          </cell>
        </row>
        <row r="5916">
          <cell r="D5916">
            <v>44996</v>
          </cell>
          <cell r="F5916">
            <v>75439.539547238135</v>
          </cell>
          <cell r="G5916">
            <v>761769.81593775691</v>
          </cell>
          <cell r="H5916">
            <v>0.5402316585388921</v>
          </cell>
          <cell r="I5916">
            <v>86.588739261225498</v>
          </cell>
          <cell r="J5916">
            <v>8742354.6602222603</v>
          </cell>
          <cell r="K5916">
            <v>1.0055256883131358</v>
          </cell>
          <cell r="L5916">
            <v>44.771218496100552</v>
          </cell>
          <cell r="M5916">
            <v>24235625.157435693</v>
          </cell>
          <cell r="N5916">
            <v>0.83136297606158072</v>
          </cell>
          <cell r="O5916">
            <v>70.388015714873731</v>
          </cell>
          <cell r="P5916"/>
          <cell r="Q5916">
            <v>128189.083987016</v>
          </cell>
        </row>
        <row r="5917">
          <cell r="D5917">
            <v>44997</v>
          </cell>
          <cell r="F5917">
            <v>93809.669339236279</v>
          </cell>
          <cell r="G5917">
            <v>855579.48527699313</v>
          </cell>
          <cell r="H5917">
            <v>0.55619627055741405</v>
          </cell>
          <cell r="I5917">
            <v>85.434781400703528</v>
          </cell>
          <cell r="J5917">
            <v>8836164.3295614962</v>
          </cell>
          <cell r="K5917">
            <v>1.0015486136881602</v>
          </cell>
          <cell r="L5917">
            <v>45.079949501792257</v>
          </cell>
          <cell r="M5917">
            <v>24270269.014489725</v>
          </cell>
          <cell r="N5917">
            <v>0.83256602882361586</v>
          </cell>
          <cell r="O5917">
            <v>70.207664750014004</v>
          </cell>
          <cell r="P5917"/>
          <cell r="Q5917">
            <v>128189.083987016</v>
          </cell>
        </row>
        <row r="5918">
          <cell r="D5918">
            <v>44998</v>
          </cell>
          <cell r="F5918">
            <v>84576.470331234406</v>
          </cell>
          <cell r="G5918">
            <v>940155.95560822752</v>
          </cell>
          <cell r="H5918">
            <v>0.56416417563499932</v>
          </cell>
          <cell r="I5918">
            <v>84.847591999795853</v>
          </cell>
          <cell r="J5918">
            <v>8920740.799892731</v>
          </cell>
          <cell r="K5918">
            <v>0.99665389325060316</v>
          </cell>
          <cell r="L5918">
            <v>45.462012295623332</v>
          </cell>
          <cell r="M5918">
            <v>24294297.83108975</v>
          </cell>
          <cell r="N5918">
            <v>0.83340497973610239</v>
          </cell>
          <cell r="O5918">
            <v>70.081755771062205</v>
          </cell>
          <cell r="P5918"/>
          <cell r="Q5918">
            <v>128189.083987016</v>
          </cell>
        </row>
        <row r="5919">
          <cell r="D5919">
            <v>44999</v>
          </cell>
          <cell r="F5919">
            <v>93670.277647236275</v>
          </cell>
          <cell r="G5919">
            <v>1033826.2332554638</v>
          </cell>
          <cell r="H5919">
            <v>0.57606099248121956</v>
          </cell>
          <cell r="I5919">
            <v>83.958013215473287</v>
          </cell>
          <cell r="J5919">
            <v>9014411.0775399674</v>
          </cell>
          <cell r="K5919">
            <v>0.99289903884770547</v>
          </cell>
          <cell r="L5919">
            <v>45.756664044211938</v>
          </cell>
          <cell r="M5919">
            <v>24324278.901233777</v>
          </cell>
          <cell r="N5919">
            <v>0.83444815315939991</v>
          </cell>
          <cell r="O5919">
            <v>69.925038611946079</v>
          </cell>
          <cell r="P5919"/>
          <cell r="Q5919">
            <v>128189.083987016</v>
          </cell>
        </row>
        <row r="5920">
          <cell r="D5920">
            <v>45000</v>
          </cell>
          <cell r="F5920">
            <v>125288.21904481936</v>
          </cell>
          <cell r="G5920">
            <v>1159114.4523002831</v>
          </cell>
          <cell r="H5920">
            <v>0.6028149544141046</v>
          </cell>
          <cell r="I5920">
            <v>81.907393532292076</v>
          </cell>
          <cell r="J5920">
            <v>9139699.2965847868</v>
          </cell>
          <cell r="K5920">
            <v>0.99268283548800595</v>
          </cell>
          <cell r="L5920">
            <v>45.77367118829212</v>
          </cell>
          <cell r="M5920">
            <v>24360777.805453394</v>
          </cell>
          <cell r="N5920">
            <v>0.83571496254600741</v>
          </cell>
          <cell r="O5920">
            <v>69.734492236735292</v>
          </cell>
          <cell r="P5920"/>
          <cell r="Q5920">
            <v>128189.083987016</v>
          </cell>
        </row>
        <row r="5921">
          <cell r="D5921">
            <v>45001</v>
          </cell>
          <cell r="F5921">
            <v>97218.343556819367</v>
          </cell>
          <cell r="G5921">
            <v>1256332.7958571026</v>
          </cell>
          <cell r="H5921">
            <v>0.61253889409976692</v>
          </cell>
          <cell r="I5921">
            <v>81.147029642012072</v>
          </cell>
          <cell r="J5921">
            <v>9236917.6401416063</v>
          </cell>
          <cell r="K5921">
            <v>0.98946570321870453</v>
          </cell>
          <cell r="L5921">
            <v>46.027268171601897</v>
          </cell>
          <cell r="M5921">
            <v>24351993.155227032</v>
          </cell>
          <cell r="N5921">
            <v>0.83542830249674949</v>
          </cell>
          <cell r="O5921">
            <v>69.77763205615588</v>
          </cell>
          <cell r="P5921"/>
          <cell r="Q5921">
            <v>128189.083987016</v>
          </cell>
        </row>
        <row r="5922">
          <cell r="D5922">
            <v>45002</v>
          </cell>
          <cell r="F5922">
            <v>93414.63381281936</v>
          </cell>
          <cell r="G5922">
            <v>1349747.429669922</v>
          </cell>
          <cell r="H5922">
            <v>0.61937339091747001</v>
          </cell>
          <cell r="I5922">
            <v>80.60840053261164</v>
          </cell>
          <cell r="J5922">
            <v>9330332.273954425</v>
          </cell>
          <cell r="K5922">
            <v>0.98593379059142539</v>
          </cell>
          <cell r="L5922">
            <v>46.306816386411811</v>
          </cell>
          <cell r="M5922">
            <v>24368880.062362675</v>
          </cell>
          <cell r="N5922">
            <v>0.83602234560810618</v>
          </cell>
          <cell r="O5922">
            <v>69.688219610821918</v>
          </cell>
          <cell r="P5922"/>
          <cell r="Q5922">
            <v>128189.083987016</v>
          </cell>
        </row>
        <row r="5923">
          <cell r="D5923">
            <v>45003</v>
          </cell>
          <cell r="F5923">
            <v>104993.27091681937</v>
          </cell>
          <cell r="G5923">
            <v>1454740.7005867413</v>
          </cell>
          <cell r="H5923">
            <v>0.63046653659340046</v>
          </cell>
          <cell r="I5923">
            <v>79.727406581374879</v>
          </cell>
          <cell r="J5923">
            <v>9435325.5448712446</v>
          </cell>
          <cell r="K5923">
            <v>0.98370344342700755</v>
          </cell>
          <cell r="L5923">
            <v>46.483958275185458</v>
          </cell>
          <cell r="M5923">
            <v>24390054.118680317</v>
          </cell>
          <cell r="N5923">
            <v>0.83676349130266958</v>
          </cell>
          <cell r="O5923">
            <v>69.576589676974038</v>
          </cell>
          <cell r="P5923"/>
          <cell r="Q5923">
            <v>128189.083987016</v>
          </cell>
        </row>
        <row r="5924">
          <cell r="D5924">
            <v>45004</v>
          </cell>
          <cell r="F5924">
            <v>96629.850064821221</v>
          </cell>
          <cell r="G5924">
            <v>1551370.5506515626</v>
          </cell>
          <cell r="H5924">
            <v>0.6369581486479019</v>
          </cell>
          <cell r="I5924">
            <v>79.208311939861559</v>
          </cell>
          <cell r="J5924">
            <v>9531955.3949360661</v>
          </cell>
          <cell r="K5924">
            <v>0.98067147603639027</v>
          </cell>
          <cell r="L5924">
            <v>46.725524390445415</v>
          </cell>
          <cell r="M5924">
            <v>24413542.969393961</v>
          </cell>
          <cell r="N5924">
            <v>0.83758407945713653</v>
          </cell>
          <cell r="O5924">
            <v>69.452896719672211</v>
          </cell>
          <cell r="P5924"/>
          <cell r="Q5924">
            <v>128189.083987016</v>
          </cell>
        </row>
        <row r="5925">
          <cell r="D5925">
            <v>45005</v>
          </cell>
          <cell r="F5925">
            <v>114364.7962728175</v>
          </cell>
          <cell r="G5925">
            <v>1665735.3469243802</v>
          </cell>
          <cell r="H5925">
            <v>0.64971809420726434</v>
          </cell>
          <cell r="I5925">
            <v>78.181195054853163</v>
          </cell>
          <cell r="J5925">
            <v>9646320.1912088841</v>
          </cell>
          <cell r="K5925">
            <v>0.97951930652039076</v>
          </cell>
          <cell r="L5925">
            <v>46.817549348033616</v>
          </cell>
          <cell r="M5925">
            <v>24464467.006583601</v>
          </cell>
          <cell r="N5925">
            <v>0.83934596421844254</v>
          </cell>
          <cell r="O5925">
            <v>69.186976334567646</v>
          </cell>
          <cell r="P5925"/>
          <cell r="Q5925">
            <v>128189.083987016</v>
          </cell>
        </row>
        <row r="5926">
          <cell r="D5926">
            <v>45006</v>
          </cell>
          <cell r="F5926">
            <v>113916.65530081936</v>
          </cell>
          <cell r="G5926">
            <v>1779652.0022251995</v>
          </cell>
          <cell r="H5926">
            <v>0.66109633366191189</v>
          </cell>
          <cell r="I5926">
            <v>77.258645678918271</v>
          </cell>
          <cell r="J5926">
            <v>9760236.8465097044</v>
          </cell>
          <cell r="K5926">
            <v>0.97835182558224243</v>
          </cell>
          <cell r="L5926">
            <v>46.910925101388145</v>
          </cell>
          <cell r="M5926">
            <v>24513820.189737242</v>
          </cell>
          <cell r="N5926">
            <v>0.84105401597590779</v>
          </cell>
          <cell r="O5926">
            <v>68.928750984582038</v>
          </cell>
          <cell r="P5926"/>
          <cell r="Q5926">
            <v>128189.083987016</v>
          </cell>
        </row>
        <row r="5927">
          <cell r="D5927">
            <v>45007</v>
          </cell>
          <cell r="F5927">
            <v>87144.013835179576</v>
          </cell>
          <cell r="G5927">
            <v>1866796.0160603791</v>
          </cell>
          <cell r="H5927">
            <v>0.66194688133488455</v>
          </cell>
          <cell r="I5927">
            <v>77.18945925572325</v>
          </cell>
          <cell r="J5927">
            <v>9847380.8603448831</v>
          </cell>
          <cell r="K5927">
            <v>0.97456436281119696</v>
          </cell>
          <cell r="L5927">
            <v>47.214732191264339</v>
          </cell>
          <cell r="M5927">
            <v>24529434.445811246</v>
          </cell>
          <cell r="N5927">
            <v>0.84160454575966737</v>
          </cell>
          <cell r="O5927">
            <v>68.845433364658192</v>
          </cell>
          <cell r="P5927"/>
          <cell r="Q5927">
            <v>128189.083987016</v>
          </cell>
        </row>
        <row r="5928">
          <cell r="D5928">
            <v>45008</v>
          </cell>
          <cell r="F5928">
            <v>77044.333003183303</v>
          </cell>
          <cell r="G5928">
            <v>1943840.3490635625</v>
          </cell>
          <cell r="H5928">
            <v>0.65929793050032681</v>
          </cell>
          <cell r="I5928">
            <v>77.404836179504926</v>
          </cell>
          <cell r="J5928">
            <v>9924425.1933480669</v>
          </cell>
          <cell r="K5928">
            <v>0.9698847832297034</v>
          </cell>
          <cell r="L5928">
            <v>47.59195768447475</v>
          </cell>
          <cell r="M5928">
            <v>24509825.236892138</v>
          </cell>
          <cell r="N5928">
            <v>0.8409465570706367</v>
          </cell>
          <cell r="O5928">
            <v>68.945008958890384</v>
          </cell>
          <cell r="P5928"/>
          <cell r="Q5928">
            <v>128189.083987016</v>
          </cell>
        </row>
        <row r="5929">
          <cell r="D5929">
            <v>45009</v>
          </cell>
          <cell r="F5929">
            <v>74603.946667177719</v>
          </cell>
          <cell r="G5929">
            <v>2018444.2957307403</v>
          </cell>
          <cell r="H5929">
            <v>0.65607650074140444</v>
          </cell>
          <cell r="I5929">
            <v>77.666361509652475</v>
          </cell>
          <cell r="J5929">
            <v>9999029.1400152445</v>
          </cell>
          <cell r="K5929">
            <v>0.96508545924568701</v>
          </cell>
          <cell r="L5929">
            <v>47.980956758402613</v>
          </cell>
          <cell r="M5929">
            <v>24475611.995371029</v>
          </cell>
          <cell r="N5929">
            <v>0.83978746342493693</v>
          </cell>
          <cell r="O5929">
            <v>69.120269931981326</v>
          </cell>
          <cell r="P5929"/>
          <cell r="Q5929">
            <v>128189.083987016</v>
          </cell>
        </row>
        <row r="5930">
          <cell r="D5930">
            <v>45010</v>
          </cell>
          <cell r="F5930">
            <v>63754.701844181436</v>
          </cell>
          <cell r="G5930">
            <v>2082198.9975749217</v>
          </cell>
          <cell r="H5930">
            <v>0.6497273973143679</v>
          </cell>
          <cell r="I5930">
            <v>78.180443172554163</v>
          </cell>
          <cell r="J5930">
            <v>10062783.841859426</v>
          </cell>
          <cell r="K5930">
            <v>0.95936909456943498</v>
          </cell>
          <cell r="L5930">
            <v>48.447066737959311</v>
          </cell>
          <cell r="M5930">
            <v>24437967.18083692</v>
          </cell>
          <cell r="N5930">
            <v>0.8385105855316296</v>
          </cell>
          <cell r="O5930">
            <v>69.313116693709702</v>
          </cell>
          <cell r="P5930"/>
          <cell r="Q5930">
            <v>128189.083987016</v>
          </cell>
        </row>
        <row r="5931">
          <cell r="D5931">
            <v>45011</v>
          </cell>
          <cell r="F5931">
            <v>49361.071123179572</v>
          </cell>
          <cell r="G5931">
            <v>2131560.0686981012</v>
          </cell>
          <cell r="H5931">
            <v>0.63954805678785742</v>
          </cell>
          <cell r="I5931">
            <v>79.000536629877487</v>
          </cell>
          <cell r="J5931">
            <v>10112144.912982605</v>
          </cell>
          <cell r="K5931">
            <v>0.95243506969173719</v>
          </cell>
          <cell r="L5931">
            <v>49.016487784953952</v>
          </cell>
          <cell r="M5931">
            <v>24389595.423687812</v>
          </cell>
          <cell r="N5931">
            <v>0.83686559551794404</v>
          </cell>
          <cell r="O5931">
            <v>69.56120435400625</v>
          </cell>
          <cell r="P5931"/>
          <cell r="Q5931">
            <v>128189.083987016</v>
          </cell>
        </row>
        <row r="5932">
          <cell r="D5932">
            <v>45012</v>
          </cell>
          <cell r="F5932">
            <v>86189.184743181439</v>
          </cell>
          <cell r="G5932">
            <v>2217749.2534412825</v>
          </cell>
          <cell r="H5932">
            <v>0.64076330592147479</v>
          </cell>
          <cell r="I5932">
            <v>78.902915733792398</v>
          </cell>
          <cell r="J5932">
            <v>10198334.097725786</v>
          </cell>
          <cell r="K5932">
            <v>0.94909384444690603</v>
          </cell>
          <cell r="L5932">
            <v>49.292429701731891</v>
          </cell>
          <cell r="M5932">
            <v>24398600.7268847</v>
          </cell>
          <cell r="N5932">
            <v>0.83718932698786075</v>
          </cell>
          <cell r="O5932">
            <v>69.512413207536866</v>
          </cell>
          <cell r="P5932"/>
          <cell r="Q5932">
            <v>128189.083987016</v>
          </cell>
        </row>
        <row r="5933">
          <cell r="D5933">
            <v>45013</v>
          </cell>
          <cell r="F5933">
            <v>99884.826666181441</v>
          </cell>
          <cell r="G5933">
            <v>2317634.080107464</v>
          </cell>
          <cell r="H5933">
            <v>0.64570744359564591</v>
          </cell>
          <cell r="I5933">
            <v>78.504943058761796</v>
          </cell>
          <cell r="J5933">
            <v>10298218.924391968</v>
          </cell>
          <cell r="K5933">
            <v>0.94709093924253795</v>
          </cell>
          <cell r="L5933">
            <v>49.45832695131638</v>
          </cell>
          <cell r="M5933">
            <v>24410401.234968591</v>
          </cell>
          <cell r="N5933">
            <v>0.83760898342597079</v>
          </cell>
          <cell r="O5933">
            <v>69.449141184194048</v>
          </cell>
          <cell r="P5933"/>
          <cell r="Q5933">
            <v>128189.083987016</v>
          </cell>
        </row>
        <row r="5934">
          <cell r="D5934">
            <v>45014</v>
          </cell>
          <cell r="F5934">
            <v>66490.958202706126</v>
          </cell>
          <cell r="G5934">
            <v>2384125.0383101702</v>
          </cell>
          <cell r="H5934">
            <v>0.6413276829867901</v>
          </cell>
          <cell r="I5934">
            <v>78.857552138618729</v>
          </cell>
          <cell r="J5934">
            <v>10364709.882594675</v>
          </cell>
          <cell r="K5934">
            <v>0.94209937599915172</v>
          </cell>
          <cell r="L5934">
            <v>49.87333595484472</v>
          </cell>
          <cell r="M5934">
            <v>24376651.945799008</v>
          </cell>
          <cell r="N5934">
            <v>0.83646564915385213</v>
          </cell>
          <cell r="O5934">
            <v>69.621460206692305</v>
          </cell>
          <cell r="P5934"/>
          <cell r="Q5934">
            <v>128189.083987016</v>
          </cell>
        </row>
        <row r="5935">
          <cell r="D5935">
            <v>45015</v>
          </cell>
          <cell r="F5935">
            <v>60775.779382707995</v>
          </cell>
          <cell r="G5935">
            <v>2444900.8176928782</v>
          </cell>
          <cell r="H5935">
            <v>0.63575377394342325</v>
          </cell>
          <cell r="I5935">
            <v>79.30480423193147</v>
          </cell>
          <cell r="J5935">
            <v>10425485.661977382</v>
          </cell>
          <cell r="K5935">
            <v>0.93670929624526178</v>
          </cell>
          <cell r="L5935">
            <v>50.323968989292077</v>
          </cell>
          <cell r="M5935">
            <v>24360343.899530258</v>
          </cell>
          <cell r="N5935">
            <v>0.8359207677004642</v>
          </cell>
          <cell r="O5935">
            <v>69.703512496000201</v>
          </cell>
          <cell r="P5935"/>
          <cell r="Q5935">
            <v>128189.083987016</v>
          </cell>
        </row>
        <row r="5936">
          <cell r="D5936">
            <v>45016</v>
          </cell>
          <cell r="E5936" t="str">
            <v>*</v>
          </cell>
          <cell r="F5936">
            <v>55311.943355709853</v>
          </cell>
          <cell r="G5936">
            <v>2500212.761048588</v>
          </cell>
          <cell r="H5936">
            <v>0.62916452822241442</v>
          </cell>
          <cell r="I5936">
            <v>79.831216581635971</v>
          </cell>
          <cell r="J5936">
            <v>10480797.605333092</v>
          </cell>
          <cell r="K5936">
            <v>0.93095663849606436</v>
          </cell>
          <cell r="L5936">
            <v>50.807737055197208</v>
          </cell>
          <cell r="M5936">
            <v>24336872.27467851</v>
          </cell>
          <cell r="N5936">
            <v>0.83513004583803341</v>
          </cell>
          <cell r="O5936">
            <v>69.822503447254931</v>
          </cell>
          <cell r="P5936"/>
          <cell r="Q5936">
            <v>128189.083987016</v>
          </cell>
        </row>
        <row r="5937">
          <cell r="D5937">
            <v>45017</v>
          </cell>
          <cell r="F5937">
            <v>44072.588209706133</v>
          </cell>
          <cell r="G5937">
            <v>44072.588209706133</v>
          </cell>
          <cell r="H5937">
            <v>0.3500551910638367</v>
          </cell>
          <cell r="I5937">
            <v>99.212593789528952</v>
          </cell>
          <cell r="J5937">
            <v>10524870.193542797</v>
          </cell>
          <cell r="K5937">
            <v>0.92453213228297382</v>
          </cell>
          <cell r="L5937">
            <v>55.733252145694266</v>
          </cell>
          <cell r="M5937">
            <v>24301323.210286759</v>
          </cell>
          <cell r="N5937">
            <v>0.83389135672697934</v>
          </cell>
          <cell r="O5937">
            <v>69.798698923959307</v>
          </cell>
          <cell r="P5937"/>
          <cell r="Q5937">
            <v>125901.82729691037</v>
          </cell>
        </row>
        <row r="5938">
          <cell r="D5938">
            <v>45018</v>
          </cell>
          <cell r="F5938">
            <v>37530.124470707997</v>
          </cell>
          <cell r="G5938">
            <v>81602.71268041413</v>
          </cell>
          <cell r="H5938">
            <v>0.32407278922160909</v>
          </cell>
          <cell r="I5938">
            <v>99.514133957366695</v>
          </cell>
          <cell r="J5938">
            <v>10562400.318013506</v>
          </cell>
          <cell r="K5938">
            <v>0.91767975523868817</v>
          </cell>
          <cell r="L5938">
            <v>56.399028849028355</v>
          </cell>
          <cell r="M5938">
            <v>24275201.263492007</v>
          </cell>
          <cell r="N5938">
            <v>0.83297620441740461</v>
          </cell>
          <cell r="O5938">
            <v>69.933203082512151</v>
          </cell>
          <cell r="P5938"/>
          <cell r="Q5938">
            <v>125901.82729691037</v>
          </cell>
        </row>
        <row r="5939">
          <cell r="D5939">
            <v>45019</v>
          </cell>
          <cell r="F5939">
            <v>72796.726515707996</v>
          </cell>
          <cell r="G5939">
            <v>154399.43919612211</v>
          </cell>
          <cell r="H5939">
            <v>0.40878262720261316</v>
          </cell>
          <cell r="I5939">
            <v>98.080965466261745</v>
          </cell>
          <cell r="J5939">
            <v>10635197.044529215</v>
          </cell>
          <cell r="K5939">
            <v>0.91400653703086732</v>
          </cell>
          <cell r="L5939">
            <v>56.757229717551219</v>
          </cell>
          <cell r="M5939">
            <v>24295071.739150256</v>
          </cell>
          <cell r="N5939">
            <v>0.83363923599616796</v>
          </cell>
          <cell r="O5939">
            <v>69.835766493477735</v>
          </cell>
          <cell r="P5939"/>
          <cell r="Q5939">
            <v>125901.82729691037</v>
          </cell>
        </row>
        <row r="5940">
          <cell r="D5940">
            <v>45020</v>
          </cell>
          <cell r="F5940">
            <v>58853.970254709857</v>
          </cell>
          <cell r="G5940">
            <v>213253.40945083197</v>
          </cell>
          <cell r="H5940">
            <v>0.42345177593793593</v>
          </cell>
          <cell r="I5940">
            <v>97.684635037205808</v>
          </cell>
          <cell r="J5940">
            <v>10694051.014783924</v>
          </cell>
          <cell r="K5940">
            <v>0.90922652093371403</v>
          </cell>
          <cell r="L5940">
            <v>57.224682913185951</v>
          </cell>
          <cell r="M5940">
            <v>24281868.685397506</v>
          </cell>
          <cell r="N5940">
            <v>0.83316740792721911</v>
          </cell>
          <cell r="O5940">
            <v>69.905111169659463</v>
          </cell>
          <cell r="P5940"/>
          <cell r="Q5940">
            <v>125901.82729691037</v>
          </cell>
        </row>
        <row r="5941">
          <cell r="D5941">
            <v>45021</v>
          </cell>
          <cell r="F5941">
            <v>65881.600284221597</v>
          </cell>
          <cell r="G5941">
            <v>279135.00973505358</v>
          </cell>
          <cell r="H5941">
            <v>0.44341693163321316</v>
          </cell>
          <cell r="I5941">
            <v>97.064870702257934</v>
          </cell>
          <cell r="J5941">
            <v>10759932.615068147</v>
          </cell>
          <cell r="K5941">
            <v>0.90513892830195453</v>
          </cell>
          <cell r="L5941">
            <v>57.625569259263777</v>
          </cell>
          <cell r="M5941">
            <v>24251616.497650273</v>
          </cell>
          <cell r="N5941">
            <v>0.83211061887901694</v>
          </cell>
          <cell r="O5941">
            <v>70.060308447490186</v>
          </cell>
          <cell r="P5941"/>
          <cell r="Q5941">
            <v>125901.82729691037</v>
          </cell>
        </row>
        <row r="5942">
          <cell r="D5942">
            <v>45022</v>
          </cell>
          <cell r="F5942">
            <v>47953.579355221591</v>
          </cell>
          <cell r="G5942">
            <v>327088.58909027517</v>
          </cell>
          <cell r="H5942">
            <v>0.43299423065416454</v>
          </cell>
          <cell r="I5942">
            <v>97.400173523489315</v>
          </cell>
          <cell r="J5942">
            <v>10807886.194423368</v>
          </cell>
          <cell r="K5942">
            <v>0.89964468958105581</v>
          </cell>
          <cell r="L5942">
            <v>58.166013699743992</v>
          </cell>
          <cell r="M5942">
            <v>24223338.596252035</v>
          </cell>
          <cell r="N5942">
            <v>0.8311216167975215</v>
          </cell>
          <cell r="O5942">
            <v>70.205399110972948</v>
          </cell>
          <cell r="P5942"/>
          <cell r="Q5942">
            <v>125901.82729691037</v>
          </cell>
        </row>
        <row r="5943">
          <cell r="D5943">
            <v>45023</v>
          </cell>
          <cell r="F5943">
            <v>38693.150657221595</v>
          </cell>
          <cell r="G5943">
            <v>365781.73974749679</v>
          </cell>
          <cell r="H5943">
            <v>0.4150419050425071</v>
          </cell>
          <cell r="I5943">
            <v>97.917833848381306</v>
          </cell>
          <cell r="J5943">
            <v>10846579.34508059</v>
          </cell>
          <cell r="K5943">
            <v>0.89350157573275135</v>
          </cell>
          <cell r="L5943">
            <v>58.772363980074601</v>
          </cell>
          <cell r="M5943">
            <v>24205241.5400098</v>
          </cell>
          <cell r="N5943">
            <v>0.830481964172468</v>
          </cell>
          <cell r="O5943">
            <v>70.299159484866351</v>
          </cell>
          <cell r="P5943"/>
          <cell r="Q5943">
            <v>125901.82729691037</v>
          </cell>
        </row>
        <row r="5944">
          <cell r="D5944">
            <v>45024</v>
          </cell>
          <cell r="F5944">
            <v>47164.560151223457</v>
          </cell>
          <cell r="G5944">
            <v>412946.29989872023</v>
          </cell>
          <cell r="H5944">
            <v>0.40998839012566696</v>
          </cell>
          <cell r="I5944">
            <v>98.050224341161226</v>
          </cell>
          <cell r="J5944">
            <v>10893743.905231813</v>
          </cell>
          <cell r="K5944">
            <v>0.88817525892526061</v>
          </cell>
          <cell r="L5944">
            <v>59.299776773282908</v>
          </cell>
          <cell r="M5944">
            <v>24199182.107327566</v>
          </cell>
          <cell r="N5944">
            <v>0.83025534201015028</v>
          </cell>
          <cell r="O5944">
            <v>70.3323626912686</v>
          </cell>
          <cell r="P5944"/>
          <cell r="Q5944">
            <v>125901.82729691037</v>
          </cell>
        </row>
        <row r="5945">
          <cell r="D5945">
            <v>45025</v>
          </cell>
          <cell r="F5945">
            <v>36210.577776223457</v>
          </cell>
          <cell r="G5945">
            <v>449156.87767494371</v>
          </cell>
          <cell r="H5945">
            <v>0.39639074994493834</v>
          </cell>
          <cell r="I5945">
            <v>98.378340775461595</v>
          </cell>
          <cell r="J5945">
            <v>10929954.483008036</v>
          </cell>
          <cell r="K5945">
            <v>0.88207316672734426</v>
          </cell>
          <cell r="L5945">
            <v>59.905815919099801</v>
          </cell>
          <cell r="M5945">
            <v>24164739.867036331</v>
          </cell>
          <cell r="N5945">
            <v>0.82905495970929932</v>
          </cell>
          <cell r="O5945">
            <v>70.508101562815554</v>
          </cell>
          <cell r="P5945"/>
          <cell r="Q5945">
            <v>125901.82729691037</v>
          </cell>
        </row>
        <row r="5946">
          <cell r="D5946">
            <v>45026</v>
          </cell>
          <cell r="F5946">
            <v>31208.573424221591</v>
          </cell>
          <cell r="G5946">
            <v>480365.45109916531</v>
          </cell>
          <cell r="H5946">
            <v>0.38153969756637002</v>
          </cell>
          <cell r="I5946">
            <v>98.691606692668486</v>
          </cell>
          <cell r="J5946">
            <v>10961163.056432258</v>
          </cell>
          <cell r="K5946">
            <v>0.87569421553166282</v>
          </cell>
          <cell r="L5946">
            <v>60.541281916350684</v>
          </cell>
          <cell r="M5946">
            <v>24155030.384271096</v>
          </cell>
          <cell r="N5946">
            <v>0.82870315517969317</v>
          </cell>
          <cell r="O5946">
            <v>70.559563659885058</v>
          </cell>
          <cell r="P5946"/>
          <cell r="Q5946">
            <v>125901.82729691037</v>
          </cell>
        </row>
        <row r="5947">
          <cell r="D5947">
            <v>45027</v>
          </cell>
          <cell r="F5947">
            <v>51592.477453221596</v>
          </cell>
          <cell r="G5947">
            <v>531957.92855238693</v>
          </cell>
          <cell r="H5947">
            <v>0.38410730586566622</v>
          </cell>
          <cell r="I5947">
            <v>98.640703698880415</v>
          </cell>
          <cell r="J5947">
            <v>11012755.533885481</v>
          </cell>
          <cell r="K5947">
            <v>0.87105457638561234</v>
          </cell>
          <cell r="L5947">
            <v>61.004632604902454</v>
          </cell>
          <cell r="M5947">
            <v>24159754.545634858</v>
          </cell>
          <cell r="N5947">
            <v>0.82884654025499205</v>
          </cell>
          <cell r="O5947">
            <v>70.53859160626898</v>
          </cell>
          <cell r="P5947"/>
          <cell r="Q5947">
            <v>125901.82729691037</v>
          </cell>
        </row>
        <row r="5948">
          <cell r="D5948">
            <v>45028</v>
          </cell>
          <cell r="F5948">
            <v>28335.636863002277</v>
          </cell>
          <cell r="G5948">
            <v>560293.56541538925</v>
          </cell>
          <cell r="H5948">
            <v>0.3708534772984049</v>
          </cell>
          <cell r="I5948">
            <v>98.889359349618005</v>
          </cell>
          <cell r="J5948">
            <v>11041091.170748483</v>
          </cell>
          <cell r="K5948">
            <v>0.86468506744161799</v>
          </cell>
          <cell r="L5948">
            <v>61.642200814532465</v>
          </cell>
          <cell r="M5948">
            <v>24114887.750172403</v>
          </cell>
          <cell r="N5948">
            <v>0.82728864470154651</v>
          </cell>
          <cell r="O5948">
            <v>70.766279048694642</v>
          </cell>
          <cell r="P5948"/>
          <cell r="Q5948">
            <v>125901.82729691037</v>
          </cell>
        </row>
        <row r="5949">
          <cell r="D5949">
            <v>45029</v>
          </cell>
          <cell r="F5949">
            <v>35273.37093800414</v>
          </cell>
          <cell r="G5949">
            <v>595566.93635339336</v>
          </cell>
          <cell r="H5949">
            <v>0.36387749281759302</v>
          </cell>
          <cell r="I5949">
            <v>99.006572480511707</v>
          </cell>
          <cell r="J5949">
            <v>11076364.541686488</v>
          </cell>
          <cell r="K5949">
            <v>0.85897796409985916</v>
          </cell>
          <cell r="L5949">
            <v>62.214778783543409</v>
          </cell>
          <cell r="M5949">
            <v>24053131.153628957</v>
          </cell>
          <cell r="N5949">
            <v>0.82515140863615433</v>
          </cell>
          <cell r="O5949">
            <v>71.077993034544605</v>
          </cell>
          <cell r="P5949"/>
          <cell r="Q5949">
            <v>125901.82729691037</v>
          </cell>
        </row>
        <row r="5950">
          <cell r="D5950">
            <v>45030</v>
          </cell>
          <cell r="F5950">
            <v>34011.374683002272</v>
          </cell>
          <cell r="G5950">
            <v>629578.31103639561</v>
          </cell>
          <cell r="H5950">
            <v>0.35718210231922587</v>
          </cell>
          <cell r="I5950">
            <v>99.110608722447751</v>
          </cell>
          <cell r="J5950">
            <v>11110375.91636949</v>
          </cell>
          <cell r="K5950">
            <v>0.85328430649884812</v>
          </cell>
          <cell r="L5950">
            <v>62.787122724824748</v>
          </cell>
          <cell r="M5950">
            <v>24005950.708858512</v>
          </cell>
          <cell r="N5950">
            <v>0.82351429785978947</v>
          </cell>
          <cell r="O5950">
            <v>71.316245392873313</v>
          </cell>
          <cell r="P5950"/>
          <cell r="Q5950">
            <v>125901.82729691037</v>
          </cell>
        </row>
        <row r="5951">
          <cell r="D5951">
            <v>45031</v>
          </cell>
          <cell r="F5951">
            <v>28118.214495002278</v>
          </cell>
          <cell r="G5951">
            <v>657696.5255313979</v>
          </cell>
          <cell r="H5951">
            <v>0.34825892504343758</v>
          </cell>
          <cell r="I5951">
            <v>99.236917535088921</v>
          </cell>
          <cell r="J5951">
            <v>11138494.130864492</v>
          </cell>
          <cell r="K5951">
            <v>0.84725143807227854</v>
          </cell>
          <cell r="L5951">
            <v>63.394645001026277</v>
          </cell>
          <cell r="M5951">
            <v>23959515.599120069</v>
          </cell>
          <cell r="N5951">
            <v>0.82190282874294707</v>
          </cell>
          <cell r="O5951">
            <v>71.550314054983815</v>
          </cell>
          <cell r="P5951"/>
          <cell r="Q5951">
            <v>125901.82729691037</v>
          </cell>
        </row>
        <row r="5952">
          <cell r="D5952">
            <v>45032</v>
          </cell>
          <cell r="F5952">
            <v>24616.889971002274</v>
          </cell>
          <cell r="G5952">
            <v>682313.41550240014</v>
          </cell>
          <cell r="H5952">
            <v>0.33871302255472913</v>
          </cell>
          <cell r="I5952">
            <v>99.357218865767749</v>
          </cell>
          <cell r="J5952">
            <v>11163111.020835495</v>
          </cell>
          <cell r="K5952">
            <v>0.8410692215428982</v>
          </cell>
          <cell r="L5952">
            <v>64.018207189735904</v>
          </cell>
          <cell r="M5952">
            <v>23918756.141453624</v>
          </cell>
          <cell r="N5952">
            <v>0.82048612442950442</v>
          </cell>
          <cell r="O5952">
            <v>71.755713521097661</v>
          </cell>
          <cell r="P5952"/>
          <cell r="Q5952">
            <v>125901.82729691037</v>
          </cell>
        </row>
        <row r="5953">
          <cell r="D5953">
            <v>45033</v>
          </cell>
          <cell r="F5953">
            <v>41512.730851002278</v>
          </cell>
          <cell r="G5953">
            <v>723826.14635340241</v>
          </cell>
          <cell r="H5953">
            <v>0.33818419893631307</v>
          </cell>
          <cell r="I5953">
            <v>99.363454007028295</v>
          </cell>
          <cell r="J5953">
            <v>11204623.751686497</v>
          </cell>
          <cell r="K5953">
            <v>0.83626422249422172</v>
          </cell>
          <cell r="L5953">
            <v>64.503453355184732</v>
          </cell>
          <cell r="M5953">
            <v>23887603.514185175</v>
          </cell>
          <cell r="N5953">
            <v>0.81939902008555687</v>
          </cell>
          <cell r="O5953">
            <v>71.913080668802635</v>
          </cell>
          <cell r="P5953"/>
          <cell r="Q5953">
            <v>125901.82729691037</v>
          </cell>
        </row>
        <row r="5954">
          <cell r="D5954">
            <v>45034</v>
          </cell>
          <cell r="F5954">
            <v>42684.608407002277</v>
          </cell>
          <cell r="G5954">
            <v>766510.7547604047</v>
          </cell>
          <cell r="H5954">
            <v>0.33823123726074383</v>
          </cell>
          <cell r="I5954">
            <v>99.362901181132131</v>
          </cell>
          <cell r="J5954">
            <v>11247308.360093499</v>
          </cell>
          <cell r="K5954">
            <v>0.83163533526588762</v>
          </cell>
          <cell r="L5954">
            <v>64.971326234851475</v>
          </cell>
          <cell r="M5954">
            <v>23850940.01332273</v>
          </cell>
          <cell r="N5954">
            <v>0.81812293354891508</v>
          </cell>
          <cell r="O5954">
            <v>72.097527376406489</v>
          </cell>
          <cell r="P5954"/>
          <cell r="Q5954">
            <v>125901.82729691037</v>
          </cell>
        </row>
        <row r="5955">
          <cell r="D5955">
            <v>45035</v>
          </cell>
          <cell r="F5955">
            <v>38862.575478523016</v>
          </cell>
          <cell r="G5955">
            <v>805373.33023892774</v>
          </cell>
          <cell r="H5955">
            <v>0.33667557431563466</v>
          </cell>
          <cell r="I5955">
            <v>99.381000568988554</v>
          </cell>
          <cell r="J5955">
            <v>11286170.935572021</v>
          </cell>
          <cell r="K5955">
            <v>0.82681183868643937</v>
          </cell>
          <cell r="L5955">
            <v>65.459221042381017</v>
          </cell>
          <cell r="M5955">
            <v>23807022.081741802</v>
          </cell>
          <cell r="N5955">
            <v>0.81659807233112791</v>
          </cell>
          <cell r="O5955">
            <v>72.317532340741622</v>
          </cell>
          <cell r="P5955"/>
          <cell r="Q5955">
            <v>125901.82729691037</v>
          </cell>
        </row>
        <row r="5956">
          <cell r="D5956">
            <v>45036</v>
          </cell>
          <cell r="F5956">
            <v>45265.966438528601</v>
          </cell>
          <cell r="G5956">
            <v>850639.29667745635</v>
          </cell>
          <cell r="H5956">
            <v>0.3378184872056782</v>
          </cell>
          <cell r="I5956">
            <v>99.367740241736442</v>
          </cell>
          <cell r="J5956">
            <v>11331436.902010549</v>
          </cell>
          <cell r="K5956">
            <v>0.82254132502532606</v>
          </cell>
          <cell r="L5956">
            <v>65.891415551308768</v>
          </cell>
          <cell r="M5956">
            <v>23761108.672758661</v>
          </cell>
          <cell r="N5956">
            <v>0.81500483509237487</v>
          </cell>
          <cell r="O5956">
            <v>72.546927755691286</v>
          </cell>
          <cell r="P5956"/>
          <cell r="Q5956">
            <v>125901.82729691037</v>
          </cell>
        </row>
        <row r="5957">
          <cell r="D5957">
            <v>45037</v>
          </cell>
          <cell r="F5957">
            <v>43890.036294528603</v>
          </cell>
          <cell r="G5957">
            <v>894529.33297198499</v>
          </cell>
          <cell r="H5957">
            <v>0.33833214193923922</v>
          </cell>
          <cell r="I5957">
            <v>99.361714107947222</v>
          </cell>
          <cell r="J5957">
            <v>11375326.938305078</v>
          </cell>
          <cell r="K5957">
            <v>0.81824918868466157</v>
          </cell>
          <cell r="L5957">
            <v>66.32595782825787</v>
          </cell>
          <cell r="M5957">
            <v>23697752.251963515</v>
          </cell>
          <cell r="N5957">
            <v>0.8128133887467599</v>
          </cell>
          <cell r="O5957">
            <v>72.861641670296962</v>
          </cell>
          <cell r="P5957"/>
          <cell r="Q5957">
            <v>125901.82729691037</v>
          </cell>
        </row>
        <row r="5958">
          <cell r="D5958">
            <v>45038</v>
          </cell>
          <cell r="F5958">
            <v>33860.316322524879</v>
          </cell>
          <cell r="G5958">
            <v>928389.6492945099</v>
          </cell>
          <cell r="H5958">
            <v>0.33517805435713793</v>
          </cell>
          <cell r="I5958">
            <v>99.398068010508382</v>
          </cell>
          <cell r="J5958">
            <v>11409187.254627602</v>
          </cell>
          <cell r="K5958">
            <v>0.81331911492214626</v>
          </cell>
          <cell r="L5958">
            <v>66.825204764608841</v>
          </cell>
          <cell r="M5958">
            <v>23622016.695092369</v>
          </cell>
          <cell r="N5958">
            <v>0.81019745660355713</v>
          </cell>
          <cell r="O5958">
            <v>73.236049198406988</v>
          </cell>
          <cell r="P5958"/>
          <cell r="Q5958">
            <v>125901.82729691037</v>
          </cell>
        </row>
        <row r="5959">
          <cell r="D5959">
            <v>45039</v>
          </cell>
          <cell r="F5959">
            <v>17701.208974524878</v>
          </cell>
          <cell r="G5959">
            <v>946090.85826903477</v>
          </cell>
          <cell r="H5959">
            <v>0.32671793591308257</v>
          </cell>
          <cell r="I5959">
            <v>99.488124685360788</v>
          </cell>
          <cell r="J5959">
            <v>11426888.463602128</v>
          </cell>
          <cell r="K5959">
            <v>0.80733507272065952</v>
          </cell>
          <cell r="L5959">
            <v>67.431224075729844</v>
          </cell>
          <cell r="M5959">
            <v>23560201.610055223</v>
          </cell>
          <cell r="N5959">
            <v>0.80805908159576523</v>
          </cell>
          <cell r="O5959">
            <v>73.541050661621512</v>
          </cell>
          <cell r="P5959"/>
          <cell r="Q5959">
            <v>125901.82729691037</v>
          </cell>
        </row>
        <row r="5960">
          <cell r="D5960">
            <v>45040</v>
          </cell>
          <cell r="F5960">
            <v>35714.90411452674</v>
          </cell>
          <cell r="G5960">
            <v>981805.76238356146</v>
          </cell>
          <cell r="H5960">
            <v>0.32492438204391566</v>
          </cell>
          <cell r="I5960">
            <v>99.505869036200409</v>
          </cell>
          <cell r="J5960">
            <v>11462603.367716655</v>
          </cell>
          <cell r="K5960">
            <v>0.802718037298498</v>
          </cell>
          <cell r="L5960">
            <v>67.89873353944752</v>
          </cell>
          <cell r="M5960">
            <v>23504171.454388082</v>
          </cell>
          <cell r="N5960">
            <v>0.80611920789103453</v>
          </cell>
          <cell r="O5960">
            <v>73.816894894687294</v>
          </cell>
          <cell r="P5960"/>
          <cell r="Q5960">
            <v>125901.82729691037</v>
          </cell>
        </row>
        <row r="5961">
          <cell r="D5961">
            <v>45041</v>
          </cell>
          <cell r="F5961">
            <v>35680.642814526742</v>
          </cell>
          <cell r="G5961">
            <v>1017486.4051980881</v>
          </cell>
          <cell r="H5961">
            <v>0.32326342740001118</v>
          </cell>
          <cell r="I5961">
            <v>99.521894299274265</v>
          </cell>
          <cell r="J5961">
            <v>11498284.010531181</v>
          </cell>
          <cell r="K5961">
            <v>0.79817932710838124</v>
          </cell>
          <cell r="L5961">
            <v>68.358168012462144</v>
          </cell>
          <cell r="M5961">
            <v>23438404.172364943</v>
          </cell>
          <cell r="N5961">
            <v>0.80384547633995229</v>
          </cell>
          <cell r="O5961">
            <v>74.139163242494448</v>
          </cell>
          <cell r="P5961"/>
          <cell r="Q5961">
            <v>125901.82729691037</v>
          </cell>
        </row>
        <row r="5962">
          <cell r="D5962">
            <v>45042</v>
          </cell>
          <cell r="F5962">
            <v>48819.455063296358</v>
          </cell>
          <cell r="G5962">
            <v>1066305.8602613844</v>
          </cell>
          <cell r="H5962">
            <v>0.32574399225747791</v>
          </cell>
          <cell r="I5962">
            <v>99.497817343112089</v>
          </cell>
          <cell r="J5962">
            <v>11547103.465594478</v>
          </cell>
          <cell r="K5962">
            <v>0.79462342220279503</v>
          </cell>
          <cell r="L5962">
            <v>68.717967325873232</v>
          </cell>
          <cell r="M5962">
            <v>23382740.982134566</v>
          </cell>
          <cell r="N5962">
            <v>0.80191837026306512</v>
          </cell>
          <cell r="O5962">
            <v>74.411393879023251</v>
          </cell>
          <cell r="P5962"/>
          <cell r="Q5962">
            <v>125901.82729691037</v>
          </cell>
        </row>
        <row r="5963">
          <cell r="D5963">
            <v>45043</v>
          </cell>
          <cell r="F5963">
            <v>52791.044083296365</v>
          </cell>
          <cell r="G5963">
            <v>1119096.9043446807</v>
          </cell>
          <cell r="H5963">
            <v>0.32920914957415054</v>
          </cell>
          <cell r="I5963">
            <v>99.462708162281629</v>
          </cell>
          <cell r="J5963">
            <v>11599894.509677775</v>
          </cell>
          <cell r="K5963">
            <v>0.79139956557235824</v>
          </cell>
          <cell r="L5963">
            <v>69.044020531968727</v>
          </cell>
          <cell r="M5963">
            <v>23336205.194797311</v>
          </cell>
          <cell r="N5963">
            <v>0.80030437112642183</v>
          </cell>
          <cell r="O5963">
            <v>74.638737776299678</v>
          </cell>
          <cell r="P5963"/>
          <cell r="Q5963">
            <v>125901.82729691037</v>
          </cell>
        </row>
        <row r="5964">
          <cell r="D5964">
            <v>45044</v>
          </cell>
          <cell r="F5964">
            <v>52807.873827300078</v>
          </cell>
          <cell r="G5964">
            <v>1171904.7781719808</v>
          </cell>
          <cell r="H5964">
            <v>0.33243156970921767</v>
          </cell>
          <cell r="I5964">
            <v>99.428476697421701</v>
          </cell>
          <cell r="J5964">
            <v>11652702.383505076</v>
          </cell>
          <cell r="K5964">
            <v>0.78823175908487741</v>
          </cell>
          <cell r="L5964">
            <v>69.364239253670249</v>
          </cell>
          <cell r="M5964">
            <v>23274977.40444006</v>
          </cell>
          <cell r="N5964">
            <v>0.79818660065365388</v>
          </cell>
          <cell r="O5964">
            <v>74.936114997687412</v>
          </cell>
          <cell r="P5964"/>
          <cell r="Q5964">
            <v>125901.82729691037</v>
          </cell>
        </row>
        <row r="5965">
          <cell r="D5965">
            <v>45045</v>
          </cell>
          <cell r="F5965">
            <v>41456.863135296357</v>
          </cell>
          <cell r="G5965">
            <v>1213361.6413072771</v>
          </cell>
          <cell r="H5965">
            <v>0.33232287008934791</v>
          </cell>
          <cell r="I5965">
            <v>99.429656675008246</v>
          </cell>
          <cell r="J5965">
            <v>11694159.246640373</v>
          </cell>
          <cell r="K5965">
            <v>0.78435611368036384</v>
          </cell>
          <cell r="L5965">
            <v>69.755746774471362</v>
          </cell>
          <cell r="M5965">
            <v>23198618.470694806</v>
          </cell>
          <cell r="N5965">
            <v>0.79555003347228581</v>
          </cell>
          <cell r="O5965">
            <v>75.304837080664953</v>
          </cell>
          <cell r="P5965"/>
          <cell r="Q5965">
            <v>125901.82729691037</v>
          </cell>
        </row>
        <row r="5966">
          <cell r="D5966">
            <v>45046</v>
          </cell>
          <cell r="E5966" t="str">
            <v>*</v>
          </cell>
          <cell r="F5966">
            <v>29015.263235298218</v>
          </cell>
          <cell r="G5966">
            <v>1242376.9045425754</v>
          </cell>
          <cell r="H5966">
            <v>0.32892742205472963</v>
          </cell>
          <cell r="I5966">
            <v>99.465627860886343</v>
          </cell>
          <cell r="J5966">
            <v>11723174.509875672</v>
          </cell>
          <cell r="K5966">
            <v>0.77971787535781589</v>
          </cell>
          <cell r="L5966">
            <v>70.223842018736676</v>
          </cell>
          <cell r="M5966">
            <v>23122902.08699955</v>
          </cell>
          <cell r="N5966">
            <v>0.79293561961009396</v>
          </cell>
          <cell r="O5966">
            <v>75.668769374680565</v>
          </cell>
          <cell r="P5966"/>
          <cell r="Q5966">
            <v>125901.82729691037</v>
          </cell>
        </row>
        <row r="5967">
          <cell r="D5967">
            <v>45047</v>
          </cell>
          <cell r="F5967">
            <v>20086.606231298218</v>
          </cell>
          <cell r="G5967">
            <v>20086.606231298218</v>
          </cell>
          <cell r="H5967">
            <v>0.20342633721096512</v>
          </cell>
          <cell r="I5967">
            <v>99.999943645314005</v>
          </cell>
          <cell r="J5967">
            <v>11743261.11610697</v>
          </cell>
          <cell r="K5967">
            <v>0.77595784768479503</v>
          </cell>
          <cell r="L5967">
            <v>73.689501831561671</v>
          </cell>
          <cell r="M5967">
            <v>23059832.3341043</v>
          </cell>
          <cell r="N5967">
            <v>0.79078456773758898</v>
          </cell>
          <cell r="O5967">
            <v>74.489276703548967</v>
          </cell>
          <cell r="P5967"/>
          <cell r="Q5967">
            <v>98741.424078570621</v>
          </cell>
        </row>
        <row r="5968">
          <cell r="D5968">
            <v>45048</v>
          </cell>
          <cell r="F5968">
            <v>40488.11802329636</v>
          </cell>
          <cell r="G5968">
            <v>60574.724254594577</v>
          </cell>
          <cell r="H5968">
            <v>0.30673410283405472</v>
          </cell>
          <cell r="I5968">
            <v>99.981015403012506</v>
          </cell>
          <cell r="J5968">
            <v>11783749.234130267</v>
          </cell>
          <cell r="K5968">
            <v>0.77358589613950124</v>
          </cell>
          <cell r="L5968">
            <v>73.952089067834791</v>
          </cell>
          <cell r="M5968">
            <v>23009106.116075043</v>
          </cell>
          <cell r="N5968">
            <v>0.78905675171889267</v>
          </cell>
          <cell r="O5968">
            <v>74.725883042496889</v>
          </cell>
          <cell r="P5968"/>
          <cell r="Q5968">
            <v>98741.424078570621</v>
          </cell>
        </row>
        <row r="5969">
          <cell r="D5969">
            <v>45049</v>
          </cell>
          <cell r="F5969">
            <v>25611.379117605895</v>
          </cell>
          <cell r="G5969">
            <v>86186.103372200479</v>
          </cell>
          <cell r="H5969">
            <v>0.29094882307152869</v>
          </cell>
          <cell r="I5969">
            <v>99.990152139100871</v>
          </cell>
          <cell r="J5969">
            <v>11809360.613247873</v>
          </cell>
          <cell r="K5969">
            <v>0.77027415147773326</v>
          </cell>
          <cell r="L5969">
            <v>74.317782225385855</v>
          </cell>
          <cell r="M5969">
            <v>22923672.506244093</v>
          </cell>
          <cell r="N5969">
            <v>0.78613863781976057</v>
          </cell>
          <cell r="O5969">
            <v>75.124015328552289</v>
          </cell>
          <cell r="P5969"/>
          <cell r="Q5969">
            <v>98741.424078570621</v>
          </cell>
        </row>
        <row r="5970">
          <cell r="D5970">
            <v>45050</v>
          </cell>
          <cell r="F5970">
            <v>31248.754705604035</v>
          </cell>
          <cell r="G5970">
            <v>117434.85807780451</v>
          </cell>
          <cell r="H5970">
            <v>0.2973292596640067</v>
          </cell>
          <cell r="I5970">
            <v>99.98706386825512</v>
          </cell>
          <cell r="J5970">
            <v>11840609.367953477</v>
          </cell>
          <cell r="K5970">
            <v>0.76737014120033653</v>
          </cell>
          <cell r="L5970">
            <v>74.637522157419127</v>
          </cell>
          <cell r="M5970">
            <v>22847653.128973387</v>
          </cell>
          <cell r="N5970">
            <v>0.78354329130982847</v>
          </cell>
          <cell r="O5970">
            <v>75.476514323973902</v>
          </cell>
          <cell r="P5970"/>
          <cell r="Q5970">
            <v>98741.424078570621</v>
          </cell>
        </row>
        <row r="5971">
          <cell r="D5971">
            <v>45051</v>
          </cell>
          <cell r="F5971">
            <v>36792.578725605897</v>
          </cell>
          <cell r="G5971">
            <v>154227.43680341041</v>
          </cell>
          <cell r="H5971">
            <v>0.312386494812326</v>
          </cell>
          <cell r="I5971">
            <v>99.976330319362802</v>
          </cell>
          <cell r="J5971">
            <v>11877401.946679084</v>
          </cell>
          <cell r="K5971">
            <v>0.76486006310666821</v>
          </cell>
          <cell r="L5971">
            <v>74.913162630485601</v>
          </cell>
          <cell r="M5971">
            <v>22797643.660546687</v>
          </cell>
          <cell r="N5971">
            <v>0.78183987142466072</v>
          </cell>
          <cell r="O5971">
            <v>75.707033789501693</v>
          </cell>
          <cell r="P5971"/>
          <cell r="Q5971">
            <v>98741.424078570621</v>
          </cell>
        </row>
        <row r="5972">
          <cell r="D5972">
            <v>45052</v>
          </cell>
          <cell r="F5972">
            <v>23534.10369360217</v>
          </cell>
          <cell r="G5972">
            <v>177761.54049701258</v>
          </cell>
          <cell r="H5972">
            <v>0.30004553501875769</v>
          </cell>
          <cell r="I5972">
            <v>99.985516379113974</v>
          </cell>
          <cell r="J5972">
            <v>11900936.050372686</v>
          </cell>
          <cell r="K5972">
            <v>0.76153330301532585</v>
          </cell>
          <cell r="L5972">
            <v>75.277410201259684</v>
          </cell>
          <cell r="M5972">
            <v>22752074.241803978</v>
          </cell>
          <cell r="N5972">
            <v>0.78028867364525534</v>
          </cell>
          <cell r="O5972">
            <v>75.916363498831103</v>
          </cell>
          <cell r="P5972"/>
          <cell r="Q5972">
            <v>98741.424078570621</v>
          </cell>
        </row>
        <row r="5973">
          <cell r="D5973">
            <v>45053</v>
          </cell>
          <cell r="F5973">
            <v>21927.962357607757</v>
          </cell>
          <cell r="G5973">
            <v>199689.50285462034</v>
          </cell>
          <cell r="H5973">
            <v>0.28890683016354662</v>
          </cell>
          <cell r="I5973">
            <v>99.990995629827012</v>
          </cell>
          <cell r="J5973">
            <v>11922864.012730295</v>
          </cell>
          <cell r="K5973">
            <v>0.7581461879186614</v>
          </cell>
          <cell r="L5973">
            <v>75.64695962824554</v>
          </cell>
          <cell r="M5973">
            <v>22701379.397355277</v>
          </cell>
          <cell r="N5973">
            <v>0.77856164926093885</v>
          </cell>
          <cell r="O5973">
            <v>76.148747612891725</v>
          </cell>
          <cell r="P5973"/>
          <cell r="Q5973">
            <v>98741.424078570621</v>
          </cell>
        </row>
        <row r="5974">
          <cell r="D5974">
            <v>45054</v>
          </cell>
          <cell r="F5974">
            <v>35790.782977604031</v>
          </cell>
          <cell r="G5974">
            <v>235480.28583222436</v>
          </cell>
          <cell r="H5974">
            <v>0.2981021997981918</v>
          </cell>
          <cell r="I5974">
            <v>99.986638676138327</v>
          </cell>
          <cell r="J5974">
            <v>11958654.795707898</v>
          </cell>
          <cell r="K5974">
            <v>0.75567734415499399</v>
          </cell>
          <cell r="L5974">
            <v>75.915461323534487</v>
          </cell>
          <cell r="M5974">
            <v>22672334.188266575</v>
          </cell>
          <cell r="N5974">
            <v>0.77757707584291536</v>
          </cell>
          <cell r="O5974">
            <v>76.28090749533321</v>
          </cell>
          <cell r="P5974"/>
          <cell r="Q5974">
            <v>98741.424078570621</v>
          </cell>
        </row>
        <row r="5975">
          <cell r="D5975">
            <v>45055</v>
          </cell>
          <cell r="F5975">
            <v>24764.898058604034</v>
          </cell>
          <cell r="G5975">
            <v>260245.1838908284</v>
          </cell>
          <cell r="H5975">
            <v>0.29284701748291786</v>
          </cell>
          <cell r="I5975">
            <v>99.989307920084229</v>
          </cell>
          <cell r="J5975">
            <v>11983419.693766503</v>
          </cell>
          <cell r="K5975">
            <v>0.75254670382780242</v>
          </cell>
          <cell r="L5975">
            <v>76.254859104168162</v>
          </cell>
          <cell r="M5975">
            <v>22617840.576984875</v>
          </cell>
          <cell r="N5975">
            <v>0.77571967426748201</v>
          </cell>
          <cell r="O5975">
            <v>76.529581570582096</v>
          </cell>
          <cell r="P5975"/>
          <cell r="Q5975">
            <v>98741.424078570621</v>
          </cell>
        </row>
        <row r="5976">
          <cell r="D5976">
            <v>45056</v>
          </cell>
          <cell r="F5976">
            <v>32109.970723611841</v>
          </cell>
          <cell r="G5976">
            <v>292355.15461444022</v>
          </cell>
          <cell r="H5976">
            <v>0.29608156591078438</v>
          </cell>
          <cell r="I5976">
            <v>99.987725742869458</v>
          </cell>
          <cell r="J5976">
            <v>12015529.664490115</v>
          </cell>
          <cell r="K5976">
            <v>0.74991307014463648</v>
          </cell>
          <cell r="L5976">
            <v>76.539413759900569</v>
          </cell>
          <cell r="M5976">
            <v>22566580.024104182</v>
          </cell>
          <cell r="N5976">
            <v>0.77397310270959097</v>
          </cell>
          <cell r="O5976">
            <v>76.762635502886994</v>
          </cell>
          <cell r="P5976"/>
          <cell r="Q5976">
            <v>98741.424078570621</v>
          </cell>
        </row>
        <row r="5977">
          <cell r="D5977">
            <v>45057</v>
          </cell>
          <cell r="F5977">
            <v>27876.995412613702</v>
          </cell>
          <cell r="G5977">
            <v>320232.1500270539</v>
          </cell>
          <cell r="H5977">
            <v>0.29483080592050237</v>
          </cell>
          <cell r="I5977">
            <v>99.988359863938328</v>
          </cell>
          <cell r="J5977">
            <v>12043406.659902729</v>
          </cell>
          <cell r="K5977">
            <v>0.7470491276939728</v>
          </cell>
          <cell r="L5977">
            <v>76.847824398774137</v>
          </cell>
          <cell r="M5977">
            <v>22529969.92448879</v>
          </cell>
          <cell r="N5977">
            <v>0.77272895791741913</v>
          </cell>
          <cell r="O5977">
            <v>76.928178692028965</v>
          </cell>
          <cell r="P5977"/>
          <cell r="Q5977">
            <v>98741.424078570621</v>
          </cell>
        </row>
        <row r="5978">
          <cell r="D5978">
            <v>45058</v>
          </cell>
          <cell r="F5978">
            <v>26133.491420613704</v>
          </cell>
          <cell r="G5978">
            <v>346365.64144766761</v>
          </cell>
          <cell r="H5978">
            <v>0.29231706675614444</v>
          </cell>
          <cell r="I5978">
            <v>99.989549650259278</v>
          </cell>
          <cell r="J5978">
            <v>12069540.151323343</v>
          </cell>
          <cell r="K5978">
            <v>0.7441125637189091</v>
          </cell>
          <cell r="L5978">
            <v>77.162910966364024</v>
          </cell>
          <cell r="M5978">
            <v>22501242.910825402</v>
          </cell>
          <cell r="N5978">
            <v>0.77175515286408825</v>
          </cell>
          <cell r="O5978">
            <v>77.057475208243446</v>
          </cell>
          <cell r="P5978"/>
          <cell r="Q5978">
            <v>98741.424078570621</v>
          </cell>
        </row>
        <row r="5979">
          <cell r="D5979">
            <v>45059</v>
          </cell>
          <cell r="F5979">
            <v>16150.688304609976</v>
          </cell>
          <cell r="G5979">
            <v>362516.32975227758</v>
          </cell>
          <cell r="H5979">
            <v>0.28241309845011542</v>
          </cell>
          <cell r="I5979">
            <v>99.993277927397742</v>
          </cell>
          <cell r="J5979">
            <v>12085690.839627953</v>
          </cell>
          <cell r="K5979">
            <v>0.74059979994745651</v>
          </cell>
          <cell r="L5979">
            <v>77.538252779227562</v>
          </cell>
          <cell r="M5979">
            <v>22455786.131558005</v>
          </cell>
          <cell r="N5979">
            <v>0.7702075072445721</v>
          </cell>
          <cell r="O5979">
            <v>77.262458922445944</v>
          </cell>
          <cell r="P5979"/>
          <cell r="Q5979">
            <v>98741.424078570621</v>
          </cell>
        </row>
        <row r="5980">
          <cell r="D5980">
            <v>45060</v>
          </cell>
          <cell r="F5980">
            <v>13803.251300613701</v>
          </cell>
          <cell r="G5980">
            <v>376319.58105289127</v>
          </cell>
          <cell r="H5980">
            <v>0.27222587000383502</v>
          </cell>
          <cell r="I5980">
            <v>99.995853079875502</v>
          </cell>
          <cell r="J5980">
            <v>12099494.090928568</v>
          </cell>
          <cell r="K5980">
            <v>0.73698630686369171</v>
          </cell>
          <cell r="L5980">
            <v>77.922515125954533</v>
          </cell>
          <cell r="M5980">
            <v>22429445.730914615</v>
          </cell>
          <cell r="N5980">
            <v>0.76931549505813601</v>
          </cell>
          <cell r="O5980">
            <v>77.380320695243981</v>
          </cell>
          <cell r="P5980"/>
          <cell r="Q5980">
            <v>98741.424078570621</v>
          </cell>
        </row>
        <row r="5981">
          <cell r="D5981">
            <v>45061</v>
          </cell>
          <cell r="F5981">
            <v>20952.078096613703</v>
          </cell>
          <cell r="G5981">
            <v>397271.65914950497</v>
          </cell>
          <cell r="H5981">
            <v>0.26822357003438763</v>
          </cell>
          <cell r="I5981">
            <v>99.996599540112427</v>
          </cell>
          <cell r="J5981">
            <v>12120446.169025181</v>
          </cell>
          <cell r="K5981">
            <v>0.73384885525198429</v>
          </cell>
          <cell r="L5981">
            <v>78.254590331878362</v>
          </cell>
          <cell r="M5981">
            <v>22411188.303931225</v>
          </cell>
          <cell r="N5981">
            <v>0.76870070125157752</v>
          </cell>
          <cell r="O5981">
            <v>77.461431482002808</v>
          </cell>
          <cell r="P5981"/>
          <cell r="Q5981">
            <v>98741.424078570621</v>
          </cell>
        </row>
        <row r="5982">
          <cell r="D5982">
            <v>45062</v>
          </cell>
          <cell r="F5982">
            <v>17986.181832609975</v>
          </cell>
          <cell r="G5982">
            <v>415257.84098211495</v>
          </cell>
          <cell r="H5982">
            <v>0.26284424499215592</v>
          </cell>
          <cell r="I5982">
            <v>99.997416897225094</v>
          </cell>
          <cell r="J5982">
            <v>12138432.350857791</v>
          </cell>
          <cell r="K5982">
            <v>0.73057018776872973</v>
          </cell>
          <cell r="L5982">
            <v>78.600010921099283</v>
          </cell>
          <cell r="M5982">
            <v>22379961.69144183</v>
          </cell>
          <cell r="N5982">
            <v>0.76764104126608401</v>
          </cell>
          <cell r="O5982">
            <v>77.600998640344471</v>
          </cell>
          <cell r="P5982"/>
          <cell r="Q5982">
            <v>98741.424078570621</v>
          </cell>
        </row>
        <row r="5983">
          <cell r="D5983">
            <v>45063</v>
          </cell>
          <cell r="F5983">
            <v>14450.098724485972</v>
          </cell>
          <cell r="G5983">
            <v>429707.93970660091</v>
          </cell>
          <cell r="H5983">
            <v>0.25599122015585535</v>
          </cell>
          <cell r="I5983">
            <v>99.998205970117866</v>
          </cell>
          <cell r="J5983">
            <v>12152882.449582277</v>
          </cell>
          <cell r="K5983">
            <v>0.7271186924075973</v>
          </cell>
          <cell r="L5983">
            <v>78.961819934845749</v>
          </cell>
          <cell r="M5983">
            <v>22342625.63335431</v>
          </cell>
          <cell r="N5983">
            <v>0.76637179040326975</v>
          </cell>
          <cell r="O5983">
            <v>77.767775016842265</v>
          </cell>
          <cell r="P5983"/>
          <cell r="Q5983">
            <v>98741.424078570621</v>
          </cell>
        </row>
        <row r="5984">
          <cell r="D5984">
            <v>45064</v>
          </cell>
          <cell r="F5984">
            <v>18197.375560484114</v>
          </cell>
          <cell r="G5984">
            <v>447905.31526708504</v>
          </cell>
          <cell r="H5984">
            <v>0.25200799824548548</v>
          </cell>
          <cell r="I5984">
            <v>99.998559706412735</v>
          </cell>
          <cell r="J5984">
            <v>12171079.825142762</v>
          </cell>
          <cell r="K5984">
            <v>0.7239306254097887</v>
          </cell>
          <cell r="L5984">
            <v>79.294309307324411</v>
          </cell>
          <cell r="M5984">
            <v>22299661.879602533</v>
          </cell>
          <cell r="N5984">
            <v>0.76490946401176507</v>
          </cell>
          <cell r="O5984">
            <v>77.959380173956845</v>
          </cell>
          <cell r="P5984"/>
          <cell r="Q5984">
            <v>98741.424078570621</v>
          </cell>
        </row>
        <row r="5985">
          <cell r="D5985">
            <v>45065</v>
          </cell>
          <cell r="F5985">
            <v>23410.496252485973</v>
          </cell>
          <cell r="G5985">
            <v>471315.811519571</v>
          </cell>
          <cell r="H5985">
            <v>0.25122278288589983</v>
          </cell>
          <cell r="I5985">
            <v>99.998621691601755</v>
          </cell>
          <cell r="J5985">
            <v>12194490.321395248</v>
          </cell>
          <cell r="K5985">
            <v>0.72108805114765873</v>
          </cell>
          <cell r="L5985">
            <v>79.589349118958481</v>
          </cell>
          <cell r="M5985">
            <v>22257905.285018753</v>
          </cell>
          <cell r="N5985">
            <v>0.76348850200829554</v>
          </cell>
          <cell r="O5985">
            <v>78.145004077226687</v>
          </cell>
          <cell r="P5985"/>
          <cell r="Q5985">
            <v>98741.424078570621</v>
          </cell>
        </row>
        <row r="5986">
          <cell r="D5986">
            <v>45066</v>
          </cell>
          <cell r="F5986">
            <v>21367.166392484112</v>
          </cell>
          <cell r="G5986">
            <v>492682.9779120551</v>
          </cell>
          <cell r="H5986">
            <v>0.24948140180762268</v>
          </cell>
          <cell r="I5986">
            <v>99.998750849359524</v>
          </cell>
          <cell r="J5986">
            <v>12215857.487787733</v>
          </cell>
          <cell r="K5986">
            <v>0.71815835330222344</v>
          </cell>
          <cell r="L5986">
            <v>79.89199952633399</v>
          </cell>
          <cell r="M5986">
            <v>22217183.410754979</v>
          </cell>
          <cell r="N5986">
            <v>0.76210299116874758</v>
          </cell>
          <cell r="O5986">
            <v>78.325457674535329</v>
          </cell>
          <cell r="P5986"/>
          <cell r="Q5986">
            <v>98741.424078570621</v>
          </cell>
        </row>
        <row r="5987">
          <cell r="D5987">
            <v>45067</v>
          </cell>
          <cell r="F5987">
            <v>24875.114800484109</v>
          </cell>
          <cell r="G5987">
            <v>517558.09271253919</v>
          </cell>
          <cell r="H5987">
            <v>0.24959761004551462</v>
          </cell>
          <cell r="I5987">
            <v>99.998742574847327</v>
          </cell>
          <cell r="J5987">
            <v>12240732.602588218</v>
          </cell>
          <cell r="K5987">
            <v>0.71546751106497486</v>
          </cell>
          <cell r="L5987">
            <v>80.168665666516787</v>
          </cell>
          <cell r="M5987">
            <v>22184298.018491201</v>
          </cell>
          <cell r="N5987">
            <v>0.76098625337694803</v>
          </cell>
          <cell r="O5987">
            <v>78.470513614436371</v>
          </cell>
          <cell r="P5987"/>
          <cell r="Q5987">
            <v>98741.424078570621</v>
          </cell>
        </row>
        <row r="5988">
          <cell r="D5988">
            <v>45068</v>
          </cell>
          <cell r="F5988">
            <v>47648.647824487838</v>
          </cell>
          <cell r="G5988">
            <v>565206.74053702701</v>
          </cell>
          <cell r="H5988">
            <v>0.26018680324594795</v>
          </cell>
          <cell r="I5988">
            <v>99.997753024922503</v>
          </cell>
          <cell r="J5988">
            <v>12288381.250412706</v>
          </cell>
          <cell r="K5988">
            <v>0.71413101907084997</v>
          </cell>
          <cell r="L5988">
            <v>80.305606303299925</v>
          </cell>
          <cell r="M5988">
            <v>22179278.118965428</v>
          </cell>
          <cell r="N5988">
            <v>0.76082536443053062</v>
          </cell>
          <cell r="O5988">
            <v>78.491382864207608</v>
          </cell>
          <cell r="P5988"/>
          <cell r="Q5988">
            <v>98741.424078570621</v>
          </cell>
        </row>
        <row r="5989">
          <cell r="D5989">
            <v>45069</v>
          </cell>
          <cell r="F5989">
            <v>37387.921148484107</v>
          </cell>
          <cell r="G5989">
            <v>602594.66168551112</v>
          </cell>
          <cell r="H5989">
            <v>0.26533714845475931</v>
          </cell>
          <cell r="I5989">
            <v>99.997062417930039</v>
          </cell>
          <cell r="J5989">
            <v>12325769.171561191</v>
          </cell>
          <cell r="K5989">
            <v>0.71221688488137547</v>
          </cell>
          <cell r="L5989">
            <v>80.501177172935542</v>
          </cell>
          <cell r="M5989">
            <v>22153919.949209653</v>
          </cell>
          <cell r="N5989">
            <v>0.75996678785636806</v>
          </cell>
          <cell r="O5989">
            <v>78.602626342493693</v>
          </cell>
          <cell r="P5989"/>
          <cell r="Q5989">
            <v>98741.424078570621</v>
          </cell>
        </row>
        <row r="5990">
          <cell r="D5990">
            <v>45070</v>
          </cell>
          <cell r="F5990">
            <v>38797.91118201107</v>
          </cell>
          <cell r="G5990">
            <v>641392.57286752225</v>
          </cell>
          <cell r="H5990">
            <v>0.27065328240436715</v>
          </cell>
          <cell r="I5990">
            <v>99.996161837561317</v>
          </cell>
          <cell r="J5990">
            <v>12364567.082743201</v>
          </cell>
          <cell r="K5990">
            <v>0.71040548005313731</v>
          </cell>
          <cell r="L5990">
            <v>80.685640757397252</v>
          </cell>
          <cell r="M5990">
            <v>22136921.496759403</v>
          </cell>
          <cell r="N5990">
            <v>0.75939496127990624</v>
          </cell>
          <cell r="O5990">
            <v>78.67659970621699</v>
          </cell>
          <cell r="P5990"/>
          <cell r="Q5990">
            <v>98741.424078570621</v>
          </cell>
        </row>
        <row r="5991">
          <cell r="D5991">
            <v>45071</v>
          </cell>
          <cell r="F5991">
            <v>32647.695650009206</v>
          </cell>
          <cell r="G5991">
            <v>674040.26851753145</v>
          </cell>
          <cell r="H5991">
            <v>0.27305268272460126</v>
          </cell>
          <cell r="I5991">
            <v>99.995682243321824</v>
          </cell>
          <cell r="J5991">
            <v>12397214.778393211</v>
          </cell>
          <cell r="K5991">
            <v>0.70826314523805001</v>
          </cell>
          <cell r="L5991">
            <v>80.903026284792318</v>
          </cell>
          <cell r="M5991">
            <v>22132366.701240525</v>
          </cell>
          <cell r="N5991">
            <v>0.75924999688129524</v>
          </cell>
          <cell r="O5991">
            <v>78.695337891199387</v>
          </cell>
          <cell r="P5991"/>
          <cell r="Q5991">
            <v>98741.424078570621</v>
          </cell>
        </row>
        <row r="5992">
          <cell r="D5992">
            <v>45072</v>
          </cell>
          <cell r="F5992">
            <v>28037.486566012936</v>
          </cell>
          <cell r="G5992">
            <v>702077.75508354441</v>
          </cell>
          <cell r="H5992">
            <v>0.27347175546758845</v>
          </cell>
          <cell r="I5992">
            <v>99.995593340658019</v>
          </cell>
          <cell r="J5992">
            <v>12425252.264959224</v>
          </cell>
          <cell r="K5992">
            <v>0.7058829378323519</v>
          </cell>
          <cell r="L5992">
            <v>81.143545073665663</v>
          </cell>
          <cell r="M5992">
            <v>22127516.578261651</v>
          </cell>
          <cell r="N5992">
            <v>0.75909489682524056</v>
          </cell>
          <cell r="O5992">
            <v>78.715379534640689</v>
          </cell>
          <cell r="P5992"/>
          <cell r="Q5992">
            <v>98741.424078570621</v>
          </cell>
        </row>
        <row r="5993">
          <cell r="D5993">
            <v>45073</v>
          </cell>
          <cell r="F5993">
            <v>37108.93397801293</v>
          </cell>
          <cell r="G5993">
            <v>739186.68906155729</v>
          </cell>
          <cell r="H5993">
            <v>0.2772624056776109</v>
          </cell>
          <cell r="I5993">
            <v>99.994714135272247</v>
          </cell>
          <cell r="J5993">
            <v>12462361.198937237</v>
          </cell>
          <cell r="K5993">
            <v>0.70404176252858119</v>
          </cell>
          <cell r="L5993">
            <v>81.328859154941526</v>
          </cell>
          <cell r="M5993">
            <v>22129745.459968776</v>
          </cell>
          <cell r="N5993">
            <v>0.75918264436393779</v>
          </cell>
          <cell r="O5993">
            <v>78.704041865057974</v>
          </cell>
          <cell r="P5993"/>
          <cell r="Q5993">
            <v>98741.424078570621</v>
          </cell>
        </row>
        <row r="5994">
          <cell r="D5994">
            <v>45074</v>
          </cell>
          <cell r="F5994">
            <v>28475.955378011073</v>
          </cell>
          <cell r="G5994">
            <v>767662.64443956839</v>
          </cell>
          <cell r="H5994">
            <v>0.27765978940999431</v>
          </cell>
          <cell r="I5994">
            <v>99.99461370887137</v>
          </cell>
          <cell r="J5994">
            <v>12490837.154315248</v>
          </cell>
          <cell r="K5994">
            <v>0.70173601304803945</v>
          </cell>
          <cell r="L5994">
            <v>81.560013712173813</v>
          </cell>
          <cell r="M5994">
            <v>22116868.175963897</v>
          </cell>
          <cell r="N5994">
            <v>0.75875215496239223</v>
          </cell>
          <cell r="O5994">
            <v>78.759643242672766</v>
          </cell>
          <cell r="P5994"/>
          <cell r="Q5994">
            <v>98741.424078570621</v>
          </cell>
        </row>
        <row r="5995">
          <cell r="D5995">
            <v>45075</v>
          </cell>
          <cell r="F5995">
            <v>38724.84073800921</v>
          </cell>
          <cell r="G5995">
            <v>806387.48517757759</v>
          </cell>
          <cell r="H5995">
            <v>0.28160891202052307</v>
          </cell>
          <cell r="I5995">
            <v>99.993522240168858</v>
          </cell>
          <cell r="J5995">
            <v>12529561.995053258</v>
          </cell>
          <cell r="K5995">
            <v>0.70002831040890467</v>
          </cell>
          <cell r="L5995">
            <v>81.730545854587604</v>
          </cell>
          <cell r="M5995">
            <v>22127275.71620902</v>
          </cell>
          <cell r="N5995">
            <v>0.75912048526721543</v>
          </cell>
          <cell r="O5995">
            <v>78.712073536024562</v>
          </cell>
          <cell r="P5995"/>
          <cell r="Q5995">
            <v>98741.424078570621</v>
          </cell>
        </row>
        <row r="5996">
          <cell r="D5996">
            <v>45076</v>
          </cell>
          <cell r="F5996">
            <v>54111.755844011073</v>
          </cell>
          <cell r="G5996">
            <v>860499.24102158868</v>
          </cell>
          <cell r="H5996">
            <v>0.29048910628662833</v>
          </cell>
          <cell r="I5996">
            <v>99.990347741637436</v>
          </cell>
          <cell r="J5996">
            <v>12583673.75089727</v>
          </cell>
          <cell r="K5996">
            <v>0.69919429864923177</v>
          </cell>
          <cell r="L5996">
            <v>81.813622077738728</v>
          </cell>
          <cell r="M5996">
            <v>22142562.798112143</v>
          </cell>
          <cell r="N5996">
            <v>0.75965623145496031</v>
          </cell>
          <cell r="O5996">
            <v>78.642812549482969</v>
          </cell>
          <cell r="P5996"/>
          <cell r="Q5996">
            <v>98741.424078570621</v>
          </cell>
        </row>
        <row r="5997">
          <cell r="D5997">
            <v>45077</v>
          </cell>
          <cell r="E5997" t="str">
            <v>*</v>
          </cell>
          <cell r="F5997">
            <v>50904.346330899214</v>
          </cell>
          <cell r="G5997">
            <v>911403.58735248784</v>
          </cell>
          <cell r="H5997">
            <v>0.29774854875147128</v>
          </cell>
          <cell r="I5997">
            <v>99.986834681843945</v>
          </cell>
          <cell r="J5997">
            <v>12634578.097228169</v>
          </cell>
          <cell r="K5997">
            <v>0.69819214563781062</v>
          </cell>
          <cell r="L5997">
            <v>81.913264370383743</v>
          </cell>
          <cell r="M5997">
            <v>22144616.975436155</v>
          </cell>
          <cell r="N5997">
            <v>0.7597379987939531</v>
          </cell>
          <cell r="O5997">
            <v>78.632234475479805</v>
          </cell>
          <cell r="P5997"/>
          <cell r="Q5997">
            <v>98741.424078570621</v>
          </cell>
        </row>
        <row r="5998">
          <cell r="D5998">
            <v>45078</v>
          </cell>
          <cell r="F5998">
            <v>61776.580178901073</v>
          </cell>
          <cell r="G5998">
            <v>61776.580178901073</v>
          </cell>
          <cell r="H5998">
            <v>0.99492819737827365</v>
          </cell>
          <cell r="I5998">
            <v>38.14708009179688</v>
          </cell>
          <cell r="J5998">
            <v>12696354.677407071</v>
          </cell>
          <cell r="K5998">
            <v>0.69920682552150448</v>
          </cell>
          <cell r="L5998">
            <v>81.568456364883332</v>
          </cell>
          <cell r="M5998">
            <v>22165186.187685531</v>
          </cell>
          <cell r="N5998">
            <v>0.76048367654580262</v>
          </cell>
          <cell r="O5998">
            <v>76.566095071924195</v>
          </cell>
          <cell r="P5998"/>
          <cell r="Q5998">
            <v>62091.495991055417</v>
          </cell>
        </row>
        <row r="5999">
          <cell r="D5999">
            <v>45079</v>
          </cell>
          <cell r="F5999">
            <v>62457.867250901079</v>
          </cell>
          <cell r="G5999">
            <v>124234.44742980215</v>
          </cell>
          <cell r="H5999">
            <v>1.0004143518115487</v>
          </cell>
          <cell r="I5999">
            <v>37.68606680891773</v>
          </cell>
          <cell r="J5999">
            <v>12758812.544657972</v>
          </cell>
          <cell r="K5999">
            <v>0.70025198133552524</v>
          </cell>
          <cell r="L5999">
            <v>81.461878193147456</v>
          </cell>
          <cell r="M5999">
            <v>22175107.691926904</v>
          </cell>
          <cell r="N5999">
            <v>0.76086409250779363</v>
          </cell>
          <cell r="O5999">
            <v>76.517028133803237</v>
          </cell>
          <cell r="P5999"/>
          <cell r="Q5999">
            <v>62091.495991055417</v>
          </cell>
        </row>
        <row r="6000">
          <cell r="D6000">
            <v>45080</v>
          </cell>
          <cell r="F6000">
            <v>41547.941482899216</v>
          </cell>
          <cell r="G6000">
            <v>165782.38891270137</v>
          </cell>
          <cell r="H6000">
            <v>0.8899897710983542</v>
          </cell>
          <cell r="I6000">
            <v>47.765690433076543</v>
          </cell>
          <cell r="J6000">
            <v>12800360.486140871</v>
          </cell>
          <cell r="K6000">
            <v>0.70014631956289308</v>
          </cell>
          <cell r="L6000">
            <v>81.47266300242741</v>
          </cell>
          <cell r="M6000">
            <v>22170553.617864273</v>
          </cell>
          <cell r="N6000">
            <v>0.76074784167370968</v>
          </cell>
          <cell r="O6000">
            <v>76.532025855954686</v>
          </cell>
          <cell r="P6000"/>
          <cell r="Q6000">
            <v>62091.495991055417</v>
          </cell>
        </row>
        <row r="6001">
          <cell r="D6001">
            <v>45081</v>
          </cell>
          <cell r="F6001">
            <v>33608.109770899217</v>
          </cell>
          <cell r="G6001">
            <v>199390.49868360057</v>
          </cell>
          <cell r="H6001">
            <v>0.8028092072073918</v>
          </cell>
          <cell r="I6001">
            <v>56.793255413564246</v>
          </cell>
          <cell r="J6001">
            <v>12833968.595911771</v>
          </cell>
          <cell r="K6001">
            <v>0.6996085549446871</v>
          </cell>
          <cell r="L6001">
            <v>81.527516978665375</v>
          </cell>
          <cell r="M6001">
            <v>22171961.211399645</v>
          </cell>
          <cell r="N6001">
            <v>0.76083615466157595</v>
          </cell>
          <cell r="O6001">
            <v>76.520632718227503</v>
          </cell>
          <cell r="P6001"/>
          <cell r="Q6001">
            <v>62091.495991055417</v>
          </cell>
        </row>
        <row r="6002">
          <cell r="D6002">
            <v>45082</v>
          </cell>
          <cell r="F6002">
            <v>59856.92893490108</v>
          </cell>
          <cell r="G6002">
            <v>259247.42761850165</v>
          </cell>
          <cell r="H6002">
            <v>0.83504970682570612</v>
          </cell>
          <cell r="I6002">
            <v>53.361431636598901</v>
          </cell>
          <cell r="J6002">
            <v>12893825.524846673</v>
          </cell>
          <cell r="K6002">
            <v>0.70050047389897063</v>
          </cell>
          <cell r="L6002">
            <v>81.436505826162147</v>
          </cell>
          <cell r="M6002">
            <v>22207701.592573021</v>
          </cell>
          <cell r="N6002">
            <v>0.76210267672972842</v>
          </cell>
          <cell r="O6002">
            <v>76.357050425857381</v>
          </cell>
          <cell r="P6002"/>
          <cell r="Q6002">
            <v>62091.495991055417</v>
          </cell>
        </row>
        <row r="6003">
          <cell r="D6003">
            <v>45083</v>
          </cell>
          <cell r="F6003">
            <v>57350.594274899209</v>
          </cell>
          <cell r="G6003">
            <v>316598.02189340087</v>
          </cell>
          <cell r="H6003">
            <v>0.84981584257262432</v>
          </cell>
          <cell r="I6003">
            <v>51.824028829930846</v>
          </cell>
          <cell r="J6003">
            <v>12951176.119121572</v>
          </cell>
          <cell r="K6003">
            <v>0.70125068832917314</v>
          </cell>
          <cell r="L6003">
            <v>81.359829177157891</v>
          </cell>
          <cell r="M6003">
            <v>22234563.652902391</v>
          </cell>
          <cell r="N6003">
            <v>0.76306463828114746</v>
          </cell>
          <cell r="O6003">
            <v>76.232569188241371</v>
          </cell>
          <cell r="P6003"/>
          <cell r="Q6003">
            <v>62091.495991055417</v>
          </cell>
        </row>
        <row r="6004">
          <cell r="D6004">
            <v>45084</v>
          </cell>
          <cell r="F6004">
            <v>70108.284720859505</v>
          </cell>
          <cell r="G6004">
            <v>386706.30661426036</v>
          </cell>
          <cell r="H6004">
            <v>0.88971536610600632</v>
          </cell>
          <cell r="I6004">
            <v>47.79275437090832</v>
          </cell>
          <cell r="J6004">
            <v>13021284.403842432</v>
          </cell>
          <cell r="K6004">
            <v>0.70268433491216498</v>
          </cell>
          <cell r="L6004">
            <v>81.212986021430211</v>
          </cell>
          <cell r="M6004">
            <v>22275323.518499725</v>
          </cell>
          <cell r="N6004">
            <v>0.76450368280931669</v>
          </cell>
          <cell r="O6004">
            <v>76.045976659373508</v>
          </cell>
          <cell r="P6004"/>
          <cell r="Q6004">
            <v>62091.495991055417</v>
          </cell>
        </row>
        <row r="6005">
          <cell r="D6005">
            <v>45085</v>
          </cell>
          <cell r="F6005">
            <v>73845.429024859506</v>
          </cell>
          <cell r="G6005">
            <v>460551.73563911987</v>
          </cell>
          <cell r="H6005">
            <v>0.92716347119713605</v>
          </cell>
          <cell r="I6005">
            <v>44.188354680938559</v>
          </cell>
          <cell r="J6005">
            <v>13095129.832867293</v>
          </cell>
          <cell r="K6005">
            <v>0.70430940491168526</v>
          </cell>
          <cell r="L6005">
            <v>81.046039644674394</v>
          </cell>
          <cell r="M6005">
            <v>22326192.365446832</v>
          </cell>
          <cell r="N6005">
            <v>0.7662898438484762</v>
          </cell>
          <cell r="O6005">
            <v>75.813759037232103</v>
          </cell>
          <cell r="P6005"/>
          <cell r="Q6005">
            <v>62091.495991055417</v>
          </cell>
        </row>
        <row r="6006">
          <cell r="D6006">
            <v>45086</v>
          </cell>
          <cell r="F6006">
            <v>64491.902376857652</v>
          </cell>
          <cell r="G6006">
            <v>525043.63801597757</v>
          </cell>
          <cell r="H6006">
            <v>0.93955188340411711</v>
          </cell>
          <cell r="I6006">
            <v>43.036670205075843</v>
          </cell>
          <cell r="J6006">
            <v>13159621.735244151</v>
          </cell>
          <cell r="K6006">
            <v>0.70542226076606229</v>
          </cell>
          <cell r="L6006">
            <v>80.931412581833953</v>
          </cell>
          <cell r="M6006">
            <v>22364991.116315935</v>
          </cell>
          <cell r="N6006">
            <v>0.76766189563738019</v>
          </cell>
          <cell r="O6006">
            <v>75.634923037880597</v>
          </cell>
          <cell r="P6006"/>
          <cell r="Q6006">
            <v>62091.495991055417</v>
          </cell>
        </row>
        <row r="6007">
          <cell r="D6007">
            <v>45087</v>
          </cell>
          <cell r="F6007">
            <v>61707.600828859511</v>
          </cell>
          <cell r="G6007">
            <v>586751.23884483706</v>
          </cell>
          <cell r="H6007">
            <v>0.944978421730025</v>
          </cell>
          <cell r="I6007">
            <v>42.538746344284739</v>
          </cell>
          <cell r="J6007">
            <v>13221329.336073011</v>
          </cell>
          <cell r="K6007">
            <v>0.70637897558335727</v>
          </cell>
          <cell r="L6007">
            <v>80.832674302856887</v>
          </cell>
          <cell r="M6007">
            <v>22396526.466691043</v>
          </cell>
          <cell r="N6007">
            <v>0.76878476779198535</v>
          </cell>
          <cell r="O6007">
            <v>75.48827491436812</v>
          </cell>
          <cell r="P6007"/>
          <cell r="Q6007">
            <v>62091.495991055417</v>
          </cell>
        </row>
        <row r="6008">
          <cell r="D6008">
            <v>45088</v>
          </cell>
          <cell r="F6008">
            <v>53059.17690885951</v>
          </cell>
          <cell r="G6008">
            <v>639810.41575369658</v>
          </cell>
          <cell r="H6008">
            <v>0.93675602950064152</v>
          </cell>
          <cell r="I6008">
            <v>43.294774183153038</v>
          </cell>
          <cell r="J6008">
            <v>13274388.512981871</v>
          </cell>
          <cell r="K6008">
            <v>0.70686883026921443</v>
          </cell>
          <cell r="L6008">
            <v>80.782049516259448</v>
          </cell>
          <cell r="M6008">
            <v>22423116.213698152</v>
          </cell>
          <cell r="N6008">
            <v>0.76973798603720656</v>
          </cell>
          <cell r="O6008">
            <v>75.363580899964148</v>
          </cell>
          <cell r="P6008"/>
          <cell r="Q6008">
            <v>62091.495991055417</v>
          </cell>
        </row>
        <row r="6009">
          <cell r="D6009">
            <v>45089</v>
          </cell>
          <cell r="F6009">
            <v>79151.846872859518</v>
          </cell>
          <cell r="G6009">
            <v>718962.2626265561</v>
          </cell>
          <cell r="H6009">
            <v>0.96492314976880567</v>
          </cell>
          <cell r="I6009">
            <v>40.743448447519128</v>
          </cell>
          <cell r="J6009">
            <v>13353540.35985473</v>
          </cell>
          <cell r="K6009">
            <v>0.70874032706078716</v>
          </cell>
          <cell r="L6009">
            <v>80.588209475846156</v>
          </cell>
          <cell r="M6009">
            <v>22482861.57349126</v>
          </cell>
          <cell r="N6009">
            <v>0.77182952629205659</v>
          </cell>
          <cell r="O6009">
            <v>75.089335768551905</v>
          </cell>
          <cell r="P6009"/>
          <cell r="Q6009">
            <v>62091.495991055417</v>
          </cell>
        </row>
        <row r="6010">
          <cell r="D6010">
            <v>45090</v>
          </cell>
          <cell r="F6010">
            <v>75080.286744859506</v>
          </cell>
          <cell r="G6010">
            <v>794042.54937141563</v>
          </cell>
          <cell r="H6010">
            <v>0.98371274730266489</v>
          </cell>
          <cell r="I6010">
            <v>39.102758652984981</v>
          </cell>
          <cell r="J6010">
            <v>13428620.646599589</v>
          </cell>
          <cell r="K6010">
            <v>0.71038414069478684</v>
          </cell>
          <cell r="L6010">
            <v>80.417398305357764</v>
          </cell>
          <cell r="M6010">
            <v>22511741.835104369</v>
          </cell>
          <cell r="N6010">
            <v>0.77286164184525508</v>
          </cell>
          <cell r="O6010">
            <v>74.953682921975101</v>
          </cell>
          <cell r="P6010"/>
          <cell r="Q6010">
            <v>62091.495991055417</v>
          </cell>
        </row>
        <row r="6011">
          <cell r="D6011">
            <v>45091</v>
          </cell>
          <cell r="F6011">
            <v>61954.208758491615</v>
          </cell>
          <cell r="G6011">
            <v>855996.75812990731</v>
          </cell>
          <cell r="H6011">
            <v>0.98471819054763277</v>
          </cell>
          <cell r="I6011">
            <v>39.016360582952828</v>
          </cell>
          <cell r="J6011">
            <v>13490574.855358081</v>
          </cell>
          <cell r="K6011">
            <v>0.71132508480272205</v>
          </cell>
          <cell r="L6011">
            <v>80.319392982182066</v>
          </cell>
          <cell r="M6011">
            <v>22531257.02310111</v>
          </cell>
          <cell r="N6011">
            <v>0.77357233217159349</v>
          </cell>
          <cell r="O6011">
            <v>74.860154132144856</v>
          </cell>
          <cell r="P6011"/>
          <cell r="Q6011">
            <v>62091.495991055417</v>
          </cell>
        </row>
        <row r="6012">
          <cell r="D6012">
            <v>45092</v>
          </cell>
          <cell r="F6012">
            <v>70308.067942491616</v>
          </cell>
          <cell r="G6012">
            <v>926304.82607239892</v>
          </cell>
          <cell r="H6012">
            <v>0.99455898244727747</v>
          </cell>
          <cell r="I6012">
            <v>38.178258744138425</v>
          </cell>
          <cell r="J6012">
            <v>13560882.923300572</v>
          </cell>
          <cell r="K6012">
            <v>0.71269892905355214</v>
          </cell>
          <cell r="L6012">
            <v>80.176000031063538</v>
          </cell>
          <cell r="M6012">
            <v>22571632.733023383</v>
          </cell>
          <cell r="N6012">
            <v>0.77499934547671911</v>
          </cell>
          <cell r="O6012">
            <v>74.672059719498193</v>
          </cell>
          <cell r="P6012"/>
          <cell r="Q6012">
            <v>62091.495991055417</v>
          </cell>
        </row>
        <row r="6013">
          <cell r="D6013">
            <v>45093</v>
          </cell>
          <cell r="F6013">
            <v>78920.945598495353</v>
          </cell>
          <cell r="G6013">
            <v>1005225.7716708942</v>
          </cell>
          <cell r="H6013">
            <v>1.0118392177003013</v>
          </cell>
          <cell r="I6013">
            <v>36.73967458065097</v>
          </cell>
          <cell r="J6013">
            <v>13639803.868899068</v>
          </cell>
          <cell r="K6013">
            <v>0.7145150178152001</v>
          </cell>
          <cell r="L6013">
            <v>79.985910613091136</v>
          </cell>
          <cell r="M6013">
            <v>22644770.404995658</v>
          </cell>
          <cell r="N6013">
            <v>0.77755145353951971</v>
          </cell>
          <cell r="O6013">
            <v>74.334700386527317</v>
          </cell>
          <cell r="P6013"/>
          <cell r="Q6013">
            <v>62091.495991055417</v>
          </cell>
        </row>
        <row r="6014">
          <cell r="D6014">
            <v>45094</v>
          </cell>
          <cell r="F6014">
            <v>56942.122126493487</v>
          </cell>
          <cell r="G6014">
            <v>1062167.8937973878</v>
          </cell>
          <cell r="H6014">
            <v>1.0062644383704886</v>
          </cell>
          <cell r="I6014">
            <v>37.199160359125337</v>
          </cell>
          <cell r="J6014">
            <v>13696745.991025561</v>
          </cell>
          <cell r="K6014">
            <v>0.71517171268818391</v>
          </cell>
          <cell r="L6014">
            <v>79.917025272553516</v>
          </cell>
          <cell r="M6014">
            <v>22700438.670683928</v>
          </cell>
          <cell r="N6014">
            <v>0.7795039532299235</v>
          </cell>
          <cell r="O6014">
            <v>74.075784701489923</v>
          </cell>
          <cell r="P6014"/>
          <cell r="Q6014">
            <v>62091.495991055417</v>
          </cell>
        </row>
        <row r="6015">
          <cell r="D6015">
            <v>45095</v>
          </cell>
          <cell r="F6015">
            <v>41087.959390491618</v>
          </cell>
          <cell r="G6015">
            <v>1103255.8531878795</v>
          </cell>
          <cell r="H6015">
            <v>0.98712377380310679</v>
          </cell>
          <cell r="I6015">
            <v>38.810225672641018</v>
          </cell>
          <cell r="J6015">
            <v>13737833.950416053</v>
          </cell>
          <cell r="K6015">
            <v>0.71499901777280728</v>
          </cell>
          <cell r="L6015">
            <v>79.935148095909739</v>
          </cell>
          <cell r="M6015">
            <v>22730934.813990202</v>
          </cell>
          <cell r="N6015">
            <v>0.78059223455558835</v>
          </cell>
          <cell r="O6015">
            <v>73.931169850657454</v>
          </cell>
          <cell r="P6015"/>
          <cell r="Q6015">
            <v>62091.495991055417</v>
          </cell>
        </row>
        <row r="6016">
          <cell r="D6016">
            <v>45096</v>
          </cell>
          <cell r="F6016">
            <v>64408.418278493482</v>
          </cell>
          <cell r="G6016">
            <v>1167664.271466373</v>
          </cell>
          <cell r="H6016">
            <v>0.98976539873603464</v>
          </cell>
          <cell r="I6016">
            <v>38.58480362166776</v>
          </cell>
          <cell r="J6016">
            <v>13802242.368694546</v>
          </cell>
          <cell r="K6016">
            <v>0.71603726185213812</v>
          </cell>
          <cell r="L6016">
            <v>79.826111625914507</v>
          </cell>
          <cell r="M6016">
            <v>22793810.191972472</v>
          </cell>
          <cell r="N6016">
            <v>0.78279260889046542</v>
          </cell>
          <cell r="O6016">
            <v>73.638132184074607</v>
          </cell>
          <cell r="P6016"/>
          <cell r="Q6016">
            <v>62091.495991055417</v>
          </cell>
        </row>
        <row r="6017">
          <cell r="D6017">
            <v>45097</v>
          </cell>
          <cell r="F6017">
            <v>64460.134196493484</v>
          </cell>
          <cell r="G6017">
            <v>1232124.4056628665</v>
          </cell>
          <cell r="H6017">
            <v>0.99218450610399245</v>
          </cell>
          <cell r="I6017">
            <v>38.379233260526235</v>
          </cell>
          <cell r="J6017">
            <v>13866702.502891039</v>
          </cell>
          <cell r="K6017">
            <v>0.71707151293916016</v>
          </cell>
          <cell r="L6017">
            <v>79.717300296303335</v>
          </cell>
          <cell r="M6017">
            <v>22853590.448350746</v>
          </cell>
          <cell r="N6017">
            <v>0.78488691558456924</v>
          </cell>
          <cell r="O6017">
            <v>73.35843791941835</v>
          </cell>
          <cell r="P6017"/>
          <cell r="Q6017">
            <v>62091.495991055417</v>
          </cell>
        </row>
        <row r="6018">
          <cell r="D6018">
            <v>45098</v>
          </cell>
          <cell r="F6018">
            <v>77310.442403560868</v>
          </cell>
          <cell r="G6018">
            <v>1309434.8480664275</v>
          </cell>
          <cell r="H6018">
            <v>1.0042283470364124</v>
          </cell>
          <cell r="I6018">
            <v>37.368076214830651</v>
          </cell>
          <cell r="J6018">
            <v>13944012.9452946</v>
          </cell>
          <cell r="K6018">
            <v>0.71876152876684107</v>
          </cell>
          <cell r="L6018">
            <v>79.539084298810167</v>
          </cell>
          <cell r="M6018">
            <v>22922972.091798089</v>
          </cell>
          <cell r="N6018">
            <v>0.78731121151613737</v>
          </cell>
          <cell r="O6018">
            <v>73.033748100444271</v>
          </cell>
          <cell r="P6018"/>
          <cell r="Q6018">
            <v>62091.495991055417</v>
          </cell>
        </row>
        <row r="6019">
          <cell r="D6019">
            <v>45099</v>
          </cell>
          <cell r="F6019">
            <v>61986.117239560859</v>
          </cell>
          <cell r="G6019">
            <v>1371420.9653059884</v>
          </cell>
          <cell r="H6019">
            <v>1.0039590061382588</v>
          </cell>
          <cell r="I6019">
            <v>37.390464894986408</v>
          </cell>
          <cell r="J6019">
            <v>14005999.062534161</v>
          </cell>
          <cell r="K6019">
            <v>0.71965336970354188</v>
          </cell>
          <cell r="L6019">
            <v>79.444833020431588</v>
          </cell>
          <cell r="M6019">
            <v>22965361.321027409</v>
          </cell>
          <cell r="N6019">
            <v>0.78880863383282973</v>
          </cell>
          <cell r="O6019">
            <v>72.832712832213147</v>
          </cell>
          <cell r="P6019"/>
          <cell r="Q6019">
            <v>62091.495991055417</v>
          </cell>
        </row>
        <row r="6020">
          <cell r="D6020">
            <v>45100</v>
          </cell>
          <cell r="F6020">
            <v>57098.232815560863</v>
          </cell>
          <cell r="G6020">
            <v>1428519.1981215493</v>
          </cell>
          <cell r="H6020">
            <v>1.0002904481808272</v>
          </cell>
          <cell r="I6020">
            <v>37.696431737821598</v>
          </cell>
          <cell r="J6020">
            <v>14063097.295349721</v>
          </cell>
          <cell r="K6020">
            <v>0.72028918856198809</v>
          </cell>
          <cell r="L6020">
            <v>79.37755300888108</v>
          </cell>
          <cell r="M6020">
            <v>23010572.742704727</v>
          </cell>
          <cell r="N6020">
            <v>0.79040315490095236</v>
          </cell>
          <cell r="O6020">
            <v>72.618246109443788</v>
          </cell>
          <cell r="P6020"/>
          <cell r="Q6020">
            <v>62091.495991055417</v>
          </cell>
        </row>
        <row r="6021">
          <cell r="D6021">
            <v>45101</v>
          </cell>
          <cell r="F6021">
            <v>46018.16330756087</v>
          </cell>
          <cell r="G6021">
            <v>1474537.3614291102</v>
          </cell>
          <cell r="H6021">
            <v>0.98949229271370009</v>
          </cell>
          <cell r="I6021">
            <v>38.608063421681557</v>
          </cell>
          <cell r="J6021">
            <v>14109115.458657281</v>
          </cell>
          <cell r="K6021">
            <v>0.72035527190174065</v>
          </cell>
          <cell r="L6021">
            <v>79.370556243461067</v>
          </cell>
          <cell r="M6021">
            <v>23042953.790506043</v>
          </cell>
          <cell r="N6021">
            <v>0.79155710291147119</v>
          </cell>
          <cell r="O6021">
            <v>72.462787994236152</v>
          </cell>
          <cell r="P6021"/>
          <cell r="Q6021">
            <v>62091.495991055417</v>
          </cell>
        </row>
        <row r="6022">
          <cell r="D6022">
            <v>45102</v>
          </cell>
          <cell r="F6022">
            <v>40598.935859559002</v>
          </cell>
          <cell r="G6022">
            <v>1515136.2972886693</v>
          </cell>
          <cell r="H6022">
            <v>0.97606686590829284</v>
          </cell>
          <cell r="I6022">
            <v>39.76442109979785</v>
          </cell>
          <cell r="J6022">
            <v>14149714.394516841</v>
          </cell>
          <cell r="K6022">
            <v>0.72014512775362993</v>
          </cell>
          <cell r="L6022">
            <v>79.392803212520889</v>
          </cell>
          <cell r="M6022">
            <v>23069449.418021355</v>
          </cell>
          <cell r="N6022">
            <v>0.79250898952565418</v>
          </cell>
          <cell r="O6022">
            <v>72.334396348567083</v>
          </cell>
          <cell r="P6022"/>
          <cell r="Q6022">
            <v>62091.495991055417</v>
          </cell>
        </row>
        <row r="6023">
          <cell r="D6023">
            <v>45103</v>
          </cell>
          <cell r="F6023">
            <v>50226.856407560867</v>
          </cell>
          <cell r="G6023">
            <v>1565363.1536962301</v>
          </cell>
          <cell r="H6023">
            <v>0.96963801855950971</v>
          </cell>
          <cell r="I6023">
            <v>40.327107594626668</v>
          </cell>
          <cell r="J6023">
            <v>14199941.250924401</v>
          </cell>
          <cell r="K6023">
            <v>0.72042477386610237</v>
          </cell>
          <cell r="L6023">
            <v>79.363196696159548</v>
          </cell>
          <cell r="M6023">
            <v>23104847.58927267</v>
          </cell>
          <cell r="N6023">
            <v>0.79376682319056791</v>
          </cell>
          <cell r="O6023">
            <v>72.164526806859811</v>
          </cell>
          <cell r="P6023"/>
          <cell r="Q6023">
            <v>62091.495991055417</v>
          </cell>
        </row>
        <row r="6024">
          <cell r="D6024">
            <v>45104</v>
          </cell>
          <cell r="F6024">
            <v>61695.814259559003</v>
          </cell>
          <cell r="G6024">
            <v>1627058.9679557891</v>
          </cell>
          <cell r="H6024">
            <v>0.97052651568103288</v>
          </cell>
          <cell r="I6024">
            <v>40.248997344503756</v>
          </cell>
          <cell r="J6024">
            <v>14261637.06518396</v>
          </cell>
          <cell r="K6024">
            <v>0.72128270651947834</v>
          </cell>
          <cell r="L6024">
            <v>79.272280921449706</v>
          </cell>
          <cell r="M6024">
            <v>23150240.122485992</v>
          </cell>
          <cell r="N6024">
            <v>0.79536816361811957</v>
          </cell>
          <cell r="O6024">
            <v>71.947925162992306</v>
          </cell>
          <cell r="P6024"/>
          <cell r="Q6024">
            <v>62091.495991055417</v>
          </cell>
        </row>
        <row r="6025">
          <cell r="D6025">
            <v>45105</v>
          </cell>
          <cell r="F6025">
            <v>37778.376723792921</v>
          </cell>
          <cell r="G6025">
            <v>1664837.3446795819</v>
          </cell>
          <cell r="H6025">
            <v>0.95759452476816886</v>
          </cell>
          <cell r="I6025">
            <v>41.396734705975511</v>
          </cell>
          <cell r="J6025">
            <v>14299415.441907752</v>
          </cell>
          <cell r="K6025">
            <v>0.72092942931960158</v>
          </cell>
          <cell r="L6025">
            <v>79.309733518466786</v>
          </cell>
          <cell r="M6025">
            <v>23166049.631045539</v>
          </cell>
          <cell r="N6025">
            <v>0.79595324112481702</v>
          </cell>
          <cell r="O6025">
            <v>71.868692133295141</v>
          </cell>
          <cell r="P6025"/>
          <cell r="Q6025">
            <v>62091.495991055417</v>
          </cell>
        </row>
        <row r="6026">
          <cell r="D6026">
            <v>45106</v>
          </cell>
          <cell r="F6026">
            <v>18276.472911791054</v>
          </cell>
          <cell r="G6026">
            <v>1683113.8175913729</v>
          </cell>
          <cell r="H6026">
            <v>0.93472393564992418</v>
          </cell>
          <cell r="I6026">
            <v>43.483035230074783</v>
          </cell>
          <cell r="J6026">
            <v>14317691.914819544</v>
          </cell>
          <cell r="K6026">
            <v>0.71959820361192917</v>
          </cell>
          <cell r="L6026">
            <v>79.450667141960608</v>
          </cell>
          <cell r="M6026">
            <v>23175114.953187417</v>
          </cell>
          <cell r="N6026">
            <v>0.79630664718879773</v>
          </cell>
          <cell r="O6026">
            <v>71.820808751483483</v>
          </cell>
          <cell r="P6026"/>
          <cell r="Q6026">
            <v>62091.495991055417</v>
          </cell>
        </row>
        <row r="6027">
          <cell r="D6027">
            <v>45107</v>
          </cell>
          <cell r="E6027" t="str">
            <v>*</v>
          </cell>
          <cell r="F6027">
            <v>23063.340347792917</v>
          </cell>
          <cell r="G6027">
            <v>1706177.1579391658</v>
          </cell>
          <cell r="H6027">
            <v>0.91594784476602586</v>
          </cell>
          <cell r="I6027">
            <v>45.248721942910663</v>
          </cell>
          <cell r="J6027">
            <v>14340755.255167337</v>
          </cell>
          <cell r="K6027">
            <v>0.71851509721220252</v>
          </cell>
          <cell r="L6027">
            <v>79.565102774539071</v>
          </cell>
          <cell r="M6027">
            <v>23184149.7520293</v>
          </cell>
          <cell r="N6027">
            <v>0.79665904162944845</v>
          </cell>
          <cell r="O6027">
            <v>71.773044537328701</v>
          </cell>
          <cell r="P6027"/>
          <cell r="Q6027">
            <v>62091.495991055417</v>
          </cell>
        </row>
        <row r="6028">
          <cell r="D6028">
            <v>45108</v>
          </cell>
          <cell r="F6028">
            <v>11462.542951792922</v>
          </cell>
          <cell r="G6028">
            <v>11462.542951792922</v>
          </cell>
          <cell r="H6028">
            <v>0.43089505557759</v>
          </cell>
          <cell r="I6028">
            <v>89.279125875815126</v>
          </cell>
          <cell r="J6028">
            <v>14352217.79811913</v>
          </cell>
          <cell r="K6028">
            <v>0.71813226010094877</v>
          </cell>
          <cell r="L6028">
            <v>78.993196894669282</v>
          </cell>
          <cell r="M6028">
            <v>23177285.31548718</v>
          </cell>
          <cell r="N6028">
            <v>0.79644616549708536</v>
          </cell>
          <cell r="O6028">
            <v>70.927614284672913</v>
          </cell>
          <cell r="P6028"/>
          <cell r="Q6028">
            <v>26601.704529721381</v>
          </cell>
        </row>
        <row r="6029">
          <cell r="D6029">
            <v>45109</v>
          </cell>
          <cell r="F6029">
            <v>13059.94708779292</v>
          </cell>
          <cell r="G6029">
            <v>24522.490039585842</v>
          </cell>
          <cell r="H6029">
            <v>0.46091952514147189</v>
          </cell>
          <cell r="I6029">
            <v>86.611969386052763</v>
          </cell>
          <cell r="J6029">
            <v>14365277.745206922</v>
          </cell>
          <cell r="K6029">
            <v>0.71783026277504169</v>
          </cell>
          <cell r="L6029">
            <v>79.025437359766954</v>
          </cell>
          <cell r="M6029">
            <v>23176967.381547064</v>
          </cell>
          <cell r="N6029">
            <v>0.79645824247782282</v>
          </cell>
          <cell r="O6029">
            <v>70.926002415715615</v>
          </cell>
          <cell r="P6029"/>
          <cell r="Q6029">
            <v>26601.704529721381</v>
          </cell>
        </row>
        <row r="6030">
          <cell r="D6030">
            <v>45110</v>
          </cell>
          <cell r="F6030">
            <v>26243.378035791058</v>
          </cell>
          <cell r="G6030">
            <v>50765.8680753769</v>
          </cell>
          <cell r="H6030">
            <v>0.63612299754022072</v>
          </cell>
          <cell r="I6030">
            <v>68.110679505407617</v>
          </cell>
          <cell r="J6030">
            <v>14391521.123242714</v>
          </cell>
          <cell r="K6030">
            <v>0.71818696632678602</v>
          </cell>
          <cell r="L6030">
            <v>78.987354935497777</v>
          </cell>
          <cell r="M6030">
            <v>23192283.754624944</v>
          </cell>
          <cell r="N6030">
            <v>0.79700759632909024</v>
          </cell>
          <cell r="O6030">
            <v>70.852663949622482</v>
          </cell>
          <cell r="P6030"/>
          <cell r="Q6030">
            <v>26601.704529721381</v>
          </cell>
        </row>
        <row r="6031">
          <cell r="D6031">
            <v>45111</v>
          </cell>
          <cell r="F6031">
            <v>23788.680199792921</v>
          </cell>
          <cell r="G6031">
            <v>74554.548275169829</v>
          </cell>
          <cell r="H6031">
            <v>0.700655743618534</v>
          </cell>
          <cell r="I6031">
            <v>61.011377018007416</v>
          </cell>
          <cell r="J6031">
            <v>14415309.803442506</v>
          </cell>
          <cell r="K6031">
            <v>0.71842038851531187</v>
          </cell>
          <cell r="L6031">
            <v>78.962422568120118</v>
          </cell>
          <cell r="M6031">
            <v>23203368.218040828</v>
          </cell>
          <cell r="N6031">
            <v>0.79741154726896435</v>
          </cell>
          <cell r="O6031">
            <v>70.798713998414996</v>
          </cell>
          <cell r="P6031"/>
          <cell r="Q6031">
            <v>26601.704529721381</v>
          </cell>
        </row>
        <row r="6032">
          <cell r="D6032">
            <v>45112</v>
          </cell>
          <cell r="F6032">
            <v>26462.325156998653</v>
          </cell>
          <cell r="G6032">
            <v>101016.87343216848</v>
          </cell>
          <cell r="H6032">
            <v>0.75947669683576091</v>
          </cell>
          <cell r="I6032">
            <v>54.780429391121508</v>
          </cell>
          <cell r="J6032">
            <v>14441772.128599504</v>
          </cell>
          <cell r="K6032">
            <v>0.71878626347683461</v>
          </cell>
          <cell r="L6032">
            <v>78.923324003079685</v>
          </cell>
          <cell r="M6032">
            <v>23219887.723335914</v>
          </cell>
          <cell r="N6032">
            <v>0.79800230866479682</v>
          </cell>
          <cell r="O6032">
            <v>70.719780116002269</v>
          </cell>
          <cell r="P6032"/>
          <cell r="Q6032">
            <v>26601.704529721381</v>
          </cell>
        </row>
        <row r="6033">
          <cell r="D6033">
            <v>45113</v>
          </cell>
          <cell r="F6033">
            <v>26848.490548998649</v>
          </cell>
          <cell r="G6033">
            <v>127865.36398116712</v>
          </cell>
          <cell r="H6033">
            <v>0.80111009326680882</v>
          </cell>
          <cell r="I6033">
            <v>50.579287917220952</v>
          </cell>
          <cell r="J6033">
            <v>14468620.619148502</v>
          </cell>
          <cell r="K6033">
            <v>0.71917036543386337</v>
          </cell>
          <cell r="L6033">
            <v>78.882253263311924</v>
          </cell>
          <cell r="M6033">
            <v>23235410.710461237</v>
          </cell>
          <cell r="N6033">
            <v>0.79855885566950147</v>
          </cell>
          <cell r="O6033">
            <v>70.645380786799521</v>
          </cell>
          <cell r="P6033"/>
          <cell r="Q6033">
            <v>26601.704529721381</v>
          </cell>
        </row>
        <row r="6034">
          <cell r="D6034">
            <v>45114</v>
          </cell>
          <cell r="F6034">
            <v>18021.854412998655</v>
          </cell>
          <cell r="G6034">
            <v>145887.21839416577</v>
          </cell>
          <cell r="H6034">
            <v>0.78344721015457508</v>
          </cell>
          <cell r="I6034">
            <v>52.33778301256784</v>
          </cell>
          <cell r="J6034">
            <v>14486642.473561501</v>
          </cell>
          <cell r="K6034">
            <v>0.71911529975027677</v>
          </cell>
          <cell r="L6034">
            <v>78.88814278341394</v>
          </cell>
          <cell r="M6034">
            <v>23244399.541870553</v>
          </cell>
          <cell r="N6034">
            <v>0.79889086127814068</v>
          </cell>
          <cell r="O6034">
            <v>70.600981275544484</v>
          </cell>
          <cell r="P6034"/>
          <cell r="Q6034">
            <v>26601.704529721381</v>
          </cell>
        </row>
        <row r="6035">
          <cell r="D6035">
            <v>45115</v>
          </cell>
          <cell r="F6035">
            <v>15730.413685000516</v>
          </cell>
          <cell r="G6035">
            <v>161617.6320791663</v>
          </cell>
          <cell r="H6035">
            <v>0.75943268925960739</v>
          </cell>
          <cell r="I6035">
            <v>54.784970426051551</v>
          </cell>
          <cell r="J6035">
            <v>14502372.887246503</v>
          </cell>
          <cell r="K6035">
            <v>0.7189467824497825</v>
          </cell>
          <cell r="L6035">
            <v>78.906163278159667</v>
          </cell>
          <cell r="M6035">
            <v>23250330.440421872</v>
          </cell>
          <cell r="N6035">
            <v>0.79911778439888081</v>
          </cell>
          <cell r="O6035">
            <v>70.570627343630434</v>
          </cell>
          <cell r="P6035"/>
          <cell r="Q6035">
            <v>26601.704529721381</v>
          </cell>
        </row>
        <row r="6036">
          <cell r="D6036">
            <v>45116</v>
          </cell>
          <cell r="F6036">
            <v>11463.290528998652</v>
          </cell>
          <cell r="G6036">
            <v>173080.92260816495</v>
          </cell>
          <cell r="H6036">
            <v>0.72293163025109586</v>
          </cell>
          <cell r="I6036">
            <v>58.616459186128054</v>
          </cell>
          <cell r="J6036">
            <v>14513836.1777755</v>
          </cell>
          <cell r="K6036">
            <v>0.71856744746468226</v>
          </cell>
          <cell r="L6036">
            <v>78.946710107873415</v>
          </cell>
          <cell r="M6036">
            <v>23251138.416013192</v>
          </cell>
          <cell r="N6036">
            <v>0.79916863981622532</v>
          </cell>
          <cell r="O6036">
            <v>70.563823965020816</v>
          </cell>
          <cell r="P6036"/>
          <cell r="Q6036">
            <v>26601.704529721381</v>
          </cell>
        </row>
        <row r="6037">
          <cell r="D6037">
            <v>45117</v>
          </cell>
          <cell r="F6037">
            <v>29448.606092998649</v>
          </cell>
          <cell r="G6037">
            <v>202529.5287011636</v>
          </cell>
          <cell r="H6037">
            <v>0.76134041890015991</v>
          </cell>
          <cell r="I6037">
            <v>54.588301058726188</v>
          </cell>
          <cell r="J6037">
            <v>14543284.783868499</v>
          </cell>
          <cell r="K6037">
            <v>0.71907837654909113</v>
          </cell>
          <cell r="L6037">
            <v>78.892091597567031</v>
          </cell>
          <cell r="M6037">
            <v>23273748.728734512</v>
          </cell>
          <cell r="N6037">
            <v>0.79996889147620109</v>
          </cell>
          <cell r="O6037">
            <v>70.456728804669183</v>
          </cell>
          <cell r="P6037"/>
          <cell r="Q6037">
            <v>26601.704529721381</v>
          </cell>
        </row>
        <row r="6038">
          <cell r="D6038">
            <v>45118</v>
          </cell>
          <cell r="F6038">
            <v>31694.302037000511</v>
          </cell>
          <cell r="G6038">
            <v>234223.83073816411</v>
          </cell>
          <cell r="H6038">
            <v>0.8004402687001162</v>
          </cell>
          <cell r="I6038">
            <v>50.645306242165624</v>
          </cell>
          <cell r="J6038">
            <v>14574979.0859055</v>
          </cell>
          <cell r="K6038">
            <v>0.71969885372215714</v>
          </cell>
          <cell r="L6038">
            <v>78.825703104728277</v>
          </cell>
          <cell r="M6038">
            <v>23296276.973303828</v>
          </cell>
          <cell r="N6038">
            <v>0.80076636843236515</v>
          </cell>
          <cell r="O6038">
            <v>70.349933815125738</v>
          </cell>
          <cell r="P6038"/>
          <cell r="Q6038">
            <v>26601.704529721381</v>
          </cell>
        </row>
        <row r="6039">
          <cell r="D6039">
            <v>45119</v>
          </cell>
          <cell r="F6039">
            <v>14841.661333087563</v>
          </cell>
          <cell r="G6039">
            <v>249065.49207125168</v>
          </cell>
          <cell r="H6039">
            <v>0.78023036641936905</v>
          </cell>
          <cell r="I6039">
            <v>52.661916288605646</v>
          </cell>
          <cell r="J6039">
            <v>14589820.747238588</v>
          </cell>
          <cell r="K6039">
            <v>0.71948662697380195</v>
          </cell>
          <cell r="L6039">
            <v>78.848417783265049</v>
          </cell>
          <cell r="M6039">
            <v>23302538.354573239</v>
          </cell>
          <cell r="N6039">
            <v>0.80100473201865474</v>
          </cell>
          <cell r="O6039">
            <v>70.317999463764863</v>
          </cell>
          <cell r="P6039"/>
          <cell r="Q6039">
            <v>26601.704529721381</v>
          </cell>
        </row>
        <row r="6040">
          <cell r="D6040">
            <v>45120</v>
          </cell>
          <cell r="F6040">
            <v>11036.729363085702</v>
          </cell>
          <cell r="G6040">
            <v>260102.22143433738</v>
          </cell>
          <cell r="H6040">
            <v>0.75212711143763211</v>
          </cell>
          <cell r="I6040">
            <v>55.5415649472111</v>
          </cell>
          <cell r="J6040">
            <v>14600857.476601673</v>
          </cell>
          <cell r="K6040">
            <v>0.71908756462921875</v>
          </cell>
          <cell r="L6040">
            <v>78.891108984321519</v>
          </cell>
          <cell r="M6040">
            <v>23308745.108779006</v>
          </cell>
          <cell r="N6040">
            <v>0.80124123156527671</v>
          </cell>
          <cell r="O6040">
            <v>70.286308691611652</v>
          </cell>
          <cell r="P6040"/>
          <cell r="Q6040">
            <v>26601.704529721381</v>
          </cell>
        </row>
        <row r="6041">
          <cell r="D6041">
            <v>45121</v>
          </cell>
          <cell r="F6041">
            <v>5851.3040490875646</v>
          </cell>
          <cell r="G6041">
            <v>265953.52548342495</v>
          </cell>
          <cell r="H6041">
            <v>0.71411515643475842</v>
          </cell>
          <cell r="I6041">
            <v>59.559747753318447</v>
          </cell>
          <cell r="J6041">
            <v>14606708.780650761</v>
          </cell>
          <cell r="K6041">
            <v>0.7184345001631699</v>
          </cell>
          <cell r="L6041">
            <v>78.960914973416379</v>
          </cell>
          <cell r="M6041">
            <v>23308047.563290771</v>
          </cell>
          <cell r="N6041">
            <v>0.801240401694847</v>
          </cell>
          <cell r="O6041">
            <v>70.286419904345166</v>
          </cell>
          <cell r="P6041"/>
          <cell r="Q6041">
            <v>26601.704529721381</v>
          </cell>
        </row>
        <row r="6042">
          <cell r="D6042">
            <v>45122</v>
          </cell>
          <cell r="F6042">
            <v>2192.2400510875596</v>
          </cell>
          <cell r="G6042">
            <v>268145.76553451252</v>
          </cell>
          <cell r="H6042">
            <v>0.67200146325190113</v>
          </cell>
          <cell r="I6042">
            <v>64.141132180283236</v>
          </cell>
          <cell r="J6042">
            <v>14608901.020701848</v>
          </cell>
          <cell r="K6042">
            <v>0.7176034056407361</v>
          </cell>
          <cell r="L6042">
            <v>79.049645815268505</v>
          </cell>
          <cell r="M6042">
            <v>23308716.590376534</v>
          </cell>
          <cell r="N6042">
            <v>0.80128655060602405</v>
          </cell>
          <cell r="O6042">
            <v>70.280235274784232</v>
          </cell>
          <cell r="P6042"/>
          <cell r="Q6042">
            <v>26601.704529721381</v>
          </cell>
        </row>
        <row r="6043">
          <cell r="D6043">
            <v>45123</v>
          </cell>
          <cell r="F6043">
            <v>2057.367776087558</v>
          </cell>
          <cell r="G6043">
            <v>270203.13331060007</v>
          </cell>
          <cell r="H6043">
            <v>0.63483510288013012</v>
          </cell>
          <cell r="I6043">
            <v>68.25373448575931</v>
          </cell>
          <cell r="J6043">
            <v>14610958.388477936</v>
          </cell>
          <cell r="K6043">
            <v>0.71676786385743463</v>
          </cell>
          <cell r="L6043">
            <v>79.138732423146948</v>
          </cell>
          <cell r="M6043">
            <v>23309489.038079306</v>
          </cell>
          <cell r="N6043">
            <v>0.80133625758967542</v>
          </cell>
          <cell r="O6043">
            <v>70.273573551802173</v>
          </cell>
          <cell r="P6043"/>
          <cell r="Q6043">
            <v>26601.704529721381</v>
          </cell>
        </row>
        <row r="6044">
          <cell r="D6044">
            <v>45124</v>
          </cell>
          <cell r="F6044">
            <v>10349.605088087563</v>
          </cell>
          <cell r="G6044">
            <v>280552.73839868762</v>
          </cell>
          <cell r="H6044">
            <v>0.62037762431004539</v>
          </cell>
          <cell r="I6044">
            <v>69.860288256632231</v>
          </cell>
          <cell r="J6044">
            <v>14621307.993566023</v>
          </cell>
          <cell r="K6044">
            <v>0.71634076101584387</v>
          </cell>
          <cell r="L6044">
            <v>79.184224343321176</v>
          </cell>
          <cell r="M6044">
            <v>23318388.958462078</v>
          </cell>
          <cell r="N6044">
            <v>0.80166538269647569</v>
          </cell>
          <cell r="O6044">
            <v>70.229457475216989</v>
          </cell>
          <cell r="P6044"/>
          <cell r="Q6044">
            <v>26601.704529721381</v>
          </cell>
        </row>
        <row r="6045">
          <cell r="D6045">
            <v>45125</v>
          </cell>
          <cell r="F6045">
            <v>22026.052024087563</v>
          </cell>
          <cell r="G6045">
            <v>302578.7904227752</v>
          </cell>
          <cell r="H6045">
            <v>0.63191186799642807</v>
          </cell>
          <cell r="I6045">
            <v>68.578499163992745</v>
          </cell>
          <cell r="J6045">
            <v>14643334.04559011</v>
          </cell>
          <cell r="K6045">
            <v>0.71648608879134346</v>
          </cell>
          <cell r="L6045">
            <v>79.16874860672101</v>
          </cell>
          <cell r="M6045">
            <v>23339635.469270844</v>
          </cell>
          <cell r="N6045">
            <v>0.80241900383809039</v>
          </cell>
          <cell r="O6045">
            <v>70.128397732160437</v>
          </cell>
          <cell r="P6045"/>
          <cell r="Q6045">
            <v>26601.704529721381</v>
          </cell>
        </row>
        <row r="6046">
          <cell r="D6046">
            <v>45126</v>
          </cell>
          <cell r="F6046">
            <v>15473.364948133189</v>
          </cell>
          <cell r="G6046">
            <v>318052.15537090838</v>
          </cell>
          <cell r="H6046">
            <v>0.62926746314627868</v>
          </cell>
          <cell r="I6046">
            <v>68.872342172340467</v>
          </cell>
          <cell r="J6046">
            <v>14658807.410538243</v>
          </cell>
          <cell r="K6046">
            <v>0.71631083801590834</v>
          </cell>
          <cell r="L6046">
            <v>79.187410345787796</v>
          </cell>
          <cell r="M6046">
            <v>23353935.590387657</v>
          </cell>
          <cell r="N6046">
            <v>0.80293384405868684</v>
          </cell>
          <cell r="O6046">
            <v>70.05932336068156</v>
          </cell>
          <cell r="P6046"/>
          <cell r="Q6046">
            <v>26601.704529721381</v>
          </cell>
        </row>
        <row r="6047">
          <cell r="D6047">
            <v>45127</v>
          </cell>
          <cell r="F6047">
            <v>5158.9963001350479</v>
          </cell>
          <cell r="G6047">
            <v>323211.15167104342</v>
          </cell>
          <cell r="H6047">
            <v>0.60750083008765088</v>
          </cell>
          <cell r="I6047">
            <v>71.290348940633677</v>
          </cell>
          <cell r="J6047">
            <v>14663966.406838378</v>
          </cell>
          <cell r="K6047">
            <v>0.71563267919022999</v>
          </cell>
          <cell r="L6047">
            <v>79.259574631069896</v>
          </cell>
          <cell r="M6047">
            <v>23338946.98517197</v>
          </cell>
          <cell r="N6047">
            <v>0.80244170649558832</v>
          </cell>
          <cell r="O6047">
            <v>70.12535238715121</v>
          </cell>
          <cell r="P6047"/>
          <cell r="Q6047">
            <v>26601.704529721381</v>
          </cell>
        </row>
        <row r="6048">
          <cell r="D6048">
            <v>45128</v>
          </cell>
          <cell r="F6048">
            <v>3671.4751081313225</v>
          </cell>
          <cell r="G6048">
            <v>326882.62677917472</v>
          </cell>
          <cell r="H6048">
            <v>0.58514443512616199</v>
          </cell>
          <cell r="I6048">
            <v>73.763582717624232</v>
          </cell>
          <cell r="J6048">
            <v>14667637.88194651</v>
          </cell>
          <cell r="K6048">
            <v>0.714883778809978</v>
          </cell>
          <cell r="L6048">
            <v>79.339173790155144</v>
          </cell>
          <cell r="M6048">
            <v>23340016.579032283</v>
          </cell>
          <cell r="N6048">
            <v>0.80250167084242208</v>
          </cell>
          <cell r="O6048">
            <v>70.117308477671884</v>
          </cell>
          <cell r="P6048"/>
          <cell r="Q6048">
            <v>26601.704529721381</v>
          </cell>
        </row>
        <row r="6049">
          <cell r="D6049">
            <v>45129</v>
          </cell>
          <cell r="F6049">
            <v>4658.6428281331901</v>
          </cell>
          <cell r="G6049">
            <v>331541.26960730791</v>
          </cell>
          <cell r="H6049">
            <v>0.56650722109125384</v>
          </cell>
          <cell r="I6049">
            <v>75.807332383549692</v>
          </cell>
          <cell r="J6049">
            <v>14672296.524774643</v>
          </cell>
          <cell r="K6049">
            <v>0.714184868986249</v>
          </cell>
          <cell r="L6049">
            <v>79.413371096589103</v>
          </cell>
          <cell r="M6049">
            <v>23334876.162882589</v>
          </cell>
          <cell r="N6049">
            <v>0.80234811321006616</v>
          </cell>
          <cell r="O6049">
            <v>70.137906679952437</v>
          </cell>
          <cell r="P6049"/>
          <cell r="Q6049">
            <v>26601.704529721381</v>
          </cell>
        </row>
        <row r="6050">
          <cell r="D6050">
            <v>45130</v>
          </cell>
          <cell r="F6050">
            <v>1984.9160241331847</v>
          </cell>
          <cell r="G6050">
            <v>333526.18563144107</v>
          </cell>
          <cell r="H6050">
            <v>0.54512065155498146</v>
          </cell>
          <cell r="I6050">
            <v>78.120218257878051</v>
          </cell>
          <cell r="J6050">
            <v>14674281.440798776</v>
          </cell>
          <cell r="K6050">
            <v>0.71335778947466955</v>
          </cell>
          <cell r="L6050">
            <v>79.501064077282962</v>
          </cell>
          <cell r="M6050">
            <v>23334968.3015389</v>
          </cell>
          <cell r="N6050">
            <v>0.80237446845445148</v>
          </cell>
          <cell r="O6050">
            <v>70.134371569469309</v>
          </cell>
          <cell r="P6050"/>
          <cell r="Q6050">
            <v>26601.704529721381</v>
          </cell>
        </row>
        <row r="6051">
          <cell r="D6051">
            <v>45131</v>
          </cell>
          <cell r="F6051">
            <v>3397.3387521331897</v>
          </cell>
          <cell r="G6051">
            <v>336923.52438357426</v>
          </cell>
          <cell r="H6051">
            <v>0.5277285959989555</v>
          </cell>
          <cell r="I6051">
            <v>79.966226101694389</v>
          </cell>
          <cell r="J6051">
            <v>14677678.77955091</v>
          </cell>
          <cell r="K6051">
            <v>0.71260141946539468</v>
          </cell>
          <cell r="L6051">
            <v>79.581153930313704</v>
          </cell>
          <cell r="M6051">
            <v>23331990.443753209</v>
          </cell>
          <cell r="N6051">
            <v>0.80229526013546171</v>
          </cell>
          <cell r="O6051">
            <v>70.144995802799684</v>
          </cell>
          <cell r="P6051"/>
          <cell r="Q6051">
            <v>26601.704529721381</v>
          </cell>
        </row>
        <row r="6052">
          <cell r="D6052">
            <v>45132</v>
          </cell>
          <cell r="F6052">
            <v>1957.4203881341164</v>
          </cell>
          <cell r="G6052">
            <v>338880.9447717084</v>
          </cell>
          <cell r="H6052">
            <v>0.50956275285756292</v>
          </cell>
          <cell r="I6052">
            <v>81.851585989765297</v>
          </cell>
          <cell r="J6052">
            <v>14679636.199939044</v>
          </cell>
          <cell r="K6052">
            <v>0.71177718278232582</v>
          </cell>
          <cell r="L6052">
            <v>79.668313950443462</v>
          </cell>
          <cell r="M6052">
            <v>23331271.927363526</v>
          </cell>
          <cell r="N6052">
            <v>0.8022937393357833</v>
          </cell>
          <cell r="O6052">
            <v>70.145199781513782</v>
          </cell>
          <cell r="P6052"/>
          <cell r="Q6052">
            <v>26601.704529721381</v>
          </cell>
        </row>
        <row r="6053">
          <cell r="D6053">
            <v>45133</v>
          </cell>
          <cell r="F6053">
            <v>7462.4170918694072</v>
          </cell>
          <cell r="G6053">
            <v>346343.3618635778</v>
          </cell>
          <cell r="H6053">
            <v>0.50075357082217931</v>
          </cell>
          <cell r="I6053">
            <v>82.747342986933347</v>
          </cell>
          <cell r="J6053">
            <v>14687098.617030913</v>
          </cell>
          <cell r="K6053">
            <v>0.7112216486912093</v>
          </cell>
          <cell r="L6053">
            <v>79.726990990303349</v>
          </cell>
          <cell r="M6053">
            <v>23334713.698767569</v>
          </cell>
          <cell r="N6053">
            <v>0.80243528262951513</v>
          </cell>
          <cell r="O6053">
            <v>70.126214093101822</v>
          </cell>
          <cell r="P6053"/>
          <cell r="Q6053">
            <v>26601.704529721381</v>
          </cell>
        </row>
        <row r="6054">
          <cell r="D6054">
            <v>45134</v>
          </cell>
          <cell r="F6054">
            <v>5398.7921118684753</v>
          </cell>
          <cell r="G6054">
            <v>351742.15397544624</v>
          </cell>
          <cell r="H6054">
            <v>0.48972377577235743</v>
          </cell>
          <cell r="I6054">
            <v>83.849621846261854</v>
          </cell>
          <cell r="J6054">
            <v>14692497.409142781</v>
          </cell>
          <cell r="K6054">
            <v>0.71056774169977266</v>
          </cell>
          <cell r="L6054">
            <v>79.79598722151637</v>
          </cell>
          <cell r="M6054">
            <v>23337734.634529352</v>
          </cell>
          <cell r="N6054">
            <v>0.8025623619700738</v>
          </cell>
          <cell r="O6054">
            <v>70.109166684386366</v>
          </cell>
          <cell r="P6054"/>
          <cell r="Q6054">
            <v>26601.704529721381</v>
          </cell>
        </row>
        <row r="6055">
          <cell r="D6055">
            <v>45135</v>
          </cell>
          <cell r="F6055">
            <v>7946.3061798703347</v>
          </cell>
          <cell r="G6055">
            <v>359688.46015531657</v>
          </cell>
          <cell r="H6055">
            <v>0.48290200425938595</v>
          </cell>
          <cell r="I6055">
            <v>84.519755484805103</v>
          </cell>
          <cell r="J6055">
            <v>14700443.715322651</v>
          </cell>
          <cell r="K6055">
            <v>0.71003856125117282</v>
          </cell>
          <cell r="L6055">
            <v>79.851766435711838</v>
          </cell>
          <cell r="M6055">
            <v>23342610.218715135</v>
          </cell>
          <cell r="N6055">
            <v>0.80275323008462485</v>
          </cell>
          <cell r="O6055">
            <v>70.083558928549877</v>
          </cell>
          <cell r="P6055"/>
          <cell r="Q6055">
            <v>26601.704529721381</v>
          </cell>
        </row>
        <row r="6056">
          <cell r="D6056">
            <v>45136</v>
          </cell>
          <cell r="F6056">
            <v>5235.4956798684725</v>
          </cell>
          <cell r="G6056">
            <v>364923.95583518501</v>
          </cell>
          <cell r="H6056">
            <v>0.47303678115485354</v>
          </cell>
          <cell r="I6056">
            <v>85.471925374099825</v>
          </cell>
          <cell r="J6056">
            <v>14705679.211002519</v>
          </cell>
          <cell r="K6056">
            <v>0.70937997347463622</v>
          </cell>
          <cell r="L6056">
            <v>79.921114947990546</v>
          </cell>
          <cell r="M6056">
            <v>23339797.439394917</v>
          </cell>
          <cell r="N6056">
            <v>0.80267969848480714</v>
          </cell>
          <cell r="O6056">
            <v>70.093424728632385</v>
          </cell>
          <cell r="P6056"/>
          <cell r="Q6056">
            <v>26601.704529721381</v>
          </cell>
        </row>
        <row r="6057">
          <cell r="D6057">
            <v>45137</v>
          </cell>
          <cell r="F6057">
            <v>2608.4349198694035</v>
          </cell>
          <cell r="G6057">
            <v>367532.39075505442</v>
          </cell>
          <cell r="H6057">
            <v>0.46053739444204911</v>
          </cell>
          <cell r="I6057">
            <v>86.647364265223317</v>
          </cell>
          <cell r="J6057">
            <v>14708287.645922389</v>
          </cell>
          <cell r="K6057">
            <v>0.70859651069309637</v>
          </cell>
          <cell r="L6057">
            <v>80.003509414759648</v>
          </cell>
          <cell r="M6057">
            <v>23340978.745678701</v>
          </cell>
          <cell r="N6057">
            <v>0.80274352732657228</v>
          </cell>
          <cell r="O6057">
            <v>70.084860789051561</v>
          </cell>
          <cell r="P6057"/>
          <cell r="Q6057">
            <v>26601.704529721381</v>
          </cell>
        </row>
        <row r="6058">
          <cell r="D6058">
            <v>45138</v>
          </cell>
          <cell r="E6058" t="str">
            <v>*</v>
          </cell>
          <cell r="F6058">
            <v>2968.3202158694039</v>
          </cell>
          <cell r="G6058">
            <v>370500.71097092383</v>
          </cell>
          <cell r="H6058">
            <v>0.4492808280168093</v>
          </cell>
          <cell r="I6058">
            <v>87.673875651862105</v>
          </cell>
          <cell r="J6058">
            <v>14711255.966138259</v>
          </cell>
          <cell r="K6058">
            <v>0.70783236937274363</v>
          </cell>
          <cell r="L6058">
            <v>80.083763223413754</v>
          </cell>
          <cell r="M6058">
            <v>23342871.30437449</v>
          </cell>
          <cell r="N6058">
            <v>0.80283182197626191</v>
          </cell>
          <cell r="O6058">
            <v>70.073013551157246</v>
          </cell>
          <cell r="P6058"/>
          <cell r="Q6058">
            <v>26601.704529721381</v>
          </cell>
        </row>
        <row r="6059">
          <cell r="D6059">
            <v>45139</v>
          </cell>
          <cell r="F6059">
            <v>3793.801891869407</v>
          </cell>
          <cell r="G6059">
            <v>3793.801891869407</v>
          </cell>
          <cell r="H6059">
            <v>0.23799303226451138</v>
          </cell>
          <cell r="I6059">
            <v>99.133758979057106</v>
          </cell>
          <cell r="J6059">
            <v>14715049.768030128</v>
          </cell>
          <cell r="K6059">
            <v>0.70747228234523662</v>
          </cell>
          <cell r="L6059">
            <v>79.845532756253959</v>
          </cell>
          <cell r="M6059">
            <v>23343149.257458273</v>
          </cell>
          <cell r="N6059">
            <v>0.80285906557677922</v>
          </cell>
          <cell r="O6059">
            <v>69.439334282413711</v>
          </cell>
          <cell r="P6059"/>
          <cell r="Q6059">
            <v>15940.810769841702</v>
          </cell>
        </row>
        <row r="6060">
          <cell r="D6060">
            <v>45140</v>
          </cell>
          <cell r="F6060">
            <v>5003.3782764460848</v>
          </cell>
          <cell r="G6060">
            <v>8797.1801683154918</v>
          </cell>
          <cell r="H6060">
            <v>0.27593264531308564</v>
          </cell>
          <cell r="I6060">
            <v>98.157722042658008</v>
          </cell>
          <cell r="J6060">
            <v>14720053.146306574</v>
          </cell>
          <cell r="K6060">
            <v>0.70717085649189071</v>
          </cell>
          <cell r="L6060">
            <v>79.877448365757573</v>
          </cell>
          <cell r="M6060">
            <v>23342626.458036628</v>
          </cell>
          <cell r="N6060">
            <v>0.8028587688678972</v>
          </cell>
          <cell r="O6060">
            <v>69.439373780751112</v>
          </cell>
          <cell r="P6060"/>
          <cell r="Q6060">
            <v>15940.810769841702</v>
          </cell>
        </row>
        <row r="6061">
          <cell r="D6061">
            <v>45141</v>
          </cell>
          <cell r="F6061">
            <v>3346.6940764507417</v>
          </cell>
          <cell r="G6061">
            <v>12143.874244766233</v>
          </cell>
          <cell r="H6061">
            <v>0.25393677523900132</v>
          </cell>
          <cell r="I6061">
            <v>98.782666646896061</v>
          </cell>
          <cell r="J6061">
            <v>14723399.840383025</v>
          </cell>
          <cell r="K6061">
            <v>0.70679036356000757</v>
          </cell>
          <cell r="L6061">
            <v>79.917711865545542</v>
          </cell>
          <cell r="M6061">
            <v>23344954.313457794</v>
          </cell>
          <cell r="N6061">
            <v>0.80295652125176475</v>
          </cell>
          <cell r="O6061">
            <v>69.426360400973891</v>
          </cell>
          <cell r="P6061"/>
          <cell r="Q6061">
            <v>15940.810769841702</v>
          </cell>
        </row>
        <row r="6062">
          <cell r="D6062">
            <v>45142</v>
          </cell>
          <cell r="F6062">
            <v>3089.4375644470165</v>
          </cell>
          <cell r="G6062">
            <v>15233.31180921325</v>
          </cell>
          <cell r="H6062">
            <v>0.23890428205246994</v>
          </cell>
          <cell r="I6062">
            <v>99.115849365713586</v>
          </cell>
          <cell r="J6062">
            <v>14726489.277947472</v>
          </cell>
          <cell r="K6062">
            <v>0.70639811247006734</v>
          </cell>
          <cell r="L6062">
            <v>79.95919160717942</v>
          </cell>
          <cell r="M6062">
            <v>23346602.483504958</v>
          </cell>
          <cell r="N6062">
            <v>0.80303089945033623</v>
          </cell>
          <cell r="O6062">
            <v>69.416458149689348</v>
          </cell>
          <cell r="P6062"/>
          <cell r="Q6062">
            <v>15940.810769841702</v>
          </cell>
        </row>
        <row r="6063">
          <cell r="D6063">
            <v>45143</v>
          </cell>
          <cell r="F6063">
            <v>3524.1588124498085</v>
          </cell>
          <cell r="G6063">
            <v>18757.470621663058</v>
          </cell>
          <cell r="H6063">
            <v>0.23533897858131747</v>
          </cell>
          <cell r="I6063">
            <v>99.184491009146996</v>
          </cell>
          <cell r="J6063">
            <v>14730013.436759923</v>
          </cell>
          <cell r="K6063">
            <v>0.7060272975020141</v>
          </cell>
          <cell r="L6063">
            <v>79.998378308758603</v>
          </cell>
          <cell r="M6063">
            <v>23348793.720768124</v>
          </cell>
          <cell r="N6063">
            <v>0.80312396070424619</v>
          </cell>
          <cell r="O6063">
            <v>69.404067845100712</v>
          </cell>
          <cell r="P6063"/>
          <cell r="Q6063">
            <v>15940.810769841702</v>
          </cell>
        </row>
        <row r="6064">
          <cell r="D6064">
            <v>45144</v>
          </cell>
          <cell r="F6064">
            <v>2984.9951524479475</v>
          </cell>
          <cell r="G6064">
            <v>21742.465774111006</v>
          </cell>
          <cell r="H6064">
            <v>0.22732496784548134</v>
          </cell>
          <cell r="I6064">
            <v>99.325111047569266</v>
          </cell>
          <cell r="J6064">
            <v>14732998.43191237</v>
          </cell>
          <cell r="K6064">
            <v>0.70563122571913928</v>
          </cell>
          <cell r="L6064">
            <v>80.040205856022752</v>
          </cell>
          <cell r="M6064">
            <v>23350942.079437289</v>
          </cell>
          <cell r="N6064">
            <v>0.80321555113904441</v>
          </cell>
          <cell r="O6064">
            <v>69.391872601077495</v>
          </cell>
          <cell r="P6064"/>
          <cell r="Q6064">
            <v>15940.810769841702</v>
          </cell>
        </row>
        <row r="6065">
          <cell r="D6065">
            <v>45145</v>
          </cell>
          <cell r="F6065">
            <v>2625.8801964488775</v>
          </cell>
          <cell r="G6065">
            <v>24368.345970559883</v>
          </cell>
          <cell r="H6065">
            <v>0.2183823854238704</v>
          </cell>
          <cell r="I6065">
            <v>99.460856792913177</v>
          </cell>
          <cell r="J6065">
            <v>14735624.312108818</v>
          </cell>
          <cell r="K6065">
            <v>0.70521857171031688</v>
          </cell>
          <cell r="L6065">
            <v>80.083753480220068</v>
          </cell>
          <cell r="M6065">
            <v>23352894.816594452</v>
          </cell>
          <cell r="N6065">
            <v>0.80330041655731177</v>
          </cell>
          <cell r="O6065">
            <v>69.380572114138346</v>
          </cell>
          <cell r="P6065"/>
          <cell r="Q6065">
            <v>15940.810769841702</v>
          </cell>
        </row>
        <row r="6066">
          <cell r="D6066">
            <v>45146</v>
          </cell>
          <cell r="F6066">
            <v>7098.7372324488751</v>
          </cell>
          <cell r="G6066">
            <v>31467.083203008759</v>
          </cell>
          <cell r="H6066">
            <v>0.2467493941912689</v>
          </cell>
          <cell r="I6066">
            <v>98.951007918536831</v>
          </cell>
          <cell r="J6066">
            <v>14742723.049341267</v>
          </cell>
          <cell r="K6066">
            <v>0.70502044597801239</v>
          </cell>
          <cell r="L6066">
            <v>80.104650498916129</v>
          </cell>
          <cell r="M6066">
            <v>23358643.683587614</v>
          </cell>
          <cell r="N6066">
            <v>0.80351586909134021</v>
          </cell>
          <cell r="O6066">
            <v>69.351880024704798</v>
          </cell>
          <cell r="P6066"/>
          <cell r="Q6066">
            <v>15940.810769841702</v>
          </cell>
        </row>
        <row r="6067">
          <cell r="D6067">
            <v>45147</v>
          </cell>
          <cell r="F6067">
            <v>12143.784378786353</v>
          </cell>
          <cell r="G6067">
            <v>43610.867581795115</v>
          </cell>
          <cell r="H6067">
            <v>0.30397776019650408</v>
          </cell>
          <cell r="I6067">
            <v>97.103361260272592</v>
          </cell>
          <cell r="J6067">
            <v>14754866.833720053</v>
          </cell>
          <cell r="K6067">
            <v>0.70506370047869604</v>
          </cell>
          <cell r="L6067">
            <v>80.100088921314807</v>
          </cell>
          <cell r="M6067">
            <v>23370078.050419115</v>
          </cell>
          <cell r="N6067">
            <v>0.80392691139487049</v>
          </cell>
          <cell r="O6067">
            <v>69.297129442987753</v>
          </cell>
          <cell r="P6067"/>
          <cell r="Q6067">
            <v>15940.810769841702</v>
          </cell>
        </row>
        <row r="6068">
          <cell r="D6068">
            <v>45148</v>
          </cell>
          <cell r="F6068">
            <v>2647.0322987891414</v>
          </cell>
          <cell r="G6068">
            <v>46257.899880584257</v>
          </cell>
          <cell r="H6068">
            <v>0.29018536477516699</v>
          </cell>
          <cell r="I6068">
            <v>97.65918082113842</v>
          </cell>
          <cell r="J6068">
            <v>14757513.866018841</v>
          </cell>
          <cell r="K6068">
            <v>0.70465343071179098</v>
          </cell>
          <cell r="L6068">
            <v>80.143341460313295</v>
          </cell>
          <cell r="M6068">
            <v>23367782.010408908</v>
          </cell>
          <cell r="N6068">
            <v>0.80386563762568708</v>
          </cell>
          <cell r="O6068">
            <v>69.30529202879822</v>
          </cell>
          <cell r="P6068"/>
          <cell r="Q6068">
            <v>15940.810769841702</v>
          </cell>
        </row>
        <row r="6069">
          <cell r="D6069">
            <v>45149</v>
          </cell>
          <cell r="F6069">
            <v>7384.6153107863502</v>
          </cell>
          <cell r="G6069">
            <v>53642.515191370607</v>
          </cell>
          <cell r="H6069">
            <v>0.30591871144663402</v>
          </cell>
          <cell r="I6069">
            <v>97.019246306097784</v>
          </cell>
          <cell r="J6069">
            <v>14764898.481329627</v>
          </cell>
          <cell r="K6069">
            <v>0.70446982683085368</v>
          </cell>
          <cell r="L6069">
            <v>80.162687598455918</v>
          </cell>
          <cell r="M6069">
            <v>23373372.916212693</v>
          </cell>
          <cell r="N6069">
            <v>0.804075682773847</v>
          </cell>
          <cell r="O6069">
            <v>69.277309471820516</v>
          </cell>
          <cell r="P6069"/>
          <cell r="Q6069">
            <v>15940.810769841702</v>
          </cell>
        </row>
        <row r="6070">
          <cell r="D6070">
            <v>45150</v>
          </cell>
          <cell r="F6070">
            <v>2725.3009507872812</v>
          </cell>
          <cell r="G6070">
            <v>56367.816142157884</v>
          </cell>
          <cell r="H6070">
            <v>0.29467246551432058</v>
          </cell>
          <cell r="I6070">
            <v>97.486374223565875</v>
          </cell>
          <cell r="J6070">
            <v>14767623.782280415</v>
          </cell>
          <cell r="K6070">
            <v>0.70406436356724877</v>
          </cell>
          <cell r="L6070">
            <v>80.205388341494185</v>
          </cell>
          <cell r="M6070">
            <v>23374889.708320484</v>
          </cell>
          <cell r="N6070">
            <v>0.80414557906085804</v>
          </cell>
          <cell r="O6070">
            <v>69.267996905363276</v>
          </cell>
          <cell r="P6070"/>
          <cell r="Q6070">
            <v>15940.810769841702</v>
          </cell>
        </row>
        <row r="6071">
          <cell r="D6071">
            <v>45151</v>
          </cell>
          <cell r="F6071">
            <v>2922.6271667872825</v>
          </cell>
          <cell r="G6071">
            <v>59290.443308945163</v>
          </cell>
          <cell r="H6071">
            <v>0.28610861751686234</v>
          </cell>
          <cell r="I6071">
            <v>97.809549948852165</v>
          </cell>
          <cell r="J6071">
            <v>14770546.409447202</v>
          </cell>
          <cell r="K6071">
            <v>0.70366891675980137</v>
          </cell>
          <cell r="L6071">
            <v>80.247004341783452</v>
          </cell>
          <cell r="M6071">
            <v>23375754.251172271</v>
          </cell>
          <cell r="N6071">
            <v>0.80419303918136553</v>
          </cell>
          <cell r="O6071">
            <v>69.261673353758837</v>
          </cell>
          <cell r="P6071"/>
          <cell r="Q6071">
            <v>15940.810769841702</v>
          </cell>
        </row>
        <row r="6072">
          <cell r="D6072">
            <v>45152</v>
          </cell>
          <cell r="F6072">
            <v>2830.6519467872822</v>
          </cell>
          <cell r="G6072">
            <v>62121.095255732449</v>
          </cell>
          <cell r="H6072">
            <v>0.27835604811832521</v>
          </cell>
          <cell r="I6072">
            <v>98.078287520295035</v>
          </cell>
          <cell r="J6072">
            <v>14773377.061393989</v>
          </cell>
          <cell r="K6072">
            <v>0.7032696917422685</v>
          </cell>
          <cell r="L6072">
            <v>80.288987936361664</v>
          </cell>
          <cell r="M6072">
            <v>23377243.338494062</v>
          </cell>
          <cell r="N6072">
            <v>0.80426198798898851</v>
          </cell>
          <cell r="O6072">
            <v>69.252486310079163</v>
          </cell>
          <cell r="P6072"/>
          <cell r="Q6072">
            <v>15940.810769841702</v>
          </cell>
        </row>
        <row r="6073">
          <cell r="D6073">
            <v>45153</v>
          </cell>
          <cell r="F6073">
            <v>3043.3979587863505</v>
          </cell>
          <cell r="G6073">
            <v>65164.4932145188</v>
          </cell>
          <cell r="H6073">
            <v>0.27252688776994533</v>
          </cell>
          <cell r="I6073">
            <v>98.265725773303913</v>
          </cell>
          <cell r="J6073">
            <v>14776420.459352776</v>
          </cell>
          <cell r="K6073">
            <v>0.70288119201515575</v>
          </cell>
          <cell r="L6073">
            <v>80.329814588482066</v>
          </cell>
          <cell r="M6073">
            <v>23378806.797531843</v>
          </cell>
          <cell r="N6073">
            <v>0.80433349854822034</v>
          </cell>
          <cell r="O6073">
            <v>69.242957483428853</v>
          </cell>
          <cell r="P6073"/>
          <cell r="Q6073">
            <v>15940.810769841702</v>
          </cell>
        </row>
        <row r="6074">
          <cell r="D6074">
            <v>45154</v>
          </cell>
          <cell r="F6074">
            <v>3604.9344894848837</v>
          </cell>
          <cell r="G6074">
            <v>68769.427704003683</v>
          </cell>
          <cell r="H6074">
            <v>0.26962801914892248</v>
          </cell>
          <cell r="I6074">
            <v>98.354344938738365</v>
          </cell>
          <cell r="J6074">
            <v>14780025.393842261</v>
          </cell>
          <cell r="K6074">
            <v>0.7025199718109284</v>
          </cell>
          <cell r="L6074">
            <v>80.367748716579129</v>
          </cell>
          <cell r="M6074">
            <v>23380461.028210331</v>
          </cell>
          <cell r="N6074">
            <v>0.80440813527017441</v>
          </cell>
          <cell r="O6074">
            <v>69.233011612377808</v>
          </cell>
          <cell r="P6074"/>
          <cell r="Q6074">
            <v>15940.810769841702</v>
          </cell>
        </row>
        <row r="6075">
          <cell r="D6075">
            <v>45155</v>
          </cell>
          <cell r="F6075">
            <v>2996.3558494886092</v>
          </cell>
          <cell r="G6075">
            <v>71765.783553492292</v>
          </cell>
          <cell r="H6075">
            <v>0.26482446473825833</v>
          </cell>
          <cell r="I6075">
            <v>98.49457894540727</v>
          </cell>
          <cell r="J6075">
            <v>14783021.749691749</v>
          </cell>
          <cell r="K6075">
            <v>0.70213039369497776</v>
          </cell>
          <cell r="L6075">
            <v>80.408632979859888</v>
          </cell>
          <cell r="M6075">
            <v>23381412.548779007</v>
          </cell>
          <cell r="N6075">
            <v>0.80445859790584351</v>
          </cell>
          <cell r="O6075">
            <v>69.226286831169091</v>
          </cell>
          <cell r="P6075"/>
          <cell r="Q6075">
            <v>15940.810769841702</v>
          </cell>
        </row>
        <row r="6076">
          <cell r="D6076">
            <v>45156</v>
          </cell>
          <cell r="F6076">
            <v>3914.0803974848823</v>
          </cell>
          <cell r="G6076">
            <v>75679.863950977175</v>
          </cell>
          <cell r="H6076">
            <v>0.26375301400100293</v>
          </cell>
          <cell r="I6076">
            <v>98.524746467796348</v>
          </cell>
          <cell r="J6076">
            <v>14786935.830089234</v>
          </cell>
          <cell r="K6076">
            <v>0.70178496006779023</v>
          </cell>
          <cell r="L6076">
            <v>80.444860201382156</v>
          </cell>
          <cell r="M6076">
            <v>23381014.807511676</v>
          </cell>
          <cell r="N6076">
            <v>0.80446263917144856</v>
          </cell>
          <cell r="O6076">
            <v>69.225748271978475</v>
          </cell>
          <cell r="P6076"/>
          <cell r="Q6076">
            <v>15940.810769841702</v>
          </cell>
        </row>
        <row r="6077">
          <cell r="D6077">
            <v>45157</v>
          </cell>
          <cell r="F6077">
            <v>2913.6933294867486</v>
          </cell>
          <cell r="G6077">
            <v>78593.557280463923</v>
          </cell>
          <cell r="H6077">
            <v>0.25949138186792076</v>
          </cell>
          <cell r="I6077">
            <v>98.640776666671798</v>
          </cell>
          <cell r="J6077">
            <v>14789849.523418721</v>
          </cell>
          <cell r="K6077">
            <v>0.70139260644548651</v>
          </cell>
          <cell r="L6077">
            <v>80.48598035716455</v>
          </cell>
          <cell r="M6077">
            <v>23371191.044720352</v>
          </cell>
          <cell r="N6077">
            <v>0.80414235554600422</v>
          </cell>
          <cell r="O6077">
            <v>69.268426396878823</v>
          </cell>
          <cell r="P6077"/>
          <cell r="Q6077">
            <v>15940.810769841702</v>
          </cell>
        </row>
        <row r="6078">
          <cell r="D6078">
            <v>45158</v>
          </cell>
          <cell r="F6078">
            <v>2909.1485774867469</v>
          </cell>
          <cell r="G6078">
            <v>81502.70585795067</v>
          </cell>
          <cell r="H6078">
            <v>0.25564165786393056</v>
          </cell>
          <cell r="I6078">
            <v>98.740226455601245</v>
          </cell>
          <cell r="J6078">
            <v>14792758.671996208</v>
          </cell>
          <cell r="K6078">
            <v>0.70100063022753645</v>
          </cell>
          <cell r="L6078">
            <v>80.527031369826275</v>
          </cell>
          <cell r="M6078">
            <v>23365420.628745023</v>
          </cell>
          <cell r="N6078">
            <v>0.80396152607930027</v>
          </cell>
          <cell r="O6078">
            <v>69.292518099632616</v>
          </cell>
          <cell r="P6078"/>
          <cell r="Q6078">
            <v>15940.810769841702</v>
          </cell>
        </row>
        <row r="6079">
          <cell r="D6079">
            <v>45159</v>
          </cell>
          <cell r="F6079">
            <v>2915.2266014848865</v>
          </cell>
          <cell r="G6079">
            <v>84417.932459435557</v>
          </cell>
          <cell r="H6079">
            <v>0.25217673076532759</v>
          </cell>
          <cell r="I6079">
            <v>98.825460993135835</v>
          </cell>
          <cell r="J6079">
            <v>14795673.898597693</v>
          </cell>
          <cell r="K6079">
            <v>0.70060953357242983</v>
          </cell>
          <cell r="L6079">
            <v>80.567960705447291</v>
          </cell>
          <cell r="M6079">
            <v>23367697.976203687</v>
          </cell>
          <cell r="N6079">
            <v>0.80405760361280598</v>
          </cell>
          <cell r="O6079">
            <v>69.279718161387777</v>
          </cell>
          <cell r="P6079"/>
          <cell r="Q6079">
            <v>15940.810769841702</v>
          </cell>
        </row>
        <row r="6080">
          <cell r="D6080">
            <v>45160</v>
          </cell>
          <cell r="F6080">
            <v>2888.1918454848856</v>
          </cell>
          <cell r="G6080">
            <v>87306.124304920435</v>
          </cell>
          <cell r="H6080">
            <v>0.24894970857982324</v>
          </cell>
          <cell r="I6080">
            <v>98.901266528393947</v>
          </cell>
          <cell r="J6080">
            <v>14798562.090443177</v>
          </cell>
          <cell r="K6080">
            <v>0.7002177477054955</v>
          </cell>
          <cell r="L6080">
            <v>80.608932476232681</v>
          </cell>
          <cell r="M6080">
            <v>23366975.048702359</v>
          </cell>
          <cell r="N6080">
            <v>0.80405044683936022</v>
          </cell>
          <cell r="O6080">
            <v>69.280671651461418</v>
          </cell>
          <cell r="P6080"/>
          <cell r="Q6080">
            <v>15940.810769841702</v>
          </cell>
        </row>
        <row r="6081">
          <cell r="D6081">
            <v>45161</v>
          </cell>
          <cell r="F6081">
            <v>7451.8020599029041</v>
          </cell>
          <cell r="G6081">
            <v>94757.926364823332</v>
          </cell>
          <cell r="H6081">
            <v>0.25845045784893605</v>
          </cell>
          <cell r="I6081">
            <v>98.668165067735131</v>
          </cell>
          <cell r="J6081">
            <v>14806013.892503081</v>
          </cell>
          <cell r="K6081">
            <v>0.70004232421612966</v>
          </cell>
          <cell r="L6081">
            <v>80.627268074439826</v>
          </cell>
          <cell r="M6081">
            <v>23360005.892301448</v>
          </cell>
          <cell r="N6081">
            <v>0.80382835419269894</v>
          </cell>
          <cell r="O6081">
            <v>69.310258577929545</v>
          </cell>
          <cell r="P6081"/>
          <cell r="Q6081">
            <v>15940.810769841702</v>
          </cell>
        </row>
        <row r="6082">
          <cell r="D6082">
            <v>45162</v>
          </cell>
          <cell r="F6082">
            <v>3330.3416158991822</v>
          </cell>
          <cell r="G6082">
            <v>98088.267980722507</v>
          </cell>
          <cell r="H6082">
            <v>0.25638665591562138</v>
          </cell>
          <cell r="I6082">
            <v>98.721373807174274</v>
          </cell>
          <cell r="J6082">
            <v>14809344.234118979</v>
          </cell>
          <cell r="K6082">
            <v>0.69967244517604776</v>
          </cell>
          <cell r="L6082">
            <v>80.665908921648864</v>
          </cell>
          <cell r="M6082">
            <v>23354694.041308776</v>
          </cell>
          <cell r="N6082">
            <v>0.80366328164161005</v>
          </cell>
          <cell r="O6082">
            <v>69.332246502587907</v>
          </cell>
          <cell r="P6082"/>
          <cell r="Q6082">
            <v>15940.810769841702</v>
          </cell>
        </row>
        <row r="6083">
          <cell r="D6083">
            <v>45163</v>
          </cell>
          <cell r="F6083">
            <v>2536.2744079010445</v>
          </cell>
          <cell r="G6083">
            <v>100624.54238862355</v>
          </cell>
          <cell r="H6083">
            <v>0.25249541906361322</v>
          </cell>
          <cell r="I6083">
            <v>98.817788626198194</v>
          </cell>
          <cell r="J6083">
            <v>14811880.50852688</v>
          </cell>
          <cell r="K6083">
            <v>0.69926563511092898</v>
          </cell>
          <cell r="L6083">
            <v>80.708377109627236</v>
          </cell>
          <cell r="M6083">
            <v>23355630.642738111</v>
          </cell>
          <cell r="N6083">
            <v>0.80371322336188478</v>
          </cell>
          <cell r="O6083">
            <v>69.325594443604245</v>
          </cell>
          <cell r="P6083"/>
          <cell r="Q6083">
            <v>15940.810769841702</v>
          </cell>
        </row>
        <row r="6084">
          <cell r="D6084">
            <v>45164</v>
          </cell>
          <cell r="F6084">
            <v>2553.9532439019749</v>
          </cell>
          <cell r="G6084">
            <v>103178.49563252553</v>
          </cell>
          <cell r="H6084">
            <v>0.24894616311999948</v>
          </cell>
          <cell r="I6084">
            <v>98.901347940178056</v>
          </cell>
          <cell r="J6084">
            <v>14814434.461770782</v>
          </cell>
          <cell r="K6084">
            <v>0.69886027087145597</v>
          </cell>
          <cell r="L6084">
            <v>80.750662175994577</v>
          </cell>
          <cell r="M6084">
            <v>23357320.133693442</v>
          </cell>
          <cell r="N6084">
            <v>0.80378907626503515</v>
          </cell>
          <cell r="O6084">
            <v>69.315490680751111</v>
          </cell>
          <cell r="P6084"/>
          <cell r="Q6084">
            <v>15940.810769841702</v>
          </cell>
        </row>
        <row r="6085">
          <cell r="D6085">
            <v>45165</v>
          </cell>
          <cell r="F6085">
            <v>3070.2208999001123</v>
          </cell>
          <cell r="G6085">
            <v>106248.71653242565</v>
          </cell>
          <cell r="H6085">
            <v>0.24685931639022732</v>
          </cell>
          <cell r="I6085">
            <v>98.948560026428851</v>
          </cell>
          <cell r="J6085">
            <v>14817504.682670683</v>
          </cell>
          <cell r="K6085">
            <v>0.69847985209253904</v>
          </cell>
          <cell r="L6085">
            <v>80.790315777862958</v>
          </cell>
          <cell r="M6085">
            <v>23353527.628394771</v>
          </cell>
          <cell r="N6085">
            <v>0.80367627791460772</v>
          </cell>
          <cell r="O6085">
            <v>69.330515466877912</v>
          </cell>
          <cell r="P6085"/>
          <cell r="Q6085">
            <v>15940.810769841702</v>
          </cell>
        </row>
        <row r="6086">
          <cell r="D6086">
            <v>45166</v>
          </cell>
          <cell r="F6086">
            <v>2607.2491359001142</v>
          </cell>
          <cell r="G6086">
            <v>108855.96566832576</v>
          </cell>
          <cell r="H6086">
            <v>0.24388427387509018</v>
          </cell>
          <cell r="I6086">
            <v>99.013451043241147</v>
          </cell>
          <cell r="J6086">
            <v>14820111.931806583</v>
          </cell>
          <cell r="K6086">
            <v>0.69807819704045493</v>
          </cell>
          <cell r="L6086">
            <v>80.832152090376951</v>
          </cell>
          <cell r="M6086">
            <v>23354855.788068101</v>
          </cell>
          <cell r="N6086">
            <v>0.8037396984042644</v>
          </cell>
          <cell r="O6086">
            <v>69.32206797188978</v>
          </cell>
          <cell r="P6086"/>
          <cell r="Q6086">
            <v>15940.810769841702</v>
          </cell>
        </row>
        <row r="6087">
          <cell r="D6087">
            <v>45167</v>
          </cell>
          <cell r="F6087">
            <v>3325.99740789918</v>
          </cell>
          <cell r="G6087">
            <v>112181.96307622494</v>
          </cell>
          <cell r="H6087">
            <v>0.24266918478645211</v>
          </cell>
          <cell r="I6087">
            <v>99.039148029940179</v>
          </cell>
          <cell r="J6087">
            <v>14823437.929214481</v>
          </cell>
          <cell r="K6087">
            <v>0.69771097482629174</v>
          </cell>
          <cell r="L6087">
            <v>80.870374043971509</v>
          </cell>
          <cell r="M6087">
            <v>23350645.022919424</v>
          </cell>
          <cell r="N6087">
            <v>0.80361249957966052</v>
          </cell>
          <cell r="O6087">
            <v>69.339010263031554</v>
          </cell>
          <cell r="P6087"/>
          <cell r="Q6087">
            <v>15940.810769841702</v>
          </cell>
        </row>
        <row r="6088">
          <cell r="D6088">
            <v>45168</v>
          </cell>
          <cell r="F6088">
            <v>3698.3790729217799</v>
          </cell>
          <cell r="G6088">
            <v>115880.34214914672</v>
          </cell>
          <cell r="H6088">
            <v>0.24231377734851434</v>
          </cell>
          <cell r="I6088">
            <v>99.046576709725528</v>
          </cell>
          <cell r="J6088">
            <v>14827136.308287403</v>
          </cell>
          <cell r="K6088">
            <v>0.69736181740967185</v>
          </cell>
          <cell r="L6088">
            <v>80.906691010773685</v>
          </cell>
          <cell r="M6088">
            <v>23334544.491255779</v>
          </cell>
          <cell r="N6088">
            <v>0.80307609978850136</v>
          </cell>
          <cell r="O6088">
            <v>69.410440212016127</v>
          </cell>
          <cell r="P6088"/>
          <cell r="Q6088">
            <v>15940.810769841702</v>
          </cell>
        </row>
        <row r="6089">
          <cell r="D6089">
            <v>45169</v>
          </cell>
          <cell r="E6089" t="str">
            <v>*</v>
          </cell>
          <cell r="F6089">
            <v>4130.1670889227171</v>
          </cell>
          <cell r="G6089">
            <v>120010.50923806944</v>
          </cell>
          <cell r="H6089">
            <v>0.24285507214847796</v>
          </cell>
          <cell r="I6089">
            <v>99.035246886810441</v>
          </cell>
          <cell r="J6089">
            <v>14831266.475376325</v>
          </cell>
          <cell r="K6089">
            <v>0.6970334761433804</v>
          </cell>
          <cell r="L6089">
            <v>80.940820774840532</v>
          </cell>
          <cell r="M6089">
            <v>23329943.061911449</v>
          </cell>
          <cell r="N6089">
            <v>0.80293543542826329</v>
          </cell>
          <cell r="O6089">
            <v>69.429167545013271</v>
          </cell>
          <cell r="P6089"/>
          <cell r="Q6089">
            <v>15940.810769841702</v>
          </cell>
        </row>
        <row r="6090">
          <cell r="D6090">
            <v>45170</v>
          </cell>
          <cell r="F6090">
            <v>21388.155212921782</v>
          </cell>
          <cell r="G6090">
            <v>21388.155212921782</v>
          </cell>
          <cell r="H6090">
            <v>1.0577516921333252</v>
          </cell>
          <cell r="I6090">
            <v>21.478834322542983</v>
          </cell>
          <cell r="J6090">
            <v>14852654.630589247</v>
          </cell>
          <cell r="K6090">
            <v>0.69737594458133623</v>
          </cell>
          <cell r="L6090">
            <v>80.770165590460294</v>
          </cell>
          <cell r="M6090">
            <v>23347548.329759125</v>
          </cell>
          <cell r="N6090">
            <v>0.80356382546163807</v>
          </cell>
          <cell r="O6090">
            <v>68.756786673258688</v>
          </cell>
          <cell r="P6090"/>
          <cell r="Q6090">
            <v>20220.393285105605</v>
          </cell>
        </row>
        <row r="6091">
          <cell r="D6091">
            <v>45171</v>
          </cell>
          <cell r="F6091">
            <v>10319.054752920852</v>
          </cell>
          <cell r="G6091">
            <v>31707.209965842634</v>
          </cell>
          <cell r="H6091">
            <v>0.7840403873152717</v>
          </cell>
          <cell r="I6091">
            <v>53.056075506846192</v>
          </cell>
          <cell r="J6091">
            <v>14862973.685342168</v>
          </cell>
          <cell r="K6091">
            <v>0.69719852940032867</v>
          </cell>
          <cell r="L6091">
            <v>80.788889865427578</v>
          </cell>
          <cell r="M6091">
            <v>23356958.544902794</v>
          </cell>
          <cell r="N6091">
            <v>0.80391018968314987</v>
          </cell>
          <cell r="O6091">
            <v>68.710979807374528</v>
          </cell>
          <cell r="P6091"/>
          <cell r="Q6091">
            <v>20220.393285105605</v>
          </cell>
        </row>
        <row r="6092">
          <cell r="D6092">
            <v>45172</v>
          </cell>
          <cell r="F6092">
            <v>11337.796992919921</v>
          </cell>
          <cell r="G6092">
            <v>43045.006958762555</v>
          </cell>
          <cell r="H6092">
            <v>0.70959725909435567</v>
          </cell>
          <cell r="I6092">
            <v>64.259308455130309</v>
          </cell>
          <cell r="J6092">
            <v>14874311.482335089</v>
          </cell>
          <cell r="K6092">
            <v>0.69706919275864432</v>
          </cell>
          <cell r="L6092">
            <v>80.802535932768166</v>
          </cell>
          <cell r="M6092">
            <v>23367246.421644472</v>
          </cell>
          <cell r="N6092">
            <v>0.80428678187627822</v>
          </cell>
          <cell r="O6092">
            <v>68.66116488765195</v>
          </cell>
          <cell r="P6092"/>
          <cell r="Q6092">
            <v>20220.393285105605</v>
          </cell>
        </row>
        <row r="6093">
          <cell r="D6093">
            <v>45173</v>
          </cell>
          <cell r="F6093">
            <v>13641.414236922716</v>
          </cell>
          <cell r="G6093">
            <v>56686.421195685267</v>
          </cell>
          <cell r="H6093">
            <v>0.70085705550347321</v>
          </cell>
          <cell r="I6093">
            <v>65.588801500631575</v>
          </cell>
          <cell r="J6093">
            <v>14887952.896572011</v>
          </cell>
          <cell r="K6093">
            <v>0.69704795543682552</v>
          </cell>
          <cell r="L6093">
            <v>80.804776317661933</v>
          </cell>
          <cell r="M6093">
            <v>23380080.280974146</v>
          </cell>
          <cell r="N6093">
            <v>0.80475102880481442</v>
          </cell>
          <cell r="O6093">
            <v>68.599740414702723</v>
          </cell>
          <cell r="P6093"/>
          <cell r="Q6093">
            <v>20220.393285105605</v>
          </cell>
        </row>
        <row r="6094">
          <cell r="D6094">
            <v>45174</v>
          </cell>
          <cell r="F6094">
            <v>21318.054852921785</v>
          </cell>
          <cell r="G6094">
            <v>78004.476048607059</v>
          </cell>
          <cell r="H6094">
            <v>0.77154261985661143</v>
          </cell>
          <cell r="I6094">
            <v>54.901888341860342</v>
          </cell>
          <cell r="J6094">
            <v>14909270.951424932</v>
          </cell>
          <cell r="K6094">
            <v>0.69738583556618106</v>
          </cell>
          <cell r="L6094">
            <v>80.769121514655524</v>
          </cell>
          <cell r="M6094">
            <v>23400176.490577817</v>
          </cell>
          <cell r="N6094">
            <v>0.80546528149119589</v>
          </cell>
          <cell r="O6094">
            <v>68.505206314217901</v>
          </cell>
          <cell r="P6094"/>
          <cell r="Q6094">
            <v>20220.393285105605</v>
          </cell>
        </row>
        <row r="6095">
          <cell r="D6095">
            <v>45175</v>
          </cell>
          <cell r="F6095">
            <v>40189.695148574283</v>
          </cell>
          <cell r="G6095">
            <v>118194.17119718133</v>
          </cell>
          <cell r="H6095">
            <v>0.97421589457282776</v>
          </cell>
          <cell r="I6095">
            <v>29.05329090033668</v>
          </cell>
          <cell r="J6095">
            <v>14949460.646573506</v>
          </cell>
          <cell r="K6095">
            <v>0.69860496995469312</v>
          </cell>
          <cell r="L6095">
            <v>80.640280091023911</v>
          </cell>
          <cell r="M6095">
            <v>23439276.694025148</v>
          </cell>
          <cell r="N6095">
            <v>0.80683373525701596</v>
          </cell>
          <cell r="O6095">
            <v>68.323982189888582</v>
          </cell>
          <cell r="P6095"/>
          <cell r="Q6095">
            <v>20220.393285105605</v>
          </cell>
        </row>
        <row r="6096">
          <cell r="D6096">
            <v>45176</v>
          </cell>
          <cell r="F6096">
            <v>44319.692828575215</v>
          </cell>
          <cell r="G6096">
            <v>162513.86402575654</v>
          </cell>
          <cell r="H6096">
            <v>1.1481609661121159</v>
          </cell>
          <cell r="I6096">
            <v>15.214562630475559</v>
          </cell>
          <cell r="J6096">
            <v>14993780.339402081</v>
          </cell>
          <cell r="K6096">
            <v>0.70001461974642842</v>
          </cell>
          <cell r="L6096">
            <v>80.49093186354807</v>
          </cell>
          <cell r="M6096">
            <v>23480709.483560614</v>
          </cell>
          <cell r="N6096">
            <v>0.80828256081372718</v>
          </cell>
          <cell r="O6096">
            <v>68.131970049285101</v>
          </cell>
          <cell r="P6096"/>
          <cell r="Q6096">
            <v>20220.393285105605</v>
          </cell>
        </row>
        <row r="6097">
          <cell r="D6097">
            <v>45177</v>
          </cell>
          <cell r="F6097">
            <v>39886.098017574281</v>
          </cell>
          <cell r="G6097">
            <v>202399.96204333083</v>
          </cell>
          <cell r="H6097">
            <v>1.2512118285084195</v>
          </cell>
          <cell r="I6097">
            <v>10.097401710298204</v>
          </cell>
          <cell r="J6097">
            <v>15033666.437419655</v>
          </cell>
          <cell r="K6097">
            <v>0.70121481452783707</v>
          </cell>
          <cell r="L6097">
            <v>80.363462763375665</v>
          </cell>
          <cell r="M6097">
            <v>23505835.241319083</v>
          </cell>
          <cell r="N6097">
            <v>0.80917011054836041</v>
          </cell>
          <cell r="O6097">
            <v>68.01427257137928</v>
          </cell>
          <cell r="P6097"/>
          <cell r="Q6097">
            <v>20220.393285105605</v>
          </cell>
        </row>
        <row r="6098">
          <cell r="D6098">
            <v>45178</v>
          </cell>
          <cell r="F6098">
            <v>27240.925667576143</v>
          </cell>
          <cell r="G6098">
            <v>229640.88771090697</v>
          </cell>
          <cell r="H6098">
            <v>1.261877245923583</v>
          </cell>
          <cell r="I6098">
            <v>9.6700148083925352</v>
          </cell>
          <cell r="J6098">
            <v>15060907.363087231</v>
          </cell>
          <cell r="K6098">
            <v>0.70182349492573692</v>
          </cell>
          <cell r="L6098">
            <v>80.298707838994844</v>
          </cell>
          <cell r="M6098">
            <v>23498011.201825552</v>
          </cell>
          <cell r="N6098">
            <v>0.80892340704995858</v>
          </cell>
          <cell r="O6098">
            <v>68.046993091158598</v>
          </cell>
          <cell r="P6098"/>
          <cell r="Q6098">
            <v>20220.393285105605</v>
          </cell>
        </row>
        <row r="6099">
          <cell r="D6099">
            <v>45179</v>
          </cell>
          <cell r="F6099">
            <v>23551.585360575213</v>
          </cell>
          <cell r="G6099">
            <v>253192.47307148218</v>
          </cell>
          <cell r="H6099">
            <v>1.2521639391553496</v>
          </cell>
          <cell r="I6099">
            <v>10.058548057539729</v>
          </cell>
          <cell r="J6099">
            <v>15084458.948447807</v>
          </cell>
          <cell r="K6099">
            <v>0.70225927154774592</v>
          </cell>
          <cell r="L6099">
            <v>80.252302690164314</v>
          </cell>
          <cell r="M6099">
            <v>23508222.835369024</v>
          </cell>
          <cell r="N6099">
            <v>0.80929758851792633</v>
          </cell>
          <cell r="O6099">
            <v>67.997363461302953</v>
          </cell>
          <cell r="P6099"/>
          <cell r="Q6099">
            <v>20220.393285105605</v>
          </cell>
        </row>
        <row r="6100">
          <cell r="D6100">
            <v>45180</v>
          </cell>
          <cell r="F6100">
            <v>35294.461380574277</v>
          </cell>
          <cell r="G6100">
            <v>288486.93445205648</v>
          </cell>
          <cell r="H6100">
            <v>1.2970116149771009</v>
          </cell>
          <cell r="I6100">
            <v>8.378358788886942</v>
          </cell>
          <cell r="J6100">
            <v>15119753.409828382</v>
          </cell>
          <cell r="K6100">
            <v>0.70324040571377944</v>
          </cell>
          <cell r="L6100">
            <v>80.147687393887949</v>
          </cell>
          <cell r="M6100">
            <v>23539585.056384489</v>
          </cell>
          <cell r="N6100">
            <v>0.8103999445820177</v>
          </cell>
          <cell r="O6100">
            <v>67.85109877346585</v>
          </cell>
          <cell r="P6100"/>
          <cell r="Q6100">
            <v>20220.393285105605</v>
          </cell>
        </row>
        <row r="6101">
          <cell r="D6101">
            <v>45181</v>
          </cell>
          <cell r="F6101">
            <v>37172.804696575215</v>
          </cell>
          <cell r="G6101">
            <v>325659.73914863169</v>
          </cell>
          <cell r="H6101">
            <v>1.342125804037128</v>
          </cell>
          <cell r="I6101">
            <v>6.9567965861255683</v>
          </cell>
          <cell r="J6101">
            <v>15156926.214524956</v>
          </cell>
          <cell r="K6101">
            <v>0.70430697837236345</v>
          </cell>
          <cell r="L6101">
            <v>80.033749890375546</v>
          </cell>
          <cell r="M6101">
            <v>23571615.360505961</v>
          </cell>
          <cell r="N6101">
            <v>0.81152536315485491</v>
          </cell>
          <cell r="O6101">
            <v>67.70169371859626</v>
          </cell>
          <cell r="P6101"/>
          <cell r="Q6101">
            <v>20220.393285105605</v>
          </cell>
        </row>
        <row r="6102">
          <cell r="D6102">
            <v>45182</v>
          </cell>
          <cell r="F6102">
            <v>22219.223154021089</v>
          </cell>
          <cell r="G6102">
            <v>347878.96230265277</v>
          </cell>
          <cell r="H6102">
            <v>1.3234124480080494</v>
          </cell>
          <cell r="I6102">
            <v>7.5163064422633319</v>
          </cell>
          <cell r="J6102">
            <v>15179145.437678978</v>
          </cell>
          <cell r="K6102">
            <v>0.70467734286658068</v>
          </cell>
          <cell r="L6102">
            <v>79.994134017920118</v>
          </cell>
          <cell r="M6102">
            <v>23578410.920544866</v>
          </cell>
          <cell r="N6102">
            <v>0.81178203671670834</v>
          </cell>
          <cell r="O6102">
            <v>67.667607900022489</v>
          </cell>
          <cell r="P6102"/>
          <cell r="Q6102">
            <v>20220.393285105605</v>
          </cell>
        </row>
        <row r="6103">
          <cell r="D6103">
            <v>45183</v>
          </cell>
          <cell r="F6103">
            <v>19390.09074702016</v>
          </cell>
          <cell r="G6103">
            <v>367269.05304967292</v>
          </cell>
          <cell r="H6103">
            <v>1.2973785138287106</v>
          </cell>
          <cell r="I6103">
            <v>8.3657655066851522</v>
          </cell>
          <cell r="J6103">
            <v>15198535.528425997</v>
          </cell>
          <cell r="K6103">
            <v>0.70491579608361288</v>
          </cell>
          <cell r="L6103">
            <v>79.968614020796153</v>
          </cell>
          <cell r="M6103">
            <v>23585451.250686396</v>
          </cell>
          <cell r="N6103">
            <v>0.81204715207929745</v>
          </cell>
          <cell r="O6103">
            <v>67.632396769045982</v>
          </cell>
          <cell r="P6103"/>
          <cell r="Q6103">
            <v>20220.393285105605</v>
          </cell>
        </row>
        <row r="6104">
          <cell r="D6104">
            <v>45184</v>
          </cell>
          <cell r="F6104">
            <v>26119.200957019228</v>
          </cell>
          <cell r="G6104">
            <v>393388.25400669215</v>
          </cell>
          <cell r="H6104">
            <v>1.2970016572211875</v>
          </cell>
          <cell r="I6104">
            <v>8.3787008227707567</v>
          </cell>
          <cell r="J6104">
            <v>15224654.729383016</v>
          </cell>
          <cell r="K6104">
            <v>0.70546560958758864</v>
          </cell>
          <cell r="L6104">
            <v>79.909729750168097</v>
          </cell>
          <cell r="M6104">
            <v>23579581.142369919</v>
          </cell>
          <cell r="N6104">
            <v>0.81186776340887512</v>
          </cell>
          <cell r="O6104">
            <v>67.656222634482347</v>
          </cell>
          <cell r="P6104"/>
          <cell r="Q6104">
            <v>20220.393285105605</v>
          </cell>
        </row>
        <row r="6105">
          <cell r="D6105">
            <v>45185</v>
          </cell>
          <cell r="F6105">
            <v>18903.673146022022</v>
          </cell>
          <cell r="G6105">
            <v>412291.92715271417</v>
          </cell>
          <cell r="H6105">
            <v>1.2743691521581626</v>
          </cell>
          <cell r="I6105">
            <v>9.1908414151376299</v>
          </cell>
          <cell r="J6105">
            <v>15243558.402529038</v>
          </cell>
          <cell r="K6105">
            <v>0.70568036044692484</v>
          </cell>
          <cell r="L6105">
            <v>79.886714533013631</v>
          </cell>
          <cell r="M6105">
            <v>23561536.530326445</v>
          </cell>
          <cell r="N6105">
            <v>0.81126917303960189</v>
          </cell>
          <cell r="O6105">
            <v>67.735711262698032</v>
          </cell>
          <cell r="P6105"/>
          <cell r="Q6105">
            <v>20220.393285105605</v>
          </cell>
        </row>
        <row r="6106">
          <cell r="D6106">
            <v>45186</v>
          </cell>
          <cell r="F6106">
            <v>10851.405378019226</v>
          </cell>
          <cell r="G6106">
            <v>423143.33253073337</v>
          </cell>
          <cell r="H6106">
            <v>1.2309742899436258</v>
          </cell>
          <cell r="I6106">
            <v>10.956794702021721</v>
          </cell>
          <cell r="J6106">
            <v>15254409.807907058</v>
          </cell>
          <cell r="K6106">
            <v>0.70552228917120141</v>
          </cell>
          <cell r="L6106">
            <v>79.903656157275904</v>
          </cell>
          <cell r="M6106">
            <v>23556313.911998965</v>
          </cell>
          <cell r="N6106">
            <v>0.81111204750951837</v>
          </cell>
          <cell r="O6106">
            <v>67.756572744236905</v>
          </cell>
          <cell r="P6106"/>
          <cell r="Q6106">
            <v>20220.393285105605</v>
          </cell>
        </row>
        <row r="6107">
          <cell r="D6107">
            <v>45187</v>
          </cell>
          <cell r="F6107">
            <v>26837.577350022024</v>
          </cell>
          <cell r="G6107">
            <v>449980.90988075541</v>
          </cell>
          <cell r="H6107">
            <v>1.2363231063479874</v>
          </cell>
          <cell r="I6107">
            <v>10.723324756617735</v>
          </cell>
          <cell r="J6107">
            <v>15281247.38525708</v>
          </cell>
          <cell r="K6107">
            <v>0.7061031890349867</v>
          </cell>
          <cell r="L6107">
            <v>79.841373578871938</v>
          </cell>
          <cell r="M6107">
            <v>23569298.18054349</v>
          </cell>
          <cell r="N6107">
            <v>0.8115818465260819</v>
          </cell>
          <cell r="O6107">
            <v>67.694193171091115</v>
          </cell>
          <cell r="P6107"/>
          <cell r="Q6107">
            <v>20220.393285105605</v>
          </cell>
        </row>
        <row r="6108">
          <cell r="D6108">
            <v>45188</v>
          </cell>
          <cell r="F6108">
            <v>28399.61246602016</v>
          </cell>
          <cell r="G6108">
            <v>478380.52234677557</v>
          </cell>
          <cell r="H6108">
            <v>1.2451747042587835</v>
          </cell>
          <cell r="I6108">
            <v>10.347016219903239</v>
          </cell>
          <cell r="J6108">
            <v>15309646.997723101</v>
          </cell>
          <cell r="K6108">
            <v>0.70675511425829818</v>
          </cell>
          <cell r="L6108">
            <v>79.771399480932018</v>
          </cell>
          <cell r="M6108">
            <v>23569319.160504017</v>
          </cell>
          <cell r="N6108">
            <v>0.81160528331960735</v>
          </cell>
          <cell r="O6108">
            <v>67.69108089122868</v>
          </cell>
          <cell r="P6108"/>
          <cell r="Q6108">
            <v>20220.393285105605</v>
          </cell>
        </row>
        <row r="6109">
          <cell r="D6109">
            <v>45189</v>
          </cell>
          <cell r="F6109">
            <v>23755.646107410477</v>
          </cell>
          <cell r="G6109">
            <v>502136.16845418606</v>
          </cell>
          <cell r="H6109">
            <v>1.241657769396753</v>
          </cell>
          <cell r="I6109">
            <v>10.495047519144673</v>
          </cell>
          <cell r="J6109">
            <v>15333402.643830512</v>
          </cell>
          <cell r="K6109">
            <v>0.70719163922639061</v>
          </cell>
          <cell r="L6109">
            <v>79.724500323959006</v>
          </cell>
          <cell r="M6109">
            <v>23564199.959197931</v>
          </cell>
          <cell r="N6109">
            <v>0.81145171524989557</v>
          </cell>
          <cell r="O6109">
            <v>67.711473284009401</v>
          </cell>
          <cell r="P6109"/>
          <cell r="Q6109">
            <v>20220.393285105605</v>
          </cell>
        </row>
        <row r="6110">
          <cell r="D6110">
            <v>45190</v>
          </cell>
          <cell r="F6110">
            <v>14993.906731411407</v>
          </cell>
          <cell r="G6110">
            <v>517130.07518559747</v>
          </cell>
          <cell r="H6110">
            <v>1.2178418751945672</v>
          </cell>
          <cell r="I6110">
            <v>11.549966732094619</v>
          </cell>
          <cell r="J6110">
            <v>15348396.550561924</v>
          </cell>
          <cell r="K6110">
            <v>0.70722362721288012</v>
          </cell>
          <cell r="L6110">
            <v>79.72106220067792</v>
          </cell>
          <cell r="M6110">
            <v>23560283.297266014</v>
          </cell>
          <cell r="N6110">
            <v>0.81133955012962311</v>
          </cell>
          <cell r="O6110">
            <v>67.726366829433431</v>
          </cell>
          <cell r="P6110"/>
          <cell r="Q6110">
            <v>20220.393285105605</v>
          </cell>
        </row>
        <row r="6111">
          <cell r="D6111">
            <v>45191</v>
          </cell>
          <cell r="F6111">
            <v>26327.376983410475</v>
          </cell>
          <cell r="G6111">
            <v>543457.45216900797</v>
          </cell>
          <cell r="H6111">
            <v>1.2216681997191245</v>
          </cell>
          <cell r="I6111">
            <v>11.3741662211144</v>
          </cell>
          <cell r="J6111">
            <v>15374723.927545333</v>
          </cell>
          <cell r="K6111">
            <v>0.70777729333436901</v>
          </cell>
          <cell r="L6111">
            <v>79.66152272116787</v>
          </cell>
          <cell r="M6111">
            <v>23571598.7182661</v>
          </cell>
          <cell r="N6111">
            <v>0.81175193682117142</v>
          </cell>
          <cell r="O6111">
            <v>67.671605326088851</v>
          </cell>
          <cell r="P6111"/>
          <cell r="Q6111">
            <v>20220.393285105605</v>
          </cell>
        </row>
        <row r="6112">
          <cell r="D6112">
            <v>45192</v>
          </cell>
          <cell r="F6112">
            <v>19125.017947411408</v>
          </cell>
          <cell r="G6112">
            <v>562582.47011641937</v>
          </cell>
          <cell r="H6112">
            <v>1.2096751557440499</v>
          </cell>
          <cell r="I6112">
            <v>11.933532350069143</v>
          </cell>
          <cell r="J6112">
            <v>15393848.945492744</v>
          </cell>
          <cell r="K6112">
            <v>0.7079986765248778</v>
          </cell>
          <cell r="L6112">
            <v>79.637699777041675</v>
          </cell>
          <cell r="M6112">
            <v>23575338.00819318</v>
          </cell>
          <cell r="N6112">
            <v>0.81190343467311721</v>
          </cell>
          <cell r="O6112">
            <v>67.65148504106557</v>
          </cell>
          <cell r="P6112"/>
          <cell r="Q6112">
            <v>20220.393285105605</v>
          </cell>
        </row>
        <row r="6113">
          <cell r="D6113">
            <v>45193</v>
          </cell>
          <cell r="F6113">
            <v>17897.973575408614</v>
          </cell>
          <cell r="G6113">
            <v>580480.44369182794</v>
          </cell>
          <cell r="H6113">
            <v>1.1961530526531423</v>
          </cell>
          <cell r="I6113">
            <v>12.594241609026014</v>
          </cell>
          <cell r="J6113">
            <v>15411746.919068154</v>
          </cell>
          <cell r="K6113">
            <v>0.70816326616193426</v>
          </cell>
          <cell r="L6113">
            <v>79.619982413193028</v>
          </cell>
          <cell r="M6113">
            <v>23585851.238142263</v>
          </cell>
          <cell r="N6113">
            <v>0.81228823306426323</v>
          </cell>
          <cell r="O6113">
            <v>67.600374023789726</v>
          </cell>
          <cell r="P6113"/>
          <cell r="Q6113">
            <v>20220.393285105605</v>
          </cell>
        </row>
        <row r="6114">
          <cell r="D6114">
            <v>45194</v>
          </cell>
          <cell r="F6114">
            <v>32557.516671412341</v>
          </cell>
          <cell r="G6114">
            <v>613037.96036324033</v>
          </cell>
          <cell r="H6114">
            <v>1.2127122390142746</v>
          </cell>
          <cell r="I6114">
            <v>11.78955078254884</v>
          </cell>
          <cell r="J6114">
            <v>15444304.435739566</v>
          </cell>
          <cell r="K6114">
            <v>0.70900052478117581</v>
          </cell>
          <cell r="L6114">
            <v>79.529776855241181</v>
          </cell>
          <cell r="M6114">
            <v>23617082.950853344</v>
          </cell>
          <cell r="N6114">
            <v>0.81338661006607316</v>
          </cell>
          <cell r="O6114">
            <v>67.454432620608273</v>
          </cell>
          <cell r="P6114"/>
          <cell r="Q6114">
            <v>20220.393285105605</v>
          </cell>
        </row>
        <row r="6115">
          <cell r="D6115">
            <v>45195</v>
          </cell>
          <cell r="F6115">
            <v>34472.968899409549</v>
          </cell>
          <cell r="G6115">
            <v>647510.92926264985</v>
          </cell>
          <cell r="H6115">
            <v>1.2316410546003806</v>
          </cell>
          <cell r="I6115">
            <v>10.927438008844859</v>
          </cell>
          <cell r="J6115">
            <v>15478777.404638976</v>
          </cell>
          <cell r="K6115">
            <v>0.7099240814346337</v>
          </cell>
          <cell r="L6115">
            <v>79.430122631259593</v>
          </cell>
          <cell r="M6115">
            <v>23650438.956226431</v>
          </cell>
          <cell r="N6115">
            <v>0.81455821253329719</v>
          </cell>
          <cell r="O6115">
            <v>67.298683955677461</v>
          </cell>
          <cell r="P6115"/>
          <cell r="Q6115">
            <v>20220.393285105605</v>
          </cell>
        </row>
        <row r="6116">
          <cell r="D6116">
            <v>45196</v>
          </cell>
          <cell r="F6116">
            <v>21829.615369558109</v>
          </cell>
          <cell r="G6116">
            <v>669340.54463220795</v>
          </cell>
          <cell r="H6116">
            <v>1.2260093160598564</v>
          </cell>
          <cell r="I6116">
            <v>11.177686477346461</v>
          </cell>
          <cell r="J6116">
            <v>15500607.020008534</v>
          </cell>
          <cell r="K6116">
            <v>0.71026658474480364</v>
          </cell>
          <cell r="L6116">
            <v>79.393125578506968</v>
          </cell>
          <cell r="M6116">
            <v>23671480.705632657</v>
          </cell>
          <cell r="N6116">
            <v>0.81530574643338538</v>
          </cell>
          <cell r="O6116">
            <v>67.199268832876641</v>
          </cell>
          <cell r="P6116"/>
          <cell r="Q6116">
            <v>20220.393285105605</v>
          </cell>
        </row>
        <row r="6117">
          <cell r="D6117">
            <v>45197</v>
          </cell>
          <cell r="F6117">
            <v>19390.604873559038</v>
          </cell>
          <cell r="G6117">
            <v>688731.14950576704</v>
          </cell>
          <cell r="H6117">
            <v>1.2164719403304591</v>
          </cell>
          <cell r="I6117">
            <v>11.613510917895232</v>
          </cell>
          <cell r="J6117">
            <v>15519997.624882093</v>
          </cell>
          <cell r="K6117">
            <v>0.71049679742497951</v>
          </cell>
          <cell r="L6117">
            <v>79.368245985998115</v>
          </cell>
          <cell r="M6117">
            <v>23690249.315681644</v>
          </cell>
          <cell r="N6117">
            <v>0.81597502731934879</v>
          </cell>
          <cell r="O6117">
            <v>67.110234544900266</v>
          </cell>
          <cell r="P6117"/>
          <cell r="Q6117">
            <v>20220.393285105605</v>
          </cell>
        </row>
        <row r="6118">
          <cell r="D6118">
            <v>45198</v>
          </cell>
          <cell r="F6118">
            <v>20590.276989558108</v>
          </cell>
          <cell r="G6118">
            <v>709321.42649532517</v>
          </cell>
          <cell r="H6118">
            <v>1.2096381702099925</v>
          </cell>
          <cell r="I6118">
            <v>11.935295605653929</v>
          </cell>
          <cell r="J6118">
            <v>15540587.901871651</v>
          </cell>
          <cell r="K6118">
            <v>0.71078145381948676</v>
          </cell>
          <cell r="L6118">
            <v>79.337469096719346</v>
          </cell>
          <cell r="M6118">
            <v>23709248.748186626</v>
          </cell>
          <cell r="N6118">
            <v>0.81665229623424318</v>
          </cell>
          <cell r="O6118">
            <v>67.020113101808519</v>
          </cell>
          <cell r="P6118"/>
          <cell r="Q6118">
            <v>20220.393285105605</v>
          </cell>
        </row>
        <row r="6119">
          <cell r="D6119">
            <v>45199</v>
          </cell>
          <cell r="E6119" t="str">
            <v>*</v>
          </cell>
          <cell r="F6119">
            <v>2523.5066895590389</v>
          </cell>
          <cell r="G6119">
            <v>711844.93318488426</v>
          </cell>
          <cell r="H6119">
            <v>1.173476900519753</v>
          </cell>
          <cell r="I6119">
            <v>13.777016409303799</v>
          </cell>
          <cell r="J6119">
            <v>15543111.408561211</v>
          </cell>
          <cell r="K6119">
            <v>0.71024002596613423</v>
          </cell>
          <cell r="L6119">
            <v>79.395995217846817</v>
          </cell>
          <cell r="M6119">
            <v>23695838.551203612</v>
          </cell>
          <cell r="N6119">
            <v>0.81621323959584235</v>
          </cell>
          <cell r="O6119">
            <v>67.078539379619912</v>
          </cell>
          <cell r="P6119"/>
          <cell r="Q6119">
            <v>20220.393285105605</v>
          </cell>
        </row>
        <row r="6120">
          <cell r="D6120">
            <v>45200</v>
          </cell>
          <cell r="F6120">
            <v>2105.6485495590423</v>
          </cell>
          <cell r="G6120">
            <v>2105.6485495590423</v>
          </cell>
          <cell r="H6120">
            <v>5.2119740937559438E-2</v>
          </cell>
          <cell r="I6120">
            <v>99.999997361556339</v>
          </cell>
          <cell r="J6120">
            <v>15545217.05711077</v>
          </cell>
          <cell r="K6120">
            <v>0.70902732117296408</v>
          </cell>
          <cell r="L6120">
            <v>79.765425603454858</v>
          </cell>
          <cell r="M6120">
            <v>23686717.164845593</v>
          </cell>
          <cell r="N6120">
            <v>0.81593569791439879</v>
          </cell>
          <cell r="O6120">
            <v>67.250920950802168</v>
          </cell>
          <cell r="P6120"/>
          <cell r="Q6120">
            <v>40400.211353346021</v>
          </cell>
        </row>
        <row r="6121">
          <cell r="D6121">
            <v>45201</v>
          </cell>
          <cell r="F6121">
            <v>2635.9841375581091</v>
          </cell>
          <cell r="G6121">
            <v>4741.6326871171514</v>
          </cell>
          <cell r="H6121">
            <v>5.868326585777181E-2</v>
          </cell>
          <cell r="I6121">
            <v>99.999989949071406</v>
          </cell>
          <cell r="J6121">
            <v>15547853.041248327</v>
          </cell>
          <cell r="K6121">
            <v>0.70784322186804283</v>
          </cell>
          <cell r="L6121">
            <v>79.897111944337979</v>
          </cell>
          <cell r="M6121">
            <v>23681382.406750575</v>
          </cell>
          <cell r="N6121">
            <v>0.81578857503811975</v>
          </cell>
          <cell r="O6121">
            <v>67.270645224040507</v>
          </cell>
          <cell r="P6121"/>
          <cell r="Q6121">
            <v>40400.211353346021</v>
          </cell>
        </row>
        <row r="6122">
          <cell r="D6122">
            <v>45202</v>
          </cell>
          <cell r="F6122">
            <v>3815.0691695590394</v>
          </cell>
          <cell r="G6122">
            <v>8556.7018566761908</v>
          </cell>
          <cell r="H6122">
            <v>7.0599480960120517E-2</v>
          </cell>
          <cell r="I6122">
            <v>99.999927911848545</v>
          </cell>
          <cell r="J6122">
            <v>15551668.110417886</v>
          </cell>
          <cell r="K6122">
            <v>0.70671705172911203</v>
          </cell>
          <cell r="L6122">
            <v>80.02208103643305</v>
          </cell>
          <cell r="M6122">
            <v>23664305.88133356</v>
          </cell>
          <cell r="N6122">
            <v>0.81523693426732313</v>
          </cell>
          <cell r="O6122">
            <v>67.344590549542161</v>
          </cell>
          <cell r="P6122"/>
          <cell r="Q6122">
            <v>40400.211353346021</v>
          </cell>
        </row>
        <row r="6123">
          <cell r="D6123">
            <v>45203</v>
          </cell>
          <cell r="F6123">
            <v>8256.9853218427088</v>
          </cell>
          <cell r="G6123">
            <v>16813.6871785189</v>
          </cell>
          <cell r="H6123">
            <v>0.10404454961549575</v>
          </cell>
          <cell r="I6123">
            <v>99.99713414957786</v>
          </cell>
          <cell r="J6123">
            <v>15559925.095739728</v>
          </cell>
          <cell r="K6123">
            <v>0.70579649394341404</v>
          </cell>
          <cell r="L6123">
            <v>80.124033019486902</v>
          </cell>
          <cell r="M6123">
            <v>23656129.326597825</v>
          </cell>
          <cell r="N6123">
            <v>0.81499186229722564</v>
          </cell>
          <cell r="O6123">
            <v>67.377435716985815</v>
          </cell>
          <cell r="P6123"/>
          <cell r="Q6123">
            <v>40400.211353346021</v>
          </cell>
        </row>
        <row r="6124">
          <cell r="D6124">
            <v>45204</v>
          </cell>
          <cell r="F6124">
            <v>20672.574646844572</v>
          </cell>
          <cell r="G6124">
            <v>37486.261825363472</v>
          </cell>
          <cell r="H6124">
            <v>0.18557458275405181</v>
          </cell>
          <cell r="I6124">
            <v>99.771972631486562</v>
          </cell>
          <cell r="J6124">
            <v>15580597.670386573</v>
          </cell>
          <cell r="K6124">
            <v>0.705441443541033</v>
          </cell>
          <cell r="L6124">
            <v>80.16330639866888</v>
          </cell>
          <cell r="M6124">
            <v>23668126.991356634</v>
          </cell>
          <cell r="N6124">
            <v>0.81544183397695602</v>
          </cell>
          <cell r="O6124">
            <v>67.317126626983793</v>
          </cell>
          <cell r="P6124"/>
          <cell r="Q6124">
            <v>40400.211353346021</v>
          </cell>
        </row>
        <row r="6125">
          <cell r="D6125">
            <v>45205</v>
          </cell>
          <cell r="F6125">
            <v>22144.515225843643</v>
          </cell>
          <cell r="G6125">
            <v>59630.777051207115</v>
          </cell>
          <cell r="H6125">
            <v>0.2460002685368311</v>
          </cell>
          <cell r="I6125">
            <v>98.803591695302245</v>
          </cell>
          <cell r="J6125">
            <v>15602742.185612418</v>
          </cell>
          <cell r="K6125">
            <v>0.70515421293012825</v>
          </cell>
          <cell r="L6125">
            <v>80.195058143729213</v>
          </cell>
          <cell r="M6125">
            <v>23680902.554293439</v>
          </cell>
          <cell r="N6125">
            <v>0.81591864834593431</v>
          </cell>
          <cell r="O6125">
            <v>67.253206794176663</v>
          </cell>
          <cell r="P6125"/>
          <cell r="Q6125">
            <v>40400.211353346021</v>
          </cell>
        </row>
        <row r="6126">
          <cell r="D6126">
            <v>45206</v>
          </cell>
          <cell r="F6126">
            <v>5114.0933218445716</v>
          </cell>
          <cell r="G6126">
            <v>64744.870373051686</v>
          </cell>
          <cell r="H6126">
            <v>0.22894105962107053</v>
          </cell>
          <cell r="I6126">
            <v>99.192958197734839</v>
          </cell>
          <cell r="J6126">
            <v>15607856.278934263</v>
          </cell>
          <cell r="K6126">
            <v>0.70409975492566157</v>
          </cell>
          <cell r="L6126">
            <v>80.311469749882363</v>
          </cell>
          <cell r="M6126">
            <v>23672243.06258624</v>
          </cell>
          <cell r="N6126">
            <v>0.81565693377072523</v>
          </cell>
          <cell r="O6126">
            <v>67.288292857534586</v>
          </cell>
          <cell r="P6126"/>
          <cell r="Q6126">
            <v>40400.211353346021</v>
          </cell>
        </row>
        <row r="6127">
          <cell r="D6127">
            <v>45207</v>
          </cell>
          <cell r="F6127">
            <v>3475.0962828436423</v>
          </cell>
          <cell r="G6127">
            <v>68219.966655895332</v>
          </cell>
          <cell r="H6127">
            <v>0.2110755252591186</v>
          </cell>
          <cell r="I6127">
            <v>99.495010381078558</v>
          </cell>
          <cell r="J6127">
            <v>15611331.375217106</v>
          </cell>
          <cell r="K6127">
            <v>0.70297532976074351</v>
          </cell>
          <cell r="L6127">
            <v>80.435339349180936</v>
          </cell>
          <cell r="M6127">
            <v>23669999.287060048</v>
          </cell>
          <cell r="N6127">
            <v>0.81561626718680891</v>
          </cell>
          <cell r="O6127">
            <v>67.29374435417364</v>
          </cell>
          <cell r="P6127"/>
          <cell r="Q6127">
            <v>40400.211353346021</v>
          </cell>
        </row>
        <row r="6128">
          <cell r="D6128">
            <v>45208</v>
          </cell>
          <cell r="F6128">
            <v>22509.661284844573</v>
          </cell>
          <cell r="G6128">
            <v>90729.627940739912</v>
          </cell>
          <cell r="H6128">
            <v>0.2495301245585784</v>
          </cell>
          <cell r="I6128">
            <v>98.709482520595941</v>
          </cell>
          <cell r="J6128">
            <v>15633841.036501952</v>
          </cell>
          <cell r="K6128">
            <v>0.70271055474740429</v>
          </cell>
          <cell r="L6128">
            <v>80.464467422613367</v>
          </cell>
          <cell r="M6128">
            <v>23687776.001015857</v>
          </cell>
          <cell r="N6128">
            <v>0.81626549010914318</v>
          </cell>
          <cell r="O6128">
            <v>67.206702246667376</v>
          </cell>
          <cell r="P6128"/>
          <cell r="Q6128">
            <v>40400.211353346021</v>
          </cell>
        </row>
        <row r="6129">
          <cell r="D6129">
            <v>45209</v>
          </cell>
          <cell r="F6129">
            <v>24315.74856184364</v>
          </cell>
          <cell r="G6129">
            <v>115045.37650258356</v>
          </cell>
          <cell r="H6129">
            <v>0.28476429367257583</v>
          </cell>
          <cell r="I6129">
            <v>97.489037405321568</v>
          </cell>
          <cell r="J6129">
            <v>15658156.785063796</v>
          </cell>
          <cell r="K6129">
            <v>0.70252777254595566</v>
          </cell>
          <cell r="L6129">
            <v>80.484566430758633</v>
          </cell>
          <cell r="M6129">
            <v>23697182.974248663</v>
          </cell>
          <cell r="N6129">
            <v>0.8166263425485395</v>
          </cell>
          <cell r="O6129">
            <v>67.15831180214191</v>
          </cell>
          <cell r="P6129"/>
          <cell r="Q6129">
            <v>40400.211353346021</v>
          </cell>
        </row>
        <row r="6130">
          <cell r="D6130">
            <v>45210</v>
          </cell>
          <cell r="F6130">
            <v>16618.847536526955</v>
          </cell>
          <cell r="G6130">
            <v>131664.22403911053</v>
          </cell>
          <cell r="H6130">
            <v>0.2962725815456676</v>
          </cell>
          <cell r="I6130">
            <v>96.972838219797225</v>
          </cell>
          <cell r="J6130">
            <v>15674775.632600322</v>
          </cell>
          <cell r="K6130">
            <v>0.70200094305874539</v>
          </cell>
          <cell r="L6130">
            <v>80.542456254556384</v>
          </cell>
          <cell r="M6130">
            <v>23702115.090356149</v>
          </cell>
          <cell r="N6130">
            <v>0.81683301286922683</v>
          </cell>
          <cell r="O6130">
            <v>67.130593896479169</v>
          </cell>
          <cell r="P6130"/>
          <cell r="Q6130">
            <v>40400.211353346021</v>
          </cell>
        </row>
        <row r="6131">
          <cell r="D6131">
            <v>45211</v>
          </cell>
          <cell r="F6131">
            <v>8766.5859895250906</v>
          </cell>
          <cell r="G6131">
            <v>140430.81002863561</v>
          </cell>
          <cell r="H6131">
            <v>0.28966599704229207</v>
          </cell>
          <cell r="I6131">
            <v>97.276499476741279</v>
          </cell>
          <cell r="J6131">
            <v>15683542.218589848</v>
          </cell>
          <cell r="K6131">
            <v>0.70112498509254295</v>
          </cell>
          <cell r="L6131">
            <v>80.638573741413168</v>
          </cell>
          <cell r="M6131">
            <v>23702848.345461342</v>
          </cell>
          <cell r="N6131">
            <v>0.81689499221508799</v>
          </cell>
          <cell r="O6131">
            <v>67.122280971037299</v>
          </cell>
          <cell r="P6131"/>
          <cell r="Q6131">
            <v>40400.211353346021</v>
          </cell>
        </row>
        <row r="6132">
          <cell r="D6132">
            <v>45212</v>
          </cell>
          <cell r="F6132">
            <v>4053.9202715278807</v>
          </cell>
          <cell r="G6132">
            <v>144484.7303001635</v>
          </cell>
          <cell r="H6132">
            <v>0.27510276928709687</v>
          </cell>
          <cell r="I6132">
            <v>97.876587436280644</v>
          </cell>
          <cell r="J6132">
            <v>15687596.138861375</v>
          </cell>
          <cell r="K6132">
            <v>0.70004188793361988</v>
          </cell>
          <cell r="L6132">
            <v>80.757184424086589</v>
          </cell>
          <cell r="M6132">
            <v>23693083.749988541</v>
          </cell>
          <cell r="N6132">
            <v>0.81659516293777723</v>
          </cell>
          <cell r="O6132">
            <v>67.162493292852204</v>
          </cell>
          <cell r="P6132"/>
          <cell r="Q6132">
            <v>40400.211353346021</v>
          </cell>
        </row>
        <row r="6133">
          <cell r="D6133">
            <v>45213</v>
          </cell>
          <cell r="F6133">
            <v>11487.250864526955</v>
          </cell>
          <cell r="G6133">
            <v>155971.98116469046</v>
          </cell>
          <cell r="H6133">
            <v>0.27576231470767254</v>
          </cell>
          <cell r="I6133">
            <v>97.851440021271756</v>
          </cell>
          <cell r="J6133">
            <v>15699083.389725901</v>
          </cell>
          <cell r="K6133">
            <v>0.6992937963499859</v>
          </cell>
          <cell r="L6133">
            <v>80.838955152866944</v>
          </cell>
          <cell r="M6133">
            <v>23691503.945964739</v>
          </cell>
          <cell r="N6133">
            <v>0.81657741272684459</v>
          </cell>
          <cell r="O6133">
            <v>67.164873745007952</v>
          </cell>
          <cell r="P6133"/>
          <cell r="Q6133">
            <v>40400.211353346021</v>
          </cell>
        </row>
        <row r="6134">
          <cell r="D6134">
            <v>45214</v>
          </cell>
          <cell r="F6134">
            <v>5130.8790605269533</v>
          </cell>
          <cell r="G6134">
            <v>161102.86022521742</v>
          </cell>
          <cell r="H6134">
            <v>0.26584491322943637</v>
          </cell>
          <cell r="I6134">
            <v>98.2097153281766</v>
          </cell>
          <cell r="J6134">
            <v>15704214.268786428</v>
          </cell>
          <cell r="K6134">
            <v>0.69826576529956741</v>
          </cell>
          <cell r="L6134">
            <v>80.951119185860094</v>
          </cell>
          <cell r="M6134">
            <v>23688485.819040935</v>
          </cell>
          <cell r="N6134">
            <v>0.81651008387428392</v>
          </cell>
          <cell r="O6134">
            <v>67.173902945629877</v>
          </cell>
          <cell r="P6134"/>
          <cell r="Q6134">
            <v>40400.211353346021</v>
          </cell>
        </row>
        <row r="6135">
          <cell r="D6135">
            <v>45215</v>
          </cell>
          <cell r="F6135">
            <v>27555.892200526949</v>
          </cell>
          <cell r="G6135">
            <v>188658.75242574437</v>
          </cell>
          <cell r="H6135">
            <v>0.29185916686132529</v>
          </cell>
          <cell r="I6135">
            <v>97.177892382021156</v>
          </cell>
          <cell r="J6135">
            <v>15731770.160986956</v>
          </cell>
          <cell r="K6135">
            <v>0.69823672971829753</v>
          </cell>
          <cell r="L6135">
            <v>80.954283660395291</v>
          </cell>
          <cell r="M6135">
            <v>23706672.177597135</v>
          </cell>
          <cell r="N6135">
            <v>0.81717367177127442</v>
          </cell>
          <cell r="O6135">
            <v>67.084900651768393</v>
          </cell>
          <cell r="P6135"/>
          <cell r="Q6135">
            <v>40400.211353346021</v>
          </cell>
        </row>
        <row r="6136">
          <cell r="D6136">
            <v>45216</v>
          </cell>
          <cell r="F6136">
            <v>5851.8849325269548</v>
          </cell>
          <cell r="G6136">
            <v>194510.63735827134</v>
          </cell>
          <cell r="H6136">
            <v>0.28321144405591692</v>
          </cell>
          <cell r="I6136">
            <v>97.554120077807312</v>
          </cell>
          <cell r="J6136">
            <v>15737622.045919484</v>
          </cell>
          <cell r="K6136">
            <v>0.69724621462854242</v>
          </cell>
          <cell r="L6136">
            <v>81.062121220614955</v>
          </cell>
          <cell r="M6136">
            <v>23698638.54640533</v>
          </cell>
          <cell r="N6136">
            <v>0.81693347047388565</v>
          </cell>
          <cell r="O6136">
            <v>67.117119999373642</v>
          </cell>
          <cell r="P6136"/>
          <cell r="Q6136">
            <v>40400.211353346021</v>
          </cell>
        </row>
        <row r="6137">
          <cell r="D6137">
            <v>45217</v>
          </cell>
          <cell r="F6137">
            <v>70603.128732977406</v>
          </cell>
          <cell r="G6137">
            <v>265113.76609124872</v>
          </cell>
          <cell r="H6137">
            <v>0.3645659779303379</v>
          </cell>
          <cell r="I6137">
            <v>92.66499314292777</v>
          </cell>
          <cell r="J6137">
            <v>15808225.174652461</v>
          </cell>
          <cell r="K6137">
            <v>0.69912287970331988</v>
          </cell>
          <cell r="L6137">
            <v>80.857619670174643</v>
          </cell>
          <cell r="M6137">
            <v>23755261.875633974</v>
          </cell>
          <cell r="N6137">
            <v>0.81892218614896883</v>
          </cell>
          <cell r="O6137">
            <v>66.85026866667053</v>
          </cell>
          <cell r="P6137"/>
          <cell r="Q6137">
            <v>40400.211353346021</v>
          </cell>
        </row>
        <row r="6138">
          <cell r="D6138">
            <v>45218</v>
          </cell>
          <cell r="F6138">
            <v>78534.630715978332</v>
          </cell>
          <cell r="G6138">
            <v>343648.39680722705</v>
          </cell>
          <cell r="H6138">
            <v>0.44768968084119154</v>
          </cell>
          <cell r="I6138">
            <v>84.847870100474992</v>
          </cell>
          <cell r="J6138">
            <v>15886759.805368438</v>
          </cell>
          <cell r="K6138">
            <v>0.70134299775822018</v>
          </cell>
          <cell r="L6138">
            <v>80.614667449641956</v>
          </cell>
          <cell r="M6138">
            <v>23797753.980726205</v>
          </cell>
          <cell r="N6138">
            <v>0.82042390884690508</v>
          </cell>
          <cell r="O6138">
            <v>66.648624935957557</v>
          </cell>
          <cell r="P6138"/>
          <cell r="Q6138">
            <v>40400.211353346021</v>
          </cell>
        </row>
        <row r="6139">
          <cell r="D6139">
            <v>45219</v>
          </cell>
          <cell r="F6139">
            <v>90890.940400979278</v>
          </cell>
          <cell r="G6139">
            <v>434539.3372082063</v>
          </cell>
          <cell r="H6139">
            <v>0.5377933959400153</v>
          </cell>
          <cell r="I6139">
            <v>74.336200659753956</v>
          </cell>
          <cell r="J6139">
            <v>15977650.745769417</v>
          </cell>
          <cell r="K6139">
            <v>0.7040997258835916</v>
          </cell>
          <cell r="L6139">
            <v>80.31147295279159</v>
          </cell>
          <cell r="M6139">
            <v>23846782.510103442</v>
          </cell>
          <cell r="N6139">
            <v>0.82215111892065484</v>
          </cell>
          <cell r="O6139">
            <v>66.416565696452395</v>
          </cell>
          <cell r="P6139"/>
          <cell r="Q6139">
            <v>40400.211353346021</v>
          </cell>
        </row>
        <row r="6140">
          <cell r="D6140">
            <v>45220</v>
          </cell>
          <cell r="F6140">
            <v>96171.797856979276</v>
          </cell>
          <cell r="G6140">
            <v>530711.1350651856</v>
          </cell>
          <cell r="H6140">
            <v>0.62554026244060279</v>
          </cell>
          <cell r="I6140">
            <v>63.445819723811937</v>
          </cell>
          <cell r="J6140">
            <v>16073822.543626396</v>
          </cell>
          <cell r="K6140">
            <v>0.70707895771127949</v>
          </cell>
          <cell r="L6140">
            <v>79.981950337367962</v>
          </cell>
          <cell r="M6140">
            <v>23894722.072732672</v>
          </cell>
          <cell r="N6140">
            <v>0.82384093896190536</v>
          </cell>
          <cell r="O6140">
            <v>66.189395755232837</v>
          </cell>
          <cell r="P6140"/>
          <cell r="Q6140">
            <v>40400.211353346021</v>
          </cell>
        </row>
        <row r="6141">
          <cell r="D6141">
            <v>45221</v>
          </cell>
          <cell r="F6141">
            <v>104085.9269489774</v>
          </cell>
          <cell r="G6141">
            <v>634797.06201416301</v>
          </cell>
          <cell r="H6141">
            <v>0.714214380151873</v>
          </cell>
          <cell r="I6141">
            <v>52.859045862004983</v>
          </cell>
          <cell r="J6141">
            <v>16177908.470575374</v>
          </cell>
          <cell r="K6141">
            <v>0.71039513978612545</v>
          </cell>
          <cell r="L6141">
            <v>79.612942229828562</v>
          </cell>
          <cell r="M6141">
            <v>23955854.887997907</v>
          </cell>
          <cell r="N6141">
            <v>0.82598580765649621</v>
          </cell>
          <cell r="O6141">
            <v>65.900874599639423</v>
          </cell>
          <cell r="P6141"/>
          <cell r="Q6141">
            <v>40400.211353346021</v>
          </cell>
        </row>
        <row r="6142">
          <cell r="D6142">
            <v>45222</v>
          </cell>
          <cell r="F6142">
            <v>122769.17567297927</v>
          </cell>
          <cell r="G6142">
            <v>757566.23768714233</v>
          </cell>
          <cell r="H6142">
            <v>0.81528441076852609</v>
          </cell>
          <cell r="I6142">
            <v>42.082162851141113</v>
          </cell>
          <cell r="J6142">
            <v>16300677.646248354</v>
          </cell>
          <cell r="K6142">
            <v>0.71451853204409155</v>
          </cell>
          <cell r="L6142">
            <v>79.150942023082791</v>
          </cell>
          <cell r="M6142">
            <v>24035261.454079133</v>
          </cell>
          <cell r="N6142">
            <v>0.82876096727824033</v>
          </cell>
          <cell r="O6142">
            <v>65.527302614340385</v>
          </cell>
          <cell r="P6142"/>
          <cell r="Q6142">
            <v>40400.211353346021</v>
          </cell>
        </row>
        <row r="6143">
          <cell r="D6143">
            <v>45223</v>
          </cell>
          <cell r="F6143">
            <v>101429.40740097834</v>
          </cell>
          <cell r="G6143">
            <v>858995.64508812071</v>
          </cell>
          <cell r="H6143">
            <v>0.88592321705863353</v>
          </cell>
          <cell r="I6143">
            <v>35.55963236241486</v>
          </cell>
          <cell r="J6143">
            <v>16402107.053649332</v>
          </cell>
          <cell r="K6143">
            <v>0.71769359916670861</v>
          </cell>
          <cell r="L6143">
            <v>78.79286867887086</v>
          </cell>
          <cell r="M6143">
            <v>24081211.920776367</v>
          </cell>
          <cell r="N6143">
            <v>0.83038272327712592</v>
          </cell>
          <cell r="O6143">
            <v>65.308868886621639</v>
          </cell>
          <cell r="P6143"/>
          <cell r="Q6143">
            <v>40400.211353346021</v>
          </cell>
        </row>
        <row r="6144">
          <cell r="D6144">
            <v>45224</v>
          </cell>
          <cell r="F6144">
            <v>155506.35443682235</v>
          </cell>
          <cell r="G6144">
            <v>1014501.9995249431</v>
          </cell>
          <cell r="H6144">
            <v>1.0044521704621432</v>
          </cell>
          <cell r="I6144">
            <v>26.505060902499267</v>
          </cell>
          <cell r="J6144">
            <v>16557613.408086155</v>
          </cell>
          <cell r="K6144">
            <v>0.72321948589446572</v>
          </cell>
          <cell r="L6144">
            <v>78.165019659726028</v>
          </cell>
          <cell r="M6144">
            <v>24191935.484533444</v>
          </cell>
          <cell r="N6144">
            <v>0.83423827015379182</v>
          </cell>
          <cell r="O6144">
            <v>64.789250656861668</v>
          </cell>
          <cell r="P6144"/>
          <cell r="Q6144">
            <v>40400.211353346021</v>
          </cell>
        </row>
        <row r="6145">
          <cell r="D6145">
            <v>45225</v>
          </cell>
          <cell r="F6145">
            <v>161223.0443998214</v>
          </cell>
          <cell r="G6145">
            <v>1175725.0439247645</v>
          </cell>
          <cell r="H6145">
            <v>1.1193058769322777</v>
          </cell>
          <cell r="I6145">
            <v>19.767472085426107</v>
          </cell>
          <cell r="J6145">
            <v>16718836.452485977</v>
          </cell>
          <cell r="K6145">
            <v>0.72897516385133443</v>
          </cell>
          <cell r="L6145">
            <v>77.505030970360096</v>
          </cell>
          <cell r="M6145">
            <v>24287944.757906944</v>
          </cell>
          <cell r="N6145">
            <v>0.83758673120842986</v>
          </cell>
          <cell r="O6145">
            <v>64.337676492394351</v>
          </cell>
          <cell r="P6145"/>
          <cell r="Q6145">
            <v>40400.211353346021</v>
          </cell>
        </row>
        <row r="6146">
          <cell r="D6146">
            <v>45226</v>
          </cell>
          <cell r="F6146">
            <v>173312.85210182233</v>
          </cell>
          <cell r="G6146">
            <v>1349037.8960265869</v>
          </cell>
          <cell r="H6146">
            <v>1.2367352755288268</v>
          </cell>
          <cell r="I6146">
            <v>14.579884999959214</v>
          </cell>
          <cell r="J6146">
            <v>16892149.3045878</v>
          </cell>
          <cell r="K6146">
            <v>0.73523681303824995</v>
          </cell>
          <cell r="L6146">
            <v>76.78040202477851</v>
          </cell>
          <cell r="M6146">
            <v>24411047.714413438</v>
          </cell>
          <cell r="N6146">
            <v>0.84186988002106156</v>
          </cell>
          <cell r="O6146">
            <v>63.759760315960911</v>
          </cell>
          <cell r="P6146"/>
          <cell r="Q6146">
            <v>40400.211353346021</v>
          </cell>
        </row>
        <row r="6147">
          <cell r="D6147">
            <v>45227</v>
          </cell>
          <cell r="F6147">
            <v>167540.6204838214</v>
          </cell>
          <cell r="G6147">
            <v>1516578.5165104084</v>
          </cell>
          <cell r="H6147">
            <v>1.3406741359117762</v>
          </cell>
          <cell r="I6147">
            <v>11.119999560276916</v>
          </cell>
          <cell r="J6147">
            <v>17059689.925071623</v>
          </cell>
          <cell r="K6147">
            <v>0.74122568206610351</v>
          </cell>
          <cell r="L6147">
            <v>76.08125270832852</v>
          </cell>
          <cell r="M6147">
            <v>24525540.198331933</v>
          </cell>
          <cell r="N6147">
            <v>0.84585644921331504</v>
          </cell>
          <cell r="O6147">
            <v>63.221681770941338</v>
          </cell>
          <cell r="P6147"/>
          <cell r="Q6147">
            <v>40400.211353346021</v>
          </cell>
        </row>
        <row r="6148">
          <cell r="D6148">
            <v>45228</v>
          </cell>
          <cell r="F6148">
            <v>177790.13328882234</v>
          </cell>
          <cell r="G6148">
            <v>1694368.6497992307</v>
          </cell>
          <cell r="H6148">
            <v>1.4461930571225028</v>
          </cell>
          <cell r="I6148">
            <v>8.4473641375146684</v>
          </cell>
          <cell r="J6148">
            <v>17237480.058360446</v>
          </cell>
          <cell r="K6148">
            <v>0.74763811311995909</v>
          </cell>
          <cell r="L6148">
            <v>75.32647195398755</v>
          </cell>
          <cell r="M6148">
            <v>24649108.784062434</v>
          </cell>
          <cell r="N6148">
            <v>0.85015641492964733</v>
          </cell>
          <cell r="O6148">
            <v>62.641239994134246</v>
          </cell>
          <cell r="P6148"/>
          <cell r="Q6148">
            <v>40400.211353346021</v>
          </cell>
        </row>
        <row r="6149">
          <cell r="D6149">
            <v>45229</v>
          </cell>
          <cell r="F6149">
            <v>178868.42101782234</v>
          </cell>
          <cell r="G6149">
            <v>1873237.0708170531</v>
          </cell>
          <cell r="H6149">
            <v>1.5455670552755729</v>
          </cell>
          <cell r="I6149">
            <v>6.5276238976394341</v>
          </cell>
          <cell r="J6149">
            <v>17416348.479378268</v>
          </cell>
          <cell r="K6149">
            <v>0.75407479741974492</v>
          </cell>
          <cell r="L6149">
            <v>74.562839594496182</v>
          </cell>
          <cell r="M6149">
            <v>24771529.788213931</v>
          </cell>
          <cell r="N6149">
            <v>0.85441718516772014</v>
          </cell>
          <cell r="O6149">
            <v>62.06615582421626</v>
          </cell>
          <cell r="P6149"/>
          <cell r="Q6149">
            <v>40400.211353346021</v>
          </cell>
        </row>
        <row r="6150">
          <cell r="D6150">
            <v>45230</v>
          </cell>
          <cell r="E6150" t="str">
            <v>*</v>
          </cell>
          <cell r="F6150">
            <v>219012.97562782047</v>
          </cell>
          <cell r="G6150">
            <v>2092250.0464448736</v>
          </cell>
          <cell r="H6150">
            <v>1.6705837598669617</v>
          </cell>
          <cell r="I6150">
            <v>4.7312042945062416</v>
          </cell>
          <cell r="J6150">
            <v>17635361.455006089</v>
          </cell>
          <cell r="K6150">
            <v>0.76222410465422896</v>
          </cell>
          <cell r="L6150">
            <v>73.588102123880844</v>
          </cell>
          <cell r="M6150">
            <v>24934350.767771427</v>
          </cell>
          <cell r="N6150">
            <v>0.86007187337127122</v>
          </cell>
          <cell r="O6150">
            <v>61.303259588679637</v>
          </cell>
          <cell r="P6150"/>
          <cell r="Q6150">
            <v>40400.211353346021</v>
          </cell>
        </row>
        <row r="6151">
          <cell r="D6151">
            <v>45231</v>
          </cell>
          <cell r="F6151">
            <v>253614.8215318982</v>
          </cell>
          <cell r="G6151">
            <v>253614.8215318982</v>
          </cell>
          <cell r="H6151">
            <v>3.1334150804283398</v>
          </cell>
          <cell r="I6151">
            <v>0.88616240663051959</v>
          </cell>
          <cell r="J6151">
            <v>17888976.276537988</v>
          </cell>
          <cell r="K6151">
            <v>0.77049028572424827</v>
          </cell>
          <cell r="L6151">
            <v>73.576227424356389</v>
          </cell>
          <cell r="M6151">
            <v>25132835.408064995</v>
          </cell>
          <cell r="N6151">
            <v>0.86699301290094566</v>
          </cell>
          <cell r="O6151">
            <v>60.160331978434975</v>
          </cell>
          <cell r="P6151"/>
          <cell r="Q6151">
            <v>80938.78883650132</v>
          </cell>
        </row>
        <row r="6152">
          <cell r="D6152">
            <v>45232</v>
          </cell>
          <cell r="F6152">
            <v>254102.88048389819</v>
          </cell>
          <cell r="G6152">
            <v>507717.70201579639</v>
          </cell>
          <cell r="H6152">
            <v>3.1364300684150384</v>
          </cell>
          <cell r="I6152">
            <v>0.88208336918212948</v>
          </cell>
          <cell r="J6152">
            <v>18143079.157021888</v>
          </cell>
          <cell r="K6152">
            <v>0.77871998173906454</v>
          </cell>
          <cell r="L6152">
            <v>72.535349890867394</v>
          </cell>
          <cell r="M6152">
            <v>25338432.165006854</v>
          </cell>
          <cell r="N6152">
            <v>0.87416070934289147</v>
          </cell>
          <cell r="O6152">
            <v>59.190597022284074</v>
          </cell>
          <cell r="P6152"/>
          <cell r="Q6152">
            <v>80938.78883650132</v>
          </cell>
        </row>
        <row r="6153">
          <cell r="D6153">
            <v>45233</v>
          </cell>
          <cell r="F6153">
            <v>263879.42528789816</v>
          </cell>
          <cell r="G6153">
            <v>771597.12730369461</v>
          </cell>
          <cell r="H6153">
            <v>3.1776981856513111</v>
          </cell>
          <cell r="I6153">
            <v>0.82825195884049796</v>
          </cell>
          <cell r="J6153">
            <v>18406958.582309786</v>
          </cell>
          <cell r="K6153">
            <v>0.78731086299814512</v>
          </cell>
          <cell r="L6153">
            <v>71.439657425358845</v>
          </cell>
          <cell r="M6153">
            <v>25552593.269916702</v>
          </cell>
          <cell r="N6153">
            <v>0.88162513188780134</v>
          </cell>
          <cell r="O6153">
            <v>58.18319604821145</v>
          </cell>
          <cell r="P6153"/>
          <cell r="Q6153">
            <v>80938.78883650132</v>
          </cell>
        </row>
        <row r="6154">
          <cell r="D6154">
            <v>45234</v>
          </cell>
          <cell r="F6154">
            <v>260978.1476118982</v>
          </cell>
          <cell r="G6154">
            <v>1032575.2749155927</v>
          </cell>
          <cell r="H6154">
            <v>3.1893709115212499</v>
          </cell>
          <cell r="I6154">
            <v>0.81368026484869294</v>
          </cell>
          <cell r="J6154">
            <v>18667936.729921684</v>
          </cell>
          <cell r="K6154">
            <v>0.79571880040329579</v>
          </cell>
          <cell r="L6154">
            <v>70.35938910516812</v>
          </cell>
          <cell r="M6154">
            <v>25766921.354202554</v>
          </cell>
          <cell r="N6154">
            <v>0.88909660314863992</v>
          </cell>
          <cell r="O6154">
            <v>57.178010602904692</v>
          </cell>
          <cell r="P6154"/>
          <cell r="Q6154">
            <v>80938.78883650132</v>
          </cell>
        </row>
        <row r="6155">
          <cell r="D6155">
            <v>45235</v>
          </cell>
          <cell r="F6155">
            <v>260269.90864389914</v>
          </cell>
          <cell r="G6155">
            <v>1292845.1835594918</v>
          </cell>
          <cell r="H6155">
            <v>3.194624486341342</v>
          </cell>
          <cell r="I6155">
            <v>0.80721292463181715</v>
          </cell>
          <cell r="J6155">
            <v>18928206.638565581</v>
          </cell>
          <cell r="K6155">
            <v>0.80403883756586658</v>
          </cell>
          <cell r="L6155">
            <v>69.283800525733511</v>
          </cell>
          <cell r="M6155">
            <v>25986515.744928401</v>
          </cell>
          <cell r="N6155">
            <v>0.89675109417699106</v>
          </cell>
          <cell r="O6155">
            <v>56.152136997746929</v>
          </cell>
          <cell r="P6155"/>
          <cell r="Q6155">
            <v>80938.78883650132</v>
          </cell>
        </row>
        <row r="6156">
          <cell r="D6156">
            <v>45236</v>
          </cell>
          <cell r="F6156">
            <v>271864.19665289728</v>
          </cell>
          <cell r="G6156">
            <v>1564709.3802123889</v>
          </cell>
          <cell r="H6156">
            <v>3.2220014711223048</v>
          </cell>
          <cell r="I6156">
            <v>0.77440128760953852</v>
          </cell>
          <cell r="J6156">
            <v>19200070.835218478</v>
          </cell>
          <cell r="K6156">
            <v>0.81279267838343883</v>
          </cell>
          <cell r="L6156">
            <v>68.146188432231909</v>
          </cell>
          <cell r="M6156">
            <v>26217996.969319258</v>
          </cell>
          <cell r="N6156">
            <v>0.90481713531139252</v>
          </cell>
          <cell r="O6156">
            <v>55.076117600627761</v>
          </cell>
          <cell r="P6156"/>
          <cell r="Q6156">
            <v>80938.78883650132</v>
          </cell>
        </row>
        <row r="6157">
          <cell r="D6157">
            <v>45237</v>
          </cell>
          <cell r="F6157">
            <v>288437.07496989914</v>
          </cell>
          <cell r="G6157">
            <v>1853146.4551822881</v>
          </cell>
          <cell r="H6157">
            <v>3.2708076274523545</v>
          </cell>
          <cell r="I6157">
            <v>0.71943999467891651</v>
          </cell>
          <cell r="J6157">
            <v>19488507.910188377</v>
          </cell>
          <cell r="K6157">
            <v>0.82218591695325483</v>
          </cell>
          <cell r="L6157">
            <v>66.920056747078434</v>
          </cell>
          <cell r="M6157">
            <v>26457539.328027107</v>
          </cell>
          <cell r="N6157">
            <v>0.91316279178024062</v>
          </cell>
          <cell r="O6157">
            <v>53.968964362732528</v>
          </cell>
          <cell r="P6157"/>
          <cell r="Q6157">
            <v>80938.78883650132</v>
          </cell>
        </row>
        <row r="6158">
          <cell r="D6158">
            <v>45238</v>
          </cell>
          <cell r="F6158">
            <v>201718.92027970351</v>
          </cell>
          <cell r="G6158">
            <v>2054865.3754619916</v>
          </cell>
          <cell r="H6158">
            <v>3.1734867252784058</v>
          </cell>
          <cell r="I6158">
            <v>0.83357865733708625</v>
          </cell>
          <cell r="J6158">
            <v>19690226.830468081</v>
          </cell>
          <cell r="K6158">
            <v>0.82786918766452322</v>
          </cell>
          <cell r="L6158">
            <v>66.176073305804721</v>
          </cell>
          <cell r="M6158">
            <v>26614359.409108765</v>
          </cell>
          <cell r="N6158">
            <v>0.91865454204795627</v>
          </cell>
          <cell r="O6158">
            <v>53.244203693457834</v>
          </cell>
          <cell r="P6158"/>
          <cell r="Q6158">
            <v>80938.78883650132</v>
          </cell>
        </row>
        <row r="6159">
          <cell r="D6159">
            <v>45239</v>
          </cell>
          <cell r="F6159">
            <v>192574.01201370166</v>
          </cell>
          <cell r="G6159">
            <v>2247439.3874756931</v>
          </cell>
          <cell r="H6159">
            <v>3.0852387475395968</v>
          </cell>
          <cell r="I6159">
            <v>0.95419463860226816</v>
          </cell>
          <cell r="J6159">
            <v>19882800.842481781</v>
          </cell>
          <cell r="K6159">
            <v>0.83313071802853489</v>
          </cell>
          <cell r="L6159">
            <v>65.486208193755431</v>
          </cell>
          <cell r="M6159">
            <v>26766685.294171896</v>
          </cell>
          <cell r="N6159">
            <v>0.92399209895073597</v>
          </cell>
          <cell r="O6159">
            <v>52.542906636121103</v>
          </cell>
          <cell r="P6159"/>
          <cell r="Q6159">
            <v>80938.78883650132</v>
          </cell>
        </row>
        <row r="6160">
          <cell r="D6160">
            <v>45240</v>
          </cell>
          <cell r="F6160">
            <v>190535.94786770165</v>
          </cell>
          <cell r="G6160">
            <v>2437975.3353433949</v>
          </cell>
          <cell r="H6160">
            <v>3.0121223339135641</v>
          </cell>
          <cell r="I6160">
            <v>1.068508613201935</v>
          </cell>
          <cell r="J6160">
            <v>20073336.790349483</v>
          </cell>
          <cell r="K6160">
            <v>0.8382715695490528</v>
          </cell>
          <cell r="L6160">
            <v>64.811397406654635</v>
          </cell>
          <cell r="M6160">
            <v>26914971.647849031</v>
          </cell>
          <cell r="N6160">
            <v>0.92919111906924512</v>
          </cell>
          <cell r="O6160">
            <v>51.862941629003778</v>
          </cell>
          <cell r="P6160"/>
          <cell r="Q6160">
            <v>80938.78883650132</v>
          </cell>
        </row>
        <row r="6161">
          <cell r="D6161">
            <v>45241</v>
          </cell>
          <cell r="F6161">
            <v>165436.34698970351</v>
          </cell>
          <cell r="G6161">
            <v>2603411.6823330983</v>
          </cell>
          <cell r="H6161">
            <v>2.9241083626924143</v>
          </cell>
          <cell r="I6161">
            <v>1.2261973016753358</v>
          </cell>
          <cell r="J6161">
            <v>20238773.137339186</v>
          </cell>
          <cell r="K6161">
            <v>0.84233314587568164</v>
          </cell>
          <cell r="L6161">
            <v>64.277871276533233</v>
          </cell>
          <cell r="M6161">
            <v>27045088.088884164</v>
          </cell>
          <cell r="N6161">
            <v>0.93376369840270956</v>
          </cell>
          <cell r="O6161">
            <v>51.26759256270639</v>
          </cell>
          <cell r="P6161"/>
          <cell r="Q6161">
            <v>80938.78883650132</v>
          </cell>
        </row>
        <row r="6162">
          <cell r="D6162">
            <v>45242</v>
          </cell>
          <cell r="F6162">
            <v>171501.25879870349</v>
          </cell>
          <cell r="G6162">
            <v>2774912.9411318018</v>
          </cell>
          <cell r="H6162">
            <v>2.8570077266838503</v>
          </cell>
          <cell r="I6162">
            <v>1.3633459088911448</v>
          </cell>
          <cell r="J6162">
            <v>20410274.396137889</v>
          </cell>
          <cell r="K6162">
            <v>0.84661902277377787</v>
          </cell>
          <cell r="L6162">
            <v>63.714645081142237</v>
          </cell>
          <cell r="M6162">
            <v>27183320.419976298</v>
          </cell>
          <cell r="N6162">
            <v>0.93861730158649137</v>
          </cell>
          <cell r="O6162">
            <v>50.638531315152527</v>
          </cell>
          <cell r="P6162"/>
          <cell r="Q6162">
            <v>80938.78883650132</v>
          </cell>
        </row>
        <row r="6163">
          <cell r="D6163">
            <v>45243</v>
          </cell>
          <cell r="F6163">
            <v>186920.3967267035</v>
          </cell>
          <cell r="G6163">
            <v>2961833.3378585055</v>
          </cell>
          <cell r="H6163">
            <v>2.8148843954368203</v>
          </cell>
          <cell r="I6163">
            <v>1.4578792891712822</v>
          </cell>
          <cell r="J6163">
            <v>20597194.792864595</v>
          </cell>
          <cell r="K6163">
            <v>0.8515136639882217</v>
          </cell>
          <cell r="L6163">
            <v>63.071283688026114</v>
          </cell>
          <cell r="M6163">
            <v>27334194.625548434</v>
          </cell>
          <cell r="N6163">
            <v>0.94390829329656545</v>
          </cell>
          <cell r="O6163">
            <v>49.956302040018983</v>
          </cell>
          <cell r="P6163"/>
          <cell r="Q6163">
            <v>80938.78883650132</v>
          </cell>
        </row>
        <row r="6164">
          <cell r="D6164">
            <v>45244</v>
          </cell>
          <cell r="F6164">
            <v>195154.32373870164</v>
          </cell>
          <cell r="G6164">
            <v>3156987.6615972072</v>
          </cell>
          <cell r="H6164">
            <v>2.7860451327117026</v>
          </cell>
          <cell r="I6164">
            <v>1.5266842564323868</v>
          </cell>
          <cell r="J6164">
            <v>20792349.116603296</v>
          </cell>
          <cell r="K6164">
            <v>0.85671492399311655</v>
          </cell>
          <cell r="L6164">
            <v>62.38766432312255</v>
          </cell>
          <cell r="M6164">
            <v>27488947.262484569</v>
          </cell>
          <cell r="N6164">
            <v>0.94933414017911055</v>
          </cell>
          <cell r="O6164">
            <v>49.260658986450466</v>
          </cell>
          <cell r="P6164"/>
          <cell r="Q6164">
            <v>80938.78883650132</v>
          </cell>
        </row>
        <row r="6165">
          <cell r="D6165">
            <v>45245</v>
          </cell>
          <cell r="F6165">
            <v>136881.50827041906</v>
          </cell>
          <cell r="G6165">
            <v>3293869.1698676264</v>
          </cell>
          <cell r="H6165">
            <v>2.7130536686773974</v>
          </cell>
          <cell r="I6165">
            <v>1.7170510226526714</v>
          </cell>
          <cell r="J6165">
            <v>20929230.624873716</v>
          </cell>
          <cell r="K6165">
            <v>0.85948855156427517</v>
          </cell>
          <cell r="L6165">
            <v>62.023210797613679</v>
          </cell>
          <cell r="M6165">
            <v>27589180.846212421</v>
          </cell>
          <cell r="N6165">
            <v>0.95287793887359318</v>
          </cell>
          <cell r="O6165">
            <v>48.808562137580999</v>
          </cell>
          <cell r="P6165"/>
          <cell r="Q6165">
            <v>80938.78883650132</v>
          </cell>
        </row>
        <row r="6166">
          <cell r="D6166">
            <v>45246</v>
          </cell>
          <cell r="F6166">
            <v>137882.63202641907</v>
          </cell>
          <cell r="G6166">
            <v>3431751.8018940454</v>
          </cell>
          <cell r="H6166">
            <v>2.6499591938748015</v>
          </cell>
          <cell r="I6166">
            <v>1.9023871894308098</v>
          </cell>
          <cell r="J6166">
            <v>21067113.256900135</v>
          </cell>
          <cell r="K6166">
            <v>0.86228477825259986</v>
          </cell>
          <cell r="L6166">
            <v>61.655897394996671</v>
          </cell>
          <cell r="M6166">
            <v>27676142.399778102</v>
          </cell>
          <cell r="N6166">
            <v>0.95596391894220567</v>
          </cell>
          <cell r="O6166">
            <v>48.416360516827751</v>
          </cell>
          <cell r="P6166"/>
          <cell r="Q6166">
            <v>80938.78883650132</v>
          </cell>
        </row>
        <row r="6167">
          <cell r="D6167">
            <v>45247</v>
          </cell>
          <cell r="F6167">
            <v>154007.26435041908</v>
          </cell>
          <cell r="G6167">
            <v>3585759.0662444644</v>
          </cell>
          <cell r="H6167">
            <v>2.6060064269408802</v>
          </cell>
          <cell r="I6167">
            <v>2.044237634513757</v>
          </cell>
          <cell r="J6167">
            <v>21221120.521250553</v>
          </cell>
          <cell r="K6167">
            <v>0.86572034710373869</v>
          </cell>
          <cell r="L6167">
            <v>61.204799888263082</v>
          </cell>
          <cell r="M6167">
            <v>27776070.30131878</v>
          </cell>
          <cell r="N6167">
            <v>0.95949834205071904</v>
          </cell>
          <cell r="O6167">
            <v>47.968907407331251</v>
          </cell>
          <cell r="P6167"/>
          <cell r="Q6167">
            <v>80938.78883650132</v>
          </cell>
        </row>
        <row r="6168">
          <cell r="D6168">
            <v>45248</v>
          </cell>
          <cell r="F6168">
            <v>147384.77178242092</v>
          </cell>
          <cell r="G6168">
            <v>3733143.8380268854</v>
          </cell>
          <cell r="H6168">
            <v>2.5623916897166596</v>
          </cell>
          <cell r="I6168">
            <v>2.1963679551667781</v>
          </cell>
          <cell r="J6168">
            <v>21368505.293032974</v>
          </cell>
          <cell r="K6168">
            <v>0.86886402577044297</v>
          </cell>
          <cell r="L6168">
            <v>60.792270622981214</v>
          </cell>
          <cell r="M6168">
            <v>27861143.618233465</v>
          </cell>
          <cell r="N6168">
            <v>0.96252019330032734</v>
          </cell>
          <cell r="O6168">
            <v>47.587849935364133</v>
          </cell>
          <cell r="P6168"/>
          <cell r="Q6168">
            <v>80938.78883650132</v>
          </cell>
        </row>
        <row r="6169">
          <cell r="D6169">
            <v>45249</v>
          </cell>
          <cell r="F6169">
            <v>113469.29277041907</v>
          </cell>
          <cell r="G6169">
            <v>3846613.1307973047</v>
          </cell>
          <cell r="H6169">
            <v>2.5013139631049319</v>
          </cell>
          <cell r="I6169">
            <v>2.430335117275717</v>
          </cell>
          <cell r="J6169">
            <v>21481974.585803393</v>
          </cell>
          <cell r="K6169">
            <v>0.87061256782489527</v>
          </cell>
          <cell r="L6169">
            <v>60.562936282729481</v>
          </cell>
          <cell r="M6169">
            <v>27920126.786127146</v>
          </cell>
          <cell r="N6169">
            <v>0.96464115089111502</v>
          </cell>
          <cell r="O6169">
            <v>47.321238718963521</v>
          </cell>
          <cell r="P6169"/>
          <cell r="Q6169">
            <v>80938.78883650132</v>
          </cell>
        </row>
        <row r="6170">
          <cell r="D6170">
            <v>45250</v>
          </cell>
          <cell r="F6170">
            <v>133419.38511441907</v>
          </cell>
          <cell r="G6170">
            <v>3980032.515911724</v>
          </cell>
          <cell r="H6170">
            <v>2.4586681942767292</v>
          </cell>
          <cell r="I6170">
            <v>2.609595801296638</v>
          </cell>
          <cell r="J6170">
            <v>21615393.970917813</v>
          </cell>
          <cell r="K6170">
            <v>0.87315556163178631</v>
          </cell>
          <cell r="L6170">
            <v>60.229574440172165</v>
          </cell>
          <cell r="M6170">
            <v>27999955.562660828</v>
          </cell>
          <cell r="N6170">
            <v>0.96748275321808075</v>
          </cell>
          <cell r="O6170">
            <v>46.965146789319313</v>
          </cell>
          <cell r="P6170"/>
          <cell r="Q6170">
            <v>80938.78883650132</v>
          </cell>
        </row>
        <row r="6171">
          <cell r="D6171">
            <v>45251</v>
          </cell>
          <cell r="F6171">
            <v>96503.505298420932</v>
          </cell>
          <cell r="G6171">
            <v>4076536.0212101447</v>
          </cell>
          <cell r="H6171">
            <v>2.3983650571655861</v>
          </cell>
          <cell r="I6171">
            <v>2.8878659481288871</v>
          </cell>
          <cell r="J6171">
            <v>21711897.476216234</v>
          </cell>
          <cell r="K6171">
            <v>0.87419562063783962</v>
          </cell>
          <cell r="L6171">
            <v>60.093295975075868</v>
          </cell>
          <cell r="M6171">
            <v>28034263.604718514</v>
          </cell>
          <cell r="N6171">
            <v>0.96875183201386383</v>
          </cell>
          <cell r="O6171">
            <v>46.806527903224463</v>
          </cell>
          <cell r="P6171"/>
          <cell r="Q6171">
            <v>80938.78883650132</v>
          </cell>
        </row>
        <row r="6172">
          <cell r="D6172">
            <v>45252</v>
          </cell>
          <cell r="F6172">
            <v>54502.371812797734</v>
          </cell>
          <cell r="G6172">
            <v>4131038.3930229424</v>
          </cell>
          <cell r="H6172">
            <v>2.3199565388783316</v>
          </cell>
          <cell r="I6172">
            <v>3.2985227471505008</v>
          </cell>
          <cell r="J6172">
            <v>21766399.848029032</v>
          </cell>
          <cell r="K6172">
            <v>0.87354330603316332</v>
          </cell>
          <cell r="L6172">
            <v>60.178763995235208</v>
          </cell>
          <cell r="M6172">
            <v>28015103.492214575</v>
          </cell>
          <cell r="N6172">
            <v>0.9681733252284942</v>
          </cell>
          <cell r="O6172">
            <v>46.878802052101655</v>
          </cell>
          <cell r="P6172"/>
          <cell r="Q6172">
            <v>80938.78883650132</v>
          </cell>
        </row>
        <row r="6173">
          <cell r="D6173">
            <v>45253</v>
          </cell>
          <cell r="F6173">
            <v>69862.290128795867</v>
          </cell>
          <cell r="G6173">
            <v>4200900.6831517378</v>
          </cell>
          <cell r="H6173">
            <v>2.2566171104704806</v>
          </cell>
          <cell r="I6173">
            <v>3.6762116529023392</v>
          </cell>
          <cell r="J6173">
            <v>21836262.13815783</v>
          </cell>
          <cell r="K6173">
            <v>0.87350965387137869</v>
          </cell>
          <cell r="L6173">
            <v>60.183173602249006</v>
          </cell>
          <cell r="M6173">
            <v>27951952.844710246</v>
          </cell>
          <cell r="N6173">
            <v>0.96607431935281673</v>
          </cell>
          <cell r="O6173">
            <v>47.141483493067248</v>
          </cell>
          <cell r="P6173"/>
          <cell r="Q6173">
            <v>80938.78883650132</v>
          </cell>
        </row>
        <row r="6174">
          <cell r="D6174">
            <v>45254</v>
          </cell>
          <cell r="F6174">
            <v>82498.538988797736</v>
          </cell>
          <cell r="G6174">
            <v>4283399.2221405357</v>
          </cell>
          <cell r="H6174">
            <v>2.2050610115962268</v>
          </cell>
          <cell r="I6174">
            <v>4.0180033434616957</v>
          </cell>
          <cell r="J6174">
            <v>21918760.677146628</v>
          </cell>
          <cell r="K6174">
            <v>0.87398007175630765</v>
          </cell>
          <cell r="L6174">
            <v>60.121536088665131</v>
          </cell>
          <cell r="M6174">
            <v>27888072.289665915</v>
          </cell>
          <cell r="N6174">
            <v>0.96394972172126814</v>
          </cell>
          <cell r="O6174">
            <v>47.40807654776463</v>
          </cell>
          <cell r="P6174"/>
          <cell r="Q6174">
            <v>80938.78883650132</v>
          </cell>
        </row>
        <row r="6175">
          <cell r="D6175">
            <v>45255</v>
          </cell>
          <cell r="F6175">
            <v>78329.930240797737</v>
          </cell>
          <cell r="G6175">
            <v>4361729.1523813335</v>
          </cell>
          <cell r="H6175">
            <v>2.1555692715848034</v>
          </cell>
          <cell r="I6175">
            <v>4.3784071042263566</v>
          </cell>
          <cell r="J6175">
            <v>21997090.607387427</v>
          </cell>
          <cell r="K6175">
            <v>0.87428178026982839</v>
          </cell>
          <cell r="L6175">
            <v>60.082008249413633</v>
          </cell>
          <cell r="M6175">
            <v>27827300.133065585</v>
          </cell>
          <cell r="N6175">
            <v>0.96193220800172052</v>
          </cell>
          <cell r="O6175">
            <v>47.661885268082351</v>
          </cell>
          <cell r="P6175"/>
          <cell r="Q6175">
            <v>80938.78883650132</v>
          </cell>
        </row>
        <row r="6176">
          <cell r="D6176">
            <v>45256</v>
          </cell>
          <cell r="F6176">
            <v>119804.15644079773</v>
          </cell>
          <cell r="G6176">
            <v>4481533.3088221308</v>
          </cell>
          <cell r="H6176">
            <v>2.129592846664826</v>
          </cell>
          <cell r="I6176">
            <v>4.5813255312375016</v>
          </cell>
          <cell r="J6176">
            <v>22116894.763828225</v>
          </cell>
          <cell r="K6176">
            <v>0.87622467512935653</v>
          </cell>
          <cell r="L6176">
            <v>59.827543982174333</v>
          </cell>
          <cell r="M6176">
            <v>27802012.247117266</v>
          </cell>
          <cell r="N6176">
            <v>0.96114106954686751</v>
          </cell>
          <cell r="O6176">
            <v>47.761584487241969</v>
          </cell>
          <cell r="P6176"/>
          <cell r="Q6176">
            <v>80938.78883650132</v>
          </cell>
        </row>
        <row r="6177">
          <cell r="D6177">
            <v>45257</v>
          </cell>
          <cell r="F6177">
            <v>116945.19380879588</v>
          </cell>
          <cell r="G6177">
            <v>4598478.5026309267</v>
          </cell>
          <cell r="H6177">
            <v>2.1042323595921286</v>
          </cell>
          <cell r="I6177">
            <v>4.7891909819465788</v>
          </cell>
          <cell r="J6177">
            <v>22233839.957637019</v>
          </cell>
          <cell r="K6177">
            <v>0.87804224552765964</v>
          </cell>
          <cell r="L6177">
            <v>59.58962712342484</v>
          </cell>
          <cell r="M6177">
            <v>27781270.702756926</v>
          </cell>
          <cell r="N6177">
            <v>0.96050697918738359</v>
          </cell>
          <cell r="O6177">
            <v>47.841561934749478</v>
          </cell>
          <cell r="P6177"/>
          <cell r="Q6177">
            <v>80938.78883650132</v>
          </cell>
        </row>
        <row r="6178">
          <cell r="D6178">
            <v>45258</v>
          </cell>
          <cell r="F6178">
            <v>112090.05923679774</v>
          </cell>
          <cell r="G6178">
            <v>4710568.5618677242</v>
          </cell>
          <cell r="H6178">
            <v>2.0785410050441269</v>
          </cell>
          <cell r="I6178">
            <v>5.01011052691267</v>
          </cell>
          <cell r="J6178">
            <v>22345930.016873818</v>
          </cell>
          <cell r="K6178">
            <v>0.87965710922373364</v>
          </cell>
          <cell r="L6178">
            <v>59.378359594566966</v>
          </cell>
          <cell r="M6178">
            <v>27768566.250868592</v>
          </cell>
          <cell r="N6178">
            <v>0.96015067693679457</v>
          </cell>
          <cell r="O6178">
            <v>47.886529140227339</v>
          </cell>
          <cell r="P6178"/>
          <cell r="Q6178">
            <v>80938.78883650132</v>
          </cell>
        </row>
        <row r="6179">
          <cell r="D6179">
            <v>45259</v>
          </cell>
          <cell r="F6179">
            <v>138816.80317065373</v>
          </cell>
          <cell r="G6179">
            <v>4849385.3650383782</v>
          </cell>
          <cell r="H6179">
            <v>2.0660079969705616</v>
          </cell>
          <cell r="I6179">
            <v>5.1218204554284501</v>
          </cell>
          <cell r="J6179">
            <v>22484746.820044473</v>
          </cell>
          <cell r="K6179">
            <v>0.88231048322912031</v>
          </cell>
          <cell r="L6179">
            <v>59.03147913790329</v>
          </cell>
          <cell r="M6179">
            <v>27750330.130846128</v>
          </cell>
          <cell r="N6179">
            <v>0.95960302871010705</v>
          </cell>
          <cell r="O6179">
            <v>47.955682982650046</v>
          </cell>
          <cell r="P6179"/>
          <cell r="Q6179">
            <v>80938.78883650132</v>
          </cell>
        </row>
        <row r="6180">
          <cell r="D6180">
            <v>45260</v>
          </cell>
          <cell r="E6180" t="str">
            <v>*</v>
          </cell>
          <cell r="F6180">
            <v>161785.93439865744</v>
          </cell>
          <cell r="G6180">
            <v>5011171.2994370358</v>
          </cell>
          <cell r="H6180">
            <v>2.0637699886020218</v>
          </cell>
          <cell r="I6180">
            <v>5.1420475133002963</v>
          </cell>
          <cell r="J6180">
            <v>22646532.754443131</v>
          </cell>
          <cell r="K6180">
            <v>0.88584552032600938</v>
          </cell>
          <cell r="L6180">
            <v>58.569864356010484</v>
          </cell>
          <cell r="M6180">
            <v>27833980.453750975</v>
          </cell>
          <cell r="N6180">
            <v>0.962578811028166</v>
          </cell>
          <cell r="O6180">
            <v>47.580472098877877</v>
          </cell>
          <cell r="P6180"/>
          <cell r="Q6180">
            <v>80938.78883650132</v>
          </cell>
        </row>
        <row r="6181">
          <cell r="D6181">
            <v>45261</v>
          </cell>
          <cell r="F6181">
            <v>161118.46028265372</v>
          </cell>
          <cell r="G6181">
            <v>161118.46028265372</v>
          </cell>
          <cell r="H6181">
            <v>1.5232094967894316</v>
          </cell>
          <cell r="I6181">
            <v>13.297302043988434</v>
          </cell>
          <cell r="J6181">
            <v>22807651.214725785</v>
          </cell>
          <cell r="K6181">
            <v>0.88847177143548162</v>
          </cell>
          <cell r="L6181">
            <v>58.440152280633399</v>
          </cell>
          <cell r="M6181">
            <v>27924170.346310817</v>
          </cell>
          <cell r="N6181">
            <v>0.9657755492091914</v>
          </cell>
          <cell r="O6181">
            <v>47.572229104115081</v>
          </cell>
          <cell r="P6181"/>
          <cell r="Q6181">
            <v>105775.64059458245</v>
          </cell>
        </row>
        <row r="6182">
          <cell r="D6182">
            <v>45262</v>
          </cell>
          <cell r="F6182">
            <v>157507.65632665559</v>
          </cell>
          <cell r="G6182">
            <v>318626.11660930933</v>
          </cell>
          <cell r="H6182">
            <v>1.5061412760927704</v>
          </cell>
          <cell r="I6182">
            <v>13.704646071458104</v>
          </cell>
          <cell r="J6182">
            <v>22965158.87105244</v>
          </cell>
          <cell r="K6182">
            <v>0.89093638686302323</v>
          </cell>
          <cell r="L6182">
            <v>58.085485853936447</v>
          </cell>
          <cell r="M6182">
            <v>28005125.464928661</v>
          </cell>
          <cell r="N6182">
            <v>0.96865338558490277</v>
          </cell>
          <cell r="O6182">
            <v>47.183908226173664</v>
          </cell>
          <cell r="P6182"/>
          <cell r="Q6182">
            <v>105775.64059458245</v>
          </cell>
        </row>
        <row r="6183">
          <cell r="D6183">
            <v>45263</v>
          </cell>
          <cell r="F6183">
            <v>164279.59961465374</v>
          </cell>
          <cell r="G6183">
            <v>482905.71622396307</v>
          </cell>
          <cell r="H6183">
            <v>1.5217924577891777</v>
          </cell>
          <cell r="I6183">
            <v>13.330627198640531</v>
          </cell>
          <cell r="J6183">
            <v>23129438.470667094</v>
          </cell>
          <cell r="K6183">
            <v>0.89364250222181751</v>
          </cell>
          <cell r="L6183">
            <v>57.696441263831247</v>
          </cell>
          <cell r="M6183">
            <v>28090208.427881509</v>
          </cell>
          <cell r="N6183">
            <v>0.97167447237092919</v>
          </cell>
          <cell r="O6183">
            <v>46.777784265694663</v>
          </cell>
          <cell r="P6183"/>
          <cell r="Q6183">
            <v>105775.64059458245</v>
          </cell>
        </row>
        <row r="6184">
          <cell r="D6184">
            <v>45264</v>
          </cell>
          <cell r="F6184">
            <v>172608.10895065745</v>
          </cell>
          <cell r="G6184">
            <v>655513.82517462049</v>
          </cell>
          <cell r="H6184">
            <v>1.549302423246667</v>
          </cell>
          <cell r="I6184">
            <v>12.699203590937369</v>
          </cell>
          <cell r="J6184">
            <v>23302046.57961775</v>
          </cell>
          <cell r="K6184">
            <v>0.89664706428416918</v>
          </cell>
          <cell r="L6184">
            <v>57.264993110522354</v>
          </cell>
          <cell r="M6184">
            <v>28185430.19417036</v>
          </cell>
          <cell r="N6184">
            <v>0.97504678727818117</v>
          </cell>
          <cell r="O6184">
            <v>46.326329245980148</v>
          </cell>
          <cell r="P6184"/>
          <cell r="Q6184">
            <v>105775.64059458245</v>
          </cell>
        </row>
        <row r="6185">
          <cell r="D6185">
            <v>45265</v>
          </cell>
          <cell r="F6185">
            <v>201475.37958265372</v>
          </cell>
          <cell r="G6185">
            <v>856989.20475727424</v>
          </cell>
          <cell r="H6185">
            <v>1.6203904792067352</v>
          </cell>
          <cell r="I6185">
            <v>11.210340832345601</v>
          </cell>
          <cell r="J6185">
            <v>23503521.959200405</v>
          </cell>
          <cell r="K6185">
            <v>0.9007335576459472</v>
          </cell>
          <cell r="L6185">
            <v>56.679117587955034</v>
          </cell>
          <cell r="M6185">
            <v>28311993.884731203</v>
          </cell>
          <cell r="N6185">
            <v>0.97950397495132957</v>
          </cell>
          <cell r="O6185">
            <v>45.732760911671491</v>
          </cell>
          <cell r="P6185"/>
          <cell r="Q6185">
            <v>105775.64059458245</v>
          </cell>
        </row>
        <row r="6186">
          <cell r="D6186">
            <v>45266</v>
          </cell>
          <cell r="F6186">
            <v>204490.60813522717</v>
          </cell>
          <cell r="G6186">
            <v>1061479.8128925015</v>
          </cell>
          <cell r="H6186">
            <v>1.6725334978289066</v>
          </cell>
          <cell r="I6186">
            <v>10.23722859137891</v>
          </cell>
          <cell r="J6186">
            <v>23708012.567335632</v>
          </cell>
          <cell r="K6186">
            <v>0.90490214123933121</v>
          </cell>
          <cell r="L6186">
            <v>56.082700018948238</v>
          </cell>
          <cell r="M6186">
            <v>28442491.61216462</v>
          </cell>
          <cell r="N6186">
            <v>0.98409799627203187</v>
          </cell>
          <cell r="O6186">
            <v>45.124779172752127</v>
          </cell>
          <cell r="P6186"/>
          <cell r="Q6186">
            <v>105775.64059458245</v>
          </cell>
        </row>
        <row r="6187">
          <cell r="D6187">
            <v>45267</v>
          </cell>
          <cell r="F6187">
            <v>176038.38892322718</v>
          </cell>
          <cell r="G6187">
            <v>1237518.2018157286</v>
          </cell>
          <cell r="H6187">
            <v>1.6713518684580648</v>
          </cell>
          <cell r="I6187">
            <v>10.258250333821017</v>
          </cell>
          <cell r="J6187">
            <v>23884050.956258859</v>
          </cell>
          <cell r="K6187">
            <v>0.90795558530039389</v>
          </cell>
          <cell r="L6187">
            <v>55.646690230216869</v>
          </cell>
          <cell r="M6187">
            <v>28535042.444625098</v>
          </cell>
          <cell r="N6187">
            <v>0.9873797053653588</v>
          </cell>
          <cell r="O6187">
            <v>44.692893566040084</v>
          </cell>
          <cell r="P6187"/>
          <cell r="Q6187">
            <v>105775.64059458245</v>
          </cell>
        </row>
        <row r="6188">
          <cell r="D6188">
            <v>45268</v>
          </cell>
          <cell r="F6188">
            <v>131134.69772722531</v>
          </cell>
          <cell r="G6188">
            <v>1368652.8995429538</v>
          </cell>
          <cell r="H6188">
            <v>1.6174008635749315</v>
          </cell>
          <cell r="I6188">
            <v>11.26905335203211</v>
          </cell>
          <cell r="J6188">
            <v>24015185.653986085</v>
          </cell>
          <cell r="K6188">
            <v>0.90928438782409848</v>
          </cell>
          <cell r="L6188">
            <v>55.457188313560565</v>
          </cell>
          <cell r="M6188">
            <v>28587790.579849575</v>
          </cell>
          <cell r="N6188">
            <v>0.98928456493143246</v>
          </cell>
          <cell r="O6188">
            <v>44.443148619604209</v>
          </cell>
          <cell r="P6188"/>
          <cell r="Q6188">
            <v>105775.64059458245</v>
          </cell>
        </row>
        <row r="6189">
          <cell r="D6189">
            <v>45269</v>
          </cell>
          <cell r="F6189">
            <v>134040.51455122718</v>
          </cell>
          <cell r="G6189">
            <v>1502693.414094181</v>
          </cell>
          <cell r="H6189">
            <v>1.5784913611565972</v>
          </cell>
          <cell r="I6189">
            <v>12.063848562394842</v>
          </cell>
          <cell r="J6189">
            <v>24149226.168537311</v>
          </cell>
          <cell r="K6189">
            <v>0.9107121729218578</v>
          </cell>
          <cell r="L6189">
            <v>55.253740162148382</v>
          </cell>
          <cell r="M6189">
            <v>28640466.366658054</v>
          </cell>
          <cell r="N6189">
            <v>0.99118722744816301</v>
          </cell>
          <cell r="O6189">
            <v>44.194390721990118</v>
          </cell>
          <cell r="P6189"/>
          <cell r="Q6189">
            <v>105775.64059458245</v>
          </cell>
        </row>
        <row r="6190">
          <cell r="D6190">
            <v>45270</v>
          </cell>
          <cell r="F6190">
            <v>140684.38737922534</v>
          </cell>
          <cell r="G6190">
            <v>1643377.8014734064</v>
          </cell>
          <cell r="H6190">
            <v>1.5536448583395068</v>
          </cell>
          <cell r="I6190">
            <v>12.60247127311902</v>
          </cell>
          <cell r="J6190">
            <v>24289910.555916537</v>
          </cell>
          <cell r="K6190">
            <v>0.91237816972089314</v>
          </cell>
          <cell r="L6190">
            <v>55.016577507547893</v>
          </cell>
          <cell r="M6190">
            <v>28715304.707905527</v>
          </cell>
          <cell r="N6190">
            <v>0.99385725829445382</v>
          </cell>
          <cell r="O6190">
            <v>43.846496088694487</v>
          </cell>
          <cell r="P6190"/>
          <cell r="Q6190">
            <v>105775.64059458245</v>
          </cell>
        </row>
        <row r="6191">
          <cell r="D6191">
            <v>45271</v>
          </cell>
          <cell r="F6191">
            <v>161315.9456972272</v>
          </cell>
          <cell r="G6191">
            <v>1804693.7471706336</v>
          </cell>
          <cell r="H6191">
            <v>1.5510477365334523</v>
          </cell>
          <cell r="I6191">
            <v>12.660230403674522</v>
          </cell>
          <cell r="J6191">
            <v>24451226.501613762</v>
          </cell>
          <cell r="K6191">
            <v>0.9148028766130224</v>
          </cell>
          <cell r="L6191">
            <v>54.671864479343427</v>
          </cell>
          <cell r="M6191">
            <v>28808740.377421003</v>
          </cell>
          <cell r="N6191">
            <v>0.99717143790950091</v>
          </cell>
          <cell r="O6191">
            <v>43.416629427448797</v>
          </cell>
          <cell r="P6191"/>
          <cell r="Q6191">
            <v>105775.64059458245</v>
          </cell>
        </row>
        <row r="6192">
          <cell r="D6192">
            <v>45272</v>
          </cell>
          <cell r="F6192">
            <v>173596.38009122718</v>
          </cell>
          <cell r="G6192">
            <v>1978290.1272618608</v>
          </cell>
          <cell r="H6192">
            <v>1.5585583758081123</v>
          </cell>
          <cell r="I6192">
            <v>12.493961098501217</v>
          </cell>
          <cell r="J6192">
            <v>24624822.88170499</v>
          </cell>
          <cell r="K6192">
            <v>0.91766610937032711</v>
          </cell>
          <cell r="L6192">
            <v>54.265532367334188</v>
          </cell>
          <cell r="M6192">
            <v>28908045.60247748</v>
          </cell>
          <cell r="N6192">
            <v>1.0006893336510614</v>
          </cell>
          <cell r="O6192">
            <v>42.962746869830838</v>
          </cell>
          <cell r="P6192"/>
          <cell r="Q6192">
            <v>105775.64059458245</v>
          </cell>
        </row>
        <row r="6193">
          <cell r="D6193">
            <v>45273</v>
          </cell>
          <cell r="F6193">
            <v>144473.61120657492</v>
          </cell>
          <cell r="G6193">
            <v>2122763.7384684356</v>
          </cell>
          <cell r="H6193">
            <v>1.54373462004908</v>
          </cell>
          <cell r="I6193">
            <v>12.824387915283065</v>
          </cell>
          <cell r="J6193">
            <v>24769296.492911566</v>
          </cell>
          <cell r="K6193">
            <v>0.91942583314497217</v>
          </cell>
          <cell r="L6193">
            <v>54.016208509558147</v>
          </cell>
          <cell r="M6193">
            <v>28950580.72237331</v>
          </cell>
          <cell r="N6193">
            <v>1.0022424673289525</v>
          </cell>
          <cell r="O6193">
            <v>42.763158409269877</v>
          </cell>
          <cell r="P6193"/>
          <cell r="Q6193">
            <v>105775.64059458245</v>
          </cell>
        </row>
        <row r="6194">
          <cell r="D6194">
            <v>45274</v>
          </cell>
          <cell r="F6194">
            <v>142997.97357457306</v>
          </cell>
          <cell r="G6194">
            <v>2265761.7120430088</v>
          </cell>
          <cell r="H6194">
            <v>1.5300320695677765</v>
          </cell>
          <cell r="I6194">
            <v>13.138084364123637</v>
          </cell>
          <cell r="J6194">
            <v>24912294.466486137</v>
          </cell>
          <cell r="K6194">
            <v>0.92111723156965597</v>
          </cell>
          <cell r="L6194">
            <v>53.776865923245474</v>
          </cell>
          <cell r="M6194">
            <v>28803604.775337581</v>
          </cell>
          <cell r="N6194">
            <v>0.99723462395599638</v>
          </cell>
          <cell r="O6194">
            <v>43.40845512652384</v>
          </cell>
          <cell r="P6194"/>
          <cell r="Q6194">
            <v>105775.64059458245</v>
          </cell>
        </row>
        <row r="6195">
          <cell r="D6195">
            <v>45275</v>
          </cell>
          <cell r="F6195">
            <v>155578.80703057305</v>
          </cell>
          <cell r="G6195">
            <v>2421340.5190735818</v>
          </cell>
          <cell r="H6195">
            <v>1.5260857827396577</v>
          </cell>
          <cell r="I6195">
            <v>13.229930392606558</v>
          </cell>
          <cell r="J6195">
            <v>25067873.273516711</v>
          </cell>
          <cell r="K6195">
            <v>0.92325880807750071</v>
          </cell>
          <cell r="L6195">
            <v>53.47425569599946</v>
          </cell>
          <cell r="M6195">
            <v>28674445.65282185</v>
          </cell>
          <cell r="N6195">
            <v>0.99284287513140046</v>
          </cell>
          <cell r="O6195">
            <v>43.978501571331783</v>
          </cell>
          <cell r="P6195"/>
          <cell r="Q6195">
            <v>105775.64059458245</v>
          </cell>
        </row>
        <row r="6196">
          <cell r="D6196">
            <v>45276</v>
          </cell>
          <cell r="F6196">
            <v>156436.36204257305</v>
          </cell>
          <cell r="G6196">
            <v>2577776.8811161546</v>
          </cell>
          <cell r="H6196">
            <v>1.5231394881101887</v>
          </cell>
          <cell r="I6196">
            <v>13.298946394602762</v>
          </cell>
          <cell r="J6196">
            <v>25224309.635559283</v>
          </cell>
          <cell r="K6196">
            <v>0.92541522471737236</v>
          </cell>
          <cell r="L6196">
            <v>53.17005452708856</v>
          </cell>
          <cell r="M6196">
            <v>28522905.158550121</v>
          </cell>
          <cell r="N6196">
            <v>0.98767540883077065</v>
          </cell>
          <cell r="O6196">
            <v>44.654078425744906</v>
          </cell>
          <cell r="P6196"/>
          <cell r="Q6196">
            <v>105775.64059458245</v>
          </cell>
        </row>
        <row r="6197">
          <cell r="D6197">
            <v>45277</v>
          </cell>
          <cell r="F6197">
            <v>163835.36717457493</v>
          </cell>
          <cell r="G6197">
            <v>2741612.2482907297</v>
          </cell>
          <cell r="H6197">
            <v>1.5246545217448104</v>
          </cell>
          <cell r="I6197">
            <v>13.263409667833148</v>
          </cell>
          <cell r="J6197">
            <v>25388145.002733856</v>
          </cell>
          <cell r="K6197">
            <v>0.92782537070671178</v>
          </cell>
          <cell r="L6197">
            <v>52.830680475151759</v>
          </cell>
          <cell r="M6197">
            <v>28384474.293442391</v>
          </cell>
          <cell r="N6197">
            <v>0.98296109934575804</v>
          </cell>
          <cell r="O6197">
            <v>45.274872914240035</v>
          </cell>
          <cell r="P6197"/>
          <cell r="Q6197">
            <v>105775.64059458245</v>
          </cell>
        </row>
        <row r="6198">
          <cell r="D6198">
            <v>45278</v>
          </cell>
          <cell r="F6198">
            <v>189100.55625057305</v>
          </cell>
          <cell r="G6198">
            <v>2930712.8045413028</v>
          </cell>
          <cell r="H6198">
            <v>1.5392710184958351</v>
          </cell>
          <cell r="I6198">
            <v>12.92569215155388</v>
          </cell>
          <cell r="J6198">
            <v>25577245.558984429</v>
          </cell>
          <cell r="K6198">
            <v>0.93113673130594499</v>
          </cell>
          <cell r="L6198">
            <v>52.365511894786685</v>
          </cell>
          <cell r="M6198">
            <v>28325603.628702663</v>
          </cell>
          <cell r="N6198">
            <v>0.98100144076119056</v>
          </cell>
          <cell r="O6198">
            <v>45.53415381287639</v>
          </cell>
          <cell r="P6198"/>
          <cell r="Q6198">
            <v>105775.64059458245</v>
          </cell>
        </row>
        <row r="6199">
          <cell r="D6199">
            <v>45279</v>
          </cell>
          <cell r="F6199">
            <v>184650.76205057304</v>
          </cell>
          <cell r="G6199">
            <v>3115363.5665918761</v>
          </cell>
          <cell r="H6199">
            <v>1.5501348191620732</v>
          </cell>
          <cell r="I6199">
            <v>12.680600150274968</v>
          </cell>
          <cell r="J6199">
            <v>25761896.321035001</v>
          </cell>
          <cell r="K6199">
            <v>0.93426131443887195</v>
          </cell>
          <cell r="L6199">
            <v>51.927800167960392</v>
          </cell>
          <cell r="M6199">
            <v>28240654.167826924</v>
          </cell>
          <cell r="N6199">
            <v>0.97813820583649747</v>
          </cell>
          <cell r="O6199">
            <v>45.91425946430482</v>
          </cell>
          <cell r="P6199"/>
          <cell r="Q6199">
            <v>105775.64059458245</v>
          </cell>
        </row>
        <row r="6200">
          <cell r="D6200">
            <v>45280</v>
          </cell>
          <cell r="F6200">
            <v>91702.290069493567</v>
          </cell>
          <cell r="G6200">
            <v>3207065.8566613696</v>
          </cell>
          <cell r="H6200">
            <v>1.5159756247439951</v>
          </cell>
          <cell r="I6200">
            <v>13.468354616773247</v>
          </cell>
          <cell r="J6200">
            <v>25853598.611104496</v>
          </cell>
          <cell r="K6200">
            <v>0.93400409990143185</v>
          </cell>
          <cell r="L6200">
            <v>51.963786591177822</v>
          </cell>
          <cell r="M6200">
            <v>28048763.219038114</v>
          </cell>
          <cell r="N6200">
            <v>0.97157020475153466</v>
          </cell>
          <cell r="O6200">
            <v>46.791774551905753</v>
          </cell>
          <cell r="P6200"/>
          <cell r="Q6200">
            <v>105775.64059458245</v>
          </cell>
        </row>
        <row r="6201">
          <cell r="D6201">
            <v>45281</v>
          </cell>
          <cell r="F6201">
            <v>96763.37421349356</v>
          </cell>
          <cell r="G6201">
            <v>3303829.230874863</v>
          </cell>
          <cell r="H6201">
            <v>1.487348132196415</v>
          </cell>
          <cell r="I6201">
            <v>14.168478655097816</v>
          </cell>
          <cell r="J6201">
            <v>25950361.98531799</v>
          </cell>
          <cell r="K6201">
            <v>0.93393098770127536</v>
          </cell>
          <cell r="L6201">
            <v>51.974017105520701</v>
          </cell>
          <cell r="M6201">
            <v>27929114.28194838</v>
          </cell>
          <cell r="N6201">
            <v>0.96750370951736631</v>
          </cell>
          <cell r="O6201">
            <v>47.33887119135791</v>
          </cell>
          <cell r="P6201"/>
          <cell r="Q6201">
            <v>105775.64059458245</v>
          </cell>
        </row>
        <row r="6202">
          <cell r="D6202">
            <v>45282</v>
          </cell>
          <cell r="F6202">
            <v>85367.497525495433</v>
          </cell>
          <cell r="G6202">
            <v>3389196.7284003585</v>
          </cell>
          <cell r="H6202">
            <v>1.4564260341937465</v>
          </cell>
          <cell r="I6202">
            <v>14.968111934650663</v>
          </cell>
          <cell r="J6202">
            <v>26035729.482843485</v>
          </cell>
          <cell r="K6202">
            <v>0.93344985767202204</v>
          </cell>
          <cell r="L6202">
            <v>52.041357838585057</v>
          </cell>
          <cell r="M6202">
            <v>27783413.587450642</v>
          </cell>
          <cell r="N6202">
            <v>0.96253401650284498</v>
          </cell>
          <cell r="O6202">
            <v>48.011289222611978</v>
          </cell>
          <cell r="P6202"/>
          <cell r="Q6202">
            <v>105775.64059458245</v>
          </cell>
        </row>
        <row r="6203">
          <cell r="D6203">
            <v>45283</v>
          </cell>
          <cell r="F6203">
            <v>83527.756937491708</v>
          </cell>
          <cell r="G6203">
            <v>3472724.4853378502</v>
          </cell>
          <cell r="H6203">
            <v>1.4274366031055623</v>
          </cell>
          <cell r="I6203">
            <v>15.761015178035699</v>
          </cell>
          <cell r="J6203">
            <v>26119257.239780977</v>
          </cell>
          <cell r="K6203">
            <v>0.93290665269353945</v>
          </cell>
          <cell r="L6203">
            <v>52.117421520881436</v>
          </cell>
          <cell r="M6203">
            <v>27658431.606796913</v>
          </cell>
          <cell r="N6203">
            <v>0.95828136325242907</v>
          </cell>
          <cell r="O6203">
            <v>48.589911435431432</v>
          </cell>
          <cell r="P6203"/>
          <cell r="Q6203">
            <v>105775.64059458245</v>
          </cell>
        </row>
        <row r="6204">
          <cell r="D6204">
            <v>45284</v>
          </cell>
          <cell r="F6204">
            <v>107226.05843349543</v>
          </cell>
          <cell r="G6204">
            <v>3579950.5437713456</v>
          </cell>
          <cell r="H6204">
            <v>1.4101980867427852</v>
          </cell>
          <cell r="I6204">
            <v>16.253325158910382</v>
          </cell>
          <cell r="J6204">
            <v>26226483.298214473</v>
          </cell>
          <cell r="K6204">
            <v>0.93321078782298994</v>
          </cell>
          <cell r="L6204">
            <v>52.074829689869993</v>
          </cell>
          <cell r="M6204">
            <v>27584189.222027183</v>
          </cell>
          <cell r="N6204">
            <v>0.9557861402104284</v>
          </cell>
          <cell r="O6204">
            <v>48.930758406335094</v>
          </cell>
          <cell r="P6204"/>
          <cell r="Q6204">
            <v>105775.64059458245</v>
          </cell>
        </row>
        <row r="6205">
          <cell r="D6205">
            <v>45285</v>
          </cell>
          <cell r="F6205">
            <v>88177.126425495429</v>
          </cell>
          <cell r="G6205">
            <v>3668127.670196841</v>
          </cell>
          <cell r="H6205">
            <v>1.3871351284956288</v>
          </cell>
          <cell r="I6205">
            <v>16.937300817608758</v>
          </cell>
          <cell r="J6205">
            <v>26314660.42463997</v>
          </cell>
          <cell r="K6205">
            <v>0.93283737004962064</v>
          </cell>
          <cell r="L6205">
            <v>52.127125637967978</v>
          </cell>
          <cell r="M6205">
            <v>27505251.430937454</v>
          </cell>
          <cell r="N6205">
            <v>0.95312780686901966</v>
          </cell>
          <cell r="O6205">
            <v>49.294952246530613</v>
          </cell>
          <cell r="P6205"/>
          <cell r="Q6205">
            <v>105775.64059458245</v>
          </cell>
        </row>
        <row r="6206">
          <cell r="D6206">
            <v>45286</v>
          </cell>
          <cell r="F6206">
            <v>122900.49378949357</v>
          </cell>
          <cell r="G6206">
            <v>3791028.1639863346</v>
          </cell>
          <cell r="H6206">
            <v>1.3784721578458001</v>
          </cell>
          <cell r="I6206">
            <v>17.201933303963777</v>
          </cell>
          <cell r="J6206">
            <v>26437560.918429464</v>
          </cell>
          <cell r="K6206">
            <v>0.93369306438454791</v>
          </cell>
          <cell r="L6206">
            <v>52.007314109361126</v>
          </cell>
          <cell r="M6206">
            <v>27424019.577151731</v>
          </cell>
          <cell r="N6206">
            <v>0.95038954322217928</v>
          </cell>
          <cell r="O6206">
            <v>49.671221548775435</v>
          </cell>
          <cell r="P6206"/>
          <cell r="Q6206">
            <v>105775.64059458245</v>
          </cell>
        </row>
        <row r="6207">
          <cell r="D6207">
            <v>45287</v>
          </cell>
          <cell r="F6207">
            <v>132858.78955014626</v>
          </cell>
          <cell r="G6207">
            <v>3923886.9535364807</v>
          </cell>
          <cell r="H6207">
            <v>1.3739377574114202</v>
          </cell>
          <cell r="I6207">
            <v>17.342165323178214</v>
          </cell>
          <cell r="J6207">
            <v>26570419.707979612</v>
          </cell>
          <cell r="K6207">
            <v>0.93489277667486592</v>
          </cell>
          <cell r="L6207">
            <v>51.839488825881915</v>
          </cell>
          <cell r="M6207">
            <v>27322530.407318652</v>
          </cell>
          <cell r="N6207">
            <v>0.94694875654093458</v>
          </cell>
          <cell r="O6207">
            <v>50.1456032015289</v>
          </cell>
          <cell r="P6207"/>
          <cell r="Q6207">
            <v>105775.64059458245</v>
          </cell>
        </row>
        <row r="6208">
          <cell r="D6208">
            <v>45288</v>
          </cell>
          <cell r="F6208">
            <v>128132.22722614813</v>
          </cell>
          <cell r="G6208">
            <v>4052019.180762629</v>
          </cell>
          <cell r="H6208">
            <v>1.3681313573527467</v>
          </cell>
          <cell r="I6208">
            <v>17.523478380290335</v>
          </cell>
          <cell r="J6208">
            <v>26698551.935205761</v>
          </cell>
          <cell r="K6208">
            <v>0.93591790230972272</v>
          </cell>
          <cell r="L6208">
            <v>51.696230752099446</v>
          </cell>
          <cell r="M6208">
            <v>27256862.421106044</v>
          </cell>
          <cell r="N6208">
            <v>0.94474901147239632</v>
          </cell>
          <cell r="O6208">
            <v>50.44977979339086</v>
          </cell>
          <cell r="P6208"/>
          <cell r="Q6208">
            <v>105775.64059458245</v>
          </cell>
        </row>
        <row r="6209">
          <cell r="D6209">
            <v>45289</v>
          </cell>
          <cell r="F6209">
            <v>139021.15590614628</v>
          </cell>
          <cell r="G6209">
            <v>4191040.3366687754</v>
          </cell>
          <cell r="H6209">
            <v>1.3662751791108043</v>
          </cell>
          <cell r="I6209">
            <v>17.581856068581413</v>
          </cell>
          <cell r="J6209">
            <v>26837573.091111906</v>
          </cell>
          <cell r="K6209">
            <v>0.93731575508551856</v>
          </cell>
          <cell r="L6209">
            <v>51.501103028524177</v>
          </cell>
          <cell r="M6209">
            <v>27199692.572093427</v>
          </cell>
          <cell r="N6209">
            <v>0.94284348891010772</v>
          </cell>
          <cell r="O6209">
            <v>50.713824311829811</v>
          </cell>
          <cell r="P6209"/>
          <cell r="Q6209">
            <v>105775.64059458245</v>
          </cell>
        </row>
        <row r="6210">
          <cell r="D6210">
            <v>45290</v>
          </cell>
          <cell r="F6210">
            <v>82876.341482146265</v>
          </cell>
          <cell r="G6210">
            <v>4273916.6781509221</v>
          </cell>
          <cell r="H6210">
            <v>1.3468496949853872</v>
          </cell>
          <cell r="I6210">
            <v>18.205083798769561</v>
          </cell>
          <cell r="J6210">
            <v>26920449.432594053</v>
          </cell>
          <cell r="K6210">
            <v>0.93674964924842685</v>
          </cell>
          <cell r="L6210">
            <v>51.580095841510342</v>
          </cell>
          <cell r="M6210">
            <v>27101503.008860812</v>
          </cell>
          <cell r="N6210">
            <v>0.93951564691053169</v>
          </cell>
          <cell r="O6210">
            <v>51.176156897237334</v>
          </cell>
          <cell r="P6210"/>
          <cell r="Q6210">
            <v>105775.64059458245</v>
          </cell>
        </row>
        <row r="6211">
          <cell r="D6211">
            <v>45291</v>
          </cell>
          <cell r="E6211" t="str">
            <v>*</v>
          </cell>
          <cell r="F6211">
            <v>60706.967374148124</v>
          </cell>
          <cell r="G6211">
            <v>4334623.6455250699</v>
          </cell>
          <cell r="H6211">
            <v>1.3219165435869513</v>
          </cell>
          <cell r="I6211">
            <v>19.038808355308657</v>
          </cell>
          <cell r="J6211">
            <v>26981156.399968203</v>
          </cell>
          <cell r="K6211">
            <v>0.9354190976833946</v>
          </cell>
          <cell r="L6211">
            <v>51.765920364810924</v>
          </cell>
          <cell r="M6211">
            <v>26981156.399968203</v>
          </cell>
          <cell r="N6211">
            <v>0.9354190976833946</v>
          </cell>
          <cell r="O6211">
            <v>51.765920854271364</v>
          </cell>
          <cell r="P6211"/>
          <cell r="Q6211">
            <v>105775.64059458245</v>
          </cell>
        </row>
        <row r="6212">
          <cell r="D6212">
            <v>45292</v>
          </cell>
          <cell r="F6212">
            <v>46317.331766148127</v>
          </cell>
          <cell r="G6212">
            <v>46317.331766148127</v>
          </cell>
          <cell r="H6212">
            <v>0.39316073326970286</v>
          </cell>
          <cell r="I6212">
            <v>87.830138910126649</v>
          </cell>
          <cell r="J6212">
            <v>46317.331766148127</v>
          </cell>
          <cell r="K6212">
            <v>0.39316073326970286</v>
          </cell>
          <cell r="L6212">
            <v>87.830138910126649</v>
          </cell>
          <cell r="M6212">
            <v>26841132.824743591</v>
          </cell>
          <cell r="N6212">
            <v>0.93061738546838657</v>
          </cell>
          <cell r="O6212">
            <v>54.13669696254113</v>
          </cell>
          <cell r="P6212"/>
          <cell r="Q6212">
            <v>117807.62382080276</v>
          </cell>
        </row>
        <row r="6213">
          <cell r="D6213">
            <v>45293</v>
          </cell>
          <cell r="F6213">
            <v>55940.35453614626</v>
          </cell>
          <cell r="G6213">
            <v>102257.68630229439</v>
          </cell>
          <cell r="H6213">
            <v>0.43400283863563283</v>
          </cell>
          <cell r="I6213">
            <v>84.09291777542883</v>
          </cell>
          <cell r="J6213">
            <v>102257.68630229439</v>
          </cell>
          <cell r="K6213">
            <v>0.43400283863563283</v>
          </cell>
          <cell r="L6213">
            <v>84.09291777542883</v>
          </cell>
          <cell r="M6213">
            <v>26651138.299768969</v>
          </cell>
          <cell r="N6213">
            <v>0.9240824712812572</v>
          </cell>
          <cell r="O6213">
            <v>55.195982389965636</v>
          </cell>
          <cell r="P6213"/>
          <cell r="Q6213">
            <v>117807.62382080276</v>
          </cell>
        </row>
        <row r="6214">
          <cell r="D6214">
            <v>45294</v>
          </cell>
          <cell r="F6214">
            <v>96347.034938338023</v>
          </cell>
          <cell r="G6214">
            <v>198604.72124063241</v>
          </cell>
          <cell r="H6214">
            <v>0.56194643096763175</v>
          </cell>
          <cell r="I6214">
            <v>71.173398705369834</v>
          </cell>
          <cell r="J6214">
            <v>198604.72124063241</v>
          </cell>
          <cell r="K6214">
            <v>0.56194643096763175</v>
          </cell>
          <cell r="L6214">
            <v>71.173398705369834</v>
          </cell>
          <cell r="M6214">
            <v>26484181.609092552</v>
          </cell>
          <cell r="N6214">
            <v>0.9183456579351299</v>
          </cell>
          <cell r="O6214">
            <v>56.129042103781558</v>
          </cell>
          <cell r="P6214"/>
          <cell r="Q6214">
            <v>117807.62382080276</v>
          </cell>
        </row>
        <row r="6215">
          <cell r="D6215">
            <v>45295</v>
          </cell>
          <cell r="F6215">
            <v>142089.62147033802</v>
          </cell>
          <cell r="G6215">
            <v>340694.34271097044</v>
          </cell>
          <cell r="H6215">
            <v>0.72298874143578507</v>
          </cell>
          <cell r="I6215">
            <v>55.150808249987726</v>
          </cell>
          <cell r="J6215">
            <v>340694.34271097044</v>
          </cell>
          <cell r="K6215">
            <v>0.72298874143578507</v>
          </cell>
          <cell r="L6215">
            <v>55.150808249987726</v>
          </cell>
          <cell r="M6215">
            <v>26415270.333715696</v>
          </cell>
          <cell r="N6215">
            <v>0.91600813571467954</v>
          </cell>
          <cell r="O6215">
            <v>56.509949155248584</v>
          </cell>
          <cell r="P6215"/>
          <cell r="Q6215">
            <v>117807.62382080276</v>
          </cell>
        </row>
        <row r="6216">
          <cell r="D6216">
            <v>45296</v>
          </cell>
          <cell r="F6216">
            <v>85952.099142339895</v>
          </cell>
          <cell r="G6216">
            <v>426646.44185331033</v>
          </cell>
          <cell r="H6216">
            <v>0.72431041050837675</v>
          </cell>
          <cell r="I6216">
            <v>55.027777103787415</v>
          </cell>
          <cell r="J6216">
            <v>426646.44185331033</v>
          </cell>
          <cell r="K6216">
            <v>0.72431041050837675</v>
          </cell>
          <cell r="L6216">
            <v>55.027777103787415</v>
          </cell>
          <cell r="M6216">
            <v>26285239.495305829</v>
          </cell>
          <cell r="N6216">
            <v>0.91155077126541628</v>
          </cell>
          <cell r="O6216">
            <v>57.237281634959537</v>
          </cell>
          <cell r="P6216"/>
          <cell r="Q6216">
            <v>117807.62382080276</v>
          </cell>
        </row>
        <row r="6217">
          <cell r="D6217">
            <v>45297</v>
          </cell>
          <cell r="F6217">
            <v>80384.418654339883</v>
          </cell>
          <cell r="G6217">
            <v>507030.86050765018</v>
          </cell>
          <cell r="H6217">
            <v>0.71731472613760983</v>
          </cell>
          <cell r="I6217">
            <v>55.680974996920085</v>
          </cell>
          <cell r="J6217">
            <v>507030.86050765018</v>
          </cell>
          <cell r="K6217">
            <v>0.71731472613760983</v>
          </cell>
          <cell r="L6217">
            <v>55.680974996920085</v>
          </cell>
          <cell r="M6217">
            <v>26161220.170683976</v>
          </cell>
          <cell r="N6217">
            <v>0.90730138697475737</v>
          </cell>
          <cell r="O6217">
            <v>57.931700458444077</v>
          </cell>
          <cell r="P6217"/>
          <cell r="Q6217">
            <v>117807.62382080276</v>
          </cell>
        </row>
        <row r="6218">
          <cell r="D6218">
            <v>45298</v>
          </cell>
          <cell r="F6218">
            <v>91604.318702336168</v>
          </cell>
          <cell r="G6218">
            <v>598635.17920998635</v>
          </cell>
          <cell r="H6218">
            <v>0.72592340412362277</v>
          </cell>
          <cell r="I6218">
            <v>54.877865855490171</v>
          </cell>
          <cell r="J6218">
            <v>598635.17920998635</v>
          </cell>
          <cell r="K6218">
            <v>0.72592340412362277</v>
          </cell>
          <cell r="L6218">
            <v>54.877865855490171</v>
          </cell>
          <cell r="M6218">
            <v>26104510.527586117</v>
          </cell>
          <cell r="N6218">
            <v>0.9053860303474085</v>
          </cell>
          <cell r="O6218">
            <v>58.244969847147601</v>
          </cell>
          <cell r="P6218"/>
          <cell r="Q6218">
            <v>117807.62382080276</v>
          </cell>
        </row>
        <row r="6219">
          <cell r="D6219">
            <v>45299</v>
          </cell>
          <cell r="F6219">
            <v>147702.57932633988</v>
          </cell>
          <cell r="G6219">
            <v>746337.75853632623</v>
          </cell>
          <cell r="H6219">
            <v>0.79190307716372943</v>
          </cell>
          <cell r="I6219">
            <v>48.981851610241463</v>
          </cell>
          <cell r="J6219">
            <v>746337.75853632623</v>
          </cell>
          <cell r="K6219">
            <v>0.79190307716372943</v>
          </cell>
          <cell r="L6219">
            <v>48.981851610241463</v>
          </cell>
          <cell r="M6219">
            <v>26097427.922396258</v>
          </cell>
          <cell r="N6219">
            <v>0.9051917747626802</v>
          </cell>
          <cell r="O6219">
            <v>58.276749761494663</v>
          </cell>
          <cell r="P6219"/>
          <cell r="Q6219">
            <v>117807.62382080276</v>
          </cell>
        </row>
        <row r="6220">
          <cell r="D6220">
            <v>45300</v>
          </cell>
          <cell r="F6220">
            <v>174708.71064133989</v>
          </cell>
          <cell r="G6220">
            <v>921046.46917766612</v>
          </cell>
          <cell r="H6220">
            <v>0.8686916284039764</v>
          </cell>
          <cell r="I6220">
            <v>42.736742059439855</v>
          </cell>
          <cell r="J6220">
            <v>921046.46917766612</v>
          </cell>
          <cell r="K6220">
            <v>0.8686916284039764</v>
          </cell>
          <cell r="L6220">
            <v>42.736742059439855</v>
          </cell>
          <cell r="M6220">
            <v>26096717.350833401</v>
          </cell>
          <cell r="N6220">
            <v>0.90521852426108507</v>
          </cell>
          <cell r="O6220">
            <v>58.27237350043756</v>
          </cell>
          <cell r="P6220"/>
          <cell r="Q6220">
            <v>117807.62382080276</v>
          </cell>
        </row>
        <row r="6221">
          <cell r="D6221">
            <v>45301</v>
          </cell>
          <cell r="F6221">
            <v>128665.85141382532</v>
          </cell>
          <cell r="G6221">
            <v>1049712.3205914914</v>
          </cell>
          <cell r="H6221">
            <v>0.8910393797503372</v>
          </cell>
          <cell r="I6221">
            <v>41.047533413231378</v>
          </cell>
          <cell r="J6221">
            <v>1049712.3205914914</v>
          </cell>
          <cell r="K6221">
            <v>0.8910393797503372</v>
          </cell>
          <cell r="L6221">
            <v>41.047533413231378</v>
          </cell>
          <cell r="M6221">
            <v>26003052.052899033</v>
          </cell>
          <cell r="N6221">
            <v>0.9020207670968664</v>
          </cell>
          <cell r="O6221">
            <v>58.79570647118635</v>
          </cell>
          <cell r="P6221"/>
          <cell r="Q6221">
            <v>117807.62382080276</v>
          </cell>
        </row>
        <row r="6222">
          <cell r="D6222">
            <v>45302</v>
          </cell>
          <cell r="F6222">
            <v>122484.00734982721</v>
          </cell>
          <cell r="G6222">
            <v>1172196.3279413185</v>
          </cell>
          <cell r="H6222">
            <v>0.90455353468645949</v>
          </cell>
          <cell r="I6222">
            <v>40.054041931374996</v>
          </cell>
          <cell r="J6222">
            <v>1172196.3279413185</v>
          </cell>
          <cell r="K6222">
            <v>0.90455353468645949</v>
          </cell>
          <cell r="L6222">
            <v>40.054041931374996</v>
          </cell>
          <cell r="M6222">
            <v>25931315.466291398</v>
          </cell>
          <cell r="N6222">
            <v>0.89958337577006198</v>
          </cell>
          <cell r="O6222">
            <v>59.194800934943395</v>
          </cell>
          <cell r="P6222"/>
          <cell r="Q6222">
            <v>117807.62382080276</v>
          </cell>
        </row>
        <row r="6223">
          <cell r="D6223">
            <v>45303</v>
          </cell>
          <cell r="F6223">
            <v>90921.518729827207</v>
          </cell>
          <cell r="G6223">
            <v>1263117.8466711456</v>
          </cell>
          <cell r="H6223">
            <v>0.89348903867240026</v>
          </cell>
          <cell r="I6223">
            <v>40.865884686106781</v>
          </cell>
          <cell r="J6223">
            <v>1263117.8466711456</v>
          </cell>
          <cell r="K6223">
            <v>0.89348903867240026</v>
          </cell>
          <cell r="L6223">
            <v>40.865884686106781</v>
          </cell>
          <cell r="M6223">
            <v>25815712.564567767</v>
          </cell>
          <cell r="N6223">
            <v>0.8956238546574945</v>
          </cell>
          <cell r="O6223">
            <v>59.843379023345669</v>
          </cell>
          <cell r="P6223"/>
          <cell r="Q6223">
            <v>117807.62382080276</v>
          </cell>
        </row>
        <row r="6224">
          <cell r="D6224">
            <v>45304</v>
          </cell>
          <cell r="F6224">
            <v>101590.93457382533</v>
          </cell>
          <cell r="G6224">
            <v>1364708.7812449709</v>
          </cell>
          <cell r="H6224">
            <v>0.89109342122872248</v>
          </cell>
          <cell r="I6224">
            <v>41.043518619135398</v>
          </cell>
          <cell r="J6224">
            <v>1364708.7812449709</v>
          </cell>
          <cell r="K6224">
            <v>0.89109342122872248</v>
          </cell>
          <cell r="L6224">
            <v>41.043518619135398</v>
          </cell>
          <cell r="M6224">
            <v>25707093.302268129</v>
          </cell>
          <cell r="N6224">
            <v>0.89190618078018014</v>
          </cell>
          <cell r="O6224">
            <v>60.452486586236297</v>
          </cell>
          <cell r="P6224"/>
          <cell r="Q6224">
            <v>117807.62382080276</v>
          </cell>
        </row>
        <row r="6225">
          <cell r="D6225">
            <v>45305</v>
          </cell>
          <cell r="F6225">
            <v>73273.675441827203</v>
          </cell>
          <cell r="G6225">
            <v>1437982.456686798</v>
          </cell>
          <cell r="H6225">
            <v>0.87187084578433094</v>
          </cell>
          <cell r="I6225">
            <v>42.492901187046961</v>
          </cell>
          <cell r="J6225">
            <v>1437982.456686798</v>
          </cell>
          <cell r="K6225">
            <v>0.87187084578433094</v>
          </cell>
          <cell r="L6225">
            <v>42.492901187046961</v>
          </cell>
          <cell r="M6225">
            <v>25593173.911172487</v>
          </cell>
          <cell r="N6225">
            <v>0.88800418648133017</v>
          </cell>
          <cell r="O6225">
            <v>61.091774907142529</v>
          </cell>
          <cell r="P6225"/>
          <cell r="Q6225">
            <v>117807.62382080276</v>
          </cell>
        </row>
        <row r="6226">
          <cell r="D6226">
            <v>45306</v>
          </cell>
          <cell r="F6226">
            <v>101801.76113382535</v>
          </cell>
          <cell r="G6226">
            <v>1539784.2178206234</v>
          </cell>
          <cell r="H6226">
            <v>0.87135516241449729</v>
          </cell>
          <cell r="I6226">
            <v>42.532373567636398</v>
          </cell>
          <cell r="J6226">
            <v>1539784.2178206234</v>
          </cell>
          <cell r="K6226">
            <v>0.87135516241449729</v>
          </cell>
          <cell r="L6226">
            <v>42.532373567636398</v>
          </cell>
          <cell r="M6226">
            <v>25568118.211720858</v>
          </cell>
          <cell r="N6226">
            <v>0.88718522002721312</v>
          </cell>
          <cell r="O6226">
            <v>61.225932745428892</v>
          </cell>
          <cell r="P6226"/>
          <cell r="Q6226">
            <v>117807.62382080276</v>
          </cell>
        </row>
        <row r="6227">
          <cell r="D6227">
            <v>45307</v>
          </cell>
          <cell r="F6227">
            <v>76844.781177829063</v>
          </cell>
          <cell r="G6227">
            <v>1616628.9989984524</v>
          </cell>
          <cell r="H6227">
            <v>0.85766361429285987</v>
          </cell>
          <cell r="I6227">
            <v>43.591669366430139</v>
          </cell>
          <cell r="J6227">
            <v>1616628.9989984524</v>
          </cell>
          <cell r="K6227">
            <v>0.85766361429285987</v>
          </cell>
          <cell r="L6227">
            <v>43.591669366430139</v>
          </cell>
          <cell r="M6227">
            <v>25499924.919725224</v>
          </cell>
          <cell r="N6227">
            <v>0.88486924910184639</v>
          </cell>
          <cell r="O6227">
            <v>61.6052597637796</v>
          </cell>
          <cell r="P6227"/>
          <cell r="Q6227">
            <v>117807.62382080276</v>
          </cell>
        </row>
        <row r="6228">
          <cell r="D6228">
            <v>45308</v>
          </cell>
          <cell r="F6228">
            <v>291997.38549339847</v>
          </cell>
          <cell r="G6228">
            <v>1908626.3844918509</v>
          </cell>
          <cell r="H6228">
            <v>0.95301251840036916</v>
          </cell>
          <cell r="I6228">
            <v>36.663032253013149</v>
          </cell>
          <cell r="J6228">
            <v>1908626.3844918509</v>
          </cell>
          <cell r="K6228">
            <v>0.95301251840036916</v>
          </cell>
          <cell r="L6228">
            <v>36.663032253013149</v>
          </cell>
          <cell r="M6228">
            <v>25650523.674720161</v>
          </cell>
          <cell r="N6228">
            <v>0.89014571788505914</v>
          </cell>
          <cell r="O6228">
            <v>60.740926889452027</v>
          </cell>
          <cell r="P6228"/>
          <cell r="Q6228">
            <v>117807.62382080276</v>
          </cell>
        </row>
        <row r="6229">
          <cell r="D6229">
            <v>45309</v>
          </cell>
          <cell r="F6229">
            <v>306614.60094139847</v>
          </cell>
          <cell r="G6229">
            <v>2215240.9854332493</v>
          </cell>
          <cell r="H6229">
            <v>1.0446602659805855</v>
          </cell>
          <cell r="I6229">
            <v>30.955758308977533</v>
          </cell>
          <cell r="J6229">
            <v>2215240.9854332493</v>
          </cell>
          <cell r="K6229">
            <v>1.0446602659805855</v>
          </cell>
          <cell r="L6229">
            <v>30.955758308977533</v>
          </cell>
          <cell r="M6229">
            <v>25745670.075385995</v>
          </cell>
          <cell r="N6229">
            <v>0.893498323324174</v>
          </cell>
          <cell r="O6229">
            <v>60.191621217116023</v>
          </cell>
          <cell r="P6229"/>
          <cell r="Q6229">
            <v>117807.62382080276</v>
          </cell>
        </row>
        <row r="6230">
          <cell r="D6230">
            <v>45310</v>
          </cell>
          <cell r="F6230">
            <v>324744.68462540035</v>
          </cell>
          <cell r="G6230">
            <v>2539985.6700586495</v>
          </cell>
          <cell r="H6230">
            <v>1.1347606545585056</v>
          </cell>
          <cell r="I6230">
            <v>26.175471467585297</v>
          </cell>
          <cell r="J6230">
            <v>2539985.6700586495</v>
          </cell>
          <cell r="K6230">
            <v>1.1347606545585056</v>
          </cell>
          <cell r="L6230">
            <v>26.175471467585297</v>
          </cell>
          <cell r="M6230">
            <v>25856084.800277844</v>
          </cell>
          <cell r="N6230">
            <v>0.89738122394233044</v>
          </cell>
          <cell r="O6230">
            <v>59.555488223063335</v>
          </cell>
          <cell r="P6230"/>
          <cell r="Q6230">
            <v>117807.62382080276</v>
          </cell>
        </row>
        <row r="6231">
          <cell r="D6231">
            <v>45311</v>
          </cell>
          <cell r="F6231">
            <v>325356.13808940037</v>
          </cell>
          <cell r="G6231">
            <v>2865341.8081480497</v>
          </cell>
          <cell r="H6231">
            <v>1.2161105178161151</v>
          </cell>
          <cell r="I6231">
            <v>22.488069045754568</v>
          </cell>
          <cell r="J6231">
            <v>2865341.8081480497</v>
          </cell>
          <cell r="K6231">
            <v>1.2161105178161151</v>
          </cell>
          <cell r="L6231">
            <v>22.488069045754568</v>
          </cell>
          <cell r="M6231">
            <v>25946810.880321678</v>
          </cell>
          <cell r="N6231">
            <v>0.90058119766180267</v>
          </cell>
          <cell r="O6231">
            <v>59.031401460777388</v>
          </cell>
          <cell r="P6231"/>
          <cell r="Q6231">
            <v>117807.62382080276</v>
          </cell>
        </row>
        <row r="6232">
          <cell r="D6232">
            <v>45312</v>
          </cell>
          <cell r="F6232">
            <v>326474.16605340037</v>
          </cell>
          <cell r="G6232">
            <v>3191815.9742014501</v>
          </cell>
          <cell r="H6232">
            <v>1.2901646933981941</v>
          </cell>
          <cell r="I6232">
            <v>19.587555289066614</v>
          </cell>
          <cell r="J6232">
            <v>3191815.9742014501</v>
          </cell>
          <cell r="K6232">
            <v>1.2901646933981941</v>
          </cell>
          <cell r="L6232">
            <v>19.587555289066614</v>
          </cell>
          <cell r="M6232">
            <v>26055411.438885514</v>
          </cell>
          <cell r="N6232">
            <v>0.90440197095728836</v>
          </cell>
          <cell r="O6232">
            <v>58.405974776689476</v>
          </cell>
          <cell r="P6232"/>
          <cell r="Q6232">
            <v>117807.62382080276</v>
          </cell>
        </row>
        <row r="6233">
          <cell r="D6233">
            <v>45313</v>
          </cell>
          <cell r="F6233">
            <v>330811.29340239847</v>
          </cell>
          <cell r="G6233">
            <v>3522627.2676038486</v>
          </cell>
          <cell r="H6233">
            <v>1.3591600956002492</v>
          </cell>
          <cell r="I6233">
            <v>17.229459251872914</v>
          </cell>
          <cell r="J6233">
            <v>3522627.2676038486</v>
          </cell>
          <cell r="K6233">
            <v>1.3591600956002492</v>
          </cell>
          <cell r="L6233">
            <v>17.229459251872914</v>
          </cell>
          <cell r="M6233">
            <v>26176050.851458348</v>
          </cell>
          <cell r="N6233">
            <v>0.90864107944321282</v>
          </cell>
          <cell r="O6233">
            <v>57.712678174891309</v>
          </cell>
          <cell r="P6233"/>
          <cell r="Q6233">
            <v>117807.62382080276</v>
          </cell>
        </row>
        <row r="6234">
          <cell r="D6234">
            <v>45314</v>
          </cell>
          <cell r="F6234">
            <v>336568.41545240034</v>
          </cell>
          <cell r="G6234">
            <v>3859195.6830562488</v>
          </cell>
          <cell r="H6234">
            <v>1.4242806298329789</v>
          </cell>
          <cell r="I6234">
            <v>15.272662990582397</v>
          </cell>
          <cell r="J6234">
            <v>3859195.6830562488</v>
          </cell>
          <cell r="K6234">
            <v>1.4242806298329789</v>
          </cell>
          <cell r="L6234">
            <v>15.272662990582397</v>
          </cell>
          <cell r="M6234">
            <v>26273230.889933195</v>
          </cell>
          <cell r="N6234">
            <v>0.91206628550574409</v>
          </cell>
          <cell r="O6234">
            <v>57.153101709335928</v>
          </cell>
          <cell r="P6234"/>
          <cell r="Q6234">
            <v>117807.62382080276</v>
          </cell>
        </row>
        <row r="6235">
          <cell r="D6235">
            <v>45315</v>
          </cell>
          <cell r="F6235">
            <v>174258.58186489705</v>
          </cell>
          <cell r="G6235">
            <v>4033454.264921146</v>
          </cell>
          <cell r="H6235">
            <v>1.4265680685262914</v>
          </cell>
          <cell r="I6235">
            <v>15.208288240552593</v>
          </cell>
          <cell r="J6235">
            <v>4033454.264921146</v>
          </cell>
          <cell r="K6235">
            <v>1.4265680685262914</v>
          </cell>
          <cell r="L6235">
            <v>15.208288240552593</v>
          </cell>
          <cell r="M6235">
            <v>26180433.403564528</v>
          </cell>
          <cell r="N6235">
            <v>0.90889650084187323</v>
          </cell>
          <cell r="O6235">
            <v>57.670929491675579</v>
          </cell>
          <cell r="P6235"/>
          <cell r="Q6235">
            <v>117807.62382080276</v>
          </cell>
        </row>
        <row r="6236">
          <cell r="D6236">
            <v>45316</v>
          </cell>
          <cell r="F6236">
            <v>189734.86431289889</v>
          </cell>
          <cell r="G6236">
            <v>4223189.1292340448</v>
          </cell>
          <cell r="H6236">
            <v>1.4339272764411044</v>
          </cell>
          <cell r="I6236">
            <v>15.003094930714767</v>
          </cell>
          <cell r="J6236">
            <v>4223189.1292340448</v>
          </cell>
          <cell r="K6236">
            <v>1.4339272764411044</v>
          </cell>
          <cell r="L6236">
            <v>15.003094930714767</v>
          </cell>
          <cell r="M6236">
            <v>26193693.460374508</v>
          </cell>
          <cell r="N6236">
            <v>0.90940852595464883</v>
          </cell>
          <cell r="O6236">
            <v>57.587248317623676</v>
          </cell>
          <cell r="P6236"/>
          <cell r="Q6236">
            <v>117807.62382080276</v>
          </cell>
        </row>
        <row r="6237">
          <cell r="D6237">
            <v>45317</v>
          </cell>
          <cell r="F6237">
            <v>199205.15662889331</v>
          </cell>
          <cell r="G6237">
            <v>4422394.2858629385</v>
          </cell>
          <cell r="H6237">
            <v>1.443812228795418</v>
          </cell>
          <cell r="I6237">
            <v>14.732018926340517</v>
          </cell>
          <cell r="J6237">
            <v>4422394.2858629385</v>
          </cell>
          <cell r="K6237">
            <v>1.443812228795418</v>
          </cell>
          <cell r="L6237">
            <v>14.732018926340517</v>
          </cell>
          <cell r="M6237">
            <v>26220721.026452478</v>
          </cell>
          <cell r="N6237">
            <v>0.91039862516764647</v>
          </cell>
          <cell r="O6237">
            <v>57.425471589958008</v>
          </cell>
          <cell r="P6237"/>
          <cell r="Q6237">
            <v>117807.62382080276</v>
          </cell>
        </row>
        <row r="6238">
          <cell r="D6238">
            <v>45318</v>
          </cell>
          <cell r="F6238">
            <v>156980.3195608989</v>
          </cell>
          <cell r="G6238">
            <v>4579374.605423837</v>
          </cell>
          <cell r="H6238">
            <v>1.4396900757928714</v>
          </cell>
          <cell r="I6238">
            <v>14.844433461494688</v>
          </cell>
          <cell r="J6238">
            <v>4579374.605423837</v>
          </cell>
          <cell r="K6238">
            <v>1.4396900757928714</v>
          </cell>
          <cell r="L6238">
            <v>14.844433461494688</v>
          </cell>
          <cell r="M6238">
            <v>26224009.503546458</v>
          </cell>
          <cell r="N6238">
            <v>0.9105645551609467</v>
          </cell>
          <cell r="O6238">
            <v>57.398364460983167</v>
          </cell>
          <cell r="P6238"/>
          <cell r="Q6238">
            <v>117807.62382080276</v>
          </cell>
        </row>
        <row r="6239">
          <cell r="D6239">
            <v>45319</v>
          </cell>
          <cell r="F6239">
            <v>144319.4687128989</v>
          </cell>
          <cell r="G6239">
            <v>4723694.0741367359</v>
          </cell>
          <cell r="H6239">
            <v>1.4320241281431205</v>
          </cell>
          <cell r="I6239">
            <v>15.055880803224063</v>
          </cell>
          <cell r="J6239">
            <v>4723694.0741367359</v>
          </cell>
          <cell r="K6239">
            <v>1.4320241281431205</v>
          </cell>
          <cell r="L6239">
            <v>15.055880803224063</v>
          </cell>
          <cell r="M6239">
            <v>26248464.454720438</v>
          </cell>
          <cell r="N6239">
            <v>0.91146549980805325</v>
          </cell>
          <cell r="O6239">
            <v>57.251207299801045</v>
          </cell>
          <cell r="P6239"/>
          <cell r="Q6239">
            <v>117807.62382080276</v>
          </cell>
        </row>
        <row r="6240">
          <cell r="D6240">
            <v>45320</v>
          </cell>
          <cell r="F6240">
            <v>168743.29450889703</v>
          </cell>
          <cell r="G6240">
            <v>4892437.3686456326</v>
          </cell>
          <cell r="H6240">
            <v>1.432035817193515</v>
          </cell>
          <cell r="I6240">
            <v>15.05555600339723</v>
          </cell>
          <cell r="J6240">
            <v>4892437.3686456326</v>
          </cell>
          <cell r="K6240">
            <v>1.432035817193515</v>
          </cell>
          <cell r="L6240">
            <v>15.05555600339723</v>
          </cell>
          <cell r="M6240">
            <v>26298413.075810414</v>
          </cell>
          <cell r="N6240">
            <v>0.91325185282259369</v>
          </cell>
          <cell r="O6240">
            <v>56.959564397576948</v>
          </cell>
          <cell r="P6240"/>
          <cell r="Q6240">
            <v>117807.62382080276</v>
          </cell>
        </row>
        <row r="6241">
          <cell r="D6241">
            <v>45321</v>
          </cell>
          <cell r="F6241">
            <v>193721.12196889517</v>
          </cell>
          <cell r="G6241">
            <v>5086158.4906145278</v>
          </cell>
          <cell r="H6241">
            <v>1.4391141324750167</v>
          </cell>
          <cell r="I6241">
            <v>14.860211173916182</v>
          </cell>
          <cell r="J6241">
            <v>5086158.4906145278</v>
          </cell>
          <cell r="K6241">
            <v>1.4391141324750167</v>
          </cell>
          <cell r="L6241">
            <v>14.860211173916182</v>
          </cell>
          <cell r="M6241">
            <v>26323499.30673239</v>
          </cell>
          <cell r="N6241">
            <v>0.9141749760544472</v>
          </cell>
          <cell r="O6241">
            <v>56.808927621943781</v>
          </cell>
          <cell r="P6241"/>
          <cell r="Q6241">
            <v>117807.62382080276</v>
          </cell>
        </row>
        <row r="6242">
          <cell r="D6242">
            <v>45322</v>
          </cell>
          <cell r="E6242" t="str">
            <v>*</v>
          </cell>
          <cell r="F6242">
            <v>127453.07729313773</v>
          </cell>
          <cell r="G6242">
            <v>5213611.5679076659</v>
          </cell>
          <cell r="H6242">
            <v>1.4275902769707201</v>
          </cell>
          <cell r="I6242">
            <v>15.179612129744335</v>
          </cell>
          <cell r="J6242">
            <v>5213611.5679076659</v>
          </cell>
          <cell r="K6242">
            <v>1.4275902769707201</v>
          </cell>
          <cell r="L6242">
            <v>15.179612129744335</v>
          </cell>
          <cell r="M6242">
            <v>26292390.757918611</v>
          </cell>
          <cell r="N6242">
            <v>0.91314653432057047</v>
          </cell>
          <cell r="O6242">
            <v>56.976753724897442</v>
          </cell>
          <cell r="P6242"/>
          <cell r="Q6242">
            <v>117807.62382080276</v>
          </cell>
        </row>
        <row r="6243">
          <cell r="D6243">
            <v>45323</v>
          </cell>
          <cell r="F6243">
            <v>115244.12592513586</v>
          </cell>
          <cell r="G6243">
            <v>115244.12592513586</v>
          </cell>
          <cell r="H6243">
            <v>0.93452970939774904</v>
          </cell>
          <cell r="I6243">
            <v>48.53563217046699</v>
          </cell>
          <cell r="J6243">
            <v>5328855.6938328017</v>
          </cell>
          <cell r="K6243">
            <v>1.4114849975539721</v>
          </cell>
          <cell r="L6243">
            <v>17.597995695413047</v>
          </cell>
          <cell r="M6243">
            <v>26296200.907072362</v>
          </cell>
          <cell r="N6243">
            <v>0.91342451219353693</v>
          </cell>
          <cell r="O6243">
            <v>54.556563640294883</v>
          </cell>
          <cell r="P6243"/>
          <cell r="Q6243">
            <v>123317.77659525035</v>
          </cell>
        </row>
        <row r="6244">
          <cell r="D6244">
            <v>45324</v>
          </cell>
          <cell r="F6244">
            <v>88351.072877137733</v>
          </cell>
          <cell r="G6244">
            <v>203595.1988022736</v>
          </cell>
          <cell r="H6244">
            <v>0.82549006486918441</v>
          </cell>
          <cell r="I6244">
            <v>56.400198395779476</v>
          </cell>
          <cell r="J6244">
            <v>5417206.7667099396</v>
          </cell>
          <cell r="K6244">
            <v>1.3895005574417736</v>
          </cell>
          <cell r="L6244">
            <v>18.386157372882682</v>
          </cell>
          <cell r="M6244">
            <v>26272032.66711412</v>
          </cell>
          <cell r="N6244">
            <v>0.91273056674696051</v>
          </cell>
          <cell r="O6244">
            <v>54.658833039048019</v>
          </cell>
          <cell r="P6244"/>
          <cell r="Q6244">
            <v>123317.77659525035</v>
          </cell>
        </row>
        <row r="6245">
          <cell r="D6245">
            <v>45325</v>
          </cell>
          <cell r="F6245">
            <v>70321.336005135861</v>
          </cell>
          <cell r="G6245">
            <v>273916.53480740945</v>
          </cell>
          <cell r="H6245">
            <v>0.74040835087507162</v>
          </cell>
          <cell r="I6245">
            <v>63.102855935137882</v>
          </cell>
          <cell r="J6245">
            <v>5487528.102715075</v>
          </cell>
          <cell r="K6245">
            <v>1.3643814518124222</v>
          </cell>
          <cell r="L6245">
            <v>19.329263809942688</v>
          </cell>
          <cell r="M6245">
            <v>26225690.90094788</v>
          </cell>
          <cell r="N6245">
            <v>0.91126593480706897</v>
          </cell>
          <cell r="O6245">
            <v>54.87483452509143</v>
          </cell>
          <cell r="P6245"/>
          <cell r="Q6245">
            <v>123317.77659525035</v>
          </cell>
        </row>
        <row r="6246">
          <cell r="D6246">
            <v>45326</v>
          </cell>
          <cell r="F6246">
            <v>56144.467513139592</v>
          </cell>
          <cell r="G6246">
            <v>330061.00232054904</v>
          </cell>
          <cell r="H6246">
            <v>0.66912697308001401</v>
          </cell>
          <cell r="I6246">
            <v>69.005234668385953</v>
          </cell>
          <cell r="J6246">
            <v>5543672.5702282144</v>
          </cell>
          <cell r="K6246">
            <v>1.3373368909338075</v>
          </cell>
          <cell r="L6246">
            <v>20.397576676490591</v>
          </cell>
          <cell r="M6246">
            <v>26212929.562557638</v>
          </cell>
          <cell r="N6246">
            <v>0.91096784315506396</v>
          </cell>
          <cell r="O6246">
            <v>54.91882162332552</v>
          </cell>
          <cell r="P6246"/>
          <cell r="Q6246">
            <v>123317.77659525035</v>
          </cell>
        </row>
        <row r="6247">
          <cell r="D6247">
            <v>45327</v>
          </cell>
          <cell r="F6247">
            <v>107723.70077713774</v>
          </cell>
          <cell r="G6247">
            <v>437784.70309768675</v>
          </cell>
          <cell r="H6247">
            <v>0.71001069786486604</v>
          </cell>
          <cell r="I6247">
            <v>65.59474883829526</v>
          </cell>
          <cell r="J6247">
            <v>5651396.271005352</v>
          </cell>
          <cell r="K6247">
            <v>1.3239382653330849</v>
          </cell>
          <cell r="L6247">
            <v>20.947918712711832</v>
          </cell>
          <cell r="M6247">
            <v>26283374.252767395</v>
          </cell>
          <cell r="N6247">
            <v>0.91356174487274244</v>
          </cell>
          <cell r="O6247">
            <v>54.536344738748468</v>
          </cell>
          <cell r="P6247"/>
          <cell r="Q6247">
            <v>123317.77659525035</v>
          </cell>
        </row>
        <row r="6248">
          <cell r="D6248">
            <v>45328</v>
          </cell>
          <cell r="F6248">
            <v>102960.22487713586</v>
          </cell>
          <cell r="G6248">
            <v>540744.92797482258</v>
          </cell>
          <cell r="H6248">
            <v>0.73082857273913582</v>
          </cell>
          <cell r="I6248">
            <v>63.883455761321251</v>
          </cell>
          <cell r="J6248">
            <v>5754356.4958824879</v>
          </cell>
          <cell r="K6248">
            <v>1.3102074636399959</v>
          </cell>
          <cell r="L6248">
            <v>21.526816285941287</v>
          </cell>
          <cell r="M6248">
            <v>26329248.450797152</v>
          </cell>
          <cell r="N6248">
            <v>0.91530231317820376</v>
          </cell>
          <cell r="O6248">
            <v>54.280064783482452</v>
          </cell>
          <cell r="P6248"/>
          <cell r="Q6248">
            <v>123317.77659525035</v>
          </cell>
        </row>
        <row r="6249">
          <cell r="D6249">
            <v>45329</v>
          </cell>
          <cell r="F6249">
            <v>125232.53068134586</v>
          </cell>
          <cell r="G6249">
            <v>665977.45865616843</v>
          </cell>
          <cell r="H6249">
            <v>0.77149977543907122</v>
          </cell>
          <cell r="I6249">
            <v>60.602935348798084</v>
          </cell>
          <cell r="J6249">
            <v>5879589.0265638335</v>
          </cell>
          <cell r="K6249">
            <v>1.3021593480543867</v>
          </cell>
          <cell r="L6249">
            <v>21.873276556332609</v>
          </cell>
          <cell r="M6249">
            <v>26354018.422867123</v>
          </cell>
          <cell r="N6249">
            <v>0.91630965891524907</v>
          </cell>
          <cell r="O6249">
            <v>54.131884628541982</v>
          </cell>
          <cell r="P6249"/>
          <cell r="Q6249">
            <v>123317.77659525035</v>
          </cell>
        </row>
        <row r="6250">
          <cell r="D6250">
            <v>45330</v>
          </cell>
          <cell r="F6250">
            <v>121743.36943334958</v>
          </cell>
          <cell r="G6250">
            <v>787720.82808951801</v>
          </cell>
          <cell r="H6250">
            <v>0.79846641927683104</v>
          </cell>
          <cell r="I6250">
            <v>58.480421132106706</v>
          </cell>
          <cell r="J6250">
            <v>6001332.3959971834</v>
          </cell>
          <cell r="K6250">
            <v>1.2937869499775376</v>
          </cell>
          <cell r="L6250">
            <v>22.23939131570074</v>
          </cell>
          <cell r="M6250">
            <v>26368359.026767693</v>
          </cell>
          <cell r="N6250">
            <v>0.91695464702893248</v>
          </cell>
          <cell r="O6250">
            <v>54.037062401667477</v>
          </cell>
          <cell r="P6250"/>
          <cell r="Q6250">
            <v>123317.77659525035</v>
          </cell>
        </row>
        <row r="6251">
          <cell r="D6251">
            <v>45331</v>
          </cell>
          <cell r="F6251">
            <v>122854.23017734398</v>
          </cell>
          <cell r="G6251">
            <v>910575.05826686195</v>
          </cell>
          <cell r="H6251">
            <v>0.82044137728957878</v>
          </cell>
          <cell r="I6251">
            <v>56.785125297187065</v>
          </cell>
          <cell r="J6251">
            <v>6124186.6261745272</v>
          </cell>
          <cell r="K6251">
            <v>1.2860814693547009</v>
          </cell>
          <cell r="L6251">
            <v>22.581537978988653</v>
          </cell>
          <cell r="M6251">
            <v>26399395.485808261</v>
          </cell>
          <cell r="N6251">
            <v>0.91818052901483704</v>
          </cell>
          <cell r="O6251">
            <v>53.856961638942913</v>
          </cell>
          <cell r="P6251"/>
          <cell r="Q6251">
            <v>123317.77659525035</v>
          </cell>
        </row>
        <row r="6252">
          <cell r="D6252">
            <v>45332</v>
          </cell>
          <cell r="F6252">
            <v>82009.763521347719</v>
          </cell>
          <cell r="G6252">
            <v>992584.82178820972</v>
          </cell>
          <cell r="H6252">
            <v>0.80490003079283523</v>
          </cell>
          <cell r="I6252">
            <v>57.980799220489821</v>
          </cell>
          <cell r="J6252">
            <v>6206196.3896958753</v>
          </cell>
          <cell r="K6252">
            <v>1.270404174119905</v>
          </cell>
          <cell r="L6252">
            <v>23.293278667479889</v>
          </cell>
          <cell r="M6252">
            <v>26387264.322348829</v>
          </cell>
          <cell r="N6252">
            <v>0.91790517725188325</v>
          </cell>
          <cell r="O6252">
            <v>53.897401083879146</v>
          </cell>
          <cell r="P6252"/>
          <cell r="Q6252">
            <v>123317.77659525035</v>
          </cell>
        </row>
        <row r="6253">
          <cell r="D6253">
            <v>45333</v>
          </cell>
          <cell r="F6253">
            <v>92096.768257349584</v>
          </cell>
          <cell r="G6253">
            <v>1084681.5900455592</v>
          </cell>
          <cell r="H6253">
            <v>0.79962046024001177</v>
          </cell>
          <cell r="I6253">
            <v>58.390603570786304</v>
          </cell>
          <cell r="J6253">
            <v>6298293.1579532251</v>
          </cell>
          <cell r="K6253">
            <v>1.2575128416083814</v>
          </cell>
          <cell r="L6253">
            <v>23.894516939936807</v>
          </cell>
          <cell r="M6253">
            <v>26414442.515481401</v>
          </cell>
          <cell r="N6253">
            <v>0.91899736794746745</v>
          </cell>
          <cell r="O6253">
            <v>53.737044891822315</v>
          </cell>
          <cell r="P6253"/>
          <cell r="Q6253">
            <v>123317.77659525035</v>
          </cell>
        </row>
        <row r="6254">
          <cell r="D6254">
            <v>45334</v>
          </cell>
          <cell r="F6254">
            <v>104746.26892534585</v>
          </cell>
          <cell r="G6254">
            <v>1189427.8589709052</v>
          </cell>
          <cell r="H6254">
            <v>0.80376885623636096</v>
          </cell>
          <cell r="I6254">
            <v>58.068449457957726</v>
          </cell>
          <cell r="J6254">
            <v>6403039.4268785706</v>
          </cell>
          <cell r="K6254">
            <v>1.2477059645368052</v>
          </cell>
          <cell r="L6254">
            <v>24.361738682015478</v>
          </cell>
          <cell r="M6254">
            <v>26459196.320017967</v>
          </cell>
          <cell r="N6254">
            <v>0.92070148672325902</v>
          </cell>
          <cell r="O6254">
            <v>53.487105158461077</v>
          </cell>
          <cell r="P6254"/>
          <cell r="Q6254">
            <v>123317.77659525035</v>
          </cell>
        </row>
        <row r="6255">
          <cell r="D6255">
            <v>45335</v>
          </cell>
          <cell r="F6255">
            <v>155000.86028534771</v>
          </cell>
          <cell r="G6255">
            <v>1344428.719256253</v>
          </cell>
          <cell r="H6255">
            <v>0.83862681151296203</v>
          </cell>
          <cell r="I6255">
            <v>55.406836353598507</v>
          </cell>
          <cell r="J6255">
            <v>6558040.2871639179</v>
          </cell>
          <cell r="K6255">
            <v>1.2479222345050354</v>
          </cell>
          <cell r="L6255">
            <v>24.351342424659052</v>
          </cell>
          <cell r="M6255">
            <v>26539089.155998539</v>
          </cell>
          <cell r="N6255">
            <v>0.92362907944493777</v>
          </cell>
          <cell r="O6255">
            <v>53.058484391568037</v>
          </cell>
          <cell r="P6255"/>
          <cell r="Q6255">
            <v>123317.77659525035</v>
          </cell>
        </row>
        <row r="6256">
          <cell r="D6256">
            <v>45336</v>
          </cell>
          <cell r="F6256">
            <v>155407.52792467584</v>
          </cell>
          <cell r="G6256">
            <v>1499836.2471809289</v>
          </cell>
          <cell r="H6256">
            <v>0.86874061040320238</v>
          </cell>
          <cell r="I6256">
            <v>53.175837748755995</v>
          </cell>
          <cell r="J6256">
            <v>6713447.8150885934</v>
          </cell>
          <cell r="K6256">
            <v>1.2482041972775086</v>
          </cell>
          <cell r="L6256">
            <v>24.337794569636984</v>
          </cell>
          <cell r="M6256">
            <v>26630632.325390439</v>
          </cell>
          <cell r="N6256">
            <v>0.92696313448364009</v>
          </cell>
          <cell r="O6256">
            <v>52.571579025857318</v>
          </cell>
          <cell r="P6256"/>
          <cell r="Q6256">
            <v>123317.77659525035</v>
          </cell>
        </row>
        <row r="6257">
          <cell r="D6257">
            <v>45337</v>
          </cell>
          <cell r="F6257">
            <v>145307.44173267769</v>
          </cell>
          <cell r="G6257">
            <v>1645143.6889136066</v>
          </cell>
          <cell r="H6257">
            <v>0.88937904133278101</v>
          </cell>
          <cell r="I6257">
            <v>51.685062020260688</v>
          </cell>
          <cell r="J6257">
            <v>6858755.256821271</v>
          </cell>
          <cell r="K6257">
            <v>1.2466377426748587</v>
          </cell>
          <cell r="L6257">
            <v>24.413150514951067</v>
          </cell>
          <cell r="M6257">
            <v>26701077.04336473</v>
          </cell>
          <cell r="N6257">
            <v>0.92956373981515172</v>
          </cell>
          <cell r="O6257">
            <v>52.192731494869051</v>
          </cell>
          <cell r="P6257"/>
          <cell r="Q6257">
            <v>123317.77659525035</v>
          </cell>
        </row>
        <row r="6258">
          <cell r="D6258">
            <v>45338</v>
          </cell>
          <cell r="F6258">
            <v>133636.74514867584</v>
          </cell>
          <cell r="G6258">
            <v>1778780.4340622823</v>
          </cell>
          <cell r="H6258">
            <v>0.90152271795966366</v>
          </cell>
          <cell r="I6258">
            <v>50.822761529896646</v>
          </cell>
          <cell r="J6258">
            <v>6992392.0019699465</v>
          </cell>
          <cell r="K6258">
            <v>1.2430652239075406</v>
          </cell>
          <cell r="L6258">
            <v>24.585836420767038</v>
          </cell>
          <cell r="M6258">
            <v>26757397.515947018</v>
          </cell>
          <cell r="N6258">
            <v>0.93167338053556248</v>
          </cell>
          <cell r="O6258">
            <v>51.886037177766539</v>
          </cell>
          <cell r="P6258"/>
          <cell r="Q6258">
            <v>123317.77659525035</v>
          </cell>
        </row>
        <row r="6259">
          <cell r="D6259">
            <v>45339</v>
          </cell>
          <cell r="F6259">
            <v>119153.70997267397</v>
          </cell>
          <cell r="G6259">
            <v>1897934.1440349563</v>
          </cell>
          <cell r="H6259">
            <v>0.90532920739938783</v>
          </cell>
          <cell r="I6259">
            <v>50.5547621578216</v>
          </cell>
          <cell r="J6259">
            <v>7111545.7119426206</v>
          </cell>
          <cell r="K6259">
            <v>1.2371265104009799</v>
          </cell>
          <cell r="L6259">
            <v>24.875452670131303</v>
          </cell>
          <cell r="M6259">
            <v>26814664.194713302</v>
          </cell>
          <cell r="N6259">
            <v>0.9338166473562679</v>
          </cell>
          <cell r="O6259">
            <v>51.575050836970661</v>
          </cell>
          <cell r="P6259"/>
          <cell r="Q6259">
            <v>123317.77659525035</v>
          </cell>
        </row>
        <row r="6260">
          <cell r="D6260">
            <v>45340</v>
          </cell>
          <cell r="F6260">
            <v>111388.64493667769</v>
          </cell>
          <cell r="G6260">
            <v>2009322.7889716341</v>
          </cell>
          <cell r="H6260">
            <v>0.90521453527452711</v>
          </cell>
          <cell r="I6260">
            <v>50.56281970485648</v>
          </cell>
          <cell r="J6260">
            <v>7222934.3568792986</v>
          </cell>
          <cell r="K6260">
            <v>1.2301148015579724</v>
          </cell>
          <cell r="L6260">
            <v>25.221534900480957</v>
          </cell>
          <cell r="M6260">
            <v>26869383.382535595</v>
          </cell>
          <cell r="N6260">
            <v>0.93587186947580669</v>
          </cell>
          <cell r="O6260">
            <v>51.277419405112276</v>
          </cell>
          <cell r="P6260"/>
          <cell r="Q6260">
            <v>123317.77659525035</v>
          </cell>
        </row>
        <row r="6261">
          <cell r="D6261">
            <v>45341</v>
          </cell>
          <cell r="F6261">
            <v>103971.21753667583</v>
          </cell>
          <cell r="G6261">
            <v>2113294.0065083099</v>
          </cell>
          <cell r="H6261">
            <v>0.90194620283825822</v>
          </cell>
          <cell r="I6261">
            <v>50.792891420711307</v>
          </cell>
          <cell r="J6261">
            <v>7326905.5744159743</v>
          </cell>
          <cell r="K6261">
            <v>1.2221542986514149</v>
          </cell>
          <cell r="L6261">
            <v>25.619931706840894</v>
          </cell>
          <cell r="M6261">
            <v>26924947.22406989</v>
          </cell>
          <cell r="N6261">
            <v>0.93795717336374518</v>
          </cell>
          <cell r="O6261">
            <v>50.976026479388977</v>
          </cell>
          <cell r="P6261"/>
          <cell r="Q6261">
            <v>123317.77659525035</v>
          </cell>
        </row>
        <row r="6262">
          <cell r="D6262">
            <v>45342</v>
          </cell>
          <cell r="F6262">
            <v>141127.25004467583</v>
          </cell>
          <cell r="G6262">
            <v>2254421.2565529859</v>
          </cell>
          <cell r="H6262">
            <v>0.91406986032207516</v>
          </cell>
          <cell r="I6262">
            <v>49.943534289308111</v>
          </cell>
          <cell r="J6262">
            <v>7468032.8244606499</v>
          </cell>
          <cell r="K6262">
            <v>1.2205875306305891</v>
          </cell>
          <cell r="L6262">
            <v>25.699035231462641</v>
          </cell>
          <cell r="M6262">
            <v>27009704.983168177</v>
          </cell>
          <cell r="N6262">
            <v>0.94106030608537816</v>
          </cell>
          <cell r="O6262">
            <v>50.528665408827969</v>
          </cell>
          <cell r="P6262"/>
          <cell r="Q6262">
            <v>123317.77659525035</v>
          </cell>
        </row>
        <row r="6263">
          <cell r="D6263">
            <v>45343</v>
          </cell>
          <cell r="F6263">
            <v>180116.11496162033</v>
          </cell>
          <cell r="G6263">
            <v>2434537.3715146063</v>
          </cell>
          <cell r="H6263">
            <v>0.94009439859597865</v>
          </cell>
          <cell r="I6263">
            <v>48.158277315141682</v>
          </cell>
          <cell r="J6263">
            <v>7648148.9394222703</v>
          </cell>
          <cell r="K6263">
            <v>1.2253291761441469</v>
          </cell>
          <cell r="L6263">
            <v>25.460336754234557</v>
          </cell>
          <cell r="M6263">
            <v>27118784.874599408</v>
          </cell>
          <cell r="N6263">
            <v>0.94501198840566125</v>
          </cell>
          <cell r="O6263">
            <v>49.96101591067017</v>
          </cell>
          <cell r="P6263"/>
          <cell r="Q6263">
            <v>123317.77659525035</v>
          </cell>
        </row>
        <row r="6264">
          <cell r="D6264">
            <v>45344</v>
          </cell>
          <cell r="F6264">
            <v>124626.48388562218</v>
          </cell>
          <cell r="G6264">
            <v>2559163.8554002284</v>
          </cell>
          <cell r="H6264">
            <v>0.94329976587819764</v>
          </cell>
          <cell r="I6264">
            <v>47.941998523227291</v>
          </cell>
          <cell r="J6264">
            <v>7772775.4233078929</v>
          </cell>
          <cell r="K6264">
            <v>1.2211691963118785</v>
          </cell>
          <cell r="L6264">
            <v>25.669641225147966</v>
          </cell>
          <cell r="M6264">
            <v>27162691.644102544</v>
          </cell>
          <cell r="N6264">
            <v>0.94669347532589276</v>
          </cell>
          <cell r="O6264">
            <v>49.720189706135166</v>
          </cell>
          <cell r="P6264"/>
          <cell r="Q6264">
            <v>123317.77659525035</v>
          </cell>
        </row>
        <row r="6265">
          <cell r="D6265">
            <v>45345</v>
          </cell>
          <cell r="F6265">
            <v>111291.72475362032</v>
          </cell>
          <cell r="G6265">
            <v>2670455.5801538485</v>
          </cell>
          <cell r="H6265">
            <v>0.94152495739196729</v>
          </cell>
          <cell r="I6265">
            <v>48.061653811428194</v>
          </cell>
          <cell r="J6265">
            <v>7884067.148061513</v>
          </cell>
          <cell r="K6265">
            <v>1.2151121595528991</v>
          </cell>
          <cell r="L6265">
            <v>25.977277051655655</v>
          </cell>
          <cell r="M6265">
            <v>27201027.138561673</v>
          </cell>
          <cell r="N6265">
            <v>0.94818129533966244</v>
          </cell>
          <cell r="O6265">
            <v>49.507465511683733</v>
          </cell>
          <cell r="P6265"/>
          <cell r="Q6265">
            <v>123317.77659525035</v>
          </cell>
        </row>
        <row r="6266">
          <cell r="D6266">
            <v>45346</v>
          </cell>
          <cell r="F6266">
            <v>105357.93837762032</v>
          </cell>
          <cell r="G6266">
            <v>2775813.5185314687</v>
          </cell>
          <cell r="H6266">
            <v>0.93789313916265171</v>
          </cell>
          <cell r="I6266">
            <v>48.307264425971177</v>
          </cell>
          <cell r="J6266">
            <v>7989425.0864391336</v>
          </cell>
          <cell r="K6266">
            <v>1.2083835964653877</v>
          </cell>
          <cell r="L6266">
            <v>26.323057557215034</v>
          </cell>
          <cell r="M6266">
            <v>27217252.361916795</v>
          </cell>
          <cell r="N6266">
            <v>0.94889874204298674</v>
          </cell>
          <cell r="O6266">
            <v>49.405010943982241</v>
          </cell>
          <cell r="P6266"/>
          <cell r="Q6266">
            <v>123317.77659525035</v>
          </cell>
        </row>
        <row r="6267">
          <cell r="D6267">
            <v>45347</v>
          </cell>
          <cell r="F6267">
            <v>103966.32681762031</v>
          </cell>
          <cell r="G6267">
            <v>2879779.8453490892</v>
          </cell>
          <cell r="H6267">
            <v>0.93410047597631019</v>
          </cell>
          <cell r="I6267">
            <v>48.564838695700544</v>
          </cell>
          <cell r="J6267">
            <v>8093391.4132567542</v>
          </cell>
          <cell r="K6267">
            <v>1.2016948094854969</v>
          </cell>
          <cell r="L6267">
            <v>26.671042076049634</v>
          </cell>
          <cell r="M6267">
            <v>27240784.865495924</v>
          </cell>
          <cell r="N6267">
            <v>0.94987121931369511</v>
          </cell>
          <cell r="O6267">
            <v>49.266266858816124</v>
          </cell>
          <cell r="P6267"/>
          <cell r="Q6267">
            <v>123317.77659525035</v>
          </cell>
        </row>
        <row r="6268">
          <cell r="D6268">
            <v>45348</v>
          </cell>
          <cell r="F6268">
            <v>135155.54449762404</v>
          </cell>
          <cell r="G6268">
            <v>3014935.3898467133</v>
          </cell>
          <cell r="H6268">
            <v>0.94032715036892023</v>
          </cell>
          <cell r="I6268">
            <v>48.142545917479573</v>
          </cell>
          <cell r="J6268">
            <v>8228546.9577543782</v>
          </cell>
          <cell r="K6268">
            <v>1.1997942232836405</v>
          </cell>
          <cell r="L6268">
            <v>26.770697981841508</v>
          </cell>
          <cell r="M6268">
            <v>27334075.065279055</v>
          </cell>
          <cell r="N6268">
            <v>0.95327681006689124</v>
          </cell>
          <cell r="O6268">
            <v>48.781586477325867</v>
          </cell>
          <cell r="P6268"/>
          <cell r="Q6268">
            <v>123317.77659525035</v>
          </cell>
        </row>
        <row r="6269">
          <cell r="D6269">
            <v>45349</v>
          </cell>
          <cell r="F6269">
            <v>145643.7247416203</v>
          </cell>
          <cell r="G6269">
            <v>3160579.1145883338</v>
          </cell>
          <cell r="H6269">
            <v>0.94924259062583916</v>
          </cell>
          <cell r="I6269">
            <v>47.543113715333206</v>
          </cell>
          <cell r="J6269">
            <v>8374190.6824959982</v>
          </cell>
          <cell r="K6269">
            <v>1.1994630347530724</v>
          </cell>
          <cell r="L6269">
            <v>26.788098969731788</v>
          </cell>
          <cell r="M6269">
            <v>27436003.650254183</v>
          </cell>
          <cell r="N6269">
            <v>0.95698480381688256</v>
          </cell>
          <cell r="O6269">
            <v>48.256039135191429</v>
          </cell>
          <cell r="P6269"/>
          <cell r="Q6269">
            <v>123317.77659525035</v>
          </cell>
        </row>
        <row r="6270">
          <cell r="D6270">
            <v>45350</v>
          </cell>
          <cell r="F6270">
            <v>204594.04648474109</v>
          </cell>
          <cell r="G6270">
            <v>3365173.1610730747</v>
          </cell>
          <cell r="H6270">
            <v>0.97459392368933506</v>
          </cell>
          <cell r="I6270">
            <v>45.872254983177861</v>
          </cell>
          <cell r="J6270">
            <v>8578784.7289807387</v>
          </cell>
          <cell r="K6270">
            <v>1.2074404390847358</v>
          </cell>
          <cell r="L6270">
            <v>26.37186801917526</v>
          </cell>
          <cell r="M6270">
            <v>27579356.28466443</v>
          </cell>
          <cell r="N6270">
            <v>0.96213911331789992</v>
          </cell>
          <cell r="O6270">
            <v>47.529391595785576</v>
          </cell>
          <cell r="P6270"/>
          <cell r="Q6270">
            <v>123317.77659525035</v>
          </cell>
        </row>
        <row r="6271">
          <cell r="D6271">
            <v>45351</v>
          </cell>
          <cell r="E6271" t="str">
            <v>*</v>
          </cell>
          <cell r="F6271">
            <v>210087.6344647448</v>
          </cell>
          <cell r="G6271">
            <v>3575260.7955378196</v>
          </cell>
          <cell r="H6271">
            <v>0.99973303462311991</v>
          </cell>
          <cell r="I6271">
            <v>44.264629232809838</v>
          </cell>
          <cell r="J6271">
            <v>8788872.3634454831</v>
          </cell>
          <cell r="K6271">
            <v>1.2159056621197424</v>
          </cell>
          <cell r="L6271">
            <v>25.936779799672593</v>
          </cell>
          <cell r="M6271">
            <v>27789443.919129174</v>
          </cell>
          <cell r="N6271">
            <v>0.96531540072800148</v>
          </cell>
          <cell r="O6271">
            <v>47.083929964558237</v>
          </cell>
          <cell r="P6271"/>
          <cell r="Q6271">
            <v>123317.77659525035</v>
          </cell>
        </row>
        <row r="6272">
          <cell r="D6272">
            <v>45352</v>
          </cell>
          <cell r="F6272">
            <v>211966.0497607392</v>
          </cell>
          <cell r="G6272">
            <v>211966.0497607392</v>
          </cell>
          <cell r="H6272">
            <v>1.7055393593559736</v>
          </cell>
          <cell r="I6272">
            <v>15.097853863545085</v>
          </cell>
          <cell r="J6272">
            <v>9000838.4132062215</v>
          </cell>
          <cell r="K6272">
            <v>1.2241820128728418</v>
          </cell>
          <cell r="L6272">
            <v>27.689592514979267</v>
          </cell>
          <cell r="M6272">
            <v>27936188.300649229</v>
          </cell>
          <cell r="N6272">
            <v>0.97054458314600667</v>
          </cell>
          <cell r="O6272">
            <v>46.027881540822037</v>
          </cell>
          <cell r="P6272"/>
          <cell r="Q6272">
            <v>124280.94877902989</v>
          </cell>
        </row>
        <row r="6273">
          <cell r="D6273">
            <v>45353</v>
          </cell>
          <cell r="F6273">
            <v>211880.02381274293</v>
          </cell>
          <cell r="G6273">
            <v>423846.07357348211</v>
          </cell>
          <cell r="H6273">
            <v>1.705193264685626</v>
          </cell>
          <cell r="I6273">
            <v>15.10636966464557</v>
          </cell>
          <cell r="J6273">
            <v>9212718.4370189644</v>
          </cell>
          <cell r="K6273">
            <v>1.2321717159354113</v>
          </cell>
          <cell r="L6273">
            <v>27.248451286417197</v>
          </cell>
          <cell r="M6273">
            <v>28081139.328877289</v>
          </cell>
          <cell r="N6273">
            <v>0.97571287352361269</v>
          </cell>
          <cell r="O6273">
            <v>45.252035739799055</v>
          </cell>
          <cell r="P6273"/>
          <cell r="Q6273">
            <v>124280.94877902989</v>
          </cell>
        </row>
        <row r="6274">
          <cell r="D6274">
            <v>45354</v>
          </cell>
          <cell r="F6274">
            <v>197665.41324074107</v>
          </cell>
          <cell r="G6274">
            <v>621511.48681422323</v>
          </cell>
          <cell r="H6274">
            <v>1.6669529613351106</v>
          </cell>
          <cell r="I6274">
            <v>16.078242379272044</v>
          </cell>
          <cell r="J6274">
            <v>9410383.8502597064</v>
          </cell>
          <cell r="K6274">
            <v>1.2380300751649305</v>
          </cell>
          <cell r="L6274">
            <v>26.929018387585412</v>
          </cell>
          <cell r="M6274">
            <v>28213818.262945339</v>
          </cell>
          <cell r="N6274">
            <v>0.98045610118065418</v>
          </cell>
          <cell r="O6274">
            <v>44.545179265130095</v>
          </cell>
          <cell r="P6274"/>
          <cell r="Q6274">
            <v>124280.94877902989</v>
          </cell>
        </row>
        <row r="6275">
          <cell r="D6275">
            <v>45355</v>
          </cell>
          <cell r="F6275">
            <v>214306.20139274292</v>
          </cell>
          <cell r="G6275">
            <v>835817.68820696615</v>
          </cell>
          <cell r="H6275">
            <v>1.6813069428948448</v>
          </cell>
          <cell r="I6275">
            <v>15.706152435971754</v>
          </cell>
          <cell r="J6275">
            <v>9624690.0516524501</v>
          </cell>
          <cell r="K6275">
            <v>1.2458539858373565</v>
          </cell>
          <cell r="L6275">
            <v>26.507684868313163</v>
          </cell>
          <cell r="M6275">
            <v>28358003.944929395</v>
          </cell>
          <cell r="N6275">
            <v>0.98560054175456413</v>
          </cell>
          <cell r="O6275">
            <v>43.784334813617342</v>
          </cell>
          <cell r="P6275"/>
          <cell r="Q6275">
            <v>124280.94877902989</v>
          </cell>
        </row>
        <row r="6276">
          <cell r="D6276">
            <v>45356</v>
          </cell>
          <cell r="F6276">
            <v>238230.71474874107</v>
          </cell>
          <cell r="G6276">
            <v>1074048.4029557072</v>
          </cell>
          <cell r="H6276">
            <v>1.7284200249635251</v>
          </cell>
          <cell r="I6276">
            <v>14.545655486704124</v>
          </cell>
          <cell r="J6276">
            <v>9862920.7664011903</v>
          </cell>
          <cell r="K6276">
            <v>1.2564779919003055</v>
          </cell>
          <cell r="L6276">
            <v>25.945124300691312</v>
          </cell>
          <cell r="M6276">
            <v>28521914.087501451</v>
          </cell>
          <cell r="N6276">
            <v>0.99143200941059906</v>
          </cell>
          <cell r="O6276">
            <v>42.92943002546793</v>
          </cell>
          <cell r="P6276"/>
          <cell r="Q6276">
            <v>124280.94877902989</v>
          </cell>
        </row>
        <row r="6277">
          <cell r="D6277">
            <v>45357</v>
          </cell>
          <cell r="F6277">
            <v>234328.67166482279</v>
          </cell>
          <cell r="G6277">
            <v>1308377.07462053</v>
          </cell>
          <cell r="H6277">
            <v>1.7545959208744182</v>
          </cell>
          <cell r="I6277">
            <v>13.939322829195433</v>
          </cell>
          <cell r="J6277">
            <v>10097249.438066013</v>
          </cell>
          <cell r="K6277">
            <v>1.2662814790981878</v>
          </cell>
          <cell r="L6277">
            <v>25.435674624188366</v>
          </cell>
          <cell r="M6277">
            <v>28689962.12118559</v>
          </cell>
          <cell r="N6277">
            <v>0.99740891579868329</v>
          </cell>
          <cell r="O6277">
            <v>42.06180613303723</v>
          </cell>
          <cell r="P6277"/>
          <cell r="Q6277">
            <v>124280.94877902989</v>
          </cell>
        </row>
        <row r="6278">
          <cell r="D6278">
            <v>45358</v>
          </cell>
          <cell r="F6278">
            <v>215837.24784482279</v>
          </cell>
          <cell r="G6278">
            <v>1524214.3224653527</v>
          </cell>
          <cell r="H6278">
            <v>1.752037664247994</v>
          </cell>
          <cell r="I6278">
            <v>13.997416555295183</v>
          </cell>
          <cell r="J6278">
            <v>10313086.685910836</v>
          </cell>
          <cell r="K6278">
            <v>1.2735006698612932</v>
          </cell>
          <cell r="L6278">
            <v>25.066383907821344</v>
          </cell>
          <cell r="M6278">
            <v>28874177.338320725</v>
          </cell>
          <cell r="N6278">
            <v>1.0039495763819291</v>
          </cell>
          <cell r="O6278">
            <v>41.122655412409927</v>
          </cell>
          <cell r="P6278"/>
          <cell r="Q6278">
            <v>124280.94877902989</v>
          </cell>
        </row>
        <row r="6279">
          <cell r="D6279">
            <v>45359</v>
          </cell>
          <cell r="F6279">
            <v>221933.62245282464</v>
          </cell>
          <cell r="G6279">
            <v>1746147.9449181773</v>
          </cell>
          <cell r="H6279">
            <v>1.756250618128536</v>
          </cell>
          <cell r="I6279">
            <v>13.901879847627862</v>
          </cell>
          <cell r="J6279">
            <v>10535020.308363661</v>
          </cell>
          <cell r="K6279">
            <v>1.281243054195804</v>
          </cell>
          <cell r="L6279">
            <v>24.675799161278643</v>
          </cell>
          <cell r="M6279">
            <v>29009763.804855313</v>
          </cell>
          <cell r="N6279">
            <v>1.0088009726978895</v>
          </cell>
          <cell r="O6279">
            <v>40.433217592153966</v>
          </cell>
          <cell r="P6279"/>
          <cell r="Q6279">
            <v>124280.94877902989</v>
          </cell>
        </row>
        <row r="6280">
          <cell r="D6280">
            <v>45360</v>
          </cell>
          <cell r="F6280">
            <v>218767.76825682278</v>
          </cell>
          <cell r="G6280">
            <v>1964915.7131750002</v>
          </cell>
          <cell r="H6280">
            <v>1.7566969859453931</v>
          </cell>
          <cell r="I6280">
            <v>13.891797074299973</v>
          </cell>
          <cell r="J6280">
            <v>10753788.076620484</v>
          </cell>
          <cell r="K6280">
            <v>1.2883755847070855</v>
          </cell>
          <cell r="L6280">
            <v>24.320942304313718</v>
          </cell>
          <cell r="M6280">
            <v>29144877.644731902</v>
          </cell>
          <cell r="N6280">
            <v>1.0136372502323017</v>
          </cell>
          <cell r="O6280">
            <v>39.75214335443755</v>
          </cell>
          <cell r="P6280"/>
          <cell r="Q6280">
            <v>124280.94877902989</v>
          </cell>
        </row>
        <row r="6281">
          <cell r="D6281">
            <v>45361</v>
          </cell>
          <cell r="F6281">
            <v>202101.73770882093</v>
          </cell>
          <cell r="G6281">
            <v>2167017.4508838211</v>
          </cell>
          <cell r="H6281">
            <v>1.7436441161523106</v>
          </cell>
          <cell r="I6281">
            <v>14.1897781265238</v>
          </cell>
          <cell r="J6281">
            <v>10955889.814329304</v>
          </cell>
          <cell r="K6281">
            <v>1.2933314215185008</v>
          </cell>
          <cell r="L6281">
            <v>24.077157903412228</v>
          </cell>
          <cell r="M6281">
            <v>29270131.093622487</v>
          </cell>
          <cell r="N6281">
            <v>1.0181318589472175</v>
          </cell>
          <cell r="O6281">
            <v>39.124856806932272</v>
          </cell>
          <cell r="P6281"/>
          <cell r="Q6281">
            <v>124280.94877902989</v>
          </cell>
        </row>
        <row r="6282">
          <cell r="D6282">
            <v>45362</v>
          </cell>
          <cell r="F6282">
            <v>221201.31164882466</v>
          </cell>
          <cell r="G6282">
            <v>2388218.7625326458</v>
          </cell>
          <cell r="H6282">
            <v>1.7469354613626058</v>
          </cell>
          <cell r="I6282">
            <v>14.114025253588224</v>
          </cell>
          <cell r="J6282">
            <v>11177091.125978129</v>
          </cell>
          <cell r="K6282">
            <v>1.3003660285664327</v>
          </cell>
          <cell r="L6282">
            <v>23.734994014763178</v>
          </cell>
          <cell r="M6282">
            <v>29415892.865724072</v>
          </cell>
          <cell r="N6282">
            <v>1.0233411480627028</v>
          </cell>
          <cell r="O6282">
            <v>38.404789250005322</v>
          </cell>
          <cell r="P6282"/>
          <cell r="Q6282">
            <v>124280.94877902989</v>
          </cell>
        </row>
        <row r="6283">
          <cell r="D6283">
            <v>45363</v>
          </cell>
          <cell r="F6283">
            <v>234678.90028482466</v>
          </cell>
          <cell r="G6283">
            <v>2622897.6628174707</v>
          </cell>
          <cell r="H6283">
            <v>1.7587152929079486</v>
          </cell>
          <cell r="I6283">
            <v>13.846300621526986</v>
          </cell>
          <cell r="J6283">
            <v>11411770.026262954</v>
          </cell>
          <cell r="K6283">
            <v>1.3087457686585295</v>
          </cell>
          <cell r="L6283">
            <v>23.333287270876426</v>
          </cell>
          <cell r="M6283">
            <v>29556762.096669659</v>
          </cell>
          <cell r="N6283">
            <v>1.0283816255005951</v>
          </cell>
          <cell r="O6283">
            <v>37.715295187429319</v>
          </cell>
          <cell r="P6283"/>
          <cell r="Q6283">
            <v>124280.94877902989</v>
          </cell>
        </row>
        <row r="6284">
          <cell r="D6284">
            <v>45364</v>
          </cell>
          <cell r="F6284">
            <v>211532.38243101572</v>
          </cell>
          <cell r="G6284">
            <v>2834430.0452484866</v>
          </cell>
          <cell r="H6284">
            <v>1.7543564202377482</v>
          </cell>
          <cell r="I6284">
            <v>13.944750927726023</v>
          </cell>
          <cell r="J6284">
            <v>11623302.408693969</v>
          </cell>
          <cell r="K6284">
            <v>1.3142727639221901</v>
          </cell>
          <cell r="L6284">
            <v>23.071803251138114</v>
          </cell>
          <cell r="M6284">
            <v>29683718.008769441</v>
          </cell>
          <cell r="N6284">
            <v>1.0329393157561286</v>
          </cell>
          <cell r="O6284">
            <v>37.09806971374163</v>
          </cell>
          <cell r="P6284"/>
          <cell r="Q6284">
            <v>124280.94877902989</v>
          </cell>
        </row>
        <row r="6285">
          <cell r="D6285">
            <v>45365</v>
          </cell>
          <cell r="F6285">
            <v>216074.6233390157</v>
          </cell>
          <cell r="G6285">
            <v>3050504.6685875021</v>
          </cell>
          <cell r="H6285">
            <v>1.7532308270417594</v>
          </cell>
          <cell r="I6285">
            <v>13.970290834601883</v>
          </cell>
          <cell r="J6285">
            <v>11839377.032032985</v>
          </cell>
          <cell r="K6285">
            <v>1.320153057030073</v>
          </cell>
          <cell r="L6285">
            <v>22.796603698059847</v>
          </cell>
          <cell r="M6285">
            <v>29806122.354461219</v>
          </cell>
          <cell r="N6285">
            <v>1.0373398380726115</v>
          </cell>
          <cell r="O6285">
            <v>36.507818363816767</v>
          </cell>
          <cell r="P6285"/>
          <cell r="Q6285">
            <v>124280.94877902989</v>
          </cell>
        </row>
        <row r="6286">
          <cell r="D6286">
            <v>45366</v>
          </cell>
          <cell r="F6286">
            <v>223022.56256701943</v>
          </cell>
          <cell r="G6286">
            <v>3273527.2311545215</v>
          </cell>
          <cell r="H6286">
            <v>1.7559823197974975</v>
          </cell>
          <cell r="I6286">
            <v>13.907943931251499</v>
          </cell>
          <cell r="J6286">
            <v>12062399.594600005</v>
          </cell>
          <cell r="K6286">
            <v>1.3266367422605951</v>
          </cell>
          <cell r="L6286">
            <v>22.496719369518203</v>
          </cell>
          <cell r="M6286">
            <v>29903856.697983418</v>
          </cell>
          <cell r="N6286">
            <v>1.0408828529233096</v>
          </cell>
          <cell r="O6286">
            <v>36.036694818902724</v>
          </cell>
          <cell r="P6286"/>
          <cell r="Q6286">
            <v>124280.94877902989</v>
          </cell>
        </row>
        <row r="6287">
          <cell r="D6287">
            <v>45367</v>
          </cell>
          <cell r="F6287">
            <v>206915.9815870157</v>
          </cell>
          <cell r="G6287">
            <v>3480443.212741537</v>
          </cell>
          <cell r="H6287">
            <v>1.7502899916149492</v>
          </cell>
          <cell r="I6287">
            <v>14.037246688213745</v>
          </cell>
          <cell r="J6287">
            <v>12269315.57618702</v>
          </cell>
          <cell r="K6287">
            <v>1.3311980379531549</v>
          </cell>
          <cell r="L6287">
            <v>22.287965391626319</v>
          </cell>
          <cell r="M6287">
            <v>30013554.336013615</v>
          </cell>
          <cell r="N6287">
            <v>1.0448433026109014</v>
          </cell>
          <cell r="O6287">
            <v>35.514445830807851</v>
          </cell>
          <cell r="P6287"/>
          <cell r="Q6287">
            <v>124280.94877902989</v>
          </cell>
        </row>
        <row r="6288">
          <cell r="D6288">
            <v>45368</v>
          </cell>
          <cell r="F6288">
            <v>208013.99140701571</v>
          </cell>
          <cell r="G6288">
            <v>3688457.2041485528</v>
          </cell>
          <cell r="H6288">
            <v>1.7457870491320007</v>
          </cell>
          <cell r="I6288">
            <v>14.140409432267354</v>
          </cell>
          <cell r="J6288">
            <v>12477329.567594036</v>
          </cell>
          <cell r="K6288">
            <v>1.3357555059628614</v>
          </cell>
          <cell r="L6288">
            <v>22.081200703197634</v>
          </cell>
          <cell r="M6288">
            <v>30128153.693607807</v>
          </cell>
          <cell r="N6288">
            <v>1.0489754938456655</v>
          </cell>
          <cell r="O6288">
            <v>34.974525901251617</v>
          </cell>
          <cell r="P6288"/>
          <cell r="Q6288">
            <v>124280.94877902989</v>
          </cell>
        </row>
        <row r="6289">
          <cell r="D6289">
            <v>45369</v>
          </cell>
          <cell r="F6289">
            <v>227334.54118701757</v>
          </cell>
          <cell r="G6289">
            <v>3915791.7453355705</v>
          </cell>
          <cell r="H6289">
            <v>1.7504210258224451</v>
          </cell>
          <cell r="I6289">
            <v>14.034256322007444</v>
          </cell>
          <cell r="J6289">
            <v>12704664.108781055</v>
          </cell>
          <cell r="K6289">
            <v>1.3422344893719174</v>
          </cell>
          <cell r="L6289">
            <v>21.790357869569664</v>
          </cell>
          <cell r="M6289">
            <v>30250494.963878006</v>
          </cell>
          <cell r="N6289">
            <v>1.05337839754101</v>
          </cell>
          <cell r="O6289">
            <v>34.404876623957378</v>
          </cell>
          <cell r="P6289"/>
          <cell r="Q6289">
            <v>124280.94877902989</v>
          </cell>
        </row>
        <row r="6290">
          <cell r="D6290">
            <v>45370</v>
          </cell>
          <cell r="F6290">
            <v>233937.77666701944</v>
          </cell>
          <cell r="G6290">
            <v>4149729.5220025899</v>
          </cell>
          <cell r="H6290">
            <v>1.7573636111825126</v>
          </cell>
          <cell r="I6290">
            <v>13.876753056676506</v>
          </cell>
          <cell r="J6290">
            <v>12938601.885448074</v>
          </cell>
          <cell r="K6290">
            <v>1.349234121435263</v>
          </cell>
          <cell r="L6290">
            <v>21.480194315575694</v>
          </cell>
          <cell r="M6290">
            <v>30387802.890480205</v>
          </cell>
          <cell r="N6290">
            <v>1.0583037374637478</v>
          </cell>
          <cell r="O6290">
            <v>33.77459440593482</v>
          </cell>
          <cell r="P6290"/>
          <cell r="Q6290">
            <v>124280.94877902989</v>
          </cell>
        </row>
        <row r="6291">
          <cell r="D6291">
            <v>45371</v>
          </cell>
          <cell r="F6291">
            <v>197964.47342418341</v>
          </cell>
          <cell r="G6291">
            <v>4347693.9954267731</v>
          </cell>
          <cell r="H6291">
            <v>1.7491393645364448</v>
          </cell>
          <cell r="I6291">
            <v>14.063533663873805</v>
          </cell>
          <cell r="J6291">
            <v>13136566.358872257</v>
          </cell>
          <cell r="K6291">
            <v>1.3523513521665147</v>
          </cell>
          <cell r="L6291">
            <v>21.343408561834345</v>
          </cell>
          <cell r="M6291">
            <v>30471402.567631572</v>
          </cell>
          <cell r="N6291">
            <v>1.0613596881858189</v>
          </cell>
          <cell r="O6291">
            <v>33.38725531573904</v>
          </cell>
          <cell r="P6291"/>
          <cell r="Q6291">
            <v>124280.94877902989</v>
          </cell>
        </row>
        <row r="6292">
          <cell r="D6292">
            <v>45372</v>
          </cell>
          <cell r="F6292">
            <v>176855.43021218712</v>
          </cell>
          <cell r="G6292">
            <v>4524549.4256389607</v>
          </cell>
          <cell r="H6292">
            <v>1.7336103133338032</v>
          </cell>
          <cell r="I6292">
            <v>14.423307350737879</v>
          </cell>
          <cell r="J6292">
            <v>13313421.789084444</v>
          </cell>
          <cell r="K6292">
            <v>1.3532441947730451</v>
          </cell>
          <cell r="L6292">
            <v>21.304381800295559</v>
          </cell>
          <cell r="M6292">
            <v>30534341.342542939</v>
          </cell>
          <cell r="N6292">
            <v>1.0636967261853096</v>
          </cell>
          <cell r="O6292">
            <v>33.092972413630186</v>
          </cell>
          <cell r="P6292"/>
          <cell r="Q6292">
            <v>124280.94877902989</v>
          </cell>
        </row>
        <row r="6293">
          <cell r="D6293">
            <v>45373</v>
          </cell>
          <cell r="F6293">
            <v>184059.06138818525</v>
          </cell>
          <cell r="G6293">
            <v>4708608.4870271459</v>
          </cell>
          <cell r="H6293">
            <v>1.7221276519362012</v>
          </cell>
          <cell r="I6293">
            <v>14.695414526638718</v>
          </cell>
          <cell r="J6293">
            <v>13497480.850472629</v>
          </cell>
          <cell r="K6293">
            <v>1.354837840557948</v>
          </cell>
          <cell r="L6293">
            <v>21.234889820241985</v>
          </cell>
          <cell r="M6293">
            <v>30631256.390095949</v>
          </cell>
          <cell r="N6293">
            <v>1.0672181618981875</v>
          </cell>
          <cell r="O6293">
            <v>32.652729725381299</v>
          </cell>
          <cell r="P6293"/>
          <cell r="Q6293">
            <v>124280.94877902989</v>
          </cell>
        </row>
        <row r="6294">
          <cell r="D6294">
            <v>45374</v>
          </cell>
          <cell r="F6294">
            <v>144848.6181801834</v>
          </cell>
          <cell r="G6294">
            <v>4853457.1052073296</v>
          </cell>
          <cell r="H6294">
            <v>1.6979261601441438</v>
          </cell>
          <cell r="I6294">
            <v>15.286321379956402</v>
          </cell>
          <cell r="J6294">
            <v>13642329.468652813</v>
          </cell>
          <cell r="K6294">
            <v>1.352504879116903</v>
          </cell>
          <cell r="L6294">
            <v>21.336692993991345</v>
          </cell>
          <cell r="M6294">
            <v>30699060.675272945</v>
          </cell>
          <cell r="N6294">
            <v>1.0697261756967686</v>
          </cell>
          <cell r="O6294">
            <v>32.341524022422433</v>
          </cell>
          <cell r="P6294"/>
          <cell r="Q6294">
            <v>124280.94877902989</v>
          </cell>
        </row>
        <row r="6295">
          <cell r="D6295">
            <v>45375</v>
          </cell>
          <cell r="F6295">
            <v>136009.49461218898</v>
          </cell>
          <cell r="G6295">
            <v>4989466.5998195186</v>
          </cell>
          <cell r="H6295">
            <v>1.6727780379982509</v>
          </cell>
          <cell r="I6295">
            <v>15.926168532655471</v>
          </cell>
          <cell r="J6295">
            <v>13778338.963265002</v>
          </cell>
          <cell r="K6295">
            <v>1.3493630603074793</v>
          </cell>
          <cell r="L6295">
            <v>21.474520057002277</v>
          </cell>
          <cell r="M6295">
            <v>30760466.223217953</v>
          </cell>
          <cell r="N6295">
            <v>1.0720118746818947</v>
          </cell>
          <cell r="O6295">
            <v>32.059606670443344</v>
          </cell>
          <cell r="P6295"/>
          <cell r="Q6295">
            <v>124280.94877902989</v>
          </cell>
        </row>
        <row r="6296">
          <cell r="D6296">
            <v>45376</v>
          </cell>
          <cell r="F6296">
            <v>188864.17784818713</v>
          </cell>
          <cell r="G6296">
            <v>5178330.7776677059</v>
          </cell>
          <cell r="H6296">
            <v>1.666653120543752</v>
          </cell>
          <cell r="I6296">
            <v>16.086110247458898</v>
          </cell>
          <cell r="J6296">
            <v>13967203.141113188</v>
          </cell>
          <cell r="K6296">
            <v>1.3514108099106372</v>
          </cell>
          <cell r="L6296">
            <v>21.384593265839669</v>
          </cell>
          <cell r="M6296">
            <v>30885575.699221961</v>
          </cell>
          <cell r="N6296">
            <v>1.0765186006231486</v>
          </cell>
          <cell r="O6296">
            <v>31.508523051639369</v>
          </cell>
          <cell r="P6296"/>
          <cell r="Q6296">
            <v>124280.94877902989</v>
          </cell>
        </row>
        <row r="6297">
          <cell r="D6297">
            <v>45377</v>
          </cell>
          <cell r="F6297">
            <v>178125.15757218524</v>
          </cell>
          <cell r="G6297">
            <v>5356455.9352398915</v>
          </cell>
          <cell r="H6297">
            <v>1.6576759189138637</v>
          </cell>
          <cell r="I6297">
            <v>16.323501642575835</v>
          </cell>
          <cell r="J6297">
            <v>14145328.298685374</v>
          </cell>
          <cell r="K6297">
            <v>1.3523831780888735</v>
          </cell>
          <cell r="L6297">
            <v>21.342016270143748</v>
          </cell>
          <cell r="M6297">
            <v>31014339.785670962</v>
          </cell>
          <cell r="N6297">
            <v>1.08115395354984</v>
          </cell>
          <cell r="O6297">
            <v>30.948348000588155</v>
          </cell>
          <cell r="P6297"/>
          <cell r="Q6297">
            <v>124280.94877902989</v>
          </cell>
        </row>
        <row r="6298">
          <cell r="D6298">
            <v>45378</v>
          </cell>
          <cell r="F6298">
            <v>224352.34708788723</v>
          </cell>
          <cell r="G6298">
            <v>5580808.2823277786</v>
          </cell>
          <cell r="H6298">
            <v>1.6631398865217977</v>
          </cell>
          <cell r="I6298">
            <v>16.178591286152187</v>
          </cell>
          <cell r="J6298">
            <v>14369680.645773262</v>
          </cell>
          <cell r="K6298">
            <v>1.3577004255169334</v>
          </cell>
          <cell r="L6298">
            <v>21.11060224990068</v>
          </cell>
          <cell r="M6298">
            <v>31152502.948015667</v>
          </cell>
          <cell r="N6298">
            <v>1.086118264292617</v>
          </cell>
          <cell r="O6298">
            <v>30.355916584374974</v>
          </cell>
          <cell r="P6298"/>
          <cell r="Q6298">
            <v>124280.94877902989</v>
          </cell>
        </row>
        <row r="6299">
          <cell r="D6299">
            <v>45379</v>
          </cell>
          <cell r="F6299">
            <v>230374.88433589099</v>
          </cell>
          <cell r="G6299">
            <v>5811183.16666367</v>
          </cell>
          <cell r="H6299">
            <v>1.6699442512406453</v>
          </cell>
          <cell r="I6299">
            <v>15.999965207698096</v>
          </cell>
          <cell r="J6299">
            <v>14600055.530109152</v>
          </cell>
          <cell r="K6299">
            <v>1.3634566737059759</v>
          </cell>
          <cell r="L6299">
            <v>20.862756837446696</v>
          </cell>
          <cell r="M6299">
            <v>31282993.005685382</v>
          </cell>
          <cell r="N6299">
            <v>1.0908163721846791</v>
          </cell>
          <cell r="O6299">
            <v>29.802422904904912</v>
          </cell>
          <cell r="P6299"/>
          <cell r="Q6299">
            <v>124280.94877902989</v>
          </cell>
        </row>
        <row r="6300">
          <cell r="D6300">
            <v>45380</v>
          </cell>
          <cell r="F6300">
            <v>244737.44427988725</v>
          </cell>
          <cell r="G6300">
            <v>6055920.6109435577</v>
          </cell>
          <cell r="H6300">
            <v>1.6802643583331061</v>
          </cell>
          <cell r="I6300">
            <v>15.732879979548064</v>
          </cell>
          <cell r="J6300">
            <v>14844792.974389039</v>
          </cell>
          <cell r="K6300">
            <v>1.3704067272122407</v>
          </cell>
          <cell r="L6300">
            <v>20.567181589108895</v>
          </cell>
          <cell r="M6300">
            <v>31461239.491762556</v>
          </cell>
          <cell r="N6300">
            <v>1.0971812213633134</v>
          </cell>
          <cell r="O6300">
            <v>29.063726761405363</v>
          </cell>
          <cell r="P6300"/>
          <cell r="Q6300">
            <v>124280.94877902989</v>
          </cell>
        </row>
        <row r="6301">
          <cell r="D6301">
            <v>45381</v>
          </cell>
          <cell r="F6301">
            <v>252098.77540788538</v>
          </cell>
          <cell r="G6301">
            <v>6308019.3863514429</v>
          </cell>
          <cell r="H6301">
            <v>1.6918708373576585</v>
          </cell>
          <cell r="I6301">
            <v>15.437943111166918</v>
          </cell>
          <cell r="J6301">
            <v>15096891.749796925</v>
          </cell>
          <cell r="K6301">
            <v>1.3778709704615872</v>
          </cell>
          <cell r="L6301">
            <v>20.254165762259358</v>
          </cell>
          <cell r="M6301">
            <v>31652562.487787735</v>
          </cell>
          <cell r="N6301">
            <v>1.1040038989242336</v>
          </cell>
          <cell r="O6301">
            <v>28.286196438979715</v>
          </cell>
          <cell r="P6301"/>
          <cell r="Q6301">
            <v>124280.94877902989</v>
          </cell>
        </row>
        <row r="6302">
          <cell r="D6302">
            <v>45382</v>
          </cell>
          <cell r="E6302" t="str">
            <v>*</v>
          </cell>
          <cell r="F6302">
            <v>244496.0337518891</v>
          </cell>
          <cell r="G6302">
            <v>6552515.420103332</v>
          </cell>
          <cell r="H6302">
            <v>1.7007551619230057</v>
          </cell>
          <cell r="I6302">
            <v>15.216008472286413</v>
          </cell>
          <cell r="J6302">
            <v>15341387.783548813</v>
          </cell>
          <cell r="K6302">
            <v>1.3844816715055377</v>
          </cell>
          <cell r="L6302">
            <v>19.980730571758009</v>
          </cell>
          <cell r="M6302">
            <v>31841746.578183915</v>
          </cell>
          <cell r="N6302">
            <v>1.1107538240863413</v>
          </cell>
          <cell r="O6302">
            <v>27.53154845887693</v>
          </cell>
          <cell r="P6302"/>
          <cell r="Q6302">
            <v>124280.94877902989</v>
          </cell>
        </row>
        <row r="6303">
          <cell r="D6303">
            <v>45383</v>
          </cell>
          <cell r="F6303">
            <v>243293.48493988911</v>
          </cell>
          <cell r="G6303">
            <v>243293.48493988911</v>
          </cell>
          <cell r="H6303">
            <v>2.0183148024224864</v>
          </cell>
          <cell r="I6303">
            <v>7.4424957965597116</v>
          </cell>
          <cell r="J6303">
            <v>15584681.268488703</v>
          </cell>
          <cell r="K6303">
            <v>1.3913025476878902</v>
          </cell>
          <cell r="L6303">
            <v>18.733259307158811</v>
          </cell>
          <cell r="M6303">
            <v>32040967.474914093</v>
          </cell>
          <cell r="N6303">
            <v>1.1179123419053476</v>
          </cell>
          <cell r="O6303">
            <v>26.64305652483263</v>
          </cell>
          <cell r="P6303"/>
          <cell r="Q6303">
            <v>120542.88292781464</v>
          </cell>
        </row>
        <row r="6304">
          <cell r="D6304">
            <v>45384</v>
          </cell>
          <cell r="F6304">
            <v>255815.91222788725</v>
          </cell>
          <cell r="G6304">
            <v>499109.39716777636</v>
          </cell>
          <cell r="H6304">
            <v>2.0702565968438833</v>
          </cell>
          <cell r="I6304">
            <v>6.7675074571738048</v>
          </cell>
          <cell r="J6304">
            <v>15840497.180716591</v>
          </cell>
          <cell r="K6304">
            <v>1.399084205175384</v>
          </cell>
          <cell r="L6304">
            <v>18.385664235391875</v>
          </cell>
          <cell r="M6304">
            <v>32259253.262671277</v>
          </cell>
          <cell r="N6304">
            <v>1.125738837358323</v>
          </cell>
          <cell r="O6304">
            <v>25.820078972806428</v>
          </cell>
          <cell r="P6304"/>
          <cell r="Q6304">
            <v>120542.88292781464</v>
          </cell>
        </row>
        <row r="6305">
          <cell r="D6305">
            <v>45385</v>
          </cell>
          <cell r="F6305">
            <v>263573.49480166042</v>
          </cell>
          <cell r="G6305">
            <v>762682.89196943678</v>
          </cell>
          <cell r="H6305">
            <v>2.1090223203697511</v>
          </cell>
          <cell r="I6305">
            <v>6.3053075050182876</v>
          </cell>
          <cell r="J6305">
            <v>16104070.675518252</v>
          </cell>
          <cell r="K6305">
            <v>1.4073798665518198</v>
          </cell>
          <cell r="L6305">
            <v>18.021648682215876</v>
          </cell>
          <cell r="M6305">
            <v>32450030.030957218</v>
          </cell>
          <cell r="N6305">
            <v>1.1326081093091374</v>
          </cell>
          <cell r="O6305">
            <v>25.113365405038792</v>
          </cell>
          <cell r="P6305"/>
          <cell r="Q6305">
            <v>120542.88292781464</v>
          </cell>
        </row>
        <row r="6306">
          <cell r="D6306">
            <v>45386</v>
          </cell>
          <cell r="F6306">
            <v>262715.26991366234</v>
          </cell>
          <cell r="G6306">
            <v>1025398.1618830991</v>
          </cell>
          <cell r="H6306">
            <v>2.1266252660000342</v>
          </cell>
          <cell r="I6306">
            <v>6.1063732058793452</v>
          </cell>
          <cell r="J6306">
            <v>16366785.945431914</v>
          </cell>
          <cell r="K6306">
            <v>1.4154283465793278</v>
          </cell>
          <cell r="L6306">
            <v>17.674842176349891</v>
          </cell>
          <cell r="M6306">
            <v>32653891.330616169</v>
          </cell>
          <cell r="N6306">
            <v>1.1399367281885755</v>
          </cell>
          <cell r="O6306">
            <v>24.375428867536719</v>
          </cell>
          <cell r="P6306"/>
          <cell r="Q6306">
            <v>120542.88292781464</v>
          </cell>
        </row>
        <row r="6307">
          <cell r="D6307">
            <v>45387</v>
          </cell>
          <cell r="F6307">
            <v>257321.51106966045</v>
          </cell>
          <cell r="G6307">
            <v>1282719.6729527595</v>
          </cell>
          <cell r="H6307">
            <v>2.1282379213062255</v>
          </cell>
          <cell r="I6307">
            <v>6.0884775775456372</v>
          </cell>
          <cell r="J6307">
            <v>16624107.456501575</v>
          </cell>
          <cell r="K6307">
            <v>1.422849101821229</v>
          </cell>
          <cell r="L6307">
            <v>17.360561624988403</v>
          </cell>
          <cell r="M6307">
            <v>32845331.241401609</v>
          </cell>
          <cell r="N6307">
            <v>1.1468343818584577</v>
          </cell>
          <cell r="O6307">
            <v>23.695944460551633</v>
          </cell>
          <cell r="P6307"/>
          <cell r="Q6307">
            <v>120542.88292781464</v>
          </cell>
        </row>
        <row r="6308">
          <cell r="D6308">
            <v>45388</v>
          </cell>
          <cell r="F6308">
            <v>259323.76841766044</v>
          </cell>
          <cell r="G6308">
            <v>1542043.4413704199</v>
          </cell>
          <cell r="H6308">
            <v>2.1320814135688821</v>
          </cell>
          <cell r="I6308">
            <v>6.0460459472353012</v>
          </cell>
          <cell r="J6308">
            <v>16883431.224919237</v>
          </cell>
          <cell r="K6308">
            <v>1.4302879200027501</v>
          </cell>
          <cell r="L6308">
            <v>17.050720973796864</v>
          </cell>
          <cell r="M6308">
            <v>33056701.430464052</v>
          </cell>
          <cell r="N6308">
            <v>1.1544306372620121</v>
          </cell>
          <cell r="O6308">
            <v>22.964442619723911</v>
          </cell>
          <cell r="P6308"/>
          <cell r="Q6308">
            <v>120542.88292781464</v>
          </cell>
        </row>
        <row r="6309">
          <cell r="D6309">
            <v>45389</v>
          </cell>
          <cell r="F6309">
            <v>267060.73969766044</v>
          </cell>
          <cell r="G6309">
            <v>1809104.1810680805</v>
          </cell>
          <cell r="H6309">
            <v>2.1439959636029475</v>
          </cell>
          <cell r="I6309">
            <v>5.9164552224774569</v>
          </cell>
          <cell r="J6309">
            <v>17150491.964616898</v>
          </cell>
          <cell r="K6309">
            <v>1.438225161412727</v>
          </cell>
          <cell r="L6309">
            <v>16.725790402165185</v>
          </cell>
          <cell r="M6309">
            <v>33285069.019504491</v>
          </cell>
          <cell r="N6309">
            <v>1.1626234433778555</v>
          </cell>
          <cell r="O6309">
            <v>22.195100438984948</v>
          </cell>
          <cell r="P6309"/>
          <cell r="Q6309">
            <v>120542.88292781464</v>
          </cell>
        </row>
        <row r="6310">
          <cell r="D6310">
            <v>45390</v>
          </cell>
          <cell r="F6310">
            <v>270213.04680165858</v>
          </cell>
          <cell r="G6310">
            <v>2079317.2278697391</v>
          </cell>
          <cell r="H6310">
            <v>2.1562007409376753</v>
          </cell>
          <cell r="I6310">
            <v>5.7867022765940028</v>
          </cell>
          <cell r="J6310">
            <v>17420705.011418559</v>
          </cell>
          <cell r="K6310">
            <v>1.4462652438257548</v>
          </cell>
          <cell r="L6310">
            <v>16.402535781812087</v>
          </cell>
          <cell r="M6310">
            <v>33508117.506154925</v>
          </cell>
          <cell r="N6310">
            <v>1.170633490001074</v>
          </cell>
          <cell r="O6310">
            <v>21.462429240880621</v>
          </cell>
          <cell r="P6310"/>
          <cell r="Q6310">
            <v>120542.88292781464</v>
          </cell>
        </row>
        <row r="6311">
          <cell r="D6311">
            <v>45391</v>
          </cell>
          <cell r="F6311">
            <v>262928.23013066046</v>
          </cell>
          <cell r="G6311">
            <v>2342245.4580003996</v>
          </cell>
          <cell r="H6311">
            <v>2.1589785229313323</v>
          </cell>
          <cell r="I6311">
            <v>5.7575869065919383</v>
          </cell>
          <cell r="J6311">
            <v>17683633.24154922</v>
          </cell>
          <cell r="K6311">
            <v>1.4535472067316362</v>
          </cell>
          <cell r="L6311">
            <v>16.114803052767911</v>
          </cell>
          <cell r="M6311">
            <v>33734835.158509359</v>
          </cell>
          <cell r="N6311">
            <v>1.17877474576139</v>
          </cell>
          <cell r="O6311">
            <v>20.737332954060516</v>
          </cell>
          <cell r="P6311"/>
          <cell r="Q6311">
            <v>120542.88292781464</v>
          </cell>
        </row>
        <row r="6312">
          <cell r="D6312">
            <v>45392</v>
          </cell>
          <cell r="F6312">
            <v>193921.4722451166</v>
          </cell>
          <cell r="G6312">
            <v>2536166.9302455164</v>
          </cell>
          <cell r="H6312">
            <v>2.1039541021797721</v>
          </cell>
          <cell r="I6312">
            <v>6.3638245317078628</v>
          </cell>
          <cell r="J6312">
            <v>17877554.713794336</v>
          </cell>
          <cell r="K6312">
            <v>1.4550697614706627</v>
          </cell>
          <cell r="L6312">
            <v>16.055241785962249</v>
          </cell>
          <cell r="M6312">
            <v>33897548.057330258</v>
          </cell>
          <cell r="N6312">
            <v>1.1846821550698925</v>
          </cell>
          <cell r="O6312">
            <v>20.223429955442963</v>
          </cell>
          <cell r="P6312"/>
          <cell r="Q6312">
            <v>120542.88292781464</v>
          </cell>
        </row>
        <row r="6313">
          <cell r="D6313">
            <v>45393</v>
          </cell>
          <cell r="F6313">
            <v>173928.18561711846</v>
          </cell>
          <cell r="G6313">
            <v>2710095.115862635</v>
          </cell>
          <cell r="H6313">
            <v>2.0438559065139996</v>
          </cell>
          <cell r="I6313">
            <v>7.1022833451819363</v>
          </cell>
          <cell r="J6313">
            <v>18051482.899411455</v>
          </cell>
          <cell r="K6313">
            <v>1.4549512697939904</v>
          </cell>
          <cell r="L6313">
            <v>16.059869695269448</v>
          </cell>
          <cell r="M6313">
            <v>34019883.765494153</v>
          </cell>
          <cell r="N6313">
            <v>1.1891803746779932</v>
          </cell>
          <cell r="O6313">
            <v>19.838957804799449</v>
          </cell>
          <cell r="P6313"/>
          <cell r="Q6313">
            <v>120542.88292781464</v>
          </cell>
        </row>
        <row r="6314">
          <cell r="D6314">
            <v>45394</v>
          </cell>
          <cell r="F6314">
            <v>194952.58946511289</v>
          </cell>
          <cell r="G6314">
            <v>2905047.7053277479</v>
          </cell>
          <cell r="H6314">
            <v>2.0083086026927259</v>
          </cell>
          <cell r="I6314">
            <v>7.5803350458857892</v>
          </cell>
          <cell r="J6314">
            <v>18246435.488876566</v>
          </cell>
          <cell r="K6314">
            <v>1.4565133218060977</v>
          </cell>
          <cell r="L6314">
            <v>15.998961029595559</v>
          </cell>
          <cell r="M6314">
            <v>34186500.718096264</v>
          </cell>
          <cell r="N6314">
            <v>1.1952284407251099</v>
          </cell>
          <cell r="O6314">
            <v>19.331262537864337</v>
          </cell>
          <cell r="P6314"/>
          <cell r="Q6314">
            <v>120542.88292781464</v>
          </cell>
        </row>
        <row r="6315">
          <cell r="D6315">
            <v>45395</v>
          </cell>
          <cell r="F6315">
            <v>178187.45186911846</v>
          </cell>
          <cell r="G6315">
            <v>3083235.1571968663</v>
          </cell>
          <cell r="H6315">
            <v>1.9675316319671619</v>
          </cell>
          <cell r="I6315">
            <v>8.1698813675764583</v>
          </cell>
          <cell r="J6315">
            <v>18424622.940745685</v>
          </cell>
          <cell r="K6315">
            <v>1.4567200843898314</v>
          </cell>
          <cell r="L6315">
            <v>15.990915017294572</v>
          </cell>
          <cell r="M6315">
            <v>34329414.799027376</v>
          </cell>
          <cell r="N6315">
            <v>1.2004499184261557</v>
          </cell>
          <cell r="O6315">
            <v>18.901411763446042</v>
          </cell>
          <cell r="P6315"/>
          <cell r="Q6315">
            <v>120542.88292781464</v>
          </cell>
        </row>
        <row r="6316">
          <cell r="D6316">
            <v>45396</v>
          </cell>
          <cell r="F6316">
            <v>165452.6508811166</v>
          </cell>
          <cell r="G6316">
            <v>3248687.8080779831</v>
          </cell>
          <cell r="H6316">
            <v>1.9250338428307425</v>
          </cell>
          <cell r="I6316">
            <v>8.8347493267504689</v>
          </cell>
          <cell r="J6316">
            <v>18590075.591626801</v>
          </cell>
          <cell r="K6316">
            <v>1.4559255870923451</v>
          </cell>
          <cell r="L6316">
            <v>16.021852992036166</v>
          </cell>
          <cell r="M6316">
            <v>34460856.075225487</v>
          </cell>
          <cell r="N6316">
            <v>1.2052720908860548</v>
          </cell>
          <cell r="O6316">
            <v>18.511332252860811</v>
          </cell>
          <cell r="P6316"/>
          <cell r="Q6316">
            <v>120542.88292781464</v>
          </cell>
        </row>
        <row r="6317">
          <cell r="D6317">
            <v>45397</v>
          </cell>
          <cell r="F6317">
            <v>160503.14996911475</v>
          </cell>
          <cell r="G6317">
            <v>3409190.958047098</v>
          </cell>
          <cell r="H6317">
            <v>1.8854650866384437</v>
          </cell>
          <cell r="I6317">
            <v>9.5037672101668029</v>
          </cell>
          <cell r="J6317">
            <v>18750578.741595916</v>
          </cell>
          <cell r="K6317">
            <v>1.4547619439851756</v>
          </cell>
          <cell r="L6317">
            <v>16.06726675198944</v>
          </cell>
          <cell r="M6317">
            <v>34593241.010699607</v>
          </cell>
          <cell r="N6317">
            <v>1.2101290820913</v>
          </cell>
          <cell r="O6317">
            <v>18.125074769158111</v>
          </cell>
          <cell r="P6317"/>
          <cell r="Q6317">
            <v>120542.88292781464</v>
          </cell>
        </row>
        <row r="6318">
          <cell r="D6318">
            <v>45398</v>
          </cell>
          <cell r="F6318">
            <v>146166.53191711847</v>
          </cell>
          <cell r="G6318">
            <v>3555357.4899642165</v>
          </cell>
          <cell r="H6318">
            <v>1.8434090651028365</v>
          </cell>
          <cell r="I6318">
            <v>10.271890678706974</v>
          </cell>
          <cell r="J6318">
            <v>18896745.273513034</v>
          </cell>
          <cell r="K6318">
            <v>1.4525178657338742</v>
          </cell>
          <cell r="L6318">
            <v>16.155187179846074</v>
          </cell>
          <cell r="M6318">
            <v>34714790.652645722</v>
          </cell>
          <cell r="N6318">
            <v>1.2146087870168918</v>
          </cell>
          <cell r="O6318">
            <v>17.774677129816585</v>
          </cell>
          <cell r="P6318"/>
          <cell r="Q6318">
            <v>120542.88292781464</v>
          </cell>
        </row>
        <row r="6319">
          <cell r="D6319">
            <v>45399</v>
          </cell>
          <cell r="F6319">
            <v>123481.02182233817</v>
          </cell>
          <cell r="G6319">
            <v>3678838.5117865545</v>
          </cell>
          <cell r="H6319">
            <v>1.7952305448742121</v>
          </cell>
          <cell r="I6319">
            <v>11.230084127987716</v>
          </cell>
          <cell r="J6319">
            <v>19020226.295335371</v>
          </cell>
          <cell r="K6319">
            <v>1.4485872548203687</v>
          </cell>
          <cell r="L6319">
            <v>16.310268861920463</v>
          </cell>
          <cell r="M6319">
            <v>34796758.943617061</v>
          </cell>
          <cell r="N6319">
            <v>1.217705031354624</v>
          </cell>
          <cell r="O6319">
            <v>17.535750831891448</v>
          </cell>
          <cell r="P6319"/>
          <cell r="Q6319">
            <v>120542.88292781464</v>
          </cell>
        </row>
        <row r="6320">
          <cell r="D6320">
            <v>45400</v>
          </cell>
          <cell r="F6320">
            <v>121818.9959663419</v>
          </cell>
          <cell r="G6320">
            <v>3800657.5077528963</v>
          </cell>
          <cell r="H6320">
            <v>1.7516392025072769</v>
          </cell>
          <cell r="I6320">
            <v>12.175132991590221</v>
          </cell>
          <cell r="J6320">
            <v>19142045.291301712</v>
          </cell>
          <cell r="K6320">
            <v>1.4446027290400583</v>
          </cell>
          <cell r="L6320">
            <v>16.468896162591527</v>
          </cell>
          <cell r="M6320">
            <v>34875893.3311764</v>
          </cell>
          <cell r="N6320">
            <v>1.2207032467822603</v>
          </cell>
          <cell r="O6320">
            <v>17.306910192389836</v>
          </cell>
          <cell r="P6320"/>
          <cell r="Q6320">
            <v>120542.88292781464</v>
          </cell>
        </row>
        <row r="6321">
          <cell r="D6321">
            <v>45401</v>
          </cell>
          <cell r="F6321">
            <v>136995.38842733818</v>
          </cell>
          <cell r="G6321">
            <v>3937652.8961802344</v>
          </cell>
          <cell r="H6321">
            <v>1.7192627572774202</v>
          </cell>
          <cell r="I6321">
            <v>12.928748482780772</v>
          </cell>
          <cell r="J6321">
            <v>19279040.679729052</v>
          </cell>
          <cell r="K6321">
            <v>1.4418250443161293</v>
          </cell>
          <cell r="L6321">
            <v>16.580328368104503</v>
          </cell>
          <cell r="M6321">
            <v>34974026.144125223</v>
          </cell>
          <cell r="N6321">
            <v>1.2243676824059635</v>
          </cell>
          <cell r="O6321">
            <v>17.030566849197516</v>
          </cell>
          <cell r="P6321"/>
          <cell r="Q6321">
            <v>120542.88292781464</v>
          </cell>
        </row>
        <row r="6322">
          <cell r="D6322">
            <v>45402</v>
          </cell>
          <cell r="F6322">
            <v>111191.03276633818</v>
          </cell>
          <cell r="G6322">
            <v>4048843.9289465724</v>
          </cell>
          <cell r="H6322">
            <v>1.6794205641203899</v>
          </cell>
          <cell r="I6322">
            <v>13.92089477347912</v>
          </cell>
          <cell r="J6322">
            <v>19390231.71249539</v>
          </cell>
          <cell r="K6322">
            <v>1.4371844013401169</v>
          </cell>
          <cell r="L6322">
            <v>16.768065823469612</v>
          </cell>
          <cell r="M6322">
            <v>35039951.210453026</v>
          </cell>
          <cell r="N6322">
            <v>1.2269057556460892</v>
          </cell>
          <cell r="O6322">
            <v>16.841309781756486</v>
          </cell>
          <cell r="P6322"/>
          <cell r="Q6322">
            <v>120542.88292781464</v>
          </cell>
        </row>
        <row r="6323">
          <cell r="D6323">
            <v>45403</v>
          </cell>
          <cell r="F6323">
            <v>88599.454134340034</v>
          </cell>
          <cell r="G6323">
            <v>4137443.3830809123</v>
          </cell>
          <cell r="H6323">
            <v>1.6344483282188187</v>
          </cell>
          <cell r="I6323">
            <v>15.132663519153212</v>
          </cell>
          <cell r="J6323">
            <v>19478831.166629732</v>
          </cell>
          <cell r="K6323">
            <v>1.4309663108968316</v>
          </cell>
          <cell r="L6323">
            <v>17.022721671193331</v>
          </cell>
          <cell r="M6323">
            <v>35084660.628292836</v>
          </cell>
          <cell r="N6323">
            <v>1.2287017871895058</v>
          </cell>
          <cell r="O6323">
            <v>16.70843942212047</v>
          </cell>
          <cell r="P6323"/>
          <cell r="Q6323">
            <v>120542.88292781464</v>
          </cell>
        </row>
        <row r="6324">
          <cell r="D6324">
            <v>45404</v>
          </cell>
          <cell r="F6324">
            <v>93381.547750340033</v>
          </cell>
          <cell r="G6324">
            <v>4230824.9308312526</v>
          </cell>
          <cell r="H6324">
            <v>1.5953677185890391</v>
          </cell>
          <cell r="I6324">
            <v>16.270566210397185</v>
          </cell>
          <cell r="J6324">
            <v>19572212.714380071</v>
          </cell>
          <cell r="K6324">
            <v>1.4252056026936182</v>
          </cell>
          <cell r="L6324">
            <v>17.261848245284028</v>
          </cell>
          <cell r="M6324">
            <v>35144181.859720647</v>
          </cell>
          <cell r="N6324">
            <v>1.2310173156940134</v>
          </cell>
          <cell r="O6324">
            <v>16.53842070800572</v>
          </cell>
          <cell r="P6324"/>
          <cell r="Q6324">
            <v>120542.88292781464</v>
          </cell>
        </row>
        <row r="6325">
          <cell r="D6325">
            <v>45405</v>
          </cell>
          <cell r="F6325">
            <v>96421.928146338178</v>
          </cell>
          <cell r="G6325">
            <v>4327246.8589775907</v>
          </cell>
          <cell r="H6325">
            <v>1.5607820487776121</v>
          </cell>
          <cell r="I6325">
            <v>17.347894882450486</v>
          </cell>
          <cell r="J6325">
            <v>19668634.642526411</v>
          </cell>
          <cell r="K6325">
            <v>1.4197646131106054</v>
          </cell>
          <cell r="L6325">
            <v>17.490560868557203</v>
          </cell>
          <cell r="M6325">
            <v>35222902.578892462</v>
          </cell>
          <cell r="N6325">
            <v>1.2340063524318052</v>
          </cell>
          <cell r="O6325">
            <v>16.32107708171392</v>
          </cell>
          <cell r="P6325"/>
          <cell r="Q6325">
            <v>120542.88292781464</v>
          </cell>
        </row>
        <row r="6326">
          <cell r="D6326">
            <v>45406</v>
          </cell>
          <cell r="F6326">
            <v>73047.796928215917</v>
          </cell>
          <cell r="G6326">
            <v>4400294.6559058065</v>
          </cell>
          <cell r="H6326">
            <v>1.5209990520347503</v>
          </cell>
          <cell r="I6326">
            <v>18.673907413115398</v>
          </cell>
          <cell r="J6326">
            <v>19741682.439454626</v>
          </cell>
          <cell r="K6326">
            <v>1.4127448056418006</v>
          </cell>
          <cell r="L6326">
            <v>17.78978415771174</v>
          </cell>
          <cell r="M6326">
            <v>35260235.471706152</v>
          </cell>
          <cell r="N6326">
            <v>1.2355462499110557</v>
          </cell>
          <cell r="O6326">
            <v>16.210036905394077</v>
          </cell>
          <cell r="P6326"/>
          <cell r="Q6326">
            <v>120542.88292781464</v>
          </cell>
        </row>
        <row r="6327">
          <cell r="D6327">
            <v>45407</v>
          </cell>
          <cell r="F6327">
            <v>124151.25314421218</v>
          </cell>
          <cell r="G6327">
            <v>4524445.9090500185</v>
          </cell>
          <cell r="H6327">
            <v>1.5013564630802527</v>
          </cell>
          <cell r="I6327">
            <v>19.364586770463678</v>
          </cell>
          <cell r="J6327">
            <v>19865833.692598838</v>
          </cell>
          <cell r="K6327">
            <v>1.4094708356961874</v>
          </cell>
          <cell r="L6327">
            <v>17.930950496800325</v>
          </cell>
          <cell r="M6327">
            <v>35348706.08203584</v>
          </cell>
          <cell r="N6327">
            <v>1.238878968026291</v>
          </cell>
          <cell r="O6327">
            <v>15.971874778585004</v>
          </cell>
          <cell r="P6327"/>
          <cell r="Q6327">
            <v>120542.88292781464</v>
          </cell>
        </row>
        <row r="6328">
          <cell r="D6328">
            <v>45408</v>
          </cell>
          <cell r="F6328">
            <v>131744.39060321962</v>
          </cell>
          <cell r="G6328">
            <v>4656190.2996532377</v>
          </cell>
          <cell r="H6328">
            <v>1.4856475798873776</v>
          </cell>
          <cell r="I6328">
            <v>19.934729111597438</v>
          </cell>
          <cell r="J6328">
            <v>19997578.083202057</v>
          </cell>
          <cell r="K6328">
            <v>1.4067865527052057</v>
          </cell>
          <cell r="L6328">
            <v>18.047461307654199</v>
          </cell>
          <cell r="M6328">
            <v>35431631.017575763</v>
          </cell>
          <cell r="N6328">
            <v>1.2420185404640729</v>
          </cell>
          <cell r="O6328">
            <v>15.750197425649004</v>
          </cell>
          <cell r="P6328"/>
          <cell r="Q6328">
            <v>120542.88292781464</v>
          </cell>
        </row>
        <row r="6329">
          <cell r="D6329">
            <v>45409</v>
          </cell>
          <cell r="F6329">
            <v>71896.353268219638</v>
          </cell>
          <cell r="G6329">
            <v>4728086.6529214578</v>
          </cell>
          <cell r="H6329">
            <v>1.4527138909016903</v>
          </cell>
          <cell r="I6329">
            <v>21.183102888574147</v>
          </cell>
          <cell r="J6329">
            <v>20069474.436470278</v>
          </cell>
          <cell r="K6329">
            <v>1.3999726332851075</v>
          </cell>
          <cell r="L6329">
            <v>18.346358707434351</v>
          </cell>
          <cell r="M6329">
            <v>35450736.326760687</v>
          </cell>
          <cell r="N6329">
            <v>1.242921742501546</v>
          </cell>
          <cell r="O6329">
            <v>15.686903928081076</v>
          </cell>
          <cell r="P6329"/>
          <cell r="Q6329">
            <v>120542.88292781464</v>
          </cell>
        </row>
        <row r="6330">
          <cell r="D6330">
            <v>45410</v>
          </cell>
          <cell r="F6330">
            <v>74042.449444215919</v>
          </cell>
          <cell r="G6330">
            <v>4802129.1023656735</v>
          </cell>
          <cell r="H6330">
            <v>1.4227684508049898</v>
          </cell>
          <cell r="I6330">
            <v>22.383001612536567</v>
          </cell>
          <cell r="J6330">
            <v>20143516.885914493</v>
          </cell>
          <cell r="K6330">
            <v>1.3934208052250454</v>
          </cell>
          <cell r="L6330">
            <v>18.638047103753742</v>
          </cell>
          <cell r="M6330">
            <v>35471970.902377605</v>
          </cell>
          <cell r="N6330">
            <v>1.2438999512504008</v>
          </cell>
          <cell r="O6330">
            <v>15.61859488520968</v>
          </cell>
          <cell r="P6330"/>
          <cell r="Q6330">
            <v>120542.88292781464</v>
          </cell>
        </row>
        <row r="6331">
          <cell r="D6331">
            <v>45411</v>
          </cell>
          <cell r="F6331">
            <v>109429.36759621592</v>
          </cell>
          <cell r="G6331">
            <v>4911558.4699618891</v>
          </cell>
          <cell r="H6331">
            <v>1.4050110720557505</v>
          </cell>
          <cell r="I6331">
            <v>23.124800233700181</v>
          </cell>
          <cell r="J6331">
            <v>20252946.25351071</v>
          </cell>
          <cell r="K6331">
            <v>1.3894049735338572</v>
          </cell>
          <cell r="L6331">
            <v>18.818930719988991</v>
          </cell>
          <cell r="M6331">
            <v>35539943.406838529</v>
          </cell>
          <cell r="N6331">
            <v>1.2465178004595883</v>
          </cell>
          <cell r="O6331">
            <v>15.437015450573144</v>
          </cell>
          <cell r="P6331"/>
          <cell r="Q6331">
            <v>120542.88292781464</v>
          </cell>
        </row>
        <row r="6332">
          <cell r="D6332">
            <v>45412</v>
          </cell>
          <cell r="E6332" t="str">
            <v>*</v>
          </cell>
          <cell r="F6332">
            <v>64354.226576215908</v>
          </cell>
          <cell r="G6332">
            <v>4975912.6965381047</v>
          </cell>
          <cell r="H6332">
            <v>1.3759730356755722</v>
          </cell>
          <cell r="I6332">
            <v>24.388098484920718</v>
          </cell>
          <cell r="J6332">
            <v>20317300.480086926</v>
          </cell>
          <cell r="K6332">
            <v>1.382388105057935</v>
          </cell>
          <cell r="L6332">
            <v>19.138853644610609</v>
          </cell>
          <cell r="M6332">
            <v>35575282.370179445</v>
          </cell>
          <cell r="N6332">
            <v>1.2479918392934846</v>
          </cell>
          <cell r="O6332">
            <v>15.335556114687666</v>
          </cell>
          <cell r="P6332"/>
          <cell r="Q6332">
            <v>120542.88292781464</v>
          </cell>
        </row>
        <row r="6333">
          <cell r="D6333">
            <v>45413</v>
          </cell>
          <cell r="F6333">
            <v>79571.888342601393</v>
          </cell>
          <cell r="G6333">
            <v>79571.888342601393</v>
          </cell>
          <cell r="H6333">
            <v>0.84059497427945562</v>
          </cell>
          <cell r="I6333">
            <v>53.678052080776425</v>
          </cell>
          <cell r="J6333">
            <v>20396872.368429527</v>
          </cell>
          <cell r="K6333">
            <v>1.3789208791502463</v>
          </cell>
          <cell r="L6333">
            <v>15.978591479235238</v>
          </cell>
          <cell r="M6333">
            <v>35634767.652290754</v>
          </cell>
          <cell r="N6333">
            <v>1.2502575492149908</v>
          </cell>
          <cell r="O6333">
            <v>15.339345573433016</v>
          </cell>
          <cell r="P6333"/>
          <cell r="Q6333">
            <v>94661.389583977856</v>
          </cell>
        </row>
        <row r="6334">
          <cell r="D6334">
            <v>45414</v>
          </cell>
          <cell r="F6334">
            <v>89119.704002601386</v>
          </cell>
          <cell r="G6334">
            <v>168691.59234520278</v>
          </cell>
          <cell r="H6334">
            <v>0.89102638935777401</v>
          </cell>
          <cell r="I6334">
            <v>47.874562381405418</v>
          </cell>
          <cell r="J6334">
            <v>20485992.072432127</v>
          </cell>
          <cell r="K6334">
            <v>1.3761391194134402</v>
          </cell>
          <cell r="L6334">
            <v>16.110095763218148</v>
          </cell>
          <cell r="M6334">
            <v>35683399.238270059</v>
          </cell>
          <cell r="N6334">
            <v>1.2521430478789628</v>
          </cell>
          <cell r="O6334">
            <v>15.215445597397249</v>
          </cell>
          <cell r="P6334"/>
          <cell r="Q6334">
            <v>94661.389583977856</v>
          </cell>
        </row>
        <row r="6335">
          <cell r="D6335">
            <v>45415</v>
          </cell>
          <cell r="F6335">
            <v>103914.96643460139</v>
          </cell>
          <cell r="G6335">
            <v>272606.55877980415</v>
          </cell>
          <cell r="H6335">
            <v>0.95993575972163436</v>
          </cell>
          <cell r="I6335">
            <v>40.536212882281887</v>
          </cell>
          <cell r="J6335">
            <v>20589907.038866729</v>
          </cell>
          <cell r="K6335">
            <v>1.3743801001955407</v>
          </cell>
          <cell r="L6335">
            <v>16.193752783671854</v>
          </cell>
          <cell r="M6335">
            <v>35761702.825587049</v>
          </cell>
          <cell r="N6335">
            <v>1.2550704365814642</v>
          </cell>
          <cell r="O6335">
            <v>15.024766356114473</v>
          </cell>
          <cell r="P6335"/>
          <cell r="Q6335">
            <v>94661.389583977856</v>
          </cell>
        </row>
        <row r="6336">
          <cell r="D6336">
            <v>45416</v>
          </cell>
          <cell r="F6336">
            <v>105900.95924659766</v>
          </cell>
          <cell r="G6336">
            <v>378507.51802640181</v>
          </cell>
          <cell r="H6336">
            <v>0.99963543660695164</v>
          </cell>
          <cell r="I6336">
            <v>36.663453958546008</v>
          </cell>
          <cell r="J6336">
            <v>20695807.998113327</v>
          </cell>
          <cell r="K6336">
            <v>1.3727749037176948</v>
          </cell>
          <cell r="L6336">
            <v>16.270434612928508</v>
          </cell>
          <cell r="M6336">
            <v>35836355.030128047</v>
          </cell>
          <cell r="N6336">
            <v>1.2578704987451914</v>
          </cell>
          <cell r="O6336">
            <v>14.844287760615039</v>
          </cell>
          <cell r="P6336"/>
          <cell r="Q6336">
            <v>94661.389583977856</v>
          </cell>
        </row>
        <row r="6337">
          <cell r="D6337">
            <v>45417</v>
          </cell>
          <cell r="F6337">
            <v>104832.54937960325</v>
          </cell>
          <cell r="G6337">
            <v>483340.06740600505</v>
          </cell>
          <cell r="H6337">
            <v>1.0211979129615776</v>
          </cell>
          <cell r="I6337">
            <v>34.674589408603083</v>
          </cell>
          <cell r="J6337">
            <v>20800640.547492929</v>
          </cell>
          <cell r="K6337">
            <v>1.3711193129317016</v>
          </cell>
          <cell r="L6337">
            <v>16.349865277657514</v>
          </cell>
          <cell r="M6337">
            <v>35904395.000782043</v>
          </cell>
          <cell r="N6337">
            <v>1.2604392377062485</v>
          </cell>
          <cell r="O6337">
            <v>14.680348347801297</v>
          </cell>
          <cell r="P6337"/>
          <cell r="Q6337">
            <v>94661.389583977856</v>
          </cell>
        </row>
        <row r="6338">
          <cell r="D6338">
            <v>45418</v>
          </cell>
          <cell r="F6338">
            <v>137122.04992159765</v>
          </cell>
          <cell r="G6338">
            <v>620462.1173276027</v>
          </cell>
          <cell r="H6338">
            <v>1.0924237785057485</v>
          </cell>
          <cell r="I6338">
            <v>28.684001761670764</v>
          </cell>
          <cell r="J6338">
            <v>20937762.597414527</v>
          </cell>
          <cell r="K6338">
            <v>1.3715994889362459</v>
          </cell>
          <cell r="L6338">
            <v>16.326791999682033</v>
          </cell>
          <cell r="M6338">
            <v>36017982.947010033</v>
          </cell>
          <cell r="N6338">
            <v>1.2646079229615603</v>
          </cell>
          <cell r="O6338">
            <v>14.417591405538676</v>
          </cell>
          <cell r="P6338"/>
          <cell r="Q6338">
            <v>94661.389583977856</v>
          </cell>
        </row>
        <row r="6339">
          <cell r="D6339">
            <v>45419</v>
          </cell>
          <cell r="F6339">
            <v>114436.62242259952</v>
          </cell>
          <cell r="G6339">
            <v>734898.73975020228</v>
          </cell>
          <cell r="H6339">
            <v>1.1090639458328686</v>
          </cell>
          <cell r="I6339">
            <v>27.411137792871621</v>
          </cell>
          <cell r="J6339">
            <v>21052199.219837125</v>
          </cell>
          <cell r="K6339">
            <v>1.3705968187544013</v>
          </cell>
          <cell r="L6339">
            <v>16.375005257520247</v>
          </cell>
          <cell r="M6339">
            <v>36110491.607075028</v>
          </cell>
          <cell r="N6339">
            <v>1.2680375932775314</v>
          </cell>
          <cell r="O6339">
            <v>14.20444524293416</v>
          </cell>
          <cell r="P6339"/>
          <cell r="Q6339">
            <v>94661.389583977856</v>
          </cell>
        </row>
        <row r="6340">
          <cell r="D6340">
            <v>45420</v>
          </cell>
          <cell r="F6340">
            <v>95868.914238072175</v>
          </cell>
          <cell r="G6340">
            <v>830767.65398827451</v>
          </cell>
          <cell r="H6340">
            <v>1.0970254842541527</v>
          </cell>
          <cell r="I6340">
            <v>28.327273944932017</v>
          </cell>
          <cell r="J6340">
            <v>21148068.134075198</v>
          </cell>
          <cell r="K6340">
            <v>1.3684049911330411</v>
          </cell>
          <cell r="L6340">
            <v>16.480844033822461</v>
          </cell>
          <cell r="M6340">
            <v>36170569.738335498</v>
          </cell>
          <cell r="N6340">
            <v>1.2703292694069153</v>
          </cell>
          <cell r="O6340">
            <v>14.063534815059597</v>
          </cell>
          <cell r="P6340"/>
          <cell r="Q6340">
            <v>94661.389583977856</v>
          </cell>
        </row>
        <row r="6341">
          <cell r="D6341">
            <v>45421</v>
          </cell>
          <cell r="F6341">
            <v>109522.23605407217</v>
          </cell>
          <cell r="G6341">
            <v>940289.89004234667</v>
          </cell>
          <cell r="H6341">
            <v>1.1036881553113507</v>
          </cell>
          <cell r="I6341">
            <v>27.817192494848786</v>
          </cell>
          <cell r="J6341">
            <v>21257590.370129272</v>
          </cell>
          <cell r="K6341">
            <v>1.367117922886576</v>
          </cell>
          <cell r="L6341">
            <v>16.543279291769373</v>
          </cell>
          <cell r="M6341">
            <v>36255327.07633096</v>
          </cell>
          <cell r="N6341">
            <v>1.2734884732177643</v>
          </cell>
          <cell r="O6341">
            <v>13.871253057033961</v>
          </cell>
          <cell r="P6341"/>
          <cell r="Q6341">
            <v>94661.389583977856</v>
          </cell>
        </row>
        <row r="6342">
          <cell r="D6342">
            <v>45422</v>
          </cell>
          <cell r="F6342">
            <v>109767.94713007032</v>
          </cell>
          <cell r="G6342">
            <v>1050057.837172417</v>
          </cell>
          <cell r="H6342">
            <v>1.1092778605799667</v>
          </cell>
          <cell r="I6342">
            <v>27.395081332256588</v>
          </cell>
          <cell r="J6342">
            <v>21367358.317259341</v>
          </cell>
          <cell r="K6342">
            <v>1.3658621373517692</v>
          </cell>
          <cell r="L6342">
            <v>16.6044012064126</v>
          </cell>
          <cell r="M6342">
            <v>36332985.052737422</v>
          </cell>
          <cell r="N6342">
            <v>1.2763991779146919</v>
          </cell>
          <cell r="O6342">
            <v>13.69610405632894</v>
          </cell>
          <cell r="P6342"/>
          <cell r="Q6342">
            <v>94661.389583977856</v>
          </cell>
        </row>
        <row r="6343">
          <cell r="D6343">
            <v>45423</v>
          </cell>
          <cell r="F6343">
            <v>87082.56379807218</v>
          </cell>
          <cell r="G6343">
            <v>1137140.4009704893</v>
          </cell>
          <cell r="H6343">
            <v>1.0920651021768173</v>
          </cell>
          <cell r="I6343">
            <v>28.711959142399259</v>
          </cell>
          <cell r="J6343">
            <v>21454440.881057415</v>
          </cell>
          <cell r="K6343">
            <v>1.3631800658522528</v>
          </cell>
          <cell r="L6343">
            <v>16.735621208775598</v>
          </cell>
          <cell r="M6343">
            <v>36392190.621122874</v>
          </cell>
          <cell r="N6343">
            <v>1.2786623802397037</v>
          </cell>
          <cell r="O6343">
            <v>13.561239395357138</v>
          </cell>
          <cell r="P6343"/>
          <cell r="Q6343">
            <v>94661.389583977856</v>
          </cell>
        </row>
        <row r="6344">
          <cell r="D6344">
            <v>45424</v>
          </cell>
          <cell r="F6344">
            <v>92097.228806070314</v>
          </cell>
          <cell r="G6344">
            <v>1229237.6297765595</v>
          </cell>
          <cell r="H6344">
            <v>1.0821357007142938</v>
          </cell>
          <cell r="I6344">
            <v>29.494704528552973</v>
          </cell>
          <cell r="J6344">
            <v>21546538.109863486</v>
          </cell>
          <cell r="K6344">
            <v>1.360846783458364</v>
          </cell>
          <cell r="L6344">
            <v>16.850530439536339</v>
          </cell>
          <cell r="M6344">
            <v>36458154.358508334</v>
          </cell>
          <cell r="N6344">
            <v>1.2811637180782411</v>
          </cell>
          <cell r="O6344">
            <v>13.413520285338754</v>
          </cell>
          <cell r="P6344"/>
          <cell r="Q6344">
            <v>94661.389583977856</v>
          </cell>
        </row>
        <row r="6345">
          <cell r="D6345">
            <v>45425</v>
          </cell>
          <cell r="F6345">
            <v>98382.95240207031</v>
          </cell>
          <cell r="G6345">
            <v>1327620.5821786299</v>
          </cell>
          <cell r="H6345">
            <v>1.0788417602615912</v>
          </cell>
          <cell r="I6345">
            <v>29.758128137876572</v>
          </cell>
          <cell r="J6345">
            <v>21644921.062265556</v>
          </cell>
          <cell r="K6345">
            <v>1.3589358724998599</v>
          </cell>
          <cell r="L6345">
            <v>16.945163400212714</v>
          </cell>
          <cell r="M6345">
            <v>36540386.622605793</v>
          </cell>
          <cell r="N6345">
            <v>1.2842375420719196</v>
          </cell>
          <cell r="O6345">
            <v>13.233900579292879</v>
          </cell>
          <cell r="P6345"/>
          <cell r="Q6345">
            <v>94661.389583977856</v>
          </cell>
        </row>
        <row r="6346">
          <cell r="D6346">
            <v>45426</v>
          </cell>
          <cell r="F6346">
            <v>86890.977494070306</v>
          </cell>
          <cell r="G6346">
            <v>1414511.5596727002</v>
          </cell>
          <cell r="H6346">
            <v>1.0673468921242482</v>
          </cell>
          <cell r="I6346">
            <v>30.692141623713287</v>
          </cell>
          <cell r="J6346">
            <v>21731812.039759628</v>
          </cell>
          <cell r="K6346">
            <v>1.3563303014743624</v>
          </cell>
          <cell r="L6346">
            <v>17.074962130178029</v>
          </cell>
          <cell r="M6346">
            <v>36613474.348799251</v>
          </cell>
          <cell r="N6346">
            <v>1.2869908104406316</v>
          </cell>
          <cell r="O6346">
            <v>13.074786012832663</v>
          </cell>
          <cell r="P6346"/>
          <cell r="Q6346">
            <v>94661.389583977856</v>
          </cell>
        </row>
        <row r="6347">
          <cell r="D6347">
            <v>45427</v>
          </cell>
          <cell r="F6347">
            <v>104968.1672470144</v>
          </cell>
          <cell r="G6347">
            <v>1519479.7269197146</v>
          </cell>
          <cell r="H6347">
            <v>1.0701157980725422</v>
          </cell>
          <cell r="I6347">
            <v>30.465054507340849</v>
          </cell>
          <cell r="J6347">
            <v>21836780.207006644</v>
          </cell>
          <cell r="K6347">
            <v>1.3548769479479628</v>
          </cell>
          <cell r="L6347">
            <v>17.147746829770092</v>
          </cell>
          <cell r="M6347">
            <v>36697490.43794965</v>
          </cell>
          <cell r="N6347">
            <v>1.2901290638219691</v>
          </cell>
          <cell r="O6347">
            <v>12.895450235619432</v>
          </cell>
          <cell r="P6347"/>
          <cell r="Q6347">
            <v>94661.389583977856</v>
          </cell>
        </row>
        <row r="6348">
          <cell r="D6348">
            <v>45428</v>
          </cell>
          <cell r="F6348">
            <v>120740.01667101626</v>
          </cell>
          <cell r="G6348">
            <v>1640219.7435907309</v>
          </cell>
          <cell r="H6348">
            <v>1.0829519239570924</v>
          </cell>
          <cell r="I6348">
            <v>29.429719452130332</v>
          </cell>
          <cell r="J6348">
            <v>21957520.223677661</v>
          </cell>
          <cell r="K6348">
            <v>1.3544134273003701</v>
          </cell>
          <cell r="L6348">
            <v>17.171018284725427</v>
          </cell>
          <cell r="M6348">
            <v>36800244.272788055</v>
          </cell>
          <cell r="N6348">
            <v>1.2939270522642827</v>
          </cell>
          <cell r="O6348">
            <v>12.681277720609907</v>
          </cell>
          <cell r="P6348"/>
          <cell r="Q6348">
            <v>94661.389583977856</v>
          </cell>
        </row>
        <row r="6349">
          <cell r="D6349">
            <v>45429</v>
          </cell>
          <cell r="F6349">
            <v>147094.40886701253</v>
          </cell>
          <cell r="G6349">
            <v>1787314.1524577434</v>
          </cell>
          <cell r="H6349">
            <v>1.1106547989335289</v>
          </cell>
          <cell r="I6349">
            <v>27.291913523965427</v>
          </cell>
          <cell r="J6349">
            <v>22104614.632544674</v>
          </cell>
          <cell r="K6349">
            <v>1.3555714784914248</v>
          </cell>
          <cell r="L6349">
            <v>17.112929941602228</v>
          </cell>
          <cell r="M6349">
            <v>36932888.58293058</v>
          </cell>
          <cell r="N6349">
            <v>1.2987772552089092</v>
          </cell>
          <cell r="O6349">
            <v>12.412281230785084</v>
          </cell>
          <cell r="P6349"/>
          <cell r="Q6349">
            <v>94661.389583977856</v>
          </cell>
        </row>
        <row r="6350">
          <cell r="D6350">
            <v>45430</v>
          </cell>
          <cell r="F6350">
            <v>102062.08663101439</v>
          </cell>
          <cell r="G6350">
            <v>1889376.2390887579</v>
          </cell>
          <cell r="H6350">
            <v>1.1088506842900632</v>
          </cell>
          <cell r="I6350">
            <v>27.427152934972622</v>
          </cell>
          <cell r="J6350">
            <v>22206676.719175689</v>
          </cell>
          <cell r="K6350">
            <v>1.3539704816854019</v>
          </cell>
          <cell r="L6350">
            <v>17.19328304598595</v>
          </cell>
          <cell r="M6350">
            <v>37016753.29400111</v>
          </cell>
          <cell r="N6350">
            <v>1.3019132268265035</v>
          </cell>
          <cell r="O6350">
            <v>12.241022200049489</v>
          </cell>
          <cell r="P6350"/>
          <cell r="Q6350">
            <v>94661.389583977856</v>
          </cell>
        </row>
        <row r="6351">
          <cell r="D6351">
            <v>45431</v>
          </cell>
          <cell r="F6351">
            <v>91921.238147018114</v>
          </cell>
          <cell r="G6351">
            <v>1981297.4772357759</v>
          </cell>
          <cell r="H6351">
            <v>1.1015981811554412</v>
          </cell>
          <cell r="I6351">
            <v>27.976382210533391</v>
          </cell>
          <cell r="J6351">
            <v>22298597.957322706</v>
          </cell>
          <cell r="K6351">
            <v>1.3517731067180614</v>
          </cell>
          <cell r="L6351">
            <v>17.304115257267405</v>
          </cell>
          <cell r="M6351">
            <v>37085264.035895646</v>
          </cell>
          <cell r="N6351">
            <v>1.3045100078816865</v>
          </cell>
          <cell r="O6351">
            <v>12.100777422035847</v>
          </cell>
          <cell r="P6351"/>
          <cell r="Q6351">
            <v>94661.389583977856</v>
          </cell>
        </row>
        <row r="6352">
          <cell r="D6352">
            <v>45432</v>
          </cell>
          <cell r="F6352">
            <v>105468.14395901252</v>
          </cell>
          <cell r="G6352">
            <v>2086765.6211947885</v>
          </cell>
          <cell r="H6352">
            <v>1.1022263830933605</v>
          </cell>
          <cell r="I6352">
            <v>27.928454982140792</v>
          </cell>
          <cell r="J6352">
            <v>22404066.101281717</v>
          </cell>
          <cell r="K6352">
            <v>1.3504173543373945</v>
          </cell>
          <cell r="L6352">
            <v>17.372814159242122</v>
          </cell>
          <cell r="M6352">
            <v>37169365.013462178</v>
          </cell>
          <cell r="N6352">
            <v>1.3076560147457315</v>
          </cell>
          <cell r="O6352">
            <v>11.932758218103967</v>
          </cell>
          <cell r="P6352"/>
          <cell r="Q6352">
            <v>94661.389583977856</v>
          </cell>
        </row>
        <row r="6353">
          <cell r="D6353">
            <v>45433</v>
          </cell>
          <cell r="F6353">
            <v>118719.03863801439</v>
          </cell>
          <cell r="G6353">
            <v>2205484.6598328031</v>
          </cell>
          <cell r="H6353">
            <v>1.1094605678325391</v>
          </cell>
          <cell r="I6353">
            <v>27.381373441689171</v>
          </cell>
          <cell r="J6353">
            <v>22522785.139919732</v>
          </cell>
          <cell r="K6353">
            <v>1.3498711589615859</v>
          </cell>
          <cell r="L6353">
            <v>17.400559557961458</v>
          </cell>
          <cell r="M6353">
            <v>37263208.937299706</v>
          </cell>
          <cell r="N6353">
            <v>1.3111457408471723</v>
          </cell>
          <cell r="O6353">
            <v>11.748780440097883</v>
          </cell>
          <cell r="P6353"/>
          <cell r="Q6353">
            <v>94661.389583977856</v>
          </cell>
        </row>
        <row r="6354">
          <cell r="D6354">
            <v>45434</v>
          </cell>
          <cell r="F6354">
            <v>113491.01006372031</v>
          </cell>
          <cell r="G6354">
            <v>2318975.6698965235</v>
          </cell>
          <cell r="H6354">
            <v>1.1135267024765672</v>
          </cell>
          <cell r="I6354">
            <v>27.077765557933773</v>
          </cell>
          <cell r="J6354">
            <v>22636276.149983451</v>
          </cell>
          <cell r="K6354">
            <v>1.3490195593582157</v>
          </cell>
          <cell r="L6354">
            <v>17.443897372465077</v>
          </cell>
          <cell r="M6354">
            <v>37329051.29953894</v>
          </cell>
          <cell r="N6354">
            <v>1.3136510627965221</v>
          </cell>
          <cell r="O6354">
            <v>11.618242421692626</v>
          </cell>
          <cell r="P6354"/>
          <cell r="Q6354">
            <v>94661.389583977856</v>
          </cell>
        </row>
        <row r="6355">
          <cell r="D6355">
            <v>45435</v>
          </cell>
          <cell r="F6355">
            <v>118667.39578072031</v>
          </cell>
          <cell r="G6355">
            <v>2437643.0656772438</v>
          </cell>
          <cell r="H6355">
            <v>1.1196167897195179</v>
          </cell>
          <cell r="I6355">
            <v>26.628244722973914</v>
          </cell>
          <cell r="J6355">
            <v>22754943.545764171</v>
          </cell>
          <cell r="K6355">
            <v>1.3484842728700017</v>
          </cell>
          <cell r="L6355">
            <v>17.471187137382003</v>
          </cell>
          <cell r="M6355">
            <v>37410330.774171181</v>
          </cell>
          <cell r="N6355">
            <v>1.3167004315432496</v>
          </cell>
          <cell r="O6355">
            <v>11.461081299806143</v>
          </cell>
          <cell r="P6355"/>
          <cell r="Q6355">
            <v>94661.389583977856</v>
          </cell>
        </row>
        <row r="6356">
          <cell r="D6356">
            <v>45436</v>
          </cell>
          <cell r="F6356">
            <v>113692.86175571845</v>
          </cell>
          <cell r="G6356">
            <v>2551335.9274329622</v>
          </cell>
          <cell r="H6356">
            <v>1.1230097520249493</v>
          </cell>
          <cell r="I6356">
            <v>26.380502374408522</v>
          </cell>
          <cell r="J6356">
            <v>22868636.407519888</v>
          </cell>
          <cell r="K6356">
            <v>1.3476618063877326</v>
          </cell>
          <cell r="L6356">
            <v>17.513191743779199</v>
          </cell>
          <cell r="M6356">
            <v>37485225.724744886</v>
          </cell>
          <cell r="N6356">
            <v>1.3195259331246725</v>
          </cell>
          <cell r="O6356">
            <v>11.317133937092949</v>
          </cell>
          <cell r="P6356"/>
          <cell r="Q6356">
            <v>94661.389583977856</v>
          </cell>
        </row>
        <row r="6357">
          <cell r="D6357">
            <v>45437</v>
          </cell>
          <cell r="F6357">
            <v>98955.515526716583</v>
          </cell>
          <cell r="G6357">
            <v>2650291.4429596788</v>
          </cell>
          <cell r="H6357">
            <v>1.1199038825047041</v>
          </cell>
          <cell r="I6357">
            <v>26.607207575298009</v>
          </cell>
          <cell r="J6357">
            <v>22967591.923046604</v>
          </cell>
          <cell r="K6357">
            <v>1.3459848028419834</v>
          </cell>
          <cell r="L6357">
            <v>17.599116914997694</v>
          </cell>
          <cell r="M6357">
            <v>37551533.544621602</v>
          </cell>
          <cell r="N6357">
            <v>1.3220499254768929</v>
          </cell>
          <cell r="O6357">
            <v>11.189899221294208</v>
          </cell>
          <cell r="P6357"/>
          <cell r="Q6357">
            <v>94661.389583977856</v>
          </cell>
        </row>
        <row r="6358">
          <cell r="D6358">
            <v>45438</v>
          </cell>
          <cell r="F6358">
            <v>91834.740247716589</v>
          </cell>
          <cell r="G6358">
            <v>2742126.1832073955</v>
          </cell>
          <cell r="H6358">
            <v>1.1141437087003621</v>
          </cell>
          <cell r="I6358">
            <v>27.031939115098357</v>
          </cell>
          <cell r="J6358">
            <v>23059426.663294319</v>
          </cell>
          <cell r="K6358">
            <v>1.3439113017845075</v>
          </cell>
          <cell r="L6358">
            <v>17.705874878739291</v>
          </cell>
          <cell r="M6358">
            <v>37615330.798303306</v>
          </cell>
          <cell r="N6358">
            <v>1.3244862426375943</v>
          </cell>
          <cell r="O6358">
            <v>11.068285090719776</v>
          </cell>
          <cell r="P6358"/>
          <cell r="Q6358">
            <v>94661.389583977856</v>
          </cell>
        </row>
        <row r="6359">
          <cell r="D6359">
            <v>45439</v>
          </cell>
          <cell r="F6359">
            <v>100301.85118772404</v>
          </cell>
          <cell r="G6359">
            <v>2842428.0343951196</v>
          </cell>
          <cell r="H6359">
            <v>1.1121230403195246</v>
          </cell>
          <cell r="I6359">
            <v>27.182257858133717</v>
          </cell>
          <cell r="J6359">
            <v>23159728.514482044</v>
          </cell>
          <cell r="K6359">
            <v>1.3423513124560698</v>
          </cell>
          <cell r="L6359">
            <v>17.786572029467429</v>
          </cell>
          <cell r="M6359">
            <v>37678523.715513006</v>
          </cell>
          <cell r="N6359">
            <v>1.3269019773633406</v>
          </cell>
          <cell r="O6359">
            <v>10.948854626453574</v>
          </cell>
          <cell r="P6359"/>
          <cell r="Q6359">
            <v>94661.389583977856</v>
          </cell>
        </row>
        <row r="6360">
          <cell r="D6360">
            <v>45440</v>
          </cell>
          <cell r="F6360">
            <v>110344.57240771658</v>
          </cell>
          <cell r="G6360">
            <v>2952772.6068028361</v>
          </cell>
          <cell r="H6360">
            <v>1.1140356695811906</v>
          </cell>
          <cell r="I6360">
            <v>27.039958790372754</v>
          </cell>
          <cell r="J6360">
            <v>23270073.086889759</v>
          </cell>
          <cell r="K6360">
            <v>1.3413872535971236</v>
          </cell>
          <cell r="L6360">
            <v>17.83660495389341</v>
          </cell>
          <cell r="M6360">
            <v>37760392.33254271</v>
          </cell>
          <cell r="N6360">
            <v>1.3299761918301227</v>
          </cell>
          <cell r="O6360">
            <v>10.798521612126111</v>
          </cell>
          <cell r="P6360"/>
          <cell r="Q6360">
            <v>94661.389583977856</v>
          </cell>
        </row>
        <row r="6361">
          <cell r="D6361">
            <v>45441</v>
          </cell>
          <cell r="F6361">
            <v>92284.333513554535</v>
          </cell>
          <cell r="G6361">
            <v>3045056.9403163907</v>
          </cell>
          <cell r="H6361">
            <v>1.1092375034916901</v>
          </cell>
          <cell r="I6361">
            <v>27.398109946219929</v>
          </cell>
          <cell r="J6361">
            <v>23362357.420403313</v>
          </cell>
          <cell r="K6361">
            <v>1.3393982387783401</v>
          </cell>
          <cell r="L6361">
            <v>17.940225380431983</v>
          </cell>
          <cell r="M6361">
            <v>37813951.825318255</v>
          </cell>
          <cell r="N6361">
            <v>1.3320540579551761</v>
          </cell>
          <cell r="O6361">
            <v>10.697951076988177</v>
          </cell>
          <cell r="P6361"/>
          <cell r="Q6361">
            <v>94661.389583977856</v>
          </cell>
        </row>
        <row r="6362">
          <cell r="D6362">
            <v>45442</v>
          </cell>
          <cell r="F6362">
            <v>78878.956994548949</v>
          </cell>
          <cell r="G6362">
            <v>3123935.8973109396</v>
          </cell>
          <cell r="H6362">
            <v>1.1000387490049723</v>
          </cell>
          <cell r="I6362">
            <v>28.095646228237413</v>
          </cell>
          <cell r="J6362">
            <v>23441236.377397861</v>
          </cell>
          <cell r="K6362">
            <v>1.3366662950519448</v>
          </cell>
          <cell r="L6362">
            <v>18.083418044406741</v>
          </cell>
          <cell r="M6362">
            <v>37838719.026468791</v>
          </cell>
          <cell r="N6362">
            <v>1.3331181233216767</v>
          </cell>
          <cell r="O6362">
            <v>10.646772065986942</v>
          </cell>
          <cell r="P6362"/>
          <cell r="Q6362">
            <v>94661.389583977856</v>
          </cell>
        </row>
        <row r="6363">
          <cell r="D6363">
            <v>45443</v>
          </cell>
          <cell r="E6363" t="str">
            <v>*</v>
          </cell>
          <cell r="F6363">
            <v>65694.582402552667</v>
          </cell>
          <cell r="G6363">
            <v>3189630.4797134921</v>
          </cell>
          <cell r="H6363">
            <v>1.0869405810478885</v>
          </cell>
          <cell r="I6363">
            <v>29.113809638755416</v>
          </cell>
          <cell r="J6363">
            <v>23506930.959800415</v>
          </cell>
          <cell r="K6363">
            <v>1.3332159226493256</v>
          </cell>
          <cell r="L6363">
            <v>18.265709703501585</v>
          </cell>
          <cell r="M6363">
            <v>37853509.262540445</v>
          </cell>
          <cell r="N6363">
            <v>1.3338309397943022</v>
          </cell>
          <cell r="O6363">
            <v>10.612609062505129</v>
          </cell>
          <cell r="P6363"/>
          <cell r="Q6363">
            <v>94661.389583977856</v>
          </cell>
        </row>
        <row r="6364">
          <cell r="D6364">
            <v>45444</v>
          </cell>
          <cell r="F6364">
            <v>40377.900895550803</v>
          </cell>
          <cell r="G6364">
            <v>40377.900895550803</v>
          </cell>
          <cell r="H6364">
            <v>0.64973670091906788</v>
          </cell>
          <cell r="I6364">
            <v>74.202107062644345</v>
          </cell>
          <cell r="J6364">
            <v>23547308.860695966</v>
          </cell>
          <cell r="K6364">
            <v>1.3308153868430797</v>
          </cell>
          <cell r="L6364">
            <v>17.772910217834404</v>
          </cell>
          <cell r="M6364">
            <v>37832110.583257094</v>
          </cell>
          <cell r="N6364">
            <v>1.3330744077427212</v>
          </cell>
          <cell r="O6364">
            <v>11.483784940457586</v>
          </cell>
          <cell r="P6364"/>
          <cell r="Q6364">
            <v>62145.020957620691</v>
          </cell>
        </row>
        <row r="6365">
          <cell r="D6365">
            <v>45445</v>
          </cell>
          <cell r="F6365">
            <v>37029.790805550809</v>
          </cell>
          <cell r="G6365">
            <v>77407.691701101605</v>
          </cell>
          <cell r="H6365">
            <v>0.62279882208012427</v>
          </cell>
          <cell r="I6365">
            <v>77.122816609366978</v>
          </cell>
          <cell r="J6365">
            <v>23584338.651501518</v>
          </cell>
          <cell r="K6365">
            <v>1.3282430927369482</v>
          </cell>
          <cell r="L6365">
            <v>17.909531761246644</v>
          </cell>
          <cell r="M6365">
            <v>37806682.506811745</v>
          </cell>
          <cell r="N6365">
            <v>1.332175896614092</v>
          </cell>
          <cell r="O6365">
            <v>11.527150592879432</v>
          </cell>
          <cell r="P6365"/>
          <cell r="Q6365">
            <v>62145.020957620691</v>
          </cell>
        </row>
        <row r="6366">
          <cell r="D6366">
            <v>45446</v>
          </cell>
          <cell r="F6366">
            <v>67751.569642548944</v>
          </cell>
          <cell r="G6366">
            <v>145159.26134365055</v>
          </cell>
          <cell r="H6366">
            <v>0.77860494215425979</v>
          </cell>
          <cell r="I6366">
            <v>59.904485877514226</v>
          </cell>
          <cell r="J6366">
            <v>23652090.221144065</v>
          </cell>
          <cell r="K6366">
            <v>1.3274129226356992</v>
          </cell>
          <cell r="L6366">
            <v>17.953821711703611</v>
          </cell>
          <cell r="M6366">
            <v>37832886.134971395</v>
          </cell>
          <cell r="N6366">
            <v>1.3330967069975648</v>
          </cell>
          <cell r="O6366">
            <v>11.482710540542683</v>
          </cell>
          <cell r="P6366"/>
          <cell r="Q6366">
            <v>62145.020957620691</v>
          </cell>
        </row>
        <row r="6367">
          <cell r="D6367">
            <v>45447</v>
          </cell>
          <cell r="F6367">
            <v>98805.928746552672</v>
          </cell>
          <cell r="G6367">
            <v>243965.19009020322</v>
          </cell>
          <cell r="H6367">
            <v>0.98143498196168188</v>
          </cell>
          <cell r="I6367">
            <v>39.770730992949829</v>
          </cell>
          <cell r="J6367">
            <v>23750896.149890617</v>
          </cell>
          <cell r="K6367">
            <v>1.3283253120608369</v>
          </cell>
          <cell r="L6367">
            <v>17.905150572310944</v>
          </cell>
          <cell r="M6367">
            <v>37898083.95394706</v>
          </cell>
          <cell r="N6367">
            <v>1.3353915282808499</v>
          </cell>
          <cell r="O6367">
            <v>11.372621206609113</v>
          </cell>
          <cell r="P6367"/>
          <cell r="Q6367">
            <v>62145.020957620691</v>
          </cell>
        </row>
        <row r="6368">
          <cell r="D6368">
            <v>45448</v>
          </cell>
          <cell r="F6368">
            <v>79432.074932758434</v>
          </cell>
          <cell r="G6368">
            <v>323397.26502296166</v>
          </cell>
          <cell r="H6368">
            <v>1.0407825439257632</v>
          </cell>
          <cell r="I6368">
            <v>34.876198503248681</v>
          </cell>
          <cell r="J6368">
            <v>23830328.224823374</v>
          </cell>
          <cell r="K6368">
            <v>1.3281516052974032</v>
          </cell>
          <cell r="L6368">
            <v>17.914407928172015</v>
          </cell>
          <cell r="M6368">
            <v>37917659.099944919</v>
          </cell>
          <cell r="N6368">
            <v>1.3360787658083415</v>
          </cell>
          <cell r="O6368">
            <v>11.339835872308534</v>
          </cell>
          <cell r="P6368"/>
          <cell r="Q6368">
            <v>62145.020957620691</v>
          </cell>
        </row>
        <row r="6369">
          <cell r="D6369">
            <v>45449</v>
          </cell>
          <cell r="F6369">
            <v>69188.575634758439</v>
          </cell>
          <cell r="G6369">
            <v>392585.84065772011</v>
          </cell>
          <cell r="H6369">
            <v>1.0528755551884599</v>
          </cell>
          <cell r="I6369">
            <v>33.939258046433096</v>
          </cell>
          <cell r="J6369">
            <v>23899516.800458133</v>
          </cell>
          <cell r="K6369">
            <v>1.3274101604350472</v>
          </cell>
          <cell r="L6369">
            <v>17.953969237437619</v>
          </cell>
          <cell r="M6369">
            <v>37929497.081304774</v>
          </cell>
          <cell r="N6369">
            <v>1.3364933720494463</v>
          </cell>
          <cell r="O6369">
            <v>11.320097445245425</v>
          </cell>
          <cell r="P6369"/>
          <cell r="Q6369">
            <v>62145.020957620691</v>
          </cell>
        </row>
        <row r="6370">
          <cell r="D6370">
            <v>45450</v>
          </cell>
          <cell r="F6370">
            <v>70878.695622756582</v>
          </cell>
          <cell r="G6370">
            <v>463464.53628047672</v>
          </cell>
          <cell r="H6370">
            <v>1.0653986183992181</v>
          </cell>
          <cell r="I6370">
            <v>32.990451162750325</v>
          </cell>
          <cell r="J6370">
            <v>23970395.49608089</v>
          </cell>
          <cell r="K6370">
            <v>1.3267673648939169</v>
          </cell>
          <cell r="L6370">
            <v>17.98832923354685</v>
          </cell>
          <cell r="M6370">
            <v>37930267.49220667</v>
          </cell>
          <cell r="N6370">
            <v>1.3365179977445178</v>
          </cell>
          <cell r="O6370">
            <v>11.318926038076915</v>
          </cell>
          <cell r="P6370"/>
          <cell r="Q6370">
            <v>62145.020957620691</v>
          </cell>
        </row>
        <row r="6371">
          <cell r="D6371">
            <v>45451</v>
          </cell>
          <cell r="F6371">
            <v>50981.575186758433</v>
          </cell>
          <cell r="G6371">
            <v>514446.11146723514</v>
          </cell>
          <cell r="H6371">
            <v>1.0347693659522168</v>
          </cell>
          <cell r="I6371">
            <v>35.349687475258641</v>
          </cell>
          <cell r="J6371">
            <v>24021377.07126765</v>
          </cell>
          <cell r="K6371">
            <v>1.3250314409598911</v>
          </cell>
          <cell r="L6371">
            <v>18.08141108738246</v>
          </cell>
          <cell r="M6371">
            <v>37907403.638368569</v>
          </cell>
          <cell r="N6371">
            <v>1.335709843545706</v>
          </cell>
          <cell r="O6371">
            <v>11.357425180129921</v>
          </cell>
          <cell r="P6371"/>
          <cell r="Q6371">
            <v>62145.020957620691</v>
          </cell>
        </row>
        <row r="6372">
          <cell r="D6372">
            <v>45452</v>
          </cell>
          <cell r="F6372">
            <v>20362.609987756572</v>
          </cell>
          <cell r="G6372">
            <v>534808.72145499173</v>
          </cell>
          <cell r="H6372">
            <v>0.95620196690093717</v>
          </cell>
          <cell r="I6372">
            <v>42.000158197716672</v>
          </cell>
          <cell r="J6372">
            <v>24041739.681255408</v>
          </cell>
          <cell r="K6372">
            <v>1.3216241898034102</v>
          </cell>
          <cell r="L6372">
            <v>18.265345022695101</v>
          </cell>
          <cell r="M6372">
            <v>37863274.345979467</v>
          </cell>
          <cell r="N6372">
            <v>1.3341523822525871</v>
          </cell>
          <cell r="O6372">
            <v>11.431949363883099</v>
          </cell>
          <cell r="P6372"/>
          <cell r="Q6372">
            <v>62145.020957620691</v>
          </cell>
        </row>
        <row r="6373">
          <cell r="D6373">
            <v>45453</v>
          </cell>
          <cell r="F6373">
            <v>36739.903890758433</v>
          </cell>
          <cell r="G6373">
            <v>571548.62534575013</v>
          </cell>
          <cell r="H6373">
            <v>0.91970139608692592</v>
          </cell>
          <cell r="I6373">
            <v>45.377681937969797</v>
          </cell>
          <cell r="J6373">
            <v>24078479.585146166</v>
          </cell>
          <cell r="K6373">
            <v>1.3191373679595402</v>
          </cell>
          <cell r="L6373">
            <v>18.400628109375774</v>
          </cell>
          <cell r="M6373">
            <v>37838306.64904137</v>
          </cell>
          <cell r="N6373">
            <v>1.3332701045742823</v>
          </cell>
          <cell r="O6373">
            <v>11.474359128343337</v>
          </cell>
          <cell r="P6373"/>
          <cell r="Q6373">
            <v>62145.020957620691</v>
          </cell>
        </row>
        <row r="6374">
          <cell r="D6374">
            <v>45454</v>
          </cell>
          <cell r="F6374">
            <v>39157.048026758435</v>
          </cell>
          <cell r="G6374">
            <v>610705.67337250861</v>
          </cell>
          <cell r="H6374">
            <v>0.89337322160015853</v>
          </cell>
          <cell r="I6374">
            <v>47.92157951152236</v>
          </cell>
          <cell r="J6374">
            <v>24117636.633172926</v>
          </cell>
          <cell r="K6374">
            <v>1.3167993956824315</v>
          </cell>
          <cell r="L6374">
            <v>18.528615515768443</v>
          </cell>
          <cell r="M6374">
            <v>37824404.520159267</v>
          </cell>
          <cell r="N6374">
            <v>1.3327777357075754</v>
          </cell>
          <cell r="O6374">
            <v>11.498087406349189</v>
          </cell>
          <cell r="P6374"/>
          <cell r="Q6374">
            <v>62145.020957620691</v>
          </cell>
        </row>
        <row r="6375">
          <cell r="D6375">
            <v>45455</v>
          </cell>
          <cell r="F6375">
            <v>60845.410224167761</v>
          </cell>
          <cell r="G6375">
            <v>671551.08359667636</v>
          </cell>
          <cell r="H6375">
            <v>0.90051607413385992</v>
          </cell>
          <cell r="I6375">
            <v>47.222797293094978</v>
          </cell>
          <cell r="J6375">
            <v>24178482.043397095</v>
          </cell>
          <cell r="K6375">
            <v>1.3156573945400192</v>
          </cell>
          <cell r="L6375">
            <v>18.591415421013192</v>
          </cell>
          <cell r="M6375">
            <v>37806098.08351057</v>
          </cell>
          <cell r="N6375">
            <v>1.3321301791495286</v>
          </cell>
          <cell r="O6375">
            <v>11.529360987061587</v>
          </cell>
          <cell r="P6375"/>
          <cell r="Q6375">
            <v>62145.020957620691</v>
          </cell>
        </row>
        <row r="6376">
          <cell r="D6376">
            <v>45456</v>
          </cell>
          <cell r="F6376">
            <v>66206.468161169629</v>
          </cell>
          <cell r="G6376">
            <v>737757.55175784603</v>
          </cell>
          <cell r="H6376">
            <v>0.9131959412025995</v>
          </cell>
          <cell r="I6376">
            <v>45.998071134454889</v>
          </cell>
          <cell r="J6376">
            <v>24244688.511558264</v>
          </cell>
          <cell r="K6376">
            <v>1.3148138264726554</v>
          </cell>
          <cell r="L6376">
            <v>18.637923920316034</v>
          </cell>
          <cell r="M6376">
            <v>37797224.264926881</v>
          </cell>
          <cell r="N6376">
            <v>1.3318149907668722</v>
          </cell>
          <cell r="O6376">
            <v>11.544610299028967</v>
          </cell>
          <cell r="P6376"/>
          <cell r="Q6376">
            <v>62145.020957620691</v>
          </cell>
        </row>
        <row r="6377">
          <cell r="D6377">
            <v>45457</v>
          </cell>
          <cell r="F6377">
            <v>57264.168413165899</v>
          </cell>
          <cell r="G6377">
            <v>795021.72017101198</v>
          </cell>
          <cell r="H6377">
            <v>0.91378625111779244</v>
          </cell>
          <cell r="I6377">
            <v>45.94155188257848</v>
          </cell>
          <cell r="J6377">
            <v>24301952.67997143</v>
          </cell>
          <cell r="K6377">
            <v>1.3134926042499775</v>
          </cell>
          <cell r="L6377">
            <v>18.710971850264315</v>
          </cell>
          <cell r="M6377">
            <v>37792534.224581547</v>
          </cell>
          <cell r="N6377">
            <v>1.331647222019176</v>
          </cell>
          <cell r="O6377">
            <v>11.55273453174992</v>
          </cell>
          <cell r="P6377"/>
          <cell r="Q6377">
            <v>62145.020957620691</v>
          </cell>
        </row>
        <row r="6378">
          <cell r="D6378">
            <v>45458</v>
          </cell>
          <cell r="F6378">
            <v>31127.024317171483</v>
          </cell>
          <cell r="G6378">
            <v>826148.74448818341</v>
          </cell>
          <cell r="H6378">
            <v>0.88625898128569203</v>
          </cell>
          <cell r="I6378">
            <v>48.623781296725824</v>
          </cell>
          <cell r="J6378">
            <v>24333079.704288602</v>
          </cell>
          <cell r="K6378">
            <v>1.3107722744721912</v>
          </cell>
          <cell r="L6378">
            <v>18.862163637190754</v>
          </cell>
          <cell r="M6378">
            <v>37753353.180956237</v>
          </cell>
          <cell r="N6378">
            <v>1.3302641408002251</v>
          </cell>
          <cell r="O6378">
            <v>11.619904500608591</v>
          </cell>
          <cell r="P6378"/>
          <cell r="Q6378">
            <v>62145.020957620691</v>
          </cell>
        </row>
        <row r="6379">
          <cell r="D6379">
            <v>45459</v>
          </cell>
          <cell r="F6379">
            <v>37974.406523165897</v>
          </cell>
          <cell r="G6379">
            <v>864123.15101134928</v>
          </cell>
          <cell r="H6379">
            <v>0.86905911537208191</v>
          </cell>
          <cell r="I6379">
            <v>50.346393453355276</v>
          </cell>
          <cell r="J6379">
            <v>24371054.110811766</v>
          </cell>
          <cell r="K6379">
            <v>1.3084377207414146</v>
          </cell>
          <cell r="L6379">
            <v>18.992765390025234</v>
          </cell>
          <cell r="M6379">
            <v>37712406.6418809</v>
          </cell>
          <cell r="N6379">
            <v>1.328818856526345</v>
          </cell>
          <cell r="O6379">
            <v>11.690466158820845</v>
          </cell>
          <cell r="P6379"/>
          <cell r="Q6379">
            <v>62145.020957620691</v>
          </cell>
        </row>
        <row r="6380">
          <cell r="D6380">
            <v>45460</v>
          </cell>
          <cell r="F6380">
            <v>59228.509084169622</v>
          </cell>
          <cell r="G6380">
            <v>923351.66009551892</v>
          </cell>
          <cell r="H6380">
            <v>0.87400088853570557</v>
          </cell>
          <cell r="I6380">
            <v>49.847920232293554</v>
          </cell>
          <cell r="J6380">
            <v>24430282.619895935</v>
          </cell>
          <cell r="K6380">
            <v>1.3072559931615919</v>
          </cell>
          <cell r="L6380">
            <v>19.059175323869404</v>
          </cell>
          <cell r="M6380">
            <v>37714693.028838582</v>
          </cell>
          <cell r="N6380">
            <v>1.3288969124392929</v>
          </cell>
          <cell r="O6380">
            <v>11.68664560894117</v>
          </cell>
          <cell r="P6380"/>
          <cell r="Q6380">
            <v>62145.020957620691</v>
          </cell>
        </row>
        <row r="6381">
          <cell r="D6381">
            <v>45461</v>
          </cell>
          <cell r="F6381">
            <v>81494.912965169628</v>
          </cell>
          <cell r="G6381">
            <v>1004846.5730606886</v>
          </cell>
          <cell r="H6381">
            <v>0.89829899088057263</v>
          </cell>
          <cell r="I6381">
            <v>47.4390173796954</v>
          </cell>
          <cell r="J6381">
            <v>24511777.532861106</v>
          </cell>
          <cell r="K6381">
            <v>1.3072696175323577</v>
          </cell>
          <cell r="L6381">
            <v>19.058408516896208</v>
          </cell>
          <cell r="M6381">
            <v>37755099.982413255</v>
          </cell>
          <cell r="N6381">
            <v>1.330318163604939</v>
          </cell>
          <cell r="O6381">
            <v>11.617274355332007</v>
          </cell>
          <cell r="P6381"/>
          <cell r="Q6381">
            <v>62145.020957620691</v>
          </cell>
        </row>
        <row r="6382">
          <cell r="D6382">
            <v>45462</v>
          </cell>
          <cell r="F6382">
            <v>86923.513643855273</v>
          </cell>
          <cell r="G6382">
            <v>1091770.0867045438</v>
          </cell>
          <cell r="H6382">
            <v>0.92463696407715346</v>
          </cell>
          <cell r="I6382">
            <v>44.910661125847383</v>
          </cell>
          <cell r="J6382">
            <v>24598701.046504963</v>
          </cell>
          <cell r="K6382">
            <v>1.3075717152855257</v>
          </cell>
          <cell r="L6382">
            <v>19.041412765892041</v>
          </cell>
          <cell r="M6382">
            <v>37777615.077778615</v>
          </cell>
          <cell r="N6382">
            <v>1.3311089828162641</v>
          </cell>
          <cell r="O6382">
            <v>11.578833207628724</v>
          </cell>
          <cell r="P6382"/>
          <cell r="Q6382">
            <v>62145.020957620691</v>
          </cell>
        </row>
        <row r="6383">
          <cell r="D6383">
            <v>45463</v>
          </cell>
          <cell r="F6383">
            <v>75492.146505858997</v>
          </cell>
          <cell r="G6383">
            <v>1167262.2332104028</v>
          </cell>
          <cell r="H6383">
            <v>0.9391438084850019</v>
          </cell>
          <cell r="I6383">
            <v>43.556499925903402</v>
          </cell>
          <cell r="J6383">
            <v>24674193.193010822</v>
          </cell>
          <cell r="K6383">
            <v>1.3072661771822809</v>
          </cell>
          <cell r="L6383">
            <v>19.058602144172387</v>
          </cell>
          <cell r="M6383">
            <v>37788647.090087987</v>
          </cell>
          <cell r="N6383">
            <v>1.3314951889032576</v>
          </cell>
          <cell r="O6383">
            <v>11.560101156069946</v>
          </cell>
          <cell r="P6383"/>
          <cell r="Q6383">
            <v>62145.020957620691</v>
          </cell>
        </row>
        <row r="6384">
          <cell r="D6384">
            <v>45464</v>
          </cell>
          <cell r="F6384">
            <v>73267.400409853406</v>
          </cell>
          <cell r="G6384">
            <v>1240529.6336202561</v>
          </cell>
          <cell r="H6384">
            <v>0.95056432174167182</v>
          </cell>
          <cell r="I6384">
            <v>42.510174617724239</v>
          </cell>
          <cell r="J6384">
            <v>24747460.593420677</v>
          </cell>
          <cell r="K6384">
            <v>1.306845161744836</v>
          </cell>
          <cell r="L6384">
            <v>19.082310394659409</v>
          </cell>
          <cell r="M6384">
            <v>37784604.04809428</v>
          </cell>
          <cell r="N6384">
            <v>1.331350220126496</v>
          </cell>
          <cell r="O6384">
            <v>11.567129375835449</v>
          </cell>
          <cell r="P6384"/>
          <cell r="Q6384">
            <v>62145.020957620691</v>
          </cell>
        </row>
        <row r="6385">
          <cell r="D6385">
            <v>45465</v>
          </cell>
          <cell r="F6385">
            <v>49069.099326860858</v>
          </cell>
          <cell r="G6385">
            <v>1289598.732947117</v>
          </cell>
          <cell r="H6385">
            <v>0.94324731606162215</v>
          </cell>
          <cell r="I6385">
            <v>43.178526934742692</v>
          </cell>
          <cell r="J6385">
            <v>24796529.692747537</v>
          </cell>
          <cell r="K6385">
            <v>1.3051532348035306</v>
          </cell>
          <cell r="L6385">
            <v>19.177846002130504</v>
          </cell>
          <cell r="M6385">
            <v>37771687.030181579</v>
          </cell>
          <cell r="N6385">
            <v>1.3308925756674481</v>
          </cell>
          <cell r="O6385">
            <v>11.589341343971904</v>
          </cell>
          <cell r="P6385"/>
          <cell r="Q6385">
            <v>62145.020957620691</v>
          </cell>
        </row>
        <row r="6386">
          <cell r="D6386">
            <v>45466</v>
          </cell>
          <cell r="F6386">
            <v>35045.765844855276</v>
          </cell>
          <cell r="G6386">
            <v>1324644.4987919722</v>
          </cell>
          <cell r="H6386">
            <v>0.92675548564360644</v>
          </cell>
          <cell r="I6386">
            <v>44.711174512229867</v>
          </cell>
          <cell r="J6386">
            <v>24831575.458592393</v>
          </cell>
          <cell r="K6386">
            <v>1.3027366354285288</v>
          </cell>
          <cell r="L6386">
            <v>19.315023731737679</v>
          </cell>
          <cell r="M6386">
            <v>37749634.563210875</v>
          </cell>
          <cell r="N6386">
            <v>1.3301130442567923</v>
          </cell>
          <cell r="O6386">
            <v>11.627263572960732</v>
          </cell>
          <cell r="P6386"/>
          <cell r="Q6386">
            <v>62145.020957620691</v>
          </cell>
        </row>
        <row r="6387">
          <cell r="D6387">
            <v>45467</v>
          </cell>
          <cell r="F6387">
            <v>54089.537297859002</v>
          </cell>
          <cell r="G6387">
            <v>1378734.0360898313</v>
          </cell>
          <cell r="H6387">
            <v>0.92440634210934935</v>
          </cell>
          <cell r="I6387">
            <v>44.932412661529384</v>
          </cell>
          <cell r="J6387">
            <v>24885664.995890252</v>
          </cell>
          <cell r="K6387">
            <v>1.3013315874146394</v>
          </cell>
          <cell r="L6387">
            <v>19.395173225110064</v>
          </cell>
          <cell r="M6387">
            <v>37757705.937201172</v>
          </cell>
          <cell r="N6387">
            <v>1.3303949310478858</v>
          </cell>
          <cell r="O6387">
            <v>11.613537778858184</v>
          </cell>
          <cell r="P6387"/>
          <cell r="Q6387">
            <v>62145.020957620691</v>
          </cell>
        </row>
        <row r="6388">
          <cell r="D6388">
            <v>45468</v>
          </cell>
          <cell r="F6388">
            <v>69452.281835855276</v>
          </cell>
          <cell r="G6388">
            <v>1448186.3179256865</v>
          </cell>
          <cell r="H6388">
            <v>0.93213344889738892</v>
          </cell>
          <cell r="I6388">
            <v>44.207417453439881</v>
          </cell>
          <cell r="J6388">
            <v>24955117.277726106</v>
          </cell>
          <cell r="K6388">
            <v>1.3007363946635495</v>
          </cell>
          <cell r="L6388">
            <v>19.429212553499454</v>
          </cell>
          <cell r="M6388">
            <v>37786559.283177465</v>
          </cell>
          <cell r="N6388">
            <v>1.3314090693678258</v>
          </cell>
          <cell r="O6388">
            <v>11.564275852271278</v>
          </cell>
          <cell r="P6388"/>
          <cell r="Q6388">
            <v>62145.020957620691</v>
          </cell>
        </row>
        <row r="6389">
          <cell r="D6389">
            <v>45469</v>
          </cell>
          <cell r="F6389">
            <v>62754.375802933224</v>
          </cell>
          <cell r="G6389">
            <v>1510940.6937286197</v>
          </cell>
          <cell r="H6389">
            <v>0.93512083042946792</v>
          </cell>
          <cell r="I6389">
            <v>43.929238203342358</v>
          </cell>
          <cell r="J6389">
            <v>25017871.653529041</v>
          </cell>
          <cell r="K6389">
            <v>1.2997970573668021</v>
          </cell>
          <cell r="L6389">
            <v>19.483039380956324</v>
          </cell>
          <cell r="M6389">
            <v>37799086.802572839</v>
          </cell>
          <cell r="N6389">
            <v>1.3318479645977477</v>
          </cell>
          <cell r="O6389">
            <v>11.543014132953699</v>
          </cell>
          <cell r="P6389"/>
          <cell r="Q6389">
            <v>62145.020957620691</v>
          </cell>
        </row>
        <row r="6390">
          <cell r="D6390">
            <v>45470</v>
          </cell>
          <cell r="F6390">
            <v>58297.634420935079</v>
          </cell>
          <cell r="G6390">
            <v>1569238.3281495548</v>
          </cell>
          <cell r="H6390">
            <v>0.93523080665219527</v>
          </cell>
          <cell r="I6390">
            <v>43.919020018645881</v>
          </cell>
          <cell r="J6390">
            <v>25076169.287949976</v>
          </cell>
          <cell r="K6390">
            <v>1.2986329626340887</v>
          </cell>
          <cell r="L6390">
            <v>19.549925340992381</v>
          </cell>
          <cell r="M6390">
            <v>37795688.622734219</v>
          </cell>
          <cell r="N6390">
            <v>1.3317257184224984</v>
          </cell>
          <cell r="O6390">
            <v>11.548932695919667</v>
          </cell>
          <cell r="P6390"/>
          <cell r="Q6390">
            <v>62145.020957620691</v>
          </cell>
        </row>
        <row r="6391">
          <cell r="D6391">
            <v>45471</v>
          </cell>
          <cell r="F6391">
            <v>52009.208182935079</v>
          </cell>
          <cell r="G6391">
            <v>1621247.5363324899</v>
          </cell>
          <cell r="H6391">
            <v>0.93171901519907774</v>
          </cell>
          <cell r="I6391">
            <v>44.246102069202898</v>
          </cell>
          <cell r="J6391">
            <v>25128178.49613291</v>
          </cell>
          <cell r="K6391">
            <v>1.2971517194055258</v>
          </cell>
          <cell r="L6391">
            <v>19.63532224438681</v>
          </cell>
          <cell r="M6391">
            <v>37809919.454193369</v>
          </cell>
          <cell r="N6391">
            <v>1.3322246272451435</v>
          </cell>
          <cell r="O6391">
            <v>11.524794930265125</v>
          </cell>
          <cell r="P6391"/>
          <cell r="Q6391">
            <v>62145.020957620691</v>
          </cell>
        </row>
        <row r="6392">
          <cell r="D6392">
            <v>45472</v>
          </cell>
          <cell r="F6392">
            <v>34695.431029936954</v>
          </cell>
          <cell r="G6392">
            <v>1655942.9673624269</v>
          </cell>
          <cell r="H6392">
            <v>0.91884242298553709</v>
          </cell>
          <cell r="I6392">
            <v>45.459284410077714</v>
          </cell>
          <cell r="J6392">
            <v>25162873.927162848</v>
          </cell>
          <cell r="K6392">
            <v>1.2947890461182463</v>
          </cell>
          <cell r="L6392">
            <v>19.772205742601301</v>
          </cell>
          <cell r="M6392">
            <v>37826338.412311517</v>
          </cell>
          <cell r="N6392">
            <v>1.3328006322270913</v>
          </cell>
          <cell r="O6392">
            <v>11.49698300797175</v>
          </cell>
          <cell r="P6392"/>
          <cell r="Q6392">
            <v>62145.020957620691</v>
          </cell>
        </row>
        <row r="6393">
          <cell r="D6393">
            <v>45473</v>
          </cell>
          <cell r="E6393" t="str">
            <v>*</v>
          </cell>
          <cell r="F6393">
            <v>31637.06902993322</v>
          </cell>
          <cell r="G6393">
            <v>1687580.0363923602</v>
          </cell>
          <cell r="H6393">
            <v>0.90518382668349973</v>
          </cell>
          <cell r="I6393">
            <v>46.769584913192141</v>
          </cell>
          <cell r="J6393">
            <v>25194510.996192783</v>
          </cell>
          <cell r="K6393">
            <v>1.2922845647242032</v>
          </cell>
          <cell r="L6393">
            <v>19.918207667125067</v>
          </cell>
          <cell r="M6393">
            <v>37834912.140993655</v>
          </cell>
          <cell r="N6393">
            <v>1.3331002110558972</v>
          </cell>
          <cell r="O6393">
            <v>11.482541719719318</v>
          </cell>
          <cell r="P6393"/>
          <cell r="Q6393">
            <v>62145.020957620691</v>
          </cell>
        </row>
        <row r="6394">
          <cell r="D6394">
            <v>45474</v>
          </cell>
          <cell r="F6394">
            <v>21495.916996933222</v>
          </cell>
          <cell r="G6394">
            <v>21495.916996933222</v>
          </cell>
          <cell r="H6394">
            <v>0.82962742175676008</v>
          </cell>
          <cell r="I6394">
            <v>45.85838083808332</v>
          </cell>
          <cell r="J6394">
            <v>25216006.913189717</v>
          </cell>
          <cell r="K6394">
            <v>1.2916705092902048</v>
          </cell>
          <cell r="L6394">
            <v>19.725971849096791</v>
          </cell>
          <cell r="M6394">
            <v>37844945.515038796</v>
          </cell>
          <cell r="N6394">
            <v>1.3334862179352309</v>
          </cell>
          <cell r="O6394">
            <v>12.011231419502122</v>
          </cell>
          <cell r="P6394"/>
          <cell r="Q6394">
            <v>25910.326049029329</v>
          </cell>
        </row>
        <row r="6395">
          <cell r="D6395">
            <v>45475</v>
          </cell>
          <cell r="F6395">
            <v>34492.029538935079</v>
          </cell>
          <cell r="G6395">
            <v>55987.946535868301</v>
          </cell>
          <cell r="H6395">
            <v>1.0804176379317652</v>
          </cell>
          <cell r="I6395">
            <v>27.097002556703622</v>
          </cell>
          <cell r="J6395">
            <v>25250498.942728654</v>
          </cell>
          <cell r="K6395">
            <v>1.2917229151412792</v>
          </cell>
          <cell r="L6395">
            <v>19.722951590551574</v>
          </cell>
          <cell r="M6395">
            <v>37866377.597489946</v>
          </cell>
          <cell r="N6395">
            <v>1.3342738927895941</v>
          </cell>
          <cell r="O6395">
            <v>11.973285103528642</v>
          </cell>
          <cell r="P6395"/>
          <cell r="Q6395">
            <v>25910.326049029329</v>
          </cell>
        </row>
        <row r="6396">
          <cell r="D6396">
            <v>45476</v>
          </cell>
          <cell r="F6396">
            <v>52163.763232607162</v>
          </cell>
          <cell r="G6396">
            <v>108151.70976847547</v>
          </cell>
          <cell r="H6396">
            <v>1.3913591768242419</v>
          </cell>
          <cell r="I6396">
            <v>13.690643866229502</v>
          </cell>
          <cell r="J6396">
            <v>25302662.705961261</v>
          </cell>
          <cell r="K6396">
            <v>1.2926780066590027</v>
          </cell>
          <cell r="L6396">
            <v>19.667978115481777</v>
          </cell>
          <cell r="M6396">
            <v>37892297.982686758</v>
          </cell>
          <cell r="N6396">
            <v>1.335219761396041</v>
          </cell>
          <cell r="O6396">
            <v>11.92785907673648</v>
          </cell>
          <cell r="P6396"/>
          <cell r="Q6396">
            <v>25910.326049029329</v>
          </cell>
        </row>
        <row r="6397">
          <cell r="D6397">
            <v>45477</v>
          </cell>
          <cell r="F6397">
            <v>44163.039307609026</v>
          </cell>
          <cell r="G6397">
            <v>152314.7490760845</v>
          </cell>
          <cell r="H6397">
            <v>1.4696336586797856</v>
          </cell>
          <cell r="I6397">
            <v>11.523440134200847</v>
          </cell>
          <cell r="J6397">
            <v>25346825.74526887</v>
          </cell>
          <cell r="K6397">
            <v>1.2932223674092442</v>
          </cell>
          <cell r="L6397">
            <v>19.636705321581559</v>
          </cell>
          <cell r="M6397">
            <v>37912672.341794573</v>
          </cell>
          <cell r="N6397">
            <v>1.3359702447117732</v>
          </cell>
          <cell r="O6397">
            <v>11.891926022468635</v>
          </cell>
          <cell r="P6397"/>
          <cell r="Q6397">
            <v>25910.326049029329</v>
          </cell>
        </row>
        <row r="6398">
          <cell r="D6398">
            <v>45478</v>
          </cell>
          <cell r="F6398">
            <v>45345.475433607164</v>
          </cell>
          <cell r="G6398">
            <v>197660.22450969164</v>
          </cell>
          <cell r="H6398">
            <v>1.5257254897963473</v>
          </cell>
          <cell r="I6398">
            <v>10.188334468720072</v>
          </cell>
          <cell r="J6398">
            <v>25392171.220702477</v>
          </cell>
          <cell r="K6398">
            <v>1.2938255403167838</v>
          </cell>
          <cell r="L6398">
            <v>19.602104417831235</v>
          </cell>
          <cell r="M6398">
            <v>37931555.492071189</v>
          </cell>
          <cell r="N6398">
            <v>1.3366682159616698</v>
          </cell>
          <cell r="O6398">
            <v>11.85859396917377</v>
          </cell>
          <cell r="P6398"/>
          <cell r="Q6398">
            <v>25910.326049029329</v>
          </cell>
        </row>
        <row r="6399">
          <cell r="D6399">
            <v>45479</v>
          </cell>
          <cell r="F6399">
            <v>15120.81097160717</v>
          </cell>
          <cell r="G6399">
            <v>212781.03548129881</v>
          </cell>
          <cell r="H6399">
            <v>1.3687016460712722</v>
          </cell>
          <cell r="I6399">
            <v>14.39186926371897</v>
          </cell>
          <cell r="J6399">
            <v>25407292.031674083</v>
          </cell>
          <cell r="K6399">
            <v>1.2928890941809952</v>
          </cell>
          <cell r="L6399">
            <v>19.655846278480592</v>
          </cell>
          <cell r="M6399">
            <v>37919827.812493801</v>
          </cell>
          <cell r="N6399">
            <v>1.3362875014153075</v>
          </cell>
          <cell r="O6399">
            <v>11.876764878570278</v>
          </cell>
          <cell r="P6399"/>
          <cell r="Q6399">
            <v>25910.326049029329</v>
          </cell>
        </row>
        <row r="6400">
          <cell r="D6400">
            <v>45480</v>
          </cell>
          <cell r="F6400">
            <v>19392.14861760717</v>
          </cell>
          <cell r="G6400">
            <v>232173.18409890597</v>
          </cell>
          <cell r="H6400">
            <v>1.2800918701545128</v>
          </cell>
          <cell r="I6400">
            <v>17.497516194635555</v>
          </cell>
          <cell r="J6400">
            <v>25426684.18029169</v>
          </cell>
          <cell r="K6400">
            <v>1.2921721815559999</v>
          </cell>
          <cell r="L6400">
            <v>19.697075933502784</v>
          </cell>
          <cell r="M6400">
            <v>37921198.106698401</v>
          </cell>
          <cell r="N6400">
            <v>1.3363683496614949</v>
          </cell>
          <cell r="O6400">
            <v>11.872904041291065</v>
          </cell>
          <cell r="P6400"/>
          <cell r="Q6400">
            <v>25910.326049029329</v>
          </cell>
        </row>
        <row r="6401">
          <cell r="D6401">
            <v>45481</v>
          </cell>
          <cell r="F6401">
            <v>35733.574139609031</v>
          </cell>
          <cell r="G6401">
            <v>267906.758238515</v>
          </cell>
          <cell r="H6401">
            <v>1.2924709907719953</v>
          </cell>
          <cell r="I6401">
            <v>17.026501264680739</v>
          </cell>
          <cell r="J6401">
            <v>25462417.7544313</v>
          </cell>
          <cell r="K6401">
            <v>1.2922865259546858</v>
          </cell>
          <cell r="L6401">
            <v>19.690494945162662</v>
          </cell>
          <cell r="M6401">
            <v>37941201.267153017</v>
          </cell>
          <cell r="N6401">
            <v>1.3371058524984529</v>
          </cell>
          <cell r="O6401">
            <v>11.837736924753962</v>
          </cell>
          <cell r="P6401"/>
          <cell r="Q6401">
            <v>25910.326049029329</v>
          </cell>
        </row>
        <row r="6402">
          <cell r="D6402">
            <v>45482</v>
          </cell>
          <cell r="F6402">
            <v>42921.010012607163</v>
          </cell>
          <cell r="G6402">
            <v>310827.76825112215</v>
          </cell>
          <cell r="H6402">
            <v>1.332921038091798</v>
          </cell>
          <cell r="I6402">
            <v>15.573507792921282</v>
          </cell>
          <cell r="J6402">
            <v>25505338.764443908</v>
          </cell>
          <cell r="K6402">
            <v>1.2927648727513341</v>
          </cell>
          <cell r="L6402">
            <v>19.662984870008238</v>
          </cell>
          <cell r="M6402">
            <v>37972658.986636616</v>
          </cell>
          <cell r="N6402">
            <v>1.3382470772573973</v>
          </cell>
          <cell r="O6402">
            <v>11.783502002614711</v>
          </cell>
          <cell r="P6402"/>
          <cell r="Q6402">
            <v>25910.326049029329</v>
          </cell>
        </row>
        <row r="6403">
          <cell r="D6403">
            <v>45483</v>
          </cell>
          <cell r="F6403">
            <v>42444.933230845054</v>
          </cell>
          <cell r="G6403">
            <v>353272.70148196723</v>
          </cell>
          <cell r="H6403">
            <v>1.3634436742072638</v>
          </cell>
          <cell r="I6403">
            <v>14.559701802649649</v>
          </cell>
          <cell r="J6403">
            <v>25547783.697674751</v>
          </cell>
          <cell r="K6403">
            <v>1.2932178659750053</v>
          </cell>
          <cell r="L6403">
            <v>19.636963745326376</v>
          </cell>
          <cell r="M6403">
            <v>37985655.313774467</v>
          </cell>
          <cell r="N6403">
            <v>1.3387377182766624</v>
          </cell>
          <cell r="O6403">
            <v>11.760253353479522</v>
          </cell>
          <cell r="P6403"/>
          <cell r="Q6403">
            <v>25910.326049029329</v>
          </cell>
        </row>
        <row r="6404">
          <cell r="D6404">
            <v>45484</v>
          </cell>
          <cell r="F6404">
            <v>42768.076100841325</v>
          </cell>
          <cell r="G6404">
            <v>396040.77758280857</v>
          </cell>
          <cell r="H6404">
            <v>1.3895505207018186</v>
          </cell>
          <cell r="I6404">
            <v>13.745331991033559</v>
          </cell>
          <cell r="J6404">
            <v>25590551.773775592</v>
          </cell>
          <cell r="K6404">
            <v>1.2936860084187769</v>
          </cell>
          <cell r="L6404">
            <v>19.610103915805364</v>
          </cell>
          <cell r="M6404">
            <v>37996729.087838314</v>
          </cell>
          <cell r="N6404">
            <v>1.3391606245487377</v>
          </cell>
          <cell r="O6404">
            <v>11.740247157794414</v>
          </cell>
          <cell r="P6404"/>
          <cell r="Q6404">
            <v>25910.326049029329</v>
          </cell>
        </row>
        <row r="6405">
          <cell r="D6405">
            <v>45485</v>
          </cell>
          <cell r="F6405">
            <v>27577.513094843191</v>
          </cell>
          <cell r="G6405">
            <v>423618.29067765176</v>
          </cell>
          <cell r="H6405">
            <v>1.3624500192061513</v>
          </cell>
          <cell r="I6405">
            <v>14.59163925794369</v>
          </cell>
          <cell r="J6405">
            <v>25618129.286870435</v>
          </cell>
          <cell r="K6405">
            <v>1.2933859980398876</v>
          </cell>
          <cell r="L6405">
            <v>19.627313427647763</v>
          </cell>
          <cell r="M6405">
            <v>38009464.939600073</v>
          </cell>
          <cell r="N6405">
            <v>1.3396421312958395</v>
          </cell>
          <cell r="O6405">
            <v>11.717505812097183</v>
          </cell>
          <cell r="P6405"/>
          <cell r="Q6405">
            <v>25910.326049029329</v>
          </cell>
        </row>
        <row r="6406">
          <cell r="D6406">
            <v>45486</v>
          </cell>
          <cell r="F6406">
            <v>13606.924256841332</v>
          </cell>
          <cell r="G6406">
            <v>437225.21493449307</v>
          </cell>
          <cell r="H6406">
            <v>1.298042671384092</v>
          </cell>
          <cell r="I6406">
            <v>16.818625586509238</v>
          </cell>
          <cell r="J6406">
            <v>25631736.211127277</v>
          </cell>
          <cell r="K6406">
            <v>1.2923823579859623</v>
          </cell>
          <cell r="L6406">
            <v>19.684980893228254</v>
          </cell>
          <cell r="M6406">
            <v>38012035.13449382</v>
          </cell>
          <cell r="N6406">
            <v>1.3397653645933085</v>
          </cell>
          <cell r="O6406">
            <v>11.711691890355558</v>
          </cell>
          <cell r="P6406"/>
          <cell r="Q6406">
            <v>25910.326049029329</v>
          </cell>
        </row>
        <row r="6407">
          <cell r="D6407">
            <v>45487</v>
          </cell>
          <cell r="F6407">
            <v>5434.7649878450538</v>
          </cell>
          <cell r="G6407">
            <v>442659.9799223381</v>
          </cell>
          <cell r="H6407">
            <v>1.2203076848443304</v>
          </cell>
          <cell r="I6407">
            <v>19.959203613709597</v>
          </cell>
          <cell r="J6407">
            <v>25637170.976115122</v>
          </cell>
          <cell r="K6407">
            <v>1.2909698245867451</v>
          </cell>
          <cell r="L6407">
            <v>19.766392435140602</v>
          </cell>
          <cell r="M6407">
            <v>38011618.595432587</v>
          </cell>
          <cell r="N6407">
            <v>1.3397833314429168</v>
          </cell>
          <cell r="O6407">
            <v>11.710844462627479</v>
          </cell>
          <cell r="P6407"/>
          <cell r="Q6407">
            <v>25910.326049029329</v>
          </cell>
        </row>
        <row r="6408">
          <cell r="D6408">
            <v>45488</v>
          </cell>
          <cell r="F6408">
            <v>11368.316333841329</v>
          </cell>
          <cell r="G6408">
            <v>454028.29625617946</v>
          </cell>
          <cell r="H6408">
            <v>1.1682042528708065</v>
          </cell>
          <cell r="I6408">
            <v>22.377529480100744</v>
          </cell>
          <cell r="J6408">
            <v>25648539.292448964</v>
          </cell>
          <cell r="K6408">
            <v>1.2898593693040628</v>
          </cell>
          <cell r="L6408">
            <v>19.830599080062193</v>
          </cell>
          <cell r="M6408">
            <v>38020794.671715334</v>
          </cell>
          <cell r="N6408">
            <v>1.3401394152446529</v>
          </cell>
          <cell r="O6408">
            <v>11.694060652338024</v>
          </cell>
          <cell r="P6408"/>
          <cell r="Q6408">
            <v>25910.326049029329</v>
          </cell>
        </row>
        <row r="6409">
          <cell r="D6409">
            <v>45489</v>
          </cell>
          <cell r="F6409">
            <v>34957.289322846918</v>
          </cell>
          <cell r="G6409">
            <v>488985.58557902637</v>
          </cell>
          <cell r="H6409">
            <v>1.1795142616445029</v>
          </cell>
          <cell r="I6409">
            <v>21.829668109638657</v>
          </cell>
          <cell r="J6409">
            <v>25683496.58177181</v>
          </cell>
          <cell r="K6409">
            <v>1.2899365446458682</v>
          </cell>
          <cell r="L6409">
            <v>19.826130939041796</v>
          </cell>
          <cell r="M6409">
            <v>38053694.593262091</v>
          </cell>
          <cell r="N6409">
            <v>1.341331743924109</v>
          </cell>
          <cell r="O6409">
            <v>11.638017366401698</v>
          </cell>
          <cell r="P6409"/>
          <cell r="Q6409">
            <v>25910.326049029329</v>
          </cell>
        </row>
        <row r="6410">
          <cell r="D6410">
            <v>45490</v>
          </cell>
          <cell r="F6410">
            <v>27107.350574998884</v>
          </cell>
          <cell r="G6410">
            <v>516092.93615402526</v>
          </cell>
          <cell r="H6410">
            <v>1.1716721723846322</v>
          </cell>
          <cell r="I6410">
            <v>22.208153048352862</v>
          </cell>
          <cell r="J6410">
            <v>25710603.93234681</v>
          </cell>
          <cell r="K6410">
            <v>1.2896197738242428</v>
          </cell>
          <cell r="L6410">
            <v>19.844476267993684</v>
          </cell>
          <cell r="M6410">
            <v>38070452.338749006</v>
          </cell>
          <cell r="N6410">
            <v>1.3419551310182618</v>
          </cell>
          <cell r="O6410">
            <v>11.608811897656402</v>
          </cell>
          <cell r="P6410"/>
          <cell r="Q6410">
            <v>25910.326049029329</v>
          </cell>
        </row>
        <row r="6411">
          <cell r="D6411">
            <v>45491</v>
          </cell>
          <cell r="F6411">
            <v>47384.967555000738</v>
          </cell>
          <cell r="G6411">
            <v>563477.90370902605</v>
          </cell>
          <cell r="H6411">
            <v>1.2081796240077627</v>
          </cell>
          <cell r="I6411">
            <v>20.49842953487039</v>
          </cell>
          <cell r="J6411">
            <v>25757988.899901811</v>
          </cell>
          <cell r="K6411">
            <v>1.2903196113996867</v>
          </cell>
          <cell r="L6411">
            <v>19.80396586684865</v>
          </cell>
          <cell r="M6411">
            <v>38095811.254279919</v>
          </cell>
          <cell r="N6411">
            <v>1.3428817407338827</v>
          </cell>
          <cell r="O6411">
            <v>11.565521720409855</v>
          </cell>
          <cell r="P6411"/>
          <cell r="Q6411">
            <v>25910.326049029329</v>
          </cell>
        </row>
        <row r="6412">
          <cell r="D6412">
            <v>45492</v>
          </cell>
          <cell r="F6412">
            <v>32610.105791002599</v>
          </cell>
          <cell r="G6412">
            <v>596088.00950002868</v>
          </cell>
          <cell r="H6412">
            <v>1.2108320471233818</v>
          </cell>
          <cell r="I6412">
            <v>20.379302932268029</v>
          </cell>
          <cell r="J6412">
            <v>25790599.005692814</v>
          </cell>
          <cell r="K6412">
            <v>1.2902784627262516</v>
          </cell>
          <cell r="L6412">
            <v>19.806345785193223</v>
          </cell>
          <cell r="M6412">
            <v>38112947.99512279</v>
          </cell>
          <cell r="N6412">
            <v>1.3435185559458904</v>
          </cell>
          <cell r="O6412">
            <v>11.535854244644595</v>
          </cell>
          <cell r="P6412"/>
          <cell r="Q6412">
            <v>25910.326049029329</v>
          </cell>
        </row>
        <row r="6413">
          <cell r="D6413">
            <v>45493</v>
          </cell>
          <cell r="F6413">
            <v>2883.8368070007418</v>
          </cell>
          <cell r="G6413">
            <v>598971.84630702948</v>
          </cell>
          <cell r="H6413">
            <v>1.1558554785717736</v>
          </cell>
          <cell r="I6413">
            <v>22.990764030373956</v>
          </cell>
          <cell r="J6413">
            <v>25793482.842499815</v>
          </cell>
          <cell r="K6413">
            <v>1.2887521696924442</v>
          </cell>
          <cell r="L6413">
            <v>19.894797858512092</v>
          </cell>
          <cell r="M6413">
            <v>38110672.835629649</v>
          </cell>
          <cell r="N6413">
            <v>1.3434710971188053</v>
          </cell>
          <cell r="O6413">
            <v>11.538062869744547</v>
          </cell>
          <cell r="P6413"/>
          <cell r="Q6413">
            <v>25910.326049029329</v>
          </cell>
        </row>
        <row r="6414">
          <cell r="D6414">
            <v>45494</v>
          </cell>
          <cell r="F6414">
            <v>2773.6255990026038</v>
          </cell>
          <cell r="G6414">
            <v>601745.47190603206</v>
          </cell>
          <cell r="H6414">
            <v>1.105912223065719</v>
          </cell>
          <cell r="I6414">
            <v>25.637809803182876</v>
          </cell>
          <cell r="J6414">
            <v>25796256.468098819</v>
          </cell>
          <cell r="K6414">
            <v>1.2872243238957273</v>
          </cell>
          <cell r="L6414">
            <v>19.983683319596459</v>
          </cell>
          <cell r="M6414">
            <v>38109774.986120522</v>
          </cell>
          <cell r="N6414">
            <v>1.3434721898640389</v>
          </cell>
          <cell r="O6414">
            <v>11.538012011627007</v>
          </cell>
          <cell r="P6414"/>
          <cell r="Q6414">
            <v>25910.326049029329</v>
          </cell>
        </row>
        <row r="6415">
          <cell r="D6415">
            <v>45495</v>
          </cell>
          <cell r="F6415">
            <v>2691.8520630007406</v>
          </cell>
          <cell r="G6415">
            <v>604437.32396903285</v>
          </cell>
          <cell r="H6415">
            <v>1.060365808009718</v>
          </cell>
          <cell r="I6415">
            <v>28.298346446812694</v>
          </cell>
          <cell r="J6415">
            <v>25798948.320161819</v>
          </cell>
          <cell r="K6415">
            <v>1.2856963485488337</v>
          </cell>
          <cell r="L6415">
            <v>20.072920777455739</v>
          </cell>
          <cell r="M6415">
            <v>38107808.195355393</v>
          </cell>
          <cell r="N6415">
            <v>1.3434355986863633</v>
          </cell>
          <cell r="O6415">
            <v>11.539715132939</v>
          </cell>
          <cell r="P6415"/>
          <cell r="Q6415">
            <v>25910.326049029329</v>
          </cell>
        </row>
        <row r="6416">
          <cell r="D6416">
            <v>45496</v>
          </cell>
          <cell r="F6416">
            <v>4817.3808750007447</v>
          </cell>
          <cell r="G6416">
            <v>609254.70484403358</v>
          </cell>
          <cell r="H6416">
            <v>1.0223466483244514</v>
          </cell>
          <cell r="I6416">
            <v>30.710697761976171</v>
          </cell>
          <cell r="J6416">
            <v>25803765.701036822</v>
          </cell>
          <cell r="K6416">
            <v>1.2842781037024009</v>
          </cell>
          <cell r="L6416">
            <v>20.156058695584779</v>
          </cell>
          <cell r="M6416">
            <v>38110640.660206258</v>
          </cell>
          <cell r="N6416">
            <v>1.3435682006563399</v>
          </cell>
          <cell r="O6416">
            <v>11.533544298584797</v>
          </cell>
          <cell r="P6416"/>
          <cell r="Q6416">
            <v>25910.326049029329</v>
          </cell>
        </row>
        <row r="6417">
          <cell r="D6417">
            <v>45497</v>
          </cell>
          <cell r="F6417">
            <v>28556.996525535083</v>
          </cell>
          <cell r="G6417">
            <v>637811.70136956871</v>
          </cell>
          <cell r="H6417">
            <v>1.025671676488261</v>
          </cell>
          <cell r="I6417">
            <v>30.492534982259901</v>
          </cell>
          <cell r="J6417">
            <v>25832322.697562356</v>
          </cell>
          <cell r="K6417">
            <v>1.2840435336768563</v>
          </cell>
          <cell r="L6417">
            <v>20.169837975162853</v>
          </cell>
          <cell r="M6417">
            <v>38135800.317979656</v>
          </cell>
          <cell r="N6417">
            <v>1.3444879603191433</v>
          </cell>
          <cell r="O6417">
            <v>11.490823140550432</v>
          </cell>
          <cell r="P6417"/>
          <cell r="Q6417">
            <v>25910.326049029329</v>
          </cell>
        </row>
        <row r="6418">
          <cell r="D6418">
            <v>45498</v>
          </cell>
          <cell r="F6418">
            <v>14895.582087538802</v>
          </cell>
          <cell r="G6418">
            <v>652707.28345710749</v>
          </cell>
          <cell r="H6418">
            <v>1.0076404013164624</v>
          </cell>
          <cell r="I6418">
            <v>31.692453575065539</v>
          </cell>
          <cell r="J6418">
            <v>25847218.279649895</v>
          </cell>
          <cell r="K6418">
            <v>1.2831313745931074</v>
          </cell>
          <cell r="L6418">
            <v>20.223498257409133</v>
          </cell>
          <cell r="M6418">
            <v>38148738.479679063</v>
          </cell>
          <cell r="N6418">
            <v>1.3449768821667805</v>
          </cell>
          <cell r="O6418">
            <v>11.468171349773382</v>
          </cell>
          <cell r="P6418"/>
          <cell r="Q6418">
            <v>25910.326049029329</v>
          </cell>
        </row>
        <row r="6419">
          <cell r="D6419">
            <v>45499</v>
          </cell>
          <cell r="F6419">
            <v>13942.140612535077</v>
          </cell>
          <cell r="G6419">
            <v>666649.42406964255</v>
          </cell>
          <cell r="H6419">
            <v>0.98958084956933923</v>
          </cell>
          <cell r="I6419">
            <v>32.936117544844933</v>
          </cell>
          <cell r="J6419">
            <v>25861160.42026243</v>
          </cell>
          <cell r="K6419">
            <v>1.282174288234579</v>
          </cell>
          <cell r="L6419">
            <v>20.279934352269223</v>
          </cell>
          <cell r="M6419">
            <v>38155218.203199729</v>
          </cell>
          <cell r="N6419">
            <v>1.3452381227640184</v>
          </cell>
          <cell r="O6419">
            <v>11.456084453777326</v>
          </cell>
          <cell r="P6419"/>
          <cell r="Q6419">
            <v>25910.326049029329</v>
          </cell>
        </row>
        <row r="6420">
          <cell r="D6420">
            <v>45500</v>
          </cell>
          <cell r="F6420">
            <v>8590.931968536941</v>
          </cell>
          <cell r="G6420">
            <v>675240.35603817948</v>
          </cell>
          <cell r="H6420">
            <v>0.96520985603054699</v>
          </cell>
          <cell r="I6420">
            <v>34.682072371302738</v>
          </cell>
          <cell r="J6420">
            <v>25869751.352230966</v>
          </cell>
          <cell r="K6420">
            <v>1.2809546897083883</v>
          </cell>
          <cell r="L6420">
            <v>20.352047324798505</v>
          </cell>
          <cell r="M6420">
            <v>38158410.343056396</v>
          </cell>
          <cell r="N6420">
            <v>1.3453834629697308</v>
          </cell>
          <cell r="O6420">
            <v>11.449364897472803</v>
          </cell>
          <cell r="P6420"/>
          <cell r="Q6420">
            <v>25910.326049029329</v>
          </cell>
        </row>
        <row r="6421">
          <cell r="D6421">
            <v>45501</v>
          </cell>
          <cell r="F6421">
            <v>2875.8978345369396</v>
          </cell>
          <cell r="G6421">
            <v>678116.25387271645</v>
          </cell>
          <cell r="H6421">
            <v>0.93470215668006196</v>
          </cell>
          <cell r="I6421">
            <v>36.979231074597742</v>
          </cell>
          <cell r="J6421">
            <v>25872627.250065502</v>
          </cell>
          <cell r="K6421">
            <v>1.2794555961683631</v>
          </cell>
          <cell r="L6421">
            <v>20.44099009716912</v>
          </cell>
          <cell r="M6421">
            <v>38153339.934711069</v>
          </cell>
          <cell r="N6421">
            <v>1.3452374834845107</v>
          </cell>
          <cell r="O6421">
            <v>11.456114017576802</v>
          </cell>
          <cell r="P6421"/>
          <cell r="Q6421">
            <v>25910.326049029329</v>
          </cell>
        </row>
        <row r="6422">
          <cell r="D6422">
            <v>45502</v>
          </cell>
          <cell r="F6422">
            <v>19151.30785353508</v>
          </cell>
          <cell r="G6422">
            <v>697267.5617262515</v>
          </cell>
          <cell r="H6422">
            <v>0.92795856677164035</v>
          </cell>
          <cell r="I6422">
            <v>37.503953340462544</v>
          </cell>
          <cell r="J6422">
            <v>25891778.557919037</v>
          </cell>
          <cell r="K6422">
            <v>1.2787641625014081</v>
          </cell>
          <cell r="L6422">
            <v>20.482126633107857</v>
          </cell>
          <cell r="M6422">
            <v>38167255.746884733</v>
          </cell>
          <cell r="N6422">
            <v>1.3457609428121859</v>
          </cell>
          <cell r="O6422">
            <v>11.431929254333262</v>
          </cell>
          <cell r="P6422"/>
          <cell r="Q6422">
            <v>25910.326049029329</v>
          </cell>
        </row>
        <row r="6423">
          <cell r="D6423">
            <v>45503</v>
          </cell>
          <cell r="F6423">
            <v>16346.622300538802</v>
          </cell>
          <cell r="G6423">
            <v>713614.18402679032</v>
          </cell>
          <cell r="H6423">
            <v>0.91805635415579057</v>
          </cell>
          <cell r="I6423">
            <v>38.285645329244034</v>
          </cell>
          <cell r="J6423">
            <v>25908125.180219576</v>
          </cell>
          <cell r="K6423">
            <v>1.277936153150383</v>
          </cell>
          <cell r="L6423">
            <v>20.53148273832036</v>
          </cell>
          <cell r="M6423">
            <v>38180993.934265397</v>
          </cell>
          <cell r="N6423">
            <v>1.3462781645358415</v>
          </cell>
          <cell r="O6423">
            <v>11.408077625256585</v>
          </cell>
          <cell r="P6423"/>
          <cell r="Q6423">
            <v>25910.326049029329</v>
          </cell>
        </row>
        <row r="6424">
          <cell r="D6424">
            <v>45504</v>
          </cell>
          <cell r="E6424" t="str">
            <v>*</v>
          </cell>
          <cell r="F6424">
            <v>24359.395202233442</v>
          </cell>
          <cell r="G6424">
            <v>737973.57922902377</v>
          </cell>
          <cell r="H6424">
            <v>0.91876880610926659</v>
          </cell>
          <cell r="I6424">
            <v>38.22895808157292</v>
          </cell>
          <cell r="J6424">
            <v>25932484.57542181</v>
          </cell>
          <cell r="K6424">
            <v>1.2775049886326804</v>
          </cell>
          <cell r="L6424">
            <v>20.557224287634689</v>
          </cell>
          <cell r="M6424">
            <v>38202385.009251766</v>
          </cell>
          <cell r="N6424">
            <v>1.3470652621443784</v>
          </cell>
          <cell r="O6424">
            <v>11.371866275417908</v>
          </cell>
          <cell r="P6424"/>
          <cell r="Q6424">
            <v>25910.326049029329</v>
          </cell>
        </row>
        <row r="6425">
          <cell r="D6425">
            <v>45505</v>
          </cell>
          <cell r="F6425">
            <v>3291.4033582334378</v>
          </cell>
          <cell r="G6425">
            <v>3291.4033582334378</v>
          </cell>
          <cell r="H6425">
            <v>0.21423343775636911</v>
          </cell>
          <cell r="I6425">
            <v>98.564068835837986</v>
          </cell>
          <cell r="J6425">
            <v>25935775.978780042</v>
          </cell>
          <cell r="K6425">
            <v>1.276700855515924</v>
          </cell>
          <cell r="L6425">
            <v>20.300442335104641</v>
          </cell>
          <cell r="M6425">
            <v>38201882.610718131</v>
          </cell>
          <cell r="N6425">
            <v>1.3470749627601164</v>
          </cell>
          <cell r="O6425">
            <v>11.612296933264465</v>
          </cell>
          <cell r="P6425"/>
          <cell r="Q6425">
            <v>15363.630405709555</v>
          </cell>
        </row>
        <row r="6426">
          <cell r="D6426">
            <v>45506</v>
          </cell>
          <cell r="F6426">
            <v>1856.0847702352985</v>
          </cell>
          <cell r="G6426">
            <v>5147.4881284687362</v>
          </cell>
          <cell r="H6426">
            <v>0.16752186796148733</v>
          </cell>
          <cell r="I6426">
            <v>99.557871961148948</v>
          </cell>
          <cell r="J6426">
            <v>25937632.063550279</v>
          </cell>
          <cell r="K6426">
            <v>1.2758273369396682</v>
          </cell>
          <cell r="L6426">
            <v>20.352280611837557</v>
          </cell>
          <cell r="M6426">
            <v>38198735.317211919</v>
          </cell>
          <cell r="N6426">
            <v>1.346991397573666</v>
          </cell>
          <cell r="O6426">
            <v>11.616124602073153</v>
          </cell>
          <cell r="P6426"/>
          <cell r="Q6426">
            <v>15363.630405709555</v>
          </cell>
        </row>
        <row r="6427">
          <cell r="D6427">
            <v>45507</v>
          </cell>
          <cell r="F6427">
            <v>3109.0699312334327</v>
          </cell>
          <cell r="G6427">
            <v>8256.558059702169</v>
          </cell>
          <cell r="H6427">
            <v>0.17913643762726378</v>
          </cell>
          <cell r="I6427">
            <v>99.380225331825073</v>
          </cell>
          <cell r="J6427">
            <v>25940741.133481514</v>
          </cell>
          <cell r="K6427">
            <v>1.2750167232564127</v>
          </cell>
          <cell r="L6427">
            <v>20.400488235105176</v>
          </cell>
          <cell r="M6427">
            <v>38198497.693066701</v>
          </cell>
          <cell r="N6427">
            <v>1.3470104339366684</v>
          </cell>
          <cell r="O6427">
            <v>11.615252549704403</v>
          </cell>
          <cell r="P6427"/>
          <cell r="Q6427">
            <v>15363.630405709555</v>
          </cell>
        </row>
        <row r="6428">
          <cell r="D6428">
            <v>45508</v>
          </cell>
          <cell r="F6428">
            <v>2480.7760832334316</v>
          </cell>
          <cell r="G6428">
            <v>10737.334142935601</v>
          </cell>
          <cell r="H6428">
            <v>0.17472000203391555</v>
          </cell>
          <cell r="I6428">
            <v>99.452671939134262</v>
          </cell>
          <cell r="J6428">
            <v>25943221.909564748</v>
          </cell>
          <cell r="K6428">
            <v>1.2741764748525979</v>
          </cell>
          <cell r="L6428">
            <v>20.450562422182795</v>
          </cell>
          <cell r="M6428">
            <v>38197889.031585485</v>
          </cell>
          <cell r="N6428">
            <v>1.3470163867554248</v>
          </cell>
          <cell r="O6428">
            <v>11.614979864212815</v>
          </cell>
          <cell r="P6428"/>
          <cell r="Q6428">
            <v>15363.630405709555</v>
          </cell>
        </row>
        <row r="6429">
          <cell r="D6429">
            <v>45509</v>
          </cell>
          <cell r="F6429">
            <v>3279.2752332371601</v>
          </cell>
          <cell r="G6429">
            <v>14016.609376172761</v>
          </cell>
          <cell r="H6429">
            <v>0.18246480820006963</v>
          </cell>
          <cell r="I6429">
            <v>99.321480149367048</v>
          </cell>
          <cell r="J6429">
            <v>25946501.184797987</v>
          </cell>
          <cell r="K6429">
            <v>1.2733766814953706</v>
          </cell>
          <cell r="L6429">
            <v>20.498324341935682</v>
          </cell>
          <cell r="M6429">
            <v>38197644.148006275</v>
          </cell>
          <cell r="N6429">
            <v>1.3470351683989645</v>
          </cell>
          <cell r="O6429">
            <v>11.614119556246226</v>
          </cell>
          <cell r="P6429"/>
          <cell r="Q6429">
            <v>15363.630405709555</v>
          </cell>
        </row>
        <row r="6430">
          <cell r="D6430">
            <v>45510</v>
          </cell>
          <cell r="F6430">
            <v>3081.0359062334319</v>
          </cell>
          <cell r="G6430">
            <v>17097.645282406193</v>
          </cell>
          <cell r="H6430">
            <v>0.18547748623324764</v>
          </cell>
          <cell r="I6430">
            <v>99.265144186379715</v>
          </cell>
          <cell r="J6430">
            <v>25949582.22070422</v>
          </cell>
          <cell r="K6430">
            <v>1.2725683716563081</v>
          </cell>
          <cell r="L6430">
            <v>20.546692711286831</v>
          </cell>
          <cell r="M6430">
            <v>38197740.188760057</v>
          </cell>
          <cell r="N6430">
            <v>1.3470659737059927</v>
          </cell>
          <cell r="O6430">
            <v>11.612708618801326</v>
          </cell>
          <cell r="P6430"/>
          <cell r="Q6430">
            <v>15363.630405709555</v>
          </cell>
        </row>
        <row r="6431">
          <cell r="D6431">
            <v>45511</v>
          </cell>
          <cell r="F6431">
            <v>3194.2627629369599</v>
          </cell>
          <cell r="G6431">
            <v>20291.908045343152</v>
          </cell>
          <cell r="H6431">
            <v>0.18868222743761798</v>
          </cell>
          <cell r="I6431">
            <v>99.20183895186419</v>
          </cell>
          <cell r="J6431">
            <v>25952776.483467158</v>
          </cell>
          <cell r="K6431">
            <v>1.2717668273831719</v>
          </cell>
          <cell r="L6431">
            <v>20.594753507576758</v>
          </cell>
          <cell r="M6431">
            <v>38198308.571326539</v>
          </cell>
          <cell r="N6431">
            <v>1.3471134380204732</v>
          </cell>
          <cell r="O6431">
            <v>11.610534970688013</v>
          </cell>
          <cell r="P6431"/>
          <cell r="Q6431">
            <v>15363.630405709555</v>
          </cell>
        </row>
        <row r="6432">
          <cell r="D6432">
            <v>45512</v>
          </cell>
          <cell r="F6432">
            <v>3369.7791099406895</v>
          </cell>
          <cell r="G6432">
            <v>23661.687155283842</v>
          </cell>
          <cell r="H6432">
            <v>0.19251380151082728</v>
          </cell>
          <cell r="I6432">
            <v>99.121473803924403</v>
          </cell>
          <cell r="J6432">
            <v>25956146.262577098</v>
          </cell>
          <cell r="K6432">
            <v>1.2709750834893723</v>
          </cell>
          <cell r="L6432">
            <v>20.6423218808076</v>
          </cell>
          <cell r="M6432">
            <v>38194579.613204032</v>
          </cell>
          <cell r="N6432">
            <v>1.3470093498282327</v>
          </cell>
          <cell r="O6432">
            <v>11.615302210938406</v>
          </cell>
          <cell r="P6432"/>
          <cell r="Q6432">
            <v>15363.630405709555</v>
          </cell>
        </row>
        <row r="6433">
          <cell r="D6433">
            <v>45513</v>
          </cell>
          <cell r="F6433">
            <v>3903.0743759388279</v>
          </cell>
          <cell r="G6433">
            <v>27564.76153122267</v>
          </cell>
          <cell r="H6433">
            <v>0.19935075241778527</v>
          </cell>
          <cell r="I6433">
            <v>98.965041484971678</v>
          </cell>
          <cell r="J6433">
            <v>25960049.336953036</v>
          </cell>
          <cell r="K6433">
            <v>1.2702106237945046</v>
          </cell>
          <cell r="L6433">
            <v>20.688340903332747</v>
          </cell>
          <cell r="M6433">
            <v>38186338.903201185</v>
          </cell>
          <cell r="N6433">
            <v>1.3467461380746857</v>
          </cell>
          <cell r="O6433">
            <v>11.627365154785984</v>
          </cell>
          <cell r="P6433"/>
          <cell r="Q6433">
            <v>15363.630405709555</v>
          </cell>
        </row>
        <row r="6434">
          <cell r="D6434">
            <v>45514</v>
          </cell>
          <cell r="F6434">
            <v>2824.5451479388212</v>
          </cell>
          <cell r="G6434">
            <v>30389.306679161491</v>
          </cell>
          <cell r="H6434">
            <v>0.19780029769440416</v>
          </cell>
          <cell r="I6434">
            <v>99.002007224532562</v>
          </cell>
          <cell r="J6434">
            <v>25962873.882100977</v>
          </cell>
          <cell r="K6434">
            <v>1.2693945803882776</v>
          </cell>
          <cell r="L6434">
            <v>20.737562747534199</v>
          </cell>
          <cell r="M6434">
            <v>38186516.416050337</v>
          </cell>
          <cell r="N6434">
            <v>1.3467798134021947</v>
          </cell>
          <cell r="O6434">
            <v>11.625821193770969</v>
          </cell>
          <cell r="P6434"/>
          <cell r="Q6434">
            <v>15363.630405709555</v>
          </cell>
        </row>
        <row r="6435">
          <cell r="D6435">
            <v>45515</v>
          </cell>
          <cell r="F6435">
            <v>3244.535053936961</v>
          </cell>
          <cell r="G6435">
            <v>33633.841733098452</v>
          </cell>
          <cell r="H6435">
            <v>0.19901689216631541</v>
          </cell>
          <cell r="I6435">
            <v>98.973076097016687</v>
          </cell>
          <cell r="J6435">
            <v>25966118.417154916</v>
          </cell>
          <cell r="K6435">
            <v>1.2686002810554187</v>
          </cell>
          <cell r="L6435">
            <v>20.78556992980236</v>
          </cell>
          <cell r="M6435">
            <v>38182376.335793495</v>
          </cell>
          <cell r="N6435">
            <v>1.3466612121200705</v>
          </cell>
          <cell r="O6435">
            <v>11.631259694387651</v>
          </cell>
          <cell r="P6435"/>
          <cell r="Q6435">
            <v>15363.630405709555</v>
          </cell>
        </row>
        <row r="6436">
          <cell r="D6436">
            <v>45516</v>
          </cell>
          <cell r="F6436">
            <v>2359.1191749406862</v>
          </cell>
          <cell r="G6436">
            <v>35992.960908039138</v>
          </cell>
          <cell r="H6436">
            <v>0.1952281674185937</v>
          </cell>
          <cell r="I6436">
            <v>99.06139325602318</v>
          </cell>
          <cell r="J6436">
            <v>25968477.536329858</v>
          </cell>
          <cell r="K6436">
            <v>1.2677639478194589</v>
          </cell>
          <cell r="L6436">
            <v>20.836221057828897</v>
          </cell>
          <cell r="M6436">
            <v>38182010.15401765</v>
          </cell>
          <cell r="N6436">
            <v>1.3466757110343002</v>
          </cell>
          <cell r="O6436">
            <v>11.630594719399012</v>
          </cell>
          <cell r="P6436"/>
          <cell r="Q6436">
            <v>15363.630405709555</v>
          </cell>
        </row>
        <row r="6437">
          <cell r="D6437">
            <v>45517</v>
          </cell>
          <cell r="F6437">
            <v>6116.3461269388208</v>
          </cell>
          <cell r="G6437">
            <v>42109.307034977959</v>
          </cell>
          <cell r="H6437">
            <v>0.21083411789347034</v>
          </cell>
          <cell r="I6437">
            <v>98.663163262902714</v>
          </cell>
          <cell r="J6437">
            <v>25974593.882456798</v>
          </cell>
          <cell r="K6437">
            <v>1.267112156082191</v>
          </cell>
          <cell r="L6437">
            <v>20.875769386077238</v>
          </cell>
          <cell r="M6437">
            <v>38185203.872977793</v>
          </cell>
          <cell r="N6437">
            <v>1.3468157704407566</v>
          </cell>
          <cell r="O6437">
            <v>11.624172823092394</v>
          </cell>
          <cell r="P6437"/>
          <cell r="Q6437">
            <v>15363.630405709555</v>
          </cell>
        </row>
        <row r="6438">
          <cell r="D6438">
            <v>45518</v>
          </cell>
          <cell r="F6438">
            <v>11974.662251003625</v>
          </cell>
          <cell r="G6438">
            <v>54083.969285981584</v>
          </cell>
          <cell r="H6438">
            <v>0.25144712293057686</v>
          </cell>
          <cell r="I6438">
            <v>97.172781093101975</v>
          </cell>
          <cell r="J6438">
            <v>25986568.544707801</v>
          </cell>
          <cell r="K6438">
            <v>1.266746911372667</v>
          </cell>
          <cell r="L6438">
            <v>20.897959325247694</v>
          </cell>
          <cell r="M6438">
            <v>38194347.883282013</v>
          </cell>
          <cell r="N6438">
            <v>1.3471657102802528</v>
          </cell>
          <cell r="O6438">
            <v>11.608141563464457</v>
          </cell>
          <cell r="P6438"/>
          <cell r="Q6438">
            <v>15363.630405709555</v>
          </cell>
        </row>
        <row r="6439">
          <cell r="D6439">
            <v>45519</v>
          </cell>
          <cell r="F6439">
            <v>2313.8914440054868</v>
          </cell>
          <cell r="G6439">
            <v>56397.860729987071</v>
          </cell>
          <cell r="H6439">
            <v>0.24472453988491352</v>
          </cell>
          <cell r="I6439">
            <v>97.466580107392261</v>
          </cell>
          <cell r="J6439">
            <v>25988882.436151806</v>
          </cell>
          <cell r="K6439">
            <v>1.2659116397215995</v>
          </cell>
          <cell r="L6439">
            <v>20.948781385312955</v>
          </cell>
          <cell r="M6439">
            <v>38193618.376767233</v>
          </cell>
          <cell r="N6439">
            <v>1.3471674051406008</v>
          </cell>
          <cell r="O6439">
            <v>11.608063967750159</v>
          </cell>
          <cell r="P6439"/>
          <cell r="Q6439">
            <v>15363.630405709555</v>
          </cell>
        </row>
        <row r="6440">
          <cell r="D6440">
            <v>45520</v>
          </cell>
          <cell r="F6440">
            <v>2788.9215240073536</v>
          </cell>
          <cell r="G6440">
            <v>59186.782253994425</v>
          </cell>
          <cell r="H6440">
            <v>0.2407747253214276</v>
          </cell>
          <cell r="I6440">
            <v>97.630371943751896</v>
          </cell>
          <cell r="J6440">
            <v>25991671.357675813</v>
          </cell>
          <cell r="K6440">
            <v>1.2651007385882391</v>
          </cell>
          <cell r="L6440">
            <v>20.998222271748233</v>
          </cell>
          <cell r="M6440">
            <v>38192802.363801755</v>
          </cell>
          <cell r="N6440">
            <v>1.3471660487475592</v>
          </cell>
          <cell r="O6440">
            <v>11.608126067393931</v>
          </cell>
          <cell r="P6440"/>
          <cell r="Q6440">
            <v>15363.630405709555</v>
          </cell>
        </row>
        <row r="6441">
          <cell r="D6441">
            <v>45521</v>
          </cell>
          <cell r="F6441">
            <v>3663.7183840073485</v>
          </cell>
          <cell r="G6441">
            <v>62850.500638001773</v>
          </cell>
          <cell r="H6441">
            <v>0.24063897498144007</v>
          </cell>
          <cell r="I6441">
            <v>97.635885399603922</v>
          </cell>
          <cell r="J6441">
            <v>25995335.076059822</v>
          </cell>
          <cell r="K6441">
            <v>1.2643335967742853</v>
          </cell>
          <cell r="L6441">
            <v>21.045087434284369</v>
          </cell>
          <cell r="M6441">
            <v>38193469.726336271</v>
          </cell>
          <cell r="N6441">
            <v>1.3472170161318489</v>
          </cell>
          <cell r="O6441">
            <v>11.605792836352114</v>
          </cell>
          <cell r="P6441"/>
          <cell r="Q6441">
            <v>15363.630405709555</v>
          </cell>
        </row>
        <row r="6442">
          <cell r="D6442">
            <v>45522</v>
          </cell>
          <cell r="F6442">
            <v>3142.6225090036241</v>
          </cell>
          <cell r="G6442">
            <v>65993.12314700539</v>
          </cell>
          <cell r="H6442">
            <v>0.23863400267137272</v>
          </cell>
          <cell r="I6442">
            <v>97.716421679915399</v>
          </cell>
          <cell r="J6442">
            <v>25998477.698568825</v>
          </cell>
          <cell r="K6442">
            <v>1.2635422749969629</v>
          </cell>
          <cell r="L6442">
            <v>21.093523899224952</v>
          </cell>
          <cell r="M6442">
            <v>38192698.268447794</v>
          </cell>
          <cell r="N6442">
            <v>1.3472172323387464</v>
          </cell>
          <cell r="O6442">
            <v>11.605782939534247</v>
          </cell>
          <cell r="P6442"/>
          <cell r="Q6442">
            <v>15363.630405709555</v>
          </cell>
        </row>
        <row r="6443">
          <cell r="D6443">
            <v>45523</v>
          </cell>
          <cell r="F6443">
            <v>2764.7522880036267</v>
          </cell>
          <cell r="G6443">
            <v>68757.875435009017</v>
          </cell>
          <cell r="H6443">
            <v>0.23554560046342565</v>
          </cell>
          <cell r="I6443">
            <v>97.837203664944354</v>
          </cell>
          <cell r="J6443">
            <v>26001242.450856827</v>
          </cell>
          <cell r="K6443">
            <v>1.2627337830427783</v>
          </cell>
          <cell r="L6443">
            <v>21.143110187097712</v>
          </cell>
          <cell r="M6443">
            <v>38192549.32740631</v>
          </cell>
          <cell r="N6443">
            <v>1.3472394077910803</v>
          </cell>
          <cell r="O6443">
            <v>11.604767903877612</v>
          </cell>
          <cell r="P6443"/>
          <cell r="Q6443">
            <v>15363.630405709555</v>
          </cell>
        </row>
        <row r="6444">
          <cell r="D6444">
            <v>45524</v>
          </cell>
          <cell r="F6444">
            <v>8347.5346870073481</v>
          </cell>
          <cell r="G6444">
            <v>77105.410122016357</v>
          </cell>
          <cell r="H6444">
            <v>0.25093486398033188</v>
          </cell>
          <cell r="I6444">
            <v>97.195835778512446</v>
          </cell>
          <cell r="J6444">
            <v>26009589.985543836</v>
          </cell>
          <cell r="K6444">
            <v>1.2621974187916412</v>
          </cell>
          <cell r="L6444">
            <v>21.176061568112438</v>
          </cell>
          <cell r="M6444">
            <v>38197987.713515826</v>
          </cell>
          <cell r="N6444">
            <v>1.3474586807193594</v>
          </cell>
          <cell r="O6444">
            <v>11.594735428082426</v>
          </cell>
          <cell r="P6444"/>
          <cell r="Q6444">
            <v>15363.630405709555</v>
          </cell>
        </row>
        <row r="6445">
          <cell r="D6445">
            <v>45525</v>
          </cell>
          <cell r="F6445">
            <v>13457.443864621782</v>
          </cell>
          <cell r="G6445">
            <v>90562.853986638132</v>
          </cell>
          <cell r="H6445">
            <v>0.28069647229367911</v>
          </cell>
          <cell r="I6445">
            <v>95.674419040150966</v>
          </cell>
          <cell r="J6445">
            <v>26023047.429408457</v>
          </cell>
          <cell r="K6445">
            <v>1.2619096434586219</v>
          </cell>
          <cell r="L6445">
            <v>21.193759119503419</v>
          </cell>
          <cell r="M6445">
            <v>38208529.930778965</v>
          </cell>
          <cell r="N6445">
            <v>1.3478580071820216</v>
          </cell>
          <cell r="O6445">
            <v>11.57648490473856</v>
          </cell>
          <cell r="P6445"/>
          <cell r="Q6445">
            <v>15363.630405709555</v>
          </cell>
        </row>
        <row r="6446">
          <cell r="D6446">
            <v>45526</v>
          </cell>
          <cell r="F6446">
            <v>17845.043375627371</v>
          </cell>
          <cell r="G6446">
            <v>108407.8973622655</v>
          </cell>
          <cell r="H6446">
            <v>0.32073354852727709</v>
          </cell>
          <cell r="I6446">
            <v>93.06394973211026</v>
          </cell>
          <cell r="J6446">
            <v>26040892.472784083</v>
          </cell>
          <cell r="K6446">
            <v>1.2618349016857513</v>
          </cell>
          <cell r="L6446">
            <v>21.198357649865574</v>
          </cell>
          <cell r="M6446">
            <v>38223486.782309107</v>
          </cell>
          <cell r="N6446">
            <v>1.3484130853221821</v>
          </cell>
          <cell r="O6446">
            <v>11.551158886213585</v>
          </cell>
          <cell r="P6446"/>
          <cell r="Q6446">
            <v>15363.630405709555</v>
          </cell>
        </row>
        <row r="6447">
          <cell r="D6447">
            <v>45527</v>
          </cell>
          <cell r="F6447">
            <v>13587.899395625514</v>
          </cell>
          <cell r="G6447">
            <v>121995.79675789102</v>
          </cell>
          <cell r="H6447">
            <v>0.34524164773313398</v>
          </cell>
          <cell r="I6447">
            <v>91.174999593732167</v>
          </cell>
          <cell r="J6447">
            <v>26054480.372179709</v>
          </cell>
          <cell r="K6447">
            <v>1.2615541408235884</v>
          </cell>
          <cell r="L6447">
            <v>21.215639270140219</v>
          </cell>
          <cell r="M6447">
            <v>38229622.879644826</v>
          </cell>
          <cell r="N6447">
            <v>1.3486570092602017</v>
          </cell>
          <cell r="O6447">
            <v>11.540045354683691</v>
          </cell>
          <cell r="P6447"/>
          <cell r="Q6447">
            <v>15363.630405709555</v>
          </cell>
        </row>
        <row r="6448">
          <cell r="D6448">
            <v>45528</v>
          </cell>
          <cell r="F6448">
            <v>3139.176939625504</v>
          </cell>
          <cell r="G6448">
            <v>125134.97369751651</v>
          </cell>
          <cell r="H6448">
            <v>0.33937012930608307</v>
          </cell>
          <cell r="I6448">
            <v>91.646072161694519</v>
          </cell>
          <cell r="J6448">
            <v>26057619.549119335</v>
          </cell>
          <cell r="K6448">
            <v>1.2607682478324134</v>
          </cell>
          <cell r="L6448">
            <v>21.26407745724913</v>
          </cell>
          <cell r="M6448">
            <v>38229431.714968555</v>
          </cell>
          <cell r="N6448">
            <v>1.3486777266997672</v>
          </cell>
          <cell r="O6448">
            <v>11.539101880625713</v>
          </cell>
          <cell r="P6448"/>
          <cell r="Q6448">
            <v>15363.630405709555</v>
          </cell>
        </row>
        <row r="6449">
          <cell r="D6449">
            <v>45529</v>
          </cell>
          <cell r="F6449">
            <v>3623.9849436255063</v>
          </cell>
          <cell r="G6449">
            <v>128758.95864114202</v>
          </cell>
          <cell r="H6449">
            <v>0.3352305548649272</v>
          </cell>
          <cell r="I6449">
            <v>91.971340000582686</v>
          </cell>
          <cell r="J6449">
            <v>26061243.534062959</v>
          </cell>
          <cell r="K6449">
            <v>1.2600069618226546</v>
          </cell>
          <cell r="L6449">
            <v>21.311089380755831</v>
          </cell>
          <cell r="M6449">
            <v>38230519.425504282</v>
          </cell>
          <cell r="N6449">
            <v>1.3487435627249909</v>
          </cell>
          <cell r="O6449">
            <v>11.536104162205717</v>
          </cell>
          <cell r="P6449"/>
          <cell r="Q6449">
            <v>15363.630405709555</v>
          </cell>
        </row>
        <row r="6450">
          <cell r="D6450">
            <v>45530</v>
          </cell>
          <cell r="F6450">
            <v>18695.398971623647</v>
          </cell>
          <cell r="G6450">
            <v>147454.35761276566</v>
          </cell>
          <cell r="H6450">
            <v>0.36913940890801505</v>
          </cell>
          <cell r="I6450">
            <v>89.147144048570524</v>
          </cell>
          <cell r="J6450">
            <v>26079938.933034584</v>
          </cell>
          <cell r="K6450">
            <v>1.2599749366294932</v>
          </cell>
          <cell r="L6450">
            <v>21.313068993053164</v>
          </cell>
          <cell r="M6450">
            <v>38246660.871232003</v>
          </cell>
          <cell r="N6450">
            <v>1.349340496540294</v>
          </cell>
          <cell r="O6450">
            <v>11.508955837121992</v>
          </cell>
          <cell r="P6450"/>
          <cell r="Q6450">
            <v>15363.630405709555</v>
          </cell>
        </row>
        <row r="6451">
          <cell r="D6451">
            <v>45531</v>
          </cell>
          <cell r="F6451">
            <v>19764.27158762551</v>
          </cell>
          <cell r="G6451">
            <v>167218.62920039118</v>
          </cell>
          <cell r="H6451">
            <v>0.40311322255421178</v>
          </cell>
          <cell r="I6451">
            <v>85.997233133674243</v>
          </cell>
          <cell r="J6451">
            <v>26099703.204622209</v>
          </cell>
          <cell r="K6451">
            <v>1.259994560053336</v>
          </cell>
          <cell r="L6451">
            <v>21.311855967742922</v>
          </cell>
          <cell r="M6451">
            <v>38263354.921919733</v>
          </cell>
          <cell r="N6451">
            <v>1.3499569509421383</v>
          </cell>
          <cell r="O6451">
            <v>11.480980007674846</v>
          </cell>
          <cell r="P6451"/>
          <cell r="Q6451">
            <v>15363.630405709555</v>
          </cell>
        </row>
        <row r="6452">
          <cell r="D6452">
            <v>45532</v>
          </cell>
          <cell r="F6452">
            <v>25071.71328484788</v>
          </cell>
          <cell r="G6452">
            <v>192290.34248523906</v>
          </cell>
          <cell r="H6452">
            <v>0.44699801090395413</v>
          </cell>
          <cell r="I6452">
            <v>81.57306565966384</v>
          </cell>
          <cell r="J6452">
            <v>26124774.917907055</v>
          </cell>
          <cell r="K6452">
            <v>1.2602701876209208</v>
          </cell>
          <cell r="L6452">
            <v>21.294824253077739</v>
          </cell>
          <cell r="M6452">
            <v>38285819.386068679</v>
          </cell>
          <cell r="N6452">
            <v>1.350777018672471</v>
          </cell>
          <cell r="O6452">
            <v>11.443858599821677</v>
          </cell>
          <cell r="P6452"/>
          <cell r="Q6452">
            <v>15363.630405709555</v>
          </cell>
        </row>
        <row r="6453">
          <cell r="D6453">
            <v>45533</v>
          </cell>
          <cell r="F6453">
            <v>17686.682008849748</v>
          </cell>
          <cell r="G6453">
            <v>209977.02449408881</v>
          </cell>
          <cell r="H6453">
            <v>0.47128099676424778</v>
          </cell>
          <cell r="I6453">
            <v>79.004163747052075</v>
          </cell>
          <cell r="J6453">
            <v>26142461.599915907</v>
          </cell>
          <cell r="K6453">
            <v>1.2601894137419263</v>
          </cell>
          <cell r="L6453">
            <v>21.29981426368316</v>
          </cell>
          <cell r="M6453">
            <v>38300180.070669629</v>
          </cell>
          <cell r="N6453">
            <v>1.3513112013539037</v>
          </cell>
          <cell r="O6453">
            <v>11.419736231748201</v>
          </cell>
          <cell r="P6453"/>
          <cell r="Q6453">
            <v>15363.630405709555</v>
          </cell>
        </row>
        <row r="6454">
          <cell r="D6454">
            <v>45534</v>
          </cell>
          <cell r="F6454">
            <v>20918.469743849746</v>
          </cell>
          <cell r="G6454">
            <v>230895.49423793855</v>
          </cell>
          <cell r="H6454">
            <v>0.50095688788098613</v>
          </cell>
          <cell r="I6454">
            <v>75.791680500254245</v>
          </cell>
          <cell r="J6454">
            <v>26163380.069659758</v>
          </cell>
          <cell r="K6454">
            <v>1.2602644314711871</v>
          </cell>
          <cell r="L6454">
            <v>21.295179820622035</v>
          </cell>
          <cell r="M6454">
            <v>38317400.161340557</v>
          </cell>
          <cell r="N6454">
            <v>1.3519462937287339</v>
          </cell>
          <cell r="O6454">
            <v>11.391116552679392</v>
          </cell>
          <cell r="P6454"/>
          <cell r="Q6454">
            <v>15363.630405709555</v>
          </cell>
        </row>
        <row r="6455">
          <cell r="D6455">
            <v>45535</v>
          </cell>
          <cell r="E6455" t="str">
            <v>*</v>
          </cell>
          <cell r="F6455">
            <v>2742.251960849746</v>
          </cell>
          <cell r="G6455">
            <v>233637.74619878829</v>
          </cell>
          <cell r="H6455">
            <v>0.49055472510472808</v>
          </cell>
          <cell r="I6455">
            <v>76.924619462015016</v>
          </cell>
          <cell r="J6455">
            <v>26166122.32162061</v>
          </cell>
          <cell r="K6455">
            <v>1.259464455071704</v>
          </cell>
          <cell r="L6455">
            <v>21.344645291541696</v>
          </cell>
          <cell r="M6455">
            <v>38316012.246212482</v>
          </cell>
          <cell r="N6455">
            <v>1.3519248555058974</v>
          </cell>
          <cell r="O6455">
            <v>11.392081587231473</v>
          </cell>
          <cell r="P6455"/>
          <cell r="Q6455">
            <v>15363.630405709555</v>
          </cell>
        </row>
        <row r="6456">
          <cell r="D6456">
            <v>45536</v>
          </cell>
          <cell r="F6456">
            <v>3386.1522168516094</v>
          </cell>
          <cell r="G6456">
            <v>3386.1522168516094</v>
          </cell>
          <cell r="H6456">
            <v>0.17028046707984548</v>
          </cell>
          <cell r="I6456">
            <v>99.99971775880428</v>
          </cell>
          <cell r="J6456">
            <v>26169508.473837461</v>
          </cell>
          <cell r="K6456">
            <v>1.2584229198855299</v>
          </cell>
          <cell r="L6456">
            <v>20.757212747559706</v>
          </cell>
          <cell r="M6456">
            <v>38298010.243216418</v>
          </cell>
          <cell r="N6456">
            <v>1.3513056371021237</v>
          </cell>
          <cell r="O6456">
            <v>11.619505738216906</v>
          </cell>
          <cell r="P6456"/>
          <cell r="Q6456">
            <v>19885.734840413748</v>
          </cell>
        </row>
        <row r="6457">
          <cell r="D6457">
            <v>45537</v>
          </cell>
          <cell r="F6457">
            <v>3467.7666688497484</v>
          </cell>
          <cell r="G6457">
            <v>6853.9188857013578</v>
          </cell>
          <cell r="H6457">
            <v>0.17233255247304588</v>
          </cell>
          <cell r="I6457">
            <v>99.999666882244014</v>
          </cell>
          <cell r="J6457">
            <v>26172976.24050631</v>
          </cell>
          <cell r="K6457">
            <v>1.2573872956134142</v>
          </cell>
          <cell r="L6457">
            <v>20.821298011038191</v>
          </cell>
          <cell r="M6457">
            <v>38291158.955132343</v>
          </cell>
          <cell r="N6457">
            <v>1.3510798501505155</v>
          </cell>
          <cell r="O6457">
            <v>11.629675328585897</v>
          </cell>
          <cell r="P6457"/>
          <cell r="Q6457">
            <v>19885.734840413748</v>
          </cell>
        </row>
        <row r="6458">
          <cell r="D6458">
            <v>45538</v>
          </cell>
          <cell r="F6458">
            <v>2978.8258928478826</v>
          </cell>
          <cell r="G6458">
            <v>9832.7447785492404</v>
          </cell>
          <cell r="H6458">
            <v>0.16482074306797667</v>
          </cell>
          <cell r="I6458">
            <v>99.999821264607547</v>
          </cell>
          <cell r="J6458">
            <v>26175955.066399157</v>
          </cell>
          <cell r="K6458">
            <v>1.2563301812008736</v>
          </cell>
          <cell r="L6458">
            <v>20.886887964353274</v>
          </cell>
          <cell r="M6458">
            <v>38282799.984032273</v>
          </cell>
          <cell r="N6458">
            <v>1.350800859576081</v>
          </cell>
          <cell r="O6458">
            <v>11.642252315411405</v>
          </cell>
          <cell r="P6458"/>
          <cell r="Q6458">
            <v>19885.734840413748</v>
          </cell>
        </row>
        <row r="6459">
          <cell r="D6459">
            <v>45539</v>
          </cell>
          <cell r="F6459">
            <v>13350.197940835489</v>
          </cell>
          <cell r="G6459">
            <v>23182.94271938473</v>
          </cell>
          <cell r="H6459">
            <v>0.2914519240228185</v>
          </cell>
          <cell r="I6459">
            <v>99.849008824927381</v>
          </cell>
          <cell r="J6459">
            <v>26189305.264339991</v>
          </cell>
          <cell r="K6459">
            <v>1.2557723881312874</v>
          </cell>
          <cell r="L6459">
            <v>20.921568211226273</v>
          </cell>
          <cell r="M6459">
            <v>38282508.767736182</v>
          </cell>
          <cell r="N6459">
            <v>1.3508065348718168</v>
          </cell>
          <cell r="O6459">
            <v>11.641996349219175</v>
          </cell>
          <cell r="P6459"/>
          <cell r="Q6459">
            <v>19885.734840413748</v>
          </cell>
        </row>
        <row r="6460">
          <cell r="D6460">
            <v>45540</v>
          </cell>
          <cell r="F6460">
            <v>44858.035183837346</v>
          </cell>
          <cell r="G6460">
            <v>68040.977903222083</v>
          </cell>
          <cell r="H6460">
            <v>0.68431947272013816</v>
          </cell>
          <cell r="I6460">
            <v>67.959415099401767</v>
          </cell>
          <cell r="J6460">
            <v>26234163.299523827</v>
          </cell>
          <cell r="K6460">
            <v>1.2567250136040242</v>
          </cell>
          <cell r="L6460">
            <v>20.862369419682402</v>
          </cell>
          <cell r="M6460">
            <v>38306048.748067103</v>
          </cell>
          <cell r="N6460">
            <v>1.3516531091169866</v>
          </cell>
          <cell r="O6460">
            <v>11.603871020779167</v>
          </cell>
          <cell r="P6460"/>
          <cell r="Q6460">
            <v>19885.734840413748</v>
          </cell>
        </row>
        <row r="6461">
          <cell r="D6461">
            <v>45541</v>
          </cell>
          <cell r="F6461">
            <v>39888.847947835486</v>
          </cell>
          <cell r="G6461">
            <v>107929.82585105757</v>
          </cell>
          <cell r="H6461">
            <v>0.90458333337282526</v>
          </cell>
          <cell r="I6461">
            <v>36.298995995138725</v>
          </cell>
          <cell r="J6461">
            <v>26274052.147471663</v>
          </cell>
          <cell r="K6461">
            <v>1.2574380077548435</v>
          </cell>
          <cell r="L6461">
            <v>20.818155957191287</v>
          </cell>
          <cell r="M6461">
            <v>38305747.900866367</v>
          </cell>
          <cell r="N6461">
            <v>1.3516584547742185</v>
          </cell>
          <cell r="O6461">
            <v>11.603630637712858</v>
          </cell>
          <cell r="P6461"/>
          <cell r="Q6461">
            <v>19885.734840413748</v>
          </cell>
        </row>
        <row r="6462">
          <cell r="D6462">
            <v>45542</v>
          </cell>
          <cell r="F6462">
            <v>44693.236418833621</v>
          </cell>
          <cell r="G6462">
            <v>152623.0622698912</v>
          </cell>
          <cell r="H6462">
            <v>1.0964289117279014</v>
          </cell>
          <cell r="I6462">
            <v>18.045370868950616</v>
          </cell>
          <cell r="J6462">
            <v>26318745.383890495</v>
          </cell>
          <cell r="K6462">
            <v>1.2583793585218688</v>
          </cell>
          <cell r="L6462">
            <v>20.759904947478702</v>
          </cell>
          <cell r="M6462">
            <v>38306121.444456629</v>
          </cell>
          <cell r="N6462">
            <v>1.3516875974244609</v>
          </cell>
          <cell r="O6462">
            <v>11.602320232342244</v>
          </cell>
          <cell r="P6462"/>
          <cell r="Q6462">
            <v>19885.734840413748</v>
          </cell>
        </row>
        <row r="6463">
          <cell r="D6463">
            <v>45543</v>
          </cell>
          <cell r="F6463">
            <v>24864.796343835485</v>
          </cell>
          <cell r="G6463">
            <v>177487.85861372668</v>
          </cell>
          <cell r="H6463">
            <v>1.1156732454074212</v>
          </cell>
          <cell r="I6463">
            <v>16.737700518630383</v>
          </cell>
          <cell r="J6463">
            <v>26343610.180234332</v>
          </cell>
          <cell r="K6463">
            <v>1.2583717633779055</v>
          </cell>
          <cell r="L6463">
            <v>20.760374376808088</v>
          </cell>
          <cell r="M6463">
            <v>38291100.142782889</v>
          </cell>
          <cell r="N6463">
            <v>1.3511735046858957</v>
          </cell>
          <cell r="O6463">
            <v>11.62545609523683</v>
          </cell>
          <cell r="P6463"/>
          <cell r="Q6463">
            <v>19885.734840413748</v>
          </cell>
        </row>
        <row r="6464">
          <cell r="D6464">
            <v>45544</v>
          </cell>
          <cell r="F6464">
            <v>34384.55220383362</v>
          </cell>
          <cell r="G6464">
            <v>211872.4108175603</v>
          </cell>
          <cell r="H6464">
            <v>1.1838324894026955</v>
          </cell>
          <cell r="I6464">
            <v>12.751707082797125</v>
          </cell>
          <cell r="J6464">
            <v>26377994.732438166</v>
          </cell>
          <cell r="K6464">
            <v>1.2588184872617414</v>
          </cell>
          <cell r="L6464">
            <v>20.732779412089652</v>
          </cell>
          <cell r="M6464">
            <v>38298243.769319147</v>
          </cell>
          <cell r="N6464">
            <v>1.3514415402318773</v>
          </cell>
          <cell r="O6464">
            <v>11.613388435283788</v>
          </cell>
          <cell r="P6464"/>
          <cell r="Q6464">
            <v>19885.734840413748</v>
          </cell>
        </row>
        <row r="6465">
          <cell r="D6465">
            <v>45545</v>
          </cell>
          <cell r="F6465">
            <v>31774.274239835489</v>
          </cell>
          <cell r="G6465">
            <v>243646.68505739578</v>
          </cell>
          <cell r="H6465">
            <v>1.2252335003594284</v>
          </cell>
          <cell r="I6465">
            <v>10.769993604968754</v>
          </cell>
          <cell r="J6465">
            <v>26409769.006678</v>
          </cell>
          <cell r="K6465">
            <v>1.2591399137172317</v>
          </cell>
          <cell r="L6465">
            <v>20.712943776896321</v>
          </cell>
          <cell r="M6465">
            <v>38306466.458198413</v>
          </cell>
          <cell r="N6465">
            <v>1.3517476597526097</v>
          </cell>
          <cell r="O6465">
            <v>11.599619937649718</v>
          </cell>
          <cell r="P6465"/>
          <cell r="Q6465">
            <v>19885.734840413748</v>
          </cell>
        </row>
        <row r="6466">
          <cell r="D6466">
            <v>45546</v>
          </cell>
          <cell r="F6466">
            <v>28271.422682858043</v>
          </cell>
          <cell r="G6466">
            <v>271918.10774025379</v>
          </cell>
          <cell r="H6466">
            <v>1.2430935127500864</v>
          </cell>
          <cell r="I6466">
            <v>10.005727548157296</v>
          </cell>
          <cell r="J6466">
            <v>26438040.429360859</v>
          </cell>
          <cell r="K6466">
            <v>1.2592938838188392</v>
          </cell>
          <cell r="L6466">
            <v>20.70344785685576</v>
          </cell>
          <cell r="M6466">
            <v>38299443.419500701</v>
          </cell>
          <cell r="N6466">
            <v>1.3515157932650066</v>
          </cell>
          <cell r="O6466">
            <v>11.610047366214593</v>
          </cell>
          <cell r="P6466"/>
          <cell r="Q6466">
            <v>19885.734840413748</v>
          </cell>
        </row>
        <row r="6467">
          <cell r="D6467">
            <v>45547</v>
          </cell>
          <cell r="F6467">
            <v>31615.490350856177</v>
          </cell>
          <cell r="G6467">
            <v>303533.59809110995</v>
          </cell>
          <cell r="H6467">
            <v>1.2719905354559282</v>
          </cell>
          <cell r="I6467">
            <v>8.8747291937947956</v>
          </cell>
          <cell r="J6467">
            <v>26469655.919711716</v>
          </cell>
          <cell r="K6467">
            <v>1.2596066960561425</v>
          </cell>
          <cell r="L6467">
            <v>20.684167046834613</v>
          </cell>
          <cell r="M6467">
            <v>38293886.105154976</v>
          </cell>
          <cell r="N6467">
            <v>1.3513356445853024</v>
          </cell>
          <cell r="O6467">
            <v>11.61815478488062</v>
          </cell>
          <cell r="P6467"/>
          <cell r="Q6467">
            <v>19885.734840413748</v>
          </cell>
        </row>
        <row r="6468">
          <cell r="D6468">
            <v>45548</v>
          </cell>
          <cell r="F6468">
            <v>19226.709610854319</v>
          </cell>
          <cell r="G6468">
            <v>322760.30770196428</v>
          </cell>
          <cell r="H6468">
            <v>1.2485189094755926</v>
          </cell>
          <cell r="I6468">
            <v>9.7836804669491748</v>
          </cell>
          <cell r="J6468">
            <v>26488882.62932257</v>
          </cell>
          <cell r="K6468">
            <v>1.2593299315284952</v>
          </cell>
          <cell r="L6468">
            <v>20.701225197777973</v>
          </cell>
          <cell r="M6468">
            <v>38290893.591611817</v>
          </cell>
          <cell r="N6468">
            <v>1.3512460008161322</v>
          </cell>
          <cell r="O6468">
            <v>11.622191016490401</v>
          </cell>
          <cell r="P6468"/>
          <cell r="Q6468">
            <v>19885.734840413748</v>
          </cell>
        </row>
        <row r="6469">
          <cell r="D6469">
            <v>45549</v>
          </cell>
          <cell r="F6469">
            <v>10206.386475856179</v>
          </cell>
          <cell r="G6469">
            <v>332966.69417782046</v>
          </cell>
          <cell r="H6469">
            <v>1.1959998204381619</v>
          </cell>
          <cell r="I6469">
            <v>12.137385971775561</v>
          </cell>
          <cell r="J6469">
            <v>26499089.015798427</v>
          </cell>
          <cell r="K6469">
            <v>1.258625252200912</v>
          </cell>
          <cell r="L6469">
            <v>20.744712036477285</v>
          </cell>
          <cell r="M6469">
            <v>38281709.88734065</v>
          </cell>
          <cell r="N6469">
            <v>1.3509378716369318</v>
          </cell>
          <cell r="O6469">
            <v>11.636074236919558</v>
          </cell>
          <cell r="P6469"/>
          <cell r="Q6469">
            <v>19885.734840413748</v>
          </cell>
        </row>
        <row r="6470">
          <cell r="D6470">
            <v>45550</v>
          </cell>
          <cell r="F6470">
            <v>4701.3636978543182</v>
          </cell>
          <cell r="G6470">
            <v>337668.0578756748</v>
          </cell>
          <cell r="H6470">
            <v>1.1320277595489623</v>
          </cell>
          <cell r="I6470">
            <v>15.692143093087452</v>
          </cell>
          <cell r="J6470">
            <v>26503790.37949628</v>
          </cell>
          <cell r="K6470">
            <v>1.257660677846425</v>
          </cell>
          <cell r="L6470">
            <v>20.804364438383416</v>
          </cell>
          <cell r="M6470">
            <v>38260292.050081484</v>
          </cell>
          <cell r="N6470">
            <v>1.3501979950923431</v>
          </cell>
          <cell r="O6470">
            <v>11.669471479885607</v>
          </cell>
          <cell r="P6470"/>
          <cell r="Q6470">
            <v>19885.734840413748</v>
          </cell>
        </row>
        <row r="6471">
          <cell r="D6471">
            <v>45551</v>
          </cell>
          <cell r="F6471">
            <v>8553.4986828543188</v>
          </cell>
          <cell r="G6471">
            <v>346221.55655852915</v>
          </cell>
          <cell r="H6471">
            <v>1.0881592990434266</v>
          </cell>
          <cell r="I6471">
            <v>18.633849117831236</v>
          </cell>
          <cell r="J6471">
            <v>26512343.878179133</v>
          </cell>
          <cell r="K6471">
            <v>1.256880541754319</v>
          </cell>
          <cell r="L6471">
            <v>20.852718110530375</v>
          </cell>
          <cell r="M6471">
            <v>38249941.875618324</v>
          </cell>
          <cell r="N6471">
            <v>1.3498486812737702</v>
          </cell>
          <cell r="O6471">
            <v>11.68526910454386</v>
          </cell>
          <cell r="P6471"/>
          <cell r="Q6471">
            <v>19885.734840413748</v>
          </cell>
        </row>
        <row r="6472">
          <cell r="D6472">
            <v>45552</v>
          </cell>
          <cell r="F6472">
            <v>9797.1874988580421</v>
          </cell>
          <cell r="G6472">
            <v>356018.74405738717</v>
          </cell>
          <cell r="H6472">
            <v>1.0531307608325484</v>
          </cell>
          <cell r="I6472">
            <v>21.311271240458151</v>
          </cell>
          <cell r="J6472">
            <v>26522141.065677989</v>
          </cell>
          <cell r="K6472">
            <v>1.2561607796798677</v>
          </cell>
          <cell r="L6472">
            <v>20.897415130067621</v>
          </cell>
          <cell r="M6472">
            <v>38248887.657739162</v>
          </cell>
          <cell r="N6472">
            <v>1.349827419387241</v>
          </cell>
          <cell r="O6472">
            <v>11.686231288967242</v>
          </cell>
          <cell r="P6472"/>
          <cell r="Q6472">
            <v>19885.734840413748</v>
          </cell>
        </row>
        <row r="6473">
          <cell r="D6473">
            <v>45553</v>
          </cell>
          <cell r="F6473">
            <v>29041.916538356869</v>
          </cell>
          <cell r="G6473">
            <v>385060.66059574403</v>
          </cell>
          <cell r="H6473">
            <v>1.0757590349897619</v>
          </cell>
          <cell r="I6473">
            <v>19.547030739954241</v>
          </cell>
          <cell r="J6473">
            <v>26551182.982216347</v>
          </cell>
          <cell r="K6473">
            <v>1.2563529972102712</v>
          </cell>
          <cell r="L6473">
            <v>20.885470449979792</v>
          </cell>
          <cell r="M6473">
            <v>38251091.9969275</v>
          </cell>
          <cell r="N6473">
            <v>1.3499211548950232</v>
          </cell>
          <cell r="O6473">
            <v>11.68198992243541</v>
          </cell>
          <cell r="P6473"/>
          <cell r="Q6473">
            <v>19885.734840413748</v>
          </cell>
        </row>
        <row r="6474">
          <cell r="D6474">
            <v>45554</v>
          </cell>
          <cell r="F6474">
            <v>60274.292950355011</v>
          </cell>
          <cell r="G6474">
            <v>445334.95354609902</v>
          </cell>
          <cell r="H6474">
            <v>1.1786681233398408</v>
          </cell>
          <cell r="I6474">
            <v>13.020852744228817</v>
          </cell>
          <cell r="J6474">
            <v>26611457.275166702</v>
          </cell>
          <cell r="K6474">
            <v>1.2580213224856853</v>
          </cell>
          <cell r="L6474">
            <v>20.782043809045625</v>
          </cell>
          <cell r="M6474">
            <v>38282966.677411832</v>
          </cell>
          <cell r="N6474">
            <v>1.3510620024468221</v>
          </cell>
          <cell r="O6474">
            <v>11.630479542458438</v>
          </cell>
          <cell r="P6474"/>
          <cell r="Q6474">
            <v>19885.734840413748</v>
          </cell>
        </row>
        <row r="6475">
          <cell r="D6475">
            <v>45555</v>
          </cell>
          <cell r="F6475">
            <v>63832.625350356873</v>
          </cell>
          <cell r="G6475">
            <v>509167.57889645587</v>
          </cell>
          <cell r="H6475">
            <v>1.280233250072498</v>
          </cell>
          <cell r="I6475">
            <v>8.5746562099738188</v>
          </cell>
          <cell r="J6475">
            <v>26675289.900517058</v>
          </cell>
          <cell r="K6475">
            <v>1.2598545714715517</v>
          </cell>
          <cell r="L6475">
            <v>20.668899696671627</v>
          </cell>
          <cell r="M6475">
            <v>38323043.656654775</v>
          </cell>
          <cell r="N6475">
            <v>1.352492351510632</v>
          </cell>
          <cell r="O6475">
            <v>11.566186925498744</v>
          </cell>
          <cell r="P6475"/>
          <cell r="Q6475">
            <v>19885.734840413748</v>
          </cell>
        </row>
        <row r="6476">
          <cell r="D6476">
            <v>45556</v>
          </cell>
          <cell r="F6476">
            <v>50197.664322356868</v>
          </cell>
          <cell r="G6476">
            <v>559365.24321881274</v>
          </cell>
          <cell r="H6476">
            <v>1.3394747725964649</v>
          </cell>
          <cell r="I6476">
            <v>6.6824253311476571</v>
          </cell>
          <cell r="J6476">
            <v>26725487.564839415</v>
          </cell>
          <cell r="K6476">
            <v>1.2610410150877089</v>
          </cell>
          <cell r="L6476">
            <v>20.595957206574511</v>
          </cell>
          <cell r="M6476">
            <v>38358247.414245717</v>
          </cell>
          <cell r="N6476">
            <v>1.3537507471648191</v>
          </cell>
          <cell r="O6476">
            <v>11.509888422318026</v>
          </cell>
          <cell r="P6476"/>
          <cell r="Q6476">
            <v>19885.734840413748</v>
          </cell>
        </row>
        <row r="6477">
          <cell r="D6477">
            <v>45557</v>
          </cell>
          <cell r="F6477">
            <v>43917.41242235688</v>
          </cell>
          <cell r="G6477">
            <v>603282.65564116964</v>
          </cell>
          <cell r="H6477">
            <v>1.3789753867707659</v>
          </cell>
          <cell r="I6477">
            <v>5.6487281176079591</v>
          </cell>
          <cell r="J6477">
            <v>26769404.977261771</v>
          </cell>
          <cell r="K6477">
            <v>1.261929178660508</v>
          </cell>
          <cell r="L6477">
            <v>20.541497809704467</v>
          </cell>
          <cell r="M6477">
            <v>38375837.449684672</v>
          </cell>
          <cell r="N6477">
            <v>1.3543875364493589</v>
          </cell>
          <cell r="O6477">
            <v>11.481493776711327</v>
          </cell>
          <cell r="P6477"/>
          <cell r="Q6477">
            <v>19885.734840413748</v>
          </cell>
        </row>
        <row r="6478">
          <cell r="D6478">
            <v>45558</v>
          </cell>
          <cell r="F6478">
            <v>42279.065178355013</v>
          </cell>
          <cell r="G6478">
            <v>645561.72081952461</v>
          </cell>
          <cell r="H6478">
            <v>1.4114590750830278</v>
          </cell>
          <cell r="I6478">
            <v>4.9151611023468877</v>
          </cell>
          <cell r="J6478">
            <v>26811684.042440124</v>
          </cell>
          <cell r="K6478">
            <v>1.2627385180684085</v>
          </cell>
          <cell r="L6478">
            <v>20.491979505918479</v>
          </cell>
          <cell r="M6478">
            <v>38398991.496915624</v>
          </cell>
          <cell r="N6478">
            <v>1.3552207121842501</v>
          </cell>
          <cell r="O6478">
            <v>11.444437590485245</v>
          </cell>
          <cell r="P6478"/>
          <cell r="Q6478">
            <v>19885.734840413748</v>
          </cell>
        </row>
        <row r="6479">
          <cell r="D6479">
            <v>45559</v>
          </cell>
          <cell r="F6479">
            <v>43818.66983035687</v>
          </cell>
          <cell r="G6479">
            <v>689380.39064988145</v>
          </cell>
          <cell r="H6479">
            <v>1.4444617296902178</v>
          </cell>
          <cell r="I6479">
            <v>4.2642762027988219</v>
          </cell>
          <cell r="J6479">
            <v>26855502.71227048</v>
          </cell>
          <cell r="K6479">
            <v>1.2636187851829472</v>
          </cell>
          <cell r="L6479">
            <v>20.438238182464641</v>
          </cell>
          <cell r="M6479">
            <v>38424912.19317057</v>
          </cell>
          <cell r="N6479">
            <v>1.3561515524660297</v>
          </cell>
          <cell r="O6479">
            <v>11.403165311551099</v>
          </cell>
          <cell r="P6479"/>
          <cell r="Q6479">
            <v>19885.734840413748</v>
          </cell>
        </row>
        <row r="6480">
          <cell r="D6480">
            <v>45560</v>
          </cell>
          <cell r="F6480">
            <v>49660.39089796257</v>
          </cell>
          <cell r="G6480">
            <v>739040.78154784406</v>
          </cell>
          <cell r="H6480">
            <v>1.4865747481373288</v>
          </cell>
          <cell r="I6480">
            <v>3.5541108262739263</v>
          </cell>
          <cell r="J6480">
            <v>26905163.103168443</v>
          </cell>
          <cell r="K6480">
            <v>1.2647720172393229</v>
          </cell>
          <cell r="L6480">
            <v>20.368015600805911</v>
          </cell>
          <cell r="M6480">
            <v>38442015.067397118</v>
          </cell>
          <cell r="N6480">
            <v>1.3567711988200659</v>
          </cell>
          <cell r="O6480">
            <v>11.37576548598177</v>
          </cell>
          <cell r="P6480"/>
          <cell r="Q6480">
            <v>19885.734840413748</v>
          </cell>
        </row>
        <row r="6481">
          <cell r="D6481">
            <v>45561</v>
          </cell>
          <cell r="F6481">
            <v>36476.566837960701</v>
          </cell>
          <cell r="G6481">
            <v>775517.3483858048</v>
          </cell>
          <cell r="H6481">
            <v>1.4999491123613093</v>
          </cell>
          <cell r="I6481">
            <v>3.3537130298305406</v>
          </cell>
          <cell r="J6481">
            <v>26941639.670006402</v>
          </cell>
          <cell r="K6481">
            <v>1.265303921915969</v>
          </cell>
          <cell r="L6481">
            <v>20.335696940990321</v>
          </cell>
          <cell r="M6481">
            <v>38444018.66533567</v>
          </cell>
          <cell r="N6481">
            <v>1.356857940163378</v>
          </cell>
          <cell r="O6481">
            <v>11.371934659614091</v>
          </cell>
          <cell r="P6481"/>
          <cell r="Q6481">
            <v>19885.734840413748</v>
          </cell>
        </row>
        <row r="6482">
          <cell r="D6482">
            <v>45562</v>
          </cell>
          <cell r="F6482">
            <v>37369.163633964432</v>
          </cell>
          <cell r="G6482">
            <v>812886.51201976929</v>
          </cell>
          <cell r="H6482">
            <v>1.513995238003367</v>
          </cell>
          <cell r="I6482">
            <v>3.1551362516706871</v>
          </cell>
          <cell r="J6482">
            <v>26979008.833640367</v>
          </cell>
          <cell r="K6482">
            <v>1.2658767153573807</v>
          </cell>
          <cell r="L6482">
            <v>20.300943276020298</v>
          </cell>
          <cell r="M6482">
            <v>38459558.213600077</v>
          </cell>
          <cell r="N6482">
            <v>1.3574224322213544</v>
          </cell>
          <cell r="O6482">
            <v>11.347032985505978</v>
          </cell>
          <cell r="P6482"/>
          <cell r="Q6482">
            <v>19885.734840413748</v>
          </cell>
        </row>
        <row r="6483">
          <cell r="D6483">
            <v>45563</v>
          </cell>
          <cell r="F6483">
            <v>45754.677949964433</v>
          </cell>
          <cell r="G6483">
            <v>858641.18996973371</v>
          </cell>
          <cell r="H6483">
            <v>1.5420982443309756</v>
          </cell>
          <cell r="I6483">
            <v>2.7917726361118111</v>
          </cell>
          <cell r="J6483">
            <v>27024763.511590332</v>
          </cell>
          <cell r="K6483">
            <v>1.266841529179068</v>
          </cell>
          <cell r="L6483">
            <v>20.242519876212683</v>
          </cell>
          <cell r="M6483">
            <v>38485922.286676481</v>
          </cell>
          <cell r="N6483">
            <v>1.3583689915705359</v>
          </cell>
          <cell r="O6483">
            <v>11.305387484862717</v>
          </cell>
          <cell r="P6483"/>
          <cell r="Q6483">
            <v>19885.734840413748</v>
          </cell>
        </row>
        <row r="6484">
          <cell r="D6484">
            <v>45564</v>
          </cell>
          <cell r="F6484">
            <v>37675.193005962567</v>
          </cell>
          <cell r="G6484">
            <v>896316.38297569624</v>
          </cell>
          <cell r="H6484">
            <v>1.5542529220045407</v>
          </cell>
          <cell r="I6484">
            <v>2.6476435271606924</v>
          </cell>
          <cell r="J6484">
            <v>27062438.704596296</v>
          </cell>
          <cell r="K6484">
            <v>1.2674261561145914</v>
          </cell>
          <cell r="L6484">
            <v>20.207188911314866</v>
          </cell>
          <cell r="M6484">
            <v>38503007.202692889</v>
          </cell>
          <cell r="N6484">
            <v>1.358988059547513</v>
          </cell>
          <cell r="O6484">
            <v>11.278225239833361</v>
          </cell>
          <cell r="P6484"/>
          <cell r="Q6484">
            <v>19885.734840413748</v>
          </cell>
        </row>
        <row r="6485">
          <cell r="D6485">
            <v>45565</v>
          </cell>
          <cell r="E6485" t="str">
            <v>*</v>
          </cell>
          <cell r="F6485">
            <v>63930.63872696257</v>
          </cell>
          <cell r="G6485">
            <v>960247.02170265885</v>
          </cell>
          <cell r="H6485">
            <v>1.6096078074874565</v>
          </cell>
          <cell r="I6485">
            <v>2.0786459616506381</v>
          </cell>
          <cell r="J6485">
            <v>27126369.343323257</v>
          </cell>
          <cell r="K6485">
            <v>1.2692381829332688</v>
          </cell>
          <cell r="L6485">
            <v>20.098019800435708</v>
          </cell>
          <cell r="M6485">
            <v>38564414.33473029</v>
          </cell>
          <cell r="N6485">
            <v>1.3611715413537493</v>
          </cell>
          <cell r="O6485">
            <v>11.1828928048182</v>
          </cell>
          <cell r="P6485"/>
          <cell r="Q6485">
            <v>19885.734840413748</v>
          </cell>
        </row>
        <row r="6486">
          <cell r="D6486">
            <v>45566</v>
          </cell>
          <cell r="F6486">
            <v>70068.381224962563</v>
          </cell>
          <cell r="G6486">
            <v>70068.381224962563</v>
          </cell>
          <cell r="H6486">
            <v>1.729840490292518</v>
          </cell>
          <cell r="I6486">
            <v>4.9431070300033912</v>
          </cell>
          <cell r="J6486">
            <v>27196437.724548221</v>
          </cell>
          <cell r="K6486">
            <v>1.2701094900745087</v>
          </cell>
          <cell r="L6486">
            <v>18.516600792123427</v>
          </cell>
          <cell r="M6486">
            <v>38632377.067405693</v>
          </cell>
          <cell r="N6486">
            <v>1.363565280957058</v>
          </cell>
          <cell r="O6486">
            <v>10.85947319612931</v>
          </cell>
          <cell r="P6486"/>
          <cell r="Q6486">
            <v>40505.689176644213</v>
          </cell>
        </row>
        <row r="6487">
          <cell r="D6487">
            <v>45567</v>
          </cell>
          <cell r="F6487">
            <v>58052.029492615213</v>
          </cell>
          <cell r="G6487">
            <v>128120.41071757778</v>
          </cell>
          <cell r="H6487">
            <v>1.5815113052249048</v>
          </cell>
          <cell r="I6487">
            <v>7.031446508019112</v>
          </cell>
          <cell r="J6487">
            <v>27254489.754040837</v>
          </cell>
          <cell r="K6487">
            <v>1.2704173870867479</v>
          </cell>
          <cell r="L6487">
            <v>18.498144815280192</v>
          </cell>
          <cell r="M6487">
            <v>38687793.112760752</v>
          </cell>
          <cell r="N6487">
            <v>1.365516157516772</v>
          </cell>
          <cell r="O6487">
            <v>10.77560218137581</v>
          </cell>
          <cell r="P6487"/>
          <cell r="Q6487">
            <v>40505.689176644213</v>
          </cell>
        </row>
        <row r="6488">
          <cell r="D6488">
            <v>45568</v>
          </cell>
          <cell r="F6488">
            <v>63437.394593613353</v>
          </cell>
          <cell r="G6488">
            <v>191557.80531119113</v>
          </cell>
          <cell r="H6488">
            <v>1.5763860106647631</v>
          </cell>
          <cell r="I6488">
            <v>7.1181743678272236</v>
          </cell>
          <cell r="J6488">
            <v>27317927.148634452</v>
          </cell>
          <cell r="K6488">
            <v>1.2709746793228158</v>
          </cell>
          <cell r="L6488">
            <v>18.464780013142956</v>
          </cell>
          <cell r="M6488">
            <v>38747415.438184805</v>
          </cell>
          <cell r="N6488">
            <v>1.3676154829689611</v>
          </cell>
          <cell r="O6488">
            <v>10.686004038814712</v>
          </cell>
          <cell r="P6488"/>
          <cell r="Q6488">
            <v>40505.689176644213</v>
          </cell>
        </row>
        <row r="6489">
          <cell r="D6489">
            <v>45569</v>
          </cell>
          <cell r="F6489">
            <v>75007.707163617088</v>
          </cell>
          <cell r="G6489">
            <v>266565.5124748082</v>
          </cell>
          <cell r="H6489">
            <v>1.6452350144711969</v>
          </cell>
          <cell r="I6489">
            <v>6.0400507870290721</v>
          </cell>
          <cell r="J6489">
            <v>27392934.855798069</v>
          </cell>
          <cell r="K6489">
            <v>1.2720671747003605</v>
          </cell>
          <cell r="L6489">
            <v>18.399523844974809</v>
          </cell>
          <cell r="M6489">
            <v>38814166.16002658</v>
          </cell>
          <cell r="N6489">
            <v>1.3699663932878836</v>
          </cell>
          <cell r="O6489">
            <v>10.586469326479097</v>
          </cell>
          <cell r="P6489"/>
          <cell r="Q6489">
            <v>40505.689176644213</v>
          </cell>
        </row>
        <row r="6490">
          <cell r="D6490">
            <v>45570</v>
          </cell>
          <cell r="F6490">
            <v>63616.250232613354</v>
          </cell>
          <cell r="G6490">
            <v>330181.76270742156</v>
          </cell>
          <cell r="H6490">
            <v>1.6302982095552447</v>
          </cell>
          <cell r="I6490">
            <v>6.2586306789880197</v>
          </cell>
          <cell r="J6490">
            <v>27456551.106030684</v>
          </cell>
          <cell r="K6490">
            <v>1.2726275669961857</v>
          </cell>
          <cell r="L6490">
            <v>18.366128369441313</v>
          </cell>
          <cell r="M6490">
            <v>38857109.835612349</v>
          </cell>
          <cell r="N6490">
            <v>1.3714770070214288</v>
          </cell>
          <cell r="O6490">
            <v>10.522955806035384</v>
          </cell>
          <cell r="P6490"/>
          <cell r="Q6490">
            <v>40505.689176644213</v>
          </cell>
        </row>
        <row r="6491">
          <cell r="D6491">
            <v>45571</v>
          </cell>
          <cell r="F6491">
            <v>32810.350096617083</v>
          </cell>
          <cell r="G6491">
            <v>362992.11280403862</v>
          </cell>
          <cell r="H6491">
            <v>1.4935848938036</v>
          </cell>
          <cell r="I6491">
            <v>8.682767946953728</v>
          </cell>
          <cell r="J6491">
            <v>27489361.456127301</v>
          </cell>
          <cell r="K6491">
            <v>1.2717606628586691</v>
          </cell>
          <cell r="L6491">
            <v>18.417812032040782</v>
          </cell>
          <cell r="M6491">
            <v>38867775.670483127</v>
          </cell>
          <cell r="N6491">
            <v>1.3718483546384381</v>
          </cell>
          <cell r="O6491">
            <v>10.507395537573071</v>
          </cell>
          <cell r="P6491"/>
          <cell r="Q6491">
            <v>40505.689176644213</v>
          </cell>
        </row>
        <row r="6492">
          <cell r="D6492">
            <v>45572</v>
          </cell>
          <cell r="F6492">
            <v>54122.171761615216</v>
          </cell>
          <cell r="G6492">
            <v>417114.28456565383</v>
          </cell>
          <cell r="H6492">
            <v>1.4710959410686724</v>
          </cell>
          <cell r="I6492">
            <v>9.1659143841002493</v>
          </cell>
          <cell r="J6492">
            <v>27543483.627888918</v>
          </cell>
          <cell r="K6492">
            <v>1.2718811220875936</v>
          </cell>
          <cell r="L6492">
            <v>18.410622895288263</v>
          </cell>
          <cell r="M6492">
            <v>38916783.748922899</v>
          </cell>
          <cell r="N6492">
            <v>1.3735729940134012</v>
          </cell>
          <cell r="O6492">
            <v>10.435402530882998</v>
          </cell>
          <cell r="P6492"/>
          <cell r="Q6492">
            <v>40505.689176644213</v>
          </cell>
        </row>
        <row r="6493">
          <cell r="D6493">
            <v>45573</v>
          </cell>
          <cell r="F6493">
            <v>44163.306119613357</v>
          </cell>
          <cell r="G6493">
            <v>461277.59068526718</v>
          </cell>
          <cell r="H6493">
            <v>1.4234963040427735</v>
          </cell>
          <cell r="I6493">
            <v>10.281244256386191</v>
          </cell>
          <cell r="J6493">
            <v>27587646.934008531</v>
          </cell>
          <cell r="K6493">
            <v>1.2715421175004453</v>
          </cell>
          <cell r="L6493">
            <v>18.430861254250598</v>
          </cell>
          <cell r="M6493">
            <v>38957471.958759665</v>
          </cell>
          <cell r="N6493">
            <v>1.3750039707853356</v>
          </cell>
          <cell r="O6493">
            <v>10.376008136588332</v>
          </cell>
          <cell r="P6493"/>
          <cell r="Q6493">
            <v>40505.689176644213</v>
          </cell>
        </row>
        <row r="6494">
          <cell r="D6494">
            <v>45574</v>
          </cell>
          <cell r="F6494">
            <v>108570.79895363435</v>
          </cell>
          <cell r="G6494">
            <v>569848.38963890157</v>
          </cell>
          <cell r="H6494">
            <v>1.5631504863806724</v>
          </cell>
          <cell r="I6494">
            <v>7.3472875262550303</v>
          </cell>
          <cell r="J6494">
            <v>27696217.732962165</v>
          </cell>
          <cell r="K6494">
            <v>1.2741674499374018</v>
          </cell>
          <cell r="L6494">
            <v>18.274632106019663</v>
          </cell>
          <cell r="M6494">
            <v>39043533.096428454</v>
          </cell>
          <cell r="N6494">
            <v>1.3780363684263452</v>
          </cell>
          <cell r="O6494">
            <v>10.251157949195179</v>
          </cell>
          <cell r="P6494"/>
          <cell r="Q6494">
            <v>40505.689176644213</v>
          </cell>
        </row>
        <row r="6495">
          <cell r="D6495">
            <v>45575</v>
          </cell>
          <cell r="F6495">
            <v>142660.93879663435</v>
          </cell>
          <cell r="G6495">
            <v>712509.32843553589</v>
          </cell>
          <cell r="H6495">
            <v>1.7590351946076073</v>
          </cell>
          <cell r="I6495">
            <v>4.614611771305932</v>
          </cell>
          <cell r="J6495">
            <v>27838878.671758801</v>
          </cell>
          <cell r="K6495">
            <v>1.2783484195628934</v>
          </cell>
          <cell r="L6495">
            <v>18.028198075482937</v>
          </cell>
          <cell r="M6495">
            <v>39161878.286663242</v>
          </cell>
          <cell r="N6495">
            <v>1.3822082006388894</v>
          </cell>
          <cell r="O6495">
            <v>10.081625759561575</v>
          </cell>
          <cell r="P6495"/>
          <cell r="Q6495">
            <v>40505.689176644213</v>
          </cell>
        </row>
        <row r="6496">
          <cell r="D6496">
            <v>45576</v>
          </cell>
          <cell r="F6496">
            <v>165527.86943963249</v>
          </cell>
          <cell r="G6496">
            <v>878037.19787516841</v>
          </cell>
          <cell r="H6496">
            <v>1.9706259803430939</v>
          </cell>
          <cell r="I6496">
            <v>2.8220391896965014</v>
          </cell>
          <cell r="J6496">
            <v>28004406.541198432</v>
          </cell>
          <cell r="K6496">
            <v>1.2835619542549608</v>
          </cell>
          <cell r="L6496">
            <v>17.724949496902564</v>
          </cell>
          <cell r="M6496">
            <v>39310787.308566347</v>
          </cell>
          <cell r="N6496">
            <v>1.3874587401789094</v>
          </cell>
          <cell r="O6496">
            <v>9.8718857592861138</v>
          </cell>
          <cell r="P6496"/>
          <cell r="Q6496">
            <v>40505.689176644213</v>
          </cell>
        </row>
        <row r="6497">
          <cell r="D6497">
            <v>45577</v>
          </cell>
          <cell r="F6497">
            <v>154034.67495263435</v>
          </cell>
          <cell r="G6497">
            <v>1032071.8728278028</v>
          </cell>
          <cell r="H6497">
            <v>2.1233064083232143</v>
          </cell>
          <cell r="I6497">
            <v>1.9944171795018728</v>
          </cell>
          <cell r="J6497">
            <v>28158441.216151066</v>
          </cell>
          <cell r="K6497">
            <v>1.2882303602836798</v>
          </cell>
          <cell r="L6497">
            <v>17.457187233882909</v>
          </cell>
          <cell r="M6497">
            <v>39456055.39752946</v>
          </cell>
          <cell r="N6497">
            <v>1.3925807358113576</v>
          </cell>
          <cell r="O6497">
            <v>9.6711214678831929</v>
          </cell>
          <cell r="P6497"/>
          <cell r="Q6497">
            <v>40505.689176644213</v>
          </cell>
        </row>
        <row r="6498">
          <cell r="D6498">
            <v>45578</v>
          </cell>
          <cell r="F6498">
            <v>138609.19570463436</v>
          </cell>
          <cell r="G6498">
            <v>1170681.0685324371</v>
          </cell>
          <cell r="H6498">
            <v>2.2232034985109013</v>
          </cell>
          <cell r="I6498">
            <v>1.5950646409944924</v>
          </cell>
          <cell r="J6498">
            <v>28297050.411855701</v>
          </cell>
          <cell r="K6498">
            <v>1.2921770958798351</v>
          </cell>
          <cell r="L6498">
            <v>17.233578085685341</v>
          </cell>
          <cell r="M6498">
            <v>39590610.672962561</v>
          </cell>
          <cell r="N6498">
            <v>1.3973245915928463</v>
          </cell>
          <cell r="O6498">
            <v>9.4885122003650739</v>
          </cell>
          <cell r="P6498"/>
          <cell r="Q6498">
            <v>40505.689176644213</v>
          </cell>
        </row>
        <row r="6499">
          <cell r="D6499">
            <v>45579</v>
          </cell>
          <cell r="F6499">
            <v>174224.66010063436</v>
          </cell>
          <cell r="G6499">
            <v>1344905.7286330715</v>
          </cell>
          <cell r="H6499">
            <v>2.3716346235568722</v>
          </cell>
          <cell r="I6499">
            <v>1.1506812422937274</v>
          </cell>
          <cell r="J6499">
            <v>28471275.071956336</v>
          </cell>
          <cell r="K6499">
            <v>1.2977326257897124</v>
          </cell>
          <cell r="L6499">
            <v>16.923067591511053</v>
          </cell>
          <cell r="M6499">
            <v>39753348.082198665</v>
          </cell>
          <cell r="N6499">
            <v>1.4030630782471274</v>
          </cell>
          <cell r="O6499">
            <v>9.2718336438698863</v>
          </cell>
          <cell r="P6499"/>
          <cell r="Q6499">
            <v>40505.689176644213</v>
          </cell>
        </row>
        <row r="6500">
          <cell r="D6500">
            <v>45580</v>
          </cell>
          <cell r="F6500">
            <v>159808.09982463249</v>
          </cell>
          <cell r="G6500">
            <v>1504713.828457704</v>
          </cell>
          <cell r="H6500">
            <v>2.4765473016159749</v>
          </cell>
          <cell r="I6500">
            <v>0.91709342534862515</v>
          </cell>
          <cell r="J6500">
            <v>28631083.17178097</v>
          </cell>
          <cell r="K6500">
            <v>1.3026117776517072</v>
          </cell>
          <cell r="L6500">
            <v>16.654419832548516</v>
          </cell>
          <cell r="M6500">
            <v>39908025.302962773</v>
          </cell>
          <cell r="N6500">
            <v>1.4085170452373184</v>
          </cell>
          <cell r="O6500">
            <v>9.0701104108740545</v>
          </cell>
          <cell r="P6500"/>
          <cell r="Q6500">
            <v>40505.689176644213</v>
          </cell>
        </row>
        <row r="6501">
          <cell r="D6501">
            <v>45581</v>
          </cell>
          <cell r="F6501">
            <v>125881.7006946114</v>
          </cell>
          <cell r="G6501">
            <v>1630595.5291523153</v>
          </cell>
          <cell r="H6501">
            <v>2.515997694239525</v>
          </cell>
          <cell r="I6501">
            <v>0.84279372774503925</v>
          </cell>
          <cell r="J6501">
            <v>28756964.872475583</v>
          </cell>
          <cell r="K6501">
            <v>1.3059322889558256</v>
          </cell>
          <cell r="L6501">
            <v>16.473742195050722</v>
          </cell>
          <cell r="M6501">
            <v>40006351.111456849</v>
          </cell>
          <cell r="N6501">
            <v>1.411982107760821</v>
          </cell>
          <cell r="O6501">
            <v>8.9440508709219593</v>
          </cell>
          <cell r="P6501"/>
          <cell r="Q6501">
            <v>40505.689176644213</v>
          </cell>
        </row>
        <row r="6502">
          <cell r="D6502">
            <v>45582</v>
          </cell>
          <cell r="F6502">
            <v>121544.7070726114</v>
          </cell>
          <cell r="G6502">
            <v>1752140.2362249268</v>
          </cell>
          <cell r="H6502">
            <v>2.5445085570483852</v>
          </cell>
          <cell r="I6502">
            <v>0.79309702217360556</v>
          </cell>
          <cell r="J6502">
            <v>28878509.579548195</v>
          </cell>
          <cell r="K6502">
            <v>1.3090440136080361</v>
          </cell>
          <cell r="L6502">
            <v>16.305994433336224</v>
          </cell>
          <cell r="M6502">
            <v>40122043.933596931</v>
          </cell>
          <cell r="N6502">
            <v>1.4160600926940157</v>
          </cell>
          <cell r="O6502">
            <v>8.7977567273989088</v>
          </cell>
          <cell r="P6502"/>
          <cell r="Q6502">
            <v>40505.689176644213</v>
          </cell>
        </row>
        <row r="6503">
          <cell r="D6503">
            <v>45583</v>
          </cell>
          <cell r="F6503">
            <v>130542.30420161513</v>
          </cell>
          <cell r="G6503">
            <v>1882682.5404265418</v>
          </cell>
          <cell r="H6503">
            <v>2.5821921955706499</v>
          </cell>
          <cell r="I6503">
            <v>0.73214399125666185</v>
          </cell>
          <cell r="J6503">
            <v>29009051.883749809</v>
          </cell>
          <cell r="K6503">
            <v>1.3125514400725544</v>
          </cell>
          <cell r="L6503">
            <v>16.118723107377253</v>
          </cell>
          <cell r="M6503">
            <v>40181983.10906557</v>
          </cell>
          <cell r="N6503">
            <v>1.418170295564807</v>
          </cell>
          <cell r="O6503">
            <v>8.7229224310715665</v>
          </cell>
          <cell r="P6503"/>
          <cell r="Q6503">
            <v>40505.689176644213</v>
          </cell>
        </row>
        <row r="6504">
          <cell r="D6504">
            <v>45584</v>
          </cell>
          <cell r="F6504">
            <v>125602.38285760954</v>
          </cell>
          <cell r="G6504">
            <v>2008284.9232841514</v>
          </cell>
          <cell r="H6504">
            <v>2.6094903860958443</v>
          </cell>
          <cell r="I6504">
            <v>0.69111356884066222</v>
          </cell>
          <cell r="J6504">
            <v>29134654.266607419</v>
          </cell>
          <cell r="K6504">
            <v>1.3158229295820592</v>
          </cell>
          <cell r="L6504">
            <v>15.945764650583282</v>
          </cell>
          <cell r="M6504">
            <v>40229050.861207202</v>
          </cell>
          <cell r="N6504">
            <v>1.419826204441939</v>
          </cell>
          <cell r="O6504">
            <v>8.6646096992901818</v>
          </cell>
          <cell r="P6504"/>
          <cell r="Q6504">
            <v>40505.689176644213</v>
          </cell>
        </row>
        <row r="6505">
          <cell r="D6505">
            <v>45585</v>
          </cell>
          <cell r="F6505">
            <v>114777.31400161327</v>
          </cell>
          <cell r="G6505">
            <v>2123062.2372857644</v>
          </cell>
          <cell r="H6505">
            <v>2.6206963520940825</v>
          </cell>
          <cell r="I6505">
            <v>0.6749856344262839</v>
          </cell>
          <cell r="J6505">
            <v>29249431.580609031</v>
          </cell>
          <cell r="K6505">
            <v>1.3185944661219753</v>
          </cell>
          <cell r="L6505">
            <v>15.800525032756262</v>
          </cell>
          <cell r="M6505">
            <v>40252937.234807827</v>
          </cell>
          <cell r="N6505">
            <v>1.4206639507859451</v>
          </cell>
          <cell r="O6505">
            <v>8.6352455004501607</v>
          </cell>
          <cell r="P6505"/>
          <cell r="Q6505">
            <v>40505.689176644213</v>
          </cell>
        </row>
        <row r="6506">
          <cell r="D6506">
            <v>45586</v>
          </cell>
          <cell r="F6506">
            <v>146657.37781060953</v>
          </cell>
          <cell r="G6506">
            <v>2269719.6150963739</v>
          </cell>
          <cell r="H6506">
            <v>2.6683137265439063</v>
          </cell>
          <cell r="I6506">
            <v>0.61079160191922499</v>
          </cell>
          <cell r="J6506">
            <v>29396088.95841964</v>
          </cell>
          <cell r="K6506">
            <v>1.3227904657483716</v>
          </cell>
          <cell r="L6506">
            <v>15.582868715216092</v>
          </cell>
          <cell r="M6506">
            <v>40303422.814761452</v>
          </cell>
          <cell r="N6506">
            <v>1.4224404644457809</v>
          </cell>
          <cell r="O6506">
            <v>8.573279372980636</v>
          </cell>
          <cell r="P6506"/>
          <cell r="Q6506">
            <v>40505.689176644213</v>
          </cell>
        </row>
        <row r="6507">
          <cell r="D6507">
            <v>45587</v>
          </cell>
          <cell r="F6507">
            <v>144625.4930696114</v>
          </cell>
          <cell r="G6507">
            <v>2414345.1081659854</v>
          </cell>
          <cell r="H6507">
            <v>2.7093221148146425</v>
          </cell>
          <cell r="I6507">
            <v>0.56071312244644345</v>
          </cell>
          <cell r="J6507">
            <v>29540714.451489251</v>
          </cell>
          <cell r="K6507">
            <v>1.3268799308817354</v>
          </cell>
          <cell r="L6507">
            <v>15.37330414717869</v>
          </cell>
          <cell r="M6507">
            <v>40343962.380882084</v>
          </cell>
          <cell r="N6507">
            <v>1.4238659386166324</v>
          </cell>
          <cell r="O6507">
            <v>8.5238544979969753</v>
          </cell>
          <cell r="P6507"/>
          <cell r="Q6507">
            <v>40505.689176644213</v>
          </cell>
        </row>
        <row r="6508">
          <cell r="D6508">
            <v>45588</v>
          </cell>
          <cell r="F6508">
            <v>99303.005761531953</v>
          </cell>
          <cell r="G6508">
            <v>2513648.1139275176</v>
          </cell>
          <cell r="H6508">
            <v>2.6981160092110676</v>
          </cell>
          <cell r="I6508">
            <v>0.57394792253148141</v>
          </cell>
          <cell r="J6508">
            <v>29640017.457250781</v>
          </cell>
          <cell r="K6508">
            <v>1.3289224898093568</v>
          </cell>
          <cell r="L6508">
            <v>15.269574722588853</v>
          </cell>
          <cell r="M6508">
            <v>40320496.21097064</v>
          </cell>
          <cell r="N6508">
            <v>1.4230324458704708</v>
          </cell>
          <cell r="O6508">
            <v>8.5527218483988587</v>
          </cell>
          <cell r="P6508"/>
          <cell r="Q6508">
            <v>40505.689176644213</v>
          </cell>
        </row>
        <row r="6509">
          <cell r="D6509">
            <v>45589</v>
          </cell>
          <cell r="F6509">
            <v>89790.892455530091</v>
          </cell>
          <cell r="G6509">
            <v>2603439.0063830474</v>
          </cell>
          <cell r="H6509">
            <v>2.6780589954388065</v>
          </cell>
          <cell r="I6509">
            <v>0.59847403604008642</v>
          </cell>
          <cell r="J6509">
            <v>29729808.349706311</v>
          </cell>
          <cell r="K6509">
            <v>1.3305319368180448</v>
          </cell>
          <cell r="L6509">
            <v>15.188279859732379</v>
          </cell>
          <cell r="M6509">
            <v>40308857.696025193</v>
          </cell>
          <cell r="N6509">
            <v>1.4226163915467454</v>
          </cell>
          <cell r="O6509">
            <v>8.5671652633137363</v>
          </cell>
          <cell r="P6509"/>
          <cell r="Q6509">
            <v>40505.689176644213</v>
          </cell>
        </row>
        <row r="6510">
          <cell r="D6510">
            <v>45590</v>
          </cell>
          <cell r="F6510">
            <v>108954.79519853195</v>
          </cell>
          <cell r="G6510">
            <v>2712393.8015815793</v>
          </cell>
          <cell r="H6510">
            <v>2.678531195707254</v>
          </cell>
          <cell r="I6510">
            <v>0.59788395853490606</v>
          </cell>
          <cell r="J6510">
            <v>29838763.144904844</v>
          </cell>
          <cell r="K6510">
            <v>1.3329916711685148</v>
          </cell>
          <cell r="L6510">
            <v>15.064781039767594</v>
          </cell>
          <cell r="M6510">
            <v>40262306.136786893</v>
          </cell>
          <cell r="N6510">
            <v>1.4209681624065222</v>
          </cell>
          <cell r="O6510">
            <v>8.6246051655339055</v>
          </cell>
          <cell r="P6510"/>
          <cell r="Q6510">
            <v>40505.689176644213</v>
          </cell>
        </row>
        <row r="6511">
          <cell r="D6511">
            <v>45591</v>
          </cell>
          <cell r="F6511">
            <v>104756.25435853009</v>
          </cell>
          <cell r="G6511">
            <v>2817150.0559401093</v>
          </cell>
          <cell r="H6511">
            <v>2.6749804146263489</v>
          </cell>
          <cell r="I6511">
            <v>0.60233637498968706</v>
          </cell>
          <cell r="J6511">
            <v>29943519.399263375</v>
          </cell>
          <cell r="K6511">
            <v>1.3352552964569424</v>
          </cell>
          <cell r="L6511">
            <v>14.951920652505034</v>
          </cell>
          <cell r="M6511">
            <v>40205839.34674561</v>
          </cell>
          <cell r="N6511">
            <v>1.4189700109164898</v>
          </cell>
          <cell r="O6511">
            <v>8.6947155244715635</v>
          </cell>
          <cell r="P6511"/>
          <cell r="Q6511">
            <v>40505.689176644213</v>
          </cell>
        </row>
        <row r="6512">
          <cell r="D6512">
            <v>45592</v>
          </cell>
          <cell r="F6512">
            <v>100980.58951353381</v>
          </cell>
          <cell r="G6512">
            <v>2918130.6454536431</v>
          </cell>
          <cell r="H6512">
            <v>2.6682403136816206</v>
          </cell>
          <cell r="I6512">
            <v>0.61088541075474678</v>
          </cell>
          <cell r="J6512">
            <v>30044499.988776907</v>
          </cell>
          <cell r="K6512">
            <v>1.337342696515645</v>
          </cell>
          <cell r="L6512">
            <v>14.848516134889444</v>
          </cell>
          <cell r="M6512">
            <v>40133507.084157325</v>
          </cell>
          <cell r="N6512">
            <v>1.4164119420564909</v>
          </cell>
          <cell r="O6512">
            <v>8.7852381574328184</v>
          </cell>
          <cell r="P6512"/>
          <cell r="Q6512">
            <v>40505.689176644213</v>
          </cell>
        </row>
        <row r="6513">
          <cell r="D6513">
            <v>45593</v>
          </cell>
          <cell r="F6513">
            <v>85280.425566530088</v>
          </cell>
          <cell r="G6513">
            <v>3003411.0710201729</v>
          </cell>
          <cell r="H6513">
            <v>2.6481386513406786</v>
          </cell>
          <cell r="I6513">
            <v>0.63715847389756997</v>
          </cell>
          <cell r="J6513">
            <v>30129780.414343439</v>
          </cell>
          <cell r="K6513">
            <v>1.3387249940407195</v>
          </cell>
          <cell r="L6513">
            <v>14.780392733949643</v>
          </cell>
          <cell r="M6513">
            <v>40051246.889240026</v>
          </cell>
          <cell r="N6513">
            <v>1.4135035119587851</v>
          </cell>
          <cell r="O6513">
            <v>8.8892122199007328</v>
          </cell>
          <cell r="P6513"/>
          <cell r="Q6513">
            <v>40505.689176644213</v>
          </cell>
        </row>
        <row r="6514">
          <cell r="D6514">
            <v>45594</v>
          </cell>
          <cell r="F6514">
            <v>107498.38493853009</v>
          </cell>
          <cell r="G6514">
            <v>3110909.4559587031</v>
          </cell>
          <cell r="H6514">
            <v>2.6483376049431335</v>
          </cell>
          <cell r="I6514">
            <v>0.63689262107571309</v>
          </cell>
          <cell r="J6514">
            <v>30237278.79928197</v>
          </cell>
          <cell r="K6514">
            <v>1.3410877387692224</v>
          </cell>
          <cell r="L6514">
            <v>14.664597089885811</v>
          </cell>
          <cell r="M6514">
            <v>39980955.140889741</v>
          </cell>
          <cell r="N6514">
            <v>1.4110174968130393</v>
          </cell>
          <cell r="O6514">
            <v>8.9789809268732483</v>
          </cell>
          <cell r="P6514"/>
          <cell r="Q6514">
            <v>40505.689176644213</v>
          </cell>
        </row>
        <row r="6515">
          <cell r="D6515">
            <v>45595</v>
          </cell>
          <cell r="F6515">
            <v>114200.29164982062</v>
          </cell>
          <cell r="G6515">
            <v>3225109.7476085238</v>
          </cell>
          <cell r="H6515">
            <v>2.6540384928348444</v>
          </cell>
          <cell r="I6515">
            <v>0.62932475545388611</v>
          </cell>
          <cell r="J6515">
            <v>30351479.090931792</v>
          </cell>
          <cell r="K6515">
            <v>1.3437387201123987</v>
          </cell>
          <cell r="L6515">
            <v>14.535642376557279</v>
          </cell>
          <cell r="M6515">
            <v>39916287.011521734</v>
          </cell>
          <cell r="N6515">
            <v>1.4087299695524076</v>
          </cell>
          <cell r="O6515">
            <v>9.0623173850684857</v>
          </cell>
          <cell r="P6515"/>
          <cell r="Q6515">
            <v>40505.689176644213</v>
          </cell>
        </row>
        <row r="6516">
          <cell r="D6516">
            <v>45596</v>
          </cell>
          <cell r="E6516" t="str">
            <v>*</v>
          </cell>
          <cell r="F6516">
            <v>120567.44921381875</v>
          </cell>
          <cell r="G6516">
            <v>3345677.1968223425</v>
          </cell>
          <cell r="H6516">
            <v>2.6644422810479429</v>
          </cell>
          <cell r="I6516">
            <v>0.61575963149362867</v>
          </cell>
          <cell r="J6516">
            <v>30472046.54014561</v>
          </cell>
          <cell r="K6516">
            <v>1.3466615964850952</v>
          </cell>
          <cell r="L6516">
            <v>14.394640054405771</v>
          </cell>
          <cell r="M6516">
            <v>39817841.485107727</v>
          </cell>
          <cell r="N6516">
            <v>1.4052503881669749</v>
          </cell>
          <cell r="O6516">
            <v>9.1904435778894733</v>
          </cell>
          <cell r="P6516"/>
          <cell r="Q6516">
            <v>40505.689176644213</v>
          </cell>
        </row>
        <row r="6517">
          <cell r="D6517">
            <v>45597</v>
          </cell>
          <cell r="F6517">
            <v>108720.68790582061</v>
          </cell>
          <cell r="G6517">
            <v>108720.68790582061</v>
          </cell>
          <cell r="H6517">
            <v>1.3252067290974718</v>
          </cell>
          <cell r="I6517">
            <v>20.838649641529905</v>
          </cell>
          <cell r="J6517">
            <v>30580767.228051431</v>
          </cell>
          <cell r="K6517">
            <v>1.3465840897406316</v>
          </cell>
          <cell r="L6517">
            <v>12.869439332395039</v>
          </cell>
          <cell r="M6517">
            <v>39672947.351481639</v>
          </cell>
          <cell r="N6517">
            <v>1.4000823477544171</v>
          </cell>
          <cell r="O6517">
            <v>9.2978391705697998</v>
          </cell>
          <cell r="P6517"/>
          <cell r="Q6517">
            <v>82040.549235563056</v>
          </cell>
        </row>
        <row r="6518">
          <cell r="D6518">
            <v>45598</v>
          </cell>
          <cell r="F6518">
            <v>109197.24974981874</v>
          </cell>
          <cell r="G6518">
            <v>217917.93765563937</v>
          </cell>
          <cell r="H6518">
            <v>1.3281111577515865</v>
          </cell>
          <cell r="I6518">
            <v>20.730029177967889</v>
          </cell>
          <cell r="J6518">
            <v>30689964.477801248</v>
          </cell>
          <cell r="K6518">
            <v>1.3465280502160413</v>
          </cell>
          <cell r="L6518">
            <v>12.87212688943068</v>
          </cell>
          <cell r="M6518">
            <v>39528041.72074756</v>
          </cell>
          <cell r="N6518">
            <v>1.3949143034874476</v>
          </cell>
          <cell r="O6518">
            <v>9.495592908259276</v>
          </cell>
          <cell r="P6518"/>
          <cell r="Q6518">
            <v>82040.549235563056</v>
          </cell>
        </row>
        <row r="6519">
          <cell r="D6519">
            <v>45599</v>
          </cell>
          <cell r="F6519">
            <v>95714.585525818751</v>
          </cell>
          <cell r="G6519">
            <v>313632.52318145812</v>
          </cell>
          <cell r="H6519">
            <v>1.2742988115991478</v>
          </cell>
          <cell r="I6519">
            <v>22.838237714921618</v>
          </cell>
          <cell r="J6519">
            <v>30785679.063327067</v>
          </cell>
          <cell r="K6519">
            <v>1.3458829799010144</v>
          </cell>
          <cell r="L6519">
            <v>12.90309943877601</v>
          </cell>
          <cell r="M6519">
            <v>39359876.880985476</v>
          </cell>
          <cell r="N6519">
            <v>1.3889258933226032</v>
          </cell>
          <cell r="O6519">
            <v>9.7295350383809094</v>
          </cell>
          <cell r="P6519"/>
          <cell r="Q6519">
            <v>82040.549235563056</v>
          </cell>
        </row>
        <row r="6520">
          <cell r="D6520">
            <v>45600</v>
          </cell>
          <cell r="F6520">
            <v>119130.54744981875</v>
          </cell>
          <cell r="G6520">
            <v>432763.07063127687</v>
          </cell>
          <cell r="H6520">
            <v>1.3187474811653324</v>
          </cell>
          <cell r="I6520">
            <v>21.082277165257825</v>
          </cell>
          <cell r="J6520">
            <v>30904809.610776886</v>
          </cell>
          <cell r="K6520">
            <v>1.3462625567776256</v>
          </cell>
          <cell r="L6520">
            <v>12.884866301674325</v>
          </cell>
          <cell r="M6520">
            <v>39218029.280823395</v>
          </cell>
          <cell r="N6520">
            <v>1.3838665917914641</v>
          </cell>
          <cell r="O6520">
            <v>9.9312600839772447</v>
          </cell>
          <cell r="P6520"/>
          <cell r="Q6520">
            <v>82040.549235563056</v>
          </cell>
        </row>
        <row r="6521">
          <cell r="D6521">
            <v>45601</v>
          </cell>
          <cell r="F6521">
            <v>129519.67124582062</v>
          </cell>
          <cell r="G6521">
            <v>562282.74187709752</v>
          </cell>
          <cell r="H6521">
            <v>1.3707434850603326</v>
          </cell>
          <cell r="I6521">
            <v>19.200027364517613</v>
          </cell>
          <cell r="J6521">
            <v>31034329.282022707</v>
          </cell>
          <cell r="K6521">
            <v>1.3470903853302552</v>
          </cell>
          <cell r="L6521">
            <v>12.845180996301398</v>
          </cell>
          <cell r="M6521">
            <v>39087279.043425314</v>
          </cell>
          <cell r="N6521">
            <v>1.37919925538376</v>
          </cell>
          <cell r="O6521">
            <v>10.120722040547992</v>
          </cell>
          <cell r="P6521"/>
          <cell r="Q6521">
            <v>82040.549235563056</v>
          </cell>
        </row>
        <row r="6522">
          <cell r="D6522">
            <v>45602</v>
          </cell>
          <cell r="F6522">
            <v>87747.738995033564</v>
          </cell>
          <cell r="G6522">
            <v>650030.48087213107</v>
          </cell>
          <cell r="H6522">
            <v>1.3205471500150054</v>
          </cell>
          <cell r="I6522">
            <v>21.01411069723008</v>
          </cell>
          <cell r="J6522">
            <v>31122077.021017741</v>
          </cell>
          <cell r="K6522">
            <v>1.3461056010926897</v>
          </cell>
          <cell r="L6522">
            <v>12.892402943231641</v>
          </cell>
          <cell r="M6522">
            <v>38903162.585767455</v>
          </cell>
          <cell r="N6522">
            <v>1.3726493216739348</v>
          </cell>
          <cell r="O6522">
            <v>10.392139179464888</v>
          </cell>
          <cell r="P6522"/>
          <cell r="Q6522">
            <v>82040.549235563056</v>
          </cell>
        </row>
        <row r="6523">
          <cell r="D6523">
            <v>45603</v>
          </cell>
          <cell r="F6523">
            <v>88905.466919029845</v>
          </cell>
          <cell r="G6523">
            <v>738935.9477911609</v>
          </cell>
          <cell r="H6523">
            <v>1.2867085756919927</v>
          </cell>
          <cell r="I6523">
            <v>22.333735264435184</v>
          </cell>
          <cell r="J6523">
            <v>31210982.487936772</v>
          </cell>
          <cell r="K6523">
            <v>1.3451776785574709</v>
          </cell>
          <cell r="L6523">
            <v>12.937040070278872</v>
          </cell>
          <cell r="M6523">
            <v>38703630.97771658</v>
          </cell>
          <cell r="N6523">
            <v>1.3655560140779457</v>
          </cell>
          <cell r="O6523">
            <v>10.69349394948823</v>
          </cell>
          <cell r="P6523"/>
          <cell r="Q6523">
            <v>82040.549235563056</v>
          </cell>
        </row>
        <row r="6524">
          <cell r="D6524">
            <v>45604</v>
          </cell>
          <cell r="F6524">
            <v>102832.24174303358</v>
          </cell>
          <cell r="G6524">
            <v>841768.18953419453</v>
          </cell>
          <cell r="H6524">
            <v>1.2825489915925987</v>
          </cell>
          <cell r="I6524">
            <v>22.501584119934325</v>
          </cell>
          <cell r="J6524">
            <v>31313814.729679804</v>
          </cell>
          <cell r="K6524">
            <v>1.3448544170960939</v>
          </cell>
          <cell r="L6524">
            <v>12.952622730080066</v>
          </cell>
          <cell r="M6524">
            <v>38604744.299179904</v>
          </cell>
          <cell r="N6524">
            <v>1.3620141120258418</v>
          </cell>
          <cell r="O6524">
            <v>10.846906289037506</v>
          </cell>
          <cell r="P6524"/>
          <cell r="Q6524">
            <v>82040.549235563056</v>
          </cell>
        </row>
        <row r="6525">
          <cell r="D6525">
            <v>45605</v>
          </cell>
          <cell r="F6525">
            <v>68936.405255031714</v>
          </cell>
          <cell r="G6525">
            <v>910704.59478922631</v>
          </cell>
          <cell r="H6525">
            <v>1.2334071427347471</v>
          </cell>
          <cell r="I6525">
            <v>24.582297805433171</v>
          </cell>
          <cell r="J6525">
            <v>31382751.134934835</v>
          </cell>
          <cell r="K6525">
            <v>1.3430827907069445</v>
          </cell>
          <cell r="L6525">
            <v>13.038320900880985</v>
          </cell>
          <cell r="M6525">
            <v>38481106.69242125</v>
          </cell>
          <cell r="N6525">
            <v>1.3575992816806464</v>
          </cell>
          <cell r="O6525">
            <v>11.040906516974525</v>
          </cell>
          <cell r="P6525"/>
          <cell r="Q6525">
            <v>82040.549235563056</v>
          </cell>
        </row>
        <row r="6526">
          <cell r="D6526">
            <v>45606</v>
          </cell>
          <cell r="F6526">
            <v>48757.162151029843</v>
          </cell>
          <cell r="G6526">
            <v>959461.75694025611</v>
          </cell>
          <cell r="H6526">
            <v>1.1694969937187445</v>
          </cell>
          <cell r="I6526">
            <v>27.574204477205388</v>
          </cell>
          <cell r="J6526">
            <v>31431508.297085866</v>
          </cell>
          <cell r="K6526">
            <v>1.3404629750336745</v>
          </cell>
          <cell r="L6526">
            <v>13.165974925514801</v>
          </cell>
          <cell r="M6526">
            <v>38339327.90670456</v>
          </cell>
          <cell r="N6526">
            <v>1.3525448052875415</v>
          </cell>
          <cell r="O6526">
            <v>11.26684689057662</v>
          </cell>
          <cell r="P6526"/>
          <cell r="Q6526">
            <v>82040.549235563056</v>
          </cell>
        </row>
        <row r="6527">
          <cell r="D6527">
            <v>45607</v>
          </cell>
          <cell r="F6527">
            <v>48689.695399035438</v>
          </cell>
          <cell r="G6527">
            <v>1008151.4523392916</v>
          </cell>
          <cell r="H6527">
            <v>1.1171321119229669</v>
          </cell>
          <cell r="I6527">
            <v>30.285904019840913</v>
          </cell>
          <cell r="J6527">
            <v>31480197.992484901</v>
          </cell>
          <cell r="K6527">
            <v>1.3378585605944537</v>
          </cell>
          <cell r="L6527">
            <v>13.293980848990206</v>
          </cell>
          <cell r="M6527">
            <v>38222581.255113892</v>
          </cell>
          <cell r="N6527">
            <v>1.3483737776268787</v>
          </cell>
          <cell r="O6527">
            <v>11.4564167906824</v>
          </cell>
          <cell r="P6527"/>
          <cell r="Q6527">
            <v>82040.549235563056</v>
          </cell>
        </row>
        <row r="6528">
          <cell r="D6528">
            <v>45608</v>
          </cell>
          <cell r="F6528">
            <v>40047.803227031705</v>
          </cell>
          <cell r="G6528">
            <v>1048199.2555663233</v>
          </cell>
          <cell r="H6528">
            <v>1.0647166404633932</v>
          </cell>
          <cell r="I6528">
            <v>33.252170924698035</v>
          </cell>
          <cell r="J6528">
            <v>31520245.795711935</v>
          </cell>
          <cell r="K6528">
            <v>1.3349062534526734</v>
          </cell>
          <cell r="L6528">
            <v>13.440423626348441</v>
          </cell>
          <cell r="M6528">
            <v>38091127.799542218</v>
          </cell>
          <cell r="N6528">
            <v>1.3436842840454433</v>
          </cell>
          <cell r="O6528">
            <v>11.672963994001961</v>
          </cell>
          <cell r="P6528"/>
          <cell r="Q6528">
            <v>82040.549235563056</v>
          </cell>
        </row>
        <row r="6529">
          <cell r="D6529">
            <v>45609</v>
          </cell>
          <cell r="F6529">
            <v>68855.30944516648</v>
          </cell>
          <cell r="G6529">
            <v>1117054.5650114897</v>
          </cell>
          <cell r="H6529">
            <v>1.0473756579192328</v>
          </cell>
          <cell r="I6529">
            <v>34.291562028115663</v>
          </cell>
          <cell r="J6529">
            <v>31589101.1051571</v>
          </cell>
          <cell r="K6529">
            <v>1.3331901861615689</v>
          </cell>
          <cell r="L6529">
            <v>13.526202726773484</v>
          </cell>
          <cell r="M6529">
            <v>37973062.712260686</v>
          </cell>
          <cell r="N6529">
            <v>1.3394674182447117</v>
          </cell>
          <cell r="O6529">
            <v>11.870809170509322</v>
          </cell>
          <cell r="P6529"/>
          <cell r="Q6529">
            <v>82040.549235563056</v>
          </cell>
        </row>
        <row r="6530">
          <cell r="D6530">
            <v>45610</v>
          </cell>
          <cell r="F6530">
            <v>75299.004657168349</v>
          </cell>
          <cell r="G6530">
            <v>1192353.5696686581</v>
          </cell>
          <cell r="H6530">
            <v>1.0381221592586691</v>
          </cell>
          <cell r="I6530">
            <v>34.85831724665681</v>
          </cell>
          <cell r="J6530">
            <v>31664400.109814268</v>
          </cell>
          <cell r="K6530">
            <v>1.3317569735721404</v>
          </cell>
          <cell r="L6530">
            <v>13.598215262346613</v>
          </cell>
          <cell r="M6530">
            <v>37853207.393179163</v>
          </cell>
          <cell r="N6530">
            <v>1.3351877337502942</v>
          </cell>
          <cell r="O6530">
            <v>12.074661352937333</v>
          </cell>
          <cell r="P6530"/>
          <cell r="Q6530">
            <v>82040.549235563056</v>
          </cell>
        </row>
        <row r="6531">
          <cell r="D6531">
            <v>45611</v>
          </cell>
          <cell r="F6531">
            <v>68215.95455316834</v>
          </cell>
          <cell r="G6531">
            <v>1260569.5242218263</v>
          </cell>
          <cell r="H6531">
            <v>1.0243467293247497</v>
          </cell>
          <cell r="I6531">
            <v>35.717832737273412</v>
          </cell>
          <cell r="J6531">
            <v>31732616.064367436</v>
          </cell>
          <cell r="K6531">
            <v>1.3300367395379515</v>
          </cell>
          <cell r="L6531">
            <v>13.685098399845973</v>
          </cell>
          <cell r="M6531">
            <v>37784541.839461908</v>
          </cell>
          <cell r="N6531">
            <v>1.3327139168771633</v>
          </cell>
          <cell r="O6531">
            <v>12.193915251654165</v>
          </cell>
          <cell r="P6531"/>
          <cell r="Q6531">
            <v>82040.549235563056</v>
          </cell>
        </row>
        <row r="6532">
          <cell r="D6532">
            <v>45612</v>
          </cell>
          <cell r="F6532">
            <v>58871.465425168339</v>
          </cell>
          <cell r="G6532">
            <v>1319440.9896469947</v>
          </cell>
          <cell r="H6532">
            <v>1.0051744243709928</v>
          </cell>
          <cell r="I6532">
            <v>36.945908637924099</v>
          </cell>
          <cell r="J6532">
            <v>31791487.529792603</v>
          </cell>
          <cell r="K6532">
            <v>1.3279379739557031</v>
          </cell>
          <cell r="L6532">
            <v>13.791766176299003</v>
          </cell>
          <cell r="M6532">
            <v>37705530.672860645</v>
          </cell>
          <cell r="N6532">
            <v>1.3298754021319694</v>
          </cell>
          <cell r="O6532">
            <v>12.332042388155562</v>
          </cell>
          <cell r="P6532"/>
          <cell r="Q6532">
            <v>82040.549235563056</v>
          </cell>
        </row>
        <row r="6533">
          <cell r="D6533">
            <v>45613</v>
          </cell>
          <cell r="F6533">
            <v>58597.059901168337</v>
          </cell>
          <cell r="G6533">
            <v>1378038.0495481631</v>
          </cell>
          <cell r="H6533">
            <v>0.98806093442130183</v>
          </cell>
          <cell r="I6533">
            <v>38.07377036523696</v>
          </cell>
          <cell r="J6533">
            <v>31850084.58969377</v>
          </cell>
          <cell r="K6533">
            <v>1.3258421207325086</v>
          </cell>
          <cell r="L6533">
            <v>13.899020223815295</v>
          </cell>
          <cell r="M6533">
            <v>37610120.468411401</v>
          </cell>
          <cell r="N6533">
            <v>1.3264587358120068</v>
          </cell>
          <cell r="O6533">
            <v>12.500149451805253</v>
          </cell>
          <cell r="P6533"/>
          <cell r="Q6533">
            <v>82040.549235563056</v>
          </cell>
        </row>
        <row r="6534">
          <cell r="D6534">
            <v>45614</v>
          </cell>
          <cell r="F6534">
            <v>72038.170989168342</v>
          </cell>
          <cell r="G6534">
            <v>1450076.2205373314</v>
          </cell>
          <cell r="H6534">
            <v>0.98195088624456195</v>
          </cell>
          <cell r="I6534">
            <v>38.483752775816036</v>
          </cell>
          <cell r="J6534">
            <v>31922122.760682937</v>
          </cell>
          <cell r="K6534">
            <v>1.3243181507500428</v>
          </cell>
          <cell r="L6534">
            <v>13.977471349063986</v>
          </cell>
          <cell r="M6534">
            <v>37534773.867618158</v>
          </cell>
          <cell r="N6534">
            <v>1.3237499240276511</v>
          </cell>
          <cell r="O6534">
            <v>12.63487321014275</v>
          </cell>
          <cell r="P6534"/>
          <cell r="Q6534">
            <v>82040.549235563056</v>
          </cell>
        </row>
        <row r="6535">
          <cell r="D6535">
            <v>45615</v>
          </cell>
          <cell r="F6535">
            <v>61939.73283716834</v>
          </cell>
          <cell r="G6535">
            <v>1512015.9533744997</v>
          </cell>
          <cell r="H6535">
            <v>0.97000553703282821</v>
          </cell>
          <cell r="I6535">
            <v>39.296451239979724</v>
          </cell>
          <cell r="J6535">
            <v>31984062.493520103</v>
          </cell>
          <cell r="K6535">
            <v>1.3223869975253757</v>
          </cell>
          <cell r="L6535">
            <v>14.077445819538614</v>
          </cell>
          <cell r="M6535">
            <v>37483244.307684913</v>
          </cell>
          <cell r="N6535">
            <v>1.3218812527006341</v>
          </cell>
          <cell r="O6535">
            <v>12.7285622114783</v>
          </cell>
          <cell r="P6535"/>
          <cell r="Q6535">
            <v>82040.549235563056</v>
          </cell>
        </row>
        <row r="6536">
          <cell r="D6536">
            <v>45616</v>
          </cell>
          <cell r="F6536">
            <v>57604.023443207123</v>
          </cell>
          <cell r="G6536">
            <v>1569619.9768177068</v>
          </cell>
          <cell r="H6536">
            <v>0.95661230418561483</v>
          </cell>
          <cell r="I6536">
            <v>40.22531767304384</v>
          </cell>
          <cell r="J6536">
            <v>32041666.516963311</v>
          </cell>
          <cell r="K6536">
            <v>1.3202902461701869</v>
          </cell>
          <cell r="L6536">
            <v>14.186708055167163</v>
          </cell>
          <cell r="M6536">
            <v>37407428.946013689</v>
          </cell>
          <cell r="N6536">
            <v>1.3191562986137473</v>
          </cell>
          <cell r="O6536">
            <v>12.866286828466311</v>
          </cell>
          <cell r="P6536"/>
          <cell r="Q6536">
            <v>82040.549235563056</v>
          </cell>
        </row>
        <row r="6537">
          <cell r="D6537">
            <v>45617</v>
          </cell>
          <cell r="F6537">
            <v>54520.216007208983</v>
          </cell>
          <cell r="G6537">
            <v>1624140.1928249157</v>
          </cell>
          <cell r="H6537">
            <v>0.94270467351544018</v>
          </cell>
          <cell r="I6537">
            <v>41.209720674246839</v>
          </cell>
          <cell r="J6537">
            <v>32096186.732970521</v>
          </cell>
          <cell r="K6537">
            <v>1.318080981793244</v>
          </cell>
          <cell r="L6537">
            <v>14.302642548859234</v>
          </cell>
          <cell r="M6537">
            <v>37365445.656722479</v>
          </cell>
          <cell r="N6537">
            <v>1.3176245828555042</v>
          </cell>
          <cell r="O6537">
            <v>12.944281122037149</v>
          </cell>
          <cell r="P6537"/>
          <cell r="Q6537">
            <v>82040.549235563056</v>
          </cell>
        </row>
        <row r="6538">
          <cell r="D6538">
            <v>45618</v>
          </cell>
          <cell r="F6538">
            <v>77539.787579208976</v>
          </cell>
          <cell r="G6538">
            <v>1701679.9804041248</v>
          </cell>
          <cell r="H6538">
            <v>0.94281536068556615</v>
          </cell>
          <cell r="I6538">
            <v>41.201805957670956</v>
          </cell>
          <cell r="J6538">
            <v>32173726.520549729</v>
          </cell>
          <cell r="K6538">
            <v>1.3168287150865354</v>
          </cell>
          <cell r="L6538">
            <v>14.368727451453722</v>
          </cell>
          <cell r="M6538">
            <v>37388483.072488897</v>
          </cell>
          <cell r="N6538">
            <v>1.3183857341166769</v>
          </cell>
          <cell r="O6538">
            <v>12.905471453629314</v>
          </cell>
          <cell r="P6538"/>
          <cell r="Q6538">
            <v>82040.549235563056</v>
          </cell>
        </row>
        <row r="6539">
          <cell r="D6539">
            <v>45619</v>
          </cell>
          <cell r="F6539">
            <v>43110.696247205255</v>
          </cell>
          <cell r="G6539">
            <v>1744790.6766513302</v>
          </cell>
          <cell r="H6539">
            <v>0.92467036007296333</v>
          </cell>
          <cell r="I6539">
            <v>42.516476205939632</v>
          </cell>
          <cell r="J6539">
            <v>32216837.216796935</v>
          </cell>
          <cell r="K6539">
            <v>1.3141804079179016</v>
          </cell>
          <cell r="L6539">
            <v>14.509371173741513</v>
          </cell>
          <cell r="M6539">
            <v>37361731.478607319</v>
          </cell>
          <cell r="N6539">
            <v>1.3173912436479431</v>
          </cell>
          <cell r="O6539">
            <v>12.956199324911521</v>
          </cell>
          <cell r="P6539"/>
          <cell r="Q6539">
            <v>82040.549235563056</v>
          </cell>
        </row>
        <row r="6540">
          <cell r="D6540">
            <v>45620</v>
          </cell>
          <cell r="F6540">
            <v>43692.276563208979</v>
          </cell>
          <cell r="G6540">
            <v>1788482.9532145392</v>
          </cell>
          <cell r="H6540">
            <v>0.90833281523550224</v>
          </cell>
          <cell r="I6540">
            <v>43.729852558959649</v>
          </cell>
          <cell r="J6540">
            <v>32260529.493360143</v>
          </cell>
          <cell r="K6540">
            <v>1.3115734116846922</v>
          </cell>
          <cell r="L6540">
            <v>14.649002877254947</v>
          </cell>
          <cell r="M6540">
            <v>37322925.216181733</v>
          </cell>
          <cell r="N6540">
            <v>1.3159717939911735</v>
          </cell>
          <cell r="O6540">
            <v>13.028909637180973</v>
          </cell>
          <cell r="P6540"/>
          <cell r="Q6540">
            <v>82040.549235563056</v>
          </cell>
        </row>
        <row r="6541">
          <cell r="D6541">
            <v>45621</v>
          </cell>
          <cell r="F6541">
            <v>66915.898435208976</v>
          </cell>
          <cell r="G6541">
            <v>1855398.8516497482</v>
          </cell>
          <cell r="H6541">
            <v>0.90462527076572408</v>
          </cell>
          <cell r="I6541">
            <v>44.009123309369194</v>
          </cell>
          <cell r="J6541">
            <v>32327445.391795352</v>
          </cell>
          <cell r="K6541">
            <v>1.309924781610438</v>
          </cell>
          <cell r="L6541">
            <v>14.737912568361322</v>
          </cell>
          <cell r="M6541">
            <v>37311511.184376135</v>
          </cell>
          <cell r="N6541">
            <v>1.3155182417901909</v>
          </cell>
          <cell r="O6541">
            <v>13.052218516263537</v>
          </cell>
          <cell r="P6541"/>
          <cell r="Q6541">
            <v>82040.549235563056</v>
          </cell>
        </row>
        <row r="6542">
          <cell r="D6542">
            <v>45622</v>
          </cell>
          <cell r="F6542">
            <v>92756.794711207127</v>
          </cell>
          <cell r="G6542">
            <v>1948155.6463609552</v>
          </cell>
          <cell r="H6542">
            <v>0.9133174268059977</v>
          </cell>
          <cell r="I6542">
            <v>43.35666841705337</v>
          </cell>
          <cell r="J6542">
            <v>32420202.186506558</v>
          </cell>
          <cell r="K6542">
            <v>1.3093306935228788</v>
          </cell>
          <cell r="L6542">
            <v>14.770067378402551</v>
          </cell>
          <cell r="M6542">
            <v>37284463.822646551</v>
          </cell>
          <cell r="N6542">
            <v>1.3145135509061265</v>
          </cell>
          <cell r="O6542">
            <v>13.103982792887358</v>
          </cell>
          <cell r="P6542"/>
          <cell r="Q6542">
            <v>82040.549235563056</v>
          </cell>
        </row>
        <row r="6543">
          <cell r="D6543">
            <v>45623</v>
          </cell>
          <cell r="F6543">
            <v>88907.66911094854</v>
          </cell>
          <cell r="G6543">
            <v>2037063.3154719037</v>
          </cell>
          <cell r="H6543">
            <v>0.91962803960870576</v>
          </cell>
          <cell r="I6543">
            <v>42.887965029876462</v>
          </cell>
          <cell r="J6543">
            <v>32509109.855617508</v>
          </cell>
          <cell r="K6543">
            <v>1.3085855908060631</v>
          </cell>
          <cell r="L6543">
            <v>14.810482854423967</v>
          </cell>
          <cell r="M6543">
            <v>37256426.297948718</v>
          </cell>
          <cell r="N6543">
            <v>1.3134740299100758</v>
          </cell>
          <cell r="O6543">
            <v>13.157732556135759</v>
          </cell>
          <cell r="P6543"/>
          <cell r="Q6543">
            <v>82040.549235563056</v>
          </cell>
        </row>
        <row r="6544">
          <cell r="D6544">
            <v>45624</v>
          </cell>
          <cell r="F6544">
            <v>87877.523222946678</v>
          </cell>
          <cell r="G6544">
            <v>2124940.8386948504</v>
          </cell>
          <cell r="H6544">
            <v>0.9250394463010807</v>
          </cell>
          <cell r="I6544">
            <v>42.489389282736369</v>
          </cell>
          <cell r="J6544">
            <v>32596987.378840454</v>
          </cell>
          <cell r="K6544">
            <v>1.3078040632378689</v>
          </cell>
          <cell r="L6544">
            <v>14.852978322924992</v>
          </cell>
          <cell r="M6544">
            <v>37232213.761934869</v>
          </cell>
          <cell r="N6544">
            <v>1.3125694342731447</v>
          </cell>
          <cell r="O6544">
            <v>13.204664255771359</v>
          </cell>
          <cell r="P6544"/>
          <cell r="Q6544">
            <v>82040.549235563056</v>
          </cell>
        </row>
        <row r="6545">
          <cell r="D6545">
            <v>45625</v>
          </cell>
          <cell r="F6545">
            <v>83668.05138294668</v>
          </cell>
          <cell r="G6545">
            <v>2208608.8900777972</v>
          </cell>
          <cell r="H6545">
            <v>0.92830835426743441</v>
          </cell>
          <cell r="I6545">
            <v>42.25011319089662</v>
          </cell>
          <cell r="J6545">
            <v>32680655.430223402</v>
          </cell>
          <cell r="K6545">
            <v>1.3068593319696509</v>
          </cell>
          <cell r="L6545">
            <v>14.904490744576282</v>
          </cell>
          <cell r="M6545">
            <v>37177065.010147147</v>
          </cell>
          <cell r="N6545">
            <v>1.3105743384004436</v>
          </cell>
          <cell r="O6545">
            <v>13.308695538432202</v>
          </cell>
          <cell r="P6545"/>
          <cell r="Q6545">
            <v>82040.549235563056</v>
          </cell>
        </row>
        <row r="6546">
          <cell r="D6546">
            <v>45626</v>
          </cell>
          <cell r="E6546" t="str">
            <v>*</v>
          </cell>
          <cell r="F6546">
            <v>75554.168506946677</v>
          </cell>
          <cell r="G6546">
            <v>2284163.0585847441</v>
          </cell>
          <cell r="H6546">
            <v>0.92806263888938845</v>
          </cell>
          <cell r="I6546">
            <v>42.268059841441108</v>
          </cell>
          <cell r="J6546">
            <v>32756209.598730348</v>
          </cell>
          <cell r="K6546">
            <v>1.3055973759569337</v>
          </cell>
          <cell r="L6546">
            <v>14.97354450098689</v>
          </cell>
          <cell r="M6546">
            <v>37090833.244255446</v>
          </cell>
          <cell r="N6546">
            <v>1.3074836945834312</v>
          </cell>
          <cell r="O6546">
            <v>13.471280404025098</v>
          </cell>
          <cell r="P6546"/>
          <cell r="Q6546">
            <v>82040.549235563056</v>
          </cell>
        </row>
        <row r="6547">
          <cell r="D6547">
            <v>45627</v>
          </cell>
          <cell r="F6547">
            <v>83351.727374948532</v>
          </cell>
          <cell r="G6547">
            <v>83351.727374948532</v>
          </cell>
          <cell r="H6547">
            <v>0.79880292118705543</v>
          </cell>
          <cell r="I6547">
            <v>48.452806273762441</v>
          </cell>
          <cell r="J6547">
            <v>32839561.326105297</v>
          </cell>
          <cell r="K6547">
            <v>1.3034983396548816</v>
          </cell>
          <cell r="L6547">
            <v>12.319621222597954</v>
          </cell>
          <cell r="M6547">
            <v>37013066.511347741</v>
          </cell>
          <cell r="N6547">
            <v>1.3048081170539121</v>
          </cell>
          <cell r="O6547">
            <v>12.252770314352624</v>
          </cell>
          <cell r="P6547"/>
          <cell r="Q6547">
            <v>104345.79689704225</v>
          </cell>
        </row>
        <row r="6548">
          <cell r="D6548">
            <v>45628</v>
          </cell>
          <cell r="F6548">
            <v>89505.745218946671</v>
          </cell>
          <cell r="G6548">
            <v>172857.47259389522</v>
          </cell>
          <cell r="H6548">
            <v>0.82829149680294867</v>
          </cell>
          <cell r="I6548">
            <v>46.048969712604318</v>
          </cell>
          <cell r="J6548">
            <v>32929067.071324244</v>
          </cell>
          <cell r="K6548">
            <v>1.3016598826106669</v>
          </cell>
          <cell r="L6548">
            <v>12.418539546437691</v>
          </cell>
          <cell r="M6548">
            <v>36945064.600240022</v>
          </cell>
          <cell r="N6548">
            <v>1.3024765228310415</v>
          </cell>
          <cell r="O6548">
            <v>12.377683774672043</v>
          </cell>
          <cell r="P6548"/>
          <cell r="Q6548">
            <v>104345.79689704225</v>
          </cell>
        </row>
        <row r="6549">
          <cell r="D6549">
            <v>45629</v>
          </cell>
          <cell r="F6549">
            <v>85303.495534948539</v>
          </cell>
          <cell r="G6549">
            <v>258160.96812884376</v>
          </cell>
          <cell r="H6549">
            <v>0.8246969078002907</v>
          </cell>
          <cell r="I6549">
            <v>46.336783336155804</v>
          </cell>
          <cell r="J6549">
            <v>33014370.566859193</v>
          </cell>
          <cell r="K6549">
            <v>1.2996711002116379</v>
          </cell>
          <cell r="L6549">
            <v>12.526329115800539</v>
          </cell>
          <cell r="M6549">
            <v>36866088.496160321</v>
          </cell>
          <cell r="N6549">
            <v>1.2997577853109066</v>
          </cell>
          <cell r="O6549">
            <v>12.524746730186543</v>
          </cell>
          <cell r="P6549"/>
          <cell r="Q6549">
            <v>104345.79689704225</v>
          </cell>
        </row>
        <row r="6550">
          <cell r="D6550">
            <v>45630</v>
          </cell>
          <cell r="F6550">
            <v>79086.734727937161</v>
          </cell>
          <cell r="G6550">
            <v>337247.7028567809</v>
          </cell>
          <cell r="H6550">
            <v>0.80800500088552296</v>
          </cell>
          <cell r="I6550">
            <v>47.69225473794878</v>
          </cell>
          <cell r="J6550">
            <v>33093457.301587131</v>
          </cell>
          <cell r="K6550">
            <v>1.2974548568991957</v>
          </cell>
          <cell r="L6550">
            <v>12.647410763780165</v>
          </cell>
          <cell r="M6550">
            <v>36772567.121937595</v>
          </cell>
          <cell r="N6550">
            <v>1.2965259370228948</v>
          </cell>
          <cell r="O6550">
            <v>12.701552985861076</v>
          </cell>
          <cell r="P6550"/>
          <cell r="Q6550">
            <v>104345.79689704225</v>
          </cell>
        </row>
        <row r="6551">
          <cell r="D6551">
            <v>45631</v>
          </cell>
          <cell r="F6551">
            <v>78930.601007935285</v>
          </cell>
          <cell r="G6551">
            <v>416178.3038647162</v>
          </cell>
          <cell r="H6551">
            <v>0.79769059462042025</v>
          </cell>
          <cell r="I6551">
            <v>48.545376941811909</v>
          </cell>
          <cell r="J6551">
            <v>33172387.902595066</v>
          </cell>
          <cell r="K6551">
            <v>1.2952505764216831</v>
          </cell>
          <cell r="L6551">
            <v>12.768852640420025</v>
          </cell>
          <cell r="M6551">
            <v>36650022.343362875</v>
          </cell>
          <cell r="N6551">
            <v>1.2922704050544864</v>
          </cell>
          <cell r="O6551">
            <v>12.937686661918523</v>
          </cell>
          <cell r="P6551"/>
          <cell r="Q6551">
            <v>104345.79689704225</v>
          </cell>
        </row>
        <row r="6552">
          <cell r="D6552">
            <v>45632</v>
          </cell>
          <cell r="F6552">
            <v>64088.982263935293</v>
          </cell>
          <cell r="G6552">
            <v>480267.28612865147</v>
          </cell>
          <cell r="H6552">
            <v>0.76710849951233151</v>
          </cell>
          <cell r="I6552">
            <v>51.14373886440012</v>
          </cell>
          <cell r="J6552">
            <v>33236476.884858999</v>
          </cell>
          <cell r="K6552">
            <v>1.2924870297914484</v>
          </cell>
          <cell r="L6552">
            <v>12.922544227591004</v>
          </cell>
          <cell r="M6552">
            <v>36509620.717491582</v>
          </cell>
          <cell r="N6552">
            <v>1.2873847843622868</v>
          </cell>
          <cell r="O6552">
            <v>13.213494564758044</v>
          </cell>
          <cell r="P6552"/>
          <cell r="Q6552">
            <v>104345.79689704225</v>
          </cell>
        </row>
        <row r="6553">
          <cell r="D6553">
            <v>45633</v>
          </cell>
          <cell r="F6553">
            <v>40162.962339937156</v>
          </cell>
          <cell r="G6553">
            <v>520430.24846858863</v>
          </cell>
          <cell r="H6553">
            <v>0.71250764825739654</v>
          </cell>
          <cell r="I6553">
            <v>56.029421231645273</v>
          </cell>
          <cell r="J6553">
            <v>33276639.847198937</v>
          </cell>
          <cell r="K6553">
            <v>1.2888191546715448</v>
          </cell>
          <cell r="L6553">
            <v>13.129018562979555</v>
          </cell>
          <cell r="M6553">
            <v>36373745.290908299</v>
          </cell>
          <cell r="N6553">
            <v>1.2826582797160437</v>
          </cell>
          <cell r="O6553">
            <v>13.485171935874174</v>
          </cell>
          <cell r="P6553"/>
          <cell r="Q6553">
            <v>104345.79689704225</v>
          </cell>
        </row>
        <row r="6554">
          <cell r="D6554">
            <v>45634</v>
          </cell>
          <cell r="F6554">
            <v>38804.149971937157</v>
          </cell>
          <cell r="G6554">
            <v>559234.39844052575</v>
          </cell>
          <cell r="H6554">
            <v>0.6699292341793136</v>
          </cell>
          <cell r="I6554">
            <v>60.040499500186385</v>
          </cell>
          <cell r="J6554">
            <v>33315443.997170873</v>
          </cell>
          <cell r="K6554">
            <v>1.2851283910444571</v>
          </cell>
          <cell r="L6554">
            <v>13.339673425578058</v>
          </cell>
          <cell r="M6554">
            <v>36281414.743153021</v>
          </cell>
          <cell r="N6554">
            <v>1.2794669119531927</v>
          </cell>
          <cell r="O6554">
            <v>13.671339314349263</v>
          </cell>
          <cell r="P6554"/>
          <cell r="Q6554">
            <v>104345.79689704225</v>
          </cell>
        </row>
        <row r="6555">
          <cell r="D6555">
            <v>45635</v>
          </cell>
          <cell r="F6555">
            <v>63322.006991937153</v>
          </cell>
          <cell r="G6555">
            <v>622556.40543246293</v>
          </cell>
          <cell r="H6555">
            <v>0.66292017497545286</v>
          </cell>
          <cell r="I6555">
            <v>60.71589049943973</v>
          </cell>
          <cell r="J6555">
            <v>33378766.004162811</v>
          </cell>
          <cell r="K6555">
            <v>1.2824091935022155</v>
          </cell>
          <cell r="L6555">
            <v>13.49674751520128</v>
          </cell>
          <cell r="M6555">
            <v>36210696.235593729</v>
          </cell>
          <cell r="N6555">
            <v>1.2770374110441345</v>
          </cell>
          <cell r="O6555">
            <v>13.814551456453373</v>
          </cell>
          <cell r="P6555"/>
          <cell r="Q6555">
            <v>104345.79689704225</v>
          </cell>
        </row>
        <row r="6556">
          <cell r="D6556">
            <v>45636</v>
          </cell>
          <cell r="F6556">
            <v>102497.85781593529</v>
          </cell>
          <cell r="G6556">
            <v>725054.2632483982</v>
          </cell>
          <cell r="H6556">
            <v>0.69485718141939867</v>
          </cell>
          <cell r="I6556">
            <v>57.672230898132426</v>
          </cell>
          <cell r="J6556">
            <v>33481263.861978747</v>
          </cell>
          <cell r="K6556">
            <v>1.2812108339464756</v>
          </cell>
          <cell r="L6556">
            <v>13.566478305394114</v>
          </cell>
          <cell r="M6556">
            <v>36172509.706030443</v>
          </cell>
          <cell r="N6556">
            <v>1.2757550235435482</v>
          </cell>
          <cell r="O6556">
            <v>13.890666281653385</v>
          </cell>
          <cell r="P6556"/>
          <cell r="Q6556">
            <v>104345.79689704225</v>
          </cell>
        </row>
        <row r="6557">
          <cell r="D6557">
            <v>45637</v>
          </cell>
          <cell r="F6557">
            <v>108229.3404624332</v>
          </cell>
          <cell r="G6557">
            <v>833283.60371083138</v>
          </cell>
          <cell r="H6557">
            <v>0.7259808936774732</v>
          </cell>
          <cell r="I6557">
            <v>54.795594119225058</v>
          </cell>
          <cell r="J6557">
            <v>33589493.202441178</v>
          </cell>
          <cell r="K6557">
            <v>1.2802404578301034</v>
          </cell>
          <cell r="L6557">
            <v>13.62317162758594</v>
          </cell>
          <cell r="M6557">
            <v>36119423.100795649</v>
          </cell>
          <cell r="N6557">
            <v>1.2739469748736976</v>
          </cell>
          <cell r="O6557">
            <v>13.998596519902085</v>
          </cell>
          <cell r="P6557"/>
          <cell r="Q6557">
            <v>104345.79689704225</v>
          </cell>
        </row>
        <row r="6558">
          <cell r="D6558">
            <v>45638</v>
          </cell>
          <cell r="F6558">
            <v>113802.77490243134</v>
          </cell>
          <cell r="G6558">
            <v>947086.37861326267</v>
          </cell>
          <cell r="H6558">
            <v>0.75636841378778807</v>
          </cell>
          <cell r="I6558">
            <v>52.080286952084045</v>
          </cell>
          <cell r="J6558">
            <v>33703295.977343611</v>
          </cell>
          <cell r="K6558">
            <v>1.279489355774905</v>
          </cell>
          <cell r="L6558">
            <v>13.667194844501884</v>
          </cell>
          <cell r="M6558">
            <v>36059629.495606862</v>
          </cell>
          <cell r="N6558">
            <v>1.2719021732408102</v>
          </cell>
          <cell r="O6558">
            <v>14.121530891643063</v>
          </cell>
          <cell r="P6558"/>
          <cell r="Q6558">
            <v>104345.79689704225</v>
          </cell>
        </row>
        <row r="6559">
          <cell r="D6559">
            <v>45639</v>
          </cell>
          <cell r="F6559">
            <v>110822.58629043134</v>
          </cell>
          <cell r="G6559">
            <v>1057908.9649036941</v>
          </cell>
          <cell r="H6559">
            <v>0.77988395416822232</v>
          </cell>
          <cell r="I6559">
            <v>50.045866556278163</v>
          </cell>
          <cell r="J6559">
            <v>33814118.563634045</v>
          </cell>
          <cell r="K6559">
            <v>1.278631489464046</v>
          </cell>
          <cell r="L6559">
            <v>13.717626286791152</v>
          </cell>
          <cell r="M6559">
            <v>36025978.470690712</v>
          </cell>
          <cell r="N6559">
            <v>1.2707793179606606</v>
          </cell>
          <cell r="O6559">
            <v>14.189432460906104</v>
          </cell>
          <cell r="P6559"/>
          <cell r="Q6559">
            <v>104345.79689704225</v>
          </cell>
        </row>
        <row r="6560">
          <cell r="D6560">
            <v>45640</v>
          </cell>
          <cell r="F6560">
            <v>80227.083350431334</v>
          </cell>
          <cell r="G6560">
            <v>1138136.0482541255</v>
          </cell>
          <cell r="H6560">
            <v>0.77909637412962418</v>
          </cell>
          <cell r="I6560">
            <v>50.113035569127241</v>
          </cell>
          <cell r="J6560">
            <v>33894345.64698448</v>
          </cell>
          <cell r="K6560">
            <v>1.2766279889598289</v>
          </cell>
          <cell r="L6560">
            <v>13.836033674428183</v>
          </cell>
          <cell r="M6560">
            <v>35963207.580466576</v>
          </cell>
          <cell r="N6560">
            <v>1.2686291243172545</v>
          </cell>
          <cell r="O6560">
            <v>14.320244536791915</v>
          </cell>
          <cell r="P6560"/>
          <cell r="Q6560">
            <v>104345.79689704225</v>
          </cell>
        </row>
        <row r="6561">
          <cell r="D6561">
            <v>45641</v>
          </cell>
          <cell r="F6561">
            <v>39717.659074433199</v>
          </cell>
          <cell r="G6561">
            <v>1177853.7073285587</v>
          </cell>
          <cell r="H6561">
            <v>0.75253228039505593</v>
          </cell>
          <cell r="I6561">
            <v>52.417774375919947</v>
          </cell>
          <cell r="J6561">
            <v>33934063.306058913</v>
          </cell>
          <cell r="K6561">
            <v>1.273120363723325</v>
          </cell>
          <cell r="L6561">
            <v>14.045462536739972</v>
          </cell>
          <cell r="M6561">
            <v>35847346.432510436</v>
          </cell>
          <cell r="N6561">
            <v>1.2646058206241466</v>
          </cell>
          <cell r="O6561">
            <v>14.567799042930174</v>
          </cell>
          <cell r="P6561"/>
          <cell r="Q6561">
            <v>104345.79689704225</v>
          </cell>
        </row>
        <row r="6562">
          <cell r="D6562">
            <v>45642</v>
          </cell>
          <cell r="F6562">
            <v>64088.950914433197</v>
          </cell>
          <cell r="G6562">
            <v>1241942.6582429919</v>
          </cell>
          <cell r="H6562">
            <v>0.74388637059119722</v>
          </cell>
          <cell r="I6562">
            <v>53.184075178882509</v>
          </cell>
          <cell r="J6562">
            <v>33998152.256973349</v>
          </cell>
          <cell r="K6562">
            <v>1.2705508784297981</v>
          </cell>
          <cell r="L6562">
            <v>14.200608240551716</v>
          </cell>
          <cell r="M6562">
            <v>35754999.02138228</v>
          </cell>
          <cell r="N6562">
            <v>1.2614116594165239</v>
          </cell>
          <cell r="O6562">
            <v>14.766943285591728</v>
          </cell>
          <cell r="P6562"/>
          <cell r="Q6562">
            <v>104345.79689704225</v>
          </cell>
        </row>
        <row r="6563">
          <cell r="D6563">
            <v>45643</v>
          </cell>
          <cell r="F6563">
            <v>70476.210982431337</v>
          </cell>
          <cell r="G6563">
            <v>1312418.8692254233</v>
          </cell>
          <cell r="H6563">
            <v>0.73985835798073207</v>
          </cell>
          <cell r="I6563">
            <v>53.54374118399047</v>
          </cell>
          <cell r="J6563">
            <v>34068628.467955783</v>
          </cell>
          <cell r="K6563">
            <v>1.2682391270507527</v>
          </cell>
          <cell r="L6563">
            <v>14.341450990000437</v>
          </cell>
          <cell r="M6563">
            <v>35661639.865190133</v>
          </cell>
          <cell r="N6563">
            <v>1.258181480473384</v>
          </cell>
          <cell r="O6563">
            <v>14.970699612073869</v>
          </cell>
          <cell r="P6563"/>
          <cell r="Q6563">
            <v>104345.79689704225</v>
          </cell>
        </row>
        <row r="6564">
          <cell r="D6564">
            <v>45644</v>
          </cell>
          <cell r="F6564">
            <v>92598.211698818443</v>
          </cell>
          <cell r="G6564">
            <v>1405017.0809242418</v>
          </cell>
          <cell r="H6564">
            <v>0.74805604841764117</v>
          </cell>
          <cell r="I6564">
            <v>52.813533998694574</v>
          </cell>
          <cell r="J6564">
            <v>34161226.679654598</v>
          </cell>
          <cell r="K6564">
            <v>1.2667655929850965</v>
          </cell>
          <cell r="L6564">
            <v>14.431851216568848</v>
          </cell>
          <cell r="M6564">
            <v>35565137.520638376</v>
          </cell>
          <cell r="N6564">
            <v>1.2548400749097626</v>
          </cell>
          <cell r="O6564">
            <v>15.183995601285316</v>
          </cell>
          <cell r="P6564"/>
          <cell r="Q6564">
            <v>104345.79689704225</v>
          </cell>
        </row>
        <row r="6565">
          <cell r="D6565">
            <v>45645</v>
          </cell>
          <cell r="F6565">
            <v>75712.627666816581</v>
          </cell>
          <cell r="G6565">
            <v>1480729.7085910584</v>
          </cell>
          <cell r="H6565">
            <v>0.74687380685127691</v>
          </cell>
          <cell r="I6565">
            <v>52.918410585724999</v>
          </cell>
          <cell r="J6565">
            <v>34236939.307321414</v>
          </cell>
          <cell r="K6565">
            <v>1.2646796809287584</v>
          </cell>
          <cell r="L6565">
            <v>14.560657164566138</v>
          </cell>
          <cell r="M6565">
            <v>35456199.386254609</v>
          </cell>
          <cell r="N6565">
            <v>1.2510595397125026</v>
          </cell>
          <cell r="O6565">
            <v>15.428442656396047</v>
          </cell>
          <cell r="P6565"/>
          <cell r="Q6565">
            <v>104345.79689704225</v>
          </cell>
        </row>
        <row r="6566">
          <cell r="D6566">
            <v>45646</v>
          </cell>
          <cell r="F6566">
            <v>92455.695002818436</v>
          </cell>
          <cell r="G6566">
            <v>1573185.4035938769</v>
          </cell>
          <cell r="H6566">
            <v>0.75383266522279502</v>
          </cell>
          <cell r="I6566">
            <v>52.303197672766153</v>
          </cell>
          <cell r="J6566">
            <v>34329395.002324231</v>
          </cell>
          <cell r="K6566">
            <v>1.2632258852798457</v>
          </cell>
          <cell r="L6566">
            <v>14.651011998441788</v>
          </cell>
          <cell r="M6566">
            <v>35456952.791187935</v>
          </cell>
          <cell r="N6566">
            <v>1.2511492457378266</v>
          </cell>
          <cell r="O6566">
            <v>15.422603750227971</v>
          </cell>
          <cell r="P6566"/>
          <cell r="Q6566">
            <v>104345.79689704225</v>
          </cell>
        </row>
        <row r="6567">
          <cell r="D6567">
            <v>45647</v>
          </cell>
          <cell r="F6567">
            <v>78206.707970816584</v>
          </cell>
          <cell r="G6567">
            <v>1651392.1115646935</v>
          </cell>
          <cell r="H6567">
            <v>0.75362613480167651</v>
          </cell>
          <cell r="I6567">
            <v>52.321383122545839</v>
          </cell>
          <cell r="J6567">
            <v>34407601.710295044</v>
          </cell>
          <cell r="K6567">
            <v>1.2612608935846945</v>
          </cell>
          <cell r="L6567">
            <v>14.773901778745469</v>
          </cell>
          <cell r="M6567">
            <v>35438396.124945253</v>
          </cell>
          <cell r="N6567">
            <v>1.2505575429806397</v>
          </cell>
          <cell r="O6567">
            <v>15.461152010288604</v>
          </cell>
          <cell r="P6567"/>
          <cell r="Q6567">
            <v>104345.79689704225</v>
          </cell>
        </row>
        <row r="6568">
          <cell r="D6568">
            <v>45648</v>
          </cell>
          <cell r="F6568">
            <v>61799.05153081844</v>
          </cell>
          <cell r="G6568">
            <v>1713191.163095512</v>
          </cell>
          <cell r="H6568">
            <v>0.74629096629629432</v>
          </cell>
          <cell r="I6568">
            <v>52.970168037532318</v>
          </cell>
          <cell r="J6568">
            <v>34469400.76182586</v>
          </cell>
          <cell r="K6568">
            <v>1.2587117217180808</v>
          </cell>
          <cell r="L6568">
            <v>14.934640241148145</v>
          </cell>
          <cell r="M6568">
            <v>35414827.678950571</v>
          </cell>
          <cell r="N6568">
            <v>1.249788914852433</v>
          </cell>
          <cell r="O6568">
            <v>15.511348933128632</v>
          </cell>
          <cell r="P6568"/>
          <cell r="Q6568">
            <v>104345.79689704225</v>
          </cell>
        </row>
        <row r="6569">
          <cell r="D6569">
            <v>45649</v>
          </cell>
          <cell r="F6569">
            <v>57386.626711818441</v>
          </cell>
          <cell r="G6569">
            <v>1770577.7898073304</v>
          </cell>
          <cell r="H6569">
            <v>0.73775509243615167</v>
          </cell>
          <cell r="I6569">
            <v>53.732209421862962</v>
          </cell>
          <cell r="J6569">
            <v>34526787.388537675</v>
          </cell>
          <cell r="K6569">
            <v>1.2560213867557335</v>
          </cell>
          <cell r="L6569">
            <v>15.105898959893938</v>
          </cell>
          <cell r="M6569">
            <v>35388686.548724897</v>
          </cell>
          <cell r="N6569">
            <v>1.2489294145694183</v>
          </cell>
          <cell r="O6569">
            <v>15.567644452633012</v>
          </cell>
          <cell r="P6569"/>
          <cell r="Q6569">
            <v>104345.79689704225</v>
          </cell>
        </row>
        <row r="6570">
          <cell r="D6570">
            <v>45650</v>
          </cell>
          <cell r="F6570">
            <v>52449.582449816582</v>
          </cell>
          <cell r="G6570">
            <v>1823027.372257147</v>
          </cell>
          <cell r="H6570">
            <v>0.72795911385867151</v>
          </cell>
          <cell r="I6570">
            <v>54.615951909202344</v>
          </cell>
          <cell r="J6570">
            <v>34579236.970987491</v>
          </cell>
          <cell r="K6570">
            <v>1.2531724776194642</v>
          </cell>
          <cell r="L6570">
            <v>15.289076328143292</v>
          </cell>
          <cell r="M6570">
            <v>35333910.072741218</v>
          </cell>
          <cell r="N6570">
            <v>1.2470591844802716</v>
          </cell>
          <cell r="O6570">
            <v>15.690740593612739</v>
          </cell>
          <cell r="P6570"/>
          <cell r="Q6570">
            <v>104345.79689704225</v>
          </cell>
        </row>
        <row r="6571">
          <cell r="D6571">
            <v>45651</v>
          </cell>
          <cell r="F6571">
            <v>61083.415667621208</v>
          </cell>
          <cell r="G6571">
            <v>1884110.7879247682</v>
          </cell>
          <cell r="H6571">
            <v>0.72225651399598434</v>
          </cell>
          <cell r="I6571">
            <v>55.134866415533537</v>
          </cell>
          <cell r="J6571">
            <v>34640320.386655115</v>
          </cell>
          <cell r="K6571">
            <v>1.2506567504910278</v>
          </cell>
          <cell r="L6571">
            <v>15.45240093057939</v>
          </cell>
          <cell r="M6571">
            <v>35306816.361983344</v>
          </cell>
          <cell r="N6571">
            <v>1.2461658380369784</v>
          </cell>
          <cell r="O6571">
            <v>15.749830396902908</v>
          </cell>
          <cell r="P6571"/>
          <cell r="Q6571">
            <v>104345.79689704225</v>
          </cell>
        </row>
        <row r="6572">
          <cell r="D6572">
            <v>45652</v>
          </cell>
          <cell r="F6572">
            <v>89460.919123621206</v>
          </cell>
          <cell r="G6572">
            <v>1973571.7070483894</v>
          </cell>
          <cell r="H6572">
            <v>0.72745243579041918</v>
          </cell>
          <cell r="I6572">
            <v>54.661925946314959</v>
          </cell>
          <cell r="J6572">
            <v>34729781.305778734</v>
          </cell>
          <cell r="K6572">
            <v>1.2491806055102856</v>
          </cell>
          <cell r="L6572">
            <v>15.548923465531296</v>
          </cell>
          <cell r="M6572">
            <v>35273376.787317477</v>
          </cell>
          <cell r="N6572">
            <v>1.2450484107370174</v>
          </cell>
          <cell r="O6572">
            <v>15.824007390322992</v>
          </cell>
          <cell r="P6572"/>
          <cell r="Q6572">
            <v>104345.79689704225</v>
          </cell>
        </row>
        <row r="6573">
          <cell r="D6573">
            <v>45653</v>
          </cell>
          <cell r="F6573">
            <v>90775.996751621205</v>
          </cell>
          <cell r="G6573">
            <v>2064347.7038000105</v>
          </cell>
          <cell r="H6573">
            <v>0.73273025494647981</v>
          </cell>
          <cell r="I6573">
            <v>54.184306467847641</v>
          </cell>
          <cell r="J6573">
            <v>34820557.302530356</v>
          </cell>
          <cell r="K6573">
            <v>1.2477626241385134</v>
          </cell>
          <cell r="L6573">
            <v>15.642124678112612</v>
          </cell>
          <cell r="M6573">
            <v>35231293.994518951</v>
          </cell>
          <cell r="N6573">
            <v>1.2436257745837012</v>
          </cell>
          <cell r="O6573">
            <v>15.918872847645249</v>
          </cell>
          <cell r="P6573"/>
          <cell r="Q6573">
            <v>104345.79689704225</v>
          </cell>
        </row>
        <row r="6574">
          <cell r="D6574">
            <v>45654</v>
          </cell>
          <cell r="F6574">
            <v>93651.292132621209</v>
          </cell>
          <cell r="G6574">
            <v>2157998.9959326317</v>
          </cell>
          <cell r="H6574">
            <v>0.73861521023147558</v>
          </cell>
          <cell r="I6574">
            <v>53.655081500216504</v>
          </cell>
          <cell r="J6574">
            <v>34914208.594662979</v>
          </cell>
          <cell r="K6574">
            <v>1.2464578570561355</v>
          </cell>
          <cell r="L6574">
            <v>15.728303021148626</v>
          </cell>
          <cell r="M6574">
            <v>35196813.059425414</v>
          </cell>
          <cell r="N6574">
            <v>1.2424713455437917</v>
          </cell>
          <cell r="O6574">
            <v>15.996206912167931</v>
          </cell>
          <cell r="P6574"/>
          <cell r="Q6574">
            <v>104345.79689704225</v>
          </cell>
        </row>
        <row r="6575">
          <cell r="D6575">
            <v>45655</v>
          </cell>
          <cell r="F6575">
            <v>85887.283035621207</v>
          </cell>
          <cell r="G6575">
            <v>2243886.2789682527</v>
          </cell>
          <cell r="H6575">
            <v>0.74152856397546973</v>
          </cell>
          <cell r="I6575">
            <v>53.394402910137806</v>
          </cell>
          <cell r="J6575">
            <v>35000095.8776986</v>
          </cell>
          <cell r="K6575">
            <v>1.2448866239605063</v>
          </cell>
          <cell r="L6575">
            <v>15.832615177323085</v>
          </cell>
          <cell r="M6575">
            <v>35143679.186554894</v>
          </cell>
          <cell r="N6575">
            <v>1.2406583053822962</v>
          </cell>
          <cell r="O6575">
            <v>16.11830190735035</v>
          </cell>
          <cell r="P6575"/>
          <cell r="Q6575">
            <v>104345.79689704225</v>
          </cell>
        </row>
        <row r="6576">
          <cell r="D6576">
            <v>45656</v>
          </cell>
          <cell r="F6576">
            <v>98553.430639621205</v>
          </cell>
          <cell r="G6576">
            <v>2342439.709607874</v>
          </cell>
          <cell r="H6576">
            <v>0.74829390330535772</v>
          </cell>
          <cell r="I6576">
            <v>52.79245155474559</v>
          </cell>
          <cell r="J6576">
            <v>35098649.308338225</v>
          </cell>
          <cell r="K6576">
            <v>1.2437758554952163</v>
          </cell>
          <cell r="L6576">
            <v>15.906710797304369</v>
          </cell>
          <cell r="M6576">
            <v>35159356.275712371</v>
          </cell>
          <cell r="N6576">
            <v>1.24127440099146</v>
          </cell>
          <cell r="O6576">
            <v>16.076724332740433</v>
          </cell>
          <cell r="P6576"/>
          <cell r="Q6576">
            <v>104345.79689704225</v>
          </cell>
        </row>
        <row r="6577">
          <cell r="D6577">
            <v>45657</v>
          </cell>
          <cell r="E6577" t="str">
            <v>*</v>
          </cell>
          <cell r="F6577">
            <v>93224.96321562308</v>
          </cell>
          <cell r="G6577">
            <v>2435664.6728234971</v>
          </cell>
          <cell r="H6577">
            <v>0.75297549582300249</v>
          </cell>
          <cell r="I6577">
            <v>52.378702706917359</v>
          </cell>
          <cell r="J6577">
            <v>35191874.271553852</v>
          </cell>
          <cell r="K6577">
            <v>1.2424851442533813</v>
          </cell>
          <cell r="L6577">
            <v>15.993178288806288</v>
          </cell>
          <cell r="M6577">
            <v>35191874.271553852</v>
          </cell>
          <cell r="N6577">
            <v>1.2424851442533813</v>
          </cell>
          <cell r="O6577">
            <v>15.993368873875024</v>
          </cell>
          <cell r="P6577"/>
          <cell r="Q6577">
            <v>104345.79689704225</v>
          </cell>
        </row>
        <row r="6578">
          <cell r="D6578">
            <v>45658</v>
          </cell>
          <cell r="F6578">
            <v>53764.441277254125</v>
          </cell>
          <cell r="G6578">
            <v>53764.441277254125</v>
          </cell>
          <cell r="H6578">
            <v>0.4508581594186919</v>
          </cell>
          <cell r="I6578">
            <v>82.68104518425487</v>
          </cell>
          <cell r="J6578">
            <v>53764.441277254125</v>
          </cell>
          <cell r="K6578">
            <v>0.4508581594186919</v>
          </cell>
          <cell r="L6578">
            <v>82.68104518425487</v>
          </cell>
          <cell r="M6578">
            <v>35199321.381064951</v>
          </cell>
          <cell r="N6578">
            <v>1.2426848272543225</v>
          </cell>
          <cell r="O6578">
            <v>13.64977006497039</v>
          </cell>
          <cell r="P6578"/>
          <cell r="Q6578">
            <v>119249.12559323448</v>
          </cell>
        </row>
        <row r="6579">
          <cell r="D6579">
            <v>45659</v>
          </cell>
          <cell r="F6579">
            <v>69234.749627254118</v>
          </cell>
          <cell r="G6579">
            <v>122999.19090450824</v>
          </cell>
          <cell r="H6579">
            <v>0.51572365957661381</v>
          </cell>
          <cell r="I6579">
            <v>76.351889703103339</v>
          </cell>
          <cell r="J6579">
            <v>122999.19090450824</v>
          </cell>
          <cell r="K6579">
            <v>0.51572365957661381</v>
          </cell>
          <cell r="L6579">
            <v>76.351889703103339</v>
          </cell>
          <cell r="M6579">
            <v>35212615.77615606</v>
          </cell>
          <cell r="N6579">
            <v>1.243090913323621</v>
          </cell>
          <cell r="O6579">
            <v>13.621691375898715</v>
          </cell>
          <cell r="P6579"/>
          <cell r="Q6579">
            <v>119249.12559323448</v>
          </cell>
        </row>
        <row r="6580">
          <cell r="D6580">
            <v>45660</v>
          </cell>
          <cell r="F6580">
            <v>66199.535153254124</v>
          </cell>
          <cell r="G6580">
            <v>189198.72605776237</v>
          </cell>
          <cell r="H6580">
            <v>0.52886125332588729</v>
          </cell>
          <cell r="I6580">
            <v>75.040167074696384</v>
          </cell>
          <cell r="J6580">
            <v>189198.72605776237</v>
          </cell>
          <cell r="K6580">
            <v>0.52886125332588729</v>
          </cell>
          <cell r="L6580">
            <v>75.040167074696384</v>
          </cell>
          <cell r="M6580">
            <v>35182468.27637098</v>
          </cell>
          <cell r="N6580">
            <v>1.2419634316386854</v>
          </cell>
          <cell r="O6580">
            <v>13.699771008268446</v>
          </cell>
          <cell r="P6580"/>
          <cell r="Q6580">
            <v>119249.12559323448</v>
          </cell>
        </row>
        <row r="6581">
          <cell r="D6581">
            <v>45661</v>
          </cell>
          <cell r="F6581">
            <v>75288.390178257847</v>
          </cell>
          <cell r="G6581">
            <v>264487.11623602023</v>
          </cell>
          <cell r="H6581">
            <v>0.55448439332419253</v>
          </cell>
          <cell r="I6581">
            <v>72.472026527537338</v>
          </cell>
          <cell r="J6581">
            <v>264487.11623602023</v>
          </cell>
          <cell r="K6581">
            <v>0.55448439332419253</v>
          </cell>
          <cell r="L6581">
            <v>72.472026527537338</v>
          </cell>
          <cell r="M6581">
            <v>35115667.045078896</v>
          </cell>
          <cell r="N6581">
            <v>1.2395422305754737</v>
          </cell>
          <cell r="O6581">
            <v>13.868716671114257</v>
          </cell>
          <cell r="P6581"/>
          <cell r="Q6581">
            <v>119249.12559323448</v>
          </cell>
        </row>
        <row r="6582">
          <cell r="D6582">
            <v>45662</v>
          </cell>
          <cell r="F6582">
            <v>41450.572590254123</v>
          </cell>
          <cell r="G6582">
            <v>305937.68882627436</v>
          </cell>
          <cell r="H6582">
            <v>0.51310680443870949</v>
          </cell>
          <cell r="I6582">
            <v>76.612468073522678</v>
          </cell>
          <cell r="J6582">
            <v>305937.68882627436</v>
          </cell>
          <cell r="K6582">
            <v>0.51310680443870949</v>
          </cell>
          <cell r="L6582">
            <v>76.612468073522678</v>
          </cell>
          <cell r="M6582">
            <v>35071165.5185268</v>
          </cell>
          <cell r="N6582">
            <v>1.2379083895039658</v>
          </cell>
          <cell r="O6582">
            <v>13.983709366778497</v>
          </cell>
          <cell r="P6582"/>
          <cell r="Q6582">
            <v>119249.12559323448</v>
          </cell>
        </row>
        <row r="6583">
          <cell r="D6583">
            <v>45663</v>
          </cell>
          <cell r="F6583">
            <v>49207.591382254126</v>
          </cell>
          <cell r="G6583">
            <v>355145.28020852851</v>
          </cell>
          <cell r="H6583">
            <v>0.496363220613107</v>
          </cell>
          <cell r="I6583">
            <v>78.272278121631302</v>
          </cell>
          <cell r="J6583">
            <v>355145.28020852851</v>
          </cell>
          <cell r="K6583">
            <v>0.496363220613107</v>
          </cell>
          <cell r="L6583">
            <v>78.272278121631302</v>
          </cell>
          <cell r="M6583">
            <v>35039988.69125472</v>
          </cell>
          <cell r="N6583">
            <v>1.2367450132222328</v>
          </cell>
          <cell r="O6583">
            <v>14.066077033962054</v>
          </cell>
          <cell r="P6583"/>
          <cell r="Q6583">
            <v>119249.12559323448</v>
          </cell>
        </row>
        <row r="6584">
          <cell r="D6584">
            <v>45664</v>
          </cell>
          <cell r="F6584">
            <v>67076.790990255991</v>
          </cell>
          <cell r="G6584">
            <v>422222.07119878451</v>
          </cell>
          <cell r="H6584">
            <v>0.50581032307465057</v>
          </cell>
          <cell r="I6584">
            <v>77.337493365649479</v>
          </cell>
          <cell r="J6584">
            <v>422222.07119878451</v>
          </cell>
          <cell r="K6584">
            <v>0.50581032307465057</v>
          </cell>
          <cell r="L6584">
            <v>77.337493365649479</v>
          </cell>
          <cell r="M6584">
            <v>35015461.163542636</v>
          </cell>
          <cell r="N6584">
            <v>1.2358164320377254</v>
          </cell>
          <cell r="O6584">
            <v>14.132112833833354</v>
          </cell>
          <cell r="P6584"/>
          <cell r="Q6584">
            <v>119249.12559323448</v>
          </cell>
        </row>
        <row r="6585">
          <cell r="D6585">
            <v>45665</v>
          </cell>
          <cell r="F6585">
            <v>136524.47012135672</v>
          </cell>
          <cell r="G6585">
            <v>558746.54132014117</v>
          </cell>
          <cell r="H6585">
            <v>0.58569249306914972</v>
          </cell>
          <cell r="I6585">
            <v>69.346179247719093</v>
          </cell>
          <cell r="J6585">
            <v>558746.54132014117</v>
          </cell>
          <cell r="K6585">
            <v>0.58569249306914972</v>
          </cell>
          <cell r="L6585">
            <v>69.346179247719093</v>
          </cell>
          <cell r="M6585">
            <v>35004283.054337651</v>
          </cell>
          <cell r="N6585">
            <v>1.2353590684001754</v>
          </cell>
          <cell r="O6585">
            <v>14.164733542497265</v>
          </cell>
          <cell r="P6585"/>
          <cell r="Q6585">
            <v>119249.12559323448</v>
          </cell>
        </row>
        <row r="6586">
          <cell r="D6586">
            <v>45666</v>
          </cell>
          <cell r="F6586">
            <v>137159.78352435483</v>
          </cell>
          <cell r="G6586">
            <v>695906.32484449598</v>
          </cell>
          <cell r="H6586">
            <v>0.64841502692837061</v>
          </cell>
          <cell r="I6586">
            <v>63.163017672948939</v>
          </cell>
          <cell r="J6586">
            <v>695906.32484449598</v>
          </cell>
          <cell r="K6586">
            <v>0.64841502692837061</v>
          </cell>
          <cell r="L6586">
            <v>63.163017672948939</v>
          </cell>
          <cell r="M6586">
            <v>34966734.127220675</v>
          </cell>
          <cell r="N6586">
            <v>1.2339711288404349</v>
          </cell>
          <cell r="O6586">
            <v>14.264112518006723</v>
          </cell>
          <cell r="P6586"/>
          <cell r="Q6586">
            <v>119249.12559323448</v>
          </cell>
        </row>
        <row r="6587">
          <cell r="D6587">
            <v>45667</v>
          </cell>
          <cell r="F6587">
            <v>160751.5075873567</v>
          </cell>
          <cell r="G6587">
            <v>856657.8324318527</v>
          </cell>
          <cell r="H6587">
            <v>0.71837661548476339</v>
          </cell>
          <cell r="I6587">
            <v>56.570503713414347</v>
          </cell>
          <cell r="J6587">
            <v>856657.8324318527</v>
          </cell>
          <cell r="K6587">
            <v>0.71837661548476339</v>
          </cell>
          <cell r="L6587">
            <v>56.570503713414347</v>
          </cell>
          <cell r="M6587">
            <v>34998819.78339421</v>
          </cell>
          <cell r="N6587">
            <v>1.2350406001306466</v>
          </cell>
          <cell r="O6587">
            <v>14.187485015792445</v>
          </cell>
          <cell r="P6587"/>
          <cell r="Q6587">
            <v>119249.12559323448</v>
          </cell>
        </row>
        <row r="6588">
          <cell r="D6588">
            <v>45668</v>
          </cell>
          <cell r="F6588">
            <v>126243.98214435671</v>
          </cell>
          <cell r="G6588">
            <v>982901.81457620941</v>
          </cell>
          <cell r="H6588">
            <v>0.74931124208669675</v>
          </cell>
          <cell r="I6588">
            <v>53.792278007173678</v>
          </cell>
          <cell r="J6588">
            <v>982901.81457620941</v>
          </cell>
          <cell r="K6588">
            <v>0.74931124208669675</v>
          </cell>
          <cell r="L6588">
            <v>53.792278007173678</v>
          </cell>
          <cell r="M6588">
            <v>35002579.758188739</v>
          </cell>
          <cell r="N6588">
            <v>1.2351104550022654</v>
          </cell>
          <cell r="O6588">
            <v>14.182491942043784</v>
          </cell>
          <cell r="P6588"/>
          <cell r="Q6588">
            <v>119249.12559323448</v>
          </cell>
        </row>
        <row r="6589">
          <cell r="D6589">
            <v>45669</v>
          </cell>
          <cell r="F6589">
            <v>111397.6476163567</v>
          </cell>
          <cell r="G6589">
            <v>1094299.4621925661</v>
          </cell>
          <cell r="H6589">
            <v>0.76471522449934171</v>
          </cell>
          <cell r="I6589">
            <v>52.443835941709985</v>
          </cell>
          <cell r="J6589">
            <v>1094299.4621925661</v>
          </cell>
          <cell r="K6589">
            <v>0.76471522449934171</v>
          </cell>
          <cell r="L6589">
            <v>52.443835941709985</v>
          </cell>
          <cell r="M6589">
            <v>35023055.887075268</v>
          </cell>
          <cell r="N6589">
            <v>1.2357701234812115</v>
          </cell>
          <cell r="O6589">
            <v>14.135412847575768</v>
          </cell>
          <cell r="P6589"/>
          <cell r="Q6589">
            <v>119249.12559323448</v>
          </cell>
        </row>
        <row r="6590">
          <cell r="D6590">
            <v>45670</v>
          </cell>
          <cell r="F6590">
            <v>151453.72460435668</v>
          </cell>
          <cell r="G6590">
            <v>1245753.1867969227</v>
          </cell>
          <cell r="H6590">
            <v>0.80358801574797101</v>
          </cell>
          <cell r="I6590">
            <v>49.149541184666305</v>
          </cell>
          <cell r="J6590">
            <v>1245753.1867969227</v>
          </cell>
          <cell r="K6590">
            <v>0.80358801574797101</v>
          </cell>
          <cell r="L6590">
            <v>49.149541184666305</v>
          </cell>
          <cell r="M6590">
            <v>35072918.677105799</v>
          </cell>
          <cell r="N6590">
            <v>1.2374665650189163</v>
          </cell>
          <cell r="O6590">
            <v>14.014942967731049</v>
          </cell>
          <cell r="P6590"/>
          <cell r="Q6590">
            <v>119249.12559323448</v>
          </cell>
        </row>
        <row r="6591">
          <cell r="D6591">
            <v>45671</v>
          </cell>
          <cell r="F6591">
            <v>166927.2434003567</v>
          </cell>
          <cell r="G6591">
            <v>1412680.4301972794</v>
          </cell>
          <cell r="H6591">
            <v>0.8461759741391025</v>
          </cell>
          <cell r="I6591">
            <v>45.725041266392772</v>
          </cell>
          <cell r="J6591">
            <v>1412680.4301972794</v>
          </cell>
          <cell r="K6591">
            <v>0.8461759741391025</v>
          </cell>
          <cell r="L6591">
            <v>45.725041266392772</v>
          </cell>
          <cell r="M6591">
            <v>35166572.245064326</v>
          </cell>
          <cell r="N6591">
            <v>1.2407078114285084</v>
          </cell>
          <cell r="O6591">
            <v>13.787167694901193</v>
          </cell>
          <cell r="P6591"/>
          <cell r="Q6591">
            <v>119249.12559323448</v>
          </cell>
        </row>
        <row r="6592">
          <cell r="D6592">
            <v>45672</v>
          </cell>
          <cell r="F6592">
            <v>102289.84713263283</v>
          </cell>
          <cell r="G6592">
            <v>1514970.2773299122</v>
          </cell>
          <cell r="H6592">
            <v>0.8469497615703343</v>
          </cell>
          <cell r="I6592">
            <v>45.664637808707532</v>
          </cell>
          <cell r="J6592">
            <v>1514970.2773299122</v>
          </cell>
          <cell r="K6592">
            <v>0.8469497615703343</v>
          </cell>
          <cell r="L6592">
            <v>45.664637808707532</v>
          </cell>
          <cell r="M6592">
            <v>35167060.331063122</v>
          </cell>
          <cell r="N6592">
            <v>1.2406619346211993</v>
          </cell>
          <cell r="O6592">
            <v>13.790369787355782</v>
          </cell>
          <cell r="P6592"/>
          <cell r="Q6592">
            <v>119249.12559323448</v>
          </cell>
        </row>
        <row r="6593">
          <cell r="D6593">
            <v>45673</v>
          </cell>
          <cell r="F6593">
            <v>105351.80540863282</v>
          </cell>
          <cell r="G6593">
            <v>1620322.082738545</v>
          </cell>
          <cell r="H6593">
            <v>0.84923163727503703</v>
          </cell>
          <cell r="I6593">
            <v>45.486889299291548</v>
          </cell>
          <cell r="J6593">
            <v>1620322.082738545</v>
          </cell>
          <cell r="K6593">
            <v>0.84923163727503703</v>
          </cell>
          <cell r="L6593">
            <v>45.486889299291548</v>
          </cell>
          <cell r="M6593">
            <v>35195567.35529393</v>
          </cell>
          <cell r="N6593">
            <v>1.2416044948951344</v>
          </cell>
          <cell r="O6593">
            <v>13.724706838585931</v>
          </cell>
          <cell r="P6593"/>
          <cell r="Q6593">
            <v>119249.12559323448</v>
          </cell>
        </row>
        <row r="6594">
          <cell r="D6594">
            <v>45674</v>
          </cell>
          <cell r="F6594">
            <v>109978.86628463282</v>
          </cell>
          <cell r="G6594">
            <v>1730300.9490231778</v>
          </cell>
          <cell r="H6594">
            <v>0.85352750604859629</v>
          </cell>
          <cell r="I6594">
            <v>45.153797652006844</v>
          </cell>
          <cell r="J6594">
            <v>1730300.9490231778</v>
          </cell>
          <cell r="K6594">
            <v>0.85352750604859629</v>
          </cell>
          <cell r="L6594">
            <v>45.153797652006844</v>
          </cell>
          <cell r="M6594">
            <v>35013548.836085163</v>
          </cell>
          <cell r="N6594">
            <v>1.2351205647653047</v>
          </cell>
          <cell r="O6594">
            <v>14.181769440223423</v>
          </cell>
          <cell r="P6594"/>
          <cell r="Q6594">
            <v>119249.12559323448</v>
          </cell>
        </row>
        <row r="6595">
          <cell r="D6595">
            <v>45675</v>
          </cell>
          <cell r="F6595">
            <v>105252.00464463283</v>
          </cell>
          <cell r="G6595">
            <v>1835552.9536678107</v>
          </cell>
          <cell r="H6595">
            <v>0.85514391476964946</v>
          </cell>
          <cell r="I6595">
            <v>45.028985607835438</v>
          </cell>
          <cell r="J6595">
            <v>1835552.9536678107</v>
          </cell>
          <cell r="K6595">
            <v>0.85514391476964946</v>
          </cell>
          <cell r="L6595">
            <v>45.028985607835438</v>
          </cell>
          <cell r="M6595">
            <v>34812186.239788398</v>
          </cell>
          <cell r="N6595">
            <v>1.2279549566512509</v>
          </cell>
          <cell r="O6595">
            <v>14.701649012848893</v>
          </cell>
          <cell r="P6595"/>
          <cell r="Q6595">
            <v>119249.12559323448</v>
          </cell>
        </row>
        <row r="6596">
          <cell r="D6596">
            <v>45676</v>
          </cell>
          <cell r="F6596">
            <v>91644.863272630959</v>
          </cell>
          <cell r="G6596">
            <v>1927197.8169404417</v>
          </cell>
          <cell r="H6596">
            <v>0.85058455183550263</v>
          </cell>
          <cell r="I6596">
            <v>45.38177064249124</v>
          </cell>
          <cell r="J6596">
            <v>1927197.8169404417</v>
          </cell>
          <cell r="K6596">
            <v>0.85058455183550263</v>
          </cell>
          <cell r="L6596">
            <v>45.38177064249124</v>
          </cell>
          <cell r="M6596">
            <v>34579086.418435626</v>
          </cell>
          <cell r="N6596">
            <v>1.2196706444530199</v>
          </cell>
          <cell r="O6596">
            <v>15.322381221536862</v>
          </cell>
          <cell r="P6596"/>
          <cell r="Q6596">
            <v>119249.12559323448</v>
          </cell>
        </row>
        <row r="6597">
          <cell r="D6597">
            <v>45677</v>
          </cell>
          <cell r="F6597">
            <v>106653.38957663282</v>
          </cell>
          <cell r="G6597">
            <v>2033851.2065170745</v>
          </cell>
          <cell r="H6597">
            <v>0.85277405448433063</v>
          </cell>
          <cell r="I6597">
            <v>45.212073171021437</v>
          </cell>
          <cell r="J6597">
            <v>2033851.2065170745</v>
          </cell>
          <cell r="K6597">
            <v>0.85277405448433063</v>
          </cell>
          <cell r="L6597">
            <v>45.212073171021437</v>
          </cell>
          <cell r="M6597">
            <v>34360383.669922866</v>
          </cell>
          <cell r="N6597">
            <v>1.2118949611669594</v>
          </cell>
          <cell r="O6597">
            <v>15.924582706886593</v>
          </cell>
          <cell r="P6597"/>
          <cell r="Q6597">
            <v>119249.12559323448</v>
          </cell>
        </row>
        <row r="6598">
          <cell r="D6598">
            <v>45678</v>
          </cell>
          <cell r="F6598">
            <v>91819.980448634684</v>
          </cell>
          <cell r="G6598">
            <v>2125671.1869657091</v>
          </cell>
          <cell r="H6598">
            <v>0.84883169558687621</v>
          </cell>
          <cell r="I6598">
            <v>45.518002105239553</v>
          </cell>
          <cell r="J6598">
            <v>2125671.1869657091</v>
          </cell>
          <cell r="K6598">
            <v>0.84883169558687621</v>
          </cell>
          <cell r="L6598">
            <v>45.518002105239553</v>
          </cell>
          <cell r="M6598">
            <v>34125729.484318107</v>
          </cell>
          <cell r="N6598">
            <v>1.2035574879555522</v>
          </cell>
          <cell r="O6598">
            <v>16.591764286221267</v>
          </cell>
          <cell r="P6598"/>
          <cell r="Q6598">
            <v>119249.12559323448</v>
          </cell>
        </row>
        <row r="6599">
          <cell r="D6599">
            <v>45679</v>
          </cell>
          <cell r="F6599">
            <v>168192.82105444529</v>
          </cell>
          <cell r="G6599">
            <v>2293864.0080201542</v>
          </cell>
          <cell r="H6599">
            <v>0.87435899676746498</v>
          </cell>
          <cell r="I6599">
            <v>43.567095878518813</v>
          </cell>
          <cell r="J6599">
            <v>2293864.0080201542</v>
          </cell>
          <cell r="K6599">
            <v>0.87435899676746498</v>
          </cell>
          <cell r="L6599">
            <v>43.567095878518813</v>
          </cell>
          <cell r="M6599">
            <v>33963111.011970147</v>
          </cell>
          <cell r="N6599">
            <v>1.1977613125946356</v>
          </cell>
          <cell r="O6599">
            <v>17.068894647932598</v>
          </cell>
          <cell r="P6599"/>
          <cell r="Q6599">
            <v>119249.12559323448</v>
          </cell>
        </row>
        <row r="6600">
          <cell r="D6600">
            <v>45680</v>
          </cell>
          <cell r="F6600">
            <v>178565.40373044342</v>
          </cell>
          <cell r="G6600">
            <v>2472429.4117505974</v>
          </cell>
          <cell r="H6600">
            <v>0.90144837885316065</v>
          </cell>
          <cell r="I6600">
            <v>41.574422925139402</v>
          </cell>
          <cell r="J6600">
            <v>2472429.4117505974</v>
          </cell>
          <cell r="K6600">
            <v>0.90144837885316065</v>
          </cell>
          <cell r="L6600">
            <v>41.574422925139402</v>
          </cell>
          <cell r="M6600">
            <v>33805108.000248194</v>
          </cell>
          <cell r="N6600">
            <v>1.1921284895602833</v>
          </cell>
          <cell r="O6600">
            <v>17.543184311346526</v>
          </cell>
          <cell r="P6600"/>
          <cell r="Q6600">
            <v>119249.12559323448</v>
          </cell>
        </row>
        <row r="6601">
          <cell r="D6601">
            <v>45681</v>
          </cell>
          <cell r="F6601">
            <v>159967.76198644715</v>
          </cell>
          <cell r="G6601">
            <v>2632397.1737370444</v>
          </cell>
          <cell r="H6601">
            <v>0.9197821369903586</v>
          </cell>
          <cell r="I6601">
            <v>40.270937671923235</v>
          </cell>
          <cell r="J6601">
            <v>2632397.1737370444</v>
          </cell>
          <cell r="K6601">
            <v>0.9197821369903586</v>
          </cell>
          <cell r="L6601">
            <v>40.270937671923235</v>
          </cell>
          <cell r="M6601">
            <v>33790817.180369742</v>
          </cell>
          <cell r="N6601">
            <v>1.1915639552612984</v>
          </cell>
          <cell r="O6601">
            <v>17.591299821298655</v>
          </cell>
          <cell r="P6601"/>
          <cell r="Q6601">
            <v>119249.12559323448</v>
          </cell>
        </row>
        <row r="6602">
          <cell r="D6602">
            <v>45682</v>
          </cell>
          <cell r="F6602">
            <v>138248.97072644343</v>
          </cell>
          <cell r="G6602">
            <v>2770646.1444634879</v>
          </cell>
          <cell r="H6602">
            <v>0.92936401191378781</v>
          </cell>
          <cell r="I6602">
            <v>39.604086450041187</v>
          </cell>
          <cell r="J6602">
            <v>2770646.1444634879</v>
          </cell>
          <cell r="K6602">
            <v>0.92936401191378781</v>
          </cell>
          <cell r="L6602">
            <v>39.604086450041187</v>
          </cell>
          <cell r="M6602">
            <v>33739331.286783285</v>
          </cell>
          <cell r="N6602">
            <v>1.1896879369306437</v>
          </cell>
          <cell r="O6602">
            <v>17.751958272903522</v>
          </cell>
          <cell r="P6602"/>
          <cell r="Q6602">
            <v>119249.12559323448</v>
          </cell>
        </row>
        <row r="6603">
          <cell r="D6603">
            <v>45683</v>
          </cell>
          <cell r="F6603">
            <v>126933.50439844528</v>
          </cell>
          <cell r="G6603">
            <v>2897579.648861933</v>
          </cell>
          <cell r="H6603">
            <v>0.93455923098523042</v>
          </cell>
          <cell r="I6603">
            <v>39.246634440373526</v>
          </cell>
          <cell r="J6603">
            <v>2897579.648861933</v>
          </cell>
          <cell r="K6603">
            <v>0.93455923098523042</v>
          </cell>
          <cell r="L6603">
            <v>39.246634440373526</v>
          </cell>
          <cell r="M6603">
            <v>33667059.634552836</v>
          </cell>
          <cell r="N6603">
            <v>1.1870792166070796</v>
          </cell>
          <cell r="O6603">
            <v>17.9773239570432</v>
          </cell>
          <cell r="P6603"/>
          <cell r="Q6603">
            <v>119249.12559323448</v>
          </cell>
        </row>
        <row r="6604">
          <cell r="D6604">
            <v>45684</v>
          </cell>
          <cell r="F6604">
            <v>133606.49396244343</v>
          </cell>
          <cell r="G6604">
            <v>3031186.1428243765</v>
          </cell>
          <cell r="H6604">
            <v>0.94144215212852889</v>
          </cell>
          <cell r="I6604">
            <v>38.77749391063152</v>
          </cell>
          <cell r="J6604">
            <v>3031186.1428243765</v>
          </cell>
          <cell r="K6604">
            <v>0.94144215212852889</v>
          </cell>
          <cell r="L6604">
            <v>38.77749391063152</v>
          </cell>
          <cell r="M6604">
            <v>33643685.80895438</v>
          </cell>
          <cell r="N6604">
            <v>1.1861947802504225</v>
          </cell>
          <cell r="O6604">
            <v>18.054249233171248</v>
          </cell>
          <cell r="P6604"/>
          <cell r="Q6604">
            <v>119249.12559323448</v>
          </cell>
        </row>
        <row r="6605">
          <cell r="D6605">
            <v>45685</v>
          </cell>
          <cell r="F6605">
            <v>163068.80287044344</v>
          </cell>
          <cell r="G6605">
            <v>3194254.94569482</v>
          </cell>
          <cell r="H6605">
            <v>0.95665719314328734</v>
          </cell>
          <cell r="I6605">
            <v>37.758259478939351</v>
          </cell>
          <cell r="J6605">
            <v>3194254.94569482</v>
          </cell>
          <cell r="K6605">
            <v>0.95665719314328734</v>
          </cell>
          <cell r="L6605">
            <v>37.758259478939351</v>
          </cell>
          <cell r="M6605">
            <v>33662435.143111929</v>
          </cell>
          <cell r="N6605">
            <v>1.1867955187824322</v>
          </cell>
          <cell r="O6605">
            <v>18.001970328362038</v>
          </cell>
          <cell r="P6605"/>
          <cell r="Q6605">
            <v>119249.12559323448</v>
          </cell>
        </row>
        <row r="6606">
          <cell r="D6606">
            <v>45686</v>
          </cell>
          <cell r="F6606">
            <v>294441.44330035604</v>
          </cell>
          <cell r="G6606">
            <v>3488696.3889951762</v>
          </cell>
          <cell r="H6606">
            <v>1.0088113844368303</v>
          </cell>
          <cell r="I6606">
            <v>34.447406336758355</v>
          </cell>
          <cell r="J6606">
            <v>3488696.3889951762</v>
          </cell>
          <cell r="K6606">
            <v>1.0088113844368303</v>
          </cell>
          <cell r="L6606">
            <v>34.447406336758355</v>
          </cell>
          <cell r="M6606">
            <v>33788133.291903391</v>
          </cell>
          <cell r="N6606">
            <v>1.1911665688748192</v>
          </cell>
          <cell r="O6606">
            <v>17.625233011605314</v>
          </cell>
          <cell r="P6606"/>
          <cell r="Q6606">
            <v>119249.12559323448</v>
          </cell>
        </row>
        <row r="6607">
          <cell r="D6607">
            <v>45687</v>
          </cell>
          <cell r="F6607">
            <v>284455.62372035044</v>
          </cell>
          <cell r="G6607">
            <v>3773152.0127155269</v>
          </cell>
          <cell r="H6607">
            <v>1.0546973248776581</v>
          </cell>
          <cell r="I6607">
            <v>31.760827553356073</v>
          </cell>
          <cell r="J6607">
            <v>3773152.0127155269</v>
          </cell>
          <cell r="K6607">
            <v>1.0546973248776581</v>
          </cell>
          <cell r="L6607">
            <v>31.760827553356073</v>
          </cell>
          <cell r="M6607">
            <v>33878867.793654837</v>
          </cell>
          <cell r="N6607">
            <v>1.1943046292433055</v>
          </cell>
          <cell r="O6607">
            <v>17.3587038874903</v>
          </cell>
          <cell r="P6607"/>
          <cell r="Q6607">
            <v>119249.12559323448</v>
          </cell>
        </row>
        <row r="6608">
          <cell r="D6608">
            <v>45688</v>
          </cell>
          <cell r="E6608" t="str">
            <v>*</v>
          </cell>
          <cell r="F6608">
            <v>315419.40095635044</v>
          </cell>
          <cell r="G6608">
            <v>4088571.4136718772</v>
          </cell>
          <cell r="H6608">
            <v>1.1059988891734986</v>
          </cell>
          <cell r="I6608">
            <v>28.99489621503718</v>
          </cell>
          <cell r="J6608">
            <v>4088571.4136718772</v>
          </cell>
          <cell r="K6608">
            <v>1.1059988891734986</v>
          </cell>
          <cell r="L6608">
            <v>28.99489621503718</v>
          </cell>
          <cell r="M6608">
            <v>34066834.117318049</v>
          </cell>
          <cell r="N6608">
            <v>1.2008698321793463</v>
          </cell>
          <cell r="O6608">
            <v>16.811639028051427</v>
          </cell>
          <cell r="P6608"/>
          <cell r="Q6608">
            <v>119249.12559323448</v>
          </cell>
        </row>
        <row r="6609">
          <cell r="D6609">
            <v>45689</v>
          </cell>
          <cell r="F6609">
            <v>307056.21244835603</v>
          </cell>
          <cell r="G6609">
            <v>307056.21244835603</v>
          </cell>
          <cell r="H6609">
            <v>2.4671531196794416</v>
          </cell>
          <cell r="I6609">
            <v>5.8063156117824644</v>
          </cell>
          <cell r="J6609">
            <v>4395627.626120233</v>
          </cell>
          <cell r="K6609">
            <v>1.1503323421132656</v>
          </cell>
          <cell r="L6609">
            <v>30.579667823741165</v>
          </cell>
          <cell r="M6609">
            <v>34258646.203841276</v>
          </cell>
          <cell r="N6609">
            <v>1.2075827624773008</v>
          </cell>
          <cell r="O6609">
            <v>18.668506652202332</v>
          </cell>
          <cell r="P6609"/>
          <cell r="Q6609">
            <v>124457.70390135006</v>
          </cell>
        </row>
        <row r="6610">
          <cell r="D6610">
            <v>45690</v>
          </cell>
          <cell r="F6610">
            <v>331921.54394435231</v>
          </cell>
          <cell r="G6610">
            <v>638977.75639270828</v>
          </cell>
          <cell r="H6610">
            <v>2.5670478257383991</v>
          </cell>
          <cell r="I6610">
            <v>5.1073543837450996</v>
          </cell>
          <cell r="J6610">
            <v>4727549.1700645853</v>
          </cell>
          <cell r="K6610">
            <v>1.1981709445174451</v>
          </cell>
          <cell r="L6610">
            <v>27.928893526520703</v>
          </cell>
          <cell r="M6610">
            <v>34502216.674908489</v>
          </cell>
          <cell r="N6610">
            <v>1.2161195109311687</v>
          </cell>
          <cell r="O6610">
            <v>18.02046623126391</v>
          </cell>
          <cell r="P6610"/>
          <cell r="Q6610">
            <v>124457.70390135006</v>
          </cell>
        </row>
        <row r="6611">
          <cell r="D6611">
            <v>45691</v>
          </cell>
          <cell r="F6611">
            <v>338397.33230435231</v>
          </cell>
          <cell r="G6611">
            <v>977375.08869706059</v>
          </cell>
          <cell r="H6611">
            <v>2.6176900747790466</v>
          </cell>
          <cell r="I6611">
            <v>4.7888280799078036</v>
          </cell>
          <cell r="J6611">
            <v>5065946.5023689372</v>
          </cell>
          <cell r="K6611">
            <v>1.2446749403523083</v>
          </cell>
          <cell r="L6611">
            <v>25.5571288407486</v>
          </cell>
          <cell r="M6611">
            <v>34770292.671207704</v>
          </cell>
          <cell r="N6611">
            <v>1.2255192990684951</v>
          </cell>
          <cell r="O6611">
            <v>17.328516594538492</v>
          </cell>
          <cell r="P6611"/>
          <cell r="Q6611">
            <v>124457.70390135006</v>
          </cell>
        </row>
        <row r="6612">
          <cell r="D6612">
            <v>45692</v>
          </cell>
          <cell r="F6612">
            <v>349795.02588435041</v>
          </cell>
          <cell r="G6612">
            <v>1327170.114581411</v>
          </cell>
          <cell r="H6612">
            <v>2.6659059121671103</v>
          </cell>
          <cell r="I6612">
            <v>4.505800826931261</v>
          </cell>
          <cell r="J6612">
            <v>5415741.528253288</v>
          </cell>
          <cell r="K6612">
            <v>1.2911365317932759</v>
          </cell>
          <cell r="L6612">
            <v>23.377941630824427</v>
          </cell>
          <cell r="M6612">
            <v>35063943.22957892</v>
          </cell>
          <cell r="N6612">
            <v>1.2358197007973708</v>
          </cell>
          <cell r="O6612">
            <v>16.595802430103724</v>
          </cell>
          <cell r="P6612"/>
          <cell r="Q6612">
            <v>124457.70390135006</v>
          </cell>
        </row>
        <row r="6613">
          <cell r="D6613">
            <v>45693</v>
          </cell>
          <cell r="F6613">
            <v>158440.05216120611</v>
          </cell>
          <cell r="G6613">
            <v>1485610.166742617</v>
          </cell>
          <cell r="H6613">
            <v>2.3873333994979831</v>
          </cell>
          <cell r="I6613">
            <v>6.4406233777453021</v>
          </cell>
          <cell r="J6613">
            <v>5574181.5804144945</v>
          </cell>
          <cell r="K6613">
            <v>1.2906151541460178</v>
          </cell>
          <cell r="L6613">
            <v>23.401383217466144</v>
          </cell>
          <cell r="M6613">
            <v>35114659.580962993</v>
          </cell>
          <cell r="N6613">
            <v>1.2375574649549972</v>
          </cell>
          <cell r="O6613">
            <v>16.474781647581494</v>
          </cell>
          <cell r="P6613"/>
          <cell r="Q6613">
            <v>124457.70390135006</v>
          </cell>
        </row>
        <row r="6614">
          <cell r="D6614">
            <v>45694</v>
          </cell>
          <cell r="F6614">
            <v>163945.27583720797</v>
          </cell>
          <cell r="G6614">
            <v>1649555.4425798249</v>
          </cell>
          <cell r="H6614">
            <v>2.2089906729643212</v>
          </cell>
          <cell r="I6614">
            <v>8.1508028266383707</v>
          </cell>
          <cell r="J6614">
            <v>5738126.8562517026</v>
          </cell>
          <cell r="K6614">
            <v>1.2913619303797859</v>
          </cell>
          <cell r="L6614">
            <v>23.36781447675974</v>
          </cell>
          <cell r="M6614">
            <v>35175644.631923065</v>
          </cell>
          <cell r="N6614">
            <v>1.2396569780978655</v>
          </cell>
          <cell r="O6614">
            <v>16.329557302951091</v>
          </cell>
          <cell r="P6614"/>
          <cell r="Q6614">
            <v>124457.70390135006</v>
          </cell>
        </row>
        <row r="6615">
          <cell r="D6615">
            <v>45695</v>
          </cell>
          <cell r="F6615">
            <v>156433.26061720611</v>
          </cell>
          <cell r="G6615">
            <v>1805988.703197031</v>
          </cell>
          <cell r="H6615">
            <v>2.0729804430226664</v>
          </cell>
          <cell r="I6615">
            <v>9.7889901134199153</v>
          </cell>
          <cell r="J6615">
            <v>5894560.1168689085</v>
          </cell>
          <cell r="K6615">
            <v>1.2904235002534421</v>
          </cell>
          <cell r="L6615">
            <v>23.410005794080956</v>
          </cell>
          <cell r="M6615">
            <v>35206845.361858919</v>
          </cell>
          <cell r="N6615">
            <v>1.2407067083003764</v>
          </cell>
          <cell r="O6615">
            <v>16.257351463907256</v>
          </cell>
          <cell r="P6615"/>
          <cell r="Q6615">
            <v>124457.70390135006</v>
          </cell>
        </row>
        <row r="6616">
          <cell r="D6616">
            <v>45696</v>
          </cell>
          <cell r="F6616">
            <v>132331.95680120797</v>
          </cell>
          <cell r="G6616">
            <v>1938320.659998239</v>
          </cell>
          <cell r="H6616">
            <v>1.9467664508082867</v>
          </cell>
          <cell r="I6616">
            <v>11.633609005260471</v>
          </cell>
          <cell r="J6616">
            <v>6026892.0736701163</v>
          </cell>
          <cell r="K6616">
            <v>1.2843985913926144</v>
          </cell>
          <cell r="L6616">
            <v>23.68262298669671</v>
          </cell>
          <cell r="M6616">
            <v>35217433.949226774</v>
          </cell>
          <cell r="N6616">
            <v>1.2410300012097555</v>
          </cell>
          <cell r="O6616">
            <v>16.23516789536248</v>
          </cell>
          <cell r="P6616"/>
          <cell r="Q6616">
            <v>124457.70390135006</v>
          </cell>
        </row>
        <row r="6617">
          <cell r="D6617">
            <v>45697</v>
          </cell>
          <cell r="F6617">
            <v>141748.58868120983</v>
          </cell>
          <cell r="G6617">
            <v>2080069.2486794489</v>
          </cell>
          <cell r="H6617">
            <v>1.8570068237159612</v>
          </cell>
          <cell r="I6617">
            <v>13.173326287266619</v>
          </cell>
          <cell r="J6617">
            <v>6168640.6623513261</v>
          </cell>
          <cell r="K6617">
            <v>1.2806399648819693</v>
          </cell>
          <cell r="L6617">
            <v>23.854228057356551</v>
          </cell>
          <cell r="M6617">
            <v>35236328.307730645</v>
          </cell>
          <cell r="N6617">
            <v>1.2416459441303742</v>
          </cell>
          <cell r="O6617">
            <v>16.192973909282582</v>
          </cell>
          <cell r="P6617"/>
          <cell r="Q6617">
            <v>124457.70390135006</v>
          </cell>
        </row>
        <row r="6618">
          <cell r="D6618">
            <v>45698</v>
          </cell>
          <cell r="F6618">
            <v>161181.77722520611</v>
          </cell>
          <cell r="G6618">
            <v>2241251.025904655</v>
          </cell>
          <cell r="H6618">
            <v>1.8008134134317282</v>
          </cell>
          <cell r="I6618">
            <v>14.248098959059563</v>
          </cell>
          <cell r="J6618">
            <v>6329822.4395765318</v>
          </cell>
          <cell r="K6618">
            <v>1.2810034861610382</v>
          </cell>
          <cell r="L6618">
            <v>23.837579315020307</v>
          </cell>
          <cell r="M6618">
            <v>35315500.321434505</v>
          </cell>
          <cell r="N6618">
            <v>1.244385796094571</v>
          </cell>
          <cell r="O6618">
            <v>16.006403251215794</v>
          </cell>
          <cell r="P6618"/>
          <cell r="Q6618">
            <v>124457.70390135006</v>
          </cell>
        </row>
        <row r="6619">
          <cell r="D6619">
            <v>45699</v>
          </cell>
          <cell r="F6619">
            <v>157213.73700920609</v>
          </cell>
          <cell r="G6619">
            <v>2398464.7629138613</v>
          </cell>
          <cell r="H6619">
            <v>1.7519385649828156</v>
          </cell>
          <cell r="I6619">
            <v>15.259564271351866</v>
          </cell>
          <cell r="J6619">
            <v>6487036.1765857376</v>
          </cell>
          <cell r="K6619">
            <v>1.2805658387789105</v>
          </cell>
          <cell r="L6619">
            <v>23.857624285684498</v>
          </cell>
          <cell r="M6619">
            <v>35380617.29018636</v>
          </cell>
          <cell r="N6619">
            <v>1.2466302007804582</v>
          </cell>
          <cell r="O6619">
            <v>15.854924410325232</v>
          </cell>
          <cell r="P6619"/>
          <cell r="Q6619">
            <v>124457.70390135006</v>
          </cell>
        </row>
        <row r="6620">
          <cell r="D6620">
            <v>45700</v>
          </cell>
          <cell r="F6620">
            <v>153139.89308996851</v>
          </cell>
          <cell r="G6620">
            <v>2551604.65600383</v>
          </cell>
          <cell r="H6620">
            <v>1.7084817947645421</v>
          </cell>
          <cell r="I6620">
            <v>16.223516204226719</v>
          </cell>
          <cell r="J6620">
            <v>6640176.0696757063</v>
          </cell>
          <cell r="K6620">
            <v>1.279364271890028</v>
          </cell>
          <cell r="L6620">
            <v>23.912740729597349</v>
          </cell>
          <cell r="M6620">
            <v>35429010.914350986</v>
          </cell>
          <cell r="N6620">
            <v>1.24828520456434</v>
          </cell>
          <cell r="O6620">
            <v>15.744002721318139</v>
          </cell>
          <cell r="P6620"/>
          <cell r="Q6620">
            <v>124457.70390135006</v>
          </cell>
        </row>
        <row r="6621">
          <cell r="D6621">
            <v>45701</v>
          </cell>
          <cell r="F6621">
            <v>153158.52236197039</v>
          </cell>
          <cell r="G6621">
            <v>2704763.1783658005</v>
          </cell>
          <cell r="H6621">
            <v>1.6717221956228103</v>
          </cell>
          <cell r="I6621">
            <v>17.089598064646218</v>
          </cell>
          <cell r="J6621">
            <v>6793334.5920376768</v>
          </cell>
          <cell r="K6621">
            <v>1.2782224862485552</v>
          </cell>
          <cell r="L6621">
            <v>23.965227472361384</v>
          </cell>
          <cell r="M6621">
            <v>35427168.576427601</v>
          </cell>
          <cell r="N6621">
            <v>1.24817016177093</v>
          </cell>
          <cell r="O6621">
            <v>15.751691838963101</v>
          </cell>
          <cell r="P6621"/>
          <cell r="Q6621">
            <v>124457.70390135006</v>
          </cell>
        </row>
        <row r="6622">
          <cell r="D6622">
            <v>45702</v>
          </cell>
          <cell r="F6622">
            <v>159628.70607396666</v>
          </cell>
          <cell r="G6622">
            <v>2864391.8844397673</v>
          </cell>
          <cell r="H6622">
            <v>1.6439273255378357</v>
          </cell>
          <cell r="I6622">
            <v>17.777021894778457</v>
          </cell>
          <cell r="J6622">
            <v>6952963.2981116436</v>
          </cell>
          <cell r="K6622">
            <v>1.278322515165969</v>
          </cell>
          <cell r="L6622">
            <v>23.96062485731434</v>
          </cell>
          <cell r="M6622">
            <v>35431389.754576899</v>
          </cell>
          <cell r="N6622">
            <v>1.2482687494637872</v>
          </cell>
          <cell r="O6622">
            <v>15.74510233658274</v>
          </cell>
          <cell r="P6622"/>
          <cell r="Q6622">
            <v>124457.70390135006</v>
          </cell>
        </row>
        <row r="6623">
          <cell r="D6623">
            <v>45703</v>
          </cell>
          <cell r="F6623">
            <v>145248.35440197037</v>
          </cell>
          <cell r="G6623">
            <v>3009640.2388417376</v>
          </cell>
          <cell r="H6623">
            <v>1.6121354990486267</v>
          </cell>
          <cell r="I6623">
            <v>18.599359547178508</v>
          </cell>
          <cell r="J6623">
            <v>7098211.6525136139</v>
          </cell>
          <cell r="K6623">
            <v>1.2758333427908575</v>
          </cell>
          <cell r="L6623">
            <v>24.075409475799248</v>
          </cell>
          <cell r="M6623">
            <v>35431330.667246178</v>
          </cell>
          <cell r="N6623">
            <v>1.2482165390178481</v>
          </cell>
          <cell r="O6623">
            <v>15.748591739818639</v>
          </cell>
          <cell r="P6623"/>
          <cell r="Q6623">
            <v>124457.70390135006</v>
          </cell>
        </row>
        <row r="6624">
          <cell r="D6624">
            <v>45704</v>
          </cell>
          <cell r="F6624">
            <v>139315.72146196666</v>
          </cell>
          <cell r="G6624">
            <v>3148955.9603037043</v>
          </cell>
          <cell r="H6624">
            <v>1.5813384093521481</v>
          </cell>
          <cell r="I6624">
            <v>19.434333081323018</v>
          </cell>
          <cell r="J6624">
            <v>7237527.3739755806</v>
          </cell>
          <cell r="K6624">
            <v>1.2724100993063312</v>
          </cell>
          <cell r="L6624">
            <v>24.23412305187529</v>
          </cell>
          <cell r="M6624">
            <v>35437009.643559486</v>
          </cell>
          <cell r="N6624">
            <v>1.2483664718942347</v>
          </cell>
          <cell r="O6624">
            <v>15.738572969055042</v>
          </cell>
          <cell r="P6624"/>
          <cell r="Q6624">
            <v>124457.70390135006</v>
          </cell>
        </row>
        <row r="6625">
          <cell r="D6625">
            <v>45705</v>
          </cell>
          <cell r="F6625">
            <v>152629.99366597037</v>
          </cell>
          <cell r="G6625">
            <v>3301585.9539696747</v>
          </cell>
          <cell r="H6625">
            <v>1.5604573472024152</v>
          </cell>
          <cell r="I6625">
            <v>20.022833739452128</v>
          </cell>
          <cell r="J6625">
            <v>7390157.3676415505</v>
          </cell>
          <cell r="K6625">
            <v>1.2714240791929838</v>
          </cell>
          <cell r="L6625">
            <v>24.280022787902865</v>
          </cell>
          <cell r="M6625">
            <v>35470485.927252762</v>
          </cell>
          <cell r="N6625">
            <v>1.2494955902815044</v>
          </cell>
          <cell r="O6625">
            <v>15.663296452954823</v>
          </cell>
          <cell r="P6625"/>
          <cell r="Q6625">
            <v>124457.70390135006</v>
          </cell>
        </row>
        <row r="6626">
          <cell r="D6626">
            <v>45706</v>
          </cell>
          <cell r="F6626">
            <v>136057.88472996853</v>
          </cell>
          <cell r="G6626">
            <v>3437643.838699643</v>
          </cell>
          <cell r="H6626">
            <v>1.5344989283465289</v>
          </cell>
          <cell r="I6626">
            <v>20.780603208516812</v>
          </cell>
          <cell r="J6626">
            <v>7526215.2523715189</v>
          </cell>
          <cell r="K6626">
            <v>1.2676880541886759</v>
          </cell>
          <cell r="L6626">
            <v>24.454687681535127</v>
          </cell>
          <cell r="M6626">
            <v>35495155.167046048</v>
          </cell>
          <cell r="N6626">
            <v>1.2503143904784346</v>
          </cell>
          <cell r="O6626">
            <v>15.608899224674078</v>
          </cell>
          <cell r="P6626"/>
          <cell r="Q6626">
            <v>124457.70390135006</v>
          </cell>
        </row>
        <row r="6627">
          <cell r="D6627">
            <v>45707</v>
          </cell>
          <cell r="F6627">
            <v>140990.36622971258</v>
          </cell>
          <cell r="G6627">
            <v>3578634.2049293555</v>
          </cell>
          <cell r="H6627">
            <v>1.5133588582815665</v>
          </cell>
          <cell r="I6627">
            <v>21.419857423064737</v>
          </cell>
          <cell r="J6627">
            <v>7667205.6186012318</v>
          </cell>
          <cell r="K6627">
            <v>1.2649192012984423</v>
          </cell>
          <cell r="L6627">
            <v>24.584905224494559</v>
          </cell>
          <cell r="M6627">
            <v>35532174.315739088</v>
          </cell>
          <cell r="N6627">
            <v>1.2515681321432701</v>
          </cell>
          <cell r="O6627">
            <v>15.525916741735946</v>
          </cell>
          <cell r="P6627"/>
          <cell r="Q6627">
            <v>124457.70390135006</v>
          </cell>
        </row>
        <row r="6628">
          <cell r="D6628">
            <v>45708</v>
          </cell>
          <cell r="F6628">
            <v>121743.71229771443</v>
          </cell>
          <cell r="G6628">
            <v>3700377.9172270698</v>
          </cell>
          <cell r="H6628">
            <v>1.486600588485921</v>
          </cell>
          <cell r="I6628">
            <v>22.258515103715759</v>
          </cell>
          <cell r="J6628">
            <v>7788949.3308989462</v>
          </cell>
          <cell r="K6628">
            <v>1.2591503786591449</v>
          </cell>
          <cell r="L6628">
            <v>24.858325577548722</v>
          </cell>
          <cell r="M6628">
            <v>35512790.777992129</v>
          </cell>
          <cell r="N6628">
            <v>1.2508351519357839</v>
          </cell>
          <cell r="O6628">
            <v>15.574385612979203</v>
          </cell>
          <cell r="P6628"/>
          <cell r="Q6628">
            <v>124457.70390135006</v>
          </cell>
        </row>
        <row r="6629">
          <cell r="D6629">
            <v>45709</v>
          </cell>
          <cell r="F6629">
            <v>87389.366705710709</v>
          </cell>
          <cell r="G6629">
            <v>3787767.2839327804</v>
          </cell>
          <cell r="H6629">
            <v>1.4492463303552008</v>
          </cell>
          <cell r="I6629">
            <v>23.486664661343504</v>
          </cell>
          <cell r="J6629">
            <v>7876338.6976046572</v>
          </cell>
          <cell r="K6629">
            <v>1.2481649710927512</v>
          </cell>
          <cell r="L6629">
            <v>25.386970194157488</v>
          </cell>
          <cell r="M6629">
            <v>35420064.029736228</v>
          </cell>
          <cell r="N6629">
            <v>1.2475190322341458</v>
          </cell>
          <cell r="O6629">
            <v>15.795271287617608</v>
          </cell>
          <cell r="P6629"/>
          <cell r="Q6629">
            <v>124457.70390135006</v>
          </cell>
        </row>
        <row r="6630">
          <cell r="D6630">
            <v>45710</v>
          </cell>
          <cell r="F6630">
            <v>114126.41420971816</v>
          </cell>
          <cell r="G6630">
            <v>3901893.6981424987</v>
          </cell>
          <cell r="H6630">
            <v>1.425052840454168</v>
          </cell>
          <cell r="I6630">
            <v>24.319269419748267</v>
          </cell>
          <cell r="J6630">
            <v>7990465.111814375</v>
          </cell>
          <cell r="K6630">
            <v>1.2417595846010772</v>
          </cell>
          <cell r="L6630">
            <v>25.700092023540833</v>
          </cell>
          <cell r="M6630">
            <v>35409563.960060321</v>
          </cell>
          <cell r="N6630">
            <v>1.2470991427399845</v>
          </cell>
          <cell r="O6630">
            <v>15.823428106664073</v>
          </cell>
          <cell r="P6630"/>
          <cell r="Q6630">
            <v>124457.70390135006</v>
          </cell>
        </row>
        <row r="6631">
          <cell r="D6631">
            <v>45711</v>
          </cell>
          <cell r="F6631">
            <v>83005.365149710706</v>
          </cell>
          <cell r="G6631">
            <v>3984899.0632922095</v>
          </cell>
          <cell r="H6631">
            <v>1.3920912533468759</v>
          </cell>
          <cell r="I6631">
            <v>25.502678496783549</v>
          </cell>
          <cell r="J6631">
            <v>8073470.4769640854</v>
          </cell>
          <cell r="K6631">
            <v>1.2308526698409084</v>
          </cell>
          <cell r="L6631">
            <v>26.241641430737751</v>
          </cell>
          <cell r="M6631">
            <v>35381277.600456417</v>
          </cell>
          <cell r="N6631">
            <v>1.2460528918854246</v>
          </cell>
          <cell r="O6631">
            <v>15.89377187475054</v>
          </cell>
          <cell r="P6631"/>
          <cell r="Q6631">
            <v>124457.70390135006</v>
          </cell>
        </row>
        <row r="6632">
          <cell r="D6632">
            <v>45712</v>
          </cell>
          <cell r="F6632">
            <v>99117.957373714438</v>
          </cell>
          <cell r="G6632">
            <v>4084017.0206659241</v>
          </cell>
          <cell r="H6632">
            <v>1.3672707315568136</v>
          </cell>
          <cell r="I6632">
            <v>26.432516165547916</v>
          </cell>
          <cell r="J6632">
            <v>8172588.4343377994</v>
          </cell>
          <cell r="K6632">
            <v>1.2227626782556211</v>
          </cell>
          <cell r="L6632">
            <v>26.650216247959136</v>
          </cell>
          <cell r="M6632">
            <v>35375037.619452514</v>
          </cell>
          <cell r="N6632">
            <v>1.2457831201453737</v>
          </cell>
          <cell r="O6632">
            <v>15.911952524364049</v>
          </cell>
          <cell r="P6632"/>
          <cell r="Q6632">
            <v>124457.70390135006</v>
          </cell>
        </row>
        <row r="6633">
          <cell r="D6633">
            <v>45713</v>
          </cell>
          <cell r="F6633">
            <v>110668.45132571072</v>
          </cell>
          <cell r="G6633">
            <v>4194685.4719916349</v>
          </cell>
          <cell r="H6633">
            <v>1.3481481147415362</v>
          </cell>
          <cell r="I6633">
            <v>27.172340817102359</v>
          </cell>
          <cell r="J6633">
            <v>8283256.8856635103</v>
          </cell>
          <cell r="K6633">
            <v>1.2166650321156158</v>
          </cell>
          <cell r="L6633">
            <v>26.962090750669354</v>
          </cell>
          <cell r="M6633">
            <v>35381739.743960597</v>
          </cell>
          <cell r="N6633">
            <v>1.2459691267345081</v>
          </cell>
          <cell r="O6633">
            <v>15.89941515649722</v>
          </cell>
          <cell r="P6633"/>
          <cell r="Q6633">
            <v>124457.70390135006</v>
          </cell>
        </row>
        <row r="6634">
          <cell r="D6634">
            <v>45714</v>
          </cell>
          <cell r="F6634">
            <v>124342.16517880809</v>
          </cell>
          <cell r="G6634">
            <v>4319027.6371704433</v>
          </cell>
          <cell r="H6634">
            <v>1.3347220973572584</v>
          </cell>
          <cell r="I6634">
            <v>27.704262171464965</v>
          </cell>
          <cell r="J6634">
            <v>8407599.0508423187</v>
          </cell>
          <cell r="K6634">
            <v>1.212758693868994</v>
          </cell>
          <cell r="L6634">
            <v>27.163671479607963</v>
          </cell>
          <cell r="M6634">
            <v>35370926.364641778</v>
          </cell>
          <cell r="N6634">
            <v>1.2455383341076527</v>
          </cell>
          <cell r="O6634">
            <v>15.928464515107443</v>
          </cell>
          <cell r="P6634"/>
          <cell r="Q6634">
            <v>124457.70390135006</v>
          </cell>
        </row>
        <row r="6635">
          <cell r="D6635">
            <v>45715</v>
          </cell>
          <cell r="F6635">
            <v>138814.64372280621</v>
          </cell>
          <cell r="G6635">
            <v>4457842.2808932494</v>
          </cell>
          <cell r="H6635">
            <v>1.3265974261712374</v>
          </cell>
          <cell r="I6635">
            <v>28.031239842006926</v>
          </cell>
          <cell r="J6635">
            <v>8546413.6945651248</v>
          </cell>
          <cell r="K6635">
            <v>1.21104091297963</v>
          </cell>
          <cell r="L6635">
            <v>27.252758253646235</v>
          </cell>
          <cell r="M6635">
            <v>35364097.283622965</v>
          </cell>
          <cell r="N6635">
            <v>1.2452478719960398</v>
          </cell>
          <cell r="O6635">
            <v>15.948076342818652</v>
          </cell>
          <cell r="P6635"/>
          <cell r="Q6635">
            <v>124457.70390135006</v>
          </cell>
        </row>
        <row r="6636">
          <cell r="D6636">
            <v>45716</v>
          </cell>
          <cell r="E6636" t="str">
            <v>*</v>
          </cell>
          <cell r="F6636">
            <v>131262.4871428081</v>
          </cell>
          <cell r="G6636">
            <v>4589104.7680360572</v>
          </cell>
          <cell r="H6636">
            <v>1.3168859276750065</v>
          </cell>
          <cell r="I6636">
            <v>28.42717806272055</v>
          </cell>
          <cell r="J6636">
            <v>8677676.1817079335</v>
          </cell>
          <cell r="K6636">
            <v>1.208331064116587</v>
          </cell>
          <cell r="L6636">
            <v>27.393847581026044</v>
          </cell>
          <cell r="M6636">
            <v>35080678.089816295</v>
          </cell>
          <cell r="N6636">
            <v>1.2406053291830104</v>
          </cell>
          <cell r="O6636">
            <v>16.264313102222218</v>
          </cell>
          <cell r="P6636"/>
          <cell r="Q6636">
            <v>124457.70390135006</v>
          </cell>
        </row>
        <row r="6637">
          <cell r="D6637">
            <v>45717</v>
          </cell>
          <cell r="F6637">
            <v>80179.80706280809</v>
          </cell>
          <cell r="G6637">
            <v>80179.80706280809</v>
          </cell>
          <cell r="H6637">
            <v>0.61832892264066608</v>
          </cell>
          <cell r="I6637">
            <v>79.10652743118149</v>
          </cell>
          <cell r="J6637">
            <v>8757855.988770742</v>
          </cell>
          <cell r="K6637">
            <v>1.1978667744525184</v>
          </cell>
          <cell r="L6637">
            <v>30.817023007033995</v>
          </cell>
          <cell r="M6637">
            <v>34948891.847118348</v>
          </cell>
          <cell r="N6637">
            <v>1.2357092153040907</v>
          </cell>
          <cell r="O6637">
            <v>15.855907875311937</v>
          </cell>
          <cell r="P6637"/>
          <cell r="Q6637">
            <v>129671.77197597073</v>
          </cell>
        </row>
        <row r="6638">
          <cell r="D6638">
            <v>45718</v>
          </cell>
          <cell r="F6638">
            <v>73149.780046808082</v>
          </cell>
          <cell r="G6638">
            <v>153329.58710961617</v>
          </cell>
          <cell r="H6638">
            <v>0.59122191658655454</v>
          </cell>
          <cell r="I6638">
            <v>81.283799070668167</v>
          </cell>
          <cell r="J6638">
            <v>8831005.7688175496</v>
          </cell>
          <cell r="K6638">
            <v>1.1868224217039183</v>
          </cell>
          <cell r="L6638">
            <v>31.470891250986721</v>
          </cell>
          <cell r="M6638">
            <v>34810161.603352405</v>
          </cell>
          <cell r="N6638">
            <v>1.2305694910550997</v>
          </cell>
          <cell r="O6638">
            <v>16.23183380463642</v>
          </cell>
          <cell r="P6638"/>
          <cell r="Q6638">
            <v>129671.77197597073</v>
          </cell>
        </row>
        <row r="6639">
          <cell r="D6639">
            <v>45719</v>
          </cell>
          <cell r="F6639">
            <v>121229.98893080623</v>
          </cell>
          <cell r="G6639">
            <v>274559.57604042243</v>
          </cell>
          <cell r="H6639">
            <v>0.70578089036294045</v>
          </cell>
          <cell r="I6639">
            <v>71.874934595424151</v>
          </cell>
          <cell r="J6639">
            <v>8952235.7577483561</v>
          </cell>
          <cell r="K6639">
            <v>1.1825073639335373</v>
          </cell>
          <cell r="L6639">
            <v>31.729629273503935</v>
          </cell>
          <cell r="M6639">
            <v>34733726.179042466</v>
          </cell>
          <cell r="N6639">
            <v>1.2276334818536616</v>
          </cell>
          <cell r="O6639">
            <v>16.4498766862325</v>
          </cell>
          <cell r="P6639"/>
          <cell r="Q6639">
            <v>129671.77197597073</v>
          </cell>
        </row>
        <row r="6640">
          <cell r="D6640">
            <v>45720</v>
          </cell>
          <cell r="F6640">
            <v>119627.76690280809</v>
          </cell>
          <cell r="G6640">
            <v>394187.34294323053</v>
          </cell>
          <cell r="H6640">
            <v>0.75997138185224455</v>
          </cell>
          <cell r="I6640">
            <v>67.36283899782849</v>
          </cell>
          <cell r="J6640">
            <v>9071863.5246511642</v>
          </cell>
          <cell r="K6640">
            <v>1.1781295625926573</v>
          </cell>
          <cell r="L6640">
            <v>31.994016795773494</v>
          </cell>
          <cell r="M6640">
            <v>34639047.744552538</v>
          </cell>
          <cell r="N6640">
            <v>1.2240539306865306</v>
          </cell>
          <cell r="O6640">
            <v>16.718985321969669</v>
          </cell>
          <cell r="P6640"/>
          <cell r="Q6640">
            <v>129671.77197597073</v>
          </cell>
        </row>
        <row r="6641">
          <cell r="D6641">
            <v>45721</v>
          </cell>
          <cell r="F6641">
            <v>186192.69156423656</v>
          </cell>
          <cell r="G6641">
            <v>580380.03450746706</v>
          </cell>
          <cell r="H6641">
            <v>0.89515246944418458</v>
          </cell>
          <cell r="I6641">
            <v>56.516625165887916</v>
          </cell>
          <cell r="J6641">
            <v>9258056.2162154</v>
          </cell>
          <cell r="K6641">
            <v>1.1823981425741461</v>
          </cell>
          <cell r="L6641">
            <v>31.736202305982186</v>
          </cell>
          <cell r="M6641">
            <v>34587009.721368037</v>
          </cell>
          <cell r="N6641">
            <v>1.2219822573903223</v>
          </cell>
          <cell r="O6641">
            <v>16.876385614407408</v>
          </cell>
          <cell r="P6641"/>
          <cell r="Q6641">
            <v>129671.77197597073</v>
          </cell>
        </row>
        <row r="6642">
          <cell r="D6642">
            <v>45722</v>
          </cell>
          <cell r="F6642">
            <v>177188.01422823657</v>
          </cell>
          <cell r="G6642">
            <v>757568.04873570357</v>
          </cell>
          <cell r="H6642">
            <v>0.97369951479762218</v>
          </cell>
          <cell r="I6642">
            <v>50.6866061804757</v>
          </cell>
          <cell r="J6642">
            <v>9435244.230443636</v>
          </cell>
          <cell r="K6642">
            <v>1.18539633898359</v>
          </cell>
          <cell r="L6642">
            <v>31.556197597332904</v>
          </cell>
          <cell r="M6642">
            <v>34529869.063931465</v>
          </cell>
          <cell r="N6642">
            <v>1.2197311279297691</v>
          </cell>
          <cell r="O6642">
            <v>17.048802135231831</v>
          </cell>
          <cell r="P6642"/>
          <cell r="Q6642">
            <v>129671.77197597073</v>
          </cell>
        </row>
        <row r="6643">
          <cell r="D6643">
            <v>45723</v>
          </cell>
          <cell r="F6643">
            <v>163073.9346962347</v>
          </cell>
          <cell r="G6643">
            <v>920641.98343193834</v>
          </cell>
          <cell r="H6643">
            <v>1.0142553104911034</v>
          </cell>
          <cell r="I6643">
            <v>47.844950131793283</v>
          </cell>
          <cell r="J6643">
            <v>9598318.1651398707</v>
          </cell>
          <cell r="K6643">
            <v>1.1865536157811201</v>
          </cell>
          <cell r="L6643">
            <v>31.486955476302093</v>
          </cell>
          <cell r="M6643">
            <v>34477105.750782877</v>
          </cell>
          <cell r="N6643">
            <v>1.21763545127063</v>
          </cell>
          <cell r="O6643">
            <v>17.21061142531677</v>
          </cell>
          <cell r="P6643"/>
          <cell r="Q6643">
            <v>129671.77197597073</v>
          </cell>
        </row>
        <row r="6644">
          <cell r="D6644">
            <v>45724</v>
          </cell>
          <cell r="F6644">
            <v>125746.91929223841</v>
          </cell>
          <cell r="G6644">
            <v>1046388.9027241768</v>
          </cell>
          <cell r="H6644">
            <v>1.0086899472983233</v>
          </cell>
          <cell r="I6644">
            <v>48.227785998497467</v>
          </cell>
          <cell r="J6644">
            <v>9724065.0844321083</v>
          </cell>
          <cell r="K6644">
            <v>1.1831327751701375</v>
          </cell>
          <cell r="L6644">
            <v>31.692014285984694</v>
          </cell>
          <cell r="M6644">
            <v>34380919.047622293</v>
          </cell>
          <cell r="N6644">
            <v>1.2140072710495748</v>
          </cell>
          <cell r="O6644">
            <v>17.493724391575949</v>
          </cell>
          <cell r="P6644"/>
          <cell r="Q6644">
            <v>129671.77197597073</v>
          </cell>
        </row>
        <row r="6645">
          <cell r="D6645">
            <v>45725</v>
          </cell>
          <cell r="F6645">
            <v>150773.4068162347</v>
          </cell>
          <cell r="G6645">
            <v>1197162.3095404115</v>
          </cell>
          <cell r="H6645">
            <v>1.0258056349999476</v>
          </cell>
          <cell r="I6645">
            <v>47.057738644648772</v>
          </cell>
          <cell r="J6645">
            <v>9874838.4912483431</v>
          </cell>
          <cell r="K6645">
            <v>1.1828158931158264</v>
          </cell>
          <cell r="L6645">
            <v>31.711068121630003</v>
          </cell>
          <cell r="M6645">
            <v>34312924.686181709</v>
          </cell>
          <cell r="N6645">
            <v>1.2113757679178436</v>
          </cell>
          <cell r="O6645">
            <v>17.701439878190161</v>
          </cell>
          <cell r="P6645"/>
          <cell r="Q6645">
            <v>129671.77197597073</v>
          </cell>
        </row>
        <row r="6646">
          <cell r="D6646">
            <v>45726</v>
          </cell>
          <cell r="F6646">
            <v>203407.70216823654</v>
          </cell>
          <cell r="G6646">
            <v>1400570.0117086479</v>
          </cell>
          <cell r="H6646">
            <v>1.0800885885697509</v>
          </cell>
          <cell r="I6646">
            <v>43.492060689669131</v>
          </cell>
          <cell r="J6646">
            <v>10078246.193416581</v>
          </cell>
          <cell r="K6646">
            <v>1.1887168552339991</v>
          </cell>
          <cell r="L6646">
            <v>31.35787967236223</v>
          </cell>
          <cell r="M6646">
            <v>34314230.650641114</v>
          </cell>
          <cell r="N6646">
            <v>1.2111913638027816</v>
          </cell>
          <cell r="O6646">
            <v>17.716070842614162</v>
          </cell>
          <cell r="P6646"/>
          <cell r="Q6646">
            <v>129671.77197597073</v>
          </cell>
        </row>
        <row r="6647">
          <cell r="D6647">
            <v>45727</v>
          </cell>
          <cell r="F6647">
            <v>206670.58230423281</v>
          </cell>
          <cell r="G6647">
            <v>1607240.5940128807</v>
          </cell>
          <cell r="H6647">
            <v>1.1267894241545042</v>
          </cell>
          <cell r="I6647">
            <v>40.602781066771932</v>
          </cell>
          <cell r="J6647">
            <v>10284916.775720814</v>
          </cell>
          <cell r="K6647">
            <v>1.1948190857280867</v>
          </cell>
          <cell r="L6647">
            <v>30.996259451837517</v>
          </cell>
          <cell r="M6647">
            <v>34299699.921296522</v>
          </cell>
          <cell r="N6647">
            <v>1.2104481475076445</v>
          </cell>
          <cell r="O6647">
            <v>17.77513904762219</v>
          </cell>
          <cell r="P6647"/>
          <cell r="Q6647">
            <v>129671.77197597073</v>
          </cell>
        </row>
        <row r="6648">
          <cell r="D6648">
            <v>45728</v>
          </cell>
          <cell r="F6648">
            <v>260664.90308219273</v>
          </cell>
          <cell r="G6648">
            <v>1867905.4970950733</v>
          </cell>
          <cell r="H6648">
            <v>1.2004061412335316</v>
          </cell>
          <cell r="I6648">
            <v>36.381239912988129</v>
          </cell>
          <cell r="J6648">
            <v>10545581.678803006</v>
          </cell>
          <cell r="K6648">
            <v>1.2069197308322912</v>
          </cell>
          <cell r="L6648">
            <v>30.289970059532088</v>
          </cell>
          <cell r="M6648">
            <v>34325685.92409388</v>
          </cell>
          <cell r="N6648">
            <v>1.2111347913171131</v>
          </cell>
          <cell r="O6648">
            <v>17.720561385966526</v>
          </cell>
          <cell r="P6648"/>
          <cell r="Q6648">
            <v>129671.77197597073</v>
          </cell>
        </row>
        <row r="6649">
          <cell r="D6649">
            <v>45729</v>
          </cell>
          <cell r="F6649">
            <v>279581.97524218529</v>
          </cell>
          <cell r="G6649">
            <v>2147487.4723372585</v>
          </cell>
          <cell r="H6649">
            <v>1.2739190766711685</v>
          </cell>
          <cell r="I6649">
            <v>32.560686162747409</v>
          </cell>
          <cell r="J6649">
            <v>10825163.654045191</v>
          </cell>
          <cell r="K6649">
            <v>1.2207998238454087</v>
          </cell>
          <cell r="L6649">
            <v>29.49733513611298</v>
          </cell>
          <cell r="M6649">
            <v>34393735.516905047</v>
          </cell>
          <cell r="N6649">
            <v>1.2133050478556913</v>
          </cell>
          <cell r="O6649">
            <v>17.54895790783516</v>
          </cell>
          <cell r="P6649"/>
          <cell r="Q6649">
            <v>129671.77197597073</v>
          </cell>
        </row>
        <row r="6650">
          <cell r="D6650">
            <v>45730</v>
          </cell>
          <cell r="F6650">
            <v>268999.547670189</v>
          </cell>
          <cell r="G6650">
            <v>2416487.0200074473</v>
          </cell>
          <cell r="H6650">
            <v>1.3311009257034214</v>
          </cell>
          <cell r="I6650">
            <v>29.848986930795341</v>
          </cell>
          <cell r="J6650">
            <v>11094163.20171538</v>
          </cell>
          <cell r="K6650">
            <v>1.2331035881613626</v>
          </cell>
          <cell r="L6650">
            <v>28.810185263676892</v>
          </cell>
          <cell r="M6650">
            <v>34446660.44123622</v>
          </cell>
          <cell r="N6650">
            <v>1.2149410288395794</v>
          </cell>
          <cell r="O6650">
            <v>17.420499826971515</v>
          </cell>
          <cell r="P6650"/>
          <cell r="Q6650">
            <v>129671.77197597073</v>
          </cell>
        </row>
        <row r="6651">
          <cell r="D6651">
            <v>45731</v>
          </cell>
          <cell r="F6651">
            <v>259333.07406618714</v>
          </cell>
          <cell r="G6651">
            <v>2675820.0940736346</v>
          </cell>
          <cell r="H6651">
            <v>1.3756888145604456</v>
          </cell>
          <cell r="I6651">
            <v>27.884287010460472</v>
          </cell>
          <cell r="J6651">
            <v>11353496.275781566</v>
          </cell>
          <cell r="K6651">
            <v>1.2439985743937798</v>
          </cell>
          <cell r="L6651">
            <v>28.213704260829097</v>
          </cell>
          <cell r="M6651">
            <v>34482970.952735379</v>
          </cell>
          <cell r="N6651">
            <v>1.2159905053539055</v>
          </cell>
          <cell r="O6651">
            <v>17.338500391272248</v>
          </cell>
          <cell r="P6651"/>
          <cell r="Q6651">
            <v>129671.77197597073</v>
          </cell>
        </row>
        <row r="6652">
          <cell r="D6652">
            <v>45732</v>
          </cell>
          <cell r="F6652">
            <v>258503.82549818899</v>
          </cell>
          <cell r="G6652">
            <v>2934323.9195718234</v>
          </cell>
          <cell r="H6652">
            <v>1.4143035309737542</v>
          </cell>
          <cell r="I6652">
            <v>26.283766973572675</v>
          </cell>
          <cell r="J6652">
            <v>11612000.101279756</v>
          </cell>
          <cell r="K6652">
            <v>1.2544987162434671</v>
          </cell>
          <cell r="L6652">
            <v>27.649376369695311</v>
          </cell>
          <cell r="M6652">
            <v>34534558.79664655</v>
          </cell>
          <cell r="N6652">
            <v>1.2175782128676338</v>
          </cell>
          <cell r="O6652">
            <v>17.215048485630646</v>
          </cell>
          <cell r="P6652"/>
          <cell r="Q6652">
            <v>129671.77197597073</v>
          </cell>
        </row>
        <row r="6653">
          <cell r="D6653">
            <v>45733</v>
          </cell>
          <cell r="F6653">
            <v>274611.69779018714</v>
          </cell>
          <cell r="G6653">
            <v>3208935.6173620108</v>
          </cell>
          <cell r="H6653">
            <v>1.4556824187096979</v>
          </cell>
          <cell r="I6653">
            <v>24.667914427488281</v>
          </cell>
          <cell r="J6653">
            <v>11886611.799069943</v>
          </cell>
          <cell r="K6653">
            <v>1.2664248955053274</v>
          </cell>
          <cell r="L6653">
            <v>27.020802796519071</v>
          </cell>
          <cell r="M6653">
            <v>34601156.503029734</v>
          </cell>
          <cell r="N6653">
            <v>1.2196944162017624</v>
          </cell>
          <cell r="O6653">
            <v>17.051625888269029</v>
          </cell>
          <cell r="P6653"/>
          <cell r="Q6653">
            <v>129671.77197597073</v>
          </cell>
        </row>
        <row r="6654">
          <cell r="D6654">
            <v>45734</v>
          </cell>
          <cell r="F6654">
            <v>268368.91911018896</v>
          </cell>
          <cell r="G6654">
            <v>3477304.5364721995</v>
          </cell>
          <cell r="H6654">
            <v>1.4897890451852938</v>
          </cell>
          <cell r="I6654">
            <v>23.409769627896015</v>
          </cell>
          <cell r="J6654">
            <v>12154980.718180131</v>
          </cell>
          <cell r="K6654">
            <v>1.2773699777944389</v>
          </cell>
          <cell r="L6654">
            <v>26.455398748589776</v>
          </cell>
          <cell r="M6654">
            <v>34642190.880952895</v>
          </cell>
          <cell r="N6654">
            <v>1.2209088765951241</v>
          </cell>
          <cell r="O6654">
            <v>16.958417173097551</v>
          </cell>
          <cell r="P6654"/>
          <cell r="Q6654">
            <v>129671.77197597073</v>
          </cell>
        </row>
        <row r="6655">
          <cell r="D6655">
            <v>45735</v>
          </cell>
          <cell r="F6655">
            <v>253395.16285485876</v>
          </cell>
          <cell r="G6655">
            <v>3730699.6993270582</v>
          </cell>
          <cell r="H6655">
            <v>1.5142279060583934</v>
          </cell>
          <cell r="I6655">
            <v>22.547540567181034</v>
          </cell>
          <cell r="J6655">
            <v>12408375.881034991</v>
          </cell>
          <cell r="K6655">
            <v>1.2864683276343127</v>
          </cell>
          <cell r="L6655">
            <v>25.993641342124295</v>
          </cell>
          <cell r="M6655">
            <v>34661648.267140746</v>
          </cell>
          <cell r="N6655">
            <v>1.221362573324702</v>
          </cell>
          <cell r="O6655">
            <v>16.923704104542871</v>
          </cell>
          <cell r="P6655"/>
          <cell r="Q6655">
            <v>129671.77197597073</v>
          </cell>
        </row>
        <row r="6656">
          <cell r="D6656">
            <v>45736</v>
          </cell>
          <cell r="F6656">
            <v>244566.96613085689</v>
          </cell>
          <cell r="G6656">
            <v>3975266.665457915</v>
          </cell>
          <cell r="H6656">
            <v>1.5328188259024347</v>
          </cell>
          <cell r="I6656">
            <v>21.912874709084896</v>
          </cell>
          <cell r="J6656">
            <v>12652942.847165847</v>
          </cell>
          <cell r="K6656">
            <v>1.2944221429754399</v>
          </cell>
          <cell r="L6656">
            <v>25.596038027547351</v>
          </cell>
          <cell r="M6656">
            <v>34708250.759847417</v>
          </cell>
          <cell r="N6656">
            <v>1.222772420409397</v>
          </cell>
          <cell r="O6656">
            <v>16.816207639993753</v>
          </cell>
          <cell r="P6656"/>
          <cell r="Q6656">
            <v>129671.77197597073</v>
          </cell>
        </row>
        <row r="6657">
          <cell r="D6657">
            <v>45737</v>
          </cell>
          <cell r="F6657">
            <v>248875.12723485875</v>
          </cell>
          <cell r="G6657">
            <v>4224141.792692774</v>
          </cell>
          <cell r="H6657">
            <v>1.5512212574153843</v>
          </cell>
          <cell r="I6657">
            <v>21.302234230703331</v>
          </cell>
          <cell r="J6657">
            <v>12901817.974400707</v>
          </cell>
          <cell r="K6657">
            <v>1.3026026590474802</v>
          </cell>
          <cell r="L6657">
            <v>25.192946412480175</v>
          </cell>
          <cell r="M6657">
            <v>34780270.456870094</v>
          </cell>
          <cell r="N6657">
            <v>1.2250770107069968</v>
          </cell>
          <cell r="O6657">
            <v>16.64170225134426</v>
          </cell>
          <cell r="P6657"/>
          <cell r="Q6657">
            <v>129671.77197597073</v>
          </cell>
        </row>
        <row r="6658">
          <cell r="D6658">
            <v>45738</v>
          </cell>
          <cell r="F6658">
            <v>257398.27158285875</v>
          </cell>
          <cell r="G6658">
            <v>4481540.0642756326</v>
          </cell>
          <cell r="H6658">
            <v>1.5709384043562828</v>
          </cell>
          <cell r="I6658">
            <v>20.666898920956001</v>
          </cell>
          <cell r="J6658">
            <v>13159216.245983565</v>
          </cell>
          <cell r="K6658">
            <v>1.311421143796871</v>
          </cell>
          <cell r="L6658">
            <v>24.764988876102212</v>
          </cell>
          <cell r="M6658">
            <v>34853609.667064764</v>
          </cell>
          <cell r="N6658">
            <v>1.2274271947936488</v>
          </cell>
          <cell r="O6658">
            <v>16.465287355208691</v>
          </cell>
          <cell r="P6658"/>
          <cell r="Q6658">
            <v>129671.77197597073</v>
          </cell>
        </row>
        <row r="6659">
          <cell r="D6659">
            <v>45739</v>
          </cell>
          <cell r="F6659">
            <v>264163.65084285877</v>
          </cell>
          <cell r="G6659">
            <v>4745703.7151184911</v>
          </cell>
          <cell r="H6659">
            <v>1.5912094127457599</v>
          </cell>
          <cell r="I6659">
            <v>20.033595058124874</v>
          </cell>
          <cell r="J6659">
            <v>13423379.896826424</v>
          </cell>
          <cell r="K6659">
            <v>1.3206802392174297</v>
          </cell>
          <cell r="L6659">
            <v>24.322903684343665</v>
          </cell>
          <cell r="M6659">
            <v>34972924.699727438</v>
          </cell>
          <cell r="N6659">
            <v>1.2313952935885064</v>
          </cell>
          <cell r="O6659">
            <v>16.170939194384903</v>
          </cell>
          <cell r="P6659"/>
          <cell r="Q6659">
            <v>129671.77197597073</v>
          </cell>
        </row>
        <row r="6660">
          <cell r="D6660">
            <v>45740</v>
          </cell>
          <cell r="F6660">
            <v>287023.76599486062</v>
          </cell>
          <cell r="G6660">
            <v>5032727.4811133519</v>
          </cell>
          <cell r="H6660">
            <v>1.6171366765820205</v>
          </cell>
          <cell r="I6660">
            <v>19.252067107465145</v>
          </cell>
          <cell r="J6660">
            <v>13710403.662821284</v>
          </cell>
          <cell r="K6660">
            <v>1.3319268518365213</v>
          </cell>
          <cell r="L6660">
            <v>23.795793043882753</v>
          </cell>
          <cell r="M6660">
            <v>35123938.971110113</v>
          </cell>
          <cell r="N6660">
            <v>1.2364778034211608</v>
          </cell>
          <cell r="O6660">
            <v>15.800320166500281</v>
          </cell>
          <cell r="P6660"/>
          <cell r="Q6660">
            <v>129671.77197597073</v>
          </cell>
        </row>
        <row r="6661">
          <cell r="D6661">
            <v>45741</v>
          </cell>
          <cell r="F6661">
            <v>303684.61539086059</v>
          </cell>
          <cell r="G6661">
            <v>5336412.0965042124</v>
          </cell>
          <cell r="H6661">
            <v>1.6461291506043711</v>
          </cell>
          <cell r="I6661">
            <v>18.414694839276969</v>
          </cell>
          <cell r="J6661">
            <v>14014088.278212145</v>
          </cell>
          <cell r="K6661">
            <v>1.344492055462069</v>
          </cell>
          <cell r="L6661">
            <v>23.219502964543924</v>
          </cell>
          <cell r="M6661">
            <v>35238759.40865279</v>
          </cell>
          <cell r="N6661">
            <v>1.2402844847002934</v>
          </cell>
          <cell r="O6661">
            <v>15.527394339651025</v>
          </cell>
          <cell r="P6661"/>
          <cell r="Q6661">
            <v>129671.77197597073</v>
          </cell>
        </row>
        <row r="6662">
          <cell r="D6662">
            <v>45742</v>
          </cell>
          <cell r="F6662">
            <v>243075.13922999721</v>
          </cell>
          <cell r="G6662">
            <v>5579487.2357342094</v>
          </cell>
          <cell r="H6662">
            <v>1.6549142472782781</v>
          </cell>
          <cell r="I6662">
            <v>18.168349600429679</v>
          </cell>
          <cell r="J6662">
            <v>14257163.417442143</v>
          </cell>
          <cell r="K6662">
            <v>1.3510051267734025</v>
          </cell>
          <cell r="L6662">
            <v>22.92595809261363</v>
          </cell>
          <cell r="M6662">
            <v>35303709.390310593</v>
          </cell>
          <cell r="N6662">
            <v>1.2423347842453496</v>
          </cell>
          <cell r="O6662">
            <v>15.382034728362036</v>
          </cell>
          <cell r="P6662"/>
          <cell r="Q6662">
            <v>129671.77197597073</v>
          </cell>
        </row>
        <row r="6663">
          <cell r="D6663">
            <v>45743</v>
          </cell>
          <cell r="F6663">
            <v>244103.66804599907</v>
          </cell>
          <cell r="G6663">
            <v>5823590.9037802089</v>
          </cell>
          <cell r="H6663">
            <v>1.6633423659223874</v>
          </cell>
          <cell r="I6663">
            <v>17.93517321355499</v>
          </cell>
          <cell r="J6663">
            <v>14501267.085488142</v>
          </cell>
          <cell r="K6663">
            <v>1.3574563601939007</v>
          </cell>
          <cell r="L6663">
            <v>22.638639899412905</v>
          </cell>
          <cell r="M6663">
            <v>35323460.711268701</v>
          </cell>
          <cell r="N6663">
            <v>1.2427940703650835</v>
          </cell>
          <cell r="O6663">
            <v>15.349629448003965</v>
          </cell>
          <cell r="P6663"/>
          <cell r="Q6663">
            <v>129671.77197597073</v>
          </cell>
        </row>
        <row r="6664">
          <cell r="D6664">
            <v>45744</v>
          </cell>
          <cell r="F6664">
            <v>231192.15472199535</v>
          </cell>
          <cell r="G6664">
            <v>6054783.0585022047</v>
          </cell>
          <cell r="H6664">
            <v>1.6676123785015897</v>
          </cell>
          <cell r="I6664">
            <v>17.81820528832807</v>
          </cell>
          <cell r="J6664">
            <v>14732459.240210138</v>
          </cell>
          <cell r="K6664">
            <v>1.3625587100261036</v>
          </cell>
          <cell r="L6664">
            <v>22.41380101080064</v>
          </cell>
          <cell r="M6664">
            <v>35324277.981654815</v>
          </cell>
          <cell r="N6664">
            <v>1.242587147227372</v>
          </cell>
          <cell r="O6664">
            <v>15.364221983796156</v>
          </cell>
          <cell r="P6664"/>
          <cell r="Q6664">
            <v>129671.77197597073</v>
          </cell>
        </row>
        <row r="6665">
          <cell r="D6665">
            <v>45745</v>
          </cell>
          <cell r="F6665">
            <v>192081.18007399907</v>
          </cell>
          <cell r="G6665">
            <v>6246864.2385762036</v>
          </cell>
          <cell r="H6665">
            <v>1.6611873840588722</v>
          </cell>
          <cell r="I6665">
            <v>17.994501786063232</v>
          </cell>
          <cell r="J6665">
            <v>14924540.420284137</v>
          </cell>
          <cell r="K6665">
            <v>1.3639657425244713</v>
          </cell>
          <cell r="L6665">
            <v>22.35217032640945</v>
          </cell>
          <cell r="M6665">
            <v>35271621.71744892</v>
          </cell>
          <cell r="N6665">
            <v>1.240499643332688</v>
          </cell>
          <cell r="O6665">
            <v>15.512086539417226</v>
          </cell>
          <cell r="P6665"/>
          <cell r="Q6665">
            <v>129671.77197597073</v>
          </cell>
        </row>
        <row r="6666">
          <cell r="D6666">
            <v>45746</v>
          </cell>
          <cell r="F6666">
            <v>163677.80198999908</v>
          </cell>
          <cell r="G6666">
            <v>6410542.0405662023</v>
          </cell>
          <cell r="H6666">
            <v>1.6478893704416837</v>
          </cell>
          <cell r="I6666">
            <v>18.365064792001963</v>
          </cell>
          <cell r="J6666">
            <v>15088218.222274136</v>
          </cell>
          <cell r="K6666">
            <v>1.3627744112409317</v>
          </cell>
          <cell r="L6666">
            <v>22.404342499226203</v>
          </cell>
          <cell r="M6666">
            <v>35183200.744031042</v>
          </cell>
          <cell r="N6666">
            <v>1.2371553277979559</v>
          </cell>
          <cell r="O6666">
            <v>15.751453378040436</v>
          </cell>
          <cell r="P6666"/>
          <cell r="Q6666">
            <v>129671.77197597073</v>
          </cell>
        </row>
        <row r="6667">
          <cell r="D6667">
            <v>45747</v>
          </cell>
          <cell r="E6667" t="str">
            <v>*</v>
          </cell>
          <cell r="F6667">
            <v>194656.12216599908</v>
          </cell>
          <cell r="G6667">
            <v>6605198.1627322016</v>
          </cell>
          <cell r="H6667">
            <v>1.6431556785906807</v>
          </cell>
          <cell r="I6667">
            <v>18.498843507039574</v>
          </cell>
          <cell r="J6667">
            <v>15282874.344440134</v>
          </cell>
          <cell r="K6667">
            <v>1.3643762474283387</v>
          </cell>
          <cell r="L6667">
            <v>22.334219580717196</v>
          </cell>
          <cell r="M6667">
            <v>35133360.83244516</v>
          </cell>
          <cell r="N6667">
            <v>1.2351686579308097</v>
          </cell>
          <cell r="O6667">
            <v>15.895100885692571</v>
          </cell>
          <cell r="P6667"/>
          <cell r="Q6667">
            <v>129671.77197597073</v>
          </cell>
        </row>
        <row r="6668">
          <cell r="D6668">
            <v>45748</v>
          </cell>
          <cell r="F6668">
            <v>220916.09711799907</v>
          </cell>
          <cell r="G6668">
            <v>220916.09711799907</v>
          </cell>
          <cell r="H6668">
            <v>1.7924609381208156</v>
          </cell>
          <cell r="I6668">
            <v>12.003921675113538</v>
          </cell>
          <cell r="J6668">
            <v>15503790.441558134</v>
          </cell>
          <cell r="K6668">
            <v>1.3690351547294766</v>
          </cell>
          <cell r="L6668">
            <v>21.280095968921831</v>
          </cell>
          <cell r="M6668">
            <v>35110983.444623269</v>
          </cell>
          <cell r="N6668">
            <v>1.2342645910870473</v>
          </cell>
          <cell r="O6668">
            <v>17.251599284437681</v>
          </cell>
          <cell r="P6668"/>
          <cell r="Q6668">
            <v>123247.37037204482</v>
          </cell>
        </row>
        <row r="6669">
          <cell r="D6669">
            <v>45749</v>
          </cell>
          <cell r="F6669">
            <v>180204.44293612358</v>
          </cell>
          <cell r="G6669">
            <v>401120.54005412268</v>
          </cell>
          <cell r="H6669">
            <v>1.6272985737678081</v>
          </cell>
          <cell r="I6669">
            <v>16.16563290726214</v>
          </cell>
          <cell r="J6669">
            <v>15683994.884494258</v>
          </cell>
          <cell r="K6669">
            <v>1.3700374784736711</v>
          </cell>
          <cell r="L6669">
            <v>21.231502058024031</v>
          </cell>
          <cell r="M6669">
            <v>35035371.9753315</v>
          </cell>
          <cell r="N6669">
            <v>1.2314895239405919</v>
          </cell>
          <cell r="O6669">
            <v>17.456919910297096</v>
          </cell>
          <cell r="P6669"/>
          <cell r="Q6669">
            <v>123247.37037204482</v>
          </cell>
        </row>
        <row r="6670">
          <cell r="D6670">
            <v>45750</v>
          </cell>
          <cell r="F6670">
            <v>180651.94961611985</v>
          </cell>
          <cell r="G6670">
            <v>581772.48967024253</v>
          </cell>
          <cell r="H6670">
            <v>1.5734547734204671</v>
          </cell>
          <cell r="I6670">
            <v>17.812277955042187</v>
          </cell>
          <cell r="J6670">
            <v>15864646.834110377</v>
          </cell>
          <cell r="K6670">
            <v>1.3710571246030099</v>
          </cell>
          <cell r="L6670">
            <v>21.182171331823696</v>
          </cell>
          <cell r="M6670">
            <v>34952450.430145957</v>
          </cell>
          <cell r="N6670">
            <v>1.2284580604025179</v>
          </cell>
          <cell r="O6670">
            <v>17.683512264514089</v>
          </cell>
          <cell r="P6670"/>
          <cell r="Q6670">
            <v>123247.37037204482</v>
          </cell>
        </row>
        <row r="6671">
          <cell r="D6671">
            <v>45751</v>
          </cell>
          <cell r="F6671">
            <v>167740.78606412359</v>
          </cell>
          <cell r="G6671">
            <v>749513.27573436615</v>
          </cell>
          <cell r="H6671">
            <v>1.5203433417520851</v>
          </cell>
          <cell r="I6671">
            <v>19.597766807227313</v>
          </cell>
          <cell r="J6671">
            <v>16032387.620174501</v>
          </cell>
          <cell r="K6671">
            <v>1.3709512274087465</v>
          </cell>
          <cell r="L6671">
            <v>21.187289834138134</v>
          </cell>
          <cell r="M6671">
            <v>34857475.946296424</v>
          </cell>
          <cell r="N6671">
            <v>1.2250035941580113</v>
          </cell>
          <cell r="O6671">
            <v>17.94466988749004</v>
          </cell>
          <cell r="P6671"/>
          <cell r="Q6671">
            <v>123247.37037204482</v>
          </cell>
        </row>
        <row r="6672">
          <cell r="D6672">
            <v>45752</v>
          </cell>
          <cell r="F6672">
            <v>159515.9401401236</v>
          </cell>
          <cell r="G6672">
            <v>909029.21587448975</v>
          </cell>
          <cell r="H6672">
            <v>1.4751295920236156</v>
          </cell>
          <cell r="I6672">
            <v>21.254021910053787</v>
          </cell>
          <cell r="J6672">
            <v>16191903.560314626</v>
          </cell>
          <cell r="K6672">
            <v>1.3701515563048117</v>
          </cell>
          <cell r="L6672">
            <v>21.225977786946814</v>
          </cell>
          <cell r="M6672">
            <v>34759670.375366881</v>
          </cell>
          <cell r="N6672">
            <v>1.2214503004741024</v>
          </cell>
          <cell r="O6672">
            <v>18.216595055398344</v>
          </cell>
          <cell r="P6672"/>
          <cell r="Q6672">
            <v>123247.37037204482</v>
          </cell>
        </row>
        <row r="6673">
          <cell r="D6673">
            <v>45753</v>
          </cell>
          <cell r="F6673">
            <v>156283.54039611988</v>
          </cell>
          <cell r="G6673">
            <v>1065312.7562706096</v>
          </cell>
          <cell r="H6673">
            <v>1.4406159377610077</v>
          </cell>
          <cell r="I6673">
            <v>22.608231169374427</v>
          </cell>
          <cell r="J6673">
            <v>16348187.100710746</v>
          </cell>
          <cell r="K6673">
            <v>1.3690976917730269</v>
          </cell>
          <cell r="L6673">
            <v>21.277061155900647</v>
          </cell>
          <cell r="M6673">
            <v>34656630.147345334</v>
          </cell>
          <cell r="N6673">
            <v>1.2177137544125278</v>
          </cell>
          <cell r="O6673">
            <v>18.506173775422162</v>
          </cell>
          <cell r="P6673"/>
          <cell r="Q6673">
            <v>123247.37037204482</v>
          </cell>
        </row>
        <row r="6674">
          <cell r="D6674">
            <v>45754</v>
          </cell>
          <cell r="F6674">
            <v>182495.34861212358</v>
          </cell>
          <cell r="G6674">
            <v>1247808.1048827332</v>
          </cell>
          <cell r="H6674">
            <v>1.446345671793466</v>
          </cell>
          <cell r="I6674">
            <v>22.37783734742068</v>
          </cell>
          <cell r="J6674">
            <v>16530682.44932287</v>
          </cell>
          <cell r="K6674">
            <v>1.3702380722304437</v>
          </cell>
          <cell r="L6674">
            <v>21.221789080586863</v>
          </cell>
          <cell r="M6674">
            <v>34572064.756259799</v>
          </cell>
          <cell r="N6674">
            <v>1.2146269984221409</v>
          </cell>
          <cell r="O6674">
            <v>18.748218547211014</v>
          </cell>
          <cell r="P6674"/>
          <cell r="Q6674">
            <v>123247.37037204482</v>
          </cell>
        </row>
        <row r="6675">
          <cell r="D6675">
            <v>45755</v>
          </cell>
          <cell r="F6675">
            <v>187708.22462812171</v>
          </cell>
          <cell r="G6675">
            <v>1435516.329510855</v>
          </cell>
          <cell r="H6675">
            <v>1.4559299776310493</v>
          </cell>
          <cell r="I6675">
            <v>21.997456764216704</v>
          </cell>
          <cell r="J6675">
            <v>16718390.673950993</v>
          </cell>
          <cell r="K6675">
            <v>1.3717831166440977</v>
          </cell>
          <cell r="L6675">
            <v>21.147110888984134</v>
          </cell>
          <cell r="M6675">
            <v>34489559.934086263</v>
          </cell>
          <cell r="N6675">
            <v>1.2116132164520426</v>
          </cell>
          <cell r="O6675">
            <v>18.987020724576421</v>
          </cell>
          <cell r="P6675"/>
          <cell r="Q6675">
            <v>123247.37037204482</v>
          </cell>
        </row>
        <row r="6676">
          <cell r="D6676">
            <v>45756</v>
          </cell>
          <cell r="F6676">
            <v>173595.55560485556</v>
          </cell>
          <cell r="G6676">
            <v>1609111.8851157106</v>
          </cell>
          <cell r="H6676">
            <v>1.4506614536082196</v>
          </cell>
          <cell r="I6676">
            <v>22.205781146218918</v>
          </cell>
          <cell r="J6676">
            <v>16891986.229555849</v>
          </cell>
          <cell r="K6676">
            <v>1.3721508401899656</v>
          </cell>
          <cell r="L6676">
            <v>21.129372405377424</v>
          </cell>
          <cell r="M6676">
            <v>34400227.259560458</v>
          </cell>
          <cell r="N6676">
            <v>1.2083601684239607</v>
          </cell>
          <cell r="O6676">
            <v>19.247545717851832</v>
          </cell>
          <cell r="P6676"/>
          <cell r="Q6676">
            <v>123247.37037204482</v>
          </cell>
        </row>
        <row r="6677">
          <cell r="D6677">
            <v>45757</v>
          </cell>
          <cell r="F6677">
            <v>155953.61372885742</v>
          </cell>
          <cell r="G6677">
            <v>1765065.4988445679</v>
          </cell>
          <cell r="H6677">
            <v>1.4321323802012111</v>
          </cell>
          <cell r="I6677">
            <v>22.953513829450401</v>
          </cell>
          <cell r="J6677">
            <v>17047939.843284708</v>
          </cell>
          <cell r="K6677">
            <v>1.3710924083618132</v>
          </cell>
          <cell r="L6677">
            <v>21.180466152692247</v>
          </cell>
          <cell r="M6677">
            <v>34362259.401044205</v>
          </cell>
          <cell r="N6677">
            <v>1.2069118341074911</v>
          </cell>
          <cell r="O6677">
            <v>19.364464885645759</v>
          </cell>
          <cell r="P6677"/>
          <cell r="Q6677">
            <v>123247.37037204482</v>
          </cell>
        </row>
        <row r="6678">
          <cell r="D6678">
            <v>45758</v>
          </cell>
          <cell r="F6678">
            <v>162018.36914885556</v>
          </cell>
          <cell r="G6678">
            <v>1927083.8679934235</v>
          </cell>
          <cell r="H6678">
            <v>1.4214456829059732</v>
          </cell>
          <cell r="I6678">
            <v>23.395605931295538</v>
          </cell>
          <cell r="J6678">
            <v>17209958.212433562</v>
          </cell>
          <cell r="K6678">
            <v>1.3705377282799105</v>
          </cell>
          <cell r="L6678">
            <v>21.207286880681796</v>
          </cell>
          <cell r="M6678">
            <v>34350349.584575951</v>
          </cell>
          <cell r="N6678">
            <v>1.2063789292996905</v>
          </cell>
          <cell r="O6678">
            <v>19.407628693309675</v>
          </cell>
          <cell r="P6678"/>
          <cell r="Q6678">
            <v>123247.37037204482</v>
          </cell>
        </row>
        <row r="6679">
          <cell r="D6679">
            <v>45759</v>
          </cell>
          <cell r="F6679">
            <v>167193.96951285558</v>
          </cell>
          <cell r="G6679">
            <v>2094277.8375062791</v>
          </cell>
          <cell r="H6679">
            <v>1.4160395682170992</v>
          </cell>
          <cell r="I6679">
            <v>23.622313884225665</v>
          </cell>
          <cell r="J6679">
            <v>17377152.181946415</v>
          </cell>
          <cell r="K6679">
            <v>1.3704019903910083</v>
          </cell>
          <cell r="L6679">
            <v>21.21385496129572</v>
          </cell>
          <cell r="M6679">
            <v>34322590.964623697</v>
          </cell>
          <cell r="N6679">
            <v>1.2052895710655349</v>
          </cell>
          <cell r="O6679">
            <v>19.496105432729504</v>
          </cell>
          <cell r="P6679"/>
          <cell r="Q6679">
            <v>123247.37037204482</v>
          </cell>
        </row>
        <row r="6680">
          <cell r="D6680">
            <v>45760</v>
          </cell>
          <cell r="F6680">
            <v>150146.4938968537</v>
          </cell>
          <cell r="G6680">
            <v>2244424.331403133</v>
          </cell>
          <cell r="H6680">
            <v>1.4008252263020209</v>
          </cell>
          <cell r="I6680">
            <v>24.271538393257263</v>
          </cell>
          <cell r="J6680">
            <v>17527298.675843269</v>
          </cell>
          <cell r="K6680">
            <v>1.3689374040233433</v>
          </cell>
          <cell r="L6680">
            <v>21.284840423101937</v>
          </cell>
          <cell r="M6680">
            <v>34294550.006651439</v>
          </cell>
          <cell r="N6680">
            <v>1.2041905059450746</v>
          </cell>
          <cell r="O6680">
            <v>19.585700066931842</v>
          </cell>
          <cell r="P6680"/>
          <cell r="Q6680">
            <v>123247.37037204482</v>
          </cell>
        </row>
        <row r="6681">
          <cell r="D6681">
            <v>45761</v>
          </cell>
          <cell r="F6681">
            <v>157918.51472486116</v>
          </cell>
          <cell r="G6681">
            <v>2402342.8461279944</v>
          </cell>
          <cell r="H6681">
            <v>1.3922886716574741</v>
          </cell>
          <cell r="I6681">
            <v>24.643139812397806</v>
          </cell>
          <cell r="J6681">
            <v>17685217.19056813</v>
          </cell>
          <cell r="K6681">
            <v>1.3681019769877973</v>
          </cell>
          <cell r="L6681">
            <v>21.325427953378838</v>
          </cell>
          <cell r="M6681">
            <v>34287015.870495178</v>
          </cell>
          <cell r="N6681">
            <v>1.2038116407787018</v>
          </cell>
          <cell r="O6681">
            <v>19.616661572786811</v>
          </cell>
          <cell r="P6681"/>
          <cell r="Q6681">
            <v>123247.37037204482</v>
          </cell>
        </row>
        <row r="6682">
          <cell r="D6682">
            <v>45762</v>
          </cell>
          <cell r="F6682">
            <v>143227.10196885557</v>
          </cell>
          <cell r="G6682">
            <v>2545569.94809685</v>
          </cell>
          <cell r="H6682">
            <v>1.3769434811807502</v>
          </cell>
          <cell r="I6682">
            <v>25.324591760432114</v>
          </cell>
          <cell r="J6682">
            <v>17828444.292536985</v>
          </cell>
          <cell r="K6682">
            <v>1.366156557450587</v>
          </cell>
          <cell r="L6682">
            <v>21.420213382280973</v>
          </cell>
          <cell r="M6682">
            <v>34269739.822494917</v>
          </cell>
          <cell r="N6682">
            <v>1.2030908430638605</v>
          </cell>
          <cell r="O6682">
            <v>19.675675253537371</v>
          </cell>
          <cell r="P6682"/>
          <cell r="Q6682">
            <v>123247.37037204482</v>
          </cell>
        </row>
        <row r="6683">
          <cell r="D6683">
            <v>45763</v>
          </cell>
          <cell r="F6683">
            <v>199310.30269631857</v>
          </cell>
          <cell r="G6683">
            <v>2744880.2507931683</v>
          </cell>
          <cell r="H6683">
            <v>1.3919568032705498</v>
          </cell>
          <cell r="I6683">
            <v>24.657693730626949</v>
          </cell>
          <cell r="J6683">
            <v>18027754.595233303</v>
          </cell>
          <cell r="K6683">
            <v>1.3685048717742239</v>
          </cell>
          <cell r="L6683">
            <v>21.30584540139564</v>
          </cell>
          <cell r="M6683">
            <v>34322883.593274109</v>
          </cell>
          <cell r="N6683">
            <v>1.2048421413321666</v>
          </cell>
          <cell r="O6683">
            <v>19.532539458495389</v>
          </cell>
          <cell r="P6683"/>
          <cell r="Q6683">
            <v>123247.37037204482</v>
          </cell>
        </row>
        <row r="6684">
          <cell r="D6684">
            <v>45764</v>
          </cell>
          <cell r="F6684">
            <v>196357.78235632414</v>
          </cell>
          <cell r="G6684">
            <v>2941238.0331494925</v>
          </cell>
          <cell r="H6684">
            <v>1.4037946726789836</v>
          </cell>
          <cell r="I6684">
            <v>24.1435182478149</v>
          </cell>
          <cell r="J6684">
            <v>18224112.377589628</v>
          </cell>
          <cell r="K6684">
            <v>1.3705876012304057</v>
          </cell>
          <cell r="L6684">
            <v>21.204874092090662</v>
          </cell>
          <cell r="M6684">
            <v>34395760.35380809</v>
          </cell>
          <cell r="N6684">
            <v>1.2072857319191872</v>
          </cell>
          <cell r="O6684">
            <v>19.33422653365967</v>
          </cell>
          <cell r="P6684"/>
          <cell r="Q6684">
            <v>123247.37037204482</v>
          </cell>
        </row>
        <row r="6685">
          <cell r="D6685">
            <v>45765</v>
          </cell>
          <cell r="F6685">
            <v>192443.21123632044</v>
          </cell>
          <cell r="G6685">
            <v>3133681.2443858129</v>
          </cell>
          <cell r="H6685">
            <v>1.4125526730537583</v>
          </cell>
          <cell r="I6685">
            <v>23.769640330911066</v>
          </cell>
          <cell r="J6685">
            <v>18416555.588825949</v>
          </cell>
          <cell r="K6685">
            <v>1.3723403743808404</v>
          </cell>
          <cell r="L6685">
            <v>21.120234794661808</v>
          </cell>
          <cell r="M6685">
            <v>34466384.569078073</v>
          </cell>
          <cell r="N6685">
            <v>1.2096498021475781</v>
          </cell>
          <cell r="O6685">
            <v>19.143919274395383</v>
          </cell>
          <cell r="P6685"/>
          <cell r="Q6685">
            <v>123247.37037204482</v>
          </cell>
        </row>
        <row r="6686">
          <cell r="D6686">
            <v>45766</v>
          </cell>
          <cell r="F6686">
            <v>184227.01234032231</v>
          </cell>
          <cell r="G6686">
            <v>3317908.256726135</v>
          </cell>
          <cell r="H6686">
            <v>1.4168801316154995</v>
          </cell>
          <cell r="I6686">
            <v>23.58692835245526</v>
          </cell>
          <cell r="J6686">
            <v>18600782.601166271</v>
          </cell>
          <cell r="K6686">
            <v>1.3734545735325643</v>
          </cell>
          <cell r="L6686">
            <v>21.06659056490756</v>
          </cell>
          <cell r="M6686">
            <v>34513616.192991056</v>
          </cell>
          <cell r="N6686">
            <v>1.211192503242088</v>
          </cell>
          <cell r="O6686">
            <v>19.020552260685154</v>
          </cell>
          <cell r="P6686"/>
          <cell r="Q6686">
            <v>123247.37037204482</v>
          </cell>
        </row>
        <row r="6687">
          <cell r="D6687">
            <v>45767</v>
          </cell>
          <cell r="F6687">
            <v>200550.65833632415</v>
          </cell>
          <cell r="G6687">
            <v>3518458.9150624592</v>
          </cell>
          <cell r="H6687">
            <v>1.4273971543739004</v>
          </cell>
          <cell r="I6687">
            <v>23.148414725510335</v>
          </cell>
          <cell r="J6687">
            <v>18801333.259502593</v>
          </cell>
          <cell r="K6687">
            <v>1.3757431204533288</v>
          </cell>
          <cell r="L6687">
            <v>20.956793084202062</v>
          </cell>
          <cell r="M6687">
            <v>34602975.818561047</v>
          </cell>
          <cell r="N6687">
            <v>1.2142131767245949</v>
          </cell>
          <cell r="O6687">
            <v>18.780863020149486</v>
          </cell>
          <cell r="P6687"/>
          <cell r="Q6687">
            <v>123247.37037204482</v>
          </cell>
        </row>
        <row r="6688">
          <cell r="D6688">
            <v>45768</v>
          </cell>
          <cell r="F6688">
            <v>230448.26107632043</v>
          </cell>
          <cell r="G6688">
            <v>3748907.1761387796</v>
          </cell>
          <cell r="H6688">
            <v>1.4484640832583147</v>
          </cell>
          <cell r="I6688">
            <v>22.29322457152605</v>
          </cell>
          <cell r="J6688">
            <v>19031781.520578913</v>
          </cell>
          <cell r="K6688">
            <v>1.3801588919955812</v>
          </cell>
          <cell r="L6688">
            <v>20.746403122185477</v>
          </cell>
          <cell r="M6688">
            <v>34744824.625503033</v>
          </cell>
          <cell r="N6688">
            <v>1.2190749395820584</v>
          </cell>
          <cell r="O6688">
            <v>18.400250834093068</v>
          </cell>
          <cell r="P6688"/>
          <cell r="Q6688">
            <v>123247.37037204482</v>
          </cell>
        </row>
        <row r="6689">
          <cell r="D6689">
            <v>45769</v>
          </cell>
          <cell r="F6689">
            <v>246664.86100432603</v>
          </cell>
          <cell r="G6689">
            <v>3995572.0371431056</v>
          </cell>
          <cell r="H6689">
            <v>1.4735966392709885</v>
          </cell>
          <cell r="I6689">
            <v>21.312481880421853</v>
          </cell>
          <cell r="J6689">
            <v>19278446.38158324</v>
          </cell>
          <cell r="K6689">
            <v>1.3856620168590987</v>
          </cell>
          <cell r="L6689">
            <v>20.486891564998576</v>
          </cell>
          <cell r="M6689">
            <v>34898107.93875701</v>
          </cell>
          <cell r="N6689">
            <v>1.2243369388048637</v>
          </cell>
          <cell r="O6689">
            <v>17.995432051751148</v>
          </cell>
          <cell r="P6689"/>
          <cell r="Q6689">
            <v>123247.37037204482</v>
          </cell>
        </row>
        <row r="6690">
          <cell r="D6690">
            <v>45770</v>
          </cell>
          <cell r="F6690">
            <v>197838.56872807987</v>
          </cell>
          <cell r="G6690">
            <v>4193410.6058711857</v>
          </cell>
          <cell r="H6690">
            <v>1.4793191911916326</v>
          </cell>
          <cell r="I6690">
            <v>21.095035684851247</v>
          </cell>
          <cell r="J6690">
            <v>19476284.950311318</v>
          </cell>
          <cell r="K6690">
            <v>1.3875898642977393</v>
          </cell>
          <cell r="L6690">
            <v>20.396680502454934</v>
          </cell>
          <cell r="M6690">
            <v>34999524.579338759</v>
          </cell>
          <cell r="N6690">
            <v>1.2277784639062495</v>
          </cell>
          <cell r="O6690">
            <v>17.73464111523716</v>
          </cell>
          <cell r="P6690"/>
          <cell r="Q6690">
            <v>123247.37037204482</v>
          </cell>
        </row>
        <row r="6691">
          <cell r="D6691">
            <v>45771</v>
          </cell>
          <cell r="F6691">
            <v>180858.27007207801</v>
          </cell>
          <cell r="G6691">
            <v>4374268.875943264</v>
          </cell>
          <cell r="H6691">
            <v>1.4788242752288647</v>
          </cell>
          <cell r="I6691">
            <v>21.113756846273702</v>
          </cell>
          <cell r="J6691">
            <v>19657143.220383395</v>
          </cell>
          <cell r="K6691">
            <v>1.3882849175735794</v>
          </cell>
          <cell r="L6691">
            <v>20.364245213159549</v>
          </cell>
          <cell r="M6691">
            <v>35107335.05248262</v>
          </cell>
          <cell r="N6691">
            <v>1.2314436095348908</v>
          </cell>
          <cell r="O6691">
            <v>17.46033391089248</v>
          </cell>
          <cell r="P6691"/>
          <cell r="Q6691">
            <v>123247.37037204482</v>
          </cell>
        </row>
        <row r="6692">
          <cell r="D6692">
            <v>45772</v>
          </cell>
          <cell r="F6692">
            <v>183524.61616008173</v>
          </cell>
          <cell r="G6692">
            <v>4557793.4921033457</v>
          </cell>
          <cell r="H6692">
            <v>1.4792343165926571</v>
          </cell>
          <cell r="I6692">
            <v>21.098245095572544</v>
          </cell>
          <cell r="J6692">
            <v>19840667.836543478</v>
          </cell>
          <cell r="K6692">
            <v>1.3891546609080212</v>
          </cell>
          <cell r="L6692">
            <v>20.323724035427215</v>
          </cell>
          <cell r="M6692">
            <v>35166708.415498488</v>
          </cell>
          <cell r="N6692">
            <v>1.2334092150979041</v>
          </cell>
          <cell r="O6692">
            <v>17.314672510478747</v>
          </cell>
          <cell r="P6692"/>
          <cell r="Q6692">
            <v>123247.37037204482</v>
          </cell>
        </row>
        <row r="6693">
          <cell r="D6693">
            <v>45773</v>
          </cell>
          <cell r="F6693">
            <v>149315.2652520836</v>
          </cell>
          <cell r="G6693">
            <v>4707108.7573554292</v>
          </cell>
          <cell r="H6693">
            <v>1.4689371786769962</v>
          </cell>
          <cell r="I6693">
            <v>21.491123869894469</v>
          </cell>
          <cell r="J6693">
            <v>19989983.101795562</v>
          </cell>
          <cell r="K6693">
            <v>1.3876348285422047</v>
          </cell>
          <cell r="L6693">
            <v>20.394580782838357</v>
          </cell>
          <cell r="M6693">
            <v>35184279.290147349</v>
          </cell>
          <cell r="N6693">
            <v>1.2339084395658177</v>
          </cell>
          <cell r="O6693">
            <v>17.277837845953435</v>
          </cell>
          <cell r="P6693"/>
          <cell r="Q6693">
            <v>123247.37037204482</v>
          </cell>
        </row>
        <row r="6694">
          <cell r="D6694">
            <v>45774</v>
          </cell>
          <cell r="F6694">
            <v>134773.16206808359</v>
          </cell>
          <cell r="G6694">
            <v>4841881.9194235131</v>
          </cell>
          <cell r="H6694">
            <v>1.4550327478575098</v>
          </cell>
          <cell r="I6694">
            <v>22.032801763109312</v>
          </cell>
          <cell r="J6694">
            <v>20124756.263863645</v>
          </cell>
          <cell r="K6694">
            <v>1.3851398821958258</v>
          </cell>
          <cell r="L6694">
            <v>20.511386576243762</v>
          </cell>
          <cell r="M6694">
            <v>35247156.09894722</v>
          </cell>
          <cell r="N6694">
            <v>1.2359962923168688</v>
          </cell>
          <cell r="O6694">
            <v>17.124490240417924</v>
          </cell>
          <cell r="P6694"/>
          <cell r="Q6694">
            <v>123247.37037204482</v>
          </cell>
        </row>
        <row r="6695">
          <cell r="D6695">
            <v>45775</v>
          </cell>
          <cell r="F6695">
            <v>135234.44620407614</v>
          </cell>
          <cell r="G6695">
            <v>4977116.3656275896</v>
          </cell>
          <cell r="H6695">
            <v>1.4422551603225893</v>
          </cell>
          <cell r="I6695">
            <v>22.542087559402979</v>
          </cell>
          <cell r="J6695">
            <v>20259990.710067723</v>
          </cell>
          <cell r="K6695">
            <v>1.3827183902579967</v>
          </cell>
          <cell r="L6695">
            <v>20.625335142580948</v>
          </cell>
          <cell r="M6695">
            <v>35308348.095707074</v>
          </cell>
          <cell r="N6695">
            <v>1.2380246741444727</v>
          </cell>
          <cell r="O6695">
            <v>16.976592480708675</v>
          </cell>
          <cell r="P6695"/>
          <cell r="Q6695">
            <v>123247.37037204482</v>
          </cell>
        </row>
        <row r="6696">
          <cell r="D6696">
            <v>45776</v>
          </cell>
          <cell r="F6696">
            <v>199084.1782290836</v>
          </cell>
          <cell r="G6696">
            <v>5176200.5438566729</v>
          </cell>
          <cell r="H6696">
            <v>1.448222979421697</v>
          </cell>
          <cell r="I6696">
            <v>22.302839210395586</v>
          </cell>
          <cell r="J6696">
            <v>20459074.888296805</v>
          </cell>
          <cell r="K6696">
            <v>1.3846586088863817</v>
          </cell>
          <cell r="L6696">
            <v>20.533988245942105</v>
          </cell>
          <cell r="M6696">
            <v>35398002.906339943</v>
          </cell>
          <cell r="N6696">
            <v>1.2410505748283556</v>
          </cell>
          <cell r="O6696">
            <v>16.757933614173282</v>
          </cell>
          <cell r="P6696"/>
          <cell r="Q6696">
            <v>123247.37037204482</v>
          </cell>
        </row>
        <row r="6697">
          <cell r="D6697">
            <v>45777</v>
          </cell>
          <cell r="E6697" t="str">
            <v>*</v>
          </cell>
          <cell r="F6697">
            <v>157864.12479189696</v>
          </cell>
          <cell r="G6697">
            <v>5334064.6686485698</v>
          </cell>
          <cell r="H6697">
            <v>1.4426446185820476</v>
          </cell>
          <cell r="I6697">
            <v>22.526399846414837</v>
          </cell>
          <cell r="J6697">
            <v>20616939.013088703</v>
          </cell>
          <cell r="K6697">
            <v>1.3838000551237017</v>
          </cell>
          <cell r="L6697">
            <v>20.574364105948749</v>
          </cell>
          <cell r="M6697">
            <v>35491512.804555625</v>
          </cell>
          <cell r="N6697">
            <v>1.244211047925633</v>
          </cell>
          <cell r="O6697">
            <v>16.53205729499777</v>
          </cell>
          <cell r="P6697"/>
          <cell r="Q6697">
            <v>123247.37037204482</v>
          </cell>
        </row>
        <row r="6698">
          <cell r="D6698">
            <v>45778</v>
          </cell>
          <cell r="F6698">
            <v>140129.49234489509</v>
          </cell>
          <cell r="G6698">
            <v>140129.49234489509</v>
          </cell>
          <cell r="H6698">
            <v>1.4894544816393001</v>
          </cell>
          <cell r="I6698">
            <v>9.053026270440645</v>
          </cell>
          <cell r="J6698">
            <v>20757068.505433597</v>
          </cell>
          <cell r="K6698">
            <v>1.38446304265162</v>
          </cell>
          <cell r="L6698">
            <v>15.719470224851584</v>
          </cell>
          <cell r="M6698">
            <v>35552070.408557922</v>
          </cell>
          <cell r="N6698">
            <v>1.2463593457410753</v>
          </cell>
          <cell r="O6698">
            <v>15.598219920952994</v>
          </cell>
          <cell r="P6698"/>
          <cell r="Q6698">
            <v>94081.084096418956</v>
          </cell>
        </row>
        <row r="6699">
          <cell r="D6699">
            <v>45779</v>
          </cell>
          <cell r="F6699">
            <v>142796.82454489509</v>
          </cell>
          <cell r="G6699">
            <v>282926.31688979018</v>
          </cell>
          <cell r="H6699">
            <v>1.5036301909522709</v>
          </cell>
          <cell r="I6699">
            <v>8.6729586885949566</v>
          </cell>
          <cell r="J6699">
            <v>20899865.329978492</v>
          </cell>
          <cell r="K6699">
            <v>1.3852945588461225</v>
          </cell>
          <cell r="L6699">
            <v>15.680921690201844</v>
          </cell>
          <cell r="M6699">
            <v>35605747.529100209</v>
          </cell>
          <cell r="N6699">
            <v>1.2482665149366978</v>
          </cell>
          <cell r="O6699">
            <v>15.471108729668149</v>
          </cell>
          <cell r="P6699"/>
          <cell r="Q6699">
            <v>94081.084096418956</v>
          </cell>
        </row>
        <row r="6700">
          <cell r="D6700">
            <v>45780</v>
          </cell>
          <cell r="F6700">
            <v>143097.92462089323</v>
          </cell>
          <cell r="G6700">
            <v>426024.24151068344</v>
          </cell>
          <cell r="H6700">
            <v>1.5094222379285533</v>
          </cell>
          <cell r="I6700">
            <v>8.5221459681860789</v>
          </cell>
          <cell r="J6700">
            <v>21042963.254599385</v>
          </cell>
          <cell r="K6700">
            <v>1.3861356027344631</v>
          </cell>
          <cell r="L6700">
            <v>15.642018264514256</v>
          </cell>
          <cell r="M6700">
            <v>35644930.487286501</v>
          </cell>
          <cell r="N6700">
            <v>1.2496656149635861</v>
          </cell>
          <cell r="O6700">
            <v>15.378418955338924</v>
          </cell>
          <cell r="P6700"/>
          <cell r="Q6700">
            <v>94081.084096418956</v>
          </cell>
        </row>
        <row r="6701">
          <cell r="D6701">
            <v>45781</v>
          </cell>
          <cell r="F6701">
            <v>135555.19349689322</v>
          </cell>
          <cell r="G6701">
            <v>561579.4350075766</v>
          </cell>
          <cell r="H6701">
            <v>1.492275095469888</v>
          </cell>
          <cell r="I6701">
            <v>8.9761430909077067</v>
          </cell>
          <cell r="J6701">
            <v>21178518.448096279</v>
          </cell>
          <cell r="K6701">
            <v>1.3864724941630773</v>
          </cell>
          <cell r="L6701">
            <v>15.626459430586515</v>
          </cell>
          <cell r="M6701">
            <v>35674584.721536793</v>
          </cell>
          <cell r="N6701">
            <v>1.2507307002653123</v>
          </cell>
          <cell r="O6701">
            <v>15.308173637156896</v>
          </cell>
          <cell r="P6701"/>
          <cell r="Q6701">
            <v>94081.084096418956</v>
          </cell>
        </row>
        <row r="6702">
          <cell r="D6702">
            <v>45782</v>
          </cell>
          <cell r="F6702">
            <v>149295.07635689696</v>
          </cell>
          <cell r="G6702">
            <v>710874.5113644735</v>
          </cell>
          <cell r="H6702">
            <v>1.5111954080714762</v>
          </cell>
          <cell r="I6702">
            <v>8.4764859435754065</v>
          </cell>
          <cell r="J6702">
            <v>21327813.524453174</v>
          </cell>
          <cell r="K6702">
            <v>1.3876992498317744</v>
          </cell>
          <cell r="L6702">
            <v>15.569921553702448</v>
          </cell>
          <cell r="M6702">
            <v>35719047.248514086</v>
          </cell>
          <cell r="N6702">
            <v>1.2523150098109406</v>
          </cell>
          <cell r="O6702">
            <v>15.20418804290814</v>
          </cell>
          <cell r="P6702"/>
          <cell r="Q6702">
            <v>94081.084096418956</v>
          </cell>
        </row>
        <row r="6703">
          <cell r="D6703">
            <v>45783</v>
          </cell>
          <cell r="F6703">
            <v>157602.83116089512</v>
          </cell>
          <cell r="G6703">
            <v>868477.34252536856</v>
          </cell>
          <cell r="H6703">
            <v>1.5385263163622245</v>
          </cell>
          <cell r="I6703">
            <v>7.8019989641160752</v>
          </cell>
          <cell r="J6703">
            <v>21485416.35561407</v>
          </cell>
          <cell r="K6703">
            <v>1.3894483352015665</v>
          </cell>
          <cell r="L6703">
            <v>15.489630452414648</v>
          </cell>
          <cell r="M6703">
            <v>35739528.029753387</v>
          </cell>
          <cell r="N6703">
            <v>1.2530585632125602</v>
          </cell>
          <cell r="O6703">
            <v>15.155592463624956</v>
          </cell>
          <cell r="P6703"/>
          <cell r="Q6703">
            <v>94081.084096418956</v>
          </cell>
        </row>
        <row r="6704">
          <cell r="D6704">
            <v>45784</v>
          </cell>
          <cell r="F6704">
            <v>154756.08242813192</v>
          </cell>
          <cell r="G6704">
            <v>1023233.4249535005</v>
          </cell>
          <cell r="H6704">
            <v>1.5537257565503517</v>
          </cell>
          <cell r="I6704">
            <v>7.4497829312464852</v>
          </cell>
          <cell r="J6704">
            <v>21640172.438042201</v>
          </cell>
          <cell r="K6704">
            <v>1.3909932816934452</v>
          </cell>
          <cell r="L6704">
            <v>15.419021760806428</v>
          </cell>
          <cell r="M6704">
            <v>35779847.489758924</v>
          </cell>
          <cell r="N6704">
            <v>1.2544977221483153</v>
          </cell>
          <cell r="O6704">
            <v>15.061910059402139</v>
          </cell>
          <cell r="P6704"/>
          <cell r="Q6704">
            <v>94081.084096418956</v>
          </cell>
        </row>
        <row r="6705">
          <cell r="D6705">
            <v>45785</v>
          </cell>
          <cell r="F6705">
            <v>172860.82193213192</v>
          </cell>
          <cell r="G6705">
            <v>1196094.2468856324</v>
          </cell>
          <cell r="H6705">
            <v>1.5891800386513084</v>
          </cell>
          <cell r="I6705">
            <v>6.6874354778934659</v>
          </cell>
          <cell r="J6705">
            <v>21813033.259974334</v>
          </cell>
          <cell r="K6705">
            <v>1.3936764011986584</v>
          </cell>
          <cell r="L6705">
            <v>15.297086731363107</v>
          </cell>
          <cell r="M6705">
            <v>35856839.397452973</v>
          </cell>
          <cell r="N6705">
            <v>1.2572227594994336</v>
          </cell>
          <cell r="O6705">
            <v>14.88587281055408</v>
          </cell>
          <cell r="P6705"/>
          <cell r="Q6705">
            <v>94081.084096418956</v>
          </cell>
        </row>
        <row r="6706">
          <cell r="D6706">
            <v>45786</v>
          </cell>
          <cell r="F6706">
            <v>172210.3047571338</v>
          </cell>
          <cell r="G6706">
            <v>1368304.5516427662</v>
          </cell>
          <cell r="H6706">
            <v>1.6159873212728575</v>
          </cell>
          <cell r="I6706">
            <v>6.1622828855025453</v>
          </cell>
          <cell r="J6706">
            <v>21985243.564731468</v>
          </cell>
          <cell r="K6706">
            <v>1.396286142424247</v>
          </cell>
          <cell r="L6706">
            <v>15.179324601438315</v>
          </cell>
          <cell r="M6706">
            <v>35919527.466156036</v>
          </cell>
          <cell r="N6706">
            <v>1.2594463722457341</v>
          </cell>
          <cell r="O6706">
            <v>14.743529794672927</v>
          </cell>
          <cell r="P6706"/>
          <cell r="Q6706">
            <v>94081.084096418956</v>
          </cell>
        </row>
        <row r="6707">
          <cell r="D6707">
            <v>45787</v>
          </cell>
          <cell r="F6707">
            <v>137901.63502413005</v>
          </cell>
          <cell r="G6707">
            <v>1506206.1866668963</v>
          </cell>
          <cell r="H6707">
            <v>1.6009660189749322</v>
          </cell>
          <cell r="I6707">
            <v>6.451347653751438</v>
          </cell>
          <cell r="J6707">
            <v>22123145.199755598</v>
          </cell>
          <cell r="K6707">
            <v>1.3966988752520408</v>
          </cell>
          <cell r="L6707">
            <v>15.160775826898309</v>
          </cell>
          <cell r="M6707">
            <v>35947661.154050089</v>
          </cell>
          <cell r="N6707">
            <v>1.2604584705941209</v>
          </cell>
          <cell r="O6707">
            <v>14.679126740943127</v>
          </cell>
          <cell r="P6707"/>
          <cell r="Q6707">
            <v>94081.084096418956</v>
          </cell>
        </row>
        <row r="6708">
          <cell r="D6708">
            <v>45788</v>
          </cell>
          <cell r="F6708">
            <v>125870.49791913191</v>
          </cell>
          <cell r="G6708">
            <v>1632076.6845860283</v>
          </cell>
          <cell r="H6708">
            <v>1.5770503615538849</v>
          </cell>
          <cell r="I6708">
            <v>6.9392456344073761</v>
          </cell>
          <cell r="J6708">
            <v>22249015.697674729</v>
          </cell>
          <cell r="K6708">
            <v>1.39635165806105</v>
          </cell>
          <cell r="L6708">
            <v>15.176378867030305</v>
          </cell>
          <cell r="M6708">
            <v>35986449.088171154</v>
          </cell>
          <cell r="N6708">
            <v>1.2618441951636121</v>
          </cell>
          <cell r="O6708">
            <v>14.591338554498856</v>
          </cell>
          <cell r="P6708"/>
          <cell r="Q6708">
            <v>94081.084096418956</v>
          </cell>
        </row>
        <row r="6709">
          <cell r="D6709">
            <v>45789</v>
          </cell>
          <cell r="F6709">
            <v>153653.34054513377</v>
          </cell>
          <cell r="G6709">
            <v>1785730.025131162</v>
          </cell>
          <cell r="H6709">
            <v>1.5817295990667808</v>
          </cell>
          <cell r="I6709">
            <v>6.8410242480700045</v>
          </cell>
          <cell r="J6709">
            <v>22402669.038219862</v>
          </cell>
          <cell r="K6709">
            <v>1.3977419375533953</v>
          </cell>
          <cell r="L6709">
            <v>15.113990725802907</v>
          </cell>
          <cell r="M6709">
            <v>36048005.199910223</v>
          </cell>
          <cell r="N6709">
            <v>1.2640283454613668</v>
          </cell>
          <cell r="O6709">
            <v>14.453880185587497</v>
          </cell>
          <cell r="P6709"/>
          <cell r="Q6709">
            <v>94081.084096418956</v>
          </cell>
        </row>
        <row r="6710">
          <cell r="D6710">
            <v>45790</v>
          </cell>
          <cell r="F6710">
            <v>153228.96172713378</v>
          </cell>
          <cell r="G6710">
            <v>1938958.9868582957</v>
          </cell>
          <cell r="H6710">
            <v>1.5853419710165646</v>
          </cell>
          <cell r="I6710">
            <v>6.7661295170419633</v>
          </cell>
          <cell r="J6710">
            <v>22555897.999946997</v>
          </cell>
          <cell r="K6710">
            <v>1.3990896675057778</v>
          </cell>
          <cell r="L6710">
            <v>15.053734049829337</v>
          </cell>
          <cell r="M6710">
            <v>36102851.209235281</v>
          </cell>
          <cell r="N6710">
            <v>1.2659772891814642</v>
          </cell>
          <cell r="O6710">
            <v>14.332161901706641</v>
          </cell>
          <cell r="P6710"/>
          <cell r="Q6710">
            <v>94081.084096418956</v>
          </cell>
        </row>
        <row r="6711">
          <cell r="D6711">
            <v>45791</v>
          </cell>
          <cell r="F6711">
            <v>161946.04865030592</v>
          </cell>
          <cell r="G6711">
            <v>2100905.0355086015</v>
          </cell>
          <cell r="H6711">
            <v>1.59505650721114</v>
          </cell>
          <cell r="I6711">
            <v>6.5686821900642229</v>
          </cell>
          <cell r="J6711">
            <v>22717844.048597302</v>
          </cell>
          <cell r="K6711">
            <v>1.4009593225309211</v>
          </cell>
          <cell r="L6711">
            <v>14.970503110023925</v>
          </cell>
          <cell r="M6711">
            <v>36177906.280391522</v>
          </cell>
          <cell r="N6711">
            <v>1.268634974641714</v>
          </cell>
          <cell r="O6711">
            <v>14.167597169755508</v>
          </cell>
          <cell r="P6711"/>
          <cell r="Q6711">
            <v>94081.084096418956</v>
          </cell>
        </row>
        <row r="6712">
          <cell r="D6712">
            <v>45792</v>
          </cell>
          <cell r="F6712">
            <v>154069.51616230779</v>
          </cell>
          <cell r="G6712">
            <v>2254974.5516709094</v>
          </cell>
          <cell r="H6712">
            <v>1.5978943931385117</v>
          </cell>
          <cell r="I6712">
            <v>6.5120763821666099</v>
          </cell>
          <cell r="J6712">
            <v>22871913.564759608</v>
          </cell>
          <cell r="K6712">
            <v>1.4023244815184202</v>
          </cell>
          <cell r="L6712">
            <v>14.909994786704694</v>
          </cell>
          <cell r="M6712">
            <v>36227007.629306816</v>
          </cell>
          <cell r="N6712">
            <v>1.2703826418079376</v>
          </cell>
          <cell r="O6712">
            <v>14.060267420512119</v>
          </cell>
          <cell r="P6712"/>
          <cell r="Q6712">
            <v>94081.084096418956</v>
          </cell>
        </row>
        <row r="6713">
          <cell r="D6713">
            <v>45793</v>
          </cell>
          <cell r="F6713">
            <v>146449.76514230965</v>
          </cell>
          <cell r="G6713">
            <v>2401424.3168132189</v>
          </cell>
          <cell r="H6713">
            <v>1.5953155859365686</v>
          </cell>
          <cell r="I6713">
            <v>6.5634945265702687</v>
          </cell>
          <cell r="J6713">
            <v>23018363.329901919</v>
          </cell>
          <cell r="K6713">
            <v>1.4032094781719628</v>
          </cell>
          <cell r="L6713">
            <v>14.870887590365257</v>
          </cell>
          <cell r="M6713">
            <v>36252717.377778098</v>
          </cell>
          <cell r="N6713">
            <v>1.2713100835954847</v>
          </cell>
          <cell r="O6713">
            <v>14.003594652982699</v>
          </cell>
          <cell r="P6713"/>
          <cell r="Q6713">
            <v>94081.084096418956</v>
          </cell>
        </row>
        <row r="6714">
          <cell r="D6714">
            <v>45794</v>
          </cell>
          <cell r="F6714">
            <v>148807.71684230777</v>
          </cell>
          <cell r="G6714">
            <v>2550232.0336555266</v>
          </cell>
          <cell r="H6714">
            <v>1.5945144603650505</v>
          </cell>
          <cell r="I6714">
            <v>6.5795488788307654</v>
          </cell>
          <cell r="J6714">
            <v>23167171.046744227</v>
          </cell>
          <cell r="K6714">
            <v>1.404227303480484</v>
          </cell>
          <cell r="L6714">
            <v>14.826026056615182</v>
          </cell>
          <cell r="M6714">
            <v>36254430.68575339</v>
          </cell>
          <cell r="N6714">
            <v>1.2713960389691139</v>
          </cell>
          <cell r="O6714">
            <v>13.998352177138607</v>
          </cell>
          <cell r="P6714"/>
          <cell r="Q6714">
            <v>94081.084096418956</v>
          </cell>
        </row>
        <row r="6715">
          <cell r="D6715">
            <v>45795</v>
          </cell>
          <cell r="F6715">
            <v>134186.98635830591</v>
          </cell>
          <cell r="G6715">
            <v>2684419.0200138325</v>
          </cell>
          <cell r="H6715">
            <v>1.5851687024346806</v>
          </cell>
          <cell r="I6715">
            <v>6.7697034604840773</v>
          </cell>
          <cell r="J6715">
            <v>23301358.033102535</v>
          </cell>
          <cell r="K6715">
            <v>1.4043524076742993</v>
          </cell>
          <cell r="L6715">
            <v>14.820520476739475</v>
          </cell>
          <cell r="M6715">
            <v>36286555.585480683</v>
          </cell>
          <cell r="N6715">
            <v>1.272548514772744</v>
          </cell>
          <cell r="O6715">
            <v>13.92822481142546</v>
          </cell>
          <cell r="P6715"/>
          <cell r="Q6715">
            <v>94081.084096418956</v>
          </cell>
        </row>
        <row r="6716">
          <cell r="D6716">
            <v>45796</v>
          </cell>
          <cell r="F6716">
            <v>140976.52798630777</v>
          </cell>
          <cell r="G6716">
            <v>2825395.5480001401</v>
          </cell>
          <cell r="H6716">
            <v>1.5806049671973634</v>
          </cell>
          <cell r="I6716">
            <v>6.8645063164955999</v>
          </cell>
          <cell r="J6716">
            <v>23442334.561088841</v>
          </cell>
          <cell r="K6716">
            <v>1.404882993701482</v>
          </cell>
          <cell r="L6716">
            <v>14.797191118130593</v>
          </cell>
          <cell r="M6716">
            <v>36335610.87531998</v>
          </cell>
          <cell r="N6716">
            <v>1.2742947885567688</v>
          </cell>
          <cell r="O6716">
            <v>13.822541558563506</v>
          </cell>
          <cell r="P6716"/>
          <cell r="Q6716">
            <v>94081.084096418956</v>
          </cell>
        </row>
        <row r="6717">
          <cell r="D6717">
            <v>45797</v>
          </cell>
          <cell r="F6717">
            <v>136816.08433430965</v>
          </cell>
          <cell r="G6717">
            <v>2962211.6323344498</v>
          </cell>
          <cell r="H6717">
            <v>1.574286510824338</v>
          </cell>
          <cell r="I6717">
            <v>6.9979081550077815</v>
          </cell>
          <cell r="J6717">
            <v>23579150.645423152</v>
          </cell>
          <cell r="K6717">
            <v>1.4051596955385994</v>
          </cell>
          <cell r="L6717">
            <v>14.785038052848387</v>
          </cell>
          <cell r="M6717">
            <v>36366958.815695271</v>
          </cell>
          <cell r="N6717">
            <v>1.2754201216409944</v>
          </cell>
          <cell r="O6717">
            <v>13.754803852320896</v>
          </cell>
          <cell r="P6717"/>
          <cell r="Q6717">
            <v>94081.084096418956</v>
          </cell>
        </row>
        <row r="6718">
          <cell r="D6718">
            <v>45798</v>
          </cell>
          <cell r="F6718">
            <v>138758.81396202365</v>
          </cell>
          <cell r="G6718">
            <v>3100970.4462964735</v>
          </cell>
          <cell r="H6718">
            <v>1.5695531228797968</v>
          </cell>
          <cell r="I6718">
            <v>7.0995023701406756</v>
          </cell>
          <cell r="J6718">
            <v>23717909.459385175</v>
          </cell>
          <cell r="K6718">
            <v>1.4055484401752425</v>
          </cell>
          <cell r="L6718">
            <v>14.767979268730313</v>
          </cell>
          <cell r="M6718">
            <v>36386998.59101928</v>
          </cell>
          <cell r="N6718">
            <v>1.276148905510736</v>
          </cell>
          <cell r="O6718">
            <v>13.711088666012461</v>
          </cell>
          <cell r="P6718"/>
          <cell r="Q6718">
            <v>94081.084096418956</v>
          </cell>
        </row>
        <row r="6719">
          <cell r="D6719">
            <v>45799</v>
          </cell>
          <cell r="F6719">
            <v>125053.23810602177</v>
          </cell>
          <cell r="G6719">
            <v>3226023.6844024952</v>
          </cell>
          <cell r="H6719">
            <v>1.5586283003481565</v>
          </cell>
          <cell r="I6719">
            <v>7.3395179236630863</v>
          </cell>
          <cell r="J6719">
            <v>23842962.697491199</v>
          </cell>
          <cell r="K6719">
            <v>1.4051251703574179</v>
          </cell>
          <cell r="L6719">
            <v>14.786553943151537</v>
          </cell>
          <cell r="M6719">
            <v>36398560.819061577</v>
          </cell>
          <cell r="N6719">
            <v>1.276580392162836</v>
          </cell>
          <cell r="O6719">
            <v>13.685262999275094</v>
          </cell>
          <cell r="P6719"/>
          <cell r="Q6719">
            <v>94081.084096418956</v>
          </cell>
        </row>
        <row r="6720">
          <cell r="D6720">
            <v>45800</v>
          </cell>
          <cell r="F6720">
            <v>115118.08362602364</v>
          </cell>
          <cell r="G6720">
            <v>3341141.7680285187</v>
          </cell>
          <cell r="H6720">
            <v>1.5440620693068063</v>
          </cell>
          <cell r="I6720">
            <v>7.6718812334812707</v>
          </cell>
          <cell r="J6720">
            <v>23958080.781117223</v>
          </cell>
          <cell r="K6720">
            <v>1.4041242932302731</v>
          </cell>
          <cell r="L6720">
            <v>14.830560722542884</v>
          </cell>
          <cell r="M6720">
            <v>36395011.506906882</v>
          </cell>
          <cell r="N6720">
            <v>1.2764818894746972</v>
          </cell>
          <cell r="O6720">
            <v>13.691154957465301</v>
          </cell>
          <cell r="P6720"/>
          <cell r="Q6720">
            <v>94081.084096418956</v>
          </cell>
        </row>
        <row r="6721">
          <cell r="D6721">
            <v>45801</v>
          </cell>
          <cell r="F6721">
            <v>102256.45997402549</v>
          </cell>
          <cell r="G6721">
            <v>3443398.228002544</v>
          </cell>
          <cell r="H6721">
            <v>1.5250135300283367</v>
          </cell>
          <cell r="I6721">
            <v>8.1286929846905664</v>
          </cell>
          <cell r="J6721">
            <v>24060337.241091248</v>
          </cell>
          <cell r="K6721">
            <v>1.4023847382809762</v>
          </cell>
          <cell r="L6721">
            <v>14.907329134459557</v>
          </cell>
          <cell r="M6721">
            <v>36383575.105125204</v>
          </cell>
          <cell r="N6721">
            <v>1.276106753327731</v>
          </cell>
          <cell r="O6721">
            <v>13.71361384304689</v>
          </cell>
          <cell r="P6721"/>
          <cell r="Q6721">
            <v>94081.084096418956</v>
          </cell>
        </row>
        <row r="6722">
          <cell r="D6722">
            <v>45802</v>
          </cell>
          <cell r="F6722">
            <v>89735.08824202363</v>
          </cell>
          <cell r="G6722">
            <v>3533133.3162445677</v>
          </cell>
          <cell r="H6722">
            <v>1.5021652227661992</v>
          </cell>
          <cell r="I6722">
            <v>8.7115104876528839</v>
          </cell>
          <cell r="J6722">
            <v>24150072.329333272</v>
          </cell>
          <cell r="K6722">
            <v>1.399938314954726</v>
          </cell>
          <cell r="L6722">
            <v>15.015903131134356</v>
          </cell>
          <cell r="M6722">
            <v>36374354.677840509</v>
          </cell>
          <cell r="N6722">
            <v>1.2758093259259329</v>
          </cell>
          <cell r="O6722">
            <v>13.731442991009512</v>
          </cell>
          <cell r="P6722"/>
          <cell r="Q6722">
            <v>94081.084096418956</v>
          </cell>
        </row>
        <row r="6723">
          <cell r="D6723">
            <v>45803</v>
          </cell>
          <cell r="F6723">
            <v>113463.30176602364</v>
          </cell>
          <cell r="G6723">
            <v>3646596.6180105912</v>
          </cell>
          <cell r="H6723">
            <v>1.4907748717435214</v>
          </cell>
          <cell r="I6723">
            <v>9.0169568400835569</v>
          </cell>
          <cell r="J6723">
            <v>24263535.631099295</v>
          </cell>
          <cell r="K6723">
            <v>1.3988864541706774</v>
          </cell>
          <cell r="L6723">
            <v>15.062805695402815</v>
          </cell>
          <cell r="M6723">
            <v>36395983.239358813</v>
          </cell>
          <cell r="N6723">
            <v>1.2765939187726374</v>
          </cell>
          <cell r="O6723">
            <v>13.684454073231411</v>
          </cell>
          <cell r="P6723"/>
          <cell r="Q6723">
            <v>94081.084096418956</v>
          </cell>
        </row>
        <row r="6724">
          <cell r="D6724">
            <v>45804</v>
          </cell>
          <cell r="F6724">
            <v>108285.44203402364</v>
          </cell>
          <cell r="G6724">
            <v>3754882.0600446151</v>
          </cell>
          <cell r="H6724">
            <v>1.4781898748642479</v>
          </cell>
          <cell r="I6724">
            <v>9.3664506543861705</v>
          </cell>
          <cell r="J6724">
            <v>24371821.07313332</v>
          </cell>
          <cell r="K6724">
            <v>1.3975490296057365</v>
          </cell>
          <cell r="L6724">
            <v>15.122633464233292</v>
          </cell>
          <cell r="M6724">
            <v>36403966.830205113</v>
          </cell>
          <cell r="N6724">
            <v>1.2768999346695606</v>
          </cell>
          <cell r="O6724">
            <v>13.666164556828164</v>
          </cell>
          <cell r="P6724"/>
          <cell r="Q6724">
            <v>94081.084096418956</v>
          </cell>
        </row>
        <row r="6725">
          <cell r="D6725">
            <v>45805</v>
          </cell>
          <cell r="F6725">
            <v>85334.210380966528</v>
          </cell>
          <cell r="G6725">
            <v>3840216.2704255814</v>
          </cell>
          <cell r="H6725">
            <v>1.4577912489408515</v>
          </cell>
          <cell r="I6725">
            <v>9.9607734149515075</v>
          </cell>
          <cell r="J6725">
            <v>24457155.283514287</v>
          </cell>
          <cell r="K6725">
            <v>1.3949169316967918</v>
          </cell>
          <cell r="L6725">
            <v>15.241006155104063</v>
          </cell>
          <cell r="M6725">
            <v>36378956.468178362</v>
          </cell>
          <cell r="N6725">
            <v>1.2760486486574527</v>
          </cell>
          <cell r="O6725">
            <v>13.717095330505868</v>
          </cell>
          <cell r="P6725"/>
          <cell r="Q6725">
            <v>94081.084096418956</v>
          </cell>
        </row>
        <row r="6726">
          <cell r="D6726">
            <v>45806</v>
          </cell>
          <cell r="F6726">
            <v>82878.69985696653</v>
          </cell>
          <cell r="G6726">
            <v>3923094.9702825481</v>
          </cell>
          <cell r="H6726">
            <v>1.4378994269204419</v>
          </cell>
          <cell r="I6726">
            <v>10.575032426782638</v>
          </cell>
          <cell r="J6726">
            <v>24540033.983371254</v>
          </cell>
          <cell r="K6726">
            <v>1.3921736274486416</v>
          </cell>
          <cell r="L6726">
            <v>15.36527271912167</v>
          </cell>
          <cell r="M6726">
            <v>36369550.83452177</v>
          </cell>
          <cell r="N6726">
            <v>1.2757446993210773</v>
          </cell>
          <cell r="O6726">
            <v>13.735319645543964</v>
          </cell>
          <cell r="P6726"/>
          <cell r="Q6726">
            <v>94081.084096418956</v>
          </cell>
        </row>
        <row r="6727">
          <cell r="D6727">
            <v>45807</v>
          </cell>
          <cell r="F6727">
            <v>81314.931692968399</v>
          </cell>
          <cell r="G6727">
            <v>4004409.9019755167</v>
          </cell>
          <cell r="H6727">
            <v>1.4187796765718947</v>
          </cell>
          <cell r="I6727">
            <v>11.199406862848649</v>
          </cell>
          <cell r="J6727">
            <v>24621348.915064223</v>
          </cell>
          <cell r="K6727">
            <v>1.3893712086329804</v>
          </cell>
          <cell r="L6727">
            <v>15.493163016884349</v>
          </cell>
          <cell r="M6727">
            <v>36371986.809220187</v>
          </cell>
          <cell r="N6727">
            <v>1.2758561174063123</v>
          </cell>
          <cell r="O6727">
            <v>13.728636772976587</v>
          </cell>
          <cell r="P6727"/>
          <cell r="Q6727">
            <v>94081.084096418956</v>
          </cell>
        </row>
        <row r="6728">
          <cell r="D6728">
            <v>45808</v>
          </cell>
          <cell r="E6728" t="str">
            <v>*</v>
          </cell>
          <cell r="F6728">
            <v>67374.158356966524</v>
          </cell>
          <cell r="G6728">
            <v>4071784.0603324831</v>
          </cell>
          <cell r="H6728">
            <v>1.3961135139486616</v>
          </cell>
          <cell r="I6728">
            <v>11.984970960945207</v>
          </cell>
          <cell r="J6728">
            <v>24688723.073421191</v>
          </cell>
          <cell r="K6728">
            <v>1.3858158715138644</v>
          </cell>
          <cell r="L6728">
            <v>15.656797513222697</v>
          </cell>
          <cell r="M6728">
            <v>36373666.385174602</v>
          </cell>
          <cell r="N6728">
            <v>1.2759410065414902</v>
          </cell>
          <cell r="O6728">
            <v>13.723546992867686</v>
          </cell>
          <cell r="P6728"/>
          <cell r="Q6728">
            <v>94081.084096418956</v>
          </cell>
        </row>
        <row r="6729">
          <cell r="D6729">
            <v>45809</v>
          </cell>
          <cell r="F6729">
            <v>58598.27199296467</v>
          </cell>
          <cell r="G6729">
            <v>58598.27199296467</v>
          </cell>
          <cell r="H6729">
            <v>0.95426251762959879</v>
          </cell>
          <cell r="I6729">
            <v>42.175125883302478</v>
          </cell>
          <cell r="J6729">
            <v>24747321.345414154</v>
          </cell>
          <cell r="K6729">
            <v>1.38433347643884</v>
          </cell>
          <cell r="L6729">
            <v>15.132908981378534</v>
          </cell>
          <cell r="M6729">
            <v>36391886.756272018</v>
          </cell>
          <cell r="N6729">
            <v>1.2766132094500846</v>
          </cell>
          <cell r="O6729">
            <v>14.506423238315424</v>
          </cell>
          <cell r="P6729"/>
          <cell r="Q6729">
            <v>61406.867513274628</v>
          </cell>
        </row>
        <row r="6730">
          <cell r="D6730">
            <v>45810</v>
          </cell>
          <cell r="F6730">
            <v>68619.776628966531</v>
          </cell>
          <cell r="G6730">
            <v>127218.0486219312</v>
          </cell>
          <cell r="H6730">
            <v>1.0358617348005077</v>
          </cell>
          <cell r="I6730">
            <v>35.263296527601625</v>
          </cell>
          <cell r="J6730">
            <v>24815941.122043122</v>
          </cell>
          <cell r="K6730">
            <v>1.3834199017123179</v>
          </cell>
          <cell r="L6730">
            <v>15.174846569260536</v>
          </cell>
          <cell r="M6730">
            <v>36423476.742095433</v>
          </cell>
          <cell r="N6730">
            <v>1.2777544601923967</v>
          </cell>
          <cell r="O6730">
            <v>14.439045391584548</v>
          </cell>
          <cell r="P6730"/>
          <cell r="Q6730">
            <v>61406.867513274628</v>
          </cell>
        </row>
        <row r="6731">
          <cell r="D6731">
            <v>45811</v>
          </cell>
          <cell r="F6731">
            <v>77949.065616968393</v>
          </cell>
          <cell r="G6731">
            <v>205167.11423889961</v>
          </cell>
          <cell r="H6731">
            <v>1.1137034154176519</v>
          </cell>
          <cell r="I6731">
            <v>29.532687756339637</v>
          </cell>
          <cell r="J6731">
            <v>24893890.187660091</v>
          </cell>
          <cell r="K6731">
            <v>1.3830308681465164</v>
          </cell>
          <cell r="L6731">
            <v>15.192736977118148</v>
          </cell>
          <cell r="M6731">
            <v>36433674.238069847</v>
          </cell>
          <cell r="N6731">
            <v>1.2781452909655819</v>
          </cell>
          <cell r="O6731">
            <v>14.416033643832771</v>
          </cell>
          <cell r="P6731"/>
          <cell r="Q6731">
            <v>61406.867513274628</v>
          </cell>
        </row>
        <row r="6732">
          <cell r="D6732">
            <v>45812</v>
          </cell>
          <cell r="F6732">
            <v>81672.736388919744</v>
          </cell>
          <cell r="G6732">
            <v>286839.85062781937</v>
          </cell>
          <cell r="H6732">
            <v>1.1677840860625717</v>
          </cell>
          <cell r="I6732">
            <v>26.031400148959161</v>
          </cell>
          <cell r="J6732">
            <v>24975562.924049009</v>
          </cell>
          <cell r="K6732">
            <v>1.3828506527495759</v>
          </cell>
          <cell r="L6732">
            <v>15.201030959841933</v>
          </cell>
          <cell r="M6732">
            <v>36416541.045712218</v>
          </cell>
          <cell r="N6732">
            <v>1.2775773175981131</v>
          </cell>
          <cell r="O6732">
            <v>14.449485849758448</v>
          </cell>
          <cell r="P6732"/>
          <cell r="Q6732">
            <v>61406.867513274628</v>
          </cell>
        </row>
        <row r="6733">
          <cell r="D6733">
            <v>45813</v>
          </cell>
          <cell r="F6733">
            <v>71523.855384919749</v>
          </cell>
          <cell r="G6733">
            <v>358363.7060127391</v>
          </cell>
          <cell r="H6733">
            <v>1.1671779412466197</v>
          </cell>
          <cell r="I6733">
            <v>26.0685472388565</v>
          </cell>
          <cell r="J6733">
            <v>25047086.779433928</v>
          </cell>
          <cell r="K6733">
            <v>1.3821116379802076</v>
          </cell>
          <cell r="L6733">
            <v>15.235085121935821</v>
          </cell>
          <cell r="M6733">
            <v>36408632.826164372</v>
          </cell>
          <cell r="N6733">
            <v>1.2773329567871539</v>
          </cell>
          <cell r="O6733">
            <v>14.463898750231063</v>
          </cell>
          <cell r="P6733"/>
          <cell r="Q6733">
            <v>61406.867513274628</v>
          </cell>
        </row>
        <row r="6734">
          <cell r="D6734">
            <v>45814</v>
          </cell>
          <cell r="F6734">
            <v>77406.57117291975</v>
          </cell>
          <cell r="G6734">
            <v>435770.27718565887</v>
          </cell>
          <cell r="H6734">
            <v>1.1827403427677319</v>
          </cell>
          <cell r="I6734">
            <v>25.129475714216088</v>
          </cell>
          <cell r="J6734">
            <v>25124493.350606848</v>
          </cell>
          <cell r="K6734">
            <v>1.3817011297298729</v>
          </cell>
          <cell r="L6734">
            <v>15.254031283001368</v>
          </cell>
          <cell r="M6734">
            <v>36416850.82170254</v>
          </cell>
          <cell r="N6734">
            <v>1.2776543579133368</v>
          </cell>
          <cell r="O6734">
            <v>14.444944432732266</v>
          </cell>
          <cell r="P6734"/>
          <cell r="Q6734">
            <v>61406.867513274628</v>
          </cell>
        </row>
        <row r="6735">
          <cell r="D6735">
            <v>45815</v>
          </cell>
          <cell r="F6735">
            <v>59633.907156917878</v>
          </cell>
          <cell r="G6735">
            <v>495404.18434257677</v>
          </cell>
          <cell r="H6735">
            <v>1.1525099585865484</v>
          </cell>
          <cell r="I6735">
            <v>26.98174320171508</v>
          </cell>
          <cell r="J6735">
            <v>25184127.257763766</v>
          </cell>
          <cell r="K6735">
            <v>1.3803192810666305</v>
          </cell>
          <cell r="L6735">
            <v>15.317964021164276</v>
          </cell>
          <cell r="M6735">
            <v>36405606.033236697</v>
          </cell>
          <cell r="N6735">
            <v>1.2772929227152605</v>
          </cell>
          <cell r="O6735">
            <v>14.466261227598897</v>
          </cell>
          <cell r="P6735"/>
          <cell r="Q6735">
            <v>61406.867513274628</v>
          </cell>
        </row>
        <row r="6736">
          <cell r="D6736">
            <v>45816</v>
          </cell>
          <cell r="F6736">
            <v>45355.526304921608</v>
          </cell>
          <cell r="G6736">
            <v>540759.71064749837</v>
          </cell>
          <cell r="H6736">
            <v>1.1007720564206429</v>
          </cell>
          <cell r="I6736">
            <v>30.427203315036532</v>
          </cell>
          <cell r="J6736">
            <v>25229482.784068689</v>
          </cell>
          <cell r="K6736">
            <v>1.3781667427651838</v>
          </cell>
          <cell r="L6736">
            <v>15.418035160578757</v>
          </cell>
          <cell r="M6736">
            <v>36399979.984354861</v>
          </cell>
          <cell r="N6736">
            <v>1.277128607724477</v>
          </cell>
          <cell r="O6736">
            <v>14.475961228038381</v>
          </cell>
          <cell r="P6736"/>
          <cell r="Q6736">
            <v>61406.867513274628</v>
          </cell>
        </row>
        <row r="6737">
          <cell r="D6737">
            <v>45817</v>
          </cell>
          <cell r="F6737">
            <v>71818.900052919736</v>
          </cell>
          <cell r="G6737">
            <v>612578.61070041812</v>
          </cell>
          <cell r="H6737">
            <v>1.108414951521675</v>
          </cell>
          <cell r="I6737">
            <v>29.895790213440598</v>
          </cell>
          <cell r="J6737">
            <v>25301301.684121609</v>
          </cell>
          <cell r="K6737">
            <v>1.3774693325743048</v>
          </cell>
          <cell r="L6737">
            <v>15.450583824644927</v>
          </cell>
          <cell r="M6737">
            <v>36451436.274420023</v>
          </cell>
          <cell r="N6737">
            <v>1.2789671253285311</v>
          </cell>
          <cell r="O6737">
            <v>14.367748395856438</v>
          </cell>
          <cell r="P6737"/>
          <cell r="Q6737">
            <v>61406.867513274628</v>
          </cell>
        </row>
        <row r="6738">
          <cell r="D6738">
            <v>45818</v>
          </cell>
          <cell r="F6738">
            <v>94682.567192919742</v>
          </cell>
          <cell r="G6738">
            <v>707261.17789333791</v>
          </cell>
          <cell r="H6738">
            <v>1.151762346028228</v>
          </cell>
          <cell r="I6738">
            <v>27.029027066399113</v>
          </cell>
          <cell r="J6738">
            <v>25395984.251314528</v>
          </cell>
          <cell r="K6738">
            <v>1.3780171804967991</v>
          </cell>
          <cell r="L6738">
            <v>15.425010135418493</v>
          </cell>
          <cell r="M6738">
            <v>36509378.937722184</v>
          </cell>
          <cell r="N6738">
            <v>1.2810333306543418</v>
          </cell>
          <cell r="O6738">
            <v>14.246971184547919</v>
          </cell>
          <cell r="P6738"/>
          <cell r="Q6738">
            <v>61406.867513274628</v>
          </cell>
        </row>
        <row r="6739">
          <cell r="D6739">
            <v>45819</v>
          </cell>
          <cell r="F6739">
            <v>57259.591085395688</v>
          </cell>
          <cell r="G6739">
            <v>764520.76897873357</v>
          </cell>
          <cell r="H6739">
            <v>1.1318259814173257</v>
          </cell>
          <cell r="I6739">
            <v>28.316726759275902</v>
          </cell>
          <cell r="J6739">
            <v>25453243.842399925</v>
          </cell>
          <cell r="K6739">
            <v>1.3765375167654601</v>
          </cell>
          <cell r="L6739">
            <v>15.494169004882529</v>
          </cell>
          <cell r="M6739">
            <v>36527481.480780818</v>
          </cell>
          <cell r="N6739">
            <v>1.2817017051323614</v>
          </cell>
          <cell r="O6739">
            <v>14.208091188321825</v>
          </cell>
          <cell r="P6739"/>
          <cell r="Q6739">
            <v>61406.867513274628</v>
          </cell>
        </row>
        <row r="6740">
          <cell r="D6740">
            <v>45820</v>
          </cell>
          <cell r="F6740">
            <v>55325.938405397552</v>
          </cell>
          <cell r="G6740">
            <v>819846.70738413115</v>
          </cell>
          <cell r="H6740">
            <v>1.1125882448556488</v>
          </cell>
          <cell r="I6740">
            <v>29.608942190298581</v>
          </cell>
          <cell r="J6740">
            <v>25508569.780805323</v>
          </cell>
          <cell r="K6740">
            <v>1.3749634204882941</v>
          </cell>
          <cell r="L6740">
            <v>15.568048117249411</v>
          </cell>
          <cell r="M6740">
            <v>36521962.008962043</v>
          </cell>
          <cell r="N6740">
            <v>1.2815412270587485</v>
          </cell>
          <cell r="O6740">
            <v>14.217417947393841</v>
          </cell>
          <cell r="P6740"/>
          <cell r="Q6740">
            <v>61406.867513274628</v>
          </cell>
        </row>
        <row r="6741">
          <cell r="D6741">
            <v>45821</v>
          </cell>
          <cell r="F6741">
            <v>57616.55680939756</v>
          </cell>
          <cell r="G6741">
            <v>877463.26419352868</v>
          </cell>
          <cell r="H6741">
            <v>1.0991795690301538</v>
          </cell>
          <cell r="I6741">
            <v>30.538923986840128</v>
          </cell>
          <cell r="J6741">
            <v>25566186.337614723</v>
          </cell>
          <cell r="K6741">
            <v>1.3735227718360488</v>
          </cell>
          <cell r="L6741">
            <v>15.635941736531823</v>
          </cell>
          <cell r="M6741">
            <v>36513372.097610265</v>
          </cell>
          <cell r="N6741">
            <v>1.2812729973700336</v>
          </cell>
          <cell r="O6741">
            <v>14.233018937122544</v>
          </cell>
          <cell r="P6741"/>
          <cell r="Q6741">
            <v>61406.867513274628</v>
          </cell>
        </row>
        <row r="6742">
          <cell r="D6742">
            <v>45822</v>
          </cell>
          <cell r="F6742">
            <v>35946.05839339755</v>
          </cell>
          <cell r="G6742">
            <v>913409.32258692628</v>
          </cell>
          <cell r="H6742">
            <v>1.0624792581679772</v>
          </cell>
          <cell r="I6742">
            <v>33.20969000096067</v>
          </cell>
          <cell r="J6742">
            <v>25602132.396008119</v>
          </cell>
          <cell r="K6742">
            <v>1.3709311955574282</v>
          </cell>
          <cell r="L6742">
            <v>15.758746125675593</v>
          </cell>
          <cell r="M6742">
            <v>36492053.987590499</v>
          </cell>
          <cell r="N6742">
            <v>1.2805581031818061</v>
          </cell>
          <cell r="O6742">
            <v>14.274671733728495</v>
          </cell>
          <cell r="P6742"/>
          <cell r="Q6742">
            <v>61406.867513274628</v>
          </cell>
        </row>
        <row r="6743">
          <cell r="D6743">
            <v>45823</v>
          </cell>
          <cell r="F6743">
            <v>27055.958057395692</v>
          </cell>
          <cell r="G6743">
            <v>940465.28064432193</v>
          </cell>
          <cell r="H6743">
            <v>1.0210207410878667</v>
          </cell>
          <cell r="I6743">
            <v>36.451287140698277</v>
          </cell>
          <cell r="J6743">
            <v>25629188.354065515</v>
          </cell>
          <cell r="K6743">
            <v>1.3678821237836749</v>
          </cell>
          <cell r="L6743">
            <v>15.904338779379712</v>
          </cell>
          <cell r="M6743">
            <v>36487982.92133072</v>
          </cell>
          <cell r="N6743">
            <v>1.2804484109427841</v>
          </cell>
          <cell r="O6743">
            <v>14.281072218275416</v>
          </cell>
          <cell r="P6743"/>
          <cell r="Q6743">
            <v>61406.867513274628</v>
          </cell>
        </row>
        <row r="6744">
          <cell r="D6744">
            <v>45824</v>
          </cell>
          <cell r="F6744">
            <v>41623.953953399418</v>
          </cell>
          <cell r="G6744">
            <v>982089.23459772137</v>
          </cell>
          <cell r="H6744">
            <v>0.99957186627519501</v>
          </cell>
          <cell r="I6744">
            <v>38.222709160807867</v>
          </cell>
          <cell r="J6744">
            <v>25670812.308018915</v>
          </cell>
          <cell r="K6744">
            <v>1.3656279565904865</v>
          </cell>
          <cell r="L6744">
            <v>16.012750049482705</v>
          </cell>
          <cell r="M6744">
            <v>36491632.46876096</v>
          </cell>
          <cell r="N6744">
            <v>1.2806096543780281</v>
          </cell>
          <cell r="O6744">
            <v>14.271664607753387</v>
          </cell>
          <cell r="P6744"/>
          <cell r="Q6744">
            <v>61406.867513274628</v>
          </cell>
        </row>
        <row r="6745">
          <cell r="D6745">
            <v>45825</v>
          </cell>
          <cell r="F6745">
            <v>66714.317733397547</v>
          </cell>
          <cell r="G6745">
            <v>1048803.5523311188</v>
          </cell>
          <cell r="H6745">
            <v>1.0046812206204148</v>
          </cell>
          <cell r="I6745">
            <v>37.794897311718358</v>
          </cell>
          <cell r="J6745">
            <v>25737526.625752311</v>
          </cell>
          <cell r="K6745">
            <v>1.3647188722373151</v>
          </cell>
          <cell r="L6745">
            <v>16.056658530828905</v>
          </cell>
          <cell r="M6745">
            <v>36499118.277410187</v>
          </cell>
          <cell r="N6745">
            <v>1.2809055364944146</v>
          </cell>
          <cell r="O6745">
            <v>14.254415595970116</v>
          </cell>
          <cell r="P6745"/>
          <cell r="Q6745">
            <v>61406.867513274628</v>
          </cell>
        </row>
        <row r="6746">
          <cell r="D6746">
            <v>45826</v>
          </cell>
          <cell r="F6746">
            <v>54761.214226402401</v>
          </cell>
          <cell r="G6746">
            <v>1103564.7665575212</v>
          </cell>
          <cell r="H6746">
            <v>0.99840874775751332</v>
          </cell>
          <cell r="I6746">
            <v>38.320608005408729</v>
          </cell>
          <cell r="J6746">
            <v>25792287.839978714</v>
          </cell>
          <cell r="K6746">
            <v>1.363183938715697</v>
          </cell>
          <cell r="L6746">
            <v>16.131040344101855</v>
          </cell>
          <cell r="M6746">
            <v>36472384.578671418</v>
          </cell>
          <cell r="N6746">
            <v>1.2800004983009936</v>
          </cell>
          <cell r="O6746">
            <v>14.307233516395668</v>
          </cell>
          <cell r="P6746"/>
          <cell r="Q6746">
            <v>61406.867513274628</v>
          </cell>
        </row>
        <row r="6747">
          <cell r="D6747">
            <v>45827</v>
          </cell>
          <cell r="F6747">
            <v>56422.797154402404</v>
          </cell>
          <cell r="G6747">
            <v>1159987.5637119235</v>
          </cell>
          <cell r="H6747">
            <v>0.99422067123472369</v>
          </cell>
          <cell r="I6747">
            <v>38.674679497811091</v>
          </cell>
          <cell r="J6747">
            <v>25848710.637133118</v>
          </cell>
          <cell r="K6747">
            <v>1.3617464707428175</v>
          </cell>
          <cell r="L6747">
            <v>16.200978826288505</v>
          </cell>
          <cell r="M6747">
            <v>36441883.862181962</v>
          </cell>
          <cell r="N6747">
            <v>1.2789632060792462</v>
          </cell>
          <cell r="O6747">
            <v>14.36797833071598</v>
          </cell>
          <cell r="P6747"/>
          <cell r="Q6747">
            <v>61406.867513274628</v>
          </cell>
        </row>
        <row r="6748">
          <cell r="D6748">
            <v>45828</v>
          </cell>
          <cell r="F6748">
            <v>50235.002274402403</v>
          </cell>
          <cell r="G6748">
            <v>1210222.565986326</v>
          </cell>
          <cell r="H6748">
            <v>0.9854130449861378</v>
          </cell>
          <cell r="I6748">
            <v>39.427276190330787</v>
          </cell>
          <cell r="J6748">
            <v>25898945.639407519</v>
          </cell>
          <cell r="K6748">
            <v>1.359993342602581</v>
          </cell>
          <cell r="L6748">
            <v>16.286642823916296</v>
          </cell>
          <cell r="M6748">
            <v>36416626.717950508</v>
          </cell>
          <cell r="N6748">
            <v>1.2781098931255865</v>
          </cell>
          <cell r="O6748">
            <v>14.418116526707237</v>
          </cell>
          <cell r="P6748"/>
          <cell r="Q6748">
            <v>61406.867513274628</v>
          </cell>
        </row>
        <row r="6749">
          <cell r="D6749">
            <v>45829</v>
          </cell>
          <cell r="F6749">
            <v>26709.860526407982</v>
          </cell>
          <cell r="G6749">
            <v>1236932.426512734</v>
          </cell>
          <cell r="H6749">
            <v>0.95920125068944384</v>
          </cell>
          <cell r="I6749">
            <v>41.730585887523944</v>
          </cell>
          <cell r="J6749">
            <v>25925655.499933928</v>
          </cell>
          <cell r="K6749">
            <v>1.3570201136648667</v>
          </cell>
          <cell r="L6749">
            <v>16.432851976060203</v>
          </cell>
          <cell r="M6749">
            <v>36370069.178067058</v>
          </cell>
          <cell r="N6749">
            <v>1.2765089392089759</v>
          </cell>
          <cell r="O6749">
            <v>14.512592749243524</v>
          </cell>
          <cell r="P6749"/>
          <cell r="Q6749">
            <v>61406.867513274628</v>
          </cell>
        </row>
        <row r="6750">
          <cell r="D6750">
            <v>45830</v>
          </cell>
          <cell r="F6750">
            <v>14960.270526402397</v>
          </cell>
          <cell r="G6750">
            <v>1251892.6970391364</v>
          </cell>
          <cell r="H6750">
            <v>0.92667507407828065</v>
          </cell>
          <cell r="I6750">
            <v>44.718735579624571</v>
          </cell>
          <cell r="J6750">
            <v>25940615.77046033</v>
          </cell>
          <cell r="K6750">
            <v>1.353452901186152</v>
          </cell>
          <cell r="L6750">
            <v>16.609817347734001</v>
          </cell>
          <cell r="M6750">
            <v>36335960.349266604</v>
          </cell>
          <cell r="N6750">
            <v>1.2753448358658381</v>
          </cell>
          <cell r="O6750">
            <v>14.581625222319738</v>
          </cell>
          <cell r="P6750"/>
          <cell r="Q6750">
            <v>61406.867513274628</v>
          </cell>
        </row>
        <row r="6751">
          <cell r="D6751">
            <v>45831</v>
          </cell>
          <cell r="F6751">
            <v>32597.704998404253</v>
          </cell>
          <cell r="G6751">
            <v>1284490.4020375407</v>
          </cell>
          <cell r="H6751">
            <v>0.90946519576443285</v>
          </cell>
          <cell r="I6751">
            <v>46.35630207157562</v>
          </cell>
          <cell r="J6751">
            <v>25973213.475458734</v>
          </cell>
          <cell r="K6751">
            <v>1.3508257688174405</v>
          </cell>
          <cell r="L6751">
            <v>16.741231794107559</v>
          </cell>
          <cell r="M6751">
            <v>36333512.288420148</v>
          </cell>
          <cell r="N6751">
            <v>1.2752919526707358</v>
          </cell>
          <cell r="O6751">
            <v>14.584767978578327</v>
          </cell>
          <cell r="P6751"/>
          <cell r="Q6751">
            <v>61406.867513274628</v>
          </cell>
        </row>
        <row r="6752">
          <cell r="D6752">
            <v>45832</v>
          </cell>
          <cell r="F6752">
            <v>31534.556734404265</v>
          </cell>
          <cell r="G6752">
            <v>1316024.958771945</v>
          </cell>
          <cell r="H6752">
            <v>0.89296809139972111</v>
          </cell>
          <cell r="I6752">
            <v>47.961401763469155</v>
          </cell>
          <cell r="J6752">
            <v>26004748.032193139</v>
          </cell>
          <cell r="K6752">
            <v>1.3481602468015694</v>
          </cell>
          <cell r="L6752">
            <v>16.875512853232323</v>
          </cell>
          <cell r="M6752">
            <v>36310957.307856694</v>
          </cell>
          <cell r="N6752">
            <v>1.2745333034971187</v>
          </cell>
          <cell r="O6752">
            <v>14.629917668904513</v>
          </cell>
          <cell r="P6752"/>
          <cell r="Q6752">
            <v>61406.867513274628</v>
          </cell>
        </row>
        <row r="6753">
          <cell r="D6753">
            <v>45833</v>
          </cell>
          <cell r="F6753">
            <v>35725.701452584457</v>
          </cell>
          <cell r="G6753">
            <v>1351750.6602245294</v>
          </cell>
          <cell r="H6753">
            <v>0.8805208374664707</v>
          </cell>
          <cell r="I6753">
            <v>49.19460072103157</v>
          </cell>
          <cell r="J6753">
            <v>26040473.733645722</v>
          </cell>
          <cell r="K6753">
            <v>1.3457282337106382</v>
          </cell>
          <cell r="L6753">
            <v>16.99886607410307</v>
          </cell>
          <cell r="M6753">
            <v>36277230.727473423</v>
          </cell>
          <cell r="N6753">
            <v>1.2733824759421697</v>
          </cell>
          <cell r="O6753">
            <v>14.698637717165919</v>
          </cell>
          <cell r="P6753"/>
          <cell r="Q6753">
            <v>61406.867513274628</v>
          </cell>
        </row>
        <row r="6754">
          <cell r="D6754">
            <v>45834</v>
          </cell>
          <cell r="F6754">
            <v>33965.078324582588</v>
          </cell>
          <cell r="G6754">
            <v>1385715.7385491121</v>
          </cell>
          <cell r="H6754">
            <v>0.86792831703138806</v>
          </cell>
          <cell r="I6754">
            <v>50.460849959205071</v>
          </cell>
          <cell r="J6754">
            <v>26074438.811970305</v>
          </cell>
          <cell r="K6754">
            <v>1.3432209090704335</v>
          </cell>
          <cell r="L6754">
            <v>17.126877943615071</v>
          </cell>
          <cell r="M6754">
            <v>36248441.429995075</v>
          </cell>
          <cell r="N6754">
            <v>1.2724048989029419</v>
          </cell>
          <cell r="O6754">
            <v>14.757231143089221</v>
          </cell>
          <cell r="P6754"/>
          <cell r="Q6754">
            <v>61406.867513274628</v>
          </cell>
        </row>
        <row r="6755">
          <cell r="D6755">
            <v>45835</v>
          </cell>
          <cell r="F6755">
            <v>46323.746096584451</v>
          </cell>
          <cell r="G6755">
            <v>1432039.4846456966</v>
          </cell>
          <cell r="H6755">
            <v>0.86372260268538392</v>
          </cell>
          <cell r="I6755">
            <v>50.887813182970696</v>
          </cell>
          <cell r="J6755">
            <v>26120762.55806689</v>
          </cell>
          <cell r="K6755">
            <v>1.3413640449220217</v>
          </cell>
          <cell r="L6755">
            <v>17.222231650626764</v>
          </cell>
          <cell r="M6755">
            <v>36236467.541670717</v>
          </cell>
          <cell r="N6755">
            <v>1.272017546606018</v>
          </cell>
          <cell r="O6755">
            <v>14.780503738305095</v>
          </cell>
          <cell r="P6755"/>
          <cell r="Q6755">
            <v>61406.867513274628</v>
          </cell>
        </row>
        <row r="6756">
          <cell r="D6756">
            <v>45836</v>
          </cell>
          <cell r="F6756">
            <v>25447.826728584463</v>
          </cell>
          <cell r="G6756">
            <v>1457487.3113742811</v>
          </cell>
          <cell r="H6756">
            <v>0.8476758442712391</v>
          </cell>
          <cell r="I6756">
            <v>52.534808600919312</v>
          </cell>
          <cell r="J6756">
            <v>26146210.384795476</v>
          </cell>
          <cell r="K6756">
            <v>1.3384501959751214</v>
          </cell>
          <cell r="L6756">
            <v>17.372813486100114</v>
          </cell>
          <cell r="M6756">
            <v>36209906.160216369</v>
          </cell>
          <cell r="N6756">
            <v>1.2711180926413419</v>
          </cell>
          <cell r="O6756">
            <v>14.834666188193191</v>
          </cell>
          <cell r="P6756"/>
          <cell r="Q6756">
            <v>61406.867513274628</v>
          </cell>
        </row>
        <row r="6757">
          <cell r="D6757">
            <v>45837</v>
          </cell>
          <cell r="F6757">
            <v>20981.961452582589</v>
          </cell>
          <cell r="G6757">
            <v>1478469.2728268637</v>
          </cell>
          <cell r="H6757">
            <v>0.830227971683694</v>
          </cell>
          <cell r="I6757">
            <v>54.356199034997687</v>
          </cell>
          <cell r="J6757">
            <v>26167192.346248057</v>
          </cell>
          <cell r="K6757">
            <v>1.3353267132160596</v>
          </cell>
          <cell r="L6757">
            <v>17.535523572161981</v>
          </cell>
          <cell r="M6757">
            <v>36196192.690639012</v>
          </cell>
          <cell r="N6757">
            <v>1.2706696188154514</v>
          </cell>
          <cell r="O6757">
            <v>14.861735845067015</v>
          </cell>
          <cell r="P6757"/>
          <cell r="Q6757">
            <v>61406.867513274628</v>
          </cell>
        </row>
        <row r="6758">
          <cell r="D6758">
            <v>45838</v>
          </cell>
          <cell r="E6758" t="str">
            <v>*</v>
          </cell>
          <cell r="F6758">
            <v>52456.01100858445</v>
          </cell>
          <cell r="G6758">
            <v>1530925.2838354481</v>
          </cell>
          <cell r="H6758">
            <v>0.8310282686783097</v>
          </cell>
          <cell r="I6758">
            <v>54.271993706242206</v>
          </cell>
          <cell r="J6758">
            <v>26219648.35725664</v>
          </cell>
          <cell r="K6758">
            <v>1.3338238663063058</v>
          </cell>
          <cell r="L6758">
            <v>17.61429025555762</v>
          </cell>
          <cell r="M6758">
            <v>36217011.63261766</v>
          </cell>
          <cell r="N6758">
            <v>1.2714334156380411</v>
          </cell>
          <cell r="O6758">
            <v>14.815658916469321</v>
          </cell>
          <cell r="P6758"/>
          <cell r="Q6758">
            <v>61406.867513274628</v>
          </cell>
        </row>
        <row r="6759">
          <cell r="D6759">
            <v>45839</v>
          </cell>
          <cell r="F6759">
            <v>32060.659492584455</v>
          </cell>
          <cell r="G6759">
            <v>32060.659492584455</v>
          </cell>
          <cell r="H6759">
            <v>1.2633630018718751</v>
          </cell>
          <cell r="I6759">
            <v>18.154559735738051</v>
          </cell>
          <cell r="J6759">
            <v>26251709.016749226</v>
          </cell>
          <cell r="K6759">
            <v>1.3337330207714473</v>
          </cell>
          <cell r="L6759">
            <v>17.428253225298572</v>
          </cell>
          <cell r="M6759">
            <v>36227576.375113308</v>
          </cell>
          <cell r="N6759">
            <v>1.2718281030640055</v>
          </cell>
          <cell r="O6759">
            <v>15.332431101785549</v>
          </cell>
          <cell r="P6759"/>
          <cell r="Q6759">
            <v>25377.234765527755</v>
          </cell>
        </row>
        <row r="6760">
          <cell r="D6760">
            <v>45840</v>
          </cell>
          <cell r="F6760">
            <v>33614.730920549133</v>
          </cell>
          <cell r="G6760">
            <v>65675.390413133588</v>
          </cell>
          <cell r="H6760">
            <v>1.2939824023369666</v>
          </cell>
          <cell r="I6760">
            <v>16.969860877471653</v>
          </cell>
          <cell r="J6760">
            <v>26285323.747669775</v>
          </cell>
          <cell r="K6760">
            <v>1.3337212630070971</v>
          </cell>
          <cell r="L6760">
            <v>17.428860983052786</v>
          </cell>
          <cell r="M6760">
            <v>36226699.076494925</v>
          </cell>
          <cell r="N6760">
            <v>1.2718211062470015</v>
          </cell>
          <cell r="O6760">
            <v>15.332849390067715</v>
          </cell>
          <cell r="P6760"/>
          <cell r="Q6760">
            <v>25377.234765527755</v>
          </cell>
        </row>
        <row r="6761">
          <cell r="D6761">
            <v>45841</v>
          </cell>
          <cell r="F6761">
            <v>30485.046448547277</v>
          </cell>
          <cell r="G6761">
            <v>96160.436861680864</v>
          </cell>
          <cell r="H6761">
            <v>1.263080049897116</v>
          </cell>
          <cell r="I6761">
            <v>18.165879707018838</v>
          </cell>
          <cell r="J6761">
            <v>26315808.794118322</v>
          </cell>
          <cell r="K6761">
            <v>1.3335509390405624</v>
          </cell>
          <cell r="L6761">
            <v>17.437667124855384</v>
          </cell>
          <cell r="M6761">
            <v>36205020.359710857</v>
          </cell>
          <cell r="N6761">
            <v>1.2710838141515735</v>
          </cell>
          <cell r="O6761">
            <v>15.376981968151782</v>
          </cell>
          <cell r="P6761"/>
          <cell r="Q6761">
            <v>25377.234765527755</v>
          </cell>
        </row>
        <row r="6762">
          <cell r="D6762">
            <v>45842</v>
          </cell>
          <cell r="F6762">
            <v>27580.826840551003</v>
          </cell>
          <cell r="G6762">
            <v>123741.26370223187</v>
          </cell>
          <cell r="H6762">
            <v>1.219018392326191</v>
          </cell>
          <cell r="I6762">
            <v>20.015864493363701</v>
          </cell>
          <cell r="J6762">
            <v>26343389.620958872</v>
          </cell>
          <cell r="K6762">
            <v>1.333234070564254</v>
          </cell>
          <cell r="L6762">
            <v>17.454060470521149</v>
          </cell>
          <cell r="M6762">
            <v>36188438.147243798</v>
          </cell>
          <cell r="N6762">
            <v>1.2705254255928304</v>
          </cell>
          <cell r="O6762">
            <v>15.410478780452074</v>
          </cell>
          <cell r="P6762"/>
          <cell r="Q6762">
            <v>25377.234765527755</v>
          </cell>
        </row>
        <row r="6763">
          <cell r="D6763">
            <v>45843</v>
          </cell>
          <cell r="F6763">
            <v>11098.656220543555</v>
          </cell>
          <cell r="G6763">
            <v>134839.91992277541</v>
          </cell>
          <cell r="H6763">
            <v>1.0626841038326282</v>
          </cell>
          <cell r="I6763">
            <v>28.15698956886984</v>
          </cell>
          <cell r="J6763">
            <v>26354488.277179416</v>
          </cell>
          <cell r="K6763">
            <v>1.3320849253408227</v>
          </cell>
          <cell r="L6763">
            <v>17.51362692182181</v>
          </cell>
          <cell r="M6763">
            <v>36154191.328030735</v>
          </cell>
          <cell r="N6763">
            <v>1.26934682489932</v>
          </cell>
          <cell r="O6763">
            <v>15.481387992531936</v>
          </cell>
          <cell r="P6763"/>
          <cell r="Q6763">
            <v>25377.234765527755</v>
          </cell>
        </row>
        <row r="6764">
          <cell r="D6764">
            <v>45844</v>
          </cell>
          <cell r="F6764">
            <v>1380.4881365510009</v>
          </cell>
          <cell r="G6764">
            <v>136220.40805932641</v>
          </cell>
          <cell r="H6764">
            <v>0.89463653360929607</v>
          </cell>
          <cell r="I6764">
            <v>40.187625449131346</v>
          </cell>
          <cell r="J6764">
            <v>26355868.765315969</v>
          </cell>
          <cell r="K6764">
            <v>1.3304481497735698</v>
          </cell>
          <cell r="L6764">
            <v>17.598781398470344</v>
          </cell>
          <cell r="M6764">
            <v>36140451.005195685</v>
          </cell>
          <cell r="N6764">
            <v>1.2688881614305394</v>
          </cell>
          <cell r="O6764">
            <v>15.509058991268333</v>
          </cell>
          <cell r="P6764"/>
          <cell r="Q6764">
            <v>25377.234765527755</v>
          </cell>
        </row>
        <row r="6765">
          <cell r="D6765">
            <v>45845</v>
          </cell>
          <cell r="F6765">
            <v>1545.4278285491382</v>
          </cell>
          <cell r="G6765">
            <v>137765.83588787555</v>
          </cell>
          <cell r="H6765">
            <v>0.77553105687473223</v>
          </cell>
          <cell r="I6765">
            <v>51.002980637496556</v>
          </cell>
          <cell r="J6765">
            <v>26357414.193144519</v>
          </cell>
          <cell r="K6765">
            <v>1.3288238779398993</v>
          </cell>
          <cell r="L6765">
            <v>17.683648166005828</v>
          </cell>
          <cell r="M6765">
            <v>36122604.284406625</v>
          </cell>
          <cell r="N6765">
            <v>1.2682853028105132</v>
          </cell>
          <cell r="O6765">
            <v>15.545494118762926</v>
          </cell>
          <cell r="P6765"/>
          <cell r="Q6765">
            <v>25377.234765527755</v>
          </cell>
        </row>
        <row r="6766">
          <cell r="D6766">
            <v>45846</v>
          </cell>
          <cell r="F6766">
            <v>1011.8280485472787</v>
          </cell>
          <cell r="G6766">
            <v>138777.66393642285</v>
          </cell>
          <cell r="H6766">
            <v>0.68357361045566611</v>
          </cell>
          <cell r="I6766">
            <v>60.521926141920048</v>
          </cell>
          <cell r="J6766">
            <v>26358426.021193065</v>
          </cell>
          <cell r="K6766">
            <v>1.3271768896478608</v>
          </cell>
          <cell r="L6766">
            <v>17.77007198754319</v>
          </cell>
          <cell r="M6766">
            <v>36087882.538315564</v>
          </cell>
          <cell r="N6766">
            <v>1.2670899187396714</v>
          </cell>
          <cell r="O6766">
            <v>15.617958191765247</v>
          </cell>
          <cell r="P6766"/>
          <cell r="Q6766">
            <v>25377.234765527755</v>
          </cell>
        </row>
        <row r="6767">
          <cell r="D6767">
            <v>45847</v>
          </cell>
          <cell r="F6767">
            <v>14250.646552055376</v>
          </cell>
          <cell r="G6767">
            <v>153028.31048847822</v>
          </cell>
          <cell r="H6767">
            <v>0.67001569583648479</v>
          </cell>
          <cell r="I6767">
            <v>61.991197414962187</v>
          </cell>
          <cell r="J6767">
            <v>26372676.667745121</v>
          </cell>
          <cell r="K6767">
            <v>1.3261998439246299</v>
          </cell>
          <cell r="L6767">
            <v>17.82151793031197</v>
          </cell>
          <cell r="M6767">
            <v>36059212.174855016</v>
          </cell>
          <cell r="N6767">
            <v>1.2661069653789392</v>
          </cell>
          <cell r="O6767">
            <v>15.677762658503546</v>
          </cell>
          <cell r="P6767"/>
          <cell r="Q6767">
            <v>25377.234765527755</v>
          </cell>
        </row>
        <row r="6768">
          <cell r="D6768">
            <v>45848</v>
          </cell>
          <cell r="F6768">
            <v>32821.704648055369</v>
          </cell>
          <cell r="G6768">
            <v>185850.01513653359</v>
          </cell>
          <cell r="H6768">
            <v>0.73234935505656762</v>
          </cell>
          <cell r="I6768">
            <v>55.364330723500245</v>
          </cell>
          <cell r="J6768">
            <v>26405498.372393176</v>
          </cell>
          <cell r="K6768">
            <v>1.3261579791987801</v>
          </cell>
          <cell r="L6768">
            <v>17.823725243147017</v>
          </cell>
          <cell r="M6768">
            <v>36049588.946272224</v>
          </cell>
          <cell r="N6768">
            <v>1.2657927685764492</v>
          </cell>
          <cell r="O6768">
            <v>15.696920454926966</v>
          </cell>
          <cell r="P6768"/>
          <cell r="Q6768">
            <v>25377.234765527755</v>
          </cell>
        </row>
        <row r="6769">
          <cell r="D6769">
            <v>45849</v>
          </cell>
          <cell r="F6769">
            <v>27025.92654805351</v>
          </cell>
          <cell r="G6769">
            <v>212875.9416845871</v>
          </cell>
          <cell r="H6769">
            <v>0.76258735491743013</v>
          </cell>
          <cell r="I6769">
            <v>52.287871640940196</v>
          </cell>
          <cell r="J6769">
            <v>26432524.298941229</v>
          </cell>
          <cell r="K6769">
            <v>1.325825511379815</v>
          </cell>
          <cell r="L6769">
            <v>17.841263163445255</v>
          </cell>
          <cell r="M6769">
            <v>36033846.796719439</v>
          </cell>
          <cell r="N6769">
            <v>1.2652637051094706</v>
          </cell>
          <cell r="O6769">
            <v>15.729225055816688</v>
          </cell>
          <cell r="P6769"/>
          <cell r="Q6769">
            <v>25377.234765527755</v>
          </cell>
        </row>
        <row r="6770">
          <cell r="D6770">
            <v>45850</v>
          </cell>
          <cell r="F6770">
            <v>18573.618852053507</v>
          </cell>
          <cell r="G6770">
            <v>231449.56053664061</v>
          </cell>
          <cell r="H6770">
            <v>0.76003014340448649</v>
          </cell>
          <cell r="I6770">
            <v>52.544056771131523</v>
          </cell>
          <cell r="J6770">
            <v>26451097.917793281</v>
          </cell>
          <cell r="K6770">
            <v>1.3250704696540048</v>
          </cell>
          <cell r="L6770">
            <v>17.881148898851485</v>
          </cell>
          <cell r="M6770">
            <v>36024842.902476653</v>
          </cell>
          <cell r="N6770">
            <v>1.2649712279774892</v>
          </cell>
          <cell r="O6770">
            <v>15.747108255209042</v>
          </cell>
          <cell r="P6770"/>
          <cell r="Q6770">
            <v>25377.234765527755</v>
          </cell>
        </row>
        <row r="6771">
          <cell r="D6771">
            <v>45851</v>
          </cell>
          <cell r="F6771">
            <v>4764.7492440572314</v>
          </cell>
          <cell r="G6771">
            <v>236214.30978069783</v>
          </cell>
          <cell r="H6771">
            <v>0.71600911957021329</v>
          </cell>
          <cell r="I6771">
            <v>57.0673766720587</v>
          </cell>
          <cell r="J6771">
            <v>26455862.667037338</v>
          </cell>
          <cell r="K6771">
            <v>1.3236264667763136</v>
          </cell>
          <cell r="L6771">
            <v>17.95764933863666</v>
          </cell>
          <cell r="M6771">
            <v>36016000.727463871</v>
          </cell>
          <cell r="N6771">
            <v>1.2646844185880286</v>
          </cell>
          <cell r="O6771">
            <v>15.764661898261977</v>
          </cell>
          <cell r="P6771"/>
          <cell r="Q6771">
            <v>25377.234765527755</v>
          </cell>
        </row>
        <row r="6772">
          <cell r="D6772">
            <v>45852</v>
          </cell>
          <cell r="F6772">
            <v>14383.819348053505</v>
          </cell>
          <cell r="G6772">
            <v>250598.12912875134</v>
          </cell>
          <cell r="H6772">
            <v>0.70535133286682683</v>
          </cell>
          <cell r="I6772">
            <v>58.19221401655966</v>
          </cell>
          <cell r="J6772">
            <v>26470246.48638539</v>
          </cell>
          <cell r="K6772">
            <v>1.3226667722760337</v>
          </cell>
          <cell r="L6772">
            <v>18.008652000410621</v>
          </cell>
          <cell r="M6772">
            <v>36024949.781824075</v>
          </cell>
          <cell r="N6772">
            <v>1.2650223405563197</v>
          </cell>
          <cell r="O6772">
            <v>15.743981770226444</v>
          </cell>
          <cell r="P6772"/>
          <cell r="Q6772">
            <v>25377.234765527755</v>
          </cell>
        </row>
        <row r="6773">
          <cell r="D6773">
            <v>45853</v>
          </cell>
          <cell r="F6773">
            <v>14840.918868053508</v>
          </cell>
          <cell r="G6773">
            <v>265439.04799680487</v>
          </cell>
          <cell r="H6773">
            <v>0.69731539691465305</v>
          </cell>
          <cell r="I6773">
            <v>59.047191595912309</v>
          </cell>
          <cell r="J6773">
            <v>26485087.405253444</v>
          </cell>
          <cell r="K6773">
            <v>1.3217323200252731</v>
          </cell>
          <cell r="L6773">
            <v>18.058436128345999</v>
          </cell>
          <cell r="M6773">
            <v>36028422.384358287</v>
          </cell>
          <cell r="N6773">
            <v>1.2651679650236161</v>
          </cell>
          <cell r="O6773">
            <v>15.735077054665069</v>
          </cell>
          <cell r="P6773"/>
          <cell r="Q6773">
            <v>25377.234765527755</v>
          </cell>
        </row>
        <row r="6774">
          <cell r="D6774">
            <v>45854</v>
          </cell>
          <cell r="F6774">
            <v>20669.640095159062</v>
          </cell>
          <cell r="G6774">
            <v>286108.68809196394</v>
          </cell>
          <cell r="H6774">
            <v>0.70463914492520807</v>
          </cell>
          <cell r="I6774">
            <v>58.26775442518263</v>
          </cell>
          <cell r="J6774">
            <v>26505757.045348603</v>
          </cell>
          <cell r="K6774">
            <v>1.3210907447466484</v>
          </cell>
          <cell r="L6774">
            <v>18.092687212673329</v>
          </cell>
          <cell r="M6774">
            <v>36014134.735130593</v>
          </cell>
          <cell r="N6774">
            <v>1.2646899172817025</v>
          </cell>
          <cell r="O6774">
            <v>15.764325202530438</v>
          </cell>
          <cell r="P6774"/>
          <cell r="Q6774">
            <v>25377.234765527755</v>
          </cell>
        </row>
        <row r="6775">
          <cell r="D6775">
            <v>45855</v>
          </cell>
          <cell r="F6775">
            <v>17906.40375915906</v>
          </cell>
          <cell r="G6775">
            <v>304015.09185112303</v>
          </cell>
          <cell r="H6775">
            <v>0.70469619177804743</v>
          </cell>
          <cell r="I6775">
            <v>58.261701883402118</v>
          </cell>
          <cell r="J6775">
            <v>26523663.449107762</v>
          </cell>
          <cell r="K6775">
            <v>1.320313240115208</v>
          </cell>
          <cell r="L6775">
            <v>18.134271880739426</v>
          </cell>
          <cell r="M6775">
            <v>36004933.788314752</v>
          </cell>
          <cell r="N6775">
            <v>1.2643904821074534</v>
          </cell>
          <cell r="O6775">
            <v>15.782669210841549</v>
          </cell>
          <cell r="P6775"/>
          <cell r="Q6775">
            <v>25377.234765527755</v>
          </cell>
        </row>
        <row r="6776">
          <cell r="D6776">
            <v>45856</v>
          </cell>
          <cell r="F6776">
            <v>17513.657111160923</v>
          </cell>
          <cell r="G6776">
            <v>321528.74896228395</v>
          </cell>
          <cell r="H6776">
            <v>0.70388710356839213</v>
          </cell>
          <cell r="I6776">
            <v>58.347571762009899</v>
          </cell>
          <cell r="J6776">
            <v>26541177.106218923</v>
          </cell>
          <cell r="K6776">
            <v>1.319518171615802</v>
          </cell>
          <cell r="L6776">
            <v>18.17688317280335</v>
          </cell>
          <cell r="M6776">
            <v>35975062.477870911</v>
          </cell>
          <cell r="N6776">
            <v>1.2633651379748669</v>
          </cell>
          <cell r="O6776">
            <v>15.845623051178137</v>
          </cell>
          <cell r="P6776"/>
          <cell r="Q6776">
            <v>25377.234765527755</v>
          </cell>
        </row>
        <row r="6777">
          <cell r="D6777">
            <v>45857</v>
          </cell>
          <cell r="F6777">
            <v>8718.3474671609292</v>
          </cell>
          <cell r="G6777">
            <v>330247.09642944485</v>
          </cell>
          <cell r="H6777">
            <v>0.68492198966753903</v>
          </cell>
          <cell r="I6777">
            <v>60.376549054255356</v>
          </cell>
          <cell r="J6777">
            <v>26549895.453686085</v>
          </cell>
          <cell r="K6777">
            <v>1.3182883911470069</v>
          </cell>
          <cell r="L6777">
            <v>18.242966637665457</v>
          </cell>
          <cell r="M6777">
            <v>35951170.719547071</v>
          </cell>
          <cell r="N6777">
            <v>1.2625497481121239</v>
          </cell>
          <cell r="O6777">
            <v>15.895840186766996</v>
          </cell>
          <cell r="P6777"/>
          <cell r="Q6777">
            <v>25377.234765527755</v>
          </cell>
        </row>
        <row r="6778">
          <cell r="D6778">
            <v>45858</v>
          </cell>
          <cell r="F6778">
            <v>1117.3188071572004</v>
          </cell>
          <cell r="G6778">
            <v>331364.41523660207</v>
          </cell>
          <cell r="H6778">
            <v>0.65287730971919145</v>
          </cell>
          <cell r="I6778">
            <v>63.865971938381691</v>
          </cell>
          <cell r="J6778">
            <v>26551012.772493243</v>
          </cell>
          <cell r="K6778">
            <v>1.3166847652283515</v>
          </cell>
          <cell r="L6778">
            <v>18.329457245923265</v>
          </cell>
          <cell r="M6778">
            <v>35949404.201547228</v>
          </cell>
          <cell r="N6778">
            <v>1.2625113466308715</v>
          </cell>
          <cell r="O6778">
            <v>15.898208574696071</v>
          </cell>
          <cell r="P6778"/>
          <cell r="Q6778">
            <v>25377.234765527755</v>
          </cell>
        </row>
        <row r="6779">
          <cell r="D6779">
            <v>45859</v>
          </cell>
          <cell r="F6779">
            <v>8859.6250631609291</v>
          </cell>
          <cell r="G6779">
            <v>340224.04029976297</v>
          </cell>
          <cell r="H6779">
            <v>0.63841253493019245</v>
          </cell>
          <cell r="I6779">
            <v>65.460746393954139</v>
          </cell>
          <cell r="J6779">
            <v>26559872.397556406</v>
          </cell>
          <cell r="K6779">
            <v>1.3154686347175899</v>
          </cell>
          <cell r="L6779">
            <v>18.395289234290559</v>
          </cell>
          <cell r="M6779">
            <v>35955490.201011382</v>
          </cell>
          <cell r="N6779">
            <v>1.2627487223574621</v>
          </cell>
          <cell r="O6779">
            <v>15.883573427143173</v>
          </cell>
          <cell r="P6779"/>
          <cell r="Q6779">
            <v>25377.234765527755</v>
          </cell>
        </row>
        <row r="6780">
          <cell r="D6780">
            <v>45860</v>
          </cell>
          <cell r="F6780">
            <v>20741.516907159064</v>
          </cell>
          <cell r="G6780">
            <v>360965.55720692204</v>
          </cell>
          <cell r="H6780">
            <v>0.64654504240451049</v>
          </cell>
          <cell r="I6780">
            <v>64.562883971933445</v>
          </cell>
          <cell r="J6780">
            <v>26580613.914463565</v>
          </cell>
          <cell r="K6780">
            <v>1.3148433101046526</v>
          </cell>
          <cell r="L6780">
            <v>18.429220512004928</v>
          </cell>
          <cell r="M6780">
            <v>35973539.865855537</v>
          </cell>
          <cell r="N6780">
            <v>1.2634062760741132</v>
          </cell>
          <cell r="O6780">
            <v>15.843093111565111</v>
          </cell>
          <cell r="P6780"/>
          <cell r="Q6780">
            <v>25377.234765527755</v>
          </cell>
        </row>
        <row r="6781">
          <cell r="D6781">
            <v>45861</v>
          </cell>
          <cell r="F6781">
            <v>19196.7132777433</v>
          </cell>
          <cell r="G6781">
            <v>380162.27048466535</v>
          </cell>
          <cell r="H6781">
            <v>0.65132369707006366</v>
          </cell>
          <cell r="I6781">
            <v>64.036766420565925</v>
          </cell>
          <cell r="J6781">
            <v>26599810.627741307</v>
          </cell>
          <cell r="K6781">
            <v>1.3141432336462304</v>
          </cell>
          <cell r="L6781">
            <v>18.467273325980848</v>
          </cell>
          <cell r="M6781">
            <v>35987919.198258281</v>
          </cell>
          <cell r="N6781">
            <v>1.2639349483372584</v>
          </cell>
          <cell r="O6781">
            <v>15.810611358228222</v>
          </cell>
          <cell r="P6781"/>
          <cell r="Q6781">
            <v>25377.234765527755</v>
          </cell>
        </row>
        <row r="6782">
          <cell r="D6782">
            <v>45862</v>
          </cell>
          <cell r="F6782">
            <v>13866.39805774144</v>
          </cell>
          <cell r="G6782">
            <v>394028.66854240681</v>
          </cell>
          <cell r="H6782">
            <v>0.64695233113297446</v>
          </cell>
          <cell r="I6782">
            <v>64.517998022208772</v>
          </cell>
          <cell r="J6782">
            <v>26613677.025799047</v>
          </cell>
          <cell r="K6782">
            <v>1.3131819000353226</v>
          </cell>
          <cell r="L6782">
            <v>18.519639489536701</v>
          </cell>
          <cell r="M6782">
            <v>35973228.599790484</v>
          </cell>
          <cell r="N6782">
            <v>1.2634426536236891</v>
          </cell>
          <cell r="O6782">
            <v>15.840856228946997</v>
          </cell>
          <cell r="P6782"/>
          <cell r="Q6782">
            <v>25377.234765527755</v>
          </cell>
        </row>
        <row r="6783">
          <cell r="D6783">
            <v>45863</v>
          </cell>
          <cell r="F6783">
            <v>1578.4588417451669</v>
          </cell>
          <cell r="G6783">
            <v>395607.12738415197</v>
          </cell>
          <cell r="H6783">
            <v>0.62356222975332454</v>
          </cell>
          <cell r="I6783">
            <v>67.106957072351307</v>
          </cell>
          <cell r="J6783">
            <v>26615255.484640792</v>
          </cell>
          <cell r="K6783">
            <v>1.3116174131445464</v>
          </cell>
          <cell r="L6783">
            <v>18.605140123513799</v>
          </cell>
          <cell r="M6783">
            <v>35959911.476544701</v>
          </cell>
          <cell r="N6783">
            <v>1.2629985802284291</v>
          </cell>
          <cell r="O6783">
            <v>15.868181217375998</v>
          </cell>
          <cell r="P6783"/>
          <cell r="Q6783">
            <v>25377.234765527755</v>
          </cell>
        </row>
        <row r="6784">
          <cell r="D6784">
            <v>45864</v>
          </cell>
          <cell r="F6784">
            <v>2486.9694217433062</v>
          </cell>
          <cell r="G6784">
            <v>398094.09680589527</v>
          </cell>
          <cell r="H6784">
            <v>0.60334829846828386</v>
          </cell>
          <cell r="I6784">
            <v>69.356640699302446</v>
          </cell>
          <cell r="J6784">
            <v>26617742.454062536</v>
          </cell>
          <cell r="K6784">
            <v>1.3101015505631122</v>
          </cell>
          <cell r="L6784">
            <v>18.688314146611994</v>
          </cell>
          <cell r="M6784">
            <v>35948456.30535391</v>
          </cell>
          <cell r="N6784">
            <v>1.2626198876626087</v>
          </cell>
          <cell r="O6784">
            <v>15.891515155497181</v>
          </cell>
          <cell r="P6784"/>
          <cell r="Q6784">
            <v>25377.234765527755</v>
          </cell>
        </row>
        <row r="6785">
          <cell r="D6785">
            <v>45865</v>
          </cell>
          <cell r="F6785">
            <v>1066.7147097433044</v>
          </cell>
          <cell r="G6785">
            <v>399160.8115156386</v>
          </cell>
          <cell r="H6785">
            <v>0.58255889171662523</v>
          </cell>
          <cell r="I6785">
            <v>71.672626097656831</v>
          </cell>
          <cell r="J6785">
            <v>26618809.16877228</v>
          </cell>
          <cell r="K6785">
            <v>1.3085196535518091</v>
          </cell>
          <cell r="L6785">
            <v>18.775459465258571</v>
          </cell>
          <cell r="M6785">
            <v>35940932.088095114</v>
          </cell>
          <cell r="N6785">
            <v>1.262379250642325</v>
          </cell>
          <cell r="O6785">
            <v>15.906357830165774</v>
          </cell>
          <cell r="P6785"/>
          <cell r="Q6785">
            <v>25377.234765527755</v>
          </cell>
        </row>
        <row r="6786">
          <cell r="D6786">
            <v>45866</v>
          </cell>
          <cell r="F6786">
            <v>1400.1761737470297</v>
          </cell>
          <cell r="G6786">
            <v>400560.98768938566</v>
          </cell>
          <cell r="H6786">
            <v>0.56372373477696702</v>
          </cell>
          <cell r="I6786">
            <v>73.764165396956898</v>
          </cell>
          <cell r="J6786">
            <v>26620209.344946027</v>
          </cell>
          <cell r="K6786">
            <v>1.306958070191806</v>
          </cell>
          <cell r="L6786">
            <v>18.861835303049844</v>
          </cell>
          <cell r="M6786">
            <v>35939456.366434321</v>
          </cell>
          <cell r="N6786">
            <v>1.2623510542567686</v>
          </cell>
          <cell r="O6786">
            <v>15.908097784223173</v>
          </cell>
          <cell r="P6786"/>
          <cell r="Q6786">
            <v>25377.234765527755</v>
          </cell>
        </row>
        <row r="6787">
          <cell r="D6787">
            <v>45867</v>
          </cell>
          <cell r="F6787">
            <v>1450.40579374144</v>
          </cell>
          <cell r="G6787">
            <v>402011.39348312712</v>
          </cell>
          <cell r="H6787">
            <v>0.54625580652610828</v>
          </cell>
          <cell r="I6787">
            <v>75.69043205274582</v>
          </cell>
          <cell r="J6787">
            <v>26621659.750739768</v>
          </cell>
          <cell r="K6787">
            <v>1.30540283627207</v>
          </cell>
          <cell r="L6787">
            <v>18.948206067466032</v>
          </cell>
          <cell r="M6787">
            <v>35921755.464374527</v>
          </cell>
          <cell r="N6787">
            <v>1.2617529467728501</v>
          </cell>
          <cell r="O6787">
            <v>15.945044591717316</v>
          </cell>
          <cell r="P6787"/>
          <cell r="Q6787">
            <v>25377.234765527755</v>
          </cell>
        </row>
        <row r="6788">
          <cell r="D6788">
            <v>45868</v>
          </cell>
          <cell r="F6788">
            <v>13403.058501467727</v>
          </cell>
          <cell r="G6788">
            <v>415414.45198459487</v>
          </cell>
          <cell r="H6788">
            <v>0.5456523741623871</v>
          </cell>
          <cell r="I6788">
            <v>75.756652732549483</v>
          </cell>
          <cell r="J6788">
            <v>26635062.809241235</v>
          </cell>
          <cell r="K6788">
            <v>1.3044368424260644</v>
          </cell>
          <cell r="L6788">
            <v>19.002027375960516</v>
          </cell>
          <cell r="M6788">
            <v>35918811.900575459</v>
          </cell>
          <cell r="N6788">
            <v>1.2616731786305686</v>
          </cell>
          <cell r="O6788">
            <v>15.949977664777371</v>
          </cell>
          <cell r="P6788"/>
          <cell r="Q6788">
            <v>25377.234765527755</v>
          </cell>
        </row>
        <row r="6789">
          <cell r="D6789">
            <v>45869</v>
          </cell>
          <cell r="E6789" t="str">
            <v>*</v>
          </cell>
          <cell r="F6789">
            <v>16699.49162046214</v>
          </cell>
          <cell r="G6789">
            <v>432113.94360505702</v>
          </cell>
          <cell r="H6789">
            <v>0.54927810693014179</v>
          </cell>
          <cell r="I6789">
            <v>75.358403595825351</v>
          </cell>
          <cell r="J6789">
            <v>26651762.300861698</v>
          </cell>
          <cell r="K6789">
            <v>1.303634487258053</v>
          </cell>
          <cell r="L6789">
            <v>19.046833133454143</v>
          </cell>
          <cell r="M6789">
            <v>35911151.996993683</v>
          </cell>
          <cell r="N6789">
            <v>1.2614277396929483</v>
          </cell>
          <cell r="O6789">
            <v>15.965164481586424</v>
          </cell>
          <cell r="P6789"/>
          <cell r="Q6789">
            <v>25377.234765527755</v>
          </cell>
        </row>
        <row r="6790">
          <cell r="D6790">
            <v>45870</v>
          </cell>
          <cell r="F6790">
            <v>13888.081484471455</v>
          </cell>
          <cell r="G6790">
            <v>13888.081484471455</v>
          </cell>
          <cell r="H6790">
            <v>0.95082186165570215</v>
          </cell>
          <cell r="I6790">
            <v>33.626648804295343</v>
          </cell>
          <cell r="J6790">
            <v>26665650.382346168</v>
          </cell>
          <cell r="K6790">
            <v>1.3033825995622681</v>
          </cell>
          <cell r="L6790">
            <v>18.771349446095119</v>
          </cell>
          <cell r="M6790">
            <v>35921748.675119922</v>
          </cell>
          <cell r="N6790">
            <v>1.2618335256523445</v>
          </cell>
          <cell r="O6790">
            <v>16.151430929298314</v>
          </cell>
          <cell r="P6790"/>
          <cell r="Q6790">
            <v>14606.396891514056</v>
          </cell>
        </row>
        <row r="6791">
          <cell r="D6791">
            <v>45871</v>
          </cell>
          <cell r="F6791">
            <v>85.812111465864291</v>
          </cell>
          <cell r="G6791">
            <v>13973.893595937319</v>
          </cell>
          <cell r="H6791">
            <v>0.47834841472970641</v>
          </cell>
          <cell r="I6791">
            <v>78.245074385915473</v>
          </cell>
          <cell r="J6791">
            <v>26665736.194457635</v>
          </cell>
          <cell r="K6791">
            <v>1.3024569154583236</v>
          </cell>
          <cell r="L6791">
            <v>18.822663305551391</v>
          </cell>
          <cell r="M6791">
            <v>35919978.402461156</v>
          </cell>
          <cell r="N6791">
            <v>1.261804904231687</v>
          </cell>
          <cell r="O6791">
            <v>16.15318380412646</v>
          </cell>
          <cell r="P6791"/>
          <cell r="Q6791">
            <v>14606.396891514056</v>
          </cell>
        </row>
        <row r="6792">
          <cell r="D6792">
            <v>45872</v>
          </cell>
          <cell r="F6792">
            <v>152.75280546400609</v>
          </cell>
          <cell r="G6792">
            <v>14126.646401401325</v>
          </cell>
          <cell r="H6792">
            <v>0.32238492276874814</v>
          </cell>
          <cell r="I6792">
            <v>92.943235929356277</v>
          </cell>
          <cell r="J6792">
            <v>26665888.947263099</v>
          </cell>
          <cell r="K6792">
            <v>1.3015358185484163</v>
          </cell>
          <cell r="L6792">
            <v>18.873845005219934</v>
          </cell>
          <cell r="M6792">
            <v>35917022.085335389</v>
          </cell>
          <cell r="N6792">
            <v>1.2617346165490375</v>
          </cell>
          <cell r="O6792">
            <v>16.157489160023474</v>
          </cell>
          <cell r="P6792"/>
          <cell r="Q6792">
            <v>14606.396891514056</v>
          </cell>
        </row>
        <row r="6793">
          <cell r="D6793">
            <v>45873</v>
          </cell>
          <cell r="F6793">
            <v>26230.543111465864</v>
          </cell>
          <cell r="G6793">
            <v>40357.189512867189</v>
          </cell>
          <cell r="H6793">
            <v>0.69074512031631985</v>
          </cell>
          <cell r="I6793">
            <v>55.447954039820665</v>
          </cell>
          <cell r="J6793">
            <v>26692119.490374565</v>
          </cell>
          <cell r="K6793">
            <v>1.3018879585636143</v>
          </cell>
          <cell r="L6793">
            <v>18.854263585948893</v>
          </cell>
          <cell r="M6793">
            <v>35940771.852363616</v>
          </cell>
          <cell r="N6793">
            <v>1.2626025122387823</v>
          </cell>
          <cell r="O6793">
            <v>16.10439681077689</v>
          </cell>
          <cell r="P6793"/>
          <cell r="Q6793">
            <v>14606.396891514056</v>
          </cell>
        </row>
        <row r="6794">
          <cell r="D6794">
            <v>45874</v>
          </cell>
          <cell r="F6794">
            <v>20573.646892469595</v>
          </cell>
          <cell r="G6794">
            <v>60930.836405336784</v>
          </cell>
          <cell r="H6794">
            <v>0.83430344742632667</v>
          </cell>
          <cell r="I6794">
            <v>42.319833618696777</v>
          </cell>
          <cell r="J6794">
            <v>26712693.137267035</v>
          </cell>
          <cell r="K6794">
            <v>1.3019638827805011</v>
          </cell>
          <cell r="L6794">
            <v>18.850044010563249</v>
          </cell>
          <cell r="M6794">
            <v>35958066.224022858</v>
          </cell>
          <cell r="N6794">
            <v>1.2632436694583271</v>
          </cell>
          <cell r="O6794">
            <v>16.065271457646247</v>
          </cell>
          <cell r="P6794"/>
          <cell r="Q6794">
            <v>14606.396891514056</v>
          </cell>
        </row>
        <row r="6795">
          <cell r="D6795">
            <v>45875</v>
          </cell>
          <cell r="F6795">
            <v>12787.871789703015</v>
          </cell>
          <cell r="G6795">
            <v>73718.708195039799</v>
          </cell>
          <cell r="H6795">
            <v>0.84116921216744989</v>
          </cell>
          <cell r="I6795">
            <v>41.758649583000263</v>
          </cell>
          <cell r="J6795">
            <v>26725481.009056736</v>
          </cell>
          <cell r="K6795">
            <v>1.3016604939780343</v>
          </cell>
          <cell r="L6795">
            <v>18.866910150760852</v>
          </cell>
          <cell r="M6795">
            <v>35967773.059906319</v>
          </cell>
          <cell r="N6795">
            <v>1.2636182958025097</v>
          </cell>
          <cell r="O6795">
            <v>16.042448557435218</v>
          </cell>
          <cell r="P6795"/>
          <cell r="Q6795">
            <v>14606.396891514056</v>
          </cell>
        </row>
        <row r="6796">
          <cell r="D6796">
            <v>45876</v>
          </cell>
          <cell r="F6796">
            <v>8844.8586297086003</v>
          </cell>
          <cell r="G6796">
            <v>82563.566824748399</v>
          </cell>
          <cell r="H6796">
            <v>0.8075088845169488</v>
          </cell>
          <cell r="I6796">
            <v>44.569413964369922</v>
          </cell>
          <cell r="J6796">
            <v>26734325.867686443</v>
          </cell>
          <cell r="K6796">
            <v>1.3011656291978702</v>
          </cell>
          <cell r="L6796">
            <v>18.894449320247798</v>
          </cell>
          <cell r="M6796">
            <v>35973423.655773096</v>
          </cell>
          <cell r="N6796">
            <v>1.2638504346342476</v>
          </cell>
          <cell r="O6796">
            <v>16.028320276677867</v>
          </cell>
          <cell r="P6796"/>
          <cell r="Q6796">
            <v>14606.396891514056</v>
          </cell>
        </row>
        <row r="6797">
          <cell r="D6797">
            <v>45877</v>
          </cell>
          <cell r="F6797">
            <v>8806.7975097030139</v>
          </cell>
          <cell r="G6797">
            <v>91370.364334451413</v>
          </cell>
          <cell r="H6797">
            <v>0.78193791573895322</v>
          </cell>
          <cell r="I6797">
            <v>46.80427425402516</v>
          </cell>
          <cell r="J6797">
            <v>26743132.665196147</v>
          </cell>
          <cell r="K6797">
            <v>1.3006696163859885</v>
          </cell>
          <cell r="L6797">
            <v>18.922087741255812</v>
          </cell>
          <cell r="M6797">
            <v>35978860.674172856</v>
          </cell>
          <cell r="N6797">
            <v>1.2640750820239972</v>
          </cell>
          <cell r="O6797">
            <v>16.014658148740335</v>
          </cell>
          <cell r="P6797"/>
          <cell r="Q6797">
            <v>14606.396891514056</v>
          </cell>
        </row>
        <row r="6798">
          <cell r="D6798">
            <v>45878</v>
          </cell>
          <cell r="F6798">
            <v>1290.3090217104691</v>
          </cell>
          <cell r="G6798">
            <v>92660.673356161889</v>
          </cell>
          <cell r="H6798">
            <v>0.70487132791033325</v>
          </cell>
          <cell r="I6798">
            <v>54.043582113851699</v>
          </cell>
          <cell r="J6798">
            <v>26744422.974217858</v>
          </cell>
          <cell r="K6798">
            <v>1.2998089980168586</v>
          </cell>
          <cell r="L6798">
            <v>18.970126511514074</v>
          </cell>
          <cell r="M6798">
            <v>35976247.908818625</v>
          </cell>
          <cell r="N6798">
            <v>1.2640169141295976</v>
          </cell>
          <cell r="O6798">
            <v>16.018194716656598</v>
          </cell>
          <cell r="P6798"/>
          <cell r="Q6798">
            <v>14606.396891514056</v>
          </cell>
        </row>
        <row r="6799">
          <cell r="D6799">
            <v>45879</v>
          </cell>
          <cell r="F6799">
            <v>1251.5564537048776</v>
          </cell>
          <cell r="G6799">
            <v>93912.229809866767</v>
          </cell>
          <cell r="H6799">
            <v>0.64295274534424973</v>
          </cell>
          <cell r="I6799">
            <v>60.355515014719487</v>
          </cell>
          <cell r="J6799">
            <v>26745674.530671563</v>
          </cell>
          <cell r="K6799">
            <v>1.2989477185827691</v>
          </cell>
          <cell r="L6799">
            <v>19.018309137007037</v>
          </cell>
          <cell r="M6799">
            <v>35974674.920124397</v>
          </cell>
          <cell r="N6799">
            <v>1.2639952764176137</v>
          </cell>
          <cell r="O6799">
            <v>16.019510446448827</v>
          </cell>
          <cell r="P6799"/>
          <cell r="Q6799">
            <v>14606.396891514056</v>
          </cell>
        </row>
        <row r="6800">
          <cell r="D6800">
            <v>45880</v>
          </cell>
          <cell r="F6800">
            <v>6603.7572017030179</v>
          </cell>
          <cell r="G6800">
            <v>100515.98701156978</v>
          </cell>
          <cell r="H6800">
            <v>0.62560377271143708</v>
          </cell>
          <cell r="I6800">
            <v>62.189711881990803</v>
          </cell>
          <cell r="J6800">
            <v>26752278.287873264</v>
          </cell>
          <cell r="K6800">
            <v>1.298347414413658</v>
          </cell>
          <cell r="L6800">
            <v>19.051955362453398</v>
          </cell>
          <cell r="M6800">
            <v>35978034.142272159</v>
          </cell>
          <cell r="N6800">
            <v>1.2641469388305708</v>
          </cell>
          <cell r="O6800">
            <v>16.010290233875281</v>
          </cell>
          <cell r="P6800"/>
          <cell r="Q6800">
            <v>14606.396891514056</v>
          </cell>
        </row>
        <row r="6801">
          <cell r="D6801">
            <v>45881</v>
          </cell>
          <cell r="F6801">
            <v>8000.3052057086024</v>
          </cell>
          <cell r="G6801">
            <v>108516.29221727839</v>
          </cell>
          <cell r="H6801">
            <v>0.61911396894148718</v>
          </cell>
          <cell r="I6801">
            <v>62.882017315947401</v>
          </cell>
          <cell r="J6801">
            <v>26760278.593078975</v>
          </cell>
          <cell r="K6801">
            <v>1.2978156902905522</v>
          </cell>
          <cell r="L6801">
            <v>19.081801287164822</v>
          </cell>
          <cell r="M6801">
            <v>35983675.328302927</v>
          </cell>
          <cell r="N6801">
            <v>1.2643787919723424</v>
          </cell>
          <cell r="O6801">
            <v>15.99620372497732</v>
          </cell>
          <cell r="P6801"/>
          <cell r="Q6801">
            <v>14606.396891514056</v>
          </cell>
        </row>
        <row r="6802">
          <cell r="D6802">
            <v>45882</v>
          </cell>
          <cell r="F6802">
            <v>6558.9074591607059</v>
          </cell>
          <cell r="G6802">
            <v>115075.19967643909</v>
          </cell>
          <cell r="H6802">
            <v>0.60603162452691628</v>
          </cell>
          <cell r="I6802">
            <v>64.286767549992803</v>
          </cell>
          <cell r="J6802">
            <v>26766837.500538137</v>
          </cell>
          <cell r="K6802">
            <v>1.2972148637659391</v>
          </cell>
          <cell r="L6802">
            <v>19.115575205190805</v>
          </cell>
          <cell r="M6802">
            <v>35984117.889635153</v>
          </cell>
          <cell r="N6802">
            <v>1.2644279855699259</v>
          </cell>
          <cell r="O6802">
            <v>15.993216285110258</v>
          </cell>
          <cell r="P6802"/>
          <cell r="Q6802">
            <v>14606.396891514056</v>
          </cell>
        </row>
        <row r="6803">
          <cell r="D6803">
            <v>45883</v>
          </cell>
          <cell r="F6803">
            <v>4969.1311511588428</v>
          </cell>
          <cell r="G6803">
            <v>120044.33082759794</v>
          </cell>
          <cell r="H6803">
            <v>0.5870438221554668</v>
          </cell>
          <cell r="I6803">
            <v>66.344570751923598</v>
          </cell>
          <cell r="J6803">
            <v>26771806.631689295</v>
          </cell>
          <cell r="K6803">
            <v>1.2965378956250577</v>
          </cell>
          <cell r="L6803">
            <v>19.153691891307734</v>
          </cell>
          <cell r="M6803">
            <v>35977112.358535312</v>
          </cell>
          <cell r="N6803">
            <v>1.2642154600134063</v>
          </cell>
          <cell r="O6803">
            <v>16.006126036263481</v>
          </cell>
          <cell r="P6803"/>
          <cell r="Q6803">
            <v>14606.396891514056</v>
          </cell>
        </row>
        <row r="6804">
          <cell r="D6804">
            <v>45884</v>
          </cell>
          <cell r="F6804">
            <v>4954.4599191607049</v>
          </cell>
          <cell r="G6804">
            <v>124998.79074675863</v>
          </cell>
          <cell r="H6804">
            <v>0.57052076417915121</v>
          </cell>
          <cell r="I6804">
            <v>68.149629164377217</v>
          </cell>
          <cell r="J6804">
            <v>26776761.091608457</v>
          </cell>
          <cell r="K6804">
            <v>1.2958611745357149</v>
          </cell>
          <cell r="L6804">
            <v>19.191861100767603</v>
          </cell>
          <cell r="M6804">
            <v>35979752.927010469</v>
          </cell>
          <cell r="N6804">
            <v>1.2643418906707935</v>
          </cell>
          <cell r="O6804">
            <v>15.998444991375004</v>
          </cell>
          <cell r="P6804"/>
          <cell r="Q6804">
            <v>14606.396891514056</v>
          </cell>
        </row>
        <row r="6805">
          <cell r="D6805">
            <v>45885</v>
          </cell>
          <cell r="F6805">
            <v>2221.3465361607086</v>
          </cell>
          <cell r="G6805">
            <v>127220.13728291934</v>
          </cell>
          <cell r="H6805">
            <v>0.54436824079468504</v>
          </cell>
          <cell r="I6805">
            <v>71.023378438718126</v>
          </cell>
          <cell r="J6805">
            <v>26778982.438144617</v>
          </cell>
          <cell r="K6805">
            <v>1.2950532339148644</v>
          </cell>
          <cell r="L6805">
            <v>19.237518601682524</v>
          </cell>
          <cell r="M6805">
            <v>35979185.352022618</v>
          </cell>
          <cell r="N6805">
            <v>1.264355589703277</v>
          </cell>
          <cell r="O6805">
            <v>15.997612924590642</v>
          </cell>
          <cell r="P6805"/>
          <cell r="Q6805">
            <v>14606.396891514056</v>
          </cell>
        </row>
        <row r="6806">
          <cell r="D6806">
            <v>45886</v>
          </cell>
          <cell r="F6806">
            <v>2761.7259021625723</v>
          </cell>
          <cell r="G6806">
            <v>129981.86318508192</v>
          </cell>
          <cell r="H6806">
            <v>0.52346872461789473</v>
          </cell>
          <cell r="I6806">
            <v>73.323671123467562</v>
          </cell>
          <cell r="J6806">
            <v>26781744.164046779</v>
          </cell>
          <cell r="K6806">
            <v>1.2942725486459397</v>
          </cell>
          <cell r="L6806">
            <v>19.281726040697411</v>
          </cell>
          <cell r="M6806">
            <v>35978283.359540775</v>
          </cell>
          <cell r="N6806">
            <v>1.2643575372843745</v>
          </cell>
          <cell r="O6806">
            <v>15.997494633314357</v>
          </cell>
          <cell r="P6806"/>
          <cell r="Q6806">
            <v>14606.396891514056</v>
          </cell>
        </row>
        <row r="6807">
          <cell r="D6807">
            <v>45887</v>
          </cell>
          <cell r="F6807">
            <v>999.38219916071102</v>
          </cell>
          <cell r="G6807">
            <v>130981.24538424263</v>
          </cell>
          <cell r="H6807">
            <v>0.49818828755144584</v>
          </cell>
          <cell r="I6807">
            <v>76.0938044352162</v>
          </cell>
          <cell r="J6807">
            <v>26782743.54624594</v>
          </cell>
          <cell r="K6807">
            <v>1.2934078566085923</v>
          </cell>
          <cell r="L6807">
            <v>19.33079406103062</v>
          </cell>
          <cell r="M6807">
            <v>35976140.119230933</v>
          </cell>
          <cell r="N6807">
            <v>1.2643158635768845</v>
          </cell>
          <cell r="O6807">
            <v>16.000025956210916</v>
          </cell>
          <cell r="P6807"/>
          <cell r="Q6807">
            <v>14606.396891514056</v>
          </cell>
        </row>
        <row r="6808">
          <cell r="D6808">
            <v>45888</v>
          </cell>
          <cell r="F6808">
            <v>1194.9965271569818</v>
          </cell>
          <cell r="G6808">
            <v>132176.24191139961</v>
          </cell>
          <cell r="H6808">
            <v>0.47627381090595522</v>
          </cell>
          <cell r="I6808">
            <v>78.468353741458287</v>
          </cell>
          <cell r="J6808">
            <v>26783938.542773098</v>
          </cell>
          <cell r="K6808">
            <v>1.2925538236476701</v>
          </cell>
          <cell r="L6808">
            <v>19.379364227040096</v>
          </cell>
          <cell r="M6808">
            <v>35974570.363470085</v>
          </cell>
          <cell r="N6808">
            <v>1.2642943422567434</v>
          </cell>
          <cell r="O6808">
            <v>16.001333328394395</v>
          </cell>
          <cell r="P6808"/>
          <cell r="Q6808">
            <v>14606.396891514056</v>
          </cell>
        </row>
        <row r="6809">
          <cell r="D6809">
            <v>45889</v>
          </cell>
          <cell r="F6809">
            <v>7604.4234437322229</v>
          </cell>
          <cell r="G6809">
            <v>139780.66535513184</v>
          </cell>
          <cell r="H6809">
            <v>0.47849126103214712</v>
          </cell>
          <cell r="I6809">
            <v>78.229687299654316</v>
          </cell>
          <cell r="J6809">
            <v>26791542.966216829</v>
          </cell>
          <cell r="K6809">
            <v>1.2920100855505716</v>
          </cell>
          <cell r="L6809">
            <v>19.410342923903634</v>
          </cell>
          <cell r="M6809">
            <v>35973827.252226815</v>
          </cell>
          <cell r="N6809">
            <v>1.2643018722520525</v>
          </cell>
          <cell r="O6809">
            <v>16.000875887503263</v>
          </cell>
          <cell r="P6809"/>
          <cell r="Q6809">
            <v>14606.396891514056</v>
          </cell>
        </row>
        <row r="6810">
          <cell r="D6810">
            <v>45890</v>
          </cell>
          <cell r="F6810">
            <v>8306.8349437359429</v>
          </cell>
          <cell r="G6810">
            <v>148087.50029886779</v>
          </cell>
          <cell r="H6810">
            <v>0.4827874924180941</v>
          </cell>
          <cell r="I6810">
            <v>77.766141433582206</v>
          </cell>
          <cell r="J6810">
            <v>26799849.801160563</v>
          </cell>
          <cell r="K6810">
            <v>1.2915009625530793</v>
          </cell>
          <cell r="L6810">
            <v>19.439388643434352</v>
          </cell>
          <cell r="M6810">
            <v>35968676.643305928</v>
          </cell>
          <cell r="N6810">
            <v>1.2641544968098397</v>
          </cell>
          <cell r="O6810">
            <v>16.009830871410525</v>
          </cell>
          <cell r="P6810"/>
          <cell r="Q6810">
            <v>14606.396891514056</v>
          </cell>
        </row>
        <row r="6811">
          <cell r="D6811">
            <v>45891</v>
          </cell>
          <cell r="F6811">
            <v>10120.04469673222</v>
          </cell>
          <cell r="G6811">
            <v>158207.54499560001</v>
          </cell>
          <cell r="H6811">
            <v>0.49233579634088137</v>
          </cell>
          <cell r="I6811">
            <v>76.731083051625973</v>
          </cell>
          <cell r="J6811">
            <v>26809969.845857296</v>
          </cell>
          <cell r="K6811">
            <v>1.2910798739973075</v>
          </cell>
          <cell r="L6811">
            <v>19.463440599426242</v>
          </cell>
          <cell r="M6811">
            <v>35960951.644627035</v>
          </cell>
          <cell r="N6811">
            <v>1.2639166316563464</v>
          </cell>
          <cell r="O6811">
            <v>16.024293402982813</v>
          </cell>
          <cell r="P6811"/>
          <cell r="Q6811">
            <v>14606.396891514056</v>
          </cell>
        </row>
        <row r="6812">
          <cell r="D6812">
            <v>45892</v>
          </cell>
          <cell r="F6812">
            <v>18177.359034732217</v>
          </cell>
          <cell r="G6812">
            <v>176384.90403033223</v>
          </cell>
          <cell r="H6812">
            <v>0.52503768916066162</v>
          </cell>
          <cell r="I6812">
            <v>73.151132482199301</v>
          </cell>
          <cell r="J6812">
            <v>26828147.204892028</v>
          </cell>
          <cell r="K6812">
            <v>1.2910471184029109</v>
          </cell>
          <cell r="L6812">
            <v>19.465312638289799</v>
          </cell>
          <cell r="M6812">
            <v>35965541.104266144</v>
          </cell>
          <cell r="N6812">
            <v>1.2641115806218328</v>
          </cell>
          <cell r="O6812">
            <v>16.012439402871337</v>
          </cell>
          <cell r="P6812"/>
          <cell r="Q6812">
            <v>14606.396891514056</v>
          </cell>
        </row>
        <row r="6813">
          <cell r="D6813">
            <v>45893</v>
          </cell>
          <cell r="F6813">
            <v>13580.027154734082</v>
          </cell>
          <cell r="G6813">
            <v>189964.93118506629</v>
          </cell>
          <cell r="H6813">
            <v>0.5418999308887027</v>
          </cell>
          <cell r="I6813">
            <v>71.295121166240122</v>
          </cell>
          <cell r="J6813">
            <v>26841727.232046761</v>
          </cell>
          <cell r="K6813">
            <v>1.2907933274732637</v>
          </cell>
          <cell r="L6813">
            <v>19.479822551908587</v>
          </cell>
          <cell r="M6813">
            <v>35975981.954481252</v>
          </cell>
          <cell r="N6813">
            <v>1.2645122092591963</v>
          </cell>
          <cell r="O6813">
            <v>15.988102646958446</v>
          </cell>
          <cell r="P6813"/>
          <cell r="Q6813">
            <v>14606.396891514056</v>
          </cell>
        </row>
        <row r="6814">
          <cell r="D6814">
            <v>45894</v>
          </cell>
          <cell r="F6814">
            <v>14341.791739732216</v>
          </cell>
          <cell r="G6814">
            <v>204306.72292479849</v>
          </cell>
          <cell r="H6814">
            <v>0.55949930552276173</v>
          </cell>
          <cell r="I6814">
            <v>69.358977316378585</v>
          </cell>
          <cell r="J6814">
            <v>26856069.023786493</v>
          </cell>
          <cell r="K6814">
            <v>1.2905764996498037</v>
          </cell>
          <cell r="L6814">
            <v>19.492226656160472</v>
          </cell>
          <cell r="M6814">
            <v>35986699.761277355</v>
          </cell>
          <cell r="N6814">
            <v>1.2649225941708762</v>
          </cell>
          <cell r="O6814">
            <v>15.963206311747379</v>
          </cell>
          <cell r="P6814"/>
          <cell r="Q6814">
            <v>14606.396891514056</v>
          </cell>
        </row>
        <row r="6815">
          <cell r="D6815">
            <v>45895</v>
          </cell>
          <cell r="F6815">
            <v>12684.486612732217</v>
          </cell>
          <cell r="G6815">
            <v>216991.20953753073</v>
          </cell>
          <cell r="H6815">
            <v>0.57138086917877706</v>
          </cell>
          <cell r="I6815">
            <v>68.055406012948055</v>
          </cell>
          <cell r="J6815">
            <v>26868753.510399226</v>
          </cell>
          <cell r="K6815">
            <v>1.2902803895671551</v>
          </cell>
          <cell r="L6815">
            <v>19.509177398809797</v>
          </cell>
          <cell r="M6815">
            <v>35980688.848918468</v>
          </cell>
          <cell r="N6815">
            <v>1.264744975402921</v>
          </cell>
          <cell r="O6815">
            <v>15.973977591868561</v>
          </cell>
          <cell r="P6815"/>
          <cell r="Q6815">
            <v>14606.396891514056</v>
          </cell>
        </row>
        <row r="6816">
          <cell r="D6816">
            <v>45896</v>
          </cell>
          <cell r="F6816">
            <v>10330.491062076937</v>
          </cell>
          <cell r="G6816">
            <v>227321.70059960766</v>
          </cell>
          <cell r="H6816">
            <v>0.57641335552926976</v>
          </cell>
          <cell r="I6816">
            <v>67.5046310732899</v>
          </cell>
          <cell r="J6816">
            <v>26879084.001461305</v>
          </cell>
          <cell r="K6816">
            <v>1.2898717312048116</v>
          </cell>
          <cell r="L6816">
            <v>19.532592044628817</v>
          </cell>
          <cell r="M6816">
            <v>35971255.068392918</v>
          </cell>
          <cell r="N6816">
            <v>1.2644470279001068</v>
          </cell>
          <cell r="O6816">
            <v>15.992060007367359</v>
          </cell>
          <cell r="P6816"/>
          <cell r="Q6816">
            <v>14606.396891514056</v>
          </cell>
        </row>
        <row r="6817">
          <cell r="D6817">
            <v>45897</v>
          </cell>
          <cell r="F6817">
            <v>8432.7027120769417</v>
          </cell>
          <cell r="G6817">
            <v>235754.40331168461</v>
          </cell>
          <cell r="H6817">
            <v>0.57644607227988842</v>
          </cell>
          <cell r="I6817">
            <v>67.501053518679328</v>
          </cell>
          <cell r="J6817">
            <v>26887516.704173382</v>
          </cell>
          <cell r="K6817">
            <v>1.2893726381697508</v>
          </cell>
          <cell r="L6817">
            <v>19.561221494206006</v>
          </cell>
          <cell r="M6817">
            <v>35954616.057820141</v>
          </cell>
          <cell r="N6817">
            <v>1.2638957824573709</v>
          </cell>
          <cell r="O6817">
            <v>16.025561599940129</v>
          </cell>
          <cell r="P6817"/>
          <cell r="Q6817">
            <v>14606.396891514056</v>
          </cell>
        </row>
        <row r="6818">
          <cell r="D6818">
            <v>45898</v>
          </cell>
          <cell r="F6818">
            <v>7557.885548075079</v>
          </cell>
          <cell r="G6818">
            <v>243312.28885975969</v>
          </cell>
          <cell r="H6818">
            <v>0.57441126572926626</v>
          </cell>
          <cell r="I6818">
            <v>67.72363623986449</v>
          </cell>
          <cell r="J6818">
            <v>26895074.589721456</v>
          </cell>
          <cell r="K6818">
            <v>1.2888323219142748</v>
          </cell>
          <cell r="L6818">
            <v>19.59225684721574</v>
          </cell>
          <cell r="M6818">
            <v>35944487.261359371</v>
          </cell>
          <cell r="N6818">
            <v>1.2635733642671247</v>
          </cell>
          <cell r="O6818">
            <v>16.045184390509306</v>
          </cell>
          <cell r="P6818"/>
          <cell r="Q6818">
            <v>14606.396891514056</v>
          </cell>
        </row>
        <row r="6819">
          <cell r="D6819">
            <v>45899</v>
          </cell>
          <cell r="F6819">
            <v>1674.4872260732154</v>
          </cell>
          <cell r="G6819">
            <v>244986.77608583291</v>
          </cell>
          <cell r="H6819">
            <v>0.55908557943349679</v>
          </cell>
          <cell r="I6819">
            <v>69.404435421962873</v>
          </cell>
          <cell r="J6819">
            <v>26896749.076947529</v>
          </cell>
          <cell r="K6819">
            <v>1.2880110218229033</v>
          </cell>
          <cell r="L6819">
            <v>19.639513855085045</v>
          </cell>
          <cell r="M6819">
            <v>35925243.278841592</v>
          </cell>
          <cell r="N6819">
            <v>1.262930489984698</v>
          </cell>
          <cell r="O6819">
            <v>16.084372372647906</v>
          </cell>
          <cell r="P6819"/>
          <cell r="Q6819">
            <v>14606.396891514056</v>
          </cell>
        </row>
        <row r="6820">
          <cell r="D6820">
            <v>45900</v>
          </cell>
          <cell r="E6820" t="str">
            <v>*</v>
          </cell>
          <cell r="F6820">
            <v>1837.7010440769445</v>
          </cell>
          <cell r="G6820">
            <v>246824.47712990985</v>
          </cell>
          <cell r="H6820">
            <v>0.54510910298776083</v>
          </cell>
          <cell r="I6820">
            <v>70.941821317539876</v>
          </cell>
          <cell r="J6820">
            <v>26898586.777991604</v>
          </cell>
          <cell r="K6820">
            <v>1.2871986802574611</v>
          </cell>
          <cell r="L6820">
            <v>19.686353008092162</v>
          </cell>
          <cell r="M6820">
            <v>35924338.727924824</v>
          </cell>
          <cell r="N6820">
            <v>1.2629323104116985</v>
          </cell>
          <cell r="O6820">
            <v>16.084261287715783</v>
          </cell>
          <cell r="P6820"/>
          <cell r="Q6820">
            <v>14606.396891514056</v>
          </cell>
        </row>
        <row r="6821">
          <cell r="D6821">
            <v>45901</v>
          </cell>
          <cell r="F6821">
            <v>1392.1407250756965</v>
          </cell>
          <cell r="G6821">
            <v>1392.1407250756965</v>
          </cell>
          <cell r="H6821">
            <v>6.9271307131853074E-2</v>
          </cell>
          <cell r="I6821">
            <v>99.999999999963237</v>
          </cell>
          <cell r="J6821">
            <v>26899978.91871668</v>
          </cell>
          <cell r="K6821">
            <v>1.2860285079847944</v>
          </cell>
          <cell r="L6821">
            <v>19.110495468648704</v>
          </cell>
          <cell r="M6821">
            <v>35922344.716433048</v>
          </cell>
          <cell r="N6821">
            <v>1.2628528339635865</v>
          </cell>
          <cell r="O6821">
            <v>16.266002745967569</v>
          </cell>
          <cell r="Q6821">
            <v>20096.931654918168</v>
          </cell>
        </row>
        <row r="6822">
          <cell r="D6822">
            <v>45902</v>
          </cell>
          <cell r="F6822">
            <v>582.8407250757009</v>
          </cell>
          <cell r="G6822">
            <v>1974.9814501513974</v>
          </cell>
          <cell r="H6822">
            <v>4.9136392660918349E-2</v>
          </cell>
          <cell r="I6822">
            <v>99.999999999999986</v>
          </cell>
          <cell r="J6822">
            <v>26900561.759441756</v>
          </cell>
          <cell r="K6822">
            <v>1.2848219284278009</v>
          </cell>
          <cell r="L6822">
            <v>19.180026949168514</v>
          </cell>
          <cell r="M6822">
            <v>35919459.790489271</v>
          </cell>
          <cell r="N6822">
            <v>1.2627420387610346</v>
          </cell>
          <cell r="O6822">
            <v>16.272717740570485</v>
          </cell>
          <cell r="Q6822">
            <v>20096.931654918168</v>
          </cell>
        </row>
        <row r="6823">
          <cell r="D6823">
            <v>45903</v>
          </cell>
          <cell r="F6823">
            <v>18137.937323102495</v>
          </cell>
          <cell r="G6823">
            <v>20112.918773253892</v>
          </cell>
          <cell r="H6823">
            <v>0.33359850015266407</v>
          </cell>
          <cell r="I6823">
            <v>99.49188185666948</v>
          </cell>
          <cell r="J6823">
            <v>26918699.696764857</v>
          </cell>
          <cell r="K6823">
            <v>1.2844553236796967</v>
          </cell>
          <cell r="L6823">
            <v>19.201196856973436</v>
          </cell>
          <cell r="M6823">
            <v>35934618.901919529</v>
          </cell>
          <cell r="N6823">
            <v>1.2632655753274253</v>
          </cell>
          <cell r="O6823">
            <v>16.241008665066893</v>
          </cell>
          <cell r="Q6823">
            <v>20096.931654918168</v>
          </cell>
        </row>
        <row r="6824">
          <cell r="D6824">
            <v>45904</v>
          </cell>
          <cell r="F6824">
            <v>18309.537323102501</v>
          </cell>
          <cell r="G6824">
            <v>38422.456096356393</v>
          </cell>
          <cell r="H6824">
            <v>0.47796420812021773</v>
          </cell>
          <cell r="I6824">
            <v>93.541363602551257</v>
          </cell>
          <cell r="J6824">
            <v>26937009.234087959</v>
          </cell>
          <cell r="K6824">
            <v>1.2840976016052346</v>
          </cell>
          <cell r="L6824">
            <v>19.221873436504712</v>
          </cell>
          <cell r="M6824">
            <v>35939578.241301797</v>
          </cell>
          <cell r="N6824">
            <v>1.2634305383235871</v>
          </cell>
          <cell r="O6824">
            <v>16.231028397255255</v>
          </cell>
          <cell r="Q6824">
            <v>20096.931654918168</v>
          </cell>
        </row>
        <row r="6825">
          <cell r="D6825">
            <v>45905</v>
          </cell>
          <cell r="F6825">
            <v>23886.637323102535</v>
          </cell>
          <cell r="G6825">
            <v>62309.093419458928</v>
          </cell>
          <cell r="H6825">
            <v>0.62008563784124238</v>
          </cell>
          <cell r="I6825">
            <v>77.49247010209352</v>
          </cell>
          <cell r="J6825">
            <v>26960895.871411063</v>
          </cell>
          <cell r="K6825">
            <v>1.2840061723348699</v>
          </cell>
          <cell r="L6825">
            <v>19.227161219889943</v>
          </cell>
          <cell r="M6825">
            <v>35918606.843441062</v>
          </cell>
          <cell r="N6825">
            <v>1.2626839288496459</v>
          </cell>
          <cell r="O6825">
            <v>16.276240579918934</v>
          </cell>
          <cell r="Q6825">
            <v>20096.931654918168</v>
          </cell>
        </row>
        <row r="6826">
          <cell r="D6826">
            <v>45906</v>
          </cell>
          <cell r="F6826">
            <v>11646.537323102537</v>
          </cell>
          <cell r="G6826">
            <v>73955.630742561465</v>
          </cell>
          <cell r="H6826">
            <v>0.61332439542218109</v>
          </cell>
          <cell r="I6826">
            <v>78.443657460116384</v>
          </cell>
          <cell r="J6826">
            <v>26972542.408734165</v>
          </cell>
          <cell r="K6826">
            <v>1.2833325434959748</v>
          </cell>
          <cell r="L6826">
            <v>19.266159379708057</v>
          </cell>
          <cell r="M6826">
            <v>35890364.532816336</v>
          </cell>
          <cell r="N6826">
            <v>1.261681730444538</v>
          </cell>
          <cell r="O6826">
            <v>16.337101206278206</v>
          </cell>
          <cell r="Q6826">
            <v>20096.931654918168</v>
          </cell>
        </row>
        <row r="6827">
          <cell r="D6827">
            <v>45907</v>
          </cell>
          <cell r="F6827">
            <v>16370.037323102537</v>
          </cell>
          <cell r="G6827">
            <v>90325.668065664009</v>
          </cell>
          <cell r="H6827">
            <v>0.64207149071761982</v>
          </cell>
          <cell r="I6827">
            <v>74.316965418388236</v>
          </cell>
          <cell r="J6827">
            <v>26988912.446057267</v>
          </cell>
          <cell r="K6827">
            <v>1.282884727426769</v>
          </cell>
          <cell r="L6827">
            <v>19.292122713707226</v>
          </cell>
          <cell r="M6827">
            <v>35862041.333720602</v>
          </cell>
          <cell r="N6827">
            <v>1.2606767034068496</v>
          </cell>
          <cell r="O6827">
            <v>16.398330615092547</v>
          </cell>
          <cell r="Q6827">
            <v>20096.931654918168</v>
          </cell>
        </row>
        <row r="6828">
          <cell r="D6828">
            <v>45908</v>
          </cell>
          <cell r="F6828">
            <v>35615.037323102537</v>
          </cell>
          <cell r="G6828">
            <v>125940.70538876654</v>
          </cell>
          <cell r="H6828">
            <v>0.78333292086124273</v>
          </cell>
          <cell r="I6828">
            <v>52.826219993858913</v>
          </cell>
          <cell r="J6828">
            <v>27024527.48338037</v>
          </cell>
          <cell r="K6828">
            <v>1.2833516804590823</v>
          </cell>
          <cell r="L6828">
            <v>19.265050540836793</v>
          </cell>
          <cell r="M6828">
            <v>35872791.574699864</v>
          </cell>
          <cell r="N6828">
            <v>1.2610452497424582</v>
          </cell>
          <cell r="O6828">
            <v>16.375854678562995</v>
          </cell>
          <cell r="Q6828">
            <v>20096.931654918168</v>
          </cell>
        </row>
        <row r="6829">
          <cell r="D6829">
            <v>45909</v>
          </cell>
          <cell r="F6829">
            <v>31990.337323102533</v>
          </cell>
          <cell r="G6829">
            <v>157931.04271186906</v>
          </cell>
          <cell r="H6829">
            <v>0.87316282584648963</v>
          </cell>
          <cell r="I6829">
            <v>40.246641491089584</v>
          </cell>
          <cell r="J6829">
            <v>27056517.820703473</v>
          </cell>
          <cell r="K6829">
            <v>1.2836457759504254</v>
          </cell>
          <cell r="L6829">
            <v>19.248016967384686</v>
          </cell>
          <cell r="M6829">
            <v>35870397.359819129</v>
          </cell>
          <cell r="N6829">
            <v>1.2609517236788788</v>
          </cell>
          <cell r="O6829">
            <v>16.381555884527121</v>
          </cell>
          <cell r="Q6829">
            <v>20096.931654918168</v>
          </cell>
        </row>
        <row r="6830">
          <cell r="D6830">
            <v>45910</v>
          </cell>
          <cell r="F6830">
            <v>0</v>
          </cell>
          <cell r="G6830">
            <v>157931.04271186906</v>
          </cell>
          <cell r="H6830">
            <v>0.78584654326184056</v>
          </cell>
          <cell r="I6830">
            <v>52.452817254887194</v>
          </cell>
          <cell r="J6830">
            <v>27056517.820703473</v>
          </cell>
          <cell r="K6830">
            <v>1.2824230352741917</v>
          </cell>
          <cell r="L6830">
            <v>19.318922414594255</v>
          </cell>
          <cell r="M6830">
            <v>35838623.085579298</v>
          </cell>
          <cell r="N6830">
            <v>1.2598254097355142</v>
          </cell>
          <cell r="O6830">
            <v>16.45034874055008</v>
          </cell>
          <cell r="Q6830">
            <v>20096.931654918168</v>
          </cell>
        </row>
        <row r="6831">
          <cell r="D6831">
            <v>45911</v>
          </cell>
          <cell r="F6831">
            <v>0</v>
          </cell>
          <cell r="G6831">
            <v>157931.04271186906</v>
          </cell>
          <cell r="H6831">
            <v>0.71440594841985505</v>
          </cell>
          <cell r="I6831">
            <v>63.329197022399143</v>
          </cell>
          <cell r="J6831">
            <v>27056517.820703473</v>
          </cell>
          <cell r="K6831">
            <v>1.281202621831822</v>
          </cell>
          <cell r="L6831">
            <v>19.389919335723516</v>
          </cell>
          <cell r="M6831">
            <v>35810351.662896439</v>
          </cell>
          <cell r="N6831">
            <v>1.2588222463936634</v>
          </cell>
          <cell r="O6831">
            <v>16.511829236591346</v>
          </cell>
          <cell r="Q6831">
            <v>20096.931654918168</v>
          </cell>
        </row>
        <row r="6832">
          <cell r="D6832">
            <v>45912</v>
          </cell>
          <cell r="F6832">
            <v>0</v>
          </cell>
          <cell r="G6832">
            <v>157931.04271186906</v>
          </cell>
          <cell r="H6832">
            <v>0.65487211938486711</v>
          </cell>
          <cell r="I6832">
            <v>72.419511321865258</v>
          </cell>
          <cell r="J6832">
            <v>27056517.820703473</v>
          </cell>
          <cell r="K6832">
            <v>1.279984528985521</v>
          </cell>
          <cell r="L6832">
            <v>19.461007286082289</v>
          </cell>
          <cell r="M6832">
            <v>35778736.17254559</v>
          </cell>
          <cell r="N6832">
            <v>1.2577015465873598</v>
          </cell>
          <cell r="O6832">
            <v>16.580747011085407</v>
          </cell>
          <cell r="Q6832">
            <v>20096.931654918168</v>
          </cell>
        </row>
        <row r="6833">
          <cell r="D6833">
            <v>45913</v>
          </cell>
          <cell r="F6833">
            <v>0</v>
          </cell>
          <cell r="G6833">
            <v>157931.04271186906</v>
          </cell>
          <cell r="H6833">
            <v>0.60449734097064656</v>
          </cell>
          <cell r="I6833">
            <v>79.664874572135474</v>
          </cell>
          <cell r="J6833">
            <v>27056517.820703473</v>
          </cell>
          <cell r="K6833">
            <v>1.2787687501227127</v>
          </cell>
          <cell r="L6833">
            <v>19.532185820491943</v>
          </cell>
          <cell r="M6833">
            <v>35759509.462934732</v>
          </cell>
          <cell r="N6833">
            <v>1.2570163531753531</v>
          </cell>
          <cell r="O6833">
            <v>16.623005003094626</v>
          </cell>
          <cell r="Q6833">
            <v>20096.931654918168</v>
          </cell>
        </row>
        <row r="6834">
          <cell r="D6834">
            <v>45914</v>
          </cell>
          <cell r="F6834">
            <v>0</v>
          </cell>
          <cell r="G6834">
            <v>157931.04271186906</v>
          </cell>
          <cell r="H6834">
            <v>0.56131895947274324</v>
          </cell>
          <cell r="I6834">
            <v>85.237978844087763</v>
          </cell>
          <cell r="J6834">
            <v>27056517.820703473</v>
          </cell>
          <cell r="K6834">
            <v>1.2775552786559206</v>
          </cell>
          <cell r="L6834">
            <v>19.603454493296013</v>
          </cell>
          <cell r="M6834">
            <v>35749303.076458879</v>
          </cell>
          <cell r="N6834">
            <v>1.2566482494966502</v>
          </cell>
          <cell r="O6834">
            <v>16.645745319889514</v>
          </cell>
          <cell r="Q6834">
            <v>20096.931654918168</v>
          </cell>
        </row>
        <row r="6835">
          <cell r="D6835">
            <v>45915</v>
          </cell>
          <cell r="F6835">
            <v>0</v>
          </cell>
          <cell r="G6835">
            <v>157931.04271186906</v>
          </cell>
          <cell r="H6835">
            <v>0.52389769550789367</v>
          </cell>
          <cell r="I6835">
            <v>89.411298096067952</v>
          </cell>
          <cell r="J6835">
            <v>27056517.820703473</v>
          </cell>
          <cell r="K6835">
            <v>1.2763441080226494</v>
          </cell>
          <cell r="L6835">
            <v>19.674812858370604</v>
          </cell>
          <cell r="M6835">
            <v>35744601.712761022</v>
          </cell>
          <cell r="N6835">
            <v>1.2564736606748177</v>
          </cell>
          <cell r="O6835">
            <v>16.656540231577566</v>
          </cell>
          <cell r="Q6835">
            <v>20096.931654918168</v>
          </cell>
        </row>
        <row r="6836">
          <cell r="D6836">
            <v>45916</v>
          </cell>
          <cell r="F6836">
            <v>0</v>
          </cell>
          <cell r="G6836">
            <v>157931.04271186906</v>
          </cell>
          <cell r="H6836">
            <v>0.49115408953865025</v>
          </cell>
          <cell r="I6836">
            <v>92.473579176861492</v>
          </cell>
          <cell r="J6836">
            <v>27056517.820703473</v>
          </cell>
          <cell r="K6836">
            <v>1.2751352316852658</v>
          </cell>
          <cell r="L6836">
            <v>19.746260469135045</v>
          </cell>
          <cell r="M6836">
            <v>35736048.214078173</v>
          </cell>
          <cell r="N6836">
            <v>1.2561636674192014</v>
          </cell>
          <cell r="O6836">
            <v>16.675722096977154</v>
          </cell>
          <cell r="Q6836">
            <v>20096.931654918168</v>
          </cell>
        </row>
        <row r="6837">
          <cell r="D6837">
            <v>45917</v>
          </cell>
          <cell r="F6837">
            <v>0</v>
          </cell>
          <cell r="G6837">
            <v>157931.04271186906</v>
          </cell>
          <cell r="H6837">
            <v>0.46226267250696496</v>
          </cell>
          <cell r="I6837">
            <v>94.686340228589145</v>
          </cell>
          <cell r="J6837">
            <v>27056517.820703473</v>
          </cell>
          <cell r="K6837">
            <v>1.2739286431308814</v>
          </cell>
          <cell r="L6837">
            <v>19.817796878562209</v>
          </cell>
          <cell r="M6837">
            <v>35726251.026579313</v>
          </cell>
          <cell r="N6837">
            <v>1.2558099619820617</v>
          </cell>
          <cell r="O6837">
            <v>16.697631991166784</v>
          </cell>
          <cell r="Q6837">
            <v>20096.931654918168</v>
          </cell>
        </row>
        <row r="6838">
          <cell r="D6838">
            <v>45918</v>
          </cell>
          <cell r="F6838">
            <v>0</v>
          </cell>
          <cell r="G6838">
            <v>157931.04271186906</v>
          </cell>
          <cell r="H6838">
            <v>0.43658141292324465</v>
          </cell>
          <cell r="I6838">
            <v>96.266857760934755</v>
          </cell>
          <cell r="J6838">
            <v>27056517.820703473</v>
          </cell>
          <cell r="K6838">
            <v>1.2727243358712355</v>
          </cell>
          <cell r="L6838">
            <v>19.889421639188964</v>
          </cell>
          <cell r="M6838">
            <v>35697209.110040955</v>
          </cell>
          <cell r="N6838">
            <v>1.2547797972267813</v>
          </cell>
          <cell r="O6838">
            <v>16.761585417849478</v>
          </cell>
          <cell r="Q6838">
            <v>20096.931654918168</v>
          </cell>
        </row>
        <row r="6839">
          <cell r="D6839">
            <v>45919</v>
          </cell>
          <cell r="F6839">
            <v>0</v>
          </cell>
          <cell r="G6839">
            <v>157931.04271186906</v>
          </cell>
          <cell r="H6839">
            <v>0.41360344382202124</v>
          </cell>
          <cell r="I6839">
            <v>97.386091051385506</v>
          </cell>
          <cell r="J6839">
            <v>27056517.820703473</v>
          </cell>
          <cell r="K6839">
            <v>1.2715223034425791</v>
          </cell>
          <cell r="L6839">
            <v>19.961134303126606</v>
          </cell>
          <cell r="M6839">
            <v>35636934.817090601</v>
          </cell>
          <cell r="N6839">
            <v>1.2526518178525823</v>
          </cell>
          <cell r="O6839">
            <v>16.894358333775038</v>
          </cell>
          <cell r="Q6839">
            <v>20096.931654918168</v>
          </cell>
        </row>
        <row r="6840">
          <cell r="D6840">
            <v>45920</v>
          </cell>
          <cell r="F6840">
            <v>0</v>
          </cell>
          <cell r="G6840">
            <v>157931.04271186906</v>
          </cell>
          <cell r="H6840">
            <v>0.39292327163092017</v>
          </cell>
          <cell r="I6840">
            <v>98.173686425214186</v>
          </cell>
          <cell r="J6840">
            <v>27056517.820703473</v>
          </cell>
          <cell r="K6840">
            <v>1.2703225394055591</v>
          </cell>
          <cell r="L6840">
            <v>20.032934422071168</v>
          </cell>
          <cell r="M6840">
            <v>35573102.191740237</v>
          </cell>
          <cell r="N6840">
            <v>1.2503987942636849</v>
          </cell>
          <cell r="O6840">
            <v>17.035915477356678</v>
          </cell>
          <cell r="Q6840">
            <v>20096.931654918168</v>
          </cell>
        </row>
        <row r="6841">
          <cell r="D6841">
            <v>45921</v>
          </cell>
          <cell r="F6841">
            <v>0</v>
          </cell>
          <cell r="G6841">
            <v>157931.04271186906</v>
          </cell>
          <cell r="H6841">
            <v>0.37421263964849538</v>
          </cell>
          <cell r="I6841">
            <v>98.725435088358722</v>
          </cell>
          <cell r="J6841">
            <v>27056517.820703473</v>
          </cell>
          <cell r="K6841">
            <v>1.2691250373451028</v>
          </cell>
          <cell r="L6841">
            <v>20.104821547313755</v>
          </cell>
          <cell r="M6841">
            <v>35522904.527417883</v>
          </cell>
          <cell r="N6841">
            <v>1.2486250710777052</v>
          </cell>
          <cell r="O6841">
            <v>17.14807195594793</v>
          </cell>
          <cell r="Q6841">
            <v>20096.931654918168</v>
          </cell>
        </row>
        <row r="6842">
          <cell r="D6842">
            <v>45922</v>
          </cell>
          <cell r="F6842">
            <v>0</v>
          </cell>
          <cell r="G6842">
            <v>157931.04271186906</v>
          </cell>
          <cell r="H6842">
            <v>0.35720297420992742</v>
          </cell>
          <cell r="I6842">
            <v>99.11079573978877</v>
          </cell>
          <cell r="J6842">
            <v>27056517.820703473</v>
          </cell>
          <cell r="K6842">
            <v>1.2679297908703049</v>
          </cell>
          <cell r="L6842">
            <v>20.176795229750823</v>
          </cell>
          <cell r="M6842">
            <v>35478987.114995524</v>
          </cell>
          <cell r="N6842">
            <v>1.2470721225536352</v>
          </cell>
          <cell r="O6842">
            <v>17.246786530089551</v>
          </cell>
          <cell r="Q6842">
            <v>20096.931654918168</v>
          </cell>
        </row>
        <row r="6843">
          <cell r="D6843">
            <v>45923</v>
          </cell>
          <cell r="F6843">
            <v>0</v>
          </cell>
          <cell r="G6843">
            <v>157931.04271186906</v>
          </cell>
          <cell r="H6843">
            <v>0.34167241011384364</v>
          </cell>
          <cell r="I6843">
            <v>99.379446232757175</v>
          </cell>
          <cell r="J6843">
            <v>27056517.820703473</v>
          </cell>
          <cell r="K6843">
            <v>1.2667367936143121</v>
          </cell>
          <cell r="L6843">
            <v>20.248855019894417</v>
          </cell>
          <cell r="M6843">
            <v>35436708.049817175</v>
          </cell>
          <cell r="N6843">
            <v>1.2455767839049314</v>
          </cell>
          <cell r="O6843">
            <v>17.342297744494385</v>
          </cell>
          <cell r="Q6843">
            <v>20096.931654918168</v>
          </cell>
        </row>
        <row r="6844">
          <cell r="D6844">
            <v>45924</v>
          </cell>
          <cell r="F6844">
            <v>0</v>
          </cell>
          <cell r="G6844">
            <v>157931.04271186906</v>
          </cell>
          <cell r="H6844">
            <v>0.32743605969243345</v>
          </cell>
          <cell r="I6844">
            <v>99.566561525598885</v>
          </cell>
          <cell r="J6844">
            <v>27056517.820703473</v>
          </cell>
          <cell r="K6844">
            <v>1.2655460392342115</v>
          </cell>
          <cell r="L6844">
            <v>20.321000467882456</v>
          </cell>
          <cell r="M6844">
            <v>35392889.379986815</v>
          </cell>
          <cell r="N6844">
            <v>1.2440273517765166</v>
          </cell>
          <cell r="O6844">
            <v>17.441740204292188</v>
          </cell>
          <cell r="Q6844">
            <v>20096.931654918168</v>
          </cell>
        </row>
        <row r="6845">
          <cell r="D6845">
            <v>45925</v>
          </cell>
          <cell r="F6845">
            <v>0</v>
          </cell>
          <cell r="G6845">
            <v>157931.04271186906</v>
          </cell>
          <cell r="H6845">
            <v>0.31433861730473611</v>
          </cell>
          <cell r="I6845">
            <v>99.696866485143161</v>
          </cell>
          <cell r="J6845">
            <v>27056517.820703473</v>
          </cell>
          <cell r="K6845">
            <v>1.2643575214109171</v>
          </cell>
          <cell r="L6845">
            <v>20.393231123488832</v>
          </cell>
          <cell r="M6845">
            <v>35343228.989088848</v>
          </cell>
          <cell r="N6845">
            <v>1.2422726130795569</v>
          </cell>
          <cell r="O6845">
            <v>17.554946259604876</v>
          </cell>
          <cell r="Q6845">
            <v>20096.931654918168</v>
          </cell>
        </row>
        <row r="6846">
          <cell r="D6846">
            <v>45926</v>
          </cell>
          <cell r="F6846">
            <v>0</v>
          </cell>
          <cell r="G6846">
            <v>157931.04271186906</v>
          </cell>
          <cell r="H6846">
            <v>0.30224867048532322</v>
          </cell>
          <cell r="I6846">
            <v>99.787650331752445</v>
          </cell>
          <cell r="J6846">
            <v>27056517.820703473</v>
          </cell>
          <cell r="K6846">
            <v>1.263171233849059</v>
          </cell>
          <cell r="L6846">
            <v>20.465546536133552</v>
          </cell>
          <cell r="M6846">
            <v>35306752.422250889</v>
          </cell>
          <cell r="N6846">
            <v>1.2409812927857864</v>
          </cell>
          <cell r="O6846">
            <v>17.638654565790326</v>
          </cell>
          <cell r="Q6846">
            <v>20096.931654918168</v>
          </cell>
        </row>
        <row r="6847">
          <cell r="D6847">
            <v>45927</v>
          </cell>
          <cell r="F6847">
            <v>0</v>
          </cell>
          <cell r="G6847">
            <v>157931.04271186906</v>
          </cell>
          <cell r="H6847">
            <v>0.2910542752821631</v>
          </cell>
          <cell r="I6847">
            <v>99.850959662754192</v>
          </cell>
          <cell r="J6847">
            <v>27056517.820703473</v>
          </cell>
          <cell r="K6847">
            <v>1.2619871702768717</v>
          </cell>
          <cell r="L6847">
            <v>20.537946254892947</v>
          </cell>
          <cell r="M6847">
            <v>35269383.258616924</v>
          </cell>
          <cell r="N6847">
            <v>1.2396586184097333</v>
          </cell>
          <cell r="O6847">
            <v>17.724747470330815</v>
          </cell>
          <cell r="Q6847">
            <v>20096.931654918168</v>
          </cell>
        </row>
        <row r="6848">
          <cell r="D6848">
            <v>45928</v>
          </cell>
          <cell r="F6848">
            <v>0</v>
          </cell>
          <cell r="G6848">
            <v>157931.04271186906</v>
          </cell>
          <cell r="H6848">
            <v>0.28065947973637162</v>
          </cell>
          <cell r="I6848">
            <v>99.895168910606174</v>
          </cell>
          <cell r="J6848">
            <v>27056517.820703473</v>
          </cell>
          <cell r="K6848">
            <v>1.2608053244460831</v>
          </cell>
          <cell r="L6848">
            <v>20.61042982850967</v>
          </cell>
          <cell r="M6848">
            <v>35223628.580666959</v>
          </cell>
          <cell r="N6848">
            <v>1.2380412293438408</v>
          </cell>
          <cell r="O6848">
            <v>17.830508951753544</v>
          </cell>
          <cell r="Q6848">
            <v>20096.931654918168</v>
          </cell>
        </row>
        <row r="6849">
          <cell r="D6849">
            <v>45929</v>
          </cell>
          <cell r="F6849">
            <v>0</v>
          </cell>
          <cell r="G6849">
            <v>157931.04271186906</v>
          </cell>
          <cell r="H6849">
            <v>0.27098156664201395</v>
          </cell>
          <cell r="I6849">
            <v>99.926092247430049</v>
          </cell>
          <cell r="J6849">
            <v>27056517.820703473</v>
          </cell>
          <cell r="K6849">
            <v>1.2596256901318057</v>
          </cell>
          <cell r="L6849">
            <v>20.68299680540273</v>
          </cell>
          <cell r="M6849">
            <v>35185953.387660995</v>
          </cell>
          <cell r="N6849">
            <v>1.2367078401784892</v>
          </cell>
          <cell r="O6849">
            <v>17.918102491168231</v>
          </cell>
          <cell r="Q6849">
            <v>20096.931654918168</v>
          </cell>
        </row>
        <row r="6850">
          <cell r="D6850">
            <v>45930</v>
          </cell>
          <cell r="E6850" t="str">
            <v>*</v>
          </cell>
          <cell r="F6850">
            <v>0</v>
          </cell>
          <cell r="G6850">
            <v>157931.04271186906</v>
          </cell>
          <cell r="H6850">
            <v>0.26194884775394689</v>
          </cell>
          <cell r="I6850">
            <v>99.947764389172406</v>
          </cell>
          <cell r="J6850">
            <v>27056517.820703473</v>
          </cell>
          <cell r="K6850">
            <v>1.2584482611324264</v>
          </cell>
          <cell r="L6850">
            <v>20.755646733677548</v>
          </cell>
          <cell r="M6850">
            <v>35122022.748934038</v>
          </cell>
          <cell r="N6850">
            <v>1.2344516572591375</v>
          </cell>
          <cell r="O6850">
            <v>18.067148598398518</v>
          </cell>
          <cell r="P6850"/>
          <cell r="Q6850">
            <v>20096.931654918168</v>
          </cell>
        </row>
        <row r="6851">
          <cell r="D6851">
            <v>45931</v>
          </cell>
          <cell r="F6851">
            <v>0</v>
          </cell>
          <cell r="G6851">
            <v>0</v>
          </cell>
          <cell r="H6851">
            <v>0</v>
          </cell>
          <cell r="I6851" t="e">
            <v>#NUM!</v>
          </cell>
          <cell r="J6851">
            <v>27056517.820703473</v>
          </cell>
          <cell r="K6851">
            <v>1.2559169208790282</v>
          </cell>
          <cell r="L6851">
            <v>19.38474454107326</v>
          </cell>
          <cell r="M6851">
            <v>35051954.367709078</v>
          </cell>
          <cell r="N6851">
            <v>1.2318664819745324</v>
          </cell>
          <cell r="O6851">
            <v>18.053816243486565</v>
          </cell>
          <cell r="Q6851">
            <v>43333.737750551205</v>
          </cell>
        </row>
        <row r="6852">
          <cell r="D6852">
            <v>45932</v>
          </cell>
          <cell r="F6852">
            <v>0</v>
          </cell>
          <cell r="G6852">
            <v>0</v>
          </cell>
          <cell r="H6852">
            <v>0</v>
          </cell>
          <cell r="I6852" t="e">
            <v>#NUM!</v>
          </cell>
          <cell r="J6852">
            <v>27056517.820703473</v>
          </cell>
          <cell r="K6852">
            <v>1.2533957436504266</v>
          </cell>
          <cell r="L6852">
            <v>19.542562577222068</v>
          </cell>
          <cell r="M6852">
            <v>34993902.338216461</v>
          </cell>
          <cell r="N6852">
            <v>1.2297040814168565</v>
          </cell>
          <cell r="O6852">
            <v>18.200027426573897</v>
          </cell>
          <cell r="Q6852">
            <v>43333.737750551205</v>
          </cell>
        </row>
        <row r="6853">
          <cell r="D6853">
            <v>45933</v>
          </cell>
          <cell r="F6853">
            <v>0</v>
          </cell>
          <cell r="G6853">
            <v>0</v>
          </cell>
          <cell r="H6853">
            <v>0</v>
          </cell>
          <cell r="I6853" t="e">
            <v>#NUM!</v>
          </cell>
          <cell r="J6853">
            <v>27056517.820703473</v>
          </cell>
          <cell r="K6853">
            <v>1.2508846683642687</v>
          </cell>
          <cell r="L6853">
            <v>19.700839727809914</v>
          </cell>
          <cell r="M6853">
            <v>34930464.94362285</v>
          </cell>
          <cell r="N6853">
            <v>1.2273528848623334</v>
          </cell>
          <cell r="O6853">
            <v>18.360136103295776</v>
          </cell>
          <cell r="Q6853">
            <v>43333.737750551205</v>
          </cell>
        </row>
        <row r="6854">
          <cell r="D6854">
            <v>45934</v>
          </cell>
          <cell r="F6854">
            <v>0</v>
          </cell>
          <cell r="G6854">
            <v>0</v>
          </cell>
          <cell r="H6854">
            <v>0</v>
          </cell>
          <cell r="I6854" t="e">
            <v>#NUM!</v>
          </cell>
          <cell r="J6854">
            <v>27056517.820703473</v>
          </cell>
          <cell r="K6854">
            <v>1.2483836344267167</v>
          </cell>
          <cell r="L6854">
            <v>19.859571217960315</v>
          </cell>
          <cell r="M6854">
            <v>34855457.236459225</v>
          </cell>
          <cell r="N6854">
            <v>1.2245956494790158</v>
          </cell>
          <cell r="O6854">
            <v>18.549403871075619</v>
          </cell>
          <cell r="Q6854">
            <v>43333.737750551205</v>
          </cell>
        </row>
        <row r="6855">
          <cell r="D6855">
            <v>45935</v>
          </cell>
          <cell r="F6855">
            <v>0</v>
          </cell>
          <cell r="G6855">
            <v>0</v>
          </cell>
          <cell r="H6855">
            <v>0</v>
          </cell>
          <cell r="I6855" t="e">
            <v>#NUM!</v>
          </cell>
          <cell r="J6855">
            <v>27056517.820703473</v>
          </cell>
          <cell r="K6855">
            <v>1.2458925817275743</v>
          </cell>
          <cell r="L6855">
            <v>20.018752258953619</v>
          </cell>
          <cell r="M6855">
            <v>34791840.986226611</v>
          </cell>
          <cell r="N6855">
            <v>1.2222391444172607</v>
          </cell>
          <cell r="O6855">
            <v>18.71246096000959</v>
          </cell>
          <cell r="Q6855">
            <v>43333.737750551205</v>
          </cell>
        </row>
        <row r="6856">
          <cell r="D6856">
            <v>45936</v>
          </cell>
          <cell r="F6856">
            <v>0</v>
          </cell>
          <cell r="G6856">
            <v>0</v>
          </cell>
          <cell r="H6856">
            <v>0</v>
          </cell>
          <cell r="I6856" t="e">
            <v>#NUM!</v>
          </cell>
          <cell r="J6856">
            <v>27056517.820703473</v>
          </cell>
          <cell r="K6856">
            <v>1.2434114506354699</v>
          </cell>
          <cell r="L6856">
            <v>20.178378048784896</v>
          </cell>
          <cell r="M6856">
            <v>34759030.636130005</v>
          </cell>
          <cell r="N6856">
            <v>1.2209652128770345</v>
          </cell>
          <cell r="O6856">
            <v>18.801109683037275</v>
          </cell>
          <cell r="Q6856">
            <v>43333.737750551205</v>
          </cell>
        </row>
        <row r="6857">
          <cell r="D6857">
            <v>45937</v>
          </cell>
          <cell r="F6857">
            <v>0</v>
          </cell>
          <cell r="G6857">
            <v>0</v>
          </cell>
          <cell r="H6857">
            <v>0</v>
          </cell>
          <cell r="I6857" t="e">
            <v>#NUM!</v>
          </cell>
          <cell r="J6857">
            <v>27056517.820703473</v>
          </cell>
          <cell r="K6857">
            <v>1.2409401819931001</v>
          </cell>
          <cell r="L6857">
            <v>20.33844377271835</v>
          </cell>
          <cell r="M6857">
            <v>34704908.464368388</v>
          </cell>
          <cell r="N6857">
            <v>1.2189429977692299</v>
          </cell>
          <cell r="O6857">
            <v>18.942551638104543</v>
          </cell>
          <cell r="Q6857">
            <v>43333.737750551205</v>
          </cell>
        </row>
        <row r="6858">
          <cell r="D6858">
            <v>45938</v>
          </cell>
          <cell r="F6858">
            <v>0</v>
          </cell>
          <cell r="G6858">
            <v>0</v>
          </cell>
          <cell r="H6858">
            <v>0</v>
          </cell>
          <cell r="I6858" t="e">
            <v>#NUM!</v>
          </cell>
          <cell r="J6858">
            <v>27056517.820703473</v>
          </cell>
          <cell r="K6858">
            <v>1.2384787171125262</v>
          </cell>
          <cell r="L6858">
            <v>20.498944603838787</v>
          </cell>
          <cell r="M6858">
            <v>34660745.158248775</v>
          </cell>
          <cell r="N6858">
            <v>1.2172709355677815</v>
          </cell>
          <cell r="O6858">
            <v>19.060174108539584</v>
          </cell>
          <cell r="Q6858">
            <v>43333.737750551205</v>
          </cell>
        </row>
        <row r="6859">
          <cell r="D6859">
            <v>45939</v>
          </cell>
          <cell r="F6859">
            <v>0</v>
          </cell>
          <cell r="G6859">
            <v>0</v>
          </cell>
          <cell r="H6859">
            <v>0</v>
          </cell>
          <cell r="I6859" t="e">
            <v>#NUM!</v>
          </cell>
          <cell r="J6859">
            <v>27056517.820703473</v>
          </cell>
          <cell r="K6859">
            <v>1.2360269977705294</v>
          </cell>
          <cell r="L6859">
            <v>20.659875703599351</v>
          </cell>
          <cell r="M6859">
            <v>34552174.359295145</v>
          </cell>
          <cell r="N6859">
            <v>1.2133374657811695</v>
          </cell>
          <cell r="O6859">
            <v>19.339285060224253</v>
          </cell>
          <cell r="Q6859">
            <v>43333.737750551205</v>
          </cell>
        </row>
        <row r="6860">
          <cell r="D6860">
            <v>45940</v>
          </cell>
          <cell r="F6860">
            <v>0</v>
          </cell>
          <cell r="G6860">
            <v>0</v>
          </cell>
          <cell r="H6860">
            <v>0</v>
          </cell>
          <cell r="I6860" t="e">
            <v>#NUM!</v>
          </cell>
          <cell r="J6860">
            <v>27056517.820703473</v>
          </cell>
          <cell r="K6860">
            <v>1.2335849662040201</v>
          </cell>
          <cell r="L6860">
            <v>20.821232222366092</v>
          </cell>
          <cell r="M6860">
            <v>34409513.420498513</v>
          </cell>
          <cell r="N6860">
            <v>1.208207783438987</v>
          </cell>
          <cell r="O6860">
            <v>19.708385439684328</v>
          </cell>
          <cell r="Q6860">
            <v>43333.737750551205</v>
          </cell>
        </row>
        <row r="6861">
          <cell r="D6861">
            <v>45941</v>
          </cell>
          <cell r="F6861">
            <v>0</v>
          </cell>
          <cell r="G6861">
            <v>0</v>
          </cell>
          <cell r="H6861">
            <v>0</v>
          </cell>
          <cell r="I6861" t="e">
            <v>#NUM!</v>
          </cell>
          <cell r="J6861">
            <v>27056517.820703473</v>
          </cell>
          <cell r="K6861">
            <v>1.2311525651055009</v>
          </cell>
          <cell r="L6861">
            <v>20.983009299958965</v>
          </cell>
          <cell r="M6861">
            <v>34243985.551058888</v>
          </cell>
          <cell r="N6861">
            <v>1.2022762818842418</v>
          </cell>
          <cell r="O6861">
            <v>20.14244959122572</v>
          </cell>
          <cell r="Q6861">
            <v>43333.737750551205</v>
          </cell>
        </row>
        <row r="6862">
          <cell r="D6862">
            <v>45942</v>
          </cell>
          <cell r="F6862">
            <v>0</v>
          </cell>
          <cell r="G6862">
            <v>0</v>
          </cell>
          <cell r="H6862">
            <v>0</v>
          </cell>
          <cell r="I6862" t="e">
            <v>#NUM!</v>
          </cell>
          <cell r="J6862">
            <v>27056517.820703473</v>
          </cell>
          <cell r="K6862">
            <v>1.2287297376185837</v>
          </cell>
          <cell r="L6862">
            <v>21.145202066189363</v>
          </cell>
          <cell r="M6862">
            <v>34089950.876106247</v>
          </cell>
          <cell r="N6862">
            <v>1.1967494340050753</v>
          </cell>
          <cell r="O6862">
            <v>20.553981355090968</v>
          </cell>
          <cell r="Q6862">
            <v>43333.737750551205</v>
          </cell>
        </row>
        <row r="6863">
          <cell r="D6863">
            <v>45943</v>
          </cell>
          <cell r="F6863">
            <v>0</v>
          </cell>
          <cell r="G6863">
            <v>0</v>
          </cell>
          <cell r="H6863">
            <v>0</v>
          </cell>
          <cell r="I6863" t="e">
            <v>#NUM!</v>
          </cell>
          <cell r="J6863">
            <v>27056517.820703473</v>
          </cell>
          <cell r="K6863">
            <v>1.2263164273335607</v>
          </cell>
          <cell r="L6863">
            <v>21.307805641393962</v>
          </cell>
          <cell r="M6863">
            <v>33951341.680401623</v>
          </cell>
          <cell r="N6863">
            <v>1.1917651509476324</v>
          </cell>
          <cell r="O6863">
            <v>20.931020729619764</v>
          </cell>
          <cell r="Q6863">
            <v>43333.737750551205</v>
          </cell>
        </row>
        <row r="6864">
          <cell r="D6864">
            <v>45944</v>
          </cell>
          <cell r="F6864">
            <v>0</v>
          </cell>
          <cell r="G6864">
            <v>0</v>
          </cell>
          <cell r="H6864">
            <v>0</v>
          </cell>
          <cell r="I6864" t="e">
            <v>#NUM!</v>
          </cell>
          <cell r="J6864">
            <v>27056517.820703473</v>
          </cell>
          <cell r="K6864">
            <v>1.2239125782830247</v>
          </cell>
          <cell r="L6864">
            <v>21.470815136965093</v>
          </cell>
          <cell r="M6864">
            <v>33777117.020300969</v>
          </cell>
          <cell r="N6864">
            <v>1.1855318020319414</v>
          </cell>
          <cell r="O6864">
            <v>21.410496656712308</v>
          </cell>
          <cell r="Q6864">
            <v>43333.737750551205</v>
          </cell>
        </row>
        <row r="6865">
          <cell r="D6865">
            <v>45945</v>
          </cell>
          <cell r="F6865">
            <v>0</v>
          </cell>
          <cell r="G6865">
            <v>0</v>
          </cell>
          <cell r="H6865">
            <v>0</v>
          </cell>
          <cell r="I6865" t="e">
            <v>#NUM!</v>
          </cell>
          <cell r="J6865">
            <v>27056517.820703473</v>
          </cell>
          <cell r="K6865">
            <v>1.2215181349375446</v>
          </cell>
          <cell r="L6865">
            <v>21.634225655877259</v>
          </cell>
          <cell r="M6865">
            <v>33617308.92047634</v>
          </cell>
          <cell r="N6865">
            <v>1.1798056422826357</v>
          </cell>
          <cell r="O6865">
            <v>21.858808414900345</v>
          </cell>
          <cell r="Q6865">
            <v>43333.737750551205</v>
          </cell>
        </row>
        <row r="6866">
          <cell r="D6866">
            <v>45946</v>
          </cell>
          <cell r="F6866">
            <v>0</v>
          </cell>
          <cell r="G6866">
            <v>0</v>
          </cell>
          <cell r="H6866">
            <v>0</v>
          </cell>
          <cell r="I6866" t="e">
            <v>#NUM!</v>
          </cell>
          <cell r="J6866">
            <v>27056517.820703473</v>
          </cell>
          <cell r="K6866">
            <v>1.2191330422013875</v>
          </cell>
          <cell r="L6866">
            <v>21.798032293210078</v>
          </cell>
          <cell r="M6866">
            <v>33491427.219781738</v>
          </cell>
          <cell r="N6866">
            <v>1.1752711541317764</v>
          </cell>
          <cell r="O6866">
            <v>22.219195051414765</v>
          </cell>
          <cell r="Q6866">
            <v>43333.737750551205</v>
          </cell>
        </row>
        <row r="6867">
          <cell r="D6867">
            <v>45947</v>
          </cell>
          <cell r="F6867">
            <v>0</v>
          </cell>
          <cell r="G6867">
            <v>0</v>
          </cell>
          <cell r="H6867">
            <v>0</v>
          </cell>
          <cell r="I6867" t="e">
            <v>#NUM!</v>
          </cell>
          <cell r="J6867">
            <v>27056517.820703473</v>
          </cell>
          <cell r="K6867">
            <v>1.2167572454082942</v>
          </cell>
          <cell r="L6867">
            <v>21.962230136667404</v>
          </cell>
          <cell r="M6867">
            <v>33369882.512709122</v>
          </cell>
          <cell r="N6867">
            <v>1.1708897432879128</v>
          </cell>
          <cell r="O6867">
            <v>22.571955663113073</v>
          </cell>
          <cell r="Q6867">
            <v>43333.737750551205</v>
          </cell>
        </row>
        <row r="6868">
          <cell r="D6868">
            <v>45948</v>
          </cell>
          <cell r="F6868">
            <v>0</v>
          </cell>
          <cell r="G6868">
            <v>0</v>
          </cell>
          <cell r="H6868">
            <v>0</v>
          </cell>
          <cell r="I6868" t="e">
            <v>#NUM!</v>
          </cell>
          <cell r="J6868">
            <v>27056517.820703473</v>
          </cell>
          <cell r="K6868">
            <v>1.2143906903173023</v>
          </cell>
          <cell r="L6868">
            <v>22.126814267092531</v>
          </cell>
          <cell r="M6868">
            <v>33239340.208507504</v>
          </cell>
          <cell r="N6868">
            <v>1.1661935235701997</v>
          </cell>
          <cell r="O6868">
            <v>22.955045096877093</v>
          </cell>
          <cell r="Q6868">
            <v>43333.737750551205</v>
          </cell>
        </row>
        <row r="6869">
          <cell r="D6869">
            <v>45949</v>
          </cell>
          <cell r="F6869">
            <v>0</v>
          </cell>
          <cell r="G6869">
            <v>0</v>
          </cell>
          <cell r="H6869">
            <v>0</v>
          </cell>
          <cell r="I6869" t="e">
            <v>#NUM!</v>
          </cell>
          <cell r="J6869">
            <v>27056517.820703473</v>
          </cell>
          <cell r="K6869">
            <v>1.212033323108618</v>
          </cell>
          <cell r="L6869">
            <v>22.29177975897969</v>
          </cell>
          <cell r="M6869">
            <v>33113737.825649898</v>
          </cell>
          <cell r="N6869">
            <v>1.1616715343388269</v>
          </cell>
          <cell r="O6869">
            <v>23.328820202008561</v>
          </cell>
          <cell r="Q6869">
            <v>43333.737750551205</v>
          </cell>
        </row>
        <row r="6870">
          <cell r="D6870">
            <v>45950</v>
          </cell>
          <cell r="F6870">
            <v>0</v>
          </cell>
          <cell r="G6870">
            <v>0</v>
          </cell>
          <cell r="H6870">
            <v>0</v>
          </cell>
          <cell r="I6870" t="e">
            <v>#NUM!</v>
          </cell>
          <cell r="J6870">
            <v>27056517.820703473</v>
          </cell>
          <cell r="K6870">
            <v>1.2096850903795364</v>
          </cell>
          <cell r="L6870">
            <v>22.457121680981551</v>
          </cell>
          <cell r="M6870">
            <v>32998960.511648286</v>
          </cell>
          <cell r="N6870">
            <v>1.1575301616310436</v>
          </cell>
          <cell r="O6870">
            <v>23.675371909196251</v>
          </cell>
          <cell r="Q6870">
            <v>43333.737750551205</v>
          </cell>
        </row>
        <row r="6871">
          <cell r="D6871">
            <v>45951</v>
          </cell>
          <cell r="F6871">
            <v>0</v>
          </cell>
          <cell r="G6871">
            <v>0</v>
          </cell>
          <cell r="H6871">
            <v>0</v>
          </cell>
          <cell r="I6871" t="e">
            <v>#NUM!</v>
          </cell>
          <cell r="J6871">
            <v>27056517.820703473</v>
          </cell>
          <cell r="K6871">
            <v>1.2073459391404091</v>
          </cell>
          <cell r="L6871">
            <v>22.622835096412786</v>
          </cell>
          <cell r="M6871">
            <v>32852303.133837674</v>
          </cell>
          <cell r="N6871">
            <v>1.1522714396750491</v>
          </cell>
          <cell r="O6871">
            <v>24.121290977350963</v>
          </cell>
          <cell r="Q6871">
            <v>43333.737750551205</v>
          </cell>
        </row>
        <row r="6872">
          <cell r="D6872">
            <v>45952</v>
          </cell>
          <cell r="F6872">
            <v>0</v>
          </cell>
          <cell r="G6872">
            <v>0</v>
          </cell>
          <cell r="H6872">
            <v>0</v>
          </cell>
          <cell r="I6872" t="e">
            <v>#NUM!</v>
          </cell>
          <cell r="J6872">
            <v>27056517.820703473</v>
          </cell>
          <cell r="K6872">
            <v>1.2050158168106577</v>
          </cell>
          <cell r="L6872">
            <v>22.788915063749648</v>
          </cell>
          <cell r="M6872">
            <v>32707677.640768062</v>
          </cell>
          <cell r="N6872">
            <v>1.1470850207205741</v>
          </cell>
          <cell r="O6872">
            <v>24.567540271035092</v>
          </cell>
          <cell r="Q6872">
            <v>43333.737750551205</v>
          </cell>
        </row>
        <row r="6873">
          <cell r="D6873">
            <v>45953</v>
          </cell>
          <cell r="F6873">
            <v>0</v>
          </cell>
          <cell r="G6873">
            <v>0</v>
          </cell>
          <cell r="H6873">
            <v>0</v>
          </cell>
          <cell r="I6873" t="e">
            <v>#NUM!</v>
          </cell>
          <cell r="J6873">
            <v>27056517.820703473</v>
          </cell>
          <cell r="K6873">
            <v>1.2026946712148345</v>
          </cell>
          <cell r="L6873">
            <v>22.955356637125625</v>
          </cell>
          <cell r="M6873">
            <v>32608374.635006536</v>
          </cell>
          <cell r="N6873">
            <v>1.1434889695477577</v>
          </cell>
          <cell r="O6873">
            <v>24.880734768830226</v>
          </cell>
          <cell r="Q6873">
            <v>43333.737750551205</v>
          </cell>
        </row>
        <row r="6874">
          <cell r="D6874">
            <v>45954</v>
          </cell>
          <cell r="F6874">
            <v>0</v>
          </cell>
          <cell r="G6874">
            <v>0</v>
          </cell>
          <cell r="H6874">
            <v>0</v>
          </cell>
          <cell r="I6874" t="e">
            <v>#NUM!</v>
          </cell>
          <cell r="J6874">
            <v>27056517.820703473</v>
          </cell>
          <cell r="K6874">
            <v>1.2003824505787282</v>
          </cell>
          <cell r="L6874">
            <v>23.122154866822818</v>
          </cell>
          <cell r="M6874">
            <v>32518583.742551003</v>
          </cell>
          <cell r="N6874">
            <v>1.1402271629975334</v>
          </cell>
          <cell r="O6874">
            <v>25.167507780615828</v>
          </cell>
          <cell r="Q6874">
            <v>43333.737750551205</v>
          </cell>
        </row>
        <row r="6875">
          <cell r="D6875">
            <v>45955</v>
          </cell>
          <cell r="F6875">
            <v>0</v>
          </cell>
          <cell r="G6875">
            <v>0</v>
          </cell>
          <cell r="H6875">
            <v>0</v>
          </cell>
          <cell r="I6875" t="e">
            <v>#NUM!</v>
          </cell>
          <cell r="J6875">
            <v>27056517.820703473</v>
          </cell>
          <cell r="K6875">
            <v>1.1980791035255136</v>
          </cell>
          <cell r="L6875">
            <v>23.289304799759481</v>
          </cell>
          <cell r="M6875">
            <v>32409628.947352465</v>
          </cell>
          <cell r="N6875">
            <v>1.136294109447272</v>
          </cell>
          <cell r="O6875">
            <v>25.516707836923391</v>
          </cell>
          <cell r="Q6875">
            <v>43333.737750551205</v>
          </cell>
        </row>
        <row r="6876">
          <cell r="D6876">
            <v>45956</v>
          </cell>
          <cell r="F6876">
            <v>0</v>
          </cell>
          <cell r="G6876">
            <v>0</v>
          </cell>
          <cell r="H6876">
            <v>0</v>
          </cell>
          <cell r="I6876" t="e">
            <v>#NUM!</v>
          </cell>
          <cell r="J6876">
            <v>27056517.820703473</v>
          </cell>
          <cell r="K6876">
            <v>1.1957845790719472</v>
          </cell>
          <cell r="L6876">
            <v>23.456801479973254</v>
          </cell>
          <cell r="M6876">
            <v>32304872.692993935</v>
          </cell>
          <cell r="N6876">
            <v>1.1325090236332138</v>
          </cell>
          <cell r="O6876">
            <v>25.8563028291791</v>
          </cell>
          <cell r="Q6876">
            <v>43333.737750551205</v>
          </cell>
        </row>
        <row r="6877">
          <cell r="D6877">
            <v>45957</v>
          </cell>
          <cell r="F6877">
            <v>0</v>
          </cell>
          <cell r="G6877">
            <v>0</v>
          </cell>
          <cell r="H6877">
            <v>0</v>
          </cell>
          <cell r="I6877" t="e">
            <v>#NUM!</v>
          </cell>
          <cell r="J6877">
            <v>27056517.820703473</v>
          </cell>
          <cell r="K6877">
            <v>1.1934988266246049</v>
          </cell>
          <cell r="L6877">
            <v>23.624639949100334</v>
          </cell>
          <cell r="M6877">
            <v>32203892.103480402</v>
          </cell>
          <cell r="N6877">
            <v>1.1288570382937837</v>
          </cell>
          <cell r="O6877">
            <v>26.187249084543151</v>
          </cell>
          <cell r="Q6877">
            <v>43333.737750551205</v>
          </cell>
        </row>
        <row r="6878">
          <cell r="D6878">
            <v>45958</v>
          </cell>
          <cell r="F6878">
            <v>0</v>
          </cell>
          <cell r="G6878">
            <v>0</v>
          </cell>
          <cell r="H6878">
            <v>0</v>
          </cell>
          <cell r="I6878" t="e">
            <v>#NUM!</v>
          </cell>
          <cell r="J6878">
            <v>27056517.820703473</v>
          </cell>
          <cell r="K6878">
            <v>1.1912217959761642</v>
          </cell>
          <cell r="L6878">
            <v>23.792815246850363</v>
          </cell>
          <cell r="M6878">
            <v>32118611.677913878</v>
          </cell>
          <cell r="N6878">
            <v>1.1257560670702178</v>
          </cell>
          <cell r="O6878">
            <v>26.470806677354521</v>
          </cell>
          <cell r="Q6878">
            <v>43333.737750551205</v>
          </cell>
        </row>
        <row r="6879">
          <cell r="D6879">
            <v>45959</v>
          </cell>
          <cell r="F6879">
            <v>0</v>
          </cell>
          <cell r="G6879">
            <v>0</v>
          </cell>
          <cell r="H6879">
            <v>0</v>
          </cell>
          <cell r="I6879" t="e">
            <v>#NUM!</v>
          </cell>
          <cell r="J6879">
            <v>27056517.820703473</v>
          </cell>
          <cell r="K6879">
            <v>1.1889534373017263</v>
          </cell>
          <cell r="L6879">
            <v>23.961322411477283</v>
          </cell>
          <cell r="M6879">
            <v>32011113.292975347</v>
          </cell>
          <cell r="N6879">
            <v>1.1218770491281318</v>
          </cell>
          <cell r="O6879">
            <v>26.828807291993485</v>
          </cell>
          <cell r="Q6879">
            <v>43333.737750551205</v>
          </cell>
        </row>
        <row r="6880">
          <cell r="D6880">
            <v>45960</v>
          </cell>
          <cell r="F6880">
            <v>0</v>
          </cell>
          <cell r="G6880">
            <v>0</v>
          </cell>
          <cell r="H6880">
            <v>0</v>
          </cell>
          <cell r="I6880" t="e">
            <v>#NUM!</v>
          </cell>
          <cell r="J6880">
            <v>27056517.820703473</v>
          </cell>
          <cell r="K6880">
            <v>1.1866937011551844</v>
          </cell>
          <cell r="L6880">
            <v>24.130156480245681</v>
          </cell>
          <cell r="M6880">
            <v>31896913.001325522</v>
          </cell>
          <cell r="N6880">
            <v>1.1177639450276395</v>
          </cell>
          <cell r="O6880">
            <v>27.212423236498427</v>
          </cell>
          <cell r="Q6880">
            <v>43333.737750551205</v>
          </cell>
        </row>
        <row r="6881">
          <cell r="D6881">
            <v>45961</v>
          </cell>
          <cell r="E6881" t="str">
            <v>*</v>
          </cell>
          <cell r="F6881">
            <v>0</v>
          </cell>
          <cell r="G6881">
            <v>0</v>
          </cell>
          <cell r="H6881">
            <v>0</v>
          </cell>
          <cell r="I6881" t="e">
            <v>#NUM!</v>
          </cell>
          <cell r="J6881">
            <v>27056517.820703473</v>
          </cell>
          <cell r="K6881">
            <v>1.1844425384656287</v>
          </cell>
          <cell r="L6881">
            <v>24.299312489893122</v>
          </cell>
          <cell r="M6881">
            <v>31776345.552111704</v>
          </cell>
          <cell r="N6881">
            <v>1.1134285538143842</v>
          </cell>
          <cell r="O6881">
            <v>27.621249264830649</v>
          </cell>
          <cell r="P6881"/>
          <cell r="Q6881">
            <v>43333.737750551205</v>
          </cell>
        </row>
        <row r="6882">
          <cell r="D6882">
            <v>45962</v>
          </cell>
          <cell r="F6882">
            <v>0</v>
          </cell>
          <cell r="G6882">
            <v>0</v>
          </cell>
          <cell r="H6882">
            <v>0</v>
          </cell>
          <cell r="I6882" t="e">
            <v>#NUM!</v>
          </cell>
          <cell r="J6882">
            <v>27056517.820703473</v>
          </cell>
          <cell r="K6882">
            <v>1.1801879072567871</v>
          </cell>
          <cell r="L6882">
            <v>23.356899676668508</v>
          </cell>
          <cell r="M6882">
            <v>31667624.864205886</v>
          </cell>
          <cell r="N6882">
            <v>1.10960696203297</v>
          </cell>
          <cell r="O6882">
            <v>28.062396564441848</v>
          </cell>
          <cell r="Q6882">
            <v>82350.960089870976</v>
          </cell>
        </row>
        <row r="6883">
          <cell r="D6883">
            <v>45963</v>
          </cell>
          <cell r="F6883">
            <v>0</v>
          </cell>
          <cell r="G6883">
            <v>0</v>
          </cell>
          <cell r="H6883">
            <v>0</v>
          </cell>
          <cell r="I6883" t="e">
            <v>#NUM!</v>
          </cell>
          <cell r="J6883">
            <v>27056517.820703473</v>
          </cell>
          <cell r="K6883">
            <v>1.1759637327314223</v>
          </cell>
          <cell r="L6883">
            <v>23.695813394668885</v>
          </cell>
          <cell r="M6883">
            <v>31558427.614456061</v>
          </cell>
          <cell r="N6883">
            <v>1.1057687552371116</v>
          </cell>
          <cell r="O6883">
            <v>28.436022275168817</v>
          </cell>
          <cell r="Q6883">
            <v>82350.960089870976</v>
          </cell>
        </row>
        <row r="6884">
          <cell r="D6884">
            <v>45964</v>
          </cell>
          <cell r="F6884">
            <v>0</v>
          </cell>
          <cell r="G6884">
            <v>0</v>
          </cell>
          <cell r="H6884">
            <v>0</v>
          </cell>
          <cell r="I6884" t="e">
            <v>#NUM!</v>
          </cell>
          <cell r="J6884">
            <v>27056517.820703473</v>
          </cell>
          <cell r="K6884">
            <v>1.1717696890206535</v>
          </cell>
          <cell r="L6884">
            <v>24.036187506816511</v>
          </cell>
          <cell r="M6884">
            <v>31462713.028930243</v>
          </cell>
          <cell r="N6884">
            <v>1.1024030428795231</v>
          </cell>
          <cell r="O6884">
            <v>28.766675483365511</v>
          </cell>
          <cell r="Q6884">
            <v>82350.960089870976</v>
          </cell>
        </row>
        <row r="6885">
          <cell r="D6885">
            <v>45965</v>
          </cell>
          <cell r="F6885">
            <v>0</v>
          </cell>
          <cell r="G6885">
            <v>0</v>
          </cell>
          <cell r="H6885">
            <v>0</v>
          </cell>
          <cell r="I6885" t="e">
            <v>#NUM!</v>
          </cell>
          <cell r="J6885">
            <v>27056517.820703473</v>
          </cell>
          <cell r="K6885">
            <v>1.1676054548878902</v>
          </cell>
          <cell r="L6885">
            <v>24.377981908718681</v>
          </cell>
          <cell r="M6885">
            <v>31343582.481480431</v>
          </cell>
          <cell r="N6885">
            <v>1.0982169548778116</v>
          </cell>
          <cell r="O6885">
            <v>29.181866056787655</v>
          </cell>
          <cell r="Q6885">
            <v>82350.960089870976</v>
          </cell>
        </row>
        <row r="6886">
          <cell r="D6886">
            <v>45966</v>
          </cell>
          <cell r="F6886">
            <v>0</v>
          </cell>
          <cell r="G6886">
            <v>0</v>
          </cell>
          <cell r="H6886">
            <v>0</v>
          </cell>
          <cell r="I6886" t="e">
            <v>#NUM!</v>
          </cell>
          <cell r="J6886">
            <v>27056517.820703473</v>
          </cell>
          <cell r="K6886">
            <v>1.1634707136468125</v>
          </cell>
          <cell r="L6886">
            <v>24.721156419940094</v>
          </cell>
          <cell r="M6886">
            <v>31214062.81023461</v>
          </cell>
          <cell r="N6886">
            <v>1.0936669476022143</v>
          </cell>
          <cell r="O6886">
            <v>29.638109939393896</v>
          </cell>
          <cell r="Q6886">
            <v>82350.960089870976</v>
          </cell>
        </row>
        <row r="6887">
          <cell r="D6887">
            <v>45967</v>
          </cell>
          <cell r="F6887">
            <v>0</v>
          </cell>
          <cell r="G6887">
            <v>0</v>
          </cell>
          <cell r="H6887">
            <v>0</v>
          </cell>
          <cell r="I6887" t="e">
            <v>#NUM!</v>
          </cell>
          <cell r="J6887">
            <v>27056517.820703473</v>
          </cell>
          <cell r="K6887">
            <v>1.159365153081088</v>
          </cell>
          <cell r="L6887">
            <v>25.065670799640593</v>
          </cell>
          <cell r="M6887">
            <v>31126315.071239579</v>
          </cell>
          <cell r="N6887">
            <v>1.0905806131060862</v>
          </cell>
          <cell r="O6887">
            <v>29.950526703301563</v>
          </cell>
          <cell r="Q6887">
            <v>82350.960089870976</v>
          </cell>
        </row>
        <row r="6888">
          <cell r="D6888">
            <v>45968</v>
          </cell>
          <cell r="F6888">
            <v>0</v>
          </cell>
          <cell r="G6888">
            <v>0</v>
          </cell>
          <cell r="H6888">
            <v>0</v>
          </cell>
          <cell r="I6888" t="e">
            <v>#NUM!</v>
          </cell>
          <cell r="J6888">
            <v>27056517.820703473</v>
          </cell>
          <cell r="K6888">
            <v>1.155288465365782</v>
          </cell>
          <cell r="L6888">
            <v>25.411484761975856</v>
          </cell>
          <cell r="M6888">
            <v>31037409.604320545</v>
          </cell>
          <cell r="N6888">
            <v>1.0874537825764383</v>
          </cell>
          <cell r="O6888">
            <v>30.269465586729659</v>
          </cell>
          <cell r="Q6888">
            <v>82350.960089870976</v>
          </cell>
        </row>
        <row r="6889">
          <cell r="D6889">
            <v>45969</v>
          </cell>
          <cell r="F6889">
            <v>0</v>
          </cell>
          <cell r="G6889">
            <v>0</v>
          </cell>
          <cell r="H6889">
            <v>0</v>
          </cell>
          <cell r="I6889" t="e">
            <v>#NUM!</v>
          </cell>
          <cell r="J6889">
            <v>27056517.820703473</v>
          </cell>
          <cell r="K6889">
            <v>1.1512403469904211</v>
          </cell>
          <cell r="L6889">
            <v>25.758557991255991</v>
          </cell>
          <cell r="M6889">
            <v>30934577.362577509</v>
          </cell>
          <cell r="N6889">
            <v>1.083839074723975</v>
          </cell>
          <cell r="O6889">
            <v>30.641205926289349</v>
          </cell>
          <cell r="Q6889">
            <v>82350.960089870976</v>
          </cell>
        </row>
        <row r="6890">
          <cell r="D6890">
            <v>45970</v>
          </cell>
          <cell r="F6890">
            <v>0</v>
          </cell>
          <cell r="G6890">
            <v>0</v>
          </cell>
          <cell r="H6890">
            <v>0</v>
          </cell>
          <cell r="I6890" t="e">
            <v>#NUM!</v>
          </cell>
          <cell r="J6890">
            <v>27056517.820703473</v>
          </cell>
          <cell r="K6890">
            <v>1.1472204986836683</v>
          </cell>
          <cell r="L6890">
            <v>26.106850156857742</v>
          </cell>
          <cell r="M6890">
            <v>30865640.957322482</v>
          </cell>
          <cell r="N6890">
            <v>1.0814120237865279</v>
          </cell>
          <cell r="O6890">
            <v>30.892633062243256</v>
          </cell>
          <cell r="Q6890">
            <v>82350.960089870976</v>
          </cell>
        </row>
        <row r="6891">
          <cell r="D6891">
            <v>45971</v>
          </cell>
          <cell r="F6891">
            <v>0</v>
          </cell>
          <cell r="G6891">
            <v>0</v>
          </cell>
          <cell r="H6891">
            <v>0</v>
          </cell>
          <cell r="I6891" t="e">
            <v>#NUM!</v>
          </cell>
          <cell r="J6891">
            <v>27056517.820703473</v>
          </cell>
          <cell r="K6891">
            <v>1.1432286253395687</v>
          </cell>
          <cell r="L6891">
            <v>26.456320927886257</v>
          </cell>
          <cell r="M6891">
            <v>30816883.795171451</v>
          </cell>
          <cell r="N6891">
            <v>1.0796920201527618</v>
          </cell>
          <cell r="O6891">
            <v>31.071702504221342</v>
          </cell>
          <cell r="Q6891">
            <v>82350.960089870976</v>
          </cell>
        </row>
        <row r="6892">
          <cell r="D6892">
            <v>45972</v>
          </cell>
          <cell r="F6892">
            <v>0</v>
          </cell>
          <cell r="G6892">
            <v>0</v>
          </cell>
          <cell r="H6892">
            <v>0</v>
          </cell>
          <cell r="I6892" t="e">
            <v>#NUM!</v>
          </cell>
          <cell r="J6892">
            <v>27056517.820703473</v>
          </cell>
          <cell r="K6892">
            <v>1.1392644359453339</v>
          </cell>
          <cell r="L6892">
            <v>26.806929987582052</v>
          </cell>
          <cell r="M6892">
            <v>30768194.099772412</v>
          </cell>
          <cell r="N6892">
            <v>1.0779744176514883</v>
          </cell>
          <cell r="O6892">
            <v>31.251256506005575</v>
          </cell>
          <cell r="Q6892">
            <v>82350.960089870976</v>
          </cell>
        </row>
        <row r="6893">
          <cell r="D6893">
            <v>45973</v>
          </cell>
          <cell r="F6893">
            <v>0</v>
          </cell>
          <cell r="G6893">
            <v>0</v>
          </cell>
          <cell r="H6893">
            <v>0</v>
          </cell>
          <cell r="I6893" t="e">
            <v>#NUM!</v>
          </cell>
          <cell r="J6893">
            <v>27056517.820703473</v>
          </cell>
          <cell r="K6893">
            <v>1.1353276435106188</v>
          </cell>
          <cell r="L6893">
            <v>27.158637047470378</v>
          </cell>
          <cell r="M6893">
            <v>30728146.296545383</v>
          </cell>
          <cell r="N6893">
            <v>1.0765596209242216</v>
          </cell>
          <cell r="O6893">
            <v>31.399706926669737</v>
          </cell>
          <cell r="Q6893">
            <v>82350.960089870976</v>
          </cell>
        </row>
        <row r="6894">
          <cell r="D6894">
            <v>45974</v>
          </cell>
          <cell r="F6894">
            <v>0</v>
          </cell>
          <cell r="G6894">
            <v>0</v>
          </cell>
          <cell r="H6894">
            <v>0</v>
          </cell>
          <cell r="I6894" t="e">
            <v>#NUM!</v>
          </cell>
          <cell r="J6894">
            <v>27056517.820703473</v>
          </cell>
          <cell r="K6894">
            <v>1.1314179649982639</v>
          </cell>
          <cell r="L6894">
            <v>27.511401861249098</v>
          </cell>
          <cell r="M6894">
            <v>30659290.98710021</v>
          </cell>
          <cell r="N6894">
            <v>1.0741355958877237</v>
          </cell>
          <cell r="O6894">
            <v>31.655208759737107</v>
          </cell>
          <cell r="Q6894">
            <v>82350.960089870976</v>
          </cell>
        </row>
        <row r="6895">
          <cell r="D6895">
            <v>45975</v>
          </cell>
          <cell r="F6895">
            <v>0</v>
          </cell>
          <cell r="G6895">
            <v>0</v>
          </cell>
          <cell r="H6895">
            <v>0</v>
          </cell>
          <cell r="I6895" t="e">
            <v>#NUM!</v>
          </cell>
          <cell r="J6895">
            <v>27056517.820703473</v>
          </cell>
          <cell r="K6895">
            <v>1.1275351212564599</v>
          </cell>
          <cell r="L6895">
            <v>27.865184238412745</v>
          </cell>
          <cell r="M6895">
            <v>30583991.982443046</v>
          </cell>
          <cell r="N6895">
            <v>1.0714858738286355</v>
          </cell>
          <cell r="O6895">
            <v>31.936168567238642</v>
          </cell>
          <cell r="Q6895">
            <v>82350.960089870976</v>
          </cell>
        </row>
        <row r="6896">
          <cell r="D6896">
            <v>45976</v>
          </cell>
          <cell r="F6896">
            <v>0</v>
          </cell>
          <cell r="G6896">
            <v>0</v>
          </cell>
          <cell r="H6896">
            <v>0</v>
          </cell>
          <cell r="I6896" t="e">
            <v>#NUM!</v>
          </cell>
          <cell r="J6896">
            <v>27056517.820703473</v>
          </cell>
          <cell r="K6896">
            <v>1.1236788369523085</v>
          </cell>
          <cell r="L6896">
            <v>28.219944057609471</v>
          </cell>
          <cell r="M6896">
            <v>30515776.027889874</v>
          </cell>
          <cell r="N6896">
            <v>1.0690843557378571</v>
          </cell>
          <cell r="O6896">
            <v>32.192314098810407</v>
          </cell>
          <cell r="Q6896">
            <v>82350.960089870976</v>
          </cell>
        </row>
        <row r="6897">
          <cell r="D6897">
            <v>45977</v>
          </cell>
          <cell r="F6897">
            <v>0</v>
          </cell>
          <cell r="G6897">
            <v>0</v>
          </cell>
          <cell r="H6897">
            <v>0</v>
          </cell>
          <cell r="I6897" t="e">
            <v>#NUM!</v>
          </cell>
          <cell r="J6897">
            <v>27056517.820703473</v>
          </cell>
          <cell r="K6897">
            <v>1.1198488405067379</v>
          </cell>
          <cell r="L6897">
            <v>28.575641279729236</v>
          </cell>
          <cell r="M6897">
            <v>30456904.56246471</v>
          </cell>
          <cell r="N6897">
            <v>1.0670102595152531</v>
          </cell>
          <cell r="O6897">
            <v>32.414686025833248</v>
          </cell>
          <cell r="Q6897">
            <v>82350.960089870976</v>
          </cell>
        </row>
        <row r="6898">
          <cell r="D6898">
            <v>45978</v>
          </cell>
          <cell r="F6898">
            <v>0</v>
          </cell>
          <cell r="G6898">
            <v>0</v>
          </cell>
          <cell r="H6898">
            <v>0</v>
          </cell>
          <cell r="I6898" t="e">
            <v>#NUM!</v>
          </cell>
          <cell r="J6898">
            <v>27056517.820703473</v>
          </cell>
          <cell r="K6898">
            <v>1.1160448640307474</v>
          </cell>
          <cell r="L6898">
            <v>28.932235960720611</v>
          </cell>
          <cell r="M6898">
            <v>30398307.50256354</v>
          </cell>
          <cell r="N6898">
            <v>1.0649458216687693</v>
          </cell>
          <cell r="O6898">
            <v>32.637078677565398</v>
          </cell>
          <cell r="Q6898">
            <v>82350.960089870976</v>
          </cell>
        </row>
        <row r="6899">
          <cell r="D6899">
            <v>45979</v>
          </cell>
          <cell r="F6899">
            <v>0</v>
          </cell>
          <cell r="G6899">
            <v>0</v>
          </cell>
          <cell r="H6899">
            <v>0</v>
          </cell>
          <cell r="I6899" t="e">
            <v>#NUM!</v>
          </cell>
          <cell r="J6899">
            <v>27056517.820703473</v>
          </cell>
          <cell r="K6899">
            <v>1.1122666432629458</v>
          </cell>
          <cell r="L6899">
            <v>29.289688264134671</v>
          </cell>
          <cell r="M6899">
            <v>30326269.331574369</v>
          </cell>
          <cell r="N6899">
            <v>1.062410550551014</v>
          </cell>
          <cell r="O6899">
            <v>32.911631605667246</v>
          </cell>
          <cell r="Q6899">
            <v>82350.960089870976</v>
          </cell>
        </row>
        <row r="6900">
          <cell r="D6900">
            <v>45980</v>
          </cell>
          <cell r="F6900">
            <v>0</v>
          </cell>
          <cell r="G6900">
            <v>0</v>
          </cell>
          <cell r="H6900">
            <v>0</v>
          </cell>
          <cell r="I6900" t="e">
            <v>#NUM!</v>
          </cell>
          <cell r="J6900">
            <v>27056517.820703473</v>
          </cell>
          <cell r="K6900">
            <v>1.1085139175083545</v>
          </cell>
          <cell r="L6900">
            <v>29.647958473394411</v>
          </cell>
          <cell r="M6900">
            <v>30264329.598737199</v>
          </cell>
          <cell r="N6900">
            <v>1.0602291060980449</v>
          </cell>
          <cell r="O6900">
            <v>33.149135496947501</v>
          </cell>
          <cell r="Q6900">
            <v>82350.960089870976</v>
          </cell>
        </row>
        <row r="6901">
          <cell r="D6901">
            <v>45981</v>
          </cell>
          <cell r="F6901">
            <v>0</v>
          </cell>
          <cell r="G6901">
            <v>0</v>
          </cell>
          <cell r="H6901">
            <v>0</v>
          </cell>
          <cell r="I6901" t="e">
            <v>#NUM!</v>
          </cell>
          <cell r="J6901">
            <v>27056517.820703473</v>
          </cell>
          <cell r="K6901">
            <v>1.1047864295784466</v>
          </cell>
          <cell r="L6901">
            <v>30.0070070037882</v>
          </cell>
          <cell r="M6901">
            <v>30206725.575293992</v>
          </cell>
          <cell r="N6901">
            <v>1.0581995973135219</v>
          </cell>
          <cell r="O6901">
            <v>33.371148806214656</v>
          </cell>
          <cell r="Q6901">
            <v>82350.960089870976</v>
          </cell>
        </row>
        <row r="6902">
          <cell r="D6902">
            <v>45982</v>
          </cell>
          <cell r="F6902">
            <v>0</v>
          </cell>
          <cell r="G6902">
            <v>0</v>
          </cell>
          <cell r="H6902">
            <v>0</v>
          </cell>
          <cell r="I6902" t="e">
            <v>#NUM!</v>
          </cell>
          <cell r="J6902">
            <v>27056517.820703473</v>
          </cell>
          <cell r="K6902">
            <v>1.101083925732389</v>
          </cell>
          <cell r="L6902">
            <v>30.366794414186625</v>
          </cell>
          <cell r="M6902">
            <v>30152205.359286781</v>
          </cell>
          <cell r="N6902">
            <v>1.0562781631884415</v>
          </cell>
          <cell r="O6902">
            <v>33.58227184430487</v>
          </cell>
          <cell r="Q6902">
            <v>82350.960089870976</v>
          </cell>
        </row>
        <row r="6903">
          <cell r="D6903">
            <v>45983</v>
          </cell>
          <cell r="F6903">
            <v>0</v>
          </cell>
          <cell r="G6903">
            <v>0</v>
          </cell>
          <cell r="H6903">
            <v>0</v>
          </cell>
          <cell r="I6903" t="e">
            <v>#NUM!</v>
          </cell>
          <cell r="J6903">
            <v>27056517.820703473</v>
          </cell>
          <cell r="K6903">
            <v>1.0974061556194643</v>
          </cell>
          <cell r="L6903">
            <v>30.727281418481457</v>
          </cell>
          <cell r="M6903">
            <v>30074665.571707573</v>
          </cell>
          <cell r="N6903">
            <v>1.0535503685966001</v>
          </cell>
          <cell r="O6903">
            <v>33.883550391273772</v>
          </cell>
          <cell r="Q6903">
            <v>82350.960089870976</v>
          </cell>
        </row>
        <row r="6904">
          <cell r="D6904">
            <v>45984</v>
          </cell>
          <cell r="F6904">
            <v>0</v>
          </cell>
          <cell r="G6904">
            <v>0</v>
          </cell>
          <cell r="H6904">
            <v>0</v>
          </cell>
          <cell r="I6904" t="e">
            <v>#NUM!</v>
          </cell>
          <cell r="J6904">
            <v>27056517.820703473</v>
          </cell>
          <cell r="K6904">
            <v>1.0937528722226422</v>
          </cell>
          <cell r="L6904">
            <v>31.088428896746567</v>
          </cell>
          <cell r="M6904">
            <v>30031554.875460368</v>
          </cell>
          <cell r="N6904">
            <v>1.0520287111599613</v>
          </cell>
          <cell r="O6904">
            <v>34.052404865333919</v>
          </cell>
          <cell r="Q6904">
            <v>82350.960089870976</v>
          </cell>
        </row>
        <row r="6905">
          <cell r="D6905">
            <v>45985</v>
          </cell>
          <cell r="F6905">
            <v>0</v>
          </cell>
          <cell r="G6905">
            <v>0</v>
          </cell>
          <cell r="H6905">
            <v>0</v>
          </cell>
          <cell r="I6905" t="e">
            <v>#NUM!</v>
          </cell>
          <cell r="J6905">
            <v>27056517.820703473</v>
          </cell>
          <cell r="K6905">
            <v>1.0901238318032733</v>
          </cell>
          <cell r="L6905">
            <v>31.450197906120238</v>
          </cell>
          <cell r="M6905">
            <v>29987862.598897163</v>
          </cell>
          <cell r="N6905">
            <v>1.050486713826762</v>
          </cell>
          <cell r="O6905">
            <v>34.224093150918797</v>
          </cell>
          <cell r="Q6905">
            <v>82350.960089870976</v>
          </cell>
        </row>
        <row r="6906">
          <cell r="D6906">
            <v>45986</v>
          </cell>
          <cell r="F6906">
            <v>0</v>
          </cell>
          <cell r="G6906">
            <v>0</v>
          </cell>
          <cell r="H6906">
            <v>0</v>
          </cell>
          <cell r="I6906" t="e">
            <v>#NUM!</v>
          </cell>
          <cell r="J6906">
            <v>27056517.820703473</v>
          </cell>
          <cell r="K6906">
            <v>1.0865187938468825</v>
          </cell>
          <cell r="L6906">
            <v>31.812549691408698</v>
          </cell>
          <cell r="M6906">
            <v>29920946.70046195</v>
          </cell>
          <cell r="N6906">
            <v>1.0481312261942302</v>
          </cell>
          <cell r="O6906">
            <v>34.487475301522551</v>
          </cell>
          <cell r="Q6906">
            <v>82350.960089870976</v>
          </cell>
        </row>
        <row r="6907">
          <cell r="D6907">
            <v>45987</v>
          </cell>
          <cell r="F6907">
            <v>0</v>
          </cell>
          <cell r="G6907">
            <v>0</v>
          </cell>
          <cell r="H6907">
            <v>0</v>
          </cell>
          <cell r="I6907" t="e">
            <v>#NUM!</v>
          </cell>
          <cell r="J6907">
            <v>27056517.820703473</v>
          </cell>
          <cell r="K6907">
            <v>1.0829375210100316</v>
          </cell>
          <cell r="L6907">
            <v>32.175445695411319</v>
          </cell>
          <cell r="M6907">
            <v>29828189.905750748</v>
          </cell>
          <cell r="N6907">
            <v>1.0448705926330466</v>
          </cell>
          <cell r="O6907">
            <v>34.854292958617791</v>
          </cell>
          <cell r="Q6907">
            <v>82350.960089870976</v>
          </cell>
        </row>
        <row r="6908">
          <cell r="D6908">
            <v>45988</v>
          </cell>
          <cell r="F6908">
            <v>0</v>
          </cell>
          <cell r="G6908">
            <v>0</v>
          </cell>
          <cell r="H6908">
            <v>0</v>
          </cell>
          <cell r="I6908" t="e">
            <v>#NUM!</v>
          </cell>
          <cell r="J6908">
            <v>27056517.820703473</v>
          </cell>
          <cell r="K6908">
            <v>1.0793797790682313</v>
          </cell>
          <cell r="L6908">
            <v>32.53884756896732</v>
          </cell>
          <cell r="M6908">
            <v>29739282.236639801</v>
          </cell>
          <cell r="N6908">
            <v>1.0417448619777336</v>
          </cell>
          <cell r="O6908">
            <v>35.20835157754032</v>
          </cell>
          <cell r="Q6908">
            <v>82350.960089870976</v>
          </cell>
        </row>
        <row r="6909">
          <cell r="D6909">
            <v>45989</v>
          </cell>
          <cell r="F6909">
            <v>0</v>
          </cell>
          <cell r="G6909">
            <v>0</v>
          </cell>
          <cell r="H6909">
            <v>0</v>
          </cell>
          <cell r="I6909" t="e">
            <v>#NUM!</v>
          </cell>
          <cell r="J6909">
            <v>27056517.820703473</v>
          </cell>
          <cell r="K6909">
            <v>1.0758453368648764</v>
          </cell>
          <cell r="L6909">
            <v>32.902717180724693</v>
          </cell>
          <cell r="M6909">
            <v>29651404.713416856</v>
          </cell>
          <cell r="N6909">
            <v>1.0386552841459795</v>
          </cell>
          <cell r="O6909">
            <v>35.560631083541708</v>
          </cell>
          <cell r="Q6909">
            <v>82350.960089870976</v>
          </cell>
        </row>
        <row r="6910">
          <cell r="D6910">
            <v>45990</v>
          </cell>
          <cell r="F6910">
            <v>0</v>
          </cell>
          <cell r="G6910">
            <v>0</v>
          </cell>
          <cell r="H6910">
            <v>0</v>
          </cell>
          <cell r="I6910" t="e">
            <v>#NUM!</v>
          </cell>
          <cell r="J6910">
            <v>27056517.820703473</v>
          </cell>
          <cell r="K6910">
            <v>1.0723339662611802</v>
          </cell>
          <cell r="L6910">
            <v>33.267016626632163</v>
          </cell>
          <cell r="M6910">
            <v>29567736.662033912</v>
          </cell>
          <cell r="N6910">
            <v>1.0357132249519319</v>
          </cell>
          <cell r="O6910">
            <v>35.898221482871676</v>
          </cell>
          <cell r="Q6910">
            <v>82350.960089870976</v>
          </cell>
        </row>
        <row r="6911">
          <cell r="D6911">
            <v>45991</v>
          </cell>
          <cell r="E6911" t="str">
            <v>*</v>
          </cell>
          <cell r="F6911">
            <v>0</v>
          </cell>
          <cell r="G6911">
            <v>0</v>
          </cell>
          <cell r="H6911">
            <v>0</v>
          </cell>
          <cell r="I6911" t="e">
            <v>#NUM!</v>
          </cell>
          <cell r="J6911">
            <v>27056517.820703473</v>
          </cell>
          <cell r="K6911">
            <v>1.0688454420870861</v>
          </cell>
          <cell r="L6911">
            <v>33.631708239154804</v>
          </cell>
          <cell r="M6911">
            <v>29492182.493526962</v>
          </cell>
          <cell r="N6911">
            <v>1.0330554437270187</v>
          </cell>
          <cell r="O6911">
            <v>36.204971919665674</v>
          </cell>
          <cell r="P6911"/>
          <cell r="Q6911">
            <v>82350.960089870976</v>
          </cell>
        </row>
        <row r="6912">
          <cell r="D6912">
            <v>45992</v>
          </cell>
          <cell r="F6912">
            <v>0</v>
          </cell>
          <cell r="G6912">
            <v>0</v>
          </cell>
          <cell r="H6912">
            <v>0</v>
          </cell>
          <cell r="I6912" t="e">
            <v>#NUM!</v>
          </cell>
          <cell r="J6912">
            <v>27056517.820703473</v>
          </cell>
          <cell r="K6912">
            <v>1.0644279040832885</v>
          </cell>
          <cell r="L6912">
            <v>32.124117544848893</v>
          </cell>
          <cell r="M6912">
            <v>29408830.766152013</v>
          </cell>
          <cell r="N6912">
            <v>1.0301101625127482</v>
          </cell>
          <cell r="O6912">
            <v>36.241283411666402</v>
          </cell>
          <cell r="Q6912">
            <v>105056.0422644995</v>
          </cell>
        </row>
        <row r="6913">
          <cell r="D6913">
            <v>45993</v>
          </cell>
          <cell r="F6913">
            <v>0</v>
          </cell>
          <cell r="G6913">
            <v>0</v>
          </cell>
          <cell r="H6913">
            <v>0</v>
          </cell>
          <cell r="I6913" t="e">
            <v>#NUM!</v>
          </cell>
          <cell r="J6913">
            <v>27056517.820703473</v>
          </cell>
          <cell r="K6913">
            <v>1.0600467311500783</v>
          </cell>
          <cell r="L6913">
            <v>32.632467459860614</v>
          </cell>
          <cell r="M6913">
            <v>29319325.020933066</v>
          </cell>
          <cell r="N6913">
            <v>1.0269494749446555</v>
          </cell>
          <cell r="O6913">
            <v>36.637058790822138</v>
          </cell>
          <cell r="Q6913">
            <v>105056.0422644995</v>
          </cell>
        </row>
        <row r="6914">
          <cell r="D6914">
            <v>45994</v>
          </cell>
          <cell r="F6914">
            <v>0</v>
          </cell>
          <cell r="G6914">
            <v>0</v>
          </cell>
          <cell r="H6914">
            <v>0</v>
          </cell>
          <cell r="I6914" t="e">
            <v>#NUM!</v>
          </cell>
          <cell r="J6914">
            <v>27056517.820703473</v>
          </cell>
          <cell r="K6914">
            <v>1.055701476093472</v>
          </cell>
          <cell r="L6914">
            <v>33.141956352373448</v>
          </cell>
          <cell r="M6914">
            <v>29234021.525398117</v>
          </cell>
          <cell r="N6914">
            <v>1.0239361305148049</v>
          </cell>
          <cell r="O6914">
            <v>37.016854719487469</v>
          </cell>
          <cell r="Q6914">
            <v>105056.0422644995</v>
          </cell>
        </row>
        <row r="6915">
          <cell r="D6915">
            <v>45995</v>
          </cell>
          <cell r="F6915">
            <v>0</v>
          </cell>
          <cell r="G6915">
            <v>0</v>
          </cell>
          <cell r="H6915">
            <v>0</v>
          </cell>
          <cell r="I6915" t="e">
            <v>#NUM!</v>
          </cell>
          <cell r="J6915">
            <v>27056517.820703473</v>
          </cell>
          <cell r="K6915">
            <v>1.0513916990219532</v>
          </cell>
          <cell r="L6915">
            <v>33.652480963285292</v>
          </cell>
          <cell r="M6915">
            <v>29154934.790670183</v>
          </cell>
          <cell r="N6915">
            <v>1.0211406757251091</v>
          </cell>
          <cell r="O6915">
            <v>37.371330208384165</v>
          </cell>
          <cell r="Q6915">
            <v>105056.0422644995</v>
          </cell>
        </row>
        <row r="6916">
          <cell r="D6916">
            <v>45996</v>
          </cell>
          <cell r="F6916">
            <v>0</v>
          </cell>
          <cell r="G6916">
            <v>0</v>
          </cell>
          <cell r="H6916">
            <v>0</v>
          </cell>
          <cell r="I6916" t="e">
            <v>#NUM!</v>
          </cell>
          <cell r="J6916">
            <v>27056517.820703473</v>
          </cell>
          <cell r="K6916">
            <v>1.0471169671980218</v>
          </cell>
          <cell r="L6916">
            <v>34.163938671994408</v>
          </cell>
          <cell r="M6916">
            <v>29076004.189662252</v>
          </cell>
          <cell r="N6916">
            <v>1.0183508284009131</v>
          </cell>
          <cell r="O6916">
            <v>37.727136135036822</v>
          </cell>
          <cell r="Q6916">
            <v>105056.0422644995</v>
          </cell>
        </row>
        <row r="6917">
          <cell r="D6917">
            <v>45997</v>
          </cell>
          <cell r="F6917">
            <v>0</v>
          </cell>
          <cell r="G6917">
            <v>0</v>
          </cell>
          <cell r="H6917">
            <v>0</v>
          </cell>
          <cell r="I6917" t="e">
            <v>#NUM!</v>
          </cell>
          <cell r="J6917">
            <v>27056517.820703473</v>
          </cell>
          <cell r="K6917">
            <v>1.0428768548933485</v>
          </cell>
          <cell r="L6917">
            <v>34.676227549136364</v>
          </cell>
          <cell r="M6917">
            <v>29011915.207398314</v>
          </cell>
          <cell r="N6917">
            <v>1.0160809161496998</v>
          </cell>
          <cell r="O6917">
            <v>38.018126594623716</v>
          </cell>
          <cell r="Q6917">
            <v>105056.0422644995</v>
          </cell>
        </row>
        <row r="6918">
          <cell r="D6918">
            <v>45998</v>
          </cell>
          <cell r="F6918">
            <v>0</v>
          </cell>
          <cell r="G6918">
            <v>0</v>
          </cell>
          <cell r="H6918">
            <v>0</v>
          </cell>
          <cell r="I6918" t="e">
            <v>#NUM!</v>
          </cell>
          <cell r="J6918">
            <v>27056517.820703473</v>
          </cell>
          <cell r="K6918">
            <v>1.0386709432474368</v>
          </cell>
          <cell r="L6918">
            <v>35.189246407552275</v>
          </cell>
          <cell r="M6918">
            <v>28971752.245058376</v>
          </cell>
          <cell r="N6918">
            <v>1.0146490541794762</v>
          </cell>
          <cell r="O6918">
            <v>38.202369615707752</v>
          </cell>
          <cell r="Q6918">
            <v>105056.0422644995</v>
          </cell>
        </row>
        <row r="6919">
          <cell r="D6919">
            <v>45999</v>
          </cell>
          <cell r="F6919">
            <v>0</v>
          </cell>
          <cell r="G6919">
            <v>0</v>
          </cell>
          <cell r="H6919">
            <v>0</v>
          </cell>
          <cell r="I6919" t="e">
            <v>#NUM!</v>
          </cell>
          <cell r="J6919">
            <v>27056517.820703473</v>
          </cell>
          <cell r="K6919">
            <v>1.0344988201296883</v>
          </cell>
          <cell r="L6919">
            <v>35.702894851484324</v>
          </cell>
          <cell r="M6919">
            <v>28932948.095086437</v>
          </cell>
          <cell r="N6919">
            <v>1.0132648505997208</v>
          </cell>
          <cell r="O6919">
            <v>38.380982511134931</v>
          </cell>
          <cell r="Q6919">
            <v>105056.0422644995</v>
          </cell>
        </row>
        <row r="6920">
          <cell r="D6920">
            <v>46000</v>
          </cell>
          <cell r="F6920">
            <v>0</v>
          </cell>
          <cell r="G6920">
            <v>0</v>
          </cell>
          <cell r="H6920">
            <v>0</v>
          </cell>
          <cell r="I6920" t="e">
            <v>#NUM!</v>
          </cell>
          <cell r="J6920">
            <v>27056517.820703473</v>
          </cell>
          <cell r="K6920">
            <v>1.0303600800047812</v>
          </cell>
          <cell r="L6920">
            <v>36.2170733239955</v>
          </cell>
          <cell r="M6920">
            <v>28869626.088094499</v>
          </cell>
          <cell r="N6920">
            <v>1.0110220939113659</v>
          </cell>
          <cell r="O6920">
            <v>38.67142340115295</v>
          </cell>
          <cell r="Q6920">
            <v>105056.0422644995</v>
          </cell>
        </row>
        <row r="6921">
          <cell r="D6921">
            <v>46001</v>
          </cell>
          <cell r="F6921">
            <v>0</v>
          </cell>
          <cell r="G6921">
            <v>0</v>
          </cell>
          <cell r="H6921">
            <v>0</v>
          </cell>
          <cell r="I6921" t="e">
            <v>#NUM!</v>
          </cell>
          <cell r="J6921">
            <v>27056517.820703473</v>
          </cell>
          <cell r="K6921">
            <v>1.0262543238012669</v>
          </cell>
          <cell r="L6921">
            <v>36.731683152614394</v>
          </cell>
          <cell r="M6921">
            <v>28767128.230278563</v>
          </cell>
          <cell r="N6921">
            <v>1.0074075340474284</v>
          </cell>
          <cell r="O6921">
            <v>39.142211723574285</v>
          </cell>
          <cell r="Q6921">
            <v>105056.0422644995</v>
          </cell>
        </row>
        <row r="6922">
          <cell r="D6922">
            <v>46002</v>
          </cell>
          <cell r="F6922">
            <v>0</v>
          </cell>
          <cell r="G6922">
            <v>0</v>
          </cell>
          <cell r="H6922">
            <v>0</v>
          </cell>
          <cell r="I6922" t="e">
            <v>#NUM!</v>
          </cell>
          <cell r="J6922">
            <v>27056517.820703473</v>
          </cell>
          <cell r="K6922">
            <v>1.0221811587832954</v>
          </cell>
          <cell r="L6922">
            <v>37.246626593207345</v>
          </cell>
          <cell r="M6922">
            <v>28658898.889816131</v>
          </cell>
          <cell r="N6922">
            <v>1.0035924459002552</v>
          </cell>
          <cell r="O6922">
            <v>39.642693758261593</v>
          </cell>
          <cell r="Q6922">
            <v>105056.0422644995</v>
          </cell>
        </row>
        <row r="6923">
          <cell r="D6923">
            <v>46003</v>
          </cell>
          <cell r="F6923">
            <v>0</v>
          </cell>
          <cell r="G6923">
            <v>0</v>
          </cell>
          <cell r="H6923">
            <v>0</v>
          </cell>
          <cell r="I6923" t="e">
            <v>#NUM!</v>
          </cell>
          <cell r="J6923">
            <v>27056517.820703473</v>
          </cell>
          <cell r="K6923">
            <v>1.0181401984253833</v>
          </cell>
          <cell r="L6923">
            <v>37.761806872082857</v>
          </cell>
          <cell r="M6923">
            <v>28545096.114913698</v>
          </cell>
          <cell r="N6923">
            <v>0.99958237890979207</v>
          </cell>
          <cell r="O6923">
            <v>40.17266452529973</v>
          </cell>
          <cell r="Q6923">
            <v>105056.0422644995</v>
          </cell>
        </row>
        <row r="6924">
          <cell r="D6924">
            <v>46004</v>
          </cell>
          <cell r="F6924">
            <v>0</v>
          </cell>
          <cell r="G6924">
            <v>0</v>
          </cell>
          <cell r="H6924">
            <v>0</v>
          </cell>
          <cell r="I6924" t="e">
            <v>#NUM!</v>
          </cell>
          <cell r="J6924">
            <v>27056517.820703473</v>
          </cell>
          <cell r="K6924">
            <v>1.0141310622901409</v>
          </cell>
          <cell r="L6924">
            <v>38.277128226334952</v>
          </cell>
          <cell r="M6924">
            <v>28434273.528623272</v>
          </cell>
          <cell r="N6924">
            <v>0.99567686801068134</v>
          </cell>
          <cell r="O6924">
            <v>40.692619033621746</v>
          </cell>
          <cell r="Q6924">
            <v>105056.0422644995</v>
          </cell>
        </row>
        <row r="6925">
          <cell r="D6925">
            <v>46005</v>
          </cell>
          <cell r="F6925">
            <v>0</v>
          </cell>
          <cell r="G6925">
            <v>0</v>
          </cell>
          <cell r="H6925">
            <v>0</v>
          </cell>
          <cell r="I6925" t="e">
            <v>#NUM!</v>
          </cell>
          <cell r="J6925">
            <v>27056517.820703473</v>
          </cell>
          <cell r="K6925">
            <v>1.0101533759088779</v>
          </cell>
          <cell r="L6925">
            <v>38.792495942434677</v>
          </cell>
          <cell r="M6925">
            <v>28354046.445272837</v>
          </cell>
          <cell r="N6925">
            <v>0.99284288090188455</v>
          </cell>
          <cell r="O6925">
            <v>41.072236694172702</v>
          </cell>
          <cell r="Q6925">
            <v>105056.0422644995</v>
          </cell>
        </row>
        <row r="6926">
          <cell r="D6926">
            <v>46006</v>
          </cell>
          <cell r="F6926">
            <v>0</v>
          </cell>
          <cell r="G6926">
            <v>0</v>
          </cell>
          <cell r="H6926">
            <v>0</v>
          </cell>
          <cell r="I6926" t="e">
            <v>#NUM!</v>
          </cell>
          <cell r="J6926">
            <v>27056517.820703473</v>
          </cell>
          <cell r="K6926">
            <v>1.0062067706650046</v>
          </cell>
          <cell r="L6926">
            <v>39.307816393080699</v>
          </cell>
          <cell r="M6926">
            <v>28314328.786198404</v>
          </cell>
          <cell r="N6926">
            <v>0.99142747403315679</v>
          </cell>
          <cell r="O6926">
            <v>41.262555797538504</v>
          </cell>
          <cell r="Q6926">
            <v>105056.0422644995</v>
          </cell>
        </row>
        <row r="6927">
          <cell r="D6927">
            <v>46007</v>
          </cell>
          <cell r="F6927">
            <v>0</v>
          </cell>
          <cell r="G6927">
            <v>0</v>
          </cell>
          <cell r="H6927">
            <v>0</v>
          </cell>
          <cell r="I6927" t="e">
            <v>#NUM!</v>
          </cell>
          <cell r="J6927">
            <v>27056517.820703473</v>
          </cell>
          <cell r="K6927">
            <v>1.0022908836801601</v>
          </cell>
          <cell r="L6927">
            <v>39.822997072321428</v>
          </cell>
          <cell r="M6927">
            <v>28250239.835283976</v>
          </cell>
          <cell r="N6927">
            <v>0.989158796923852</v>
          </cell>
          <cell r="O6927">
            <v>41.568603645385259</v>
          </cell>
          <cell r="Q6927">
            <v>105056.0422644995</v>
          </cell>
        </row>
        <row r="6928">
          <cell r="D6928">
            <v>46008</v>
          </cell>
          <cell r="F6928">
            <v>0</v>
          </cell>
          <cell r="G6928">
            <v>0</v>
          </cell>
          <cell r="H6928">
            <v>0</v>
          </cell>
          <cell r="I6928" t="e">
            <v>#NUM!</v>
          </cell>
          <cell r="J6928">
            <v>27056517.820703473</v>
          </cell>
          <cell r="K6928">
            <v>0.99840535770298511</v>
          </cell>
          <cell r="L6928">
            <v>40.337946628963635</v>
          </cell>
          <cell r="M6928">
            <v>28179763.624301542</v>
          </cell>
          <cell r="N6928">
            <v>0.98666659357949893</v>
          </cell>
          <cell r="O6928">
            <v>41.906207578226372</v>
          </cell>
          <cell r="Q6928">
            <v>105056.0422644995</v>
          </cell>
        </row>
        <row r="6929">
          <cell r="D6929">
            <v>46009</v>
          </cell>
          <cell r="F6929">
            <v>0</v>
          </cell>
          <cell r="G6929">
            <v>0</v>
          </cell>
          <cell r="H6929">
            <v>0</v>
          </cell>
          <cell r="I6929" t="e">
            <v>#NUM!</v>
          </cell>
          <cell r="J6929">
            <v>27056517.820703473</v>
          </cell>
          <cell r="K6929">
            <v>0.99454984100047494</v>
          </cell>
          <cell r="L6929">
            <v>40.852574898283265</v>
          </cell>
          <cell r="M6929">
            <v>28087165.412602726</v>
          </cell>
          <cell r="N6929">
            <v>0.98339996913863725</v>
          </cell>
          <cell r="O6929">
            <v>42.350915824319991</v>
          </cell>
          <cell r="Q6929">
            <v>105056.0422644995</v>
          </cell>
        </row>
        <row r="6930">
          <cell r="D6930">
            <v>46010</v>
          </cell>
          <cell r="F6930">
            <v>0</v>
          </cell>
          <cell r="G6930">
            <v>0</v>
          </cell>
          <cell r="H6930">
            <v>0</v>
          </cell>
          <cell r="I6930" t="e">
            <v>#NUM!</v>
          </cell>
          <cell r="J6930">
            <v>27056517.820703473</v>
          </cell>
          <cell r="K6930">
            <v>0.99072398725183819</v>
          </cell>
          <cell r="L6930">
            <v>41.36679293205647</v>
          </cell>
          <cell r="M6930">
            <v>28011452.78493591</v>
          </cell>
          <cell r="N6930">
            <v>0.98072469782011418</v>
          </cell>
          <cell r="O6930">
            <v>42.716953744161501</v>
          </cell>
          <cell r="Q6930">
            <v>105056.0422644995</v>
          </cell>
        </row>
        <row r="6931">
          <cell r="D6931">
            <v>46011</v>
          </cell>
          <cell r="F6931">
            <v>0</v>
          </cell>
          <cell r="G6931">
            <v>0</v>
          </cell>
          <cell r="H6931">
            <v>0</v>
          </cell>
          <cell r="I6931" t="e">
            <v>#NUM!</v>
          </cell>
          <cell r="J6931">
            <v>27056517.820703473</v>
          </cell>
          <cell r="K6931">
            <v>0.98692745544479699</v>
          </cell>
          <cell r="L6931">
            <v>41.880513026929997</v>
          </cell>
          <cell r="M6931">
            <v>27918997.089933094</v>
          </cell>
          <cell r="N6931">
            <v>0.97746337319642662</v>
          </cell>
          <cell r="O6931">
            <v>43.165380487148475</v>
          </cell>
          <cell r="Q6931">
            <v>105056.0422644995</v>
          </cell>
        </row>
        <row r="6932">
          <cell r="D6932">
            <v>46012</v>
          </cell>
          <cell r="F6932">
            <v>0</v>
          </cell>
          <cell r="G6932">
            <v>0</v>
          </cell>
          <cell r="H6932">
            <v>0</v>
          </cell>
          <cell r="I6932" t="e">
            <v>#NUM!</v>
          </cell>
          <cell r="J6932">
            <v>27056517.820703473</v>
          </cell>
          <cell r="K6932">
            <v>0.98315990977426215</v>
          </cell>
          <cell r="L6932">
            <v>42.393648751151424</v>
          </cell>
          <cell r="M6932">
            <v>27840790.381962273</v>
          </cell>
          <cell r="N6932">
            <v>0.97470106523597033</v>
          </cell>
          <cell r="O6932">
            <v>43.547060753779654</v>
          </cell>
          <cell r="Q6932">
            <v>105056.0422644995</v>
          </cell>
        </row>
        <row r="6933">
          <cell r="D6933">
            <v>46013</v>
          </cell>
          <cell r="F6933">
            <v>0</v>
          </cell>
          <cell r="G6933">
            <v>0</v>
          </cell>
          <cell r="H6933">
            <v>0</v>
          </cell>
          <cell r="I6933" t="e">
            <v>#NUM!</v>
          </cell>
          <cell r="J6933">
            <v>27056517.820703473</v>
          </cell>
          <cell r="K6933">
            <v>0.97942101954331984</v>
          </cell>
          <cell r="L6933">
            <v>42.90611496968134</v>
          </cell>
          <cell r="M6933">
            <v>27778991.330431458</v>
          </cell>
          <cell r="N6933">
            <v>0.97251330946334702</v>
          </cell>
          <cell r="O6933">
            <v>43.850551548638194</v>
          </cell>
          <cell r="Q6933">
            <v>105056.0422644995</v>
          </cell>
        </row>
        <row r="6934">
          <cell r="D6934">
            <v>46014</v>
          </cell>
          <cell r="F6934">
            <v>0</v>
          </cell>
          <cell r="G6934">
            <v>0</v>
          </cell>
          <cell r="H6934">
            <v>0</v>
          </cell>
          <cell r="I6934" t="e">
            <v>#NUM!</v>
          </cell>
          <cell r="J6934">
            <v>27056517.820703473</v>
          </cell>
          <cell r="K6934">
            <v>0.9757104590664698</v>
          </cell>
          <cell r="L6934">
            <v>43.417827867710315</v>
          </cell>
          <cell r="M6934">
            <v>27721604.703719635</v>
          </cell>
          <cell r="N6934">
            <v>0.97048013300239433</v>
          </cell>
          <cell r="O6934">
            <v>44.133537407761217</v>
          </cell>
          <cell r="Q6934">
            <v>105056.0422644995</v>
          </cell>
        </row>
        <row r="6935">
          <cell r="D6935">
            <v>46015</v>
          </cell>
          <cell r="F6935">
            <v>0</v>
          </cell>
          <cell r="G6935">
            <v>0</v>
          </cell>
          <cell r="H6935">
            <v>0</v>
          </cell>
          <cell r="I6935" t="e">
            <v>#NUM!</v>
          </cell>
          <cell r="J6935">
            <v>27056517.820703473</v>
          </cell>
          <cell r="K6935">
            <v>0.97202790757505408</v>
          </cell>
          <cell r="L6935">
            <v>43.92870497260504</v>
          </cell>
          <cell r="M6935">
            <v>27669155.121269818</v>
          </cell>
          <cell r="N6935">
            <v>0.96861988978523328</v>
          </cell>
          <cell r="O6935">
            <v>44.393237331111237</v>
          </cell>
          <cell r="Q6935">
            <v>105056.0422644995</v>
          </cell>
        </row>
        <row r="6936">
          <cell r="D6936">
            <v>46016</v>
          </cell>
          <cell r="F6936">
            <v>0</v>
          </cell>
          <cell r="G6936">
            <v>0</v>
          </cell>
          <cell r="H6936">
            <v>0</v>
          </cell>
          <cell r="I6936" t="e">
            <v>#NUM!</v>
          </cell>
          <cell r="J6936">
            <v>27056517.820703473</v>
          </cell>
          <cell r="K6936">
            <v>0.96837304912481936</v>
          </cell>
          <cell r="L6936">
            <v>44.438665174308987</v>
          </cell>
          <cell r="M6936">
            <v>27608071.705602195</v>
          </cell>
          <cell r="N6936">
            <v>0.96645750018370902</v>
          </cell>
          <cell r="O6936">
            <v>44.696049176136277</v>
          </cell>
          <cell r="Q6936">
            <v>105056.0422644995</v>
          </cell>
        </row>
        <row r="6937">
          <cell r="D6937">
            <v>46017</v>
          </cell>
          <cell r="F6937">
            <v>0</v>
          </cell>
          <cell r="G6937">
            <v>0</v>
          </cell>
          <cell r="H6937">
            <v>0</v>
          </cell>
          <cell r="I6937" t="e">
            <v>#NUM!</v>
          </cell>
          <cell r="J6937">
            <v>27056517.820703473</v>
          </cell>
          <cell r="K6937">
            <v>0.96474557250555759</v>
          </cell>
          <cell r="L6937">
            <v>44.947628744223522</v>
          </cell>
          <cell r="M6937">
            <v>27518610.786478575</v>
          </cell>
          <cell r="N6937">
            <v>0.96330185031667759</v>
          </cell>
          <cell r="O6937">
            <v>45.139724018503067</v>
          </cell>
          <cell r="Q6937">
            <v>105056.0422644995</v>
          </cell>
        </row>
        <row r="6938">
          <cell r="D6938">
            <v>46018</v>
          </cell>
          <cell r="F6938">
            <v>0</v>
          </cell>
          <cell r="G6938">
            <v>0</v>
          </cell>
          <cell r="H6938">
            <v>0</v>
          </cell>
          <cell r="I6938" t="e">
            <v>#NUM!</v>
          </cell>
          <cell r="J6938">
            <v>27056517.820703473</v>
          </cell>
          <cell r="K6938">
            <v>0.96114517115276898</v>
          </cell>
          <cell r="L6938">
            <v>45.455517352597006</v>
          </cell>
          <cell r="M6938">
            <v>27427834.789726961</v>
          </cell>
          <cell r="N6938">
            <v>0.96010032359689457</v>
          </cell>
          <cell r="O6938">
            <v>45.591960816852371</v>
          </cell>
          <cell r="Q6938">
            <v>105056.0422644995</v>
          </cell>
        </row>
        <row r="6939">
          <cell r="D6939">
            <v>46019</v>
          </cell>
          <cell r="F6939">
            <v>0</v>
          </cell>
          <cell r="G6939">
            <v>0</v>
          </cell>
          <cell r="H6939">
            <v>0</v>
          </cell>
          <cell r="I6939" t="e">
            <v>#NUM!</v>
          </cell>
          <cell r="J6939">
            <v>27056517.820703473</v>
          </cell>
          <cell r="K6939">
            <v>0.95757154306129633</v>
          </cell>
          <cell r="L6939">
            <v>45.962254084449562</v>
          </cell>
          <cell r="M6939">
            <v>27334183.497594338</v>
          </cell>
          <cell r="N6939">
            <v>0.95679831000899151</v>
          </cell>
          <cell r="O6939">
            <v>46.060575937393054</v>
          </cell>
          <cell r="Q6939">
            <v>105056.0422644995</v>
          </cell>
        </row>
        <row r="6940">
          <cell r="D6940">
            <v>46020</v>
          </cell>
          <cell r="F6940">
            <v>0</v>
          </cell>
          <cell r="G6940">
            <v>0</v>
          </cell>
          <cell r="H6940">
            <v>0</v>
          </cell>
          <cell r="I6940" t="e">
            <v>#NUM!</v>
          </cell>
          <cell r="J6940">
            <v>27056517.820703473</v>
          </cell>
          <cell r="K6940">
            <v>0.95402439070087841</v>
          </cell>
          <cell r="L6940">
            <v>46.467763454062251</v>
          </cell>
          <cell r="M6940">
            <v>27248296.214558717</v>
          </cell>
          <cell r="N6940">
            <v>0.95376822310350395</v>
          </cell>
          <cell r="O6940">
            <v>46.49251074568177</v>
          </cell>
          <cell r="Q6940">
            <v>105056.0422644995</v>
          </cell>
        </row>
        <row r="6941">
          <cell r="D6941">
            <v>46021</v>
          </cell>
          <cell r="F6941">
            <v>0</v>
          </cell>
          <cell r="G6941">
            <v>0</v>
          </cell>
          <cell r="H6941">
            <v>0</v>
          </cell>
          <cell r="I6941" t="e">
            <v>#NUM!</v>
          </cell>
          <cell r="J6941">
            <v>27056517.820703473</v>
          </cell>
          <cell r="K6941">
            <v>0.95050342093357409</v>
          </cell>
          <cell r="L6941">
            <v>46.971971418060022</v>
          </cell>
          <cell r="M6941">
            <v>27149742.7839191</v>
          </cell>
          <cell r="N6941">
            <v>0.95029494651897084</v>
          </cell>
          <cell r="O6941">
            <v>46.989821247149408</v>
          </cell>
          <cell r="Q6941">
            <v>105056.0422644995</v>
          </cell>
        </row>
        <row r="6942">
          <cell r="D6942">
            <v>46022</v>
          </cell>
          <cell r="E6942" t="str">
            <v>*</v>
          </cell>
          <cell r="F6942">
            <v>0</v>
          </cell>
          <cell r="G6942">
            <v>0</v>
          </cell>
          <cell r="H6942">
            <v>0</v>
          </cell>
          <cell r="I6942" t="e">
            <v>#NUM!</v>
          </cell>
          <cell r="J6942">
            <v>27056517.820703473</v>
          </cell>
          <cell r="K6942">
            <v>0.94700834493300734</v>
          </cell>
          <cell r="L6942">
            <v>47.474805387118536</v>
          </cell>
          <cell r="M6942">
            <v>27056517.820703473</v>
          </cell>
          <cell r="N6942">
            <v>0.94700834493300734</v>
          </cell>
          <cell r="O6942">
            <v>47.462516121021814</v>
          </cell>
          <cell r="P6942"/>
          <cell r="Q6942">
            <v>105056.0422644995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os"/>
      <sheetName val="Mozart Reports"/>
      <sheetName val="Potencia instalada hidraulica"/>
    </sheetNames>
    <sheetDataSet>
      <sheetData sheetId="0"/>
      <sheetData sheetId="1"/>
      <sheetData sheetId="2">
        <row r="15">
          <cell r="F15">
            <v>5252.6595566666665</v>
          </cell>
        </row>
        <row r="16">
          <cell r="F16">
            <v>4077.7992333333332</v>
          </cell>
        </row>
        <row r="17">
          <cell r="F17">
            <v>3557.7104000000004</v>
          </cell>
        </row>
        <row r="18">
          <cell r="F18">
            <v>195.78800000000001</v>
          </cell>
        </row>
        <row r="19">
          <cell r="F19">
            <v>609.78800000000001</v>
          </cell>
        </row>
        <row r="20">
          <cell r="F20">
            <v>3402.1428400000004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zart Reports"/>
      <sheetName val="VertidosTODO"/>
      <sheetName val="VertidosSUMA"/>
      <sheetName val="Historico"/>
      <sheetName val="chuleta"/>
      <sheetName val="tabla datos"/>
      <sheetName val="grafico diario"/>
      <sheetName val="datos y grafico mensual 10 a"/>
      <sheetName val="IndEolico10"/>
      <sheetName val="PENÍNSULA mensual"/>
      <sheetName val="SeriediariaEOLICA"/>
      <sheetName val="vertidos eolica para producible"/>
      <sheetName val="Serie mensual Balance"/>
      <sheetName val="datos y grafico mensual 15 años"/>
      <sheetName val="Horas equiva mensuales"/>
      <sheetName val="promedios 10-15 años"/>
      <sheetName val="TDII"/>
      <sheetName val="IndEolic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Fecha</v>
          </cell>
          <cell r="B1" t="str">
            <v>Producción Diario (GWh)</v>
          </cell>
          <cell r="C1" t="str">
            <v>Producible Eólico Diario (GWh)</v>
          </cell>
        </row>
        <row r="2">
          <cell r="A2">
            <v>45139</v>
          </cell>
          <cell r="B2">
            <v>154.50211999999999</v>
          </cell>
          <cell r="C2">
            <v>131.15981240241757</v>
          </cell>
          <cell r="D2">
            <v>131.15981240241757</v>
          </cell>
        </row>
        <row r="3">
          <cell r="A3">
            <v>45140</v>
          </cell>
          <cell r="B3">
            <v>180.00831100000002</v>
          </cell>
          <cell r="C3">
            <v>131.15981240241757</v>
          </cell>
          <cell r="D3">
            <v>131.15981240241757</v>
          </cell>
        </row>
        <row r="4">
          <cell r="A4">
            <v>45141</v>
          </cell>
          <cell r="B4">
            <v>230.92194499999999</v>
          </cell>
          <cell r="C4">
            <v>131.15981240241757</v>
          </cell>
          <cell r="D4">
            <v>131.15981240241757</v>
          </cell>
        </row>
        <row r="5">
          <cell r="A5">
            <v>45142</v>
          </cell>
          <cell r="B5">
            <v>234.901647</v>
          </cell>
          <cell r="C5">
            <v>131.15981240241757</v>
          </cell>
          <cell r="D5">
            <v>131.15981240241757</v>
          </cell>
        </row>
        <row r="6">
          <cell r="A6">
            <v>45143</v>
          </cell>
          <cell r="B6">
            <v>189.59339700000001</v>
          </cell>
          <cell r="C6">
            <v>131.15981240241757</v>
          </cell>
          <cell r="D6">
            <v>131.15981240241757</v>
          </cell>
        </row>
        <row r="7">
          <cell r="A7">
            <v>45144</v>
          </cell>
          <cell r="B7">
            <v>218.77079599999999</v>
          </cell>
          <cell r="C7">
            <v>131.15981240241757</v>
          </cell>
          <cell r="D7">
            <v>131.15981240241757</v>
          </cell>
        </row>
        <row r="8">
          <cell r="A8">
            <v>45145</v>
          </cell>
          <cell r="B8">
            <v>178.006044</v>
          </cell>
          <cell r="C8">
            <v>131.15981240241757</v>
          </cell>
          <cell r="D8">
            <v>131.15981240241757</v>
          </cell>
        </row>
        <row r="9">
          <cell r="A9">
            <v>45146</v>
          </cell>
          <cell r="B9">
            <v>98.964422999999996</v>
          </cell>
          <cell r="C9">
            <v>131.15981240241757</v>
          </cell>
          <cell r="D9">
            <v>98.964422999999996</v>
          </cell>
        </row>
        <row r="10">
          <cell r="A10">
            <v>45147</v>
          </cell>
          <cell r="B10">
            <v>77.418668999999994</v>
          </cell>
          <cell r="C10">
            <v>131.15981240241757</v>
          </cell>
          <cell r="D10">
            <v>77.418668999999994</v>
          </cell>
        </row>
        <row r="11">
          <cell r="A11">
            <v>45148</v>
          </cell>
          <cell r="B11">
            <v>141.28193899999999</v>
          </cell>
          <cell r="C11">
            <v>131.15981240241757</v>
          </cell>
          <cell r="D11">
            <v>131.15981240241757</v>
          </cell>
        </row>
        <row r="12">
          <cell r="A12">
            <v>45149</v>
          </cell>
          <cell r="B12">
            <v>69.618390000000005</v>
          </cell>
          <cell r="C12">
            <v>131.15981240241757</v>
          </cell>
          <cell r="D12">
            <v>69.618390000000005</v>
          </cell>
        </row>
        <row r="13">
          <cell r="A13">
            <v>45150</v>
          </cell>
          <cell r="B13">
            <v>83.903301999999996</v>
          </cell>
          <cell r="C13">
            <v>131.15981240241757</v>
          </cell>
          <cell r="D13">
            <v>83.903301999999996</v>
          </cell>
        </row>
        <row r="14">
          <cell r="A14">
            <v>45151</v>
          </cell>
          <cell r="B14">
            <v>126.116394</v>
          </cell>
          <cell r="C14">
            <v>131.15981240241757</v>
          </cell>
          <cell r="D14">
            <v>126.116394</v>
          </cell>
        </row>
        <row r="15">
          <cell r="A15">
            <v>45152</v>
          </cell>
          <cell r="B15">
            <v>124.80716600000001</v>
          </cell>
          <cell r="C15">
            <v>131.15981240241757</v>
          </cell>
          <cell r="D15">
            <v>124.80716600000001</v>
          </cell>
        </row>
        <row r="16">
          <cell r="A16">
            <v>45153</v>
          </cell>
          <cell r="B16">
            <v>100.339393</v>
          </cell>
          <cell r="C16">
            <v>131.15981240241757</v>
          </cell>
          <cell r="D16">
            <v>100.339393</v>
          </cell>
        </row>
        <row r="17">
          <cell r="A17">
            <v>45154</v>
          </cell>
          <cell r="B17">
            <v>103.455326</v>
          </cell>
          <cell r="C17">
            <v>131.15981240241757</v>
          </cell>
          <cell r="D17">
            <v>103.455326</v>
          </cell>
        </row>
        <row r="18">
          <cell r="A18">
            <v>45155</v>
          </cell>
          <cell r="B18">
            <v>68.621103000000005</v>
          </cell>
          <cell r="C18">
            <v>131.15981240241757</v>
          </cell>
          <cell r="D18">
            <v>68.621103000000005</v>
          </cell>
        </row>
        <row r="19">
          <cell r="A19">
            <v>45156</v>
          </cell>
          <cell r="B19">
            <v>135.74966799999999</v>
          </cell>
          <cell r="C19">
            <v>131.15981240241757</v>
          </cell>
          <cell r="D19">
            <v>131.15981240241757</v>
          </cell>
        </row>
        <row r="20">
          <cell r="A20">
            <v>45157</v>
          </cell>
          <cell r="B20">
            <v>54.853555999999998</v>
          </cell>
          <cell r="C20">
            <v>131.15981240241757</v>
          </cell>
          <cell r="D20">
            <v>54.853555999999998</v>
          </cell>
        </row>
        <row r="21">
          <cell r="A21">
            <v>45158</v>
          </cell>
          <cell r="B21">
            <v>48.389574999999994</v>
          </cell>
          <cell r="C21">
            <v>131.15981240241757</v>
          </cell>
          <cell r="D21">
            <v>48.389574999999994</v>
          </cell>
        </row>
        <row r="22">
          <cell r="A22">
            <v>45159</v>
          </cell>
          <cell r="B22">
            <v>94.382906000000006</v>
          </cell>
          <cell r="C22">
            <v>131.15981240241757</v>
          </cell>
          <cell r="D22">
            <v>94.382906000000006</v>
          </cell>
        </row>
        <row r="23">
          <cell r="A23">
            <v>45160</v>
          </cell>
          <cell r="B23">
            <v>112.489047</v>
          </cell>
          <cell r="C23">
            <v>131.15981240241757</v>
          </cell>
          <cell r="D23">
            <v>112.489047</v>
          </cell>
        </row>
        <row r="24">
          <cell r="A24">
            <v>45161</v>
          </cell>
          <cell r="B24">
            <v>107.018405</v>
          </cell>
          <cell r="C24">
            <v>131.15981240241757</v>
          </cell>
          <cell r="D24">
            <v>107.018405</v>
          </cell>
        </row>
        <row r="25">
          <cell r="A25">
            <v>45162</v>
          </cell>
          <cell r="B25">
            <v>103.82589</v>
          </cell>
          <cell r="C25">
            <v>131.15981240241757</v>
          </cell>
          <cell r="D25">
            <v>103.82589</v>
          </cell>
        </row>
        <row r="26">
          <cell r="A26">
            <v>45163</v>
          </cell>
          <cell r="B26">
            <v>124.997399</v>
          </cell>
          <cell r="C26">
            <v>131.15981240241757</v>
          </cell>
          <cell r="D26">
            <v>124.997399</v>
          </cell>
        </row>
        <row r="27">
          <cell r="A27">
            <v>45164</v>
          </cell>
          <cell r="B27">
            <v>171.67689300000001</v>
          </cell>
          <cell r="C27">
            <v>131.15981240241757</v>
          </cell>
          <cell r="D27">
            <v>131.15981240241757</v>
          </cell>
        </row>
        <row r="28">
          <cell r="A28">
            <v>45165</v>
          </cell>
          <cell r="B28">
            <v>258.46826699999997</v>
          </cell>
          <cell r="C28">
            <v>131.15981240241757</v>
          </cell>
          <cell r="D28">
            <v>131.15981240241757</v>
          </cell>
        </row>
        <row r="29">
          <cell r="A29">
            <v>45166</v>
          </cell>
          <cell r="B29">
            <v>227.67741000000001</v>
          </cell>
          <cell r="C29">
            <v>131.15981240241757</v>
          </cell>
          <cell r="D29">
            <v>131.15981240241757</v>
          </cell>
        </row>
        <row r="30">
          <cell r="A30">
            <v>45167</v>
          </cell>
          <cell r="B30">
            <v>178.80843299999998</v>
          </cell>
          <cell r="C30">
            <v>121.41283003794459</v>
          </cell>
          <cell r="D30">
            <v>121.41283003794459</v>
          </cell>
        </row>
        <row r="31">
          <cell r="A31">
            <v>45168</v>
          </cell>
          <cell r="B31">
            <v>125.749825</v>
          </cell>
          <cell r="C31">
            <v>121.41283003794459</v>
          </cell>
          <cell r="D31">
            <v>121.41283003794459</v>
          </cell>
        </row>
        <row r="32">
          <cell r="A32">
            <v>45169</v>
          </cell>
          <cell r="B32">
            <v>69.090783000000002</v>
          </cell>
          <cell r="C32">
            <v>121.41283003794459</v>
          </cell>
          <cell r="D32">
            <v>69.090783000000002</v>
          </cell>
        </row>
        <row r="33">
          <cell r="A33">
            <v>45170</v>
          </cell>
          <cell r="B33">
            <v>134.30191600000001</v>
          </cell>
          <cell r="C33">
            <v>125.45992437254273</v>
          </cell>
          <cell r="D33">
            <v>125.45992437254273</v>
          </cell>
        </row>
        <row r="34">
          <cell r="A34">
            <v>45171</v>
          </cell>
          <cell r="B34">
            <v>173.30460500000001</v>
          </cell>
          <cell r="C34">
            <v>125.45992437254273</v>
          </cell>
          <cell r="D34">
            <v>125.45992437254273</v>
          </cell>
        </row>
        <row r="35">
          <cell r="A35">
            <v>45172</v>
          </cell>
          <cell r="B35">
            <v>286.20041900000001</v>
          </cell>
          <cell r="C35">
            <v>125.45992437254273</v>
          </cell>
          <cell r="D35">
            <v>125.45992437254273</v>
          </cell>
        </row>
        <row r="36">
          <cell r="A36">
            <v>45173</v>
          </cell>
          <cell r="B36">
            <v>216.75734299999999</v>
          </cell>
          <cell r="C36">
            <v>125.45992437254273</v>
          </cell>
          <cell r="D36">
            <v>125.45992437254273</v>
          </cell>
        </row>
        <row r="37">
          <cell r="A37">
            <v>45174</v>
          </cell>
          <cell r="B37">
            <v>112.382542</v>
          </cell>
          <cell r="C37">
            <v>125.45992437254273</v>
          </cell>
          <cell r="D37">
            <v>112.382542</v>
          </cell>
        </row>
        <row r="38">
          <cell r="A38">
            <v>45175</v>
          </cell>
          <cell r="B38">
            <v>80.776755999999992</v>
          </cell>
          <cell r="C38">
            <v>125.45992437254273</v>
          </cell>
          <cell r="D38">
            <v>80.776755999999992</v>
          </cell>
        </row>
        <row r="39">
          <cell r="A39">
            <v>45176</v>
          </cell>
          <cell r="B39">
            <v>87.522680999999992</v>
          </cell>
          <cell r="C39">
            <v>125.45992437254273</v>
          </cell>
          <cell r="D39">
            <v>87.522680999999992</v>
          </cell>
        </row>
        <row r="40">
          <cell r="A40">
            <v>45177</v>
          </cell>
          <cell r="B40">
            <v>90.356411999999992</v>
          </cell>
          <cell r="C40">
            <v>125.45992437254273</v>
          </cell>
          <cell r="D40">
            <v>90.356411999999992</v>
          </cell>
        </row>
        <row r="41">
          <cell r="A41">
            <v>45178</v>
          </cell>
          <cell r="B41">
            <v>109.17743899999999</v>
          </cell>
          <cell r="C41">
            <v>125.45992437254273</v>
          </cell>
          <cell r="D41">
            <v>109.17743899999999</v>
          </cell>
        </row>
        <row r="42">
          <cell r="A42">
            <v>45179</v>
          </cell>
          <cell r="B42">
            <v>69.486354999999989</v>
          </cell>
          <cell r="C42">
            <v>125.45992437254273</v>
          </cell>
          <cell r="D42">
            <v>69.486354999999989</v>
          </cell>
        </row>
        <row r="43">
          <cell r="A43">
            <v>45180</v>
          </cell>
          <cell r="B43">
            <v>51.591932</v>
          </cell>
          <cell r="C43">
            <v>125.45992437254273</v>
          </cell>
          <cell r="D43">
            <v>51.591932</v>
          </cell>
        </row>
        <row r="44">
          <cell r="A44">
            <v>45181</v>
          </cell>
          <cell r="B44">
            <v>56.065298999999996</v>
          </cell>
          <cell r="C44">
            <v>125.45992437254273</v>
          </cell>
          <cell r="D44">
            <v>56.065298999999996</v>
          </cell>
        </row>
        <row r="45">
          <cell r="A45">
            <v>45182</v>
          </cell>
          <cell r="B45">
            <v>115.824215</v>
          </cell>
          <cell r="C45">
            <v>125.45992437254273</v>
          </cell>
          <cell r="D45">
            <v>115.824215</v>
          </cell>
        </row>
        <row r="46">
          <cell r="A46">
            <v>45183</v>
          </cell>
          <cell r="B46">
            <v>109.82474499999999</v>
          </cell>
          <cell r="C46">
            <v>125.45992437254273</v>
          </cell>
          <cell r="D46">
            <v>109.82474499999999</v>
          </cell>
        </row>
        <row r="47">
          <cell r="A47">
            <v>45184</v>
          </cell>
          <cell r="B47">
            <v>98.996418999999989</v>
          </cell>
          <cell r="C47">
            <v>125.45992437254273</v>
          </cell>
          <cell r="D47">
            <v>98.996418999999989</v>
          </cell>
        </row>
        <row r="48">
          <cell r="A48">
            <v>45185</v>
          </cell>
          <cell r="B48">
            <v>122.681451</v>
          </cell>
          <cell r="C48">
            <v>125.45992437254273</v>
          </cell>
          <cell r="D48">
            <v>122.681451</v>
          </cell>
        </row>
        <row r="49">
          <cell r="A49">
            <v>45186</v>
          </cell>
          <cell r="B49">
            <v>204.66157100000001</v>
          </cell>
          <cell r="C49">
            <v>125.45992437254273</v>
          </cell>
          <cell r="D49">
            <v>125.45992437254273</v>
          </cell>
        </row>
        <row r="50">
          <cell r="A50">
            <v>45187</v>
          </cell>
          <cell r="B50">
            <v>120.037791</v>
          </cell>
          <cell r="C50">
            <v>125.45992437254273</v>
          </cell>
          <cell r="D50">
            <v>120.037791</v>
          </cell>
        </row>
        <row r="51">
          <cell r="A51">
            <v>45188</v>
          </cell>
          <cell r="B51">
            <v>54.820730000000005</v>
          </cell>
          <cell r="C51">
            <v>125.45992437254273</v>
          </cell>
          <cell r="D51">
            <v>54.820730000000005</v>
          </cell>
        </row>
        <row r="52">
          <cell r="A52">
            <v>45189</v>
          </cell>
          <cell r="B52">
            <v>148.83000200000001</v>
          </cell>
          <cell r="C52">
            <v>125.45992437254273</v>
          </cell>
          <cell r="D52">
            <v>125.45992437254273</v>
          </cell>
        </row>
        <row r="53">
          <cell r="A53">
            <v>45190</v>
          </cell>
          <cell r="B53">
            <v>295.61916500000001</v>
          </cell>
          <cell r="C53">
            <v>125.45992437254273</v>
          </cell>
          <cell r="D53">
            <v>125.45992437254273</v>
          </cell>
        </row>
        <row r="54">
          <cell r="A54">
            <v>45191</v>
          </cell>
          <cell r="B54">
            <v>187.32219499999997</v>
          </cell>
          <cell r="C54">
            <v>125.45992437254273</v>
          </cell>
          <cell r="D54">
            <v>125.45992437254273</v>
          </cell>
        </row>
        <row r="55">
          <cell r="A55">
            <v>45192</v>
          </cell>
          <cell r="B55">
            <v>57.580082000000004</v>
          </cell>
          <cell r="C55">
            <v>125.45992437254273</v>
          </cell>
          <cell r="D55">
            <v>57.580082000000004</v>
          </cell>
        </row>
        <row r="56">
          <cell r="A56">
            <v>45193</v>
          </cell>
          <cell r="B56">
            <v>77.505685</v>
          </cell>
          <cell r="C56">
            <v>125.45992437254273</v>
          </cell>
          <cell r="D56">
            <v>77.505685</v>
          </cell>
        </row>
        <row r="57">
          <cell r="A57">
            <v>45194</v>
          </cell>
          <cell r="B57">
            <v>56.628192999999996</v>
          </cell>
          <cell r="C57">
            <v>125.45992437254273</v>
          </cell>
          <cell r="D57">
            <v>56.628192999999996</v>
          </cell>
        </row>
        <row r="58">
          <cell r="A58">
            <v>45195</v>
          </cell>
          <cell r="B58">
            <v>61.718797000000002</v>
          </cell>
          <cell r="C58">
            <v>125.45992437254273</v>
          </cell>
          <cell r="D58">
            <v>61.718797000000002</v>
          </cell>
        </row>
        <row r="59">
          <cell r="A59">
            <v>45196</v>
          </cell>
          <cell r="B59">
            <v>113.10493700000001</v>
          </cell>
          <cell r="C59">
            <v>125.45992437254273</v>
          </cell>
          <cell r="D59">
            <v>113.10493700000001</v>
          </cell>
        </row>
        <row r="60">
          <cell r="A60">
            <v>45197</v>
          </cell>
          <cell r="B60">
            <v>87.621300000000005</v>
          </cell>
          <cell r="C60">
            <v>125.45992437254273</v>
          </cell>
          <cell r="D60">
            <v>87.621300000000005</v>
          </cell>
        </row>
        <row r="61">
          <cell r="A61">
            <v>45198</v>
          </cell>
          <cell r="B61">
            <v>47.606676</v>
          </cell>
          <cell r="C61">
            <v>125.45992437254273</v>
          </cell>
          <cell r="D61">
            <v>47.606676</v>
          </cell>
        </row>
        <row r="62">
          <cell r="A62">
            <v>45199</v>
          </cell>
          <cell r="B62">
            <v>71.15500200000001</v>
          </cell>
          <cell r="C62">
            <v>125.45992437254273</v>
          </cell>
          <cell r="D62">
            <v>71.15500200000001</v>
          </cell>
        </row>
        <row r="63">
          <cell r="A63">
            <v>45200</v>
          </cell>
          <cell r="B63">
            <v>65.036508999999995</v>
          </cell>
          <cell r="C63">
            <v>153.65643704499149</v>
          </cell>
          <cell r="D63">
            <v>65.036508999999995</v>
          </cell>
        </row>
        <row r="64">
          <cell r="A64">
            <v>45201</v>
          </cell>
          <cell r="B64">
            <v>119.873908</v>
          </cell>
          <cell r="C64">
            <v>153.65643704499149</v>
          </cell>
          <cell r="D64">
            <v>119.873908</v>
          </cell>
        </row>
        <row r="65">
          <cell r="A65">
            <v>45202</v>
          </cell>
          <cell r="B65">
            <v>119.526482</v>
          </cell>
          <cell r="C65">
            <v>153.65643704499149</v>
          </cell>
          <cell r="D65">
            <v>119.526482</v>
          </cell>
        </row>
        <row r="66">
          <cell r="A66">
            <v>45203</v>
          </cell>
          <cell r="B66">
            <v>100.721293</v>
          </cell>
          <cell r="C66">
            <v>153.65643704499149</v>
          </cell>
          <cell r="D66">
            <v>100.721293</v>
          </cell>
        </row>
        <row r="67">
          <cell r="A67">
            <v>45204</v>
          </cell>
          <cell r="B67">
            <v>48.011491999999997</v>
          </cell>
          <cell r="C67">
            <v>153.65643704499149</v>
          </cell>
          <cell r="D67">
            <v>48.011491999999997</v>
          </cell>
        </row>
        <row r="68">
          <cell r="A68">
            <v>45205</v>
          </cell>
          <cell r="B68">
            <v>62.862432999999996</v>
          </cell>
          <cell r="C68">
            <v>153.65643704499149</v>
          </cell>
          <cell r="D68">
            <v>62.862432999999996</v>
          </cell>
        </row>
        <row r="69">
          <cell r="A69">
            <v>45206</v>
          </cell>
          <cell r="B69">
            <v>73.717717000000007</v>
          </cell>
          <cell r="C69">
            <v>153.65643704499149</v>
          </cell>
          <cell r="D69">
            <v>73.717717000000007</v>
          </cell>
        </row>
        <row r="70">
          <cell r="A70">
            <v>45207</v>
          </cell>
          <cell r="B70">
            <v>58.464908000000001</v>
          </cell>
          <cell r="C70">
            <v>153.65643704499149</v>
          </cell>
          <cell r="D70">
            <v>58.464908000000001</v>
          </cell>
        </row>
        <row r="71">
          <cell r="A71">
            <v>45208</v>
          </cell>
          <cell r="B71">
            <v>53.210732</v>
          </cell>
          <cell r="C71">
            <v>153.65643704499149</v>
          </cell>
          <cell r="D71">
            <v>53.210732</v>
          </cell>
        </row>
        <row r="72">
          <cell r="A72">
            <v>45209</v>
          </cell>
          <cell r="B72">
            <v>39.624146000000003</v>
          </cell>
          <cell r="C72">
            <v>153.65643704499149</v>
          </cell>
          <cell r="D72">
            <v>39.624146000000003</v>
          </cell>
        </row>
        <row r="73">
          <cell r="A73">
            <v>45210</v>
          </cell>
          <cell r="B73">
            <v>44.576447999999999</v>
          </cell>
          <cell r="C73">
            <v>153.65643704499149</v>
          </cell>
          <cell r="D73">
            <v>44.576447999999999</v>
          </cell>
        </row>
        <row r="74">
          <cell r="A74">
            <v>45211</v>
          </cell>
          <cell r="B74">
            <v>85.145594000000017</v>
          </cell>
          <cell r="C74">
            <v>153.65643704499149</v>
          </cell>
          <cell r="D74">
            <v>85.145594000000017</v>
          </cell>
        </row>
        <row r="75">
          <cell r="A75">
            <v>45212</v>
          </cell>
          <cell r="B75">
            <v>155.04919400000003</v>
          </cell>
          <cell r="C75">
            <v>153.65643704499149</v>
          </cell>
          <cell r="D75">
            <v>153.65643704499149</v>
          </cell>
        </row>
        <row r="76">
          <cell r="A76">
            <v>45213</v>
          </cell>
          <cell r="B76">
            <v>77.801785999999993</v>
          </cell>
          <cell r="C76">
            <v>153.65643704499149</v>
          </cell>
          <cell r="D76">
            <v>77.801785999999993</v>
          </cell>
        </row>
        <row r="77">
          <cell r="A77">
            <v>45214</v>
          </cell>
          <cell r="B77">
            <v>55.921984999999999</v>
          </cell>
          <cell r="C77">
            <v>153.65643704499149</v>
          </cell>
          <cell r="D77">
            <v>55.921984999999999</v>
          </cell>
        </row>
        <row r="78">
          <cell r="A78">
            <v>45215</v>
          </cell>
          <cell r="B78">
            <v>100.69317699999999</v>
          </cell>
          <cell r="C78">
            <v>153.65643704499149</v>
          </cell>
          <cell r="D78">
            <v>100.69317699999999</v>
          </cell>
        </row>
        <row r="79">
          <cell r="A79">
            <v>45216</v>
          </cell>
          <cell r="B79">
            <v>303.56875000000002</v>
          </cell>
          <cell r="C79">
            <v>153.65643704499149</v>
          </cell>
          <cell r="D79">
            <v>153.65643704499149</v>
          </cell>
        </row>
        <row r="80">
          <cell r="A80">
            <v>45217</v>
          </cell>
          <cell r="B80">
            <v>377.86370500000004</v>
          </cell>
          <cell r="C80">
            <v>153.65643704499149</v>
          </cell>
          <cell r="D80">
            <v>153.65643704499149</v>
          </cell>
        </row>
        <row r="81">
          <cell r="A81">
            <v>45218</v>
          </cell>
          <cell r="B81">
            <v>394.54359199999993</v>
          </cell>
          <cell r="C81">
            <v>153.65643704499149</v>
          </cell>
          <cell r="D81">
            <v>153.65643704499149</v>
          </cell>
        </row>
        <row r="82">
          <cell r="A82">
            <v>45219</v>
          </cell>
          <cell r="B82">
            <v>416.60651100000001</v>
          </cell>
          <cell r="C82">
            <v>153.65643704499149</v>
          </cell>
          <cell r="D82">
            <v>153.65643704499149</v>
          </cell>
        </row>
        <row r="83">
          <cell r="A83">
            <v>45220</v>
          </cell>
          <cell r="B83">
            <v>193.11387200000001</v>
          </cell>
          <cell r="C83">
            <v>153.65643704499149</v>
          </cell>
          <cell r="D83">
            <v>153.65643704499149</v>
          </cell>
        </row>
        <row r="84">
          <cell r="A84">
            <v>45221</v>
          </cell>
          <cell r="B84">
            <v>170.560667</v>
          </cell>
          <cell r="C84">
            <v>153.65643704499149</v>
          </cell>
          <cell r="D84">
            <v>153.65643704499149</v>
          </cell>
        </row>
        <row r="85">
          <cell r="A85">
            <v>45222</v>
          </cell>
          <cell r="B85">
            <v>148.388329</v>
          </cell>
          <cell r="C85">
            <v>153.65643704499149</v>
          </cell>
          <cell r="D85">
            <v>148.388329</v>
          </cell>
        </row>
        <row r="86">
          <cell r="A86">
            <v>45223</v>
          </cell>
          <cell r="B86">
            <v>303.23055200000005</v>
          </cell>
          <cell r="C86">
            <v>153.65643704499149</v>
          </cell>
          <cell r="D86">
            <v>153.65643704499149</v>
          </cell>
        </row>
        <row r="87">
          <cell r="A87">
            <v>45224</v>
          </cell>
          <cell r="B87">
            <v>401.490028</v>
          </cell>
          <cell r="C87">
            <v>153.65643704499149</v>
          </cell>
          <cell r="D87">
            <v>153.65643704499149</v>
          </cell>
        </row>
        <row r="88">
          <cell r="A88">
            <v>45225</v>
          </cell>
          <cell r="B88">
            <v>411.52092900000002</v>
          </cell>
          <cell r="C88">
            <v>153.65643704499149</v>
          </cell>
          <cell r="D88">
            <v>153.65643704499149</v>
          </cell>
        </row>
        <row r="89">
          <cell r="A89">
            <v>45226</v>
          </cell>
          <cell r="B89">
            <v>357.31926899999996</v>
          </cell>
          <cell r="C89">
            <v>153.65643704499149</v>
          </cell>
          <cell r="D89">
            <v>153.65643704499149</v>
          </cell>
        </row>
        <row r="90">
          <cell r="A90">
            <v>45227</v>
          </cell>
          <cell r="B90">
            <v>286.65468699999997</v>
          </cell>
          <cell r="C90">
            <v>153.65643704499149</v>
          </cell>
          <cell r="D90">
            <v>153.65643704499149</v>
          </cell>
        </row>
        <row r="91">
          <cell r="A91">
            <v>45228</v>
          </cell>
          <cell r="B91">
            <v>240.731649</v>
          </cell>
          <cell r="C91">
            <v>153.65643704499149</v>
          </cell>
          <cell r="D91">
            <v>153.65643704499149</v>
          </cell>
        </row>
        <row r="92">
          <cell r="A92">
            <v>45229</v>
          </cell>
          <cell r="B92">
            <v>309.97619900000001</v>
          </cell>
          <cell r="C92">
            <v>153.65643704499149</v>
          </cell>
          <cell r="D92">
            <v>153.65643704499149</v>
          </cell>
        </row>
        <row r="93">
          <cell r="A93">
            <v>45230</v>
          </cell>
          <cell r="B93">
            <v>184.52124799999999</v>
          </cell>
          <cell r="C93">
            <v>153.65643704499149</v>
          </cell>
          <cell r="D93">
            <v>153.65643704499149</v>
          </cell>
        </row>
        <row r="94">
          <cell r="A94">
            <v>45231</v>
          </cell>
          <cell r="B94">
            <v>305.81844899999999</v>
          </cell>
          <cell r="C94">
            <v>207.56972273551534</v>
          </cell>
          <cell r="D94">
            <v>207.56972273551534</v>
          </cell>
        </row>
        <row r="95">
          <cell r="A95">
            <v>45232</v>
          </cell>
          <cell r="B95">
            <v>378.86872499999998</v>
          </cell>
          <cell r="C95">
            <v>207.56972273551534</v>
          </cell>
          <cell r="D95">
            <v>207.56972273551534</v>
          </cell>
        </row>
        <row r="96">
          <cell r="A96">
            <v>45233</v>
          </cell>
          <cell r="B96">
            <v>373.03598800000003</v>
          </cell>
          <cell r="C96">
            <v>207.56972273551534</v>
          </cell>
          <cell r="D96">
            <v>207.56972273551534</v>
          </cell>
        </row>
        <row r="97">
          <cell r="A97">
            <v>45234</v>
          </cell>
          <cell r="B97">
            <v>299.91223500000001</v>
          </cell>
          <cell r="C97">
            <v>207.56972273551534</v>
          </cell>
          <cell r="D97">
            <v>207.56972273551534</v>
          </cell>
        </row>
        <row r="98">
          <cell r="A98">
            <v>45235</v>
          </cell>
          <cell r="B98">
            <v>286.01113299999997</v>
          </cell>
          <cell r="C98">
            <v>207.56972273551534</v>
          </cell>
          <cell r="D98">
            <v>207.56972273551534</v>
          </cell>
        </row>
        <row r="99">
          <cell r="A99">
            <v>45236</v>
          </cell>
          <cell r="B99">
            <v>220.93818100000001</v>
          </cell>
          <cell r="C99">
            <v>207.56972273551534</v>
          </cell>
          <cell r="D99">
            <v>207.56972273551534</v>
          </cell>
        </row>
        <row r="100">
          <cell r="A100">
            <v>45237</v>
          </cell>
          <cell r="B100">
            <v>167.05639300000001</v>
          </cell>
          <cell r="C100">
            <v>207.56972273551534</v>
          </cell>
          <cell r="D100">
            <v>167.05639300000001</v>
          </cell>
        </row>
        <row r="101">
          <cell r="A101">
            <v>45238</v>
          </cell>
          <cell r="B101">
            <v>181.78700000000001</v>
          </cell>
          <cell r="C101">
            <v>207.56972273551534</v>
          </cell>
          <cell r="D101">
            <v>181.78700000000001</v>
          </cell>
        </row>
        <row r="102">
          <cell r="A102">
            <v>45239</v>
          </cell>
          <cell r="B102">
            <v>265.00637999999998</v>
          </cell>
          <cell r="C102">
            <v>207.56972273551534</v>
          </cell>
          <cell r="D102">
            <v>207.56972273551534</v>
          </cell>
        </row>
        <row r="103">
          <cell r="A103">
            <v>45240</v>
          </cell>
          <cell r="B103">
            <v>315.55326199999996</v>
          </cell>
          <cell r="C103">
            <v>207.56972273551534</v>
          </cell>
          <cell r="D103">
            <v>207.56972273551534</v>
          </cell>
        </row>
        <row r="104">
          <cell r="A104">
            <v>45241</v>
          </cell>
          <cell r="B104">
            <v>354.778547</v>
          </cell>
          <cell r="C104">
            <v>207.56972273551534</v>
          </cell>
          <cell r="D104">
            <v>207.56972273551534</v>
          </cell>
        </row>
        <row r="105">
          <cell r="A105">
            <v>45242</v>
          </cell>
          <cell r="B105">
            <v>269.60511700000001</v>
          </cell>
          <cell r="C105">
            <v>207.56972273551534</v>
          </cell>
          <cell r="D105">
            <v>207.56972273551534</v>
          </cell>
        </row>
        <row r="106">
          <cell r="A106">
            <v>45243</v>
          </cell>
          <cell r="B106">
            <v>237.94392799999997</v>
          </cell>
          <cell r="C106">
            <v>207.56972273551534</v>
          </cell>
          <cell r="D106">
            <v>207.56972273551534</v>
          </cell>
        </row>
        <row r="107">
          <cell r="A107">
            <v>45244</v>
          </cell>
          <cell r="B107">
            <v>195.99808100000001</v>
          </cell>
          <cell r="C107">
            <v>207.56972273551534</v>
          </cell>
          <cell r="D107">
            <v>195.99808100000001</v>
          </cell>
        </row>
        <row r="108">
          <cell r="A108">
            <v>45245</v>
          </cell>
          <cell r="B108">
            <v>103.760564</v>
          </cell>
          <cell r="C108">
            <v>207.56972273551534</v>
          </cell>
          <cell r="D108">
            <v>103.760564</v>
          </cell>
        </row>
        <row r="109">
          <cell r="A109">
            <v>45246</v>
          </cell>
          <cell r="B109">
            <v>164.64532800000001</v>
          </cell>
          <cell r="C109">
            <v>207.56972273551534</v>
          </cell>
          <cell r="D109">
            <v>164.64532800000001</v>
          </cell>
        </row>
        <row r="110">
          <cell r="A110">
            <v>45247</v>
          </cell>
          <cell r="B110">
            <v>106.642061</v>
          </cell>
          <cell r="C110">
            <v>207.56972273551534</v>
          </cell>
          <cell r="D110">
            <v>106.642061</v>
          </cell>
        </row>
        <row r="111">
          <cell r="A111">
            <v>45248</v>
          </cell>
          <cell r="B111">
            <v>92.486569000000003</v>
          </cell>
          <cell r="C111">
            <v>207.56972273551534</v>
          </cell>
          <cell r="D111">
            <v>92.486569000000003</v>
          </cell>
        </row>
        <row r="112">
          <cell r="A112">
            <v>45249</v>
          </cell>
          <cell r="B112">
            <v>33.756368000000002</v>
          </cell>
          <cell r="C112">
            <v>207.56972273551534</v>
          </cell>
          <cell r="D112">
            <v>33.756368000000002</v>
          </cell>
        </row>
        <row r="113">
          <cell r="A113">
            <v>45250</v>
          </cell>
          <cell r="B113">
            <v>127.631987</v>
          </cell>
          <cell r="C113">
            <v>207.56972273551534</v>
          </cell>
          <cell r="D113">
            <v>127.631987</v>
          </cell>
        </row>
        <row r="114">
          <cell r="A114">
            <v>45251</v>
          </cell>
          <cell r="B114">
            <v>335.09370699999999</v>
          </cell>
          <cell r="C114">
            <v>207.56972273551534</v>
          </cell>
          <cell r="D114">
            <v>207.56972273551534</v>
          </cell>
        </row>
        <row r="115">
          <cell r="A115">
            <v>45252</v>
          </cell>
          <cell r="B115">
            <v>359.17849999999999</v>
          </cell>
          <cell r="C115">
            <v>207.56972273551534</v>
          </cell>
          <cell r="D115">
            <v>207.56972273551534</v>
          </cell>
        </row>
        <row r="116">
          <cell r="A116">
            <v>45253</v>
          </cell>
          <cell r="B116">
            <v>302.73943800000001</v>
          </cell>
          <cell r="C116">
            <v>207.56972273551534</v>
          </cell>
          <cell r="D116">
            <v>207.56972273551534</v>
          </cell>
        </row>
        <row r="117">
          <cell r="A117">
            <v>45254</v>
          </cell>
          <cell r="B117">
            <v>260.22515499999997</v>
          </cell>
          <cell r="C117">
            <v>207.56972273551534</v>
          </cell>
          <cell r="D117">
            <v>207.56972273551534</v>
          </cell>
        </row>
        <row r="118">
          <cell r="A118">
            <v>45255</v>
          </cell>
          <cell r="B118">
            <v>171.300014</v>
          </cell>
          <cell r="C118">
            <v>207.56972273551534</v>
          </cell>
          <cell r="D118">
            <v>171.300014</v>
          </cell>
        </row>
        <row r="119">
          <cell r="A119">
            <v>45256</v>
          </cell>
          <cell r="B119">
            <v>30.775072999999999</v>
          </cell>
          <cell r="C119">
            <v>207.56972273551534</v>
          </cell>
          <cell r="D119">
            <v>30.775072999999999</v>
          </cell>
        </row>
        <row r="120">
          <cell r="A120">
            <v>45257</v>
          </cell>
          <cell r="B120">
            <v>201.966161</v>
          </cell>
          <cell r="C120">
            <v>207.56972273551534</v>
          </cell>
          <cell r="D120">
            <v>201.966161</v>
          </cell>
        </row>
        <row r="121">
          <cell r="A121">
            <v>45258</v>
          </cell>
          <cell r="B121">
            <v>217.77380600000001</v>
          </cell>
          <cell r="C121">
            <v>207.56972273551534</v>
          </cell>
          <cell r="D121">
            <v>207.56972273551534</v>
          </cell>
        </row>
        <row r="122">
          <cell r="A122">
            <v>45259</v>
          </cell>
          <cell r="B122">
            <v>291.122863</v>
          </cell>
          <cell r="C122">
            <v>207.56972273551534</v>
          </cell>
          <cell r="D122">
            <v>207.56972273551534</v>
          </cell>
        </row>
        <row r="123">
          <cell r="A123">
            <v>45260</v>
          </cell>
          <cell r="B123">
            <v>286.47759200000002</v>
          </cell>
          <cell r="C123">
            <v>207.56972273551534</v>
          </cell>
          <cell r="D123">
            <v>207.56972273551534</v>
          </cell>
        </row>
        <row r="124">
          <cell r="A124">
            <v>45261</v>
          </cell>
          <cell r="B124">
            <v>272.70024800000004</v>
          </cell>
          <cell r="C124">
            <v>195.62485934287386</v>
          </cell>
          <cell r="D124">
            <v>195.62485934287386</v>
          </cell>
        </row>
        <row r="125">
          <cell r="A125">
            <v>45262</v>
          </cell>
          <cell r="B125">
            <v>208.146873</v>
          </cell>
          <cell r="C125">
            <v>195.62485934287386</v>
          </cell>
          <cell r="D125">
            <v>195.62485934287386</v>
          </cell>
        </row>
        <row r="126">
          <cell r="A126">
            <v>45263</v>
          </cell>
          <cell r="B126">
            <v>179.16148200000001</v>
          </cell>
          <cell r="C126">
            <v>195.62485934287386</v>
          </cell>
          <cell r="D126">
            <v>179.16148200000001</v>
          </cell>
        </row>
        <row r="127">
          <cell r="A127">
            <v>45264</v>
          </cell>
          <cell r="B127">
            <v>290.79758600000002</v>
          </cell>
          <cell r="C127">
            <v>195.62485934287386</v>
          </cell>
          <cell r="D127">
            <v>195.62485934287386</v>
          </cell>
        </row>
        <row r="128">
          <cell r="A128">
            <v>45265</v>
          </cell>
          <cell r="B128">
            <v>117.636807</v>
          </cell>
          <cell r="C128">
            <v>195.62485934287386</v>
          </cell>
          <cell r="D128">
            <v>117.636807</v>
          </cell>
        </row>
        <row r="129">
          <cell r="A129">
            <v>45266</v>
          </cell>
          <cell r="B129">
            <v>86.278187000000003</v>
          </cell>
          <cell r="C129">
            <v>195.62485934287386</v>
          </cell>
          <cell r="D129">
            <v>86.278187000000003</v>
          </cell>
        </row>
        <row r="130">
          <cell r="A130">
            <v>45267</v>
          </cell>
          <cell r="B130">
            <v>218.13426799999999</v>
          </cell>
          <cell r="C130">
            <v>195.62485934287386</v>
          </cell>
          <cell r="D130">
            <v>195.62485934287386</v>
          </cell>
        </row>
        <row r="131">
          <cell r="A131">
            <v>45268</v>
          </cell>
          <cell r="B131">
            <v>337.88358999999997</v>
          </cell>
          <cell r="C131">
            <v>195.62485934287386</v>
          </cell>
          <cell r="D131">
            <v>195.62485934287386</v>
          </cell>
        </row>
        <row r="132">
          <cell r="A132">
            <v>45269</v>
          </cell>
          <cell r="B132">
            <v>315.39542499999999</v>
          </cell>
          <cell r="C132">
            <v>195.62485934287386</v>
          </cell>
          <cell r="D132">
            <v>195.62485934287386</v>
          </cell>
        </row>
        <row r="133">
          <cell r="A133">
            <v>45270</v>
          </cell>
          <cell r="B133">
            <v>243.64799100000002</v>
          </cell>
          <cell r="C133">
            <v>195.62485934287386</v>
          </cell>
          <cell r="D133">
            <v>195.62485934287386</v>
          </cell>
        </row>
        <row r="134">
          <cell r="A134">
            <v>45271</v>
          </cell>
          <cell r="B134">
            <v>251.44671599999998</v>
          </cell>
          <cell r="C134">
            <v>195.62485934287386</v>
          </cell>
          <cell r="D134">
            <v>195.62485934287386</v>
          </cell>
        </row>
        <row r="135">
          <cell r="A135">
            <v>45272</v>
          </cell>
          <cell r="B135">
            <v>310.79321899999997</v>
          </cell>
          <cell r="C135">
            <v>195.62485934287386</v>
          </cell>
          <cell r="D135">
            <v>195.62485934287386</v>
          </cell>
        </row>
        <row r="136">
          <cell r="A136">
            <v>45273</v>
          </cell>
          <cell r="B136">
            <v>360.35050200000001</v>
          </cell>
          <cell r="C136">
            <v>195.62485934287386</v>
          </cell>
          <cell r="D136">
            <v>195.62485934287386</v>
          </cell>
        </row>
        <row r="137">
          <cell r="A137">
            <v>45274</v>
          </cell>
          <cell r="B137">
            <v>294.73806399999995</v>
          </cell>
          <cell r="C137">
            <v>195.62485934287386</v>
          </cell>
          <cell r="D137">
            <v>195.62485934287386</v>
          </cell>
        </row>
        <row r="138">
          <cell r="A138">
            <v>45275</v>
          </cell>
          <cell r="B138">
            <v>242.31831599999998</v>
          </cell>
          <cell r="C138">
            <v>195.62485934287386</v>
          </cell>
          <cell r="D138">
            <v>195.62485934287386</v>
          </cell>
        </row>
        <row r="139">
          <cell r="A139">
            <v>45276</v>
          </cell>
          <cell r="B139">
            <v>117.850365</v>
          </cell>
          <cell r="C139">
            <v>195.62485934287386</v>
          </cell>
          <cell r="D139">
            <v>117.850365</v>
          </cell>
        </row>
        <row r="140">
          <cell r="A140">
            <v>45277</v>
          </cell>
          <cell r="B140">
            <v>36.720750000000002</v>
          </cell>
          <cell r="C140">
            <v>195.62485934287386</v>
          </cell>
          <cell r="D140">
            <v>36.720750000000002</v>
          </cell>
        </row>
        <row r="141">
          <cell r="A141">
            <v>45278</v>
          </cell>
          <cell r="B141">
            <v>21.287457999999997</v>
          </cell>
          <cell r="C141">
            <v>195.62485934287386</v>
          </cell>
          <cell r="D141">
            <v>21.287457999999997</v>
          </cell>
        </row>
        <row r="142">
          <cell r="A142">
            <v>45279</v>
          </cell>
          <cell r="B142">
            <v>100.578644</v>
          </cell>
          <cell r="C142">
            <v>195.62485934287386</v>
          </cell>
          <cell r="D142">
            <v>100.578644</v>
          </cell>
        </row>
        <row r="143">
          <cell r="A143">
            <v>45280</v>
          </cell>
          <cell r="B143">
            <v>343.335375</v>
          </cell>
          <cell r="C143">
            <v>195.62485934287386</v>
          </cell>
          <cell r="D143">
            <v>195.62485934287386</v>
          </cell>
        </row>
        <row r="144">
          <cell r="A144">
            <v>45281</v>
          </cell>
          <cell r="B144">
            <v>267.99624200000005</v>
          </cell>
          <cell r="C144">
            <v>195.62485934287386</v>
          </cell>
          <cell r="D144">
            <v>195.62485934287386</v>
          </cell>
        </row>
        <row r="145">
          <cell r="A145">
            <v>45282</v>
          </cell>
          <cell r="B145">
            <v>261.92012600000004</v>
          </cell>
          <cell r="C145">
            <v>195.62485934287386</v>
          </cell>
          <cell r="D145">
            <v>195.62485934287386</v>
          </cell>
        </row>
        <row r="146">
          <cell r="A146">
            <v>45283</v>
          </cell>
          <cell r="B146">
            <v>187.89280600000001</v>
          </cell>
          <cell r="C146">
            <v>195.62485934287386</v>
          </cell>
          <cell r="D146">
            <v>187.89280600000001</v>
          </cell>
        </row>
        <row r="147">
          <cell r="A147">
            <v>45284</v>
          </cell>
          <cell r="B147">
            <v>40.785699999999999</v>
          </cell>
          <cell r="C147">
            <v>195.62485934287386</v>
          </cell>
          <cell r="D147">
            <v>40.785699999999999</v>
          </cell>
        </row>
        <row r="148">
          <cell r="A148">
            <v>45285</v>
          </cell>
          <cell r="B148">
            <v>34.930998000000002</v>
          </cell>
          <cell r="C148">
            <v>195.62485934287386</v>
          </cell>
          <cell r="D148">
            <v>34.930998000000002</v>
          </cell>
        </row>
        <row r="149">
          <cell r="A149">
            <v>45286</v>
          </cell>
          <cell r="B149">
            <v>56.949647000000006</v>
          </cell>
          <cell r="C149">
            <v>195.62485934287386</v>
          </cell>
          <cell r="D149">
            <v>56.949647000000006</v>
          </cell>
        </row>
        <row r="150">
          <cell r="A150">
            <v>45287</v>
          </cell>
          <cell r="B150">
            <v>117.74673300000001</v>
          </cell>
          <cell r="C150">
            <v>195.62485934287386</v>
          </cell>
          <cell r="D150">
            <v>117.74673300000001</v>
          </cell>
        </row>
        <row r="151">
          <cell r="A151">
            <v>45288</v>
          </cell>
          <cell r="B151">
            <v>83.808848999999995</v>
          </cell>
          <cell r="C151">
            <v>195.62485934287386</v>
          </cell>
          <cell r="D151">
            <v>83.808848999999995</v>
          </cell>
        </row>
        <row r="152">
          <cell r="A152">
            <v>45289</v>
          </cell>
          <cell r="B152">
            <v>39.407254999999999</v>
          </cell>
          <cell r="C152">
            <v>195.62485934287386</v>
          </cell>
          <cell r="D152">
            <v>39.407254999999999</v>
          </cell>
        </row>
        <row r="153">
          <cell r="A153">
            <v>45290</v>
          </cell>
          <cell r="B153">
            <v>137.48146800000001</v>
          </cell>
          <cell r="C153">
            <v>195.62485934287386</v>
          </cell>
          <cell r="D153">
            <v>137.48146800000001</v>
          </cell>
        </row>
        <row r="154">
          <cell r="A154">
            <v>45291</v>
          </cell>
          <cell r="B154">
            <v>235.43440200000001</v>
          </cell>
          <cell r="C154">
            <v>195.62485934287386</v>
          </cell>
          <cell r="D154">
            <v>195.62485934287386</v>
          </cell>
        </row>
        <row r="155">
          <cell r="A155">
            <v>45292</v>
          </cell>
          <cell r="B155">
            <v>160.07481100000001</v>
          </cell>
          <cell r="C155">
            <v>226.69698541636285</v>
          </cell>
          <cell r="D155">
            <v>160.07481100000001</v>
          </cell>
        </row>
        <row r="156">
          <cell r="A156">
            <v>45293</v>
          </cell>
          <cell r="B156">
            <v>307.25113500000003</v>
          </cell>
          <cell r="C156">
            <v>226.69698541636285</v>
          </cell>
          <cell r="D156">
            <v>226.69698541636285</v>
          </cell>
        </row>
        <row r="157">
          <cell r="A157">
            <v>45294</v>
          </cell>
          <cell r="B157">
            <v>284.84383399999996</v>
          </cell>
          <cell r="C157">
            <v>226.69698541636285</v>
          </cell>
          <cell r="D157">
            <v>226.69698541636285</v>
          </cell>
        </row>
        <row r="158">
          <cell r="A158">
            <v>45295</v>
          </cell>
          <cell r="B158">
            <v>138.26594200000002</v>
          </cell>
          <cell r="C158">
            <v>226.69698541636285</v>
          </cell>
          <cell r="D158">
            <v>138.26594200000002</v>
          </cell>
        </row>
        <row r="159">
          <cell r="A159">
            <v>45296</v>
          </cell>
          <cell r="B159">
            <v>306.23014400000005</v>
          </cell>
          <cell r="C159">
            <v>226.69698541636285</v>
          </cell>
          <cell r="D159">
            <v>226.69698541636285</v>
          </cell>
        </row>
        <row r="160">
          <cell r="A160">
            <v>45297</v>
          </cell>
          <cell r="B160">
            <v>314.35115800000005</v>
          </cell>
          <cell r="C160">
            <v>226.69698541636285</v>
          </cell>
          <cell r="D160">
            <v>226.69698541636285</v>
          </cell>
        </row>
        <row r="161">
          <cell r="A161">
            <v>45298</v>
          </cell>
          <cell r="B161">
            <v>266.50268299999993</v>
          </cell>
          <cell r="C161">
            <v>226.69698541636285</v>
          </cell>
          <cell r="D161">
            <v>226.69698541636285</v>
          </cell>
        </row>
        <row r="162">
          <cell r="A162">
            <v>45299</v>
          </cell>
          <cell r="B162">
            <v>194.88375699999997</v>
          </cell>
          <cell r="C162">
            <v>226.69698541636285</v>
          </cell>
          <cell r="D162">
            <v>194.88375699999997</v>
          </cell>
        </row>
        <row r="163">
          <cell r="A163">
            <v>45300</v>
          </cell>
          <cell r="B163">
            <v>24.609955000000003</v>
          </cell>
          <cell r="C163">
            <v>226.69698541636285</v>
          </cell>
          <cell r="D163">
            <v>24.609955000000003</v>
          </cell>
        </row>
        <row r="164">
          <cell r="A164">
            <v>45301</v>
          </cell>
          <cell r="B164">
            <v>90.572484000000003</v>
          </cell>
          <cell r="C164">
            <v>226.69698541636285</v>
          </cell>
          <cell r="D164">
            <v>90.572484000000003</v>
          </cell>
        </row>
        <row r="165">
          <cell r="A165">
            <v>45302</v>
          </cell>
          <cell r="B165">
            <v>145.88266300000001</v>
          </cell>
          <cell r="C165">
            <v>226.69698541636285</v>
          </cell>
          <cell r="D165">
            <v>145.88266300000001</v>
          </cell>
        </row>
        <row r="166">
          <cell r="A166">
            <v>45303</v>
          </cell>
          <cell r="B166">
            <v>123.754503</v>
          </cell>
          <cell r="C166">
            <v>226.69698541636285</v>
          </cell>
          <cell r="D166">
            <v>123.754503</v>
          </cell>
        </row>
        <row r="167">
          <cell r="A167">
            <v>45304</v>
          </cell>
          <cell r="B167">
            <v>155.99460099999999</v>
          </cell>
          <cell r="C167">
            <v>226.69698541636285</v>
          </cell>
          <cell r="D167">
            <v>155.99460099999999</v>
          </cell>
        </row>
        <row r="168">
          <cell r="A168">
            <v>45305</v>
          </cell>
          <cell r="B168">
            <v>262.74895299999997</v>
          </cell>
          <cell r="C168">
            <v>226.69698541636285</v>
          </cell>
          <cell r="D168">
            <v>226.69698541636285</v>
          </cell>
        </row>
        <row r="169">
          <cell r="A169">
            <v>45306</v>
          </cell>
          <cell r="B169">
            <v>262.54821800000002</v>
          </cell>
          <cell r="C169">
            <v>226.69698541636285</v>
          </cell>
          <cell r="D169">
            <v>226.69698541636285</v>
          </cell>
        </row>
        <row r="170">
          <cell r="A170">
            <v>45307</v>
          </cell>
          <cell r="B170">
            <v>314.56918899999999</v>
          </cell>
          <cell r="C170">
            <v>226.69698541636285</v>
          </cell>
          <cell r="D170">
            <v>226.69698541636285</v>
          </cell>
        </row>
        <row r="171">
          <cell r="A171">
            <v>45308</v>
          </cell>
          <cell r="B171">
            <v>415.95359200000001</v>
          </cell>
          <cell r="C171">
            <v>226.69698541636285</v>
          </cell>
          <cell r="D171">
            <v>226.69698541636285</v>
          </cell>
        </row>
        <row r="172">
          <cell r="A172">
            <v>45309</v>
          </cell>
          <cell r="B172">
            <v>316.25680999999997</v>
          </cell>
          <cell r="C172">
            <v>226.69698541636285</v>
          </cell>
          <cell r="D172">
            <v>226.69698541636285</v>
          </cell>
        </row>
        <row r="173">
          <cell r="A173">
            <v>45310</v>
          </cell>
          <cell r="B173">
            <v>284.46691100000004</v>
          </cell>
          <cell r="C173">
            <v>226.69698541636285</v>
          </cell>
          <cell r="D173">
            <v>226.69698541636285</v>
          </cell>
        </row>
        <row r="174">
          <cell r="A174">
            <v>45311</v>
          </cell>
          <cell r="B174">
            <v>128.54224099999999</v>
          </cell>
          <cell r="C174">
            <v>226.69698541636285</v>
          </cell>
          <cell r="D174">
            <v>128.54224099999999</v>
          </cell>
        </row>
        <row r="175">
          <cell r="A175">
            <v>45312</v>
          </cell>
          <cell r="B175">
            <v>122.77217300000001</v>
          </cell>
          <cell r="C175">
            <v>226.69698541636285</v>
          </cell>
          <cell r="D175">
            <v>122.77217300000001</v>
          </cell>
        </row>
        <row r="176">
          <cell r="A176">
            <v>45313</v>
          </cell>
          <cell r="B176">
            <v>208.51628600000001</v>
          </cell>
          <cell r="C176">
            <v>226.69698541636285</v>
          </cell>
          <cell r="D176">
            <v>208.51628600000001</v>
          </cell>
        </row>
        <row r="177">
          <cell r="A177">
            <v>45314</v>
          </cell>
          <cell r="B177">
            <v>127.14699300000001</v>
          </cell>
          <cell r="C177">
            <v>226.69698541636285</v>
          </cell>
          <cell r="D177">
            <v>127.14699300000001</v>
          </cell>
        </row>
        <row r="178">
          <cell r="A178">
            <v>45315</v>
          </cell>
          <cell r="B178">
            <v>82.287725000000009</v>
          </cell>
          <cell r="C178">
            <v>226.69698541636285</v>
          </cell>
          <cell r="D178">
            <v>82.287725000000009</v>
          </cell>
        </row>
        <row r="179">
          <cell r="A179">
            <v>45316</v>
          </cell>
          <cell r="B179">
            <v>80.772361999999987</v>
          </cell>
          <cell r="C179">
            <v>226.69698541636285</v>
          </cell>
          <cell r="D179">
            <v>80.772361999999987</v>
          </cell>
        </row>
        <row r="180">
          <cell r="A180">
            <v>45317</v>
          </cell>
          <cell r="B180">
            <v>44.223860999999999</v>
          </cell>
          <cell r="C180">
            <v>226.69698541636285</v>
          </cell>
          <cell r="D180">
            <v>44.223860999999999</v>
          </cell>
        </row>
        <row r="181">
          <cell r="A181">
            <v>45318</v>
          </cell>
          <cell r="B181">
            <v>85.899208000000002</v>
          </cell>
          <cell r="C181">
            <v>226.69698541636285</v>
          </cell>
          <cell r="D181">
            <v>85.899208000000002</v>
          </cell>
        </row>
        <row r="182">
          <cell r="A182">
            <v>45319</v>
          </cell>
          <cell r="B182">
            <v>162.763341</v>
          </cell>
          <cell r="C182">
            <v>226.69698541636285</v>
          </cell>
          <cell r="D182">
            <v>162.763341</v>
          </cell>
        </row>
        <row r="183">
          <cell r="A183">
            <v>45320</v>
          </cell>
          <cell r="B183">
            <v>137.261663</v>
          </cell>
          <cell r="C183">
            <v>226.69698541636285</v>
          </cell>
          <cell r="D183">
            <v>137.261663</v>
          </cell>
        </row>
        <row r="184">
          <cell r="A184">
            <v>45321</v>
          </cell>
          <cell r="B184">
            <v>64.807305999999997</v>
          </cell>
          <cell r="C184">
            <v>226.69698541636285</v>
          </cell>
          <cell r="D184">
            <v>64.807305999999997</v>
          </cell>
        </row>
        <row r="185">
          <cell r="A185">
            <v>45322</v>
          </cell>
          <cell r="B185">
            <v>67.026424000000006</v>
          </cell>
          <cell r="C185">
            <v>226.69698541636285</v>
          </cell>
          <cell r="D185">
            <v>67.026424000000006</v>
          </cell>
        </row>
        <row r="186">
          <cell r="A186">
            <v>45323</v>
          </cell>
          <cell r="B186">
            <v>159.82235800000001</v>
          </cell>
          <cell r="C186">
            <v>216.84283256745775</v>
          </cell>
          <cell r="D186">
            <v>159.82235800000001</v>
          </cell>
        </row>
        <row r="187">
          <cell r="A187">
            <v>45324</v>
          </cell>
          <cell r="B187">
            <v>204.003638</v>
          </cell>
          <cell r="C187">
            <v>216.84283256745775</v>
          </cell>
          <cell r="D187">
            <v>204.003638</v>
          </cell>
        </row>
        <row r="188">
          <cell r="A188">
            <v>45325</v>
          </cell>
          <cell r="B188">
            <v>75.195433999999992</v>
          </cell>
          <cell r="C188">
            <v>216.84283256745775</v>
          </cell>
          <cell r="D188">
            <v>75.195433999999992</v>
          </cell>
        </row>
        <row r="189">
          <cell r="A189">
            <v>45326</v>
          </cell>
          <cell r="B189">
            <v>28.476825000000002</v>
          </cell>
          <cell r="C189">
            <v>216.84283256745775</v>
          </cell>
          <cell r="D189">
            <v>28.476825000000002</v>
          </cell>
        </row>
        <row r="190">
          <cell r="A190">
            <v>45327</v>
          </cell>
          <cell r="B190">
            <v>16.489471000000002</v>
          </cell>
          <cell r="C190">
            <v>216.84283256745775</v>
          </cell>
          <cell r="D190">
            <v>16.489471000000002</v>
          </cell>
        </row>
        <row r="191">
          <cell r="A191">
            <v>45328</v>
          </cell>
          <cell r="B191">
            <v>110.40474800000001</v>
          </cell>
          <cell r="C191">
            <v>216.84283256745775</v>
          </cell>
          <cell r="D191">
            <v>110.40474800000001</v>
          </cell>
        </row>
        <row r="192">
          <cell r="A192">
            <v>45329</v>
          </cell>
          <cell r="B192">
            <v>288.404696</v>
          </cell>
          <cell r="C192">
            <v>216.84283256745775</v>
          </cell>
          <cell r="D192">
            <v>216.84283256745775</v>
          </cell>
        </row>
        <row r="193">
          <cell r="A193">
            <v>45330</v>
          </cell>
          <cell r="B193">
            <v>330.63518599999998</v>
          </cell>
          <cell r="C193">
            <v>216.84283256745775</v>
          </cell>
          <cell r="D193">
            <v>216.84283256745775</v>
          </cell>
        </row>
        <row r="194">
          <cell r="A194">
            <v>45331</v>
          </cell>
          <cell r="B194">
            <v>323.49917900000003</v>
          </cell>
          <cell r="C194">
            <v>216.84283256745775</v>
          </cell>
          <cell r="D194">
            <v>216.84283256745775</v>
          </cell>
        </row>
        <row r="195">
          <cell r="A195">
            <v>45332</v>
          </cell>
          <cell r="B195">
            <v>396.14495699999998</v>
          </cell>
          <cell r="C195">
            <v>216.84283256745775</v>
          </cell>
          <cell r="D195">
            <v>216.84283256745775</v>
          </cell>
        </row>
        <row r="196">
          <cell r="A196">
            <v>45333</v>
          </cell>
          <cell r="B196">
            <v>309.79723999999999</v>
          </cell>
          <cell r="C196">
            <v>216.84283256745775</v>
          </cell>
          <cell r="D196">
            <v>216.84283256745775</v>
          </cell>
        </row>
        <row r="197">
          <cell r="A197">
            <v>45334</v>
          </cell>
          <cell r="B197">
            <v>327.75338399999998</v>
          </cell>
          <cell r="C197">
            <v>216.84283256745775</v>
          </cell>
          <cell r="D197">
            <v>216.84283256745775</v>
          </cell>
        </row>
        <row r="198">
          <cell r="A198">
            <v>45335</v>
          </cell>
          <cell r="B198">
            <v>168.62369799999999</v>
          </cell>
          <cell r="C198">
            <v>216.84283256745775</v>
          </cell>
          <cell r="D198">
            <v>168.62369799999999</v>
          </cell>
        </row>
        <row r="199">
          <cell r="A199">
            <v>45336</v>
          </cell>
          <cell r="B199">
            <v>158.582087</v>
          </cell>
          <cell r="C199">
            <v>216.84283256745775</v>
          </cell>
          <cell r="D199">
            <v>158.582087</v>
          </cell>
        </row>
        <row r="200">
          <cell r="A200">
            <v>45337</v>
          </cell>
          <cell r="B200">
            <v>248.21895500000002</v>
          </cell>
          <cell r="C200">
            <v>216.84283256745775</v>
          </cell>
          <cell r="D200">
            <v>216.84283256745775</v>
          </cell>
        </row>
        <row r="201">
          <cell r="A201">
            <v>45338</v>
          </cell>
          <cell r="B201">
            <v>235.15105300000002</v>
          </cell>
          <cell r="C201">
            <v>216.84283256745775</v>
          </cell>
          <cell r="D201">
            <v>216.84283256745775</v>
          </cell>
        </row>
        <row r="202">
          <cell r="A202">
            <v>45339</v>
          </cell>
          <cell r="B202">
            <v>145.90896499999999</v>
          </cell>
          <cell r="C202">
            <v>216.84283256745775</v>
          </cell>
          <cell r="D202">
            <v>145.90896499999999</v>
          </cell>
        </row>
        <row r="203">
          <cell r="A203">
            <v>45340</v>
          </cell>
          <cell r="B203">
            <v>95.06930899999999</v>
          </cell>
          <cell r="C203">
            <v>216.84283256745775</v>
          </cell>
          <cell r="D203">
            <v>95.06930899999999</v>
          </cell>
        </row>
        <row r="204">
          <cell r="A204">
            <v>45341</v>
          </cell>
          <cell r="B204">
            <v>220.327552</v>
          </cell>
          <cell r="C204">
            <v>216.84283256745775</v>
          </cell>
          <cell r="D204">
            <v>216.84283256745775</v>
          </cell>
        </row>
        <row r="205">
          <cell r="A205">
            <v>45342</v>
          </cell>
          <cell r="B205">
            <v>147.90806099999998</v>
          </cell>
          <cell r="C205">
            <v>216.84283256745775</v>
          </cell>
          <cell r="D205">
            <v>147.90806099999998</v>
          </cell>
        </row>
        <row r="206">
          <cell r="A206">
            <v>45343</v>
          </cell>
          <cell r="B206">
            <v>141.81943600000002</v>
          </cell>
          <cell r="C206">
            <v>216.84283256745775</v>
          </cell>
          <cell r="D206">
            <v>141.81943600000002</v>
          </cell>
        </row>
        <row r="207">
          <cell r="A207">
            <v>45344</v>
          </cell>
          <cell r="B207">
            <v>376.42025799999999</v>
          </cell>
          <cell r="C207">
            <v>216.84283256745775</v>
          </cell>
          <cell r="D207">
            <v>216.84283256745775</v>
          </cell>
        </row>
        <row r="208">
          <cell r="A208">
            <v>45345</v>
          </cell>
          <cell r="B208">
            <v>391.862303</v>
          </cell>
          <cell r="C208">
            <v>216.84283256745775</v>
          </cell>
          <cell r="D208">
            <v>216.84283256745775</v>
          </cell>
        </row>
        <row r="209">
          <cell r="A209">
            <v>45346</v>
          </cell>
          <cell r="B209">
            <v>349.08516100000003</v>
          </cell>
          <cell r="C209">
            <v>216.84283256745775</v>
          </cell>
          <cell r="D209">
            <v>216.84283256745775</v>
          </cell>
        </row>
        <row r="210">
          <cell r="A210">
            <v>45347</v>
          </cell>
          <cell r="B210">
            <v>359.74380200000002</v>
          </cell>
          <cell r="C210">
            <v>216.84283256745775</v>
          </cell>
          <cell r="D210">
            <v>216.84283256745775</v>
          </cell>
        </row>
        <row r="211">
          <cell r="A211">
            <v>45348</v>
          </cell>
          <cell r="B211">
            <v>369.79782699999998</v>
          </cell>
          <cell r="C211">
            <v>216.84283256745775</v>
          </cell>
          <cell r="D211">
            <v>216.84283256745775</v>
          </cell>
        </row>
        <row r="212">
          <cell r="A212">
            <v>45349</v>
          </cell>
          <cell r="B212">
            <v>341.24197000000004</v>
          </cell>
          <cell r="C212">
            <v>216.84283256745775</v>
          </cell>
          <cell r="D212">
            <v>216.84283256745775</v>
          </cell>
        </row>
        <row r="213">
          <cell r="A213">
            <v>45350</v>
          </cell>
          <cell r="B213">
            <v>273.86204800000002</v>
          </cell>
          <cell r="C213">
            <v>216.84283256745775</v>
          </cell>
          <cell r="D213">
            <v>216.84283256745775</v>
          </cell>
        </row>
        <row r="214">
          <cell r="A214">
            <v>45351</v>
          </cell>
          <cell r="B214">
            <v>282.68962400000004</v>
          </cell>
          <cell r="C214">
            <v>216.84283256745775</v>
          </cell>
          <cell r="D214">
            <v>216.84283256745775</v>
          </cell>
        </row>
        <row r="215">
          <cell r="A215">
            <v>45352</v>
          </cell>
          <cell r="B215">
            <v>302.79244400000005</v>
          </cell>
          <cell r="C215">
            <v>222.84447144022923</v>
          </cell>
          <cell r="D215">
            <v>222.84447144022923</v>
          </cell>
        </row>
        <row r="216">
          <cell r="A216">
            <v>45353</v>
          </cell>
          <cell r="B216">
            <v>308.57966399999998</v>
          </cell>
          <cell r="C216">
            <v>222.84447144022923</v>
          </cell>
          <cell r="D216">
            <v>222.84447144022923</v>
          </cell>
        </row>
        <row r="217">
          <cell r="A217">
            <v>45354</v>
          </cell>
          <cell r="B217">
            <v>274.19204099999996</v>
          </cell>
          <cell r="C217">
            <v>222.84447144022923</v>
          </cell>
          <cell r="D217">
            <v>222.84447144022923</v>
          </cell>
        </row>
        <row r="218">
          <cell r="A218">
            <v>45355</v>
          </cell>
          <cell r="B218">
            <v>304.715936</v>
          </cell>
          <cell r="C218">
            <v>222.84447144022923</v>
          </cell>
          <cell r="D218">
            <v>222.84447144022923</v>
          </cell>
        </row>
        <row r="219">
          <cell r="A219">
            <v>45356</v>
          </cell>
          <cell r="B219">
            <v>142.68886299999997</v>
          </cell>
          <cell r="C219">
            <v>222.84447144022923</v>
          </cell>
          <cell r="D219">
            <v>142.68886299999997</v>
          </cell>
        </row>
        <row r="220">
          <cell r="A220">
            <v>45357</v>
          </cell>
          <cell r="B220">
            <v>74.129460000000009</v>
          </cell>
          <cell r="C220">
            <v>222.84447144022923</v>
          </cell>
          <cell r="D220">
            <v>74.129460000000009</v>
          </cell>
        </row>
        <row r="221">
          <cell r="A221">
            <v>45358</v>
          </cell>
          <cell r="B221">
            <v>289.21666899999997</v>
          </cell>
          <cell r="C221">
            <v>222.84447144022923</v>
          </cell>
          <cell r="D221">
            <v>222.84447144022923</v>
          </cell>
        </row>
        <row r="222">
          <cell r="A222">
            <v>45359</v>
          </cell>
          <cell r="B222">
            <v>300.36727100000002</v>
          </cell>
          <cell r="C222">
            <v>222.84447144022923</v>
          </cell>
          <cell r="D222">
            <v>222.84447144022923</v>
          </cell>
        </row>
        <row r="223">
          <cell r="A223">
            <v>45360</v>
          </cell>
          <cell r="B223">
            <v>291.49103100000002</v>
          </cell>
          <cell r="C223">
            <v>222.84447144022923</v>
          </cell>
          <cell r="D223">
            <v>222.84447144022923</v>
          </cell>
        </row>
        <row r="224">
          <cell r="A224">
            <v>45361</v>
          </cell>
          <cell r="B224">
            <v>247.51816299999999</v>
          </cell>
          <cell r="C224">
            <v>222.84447144022923</v>
          </cell>
          <cell r="D224">
            <v>222.84447144022923</v>
          </cell>
        </row>
        <row r="225">
          <cell r="A225">
            <v>45362</v>
          </cell>
          <cell r="B225">
            <v>232.96147099999999</v>
          </cell>
          <cell r="C225">
            <v>222.84447144022923</v>
          </cell>
          <cell r="D225">
            <v>222.84447144022923</v>
          </cell>
        </row>
        <row r="226">
          <cell r="A226">
            <v>45363</v>
          </cell>
          <cell r="B226">
            <v>92.800828999999993</v>
          </cell>
          <cell r="C226">
            <v>222.84447144022923</v>
          </cell>
          <cell r="D226">
            <v>92.800828999999993</v>
          </cell>
        </row>
        <row r="227">
          <cell r="A227">
            <v>45364</v>
          </cell>
          <cell r="B227">
            <v>77.45814</v>
          </cell>
          <cell r="C227">
            <v>222.84447144022923</v>
          </cell>
          <cell r="D227">
            <v>77.45814</v>
          </cell>
        </row>
        <row r="228">
          <cell r="A228">
            <v>45365</v>
          </cell>
          <cell r="B228">
            <v>156.409908</v>
          </cell>
          <cell r="C228">
            <v>222.84447144022923</v>
          </cell>
          <cell r="D228">
            <v>156.409908</v>
          </cell>
        </row>
        <row r="229">
          <cell r="A229">
            <v>45366</v>
          </cell>
          <cell r="B229">
            <v>124.23169799999999</v>
          </cell>
          <cell r="C229">
            <v>222.84447144022923</v>
          </cell>
          <cell r="D229">
            <v>124.23169799999999</v>
          </cell>
        </row>
        <row r="230">
          <cell r="A230">
            <v>45367</v>
          </cell>
          <cell r="B230">
            <v>94.42524499999999</v>
          </cell>
          <cell r="C230">
            <v>222.84447144022923</v>
          </cell>
          <cell r="D230">
            <v>94.42524499999999</v>
          </cell>
        </row>
        <row r="231">
          <cell r="A231">
            <v>45368</v>
          </cell>
          <cell r="B231">
            <v>83.422263000000001</v>
          </cell>
          <cell r="C231">
            <v>222.84447144022923</v>
          </cell>
          <cell r="D231">
            <v>83.422263000000001</v>
          </cell>
        </row>
        <row r="232">
          <cell r="A232">
            <v>45369</v>
          </cell>
          <cell r="B232">
            <v>35.761544999999998</v>
          </cell>
          <cell r="C232">
            <v>222.84447144022923</v>
          </cell>
          <cell r="D232">
            <v>35.761544999999998</v>
          </cell>
        </row>
        <row r="233">
          <cell r="A233">
            <v>45370</v>
          </cell>
          <cell r="B233">
            <v>42.875498999999998</v>
          </cell>
          <cell r="C233">
            <v>222.84447144022923</v>
          </cell>
          <cell r="D233">
            <v>42.875498999999998</v>
          </cell>
        </row>
        <row r="234">
          <cell r="A234">
            <v>45371</v>
          </cell>
          <cell r="B234">
            <v>129.89415199999999</v>
          </cell>
          <cell r="C234">
            <v>222.84447144022923</v>
          </cell>
          <cell r="D234">
            <v>129.89415199999999</v>
          </cell>
        </row>
        <row r="235">
          <cell r="A235">
            <v>45372</v>
          </cell>
          <cell r="B235">
            <v>188.33634900000001</v>
          </cell>
          <cell r="C235">
            <v>222.84447144022923</v>
          </cell>
          <cell r="D235">
            <v>188.33634900000001</v>
          </cell>
        </row>
        <row r="236">
          <cell r="A236">
            <v>45373</v>
          </cell>
          <cell r="B236">
            <v>134.00907100000003</v>
          </cell>
          <cell r="C236">
            <v>222.84447144022923</v>
          </cell>
          <cell r="D236">
            <v>134.00907100000003</v>
          </cell>
        </row>
        <row r="237">
          <cell r="A237">
            <v>45374</v>
          </cell>
          <cell r="B237">
            <v>252.920299</v>
          </cell>
          <cell r="C237">
            <v>222.84447144022923</v>
          </cell>
          <cell r="D237">
            <v>222.84447144022923</v>
          </cell>
        </row>
        <row r="238">
          <cell r="A238">
            <v>45375</v>
          </cell>
          <cell r="B238">
            <v>192.43456699999999</v>
          </cell>
          <cell r="C238">
            <v>222.84447144022923</v>
          </cell>
          <cell r="D238">
            <v>192.43456699999999</v>
          </cell>
        </row>
        <row r="239">
          <cell r="A239">
            <v>45376</v>
          </cell>
          <cell r="B239">
            <v>196.87216000000001</v>
          </cell>
          <cell r="C239">
            <v>222.84447144022923</v>
          </cell>
          <cell r="D239">
            <v>196.87216000000001</v>
          </cell>
        </row>
        <row r="240">
          <cell r="A240">
            <v>45377</v>
          </cell>
          <cell r="B240">
            <v>260.28339999999997</v>
          </cell>
          <cell r="C240">
            <v>222.84447144022923</v>
          </cell>
          <cell r="D240">
            <v>222.84447144022923</v>
          </cell>
        </row>
        <row r="241">
          <cell r="A241">
            <v>45378</v>
          </cell>
          <cell r="B241">
            <v>332.93795499999999</v>
          </cell>
          <cell r="C241">
            <v>222.84447144022923</v>
          </cell>
          <cell r="D241">
            <v>222.84447144022923</v>
          </cell>
        </row>
        <row r="242">
          <cell r="A242">
            <v>45379</v>
          </cell>
          <cell r="B242">
            <v>293.16768099999996</v>
          </cell>
          <cell r="C242">
            <v>222.84447144022923</v>
          </cell>
          <cell r="D242">
            <v>222.84447144022923</v>
          </cell>
        </row>
        <row r="243">
          <cell r="A243">
            <v>45380</v>
          </cell>
          <cell r="B243">
            <v>208.22990799999999</v>
          </cell>
          <cell r="C243">
            <v>222.84447144022923</v>
          </cell>
          <cell r="D243">
            <v>208.22990799999999</v>
          </cell>
        </row>
        <row r="244">
          <cell r="A244">
            <v>45381</v>
          </cell>
          <cell r="B244">
            <v>185.79709800000001</v>
          </cell>
          <cell r="C244">
            <v>222.84447144022923</v>
          </cell>
          <cell r="D244">
            <v>185.79709800000001</v>
          </cell>
        </row>
        <row r="245">
          <cell r="A245">
            <v>45382</v>
          </cell>
          <cell r="B245">
            <v>226.96737400000001</v>
          </cell>
          <cell r="C245">
            <v>222.84447144022923</v>
          </cell>
          <cell r="D245">
            <v>222.84447144022923</v>
          </cell>
        </row>
        <row r="246">
          <cell r="A246">
            <v>45383</v>
          </cell>
          <cell r="B246">
            <v>223.32941500000001</v>
          </cell>
          <cell r="C246">
            <v>177.18158829648888</v>
          </cell>
          <cell r="D246">
            <v>177.18158829648888</v>
          </cell>
        </row>
        <row r="247">
          <cell r="A247">
            <v>45384</v>
          </cell>
          <cell r="B247">
            <v>203.433886</v>
          </cell>
          <cell r="C247">
            <v>177.18158829648888</v>
          </cell>
          <cell r="D247">
            <v>177.18158829648888</v>
          </cell>
        </row>
        <row r="248">
          <cell r="A248">
            <v>45385</v>
          </cell>
          <cell r="B248">
            <v>182.48627199999999</v>
          </cell>
          <cell r="C248">
            <v>177.18158829648888</v>
          </cell>
          <cell r="D248">
            <v>177.18158829648888</v>
          </cell>
        </row>
        <row r="249">
          <cell r="A249">
            <v>45386</v>
          </cell>
          <cell r="B249">
            <v>136.49796799999999</v>
          </cell>
          <cell r="C249">
            <v>177.18158829648888</v>
          </cell>
          <cell r="D249">
            <v>136.49796799999999</v>
          </cell>
        </row>
        <row r="250">
          <cell r="A250">
            <v>45387</v>
          </cell>
          <cell r="B250">
            <v>190.38049799999999</v>
          </cell>
          <cell r="C250">
            <v>177.18158829648888</v>
          </cell>
          <cell r="D250">
            <v>177.18158829648888</v>
          </cell>
        </row>
        <row r="251">
          <cell r="A251">
            <v>45388</v>
          </cell>
          <cell r="B251">
            <v>184.798304</v>
          </cell>
          <cell r="C251">
            <v>177.18158829648888</v>
          </cell>
          <cell r="D251">
            <v>177.18158829648888</v>
          </cell>
        </row>
        <row r="252">
          <cell r="A252">
            <v>45389</v>
          </cell>
          <cell r="B252">
            <v>88.301966000000007</v>
          </cell>
          <cell r="C252">
            <v>177.18158829648888</v>
          </cell>
          <cell r="D252">
            <v>88.301966000000007</v>
          </cell>
        </row>
        <row r="253">
          <cell r="A253">
            <v>45390</v>
          </cell>
          <cell r="B253">
            <v>197.19230999999999</v>
          </cell>
          <cell r="C253">
            <v>177.18158829648888</v>
          </cell>
          <cell r="D253">
            <v>177.18158829648888</v>
          </cell>
        </row>
        <row r="254">
          <cell r="A254">
            <v>45391</v>
          </cell>
          <cell r="B254">
            <v>155.13695899999999</v>
          </cell>
          <cell r="C254">
            <v>177.18158829648888</v>
          </cell>
          <cell r="D254">
            <v>155.13695899999999</v>
          </cell>
        </row>
        <row r="255">
          <cell r="A255">
            <v>45392</v>
          </cell>
          <cell r="B255">
            <v>144.34957</v>
          </cell>
          <cell r="C255">
            <v>177.18158829648888</v>
          </cell>
          <cell r="D255">
            <v>144.34957</v>
          </cell>
        </row>
        <row r="256">
          <cell r="A256">
            <v>45393</v>
          </cell>
          <cell r="B256">
            <v>134.635357</v>
          </cell>
          <cell r="C256">
            <v>177.18158829648888</v>
          </cell>
          <cell r="D256">
            <v>134.635357</v>
          </cell>
        </row>
        <row r="257">
          <cell r="A257">
            <v>45394</v>
          </cell>
          <cell r="B257">
            <v>57.205264</v>
          </cell>
          <cell r="C257">
            <v>177.18158829648888</v>
          </cell>
          <cell r="D257">
            <v>57.205264</v>
          </cell>
        </row>
        <row r="258">
          <cell r="A258">
            <v>45395</v>
          </cell>
          <cell r="B258">
            <v>42.257612999999999</v>
          </cell>
          <cell r="C258">
            <v>177.18158829648888</v>
          </cell>
          <cell r="D258">
            <v>42.257612999999999</v>
          </cell>
        </row>
        <row r="259">
          <cell r="A259">
            <v>45396</v>
          </cell>
          <cell r="B259">
            <v>46.413694999999997</v>
          </cell>
          <cell r="C259">
            <v>177.18158829648888</v>
          </cell>
          <cell r="D259">
            <v>46.413694999999997</v>
          </cell>
        </row>
        <row r="260">
          <cell r="A260">
            <v>45397</v>
          </cell>
          <cell r="B260">
            <v>141.240396</v>
          </cell>
          <cell r="C260">
            <v>177.18158829648888</v>
          </cell>
          <cell r="D260">
            <v>141.240396</v>
          </cell>
        </row>
        <row r="261">
          <cell r="A261">
            <v>45398</v>
          </cell>
          <cell r="B261">
            <v>197.10136000000003</v>
          </cell>
          <cell r="C261">
            <v>177.18158829648888</v>
          </cell>
          <cell r="D261">
            <v>177.18158829648888</v>
          </cell>
        </row>
        <row r="262">
          <cell r="A262">
            <v>45399</v>
          </cell>
          <cell r="B262">
            <v>210.68524599999998</v>
          </cell>
          <cell r="C262">
            <v>177.18158829648888</v>
          </cell>
          <cell r="D262">
            <v>177.18158829648888</v>
          </cell>
        </row>
        <row r="263">
          <cell r="A263">
            <v>45400</v>
          </cell>
          <cell r="B263">
            <v>222.16881000000001</v>
          </cell>
          <cell r="C263">
            <v>177.18158829648888</v>
          </cell>
          <cell r="D263">
            <v>177.18158829648888</v>
          </cell>
        </row>
        <row r="264">
          <cell r="A264">
            <v>45401</v>
          </cell>
          <cell r="B264">
            <v>131.74317500000001</v>
          </cell>
          <cell r="C264">
            <v>177.18158829648888</v>
          </cell>
          <cell r="D264">
            <v>131.74317500000001</v>
          </cell>
        </row>
        <row r="265">
          <cell r="A265">
            <v>45402</v>
          </cell>
          <cell r="B265">
            <v>186.09048200000001</v>
          </cell>
          <cell r="C265">
            <v>177.18158829648888</v>
          </cell>
          <cell r="D265">
            <v>177.18158829648888</v>
          </cell>
        </row>
        <row r="266">
          <cell r="A266">
            <v>45403</v>
          </cell>
          <cell r="B266">
            <v>185.73502099999999</v>
          </cell>
          <cell r="C266">
            <v>177.18158829648888</v>
          </cell>
          <cell r="D266">
            <v>177.18158829648888</v>
          </cell>
        </row>
        <row r="267">
          <cell r="A267">
            <v>45404</v>
          </cell>
          <cell r="B267">
            <v>253.281972</v>
          </cell>
          <cell r="C267">
            <v>177.18158829648888</v>
          </cell>
          <cell r="D267">
            <v>177.18158829648888</v>
          </cell>
        </row>
        <row r="268">
          <cell r="A268">
            <v>45405</v>
          </cell>
          <cell r="B268">
            <v>233.504029</v>
          </cell>
          <cell r="C268">
            <v>177.18158829648888</v>
          </cell>
          <cell r="D268">
            <v>177.18158829648888</v>
          </cell>
        </row>
        <row r="269">
          <cell r="A269">
            <v>45406</v>
          </cell>
          <cell r="B269">
            <v>198.339823</v>
          </cell>
          <cell r="C269">
            <v>177.18158829648888</v>
          </cell>
          <cell r="D269">
            <v>177.18158829648888</v>
          </cell>
        </row>
        <row r="270">
          <cell r="A270">
            <v>45407</v>
          </cell>
          <cell r="B270">
            <v>97.932551000000004</v>
          </cell>
          <cell r="C270">
            <v>177.18158829648888</v>
          </cell>
          <cell r="D270">
            <v>97.932551000000004</v>
          </cell>
        </row>
        <row r="271">
          <cell r="A271">
            <v>45408</v>
          </cell>
          <cell r="B271">
            <v>103.308204</v>
          </cell>
          <cell r="C271">
            <v>177.18158829648888</v>
          </cell>
          <cell r="D271">
            <v>103.308204</v>
          </cell>
        </row>
        <row r="272">
          <cell r="A272">
            <v>45409</v>
          </cell>
          <cell r="B272">
            <v>208.21277900000001</v>
          </cell>
          <cell r="C272">
            <v>177.18158829648888</v>
          </cell>
          <cell r="D272">
            <v>177.18158829648888</v>
          </cell>
        </row>
        <row r="273">
          <cell r="A273">
            <v>45410</v>
          </cell>
          <cell r="B273">
            <v>49.425173000000001</v>
          </cell>
          <cell r="C273">
            <v>177.18158829648888</v>
          </cell>
          <cell r="D273">
            <v>49.425173000000001</v>
          </cell>
        </row>
        <row r="274">
          <cell r="A274">
            <v>45411</v>
          </cell>
          <cell r="B274">
            <v>79.722092999999987</v>
          </cell>
          <cell r="C274">
            <v>177.18158829648888</v>
          </cell>
          <cell r="D274">
            <v>79.722092999999987</v>
          </cell>
        </row>
        <row r="275">
          <cell r="A275">
            <v>45412</v>
          </cell>
          <cell r="B275">
            <v>175.17279000000002</v>
          </cell>
          <cell r="C275">
            <v>177.18158829648888</v>
          </cell>
          <cell r="D275">
            <v>175.17279000000002</v>
          </cell>
        </row>
        <row r="276">
          <cell r="A276">
            <v>45413</v>
          </cell>
          <cell r="B276">
            <v>233.35741300000001</v>
          </cell>
          <cell r="C276">
            <v>166.6203257805451</v>
          </cell>
          <cell r="D276">
            <v>166.6203257805451</v>
          </cell>
        </row>
        <row r="277">
          <cell r="A277">
            <v>45414</v>
          </cell>
          <cell r="B277">
            <v>229.22431800000001</v>
          </cell>
          <cell r="C277">
            <v>166.6203257805451</v>
          </cell>
          <cell r="D277">
            <v>166.6203257805451</v>
          </cell>
        </row>
        <row r="278">
          <cell r="A278">
            <v>45415</v>
          </cell>
          <cell r="B278">
            <v>172.13193200000001</v>
          </cell>
          <cell r="C278">
            <v>166.6203257805451</v>
          </cell>
          <cell r="D278">
            <v>166.6203257805451</v>
          </cell>
        </row>
        <row r="279">
          <cell r="A279">
            <v>45416</v>
          </cell>
          <cell r="B279">
            <v>191.382001</v>
          </cell>
          <cell r="C279">
            <v>166.6203257805451</v>
          </cell>
          <cell r="D279">
            <v>166.6203257805451</v>
          </cell>
        </row>
        <row r="280">
          <cell r="A280">
            <v>45417</v>
          </cell>
          <cell r="B280">
            <v>161.45757500000002</v>
          </cell>
          <cell r="C280">
            <v>166.6203257805451</v>
          </cell>
          <cell r="D280">
            <v>161.45757500000002</v>
          </cell>
        </row>
        <row r="281">
          <cell r="A281">
            <v>45418</v>
          </cell>
          <cell r="B281">
            <v>134.828249</v>
          </cell>
          <cell r="C281">
            <v>166.6203257805451</v>
          </cell>
          <cell r="D281">
            <v>134.828249</v>
          </cell>
        </row>
        <row r="282">
          <cell r="A282">
            <v>45419</v>
          </cell>
          <cell r="B282">
            <v>175.97327899999999</v>
          </cell>
          <cell r="C282">
            <v>166.6203257805451</v>
          </cell>
          <cell r="D282">
            <v>166.6203257805451</v>
          </cell>
        </row>
        <row r="283">
          <cell r="A283">
            <v>45420</v>
          </cell>
          <cell r="B283">
            <v>179.67409799999999</v>
          </cell>
          <cell r="C283">
            <v>166.6203257805451</v>
          </cell>
          <cell r="D283">
            <v>166.6203257805451</v>
          </cell>
        </row>
        <row r="284">
          <cell r="A284">
            <v>45421</v>
          </cell>
          <cell r="B284">
            <v>94.349829999999997</v>
          </cell>
          <cell r="C284">
            <v>166.6203257805451</v>
          </cell>
          <cell r="D284">
            <v>94.349829999999997</v>
          </cell>
        </row>
        <row r="285">
          <cell r="A285">
            <v>45422</v>
          </cell>
          <cell r="B285">
            <v>104.52058700000001</v>
          </cell>
          <cell r="C285">
            <v>166.6203257805451</v>
          </cell>
          <cell r="D285">
            <v>104.52058700000001</v>
          </cell>
        </row>
        <row r="286">
          <cell r="A286">
            <v>45423</v>
          </cell>
          <cell r="B286">
            <v>111.98720299999999</v>
          </cell>
          <cell r="C286">
            <v>166.6203257805451</v>
          </cell>
          <cell r="D286">
            <v>111.98720299999999</v>
          </cell>
        </row>
        <row r="287">
          <cell r="A287">
            <v>45424</v>
          </cell>
          <cell r="B287">
            <v>42.815072000000001</v>
          </cell>
          <cell r="C287">
            <v>166.6203257805451</v>
          </cell>
          <cell r="D287">
            <v>42.815072000000001</v>
          </cell>
        </row>
        <row r="288">
          <cell r="A288">
            <v>45425</v>
          </cell>
          <cell r="B288">
            <v>149.357788</v>
          </cell>
          <cell r="C288">
            <v>166.6203257805451</v>
          </cell>
          <cell r="D288">
            <v>149.357788</v>
          </cell>
        </row>
        <row r="289">
          <cell r="A289">
            <v>45426</v>
          </cell>
          <cell r="B289">
            <v>219.279246</v>
          </cell>
          <cell r="C289">
            <v>166.6203257805451</v>
          </cell>
          <cell r="D289">
            <v>166.6203257805451</v>
          </cell>
        </row>
        <row r="290">
          <cell r="A290">
            <v>45427</v>
          </cell>
          <cell r="B290">
            <v>161.88280700000001</v>
          </cell>
          <cell r="C290">
            <v>166.6203257805451</v>
          </cell>
          <cell r="D290">
            <v>161.88280700000001</v>
          </cell>
        </row>
        <row r="291">
          <cell r="A291">
            <v>45428</v>
          </cell>
          <cell r="B291">
            <v>151.256146</v>
          </cell>
          <cell r="C291">
            <v>166.6203257805451</v>
          </cell>
          <cell r="D291">
            <v>151.256146</v>
          </cell>
        </row>
        <row r="292">
          <cell r="A292">
            <v>45429</v>
          </cell>
          <cell r="B292">
            <v>92.694320000000005</v>
          </cell>
          <cell r="C292">
            <v>166.6203257805451</v>
          </cell>
          <cell r="D292">
            <v>92.694320000000005</v>
          </cell>
        </row>
        <row r="293">
          <cell r="A293">
            <v>45430</v>
          </cell>
          <cell r="B293">
            <v>66.203377000000003</v>
          </cell>
          <cell r="C293">
            <v>166.6203257805451</v>
          </cell>
          <cell r="D293">
            <v>66.203377000000003</v>
          </cell>
        </row>
        <row r="294">
          <cell r="A294">
            <v>45431</v>
          </cell>
          <cell r="B294">
            <v>59.654917000000005</v>
          </cell>
          <cell r="C294">
            <v>166.6203257805451</v>
          </cell>
          <cell r="D294">
            <v>59.654917000000005</v>
          </cell>
        </row>
        <row r="295">
          <cell r="A295">
            <v>45432</v>
          </cell>
          <cell r="B295">
            <v>86.411618000000004</v>
          </cell>
          <cell r="C295">
            <v>166.6203257805451</v>
          </cell>
          <cell r="D295">
            <v>86.411618000000004</v>
          </cell>
        </row>
        <row r="296">
          <cell r="A296">
            <v>45433</v>
          </cell>
          <cell r="B296">
            <v>107.22406099999999</v>
          </cell>
          <cell r="C296">
            <v>166.6203257805451</v>
          </cell>
          <cell r="D296">
            <v>107.22406099999999</v>
          </cell>
        </row>
        <row r="297">
          <cell r="A297">
            <v>45434</v>
          </cell>
          <cell r="B297">
            <v>106.34951099999999</v>
          </cell>
          <cell r="C297">
            <v>166.6203257805451</v>
          </cell>
          <cell r="D297">
            <v>106.34951099999999</v>
          </cell>
        </row>
        <row r="298">
          <cell r="A298">
            <v>45435</v>
          </cell>
          <cell r="B298">
            <v>103.80237099999999</v>
          </cell>
          <cell r="C298">
            <v>166.6203257805451</v>
          </cell>
          <cell r="D298">
            <v>103.80237099999999</v>
          </cell>
        </row>
        <row r="299">
          <cell r="A299">
            <v>45436</v>
          </cell>
          <cell r="B299">
            <v>87.500405999999998</v>
          </cell>
          <cell r="C299">
            <v>166.6203257805451</v>
          </cell>
          <cell r="D299">
            <v>87.500405999999998</v>
          </cell>
        </row>
        <row r="300">
          <cell r="A300">
            <v>45437</v>
          </cell>
          <cell r="B300">
            <v>90.076833999999991</v>
          </cell>
          <cell r="C300">
            <v>166.6203257805451</v>
          </cell>
          <cell r="D300">
            <v>90.076833999999991</v>
          </cell>
        </row>
        <row r="301">
          <cell r="A301">
            <v>45438</v>
          </cell>
          <cell r="B301">
            <v>73.916628000000003</v>
          </cell>
          <cell r="C301">
            <v>166.6203257805451</v>
          </cell>
          <cell r="D301">
            <v>73.916628000000003</v>
          </cell>
        </row>
        <row r="302">
          <cell r="A302">
            <v>45439</v>
          </cell>
          <cell r="B302">
            <v>128.985792</v>
          </cell>
          <cell r="C302">
            <v>166.6203257805451</v>
          </cell>
          <cell r="D302">
            <v>128.985792</v>
          </cell>
        </row>
        <row r="303">
          <cell r="A303">
            <v>45440</v>
          </cell>
          <cell r="B303">
            <v>95.618361000000007</v>
          </cell>
          <cell r="C303">
            <v>166.6203257805451</v>
          </cell>
          <cell r="D303">
            <v>95.618361000000007</v>
          </cell>
        </row>
        <row r="304">
          <cell r="A304">
            <v>45441</v>
          </cell>
          <cell r="B304">
            <v>95.682964000000013</v>
          </cell>
          <cell r="C304">
            <v>166.6203257805451</v>
          </cell>
          <cell r="D304">
            <v>95.682964000000013</v>
          </cell>
        </row>
        <row r="305">
          <cell r="A305">
            <v>45442</v>
          </cell>
          <cell r="B305">
            <v>180.70064500000001</v>
          </cell>
          <cell r="C305">
            <v>166.6203257805451</v>
          </cell>
          <cell r="D305">
            <v>166.6203257805451</v>
          </cell>
        </row>
        <row r="306">
          <cell r="A306">
            <v>45443</v>
          </cell>
          <cell r="B306">
            <v>264.78673800000001</v>
          </cell>
          <cell r="C306">
            <v>166.6203257805451</v>
          </cell>
          <cell r="D306">
            <v>166.6203257805451</v>
          </cell>
        </row>
        <row r="307">
          <cell r="A307">
            <v>45444</v>
          </cell>
          <cell r="B307">
            <v>259.83351999999996</v>
          </cell>
          <cell r="C307">
            <v>128.84164464824599</v>
          </cell>
          <cell r="D307">
            <v>128.84164464824599</v>
          </cell>
        </row>
        <row r="308">
          <cell r="A308">
            <v>45445</v>
          </cell>
          <cell r="B308">
            <v>224.0539</v>
          </cell>
          <cell r="C308">
            <v>128.84164464824599</v>
          </cell>
          <cell r="D308">
            <v>128.84164464824599</v>
          </cell>
        </row>
        <row r="309">
          <cell r="A309">
            <v>45446</v>
          </cell>
          <cell r="B309">
            <v>186.4083</v>
          </cell>
          <cell r="C309">
            <v>128.84164464824599</v>
          </cell>
          <cell r="D309">
            <v>128.84164464824599</v>
          </cell>
        </row>
        <row r="310">
          <cell r="A310">
            <v>45447</v>
          </cell>
          <cell r="B310">
            <v>66.230172999999994</v>
          </cell>
          <cell r="C310">
            <v>128.84164464824599</v>
          </cell>
          <cell r="D310">
            <v>66.230172999999994</v>
          </cell>
        </row>
        <row r="311">
          <cell r="A311">
            <v>45448</v>
          </cell>
          <cell r="B311">
            <v>69.742851999999999</v>
          </cell>
          <cell r="C311">
            <v>128.84164464824599</v>
          </cell>
          <cell r="D311">
            <v>69.742851999999999</v>
          </cell>
        </row>
        <row r="312">
          <cell r="A312">
            <v>45449</v>
          </cell>
          <cell r="B312">
            <v>157.81811300000001</v>
          </cell>
          <cell r="C312">
            <v>128.84164464824599</v>
          </cell>
          <cell r="D312">
            <v>128.84164464824599</v>
          </cell>
        </row>
        <row r="313">
          <cell r="A313">
            <v>45450</v>
          </cell>
          <cell r="B313">
            <v>202.68652</v>
          </cell>
          <cell r="C313">
            <v>128.84164464824599</v>
          </cell>
          <cell r="D313">
            <v>128.84164464824599</v>
          </cell>
        </row>
        <row r="314">
          <cell r="A314">
            <v>45451</v>
          </cell>
          <cell r="B314">
            <v>166.63429199999999</v>
          </cell>
          <cell r="C314">
            <v>128.84164464824599</v>
          </cell>
          <cell r="D314">
            <v>128.84164464824599</v>
          </cell>
        </row>
        <row r="315">
          <cell r="A315">
            <v>45452</v>
          </cell>
          <cell r="B315">
            <v>241.083168</v>
          </cell>
          <cell r="C315">
            <v>128.84164464824599</v>
          </cell>
          <cell r="D315">
            <v>128.84164464824599</v>
          </cell>
        </row>
        <row r="316">
          <cell r="A316">
            <v>45453</v>
          </cell>
          <cell r="B316">
            <v>220.85818700000002</v>
          </cell>
          <cell r="C316">
            <v>128.84164464824599</v>
          </cell>
          <cell r="D316">
            <v>128.84164464824599</v>
          </cell>
        </row>
        <row r="317">
          <cell r="A317">
            <v>45454</v>
          </cell>
          <cell r="B317">
            <v>177.21823799999999</v>
          </cell>
          <cell r="C317">
            <v>128.84164464824599</v>
          </cell>
          <cell r="D317">
            <v>128.84164464824599</v>
          </cell>
        </row>
        <row r="318">
          <cell r="A318">
            <v>45455</v>
          </cell>
          <cell r="B318">
            <v>178.976552</v>
          </cell>
          <cell r="C318">
            <v>128.84164464824599</v>
          </cell>
          <cell r="D318">
            <v>128.84164464824599</v>
          </cell>
        </row>
        <row r="319">
          <cell r="A319">
            <v>45456</v>
          </cell>
          <cell r="B319">
            <v>100.22699300000001</v>
          </cell>
          <cell r="C319">
            <v>128.84164464824599</v>
          </cell>
          <cell r="D319">
            <v>100.22699300000001</v>
          </cell>
        </row>
        <row r="320">
          <cell r="A320">
            <v>45457</v>
          </cell>
          <cell r="B320">
            <v>152.37786499999999</v>
          </cell>
          <cell r="C320">
            <v>128.84164464824599</v>
          </cell>
          <cell r="D320">
            <v>128.84164464824599</v>
          </cell>
        </row>
        <row r="321">
          <cell r="A321">
            <v>45458</v>
          </cell>
          <cell r="B321">
            <v>130.59935200000001</v>
          </cell>
          <cell r="C321">
            <v>128.84164464824599</v>
          </cell>
          <cell r="D321">
            <v>128.84164464824599</v>
          </cell>
        </row>
        <row r="322">
          <cell r="A322">
            <v>45459</v>
          </cell>
          <cell r="B322">
            <v>93.94324499999999</v>
          </cell>
          <cell r="C322">
            <v>128.84164464824599</v>
          </cell>
          <cell r="D322">
            <v>93.94324499999999</v>
          </cell>
        </row>
        <row r="323">
          <cell r="A323">
            <v>45460</v>
          </cell>
          <cell r="B323">
            <v>140.66970200000003</v>
          </cell>
          <cell r="C323">
            <v>128.84164464824599</v>
          </cell>
          <cell r="D323">
            <v>128.84164464824599</v>
          </cell>
        </row>
        <row r="324">
          <cell r="A324">
            <v>45461</v>
          </cell>
          <cell r="B324">
            <v>132.59820000000002</v>
          </cell>
          <cell r="C324">
            <v>128.84164464824599</v>
          </cell>
          <cell r="D324">
            <v>128.84164464824599</v>
          </cell>
        </row>
        <row r="325">
          <cell r="A325">
            <v>45462</v>
          </cell>
          <cell r="B325">
            <v>93.237751999999986</v>
          </cell>
          <cell r="C325">
            <v>128.84164464824599</v>
          </cell>
          <cell r="D325">
            <v>93.237751999999986</v>
          </cell>
        </row>
        <row r="326">
          <cell r="A326">
            <v>45463</v>
          </cell>
          <cell r="B326">
            <v>138.92069900000001</v>
          </cell>
          <cell r="C326">
            <v>128.84164464824599</v>
          </cell>
          <cell r="D326">
            <v>128.84164464824599</v>
          </cell>
        </row>
        <row r="327">
          <cell r="A327">
            <v>45464</v>
          </cell>
          <cell r="B327">
            <v>73.637070000000008</v>
          </cell>
          <cell r="C327">
            <v>128.84164464824599</v>
          </cell>
          <cell r="D327">
            <v>73.637070000000008</v>
          </cell>
        </row>
        <row r="328">
          <cell r="A328">
            <v>45465</v>
          </cell>
          <cell r="B328">
            <v>103.73947600000001</v>
          </cell>
          <cell r="C328">
            <v>128.84164464824599</v>
          </cell>
          <cell r="D328">
            <v>103.73947600000001</v>
          </cell>
        </row>
        <row r="329">
          <cell r="A329">
            <v>45466</v>
          </cell>
          <cell r="B329">
            <v>148.17534900000001</v>
          </cell>
          <cell r="C329">
            <v>128.84164464824599</v>
          </cell>
          <cell r="D329">
            <v>128.84164464824599</v>
          </cell>
        </row>
        <row r="330">
          <cell r="A330">
            <v>45467</v>
          </cell>
          <cell r="B330">
            <v>124.193652</v>
          </cell>
          <cell r="C330">
            <v>128.84164464824599</v>
          </cell>
          <cell r="D330">
            <v>124.193652</v>
          </cell>
        </row>
        <row r="331">
          <cell r="A331">
            <v>45468</v>
          </cell>
          <cell r="B331">
            <v>93.912762000000001</v>
          </cell>
          <cell r="C331">
            <v>128.84164464824599</v>
          </cell>
          <cell r="D331">
            <v>93.912762000000001</v>
          </cell>
        </row>
        <row r="332">
          <cell r="A332">
            <v>45469</v>
          </cell>
          <cell r="B332">
            <v>118.845916</v>
          </cell>
          <cell r="C332">
            <v>128.84164464824599</v>
          </cell>
          <cell r="D332">
            <v>118.845916</v>
          </cell>
        </row>
        <row r="333">
          <cell r="A333">
            <v>45470</v>
          </cell>
          <cell r="B333">
            <v>130.9426</v>
          </cell>
          <cell r="C333">
            <v>128.84164464824599</v>
          </cell>
          <cell r="D333">
            <v>128.84164464824599</v>
          </cell>
        </row>
        <row r="334">
          <cell r="A334">
            <v>45471</v>
          </cell>
          <cell r="B334">
            <v>185.431545</v>
          </cell>
          <cell r="C334">
            <v>128.84164464824599</v>
          </cell>
          <cell r="D334">
            <v>128.84164464824599</v>
          </cell>
        </row>
        <row r="335">
          <cell r="A335">
            <v>45472</v>
          </cell>
          <cell r="B335">
            <v>156.818172</v>
          </cell>
          <cell r="C335">
            <v>128.84164464824599</v>
          </cell>
          <cell r="D335">
            <v>128.84164464824599</v>
          </cell>
        </row>
        <row r="336">
          <cell r="A336">
            <v>45473</v>
          </cell>
          <cell r="B336">
            <v>56.954242000000008</v>
          </cell>
          <cell r="C336">
            <v>128.84164464824599</v>
          </cell>
          <cell r="D336">
            <v>56.954242000000008</v>
          </cell>
        </row>
        <row r="337">
          <cell r="A337">
            <v>45474</v>
          </cell>
          <cell r="B337">
            <v>183.07220500000003</v>
          </cell>
          <cell r="C337">
            <v>138.50778519321111</v>
          </cell>
          <cell r="D337">
            <v>138.50778519321111</v>
          </cell>
        </row>
        <row r="338">
          <cell r="A338">
            <v>45475</v>
          </cell>
          <cell r="B338">
            <v>180.22424699999999</v>
          </cell>
          <cell r="C338">
            <v>138.50778519321111</v>
          </cell>
          <cell r="D338">
            <v>138.50778519321111</v>
          </cell>
        </row>
        <row r="339">
          <cell r="A339">
            <v>45476</v>
          </cell>
          <cell r="B339">
            <v>139.905495</v>
          </cell>
          <cell r="C339">
            <v>138.50778519321111</v>
          </cell>
          <cell r="D339">
            <v>138.50778519321111</v>
          </cell>
        </row>
        <row r="340">
          <cell r="A340">
            <v>45477</v>
          </cell>
          <cell r="B340">
            <v>140.02259599999999</v>
          </cell>
          <cell r="C340">
            <v>138.50778519321111</v>
          </cell>
          <cell r="D340">
            <v>138.50778519321111</v>
          </cell>
        </row>
        <row r="341">
          <cell r="A341">
            <v>45478</v>
          </cell>
          <cell r="B341">
            <v>150.14626499999997</v>
          </cell>
          <cell r="C341">
            <v>138.50778519321111</v>
          </cell>
          <cell r="D341">
            <v>138.50778519321111</v>
          </cell>
        </row>
        <row r="342">
          <cell r="A342">
            <v>45479</v>
          </cell>
          <cell r="B342">
            <v>153.765837</v>
          </cell>
          <cell r="C342">
            <v>138.50778519321111</v>
          </cell>
          <cell r="D342">
            <v>138.50778519321111</v>
          </cell>
        </row>
        <row r="343">
          <cell r="A343">
            <v>45480</v>
          </cell>
          <cell r="B343">
            <v>92.287915999999996</v>
          </cell>
          <cell r="C343">
            <v>138.50778519321111</v>
          </cell>
          <cell r="D343">
            <v>92.287915999999996</v>
          </cell>
        </row>
        <row r="344">
          <cell r="A344">
            <v>45481</v>
          </cell>
          <cell r="B344">
            <v>129.90347700000001</v>
          </cell>
          <cell r="C344">
            <v>138.50778519321111</v>
          </cell>
          <cell r="D344">
            <v>129.90347700000001</v>
          </cell>
        </row>
        <row r="345">
          <cell r="A345">
            <v>45482</v>
          </cell>
          <cell r="B345">
            <v>135.30928999999998</v>
          </cell>
          <cell r="C345">
            <v>138.50778519321111</v>
          </cell>
          <cell r="D345">
            <v>135.30928999999998</v>
          </cell>
        </row>
        <row r="346">
          <cell r="A346">
            <v>45483</v>
          </cell>
          <cell r="B346">
            <v>68.314876999999996</v>
          </cell>
          <cell r="C346">
            <v>138.50778519321111</v>
          </cell>
          <cell r="D346">
            <v>68.314876999999996</v>
          </cell>
        </row>
        <row r="347">
          <cell r="A347">
            <v>45484</v>
          </cell>
          <cell r="B347">
            <v>124.845597</v>
          </cell>
          <cell r="C347">
            <v>138.50778519321111</v>
          </cell>
          <cell r="D347">
            <v>124.845597</v>
          </cell>
        </row>
        <row r="348">
          <cell r="A348">
            <v>45485</v>
          </cell>
          <cell r="B348">
            <v>190.27972799999998</v>
          </cell>
          <cell r="C348">
            <v>138.50778519321111</v>
          </cell>
          <cell r="D348">
            <v>138.50778519321111</v>
          </cell>
        </row>
        <row r="349">
          <cell r="A349">
            <v>45486</v>
          </cell>
          <cell r="B349">
            <v>132.69847000000001</v>
          </cell>
          <cell r="C349">
            <v>138.50778519321111</v>
          </cell>
          <cell r="D349">
            <v>132.69847000000001</v>
          </cell>
        </row>
        <row r="350">
          <cell r="A350">
            <v>45487</v>
          </cell>
          <cell r="B350">
            <v>101.11832100000001</v>
          </cell>
          <cell r="C350">
            <v>138.50778519321111</v>
          </cell>
          <cell r="D350">
            <v>101.11832100000001</v>
          </cell>
        </row>
        <row r="351">
          <cell r="A351">
            <v>45488</v>
          </cell>
          <cell r="B351">
            <v>190.482573</v>
          </cell>
          <cell r="C351">
            <v>138.50778519321111</v>
          </cell>
          <cell r="D351">
            <v>138.50778519321111</v>
          </cell>
        </row>
        <row r="352">
          <cell r="A352">
            <v>45489</v>
          </cell>
          <cell r="B352">
            <v>98.862234999999998</v>
          </cell>
          <cell r="C352">
            <v>138.50778519321111</v>
          </cell>
          <cell r="D352">
            <v>98.862234999999998</v>
          </cell>
        </row>
        <row r="353">
          <cell r="A353">
            <v>45490</v>
          </cell>
          <cell r="B353">
            <v>104.94921000000001</v>
          </cell>
          <cell r="C353">
            <v>138.50778519321111</v>
          </cell>
          <cell r="D353">
            <v>104.94921000000001</v>
          </cell>
        </row>
        <row r="354">
          <cell r="A354">
            <v>45491</v>
          </cell>
          <cell r="B354">
            <v>72.424884999999989</v>
          </cell>
          <cell r="C354">
            <v>138.50778519321111</v>
          </cell>
          <cell r="D354">
            <v>72.424884999999989</v>
          </cell>
        </row>
        <row r="355">
          <cell r="A355">
            <v>45492</v>
          </cell>
          <cell r="B355">
            <v>59.236810000000006</v>
          </cell>
          <cell r="C355">
            <v>138.50778519321111</v>
          </cell>
          <cell r="D355">
            <v>59.236810000000006</v>
          </cell>
        </row>
        <row r="356">
          <cell r="A356">
            <v>45493</v>
          </cell>
          <cell r="B356">
            <v>154.67245600000001</v>
          </cell>
          <cell r="C356">
            <v>138.50778519321111</v>
          </cell>
          <cell r="D356">
            <v>138.50778519321111</v>
          </cell>
        </row>
        <row r="357">
          <cell r="A357">
            <v>45494</v>
          </cell>
          <cell r="B357">
            <v>191.23055400000001</v>
          </cell>
          <cell r="C357">
            <v>138.50778519321111</v>
          </cell>
          <cell r="D357">
            <v>138.50778519321111</v>
          </cell>
        </row>
        <row r="358">
          <cell r="A358">
            <v>45495</v>
          </cell>
          <cell r="B358">
            <v>164.59027899999998</v>
          </cell>
          <cell r="C358">
            <v>138.50778519321111</v>
          </cell>
          <cell r="D358">
            <v>138.50778519321111</v>
          </cell>
        </row>
        <row r="359">
          <cell r="A359">
            <v>45496</v>
          </cell>
          <cell r="B359">
            <v>127.680735</v>
          </cell>
          <cell r="C359">
            <v>138.50778519321111</v>
          </cell>
          <cell r="D359">
            <v>127.680735</v>
          </cell>
        </row>
        <row r="360">
          <cell r="A360">
            <v>45497</v>
          </cell>
          <cell r="B360">
            <v>131.10322099999999</v>
          </cell>
          <cell r="C360">
            <v>138.50778519321111</v>
          </cell>
          <cell r="D360">
            <v>131.10322099999999</v>
          </cell>
        </row>
        <row r="361">
          <cell r="A361">
            <v>45498</v>
          </cell>
          <cell r="B361">
            <v>145.74753200000001</v>
          </cell>
          <cell r="C361">
            <v>138.50778519321111</v>
          </cell>
          <cell r="D361">
            <v>138.50778519321111</v>
          </cell>
        </row>
        <row r="362">
          <cell r="A362">
            <v>45499</v>
          </cell>
          <cell r="B362">
            <v>104.143731</v>
          </cell>
          <cell r="C362">
            <v>138.50778519321111</v>
          </cell>
          <cell r="D362">
            <v>104.143731</v>
          </cell>
        </row>
        <row r="363">
          <cell r="A363">
            <v>45500</v>
          </cell>
          <cell r="B363">
            <v>108.45381</v>
          </cell>
          <cell r="C363">
            <v>138.50778519321111</v>
          </cell>
          <cell r="D363">
            <v>108.45381</v>
          </cell>
        </row>
        <row r="364">
          <cell r="A364">
            <v>45501</v>
          </cell>
          <cell r="B364">
            <v>159.02018300000003</v>
          </cell>
          <cell r="C364">
            <v>138.50778519321111</v>
          </cell>
          <cell r="D364">
            <v>138.50778519321111</v>
          </cell>
        </row>
        <row r="365">
          <cell r="A365">
            <v>45502</v>
          </cell>
          <cell r="B365">
            <v>127.01384200000001</v>
          </cell>
          <cell r="C365">
            <v>138.50778519321111</v>
          </cell>
          <cell r="D365">
            <v>127.01384200000001</v>
          </cell>
        </row>
        <row r="366">
          <cell r="A366">
            <v>45503</v>
          </cell>
          <cell r="B366">
            <v>161.54082399999999</v>
          </cell>
          <cell r="C366">
            <v>138.50778519321111</v>
          </cell>
          <cell r="D366">
            <v>138.50778519321111</v>
          </cell>
        </row>
        <row r="367">
          <cell r="A367">
            <v>45504</v>
          </cell>
          <cell r="B367">
            <v>75.948722000000004</v>
          </cell>
          <cell r="C367">
            <v>138.50778519321111</v>
          </cell>
          <cell r="D367">
            <v>75.948722000000004</v>
          </cell>
        </row>
        <row r="368">
          <cell r="A368">
            <v>45505</v>
          </cell>
          <cell r="B368">
            <v>110.714079</v>
          </cell>
          <cell r="C368">
            <v>132.93077628527917</v>
          </cell>
          <cell r="D368">
            <v>110.714079</v>
          </cell>
        </row>
        <row r="369">
          <cell r="A369">
            <v>45506</v>
          </cell>
          <cell r="B369">
            <v>194.56742799999998</v>
          </cell>
          <cell r="C369">
            <v>132.93077628527917</v>
          </cell>
          <cell r="D369">
            <v>132.93077628527917</v>
          </cell>
        </row>
        <row r="370">
          <cell r="A370">
            <v>45507</v>
          </cell>
          <cell r="B370">
            <v>129.686756</v>
          </cell>
          <cell r="C370">
            <v>132.93077628527917</v>
          </cell>
          <cell r="D370">
            <v>129.686756</v>
          </cell>
        </row>
        <row r="371">
          <cell r="A371">
            <v>45508</v>
          </cell>
          <cell r="B371">
            <v>87.72823600000001</v>
          </cell>
          <cell r="C371">
            <v>132.93077628527917</v>
          </cell>
          <cell r="D371">
            <v>87.72823600000001</v>
          </cell>
        </row>
        <row r="372">
          <cell r="A372">
            <v>45509</v>
          </cell>
          <cell r="B372">
            <v>71.729529999999997</v>
          </cell>
          <cell r="C372">
            <v>132.93077628527917</v>
          </cell>
          <cell r="D372">
            <v>71.729529999999997</v>
          </cell>
        </row>
        <row r="373">
          <cell r="A373">
            <v>45510</v>
          </cell>
          <cell r="B373">
            <v>102.846844</v>
          </cell>
          <cell r="C373">
            <v>132.93077628527917</v>
          </cell>
          <cell r="D373">
            <v>102.846844</v>
          </cell>
        </row>
        <row r="374">
          <cell r="A374">
            <v>45511</v>
          </cell>
          <cell r="B374">
            <v>146.872434</v>
          </cell>
          <cell r="C374">
            <v>132.93077628527917</v>
          </cell>
          <cell r="D374">
            <v>132.93077628527917</v>
          </cell>
        </row>
        <row r="375">
          <cell r="A375">
            <v>45512</v>
          </cell>
          <cell r="B375">
            <v>117.85944200000002</v>
          </cell>
          <cell r="C375">
            <v>132.93077628527917</v>
          </cell>
          <cell r="D375">
            <v>117.85944200000002</v>
          </cell>
        </row>
        <row r="376">
          <cell r="A376">
            <v>45513</v>
          </cell>
          <cell r="B376">
            <v>104.752955</v>
          </cell>
          <cell r="C376">
            <v>132.93077628527917</v>
          </cell>
          <cell r="D376">
            <v>104.752955</v>
          </cell>
        </row>
        <row r="377">
          <cell r="A377">
            <v>45514</v>
          </cell>
          <cell r="B377">
            <v>131.54880799999998</v>
          </cell>
          <cell r="C377">
            <v>132.93077628527917</v>
          </cell>
          <cell r="D377">
            <v>131.54880799999998</v>
          </cell>
        </row>
        <row r="378">
          <cell r="A378">
            <v>45515</v>
          </cell>
          <cell r="B378">
            <v>137.39475300000001</v>
          </cell>
          <cell r="C378">
            <v>132.93077628527917</v>
          </cell>
          <cell r="D378">
            <v>132.93077628527917</v>
          </cell>
        </row>
        <row r="379">
          <cell r="A379">
            <v>45516</v>
          </cell>
          <cell r="B379">
            <v>91.825952999999998</v>
          </cell>
          <cell r="C379">
            <v>132.93077628527917</v>
          </cell>
          <cell r="D379">
            <v>91.825952999999998</v>
          </cell>
        </row>
        <row r="380">
          <cell r="A380">
            <v>45517</v>
          </cell>
          <cell r="B380">
            <v>103.752116</v>
          </cell>
          <cell r="C380">
            <v>132.93077628527917</v>
          </cell>
          <cell r="D380">
            <v>103.752116</v>
          </cell>
        </row>
        <row r="381">
          <cell r="A381">
            <v>45518</v>
          </cell>
          <cell r="B381">
            <v>156.817002</v>
          </cell>
          <cell r="C381">
            <v>132.93077628527917</v>
          </cell>
          <cell r="D381">
            <v>132.93077628527917</v>
          </cell>
        </row>
        <row r="382">
          <cell r="A382">
            <v>45519</v>
          </cell>
          <cell r="B382">
            <v>159.07435800000002</v>
          </cell>
          <cell r="C382">
            <v>132.93077628527917</v>
          </cell>
          <cell r="D382">
            <v>132.93077628527917</v>
          </cell>
        </row>
        <row r="383">
          <cell r="A383">
            <v>45520</v>
          </cell>
          <cell r="B383">
            <v>112.051107</v>
          </cell>
          <cell r="C383">
            <v>132.93077628527917</v>
          </cell>
          <cell r="D383">
            <v>112.051107</v>
          </cell>
        </row>
        <row r="384">
          <cell r="A384">
            <v>45521</v>
          </cell>
          <cell r="B384">
            <v>106.82991200000001</v>
          </cell>
          <cell r="C384">
            <v>132.93077628527917</v>
          </cell>
          <cell r="D384">
            <v>106.82991200000001</v>
          </cell>
        </row>
        <row r="385">
          <cell r="A385">
            <v>45522</v>
          </cell>
          <cell r="B385">
            <v>144.614554</v>
          </cell>
          <cell r="C385">
            <v>132.93077628527917</v>
          </cell>
          <cell r="D385">
            <v>132.93077628527917</v>
          </cell>
        </row>
        <row r="386">
          <cell r="A386">
            <v>45523</v>
          </cell>
          <cell r="B386">
            <v>137.98127200000002</v>
          </cell>
          <cell r="C386">
            <v>132.93077628527917</v>
          </cell>
          <cell r="D386">
            <v>132.93077628527917</v>
          </cell>
        </row>
        <row r="387">
          <cell r="A387">
            <v>45524</v>
          </cell>
          <cell r="B387">
            <v>124.72519100000001</v>
          </cell>
          <cell r="C387">
            <v>132.93077628527917</v>
          </cell>
          <cell r="D387">
            <v>124.72519100000001</v>
          </cell>
        </row>
        <row r="388">
          <cell r="A388">
            <v>45525</v>
          </cell>
          <cell r="B388">
            <v>173.32077200000001</v>
          </cell>
          <cell r="C388">
            <v>132.93077628527917</v>
          </cell>
          <cell r="D388">
            <v>132.93077628527917</v>
          </cell>
        </row>
        <row r="389">
          <cell r="A389">
            <v>45526</v>
          </cell>
          <cell r="B389">
            <v>55.629601000000001</v>
          </cell>
          <cell r="C389">
            <v>132.93077628527917</v>
          </cell>
          <cell r="D389">
            <v>55.629601000000001</v>
          </cell>
        </row>
        <row r="390">
          <cell r="A390">
            <v>45527</v>
          </cell>
          <cell r="B390">
            <v>76.594407000000004</v>
          </cell>
          <cell r="C390">
            <v>132.93077628527917</v>
          </cell>
          <cell r="D390">
            <v>76.594407000000004</v>
          </cell>
        </row>
        <row r="391">
          <cell r="A391">
            <v>45528</v>
          </cell>
          <cell r="B391">
            <v>162.84900199999998</v>
          </cell>
          <cell r="C391">
            <v>132.93077628527917</v>
          </cell>
          <cell r="D391">
            <v>132.93077628527917</v>
          </cell>
        </row>
        <row r="392">
          <cell r="A392">
            <v>45529</v>
          </cell>
          <cell r="B392">
            <v>193.33785999999998</v>
          </cell>
          <cell r="C392">
            <v>132.93077628527917</v>
          </cell>
          <cell r="D392">
            <v>132.93077628527917</v>
          </cell>
        </row>
        <row r="393">
          <cell r="A393">
            <v>45530</v>
          </cell>
          <cell r="B393">
            <v>124.623966</v>
          </cell>
          <cell r="C393">
            <v>132.93077628527917</v>
          </cell>
          <cell r="D393">
            <v>124.623966</v>
          </cell>
        </row>
        <row r="394">
          <cell r="A394">
            <v>45531</v>
          </cell>
          <cell r="B394">
            <v>50.358134</v>
          </cell>
          <cell r="C394">
            <v>132.93077628527917</v>
          </cell>
          <cell r="D394">
            <v>50.358134</v>
          </cell>
        </row>
        <row r="395">
          <cell r="A395">
            <v>45532</v>
          </cell>
          <cell r="B395">
            <v>100.16805599999999</v>
          </cell>
          <cell r="C395">
            <v>132.93077628527917</v>
          </cell>
          <cell r="D395">
            <v>100.16805599999999</v>
          </cell>
        </row>
        <row r="396">
          <cell r="A396">
            <v>45533</v>
          </cell>
          <cell r="B396">
            <v>143.79440700000001</v>
          </cell>
          <cell r="C396">
            <v>132.93077628527917</v>
          </cell>
          <cell r="D396">
            <v>132.93077628527917</v>
          </cell>
        </row>
        <row r="397">
          <cell r="A397">
            <v>45534</v>
          </cell>
          <cell r="B397">
            <v>137.00482099999999</v>
          </cell>
          <cell r="C397">
            <v>132.93077628527917</v>
          </cell>
          <cell r="D397">
            <v>132.93077628527917</v>
          </cell>
        </row>
        <row r="398">
          <cell r="A398">
            <v>45535</v>
          </cell>
          <cell r="B398">
            <v>117.602396</v>
          </cell>
          <cell r="C398">
            <v>132.93077628527917</v>
          </cell>
          <cell r="D398">
            <v>117.602396</v>
          </cell>
        </row>
        <row r="399">
          <cell r="A399">
            <v>45536</v>
          </cell>
          <cell r="B399">
            <v>38.287339000000003</v>
          </cell>
          <cell r="C399">
            <v>125.60755433708039</v>
          </cell>
          <cell r="D399">
            <v>38.287339000000003</v>
          </cell>
        </row>
        <row r="400">
          <cell r="A400">
            <v>45537</v>
          </cell>
          <cell r="B400">
            <v>84.727943999999994</v>
          </cell>
          <cell r="C400">
            <v>125.60755433708039</v>
          </cell>
          <cell r="D400">
            <v>84.727943999999994</v>
          </cell>
        </row>
        <row r="401">
          <cell r="A401">
            <v>45538</v>
          </cell>
          <cell r="B401">
            <v>145.349459</v>
          </cell>
          <cell r="C401">
            <v>125.60755433708039</v>
          </cell>
          <cell r="D401">
            <v>125.60755433708039</v>
          </cell>
        </row>
        <row r="402">
          <cell r="A402">
            <v>45539</v>
          </cell>
          <cell r="B402">
            <v>186.47451100000001</v>
          </cell>
          <cell r="C402">
            <v>125.60755433708039</v>
          </cell>
          <cell r="D402">
            <v>125.60755433708039</v>
          </cell>
        </row>
        <row r="403">
          <cell r="A403">
            <v>45540</v>
          </cell>
          <cell r="B403">
            <v>110.478555</v>
          </cell>
          <cell r="C403">
            <v>125.60755433708039</v>
          </cell>
          <cell r="D403">
            <v>110.478555</v>
          </cell>
        </row>
        <row r="404">
          <cell r="A404">
            <v>45541</v>
          </cell>
          <cell r="B404">
            <v>140.67824400000001</v>
          </cell>
          <cell r="C404">
            <v>125.60755433708039</v>
          </cell>
          <cell r="D404">
            <v>125.60755433708039</v>
          </cell>
        </row>
        <row r="405">
          <cell r="A405">
            <v>45542</v>
          </cell>
          <cell r="B405">
            <v>85.718754999999987</v>
          </cell>
          <cell r="C405">
            <v>125.60755433708039</v>
          </cell>
          <cell r="D405">
            <v>85.718754999999987</v>
          </cell>
        </row>
        <row r="406">
          <cell r="A406">
            <v>45543</v>
          </cell>
          <cell r="B406">
            <v>96.344214999999991</v>
          </cell>
          <cell r="C406">
            <v>125.60755433708039</v>
          </cell>
          <cell r="D406">
            <v>96.344214999999991</v>
          </cell>
        </row>
        <row r="407">
          <cell r="A407">
            <v>45544</v>
          </cell>
          <cell r="B407">
            <v>138.56027799999998</v>
          </cell>
          <cell r="C407">
            <v>125.60755433708039</v>
          </cell>
          <cell r="D407">
            <v>125.60755433708039</v>
          </cell>
        </row>
        <row r="408">
          <cell r="A408">
            <v>45545</v>
          </cell>
          <cell r="B408">
            <v>157.10657199999997</v>
          </cell>
          <cell r="C408">
            <v>125.60755433708039</v>
          </cell>
          <cell r="D408">
            <v>125.60755433708039</v>
          </cell>
        </row>
        <row r="409">
          <cell r="A409">
            <v>45546</v>
          </cell>
          <cell r="B409">
            <v>169.09022099999999</v>
          </cell>
          <cell r="C409">
            <v>125.60755433708039</v>
          </cell>
          <cell r="D409">
            <v>125.60755433708039</v>
          </cell>
        </row>
        <row r="410">
          <cell r="A410">
            <v>45547</v>
          </cell>
          <cell r="B410">
            <v>184.00566500000002</v>
          </cell>
          <cell r="C410">
            <v>125.60755433708039</v>
          </cell>
          <cell r="D410">
            <v>125.60755433708039</v>
          </cell>
        </row>
        <row r="411">
          <cell r="A411">
            <v>45548</v>
          </cell>
          <cell r="B411">
            <v>246.69072200000002</v>
          </cell>
          <cell r="C411">
            <v>125.60755433708039</v>
          </cell>
          <cell r="D411">
            <v>125.60755433708039</v>
          </cell>
        </row>
        <row r="412">
          <cell r="A412">
            <v>45549</v>
          </cell>
          <cell r="B412">
            <v>162.56204499999998</v>
          </cell>
          <cell r="C412">
            <v>125.60755433708039</v>
          </cell>
          <cell r="D412">
            <v>125.60755433708039</v>
          </cell>
        </row>
        <row r="413">
          <cell r="A413">
            <v>45550</v>
          </cell>
          <cell r="B413">
            <v>180.21814700000002</v>
          </cell>
          <cell r="C413">
            <v>125.60755433708039</v>
          </cell>
          <cell r="D413">
            <v>125.60755433708039</v>
          </cell>
        </row>
        <row r="414">
          <cell r="A414">
            <v>45551</v>
          </cell>
          <cell r="B414">
            <v>258.33612900000003</v>
          </cell>
          <cell r="C414">
            <v>125.60755433708039</v>
          </cell>
          <cell r="D414">
            <v>125.60755433708039</v>
          </cell>
        </row>
        <row r="415">
          <cell r="A415">
            <v>45552</v>
          </cell>
          <cell r="B415">
            <v>267.09059000000002</v>
          </cell>
          <cell r="C415">
            <v>125.60755433708039</v>
          </cell>
          <cell r="D415">
            <v>125.60755433708039</v>
          </cell>
        </row>
        <row r="416">
          <cell r="A416">
            <v>45553</v>
          </cell>
          <cell r="B416">
            <v>170.14048499999998</v>
          </cell>
          <cell r="C416">
            <v>125.60755433708039</v>
          </cell>
          <cell r="D416">
            <v>125.60755433708039</v>
          </cell>
        </row>
        <row r="417">
          <cell r="A417">
            <v>45554</v>
          </cell>
          <cell r="B417">
            <v>98.345635999999999</v>
          </cell>
          <cell r="C417">
            <v>125.60755433708039</v>
          </cell>
          <cell r="D417">
            <v>98.345635999999999</v>
          </cell>
        </row>
        <row r="418">
          <cell r="A418">
            <v>45555</v>
          </cell>
          <cell r="B418">
            <v>83.848354999999998</v>
          </cell>
          <cell r="C418">
            <v>125.60755433708039</v>
          </cell>
          <cell r="D418">
            <v>83.848354999999998</v>
          </cell>
        </row>
        <row r="419">
          <cell r="A419">
            <v>45556</v>
          </cell>
          <cell r="B419">
            <v>102.84054699999999</v>
          </cell>
          <cell r="C419">
            <v>125.60755433708039</v>
          </cell>
          <cell r="D419">
            <v>102.84054699999999</v>
          </cell>
        </row>
        <row r="420">
          <cell r="A420">
            <v>45557</v>
          </cell>
          <cell r="B420">
            <v>48.319129000000004</v>
          </cell>
          <cell r="C420">
            <v>125.60755433708039</v>
          </cell>
          <cell r="D420">
            <v>48.319129000000004</v>
          </cell>
        </row>
        <row r="421">
          <cell r="A421">
            <v>45558</v>
          </cell>
          <cell r="B421">
            <v>82.914781999999988</v>
          </cell>
          <cell r="C421">
            <v>125.60755433708039</v>
          </cell>
          <cell r="D421">
            <v>82.914781999999988</v>
          </cell>
        </row>
        <row r="422">
          <cell r="A422">
            <v>45559</v>
          </cell>
          <cell r="B422">
            <v>116.58649399999999</v>
          </cell>
          <cell r="C422">
            <v>125.60755433708039</v>
          </cell>
          <cell r="D422">
            <v>116.58649399999999</v>
          </cell>
        </row>
        <row r="423">
          <cell r="A423">
            <v>45560</v>
          </cell>
          <cell r="B423">
            <v>263.25730600000003</v>
          </cell>
          <cell r="C423">
            <v>125.60755433708039</v>
          </cell>
          <cell r="D423">
            <v>125.60755433708039</v>
          </cell>
        </row>
        <row r="424">
          <cell r="A424">
            <v>45561</v>
          </cell>
          <cell r="B424">
            <v>350.39831500000003</v>
          </cell>
          <cell r="C424">
            <v>125.60755433708039</v>
          </cell>
          <cell r="D424">
            <v>125.60755433708039</v>
          </cell>
        </row>
        <row r="425">
          <cell r="A425">
            <v>45562</v>
          </cell>
          <cell r="B425">
            <v>250.77285800000001</v>
          </cell>
          <cell r="C425">
            <v>125.60755433708039</v>
          </cell>
          <cell r="D425">
            <v>125.60755433708039</v>
          </cell>
        </row>
        <row r="426">
          <cell r="A426">
            <v>45563</v>
          </cell>
          <cell r="B426">
            <v>123.24835899999999</v>
          </cell>
          <cell r="C426">
            <v>125.60755433708039</v>
          </cell>
          <cell r="D426">
            <v>123.24835899999999</v>
          </cell>
        </row>
        <row r="427">
          <cell r="A427">
            <v>45564</v>
          </cell>
          <cell r="B427">
            <v>133.95177999999999</v>
          </cell>
          <cell r="C427">
            <v>125.60755433708039</v>
          </cell>
          <cell r="D427">
            <v>125.60755433708039</v>
          </cell>
        </row>
        <row r="428">
          <cell r="A428">
            <v>45565</v>
          </cell>
          <cell r="B428">
            <v>71.803145000000001</v>
          </cell>
          <cell r="C428">
            <v>125.60755433708039</v>
          </cell>
          <cell r="D428">
            <v>71.803145000000001</v>
          </cell>
        </row>
        <row r="429">
          <cell r="A429">
            <v>45566</v>
          </cell>
          <cell r="B429">
            <v>129.50985700000001</v>
          </cell>
          <cell r="C429">
            <v>158.58862447451119</v>
          </cell>
          <cell r="D429">
            <v>129.50985700000001</v>
          </cell>
        </row>
        <row r="430">
          <cell r="A430">
            <v>45567</v>
          </cell>
          <cell r="B430">
            <v>227.77397999999999</v>
          </cell>
          <cell r="C430">
            <v>158.58862447451119</v>
          </cell>
          <cell r="D430">
            <v>158.58862447451119</v>
          </cell>
        </row>
        <row r="431">
          <cell r="A431">
            <v>45568</v>
          </cell>
          <cell r="B431">
            <v>229.613159</v>
          </cell>
          <cell r="C431">
            <v>158.58862447451119</v>
          </cell>
          <cell r="D431">
            <v>158.58862447451119</v>
          </cell>
        </row>
        <row r="432">
          <cell r="A432">
            <v>45569</v>
          </cell>
          <cell r="B432">
            <v>130.88414500000002</v>
          </cell>
          <cell r="C432">
            <v>158.58862447451119</v>
          </cell>
          <cell r="D432">
            <v>130.88414500000002</v>
          </cell>
        </row>
        <row r="433">
          <cell r="A433">
            <v>45570</v>
          </cell>
          <cell r="B433">
            <v>146.67079500000003</v>
          </cell>
          <cell r="C433">
            <v>158.58862447451119</v>
          </cell>
          <cell r="D433">
            <v>146.67079500000003</v>
          </cell>
        </row>
        <row r="434">
          <cell r="A434">
            <v>45571</v>
          </cell>
          <cell r="B434">
            <v>217.89979</v>
          </cell>
          <cell r="C434">
            <v>158.58862447451119</v>
          </cell>
          <cell r="D434">
            <v>158.58862447451119</v>
          </cell>
        </row>
        <row r="435">
          <cell r="A435">
            <v>45572</v>
          </cell>
          <cell r="B435">
            <v>287.25597900000002</v>
          </cell>
          <cell r="C435">
            <v>158.58862447451119</v>
          </cell>
          <cell r="D435">
            <v>158.58862447451119</v>
          </cell>
        </row>
        <row r="436">
          <cell r="A436">
            <v>45573</v>
          </cell>
          <cell r="B436">
            <v>330.85287</v>
          </cell>
          <cell r="C436">
            <v>158.58862447451119</v>
          </cell>
          <cell r="D436">
            <v>158.58862447451119</v>
          </cell>
        </row>
        <row r="437">
          <cell r="A437">
            <v>45574</v>
          </cell>
          <cell r="B437">
            <v>332.582021</v>
          </cell>
          <cell r="C437">
            <v>158.58862447451119</v>
          </cell>
          <cell r="D437">
            <v>158.58862447451119</v>
          </cell>
        </row>
        <row r="438">
          <cell r="A438">
            <v>45575</v>
          </cell>
          <cell r="B438">
            <v>157.51709700000001</v>
          </cell>
          <cell r="C438">
            <v>158.58862447451119</v>
          </cell>
          <cell r="D438">
            <v>157.51709700000001</v>
          </cell>
        </row>
        <row r="439">
          <cell r="A439">
            <v>45576</v>
          </cell>
          <cell r="B439">
            <v>128.90489499999998</v>
          </cell>
          <cell r="C439">
            <v>158.58862447451119</v>
          </cell>
          <cell r="D439">
            <v>128.90489499999998</v>
          </cell>
        </row>
        <row r="440">
          <cell r="A440">
            <v>45577</v>
          </cell>
          <cell r="B440">
            <v>164.88877499999998</v>
          </cell>
          <cell r="C440">
            <v>158.58862447451119</v>
          </cell>
          <cell r="D440">
            <v>158.58862447451119</v>
          </cell>
        </row>
        <row r="441">
          <cell r="A441">
            <v>45578</v>
          </cell>
          <cell r="B441">
            <v>72.970892000000006</v>
          </cell>
          <cell r="C441">
            <v>158.58862447451119</v>
          </cell>
          <cell r="D441">
            <v>72.970892000000006</v>
          </cell>
        </row>
        <row r="442">
          <cell r="A442">
            <v>45579</v>
          </cell>
          <cell r="B442">
            <v>81.081192000000001</v>
          </cell>
          <cell r="C442">
            <v>158.58862447451119</v>
          </cell>
          <cell r="D442">
            <v>81.081192000000001</v>
          </cell>
        </row>
        <row r="443">
          <cell r="A443">
            <v>45580</v>
          </cell>
          <cell r="B443">
            <v>199.95210699999998</v>
          </cell>
          <cell r="C443">
            <v>158.58862447451119</v>
          </cell>
          <cell r="D443">
            <v>158.58862447451119</v>
          </cell>
        </row>
        <row r="444">
          <cell r="A444">
            <v>45581</v>
          </cell>
          <cell r="B444">
            <v>233.343683</v>
          </cell>
          <cell r="C444">
            <v>158.58862447451119</v>
          </cell>
          <cell r="D444">
            <v>158.58862447451119</v>
          </cell>
        </row>
        <row r="445">
          <cell r="A445">
            <v>45582</v>
          </cell>
          <cell r="B445">
            <v>244.79140399999997</v>
          </cell>
          <cell r="C445">
            <v>158.58862447451119</v>
          </cell>
          <cell r="D445">
            <v>158.58862447451119</v>
          </cell>
        </row>
        <row r="446">
          <cell r="A446">
            <v>45583</v>
          </cell>
          <cell r="B446">
            <v>246.79632100000001</v>
          </cell>
          <cell r="C446">
            <v>158.58862447451119</v>
          </cell>
          <cell r="D446">
            <v>158.58862447451119</v>
          </cell>
        </row>
        <row r="447">
          <cell r="A447">
            <v>45584</v>
          </cell>
          <cell r="B447">
            <v>171.44575400000002</v>
          </cell>
          <cell r="C447">
            <v>158.58862447451119</v>
          </cell>
          <cell r="D447">
            <v>158.58862447451119</v>
          </cell>
        </row>
        <row r="448">
          <cell r="A448">
            <v>45585</v>
          </cell>
          <cell r="B448">
            <v>117.052217</v>
          </cell>
          <cell r="C448">
            <v>158.58862447451119</v>
          </cell>
          <cell r="D448">
            <v>117.052217</v>
          </cell>
        </row>
        <row r="449">
          <cell r="A449">
            <v>45586</v>
          </cell>
          <cell r="B449">
            <v>83.630014000000017</v>
          </cell>
          <cell r="C449">
            <v>158.58862447451119</v>
          </cell>
          <cell r="D449">
            <v>83.630014000000017</v>
          </cell>
        </row>
        <row r="450">
          <cell r="A450">
            <v>45587</v>
          </cell>
          <cell r="B450">
            <v>162.92548300000001</v>
          </cell>
          <cell r="C450">
            <v>158.58862447451119</v>
          </cell>
          <cell r="D450">
            <v>158.58862447451119</v>
          </cell>
        </row>
        <row r="451">
          <cell r="A451">
            <v>45588</v>
          </cell>
          <cell r="B451">
            <v>120.51246</v>
          </cell>
          <cell r="C451">
            <v>158.58862447451119</v>
          </cell>
          <cell r="D451">
            <v>120.51246</v>
          </cell>
        </row>
        <row r="452">
          <cell r="A452">
            <v>45589</v>
          </cell>
          <cell r="B452">
            <v>175.53221400000001</v>
          </cell>
          <cell r="C452">
            <v>158.58862447451119</v>
          </cell>
          <cell r="D452">
            <v>158.58862447451119</v>
          </cell>
        </row>
        <row r="453">
          <cell r="A453">
            <v>45590</v>
          </cell>
          <cell r="B453">
            <v>151.48751899999999</v>
          </cell>
          <cell r="C453">
            <v>158.58862447451119</v>
          </cell>
          <cell r="D453">
            <v>151.48751899999999</v>
          </cell>
        </row>
        <row r="454">
          <cell r="A454">
            <v>45591</v>
          </cell>
          <cell r="B454">
            <v>141.75994200000002</v>
          </cell>
          <cell r="C454">
            <v>158.58862447451119</v>
          </cell>
          <cell r="D454">
            <v>141.75994200000002</v>
          </cell>
        </row>
        <row r="455">
          <cell r="A455">
            <v>45592</v>
          </cell>
          <cell r="B455">
            <v>95.336416</v>
          </cell>
          <cell r="C455">
            <v>158.58862447451119</v>
          </cell>
          <cell r="D455">
            <v>95.336416</v>
          </cell>
        </row>
        <row r="456">
          <cell r="A456">
            <v>45593</v>
          </cell>
          <cell r="B456">
            <v>199.78502499999999</v>
          </cell>
          <cell r="C456">
            <v>158.58862447451119</v>
          </cell>
          <cell r="D456">
            <v>158.58862447451119</v>
          </cell>
        </row>
        <row r="457">
          <cell r="A457">
            <v>45594</v>
          </cell>
          <cell r="B457">
            <v>263.66565200000002</v>
          </cell>
          <cell r="C457">
            <v>158.58862447451119</v>
          </cell>
          <cell r="D457">
            <v>158.58862447451119</v>
          </cell>
        </row>
        <row r="458">
          <cell r="A458">
            <v>45595</v>
          </cell>
          <cell r="B458">
            <v>245.58669800000001</v>
          </cell>
          <cell r="C458">
            <v>158.58862447451119</v>
          </cell>
          <cell r="D458">
            <v>158.58862447451119</v>
          </cell>
        </row>
        <row r="459">
          <cell r="A459">
            <v>45596</v>
          </cell>
          <cell r="B459">
            <v>126.31444</v>
          </cell>
          <cell r="C459">
            <v>158.58862447451119</v>
          </cell>
          <cell r="D459">
            <v>126.31444</v>
          </cell>
        </row>
        <row r="460">
          <cell r="A460">
            <v>45597</v>
          </cell>
          <cell r="B460">
            <v>76.931747000000001</v>
          </cell>
          <cell r="C460">
            <v>206.58836225654034</v>
          </cell>
          <cell r="D460">
            <v>76.931747000000001</v>
          </cell>
        </row>
        <row r="461">
          <cell r="A461">
            <v>45598</v>
          </cell>
          <cell r="B461">
            <v>55.120820000000002</v>
          </cell>
          <cell r="C461">
            <v>206.58836225654034</v>
          </cell>
          <cell r="D461">
            <v>55.120820000000002</v>
          </cell>
        </row>
        <row r="462">
          <cell r="A462">
            <v>45599</v>
          </cell>
          <cell r="B462">
            <v>125.204784</v>
          </cell>
          <cell r="C462">
            <v>206.58836225654034</v>
          </cell>
          <cell r="D462">
            <v>125.204784</v>
          </cell>
        </row>
        <row r="463">
          <cell r="A463">
            <v>45600</v>
          </cell>
          <cell r="B463">
            <v>112.71133400000001</v>
          </cell>
          <cell r="C463">
            <v>206.58836225654034</v>
          </cell>
          <cell r="D463">
            <v>112.71133400000001</v>
          </cell>
        </row>
        <row r="464">
          <cell r="A464">
            <v>45601</v>
          </cell>
          <cell r="B464">
            <v>36.601855</v>
          </cell>
          <cell r="C464">
            <v>206.58836225654034</v>
          </cell>
          <cell r="D464">
            <v>36.601855</v>
          </cell>
        </row>
        <row r="465">
          <cell r="A465">
            <v>45602</v>
          </cell>
          <cell r="B465">
            <v>51.481109000000004</v>
          </cell>
          <cell r="C465">
            <v>206.58836225654034</v>
          </cell>
          <cell r="D465">
            <v>51.481109000000004</v>
          </cell>
        </row>
        <row r="466">
          <cell r="A466">
            <v>45603</v>
          </cell>
          <cell r="B466">
            <v>81.333202</v>
          </cell>
          <cell r="C466">
            <v>206.58836225654034</v>
          </cell>
          <cell r="D466">
            <v>81.333202</v>
          </cell>
        </row>
        <row r="467">
          <cell r="A467">
            <v>45604</v>
          </cell>
          <cell r="B467">
            <v>89.719461999999993</v>
          </cell>
          <cell r="C467">
            <v>206.58836225654034</v>
          </cell>
          <cell r="D467">
            <v>89.719461999999993</v>
          </cell>
        </row>
        <row r="468">
          <cell r="A468">
            <v>45605</v>
          </cell>
          <cell r="B468">
            <v>133.74336899999997</v>
          </cell>
          <cell r="C468">
            <v>206.58836225654034</v>
          </cell>
          <cell r="D468">
            <v>133.74336899999997</v>
          </cell>
        </row>
        <row r="469">
          <cell r="A469">
            <v>45606</v>
          </cell>
          <cell r="B469">
            <v>164.31446700000001</v>
          </cell>
          <cell r="C469">
            <v>206.58836225654034</v>
          </cell>
          <cell r="D469">
            <v>164.31446700000001</v>
          </cell>
        </row>
        <row r="470">
          <cell r="A470">
            <v>45607</v>
          </cell>
          <cell r="B470">
            <v>245.01193399999997</v>
          </cell>
          <cell r="C470">
            <v>206.58836225654034</v>
          </cell>
          <cell r="D470">
            <v>206.58836225654034</v>
          </cell>
        </row>
        <row r="471">
          <cell r="A471">
            <v>45608</v>
          </cell>
          <cell r="B471">
            <v>298.69580899999994</v>
          </cell>
          <cell r="C471">
            <v>206.58836225654034</v>
          </cell>
          <cell r="D471">
            <v>206.58836225654034</v>
          </cell>
        </row>
        <row r="472">
          <cell r="A472">
            <v>45609</v>
          </cell>
          <cell r="B472">
            <v>251.43123199999999</v>
          </cell>
          <cell r="C472">
            <v>206.58836225654034</v>
          </cell>
          <cell r="D472">
            <v>206.58836225654034</v>
          </cell>
        </row>
        <row r="473">
          <cell r="A473">
            <v>45610</v>
          </cell>
          <cell r="B473">
            <v>187.32002799999998</v>
          </cell>
          <cell r="C473">
            <v>206.58836225654034</v>
          </cell>
          <cell r="D473">
            <v>187.32002799999998</v>
          </cell>
        </row>
        <row r="474">
          <cell r="A474">
            <v>45611</v>
          </cell>
          <cell r="B474">
            <v>139.87811899999997</v>
          </cell>
          <cell r="C474">
            <v>206.58836225654034</v>
          </cell>
          <cell r="D474">
            <v>139.87811899999997</v>
          </cell>
        </row>
        <row r="475">
          <cell r="A475">
            <v>45612</v>
          </cell>
          <cell r="B475">
            <v>109.89834399999999</v>
          </cell>
          <cell r="C475">
            <v>206.58836225654034</v>
          </cell>
          <cell r="D475">
            <v>109.89834399999999</v>
          </cell>
        </row>
        <row r="476">
          <cell r="A476">
            <v>45613</v>
          </cell>
          <cell r="B476">
            <v>56.989307999999994</v>
          </cell>
          <cell r="C476">
            <v>206.58836225654034</v>
          </cell>
          <cell r="D476">
            <v>56.989307999999994</v>
          </cell>
        </row>
        <row r="477">
          <cell r="A477">
            <v>45614</v>
          </cell>
          <cell r="B477">
            <v>39.763338000000005</v>
          </cell>
          <cell r="C477">
            <v>206.58836225654034</v>
          </cell>
          <cell r="D477">
            <v>39.763338000000005</v>
          </cell>
        </row>
        <row r="478">
          <cell r="A478">
            <v>45615</v>
          </cell>
          <cell r="B478">
            <v>144.488213</v>
          </cell>
          <cell r="C478">
            <v>206.58836225654034</v>
          </cell>
          <cell r="D478">
            <v>144.488213</v>
          </cell>
        </row>
        <row r="479">
          <cell r="A479">
            <v>45616</v>
          </cell>
          <cell r="B479">
            <v>338.74631499999998</v>
          </cell>
          <cell r="C479">
            <v>206.58836225654034</v>
          </cell>
          <cell r="D479">
            <v>206.58836225654034</v>
          </cell>
        </row>
        <row r="480">
          <cell r="A480">
            <v>45617</v>
          </cell>
          <cell r="B480">
            <v>441.09243100000003</v>
          </cell>
          <cell r="C480">
            <v>206.58836225654034</v>
          </cell>
          <cell r="D480">
            <v>206.58836225654034</v>
          </cell>
        </row>
        <row r="481">
          <cell r="A481">
            <v>45618</v>
          </cell>
          <cell r="B481">
            <v>259.83363499999996</v>
          </cell>
          <cell r="C481">
            <v>206.58836225654034</v>
          </cell>
          <cell r="D481">
            <v>206.58836225654034</v>
          </cell>
        </row>
        <row r="482">
          <cell r="A482">
            <v>45619</v>
          </cell>
          <cell r="B482">
            <v>239.93852200000001</v>
          </cell>
          <cell r="C482">
            <v>206.58836225654034</v>
          </cell>
          <cell r="D482">
            <v>206.58836225654034</v>
          </cell>
        </row>
        <row r="483">
          <cell r="A483">
            <v>45620</v>
          </cell>
          <cell r="B483">
            <v>327.40975099999997</v>
          </cell>
          <cell r="C483">
            <v>206.58836225654034</v>
          </cell>
          <cell r="D483">
            <v>206.58836225654034</v>
          </cell>
        </row>
        <row r="484">
          <cell r="A484">
            <v>45621</v>
          </cell>
          <cell r="B484">
            <v>295.82170000000002</v>
          </cell>
          <cell r="C484">
            <v>206.58836225654034</v>
          </cell>
          <cell r="D484">
            <v>206.58836225654034</v>
          </cell>
        </row>
        <row r="485">
          <cell r="A485">
            <v>45622</v>
          </cell>
          <cell r="B485">
            <v>99.086891000000008</v>
          </cell>
          <cell r="C485">
            <v>206.58836225654034</v>
          </cell>
          <cell r="D485">
            <v>99.086891000000008</v>
          </cell>
        </row>
        <row r="486">
          <cell r="A486">
            <v>45623</v>
          </cell>
          <cell r="B486">
            <v>77.781571</v>
          </cell>
          <cell r="C486">
            <v>206.58836225654034</v>
          </cell>
          <cell r="D486">
            <v>77.781571</v>
          </cell>
        </row>
        <row r="487">
          <cell r="A487">
            <v>45624</v>
          </cell>
          <cell r="B487">
            <v>91.143726999999998</v>
          </cell>
          <cell r="C487">
            <v>206.58836225654034</v>
          </cell>
          <cell r="D487">
            <v>91.143726999999998</v>
          </cell>
        </row>
        <row r="488">
          <cell r="A488">
            <v>45625</v>
          </cell>
          <cell r="B488">
            <v>145.74843299999998</v>
          </cell>
          <cell r="C488">
            <v>206.58836225654034</v>
          </cell>
          <cell r="D488">
            <v>145.74843299999998</v>
          </cell>
        </row>
        <row r="489">
          <cell r="A489">
            <v>45626</v>
          </cell>
          <cell r="B489">
            <v>103.236913</v>
          </cell>
          <cell r="C489">
            <v>206.58836225654034</v>
          </cell>
          <cell r="D489">
            <v>103.236913</v>
          </cell>
        </row>
        <row r="490">
          <cell r="A490">
            <v>45627</v>
          </cell>
          <cell r="B490">
            <v>85.14557099999999</v>
          </cell>
          <cell r="C490">
            <v>197.24299123529053</v>
          </cell>
          <cell r="D490">
            <v>85.14557099999999</v>
          </cell>
        </row>
        <row r="491">
          <cell r="A491">
            <v>45628</v>
          </cell>
          <cell r="B491">
            <v>70.599469999999997</v>
          </cell>
          <cell r="C491">
            <v>197.24299123529053</v>
          </cell>
          <cell r="D491">
            <v>70.599469999999997</v>
          </cell>
        </row>
        <row r="492">
          <cell r="A492">
            <v>45629</v>
          </cell>
          <cell r="B492">
            <v>129.40656200000001</v>
          </cell>
          <cell r="C492">
            <v>197.24299123529053</v>
          </cell>
          <cell r="D492">
            <v>129.40656200000001</v>
          </cell>
        </row>
        <row r="493">
          <cell r="A493">
            <v>45630</v>
          </cell>
          <cell r="B493">
            <v>240.59485999999998</v>
          </cell>
          <cell r="C493">
            <v>197.24299123529053</v>
          </cell>
          <cell r="D493">
            <v>197.24299123529053</v>
          </cell>
        </row>
        <row r="494">
          <cell r="A494">
            <v>45631</v>
          </cell>
          <cell r="B494">
            <v>192.42606899999998</v>
          </cell>
          <cell r="C494">
            <v>197.24299123529053</v>
          </cell>
          <cell r="D494">
            <v>192.42606899999998</v>
          </cell>
        </row>
        <row r="495">
          <cell r="A495">
            <v>45632</v>
          </cell>
          <cell r="B495">
            <v>237.226057</v>
          </cell>
          <cell r="C495">
            <v>197.24299123529053</v>
          </cell>
          <cell r="D495">
            <v>197.24299123529053</v>
          </cell>
        </row>
        <row r="496">
          <cell r="A496">
            <v>45633</v>
          </cell>
          <cell r="B496">
            <v>330.15532200000001</v>
          </cell>
          <cell r="C496">
            <v>197.24299123529053</v>
          </cell>
          <cell r="D496">
            <v>197.24299123529053</v>
          </cell>
        </row>
        <row r="497">
          <cell r="A497">
            <v>45634</v>
          </cell>
          <cell r="B497">
            <v>359.24616800000001</v>
          </cell>
          <cell r="C497">
            <v>197.24299123529053</v>
          </cell>
          <cell r="D497">
            <v>197.24299123529053</v>
          </cell>
        </row>
        <row r="498">
          <cell r="A498">
            <v>45635</v>
          </cell>
          <cell r="B498">
            <v>355.82025699999997</v>
          </cell>
          <cell r="C498">
            <v>197.24299123529053</v>
          </cell>
          <cell r="D498">
            <v>197.24299123529053</v>
          </cell>
        </row>
        <row r="499">
          <cell r="A499">
            <v>45636</v>
          </cell>
          <cell r="B499">
            <v>169.756168</v>
          </cell>
          <cell r="C499">
            <v>197.24299123529053</v>
          </cell>
          <cell r="D499">
            <v>169.756168</v>
          </cell>
        </row>
        <row r="500">
          <cell r="A500">
            <v>45637</v>
          </cell>
          <cell r="B500">
            <v>44.381824000000002</v>
          </cell>
          <cell r="C500">
            <v>197.24299123529053</v>
          </cell>
          <cell r="D500">
            <v>44.381824000000002</v>
          </cell>
        </row>
        <row r="501">
          <cell r="A501">
            <v>45638</v>
          </cell>
          <cell r="B501">
            <v>63.364561000000002</v>
          </cell>
          <cell r="C501">
            <v>197.24299123529053</v>
          </cell>
          <cell r="D501">
            <v>63.364561000000002</v>
          </cell>
        </row>
        <row r="502">
          <cell r="A502">
            <v>45639</v>
          </cell>
          <cell r="B502">
            <v>29.612646000000002</v>
          </cell>
          <cell r="C502">
            <v>197.24299123529053</v>
          </cell>
          <cell r="D502">
            <v>29.612646000000002</v>
          </cell>
        </row>
        <row r="503">
          <cell r="A503">
            <v>45640</v>
          </cell>
          <cell r="B503">
            <v>109.12266000000001</v>
          </cell>
          <cell r="C503">
            <v>197.24299123529053</v>
          </cell>
          <cell r="D503">
            <v>109.12266000000001</v>
          </cell>
        </row>
        <row r="504">
          <cell r="A504">
            <v>45641</v>
          </cell>
          <cell r="B504">
            <v>220.339617</v>
          </cell>
          <cell r="C504">
            <v>197.24299123529053</v>
          </cell>
          <cell r="D504">
            <v>197.24299123529053</v>
          </cell>
        </row>
        <row r="505">
          <cell r="A505">
            <v>45642</v>
          </cell>
          <cell r="B505">
            <v>150.424226</v>
          </cell>
          <cell r="C505">
            <v>197.24299123529053</v>
          </cell>
          <cell r="D505">
            <v>150.424226</v>
          </cell>
        </row>
        <row r="506">
          <cell r="A506">
            <v>45643</v>
          </cell>
          <cell r="B506">
            <v>159.424904</v>
          </cell>
          <cell r="C506">
            <v>197.24299123529053</v>
          </cell>
          <cell r="D506">
            <v>159.424904</v>
          </cell>
        </row>
        <row r="507">
          <cell r="A507">
            <v>45644</v>
          </cell>
          <cell r="B507">
            <v>211.78661700000001</v>
          </cell>
          <cell r="C507">
            <v>197.24299123529053</v>
          </cell>
          <cell r="D507">
            <v>197.24299123529053</v>
          </cell>
        </row>
        <row r="508">
          <cell r="A508">
            <v>45645</v>
          </cell>
          <cell r="B508">
            <v>360.69541199999998</v>
          </cell>
          <cell r="C508">
            <v>197.24299123529053</v>
          </cell>
          <cell r="D508">
            <v>197.24299123529053</v>
          </cell>
        </row>
        <row r="509">
          <cell r="A509">
            <v>45646</v>
          </cell>
          <cell r="B509">
            <v>238.76478500000002</v>
          </cell>
          <cell r="C509">
            <v>197.24299123529053</v>
          </cell>
          <cell r="D509">
            <v>197.24299123529053</v>
          </cell>
        </row>
        <row r="510">
          <cell r="A510">
            <v>45647</v>
          </cell>
          <cell r="B510">
            <v>172.575818</v>
          </cell>
          <cell r="C510">
            <v>197.24299123529053</v>
          </cell>
          <cell r="D510">
            <v>172.575818</v>
          </cell>
        </row>
        <row r="511">
          <cell r="A511">
            <v>45648</v>
          </cell>
          <cell r="B511">
            <v>266.56708399999997</v>
          </cell>
          <cell r="C511">
            <v>197.24299123529053</v>
          </cell>
          <cell r="D511">
            <v>197.24299123529053</v>
          </cell>
        </row>
        <row r="512">
          <cell r="A512">
            <v>45649</v>
          </cell>
          <cell r="B512">
            <v>346.45263599999998</v>
          </cell>
          <cell r="C512">
            <v>197.24299123529053</v>
          </cell>
          <cell r="D512">
            <v>197.24299123529053</v>
          </cell>
        </row>
        <row r="513">
          <cell r="A513">
            <v>45650</v>
          </cell>
          <cell r="B513">
            <v>281.35492199999999</v>
          </cell>
          <cell r="C513">
            <v>197.24299123529053</v>
          </cell>
          <cell r="D513">
            <v>197.24299123529053</v>
          </cell>
        </row>
        <row r="514">
          <cell r="A514">
            <v>45651</v>
          </cell>
          <cell r="B514">
            <v>109.379043</v>
          </cell>
          <cell r="C514">
            <v>197.24299123529053</v>
          </cell>
          <cell r="D514">
            <v>109.379043</v>
          </cell>
        </row>
        <row r="515">
          <cell r="A515">
            <v>45652</v>
          </cell>
          <cell r="B515">
            <v>57.152721</v>
          </cell>
          <cell r="C515">
            <v>197.24299123529053</v>
          </cell>
          <cell r="D515">
            <v>57.152721</v>
          </cell>
        </row>
        <row r="516">
          <cell r="A516">
            <v>45653</v>
          </cell>
          <cell r="B516">
            <v>94.683819</v>
          </cell>
          <cell r="C516">
            <v>197.24299123529053</v>
          </cell>
          <cell r="D516">
            <v>94.683819</v>
          </cell>
        </row>
        <row r="517">
          <cell r="A517">
            <v>45654</v>
          </cell>
          <cell r="B517">
            <v>52.418404000000002</v>
          </cell>
          <cell r="C517">
            <v>197.24299123529053</v>
          </cell>
          <cell r="D517">
            <v>52.418404000000002</v>
          </cell>
        </row>
        <row r="518">
          <cell r="A518">
            <v>45655</v>
          </cell>
          <cell r="B518">
            <v>29.813920999999997</v>
          </cell>
          <cell r="C518">
            <v>197.24299123529053</v>
          </cell>
          <cell r="D518">
            <v>29.813920999999997</v>
          </cell>
        </row>
        <row r="519">
          <cell r="A519">
            <v>45656</v>
          </cell>
          <cell r="B519">
            <v>32.461750000000002</v>
          </cell>
          <cell r="C519">
            <v>197.24299123529053</v>
          </cell>
          <cell r="D519">
            <v>32.461750000000002</v>
          </cell>
        </row>
        <row r="520">
          <cell r="A520">
            <v>45657</v>
          </cell>
          <cell r="B520">
            <v>28.700936000000002</v>
          </cell>
          <cell r="C520">
            <v>197.24299123529053</v>
          </cell>
          <cell r="D520">
            <v>28.700936000000002</v>
          </cell>
        </row>
        <row r="521">
          <cell r="A521">
            <v>45658</v>
          </cell>
          <cell r="B521">
            <v>96.052729000000014</v>
          </cell>
          <cell r="C521">
            <v>226.06566399410238</v>
          </cell>
          <cell r="D521">
            <v>96.052729000000014</v>
          </cell>
        </row>
        <row r="522">
          <cell r="A522">
            <v>45659</v>
          </cell>
          <cell r="B522">
            <v>163.711106</v>
          </cell>
          <cell r="C522">
            <v>226.06566399410238</v>
          </cell>
          <cell r="D522">
            <v>163.711106</v>
          </cell>
        </row>
        <row r="523">
          <cell r="A523">
            <v>45660</v>
          </cell>
          <cell r="B523">
            <v>298.12851599999999</v>
          </cell>
          <cell r="C523">
            <v>226.06566399410238</v>
          </cell>
          <cell r="D523">
            <v>226.06566399410238</v>
          </cell>
        </row>
        <row r="524">
          <cell r="A524">
            <v>45661</v>
          </cell>
          <cell r="B524">
            <v>247.46587300000002</v>
          </cell>
          <cell r="C524">
            <v>226.06566399410238</v>
          </cell>
          <cell r="D524">
            <v>226.06566399410238</v>
          </cell>
        </row>
        <row r="525">
          <cell r="A525">
            <v>45662</v>
          </cell>
          <cell r="B525">
            <v>326.950039</v>
          </cell>
          <cell r="C525">
            <v>226.06566399410238</v>
          </cell>
          <cell r="D525">
            <v>226.06566399410238</v>
          </cell>
        </row>
        <row r="526">
          <cell r="A526">
            <v>45663</v>
          </cell>
          <cell r="B526">
            <v>292.72099200000002</v>
          </cell>
          <cell r="C526">
            <v>226.06566399410238</v>
          </cell>
          <cell r="D526">
            <v>226.06566399410238</v>
          </cell>
        </row>
        <row r="527">
          <cell r="A527">
            <v>45664</v>
          </cell>
          <cell r="B527">
            <v>325.78869200000003</v>
          </cell>
          <cell r="C527">
            <v>226.06566399410238</v>
          </cell>
          <cell r="D527">
            <v>226.06566399410238</v>
          </cell>
        </row>
        <row r="528">
          <cell r="A528">
            <v>45665</v>
          </cell>
          <cell r="B528">
            <v>348.31037099999998</v>
          </cell>
          <cell r="C528">
            <v>226.06566399410238</v>
          </cell>
          <cell r="D528">
            <v>226.06566399410238</v>
          </cell>
        </row>
        <row r="529">
          <cell r="A529">
            <v>45666</v>
          </cell>
          <cell r="B529">
            <v>367.51350300000001</v>
          </cell>
          <cell r="C529">
            <v>226.06566399410238</v>
          </cell>
          <cell r="D529">
            <v>226.06566399410238</v>
          </cell>
        </row>
        <row r="530">
          <cell r="A530">
            <v>45667</v>
          </cell>
          <cell r="B530">
            <v>304.74519300000003</v>
          </cell>
          <cell r="C530">
            <v>226.06566399410238</v>
          </cell>
          <cell r="D530">
            <v>226.06566399410238</v>
          </cell>
        </row>
        <row r="531">
          <cell r="A531">
            <v>45668</v>
          </cell>
          <cell r="B531">
            <v>326.88237300000003</v>
          </cell>
          <cell r="C531">
            <v>226.06566399410238</v>
          </cell>
          <cell r="D531">
            <v>226.06566399410238</v>
          </cell>
        </row>
        <row r="532">
          <cell r="A532">
            <v>45669</v>
          </cell>
          <cell r="B532">
            <v>284.63760100000002</v>
          </cell>
          <cell r="C532">
            <v>226.06566399410238</v>
          </cell>
          <cell r="D532">
            <v>226.06566399410238</v>
          </cell>
        </row>
        <row r="533">
          <cell r="A533">
            <v>45670</v>
          </cell>
          <cell r="B533">
            <v>220.757533</v>
          </cell>
          <cell r="C533">
            <v>226.06566399410238</v>
          </cell>
          <cell r="D533">
            <v>220.757533</v>
          </cell>
        </row>
        <row r="534">
          <cell r="A534">
            <v>45671</v>
          </cell>
          <cell r="B534">
            <v>113.3263</v>
          </cell>
          <cell r="C534">
            <v>226.06566399410238</v>
          </cell>
          <cell r="D534">
            <v>113.3263</v>
          </cell>
        </row>
        <row r="535">
          <cell r="A535">
            <v>45672</v>
          </cell>
          <cell r="B535">
            <v>165.77932100000001</v>
          </cell>
          <cell r="C535">
            <v>226.06566399410238</v>
          </cell>
          <cell r="D535">
            <v>165.77932100000001</v>
          </cell>
        </row>
        <row r="536">
          <cell r="A536">
            <v>45673</v>
          </cell>
          <cell r="B536">
            <v>196.324063</v>
          </cell>
          <cell r="C536">
            <v>226.06566399410238</v>
          </cell>
          <cell r="D536">
            <v>196.324063</v>
          </cell>
        </row>
        <row r="537">
          <cell r="A537">
            <v>45674</v>
          </cell>
          <cell r="B537">
            <v>111.412497</v>
          </cell>
          <cell r="C537">
            <v>226.06566399410238</v>
          </cell>
          <cell r="D537">
            <v>111.412497</v>
          </cell>
        </row>
        <row r="538">
          <cell r="A538">
            <v>45675</v>
          </cell>
          <cell r="B538">
            <v>47.349745000000006</v>
          </cell>
          <cell r="C538">
            <v>226.06566399410238</v>
          </cell>
          <cell r="D538">
            <v>47.349745000000006</v>
          </cell>
        </row>
        <row r="539">
          <cell r="A539">
            <v>45676</v>
          </cell>
          <cell r="B539">
            <v>97.682328999999996</v>
          </cell>
          <cell r="C539">
            <v>226.06566399410238</v>
          </cell>
          <cell r="D539">
            <v>97.682328999999996</v>
          </cell>
        </row>
        <row r="540">
          <cell r="A540">
            <v>45677</v>
          </cell>
          <cell r="B540">
            <v>112.44127400000001</v>
          </cell>
          <cell r="C540">
            <v>226.06566399410238</v>
          </cell>
          <cell r="D540">
            <v>112.44127400000001</v>
          </cell>
        </row>
        <row r="541">
          <cell r="A541">
            <v>45678</v>
          </cell>
          <cell r="B541">
            <v>199.057221</v>
          </cell>
          <cell r="C541">
            <v>226.06566399410238</v>
          </cell>
          <cell r="D541">
            <v>199.057221</v>
          </cell>
        </row>
        <row r="542">
          <cell r="A542">
            <v>45679</v>
          </cell>
          <cell r="B542">
            <v>262.80624699999998</v>
          </cell>
          <cell r="C542">
            <v>226.06566399410238</v>
          </cell>
          <cell r="D542">
            <v>226.06566399410238</v>
          </cell>
        </row>
        <row r="543">
          <cell r="A543">
            <v>45680</v>
          </cell>
          <cell r="B543">
            <v>152.31426099999999</v>
          </cell>
          <cell r="C543">
            <v>226.06566399410238</v>
          </cell>
          <cell r="D543">
            <v>152.31426099999999</v>
          </cell>
        </row>
        <row r="544">
          <cell r="A544">
            <v>45681</v>
          </cell>
          <cell r="B544">
            <v>231.89339999999999</v>
          </cell>
          <cell r="C544">
            <v>226.06566399410238</v>
          </cell>
          <cell r="D544">
            <v>226.06566399410238</v>
          </cell>
        </row>
        <row r="545">
          <cell r="A545">
            <v>45682</v>
          </cell>
          <cell r="B545">
            <v>298.60549800000001</v>
          </cell>
          <cell r="C545">
            <v>226.06566399410238</v>
          </cell>
          <cell r="D545">
            <v>226.06566399410238</v>
          </cell>
        </row>
        <row r="546">
          <cell r="A546">
            <v>45683</v>
          </cell>
          <cell r="B546">
            <v>307.86237599999998</v>
          </cell>
          <cell r="C546">
            <v>226.06566399410238</v>
          </cell>
          <cell r="D546">
            <v>226.06566399410238</v>
          </cell>
        </row>
        <row r="547">
          <cell r="A547">
            <v>45684</v>
          </cell>
          <cell r="B547">
            <v>394.80470199999996</v>
          </cell>
          <cell r="C547">
            <v>226.06566399410238</v>
          </cell>
          <cell r="D547">
            <v>226.06566399410238</v>
          </cell>
        </row>
        <row r="548">
          <cell r="A548">
            <v>45685</v>
          </cell>
          <cell r="B548">
            <v>365.59122000000002</v>
          </cell>
          <cell r="C548">
            <v>226.06566399410238</v>
          </cell>
          <cell r="D548">
            <v>226.06566399410238</v>
          </cell>
        </row>
        <row r="549">
          <cell r="A549">
            <v>45686</v>
          </cell>
          <cell r="B549">
            <v>335.67250899999993</v>
          </cell>
          <cell r="C549">
            <v>226.06566399410238</v>
          </cell>
          <cell r="D549">
            <v>226.06566399410238</v>
          </cell>
        </row>
        <row r="550">
          <cell r="A550">
            <v>45687</v>
          </cell>
          <cell r="B550">
            <v>311.81872499999997</v>
          </cell>
          <cell r="C550">
            <v>226.06566399410238</v>
          </cell>
          <cell r="D550">
            <v>226.06566399410238</v>
          </cell>
        </row>
        <row r="551">
          <cell r="A551">
            <v>45688</v>
          </cell>
          <cell r="B551">
            <v>202.58639499999998</v>
          </cell>
          <cell r="C551">
            <v>226.06566399410238</v>
          </cell>
          <cell r="D551">
            <v>202.58639499999998</v>
          </cell>
        </row>
        <row r="552">
          <cell r="A552">
            <v>45689</v>
          </cell>
          <cell r="B552">
            <v>163.626349</v>
          </cell>
          <cell r="C552">
            <v>229.74777986474285</v>
          </cell>
          <cell r="D552">
            <v>163.626349</v>
          </cell>
        </row>
        <row r="553">
          <cell r="A553">
            <v>45690</v>
          </cell>
          <cell r="B553">
            <v>103.74497100000001</v>
          </cell>
          <cell r="C553">
            <v>229.74777986474285</v>
          </cell>
          <cell r="D553">
            <v>103.74497100000001</v>
          </cell>
        </row>
        <row r="554">
          <cell r="A554">
            <v>45691</v>
          </cell>
          <cell r="B554">
            <v>99.155101999999999</v>
          </cell>
          <cell r="C554">
            <v>229.74777986474285</v>
          </cell>
          <cell r="D554">
            <v>99.155101999999999</v>
          </cell>
        </row>
        <row r="555">
          <cell r="A555">
            <v>45692</v>
          </cell>
          <cell r="B555">
            <v>54.182020999999999</v>
          </cell>
          <cell r="C555">
            <v>229.74777986474285</v>
          </cell>
          <cell r="D555">
            <v>54.182020999999999</v>
          </cell>
        </row>
        <row r="556">
          <cell r="A556">
            <v>45693</v>
          </cell>
          <cell r="B556">
            <v>118.510643</v>
          </cell>
          <cell r="C556">
            <v>229.74777986474285</v>
          </cell>
          <cell r="D556">
            <v>118.510643</v>
          </cell>
        </row>
        <row r="557">
          <cell r="A557">
            <v>45694</v>
          </cell>
          <cell r="B557">
            <v>46.500585000000001</v>
          </cell>
          <cell r="C557">
            <v>229.74777986474285</v>
          </cell>
          <cell r="D557">
            <v>46.500585000000001</v>
          </cell>
        </row>
        <row r="558">
          <cell r="A558">
            <v>45695</v>
          </cell>
          <cell r="B558">
            <v>200.85959700000001</v>
          </cell>
          <cell r="C558">
            <v>229.74777986474285</v>
          </cell>
          <cell r="D558">
            <v>200.85959700000001</v>
          </cell>
        </row>
        <row r="559">
          <cell r="A559">
            <v>45696</v>
          </cell>
          <cell r="B559">
            <v>164.775655</v>
          </cell>
          <cell r="C559">
            <v>229.74777986474285</v>
          </cell>
          <cell r="D559">
            <v>164.775655</v>
          </cell>
        </row>
        <row r="560">
          <cell r="A560">
            <v>45697</v>
          </cell>
          <cell r="B560">
            <v>105.033641</v>
          </cell>
          <cell r="C560">
            <v>229.74777986474285</v>
          </cell>
          <cell r="D560">
            <v>105.033641</v>
          </cell>
        </row>
        <row r="561">
          <cell r="A561">
            <v>45698</v>
          </cell>
          <cell r="B561">
            <v>91.194533000000007</v>
          </cell>
          <cell r="C561">
            <v>229.74777986474285</v>
          </cell>
          <cell r="D561">
            <v>91.194533000000007</v>
          </cell>
        </row>
        <row r="562">
          <cell r="A562">
            <v>45699</v>
          </cell>
          <cell r="B562">
            <v>153.956177</v>
          </cell>
          <cell r="C562">
            <v>229.74777986474285</v>
          </cell>
          <cell r="D562">
            <v>153.956177</v>
          </cell>
        </row>
        <row r="563">
          <cell r="A563">
            <v>45700</v>
          </cell>
          <cell r="B563">
            <v>196.06428400000001</v>
          </cell>
          <cell r="C563">
            <v>229.74777986474285</v>
          </cell>
          <cell r="D563">
            <v>196.06428400000001</v>
          </cell>
        </row>
        <row r="564">
          <cell r="A564">
            <v>45701</v>
          </cell>
          <cell r="B564">
            <v>153.357359</v>
          </cell>
          <cell r="C564">
            <v>229.74777986474285</v>
          </cell>
          <cell r="D564">
            <v>153.357359</v>
          </cell>
        </row>
        <row r="565">
          <cell r="A565">
            <v>45702</v>
          </cell>
          <cell r="B565">
            <v>105.507743</v>
          </cell>
          <cell r="C565">
            <v>229.74777986474285</v>
          </cell>
          <cell r="D565">
            <v>105.507743</v>
          </cell>
        </row>
        <row r="566">
          <cell r="A566">
            <v>45703</v>
          </cell>
          <cell r="B566">
            <v>112.994186</v>
          </cell>
          <cell r="C566">
            <v>229.74777986474285</v>
          </cell>
          <cell r="D566">
            <v>112.994186</v>
          </cell>
        </row>
        <row r="567">
          <cell r="A567">
            <v>45704</v>
          </cell>
          <cell r="B567">
            <v>58.922659000000003</v>
          </cell>
          <cell r="C567">
            <v>229.74777986474285</v>
          </cell>
          <cell r="D567">
            <v>58.922659000000003</v>
          </cell>
        </row>
        <row r="568">
          <cell r="A568">
            <v>45705</v>
          </cell>
          <cell r="B568">
            <v>54.980528</v>
          </cell>
          <cell r="C568">
            <v>229.74777986474285</v>
          </cell>
          <cell r="D568">
            <v>54.980528</v>
          </cell>
        </row>
        <row r="569">
          <cell r="A569">
            <v>45706</v>
          </cell>
          <cell r="B569">
            <v>178.12425399999998</v>
          </cell>
          <cell r="C569">
            <v>229.74777986474285</v>
          </cell>
          <cell r="D569">
            <v>178.12425399999998</v>
          </cell>
        </row>
        <row r="570">
          <cell r="A570">
            <v>45707</v>
          </cell>
          <cell r="B570">
            <v>67.212444000000005</v>
          </cell>
          <cell r="C570">
            <v>229.74777986474285</v>
          </cell>
          <cell r="D570">
            <v>67.212444000000005</v>
          </cell>
        </row>
        <row r="571">
          <cell r="A571">
            <v>45708</v>
          </cell>
          <cell r="B571">
            <v>109.511971</v>
          </cell>
          <cell r="C571">
            <v>229.74777986474285</v>
          </cell>
          <cell r="D571">
            <v>109.511971</v>
          </cell>
        </row>
        <row r="572">
          <cell r="A572">
            <v>45709</v>
          </cell>
          <cell r="B572">
            <v>290.54964400000006</v>
          </cell>
          <cell r="C572">
            <v>229.74777986474285</v>
          </cell>
          <cell r="D572">
            <v>229.74777986474285</v>
          </cell>
        </row>
        <row r="573">
          <cell r="A573">
            <v>45710</v>
          </cell>
          <cell r="B573">
            <v>130.81857600000001</v>
          </cell>
          <cell r="C573">
            <v>229.74777986474285</v>
          </cell>
          <cell r="D573">
            <v>130.81857600000001</v>
          </cell>
        </row>
        <row r="574">
          <cell r="A574">
            <v>45711</v>
          </cell>
          <cell r="B574">
            <v>110.00107500000001</v>
          </cell>
          <cell r="C574">
            <v>229.74777986474285</v>
          </cell>
          <cell r="D574">
            <v>110.00107500000001</v>
          </cell>
        </row>
        <row r="575">
          <cell r="A575">
            <v>45712</v>
          </cell>
          <cell r="B575">
            <v>189.55330799999999</v>
          </cell>
          <cell r="C575">
            <v>229.74777986474285</v>
          </cell>
          <cell r="D575">
            <v>189.55330799999999</v>
          </cell>
        </row>
        <row r="576">
          <cell r="A576">
            <v>45713</v>
          </cell>
          <cell r="B576">
            <v>271.48519199999998</v>
          </cell>
          <cell r="C576">
            <v>229.74777986474285</v>
          </cell>
          <cell r="D576">
            <v>229.74777986474285</v>
          </cell>
        </row>
        <row r="577">
          <cell r="A577">
            <v>45714</v>
          </cell>
          <cell r="B577">
            <v>114.36595799999999</v>
          </cell>
          <cell r="C577">
            <v>229.74777986474285</v>
          </cell>
          <cell r="D577">
            <v>114.36595799999999</v>
          </cell>
        </row>
        <row r="578">
          <cell r="A578">
            <v>45715</v>
          </cell>
          <cell r="B578">
            <v>32.263058000000001</v>
          </cell>
          <cell r="C578">
            <v>229.74777986474285</v>
          </cell>
          <cell r="D578">
            <v>32.263058000000001</v>
          </cell>
        </row>
        <row r="579">
          <cell r="A579">
            <v>45716</v>
          </cell>
          <cell r="B579">
            <v>167.02051499999999</v>
          </cell>
          <cell r="C579">
            <v>229.74777986474285</v>
          </cell>
          <cell r="D579">
            <v>167.02051499999999</v>
          </cell>
        </row>
        <row r="580">
          <cell r="A580">
            <v>45717</v>
          </cell>
          <cell r="B580">
            <v>313.113654</v>
          </cell>
          <cell r="C580">
            <v>229.89029782985438</v>
          </cell>
          <cell r="D580">
            <v>229.89029782985438</v>
          </cell>
        </row>
        <row r="581">
          <cell r="A581">
            <v>45718</v>
          </cell>
          <cell r="B581">
            <v>277.32445200000001</v>
          </cell>
          <cell r="C581">
            <v>229.89029782985438</v>
          </cell>
          <cell r="D581">
            <v>229.89029782985438</v>
          </cell>
        </row>
        <row r="582">
          <cell r="A582">
            <v>45719</v>
          </cell>
          <cell r="B582">
            <v>244.36342800000003</v>
          </cell>
          <cell r="C582">
            <v>229.89029782985438</v>
          </cell>
          <cell r="D582">
            <v>229.89029782985438</v>
          </cell>
        </row>
        <row r="583">
          <cell r="A583">
            <v>45720</v>
          </cell>
          <cell r="B583">
            <v>243.70677499999999</v>
          </cell>
          <cell r="C583">
            <v>229.89029782985438</v>
          </cell>
          <cell r="D583">
            <v>229.89029782985438</v>
          </cell>
        </row>
        <row r="584">
          <cell r="A584">
            <v>45721</v>
          </cell>
          <cell r="B584">
            <v>258.88388200000003</v>
          </cell>
          <cell r="C584">
            <v>229.89029782985438</v>
          </cell>
          <cell r="D584">
            <v>229.89029782985438</v>
          </cell>
        </row>
        <row r="585">
          <cell r="A585">
            <v>45722</v>
          </cell>
          <cell r="B585">
            <v>246.04940400000001</v>
          </cell>
          <cell r="C585">
            <v>229.89029782985438</v>
          </cell>
          <cell r="D585">
            <v>229.89029782985438</v>
          </cell>
        </row>
        <row r="586">
          <cell r="A586">
            <v>45723</v>
          </cell>
          <cell r="B586">
            <v>287.27360700000003</v>
          </cell>
          <cell r="C586">
            <v>229.89029782985438</v>
          </cell>
          <cell r="D586">
            <v>229.89029782985438</v>
          </cell>
        </row>
        <row r="587">
          <cell r="A587">
            <v>45724</v>
          </cell>
          <cell r="B587">
            <v>346.97692999999998</v>
          </cell>
          <cell r="C587">
            <v>229.89029782985438</v>
          </cell>
          <cell r="D587">
            <v>229.89029782985438</v>
          </cell>
        </row>
        <row r="588">
          <cell r="A588">
            <v>45725</v>
          </cell>
          <cell r="B588">
            <v>173.339676</v>
          </cell>
          <cell r="C588">
            <v>229.89029782985438</v>
          </cell>
          <cell r="D588">
            <v>173.339676</v>
          </cell>
        </row>
        <row r="589">
          <cell r="A589">
            <v>45726</v>
          </cell>
          <cell r="B589">
            <v>136.982891</v>
          </cell>
          <cell r="C589">
            <v>229.89029782985438</v>
          </cell>
          <cell r="D589">
            <v>136.982891</v>
          </cell>
        </row>
        <row r="590">
          <cell r="A590">
            <v>45727</v>
          </cell>
          <cell r="B590">
            <v>181.49984499999999</v>
          </cell>
          <cell r="C590">
            <v>229.89029782985438</v>
          </cell>
          <cell r="D590">
            <v>181.49984499999999</v>
          </cell>
        </row>
        <row r="591">
          <cell r="A591">
            <v>45728</v>
          </cell>
          <cell r="B591">
            <v>198.76046500000001</v>
          </cell>
          <cell r="C591">
            <v>229.89029782985438</v>
          </cell>
          <cell r="D591">
            <v>198.76046500000001</v>
          </cell>
        </row>
        <row r="592">
          <cell r="A592">
            <v>45729</v>
          </cell>
          <cell r="B592">
            <v>181.16058100000001</v>
          </cell>
          <cell r="C592">
            <v>229.89029782985438</v>
          </cell>
          <cell r="D592">
            <v>181.16058100000001</v>
          </cell>
        </row>
        <row r="593">
          <cell r="A593">
            <v>45730</v>
          </cell>
          <cell r="B593">
            <v>213.685439</v>
          </cell>
          <cell r="C593">
            <v>229.89029782985438</v>
          </cell>
          <cell r="D593">
            <v>213.685439</v>
          </cell>
        </row>
        <row r="594">
          <cell r="A594">
            <v>45731</v>
          </cell>
          <cell r="B594">
            <v>142.95814899999999</v>
          </cell>
          <cell r="C594">
            <v>229.89029782985438</v>
          </cell>
          <cell r="D594">
            <v>142.95814899999999</v>
          </cell>
        </row>
        <row r="595">
          <cell r="A595">
            <v>45732</v>
          </cell>
          <cell r="B595">
            <v>96.001475999999997</v>
          </cell>
          <cell r="C595">
            <v>229.89029782985438</v>
          </cell>
          <cell r="D595">
            <v>96.001475999999997</v>
          </cell>
        </row>
        <row r="596">
          <cell r="A596">
            <v>45733</v>
          </cell>
          <cell r="B596">
            <v>141.406701</v>
          </cell>
          <cell r="C596">
            <v>229.89029782985438</v>
          </cell>
          <cell r="D596">
            <v>141.406701</v>
          </cell>
        </row>
        <row r="597">
          <cell r="A597">
            <v>45734</v>
          </cell>
          <cell r="B597">
            <v>236.30331199999998</v>
          </cell>
          <cell r="C597">
            <v>229.89029782985438</v>
          </cell>
          <cell r="D597">
            <v>229.89029782985438</v>
          </cell>
        </row>
        <row r="598">
          <cell r="A598">
            <v>45735</v>
          </cell>
          <cell r="B598">
            <v>270.76331900000002</v>
          </cell>
          <cell r="C598">
            <v>229.89029782985438</v>
          </cell>
          <cell r="D598">
            <v>229.89029782985438</v>
          </cell>
        </row>
        <row r="599">
          <cell r="A599">
            <v>45736</v>
          </cell>
          <cell r="B599">
            <v>372.38735200000002</v>
          </cell>
          <cell r="C599">
            <v>229.89029782985438</v>
          </cell>
          <cell r="D599">
            <v>229.89029782985438</v>
          </cell>
        </row>
        <row r="600">
          <cell r="A600">
            <v>45737</v>
          </cell>
          <cell r="B600">
            <v>348.09792399999998</v>
          </cell>
          <cell r="C600">
            <v>229.89029782985438</v>
          </cell>
          <cell r="D600">
            <v>229.89029782985438</v>
          </cell>
        </row>
        <row r="601">
          <cell r="A601">
            <v>45738</v>
          </cell>
          <cell r="B601">
            <v>244.37254999999999</v>
          </cell>
          <cell r="C601">
            <v>229.89029782985438</v>
          </cell>
          <cell r="D601">
            <v>229.89029782985438</v>
          </cell>
        </row>
        <row r="602">
          <cell r="A602">
            <v>45739</v>
          </cell>
          <cell r="B602">
            <v>165.08041399999999</v>
          </cell>
          <cell r="C602">
            <v>229.89029782985438</v>
          </cell>
          <cell r="D602">
            <v>165.08041399999999</v>
          </cell>
        </row>
        <row r="603">
          <cell r="A603">
            <v>45740</v>
          </cell>
          <cell r="B603">
            <v>162.02467000000001</v>
          </cell>
          <cell r="C603">
            <v>229.89029782985438</v>
          </cell>
          <cell r="D603">
            <v>162.02467000000001</v>
          </cell>
        </row>
        <row r="604">
          <cell r="A604">
            <v>45741</v>
          </cell>
          <cell r="B604">
            <v>168.76038299999999</v>
          </cell>
          <cell r="C604">
            <v>229.89029782985438</v>
          </cell>
          <cell r="D604">
            <v>168.76038299999999</v>
          </cell>
        </row>
        <row r="605">
          <cell r="A605">
            <v>45742</v>
          </cell>
          <cell r="B605">
            <v>172.88286499999998</v>
          </cell>
          <cell r="C605">
            <v>229.89029782985438</v>
          </cell>
          <cell r="D605">
            <v>172.88286499999998</v>
          </cell>
        </row>
        <row r="606">
          <cell r="A606">
            <v>45743</v>
          </cell>
          <cell r="B606">
            <v>158.74360199999998</v>
          </cell>
          <cell r="C606">
            <v>229.89029782985438</v>
          </cell>
          <cell r="D606">
            <v>158.74360199999998</v>
          </cell>
        </row>
        <row r="607">
          <cell r="A607">
            <v>45744</v>
          </cell>
          <cell r="B607">
            <v>187.672775</v>
          </cell>
          <cell r="C607">
            <v>229.89029782985438</v>
          </cell>
          <cell r="D607">
            <v>187.672775</v>
          </cell>
        </row>
        <row r="608">
          <cell r="A608">
            <v>45745</v>
          </cell>
          <cell r="B608">
            <v>234.45375199999998</v>
          </cell>
          <cell r="C608">
            <v>229.89029782985438</v>
          </cell>
          <cell r="D608">
            <v>229.89029782985438</v>
          </cell>
        </row>
        <row r="609">
          <cell r="A609">
            <v>45746</v>
          </cell>
          <cell r="B609">
            <v>171.06194099999999</v>
          </cell>
          <cell r="C609">
            <v>229.89029782985438</v>
          </cell>
          <cell r="D609">
            <v>171.06194099999999</v>
          </cell>
        </row>
        <row r="610">
          <cell r="A610">
            <v>45747</v>
          </cell>
          <cell r="B610">
            <v>113.48658399999999</v>
          </cell>
          <cell r="C610">
            <v>229.89029782985438</v>
          </cell>
          <cell r="D610">
            <v>113.48658399999999</v>
          </cell>
        </row>
        <row r="611">
          <cell r="A611">
            <v>45748</v>
          </cell>
          <cell r="B611">
            <v>55.305022999999998</v>
          </cell>
          <cell r="C611">
            <v>182.60597718084921</v>
          </cell>
          <cell r="D611">
            <v>55.305022999999998</v>
          </cell>
        </row>
        <row r="612">
          <cell r="A612">
            <v>45749</v>
          </cell>
          <cell r="B612">
            <v>159.30938700000002</v>
          </cell>
          <cell r="C612">
            <v>182.60597718084921</v>
          </cell>
          <cell r="D612">
            <v>159.30938700000002</v>
          </cell>
        </row>
        <row r="613">
          <cell r="A613">
            <v>45750</v>
          </cell>
          <cell r="B613">
            <v>240.27338599999999</v>
          </cell>
          <cell r="C613">
            <v>182.60597718084921</v>
          </cell>
          <cell r="D613">
            <v>182.60597718084921</v>
          </cell>
        </row>
        <row r="614">
          <cell r="A614">
            <v>45751</v>
          </cell>
          <cell r="B614">
            <v>250.217277</v>
          </cell>
          <cell r="C614">
            <v>182.60597718084921</v>
          </cell>
          <cell r="D614">
            <v>182.60597718084921</v>
          </cell>
        </row>
        <row r="615">
          <cell r="A615">
            <v>45752</v>
          </cell>
          <cell r="B615">
            <v>142.10995800000001</v>
          </cell>
          <cell r="C615">
            <v>182.60597718084921</v>
          </cell>
          <cell r="D615">
            <v>142.10995800000001</v>
          </cell>
        </row>
        <row r="616">
          <cell r="A616">
            <v>45753</v>
          </cell>
          <cell r="B616">
            <v>92.200361000000001</v>
          </cell>
          <cell r="C616">
            <v>182.60597718084921</v>
          </cell>
          <cell r="D616">
            <v>92.200361000000001</v>
          </cell>
        </row>
        <row r="617">
          <cell r="A617">
            <v>45754</v>
          </cell>
          <cell r="B617">
            <v>65.283080999999996</v>
          </cell>
          <cell r="C617">
            <v>182.60597718084921</v>
          </cell>
          <cell r="D617">
            <v>65.283080999999996</v>
          </cell>
        </row>
        <row r="618">
          <cell r="A618">
            <v>45755</v>
          </cell>
          <cell r="B618">
            <v>67.715493000000009</v>
          </cell>
          <cell r="C618">
            <v>182.60597718084921</v>
          </cell>
          <cell r="D618">
            <v>67.715493000000009</v>
          </cell>
        </row>
        <row r="619">
          <cell r="A619">
            <v>45756</v>
          </cell>
          <cell r="B619">
            <v>90.514348999999996</v>
          </cell>
          <cell r="C619">
            <v>182.60597718084921</v>
          </cell>
          <cell r="D619">
            <v>90.514348999999996</v>
          </cell>
        </row>
        <row r="620">
          <cell r="A620">
            <v>45757</v>
          </cell>
          <cell r="B620">
            <v>182.00163499999999</v>
          </cell>
          <cell r="C620">
            <v>182.60597718084921</v>
          </cell>
          <cell r="D620">
            <v>182.00163499999999</v>
          </cell>
        </row>
        <row r="621">
          <cell r="A621">
            <v>45758</v>
          </cell>
          <cell r="B621">
            <v>208.06907199999998</v>
          </cell>
          <cell r="C621">
            <v>182.60597718084921</v>
          </cell>
          <cell r="D621">
            <v>182.60597718084921</v>
          </cell>
        </row>
        <row r="622">
          <cell r="A622">
            <v>45759</v>
          </cell>
          <cell r="B622">
            <v>92.361042999999995</v>
          </cell>
          <cell r="C622">
            <v>182.60597718084921</v>
          </cell>
          <cell r="D622">
            <v>92.361042999999995</v>
          </cell>
        </row>
        <row r="623">
          <cell r="A623">
            <v>45760</v>
          </cell>
          <cell r="B623">
            <v>46.474194000000004</v>
          </cell>
          <cell r="C623">
            <v>182.60597718084921</v>
          </cell>
          <cell r="D623">
            <v>46.474194000000004</v>
          </cell>
        </row>
        <row r="624">
          <cell r="A624">
            <v>45761</v>
          </cell>
          <cell r="B624">
            <v>168.549228</v>
          </cell>
          <cell r="C624">
            <v>182.60597718084921</v>
          </cell>
          <cell r="D624">
            <v>168.549228</v>
          </cell>
        </row>
        <row r="625">
          <cell r="A625">
            <v>45762</v>
          </cell>
          <cell r="B625">
            <v>232.48323499999998</v>
          </cell>
          <cell r="C625">
            <v>182.60597718084921</v>
          </cell>
          <cell r="D625">
            <v>182.60597718084921</v>
          </cell>
        </row>
        <row r="626">
          <cell r="A626">
            <v>45763</v>
          </cell>
          <cell r="B626">
            <v>263.40821600000004</v>
          </cell>
          <cell r="C626">
            <v>182.60597718084921</v>
          </cell>
          <cell r="D626">
            <v>182.60597718084921</v>
          </cell>
        </row>
        <row r="627">
          <cell r="A627">
            <v>45764</v>
          </cell>
          <cell r="B627">
            <v>204.63455300000001</v>
          </cell>
          <cell r="C627">
            <v>182.60597718084921</v>
          </cell>
          <cell r="D627">
            <v>182.60597718084921</v>
          </cell>
        </row>
        <row r="628">
          <cell r="A628">
            <v>45765</v>
          </cell>
          <cell r="B628">
            <v>178.321282</v>
          </cell>
          <cell r="C628">
            <v>182.60597718084921</v>
          </cell>
          <cell r="D628">
            <v>178.321282</v>
          </cell>
        </row>
        <row r="629">
          <cell r="A629">
            <v>45766</v>
          </cell>
          <cell r="B629">
            <v>227.57283200000001</v>
          </cell>
          <cell r="C629">
            <v>182.60597718084921</v>
          </cell>
          <cell r="D629">
            <v>182.60597718084921</v>
          </cell>
        </row>
        <row r="630">
          <cell r="A630">
            <v>45767</v>
          </cell>
          <cell r="B630">
            <v>131.448273</v>
          </cell>
          <cell r="C630">
            <v>182.60597718084921</v>
          </cell>
          <cell r="D630">
            <v>131.448273</v>
          </cell>
        </row>
        <row r="631">
          <cell r="A631">
            <v>45768</v>
          </cell>
          <cell r="B631">
            <v>72.051129999999986</v>
          </cell>
          <cell r="C631">
            <v>182.60597718084921</v>
          </cell>
          <cell r="D631">
            <v>72.051129999999986</v>
          </cell>
        </row>
        <row r="632">
          <cell r="A632">
            <v>45769</v>
          </cell>
          <cell r="B632">
            <v>102.756902</v>
          </cell>
          <cell r="C632">
            <v>182.60597718084921</v>
          </cell>
          <cell r="D632">
            <v>102.756902</v>
          </cell>
        </row>
        <row r="633">
          <cell r="A633">
            <v>45770</v>
          </cell>
          <cell r="B633">
            <v>110.202663</v>
          </cell>
          <cell r="C633">
            <v>182.60597718084921</v>
          </cell>
          <cell r="D633">
            <v>110.202663</v>
          </cell>
        </row>
        <row r="634">
          <cell r="A634">
            <v>45771</v>
          </cell>
          <cell r="B634">
            <v>114.649427</v>
          </cell>
          <cell r="C634">
            <v>182.60597718084921</v>
          </cell>
          <cell r="D634">
            <v>114.649427</v>
          </cell>
        </row>
        <row r="635">
          <cell r="A635">
            <v>45772</v>
          </cell>
          <cell r="B635">
            <v>77.655495999999999</v>
          </cell>
          <cell r="C635">
            <v>182.60597718084921</v>
          </cell>
          <cell r="D635">
            <v>77.655495999999999</v>
          </cell>
        </row>
        <row r="636">
          <cell r="A636">
            <v>45773</v>
          </cell>
          <cell r="B636">
            <v>184.31117699999999</v>
          </cell>
          <cell r="C636">
            <v>182.60597718084921</v>
          </cell>
          <cell r="D636">
            <v>182.60597718084921</v>
          </cell>
        </row>
        <row r="637">
          <cell r="A637">
            <v>45774</v>
          </cell>
          <cell r="B637">
            <v>131.219179</v>
          </cell>
          <cell r="C637">
            <v>182.60597718084921</v>
          </cell>
          <cell r="D637">
            <v>131.219179</v>
          </cell>
        </row>
        <row r="638">
          <cell r="A638">
            <v>45775</v>
          </cell>
          <cell r="B638">
            <v>58.299390000000002</v>
          </cell>
          <cell r="C638">
            <v>182.60597718084921</v>
          </cell>
          <cell r="D638">
            <v>58.299390000000002</v>
          </cell>
        </row>
        <row r="639">
          <cell r="A639">
            <v>45776</v>
          </cell>
          <cell r="B639">
            <v>89.623407</v>
          </cell>
          <cell r="C639">
            <v>182.60597718084921</v>
          </cell>
          <cell r="D639">
            <v>89.623407</v>
          </cell>
        </row>
        <row r="640">
          <cell r="A640">
            <v>45777</v>
          </cell>
          <cell r="B640">
            <v>223.98727199999999</v>
          </cell>
          <cell r="C640">
            <v>182.60597718084921</v>
          </cell>
          <cell r="D640">
            <v>182.60597718084921</v>
          </cell>
        </row>
        <row r="641">
          <cell r="A641">
            <v>45778</v>
          </cell>
          <cell r="B641">
            <v>130.88345900000002</v>
          </cell>
          <cell r="C641">
            <v>169.06063932352288</v>
          </cell>
          <cell r="D641">
            <v>130.88345900000002</v>
          </cell>
        </row>
        <row r="642">
          <cell r="A642">
            <v>45779</v>
          </cell>
          <cell r="B642">
            <v>181.660078</v>
          </cell>
          <cell r="C642">
            <v>169.06063932352288</v>
          </cell>
          <cell r="D642">
            <v>169.06063932352288</v>
          </cell>
        </row>
        <row r="643">
          <cell r="A643">
            <v>45780</v>
          </cell>
          <cell r="B643">
            <v>89.445875999999984</v>
          </cell>
          <cell r="C643">
            <v>169.06063932352288</v>
          </cell>
          <cell r="D643">
            <v>89.445875999999984</v>
          </cell>
        </row>
        <row r="644">
          <cell r="A644">
            <v>45781</v>
          </cell>
          <cell r="B644">
            <v>112.966257</v>
          </cell>
          <cell r="C644">
            <v>169.06063932352288</v>
          </cell>
          <cell r="D644">
            <v>112.966257</v>
          </cell>
        </row>
        <row r="645">
          <cell r="A645">
            <v>45782</v>
          </cell>
          <cell r="B645">
            <v>219.790741</v>
          </cell>
          <cell r="C645">
            <v>169.06063932352288</v>
          </cell>
          <cell r="D645">
            <v>169.06063932352288</v>
          </cell>
        </row>
        <row r="646">
          <cell r="A646">
            <v>45783</v>
          </cell>
          <cell r="B646">
            <v>176.80138399999998</v>
          </cell>
          <cell r="C646">
            <v>169.06063932352288</v>
          </cell>
          <cell r="D646">
            <v>169.06063932352288</v>
          </cell>
        </row>
        <row r="647">
          <cell r="A647">
            <v>45784</v>
          </cell>
          <cell r="B647">
            <v>103.300662</v>
          </cell>
          <cell r="C647">
            <v>169.06063932352288</v>
          </cell>
          <cell r="D647">
            <v>103.300662</v>
          </cell>
        </row>
        <row r="648">
          <cell r="A648">
            <v>45785</v>
          </cell>
          <cell r="B648">
            <v>73.210046000000006</v>
          </cell>
          <cell r="C648">
            <v>169.06063932352288</v>
          </cell>
          <cell r="D648">
            <v>73.210046000000006</v>
          </cell>
        </row>
        <row r="649">
          <cell r="A649">
            <v>45786</v>
          </cell>
          <cell r="B649">
            <v>65.982574</v>
          </cell>
          <cell r="C649">
            <v>169.06063932352288</v>
          </cell>
          <cell r="D649">
            <v>65.982574</v>
          </cell>
        </row>
        <row r="650">
          <cell r="A650">
            <v>45787</v>
          </cell>
          <cell r="B650">
            <v>101.78966699999999</v>
          </cell>
          <cell r="C650">
            <v>169.06063932352288</v>
          </cell>
          <cell r="D650">
            <v>101.78966699999999</v>
          </cell>
        </row>
        <row r="651">
          <cell r="A651">
            <v>45788</v>
          </cell>
          <cell r="B651">
            <v>84.697861000000003</v>
          </cell>
          <cell r="C651">
            <v>169.06063932352288</v>
          </cell>
          <cell r="D651">
            <v>84.697861000000003</v>
          </cell>
        </row>
        <row r="652">
          <cell r="A652">
            <v>45789</v>
          </cell>
          <cell r="B652">
            <v>77.858558000000002</v>
          </cell>
          <cell r="C652">
            <v>169.06063932352288</v>
          </cell>
          <cell r="D652">
            <v>77.858558000000002</v>
          </cell>
        </row>
        <row r="653">
          <cell r="A653">
            <v>45790</v>
          </cell>
          <cell r="B653">
            <v>45.845228999999996</v>
          </cell>
          <cell r="C653">
            <v>169.06063932352288</v>
          </cell>
          <cell r="D653">
            <v>45.845228999999996</v>
          </cell>
        </row>
        <row r="654">
          <cell r="A654">
            <v>45791</v>
          </cell>
          <cell r="B654">
            <v>50.479971000000006</v>
          </cell>
          <cell r="C654">
            <v>169.06063932352288</v>
          </cell>
          <cell r="D654">
            <v>50.479971000000006</v>
          </cell>
        </row>
        <row r="655">
          <cell r="A655">
            <v>45792</v>
          </cell>
          <cell r="B655">
            <v>132.81496000000001</v>
          </cell>
          <cell r="C655">
            <v>169.06063932352288</v>
          </cell>
          <cell r="D655">
            <v>132.81496000000001</v>
          </cell>
        </row>
        <row r="656">
          <cell r="A656">
            <v>45793</v>
          </cell>
          <cell r="B656">
            <v>157.876869</v>
          </cell>
          <cell r="C656">
            <v>169.06063932352288</v>
          </cell>
          <cell r="D656">
            <v>157.876869</v>
          </cell>
        </row>
        <row r="657">
          <cell r="A657">
            <v>45794</v>
          </cell>
          <cell r="B657">
            <v>60.090343999999995</v>
          </cell>
          <cell r="C657">
            <v>169.06063932352288</v>
          </cell>
          <cell r="D657">
            <v>60.090343999999995</v>
          </cell>
        </row>
        <row r="658">
          <cell r="A658">
            <v>45795</v>
          </cell>
          <cell r="B658">
            <v>88.441888000000006</v>
          </cell>
          <cell r="C658">
            <v>169.06063932352288</v>
          </cell>
          <cell r="D658">
            <v>88.441888000000006</v>
          </cell>
        </row>
        <row r="659">
          <cell r="A659">
            <v>45796</v>
          </cell>
          <cell r="B659">
            <v>139.39144300000001</v>
          </cell>
          <cell r="C659">
            <v>169.06063932352288</v>
          </cell>
          <cell r="D659">
            <v>139.39144300000001</v>
          </cell>
        </row>
        <row r="660">
          <cell r="A660">
            <v>45797</v>
          </cell>
          <cell r="B660">
            <v>137.78934099999998</v>
          </cell>
          <cell r="C660">
            <v>169.06063932352288</v>
          </cell>
          <cell r="D660">
            <v>137.78934099999998</v>
          </cell>
        </row>
        <row r="661">
          <cell r="A661">
            <v>45798</v>
          </cell>
          <cell r="B661">
            <v>101.306844</v>
          </cell>
          <cell r="C661">
            <v>169.06063932352288</v>
          </cell>
          <cell r="D661">
            <v>101.306844</v>
          </cell>
        </row>
        <row r="662">
          <cell r="A662">
            <v>45799</v>
          </cell>
          <cell r="B662">
            <v>195.19902299999998</v>
          </cell>
          <cell r="C662">
            <v>169.06063932352288</v>
          </cell>
          <cell r="D662">
            <v>169.06063932352288</v>
          </cell>
        </row>
        <row r="663">
          <cell r="A663">
            <v>45800</v>
          </cell>
          <cell r="B663">
            <v>198.20928300000003</v>
          </cell>
          <cell r="C663">
            <v>169.06063932352288</v>
          </cell>
          <cell r="D663">
            <v>169.06063932352288</v>
          </cell>
        </row>
        <row r="664">
          <cell r="A664">
            <v>45801</v>
          </cell>
          <cell r="B664">
            <v>108.396787</v>
          </cell>
          <cell r="C664">
            <v>169.06063932352288</v>
          </cell>
          <cell r="D664">
            <v>108.396787</v>
          </cell>
        </row>
        <row r="665">
          <cell r="A665">
            <v>45802</v>
          </cell>
          <cell r="B665">
            <v>60.330680000000001</v>
          </cell>
          <cell r="C665">
            <v>169.06063932352288</v>
          </cell>
          <cell r="D665">
            <v>60.330680000000001</v>
          </cell>
        </row>
        <row r="666">
          <cell r="A666">
            <v>45803</v>
          </cell>
          <cell r="B666">
            <v>108.761596</v>
          </cell>
          <cell r="C666">
            <v>169.06063932352288</v>
          </cell>
          <cell r="D666">
            <v>108.761596</v>
          </cell>
        </row>
        <row r="667">
          <cell r="A667">
            <v>45804</v>
          </cell>
          <cell r="B667">
            <v>90.241628000000006</v>
          </cell>
          <cell r="C667">
            <v>169.06063932352288</v>
          </cell>
          <cell r="D667">
            <v>90.241628000000006</v>
          </cell>
        </row>
        <row r="668">
          <cell r="A668">
            <v>45805</v>
          </cell>
          <cell r="B668">
            <v>73.798220999999998</v>
          </cell>
          <cell r="C668">
            <v>169.06063932352288</v>
          </cell>
          <cell r="D668">
            <v>73.798220999999998</v>
          </cell>
        </row>
        <row r="669">
          <cell r="A669">
            <v>45806</v>
          </cell>
          <cell r="B669">
            <v>73.778673999999995</v>
          </cell>
          <cell r="C669">
            <v>169.06063932352288</v>
          </cell>
          <cell r="D669">
            <v>73.778673999999995</v>
          </cell>
        </row>
        <row r="670">
          <cell r="A670">
            <v>45807</v>
          </cell>
          <cell r="B670">
            <v>80.868812000000005</v>
          </cell>
          <cell r="C670">
            <v>169.06063932352288</v>
          </cell>
          <cell r="D670">
            <v>80.868812000000005</v>
          </cell>
        </row>
        <row r="671">
          <cell r="A671">
            <v>45808</v>
          </cell>
          <cell r="B671">
            <v>68.699438000000015</v>
          </cell>
          <cell r="C671">
            <v>169.06063932352288</v>
          </cell>
          <cell r="D671">
            <v>68.699438000000015</v>
          </cell>
        </row>
        <row r="672">
          <cell r="A672">
            <v>45809</v>
          </cell>
          <cell r="B672">
            <v>111.35742500000001</v>
          </cell>
          <cell r="C672">
            <v>134.03435248397858</v>
          </cell>
          <cell r="D672">
            <v>111.35742500000001</v>
          </cell>
        </row>
        <row r="673">
          <cell r="A673">
            <v>45810</v>
          </cell>
          <cell r="B673">
            <v>181.94606100000001</v>
          </cell>
          <cell r="C673">
            <v>134.03435248397858</v>
          </cell>
          <cell r="D673">
            <v>134.03435248397858</v>
          </cell>
        </row>
        <row r="674">
          <cell r="A674">
            <v>45811</v>
          </cell>
          <cell r="B674">
            <v>105.658908</v>
          </cell>
          <cell r="C674">
            <v>134.03435248397858</v>
          </cell>
          <cell r="D674">
            <v>105.658908</v>
          </cell>
        </row>
        <row r="675">
          <cell r="A675">
            <v>45812</v>
          </cell>
          <cell r="B675">
            <v>90.578382000000005</v>
          </cell>
          <cell r="C675">
            <v>134.03435248397858</v>
          </cell>
          <cell r="D675">
            <v>90.578382000000005</v>
          </cell>
        </row>
        <row r="676">
          <cell r="A676">
            <v>45813</v>
          </cell>
          <cell r="B676">
            <v>92.04586900000001</v>
          </cell>
          <cell r="C676">
            <v>134.03435248397858</v>
          </cell>
          <cell r="D676">
            <v>92.04586900000001</v>
          </cell>
        </row>
        <row r="677">
          <cell r="A677">
            <v>45814</v>
          </cell>
          <cell r="B677">
            <v>72.958808000000005</v>
          </cell>
          <cell r="C677">
            <v>134.03435248397858</v>
          </cell>
          <cell r="D677">
            <v>72.958808000000005</v>
          </cell>
        </row>
        <row r="678">
          <cell r="A678">
            <v>45815</v>
          </cell>
          <cell r="B678">
            <v>73.210296999999997</v>
          </cell>
          <cell r="C678">
            <v>134.03435248397858</v>
          </cell>
          <cell r="D678">
            <v>73.210296999999997</v>
          </cell>
        </row>
        <row r="679">
          <cell r="A679">
            <v>45816</v>
          </cell>
          <cell r="B679">
            <v>90.687922999999998</v>
          </cell>
          <cell r="C679">
            <v>134.03435248397858</v>
          </cell>
          <cell r="D679">
            <v>90.687922999999998</v>
          </cell>
        </row>
        <row r="680">
          <cell r="A680">
            <v>45817</v>
          </cell>
          <cell r="B680">
            <v>98.775077999999993</v>
          </cell>
          <cell r="C680">
            <v>134.03435248397858</v>
          </cell>
          <cell r="D680">
            <v>98.775077999999993</v>
          </cell>
        </row>
        <row r="681">
          <cell r="A681">
            <v>45818</v>
          </cell>
          <cell r="B681">
            <v>105.692728</v>
          </cell>
          <cell r="C681">
            <v>134.03435248397858</v>
          </cell>
          <cell r="D681">
            <v>105.692728</v>
          </cell>
        </row>
        <row r="682">
          <cell r="A682">
            <v>45819</v>
          </cell>
          <cell r="B682">
            <v>158.85436800000002</v>
          </cell>
          <cell r="C682">
            <v>134.03435248397858</v>
          </cell>
          <cell r="D682">
            <v>134.03435248397858</v>
          </cell>
        </row>
        <row r="683">
          <cell r="A683">
            <v>45820</v>
          </cell>
          <cell r="B683">
            <v>91.151920000000004</v>
          </cell>
          <cell r="C683">
            <v>134.03435248397858</v>
          </cell>
          <cell r="D683">
            <v>91.151920000000004</v>
          </cell>
        </row>
        <row r="684">
          <cell r="A684">
            <v>45821</v>
          </cell>
          <cell r="B684">
            <v>100.58464500000001</v>
          </cell>
          <cell r="C684">
            <v>134.03435248397858</v>
          </cell>
          <cell r="D684">
            <v>100.58464500000001</v>
          </cell>
        </row>
        <row r="685">
          <cell r="A685">
            <v>45822</v>
          </cell>
          <cell r="B685">
            <v>74.388030000000001</v>
          </cell>
          <cell r="C685">
            <v>134.03435248397858</v>
          </cell>
          <cell r="D685">
            <v>74.388030000000001</v>
          </cell>
        </row>
        <row r="686">
          <cell r="A686">
            <v>45823</v>
          </cell>
          <cell r="B686">
            <v>158.77911500000002</v>
          </cell>
          <cell r="C686">
            <v>134.03435248397858</v>
          </cell>
          <cell r="D686">
            <v>134.03435248397858</v>
          </cell>
        </row>
        <row r="687">
          <cell r="A687">
            <v>45824</v>
          </cell>
          <cell r="B687">
            <v>144.41842200000002</v>
          </cell>
          <cell r="C687">
            <v>134.03435248397858</v>
          </cell>
          <cell r="D687">
            <v>134.03435248397858</v>
          </cell>
        </row>
        <row r="688">
          <cell r="A688">
            <v>45825</v>
          </cell>
          <cell r="B688">
            <v>95.742632999999984</v>
          </cell>
          <cell r="C688">
            <v>134.03435248397858</v>
          </cell>
          <cell r="D688">
            <v>95.742632999999984</v>
          </cell>
        </row>
        <row r="689">
          <cell r="A689">
            <v>45826</v>
          </cell>
          <cell r="B689">
            <v>67.285437999999999</v>
          </cell>
          <cell r="C689">
            <v>134.03435248397858</v>
          </cell>
          <cell r="D689">
            <v>67.285437999999999</v>
          </cell>
        </row>
        <row r="690">
          <cell r="A690">
            <v>45827</v>
          </cell>
          <cell r="B690">
            <v>90.308557000000008</v>
          </cell>
          <cell r="C690">
            <v>134.03435248397858</v>
          </cell>
          <cell r="D690">
            <v>90.308557000000008</v>
          </cell>
        </row>
        <row r="691">
          <cell r="A691">
            <v>45828</v>
          </cell>
          <cell r="B691">
            <v>79.748396000000014</v>
          </cell>
          <cell r="C691">
            <v>134.03435248397858</v>
          </cell>
          <cell r="D691">
            <v>79.748396000000014</v>
          </cell>
        </row>
        <row r="692">
          <cell r="A692">
            <v>45829</v>
          </cell>
          <cell r="B692">
            <v>81.65248600000001</v>
          </cell>
          <cell r="C692">
            <v>134.03435248397858</v>
          </cell>
          <cell r="D692">
            <v>81.65248600000001</v>
          </cell>
        </row>
        <row r="693">
          <cell r="A693">
            <v>45830</v>
          </cell>
          <cell r="B693">
            <v>93.969624999999994</v>
          </cell>
          <cell r="C693">
            <v>134.03435248397858</v>
          </cell>
          <cell r="D693">
            <v>93.969624999999994</v>
          </cell>
        </row>
        <row r="694">
          <cell r="A694">
            <v>45831</v>
          </cell>
          <cell r="B694">
            <v>114.80814500000001</v>
          </cell>
          <cell r="C694">
            <v>134.03435248397858</v>
          </cell>
          <cell r="D694">
            <v>114.80814500000001</v>
          </cell>
        </row>
        <row r="695">
          <cell r="A695">
            <v>45832</v>
          </cell>
          <cell r="B695">
            <v>145.68446300000002</v>
          </cell>
          <cell r="C695">
            <v>134.03435248397858</v>
          </cell>
          <cell r="D695">
            <v>134.03435248397858</v>
          </cell>
        </row>
        <row r="696">
          <cell r="A696">
            <v>45833</v>
          </cell>
          <cell r="B696">
            <v>133.44204999999999</v>
          </cell>
          <cell r="C696">
            <v>134.03435248397858</v>
          </cell>
          <cell r="D696">
            <v>133.44204999999999</v>
          </cell>
        </row>
        <row r="697">
          <cell r="A697">
            <v>45834</v>
          </cell>
          <cell r="B697">
            <v>107.10214900000001</v>
          </cell>
          <cell r="C697">
            <v>134.03435248397858</v>
          </cell>
          <cell r="D697">
            <v>107.10214900000001</v>
          </cell>
        </row>
        <row r="698">
          <cell r="A698">
            <v>45835</v>
          </cell>
          <cell r="B698">
            <v>74.385886999999997</v>
          </cell>
          <cell r="C698">
            <v>134.03435248397858</v>
          </cell>
          <cell r="D698">
            <v>74.385886999999997</v>
          </cell>
        </row>
        <row r="699">
          <cell r="A699">
            <v>45836</v>
          </cell>
          <cell r="B699">
            <v>82.544207999999998</v>
          </cell>
          <cell r="C699">
            <v>134.03435248397858</v>
          </cell>
          <cell r="D699">
            <v>82.544207999999998</v>
          </cell>
        </row>
        <row r="700">
          <cell r="A700">
            <v>45837</v>
          </cell>
          <cell r="B700">
            <v>83.201902000000004</v>
          </cell>
          <cell r="C700">
            <v>134.03435248397858</v>
          </cell>
          <cell r="D700">
            <v>83.201902000000004</v>
          </cell>
        </row>
        <row r="701">
          <cell r="A701">
            <v>45838</v>
          </cell>
          <cell r="B701">
            <v>88.419715000000011</v>
          </cell>
          <cell r="C701">
            <v>134.03435248397858</v>
          </cell>
          <cell r="D701">
            <v>88.419715000000011</v>
          </cell>
        </row>
        <row r="702">
          <cell r="A702">
            <v>45839</v>
          </cell>
          <cell r="B702">
            <v>84.277218000000005</v>
          </cell>
          <cell r="C702">
            <v>141.91898696599665</v>
          </cell>
          <cell r="D702">
            <v>84.277218000000005</v>
          </cell>
        </row>
        <row r="703">
          <cell r="A703">
            <v>45840</v>
          </cell>
          <cell r="B703">
            <v>160.66548600000002</v>
          </cell>
          <cell r="C703">
            <v>141.91898696599665</v>
          </cell>
          <cell r="D703">
            <v>141.91898696599665</v>
          </cell>
        </row>
        <row r="704">
          <cell r="A704">
            <v>45841</v>
          </cell>
          <cell r="B704">
            <v>213.60602899999998</v>
          </cell>
          <cell r="C704">
            <v>141.91898696599665</v>
          </cell>
          <cell r="D704">
            <v>141.91898696599665</v>
          </cell>
        </row>
        <row r="705">
          <cell r="A705">
            <v>45842</v>
          </cell>
          <cell r="B705">
            <v>155.67933299999999</v>
          </cell>
          <cell r="C705">
            <v>141.91898696599665</v>
          </cell>
          <cell r="D705">
            <v>141.91898696599665</v>
          </cell>
        </row>
        <row r="706">
          <cell r="A706">
            <v>45843</v>
          </cell>
          <cell r="B706">
            <v>149.22946999999999</v>
          </cell>
          <cell r="C706">
            <v>141.91898696599665</v>
          </cell>
          <cell r="D706">
            <v>141.91898696599665</v>
          </cell>
        </row>
        <row r="707">
          <cell r="A707">
            <v>45844</v>
          </cell>
          <cell r="B707">
            <v>115.26097</v>
          </cell>
          <cell r="C707">
            <v>141.91898696599665</v>
          </cell>
          <cell r="D707">
            <v>115.26097</v>
          </cell>
        </row>
        <row r="708">
          <cell r="A708">
            <v>45845</v>
          </cell>
          <cell r="B708">
            <v>187.42015599999999</v>
          </cell>
          <cell r="C708">
            <v>141.91898696599665</v>
          </cell>
          <cell r="D708">
            <v>141.91898696599665</v>
          </cell>
        </row>
        <row r="709">
          <cell r="A709">
            <v>45846</v>
          </cell>
          <cell r="B709">
            <v>225.07011599999998</v>
          </cell>
          <cell r="C709">
            <v>141.91898696599665</v>
          </cell>
          <cell r="D709">
            <v>141.91898696599665</v>
          </cell>
        </row>
        <row r="710">
          <cell r="A710">
            <v>45847</v>
          </cell>
          <cell r="B710">
            <v>117.66345999999999</v>
          </cell>
          <cell r="C710">
            <v>141.91898696599665</v>
          </cell>
          <cell r="D710">
            <v>117.66345999999999</v>
          </cell>
        </row>
        <row r="711">
          <cell r="A711">
            <v>45848</v>
          </cell>
          <cell r="B711">
            <v>60.650477999999993</v>
          </cell>
          <cell r="C711">
            <v>141.91898696599665</v>
          </cell>
          <cell r="D711">
            <v>60.650477999999993</v>
          </cell>
        </row>
        <row r="712">
          <cell r="A712">
            <v>45849</v>
          </cell>
          <cell r="B712">
            <v>99.958921999999987</v>
          </cell>
          <cell r="C712">
            <v>141.91898696599665</v>
          </cell>
          <cell r="D712">
            <v>99.958921999999987</v>
          </cell>
        </row>
        <row r="713">
          <cell r="A713">
            <v>45850</v>
          </cell>
          <cell r="B713">
            <v>71.312774999999988</v>
          </cell>
          <cell r="C713">
            <v>141.91898696599665</v>
          </cell>
          <cell r="D713">
            <v>71.312774999999988</v>
          </cell>
        </row>
        <row r="714">
          <cell r="A714">
            <v>45851</v>
          </cell>
          <cell r="B714">
            <v>41.125961000000004</v>
          </cell>
          <cell r="C714">
            <v>141.91898696599665</v>
          </cell>
          <cell r="D714">
            <v>41.125961000000004</v>
          </cell>
        </row>
        <row r="715">
          <cell r="A715">
            <v>45852</v>
          </cell>
          <cell r="B715">
            <v>89.165200999999996</v>
          </cell>
          <cell r="C715">
            <v>141.91898696599665</v>
          </cell>
          <cell r="D715">
            <v>89.165200999999996</v>
          </cell>
        </row>
        <row r="716">
          <cell r="A716">
            <v>45853</v>
          </cell>
          <cell r="B716">
            <v>115.473939</v>
          </cell>
          <cell r="C716">
            <v>141.91898696599665</v>
          </cell>
          <cell r="D716">
            <v>115.473939</v>
          </cell>
        </row>
        <row r="717">
          <cell r="A717">
            <v>45854</v>
          </cell>
          <cell r="B717">
            <v>77.006179000000003</v>
          </cell>
          <cell r="C717">
            <v>141.91898696599665</v>
          </cell>
          <cell r="D717">
            <v>77.006179000000003</v>
          </cell>
        </row>
        <row r="718">
          <cell r="A718">
            <v>45855</v>
          </cell>
          <cell r="B718">
            <v>76.113729000000006</v>
          </cell>
          <cell r="C718">
            <v>141.91898696599665</v>
          </cell>
          <cell r="D718">
            <v>76.113729000000006</v>
          </cell>
        </row>
        <row r="719">
          <cell r="A719">
            <v>45856</v>
          </cell>
          <cell r="B719">
            <v>140.17631299999999</v>
          </cell>
          <cell r="C719">
            <v>141.91898696599665</v>
          </cell>
          <cell r="D719">
            <v>140.17631299999999</v>
          </cell>
        </row>
        <row r="720">
          <cell r="A720">
            <v>45857</v>
          </cell>
          <cell r="B720">
            <v>169.82710699999998</v>
          </cell>
          <cell r="C720">
            <v>141.91898696599665</v>
          </cell>
          <cell r="D720">
            <v>141.91898696599665</v>
          </cell>
        </row>
        <row r="721">
          <cell r="A721">
            <v>45858</v>
          </cell>
          <cell r="B721">
            <v>180.38483000000002</v>
          </cell>
          <cell r="C721">
            <v>141.91898696599665</v>
          </cell>
          <cell r="D721">
            <v>141.91898696599665</v>
          </cell>
        </row>
        <row r="722">
          <cell r="A722">
            <v>45859</v>
          </cell>
          <cell r="B722">
            <v>117.03448299999999</v>
          </cell>
          <cell r="C722">
            <v>141.91898696599665</v>
          </cell>
          <cell r="D722">
            <v>117.03448299999999</v>
          </cell>
        </row>
        <row r="723">
          <cell r="A723">
            <v>45860</v>
          </cell>
          <cell r="B723">
            <v>81.647548</v>
          </cell>
          <cell r="C723">
            <v>141.91898696599665</v>
          </cell>
          <cell r="D723">
            <v>81.647548</v>
          </cell>
        </row>
        <row r="724">
          <cell r="A724">
            <v>45861</v>
          </cell>
          <cell r="B724">
            <v>151.14407600000001</v>
          </cell>
          <cell r="C724">
            <v>141.91898696599665</v>
          </cell>
          <cell r="D724">
            <v>141.91898696599665</v>
          </cell>
        </row>
        <row r="725">
          <cell r="A725">
            <v>45862</v>
          </cell>
          <cell r="B725">
            <v>254.08799099999999</v>
          </cell>
          <cell r="C725">
            <v>141.91898696599665</v>
          </cell>
          <cell r="D725">
            <v>141.91898696599665</v>
          </cell>
        </row>
        <row r="726">
          <cell r="A726">
            <v>45863</v>
          </cell>
          <cell r="B726">
            <v>220.41790599999999</v>
          </cell>
          <cell r="C726">
            <v>141.91898696599665</v>
          </cell>
          <cell r="D726">
            <v>141.91898696599665</v>
          </cell>
        </row>
        <row r="727">
          <cell r="A727">
            <v>45864</v>
          </cell>
          <cell r="B727">
            <v>179.06431999999998</v>
          </cell>
          <cell r="C727">
            <v>141.91898696599665</v>
          </cell>
          <cell r="D727">
            <v>141.91898696599665</v>
          </cell>
        </row>
        <row r="728">
          <cell r="A728">
            <v>45865</v>
          </cell>
          <cell r="B728">
            <v>142.819051</v>
          </cell>
          <cell r="C728">
            <v>141.91898696599665</v>
          </cell>
          <cell r="D728">
            <v>141.91898696599665</v>
          </cell>
        </row>
        <row r="729">
          <cell r="A729">
            <v>45866</v>
          </cell>
          <cell r="B729">
            <v>222.88105000000002</v>
          </cell>
          <cell r="C729">
            <v>141.91898696599665</v>
          </cell>
          <cell r="D729">
            <v>141.91898696599665</v>
          </cell>
        </row>
        <row r="730">
          <cell r="A730">
            <v>45867</v>
          </cell>
          <cell r="B730">
            <v>246.21511799999999</v>
          </cell>
          <cell r="C730">
            <v>141.91898696599665</v>
          </cell>
          <cell r="D730">
            <v>141.91898696599665</v>
          </cell>
        </row>
        <row r="731">
          <cell r="A731">
            <v>45868</v>
          </cell>
          <cell r="B731">
            <v>213.93552499999998</v>
          </cell>
          <cell r="C731">
            <v>141.91898696599665</v>
          </cell>
          <cell r="D731">
            <v>141.91898696599665</v>
          </cell>
        </row>
        <row r="732">
          <cell r="A732">
            <v>45869</v>
          </cell>
          <cell r="B732">
            <v>191.04505500000002</v>
          </cell>
          <cell r="C732">
            <v>141.91898696599665</v>
          </cell>
          <cell r="D732">
            <v>141.91898696599665</v>
          </cell>
        </row>
        <row r="733">
          <cell r="A733">
            <v>45870</v>
          </cell>
          <cell r="B733">
            <v>195.59287399999999</v>
          </cell>
          <cell r="C733">
            <v>138.42120397113479</v>
          </cell>
          <cell r="D733">
            <v>138.42120397113479</v>
          </cell>
        </row>
        <row r="734">
          <cell r="A734">
            <v>45871</v>
          </cell>
          <cell r="B734">
            <v>207.15976900000001</v>
          </cell>
          <cell r="C734">
            <v>138.42120397113479</v>
          </cell>
          <cell r="D734">
            <v>138.42120397113479</v>
          </cell>
        </row>
        <row r="735">
          <cell r="A735">
            <v>45872</v>
          </cell>
          <cell r="B735">
            <v>166.880965</v>
          </cell>
          <cell r="C735">
            <v>138.42120397113479</v>
          </cell>
          <cell r="D735">
            <v>138.42120397113479</v>
          </cell>
        </row>
        <row r="736">
          <cell r="A736">
            <v>45873</v>
          </cell>
          <cell r="B736">
            <v>97.611058999999997</v>
          </cell>
          <cell r="C736">
            <v>138.42120397113479</v>
          </cell>
          <cell r="D736">
            <v>97.611058999999997</v>
          </cell>
        </row>
        <row r="737">
          <cell r="A737">
            <v>45874</v>
          </cell>
          <cell r="B737">
            <v>177.737967</v>
          </cell>
          <cell r="C737">
            <v>138.42120397113479</v>
          </cell>
          <cell r="D737">
            <v>138.42120397113479</v>
          </cell>
        </row>
        <row r="738">
          <cell r="A738">
            <v>45875</v>
          </cell>
          <cell r="B738">
            <v>108.57818899999999</v>
          </cell>
          <cell r="C738">
            <v>138.42120397113479</v>
          </cell>
          <cell r="D738">
            <v>108.57818899999999</v>
          </cell>
        </row>
        <row r="739">
          <cell r="A739">
            <v>45876</v>
          </cell>
          <cell r="B739">
            <v>59.921418000000003</v>
          </cell>
          <cell r="C739">
            <v>138.42120397113479</v>
          </cell>
          <cell r="D739">
            <v>59.921418000000003</v>
          </cell>
        </row>
        <row r="740">
          <cell r="A740">
            <v>45877</v>
          </cell>
          <cell r="B740">
            <v>94.350186000000008</v>
          </cell>
          <cell r="C740">
            <v>138.42120397113479</v>
          </cell>
          <cell r="D740">
            <v>94.350186000000008</v>
          </cell>
        </row>
        <row r="741">
          <cell r="A741">
            <v>45878</v>
          </cell>
          <cell r="B741">
            <v>101.04774299999998</v>
          </cell>
          <cell r="C741">
            <v>138.42120397113479</v>
          </cell>
          <cell r="D741">
            <v>101.04774299999998</v>
          </cell>
        </row>
        <row r="742">
          <cell r="A742">
            <v>45879</v>
          </cell>
          <cell r="B742">
            <v>103.06724399999999</v>
          </cell>
          <cell r="C742">
            <v>138.42120397113479</v>
          </cell>
          <cell r="D742">
            <v>103.06724399999999</v>
          </cell>
        </row>
        <row r="743">
          <cell r="A743">
            <v>45880</v>
          </cell>
          <cell r="B743">
            <v>77.336628000000005</v>
          </cell>
          <cell r="C743">
            <v>138.42120397113479</v>
          </cell>
          <cell r="D743">
            <v>77.336628000000005</v>
          </cell>
        </row>
        <row r="744">
          <cell r="A744">
            <v>45881</v>
          </cell>
          <cell r="B744">
            <v>98.493037999999999</v>
          </cell>
          <cell r="C744">
            <v>138.42120397113479</v>
          </cell>
          <cell r="D744">
            <v>98.493037999999999</v>
          </cell>
        </row>
        <row r="745">
          <cell r="A745">
            <v>45882</v>
          </cell>
          <cell r="B745">
            <v>91.627511999999996</v>
          </cell>
          <cell r="C745">
            <v>138.42120397113479</v>
          </cell>
          <cell r="D745">
            <v>91.627511999999996</v>
          </cell>
        </row>
        <row r="746">
          <cell r="A746">
            <v>45883</v>
          </cell>
          <cell r="B746">
            <v>103.42869900000001</v>
          </cell>
          <cell r="C746">
            <v>138.42120397113479</v>
          </cell>
          <cell r="D746">
            <v>103.42869900000001</v>
          </cell>
        </row>
        <row r="747">
          <cell r="A747">
            <v>45884</v>
          </cell>
          <cell r="B747">
            <v>91.743358999999998</v>
          </cell>
          <cell r="C747">
            <v>138.42120397113479</v>
          </cell>
          <cell r="D747">
            <v>91.743358999999998</v>
          </cell>
        </row>
        <row r="748">
          <cell r="A748">
            <v>45885</v>
          </cell>
          <cell r="B748">
            <v>48.016739000000001</v>
          </cell>
          <cell r="C748">
            <v>138.42120397113479</v>
          </cell>
          <cell r="D748">
            <v>48.016739000000001</v>
          </cell>
        </row>
        <row r="749">
          <cell r="A749">
            <v>45886</v>
          </cell>
          <cell r="B749">
            <v>51.217410999999998</v>
          </cell>
          <cell r="C749">
            <v>138.42120397113479</v>
          </cell>
          <cell r="D749">
            <v>51.217410999999998</v>
          </cell>
        </row>
        <row r="750">
          <cell r="A750">
            <v>45887</v>
          </cell>
          <cell r="B750">
            <v>108.576768</v>
          </cell>
          <cell r="C750">
            <v>138.42120397113479</v>
          </cell>
          <cell r="D750">
            <v>108.576768</v>
          </cell>
        </row>
        <row r="751">
          <cell r="A751">
            <v>45888</v>
          </cell>
          <cell r="B751">
            <v>148.56472600000001</v>
          </cell>
          <cell r="C751">
            <v>138.42120397113479</v>
          </cell>
          <cell r="D751">
            <v>138.42120397113479</v>
          </cell>
        </row>
        <row r="752">
          <cell r="A752">
            <v>45889</v>
          </cell>
          <cell r="B752">
            <v>174.74941000000001</v>
          </cell>
          <cell r="C752">
            <v>138.42120397113479</v>
          </cell>
          <cell r="D752">
            <v>138.42120397113479</v>
          </cell>
        </row>
        <row r="753">
          <cell r="A753">
            <v>45890</v>
          </cell>
          <cell r="B753">
            <v>160.13917600000002</v>
          </cell>
          <cell r="C753">
            <v>138.42120397113479</v>
          </cell>
          <cell r="D753">
            <v>138.42120397113479</v>
          </cell>
        </row>
        <row r="754">
          <cell r="A754">
            <v>45891</v>
          </cell>
          <cell r="B754">
            <v>159.98717499999998</v>
          </cell>
          <cell r="C754">
            <v>138.42120397113479</v>
          </cell>
          <cell r="D754">
            <v>138.42120397113479</v>
          </cell>
        </row>
        <row r="755">
          <cell r="A755">
            <v>45892</v>
          </cell>
          <cell r="B755">
            <v>70.953585000000004</v>
          </cell>
          <cell r="C755">
            <v>138.42120397113479</v>
          </cell>
          <cell r="D755">
            <v>70.953585000000004</v>
          </cell>
        </row>
        <row r="756">
          <cell r="A756">
            <v>45893</v>
          </cell>
          <cell r="B756">
            <v>46.668775000000004</v>
          </cell>
          <cell r="C756">
            <v>138.42120397113479</v>
          </cell>
          <cell r="D756">
            <v>46.668775000000004</v>
          </cell>
        </row>
        <row r="757">
          <cell r="A757">
            <v>45894</v>
          </cell>
          <cell r="B757">
            <v>86.060666999999995</v>
          </cell>
          <cell r="C757">
            <v>138.42120397113479</v>
          </cell>
          <cell r="D757">
            <v>86.060666999999995</v>
          </cell>
        </row>
        <row r="758">
          <cell r="A758">
            <v>45895</v>
          </cell>
          <cell r="B758">
            <v>81.252551000000011</v>
          </cell>
          <cell r="C758">
            <v>138.42120397113479</v>
          </cell>
          <cell r="D758">
            <v>81.252551000000011</v>
          </cell>
        </row>
        <row r="759">
          <cell r="A759">
            <v>45896</v>
          </cell>
          <cell r="B759">
            <v>98.872264999999999</v>
          </cell>
          <cell r="C759">
            <v>138.42120397113479</v>
          </cell>
          <cell r="D759">
            <v>98.872264999999999</v>
          </cell>
        </row>
        <row r="760">
          <cell r="A760">
            <v>45897</v>
          </cell>
          <cell r="B760">
            <v>189.384592</v>
          </cell>
          <cell r="C760">
            <v>138.42120397113479</v>
          </cell>
          <cell r="D760">
            <v>138.42120397113479</v>
          </cell>
        </row>
        <row r="761">
          <cell r="A761">
            <v>45898</v>
          </cell>
          <cell r="B761">
            <v>185.63184000000004</v>
          </cell>
          <cell r="C761">
            <v>138.42120397113479</v>
          </cell>
          <cell r="D761">
            <v>138.42120397113479</v>
          </cell>
        </row>
        <row r="762">
          <cell r="A762">
            <v>45899</v>
          </cell>
          <cell r="B762">
            <v>114.484016</v>
          </cell>
          <cell r="C762">
            <v>138.42120397113479</v>
          </cell>
          <cell r="D762">
            <v>114.484016</v>
          </cell>
        </row>
        <row r="763">
          <cell r="A763">
            <v>45900</v>
          </cell>
          <cell r="B763">
            <v>151.94530499999999</v>
          </cell>
          <cell r="C763">
            <v>138.42120397113479</v>
          </cell>
          <cell r="D763">
            <v>138.42120397113479</v>
          </cell>
        </row>
        <row r="764">
          <cell r="A764"/>
          <cell r="B764"/>
          <cell r="C764"/>
          <cell r="D764"/>
        </row>
        <row r="765">
          <cell r="A765"/>
          <cell r="B765"/>
          <cell r="C765"/>
          <cell r="D765"/>
        </row>
        <row r="766">
          <cell r="A766"/>
          <cell r="B766"/>
          <cell r="C766"/>
          <cell r="D766"/>
        </row>
        <row r="767">
          <cell r="A767"/>
          <cell r="B767"/>
          <cell r="C767"/>
          <cell r="D767"/>
        </row>
        <row r="768">
          <cell r="A768"/>
          <cell r="B768"/>
          <cell r="C768"/>
          <cell r="D768"/>
        </row>
        <row r="769">
          <cell r="A769"/>
          <cell r="B769"/>
          <cell r="C769"/>
          <cell r="D769"/>
        </row>
        <row r="770">
          <cell r="A770"/>
          <cell r="B770"/>
          <cell r="C770"/>
          <cell r="D770"/>
        </row>
        <row r="771">
          <cell r="A771"/>
          <cell r="B771"/>
          <cell r="C771"/>
          <cell r="D771"/>
        </row>
        <row r="772">
          <cell r="A772"/>
          <cell r="B772"/>
          <cell r="C772"/>
          <cell r="D772"/>
        </row>
        <row r="773">
          <cell r="A773"/>
          <cell r="B773"/>
          <cell r="C773"/>
          <cell r="D773"/>
        </row>
        <row r="774">
          <cell r="A774"/>
          <cell r="B774"/>
          <cell r="C774"/>
          <cell r="D774"/>
        </row>
        <row r="775">
          <cell r="A775"/>
          <cell r="B775"/>
          <cell r="C775"/>
          <cell r="D775"/>
        </row>
        <row r="776">
          <cell r="A776"/>
          <cell r="B776"/>
          <cell r="C776"/>
          <cell r="D776"/>
        </row>
        <row r="777">
          <cell r="A777"/>
          <cell r="B777"/>
          <cell r="C777"/>
          <cell r="D777"/>
        </row>
        <row r="778">
          <cell r="A778"/>
          <cell r="B778"/>
          <cell r="C778"/>
          <cell r="D778"/>
        </row>
        <row r="779">
          <cell r="A779"/>
          <cell r="B779"/>
          <cell r="C779"/>
          <cell r="D779"/>
        </row>
        <row r="780">
          <cell r="A780"/>
          <cell r="B780"/>
          <cell r="C780"/>
          <cell r="D780"/>
        </row>
        <row r="781">
          <cell r="A781"/>
          <cell r="B781"/>
          <cell r="C781"/>
          <cell r="D781"/>
        </row>
        <row r="782">
          <cell r="A782"/>
          <cell r="B782"/>
          <cell r="C782"/>
          <cell r="D782"/>
        </row>
        <row r="783">
          <cell r="A783"/>
          <cell r="B783"/>
          <cell r="C783"/>
          <cell r="D783"/>
        </row>
        <row r="784">
          <cell r="A784"/>
          <cell r="B784"/>
          <cell r="C784"/>
          <cell r="D784"/>
        </row>
        <row r="785">
          <cell r="A785"/>
          <cell r="B785"/>
          <cell r="C785"/>
          <cell r="D785"/>
        </row>
        <row r="786">
          <cell r="A786"/>
          <cell r="B786"/>
          <cell r="C786"/>
          <cell r="D786"/>
        </row>
        <row r="787">
          <cell r="A787"/>
          <cell r="B787"/>
          <cell r="C787"/>
          <cell r="D787"/>
        </row>
        <row r="788">
          <cell r="A788"/>
          <cell r="B788"/>
          <cell r="C788"/>
          <cell r="D788"/>
        </row>
        <row r="789">
          <cell r="A789"/>
          <cell r="B789"/>
          <cell r="C789"/>
          <cell r="D789"/>
        </row>
        <row r="790">
          <cell r="A790"/>
          <cell r="B790"/>
          <cell r="C790"/>
          <cell r="D790"/>
        </row>
        <row r="791">
          <cell r="A791"/>
          <cell r="B791"/>
          <cell r="C791"/>
          <cell r="D791"/>
        </row>
        <row r="792">
          <cell r="A792"/>
          <cell r="B792"/>
          <cell r="C792"/>
          <cell r="D792"/>
        </row>
        <row r="793">
          <cell r="A793"/>
          <cell r="B793"/>
          <cell r="C793"/>
          <cell r="D793"/>
        </row>
        <row r="794">
          <cell r="A794"/>
          <cell r="B794"/>
          <cell r="C794"/>
          <cell r="D794"/>
        </row>
        <row r="795">
          <cell r="A795"/>
          <cell r="B795"/>
          <cell r="C795"/>
          <cell r="D795"/>
        </row>
        <row r="796">
          <cell r="A796"/>
          <cell r="B796"/>
          <cell r="C796"/>
          <cell r="D796"/>
        </row>
        <row r="797">
          <cell r="A797"/>
          <cell r="B797"/>
          <cell r="C797"/>
          <cell r="D797"/>
        </row>
        <row r="798">
          <cell r="A798"/>
          <cell r="B798"/>
          <cell r="C798"/>
          <cell r="D798"/>
        </row>
        <row r="799">
          <cell r="A799"/>
          <cell r="B799"/>
          <cell r="C799"/>
          <cell r="D799"/>
        </row>
        <row r="800">
          <cell r="A800"/>
          <cell r="B800"/>
          <cell r="C800"/>
          <cell r="D800"/>
        </row>
        <row r="801">
          <cell r="A801"/>
          <cell r="B801"/>
          <cell r="C801"/>
          <cell r="D801"/>
        </row>
        <row r="802">
          <cell r="A802"/>
          <cell r="B802"/>
          <cell r="C802"/>
          <cell r="D802"/>
        </row>
        <row r="803">
          <cell r="A803"/>
          <cell r="B803"/>
          <cell r="C803"/>
          <cell r="D803"/>
        </row>
        <row r="804">
          <cell r="A804"/>
          <cell r="B804"/>
          <cell r="C804"/>
          <cell r="D804"/>
        </row>
        <row r="805">
          <cell r="A805"/>
          <cell r="B805"/>
          <cell r="C805"/>
          <cell r="D805"/>
        </row>
        <row r="806">
          <cell r="A806"/>
          <cell r="B806"/>
          <cell r="C806"/>
          <cell r="D806"/>
        </row>
        <row r="807">
          <cell r="A807"/>
          <cell r="B807"/>
          <cell r="C807"/>
          <cell r="D807"/>
        </row>
        <row r="808">
          <cell r="A808"/>
          <cell r="B808"/>
          <cell r="C808"/>
          <cell r="D808"/>
        </row>
        <row r="809">
          <cell r="A809"/>
          <cell r="B809"/>
          <cell r="C809"/>
          <cell r="D809"/>
        </row>
        <row r="810">
          <cell r="A810"/>
          <cell r="B810"/>
          <cell r="C810"/>
          <cell r="D810"/>
        </row>
        <row r="811">
          <cell r="A811"/>
          <cell r="B811"/>
          <cell r="C811"/>
          <cell r="D811"/>
        </row>
        <row r="812">
          <cell r="A812"/>
          <cell r="B812"/>
          <cell r="C812"/>
          <cell r="D812"/>
        </row>
        <row r="813">
          <cell r="A813"/>
          <cell r="B813"/>
          <cell r="C813"/>
          <cell r="D813"/>
        </row>
        <row r="814">
          <cell r="A814"/>
          <cell r="B814"/>
          <cell r="C814"/>
          <cell r="D814"/>
        </row>
        <row r="815">
          <cell r="A815"/>
          <cell r="B815"/>
          <cell r="C815"/>
          <cell r="D815"/>
        </row>
        <row r="816">
          <cell r="A816"/>
          <cell r="B816"/>
          <cell r="C816"/>
          <cell r="D816"/>
        </row>
        <row r="817">
          <cell r="A817"/>
          <cell r="B817"/>
          <cell r="C817"/>
          <cell r="D817"/>
        </row>
        <row r="818">
          <cell r="A818"/>
          <cell r="B818"/>
          <cell r="C818"/>
          <cell r="D818"/>
        </row>
        <row r="819">
          <cell r="A819"/>
          <cell r="B819"/>
          <cell r="C819"/>
          <cell r="D819"/>
        </row>
        <row r="820">
          <cell r="A820"/>
          <cell r="B820"/>
          <cell r="C820"/>
          <cell r="D820"/>
        </row>
        <row r="821">
          <cell r="A821"/>
          <cell r="B821"/>
          <cell r="C821"/>
          <cell r="D821"/>
        </row>
        <row r="822">
          <cell r="A822"/>
          <cell r="B822"/>
          <cell r="C822"/>
          <cell r="D822"/>
        </row>
        <row r="823">
          <cell r="A823"/>
          <cell r="B823"/>
          <cell r="C823"/>
          <cell r="D823"/>
        </row>
        <row r="824">
          <cell r="A824"/>
          <cell r="B824"/>
          <cell r="C824"/>
          <cell r="D824"/>
        </row>
        <row r="825">
          <cell r="A825"/>
          <cell r="B825"/>
          <cell r="C825"/>
          <cell r="D825"/>
        </row>
        <row r="826">
          <cell r="A826"/>
          <cell r="B826"/>
          <cell r="C826"/>
          <cell r="D826"/>
        </row>
        <row r="827">
          <cell r="A827"/>
          <cell r="B827"/>
          <cell r="C827"/>
          <cell r="D827"/>
        </row>
        <row r="828">
          <cell r="A828"/>
          <cell r="B828"/>
          <cell r="C828"/>
          <cell r="D828"/>
        </row>
        <row r="829">
          <cell r="A829"/>
          <cell r="B829"/>
          <cell r="C829"/>
          <cell r="D829"/>
        </row>
        <row r="830">
          <cell r="A830"/>
          <cell r="B830"/>
          <cell r="C830"/>
          <cell r="D830"/>
        </row>
        <row r="831">
          <cell r="A831"/>
          <cell r="B831"/>
          <cell r="C831"/>
          <cell r="D831"/>
        </row>
        <row r="832">
          <cell r="A832"/>
          <cell r="B832"/>
          <cell r="C832"/>
          <cell r="D832"/>
        </row>
        <row r="833">
          <cell r="A833"/>
          <cell r="B833"/>
          <cell r="C833"/>
          <cell r="D833"/>
        </row>
        <row r="834">
          <cell r="A834"/>
          <cell r="B834"/>
          <cell r="C834"/>
          <cell r="D834"/>
        </row>
        <row r="835">
          <cell r="A835"/>
          <cell r="B835"/>
          <cell r="C835"/>
          <cell r="D835"/>
        </row>
        <row r="836">
          <cell r="A836"/>
          <cell r="B836"/>
          <cell r="C836"/>
          <cell r="D836"/>
        </row>
        <row r="837">
          <cell r="A837"/>
          <cell r="B837"/>
          <cell r="C837"/>
          <cell r="D837"/>
        </row>
        <row r="838">
          <cell r="A838"/>
          <cell r="B838"/>
          <cell r="C838"/>
          <cell r="D838"/>
        </row>
        <row r="839">
          <cell r="A839"/>
          <cell r="B839"/>
          <cell r="C839"/>
          <cell r="D839"/>
        </row>
        <row r="840">
          <cell r="A840"/>
          <cell r="B840"/>
          <cell r="C840"/>
          <cell r="D840"/>
        </row>
        <row r="841">
          <cell r="A841"/>
          <cell r="B841"/>
          <cell r="C841"/>
          <cell r="D841"/>
        </row>
        <row r="842">
          <cell r="A842"/>
          <cell r="B842"/>
          <cell r="C842"/>
          <cell r="D842"/>
        </row>
        <row r="843">
          <cell r="A843"/>
          <cell r="B843"/>
          <cell r="C843"/>
          <cell r="D843"/>
        </row>
        <row r="844">
          <cell r="A844"/>
          <cell r="B844"/>
          <cell r="C844"/>
          <cell r="D844"/>
        </row>
        <row r="845">
          <cell r="A845"/>
          <cell r="B845"/>
          <cell r="C845"/>
          <cell r="D845"/>
        </row>
        <row r="846">
          <cell r="A846"/>
          <cell r="B846"/>
          <cell r="C846"/>
          <cell r="D846"/>
        </row>
        <row r="847">
          <cell r="A847"/>
          <cell r="B847"/>
          <cell r="C847"/>
          <cell r="D847"/>
        </row>
        <row r="848">
          <cell r="A848"/>
          <cell r="B848"/>
          <cell r="C848"/>
          <cell r="D848"/>
        </row>
        <row r="849">
          <cell r="A849"/>
          <cell r="B849"/>
          <cell r="C849"/>
          <cell r="D849"/>
        </row>
        <row r="850">
          <cell r="A850"/>
          <cell r="B850"/>
          <cell r="C850"/>
          <cell r="D850"/>
        </row>
        <row r="851">
          <cell r="A851"/>
          <cell r="B851"/>
          <cell r="C851"/>
          <cell r="D851"/>
        </row>
        <row r="852">
          <cell r="A852"/>
          <cell r="B852"/>
          <cell r="C852"/>
          <cell r="D852"/>
        </row>
        <row r="853">
          <cell r="A853"/>
          <cell r="B853"/>
          <cell r="C853"/>
          <cell r="D853"/>
        </row>
        <row r="854">
          <cell r="A854"/>
          <cell r="B854"/>
          <cell r="C854"/>
          <cell r="D854"/>
        </row>
        <row r="855">
          <cell r="A855"/>
          <cell r="B855"/>
          <cell r="C855"/>
          <cell r="D855"/>
        </row>
        <row r="856">
          <cell r="A856"/>
          <cell r="B856"/>
          <cell r="C856"/>
          <cell r="D856"/>
        </row>
        <row r="857">
          <cell r="A857"/>
          <cell r="B857"/>
          <cell r="C857"/>
          <cell r="D857"/>
        </row>
        <row r="858">
          <cell r="A858"/>
          <cell r="B858"/>
          <cell r="C858"/>
          <cell r="D858"/>
        </row>
        <row r="859">
          <cell r="A859"/>
          <cell r="B859"/>
          <cell r="C859"/>
          <cell r="D859"/>
        </row>
        <row r="860">
          <cell r="A860"/>
          <cell r="B860"/>
          <cell r="C860"/>
          <cell r="D860"/>
        </row>
        <row r="861">
          <cell r="A861"/>
          <cell r="B861"/>
          <cell r="C861"/>
          <cell r="D861"/>
        </row>
        <row r="862">
          <cell r="A862"/>
          <cell r="B862"/>
          <cell r="C862"/>
          <cell r="D862"/>
        </row>
        <row r="863">
          <cell r="A863"/>
          <cell r="B863"/>
          <cell r="C863"/>
          <cell r="D863"/>
        </row>
        <row r="864">
          <cell r="A864"/>
          <cell r="B864"/>
          <cell r="C864"/>
          <cell r="D864"/>
        </row>
        <row r="865">
          <cell r="A865"/>
          <cell r="B865"/>
          <cell r="C865"/>
          <cell r="D865"/>
        </row>
        <row r="866">
          <cell r="A866"/>
          <cell r="B866"/>
          <cell r="C866"/>
          <cell r="D866"/>
        </row>
        <row r="867">
          <cell r="A867"/>
          <cell r="B867"/>
          <cell r="C867"/>
          <cell r="D867"/>
        </row>
        <row r="868">
          <cell r="A868"/>
          <cell r="B868"/>
          <cell r="C868"/>
          <cell r="D868"/>
        </row>
        <row r="869">
          <cell r="A869"/>
          <cell r="B869"/>
          <cell r="C869"/>
          <cell r="D869"/>
        </row>
        <row r="870">
          <cell r="A870"/>
          <cell r="B870"/>
          <cell r="C870"/>
          <cell r="D870"/>
        </row>
        <row r="871">
          <cell r="A871"/>
          <cell r="B871"/>
          <cell r="C871"/>
          <cell r="D871"/>
        </row>
        <row r="872">
          <cell r="A872"/>
          <cell r="B872"/>
          <cell r="C872"/>
          <cell r="D872"/>
        </row>
        <row r="873">
          <cell r="A873"/>
          <cell r="B873"/>
          <cell r="C873"/>
          <cell r="D873"/>
        </row>
        <row r="874">
          <cell r="A874"/>
          <cell r="B874"/>
          <cell r="C874"/>
          <cell r="D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</sheetData>
      <sheetData sheetId="7"/>
      <sheetData sheetId="8">
        <row r="1">
          <cell r="D1" t="str">
            <v>Fecha</v>
          </cell>
          <cell r="E1" t="str">
            <v>Producción mensual (MWh)</v>
          </cell>
          <cell r="F1" t="str">
            <v>Vertidos (MWh)</v>
          </cell>
          <cell r="G1" t="str">
            <v>Total (MWh)</v>
          </cell>
          <cell r="H1" t="str">
            <v>Potencia Instalada (MW)</v>
          </cell>
          <cell r="I1" t="str">
            <v>Horas equivalentes</v>
          </cell>
          <cell r="J1" t="str">
            <v>Prod. eól. Med10 dia(MWh)</v>
          </cell>
          <cell r="K1" t="str">
            <v>Índice Prod Eól10</v>
          </cell>
          <cell r="L1" t="str">
            <v>Num dias mes</v>
          </cell>
          <cell r="M1" t="str">
            <v>Media  mensual 10 años</v>
          </cell>
        </row>
        <row r="2">
          <cell r="D2">
            <v>42887</v>
          </cell>
          <cell r="E2">
            <v>58976.813000000002</v>
          </cell>
          <cell r="F2">
            <v>0</v>
          </cell>
          <cell r="G2">
            <v>58976.813000000002</v>
          </cell>
          <cell r="H2">
            <v>22818.30575</v>
          </cell>
          <cell r="I2">
            <v>2.5846271693506431</v>
          </cell>
          <cell r="J2">
            <v>107954.88841103546</v>
          </cell>
          <cell r="K2">
            <v>0.54630979539756741</v>
          </cell>
          <cell r="L2">
            <v>30</v>
          </cell>
          <cell r="M2">
            <v>141.93335047826332</v>
          </cell>
        </row>
        <row r="3">
          <cell r="D3">
            <v>42888</v>
          </cell>
          <cell r="E3">
            <v>79659.899999999994</v>
          </cell>
          <cell r="F3">
            <v>0</v>
          </cell>
          <cell r="G3">
            <v>79659.899999999994</v>
          </cell>
          <cell r="H3">
            <v>22818.30575</v>
          </cell>
          <cell r="I3">
            <v>3.4910523538760101</v>
          </cell>
          <cell r="J3">
            <v>107954.88841103546</v>
          </cell>
          <cell r="K3">
            <v>0.73789988737422407</v>
          </cell>
          <cell r="L3">
            <v>30</v>
          </cell>
          <cell r="M3">
            <v>141.93335047826332</v>
          </cell>
        </row>
        <row r="4">
          <cell r="D4">
            <v>42889</v>
          </cell>
          <cell r="E4">
            <v>94289.377999999997</v>
          </cell>
          <cell r="F4">
            <v>0</v>
          </cell>
          <cell r="G4">
            <v>94289.377999999997</v>
          </cell>
          <cell r="H4">
            <v>22818.30575</v>
          </cell>
          <cell r="I4">
            <v>4.1321813737200888</v>
          </cell>
          <cell r="J4">
            <v>107954.88841103546</v>
          </cell>
          <cell r="K4">
            <v>0.87341462149444882</v>
          </cell>
          <cell r="L4">
            <v>30</v>
          </cell>
          <cell r="M4">
            <v>141.93335047826332</v>
          </cell>
        </row>
        <row r="5">
          <cell r="D5">
            <v>42890</v>
          </cell>
          <cell r="E5">
            <v>122035.55</v>
          </cell>
          <cell r="F5">
            <v>0</v>
          </cell>
          <cell r="G5">
            <v>122035.55</v>
          </cell>
          <cell r="H5">
            <v>22818.30575</v>
          </cell>
          <cell r="I5">
            <v>5.3481424667122806</v>
          </cell>
          <cell r="J5">
            <v>107954.88841103546</v>
          </cell>
          <cell r="K5">
            <v>1.1304309771999652</v>
          </cell>
          <cell r="L5">
            <v>30</v>
          </cell>
          <cell r="M5">
            <v>141.93335047826332</v>
          </cell>
        </row>
        <row r="6">
          <cell r="D6">
            <v>42891</v>
          </cell>
          <cell r="E6">
            <v>139566.117</v>
          </cell>
          <cell r="F6">
            <v>0</v>
          </cell>
          <cell r="G6">
            <v>139566.117</v>
          </cell>
          <cell r="H6">
            <v>22818.30575</v>
          </cell>
          <cell r="I6">
            <v>6.1164101545970393</v>
          </cell>
          <cell r="J6">
            <v>107954.88841103546</v>
          </cell>
          <cell r="K6">
            <v>1.2928188714216036</v>
          </cell>
          <cell r="L6">
            <v>30</v>
          </cell>
          <cell r="M6">
            <v>141.93335047826332</v>
          </cell>
        </row>
        <row r="7">
          <cell r="D7">
            <v>42892</v>
          </cell>
          <cell r="E7">
            <v>103140.43</v>
          </cell>
          <cell r="F7">
            <v>0</v>
          </cell>
          <cell r="G7">
            <v>103140.43</v>
          </cell>
          <cell r="H7">
            <v>22818.30575</v>
          </cell>
          <cell r="I7">
            <v>4.5200739761320801</v>
          </cell>
          <cell r="J7">
            <v>107954.88841103546</v>
          </cell>
          <cell r="K7">
            <v>0.95540305323919616</v>
          </cell>
          <cell r="L7">
            <v>30</v>
          </cell>
          <cell r="M7">
            <v>141.93335047826332</v>
          </cell>
        </row>
        <row r="8">
          <cell r="D8">
            <v>42893</v>
          </cell>
          <cell r="E8">
            <v>75361.055999999997</v>
          </cell>
          <cell r="F8">
            <v>0</v>
          </cell>
          <cell r="G8">
            <v>75361.055999999997</v>
          </cell>
          <cell r="H8">
            <v>22818.30575</v>
          </cell>
          <cell r="I8">
            <v>3.302657823313635</v>
          </cell>
          <cell r="J8">
            <v>107954.88841103546</v>
          </cell>
          <cell r="K8">
            <v>0.69807914314231623</v>
          </cell>
          <cell r="L8">
            <v>30</v>
          </cell>
          <cell r="M8">
            <v>141.93335047826332</v>
          </cell>
        </row>
        <row r="9">
          <cell r="D9">
            <v>42894</v>
          </cell>
          <cell r="E9">
            <v>123323.07799999999</v>
          </cell>
          <cell r="F9">
            <v>0</v>
          </cell>
          <cell r="G9">
            <v>123323.07799999999</v>
          </cell>
          <cell r="H9">
            <v>22818.30575</v>
          </cell>
          <cell r="I9">
            <v>5.4045676901318584</v>
          </cell>
          <cell r="J9">
            <v>107954.88841103546</v>
          </cell>
          <cell r="K9">
            <v>1.1423575144689193</v>
          </cell>
          <cell r="L9">
            <v>30</v>
          </cell>
          <cell r="M9">
            <v>141.93335047826332</v>
          </cell>
        </row>
        <row r="10">
          <cell r="D10">
            <v>42895</v>
          </cell>
          <cell r="E10">
            <v>42267.305</v>
          </cell>
          <cell r="F10">
            <v>0</v>
          </cell>
          <cell r="G10">
            <v>42267.305</v>
          </cell>
          <cell r="H10">
            <v>22818.30575</v>
          </cell>
          <cell r="I10">
            <v>1.8523419513738439</v>
          </cell>
          <cell r="J10">
            <v>107954.88841103546</v>
          </cell>
          <cell r="K10">
            <v>0.39152747617197586</v>
          </cell>
          <cell r="L10">
            <v>30</v>
          </cell>
          <cell r="M10">
            <v>141.93335047826332</v>
          </cell>
        </row>
        <row r="11">
          <cell r="D11">
            <v>42896</v>
          </cell>
          <cell r="E11">
            <v>58174.063000000002</v>
          </cell>
          <cell r="F11">
            <v>0</v>
          </cell>
          <cell r="G11">
            <v>58174.063000000002</v>
          </cell>
          <cell r="H11">
            <v>22818.30575</v>
          </cell>
          <cell r="I11">
            <v>2.5494470815389088</v>
          </cell>
          <cell r="J11">
            <v>107954.88841103546</v>
          </cell>
          <cell r="K11">
            <v>0.53887381902062426</v>
          </cell>
          <cell r="L11">
            <v>30</v>
          </cell>
          <cell r="M11">
            <v>141.93335047826332</v>
          </cell>
        </row>
        <row r="12">
          <cell r="D12">
            <v>42897</v>
          </cell>
          <cell r="E12">
            <v>85547.338000000003</v>
          </cell>
          <cell r="F12">
            <v>0</v>
          </cell>
          <cell r="G12">
            <v>85547.338000000003</v>
          </cell>
          <cell r="H12">
            <v>22818.30575</v>
          </cell>
          <cell r="I12">
            <v>3.7490661636874596</v>
          </cell>
          <cell r="J12">
            <v>107954.88841103546</v>
          </cell>
          <cell r="K12">
            <v>0.79243598191015419</v>
          </cell>
          <cell r="L12">
            <v>30</v>
          </cell>
          <cell r="M12">
            <v>141.93335047826332</v>
          </cell>
        </row>
        <row r="13">
          <cell r="D13">
            <v>42898</v>
          </cell>
          <cell r="E13">
            <v>130738.192</v>
          </cell>
          <cell r="F13">
            <v>0</v>
          </cell>
          <cell r="G13">
            <v>130738.192</v>
          </cell>
          <cell r="H13">
            <v>22818.30575</v>
          </cell>
          <cell r="I13">
            <v>5.7295310805448381</v>
          </cell>
          <cell r="J13">
            <v>107954.88841103546</v>
          </cell>
          <cell r="K13">
            <v>1.211044668048914</v>
          </cell>
          <cell r="L13">
            <v>30</v>
          </cell>
          <cell r="M13">
            <v>141.93335047826332</v>
          </cell>
        </row>
        <row r="14">
          <cell r="D14">
            <v>42899</v>
          </cell>
          <cell r="E14">
            <v>109950.811</v>
          </cell>
          <cell r="F14">
            <v>0</v>
          </cell>
          <cell r="G14">
            <v>109950.811</v>
          </cell>
          <cell r="H14">
            <v>22818.30575</v>
          </cell>
          <cell r="I14">
            <v>4.8185352674573574</v>
          </cell>
          <cell r="J14">
            <v>107954.88841103546</v>
          </cell>
          <cell r="K14">
            <v>1.0184884873519124</v>
          </cell>
          <cell r="L14">
            <v>30</v>
          </cell>
          <cell r="M14">
            <v>141.93335047826332</v>
          </cell>
        </row>
        <row r="15">
          <cell r="D15">
            <v>42900</v>
          </cell>
          <cell r="E15">
            <v>50946.182999999997</v>
          </cell>
          <cell r="F15">
            <v>0</v>
          </cell>
          <cell r="G15">
            <v>50946.182999999997</v>
          </cell>
          <cell r="H15">
            <v>22818.30575</v>
          </cell>
          <cell r="I15">
            <v>2.2326891206635708</v>
          </cell>
          <cell r="J15">
            <v>107954.88841103546</v>
          </cell>
          <cell r="K15">
            <v>0.47192103803603336</v>
          </cell>
          <cell r="L15">
            <v>30</v>
          </cell>
          <cell r="M15">
            <v>141.93335047826332</v>
          </cell>
        </row>
        <row r="16">
          <cell r="D16">
            <v>42901</v>
          </cell>
          <cell r="E16">
            <v>85996.7</v>
          </cell>
          <cell r="F16">
            <v>44.700000762939453</v>
          </cell>
          <cell r="G16">
            <v>86041.400000762937</v>
          </cell>
          <cell r="H16">
            <v>22818.30575</v>
          </cell>
          <cell r="I16">
            <v>3.7707181656448325</v>
          </cell>
          <cell r="J16">
            <v>107954.88841103546</v>
          </cell>
          <cell r="K16">
            <v>0.79701254169392055</v>
          </cell>
          <cell r="L16">
            <v>30</v>
          </cell>
          <cell r="M16">
            <v>141.93335047826332</v>
          </cell>
        </row>
        <row r="17">
          <cell r="D17">
            <v>42902</v>
          </cell>
          <cell r="E17">
            <v>123462.592</v>
          </cell>
          <cell r="F17">
            <v>0</v>
          </cell>
          <cell r="G17">
            <v>123462.592</v>
          </cell>
          <cell r="H17">
            <v>22818.30575</v>
          </cell>
          <cell r="I17">
            <v>5.4106818162869086</v>
          </cell>
          <cell r="J17">
            <v>107954.88841103546</v>
          </cell>
          <cell r="K17">
            <v>1.1436498505738746</v>
          </cell>
          <cell r="L17">
            <v>30</v>
          </cell>
          <cell r="M17">
            <v>141.93335047826332</v>
          </cell>
        </row>
        <row r="18">
          <cell r="D18">
            <v>42903</v>
          </cell>
          <cell r="E18">
            <v>106635.63400000001</v>
          </cell>
          <cell r="F18">
            <v>0</v>
          </cell>
          <cell r="G18">
            <v>106635.63400000001</v>
          </cell>
          <cell r="H18">
            <v>22818.30575</v>
          </cell>
          <cell r="I18">
            <v>4.6732494151104982</v>
          </cell>
          <cell r="J18">
            <v>107954.88841103546</v>
          </cell>
          <cell r="K18">
            <v>0.98777957690982532</v>
          </cell>
          <cell r="L18">
            <v>30</v>
          </cell>
          <cell r="M18">
            <v>141.93335047826332</v>
          </cell>
        </row>
        <row r="19">
          <cell r="D19">
            <v>42904</v>
          </cell>
          <cell r="E19">
            <v>89973.27</v>
          </cell>
          <cell r="F19">
            <v>0</v>
          </cell>
          <cell r="G19">
            <v>89973.27</v>
          </cell>
          <cell r="H19">
            <v>22818.30575</v>
          </cell>
          <cell r="I19">
            <v>3.9430302576255034</v>
          </cell>
          <cell r="J19">
            <v>107954.88841103546</v>
          </cell>
          <cell r="K19">
            <v>0.83343395861268543</v>
          </cell>
          <cell r="L19">
            <v>30</v>
          </cell>
          <cell r="M19">
            <v>141.93335047826332</v>
          </cell>
        </row>
        <row r="20">
          <cell r="D20">
            <v>42905</v>
          </cell>
          <cell r="E20">
            <v>137499.595</v>
          </cell>
          <cell r="F20">
            <v>0</v>
          </cell>
          <cell r="G20">
            <v>137499.595</v>
          </cell>
          <cell r="H20">
            <v>22818.30575</v>
          </cell>
          <cell r="I20">
            <v>6.0258459373128526</v>
          </cell>
          <cell r="J20">
            <v>107954.88841103546</v>
          </cell>
          <cell r="K20">
            <v>1.27367641265557</v>
          </cell>
          <cell r="L20">
            <v>30</v>
          </cell>
          <cell r="M20">
            <v>141.93335047826332</v>
          </cell>
        </row>
        <row r="21">
          <cell r="D21">
            <v>42906</v>
          </cell>
          <cell r="E21">
            <v>85717.081999999995</v>
          </cell>
          <cell r="F21">
            <v>0</v>
          </cell>
          <cell r="G21">
            <v>85717.081999999995</v>
          </cell>
          <cell r="H21">
            <v>22818.30575</v>
          </cell>
          <cell r="I21">
            <v>3.7565051033642143</v>
          </cell>
          <cell r="J21">
            <v>107954.88841103546</v>
          </cell>
          <cell r="K21">
            <v>0.79400834238866902</v>
          </cell>
          <cell r="L21">
            <v>30</v>
          </cell>
          <cell r="M21">
            <v>141.93335047826332</v>
          </cell>
        </row>
        <row r="22">
          <cell r="D22">
            <v>42907</v>
          </cell>
          <cell r="E22">
            <v>38471.917000000001</v>
          </cell>
          <cell r="F22">
            <v>0</v>
          </cell>
          <cell r="G22">
            <v>38471.917000000001</v>
          </cell>
          <cell r="H22">
            <v>22818.30575</v>
          </cell>
          <cell r="I22">
            <v>1.6860111097424488</v>
          </cell>
          <cell r="J22">
            <v>107954.88841103546</v>
          </cell>
          <cell r="K22">
            <v>0.35637030954558696</v>
          </cell>
          <cell r="L22">
            <v>30</v>
          </cell>
          <cell r="M22">
            <v>141.93335047826332</v>
          </cell>
        </row>
        <row r="23">
          <cell r="D23">
            <v>42908</v>
          </cell>
          <cell r="E23">
            <v>46273.623</v>
          </cell>
          <cell r="F23">
            <v>0</v>
          </cell>
          <cell r="G23">
            <v>46273.623</v>
          </cell>
          <cell r="H23">
            <v>22818.30575</v>
          </cell>
          <cell r="I23">
            <v>2.0279166870222167</v>
          </cell>
          <cell r="J23">
            <v>107954.88841103546</v>
          </cell>
          <cell r="K23">
            <v>0.42863851448592466</v>
          </cell>
          <cell r="L23">
            <v>30</v>
          </cell>
          <cell r="M23">
            <v>141.93335047826332</v>
          </cell>
        </row>
        <row r="24">
          <cell r="D24">
            <v>42909</v>
          </cell>
          <cell r="E24">
            <v>65719.126999999993</v>
          </cell>
          <cell r="F24">
            <v>0</v>
          </cell>
          <cell r="G24">
            <v>65719.126999999993</v>
          </cell>
          <cell r="H24">
            <v>22818.30575</v>
          </cell>
          <cell r="I24">
            <v>2.8801054609411567</v>
          </cell>
          <cell r="J24">
            <v>107954.88841103546</v>
          </cell>
          <cell r="K24">
            <v>0.60876471614491523</v>
          </cell>
          <cell r="L24">
            <v>30</v>
          </cell>
          <cell r="M24">
            <v>141.93335047826332</v>
          </cell>
        </row>
        <row r="25">
          <cell r="D25">
            <v>42910</v>
          </cell>
          <cell r="E25">
            <v>86408.267999999996</v>
          </cell>
          <cell r="F25">
            <v>0</v>
          </cell>
          <cell r="G25">
            <v>86408.267999999996</v>
          </cell>
          <cell r="H25">
            <v>22818.30575</v>
          </cell>
          <cell r="I25">
            <v>3.7867959587665703</v>
          </cell>
          <cell r="J25">
            <v>107954.88841103546</v>
          </cell>
          <cell r="K25">
            <v>0.80041088710131159</v>
          </cell>
          <cell r="L25">
            <v>30</v>
          </cell>
          <cell r="M25">
            <v>141.93335047826332</v>
          </cell>
        </row>
        <row r="26">
          <cell r="D26">
            <v>42911</v>
          </cell>
          <cell r="E26">
            <v>86110.013000000006</v>
          </cell>
          <cell r="F26">
            <v>0</v>
          </cell>
          <cell r="G26">
            <v>86110.013000000006</v>
          </cell>
          <cell r="H26">
            <v>22818.30575</v>
          </cell>
          <cell r="I26">
            <v>3.7737250935030531</v>
          </cell>
          <cell r="J26">
            <v>107954.88841103546</v>
          </cell>
          <cell r="K26">
            <v>0.79764811272036473</v>
          </cell>
          <cell r="L26">
            <v>30</v>
          </cell>
          <cell r="M26">
            <v>141.93335047826332</v>
          </cell>
        </row>
        <row r="27">
          <cell r="D27">
            <v>42912</v>
          </cell>
          <cell r="E27">
            <v>65060.938000000002</v>
          </cell>
          <cell r="F27">
            <v>0</v>
          </cell>
          <cell r="G27">
            <v>65060.938000000002</v>
          </cell>
          <cell r="H27">
            <v>22818.30575</v>
          </cell>
          <cell r="I27">
            <v>2.8512606813501042</v>
          </cell>
          <cell r="J27">
            <v>107954.88841103546</v>
          </cell>
          <cell r="K27">
            <v>0.60266782688230069</v>
          </cell>
          <cell r="L27">
            <v>30</v>
          </cell>
          <cell r="M27">
            <v>141.93335047826332</v>
          </cell>
        </row>
        <row r="28">
          <cell r="D28">
            <v>42913</v>
          </cell>
          <cell r="E28">
            <v>158066.13699999999</v>
          </cell>
          <cell r="F28">
            <v>0</v>
          </cell>
          <cell r="G28">
            <v>158066.13699999999</v>
          </cell>
          <cell r="H28">
            <v>22818.30575</v>
          </cell>
          <cell r="I28">
            <v>6.9271635997777787</v>
          </cell>
          <cell r="J28">
            <v>107954.88841103546</v>
          </cell>
          <cell r="K28">
            <v>1.4641869333250315</v>
          </cell>
          <cell r="L28">
            <v>30</v>
          </cell>
          <cell r="M28">
            <v>141.93335047826332</v>
          </cell>
        </row>
        <row r="29">
          <cell r="D29">
            <v>42914</v>
          </cell>
          <cell r="E29">
            <v>297683.26</v>
          </cell>
          <cell r="F29">
            <v>0</v>
          </cell>
          <cell r="G29">
            <v>297683.26</v>
          </cell>
          <cell r="H29">
            <v>22818.30575</v>
          </cell>
          <cell r="I29">
            <v>13.045809064943397</v>
          </cell>
          <cell r="J29">
            <v>107954.88841103546</v>
          </cell>
          <cell r="K29">
            <v>2.7574782798772266</v>
          </cell>
          <cell r="L29">
            <v>30</v>
          </cell>
          <cell r="M29">
            <v>141.93335047826332</v>
          </cell>
        </row>
        <row r="30">
          <cell r="D30">
            <v>42915</v>
          </cell>
          <cell r="E30">
            <v>232760.448</v>
          </cell>
          <cell r="F30">
            <v>0</v>
          </cell>
          <cell r="G30">
            <v>232760.448</v>
          </cell>
          <cell r="H30">
            <v>22818.30575</v>
          </cell>
          <cell r="I30">
            <v>10.200601681393458</v>
          </cell>
          <cell r="J30">
            <v>107954.88841103546</v>
          </cell>
          <cell r="K30">
            <v>2.156089931877569</v>
          </cell>
          <cell r="L30">
            <v>30</v>
          </cell>
          <cell r="M30">
            <v>141.93335047826332</v>
          </cell>
        </row>
        <row r="31">
          <cell r="D31">
            <v>42916</v>
          </cell>
          <cell r="E31">
            <v>172264.77</v>
          </cell>
          <cell r="F31">
            <v>0</v>
          </cell>
          <cell r="G31">
            <v>172264.77</v>
          </cell>
          <cell r="H31">
            <v>22818.30575</v>
          </cell>
          <cell r="I31">
            <v>7.5494110687862968</v>
          </cell>
          <cell r="J31">
            <v>107954.88841103546</v>
          </cell>
          <cell r="K31">
            <v>1.5957106948608599</v>
          </cell>
          <cell r="L31">
            <v>30</v>
          </cell>
          <cell r="M31">
            <v>141.93335047826332</v>
          </cell>
        </row>
        <row r="32">
          <cell r="D32">
            <v>42917</v>
          </cell>
          <cell r="E32">
            <v>131697.33300000001</v>
          </cell>
          <cell r="F32">
            <v>1941.199951171875</v>
          </cell>
          <cell r="G32">
            <v>133638.53295117189</v>
          </cell>
          <cell r="H32">
            <v>22818.30575</v>
          </cell>
          <cell r="I32">
            <v>5.8566369657472004</v>
          </cell>
          <cell r="J32">
            <v>104553.47361762797</v>
          </cell>
          <cell r="K32">
            <v>1.2781835775242967</v>
          </cell>
          <cell r="L32">
            <v>31</v>
          </cell>
          <cell r="M32">
            <v>142.04339609703885</v>
          </cell>
        </row>
        <row r="33">
          <cell r="D33">
            <v>42918</v>
          </cell>
          <cell r="E33">
            <v>151851.08600000001</v>
          </cell>
          <cell r="F33">
            <v>2922.800048828125</v>
          </cell>
          <cell r="G33">
            <v>154773.88604882814</v>
          </cell>
          <cell r="H33">
            <v>22818.30575</v>
          </cell>
          <cell r="I33">
            <v>6.7828824692134795</v>
          </cell>
          <cell r="J33">
            <v>104553.47361762797</v>
          </cell>
          <cell r="K33">
            <v>1.480332318894213</v>
          </cell>
          <cell r="L33">
            <v>31</v>
          </cell>
          <cell r="M33">
            <v>142.04339609703885</v>
          </cell>
        </row>
        <row r="34">
          <cell r="D34">
            <v>42919</v>
          </cell>
          <cell r="E34">
            <v>123717.17600000001</v>
          </cell>
          <cell r="F34">
            <v>0</v>
          </cell>
          <cell r="G34">
            <v>123717.17600000001</v>
          </cell>
          <cell r="H34">
            <v>22818.30575</v>
          </cell>
          <cell r="I34">
            <v>5.4218388234192192</v>
          </cell>
          <cell r="J34">
            <v>104553.47361762797</v>
          </cell>
          <cell r="K34">
            <v>1.1832909201320021</v>
          </cell>
          <cell r="L34">
            <v>31</v>
          </cell>
          <cell r="M34">
            <v>142.04339609703885</v>
          </cell>
        </row>
        <row r="35">
          <cell r="D35">
            <v>42920</v>
          </cell>
          <cell r="E35">
            <v>128011.01300000001</v>
          </cell>
          <cell r="F35">
            <v>18.600000381469727</v>
          </cell>
          <cell r="G35">
            <v>128029.61300038148</v>
          </cell>
          <cell r="H35">
            <v>22818.30575</v>
          </cell>
          <cell r="I35">
            <v>5.6108290599262167</v>
          </cell>
          <cell r="J35">
            <v>104553.47361762797</v>
          </cell>
          <cell r="K35">
            <v>1.2245371537688956</v>
          </cell>
          <cell r="L35">
            <v>31</v>
          </cell>
          <cell r="M35">
            <v>142.04339609703885</v>
          </cell>
        </row>
        <row r="36">
          <cell r="D36">
            <v>42921</v>
          </cell>
          <cell r="E36">
            <v>115253.25900000001</v>
          </cell>
          <cell r="F36">
            <v>45.799999237060547</v>
          </cell>
          <cell r="G36">
            <v>115299.05899923707</v>
          </cell>
          <cell r="H36">
            <v>22818.30575</v>
          </cell>
          <cell r="I36">
            <v>5.0529193649373845</v>
          </cell>
          <cell r="J36">
            <v>104553.47361762797</v>
          </cell>
          <cell r="K36">
            <v>1.102775976826057</v>
          </cell>
          <cell r="L36">
            <v>31</v>
          </cell>
          <cell r="M36">
            <v>142.04339609703885</v>
          </cell>
        </row>
        <row r="37">
          <cell r="D37">
            <v>42922</v>
          </cell>
          <cell r="E37">
            <v>125839.76300000001</v>
          </cell>
          <cell r="F37">
            <v>47.099998474121094</v>
          </cell>
          <cell r="G37">
            <v>125886.86299847413</v>
          </cell>
          <cell r="H37">
            <v>22818.30575</v>
          </cell>
          <cell r="I37">
            <v>5.5169241913797276</v>
          </cell>
          <cell r="J37">
            <v>104553.47361762797</v>
          </cell>
          <cell r="K37">
            <v>1.2040428561834917</v>
          </cell>
          <cell r="L37">
            <v>31</v>
          </cell>
          <cell r="M37">
            <v>142.04339609703885</v>
          </cell>
        </row>
        <row r="38">
          <cell r="D38">
            <v>42923</v>
          </cell>
          <cell r="E38">
            <v>122376.07</v>
          </cell>
          <cell r="F38">
            <v>0</v>
          </cell>
          <cell r="G38">
            <v>122376.07</v>
          </cell>
          <cell r="H38">
            <v>22818.30575</v>
          </cell>
          <cell r="I38">
            <v>5.3630655729117844</v>
          </cell>
          <cell r="J38">
            <v>104553.47361762797</v>
          </cell>
          <cell r="K38">
            <v>1.1704639335805587</v>
          </cell>
          <cell r="L38">
            <v>31</v>
          </cell>
          <cell r="M38">
            <v>142.04339609703885</v>
          </cell>
        </row>
        <row r="39">
          <cell r="D39">
            <v>42924</v>
          </cell>
          <cell r="E39">
            <v>94505.404999999999</v>
          </cell>
          <cell r="F39">
            <v>0</v>
          </cell>
          <cell r="G39">
            <v>94505.404999999999</v>
          </cell>
          <cell r="H39">
            <v>22818.30575</v>
          </cell>
          <cell r="I39">
            <v>4.1416486410258573</v>
          </cell>
          <cell r="J39">
            <v>104553.47361762797</v>
          </cell>
          <cell r="K39">
            <v>0.90389541093225001</v>
          </cell>
          <cell r="L39">
            <v>31</v>
          </cell>
          <cell r="M39">
            <v>142.04339609703885</v>
          </cell>
        </row>
        <row r="40">
          <cell r="D40">
            <v>42925</v>
          </cell>
          <cell r="E40">
            <v>55618.652999999998</v>
          </cell>
          <cell r="F40">
            <v>0</v>
          </cell>
          <cell r="G40">
            <v>55618.652999999998</v>
          </cell>
          <cell r="H40">
            <v>22818.30575</v>
          </cell>
          <cell r="I40">
            <v>2.4374576101032392</v>
          </cell>
          <cell r="J40">
            <v>104553.47361762797</v>
          </cell>
          <cell r="K40">
            <v>0.53196370312294017</v>
          </cell>
          <cell r="L40">
            <v>31</v>
          </cell>
          <cell r="M40">
            <v>142.04339609703885</v>
          </cell>
        </row>
        <row r="41">
          <cell r="D41">
            <v>42926</v>
          </cell>
          <cell r="E41">
            <v>84052.9</v>
          </cell>
          <cell r="F41">
            <v>50.099998474121094</v>
          </cell>
          <cell r="G41">
            <v>84102.999998474115</v>
          </cell>
          <cell r="H41">
            <v>22818.30575</v>
          </cell>
          <cell r="I41">
            <v>3.6857688261309285</v>
          </cell>
          <cell r="J41">
            <v>104553.47361762797</v>
          </cell>
          <cell r="K41">
            <v>0.80440177727671547</v>
          </cell>
          <cell r="L41">
            <v>31</v>
          </cell>
          <cell r="M41">
            <v>142.04339609703885</v>
          </cell>
        </row>
        <row r="42">
          <cell r="D42">
            <v>42927</v>
          </cell>
          <cell r="E42">
            <v>47217.712</v>
          </cell>
          <cell r="F42">
            <v>0</v>
          </cell>
          <cell r="G42">
            <v>47217.712</v>
          </cell>
          <cell r="H42">
            <v>22818.30575</v>
          </cell>
          <cell r="I42">
            <v>2.0692908806342909</v>
          </cell>
          <cell r="J42">
            <v>104553.47361762797</v>
          </cell>
          <cell r="K42">
            <v>0.45161303939727715</v>
          </cell>
          <cell r="L42">
            <v>31</v>
          </cell>
          <cell r="M42">
            <v>142.04339609703885</v>
          </cell>
        </row>
        <row r="43">
          <cell r="D43">
            <v>42928</v>
          </cell>
          <cell r="E43">
            <v>55235.311999999998</v>
          </cell>
          <cell r="F43">
            <v>3.9000000953674316</v>
          </cell>
          <cell r="G43">
            <v>55239.212000095366</v>
          </cell>
          <cell r="H43">
            <v>22818.30575</v>
          </cell>
          <cell r="I43">
            <v>2.4208288119767771</v>
          </cell>
          <cell r="J43">
            <v>104553.47361762797</v>
          </cell>
          <cell r="K43">
            <v>0.5283345458431703</v>
          </cell>
          <cell r="L43">
            <v>31</v>
          </cell>
          <cell r="M43">
            <v>142.04339609703885</v>
          </cell>
        </row>
        <row r="44">
          <cell r="D44">
            <v>42929</v>
          </cell>
          <cell r="E44">
            <v>78695.095000000001</v>
          </cell>
          <cell r="F44">
            <v>3.5999999046325684</v>
          </cell>
          <cell r="G44">
            <v>78698.694999904634</v>
          </cell>
          <cell r="H44">
            <v>22818.30575</v>
          </cell>
          <cell r="I44">
            <v>3.4489280607480963</v>
          </cell>
          <cell r="J44">
            <v>104553.47361762797</v>
          </cell>
          <cell r="K44">
            <v>0.75271238990796996</v>
          </cell>
          <cell r="L44">
            <v>31</v>
          </cell>
          <cell r="M44">
            <v>142.04339609703885</v>
          </cell>
        </row>
        <row r="45">
          <cell r="D45">
            <v>42930</v>
          </cell>
          <cell r="E45">
            <v>160222.93100000001</v>
          </cell>
          <cell r="F45">
            <v>10.300000190734863</v>
          </cell>
          <cell r="G45">
            <v>160233.23100019075</v>
          </cell>
          <cell r="H45">
            <v>22818.30575</v>
          </cell>
          <cell r="I45">
            <v>7.022135330980511</v>
          </cell>
          <cell r="J45">
            <v>104553.47361762797</v>
          </cell>
          <cell r="K45">
            <v>1.5325481349973535</v>
          </cell>
          <cell r="L45">
            <v>31</v>
          </cell>
          <cell r="M45">
            <v>142.04339609703885</v>
          </cell>
        </row>
        <row r="46">
          <cell r="D46">
            <v>42931</v>
          </cell>
          <cell r="E46">
            <v>162740.43799999999</v>
          </cell>
          <cell r="F46">
            <v>0</v>
          </cell>
          <cell r="G46">
            <v>162740.43799999999</v>
          </cell>
          <cell r="H46">
            <v>22818.30575</v>
          </cell>
          <cell r="I46">
            <v>7.1320123318095163</v>
          </cell>
          <cell r="J46">
            <v>104553.47361762797</v>
          </cell>
          <cell r="K46">
            <v>1.5565282756187793</v>
          </cell>
          <cell r="L46">
            <v>31</v>
          </cell>
          <cell r="M46">
            <v>142.04339609703885</v>
          </cell>
        </row>
        <row r="47">
          <cell r="D47">
            <v>42932</v>
          </cell>
          <cell r="E47">
            <v>131306.679</v>
          </cell>
          <cell r="F47">
            <v>0</v>
          </cell>
          <cell r="G47">
            <v>131306.679</v>
          </cell>
          <cell r="H47">
            <v>22818.30575</v>
          </cell>
          <cell r="I47">
            <v>5.754444718140391</v>
          </cell>
          <cell r="J47">
            <v>104553.47361762797</v>
          </cell>
          <cell r="K47">
            <v>1.2558805982880457</v>
          </cell>
          <cell r="L47">
            <v>31</v>
          </cell>
          <cell r="M47">
            <v>142.04339609703885</v>
          </cell>
        </row>
        <row r="48">
          <cell r="D48">
            <v>42933</v>
          </cell>
          <cell r="E48">
            <v>157405.28200000001</v>
          </cell>
          <cell r="F48">
            <v>587.5999755859375</v>
          </cell>
          <cell r="G48">
            <v>157992.88197558594</v>
          </cell>
          <cell r="H48">
            <v>22818.30575</v>
          </cell>
          <cell r="I48">
            <v>6.9239532376581439</v>
          </cell>
          <cell r="J48">
            <v>104553.47361762797</v>
          </cell>
          <cell r="K48">
            <v>1.5111203531448041</v>
          </cell>
          <cell r="L48">
            <v>31</v>
          </cell>
          <cell r="M48">
            <v>142.04339609703885</v>
          </cell>
        </row>
        <row r="49">
          <cell r="D49">
            <v>42934</v>
          </cell>
          <cell r="E49">
            <v>191608.43700000001</v>
          </cell>
          <cell r="F49">
            <v>959.5</v>
          </cell>
          <cell r="G49">
            <v>192567.93700000001</v>
          </cell>
          <cell r="H49">
            <v>22818.30575</v>
          </cell>
          <cell r="I49">
            <v>8.4391864632631641</v>
          </cell>
          <cell r="J49">
            <v>104553.47361762797</v>
          </cell>
          <cell r="K49">
            <v>1.8418129052723562</v>
          </cell>
          <cell r="L49">
            <v>31</v>
          </cell>
          <cell r="M49">
            <v>142.04339609703885</v>
          </cell>
        </row>
        <row r="50">
          <cell r="D50">
            <v>42935</v>
          </cell>
          <cell r="E50">
            <v>137692.17199999999</v>
          </cell>
          <cell r="F50">
            <v>320.60000610351563</v>
          </cell>
          <cell r="G50">
            <v>138012.77200610351</v>
          </cell>
          <cell r="H50">
            <v>22818.30575</v>
          </cell>
          <cell r="I50">
            <v>6.0483356441178158</v>
          </cell>
          <cell r="J50">
            <v>104553.47361762797</v>
          </cell>
          <cell r="K50">
            <v>1.3200209159079934</v>
          </cell>
          <cell r="L50">
            <v>31</v>
          </cell>
          <cell r="M50">
            <v>142.04339609703885</v>
          </cell>
        </row>
        <row r="51">
          <cell r="D51">
            <v>42936</v>
          </cell>
          <cell r="E51">
            <v>98697.054000000004</v>
          </cell>
          <cell r="F51">
            <v>0</v>
          </cell>
          <cell r="G51">
            <v>98697.054000000004</v>
          </cell>
          <cell r="H51">
            <v>22818.30575</v>
          </cell>
          <cell r="I51">
            <v>4.325345408258455</v>
          </cell>
          <cell r="J51">
            <v>104553.47361762797</v>
          </cell>
          <cell r="K51">
            <v>0.94398636970163219</v>
          </cell>
          <cell r="L51">
            <v>31</v>
          </cell>
          <cell r="M51">
            <v>142.04339609703885</v>
          </cell>
        </row>
        <row r="52">
          <cell r="D52">
            <v>42937</v>
          </cell>
          <cell r="E52">
            <v>81284.122000000003</v>
          </cell>
          <cell r="F52">
            <v>0</v>
          </cell>
          <cell r="G52">
            <v>81284.122000000003</v>
          </cell>
          <cell r="H52">
            <v>22818.30575</v>
          </cell>
          <cell r="I52">
            <v>3.5622330110989946</v>
          </cell>
          <cell r="J52">
            <v>104553.47361762797</v>
          </cell>
          <cell r="K52">
            <v>0.77744066445148985</v>
          </cell>
          <cell r="L52">
            <v>31</v>
          </cell>
          <cell r="M52">
            <v>142.04339609703885</v>
          </cell>
        </row>
        <row r="53">
          <cell r="D53">
            <v>42938</v>
          </cell>
          <cell r="E53">
            <v>65720.657000000007</v>
          </cell>
          <cell r="F53">
            <v>0</v>
          </cell>
          <cell r="G53">
            <v>65720.657000000007</v>
          </cell>
          <cell r="H53">
            <v>22818.30575</v>
          </cell>
          <cell r="I53">
            <v>2.880172512369811</v>
          </cell>
          <cell r="J53">
            <v>104553.47361762797</v>
          </cell>
          <cell r="K53">
            <v>0.6285841562792357</v>
          </cell>
          <cell r="L53">
            <v>31</v>
          </cell>
          <cell r="M53">
            <v>142.04339609703885</v>
          </cell>
        </row>
        <row r="54">
          <cell r="D54">
            <v>42939</v>
          </cell>
          <cell r="E54">
            <v>74169.274000000005</v>
          </cell>
          <cell r="F54">
            <v>0</v>
          </cell>
          <cell r="G54">
            <v>74169.274000000005</v>
          </cell>
          <cell r="H54">
            <v>22818.30575</v>
          </cell>
          <cell r="I54">
            <v>3.2504286169449723</v>
          </cell>
          <cell r="J54">
            <v>104553.47361762797</v>
          </cell>
          <cell r="K54">
            <v>0.70939081633242729</v>
          </cell>
          <cell r="L54">
            <v>31</v>
          </cell>
          <cell r="M54">
            <v>142.04339609703885</v>
          </cell>
        </row>
        <row r="55">
          <cell r="D55">
            <v>42940</v>
          </cell>
          <cell r="E55">
            <v>139145.34299999999</v>
          </cell>
          <cell r="F55">
            <v>824.20001220703125</v>
          </cell>
          <cell r="G55">
            <v>139969.54301220702</v>
          </cell>
          <cell r="H55">
            <v>22818.30575</v>
          </cell>
          <cell r="I55">
            <v>6.1340900830118388</v>
          </cell>
          <cell r="J55">
            <v>104553.47361762797</v>
          </cell>
          <cell r="K55">
            <v>1.3387364204091621</v>
          </cell>
          <cell r="L55">
            <v>31</v>
          </cell>
          <cell r="M55">
            <v>142.04339609703885</v>
          </cell>
        </row>
        <row r="56">
          <cell r="D56">
            <v>42941</v>
          </cell>
          <cell r="E56">
            <v>148751.516</v>
          </cell>
          <cell r="F56">
            <v>753.5999755859375</v>
          </cell>
          <cell r="G56">
            <v>149505.11597558594</v>
          </cell>
          <cell r="H56">
            <v>22818.30575</v>
          </cell>
          <cell r="I56">
            <v>6.5519814491742423</v>
          </cell>
          <cell r="J56">
            <v>104553.47361762797</v>
          </cell>
          <cell r="K56">
            <v>1.4299392531170674</v>
          </cell>
          <cell r="L56">
            <v>31</v>
          </cell>
          <cell r="M56">
            <v>142.04339609703885</v>
          </cell>
        </row>
        <row r="57">
          <cell r="D57">
            <v>42942</v>
          </cell>
          <cell r="E57">
            <v>69528.976999999999</v>
          </cell>
          <cell r="F57">
            <v>573.20001220703125</v>
          </cell>
          <cell r="G57">
            <v>70102.17701220703</v>
          </cell>
          <cell r="H57">
            <v>22818.30575</v>
          </cell>
          <cell r="I57">
            <v>3.0721902747844032</v>
          </cell>
          <cell r="J57">
            <v>104553.47361762797</v>
          </cell>
          <cell r="K57">
            <v>0.67049113326051779</v>
          </cell>
          <cell r="L57">
            <v>31</v>
          </cell>
          <cell r="M57">
            <v>142.04339609703885</v>
          </cell>
        </row>
        <row r="58">
          <cell r="D58">
            <v>42943</v>
          </cell>
          <cell r="E58">
            <v>54705.207999999999</v>
          </cell>
          <cell r="F58">
            <v>66.100000001490116</v>
          </cell>
          <cell r="G58">
            <v>54771.308000001489</v>
          </cell>
          <cell r="H58">
            <v>22818.30575</v>
          </cell>
          <cell r="I58">
            <v>2.4003231703563919</v>
          </cell>
          <cell r="J58">
            <v>104553.47361762797</v>
          </cell>
          <cell r="K58">
            <v>0.52385928563512507</v>
          </cell>
          <cell r="L58">
            <v>31</v>
          </cell>
          <cell r="M58">
            <v>142.04339609703885</v>
          </cell>
        </row>
        <row r="59">
          <cell r="D59">
            <v>42944</v>
          </cell>
          <cell r="E59">
            <v>60104.002</v>
          </cell>
          <cell r="F59">
            <v>0</v>
          </cell>
          <cell r="G59">
            <v>60104.002</v>
          </cell>
          <cell r="H59">
            <v>22818.30575</v>
          </cell>
          <cell r="I59">
            <v>2.6340256221696041</v>
          </cell>
          <cell r="J59">
            <v>104553.47361762797</v>
          </cell>
          <cell r="K59">
            <v>0.57486375077132124</v>
          </cell>
          <cell r="L59">
            <v>31</v>
          </cell>
          <cell r="M59">
            <v>142.04339609703885</v>
          </cell>
        </row>
        <row r="60">
          <cell r="D60">
            <v>42945</v>
          </cell>
          <cell r="E60">
            <v>103101.16499999999</v>
          </cell>
          <cell r="F60">
            <v>128.5</v>
          </cell>
          <cell r="G60">
            <v>103229.66499999999</v>
          </cell>
          <cell r="H60">
            <v>22818.30575</v>
          </cell>
          <cell r="I60">
            <v>4.5239846521032785</v>
          </cell>
          <cell r="J60">
            <v>104553.47361762797</v>
          </cell>
          <cell r="K60">
            <v>0.98733845398126707</v>
          </cell>
          <cell r="L60">
            <v>31</v>
          </cell>
          <cell r="M60">
            <v>142.04339609703885</v>
          </cell>
        </row>
        <row r="61">
          <cell r="D61">
            <v>42946</v>
          </cell>
          <cell r="E61">
            <v>89476.907000000007</v>
          </cell>
          <cell r="F61">
            <v>29.399999618530273</v>
          </cell>
          <cell r="G61">
            <v>89506.306999618537</v>
          </cell>
          <cell r="H61">
            <v>22818.30575</v>
          </cell>
          <cell r="I61">
            <v>3.9225658548123601</v>
          </cell>
          <cell r="J61">
            <v>104553.47361762797</v>
          </cell>
          <cell r="K61">
            <v>0.8560816193153008</v>
          </cell>
          <cell r="L61">
            <v>31</v>
          </cell>
          <cell r="M61">
            <v>142.04339609703885</v>
          </cell>
        </row>
        <row r="62">
          <cell r="D62">
            <v>42947</v>
          </cell>
          <cell r="E62">
            <v>97058.077999999994</v>
          </cell>
          <cell r="F62">
            <v>0</v>
          </cell>
          <cell r="G62">
            <v>97058.077999999994</v>
          </cell>
          <cell r="H62">
            <v>22818.294750000001</v>
          </cell>
          <cell r="I62">
            <v>4.2535202153964633</v>
          </cell>
          <cell r="J62">
            <v>104553.47361762797</v>
          </cell>
          <cell r="K62">
            <v>0.92831041037392914</v>
          </cell>
          <cell r="L62">
            <v>31</v>
          </cell>
          <cell r="M62">
            <v>142.04339609703885</v>
          </cell>
        </row>
        <row r="63">
          <cell r="D63">
            <v>42948</v>
          </cell>
          <cell r="E63">
            <v>59459.065000000002</v>
          </cell>
          <cell r="F63">
            <v>35.400001525878906</v>
          </cell>
          <cell r="G63">
            <v>59494.465001525881</v>
          </cell>
          <cell r="H63">
            <v>22818.294750000001</v>
          </cell>
          <cell r="I63">
            <v>2.6073142473333104</v>
          </cell>
          <cell r="J63">
            <v>105173.58178733186</v>
          </cell>
          <cell r="K63">
            <v>0.56567879490714446</v>
          </cell>
          <cell r="L63">
            <v>31</v>
          </cell>
          <cell r="M63">
            <v>142.88585754116448</v>
          </cell>
        </row>
        <row r="64">
          <cell r="D64">
            <v>42949</v>
          </cell>
          <cell r="E64">
            <v>77015.298999999999</v>
          </cell>
          <cell r="F64">
            <v>168.79999694824218</v>
          </cell>
          <cell r="G64">
            <v>77184.098996948247</v>
          </cell>
          <cell r="H64">
            <v>22818.294750000001</v>
          </cell>
          <cell r="I64">
            <v>3.3825533346197241</v>
          </cell>
          <cell r="J64">
            <v>105173.58178733186</v>
          </cell>
          <cell r="K64">
            <v>0.73387344697473311</v>
          </cell>
          <cell r="L64">
            <v>31</v>
          </cell>
          <cell r="M64">
            <v>142.88585754116448</v>
          </cell>
        </row>
        <row r="65">
          <cell r="D65">
            <v>42950</v>
          </cell>
          <cell r="E65">
            <v>56056.171000000002</v>
          </cell>
          <cell r="F65">
            <v>11.5</v>
          </cell>
          <cell r="G65">
            <v>56067.671000000002</v>
          </cell>
          <cell r="H65">
            <v>22818.294750000001</v>
          </cell>
          <cell r="I65">
            <v>2.4571367674177318</v>
          </cell>
          <cell r="J65">
            <v>105173.58178733186</v>
          </cell>
          <cell r="K65">
            <v>0.53309652526023743</v>
          </cell>
          <cell r="L65">
            <v>31</v>
          </cell>
          <cell r="M65">
            <v>142.88585754116448</v>
          </cell>
        </row>
        <row r="66">
          <cell r="D66">
            <v>42951</v>
          </cell>
          <cell r="E66">
            <v>64724.072</v>
          </cell>
          <cell r="F66">
            <v>0</v>
          </cell>
          <cell r="G66">
            <v>64724.072</v>
          </cell>
          <cell r="H66">
            <v>22818.294750000001</v>
          </cell>
          <cell r="I66">
            <v>2.8364990771275753</v>
          </cell>
          <cell r="J66">
            <v>105173.58178733186</v>
          </cell>
          <cell r="K66">
            <v>0.6154023748176275</v>
          </cell>
          <cell r="L66">
            <v>31</v>
          </cell>
          <cell r="M66">
            <v>142.88585754116448</v>
          </cell>
        </row>
        <row r="67">
          <cell r="D67">
            <v>42952</v>
          </cell>
          <cell r="E67">
            <v>137113.109</v>
          </cell>
          <cell r="F67">
            <v>0</v>
          </cell>
          <cell r="G67">
            <v>137113.109</v>
          </cell>
          <cell r="H67">
            <v>22818.294750000001</v>
          </cell>
          <cell r="I67">
            <v>6.0089112925495884</v>
          </cell>
          <cell r="J67">
            <v>105173.58178733186</v>
          </cell>
          <cell r="K67">
            <v>1.3036839353560483</v>
          </cell>
          <cell r="L67">
            <v>31</v>
          </cell>
          <cell r="M67">
            <v>142.88585754116448</v>
          </cell>
        </row>
        <row r="68">
          <cell r="D68">
            <v>42953</v>
          </cell>
          <cell r="E68">
            <v>184905.19099999999</v>
          </cell>
          <cell r="F68">
            <v>27.299999237060547</v>
          </cell>
          <cell r="G68">
            <v>184932.49099923705</v>
          </cell>
          <cell r="H68">
            <v>22818.294750000001</v>
          </cell>
          <cell r="I68">
            <v>8.1045710481602509</v>
          </cell>
          <cell r="J68">
            <v>105173.58178733186</v>
          </cell>
          <cell r="K68">
            <v>1.7583549771384903</v>
          </cell>
          <cell r="L68">
            <v>31</v>
          </cell>
          <cell r="M68">
            <v>142.88585754116448</v>
          </cell>
        </row>
        <row r="69">
          <cell r="D69">
            <v>42954</v>
          </cell>
          <cell r="E69">
            <v>127809.586</v>
          </cell>
          <cell r="F69">
            <v>52.599998474121094</v>
          </cell>
          <cell r="G69">
            <v>127862.18599847412</v>
          </cell>
          <cell r="H69">
            <v>22818.294750000001</v>
          </cell>
          <cell r="I69">
            <v>5.6034943627184983</v>
          </cell>
          <cell r="J69">
            <v>105173.58178733186</v>
          </cell>
          <cell r="K69">
            <v>1.2157253164299393</v>
          </cell>
          <cell r="L69">
            <v>31</v>
          </cell>
          <cell r="M69">
            <v>142.88585754116448</v>
          </cell>
        </row>
        <row r="70">
          <cell r="D70">
            <v>42955</v>
          </cell>
          <cell r="E70">
            <v>154147.40900000001</v>
          </cell>
          <cell r="F70">
            <v>0</v>
          </cell>
          <cell r="G70">
            <v>154147.40900000001</v>
          </cell>
          <cell r="H70">
            <v>22818.294750000001</v>
          </cell>
          <cell r="I70">
            <v>6.7554307054430529</v>
          </cell>
          <cell r="J70">
            <v>105173.58178733186</v>
          </cell>
          <cell r="K70">
            <v>1.4656476120752127</v>
          </cell>
          <cell r="L70">
            <v>31</v>
          </cell>
          <cell r="M70">
            <v>142.88585754116448</v>
          </cell>
        </row>
        <row r="71">
          <cell r="D71">
            <v>42956</v>
          </cell>
          <cell r="E71">
            <v>160445.92800000001</v>
          </cell>
          <cell r="F71">
            <v>0</v>
          </cell>
          <cell r="G71">
            <v>160445.92800000001</v>
          </cell>
          <cell r="H71">
            <v>22818.294750000001</v>
          </cell>
          <cell r="I71">
            <v>7.0314600524651389</v>
          </cell>
          <cell r="J71">
            <v>105173.58178733186</v>
          </cell>
          <cell r="K71">
            <v>1.5255345047051132</v>
          </cell>
          <cell r="L71">
            <v>31</v>
          </cell>
          <cell r="M71">
            <v>142.88585754116448</v>
          </cell>
        </row>
        <row r="72">
          <cell r="D72">
            <v>42957</v>
          </cell>
          <cell r="E72">
            <v>189290.489</v>
          </cell>
          <cell r="F72">
            <v>197.39999389648438</v>
          </cell>
          <cell r="G72">
            <v>189487.88899389649</v>
          </cell>
          <cell r="H72">
            <v>22818.294750000001</v>
          </cell>
          <cell r="I72">
            <v>8.3042090160526332</v>
          </cell>
          <cell r="J72">
            <v>105173.58178733186</v>
          </cell>
          <cell r="K72">
            <v>1.8016681164006936</v>
          </cell>
          <cell r="L72">
            <v>31</v>
          </cell>
          <cell r="M72">
            <v>142.88585754116448</v>
          </cell>
        </row>
        <row r="73">
          <cell r="D73">
            <v>42958</v>
          </cell>
          <cell r="E73">
            <v>148645.83600000001</v>
          </cell>
          <cell r="F73">
            <v>0</v>
          </cell>
          <cell r="G73">
            <v>148645.83600000001</v>
          </cell>
          <cell r="H73">
            <v>22818.294750000001</v>
          </cell>
          <cell r="I73">
            <v>6.5143271058850711</v>
          </cell>
          <cell r="J73">
            <v>105173.58178733186</v>
          </cell>
          <cell r="K73">
            <v>1.4133381546382247</v>
          </cell>
          <cell r="L73">
            <v>31</v>
          </cell>
          <cell r="M73">
            <v>142.88585754116448</v>
          </cell>
        </row>
        <row r="74">
          <cell r="D74">
            <v>42959</v>
          </cell>
          <cell r="E74">
            <v>108696.022</v>
          </cell>
          <cell r="F74">
            <v>0</v>
          </cell>
          <cell r="G74">
            <v>108696.022</v>
          </cell>
          <cell r="H74">
            <v>22818.294750000001</v>
          </cell>
          <cell r="I74">
            <v>4.763547109496427</v>
          </cell>
          <cell r="J74">
            <v>105173.58178733186</v>
          </cell>
          <cell r="K74">
            <v>1.0334916825385936</v>
          </cell>
          <cell r="L74">
            <v>31</v>
          </cell>
          <cell r="M74">
            <v>142.88585754116448</v>
          </cell>
        </row>
        <row r="75">
          <cell r="D75">
            <v>42960</v>
          </cell>
          <cell r="E75">
            <v>112476.60799999999</v>
          </cell>
          <cell r="F75">
            <v>0</v>
          </cell>
          <cell r="G75">
            <v>112476.60799999999</v>
          </cell>
          <cell r="H75">
            <v>22818.294750000001</v>
          </cell>
          <cell r="I75">
            <v>4.9292293412942261</v>
          </cell>
          <cell r="J75">
            <v>105173.58178733186</v>
          </cell>
          <cell r="K75">
            <v>1.0694378387477128</v>
          </cell>
          <cell r="L75">
            <v>31</v>
          </cell>
          <cell r="M75">
            <v>142.88585754116448</v>
          </cell>
        </row>
        <row r="76">
          <cell r="D76">
            <v>42961</v>
          </cell>
          <cell r="E76">
            <v>133504.147</v>
          </cell>
          <cell r="F76">
            <v>0</v>
          </cell>
          <cell r="G76">
            <v>133504.147</v>
          </cell>
          <cell r="H76">
            <v>22818.294750000001</v>
          </cell>
          <cell r="I76">
            <v>5.8507503940451109</v>
          </cell>
          <cell r="J76">
            <v>105173.58178733186</v>
          </cell>
          <cell r="K76">
            <v>1.2693695957788569</v>
          </cell>
          <cell r="L76">
            <v>31</v>
          </cell>
          <cell r="M76">
            <v>142.88585754116448</v>
          </cell>
        </row>
        <row r="77">
          <cell r="D77">
            <v>42962</v>
          </cell>
          <cell r="E77">
            <v>80369.395000000004</v>
          </cell>
          <cell r="F77">
            <v>0</v>
          </cell>
          <cell r="G77">
            <v>80369.395000000004</v>
          </cell>
          <cell r="H77">
            <v>22818.294750000001</v>
          </cell>
          <cell r="I77">
            <v>3.5221472892929477</v>
          </cell>
          <cell r="J77">
            <v>105173.58178733186</v>
          </cell>
          <cell r="K77">
            <v>0.76415953164467088</v>
          </cell>
          <cell r="L77">
            <v>31</v>
          </cell>
          <cell r="M77">
            <v>142.88585754116448</v>
          </cell>
        </row>
        <row r="78">
          <cell r="D78">
            <v>42963</v>
          </cell>
          <cell r="E78">
            <v>46517.610999999997</v>
          </cell>
          <cell r="F78">
            <v>0</v>
          </cell>
          <cell r="G78">
            <v>46517.610999999997</v>
          </cell>
          <cell r="H78">
            <v>22818.294750000001</v>
          </cell>
          <cell r="I78">
            <v>2.03861031289378</v>
          </cell>
          <cell r="J78">
            <v>105173.58178733186</v>
          </cell>
          <cell r="K78">
            <v>0.44229368449257317</v>
          </cell>
          <cell r="L78">
            <v>31</v>
          </cell>
          <cell r="M78">
            <v>142.88585754116448</v>
          </cell>
        </row>
        <row r="79">
          <cell r="D79">
            <v>42964</v>
          </cell>
          <cell r="E79">
            <v>55986.311000000002</v>
          </cell>
          <cell r="F79">
            <v>0</v>
          </cell>
          <cell r="G79">
            <v>55986.311000000002</v>
          </cell>
          <cell r="H79">
            <v>22818.294750000001</v>
          </cell>
          <cell r="I79">
            <v>2.4535712073751696</v>
          </cell>
          <cell r="J79">
            <v>105173.58178733186</v>
          </cell>
          <cell r="K79">
            <v>0.53232294696597982</v>
          </cell>
          <cell r="L79">
            <v>31</v>
          </cell>
          <cell r="M79">
            <v>142.88585754116448</v>
          </cell>
        </row>
        <row r="80">
          <cell r="D80">
            <v>42965</v>
          </cell>
          <cell r="E80">
            <v>96215.785999999993</v>
          </cell>
          <cell r="F80">
            <v>0</v>
          </cell>
          <cell r="G80">
            <v>96215.785999999993</v>
          </cell>
          <cell r="H80">
            <v>22818.294750000001</v>
          </cell>
          <cell r="I80">
            <v>4.2166072028673387</v>
          </cell>
          <cell r="J80">
            <v>105173.58178733186</v>
          </cell>
          <cell r="K80">
            <v>0.9148284613388451</v>
          </cell>
          <cell r="L80">
            <v>31</v>
          </cell>
          <cell r="M80">
            <v>142.88585754116448</v>
          </cell>
        </row>
        <row r="81">
          <cell r="D81">
            <v>42966</v>
          </cell>
          <cell r="E81">
            <v>147487.37899999999</v>
          </cell>
          <cell r="F81">
            <v>0</v>
          </cell>
          <cell r="G81">
            <v>147487.37899999999</v>
          </cell>
          <cell r="H81">
            <v>22818.294750000001</v>
          </cell>
          <cell r="I81">
            <v>6.4635583252775701</v>
          </cell>
          <cell r="J81">
            <v>105173.58178733186</v>
          </cell>
          <cell r="K81">
            <v>1.4023234399131665</v>
          </cell>
          <cell r="L81">
            <v>31</v>
          </cell>
          <cell r="M81">
            <v>142.88585754116448</v>
          </cell>
        </row>
        <row r="82">
          <cell r="D82">
            <v>42967</v>
          </cell>
          <cell r="E82">
            <v>162017.38800000001</v>
          </cell>
          <cell r="F82">
            <v>0</v>
          </cell>
          <cell r="G82">
            <v>162017.38800000001</v>
          </cell>
          <cell r="H82">
            <v>22818.294750000001</v>
          </cell>
          <cell r="I82">
            <v>7.100328476561554</v>
          </cell>
          <cell r="J82">
            <v>105173.58178733186</v>
          </cell>
          <cell r="K82">
            <v>1.5404760895907319</v>
          </cell>
          <cell r="L82">
            <v>31</v>
          </cell>
          <cell r="M82">
            <v>142.88585754116448</v>
          </cell>
        </row>
        <row r="83">
          <cell r="D83">
            <v>42968</v>
          </cell>
          <cell r="E83">
            <v>103371.841</v>
          </cell>
          <cell r="F83">
            <v>0</v>
          </cell>
          <cell r="G83">
            <v>103371.841</v>
          </cell>
          <cell r="H83">
            <v>22818.294750000001</v>
          </cell>
          <cell r="I83">
            <v>4.5302176228572026</v>
          </cell>
          <cell r="J83">
            <v>105173.58178733186</v>
          </cell>
          <cell r="K83">
            <v>0.982868884403166</v>
          </cell>
          <cell r="L83">
            <v>31</v>
          </cell>
          <cell r="M83">
            <v>142.88585754116448</v>
          </cell>
        </row>
        <row r="84">
          <cell r="D84">
            <v>42969</v>
          </cell>
          <cell r="E84">
            <v>94309.959000000003</v>
          </cell>
          <cell r="F84">
            <v>0</v>
          </cell>
          <cell r="G84">
            <v>94309.959000000003</v>
          </cell>
          <cell r="H84">
            <v>22818.294750000001</v>
          </cell>
          <cell r="I84">
            <v>4.13308531742934</v>
          </cell>
          <cell r="J84">
            <v>105173.58178733186</v>
          </cell>
          <cell r="K84">
            <v>0.89670768454668737</v>
          </cell>
          <cell r="L84">
            <v>31</v>
          </cell>
          <cell r="M84">
            <v>142.88585754116448</v>
          </cell>
        </row>
        <row r="85">
          <cell r="D85">
            <v>42970</v>
          </cell>
          <cell r="E85">
            <v>83425.210999999996</v>
          </cell>
          <cell r="F85">
            <v>0</v>
          </cell>
          <cell r="G85">
            <v>83425.210999999996</v>
          </cell>
          <cell r="H85">
            <v>22818.294750000001</v>
          </cell>
          <cell r="I85">
            <v>3.6560668496054025</v>
          </cell>
          <cell r="J85">
            <v>105173.58178733186</v>
          </cell>
          <cell r="K85">
            <v>0.79321450864620591</v>
          </cell>
          <cell r="L85">
            <v>31</v>
          </cell>
          <cell r="M85">
            <v>142.88585754116448</v>
          </cell>
        </row>
        <row r="86">
          <cell r="D86">
            <v>42971</v>
          </cell>
          <cell r="E86">
            <v>107025.493</v>
          </cell>
          <cell r="F86">
            <v>0</v>
          </cell>
          <cell r="G86">
            <v>107025.493</v>
          </cell>
          <cell r="H86">
            <v>22818.294750000001</v>
          </cell>
          <cell r="I86">
            <v>4.6903370375650004</v>
          </cell>
          <cell r="J86">
            <v>105173.58178733186</v>
          </cell>
          <cell r="K86">
            <v>1.0176081405729134</v>
          </cell>
          <cell r="L86">
            <v>31</v>
          </cell>
          <cell r="M86">
            <v>142.88585754116448</v>
          </cell>
        </row>
        <row r="87">
          <cell r="D87">
            <v>42972</v>
          </cell>
          <cell r="E87">
            <v>89381.356</v>
          </cell>
          <cell r="F87">
            <v>0</v>
          </cell>
          <cell r="G87">
            <v>89381.356</v>
          </cell>
          <cell r="H87">
            <v>22818.294750000001</v>
          </cell>
          <cell r="I87">
            <v>3.9170918326401227</v>
          </cell>
          <cell r="J87">
            <v>105173.58178733186</v>
          </cell>
          <cell r="K87">
            <v>0.84984607808389734</v>
          </cell>
          <cell r="L87">
            <v>31</v>
          </cell>
          <cell r="M87">
            <v>142.88585754116448</v>
          </cell>
        </row>
        <row r="88">
          <cell r="D88">
            <v>42973</v>
          </cell>
          <cell r="E88">
            <v>109469.542</v>
          </cell>
          <cell r="F88">
            <v>0</v>
          </cell>
          <cell r="G88">
            <v>109469.542</v>
          </cell>
          <cell r="H88">
            <v>22818.294750000001</v>
          </cell>
          <cell r="I88">
            <v>4.7974462245913445</v>
          </cell>
          <cell r="J88">
            <v>105173.58178733186</v>
          </cell>
          <cell r="K88">
            <v>1.0408463811887179</v>
          </cell>
          <cell r="L88">
            <v>31</v>
          </cell>
          <cell r="M88">
            <v>142.88585754116448</v>
          </cell>
        </row>
        <row r="89">
          <cell r="D89">
            <v>42974</v>
          </cell>
          <cell r="E89">
            <v>116803.29399999999</v>
          </cell>
          <cell r="F89">
            <v>12.899999618530273</v>
          </cell>
          <cell r="G89">
            <v>116816.19399961852</v>
          </cell>
          <cell r="H89">
            <v>22818.294750000001</v>
          </cell>
          <cell r="I89">
            <v>5.1194094597984154</v>
          </cell>
          <cell r="J89">
            <v>105173.58178733186</v>
          </cell>
          <cell r="K89">
            <v>1.1106990178943303</v>
          </cell>
          <cell r="L89">
            <v>31</v>
          </cell>
          <cell r="M89">
            <v>142.88585754116448</v>
          </cell>
        </row>
        <row r="90">
          <cell r="D90">
            <v>42975</v>
          </cell>
          <cell r="E90">
            <v>86607.990999999995</v>
          </cell>
          <cell r="F90">
            <v>0</v>
          </cell>
          <cell r="G90">
            <v>86607.990999999995</v>
          </cell>
          <cell r="H90">
            <v>22818.294750000001</v>
          </cell>
          <cell r="I90">
            <v>3.7955505417423883</v>
          </cell>
          <cell r="J90">
            <v>105173.58178733186</v>
          </cell>
          <cell r="K90">
            <v>0.82347667092984667</v>
          </cell>
          <cell r="L90">
            <v>31</v>
          </cell>
          <cell r="M90">
            <v>142.88585754116448</v>
          </cell>
        </row>
        <row r="91">
          <cell r="D91">
            <v>42976</v>
          </cell>
          <cell r="E91">
            <v>55271.915999999997</v>
          </cell>
          <cell r="F91">
            <v>0</v>
          </cell>
          <cell r="G91">
            <v>55271.915999999997</v>
          </cell>
          <cell r="H91">
            <v>22818.294750000001</v>
          </cell>
          <cell r="I91">
            <v>2.4222632149144272</v>
          </cell>
          <cell r="J91">
            <v>105173.58178733186</v>
          </cell>
          <cell r="K91">
            <v>0.52553041420385938</v>
          </cell>
          <cell r="L91">
            <v>31</v>
          </cell>
          <cell r="M91">
            <v>142.88585754116448</v>
          </cell>
        </row>
        <row r="92">
          <cell r="D92">
            <v>42977</v>
          </cell>
          <cell r="E92">
            <v>53982.591</v>
          </cell>
          <cell r="F92">
            <v>0</v>
          </cell>
          <cell r="G92">
            <v>53982.591</v>
          </cell>
          <cell r="H92">
            <v>22818.294750000001</v>
          </cell>
          <cell r="I92">
            <v>2.365759211695694</v>
          </cell>
          <cell r="J92">
            <v>105173.58178733186</v>
          </cell>
          <cell r="K92">
            <v>0.51327139460892823</v>
          </cell>
          <cell r="L92">
            <v>31</v>
          </cell>
          <cell r="M92">
            <v>142.88585754116448</v>
          </cell>
        </row>
        <row r="93">
          <cell r="D93">
            <v>42978</v>
          </cell>
          <cell r="E93">
            <v>93829.587</v>
          </cell>
          <cell r="F93">
            <v>0</v>
          </cell>
          <cell r="G93">
            <v>93829.587</v>
          </cell>
          <cell r="H93">
            <v>22818.294750000001</v>
          </cell>
          <cell r="I93">
            <v>4.1120332622576887</v>
          </cell>
          <cell r="J93">
            <v>105173.58178733186</v>
          </cell>
          <cell r="K93">
            <v>0.892140263794855</v>
          </cell>
          <cell r="L93">
            <v>31</v>
          </cell>
          <cell r="M93">
            <v>142.88585754116448</v>
          </cell>
        </row>
        <row r="94">
          <cell r="D94">
            <v>42979</v>
          </cell>
          <cell r="E94">
            <v>138916.348</v>
          </cell>
          <cell r="F94">
            <v>368.60000610351563</v>
          </cell>
          <cell r="G94">
            <v>139284.94800610351</v>
          </cell>
          <cell r="H94">
            <v>22818.294750000001</v>
          </cell>
          <cell r="I94">
            <v>6.1040910169724016</v>
          </cell>
          <cell r="J94">
            <v>99772.259347745407</v>
          </cell>
          <cell r="K94">
            <v>1.3960288051675858</v>
          </cell>
          <cell r="L94">
            <v>30</v>
          </cell>
          <cell r="M94">
            <v>131.17526461695786</v>
          </cell>
        </row>
        <row r="95">
          <cell r="D95">
            <v>42980</v>
          </cell>
          <cell r="E95">
            <v>124861.52</v>
          </cell>
          <cell r="F95">
            <v>28.600000381469727</v>
          </cell>
          <cell r="G95">
            <v>124890.12000038147</v>
          </cell>
          <cell r="H95">
            <v>22818.294750000001</v>
          </cell>
          <cell r="I95">
            <v>5.4732451030496687</v>
          </cell>
          <cell r="J95">
            <v>99772.259347745407</v>
          </cell>
          <cell r="K95">
            <v>1.2517519480549246</v>
          </cell>
          <cell r="L95">
            <v>30</v>
          </cell>
          <cell r="M95">
            <v>131.17526461695786</v>
          </cell>
        </row>
        <row r="96">
          <cell r="D96">
            <v>42981</v>
          </cell>
          <cell r="E96">
            <v>67048.925000000003</v>
          </cell>
          <cell r="F96">
            <v>0</v>
          </cell>
          <cell r="G96">
            <v>67048.925000000003</v>
          </cell>
          <cell r="H96">
            <v>22818.294750000001</v>
          </cell>
          <cell r="I96">
            <v>2.9383845609234229</v>
          </cell>
          <cell r="J96">
            <v>99772.259347745407</v>
          </cell>
          <cell r="K96">
            <v>0.67201971207556033</v>
          </cell>
          <cell r="L96">
            <v>30</v>
          </cell>
          <cell r="M96">
            <v>131.17526461695786</v>
          </cell>
        </row>
        <row r="97">
          <cell r="D97">
            <v>42982</v>
          </cell>
          <cell r="E97">
            <v>62865.224000000002</v>
          </cell>
          <cell r="F97">
            <v>0</v>
          </cell>
          <cell r="G97">
            <v>62865.224000000002</v>
          </cell>
          <cell r="H97">
            <v>22818.294750000001</v>
          </cell>
          <cell r="I97">
            <v>2.7550360221374564</v>
          </cell>
          <cell r="J97">
            <v>99772.259347745407</v>
          </cell>
          <cell r="K97">
            <v>0.63008720470977886</v>
          </cell>
          <cell r="L97">
            <v>30</v>
          </cell>
          <cell r="M97">
            <v>131.17526461695786</v>
          </cell>
        </row>
        <row r="98">
          <cell r="D98">
            <v>42983</v>
          </cell>
          <cell r="E98">
            <v>55783.832000000002</v>
          </cell>
          <cell r="F98">
            <v>0</v>
          </cell>
          <cell r="G98">
            <v>55783.832000000002</v>
          </cell>
          <cell r="H98">
            <v>22818.294750000001</v>
          </cell>
          <cell r="I98">
            <v>2.4446976696188045</v>
          </cell>
          <cell r="J98">
            <v>99772.259347745407</v>
          </cell>
          <cell r="K98">
            <v>0.55911164450602946</v>
          </cell>
          <cell r="L98">
            <v>30</v>
          </cell>
          <cell r="M98">
            <v>131.17526461695786</v>
          </cell>
        </row>
        <row r="99">
          <cell r="D99">
            <v>42984</v>
          </cell>
          <cell r="E99">
            <v>154474.67600000001</v>
          </cell>
          <cell r="F99">
            <v>16.099999904632568</v>
          </cell>
          <cell r="G99">
            <v>154490.77599990464</v>
          </cell>
          <cell r="H99">
            <v>22818.294750000001</v>
          </cell>
          <cell r="I99">
            <v>6.7704785871391477</v>
          </cell>
          <cell r="J99">
            <v>99772.259347745407</v>
          </cell>
          <cell r="K99">
            <v>1.5484341740868448</v>
          </cell>
          <cell r="L99">
            <v>30</v>
          </cell>
          <cell r="M99">
            <v>131.17526461695786</v>
          </cell>
        </row>
        <row r="100">
          <cell r="D100">
            <v>42985</v>
          </cell>
          <cell r="E100">
            <v>116630.72500000001</v>
          </cell>
          <cell r="F100">
            <v>0</v>
          </cell>
          <cell r="G100">
            <v>116630.72500000001</v>
          </cell>
          <cell r="H100">
            <v>22818.294750000001</v>
          </cell>
          <cell r="I100">
            <v>5.1112813765366933</v>
          </cell>
          <cell r="J100">
            <v>99772.259347745407</v>
          </cell>
          <cell r="K100">
            <v>1.1689694686926577</v>
          </cell>
          <cell r="L100">
            <v>30</v>
          </cell>
          <cell r="M100">
            <v>131.17526461695786</v>
          </cell>
        </row>
        <row r="101">
          <cell r="D101">
            <v>42986</v>
          </cell>
          <cell r="E101">
            <v>66373.820000000007</v>
          </cell>
          <cell r="F101">
            <v>0</v>
          </cell>
          <cell r="G101">
            <v>66373.820000000007</v>
          </cell>
          <cell r="H101">
            <v>22818.294750000001</v>
          </cell>
          <cell r="I101">
            <v>2.9087984324507863</v>
          </cell>
          <cell r="J101">
            <v>99772.259347745407</v>
          </cell>
          <cell r="K101">
            <v>0.66525325209546715</v>
          </cell>
          <cell r="L101">
            <v>30</v>
          </cell>
          <cell r="M101">
            <v>131.17526461695786</v>
          </cell>
        </row>
        <row r="102">
          <cell r="D102">
            <v>42987</v>
          </cell>
          <cell r="E102">
            <v>198748.913</v>
          </cell>
          <cell r="F102">
            <v>0</v>
          </cell>
          <cell r="G102">
            <v>198748.913</v>
          </cell>
          <cell r="H102">
            <v>22818.294750000001</v>
          </cell>
          <cell r="I102">
            <v>8.7100686172002391</v>
          </cell>
          <cell r="J102">
            <v>99772.259347745407</v>
          </cell>
          <cell r="K102">
            <v>1.9920257825101684</v>
          </cell>
          <cell r="L102">
            <v>30</v>
          </cell>
          <cell r="M102">
            <v>131.17526461695786</v>
          </cell>
        </row>
        <row r="103">
          <cell r="D103">
            <v>42988</v>
          </cell>
          <cell r="E103">
            <v>183838.83799999999</v>
          </cell>
          <cell r="F103">
            <v>0</v>
          </cell>
          <cell r="G103">
            <v>183838.83799999999</v>
          </cell>
          <cell r="H103">
            <v>22818.294750000001</v>
          </cell>
          <cell r="I103">
            <v>8.0566422694666961</v>
          </cell>
          <cell r="J103">
            <v>99772.259347745407</v>
          </cell>
          <cell r="K103">
            <v>1.8425846944013728</v>
          </cell>
          <cell r="L103">
            <v>30</v>
          </cell>
          <cell r="M103">
            <v>131.17526461695786</v>
          </cell>
        </row>
        <row r="104">
          <cell r="D104">
            <v>42989</v>
          </cell>
          <cell r="E104">
            <v>161995.34</v>
          </cell>
          <cell r="F104">
            <v>0</v>
          </cell>
          <cell r="G104">
            <v>161995.34</v>
          </cell>
          <cell r="H104">
            <v>22818.294750000001</v>
          </cell>
          <cell r="I104">
            <v>7.0993622343317302</v>
          </cell>
          <cell r="J104">
            <v>99772.259347745407</v>
          </cell>
          <cell r="K104">
            <v>1.6236511136365348</v>
          </cell>
          <cell r="L104">
            <v>30</v>
          </cell>
          <cell r="M104">
            <v>131.17526461695786</v>
          </cell>
        </row>
        <row r="105">
          <cell r="D105">
            <v>42990</v>
          </cell>
          <cell r="E105">
            <v>95448.856</v>
          </cell>
          <cell r="F105">
            <v>0</v>
          </cell>
          <cell r="G105">
            <v>95448.856</v>
          </cell>
          <cell r="H105">
            <v>22818.294750000001</v>
          </cell>
          <cell r="I105">
            <v>4.1829968911239517</v>
          </cell>
          <cell r="J105">
            <v>99772.259347745407</v>
          </cell>
          <cell r="K105">
            <v>0.95666728030407078</v>
          </cell>
          <cell r="L105">
            <v>30</v>
          </cell>
          <cell r="M105">
            <v>131.17526461695786</v>
          </cell>
        </row>
        <row r="106">
          <cell r="D106">
            <v>42991</v>
          </cell>
          <cell r="E106">
            <v>87471.682000000001</v>
          </cell>
          <cell r="F106">
            <v>0</v>
          </cell>
          <cell r="G106">
            <v>87471.682000000001</v>
          </cell>
          <cell r="H106">
            <v>22818.294750000001</v>
          </cell>
          <cell r="I106">
            <v>3.8334013544110257</v>
          </cell>
          <cell r="J106">
            <v>99772.259347745407</v>
          </cell>
          <cell r="K106">
            <v>0.87671345293612046</v>
          </cell>
          <cell r="L106">
            <v>30</v>
          </cell>
          <cell r="M106">
            <v>131.17526461695786</v>
          </cell>
        </row>
        <row r="107">
          <cell r="D107">
            <v>42992</v>
          </cell>
          <cell r="E107">
            <v>139463.08799999999</v>
          </cell>
          <cell r="F107">
            <v>0</v>
          </cell>
          <cell r="G107">
            <v>139463.08799999999</v>
          </cell>
          <cell r="H107">
            <v>22818.294750000001</v>
          </cell>
          <cell r="I107">
            <v>6.1118979103379312</v>
          </cell>
          <cell r="J107">
            <v>99772.259347745407</v>
          </cell>
          <cell r="K107">
            <v>1.3978142713388548</v>
          </cell>
          <cell r="L107">
            <v>30</v>
          </cell>
          <cell r="M107">
            <v>131.17526461695786</v>
          </cell>
        </row>
        <row r="108">
          <cell r="D108">
            <v>42993</v>
          </cell>
          <cell r="E108">
            <v>146752.641</v>
          </cell>
          <cell r="F108">
            <v>0</v>
          </cell>
          <cell r="G108">
            <v>146752.641</v>
          </cell>
          <cell r="H108">
            <v>22818.294750000001</v>
          </cell>
          <cell r="I108">
            <v>6.4313588113327356</v>
          </cell>
          <cell r="J108">
            <v>99772.259347745407</v>
          </cell>
          <cell r="K108">
            <v>1.4708761930358776</v>
          </cell>
          <cell r="L108">
            <v>30</v>
          </cell>
          <cell r="M108">
            <v>131.17526461695786</v>
          </cell>
        </row>
        <row r="109">
          <cell r="D109">
            <v>42994</v>
          </cell>
          <cell r="E109">
            <v>77430.98</v>
          </cell>
          <cell r="F109">
            <v>0</v>
          </cell>
          <cell r="G109">
            <v>77430.98</v>
          </cell>
          <cell r="H109">
            <v>22818.294750000001</v>
          </cell>
          <cell r="I109">
            <v>3.3933727672616723</v>
          </cell>
          <cell r="J109">
            <v>99772.259347745407</v>
          </cell>
          <cell r="K109">
            <v>0.7760772433760641</v>
          </cell>
          <cell r="L109">
            <v>30</v>
          </cell>
          <cell r="M109">
            <v>131.17526461695786</v>
          </cell>
        </row>
        <row r="110">
          <cell r="D110">
            <v>42995</v>
          </cell>
          <cell r="E110">
            <v>47571.648999999998</v>
          </cell>
          <cell r="F110">
            <v>0</v>
          </cell>
          <cell r="G110">
            <v>47571.648999999998</v>
          </cell>
          <cell r="H110">
            <v>22818.294750000001</v>
          </cell>
          <cell r="I110">
            <v>2.0848029846752678</v>
          </cell>
          <cell r="J110">
            <v>99772.259347745407</v>
          </cell>
          <cell r="K110">
            <v>0.47680236281103111</v>
          </cell>
          <cell r="L110">
            <v>30</v>
          </cell>
          <cell r="M110">
            <v>131.17526461695786</v>
          </cell>
        </row>
        <row r="111">
          <cell r="D111">
            <v>42996</v>
          </cell>
          <cell r="E111">
            <v>112324.86599999999</v>
          </cell>
          <cell r="F111">
            <v>0</v>
          </cell>
          <cell r="G111">
            <v>112324.86599999999</v>
          </cell>
          <cell r="H111">
            <v>22818.294750000001</v>
          </cell>
          <cell r="I111">
            <v>4.9225793263977353</v>
          </cell>
          <cell r="J111">
            <v>99772.259347745407</v>
          </cell>
          <cell r="K111">
            <v>1.1258125929423313</v>
          </cell>
          <cell r="L111">
            <v>30</v>
          </cell>
          <cell r="M111">
            <v>131.17526461695786</v>
          </cell>
        </row>
        <row r="112">
          <cell r="D112">
            <v>42997</v>
          </cell>
          <cell r="E112">
            <v>77409.172999999995</v>
          </cell>
          <cell r="F112">
            <v>14.899999618530273</v>
          </cell>
          <cell r="G112">
            <v>77424.072999618526</v>
          </cell>
          <cell r="H112">
            <v>22818.294750000001</v>
          </cell>
          <cell r="I112">
            <v>3.393070071531902</v>
          </cell>
          <cell r="J112">
            <v>99772.259347745407</v>
          </cell>
          <cell r="K112">
            <v>0.77600801571271738</v>
          </cell>
          <cell r="L112">
            <v>30</v>
          </cell>
          <cell r="M112">
            <v>131.17526461695786</v>
          </cell>
        </row>
        <row r="113">
          <cell r="D113">
            <v>42998</v>
          </cell>
          <cell r="E113">
            <v>30844.113000000001</v>
          </cell>
          <cell r="F113">
            <v>0</v>
          </cell>
          <cell r="G113">
            <v>30844.113000000001</v>
          </cell>
          <cell r="H113">
            <v>22818.294750000001</v>
          </cell>
          <cell r="I113">
            <v>1.3517273458832852</v>
          </cell>
          <cell r="J113">
            <v>99772.259347745407</v>
          </cell>
          <cell r="K113">
            <v>0.30914517924763218</v>
          </cell>
          <cell r="L113">
            <v>30</v>
          </cell>
          <cell r="M113">
            <v>131.17526461695786</v>
          </cell>
        </row>
        <row r="114">
          <cell r="D114">
            <v>42999</v>
          </cell>
          <cell r="E114">
            <v>53708.983999999997</v>
          </cell>
          <cell r="F114">
            <v>0</v>
          </cell>
          <cell r="G114">
            <v>53708.983999999997</v>
          </cell>
          <cell r="H114">
            <v>22818.294750000001</v>
          </cell>
          <cell r="I114">
            <v>2.3537685260201133</v>
          </cell>
          <cell r="J114">
            <v>99772.259347745407</v>
          </cell>
          <cell r="K114">
            <v>0.5383158039230439</v>
          </cell>
          <cell r="L114">
            <v>30</v>
          </cell>
          <cell r="M114">
            <v>131.17526461695786</v>
          </cell>
        </row>
        <row r="115">
          <cell r="D115">
            <v>43000</v>
          </cell>
          <cell r="E115">
            <v>101335.118</v>
          </cell>
          <cell r="F115">
            <v>0</v>
          </cell>
          <cell r="G115">
            <v>101335.118</v>
          </cell>
          <cell r="H115">
            <v>22818.294750000001</v>
          </cell>
          <cell r="I115">
            <v>4.4409592877224098</v>
          </cell>
          <cell r="J115">
            <v>99772.259347745407</v>
          </cell>
          <cell r="K115">
            <v>1.0156642604113777</v>
          </cell>
          <cell r="L115">
            <v>30</v>
          </cell>
          <cell r="M115">
            <v>131.17526461695786</v>
          </cell>
        </row>
        <row r="116">
          <cell r="D116">
            <v>43001</v>
          </cell>
          <cell r="E116">
            <v>76174.297000000006</v>
          </cell>
          <cell r="F116">
            <v>0</v>
          </cell>
          <cell r="G116">
            <v>76174.297000000006</v>
          </cell>
          <cell r="H116">
            <v>22818.294750000001</v>
          </cell>
          <cell r="I116">
            <v>3.3382992828594258</v>
          </cell>
          <cell r="J116">
            <v>99772.259347745407</v>
          </cell>
          <cell r="K116">
            <v>0.76348172826780181</v>
          </cell>
          <cell r="L116">
            <v>30</v>
          </cell>
          <cell r="M116">
            <v>131.17526461695786</v>
          </cell>
        </row>
        <row r="117">
          <cell r="D117">
            <v>43002</v>
          </cell>
          <cell r="E117">
            <v>66721.762000000002</v>
          </cell>
          <cell r="F117">
            <v>0</v>
          </cell>
          <cell r="G117">
            <v>66721.762000000002</v>
          </cell>
          <cell r="H117">
            <v>22818.294750000001</v>
          </cell>
          <cell r="I117">
            <v>2.9240468111667286</v>
          </cell>
          <cell r="J117">
            <v>99772.259347745407</v>
          </cell>
          <cell r="K117">
            <v>0.66874061423675424</v>
          </cell>
          <cell r="L117">
            <v>30</v>
          </cell>
          <cell r="M117">
            <v>131.17526461695786</v>
          </cell>
        </row>
        <row r="118">
          <cell r="D118">
            <v>43003</v>
          </cell>
          <cell r="E118">
            <v>100506.648</v>
          </cell>
          <cell r="F118">
            <v>0</v>
          </cell>
          <cell r="G118">
            <v>100506.648</v>
          </cell>
          <cell r="H118">
            <v>22818.294750000001</v>
          </cell>
          <cell r="I118">
            <v>4.4046520172152652</v>
          </cell>
          <cell r="J118">
            <v>99772.259347745407</v>
          </cell>
          <cell r="K118">
            <v>1.0073606497142154</v>
          </cell>
          <cell r="L118">
            <v>30</v>
          </cell>
          <cell r="M118">
            <v>131.17526461695786</v>
          </cell>
        </row>
        <row r="119">
          <cell r="D119">
            <v>43004</v>
          </cell>
          <cell r="E119">
            <v>45457.218000000001</v>
          </cell>
          <cell r="F119">
            <v>0</v>
          </cell>
          <cell r="G119">
            <v>45457.218000000001</v>
          </cell>
          <cell r="H119">
            <v>22818.294750000001</v>
          </cell>
          <cell r="I119">
            <v>1.9921391365145724</v>
          </cell>
          <cell r="J119">
            <v>99772.259347745407</v>
          </cell>
          <cell r="K119">
            <v>0.4556097887045315</v>
          </cell>
          <cell r="L119">
            <v>30</v>
          </cell>
          <cell r="M119">
            <v>131.17526461695786</v>
          </cell>
        </row>
        <row r="120">
          <cell r="D120">
            <v>43005</v>
          </cell>
          <cell r="E120">
            <v>61279.726999999999</v>
          </cell>
          <cell r="F120">
            <v>228.10000610351563</v>
          </cell>
          <cell r="G120">
            <v>61507.827006103515</v>
          </cell>
          <cell r="H120">
            <v>22818.294750000001</v>
          </cell>
          <cell r="I120">
            <v>2.695548798891009</v>
          </cell>
          <cell r="J120">
            <v>99772.259347745407</v>
          </cell>
          <cell r="K120">
            <v>0.61648225075994967</v>
          </cell>
          <cell r="L120">
            <v>30</v>
          </cell>
          <cell r="M120">
            <v>131.17526461695786</v>
          </cell>
        </row>
        <row r="121">
          <cell r="D121">
            <v>43006</v>
          </cell>
          <cell r="E121">
            <v>73146.447</v>
          </cell>
          <cell r="F121">
            <v>25.5</v>
          </cell>
          <cell r="G121">
            <v>73171.947</v>
          </cell>
          <cell r="H121">
            <v>22818.294750000001</v>
          </cell>
          <cell r="I121">
            <v>3.2067228424244978</v>
          </cell>
          <cell r="J121">
            <v>99772.259347745407</v>
          </cell>
          <cell r="K121">
            <v>0.73338969647832775</v>
          </cell>
          <cell r="L121">
            <v>30</v>
          </cell>
          <cell r="M121">
            <v>131.17526461695786</v>
          </cell>
        </row>
        <row r="122">
          <cell r="D122">
            <v>43007</v>
          </cell>
          <cell r="E122">
            <v>56059.87</v>
          </cell>
          <cell r="F122">
            <v>0</v>
          </cell>
          <cell r="G122">
            <v>56059.87</v>
          </cell>
          <cell r="H122">
            <v>22818.294750000001</v>
          </cell>
          <cell r="I122">
            <v>2.4567948926157159</v>
          </cell>
          <cell r="J122">
            <v>99772.259347745407</v>
          </cell>
          <cell r="K122">
            <v>0.56187832536305904</v>
          </cell>
          <cell r="L122">
            <v>30</v>
          </cell>
          <cell r="M122">
            <v>131.17526461695786</v>
          </cell>
        </row>
        <row r="123">
          <cell r="D123">
            <v>43008</v>
          </cell>
          <cell r="E123">
            <v>36694.944000000003</v>
          </cell>
          <cell r="F123">
            <v>0</v>
          </cell>
          <cell r="G123">
            <v>36694.944000000003</v>
          </cell>
          <cell r="H123">
            <v>22818.294750000001</v>
          </cell>
          <cell r="I123">
            <v>1.6081369971785469</v>
          </cell>
          <cell r="J123">
            <v>99772.259347745407</v>
          </cell>
          <cell r="K123">
            <v>0.36778704060518214</v>
          </cell>
          <cell r="L123">
            <v>30</v>
          </cell>
          <cell r="M123">
            <v>131.17526461695786</v>
          </cell>
        </row>
        <row r="124">
          <cell r="D124">
            <v>43009</v>
          </cell>
          <cell r="E124">
            <v>68365.736999999994</v>
          </cell>
          <cell r="F124">
            <v>0</v>
          </cell>
          <cell r="G124">
            <v>68365.736999999994</v>
          </cell>
          <cell r="H124">
            <v>22818.294750000001</v>
          </cell>
          <cell r="I124">
            <v>2.9960931677420808</v>
          </cell>
          <cell r="J124">
            <v>114182.56664427408</v>
          </cell>
          <cell r="K124">
            <v>0.59874058719478207</v>
          </cell>
          <cell r="L124">
            <v>31</v>
          </cell>
          <cell r="M124">
            <v>155.12520990497836</v>
          </cell>
        </row>
        <row r="125">
          <cell r="D125">
            <v>43010</v>
          </cell>
          <cell r="E125">
            <v>86373.346000000005</v>
          </cell>
          <cell r="F125">
            <v>0</v>
          </cell>
          <cell r="G125">
            <v>86373.346000000005</v>
          </cell>
          <cell r="H125">
            <v>22818.294750000001</v>
          </cell>
          <cell r="I125">
            <v>3.7852673456240633</v>
          </cell>
          <cell r="J125">
            <v>114182.56664427408</v>
          </cell>
          <cell r="K125">
            <v>0.75644950484506712</v>
          </cell>
          <cell r="L125">
            <v>31</v>
          </cell>
          <cell r="M125">
            <v>155.12520990497836</v>
          </cell>
        </row>
        <row r="126">
          <cell r="D126">
            <v>43011</v>
          </cell>
          <cell r="E126">
            <v>74810.547000000006</v>
          </cell>
          <cell r="F126">
            <v>0</v>
          </cell>
          <cell r="G126">
            <v>74810.547000000006</v>
          </cell>
          <cell r="H126">
            <v>22818.294750000001</v>
          </cell>
          <cell r="I126">
            <v>3.2785336423967442</v>
          </cell>
          <cell r="J126">
            <v>114182.56664427408</v>
          </cell>
          <cell r="K126">
            <v>0.65518361689193594</v>
          </cell>
          <cell r="L126">
            <v>31</v>
          </cell>
          <cell r="M126">
            <v>155.12520990497836</v>
          </cell>
        </row>
        <row r="127">
          <cell r="D127">
            <v>43012</v>
          </cell>
          <cell r="E127">
            <v>84052.551999999996</v>
          </cell>
          <cell r="F127">
            <v>0</v>
          </cell>
          <cell r="G127">
            <v>84052.551999999996</v>
          </cell>
          <cell r="H127">
            <v>22818.294750000001</v>
          </cell>
          <cell r="I127">
            <v>3.6835597454099847</v>
          </cell>
          <cell r="J127">
            <v>114182.56664427408</v>
          </cell>
          <cell r="K127">
            <v>0.73612421291823349</v>
          </cell>
          <cell r="L127">
            <v>31</v>
          </cell>
          <cell r="M127">
            <v>155.12520990497836</v>
          </cell>
        </row>
        <row r="128">
          <cell r="D128">
            <v>43013</v>
          </cell>
          <cell r="E128">
            <v>88975.019</v>
          </cell>
          <cell r="F128">
            <v>0</v>
          </cell>
          <cell r="G128">
            <v>88975.019</v>
          </cell>
          <cell r="H128">
            <v>22818.294750000001</v>
          </cell>
          <cell r="I128">
            <v>3.8992843231635437</v>
          </cell>
          <cell r="J128">
            <v>114182.56664427408</v>
          </cell>
          <cell r="K128">
            <v>0.77923470819493823</v>
          </cell>
          <cell r="L128">
            <v>31</v>
          </cell>
          <cell r="M128">
            <v>155.12520990497836</v>
          </cell>
        </row>
        <row r="129">
          <cell r="D129">
            <v>43014</v>
          </cell>
          <cell r="E129">
            <v>181372.965</v>
          </cell>
          <cell r="F129">
            <v>0</v>
          </cell>
          <cell r="G129">
            <v>181372.965</v>
          </cell>
          <cell r="H129">
            <v>22818.294750000001</v>
          </cell>
          <cell r="I129">
            <v>7.9485766568950114</v>
          </cell>
          <cell r="J129">
            <v>114182.56664427408</v>
          </cell>
          <cell r="K129">
            <v>1.5884470837396027</v>
          </cell>
          <cell r="L129">
            <v>31</v>
          </cell>
          <cell r="M129">
            <v>155.12520990497836</v>
          </cell>
        </row>
        <row r="130">
          <cell r="D130">
            <v>43015</v>
          </cell>
          <cell r="E130">
            <v>115237.63800000001</v>
          </cell>
          <cell r="F130">
            <v>0</v>
          </cell>
          <cell r="G130">
            <v>115237.63800000001</v>
          </cell>
          <cell r="H130">
            <v>22818.294750000001</v>
          </cell>
          <cell r="I130">
            <v>5.0502300571781333</v>
          </cell>
          <cell r="J130">
            <v>114182.56664427408</v>
          </cell>
          <cell r="K130">
            <v>1.0092402140425947</v>
          </cell>
          <cell r="L130">
            <v>31</v>
          </cell>
          <cell r="M130">
            <v>155.12520990497836</v>
          </cell>
        </row>
        <row r="131">
          <cell r="D131">
            <v>43016</v>
          </cell>
          <cell r="E131">
            <v>68036.879000000001</v>
          </cell>
          <cell r="F131">
            <v>0</v>
          </cell>
          <cell r="G131">
            <v>68036.879000000001</v>
          </cell>
          <cell r="H131">
            <v>22818.294750000001</v>
          </cell>
          <cell r="I131">
            <v>2.9816811354844996</v>
          </cell>
          <cell r="J131">
            <v>114182.56664427408</v>
          </cell>
          <cell r="K131">
            <v>0.59586048027772065</v>
          </cell>
          <cell r="L131">
            <v>31</v>
          </cell>
          <cell r="M131">
            <v>155.12520990497836</v>
          </cell>
        </row>
        <row r="132">
          <cell r="D132">
            <v>43017</v>
          </cell>
          <cell r="E132">
            <v>40725.493000000002</v>
          </cell>
          <cell r="F132">
            <v>108</v>
          </cell>
          <cell r="G132">
            <v>40833.493000000002</v>
          </cell>
          <cell r="H132">
            <v>22818.294750000001</v>
          </cell>
          <cell r="I132">
            <v>1.789506772849448</v>
          </cell>
          <cell r="J132">
            <v>114182.56664427408</v>
          </cell>
          <cell r="K132">
            <v>0.35761582700460065</v>
          </cell>
          <cell r="L132">
            <v>31</v>
          </cell>
          <cell r="M132">
            <v>155.12520990497836</v>
          </cell>
        </row>
        <row r="133">
          <cell r="D133">
            <v>43018</v>
          </cell>
          <cell r="E133">
            <v>21773.647000000001</v>
          </cell>
          <cell r="F133">
            <v>0</v>
          </cell>
          <cell r="G133">
            <v>21773.647000000001</v>
          </cell>
          <cell r="H133">
            <v>22818.294750000001</v>
          </cell>
          <cell r="I133">
            <v>0.95421885108220017</v>
          </cell>
          <cell r="J133">
            <v>114182.56664427408</v>
          </cell>
          <cell r="K133">
            <v>0.19069151832813425</v>
          </cell>
          <cell r="L133">
            <v>31</v>
          </cell>
          <cell r="M133">
            <v>155.12520990497836</v>
          </cell>
        </row>
        <row r="134">
          <cell r="D134">
            <v>43019</v>
          </cell>
          <cell r="E134">
            <v>54838.828000000001</v>
          </cell>
          <cell r="F134">
            <v>0</v>
          </cell>
          <cell r="G134">
            <v>54838.828000000001</v>
          </cell>
          <cell r="H134">
            <v>22818.294750000001</v>
          </cell>
          <cell r="I134">
            <v>2.4032833566583673</v>
          </cell>
          <cell r="J134">
            <v>114182.56664427408</v>
          </cell>
          <cell r="K134">
            <v>0.48027321167902659</v>
          </cell>
          <cell r="L134">
            <v>31</v>
          </cell>
          <cell r="M134">
            <v>155.12520990497836</v>
          </cell>
        </row>
        <row r="135">
          <cell r="D135">
            <v>43020</v>
          </cell>
          <cell r="E135">
            <v>46220.591999999997</v>
          </cell>
          <cell r="F135">
            <v>0</v>
          </cell>
          <cell r="G135">
            <v>46220.591999999997</v>
          </cell>
          <cell r="H135">
            <v>22818.294750000001</v>
          </cell>
          <cell r="I135">
            <v>2.0255936083917927</v>
          </cell>
          <cell r="J135">
            <v>114182.56664427408</v>
          </cell>
          <cell r="K135">
            <v>0.40479552490702242</v>
          </cell>
          <cell r="L135">
            <v>31</v>
          </cell>
          <cell r="M135">
            <v>155.12520990497836</v>
          </cell>
        </row>
        <row r="136">
          <cell r="D136">
            <v>43021</v>
          </cell>
          <cell r="E136">
            <v>45018.370999999999</v>
          </cell>
          <cell r="F136">
            <v>0</v>
          </cell>
          <cell r="G136">
            <v>45018.370999999999</v>
          </cell>
          <cell r="H136">
            <v>22818.294750000001</v>
          </cell>
          <cell r="I136">
            <v>1.9729068930534346</v>
          </cell>
          <cell r="J136">
            <v>114182.56664427408</v>
          </cell>
          <cell r="K136">
            <v>0.39426658835101197</v>
          </cell>
          <cell r="L136">
            <v>31</v>
          </cell>
          <cell r="M136">
            <v>155.12520990497836</v>
          </cell>
        </row>
        <row r="137">
          <cell r="D137">
            <v>43022</v>
          </cell>
          <cell r="E137">
            <v>68216.311000000002</v>
          </cell>
          <cell r="F137">
            <v>0</v>
          </cell>
          <cell r="G137">
            <v>68216.311000000002</v>
          </cell>
          <cell r="H137">
            <v>22818.294750000001</v>
          </cell>
          <cell r="I137">
            <v>2.9895446503512275</v>
          </cell>
          <cell r="J137">
            <v>114182.56664427408</v>
          </cell>
          <cell r="K137">
            <v>0.59743192857559446</v>
          </cell>
          <cell r="L137">
            <v>31</v>
          </cell>
          <cell r="M137">
            <v>155.12520990497836</v>
          </cell>
        </row>
        <row r="138">
          <cell r="D138">
            <v>43023</v>
          </cell>
          <cell r="E138">
            <v>150801.986</v>
          </cell>
          <cell r="F138">
            <v>0</v>
          </cell>
          <cell r="G138">
            <v>150801.986</v>
          </cell>
          <cell r="H138">
            <v>22818.294750000001</v>
          </cell>
          <cell r="I138">
            <v>6.6088192677062336</v>
          </cell>
          <cell r="J138">
            <v>114182.56664427408</v>
          </cell>
          <cell r="K138">
            <v>1.3207093729974608</v>
          </cell>
          <cell r="L138">
            <v>31</v>
          </cell>
          <cell r="M138">
            <v>155.12520990497836</v>
          </cell>
        </row>
        <row r="139">
          <cell r="D139">
            <v>43024</v>
          </cell>
          <cell r="E139">
            <v>145021.785</v>
          </cell>
          <cell r="F139">
            <v>41.7</v>
          </cell>
          <cell r="G139">
            <v>145063.48500000002</v>
          </cell>
          <cell r="H139">
            <v>22818.294750000001</v>
          </cell>
          <cell r="I139">
            <v>6.3573324207322726</v>
          </cell>
          <cell r="J139">
            <v>114182.56664427408</v>
          </cell>
          <cell r="K139">
            <v>1.2704521299817404</v>
          </cell>
          <cell r="L139">
            <v>31</v>
          </cell>
          <cell r="M139">
            <v>155.12520990497836</v>
          </cell>
        </row>
        <row r="140">
          <cell r="D140">
            <v>43025</v>
          </cell>
          <cell r="E140">
            <v>152083.09700000001</v>
          </cell>
          <cell r="F140">
            <v>495.3</v>
          </cell>
          <cell r="G140">
            <v>152578.397</v>
          </cell>
          <cell r="H140">
            <v>22818.294750000001</v>
          </cell>
          <cell r="I140">
            <v>6.6866695636842008</v>
          </cell>
          <cell r="J140">
            <v>114182.56664427408</v>
          </cell>
          <cell r="K140">
            <v>1.3362670106667405</v>
          </cell>
          <cell r="L140">
            <v>31</v>
          </cell>
          <cell r="M140">
            <v>155.12520990497836</v>
          </cell>
        </row>
        <row r="141">
          <cell r="D141">
            <v>43026</v>
          </cell>
          <cell r="E141">
            <v>123433.81299999999</v>
          </cell>
          <cell r="F141">
            <v>0</v>
          </cell>
          <cell r="G141">
            <v>123433.81299999999</v>
          </cell>
          <cell r="H141">
            <v>22818.294750000001</v>
          </cell>
          <cell r="I141">
            <v>5.4094231997770121</v>
          </cell>
          <cell r="J141">
            <v>114182.56664427408</v>
          </cell>
          <cell r="K141">
            <v>1.0810215309360436</v>
          </cell>
          <cell r="L141">
            <v>31</v>
          </cell>
          <cell r="M141">
            <v>155.12520990497836</v>
          </cell>
        </row>
        <row r="142">
          <cell r="D142">
            <v>43027</v>
          </cell>
          <cell r="E142">
            <v>127955.708</v>
          </cell>
          <cell r="F142">
            <v>181.7</v>
          </cell>
          <cell r="G142">
            <v>128137.408</v>
          </cell>
          <cell r="H142">
            <v>22818.294750000001</v>
          </cell>
          <cell r="I142">
            <v>5.615555825003093</v>
          </cell>
          <cell r="J142">
            <v>114182.56664427408</v>
          </cell>
          <cell r="K142">
            <v>1.1222151661663118</v>
          </cell>
          <cell r="L142">
            <v>31</v>
          </cell>
          <cell r="M142">
            <v>155.12520990497836</v>
          </cell>
        </row>
        <row r="143">
          <cell r="D143">
            <v>43028</v>
          </cell>
          <cell r="E143">
            <v>144953.53400000001</v>
          </cell>
          <cell r="F143">
            <v>3</v>
          </cell>
          <cell r="G143">
            <v>144956.53400000001</v>
          </cell>
          <cell r="H143">
            <v>22818.294750000001</v>
          </cell>
          <cell r="I143">
            <v>6.3526453483120164</v>
          </cell>
          <cell r="J143">
            <v>114182.56664427408</v>
          </cell>
          <cell r="K143">
            <v>1.2695154633508947</v>
          </cell>
          <cell r="L143">
            <v>31</v>
          </cell>
          <cell r="M143">
            <v>155.12520990497836</v>
          </cell>
        </row>
        <row r="144">
          <cell r="D144">
            <v>43029</v>
          </cell>
          <cell r="E144">
            <v>128847.803</v>
          </cell>
          <cell r="F144">
            <v>0</v>
          </cell>
          <cell r="G144">
            <v>128847.803</v>
          </cell>
          <cell r="H144">
            <v>22818.294750000001</v>
          </cell>
          <cell r="I144">
            <v>5.6466885195266396</v>
          </cell>
          <cell r="J144">
            <v>114182.56664427408</v>
          </cell>
          <cell r="K144">
            <v>1.1284367376450224</v>
          </cell>
          <cell r="L144">
            <v>31</v>
          </cell>
          <cell r="M144">
            <v>155.12520990497836</v>
          </cell>
        </row>
        <row r="145">
          <cell r="D145">
            <v>43030</v>
          </cell>
          <cell r="E145">
            <v>86322.445000000007</v>
          </cell>
          <cell r="F145">
            <v>0</v>
          </cell>
          <cell r="G145">
            <v>86322.445000000007</v>
          </cell>
          <cell r="H145">
            <v>22818.294750000001</v>
          </cell>
          <cell r="I145">
            <v>3.783036635548763</v>
          </cell>
          <cell r="J145">
            <v>114182.56664427408</v>
          </cell>
          <cell r="K145">
            <v>0.7560037187544586</v>
          </cell>
          <cell r="L145">
            <v>31</v>
          </cell>
          <cell r="M145">
            <v>155.12520990497836</v>
          </cell>
        </row>
        <row r="146">
          <cell r="D146">
            <v>43031</v>
          </cell>
          <cell r="E146">
            <v>62964.074999999997</v>
          </cell>
          <cell r="F146">
            <v>0</v>
          </cell>
          <cell r="G146">
            <v>62964.074999999997</v>
          </cell>
          <cell r="H146">
            <v>22818.294750000001</v>
          </cell>
          <cell r="I146">
            <v>2.7593681162348904</v>
          </cell>
          <cell r="J146">
            <v>114182.56664427408</v>
          </cell>
          <cell r="K146">
            <v>0.55143334793094234</v>
          </cell>
          <cell r="L146">
            <v>31</v>
          </cell>
          <cell r="M146">
            <v>155.12520990497836</v>
          </cell>
        </row>
        <row r="147">
          <cell r="D147">
            <v>43032</v>
          </cell>
          <cell r="E147">
            <v>72425.428</v>
          </cell>
          <cell r="F147">
            <v>0</v>
          </cell>
          <cell r="G147">
            <v>72425.428</v>
          </cell>
          <cell r="H147">
            <v>22818.294750000001</v>
          </cell>
          <cell r="I147">
            <v>3.1740070322301364</v>
          </cell>
          <cell r="J147">
            <v>114182.56664427408</v>
          </cell>
          <cell r="K147">
            <v>0.63429497276615932</v>
          </cell>
          <cell r="L147">
            <v>31</v>
          </cell>
          <cell r="M147">
            <v>155.12520990497836</v>
          </cell>
        </row>
        <row r="148">
          <cell r="D148">
            <v>43033</v>
          </cell>
          <cell r="E148">
            <v>64520.01</v>
          </cell>
          <cell r="F148">
            <v>0</v>
          </cell>
          <cell r="G148">
            <v>64520.01</v>
          </cell>
          <cell r="H148">
            <v>22818.294750000001</v>
          </cell>
          <cell r="I148">
            <v>2.8275561652125649</v>
          </cell>
          <cell r="J148">
            <v>114182.56664427408</v>
          </cell>
          <cell r="K148">
            <v>0.56506007787516743</v>
          </cell>
          <cell r="L148">
            <v>31</v>
          </cell>
          <cell r="M148">
            <v>155.12520990497836</v>
          </cell>
        </row>
        <row r="149">
          <cell r="D149">
            <v>43034</v>
          </cell>
          <cell r="E149">
            <v>66314.114000000001</v>
          </cell>
          <cell r="F149">
            <v>0</v>
          </cell>
          <cell r="G149">
            <v>66314.114000000001</v>
          </cell>
          <cell r="H149">
            <v>22818.294750000001</v>
          </cell>
          <cell r="I149">
            <v>2.9061818477912333</v>
          </cell>
          <cell r="J149">
            <v>114182.56664427408</v>
          </cell>
          <cell r="K149">
            <v>0.58077266914655978</v>
          </cell>
          <cell r="L149">
            <v>31</v>
          </cell>
          <cell r="M149">
            <v>155.12520990497836</v>
          </cell>
        </row>
        <row r="150">
          <cell r="D150">
            <v>43035</v>
          </cell>
          <cell r="E150">
            <v>135997.492</v>
          </cell>
          <cell r="F150">
            <v>782</v>
          </cell>
          <cell r="G150">
            <v>136779.492</v>
          </cell>
          <cell r="H150">
            <v>22818.294750000001</v>
          </cell>
          <cell r="I150">
            <v>5.9942906995712288</v>
          </cell>
          <cell r="J150">
            <v>114182.56664427408</v>
          </cell>
          <cell r="K150">
            <v>1.1979017114418586</v>
          </cell>
          <cell r="L150">
            <v>31</v>
          </cell>
          <cell r="M150">
            <v>155.12520990497836</v>
          </cell>
        </row>
        <row r="151">
          <cell r="D151">
            <v>43036</v>
          </cell>
          <cell r="E151">
            <v>194183.14799999999</v>
          </cell>
          <cell r="F151">
            <v>0</v>
          </cell>
          <cell r="G151">
            <v>194183.14799999999</v>
          </cell>
          <cell r="H151">
            <v>22818.294750000001</v>
          </cell>
          <cell r="I151">
            <v>8.509976320645082</v>
          </cell>
          <cell r="J151">
            <v>114182.56664427408</v>
          </cell>
          <cell r="K151">
            <v>1.7006374414840473</v>
          </cell>
          <cell r="L151">
            <v>31</v>
          </cell>
          <cell r="M151">
            <v>155.12520990497836</v>
          </cell>
        </row>
        <row r="152">
          <cell r="D152">
            <v>43037</v>
          </cell>
          <cell r="E152">
            <v>182632.99600000001</v>
          </cell>
          <cell r="F152">
            <v>0</v>
          </cell>
          <cell r="G152">
            <v>182632.99600000001</v>
          </cell>
          <cell r="H152">
            <v>22818.294750000001</v>
          </cell>
          <cell r="I152">
            <v>8.0037968656706919</v>
          </cell>
          <cell r="J152">
            <v>114182.56664427408</v>
          </cell>
          <cell r="K152">
            <v>1.599482314747551</v>
          </cell>
          <cell r="L152">
            <v>31</v>
          </cell>
          <cell r="M152">
            <v>155.12520990497836</v>
          </cell>
        </row>
        <row r="153">
          <cell r="D153">
            <v>43038</v>
          </cell>
          <cell r="E153">
            <v>199567.58199999999</v>
          </cell>
          <cell r="F153">
            <v>0</v>
          </cell>
          <cell r="G153">
            <v>199567.58199999999</v>
          </cell>
          <cell r="H153">
            <v>22818.294750000001</v>
          </cell>
          <cell r="I153">
            <v>8.7459463639367705</v>
          </cell>
          <cell r="J153">
            <v>114182.56664427408</v>
          </cell>
          <cell r="K153">
            <v>1.7477937995713089</v>
          </cell>
          <cell r="L153">
            <v>31</v>
          </cell>
          <cell r="M153">
            <v>155.12520990497836</v>
          </cell>
        </row>
        <row r="154">
          <cell r="D154">
            <v>43039</v>
          </cell>
          <cell r="E154">
            <v>104678.628</v>
          </cell>
          <cell r="F154">
            <v>0</v>
          </cell>
          <cell r="G154">
            <v>104678.628</v>
          </cell>
          <cell r="H154">
            <v>22818.439750000001</v>
          </cell>
          <cell r="I154">
            <v>4.5874577379901709</v>
          </cell>
          <cell r="J154">
            <v>114182.56664427408</v>
          </cell>
          <cell r="K154">
            <v>0.91676541416446888</v>
          </cell>
          <cell r="L154">
            <v>31</v>
          </cell>
          <cell r="M154">
            <v>155.12520990497836</v>
          </cell>
        </row>
        <row r="155">
          <cell r="D155">
            <v>43040</v>
          </cell>
          <cell r="E155">
            <v>138041.82800000001</v>
          </cell>
          <cell r="F155">
            <v>0</v>
          </cell>
          <cell r="G155">
            <v>138041.82800000001</v>
          </cell>
          <cell r="H155">
            <v>22818.439750000001</v>
          </cell>
          <cell r="I155">
            <v>6.0495734814646998</v>
          </cell>
          <cell r="J155">
            <v>160101.77139469871</v>
          </cell>
          <cell r="K155">
            <v>0.86221299613035296</v>
          </cell>
          <cell r="L155">
            <v>30</v>
          </cell>
          <cell r="M155">
            <v>210.49330110031104</v>
          </cell>
        </row>
        <row r="156">
          <cell r="D156">
            <v>43041</v>
          </cell>
          <cell r="E156">
            <v>99028.058000000005</v>
          </cell>
          <cell r="F156">
            <v>0</v>
          </cell>
          <cell r="G156">
            <v>99028.058000000005</v>
          </cell>
          <cell r="H156">
            <v>22818.439750000001</v>
          </cell>
          <cell r="I156">
            <v>4.3398259953334453</v>
          </cell>
          <cell r="J156">
            <v>160101.77139469871</v>
          </cell>
          <cell r="K156">
            <v>0.61853193214125191</v>
          </cell>
          <cell r="L156">
            <v>30</v>
          </cell>
          <cell r="M156">
            <v>210.49330110031104</v>
          </cell>
        </row>
        <row r="157">
          <cell r="D157">
            <v>43042</v>
          </cell>
          <cell r="E157">
            <v>70300.178</v>
          </cell>
          <cell r="F157">
            <v>0</v>
          </cell>
          <cell r="G157">
            <v>70300.178</v>
          </cell>
          <cell r="H157">
            <v>22818.439750000001</v>
          </cell>
          <cell r="I157">
            <v>3.0808494695611253</v>
          </cell>
          <cell r="J157">
            <v>160101.77139469871</v>
          </cell>
          <cell r="K157">
            <v>0.43909681565414449</v>
          </cell>
          <cell r="L157">
            <v>30</v>
          </cell>
          <cell r="M157">
            <v>210.49330110031104</v>
          </cell>
        </row>
        <row r="158">
          <cell r="D158">
            <v>43043</v>
          </cell>
          <cell r="E158">
            <v>97174.910999999993</v>
          </cell>
          <cell r="F158">
            <v>0</v>
          </cell>
          <cell r="G158">
            <v>97174.910999999993</v>
          </cell>
          <cell r="H158">
            <v>22818.439750000001</v>
          </cell>
          <cell r="I158">
            <v>4.2586132997984665</v>
          </cell>
          <cell r="J158">
            <v>160101.77139469871</v>
          </cell>
          <cell r="K158">
            <v>0.60695712579241112</v>
          </cell>
          <cell r="L158">
            <v>30</v>
          </cell>
          <cell r="M158">
            <v>210.49330110031104</v>
          </cell>
        </row>
        <row r="159">
          <cell r="D159">
            <v>43044</v>
          </cell>
          <cell r="E159">
            <v>219193.15700000001</v>
          </cell>
          <cell r="F159">
            <v>0</v>
          </cell>
          <cell r="G159">
            <v>219193.15700000001</v>
          </cell>
          <cell r="H159">
            <v>22818.439750000001</v>
          </cell>
          <cell r="I159">
            <v>9.605966025788419</v>
          </cell>
          <cell r="J159">
            <v>160101.77139469871</v>
          </cell>
          <cell r="K159">
            <v>1.3690863948008631</v>
          </cell>
          <cell r="L159">
            <v>30</v>
          </cell>
          <cell r="M159">
            <v>210.49330110031104</v>
          </cell>
        </row>
        <row r="160">
          <cell r="D160">
            <v>43045</v>
          </cell>
          <cell r="E160">
            <v>202914.57699999999</v>
          </cell>
          <cell r="F160">
            <v>24.9</v>
          </cell>
          <cell r="G160">
            <v>202939.47699999998</v>
          </cell>
          <cell r="H160">
            <v>22818.439750000001</v>
          </cell>
          <cell r="I160">
            <v>8.8936614082038616</v>
          </cell>
          <cell r="J160">
            <v>160101.77139469871</v>
          </cell>
          <cell r="K160">
            <v>1.2675654693394587</v>
          </cell>
          <cell r="L160">
            <v>30</v>
          </cell>
          <cell r="M160">
            <v>210.49330110031104</v>
          </cell>
        </row>
        <row r="161">
          <cell r="D161">
            <v>43046</v>
          </cell>
          <cell r="E161">
            <v>172266.65700000001</v>
          </cell>
          <cell r="F161">
            <v>0</v>
          </cell>
          <cell r="G161">
            <v>172266.65700000001</v>
          </cell>
          <cell r="H161">
            <v>22818.439750000001</v>
          </cell>
          <cell r="I161">
            <v>7.5494494315721123</v>
          </cell>
          <cell r="J161">
            <v>160101.77139469871</v>
          </cell>
          <cell r="K161">
            <v>1.0759822049395771</v>
          </cell>
          <cell r="L161">
            <v>30</v>
          </cell>
          <cell r="M161">
            <v>210.49330110031104</v>
          </cell>
        </row>
        <row r="162">
          <cell r="D162">
            <v>43047</v>
          </cell>
          <cell r="E162">
            <v>166470.943</v>
          </cell>
          <cell r="F162">
            <v>0.4</v>
          </cell>
          <cell r="G162">
            <v>166471.34299999999</v>
          </cell>
          <cell r="H162">
            <v>22818.439750000001</v>
          </cell>
          <cell r="I162">
            <v>7.2954743980687802</v>
          </cell>
          <cell r="J162">
            <v>160101.77139469871</v>
          </cell>
          <cell r="K162">
            <v>1.0397845167471533</v>
          </cell>
          <cell r="L162">
            <v>30</v>
          </cell>
          <cell r="M162">
            <v>210.49330110031104</v>
          </cell>
        </row>
        <row r="163">
          <cell r="D163">
            <v>43048</v>
          </cell>
          <cell r="E163">
            <v>188838.56</v>
          </cell>
          <cell r="F163">
            <v>0</v>
          </cell>
          <cell r="G163">
            <v>188838.56</v>
          </cell>
          <cell r="H163">
            <v>22818.439750000001</v>
          </cell>
          <cell r="I163">
            <v>8.2756999194039977</v>
          </cell>
          <cell r="J163">
            <v>160101.77139469871</v>
          </cell>
          <cell r="K163">
            <v>1.1794907598770816</v>
          </cell>
          <cell r="L163">
            <v>30</v>
          </cell>
          <cell r="M163">
            <v>210.49330110031104</v>
          </cell>
        </row>
        <row r="164">
          <cell r="D164">
            <v>43049</v>
          </cell>
          <cell r="E164">
            <v>194140.005</v>
          </cell>
          <cell r="F164">
            <v>0</v>
          </cell>
          <cell r="G164">
            <v>194140.005</v>
          </cell>
          <cell r="H164">
            <v>22818.439750000001</v>
          </cell>
          <cell r="I164">
            <v>8.5080315362052747</v>
          </cell>
          <cell r="J164">
            <v>160101.77139469871</v>
          </cell>
          <cell r="K164">
            <v>1.2126037289205682</v>
          </cell>
          <cell r="L164">
            <v>30</v>
          </cell>
          <cell r="M164">
            <v>210.49330110031104</v>
          </cell>
        </row>
        <row r="165">
          <cell r="D165">
            <v>43050</v>
          </cell>
          <cell r="E165">
            <v>158082.133</v>
          </cell>
          <cell r="F165">
            <v>0.1</v>
          </cell>
          <cell r="G165">
            <v>158082.23300000001</v>
          </cell>
          <cell r="H165">
            <v>22818.439750000001</v>
          </cell>
          <cell r="I165">
            <v>6.9278283148171864</v>
          </cell>
          <cell r="J165">
            <v>160101.77139469871</v>
          </cell>
          <cell r="K165">
            <v>0.98738590849366725</v>
          </cell>
          <cell r="L165">
            <v>30</v>
          </cell>
          <cell r="M165">
            <v>210.49330110031104</v>
          </cell>
        </row>
        <row r="166">
          <cell r="D166">
            <v>43051</v>
          </cell>
          <cell r="E166">
            <v>177045.12599999999</v>
          </cell>
          <cell r="F166">
            <v>0</v>
          </cell>
          <cell r="G166">
            <v>177045.12599999999</v>
          </cell>
          <cell r="H166">
            <v>22818.439750000001</v>
          </cell>
          <cell r="I166">
            <v>7.7588620405126507</v>
          </cell>
          <cell r="J166">
            <v>160101.77139469871</v>
          </cell>
          <cell r="K166">
            <v>1.1058286517238516</v>
          </cell>
          <cell r="L166">
            <v>30</v>
          </cell>
          <cell r="M166">
            <v>210.49330110031104</v>
          </cell>
        </row>
        <row r="167">
          <cell r="D167">
            <v>43052</v>
          </cell>
          <cell r="E167">
            <v>283203.875</v>
          </cell>
          <cell r="F167">
            <v>0</v>
          </cell>
          <cell r="G167">
            <v>283203.875</v>
          </cell>
          <cell r="H167">
            <v>22818.439750000001</v>
          </cell>
          <cell r="I167">
            <v>12.411184905839146</v>
          </cell>
          <cell r="J167">
            <v>160101.77139469871</v>
          </cell>
          <cell r="K167">
            <v>1.7688990729641449</v>
          </cell>
          <cell r="L167">
            <v>30</v>
          </cell>
          <cell r="M167">
            <v>210.49330110031104</v>
          </cell>
        </row>
        <row r="168">
          <cell r="D168">
            <v>43053</v>
          </cell>
          <cell r="E168">
            <v>192964.17</v>
          </cell>
          <cell r="F168">
            <v>0</v>
          </cell>
          <cell r="G168">
            <v>192964.17</v>
          </cell>
          <cell r="H168">
            <v>22818.439750000001</v>
          </cell>
          <cell r="I168">
            <v>8.4565015011598241</v>
          </cell>
          <cell r="J168">
            <v>160101.77139469871</v>
          </cell>
          <cell r="K168">
            <v>1.2052594316666596</v>
          </cell>
          <cell r="L168">
            <v>30</v>
          </cell>
          <cell r="M168">
            <v>210.49330110031104</v>
          </cell>
        </row>
        <row r="169">
          <cell r="D169">
            <v>43054</v>
          </cell>
          <cell r="E169">
            <v>58430.131999999998</v>
          </cell>
          <cell r="F169">
            <v>0</v>
          </cell>
          <cell r="G169">
            <v>58430.131999999998</v>
          </cell>
          <cell r="H169">
            <v>22818.439750000001</v>
          </cell>
          <cell r="I169">
            <v>2.5606541306138162</v>
          </cell>
          <cell r="J169">
            <v>160101.77139469871</v>
          </cell>
          <cell r="K169">
            <v>0.36495618687411185</v>
          </cell>
          <cell r="L169">
            <v>30</v>
          </cell>
          <cell r="M169">
            <v>210.49330110031104</v>
          </cell>
        </row>
        <row r="170">
          <cell r="D170">
            <v>43055</v>
          </cell>
          <cell r="E170">
            <v>27698.620999999999</v>
          </cell>
          <cell r="F170">
            <v>0</v>
          </cell>
          <cell r="G170">
            <v>27698.620999999999</v>
          </cell>
          <cell r="H170">
            <v>22818.439750000001</v>
          </cell>
          <cell r="I170">
            <v>1.2138700675185294</v>
          </cell>
          <cell r="J170">
            <v>160101.77139469871</v>
          </cell>
          <cell r="K170">
            <v>0.1730063368987631</v>
          </cell>
          <cell r="L170">
            <v>30</v>
          </cell>
          <cell r="M170">
            <v>210.49330110031104</v>
          </cell>
        </row>
        <row r="171">
          <cell r="D171">
            <v>43056</v>
          </cell>
          <cell r="E171">
            <v>63926.775000000001</v>
          </cell>
          <cell r="F171">
            <v>0</v>
          </cell>
          <cell r="G171">
            <v>63926.775000000001</v>
          </cell>
          <cell r="H171">
            <v>22818.439750000001</v>
          </cell>
          <cell r="I171">
            <v>2.8015401447419297</v>
          </cell>
          <cell r="J171">
            <v>160101.77139469871</v>
          </cell>
          <cell r="K171">
            <v>0.39928836791194144</v>
          </cell>
          <cell r="L171">
            <v>30</v>
          </cell>
          <cell r="M171">
            <v>210.49330110031104</v>
          </cell>
        </row>
        <row r="172">
          <cell r="D172">
            <v>43057</v>
          </cell>
          <cell r="E172">
            <v>102722.976</v>
          </cell>
          <cell r="F172">
            <v>0</v>
          </cell>
          <cell r="G172">
            <v>102722.976</v>
          </cell>
          <cell r="H172">
            <v>22818.439750000001</v>
          </cell>
          <cell r="I172">
            <v>4.5017528422380408</v>
          </cell>
          <cell r="J172">
            <v>160101.77139469871</v>
          </cell>
          <cell r="K172">
            <v>0.64161049003484893</v>
          </cell>
          <cell r="L172">
            <v>30</v>
          </cell>
          <cell r="M172">
            <v>210.49330110031104</v>
          </cell>
        </row>
        <row r="173">
          <cell r="D173">
            <v>43058</v>
          </cell>
          <cell r="E173">
            <v>59016.273000000001</v>
          </cell>
          <cell r="F173">
            <v>0</v>
          </cell>
          <cell r="G173">
            <v>59016.273000000001</v>
          </cell>
          <cell r="H173">
            <v>22818.439750000001</v>
          </cell>
          <cell r="I173">
            <v>2.5863412944349098</v>
          </cell>
          <cell r="J173">
            <v>160101.77139469871</v>
          </cell>
          <cell r="K173">
            <v>0.36861723943395514</v>
          </cell>
          <cell r="L173">
            <v>30</v>
          </cell>
          <cell r="M173">
            <v>210.49330110031104</v>
          </cell>
        </row>
        <row r="174">
          <cell r="D174">
            <v>43059</v>
          </cell>
          <cell r="E174">
            <v>38594.400000000001</v>
          </cell>
          <cell r="F174">
            <v>0</v>
          </cell>
          <cell r="G174">
            <v>38594.400000000001</v>
          </cell>
          <cell r="H174">
            <v>22818.439750000001</v>
          </cell>
          <cell r="I174">
            <v>1.6913689289382723</v>
          </cell>
          <cell r="J174">
            <v>160101.77139469871</v>
          </cell>
          <cell r="K174">
            <v>0.24106166761174225</v>
          </cell>
          <cell r="L174">
            <v>30</v>
          </cell>
          <cell r="M174">
            <v>210.49330110031104</v>
          </cell>
        </row>
        <row r="175">
          <cell r="D175">
            <v>43060</v>
          </cell>
          <cell r="E175">
            <v>59428.071000000004</v>
          </cell>
          <cell r="F175">
            <v>0</v>
          </cell>
          <cell r="G175">
            <v>59428.071000000004</v>
          </cell>
          <cell r="H175">
            <v>22818.439750000001</v>
          </cell>
          <cell r="I175">
            <v>2.6043880147414549</v>
          </cell>
          <cell r="J175">
            <v>160101.77139469871</v>
          </cell>
          <cell r="K175">
            <v>0.37118934089424938</v>
          </cell>
          <cell r="L175">
            <v>30</v>
          </cell>
          <cell r="M175">
            <v>210.49330110031104</v>
          </cell>
        </row>
        <row r="176">
          <cell r="D176">
            <v>43061</v>
          </cell>
          <cell r="E176">
            <v>138116.58300000001</v>
          </cell>
          <cell r="F176">
            <v>39.200000000000003</v>
          </cell>
          <cell r="G176">
            <v>138155.78300000002</v>
          </cell>
          <cell r="H176">
            <v>22818.439750000001</v>
          </cell>
          <cell r="I176">
            <v>6.0545674688384432</v>
          </cell>
          <cell r="J176">
            <v>160101.77139469871</v>
          </cell>
          <cell r="K176">
            <v>0.86292476214647706</v>
          </cell>
          <cell r="L176">
            <v>30</v>
          </cell>
          <cell r="M176">
            <v>210.49330110031104</v>
          </cell>
        </row>
        <row r="177">
          <cell r="D177">
            <v>43062</v>
          </cell>
          <cell r="E177">
            <v>181265.52600000001</v>
          </cell>
          <cell r="F177">
            <v>0</v>
          </cell>
          <cell r="G177">
            <v>181265.52600000001</v>
          </cell>
          <cell r="H177">
            <v>22818.439750000001</v>
          </cell>
          <cell r="I177">
            <v>7.9438177187377592</v>
          </cell>
          <cell r="J177">
            <v>160101.77139469871</v>
          </cell>
          <cell r="K177">
            <v>1.132189384420528</v>
          </cell>
          <cell r="L177">
            <v>30</v>
          </cell>
          <cell r="M177">
            <v>210.49330110031104</v>
          </cell>
        </row>
        <row r="178">
          <cell r="D178">
            <v>43063</v>
          </cell>
          <cell r="E178">
            <v>121509.024</v>
          </cell>
          <cell r="F178">
            <v>0</v>
          </cell>
          <cell r="G178">
            <v>121509.024</v>
          </cell>
          <cell r="H178">
            <v>22818.439750000001</v>
          </cell>
          <cell r="I178">
            <v>5.325036476256007</v>
          </cell>
          <cell r="J178">
            <v>160101.77139469871</v>
          </cell>
          <cell r="K178">
            <v>0.75894865460572547</v>
          </cell>
          <cell r="L178">
            <v>30</v>
          </cell>
          <cell r="M178">
            <v>210.49330110031104</v>
          </cell>
        </row>
        <row r="179">
          <cell r="D179">
            <v>43064</v>
          </cell>
          <cell r="E179">
            <v>191726.965</v>
          </cell>
          <cell r="F179">
            <v>0</v>
          </cell>
          <cell r="G179">
            <v>191726.965</v>
          </cell>
          <cell r="H179">
            <v>22818.439750000001</v>
          </cell>
          <cell r="I179">
            <v>8.402281974603456</v>
          </cell>
          <cell r="J179">
            <v>160101.77139469871</v>
          </cell>
          <cell r="K179">
            <v>1.1975318157307313</v>
          </cell>
          <cell r="L179">
            <v>30</v>
          </cell>
          <cell r="M179">
            <v>210.49330110031104</v>
          </cell>
        </row>
        <row r="180">
          <cell r="D180">
            <v>43065</v>
          </cell>
          <cell r="E180">
            <v>144364.09700000001</v>
          </cell>
          <cell r="F180">
            <v>0</v>
          </cell>
          <cell r="G180">
            <v>144364.09700000001</v>
          </cell>
          <cell r="H180">
            <v>22818.439750000001</v>
          </cell>
          <cell r="I180">
            <v>6.3266418993437092</v>
          </cell>
          <cell r="J180">
            <v>160101.77139469871</v>
          </cell>
          <cell r="K180">
            <v>0.90170205952374738</v>
          </cell>
          <cell r="L180">
            <v>30</v>
          </cell>
          <cell r="M180">
            <v>210.49330110031104</v>
          </cell>
        </row>
        <row r="181">
          <cell r="D181">
            <v>43066</v>
          </cell>
          <cell r="E181">
            <v>52239.180999999997</v>
          </cell>
          <cell r="F181">
            <v>6.2</v>
          </cell>
          <cell r="G181">
            <v>52245.380999999994</v>
          </cell>
          <cell r="H181">
            <v>22818.439750000001</v>
          </cell>
          <cell r="I181">
            <v>2.2896123298701871</v>
          </cell>
          <cell r="J181">
            <v>160101.77139469871</v>
          </cell>
          <cell r="K181">
            <v>0.32632606463297348</v>
          </cell>
          <cell r="L181">
            <v>30</v>
          </cell>
          <cell r="M181">
            <v>210.49330110031104</v>
          </cell>
        </row>
        <row r="182">
          <cell r="D182">
            <v>43067</v>
          </cell>
          <cell r="E182">
            <v>73009.680999999997</v>
          </cell>
          <cell r="F182">
            <v>0</v>
          </cell>
          <cell r="G182">
            <v>73009.680999999997</v>
          </cell>
          <cell r="H182">
            <v>22818.439750000001</v>
          </cell>
          <cell r="I182">
            <v>3.19959128669172</v>
          </cell>
          <cell r="J182">
            <v>160101.77139469871</v>
          </cell>
          <cell r="K182">
            <v>0.45602044477077847</v>
          </cell>
          <cell r="L182">
            <v>30</v>
          </cell>
          <cell r="M182">
            <v>210.49330110031104</v>
          </cell>
        </row>
        <row r="183">
          <cell r="D183">
            <v>43068</v>
          </cell>
          <cell r="E183">
            <v>136646.04</v>
          </cell>
          <cell r="F183">
            <v>0</v>
          </cell>
          <cell r="G183">
            <v>136646.04</v>
          </cell>
          <cell r="H183">
            <v>22818.439750000001</v>
          </cell>
          <cell r="I183">
            <v>5.9884041808774411</v>
          </cell>
          <cell r="J183">
            <v>160101.77139469871</v>
          </cell>
          <cell r="K183">
            <v>0.85349486648168738</v>
          </cell>
          <cell r="L183">
            <v>30</v>
          </cell>
          <cell r="M183">
            <v>210.49330110031104</v>
          </cell>
        </row>
        <row r="184">
          <cell r="D184">
            <v>43069</v>
          </cell>
          <cell r="E184">
            <v>149172.70300000001</v>
          </cell>
          <cell r="F184">
            <v>0</v>
          </cell>
          <cell r="G184">
            <v>149172.70300000001</v>
          </cell>
          <cell r="H184">
            <v>22818.439750000001</v>
          </cell>
          <cell r="I184">
            <v>6.5373752383749197</v>
          </cell>
          <cell r="J184">
            <v>160101.77139469871</v>
          </cell>
          <cell r="K184">
            <v>0.93173674282619101</v>
          </cell>
          <cell r="L184">
            <v>30</v>
          </cell>
          <cell r="M184">
            <v>210.49330110031104</v>
          </cell>
        </row>
        <row r="185">
          <cell r="D185">
            <v>43070</v>
          </cell>
          <cell r="E185">
            <v>248141.962</v>
          </cell>
          <cell r="F185">
            <v>0</v>
          </cell>
          <cell r="G185">
            <v>248141.962</v>
          </cell>
          <cell r="H185">
            <v>22818.439750000001</v>
          </cell>
          <cell r="I185">
            <v>10.874624414230599</v>
          </cell>
          <cell r="J185">
            <v>148828.97199260781</v>
          </cell>
          <cell r="K185">
            <v>1.667296082729947</v>
          </cell>
          <cell r="L185">
            <v>31</v>
          </cell>
          <cell r="M185">
            <v>202.19483760792815</v>
          </cell>
        </row>
        <row r="186">
          <cell r="D186">
            <v>43071</v>
          </cell>
          <cell r="E186">
            <v>248290.66800000001</v>
          </cell>
          <cell r="F186">
            <v>148.30000000000001</v>
          </cell>
          <cell r="G186">
            <v>248438.96799999999</v>
          </cell>
          <cell r="H186">
            <v>22818.439750000001</v>
          </cell>
          <cell r="I186">
            <v>10.887640466303134</v>
          </cell>
          <cell r="J186">
            <v>148828.97199260781</v>
          </cell>
          <cell r="K186">
            <v>1.6692917022388605</v>
          </cell>
          <cell r="L186">
            <v>31</v>
          </cell>
          <cell r="M186">
            <v>202.19483760792815</v>
          </cell>
        </row>
        <row r="187">
          <cell r="D187">
            <v>43072</v>
          </cell>
          <cell r="E187">
            <v>182892.24100000001</v>
          </cell>
          <cell r="F187">
            <v>10.6</v>
          </cell>
          <cell r="G187">
            <v>182902.84100000001</v>
          </cell>
          <cell r="H187">
            <v>22818.439750000001</v>
          </cell>
          <cell r="I187">
            <v>8.0155717482830973</v>
          </cell>
          <cell r="J187">
            <v>148828.97199260781</v>
          </cell>
          <cell r="K187">
            <v>1.2289464783045374</v>
          </cell>
          <cell r="L187">
            <v>31</v>
          </cell>
          <cell r="M187">
            <v>202.19483760792815</v>
          </cell>
        </row>
        <row r="188">
          <cell r="D188">
            <v>43073</v>
          </cell>
          <cell r="E188">
            <v>102821.087</v>
          </cell>
          <cell r="F188">
            <v>15.2</v>
          </cell>
          <cell r="G188">
            <v>102836.287</v>
          </cell>
          <cell r="H188">
            <v>22818.439750000001</v>
          </cell>
          <cell r="I188">
            <v>4.5067186068232381</v>
          </cell>
          <cell r="J188">
            <v>148828.97199260781</v>
          </cell>
          <cell r="K188">
            <v>0.6909695445931574</v>
          </cell>
          <cell r="L188">
            <v>31</v>
          </cell>
          <cell r="M188">
            <v>202.19483760792815</v>
          </cell>
        </row>
        <row r="189">
          <cell r="D189">
            <v>43074</v>
          </cell>
          <cell r="E189">
            <v>59034.419000000002</v>
          </cell>
          <cell r="F189">
            <v>0</v>
          </cell>
          <cell r="G189">
            <v>59034.419000000002</v>
          </cell>
          <cell r="H189">
            <v>22818.439750000001</v>
          </cell>
          <cell r="I189">
            <v>2.5871365284736436</v>
          </cell>
          <cell r="J189">
            <v>148828.97199260781</v>
          </cell>
          <cell r="K189">
            <v>0.39665945554560561</v>
          </cell>
          <cell r="L189">
            <v>31</v>
          </cell>
          <cell r="M189">
            <v>202.19483760792815</v>
          </cell>
        </row>
        <row r="190">
          <cell r="D190">
            <v>43075</v>
          </cell>
          <cell r="E190">
            <v>59358.45</v>
          </cell>
          <cell r="F190">
            <v>0</v>
          </cell>
          <cell r="G190">
            <v>59358.45</v>
          </cell>
          <cell r="H190">
            <v>22818.439750000001</v>
          </cell>
          <cell r="I190">
            <v>2.6013369297083511</v>
          </cell>
          <cell r="J190">
            <v>148828.97199260781</v>
          </cell>
          <cell r="K190">
            <v>0.39883665932294604</v>
          </cell>
          <cell r="L190">
            <v>31</v>
          </cell>
          <cell r="M190">
            <v>202.19483760792815</v>
          </cell>
        </row>
        <row r="191">
          <cell r="D191">
            <v>43076</v>
          </cell>
          <cell r="E191">
            <v>90116.240999999995</v>
          </cell>
          <cell r="F191">
            <v>0</v>
          </cell>
          <cell r="G191">
            <v>90116.240999999995</v>
          </cell>
          <cell r="H191">
            <v>22818.439750000001</v>
          </cell>
          <cell r="I191">
            <v>3.9492726929324777</v>
          </cell>
          <cell r="J191">
            <v>148828.97199260781</v>
          </cell>
          <cell r="K191">
            <v>0.60550200537887189</v>
          </cell>
          <cell r="L191">
            <v>31</v>
          </cell>
          <cell r="M191">
            <v>202.19483760792815</v>
          </cell>
        </row>
        <row r="192">
          <cell r="D192">
            <v>43077</v>
          </cell>
          <cell r="E192">
            <v>134227.33499999999</v>
          </cell>
          <cell r="F192">
            <v>0</v>
          </cell>
          <cell r="G192">
            <v>134227.33499999999</v>
          </cell>
          <cell r="H192">
            <v>22818.439750000001</v>
          </cell>
          <cell r="I192">
            <v>5.8824063551496764</v>
          </cell>
          <cell r="J192">
            <v>148828.97199260781</v>
          </cell>
          <cell r="K192">
            <v>0.90188982160453901</v>
          </cell>
          <cell r="L192">
            <v>31</v>
          </cell>
          <cell r="M192">
            <v>202.19483760792815</v>
          </cell>
        </row>
        <row r="193">
          <cell r="D193">
            <v>43078</v>
          </cell>
          <cell r="E193">
            <v>202675.503</v>
          </cell>
          <cell r="F193">
            <v>0</v>
          </cell>
          <cell r="G193">
            <v>202675.503</v>
          </cell>
          <cell r="H193">
            <v>22818.439750000001</v>
          </cell>
          <cell r="I193">
            <v>8.8820929572978358</v>
          </cell>
          <cell r="J193">
            <v>148828.97199260781</v>
          </cell>
          <cell r="K193">
            <v>1.3618014038964583</v>
          </cell>
          <cell r="L193">
            <v>31</v>
          </cell>
          <cell r="M193">
            <v>202.19483760792815</v>
          </cell>
        </row>
        <row r="194">
          <cell r="D194">
            <v>43079</v>
          </cell>
          <cell r="E194">
            <v>324231.83399999997</v>
          </cell>
          <cell r="F194">
            <v>1031</v>
          </cell>
          <cell r="G194">
            <v>325262.83399999997</v>
          </cell>
          <cell r="H194">
            <v>22818.439750000001</v>
          </cell>
          <cell r="I194">
            <v>14.254385381454487</v>
          </cell>
          <cell r="J194">
            <v>148828.97199260781</v>
          </cell>
          <cell r="K194">
            <v>2.185480620105039</v>
          </cell>
          <cell r="L194">
            <v>31</v>
          </cell>
          <cell r="M194">
            <v>202.19483760792815</v>
          </cell>
        </row>
        <row r="195">
          <cell r="D195">
            <v>43080</v>
          </cell>
          <cell r="E195">
            <v>257726.30900000001</v>
          </cell>
          <cell r="F195">
            <v>201.9</v>
          </cell>
          <cell r="G195">
            <v>257928.209</v>
          </cell>
          <cell r="H195">
            <v>22818.439750000001</v>
          </cell>
          <cell r="I195">
            <v>11.303498916923099</v>
          </cell>
          <cell r="J195">
            <v>148828.97199260781</v>
          </cell>
          <cell r="K195">
            <v>1.7330510689330774</v>
          </cell>
          <cell r="L195">
            <v>31</v>
          </cell>
          <cell r="M195">
            <v>202.19483760792815</v>
          </cell>
        </row>
        <row r="196">
          <cell r="D196">
            <v>43081</v>
          </cell>
          <cell r="E196">
            <v>135003.62</v>
          </cell>
          <cell r="F196">
            <v>0</v>
          </cell>
          <cell r="G196">
            <v>135003.62</v>
          </cell>
          <cell r="H196">
            <v>22818.439750000001</v>
          </cell>
          <cell r="I196">
            <v>5.9164264287614134</v>
          </cell>
          <cell r="J196">
            <v>148828.97199260781</v>
          </cell>
          <cell r="K196">
            <v>0.90710577512223556</v>
          </cell>
          <cell r="L196">
            <v>31</v>
          </cell>
          <cell r="M196">
            <v>202.19483760792815</v>
          </cell>
        </row>
        <row r="197">
          <cell r="D197">
            <v>43082</v>
          </cell>
          <cell r="E197">
            <v>205501.84299999999</v>
          </cell>
          <cell r="F197">
            <v>13.1</v>
          </cell>
          <cell r="G197">
            <v>205514.943</v>
          </cell>
          <cell r="H197">
            <v>22818.439750000001</v>
          </cell>
          <cell r="I197">
            <v>9.0065291602595217</v>
          </cell>
          <cell r="J197">
            <v>148828.97199260781</v>
          </cell>
          <cell r="K197">
            <v>1.3808799472874658</v>
          </cell>
          <cell r="L197">
            <v>31</v>
          </cell>
          <cell r="M197">
            <v>202.19483760792815</v>
          </cell>
        </row>
        <row r="198">
          <cell r="D198">
            <v>43083</v>
          </cell>
          <cell r="E198">
            <v>253294.046</v>
          </cell>
          <cell r="F198">
            <v>5</v>
          </cell>
          <cell r="G198">
            <v>253299.046</v>
          </cell>
          <cell r="H198">
            <v>22818.439750000001</v>
          </cell>
          <cell r="I198">
            <v>11.100629524856098</v>
          </cell>
          <cell r="J198">
            <v>148828.97199260781</v>
          </cell>
          <cell r="K198">
            <v>1.7019471585988051</v>
          </cell>
          <cell r="L198">
            <v>31</v>
          </cell>
          <cell r="M198">
            <v>202.19483760792815</v>
          </cell>
        </row>
        <row r="199">
          <cell r="D199">
            <v>43084</v>
          </cell>
          <cell r="E199">
            <v>240310.201</v>
          </cell>
          <cell r="F199">
            <v>0</v>
          </cell>
          <cell r="G199">
            <v>240310.201</v>
          </cell>
          <cell r="H199">
            <v>22818.439750000001</v>
          </cell>
          <cell r="I199">
            <v>10.53140370826625</v>
          </cell>
          <cell r="J199">
            <v>148828.97199260781</v>
          </cell>
          <cell r="K199">
            <v>1.6146735261460785</v>
          </cell>
          <cell r="L199">
            <v>31</v>
          </cell>
          <cell r="M199">
            <v>202.19483760792815</v>
          </cell>
        </row>
        <row r="200">
          <cell r="D200">
            <v>43085</v>
          </cell>
          <cell r="E200">
            <v>165347.20199999999</v>
          </cell>
          <cell r="F200">
            <v>0</v>
          </cell>
          <cell r="G200">
            <v>165347.20199999999</v>
          </cell>
          <cell r="H200">
            <v>22818.439750000001</v>
          </cell>
          <cell r="I200">
            <v>7.2462098115187734</v>
          </cell>
          <cell r="J200">
            <v>148828.97199260781</v>
          </cell>
          <cell r="K200">
            <v>1.1109880004291948</v>
          </cell>
          <cell r="L200">
            <v>31</v>
          </cell>
          <cell r="M200">
            <v>202.19483760792815</v>
          </cell>
        </row>
        <row r="201">
          <cell r="D201">
            <v>43086</v>
          </cell>
          <cell r="E201">
            <v>122129.94</v>
          </cell>
          <cell r="F201">
            <v>0</v>
          </cell>
          <cell r="G201">
            <v>122129.94</v>
          </cell>
          <cell r="H201">
            <v>22818.439750000001</v>
          </cell>
          <cell r="I201">
            <v>5.3522476268343455</v>
          </cell>
          <cell r="J201">
            <v>148828.97199260781</v>
          </cell>
          <cell r="K201">
            <v>0.82060595033919925</v>
          </cell>
          <cell r="L201">
            <v>31</v>
          </cell>
          <cell r="M201">
            <v>202.19483760792815</v>
          </cell>
        </row>
        <row r="202">
          <cell r="D202">
            <v>43087</v>
          </cell>
          <cell r="E202">
            <v>156579.32199999999</v>
          </cell>
          <cell r="F202">
            <v>0</v>
          </cell>
          <cell r="G202">
            <v>156579.32199999999</v>
          </cell>
          <cell r="H202">
            <v>22818.439750000001</v>
          </cell>
          <cell r="I202">
            <v>6.8619644338303178</v>
          </cell>
          <cell r="J202">
            <v>148828.97199260781</v>
          </cell>
          <cell r="K202">
            <v>1.05207554620331</v>
          </cell>
          <cell r="L202">
            <v>31</v>
          </cell>
          <cell r="M202">
            <v>202.19483760792815</v>
          </cell>
        </row>
        <row r="203">
          <cell r="D203">
            <v>43088</v>
          </cell>
          <cell r="E203">
            <v>162373.435</v>
          </cell>
          <cell r="F203">
            <v>0.1</v>
          </cell>
          <cell r="G203">
            <v>162373.535</v>
          </cell>
          <cell r="H203">
            <v>22818.439750000001</v>
          </cell>
          <cell r="I203">
            <v>7.115891216883047</v>
          </cell>
          <cell r="J203">
            <v>148828.97199260781</v>
          </cell>
          <cell r="K203">
            <v>1.0910075694674888</v>
          </cell>
          <cell r="L203">
            <v>31</v>
          </cell>
          <cell r="M203">
            <v>202.19483760792815</v>
          </cell>
        </row>
        <row r="204">
          <cell r="D204">
            <v>43089</v>
          </cell>
          <cell r="E204">
            <v>127380.277</v>
          </cell>
          <cell r="F204">
            <v>0</v>
          </cell>
          <cell r="G204">
            <v>127380.277</v>
          </cell>
          <cell r="H204">
            <v>22818.439750000001</v>
          </cell>
          <cell r="I204">
            <v>5.582339476124786</v>
          </cell>
          <cell r="J204">
            <v>148828.97199260781</v>
          </cell>
          <cell r="K204">
            <v>0.85588360447942124</v>
          </cell>
          <cell r="L204">
            <v>31</v>
          </cell>
          <cell r="M204">
            <v>202.19483760792815</v>
          </cell>
        </row>
        <row r="205">
          <cell r="D205">
            <v>43090</v>
          </cell>
          <cell r="E205">
            <v>117128.538</v>
          </cell>
          <cell r="F205">
            <v>0</v>
          </cell>
          <cell r="G205">
            <v>117128.538</v>
          </cell>
          <cell r="H205">
            <v>22818.439750000001</v>
          </cell>
          <cell r="I205">
            <v>5.1330651562186675</v>
          </cell>
          <cell r="J205">
            <v>148828.97199260781</v>
          </cell>
          <cell r="K205">
            <v>0.78700092080067352</v>
          </cell>
          <cell r="L205">
            <v>31</v>
          </cell>
          <cell r="M205">
            <v>202.19483760792815</v>
          </cell>
        </row>
        <row r="206">
          <cell r="D206">
            <v>43091</v>
          </cell>
          <cell r="E206">
            <v>162859.01800000001</v>
          </cell>
          <cell r="F206">
            <v>26.7</v>
          </cell>
          <cell r="G206">
            <v>162885.71800000002</v>
          </cell>
          <cell r="H206">
            <v>22818.439750000001</v>
          </cell>
          <cell r="I206">
            <v>7.1383372300904142</v>
          </cell>
          <cell r="J206">
            <v>148828.97199260781</v>
          </cell>
          <cell r="K206">
            <v>1.0944489894621485</v>
          </cell>
          <cell r="L206">
            <v>31</v>
          </cell>
          <cell r="M206">
            <v>202.19483760792815</v>
          </cell>
        </row>
        <row r="207">
          <cell r="D207">
            <v>43092</v>
          </cell>
          <cell r="E207">
            <v>122009.7</v>
          </cell>
          <cell r="F207">
            <v>0</v>
          </cell>
          <cell r="G207">
            <v>122009.7</v>
          </cell>
          <cell r="H207">
            <v>22818.439750000001</v>
          </cell>
          <cell r="I207">
            <v>5.3469782043270504</v>
          </cell>
          <cell r="J207">
            <v>148828.97199260781</v>
          </cell>
          <cell r="K207">
            <v>0.81979804312603932</v>
          </cell>
          <cell r="L207">
            <v>31</v>
          </cell>
          <cell r="M207">
            <v>202.19483760792815</v>
          </cell>
        </row>
        <row r="208">
          <cell r="D208">
            <v>43093</v>
          </cell>
          <cell r="E208">
            <v>84600.005000000005</v>
          </cell>
          <cell r="F208">
            <v>0</v>
          </cell>
          <cell r="G208">
            <v>84600.005000000005</v>
          </cell>
          <cell r="H208">
            <v>22818.439750000001</v>
          </cell>
          <cell r="I208">
            <v>3.7075280311398151</v>
          </cell>
          <cell r="J208">
            <v>148828.97199260781</v>
          </cell>
          <cell r="K208">
            <v>0.56843774345362008</v>
          </cell>
          <cell r="L208">
            <v>31</v>
          </cell>
          <cell r="M208">
            <v>202.19483760792815</v>
          </cell>
        </row>
        <row r="209">
          <cell r="D209">
            <v>43094</v>
          </cell>
          <cell r="E209">
            <v>152443.13200000001</v>
          </cell>
          <cell r="F209">
            <v>9.6999999999999993</v>
          </cell>
          <cell r="G209">
            <v>152452.83200000002</v>
          </cell>
          <cell r="H209">
            <v>22818.439750000001</v>
          </cell>
          <cell r="I209">
            <v>6.6811242867733762</v>
          </cell>
          <cell r="J209">
            <v>148828.97199260781</v>
          </cell>
          <cell r="K209">
            <v>1.0243491570147525</v>
          </cell>
          <cell r="L209">
            <v>31</v>
          </cell>
          <cell r="M209">
            <v>202.19483760792815</v>
          </cell>
        </row>
        <row r="210">
          <cell r="D210">
            <v>43095</v>
          </cell>
          <cell r="E210">
            <v>248377.81200000001</v>
          </cell>
          <cell r="F210">
            <v>0</v>
          </cell>
          <cell r="G210">
            <v>248377.81200000001</v>
          </cell>
          <cell r="H210">
            <v>22818.439750000001</v>
          </cell>
          <cell r="I210">
            <v>10.884960353172263</v>
          </cell>
          <cell r="J210">
            <v>148828.97199260781</v>
          </cell>
          <cell r="K210">
            <v>1.6688807876220275</v>
          </cell>
          <cell r="L210">
            <v>31</v>
          </cell>
          <cell r="M210">
            <v>202.19483760792815</v>
          </cell>
        </row>
        <row r="211">
          <cell r="D211">
            <v>43096</v>
          </cell>
          <cell r="E211">
            <v>332496.49099999998</v>
          </cell>
          <cell r="F211">
            <v>71.900000000000006</v>
          </cell>
          <cell r="G211">
            <v>332568.391</v>
          </cell>
          <cell r="H211">
            <v>22818.439750000001</v>
          </cell>
          <cell r="I211">
            <v>14.574545615021728</v>
          </cell>
          <cell r="J211">
            <v>148828.97199260781</v>
          </cell>
          <cell r="K211">
            <v>2.2345675478865656</v>
          </cell>
          <cell r="L211">
            <v>31</v>
          </cell>
          <cell r="M211">
            <v>202.19483760792815</v>
          </cell>
        </row>
        <row r="212">
          <cell r="D212">
            <v>43097</v>
          </cell>
          <cell r="E212">
            <v>295938.62300000002</v>
          </cell>
          <cell r="F212">
            <v>0</v>
          </cell>
          <cell r="G212">
            <v>295938.62300000002</v>
          </cell>
          <cell r="H212">
            <v>22818.439750000001</v>
          </cell>
          <cell r="I212">
            <v>12.969275123203811</v>
          </cell>
          <cell r="J212">
            <v>148828.97199260781</v>
          </cell>
          <cell r="K212">
            <v>1.9884476727736788</v>
          </cell>
          <cell r="L212">
            <v>31</v>
          </cell>
          <cell r="M212">
            <v>202.19483760792815</v>
          </cell>
        </row>
        <row r="213">
          <cell r="D213">
            <v>43098</v>
          </cell>
          <cell r="E213">
            <v>253780.66399999999</v>
          </cell>
          <cell r="F213">
            <v>0</v>
          </cell>
          <cell r="G213">
            <v>253780.66399999999</v>
          </cell>
          <cell r="H213">
            <v>22818.439750000001</v>
          </cell>
          <cell r="I213">
            <v>11.121736051212704</v>
          </cell>
          <cell r="J213">
            <v>148828.97199260781</v>
          </cell>
          <cell r="K213">
            <v>1.7051832086336323</v>
          </cell>
          <cell r="L213">
            <v>31</v>
          </cell>
          <cell r="M213">
            <v>202.19483760792815</v>
          </cell>
        </row>
        <row r="214">
          <cell r="D214">
            <v>43099</v>
          </cell>
          <cell r="E214">
            <v>237292.954</v>
          </cell>
          <cell r="F214">
            <v>0</v>
          </cell>
          <cell r="G214">
            <v>237292.954</v>
          </cell>
          <cell r="H214">
            <v>22818.439750000001</v>
          </cell>
          <cell r="I214">
            <v>10.399175254741069</v>
          </cell>
          <cell r="J214">
            <v>148828.97199260781</v>
          </cell>
          <cell r="K214">
            <v>1.5944002758534548</v>
          </cell>
          <cell r="L214">
            <v>31</v>
          </cell>
          <cell r="M214">
            <v>202.19483760792815</v>
          </cell>
        </row>
        <row r="215">
          <cell r="D215">
            <v>43100</v>
          </cell>
          <cell r="E215">
            <v>268890.435</v>
          </cell>
          <cell r="F215">
            <v>0</v>
          </cell>
          <cell r="G215">
            <v>268890.435</v>
          </cell>
          <cell r="H215">
            <v>22856.439750000001</v>
          </cell>
          <cell r="I215">
            <v>11.764318412713422</v>
          </cell>
          <cell r="J215">
            <v>148828.97199260781</v>
          </cell>
          <cell r="K215">
            <v>1.8067076013489869</v>
          </cell>
          <cell r="L215">
            <v>31</v>
          </cell>
          <cell r="M215">
            <v>202.19483760792815</v>
          </cell>
        </row>
        <row r="216">
          <cell r="D216">
            <v>43101</v>
          </cell>
          <cell r="E216">
            <v>245674.62599999999</v>
          </cell>
          <cell r="F216">
            <v>0</v>
          </cell>
          <cell r="G216">
            <v>245674.62599999999</v>
          </cell>
          <cell r="H216">
            <v>22856.439750000001</v>
          </cell>
          <cell r="I216">
            <v>10.748595524375137</v>
          </cell>
          <cell r="J216">
            <v>164043.32545519175</v>
          </cell>
          <cell r="K216">
            <v>1.4976203714372136</v>
          </cell>
          <cell r="L216">
            <v>31</v>
          </cell>
          <cell r="M216">
            <v>222.49060416817298</v>
          </cell>
        </row>
        <row r="217">
          <cell r="D217">
            <v>43102</v>
          </cell>
          <cell r="E217">
            <v>296003.93199999997</v>
          </cell>
          <cell r="F217">
            <v>0</v>
          </cell>
          <cell r="G217">
            <v>296003.93199999997</v>
          </cell>
          <cell r="H217">
            <v>22856.439750000001</v>
          </cell>
          <cell r="I217">
            <v>12.95057039668656</v>
          </cell>
          <cell r="J217">
            <v>164043.32545519175</v>
          </cell>
          <cell r="K217">
            <v>1.8044253320190897</v>
          </cell>
          <cell r="L217">
            <v>31</v>
          </cell>
          <cell r="M217">
            <v>222.49060416817298</v>
          </cell>
        </row>
        <row r="218">
          <cell r="D218">
            <v>43103</v>
          </cell>
          <cell r="E218">
            <v>280929.09100000001</v>
          </cell>
          <cell r="F218">
            <v>0</v>
          </cell>
          <cell r="G218">
            <v>280929.09100000001</v>
          </cell>
          <cell r="H218">
            <v>22856.439750000001</v>
          </cell>
          <cell r="I218">
            <v>12.291025814726897</v>
          </cell>
          <cell r="J218">
            <v>164043.32545519175</v>
          </cell>
          <cell r="K218">
            <v>1.7125298467369554</v>
          </cell>
          <cell r="L218">
            <v>31</v>
          </cell>
          <cell r="M218">
            <v>222.49060416817298</v>
          </cell>
        </row>
        <row r="219">
          <cell r="D219">
            <v>43104</v>
          </cell>
          <cell r="E219">
            <v>307303.065</v>
          </cell>
          <cell r="F219">
            <v>227.6</v>
          </cell>
          <cell r="G219">
            <v>307530.66499999998</v>
          </cell>
          <cell r="H219">
            <v>22856.439750000001</v>
          </cell>
          <cell r="I219">
            <v>13.454880478487468</v>
          </cell>
          <cell r="J219">
            <v>164043.32545519175</v>
          </cell>
          <cell r="K219">
            <v>1.874691726387866</v>
          </cell>
          <cell r="L219">
            <v>31</v>
          </cell>
          <cell r="M219">
            <v>222.49060416817298</v>
          </cell>
        </row>
        <row r="220">
          <cell r="D220">
            <v>43105</v>
          </cell>
          <cell r="E220">
            <v>232172.16899999999</v>
          </cell>
          <cell r="F220">
            <v>0</v>
          </cell>
          <cell r="G220">
            <v>232172.16899999999</v>
          </cell>
          <cell r="H220">
            <v>22856.439750000001</v>
          </cell>
          <cell r="I220">
            <v>10.157844858580829</v>
          </cell>
          <cell r="J220">
            <v>164043.32545519175</v>
          </cell>
          <cell r="K220">
            <v>1.4153100612643796</v>
          </cell>
          <cell r="L220">
            <v>31</v>
          </cell>
          <cell r="M220">
            <v>222.49060416817298</v>
          </cell>
        </row>
        <row r="221">
          <cell r="D221">
            <v>43106</v>
          </cell>
          <cell r="E221">
            <v>150594.75399999999</v>
          </cell>
          <cell r="F221">
            <v>0</v>
          </cell>
          <cell r="G221">
            <v>150594.75399999999</v>
          </cell>
          <cell r="H221">
            <v>22856.439750000001</v>
          </cell>
          <cell r="I221">
            <v>6.5887231628014149</v>
          </cell>
          <cell r="J221">
            <v>164043.32545519175</v>
          </cell>
          <cell r="K221">
            <v>0.9180181734436661</v>
          </cell>
          <cell r="L221">
            <v>31</v>
          </cell>
          <cell r="M221">
            <v>222.49060416817298</v>
          </cell>
        </row>
        <row r="222">
          <cell r="D222">
            <v>43107</v>
          </cell>
          <cell r="E222">
            <v>126263.341</v>
          </cell>
          <cell r="F222">
            <v>0</v>
          </cell>
          <cell r="G222">
            <v>126263.341</v>
          </cell>
          <cell r="H222">
            <v>22856.439750000001</v>
          </cell>
          <cell r="I222">
            <v>5.5241910980471047</v>
          </cell>
          <cell r="J222">
            <v>164043.32545519175</v>
          </cell>
          <cell r="K222">
            <v>0.76969508298884548</v>
          </cell>
          <cell r="L222">
            <v>31</v>
          </cell>
          <cell r="M222">
            <v>222.49060416817298</v>
          </cell>
        </row>
        <row r="223">
          <cell r="D223">
            <v>43108</v>
          </cell>
          <cell r="E223">
            <v>35422.267</v>
          </cell>
          <cell r="F223">
            <v>7.6</v>
          </cell>
          <cell r="G223">
            <v>35429.866999999998</v>
          </cell>
          <cell r="H223">
            <v>22856.439750000001</v>
          </cell>
          <cell r="I223">
            <v>1.5501043639134566</v>
          </cell>
          <cell r="J223">
            <v>164043.32545519175</v>
          </cell>
          <cell r="K223">
            <v>0.21597871721807801</v>
          </cell>
          <cell r="L223">
            <v>31</v>
          </cell>
          <cell r="M223">
            <v>222.49060416817298</v>
          </cell>
        </row>
        <row r="224">
          <cell r="D224">
            <v>43109</v>
          </cell>
          <cell r="E224">
            <v>170954.28899999999</v>
          </cell>
          <cell r="F224">
            <v>0</v>
          </cell>
          <cell r="G224">
            <v>170954.28899999999</v>
          </cell>
          <cell r="H224">
            <v>22856.439750000001</v>
          </cell>
          <cell r="I224">
            <v>7.4794802195735661</v>
          </cell>
          <cell r="J224">
            <v>164043.32545519175</v>
          </cell>
          <cell r="K224">
            <v>1.0421288920206386</v>
          </cell>
          <cell r="L224">
            <v>31</v>
          </cell>
          <cell r="M224">
            <v>222.49060416817298</v>
          </cell>
        </row>
        <row r="225">
          <cell r="D225">
            <v>43110</v>
          </cell>
          <cell r="E225">
            <v>245112.18400000001</v>
          </cell>
          <cell r="F225">
            <v>0</v>
          </cell>
          <cell r="G225">
            <v>245112.18400000001</v>
          </cell>
          <cell r="H225">
            <v>22856.439750000001</v>
          </cell>
          <cell r="I225">
            <v>10.723987929922464</v>
          </cell>
          <cell r="J225">
            <v>164043.32545519175</v>
          </cell>
          <cell r="K225">
            <v>1.4941917528180817</v>
          </cell>
          <cell r="L225">
            <v>31</v>
          </cell>
          <cell r="M225">
            <v>222.49060416817298</v>
          </cell>
        </row>
        <row r="226">
          <cell r="D226">
            <v>43111</v>
          </cell>
          <cell r="E226">
            <v>280582.63299999997</v>
          </cell>
          <cell r="F226">
            <v>0</v>
          </cell>
          <cell r="G226">
            <v>280582.63299999997</v>
          </cell>
          <cell r="H226">
            <v>22856.439750000001</v>
          </cell>
          <cell r="I226">
            <v>12.275867810952489</v>
          </cell>
          <cell r="J226">
            <v>164043.32545519175</v>
          </cell>
          <cell r="K226">
            <v>1.7104178559013716</v>
          </cell>
          <cell r="L226">
            <v>31</v>
          </cell>
          <cell r="M226">
            <v>222.49060416817298</v>
          </cell>
        </row>
        <row r="227">
          <cell r="D227">
            <v>43112</v>
          </cell>
          <cell r="E227">
            <v>134132.76300000001</v>
          </cell>
          <cell r="F227">
            <v>0</v>
          </cell>
          <cell r="G227">
            <v>134132.76300000001</v>
          </cell>
          <cell r="H227">
            <v>22856.439750000001</v>
          </cell>
          <cell r="I227">
            <v>5.8684889014703172</v>
          </cell>
          <cell r="J227">
            <v>164043.32545519175</v>
          </cell>
          <cell r="K227">
            <v>0.81766669035637307</v>
          </cell>
          <cell r="L227">
            <v>31</v>
          </cell>
          <cell r="M227">
            <v>222.49060416817298</v>
          </cell>
        </row>
        <row r="228">
          <cell r="D228">
            <v>43113</v>
          </cell>
          <cell r="E228">
            <v>109597.126</v>
          </cell>
          <cell r="F228">
            <v>0</v>
          </cell>
          <cell r="G228">
            <v>109597.126</v>
          </cell>
          <cell r="H228">
            <v>22856.439750000001</v>
          </cell>
          <cell r="I228">
            <v>4.7950217618647279</v>
          </cell>
          <cell r="J228">
            <v>164043.32545519175</v>
          </cell>
          <cell r="K228">
            <v>0.66809866049646949</v>
          </cell>
          <cell r="L228">
            <v>31</v>
          </cell>
          <cell r="M228">
            <v>222.49060416817298</v>
          </cell>
        </row>
        <row r="229">
          <cell r="D229">
            <v>43114</v>
          </cell>
          <cell r="E229">
            <v>83830.600000000006</v>
          </cell>
          <cell r="F229">
            <v>0</v>
          </cell>
          <cell r="G229">
            <v>83830.600000000006</v>
          </cell>
          <cell r="H229">
            <v>22856.439750000001</v>
          </cell>
          <cell r="I229">
            <v>3.6677015719388231</v>
          </cell>
          <cell r="J229">
            <v>164043.32545519175</v>
          </cell>
          <cell r="K229">
            <v>0.51102719216027015</v>
          </cell>
          <cell r="L229">
            <v>31</v>
          </cell>
          <cell r="M229">
            <v>222.49060416817298</v>
          </cell>
        </row>
        <row r="230">
          <cell r="D230">
            <v>43115</v>
          </cell>
          <cell r="E230">
            <v>130125.171</v>
          </cell>
          <cell r="F230">
            <v>0</v>
          </cell>
          <cell r="G230">
            <v>130125.171</v>
          </cell>
          <cell r="H230">
            <v>22856.439750000001</v>
          </cell>
          <cell r="I230">
            <v>5.6931513579230986</v>
          </cell>
          <cell r="J230">
            <v>164043.32545519175</v>
          </cell>
          <cell r="K230">
            <v>0.79323660770058912</v>
          </cell>
          <cell r="L230">
            <v>31</v>
          </cell>
          <cell r="M230">
            <v>222.49060416817298</v>
          </cell>
        </row>
        <row r="231">
          <cell r="D231">
            <v>43116</v>
          </cell>
          <cell r="E231">
            <v>246431.533</v>
          </cell>
          <cell r="F231">
            <v>0</v>
          </cell>
          <cell r="G231">
            <v>246431.533</v>
          </cell>
          <cell r="H231">
            <v>22856.439750000001</v>
          </cell>
          <cell r="I231">
            <v>10.781711224295114</v>
          </cell>
          <cell r="J231">
            <v>164043.32545519175</v>
          </cell>
          <cell r="K231">
            <v>1.5022344390800131</v>
          </cell>
          <cell r="L231">
            <v>31</v>
          </cell>
          <cell r="M231">
            <v>222.49060416817298</v>
          </cell>
        </row>
        <row r="232">
          <cell r="D232">
            <v>43117</v>
          </cell>
          <cell r="E232">
            <v>187015.049</v>
          </cell>
          <cell r="F232">
            <v>0</v>
          </cell>
          <cell r="G232">
            <v>187015.049</v>
          </cell>
          <cell r="H232">
            <v>22856.439750000001</v>
          </cell>
          <cell r="I232">
            <v>8.1821600846649787</v>
          </cell>
          <cell r="J232">
            <v>164043.32545519175</v>
          </cell>
          <cell r="K232">
            <v>1.1400344907728839</v>
          </cell>
          <cell r="L232">
            <v>31</v>
          </cell>
          <cell r="M232">
            <v>222.49060416817298</v>
          </cell>
        </row>
        <row r="233">
          <cell r="D233">
            <v>43118</v>
          </cell>
          <cell r="E233">
            <v>81439.107999999993</v>
          </cell>
          <cell r="F233">
            <v>0</v>
          </cell>
          <cell r="G233">
            <v>81439.107999999993</v>
          </cell>
          <cell r="H233">
            <v>22856.439750000001</v>
          </cell>
          <cell r="I233">
            <v>3.5630705783913696</v>
          </cell>
          <cell r="J233">
            <v>164043.32545519175</v>
          </cell>
          <cell r="K233">
            <v>0.49644877518802188</v>
          </cell>
          <cell r="L233">
            <v>31</v>
          </cell>
          <cell r="M233">
            <v>222.49060416817298</v>
          </cell>
        </row>
        <row r="234">
          <cell r="D234">
            <v>43119</v>
          </cell>
          <cell r="E234">
            <v>118763.637</v>
          </cell>
          <cell r="F234">
            <v>0</v>
          </cell>
          <cell r="G234">
            <v>118763.637</v>
          </cell>
          <cell r="H234">
            <v>22856.439750000001</v>
          </cell>
          <cell r="I234">
            <v>5.1960689547023611</v>
          </cell>
          <cell r="J234">
            <v>164043.32545519175</v>
          </cell>
          <cell r="K234">
            <v>0.72397725826668979</v>
          </cell>
          <cell r="L234">
            <v>31</v>
          </cell>
          <cell r="M234">
            <v>222.49060416817298</v>
          </cell>
        </row>
        <row r="235">
          <cell r="D235">
            <v>43120</v>
          </cell>
          <cell r="E235">
            <v>236972.73199999999</v>
          </cell>
          <cell r="F235">
            <v>0</v>
          </cell>
          <cell r="G235">
            <v>236972.73199999999</v>
          </cell>
          <cell r="H235">
            <v>22856.439750000001</v>
          </cell>
          <cell r="I235">
            <v>10.367875950584123</v>
          </cell>
          <cell r="J235">
            <v>164043.32545519175</v>
          </cell>
          <cell r="K235">
            <v>1.4445740559235909</v>
          </cell>
          <cell r="L235">
            <v>31</v>
          </cell>
          <cell r="M235">
            <v>222.49060416817298</v>
          </cell>
        </row>
        <row r="236">
          <cell r="D236">
            <v>43121</v>
          </cell>
          <cell r="E236">
            <v>224659.478</v>
          </cell>
          <cell r="F236">
            <v>0</v>
          </cell>
          <cell r="G236">
            <v>224659.478</v>
          </cell>
          <cell r="H236">
            <v>22856.439750000001</v>
          </cell>
          <cell r="I236">
            <v>9.8291545165077601</v>
          </cell>
          <cell r="J236">
            <v>164043.32545519175</v>
          </cell>
          <cell r="K236">
            <v>1.3695130684324337</v>
          </cell>
          <cell r="L236">
            <v>31</v>
          </cell>
          <cell r="M236">
            <v>222.49060416817298</v>
          </cell>
        </row>
        <row r="237">
          <cell r="D237">
            <v>43122</v>
          </cell>
          <cell r="E237">
            <v>165885.027</v>
          </cell>
          <cell r="F237">
            <v>0</v>
          </cell>
          <cell r="G237">
            <v>165885.027</v>
          </cell>
          <cell r="H237">
            <v>22856.439750000001</v>
          </cell>
          <cell r="I237">
            <v>7.2576931846964481</v>
          </cell>
          <cell r="J237">
            <v>164043.32545519175</v>
          </cell>
          <cell r="K237">
            <v>1.0112269215446459</v>
          </cell>
          <cell r="L237">
            <v>31</v>
          </cell>
          <cell r="M237">
            <v>222.49060416817298</v>
          </cell>
        </row>
        <row r="238">
          <cell r="D238">
            <v>43123</v>
          </cell>
          <cell r="E238">
            <v>72957.987999999998</v>
          </cell>
          <cell r="F238">
            <v>0</v>
          </cell>
          <cell r="G238">
            <v>72957.987999999998</v>
          </cell>
          <cell r="H238">
            <v>22856.439750000001</v>
          </cell>
          <cell r="I238">
            <v>3.1920101642251608</v>
          </cell>
          <cell r="J238">
            <v>164043.32545519175</v>
          </cell>
          <cell r="K238">
            <v>0.44474828706108127</v>
          </cell>
          <cell r="L238">
            <v>31</v>
          </cell>
          <cell r="M238">
            <v>222.49060416817298</v>
          </cell>
        </row>
        <row r="239">
          <cell r="D239">
            <v>43124</v>
          </cell>
          <cell r="E239">
            <v>101247.155</v>
          </cell>
          <cell r="F239">
            <v>0</v>
          </cell>
          <cell r="G239">
            <v>101247.155</v>
          </cell>
          <cell r="H239">
            <v>22856.439750000001</v>
          </cell>
          <cell r="I239">
            <v>4.4296992929530941</v>
          </cell>
          <cell r="J239">
            <v>164043.32545519175</v>
          </cell>
          <cell r="K239">
            <v>0.61719765018818484</v>
          </cell>
          <cell r="L239">
            <v>31</v>
          </cell>
          <cell r="M239">
            <v>222.49060416817298</v>
          </cell>
        </row>
        <row r="240">
          <cell r="D240">
            <v>43125</v>
          </cell>
          <cell r="E240">
            <v>139959.68599999999</v>
          </cell>
          <cell r="F240">
            <v>0</v>
          </cell>
          <cell r="G240">
            <v>139959.68599999999</v>
          </cell>
          <cell r="H240">
            <v>22856.439750000001</v>
          </cell>
          <cell r="I240">
            <v>6.1234246247821682</v>
          </cell>
          <cell r="J240">
            <v>164043.32545519175</v>
          </cell>
          <cell r="K240">
            <v>0.85318732482187953</v>
          </cell>
          <cell r="L240">
            <v>31</v>
          </cell>
          <cell r="M240">
            <v>222.49060416817298</v>
          </cell>
        </row>
        <row r="241">
          <cell r="D241">
            <v>43126</v>
          </cell>
          <cell r="E241">
            <v>278740.98200000002</v>
          </cell>
          <cell r="F241">
            <v>0</v>
          </cell>
          <cell r="G241">
            <v>278740.98200000002</v>
          </cell>
          <cell r="H241">
            <v>22856.439750000001</v>
          </cell>
          <cell r="I241">
            <v>12.195293101148879</v>
          </cell>
          <cell r="J241">
            <v>164043.32545519175</v>
          </cell>
          <cell r="K241">
            <v>1.6991912424753777</v>
          </cell>
          <cell r="L241">
            <v>31</v>
          </cell>
          <cell r="M241">
            <v>222.49060416817298</v>
          </cell>
        </row>
        <row r="242">
          <cell r="D242">
            <v>43127</v>
          </cell>
          <cell r="E242">
            <v>211900.56599999999</v>
          </cell>
          <cell r="F242">
            <v>0</v>
          </cell>
          <cell r="G242">
            <v>211900.56599999999</v>
          </cell>
          <cell r="H242">
            <v>22856.439750000001</v>
          </cell>
          <cell r="I242">
            <v>9.2709349451504135</v>
          </cell>
          <cell r="J242">
            <v>164043.32545519175</v>
          </cell>
          <cell r="K242">
            <v>1.2917353718111524</v>
          </cell>
          <cell r="L242">
            <v>31</v>
          </cell>
          <cell r="M242">
            <v>222.49060416817298</v>
          </cell>
        </row>
        <row r="243">
          <cell r="D243">
            <v>43128</v>
          </cell>
          <cell r="E243">
            <v>175660.46400000001</v>
          </cell>
          <cell r="F243">
            <v>0</v>
          </cell>
          <cell r="G243">
            <v>175660.46400000001</v>
          </cell>
          <cell r="H243">
            <v>22856.439750000001</v>
          </cell>
          <cell r="I243">
            <v>7.685381709546431</v>
          </cell>
          <cell r="J243">
            <v>164043.32545519175</v>
          </cell>
          <cell r="K243">
            <v>1.0708175020993553</v>
          </cell>
          <cell r="L243">
            <v>31</v>
          </cell>
          <cell r="M243">
            <v>222.49060416817298</v>
          </cell>
        </row>
        <row r="244">
          <cell r="D244">
            <v>43129</v>
          </cell>
          <cell r="E244">
            <v>93288.577999999994</v>
          </cell>
          <cell r="F244">
            <v>0</v>
          </cell>
          <cell r="G244">
            <v>93288.577999999994</v>
          </cell>
          <cell r="H244">
            <v>22856.439750000001</v>
          </cell>
          <cell r="I244">
            <v>4.0815008382921922</v>
          </cell>
          <cell r="J244">
            <v>164043.32545519175</v>
          </cell>
          <cell r="K244">
            <v>0.56868255834938963</v>
          </cell>
          <cell r="L244">
            <v>31</v>
          </cell>
          <cell r="M244">
            <v>222.49060416817298</v>
          </cell>
        </row>
        <row r="245">
          <cell r="D245">
            <v>43130</v>
          </cell>
          <cell r="E245">
            <v>73864.074999999997</v>
          </cell>
          <cell r="F245">
            <v>0</v>
          </cell>
          <cell r="G245">
            <v>73864.074999999997</v>
          </cell>
          <cell r="H245">
            <v>22856.439750000001</v>
          </cell>
          <cell r="I245">
            <v>3.231652689916416</v>
          </cell>
          <cell r="J245">
            <v>164043.32545519175</v>
          </cell>
          <cell r="K245">
            <v>0.45027174860690011</v>
          </cell>
          <cell r="L245">
            <v>31</v>
          </cell>
          <cell r="M245">
            <v>222.49060416817298</v>
          </cell>
        </row>
        <row r="246">
          <cell r="D246">
            <v>43131</v>
          </cell>
          <cell r="E246">
            <v>53935.347000000002</v>
          </cell>
          <cell r="F246">
            <v>0</v>
          </cell>
          <cell r="G246">
            <v>53935.347000000002</v>
          </cell>
          <cell r="H246">
            <v>22856.439750000001</v>
          </cell>
          <cell r="I246">
            <v>2.3597440191882901</v>
          </cell>
          <cell r="J246">
            <v>164043.32545519175</v>
          </cell>
          <cell r="K246">
            <v>0.32878720819843649</v>
          </cell>
          <cell r="L246">
            <v>31</v>
          </cell>
          <cell r="M246">
            <v>222.49060416817298</v>
          </cell>
        </row>
        <row r="247">
          <cell r="D247">
            <v>43132</v>
          </cell>
          <cell r="E247">
            <v>171569.19200000001</v>
          </cell>
          <cell r="F247">
            <v>0</v>
          </cell>
          <cell r="G247">
            <v>171569.19200000001</v>
          </cell>
          <cell r="H247">
            <v>22856.439750000001</v>
          </cell>
          <cell r="I247">
            <v>7.506383053379956</v>
          </cell>
          <cell r="J247">
            <v>183251.48576477176</v>
          </cell>
          <cell r="K247">
            <v>0.93624993698677261</v>
          </cell>
          <cell r="L247">
            <v>28</v>
          </cell>
          <cell r="M247">
            <v>224.48997558395376</v>
          </cell>
        </row>
        <row r="248">
          <cell r="D248">
            <v>43133</v>
          </cell>
          <cell r="E248">
            <v>232027.56899999999</v>
          </cell>
          <cell r="F248">
            <v>0</v>
          </cell>
          <cell r="G248">
            <v>232027.56899999999</v>
          </cell>
          <cell r="H248">
            <v>22856.439750000001</v>
          </cell>
          <cell r="I248">
            <v>10.151518413973461</v>
          </cell>
          <cell r="J248">
            <v>183251.48576477176</v>
          </cell>
          <cell r="K248">
            <v>1.2661701924634814</v>
          </cell>
          <cell r="L248">
            <v>28</v>
          </cell>
          <cell r="M248">
            <v>224.48997558395376</v>
          </cell>
        </row>
        <row r="249">
          <cell r="D249">
            <v>43134</v>
          </cell>
          <cell r="E249">
            <v>223154.54500000001</v>
          </cell>
          <cell r="F249">
            <v>0</v>
          </cell>
          <cell r="G249">
            <v>223154.54500000001</v>
          </cell>
          <cell r="H249">
            <v>22856.439750000001</v>
          </cell>
          <cell r="I249">
            <v>9.763311672370147</v>
          </cell>
          <cell r="J249">
            <v>183251.48576477176</v>
          </cell>
          <cell r="K249">
            <v>1.2177502630808095</v>
          </cell>
          <cell r="L249">
            <v>28</v>
          </cell>
          <cell r="M249">
            <v>224.48997558395376</v>
          </cell>
        </row>
        <row r="250">
          <cell r="D250">
            <v>43135</v>
          </cell>
          <cell r="E250">
            <v>123235.00599999999</v>
          </cell>
          <cell r="F250">
            <v>0</v>
          </cell>
          <cell r="G250">
            <v>123235.00599999999</v>
          </cell>
          <cell r="H250">
            <v>22856.439750000001</v>
          </cell>
          <cell r="I250">
            <v>5.3916973661656993</v>
          </cell>
          <cell r="J250">
            <v>183251.48576477176</v>
          </cell>
          <cell r="K250">
            <v>0.67249116963880395</v>
          </cell>
          <cell r="L250">
            <v>28</v>
          </cell>
          <cell r="M250">
            <v>224.48997558395376</v>
          </cell>
        </row>
        <row r="251">
          <cell r="D251">
            <v>43136</v>
          </cell>
          <cell r="E251">
            <v>151363.79</v>
          </cell>
          <cell r="F251">
            <v>105.9</v>
          </cell>
          <cell r="G251">
            <v>151469.69</v>
          </cell>
          <cell r="H251">
            <v>22856.439750000001</v>
          </cell>
          <cell r="I251">
            <v>6.6270027903186453</v>
          </cell>
          <cell r="J251">
            <v>183251.48576477176</v>
          </cell>
          <cell r="K251">
            <v>0.82656732286706791</v>
          </cell>
          <cell r="L251">
            <v>28</v>
          </cell>
          <cell r="M251">
            <v>224.48997558395376</v>
          </cell>
        </row>
        <row r="252">
          <cell r="D252">
            <v>43137</v>
          </cell>
          <cell r="E252">
            <v>188432.08199999999</v>
          </cell>
          <cell r="F252">
            <v>0</v>
          </cell>
          <cell r="G252">
            <v>188432.08199999999</v>
          </cell>
          <cell r="H252">
            <v>22856.439750000001</v>
          </cell>
          <cell r="I252">
            <v>8.2441571855039228</v>
          </cell>
          <cell r="J252">
            <v>183251.48576477176</v>
          </cell>
          <cell r="K252">
            <v>1.0282704187287095</v>
          </cell>
          <cell r="L252">
            <v>28</v>
          </cell>
          <cell r="M252">
            <v>224.48997558395376</v>
          </cell>
        </row>
        <row r="253">
          <cell r="D253">
            <v>43138</v>
          </cell>
          <cell r="E253">
            <v>168953.005</v>
          </cell>
          <cell r="F253">
            <v>89.6</v>
          </cell>
          <cell r="G253">
            <v>169042.60500000001</v>
          </cell>
          <cell r="H253">
            <v>22856.439750000001</v>
          </cell>
          <cell r="I253">
            <v>7.3958414717672731</v>
          </cell>
          <cell r="J253">
            <v>183251.48576477176</v>
          </cell>
          <cell r="K253">
            <v>0.92246239802382402</v>
          </cell>
          <cell r="L253">
            <v>28</v>
          </cell>
          <cell r="M253">
            <v>224.48997558395376</v>
          </cell>
        </row>
        <row r="254">
          <cell r="D254">
            <v>43139</v>
          </cell>
          <cell r="E254">
            <v>111943.185</v>
          </cell>
          <cell r="F254">
            <v>0</v>
          </cell>
          <cell r="G254">
            <v>111943.185</v>
          </cell>
          <cell r="H254">
            <v>22856.439750000001</v>
          </cell>
          <cell r="I254">
            <v>4.8976650005169766</v>
          </cell>
          <cell r="J254">
            <v>183251.48576477176</v>
          </cell>
          <cell r="K254">
            <v>0.61087190934808744</v>
          </cell>
          <cell r="L254">
            <v>28</v>
          </cell>
          <cell r="M254">
            <v>224.48997558395376</v>
          </cell>
        </row>
        <row r="255">
          <cell r="D255">
            <v>43140</v>
          </cell>
          <cell r="E255">
            <v>131358.73699999999</v>
          </cell>
          <cell r="F255">
            <v>0</v>
          </cell>
          <cell r="G255">
            <v>131358.73699999999</v>
          </cell>
          <cell r="H255">
            <v>22856.439750000001</v>
          </cell>
          <cell r="I255">
            <v>5.7471215305962069</v>
          </cell>
          <cell r="J255">
            <v>183251.48576477176</v>
          </cell>
          <cell r="K255">
            <v>0.71682222085018632</v>
          </cell>
          <cell r="L255">
            <v>28</v>
          </cell>
          <cell r="M255">
            <v>224.48997558395376</v>
          </cell>
        </row>
        <row r="256">
          <cell r="D256">
            <v>43141</v>
          </cell>
          <cell r="E256">
            <v>190436.986</v>
          </cell>
          <cell r="F256">
            <v>0</v>
          </cell>
          <cell r="G256">
            <v>190436.986</v>
          </cell>
          <cell r="H256">
            <v>22856.439750000001</v>
          </cell>
          <cell r="I256">
            <v>8.3318744337687143</v>
          </cell>
          <cell r="J256">
            <v>183251.48576477176</v>
          </cell>
          <cell r="K256">
            <v>1.0392111431197444</v>
          </cell>
          <cell r="L256">
            <v>28</v>
          </cell>
          <cell r="M256">
            <v>224.48997558395376</v>
          </cell>
        </row>
        <row r="257">
          <cell r="D257">
            <v>43142</v>
          </cell>
          <cell r="E257">
            <v>208662.37</v>
          </cell>
          <cell r="F257">
            <v>0</v>
          </cell>
          <cell r="G257">
            <v>208662.37</v>
          </cell>
          <cell r="H257">
            <v>22856.439750000001</v>
          </cell>
          <cell r="I257">
            <v>9.129259512081271</v>
          </cell>
          <cell r="J257">
            <v>183251.48576477176</v>
          </cell>
          <cell r="K257">
            <v>1.1386667296539499</v>
          </cell>
          <cell r="L257">
            <v>28</v>
          </cell>
          <cell r="M257">
            <v>224.48997558395376</v>
          </cell>
        </row>
        <row r="258">
          <cell r="D258">
            <v>43143</v>
          </cell>
          <cell r="E258">
            <v>169720.63200000001</v>
          </cell>
          <cell r="F258">
            <v>0</v>
          </cell>
          <cell r="G258">
            <v>169720.63200000001</v>
          </cell>
          <cell r="H258">
            <v>22856.439750000001</v>
          </cell>
          <cell r="I258">
            <v>7.4255060655279879</v>
          </cell>
          <cell r="J258">
            <v>183251.48576477176</v>
          </cell>
          <cell r="K258">
            <v>0.92616237893896025</v>
          </cell>
          <cell r="L258">
            <v>28</v>
          </cell>
          <cell r="M258">
            <v>224.48997558395376</v>
          </cell>
        </row>
        <row r="259">
          <cell r="D259">
            <v>43144</v>
          </cell>
          <cell r="E259">
            <v>222567.704</v>
          </cell>
          <cell r="F259">
            <v>0</v>
          </cell>
          <cell r="G259">
            <v>222567.704</v>
          </cell>
          <cell r="H259">
            <v>22856.439750000001</v>
          </cell>
          <cell r="I259">
            <v>9.7376365888305063</v>
          </cell>
          <cell r="J259">
            <v>183251.48576477176</v>
          </cell>
          <cell r="K259">
            <v>1.2145478824968217</v>
          </cell>
          <cell r="L259">
            <v>28</v>
          </cell>
          <cell r="M259">
            <v>224.48997558395376</v>
          </cell>
        </row>
        <row r="260">
          <cell r="D260">
            <v>43145</v>
          </cell>
          <cell r="E260">
            <v>293042.19300000003</v>
          </cell>
          <cell r="F260">
            <v>0</v>
          </cell>
          <cell r="G260">
            <v>293042.19300000003</v>
          </cell>
          <cell r="H260">
            <v>22856.439750000001</v>
          </cell>
          <cell r="I260">
            <v>12.820990329432211</v>
          </cell>
          <cell r="J260">
            <v>183251.48576477176</v>
          </cell>
          <cell r="K260">
            <v>1.5991258776267692</v>
          </cell>
          <cell r="L260">
            <v>28</v>
          </cell>
          <cell r="M260">
            <v>224.48997558395376</v>
          </cell>
        </row>
        <row r="261">
          <cell r="D261">
            <v>43146</v>
          </cell>
          <cell r="E261">
            <v>148723.878</v>
          </cell>
          <cell r="F261">
            <v>0</v>
          </cell>
          <cell r="G261">
            <v>148723.878</v>
          </cell>
          <cell r="H261">
            <v>22856.439750000001</v>
          </cell>
          <cell r="I261">
            <v>6.5068698199158508</v>
          </cell>
          <cell r="J261">
            <v>183251.48576477176</v>
          </cell>
          <cell r="K261">
            <v>0.81158347709610035</v>
          </cell>
          <cell r="L261">
            <v>28</v>
          </cell>
          <cell r="M261">
            <v>224.48997558395376</v>
          </cell>
        </row>
        <row r="262">
          <cell r="D262">
            <v>43147</v>
          </cell>
          <cell r="E262">
            <v>42733.406000000003</v>
          </cell>
          <cell r="F262">
            <v>0</v>
          </cell>
          <cell r="G262">
            <v>42733.406000000003</v>
          </cell>
          <cell r="H262">
            <v>22856.439750000001</v>
          </cell>
          <cell r="I262">
            <v>1.8696440245029851</v>
          </cell>
          <cell r="J262">
            <v>183251.48576477176</v>
          </cell>
          <cell r="K262">
            <v>0.23319541351415918</v>
          </cell>
          <cell r="L262">
            <v>28</v>
          </cell>
          <cell r="M262">
            <v>224.48997558395376</v>
          </cell>
        </row>
        <row r="263">
          <cell r="D263">
            <v>43148</v>
          </cell>
          <cell r="E263">
            <v>141821.12599999999</v>
          </cell>
          <cell r="F263">
            <v>0</v>
          </cell>
          <cell r="G263">
            <v>141821.12599999999</v>
          </cell>
          <cell r="H263">
            <v>22856.439750000001</v>
          </cell>
          <cell r="I263">
            <v>6.2048651299684581</v>
          </cell>
          <cell r="J263">
            <v>183251.48576477176</v>
          </cell>
          <cell r="K263">
            <v>0.77391528591504422</v>
          </cell>
          <cell r="L263">
            <v>28</v>
          </cell>
          <cell r="M263">
            <v>224.48997558395376</v>
          </cell>
        </row>
        <row r="264">
          <cell r="D264">
            <v>43149</v>
          </cell>
          <cell r="E264">
            <v>134757.92000000001</v>
          </cell>
          <cell r="F264">
            <v>0</v>
          </cell>
          <cell r="G264">
            <v>134757.92000000001</v>
          </cell>
          <cell r="H264">
            <v>22856.439750000001</v>
          </cell>
          <cell r="I264">
            <v>5.8958403615768731</v>
          </cell>
          <cell r="J264">
            <v>183251.48576477176</v>
          </cell>
          <cell r="K264">
            <v>0.73537150019607567</v>
          </cell>
          <cell r="L264">
            <v>28</v>
          </cell>
          <cell r="M264">
            <v>224.48997558395376</v>
          </cell>
        </row>
        <row r="265">
          <cell r="D265">
            <v>43150</v>
          </cell>
          <cell r="E265">
            <v>119792.901</v>
          </cell>
          <cell r="F265">
            <v>0</v>
          </cell>
          <cell r="G265">
            <v>119792.901</v>
          </cell>
          <cell r="H265">
            <v>22856.439750000001</v>
          </cell>
          <cell r="I265">
            <v>5.2411006399192157</v>
          </cell>
          <cell r="J265">
            <v>183251.48576477176</v>
          </cell>
          <cell r="K265">
            <v>0.65370766572539829</v>
          </cell>
          <cell r="L265">
            <v>28</v>
          </cell>
          <cell r="M265">
            <v>224.48997558395376</v>
          </cell>
        </row>
        <row r="266">
          <cell r="D266">
            <v>43151</v>
          </cell>
          <cell r="E266">
            <v>249480.554</v>
          </cell>
          <cell r="F266">
            <v>0</v>
          </cell>
          <cell r="G266">
            <v>249480.554</v>
          </cell>
          <cell r="H266">
            <v>22856.439750000001</v>
          </cell>
          <cell r="I266">
            <v>10.915109996516408</v>
          </cell>
          <cell r="J266">
            <v>183251.48576477176</v>
          </cell>
          <cell r="K266">
            <v>1.3614108118077812</v>
          </cell>
          <cell r="L266">
            <v>28</v>
          </cell>
          <cell r="M266">
            <v>224.48997558395376</v>
          </cell>
        </row>
        <row r="267">
          <cell r="D267">
            <v>43152</v>
          </cell>
          <cell r="E267">
            <v>271515.826</v>
          </cell>
          <cell r="F267">
            <v>0</v>
          </cell>
          <cell r="G267">
            <v>271515.826</v>
          </cell>
          <cell r="H267">
            <v>22856.439750000001</v>
          </cell>
          <cell r="I267">
            <v>11.879182802299733</v>
          </cell>
          <cell r="J267">
            <v>183251.48576477176</v>
          </cell>
          <cell r="K267">
            <v>1.4816568873473013</v>
          </cell>
          <cell r="L267">
            <v>28</v>
          </cell>
          <cell r="M267">
            <v>224.48997558395376</v>
          </cell>
        </row>
        <row r="268">
          <cell r="D268">
            <v>43153</v>
          </cell>
          <cell r="E268">
            <v>208313.75700000001</v>
          </cell>
          <cell r="F268">
            <v>0</v>
          </cell>
          <cell r="G268">
            <v>208313.75700000001</v>
          </cell>
          <cell r="H268">
            <v>22856.439750000001</v>
          </cell>
          <cell r="I268">
            <v>9.1140072241565964</v>
          </cell>
          <cell r="J268">
            <v>183251.48576477176</v>
          </cell>
          <cell r="K268">
            <v>1.1367643549007789</v>
          </cell>
          <cell r="L268">
            <v>28</v>
          </cell>
          <cell r="M268">
            <v>224.48997558395376</v>
          </cell>
        </row>
        <row r="269">
          <cell r="D269">
            <v>43154</v>
          </cell>
          <cell r="E269">
            <v>88510.714999999997</v>
          </cell>
          <cell r="F269">
            <v>0</v>
          </cell>
          <cell r="G269">
            <v>88510.714999999997</v>
          </cell>
          <cell r="H269">
            <v>22856.439750000001</v>
          </cell>
          <cell r="I269">
            <v>3.872462901839294</v>
          </cell>
          <cell r="J269">
            <v>183251.48576477176</v>
          </cell>
          <cell r="K269">
            <v>0.48300134992419957</v>
          </cell>
          <cell r="L269">
            <v>28</v>
          </cell>
          <cell r="M269">
            <v>224.48997558395376</v>
          </cell>
        </row>
        <row r="270">
          <cell r="D270">
            <v>43155</v>
          </cell>
          <cell r="E270">
            <v>26891.15</v>
          </cell>
          <cell r="F270">
            <v>0</v>
          </cell>
          <cell r="G270">
            <v>26891.15</v>
          </cell>
          <cell r="H270">
            <v>22856.439750000001</v>
          </cell>
          <cell r="I270">
            <v>1.1765240034813382</v>
          </cell>
          <cell r="J270">
            <v>183251.48576477176</v>
          </cell>
          <cell r="K270">
            <v>0.14674451280858075</v>
          </cell>
          <cell r="L270">
            <v>28</v>
          </cell>
          <cell r="M270">
            <v>224.48997558395376</v>
          </cell>
        </row>
        <row r="271">
          <cell r="D271">
            <v>43156</v>
          </cell>
          <cell r="E271">
            <v>64643.81</v>
          </cell>
          <cell r="F271">
            <v>0</v>
          </cell>
          <cell r="G271">
            <v>64643.81</v>
          </cell>
          <cell r="H271">
            <v>22856.439750000001</v>
          </cell>
          <cell r="I271">
            <v>2.8282536872349069</v>
          </cell>
          <cell r="J271">
            <v>183251.48576477176</v>
          </cell>
          <cell r="K271">
            <v>0.35276008666570446</v>
          </cell>
          <cell r="L271">
            <v>28</v>
          </cell>
          <cell r="M271">
            <v>224.48997558395376</v>
          </cell>
        </row>
        <row r="272">
          <cell r="D272">
            <v>43157</v>
          </cell>
          <cell r="E272">
            <v>159866.27100000001</v>
          </cell>
          <cell r="F272">
            <v>12.3</v>
          </cell>
          <cell r="G272">
            <v>159878.571</v>
          </cell>
          <cell r="H272">
            <v>22856.439750000001</v>
          </cell>
          <cell r="I272">
            <v>6.9949026510132661</v>
          </cell>
          <cell r="J272">
            <v>183251.48576477176</v>
          </cell>
          <cell r="K272">
            <v>0.87245443240348908</v>
          </cell>
          <cell r="L272">
            <v>28</v>
          </cell>
          <cell r="M272">
            <v>224.48997558395376</v>
          </cell>
        </row>
        <row r="273">
          <cell r="D273">
            <v>43158</v>
          </cell>
          <cell r="E273">
            <v>172177.307</v>
          </cell>
          <cell r="F273">
            <v>32.700000000000003</v>
          </cell>
          <cell r="G273">
            <v>172210.00700000001</v>
          </cell>
          <cell r="H273">
            <v>22856.439750000001</v>
          </cell>
          <cell r="I273">
            <v>7.534419572059555</v>
          </cell>
          <cell r="J273">
            <v>183251.48576477176</v>
          </cell>
          <cell r="K273">
            <v>0.93974685269976477</v>
          </cell>
          <cell r="L273">
            <v>28</v>
          </cell>
          <cell r="M273">
            <v>224.48997558395376</v>
          </cell>
        </row>
        <row r="274">
          <cell r="D274">
            <v>43159</v>
          </cell>
          <cell r="E274">
            <v>218239.807</v>
          </cell>
          <cell r="F274">
            <v>0</v>
          </cell>
          <cell r="G274">
            <v>218239.807</v>
          </cell>
          <cell r="H274">
            <v>22858.78975</v>
          </cell>
          <cell r="I274">
            <v>9.5473036581037718</v>
          </cell>
          <cell r="J274">
            <v>183251.48576477176</v>
          </cell>
          <cell r="K274">
            <v>1.1909306278702729</v>
          </cell>
          <cell r="L274">
            <v>28</v>
          </cell>
          <cell r="M274">
            <v>224.48997558395376</v>
          </cell>
        </row>
        <row r="275">
          <cell r="D275">
            <v>43160</v>
          </cell>
          <cell r="E275">
            <v>308249.93400000001</v>
          </cell>
          <cell r="F275">
            <v>0</v>
          </cell>
          <cell r="G275">
            <v>308249.93400000001</v>
          </cell>
          <cell r="H275">
            <v>22858.78975</v>
          </cell>
          <cell r="I275">
            <v>13.484962999845607</v>
          </cell>
          <cell r="J275">
            <v>165971.41980067772</v>
          </cell>
          <cell r="K275">
            <v>1.8572470752506109</v>
          </cell>
          <cell r="L275">
            <v>31</v>
          </cell>
          <cell r="M275">
            <v>225.10566256588626</v>
          </cell>
        </row>
        <row r="276">
          <cell r="D276">
            <v>43161</v>
          </cell>
          <cell r="E276">
            <v>282210.28999999998</v>
          </cell>
          <cell r="F276">
            <v>0</v>
          </cell>
          <cell r="G276">
            <v>282210.28999999998</v>
          </cell>
          <cell r="H276">
            <v>22858.78975</v>
          </cell>
          <cell r="I276">
            <v>12.345810652552153</v>
          </cell>
          <cell r="J276">
            <v>165971.41980067772</v>
          </cell>
          <cell r="K276">
            <v>1.7003547378152128</v>
          </cell>
          <cell r="L276">
            <v>31</v>
          </cell>
          <cell r="M276">
            <v>225.10566256588626</v>
          </cell>
        </row>
        <row r="277">
          <cell r="D277">
            <v>43162</v>
          </cell>
          <cell r="E277">
            <v>293838.49800000002</v>
          </cell>
          <cell r="F277">
            <v>0</v>
          </cell>
          <cell r="G277">
            <v>293838.49800000002</v>
          </cell>
          <cell r="H277">
            <v>22858.78975</v>
          </cell>
          <cell r="I277">
            <v>12.854508100106219</v>
          </cell>
          <cell r="J277">
            <v>165971.41980067772</v>
          </cell>
          <cell r="K277">
            <v>1.7704162460794963</v>
          </cell>
          <cell r="L277">
            <v>31</v>
          </cell>
          <cell r="M277">
            <v>225.10566256588626</v>
          </cell>
        </row>
        <row r="278">
          <cell r="D278">
            <v>43163</v>
          </cell>
          <cell r="E278">
            <v>208423.701</v>
          </cell>
          <cell r="F278">
            <v>0</v>
          </cell>
          <cell r="G278">
            <v>208423.701</v>
          </cell>
          <cell r="H278">
            <v>22858.78975</v>
          </cell>
          <cell r="I278">
            <v>9.117879961252104</v>
          </cell>
          <cell r="J278">
            <v>165971.41980067772</v>
          </cell>
          <cell r="K278">
            <v>1.2557806714572006</v>
          </cell>
          <cell r="L278">
            <v>31</v>
          </cell>
          <cell r="M278">
            <v>225.10566256588626</v>
          </cell>
        </row>
        <row r="279">
          <cell r="D279">
            <v>43164</v>
          </cell>
          <cell r="E279">
            <v>243262.05600000001</v>
          </cell>
          <cell r="F279">
            <v>0</v>
          </cell>
          <cell r="G279">
            <v>243262.05600000001</v>
          </cell>
          <cell r="H279">
            <v>22858.78975</v>
          </cell>
          <cell r="I279">
            <v>10.641948181005516</v>
          </cell>
          <cell r="J279">
            <v>165971.41980067772</v>
          </cell>
          <cell r="K279">
            <v>1.4656864193374015</v>
          </cell>
          <cell r="L279">
            <v>31</v>
          </cell>
          <cell r="M279">
            <v>225.10566256588626</v>
          </cell>
        </row>
        <row r="280">
          <cell r="D280">
            <v>43165</v>
          </cell>
          <cell r="E280">
            <v>283321.299</v>
          </cell>
          <cell r="F280">
            <v>0</v>
          </cell>
          <cell r="G280">
            <v>283321.299</v>
          </cell>
          <cell r="H280">
            <v>22858.78975</v>
          </cell>
          <cell r="I280">
            <v>12.394413794369845</v>
          </cell>
          <cell r="J280">
            <v>165971.41980067772</v>
          </cell>
          <cell r="K280">
            <v>1.7070487156177423</v>
          </cell>
          <cell r="L280">
            <v>31</v>
          </cell>
          <cell r="M280">
            <v>225.10566256588626</v>
          </cell>
        </row>
        <row r="281">
          <cell r="D281">
            <v>43166</v>
          </cell>
          <cell r="E281">
            <v>154920.19399999999</v>
          </cell>
          <cell r="F281">
            <v>0</v>
          </cell>
          <cell r="G281">
            <v>154920.19399999999</v>
          </cell>
          <cell r="H281">
            <v>22858.78975</v>
          </cell>
          <cell r="I281">
            <v>6.7772701745944355</v>
          </cell>
          <cell r="J281">
            <v>165971.41980067772</v>
          </cell>
          <cell r="K281">
            <v>0.93341488664765526</v>
          </cell>
          <cell r="L281">
            <v>31</v>
          </cell>
          <cell r="M281">
            <v>225.10566256588626</v>
          </cell>
        </row>
        <row r="282">
          <cell r="D282">
            <v>43167</v>
          </cell>
          <cell r="E282">
            <v>185327.82199999999</v>
          </cell>
          <cell r="F282">
            <v>0</v>
          </cell>
          <cell r="G282">
            <v>185327.82199999999</v>
          </cell>
          <cell r="H282">
            <v>22858.78975</v>
          </cell>
          <cell r="I282">
            <v>8.107508053876737</v>
          </cell>
          <cell r="J282">
            <v>165971.41980067772</v>
          </cell>
          <cell r="K282">
            <v>1.1166249118225788</v>
          </cell>
          <cell r="L282">
            <v>31</v>
          </cell>
          <cell r="M282">
            <v>225.10566256588626</v>
          </cell>
        </row>
        <row r="283">
          <cell r="D283">
            <v>43168</v>
          </cell>
          <cell r="E283">
            <v>261855.549</v>
          </cell>
          <cell r="F283">
            <v>0</v>
          </cell>
          <cell r="G283">
            <v>261855.549</v>
          </cell>
          <cell r="H283">
            <v>22858.78975</v>
          </cell>
          <cell r="I283">
            <v>11.455354892531002</v>
          </cell>
          <cell r="J283">
            <v>165971.41980067772</v>
          </cell>
          <cell r="K283">
            <v>1.5777147012086401</v>
          </cell>
          <cell r="L283">
            <v>31</v>
          </cell>
          <cell r="M283">
            <v>225.10566256588626</v>
          </cell>
        </row>
        <row r="284">
          <cell r="D284">
            <v>43169</v>
          </cell>
          <cell r="E284">
            <v>296510.087</v>
          </cell>
          <cell r="F284">
            <v>0</v>
          </cell>
          <cell r="G284">
            <v>296510.087</v>
          </cell>
          <cell r="H284">
            <v>22858.78975</v>
          </cell>
          <cell r="I284">
            <v>12.97138169793088</v>
          </cell>
          <cell r="J284">
            <v>165971.41980067772</v>
          </cell>
          <cell r="K284">
            <v>1.7865129270816134</v>
          </cell>
          <cell r="L284">
            <v>31</v>
          </cell>
          <cell r="M284">
            <v>225.10566256588626</v>
          </cell>
        </row>
        <row r="285">
          <cell r="D285">
            <v>43170</v>
          </cell>
          <cell r="E285">
            <v>318204.59700000001</v>
          </cell>
          <cell r="F285">
            <v>0</v>
          </cell>
          <cell r="G285">
            <v>318204.59700000001</v>
          </cell>
          <cell r="H285">
            <v>22858.78975</v>
          </cell>
          <cell r="I285">
            <v>13.920448128711627</v>
          </cell>
          <cell r="J285">
            <v>165971.41980067772</v>
          </cell>
          <cell r="K285">
            <v>1.9172252510832632</v>
          </cell>
          <cell r="L285">
            <v>31</v>
          </cell>
          <cell r="M285">
            <v>225.10566256588626</v>
          </cell>
        </row>
        <row r="286">
          <cell r="D286">
            <v>43171</v>
          </cell>
          <cell r="E286">
            <v>286616.11300000001</v>
          </cell>
          <cell r="F286">
            <v>0</v>
          </cell>
          <cell r="G286">
            <v>286616.11300000001</v>
          </cell>
          <cell r="H286">
            <v>22858.78975</v>
          </cell>
          <cell r="I286">
            <v>12.538551521521388</v>
          </cell>
          <cell r="J286">
            <v>165971.41980067772</v>
          </cell>
          <cell r="K286">
            <v>1.7269004105900265</v>
          </cell>
          <cell r="L286">
            <v>31</v>
          </cell>
          <cell r="M286">
            <v>225.10566256588626</v>
          </cell>
        </row>
        <row r="287">
          <cell r="D287">
            <v>43172</v>
          </cell>
          <cell r="E287">
            <v>158442.95800000001</v>
          </cell>
          <cell r="F287">
            <v>0</v>
          </cell>
          <cell r="G287">
            <v>158442.95800000001</v>
          </cell>
          <cell r="H287">
            <v>22858.78975</v>
          </cell>
          <cell r="I287">
            <v>6.9313799957410263</v>
          </cell>
          <cell r="J287">
            <v>165971.41980067772</v>
          </cell>
          <cell r="K287">
            <v>0.95464001085416417</v>
          </cell>
          <cell r="L287">
            <v>31</v>
          </cell>
          <cell r="M287">
            <v>225.10566256588626</v>
          </cell>
        </row>
        <row r="288">
          <cell r="D288">
            <v>43173</v>
          </cell>
          <cell r="E288">
            <v>279057.402</v>
          </cell>
          <cell r="F288">
            <v>0</v>
          </cell>
          <cell r="G288">
            <v>279057.402</v>
          </cell>
          <cell r="H288">
            <v>22858.78975</v>
          </cell>
          <cell r="I288">
            <v>12.207881740545778</v>
          </cell>
          <cell r="J288">
            <v>165971.41980067772</v>
          </cell>
          <cell r="K288">
            <v>1.6813581659729859</v>
          </cell>
          <cell r="L288">
            <v>31</v>
          </cell>
          <cell r="M288">
            <v>225.10566256588626</v>
          </cell>
        </row>
        <row r="289">
          <cell r="D289">
            <v>43174</v>
          </cell>
          <cell r="E289">
            <v>271925.25300000003</v>
          </cell>
          <cell r="F289">
            <v>0</v>
          </cell>
          <cell r="G289">
            <v>271925.25300000003</v>
          </cell>
          <cell r="H289">
            <v>22858.78975</v>
          </cell>
          <cell r="I289">
            <v>11.895872702534483</v>
          </cell>
          <cell r="J289">
            <v>165971.41980067772</v>
          </cell>
          <cell r="K289">
            <v>1.6383860144509632</v>
          </cell>
          <cell r="L289">
            <v>31</v>
          </cell>
          <cell r="M289">
            <v>225.10566256588626</v>
          </cell>
        </row>
        <row r="290">
          <cell r="D290">
            <v>43175</v>
          </cell>
          <cell r="E290">
            <v>207522.758</v>
          </cell>
          <cell r="F290">
            <v>0</v>
          </cell>
          <cell r="G290">
            <v>207522.758</v>
          </cell>
          <cell r="H290">
            <v>22858.78975</v>
          </cell>
          <cell r="I290">
            <v>9.0784665448003441</v>
          </cell>
          <cell r="J290">
            <v>165971.41980067772</v>
          </cell>
          <cell r="K290">
            <v>1.2503523693972318</v>
          </cell>
          <cell r="L290">
            <v>31</v>
          </cell>
          <cell r="M290">
            <v>225.10566256588626</v>
          </cell>
        </row>
        <row r="291">
          <cell r="D291">
            <v>43176</v>
          </cell>
          <cell r="E291">
            <v>207431.12</v>
          </cell>
          <cell r="F291">
            <v>0</v>
          </cell>
          <cell r="G291">
            <v>207431.12</v>
          </cell>
          <cell r="H291">
            <v>22858.78975</v>
          </cell>
          <cell r="I291">
            <v>9.0744576711459537</v>
          </cell>
          <cell r="J291">
            <v>165971.41980067772</v>
          </cell>
          <cell r="K291">
            <v>1.2498002381922926</v>
          </cell>
          <cell r="L291">
            <v>31</v>
          </cell>
          <cell r="M291">
            <v>225.10566256588626</v>
          </cell>
        </row>
        <row r="292">
          <cell r="D292">
            <v>43177</v>
          </cell>
          <cell r="E292">
            <v>190483.65599999999</v>
          </cell>
          <cell r="F292">
            <v>0</v>
          </cell>
          <cell r="G292">
            <v>190483.65599999999</v>
          </cell>
          <cell r="H292">
            <v>22858.78975</v>
          </cell>
          <cell r="I292">
            <v>8.3330595400397343</v>
          </cell>
          <cell r="J292">
            <v>165971.41980067772</v>
          </cell>
          <cell r="K292">
            <v>1.1476895011729134</v>
          </cell>
          <cell r="L292">
            <v>31</v>
          </cell>
          <cell r="M292">
            <v>225.10566256588626</v>
          </cell>
        </row>
        <row r="293">
          <cell r="D293">
            <v>43178</v>
          </cell>
          <cell r="E293">
            <v>283730.59700000001</v>
          </cell>
          <cell r="F293">
            <v>0</v>
          </cell>
          <cell r="G293">
            <v>283730.59700000001</v>
          </cell>
          <cell r="H293">
            <v>22858.78975</v>
          </cell>
          <cell r="I293">
            <v>12.41231929175078</v>
          </cell>
          <cell r="J293">
            <v>165971.41980067772</v>
          </cell>
          <cell r="K293">
            <v>1.7095147908040096</v>
          </cell>
          <cell r="L293">
            <v>31</v>
          </cell>
          <cell r="M293">
            <v>225.10566256588626</v>
          </cell>
        </row>
        <row r="294">
          <cell r="D294">
            <v>43179</v>
          </cell>
          <cell r="E294">
            <v>326926.98</v>
          </cell>
          <cell r="F294">
            <v>0</v>
          </cell>
          <cell r="G294">
            <v>326926.98</v>
          </cell>
          <cell r="H294">
            <v>22858.78975</v>
          </cell>
          <cell r="I294">
            <v>14.302024891759634</v>
          </cell>
          <cell r="J294">
            <v>165971.41980067772</v>
          </cell>
          <cell r="K294">
            <v>1.9697787751205647</v>
          </cell>
          <cell r="L294">
            <v>31</v>
          </cell>
          <cell r="M294">
            <v>225.10566256588626</v>
          </cell>
        </row>
        <row r="295">
          <cell r="D295">
            <v>43180</v>
          </cell>
          <cell r="E295">
            <v>288545.22899999999</v>
          </cell>
          <cell r="F295">
            <v>0</v>
          </cell>
          <cell r="G295">
            <v>288545.22899999999</v>
          </cell>
          <cell r="H295">
            <v>22858.78975</v>
          </cell>
          <cell r="I295">
            <v>12.622944265892292</v>
          </cell>
          <cell r="J295">
            <v>165971.41980067772</v>
          </cell>
          <cell r="K295">
            <v>1.7385235924746953</v>
          </cell>
          <cell r="L295">
            <v>31</v>
          </cell>
          <cell r="M295">
            <v>225.10566256588626</v>
          </cell>
        </row>
        <row r="296">
          <cell r="D296">
            <v>43181</v>
          </cell>
          <cell r="E296">
            <v>216336.49600000001</v>
          </cell>
          <cell r="F296">
            <v>0</v>
          </cell>
          <cell r="G296">
            <v>216336.49600000001</v>
          </cell>
          <cell r="H296">
            <v>22858.78975</v>
          </cell>
          <cell r="I296">
            <v>9.4640398011447662</v>
          </cell>
          <cell r="J296">
            <v>165971.41980067772</v>
          </cell>
          <cell r="K296">
            <v>1.3034563195266264</v>
          </cell>
          <cell r="L296">
            <v>31</v>
          </cell>
          <cell r="M296">
            <v>225.10566256588626</v>
          </cell>
        </row>
        <row r="297">
          <cell r="D297">
            <v>43182</v>
          </cell>
          <cell r="E297">
            <v>292074.94099999999</v>
          </cell>
          <cell r="F297">
            <v>0</v>
          </cell>
          <cell r="G297">
            <v>292074.94099999999</v>
          </cell>
          <cell r="H297">
            <v>22858.78975</v>
          </cell>
          <cell r="I297">
            <v>12.777358040138585</v>
          </cell>
          <cell r="J297">
            <v>165971.41980067772</v>
          </cell>
          <cell r="K297">
            <v>1.7597905793103745</v>
          </cell>
          <cell r="L297">
            <v>31</v>
          </cell>
          <cell r="M297">
            <v>225.10566256588626</v>
          </cell>
        </row>
        <row r="298">
          <cell r="D298">
            <v>43183</v>
          </cell>
          <cell r="E298">
            <v>344138.89500000002</v>
          </cell>
          <cell r="F298">
            <v>0</v>
          </cell>
          <cell r="G298">
            <v>344138.89500000002</v>
          </cell>
          <cell r="H298">
            <v>22858.78975</v>
          </cell>
          <cell r="I298">
            <v>15.054991920558701</v>
          </cell>
          <cell r="J298">
            <v>165971.41980067772</v>
          </cell>
          <cell r="K298">
            <v>2.073482864780523</v>
          </cell>
          <cell r="L298">
            <v>31</v>
          </cell>
          <cell r="M298">
            <v>225.10566256588626</v>
          </cell>
        </row>
        <row r="299">
          <cell r="D299">
            <v>43184</v>
          </cell>
          <cell r="E299">
            <v>188275.11</v>
          </cell>
          <cell r="F299">
            <v>0</v>
          </cell>
          <cell r="G299">
            <v>188275.11</v>
          </cell>
          <cell r="H299">
            <v>22858.78975</v>
          </cell>
          <cell r="I299">
            <v>8.2364426139402234</v>
          </cell>
          <cell r="J299">
            <v>165971.41980067772</v>
          </cell>
          <cell r="K299">
            <v>1.1343827161694933</v>
          </cell>
          <cell r="L299">
            <v>31</v>
          </cell>
          <cell r="M299">
            <v>225.10566256588626</v>
          </cell>
        </row>
        <row r="300">
          <cell r="D300">
            <v>43185</v>
          </cell>
          <cell r="E300">
            <v>197896.427</v>
          </cell>
          <cell r="F300">
            <v>0</v>
          </cell>
          <cell r="G300">
            <v>197896.427</v>
          </cell>
          <cell r="H300">
            <v>22858.78975</v>
          </cell>
          <cell r="I300">
            <v>8.6573449060224199</v>
          </cell>
          <cell r="J300">
            <v>165971.41980067772</v>
          </cell>
          <cell r="K300">
            <v>1.1923524377730961</v>
          </cell>
          <cell r="L300">
            <v>31</v>
          </cell>
          <cell r="M300">
            <v>225.10566256588626</v>
          </cell>
        </row>
        <row r="301">
          <cell r="D301">
            <v>43186</v>
          </cell>
          <cell r="E301">
            <v>185003.12</v>
          </cell>
          <cell r="F301">
            <v>0</v>
          </cell>
          <cell r="G301">
            <v>185003.12</v>
          </cell>
          <cell r="H301">
            <v>22858.78975</v>
          </cell>
          <cell r="I301">
            <v>8.0933033648467756</v>
          </cell>
          <cell r="J301">
            <v>165971.41980067772</v>
          </cell>
          <cell r="K301">
            <v>1.1146685388495097</v>
          </cell>
          <cell r="L301">
            <v>31</v>
          </cell>
          <cell r="M301">
            <v>225.10566256588626</v>
          </cell>
        </row>
        <row r="302">
          <cell r="D302">
            <v>43187</v>
          </cell>
          <cell r="E302">
            <v>178656.95499999999</v>
          </cell>
          <cell r="F302">
            <v>0</v>
          </cell>
          <cell r="G302">
            <v>178656.95499999999</v>
          </cell>
          <cell r="H302">
            <v>22858.78975</v>
          </cell>
          <cell r="I302">
            <v>7.8156786493913133</v>
          </cell>
          <cell r="J302">
            <v>165971.41980067772</v>
          </cell>
          <cell r="K302">
            <v>1.0764320460387511</v>
          </cell>
          <cell r="L302">
            <v>31</v>
          </cell>
          <cell r="M302">
            <v>225.10566256588626</v>
          </cell>
        </row>
        <row r="303">
          <cell r="D303">
            <v>43188</v>
          </cell>
          <cell r="E303">
            <v>204184.04399999999</v>
          </cell>
          <cell r="F303">
            <v>0</v>
          </cell>
          <cell r="G303">
            <v>204184.04399999999</v>
          </cell>
          <cell r="H303">
            <v>22858.78975</v>
          </cell>
          <cell r="I303">
            <v>8.9324083310228612</v>
          </cell>
          <cell r="J303">
            <v>165971.41980067772</v>
          </cell>
          <cell r="K303">
            <v>1.2302361710541097</v>
          </cell>
          <cell r="L303">
            <v>31</v>
          </cell>
          <cell r="M303">
            <v>225.10566256588626</v>
          </cell>
        </row>
        <row r="304">
          <cell r="D304">
            <v>43189</v>
          </cell>
          <cell r="E304">
            <v>277080.565</v>
          </cell>
          <cell r="F304">
            <v>5.8</v>
          </cell>
          <cell r="G304">
            <v>277086.36499999999</v>
          </cell>
          <cell r="H304">
            <v>22858.78975</v>
          </cell>
          <cell r="I304">
            <v>12.121655084561072</v>
          </cell>
          <cell r="J304">
            <v>165971.41980067772</v>
          </cell>
          <cell r="K304">
            <v>1.669482404457135</v>
          </cell>
          <cell r="L304">
            <v>31</v>
          </cell>
          <cell r="M304">
            <v>225.10566256588626</v>
          </cell>
        </row>
        <row r="305">
          <cell r="D305">
            <v>43190</v>
          </cell>
          <cell r="E305">
            <v>255053.46100000001</v>
          </cell>
          <cell r="F305">
            <v>0</v>
          </cell>
          <cell r="G305">
            <v>255053.46100000001</v>
          </cell>
          <cell r="H305">
            <v>22858.78975</v>
          </cell>
          <cell r="I305">
            <v>11.157784982907943</v>
          </cell>
          <cell r="J305">
            <v>165971.41980067772</v>
          </cell>
          <cell r="K305">
            <v>1.5367312113513567</v>
          </cell>
          <cell r="L305">
            <v>31</v>
          </cell>
          <cell r="M305">
            <v>225.10566256588626</v>
          </cell>
        </row>
        <row r="306">
          <cell r="D306">
            <v>43191</v>
          </cell>
          <cell r="E306">
            <v>150556.33100000001</v>
          </cell>
          <cell r="F306">
            <v>0</v>
          </cell>
          <cell r="G306">
            <v>150556.33100000001</v>
          </cell>
          <cell r="H306">
            <v>22858.78975</v>
          </cell>
          <cell r="I306">
            <v>6.5863649233660766</v>
          </cell>
          <cell r="J306">
            <v>142832.49914305817</v>
          </cell>
          <cell r="K306">
            <v>1.0540761514591004</v>
          </cell>
          <cell r="L306">
            <v>30</v>
          </cell>
          <cell r="M306">
            <v>187.47342198348042</v>
          </cell>
        </row>
        <row r="307">
          <cell r="D307">
            <v>43192</v>
          </cell>
          <cell r="E307">
            <v>216342.68</v>
          </cell>
          <cell r="F307">
            <v>0</v>
          </cell>
          <cell r="G307">
            <v>216342.68</v>
          </cell>
          <cell r="H307">
            <v>22858.78975</v>
          </cell>
          <cell r="I307">
            <v>9.4643103316526194</v>
          </cell>
          <cell r="J307">
            <v>142832.49914305817</v>
          </cell>
          <cell r="K307">
            <v>1.5146600479440993</v>
          </cell>
          <cell r="L307">
            <v>30</v>
          </cell>
          <cell r="M307">
            <v>187.47342198348042</v>
          </cell>
        </row>
        <row r="308">
          <cell r="D308">
            <v>43193</v>
          </cell>
          <cell r="E308">
            <v>276613.84499999997</v>
          </cell>
          <cell r="F308">
            <v>0</v>
          </cell>
          <cell r="G308">
            <v>276613.84499999997</v>
          </cell>
          <cell r="H308">
            <v>22858.78975</v>
          </cell>
          <cell r="I308">
            <v>12.100983823957696</v>
          </cell>
          <cell r="J308">
            <v>142832.49914305817</v>
          </cell>
          <cell r="K308">
            <v>1.9366309954637781</v>
          </cell>
          <cell r="L308">
            <v>30</v>
          </cell>
          <cell r="M308">
            <v>187.47342198348042</v>
          </cell>
        </row>
        <row r="309">
          <cell r="D309">
            <v>43194</v>
          </cell>
          <cell r="E309">
            <v>295887.50099999999</v>
          </cell>
          <cell r="F309">
            <v>0</v>
          </cell>
          <cell r="G309">
            <v>295887.50099999999</v>
          </cell>
          <cell r="H309">
            <v>22858.78975</v>
          </cell>
          <cell r="I309">
            <v>12.944145522839852</v>
          </cell>
          <cell r="J309">
            <v>142832.49914305817</v>
          </cell>
          <cell r="K309">
            <v>2.0715698652282559</v>
          </cell>
          <cell r="L309">
            <v>30</v>
          </cell>
          <cell r="M309">
            <v>187.47342198348042</v>
          </cell>
        </row>
        <row r="310">
          <cell r="D310">
            <v>43195</v>
          </cell>
          <cell r="E310">
            <v>134414.511</v>
          </cell>
          <cell r="F310">
            <v>0</v>
          </cell>
          <cell r="G310">
            <v>134414.511</v>
          </cell>
          <cell r="H310">
            <v>22858.78975</v>
          </cell>
          <cell r="I310">
            <v>5.8802111778468058</v>
          </cell>
          <cell r="J310">
            <v>142832.49914305817</v>
          </cell>
          <cell r="K310">
            <v>0.94106391617059859</v>
          </cell>
          <cell r="L310">
            <v>30</v>
          </cell>
          <cell r="M310">
            <v>187.47342198348042</v>
          </cell>
        </row>
        <row r="311">
          <cell r="D311">
            <v>43196</v>
          </cell>
          <cell r="E311">
            <v>226779.47899999999</v>
          </cell>
          <cell r="F311">
            <v>0</v>
          </cell>
          <cell r="G311">
            <v>226779.47899999999</v>
          </cell>
          <cell r="H311">
            <v>22858.78975</v>
          </cell>
          <cell r="I311">
            <v>9.9208873908121049</v>
          </cell>
          <cell r="J311">
            <v>142832.49914305817</v>
          </cell>
          <cell r="K311">
            <v>1.5877302459915807</v>
          </cell>
          <cell r="L311">
            <v>30</v>
          </cell>
          <cell r="M311">
            <v>187.47342198348042</v>
          </cell>
        </row>
        <row r="312">
          <cell r="D312">
            <v>43197</v>
          </cell>
          <cell r="E312">
            <v>133863.20800000001</v>
          </cell>
          <cell r="F312">
            <v>0</v>
          </cell>
          <cell r="G312">
            <v>133863.20800000001</v>
          </cell>
          <cell r="H312">
            <v>22858.78975</v>
          </cell>
          <cell r="I312">
            <v>5.8560934093197128</v>
          </cell>
          <cell r="J312">
            <v>142832.49914305817</v>
          </cell>
          <cell r="K312">
            <v>0.93720412933421615</v>
          </cell>
          <cell r="L312">
            <v>30</v>
          </cell>
          <cell r="M312">
            <v>187.47342198348042</v>
          </cell>
        </row>
        <row r="313">
          <cell r="D313">
            <v>43198</v>
          </cell>
          <cell r="E313">
            <v>159651.59</v>
          </cell>
          <cell r="F313">
            <v>0</v>
          </cell>
          <cell r="G313">
            <v>159651.59</v>
          </cell>
          <cell r="H313">
            <v>22858.78975</v>
          </cell>
          <cell r="I313">
            <v>6.9842538360982127</v>
          </cell>
          <cell r="J313">
            <v>142832.49914305817</v>
          </cell>
          <cell r="K313">
            <v>1.1177539492611983</v>
          </cell>
          <cell r="L313">
            <v>30</v>
          </cell>
          <cell r="M313">
            <v>187.47342198348042</v>
          </cell>
        </row>
        <row r="314">
          <cell r="D314">
            <v>43199</v>
          </cell>
          <cell r="E314">
            <v>141191.17300000001</v>
          </cell>
          <cell r="F314">
            <v>5.9</v>
          </cell>
          <cell r="G314">
            <v>141197.073</v>
          </cell>
          <cell r="H314">
            <v>22858.78975</v>
          </cell>
          <cell r="I314">
            <v>6.1769268865163784</v>
          </cell>
          <cell r="J314">
            <v>142832.49914305817</v>
          </cell>
          <cell r="K314">
            <v>0.9885500418121218</v>
          </cell>
          <cell r="L314">
            <v>30</v>
          </cell>
          <cell r="M314">
            <v>187.47342198348042</v>
          </cell>
        </row>
        <row r="315">
          <cell r="D315">
            <v>43200</v>
          </cell>
          <cell r="E315">
            <v>208682.959</v>
          </cell>
          <cell r="F315">
            <v>0</v>
          </cell>
          <cell r="G315">
            <v>208682.959</v>
          </cell>
          <cell r="H315">
            <v>22858.78975</v>
          </cell>
          <cell r="I315">
            <v>9.1292216815634344</v>
          </cell>
          <cell r="J315">
            <v>142832.49914305817</v>
          </cell>
          <cell r="K315">
            <v>1.4610327499135005</v>
          </cell>
          <cell r="L315">
            <v>30</v>
          </cell>
          <cell r="M315">
            <v>187.47342198348042</v>
          </cell>
        </row>
        <row r="316">
          <cell r="D316">
            <v>43201</v>
          </cell>
          <cell r="E316">
            <v>276696.598</v>
          </cell>
          <cell r="F316">
            <v>6.1</v>
          </cell>
          <cell r="G316">
            <v>276702.69799999997</v>
          </cell>
          <cell r="H316">
            <v>22858.78975</v>
          </cell>
          <cell r="I316">
            <v>12.104870862640485</v>
          </cell>
          <cell r="J316">
            <v>142832.49914305817</v>
          </cell>
          <cell r="K316">
            <v>1.9372530737760185</v>
          </cell>
          <cell r="L316">
            <v>30</v>
          </cell>
          <cell r="M316">
            <v>187.47342198348042</v>
          </cell>
        </row>
        <row r="317">
          <cell r="D317">
            <v>43202</v>
          </cell>
          <cell r="E317">
            <v>155739.19500000001</v>
          </cell>
          <cell r="F317">
            <v>0</v>
          </cell>
          <cell r="G317">
            <v>155739.19500000001</v>
          </cell>
          <cell r="H317">
            <v>22858.78975</v>
          </cell>
          <cell r="I317">
            <v>6.8130988868297369</v>
          </cell>
          <cell r="J317">
            <v>142832.49914305817</v>
          </cell>
          <cell r="K317">
            <v>1.0903624590648291</v>
          </cell>
          <cell r="L317">
            <v>30</v>
          </cell>
          <cell r="M317">
            <v>187.47342198348042</v>
          </cell>
        </row>
        <row r="318">
          <cell r="D318">
            <v>43203</v>
          </cell>
          <cell r="E318">
            <v>54882.851999999999</v>
          </cell>
          <cell r="F318">
            <v>0</v>
          </cell>
          <cell r="G318">
            <v>54882.851999999999</v>
          </cell>
          <cell r="H318">
            <v>22858.78975</v>
          </cell>
          <cell r="I318">
            <v>2.4009517826725713</v>
          </cell>
          <cell r="J318">
            <v>142832.49914305817</v>
          </cell>
          <cell r="K318">
            <v>0.3842462487828518</v>
          </cell>
          <cell r="L318">
            <v>30</v>
          </cell>
          <cell r="M318">
            <v>187.47342198348042</v>
          </cell>
        </row>
        <row r="319">
          <cell r="D319">
            <v>43204</v>
          </cell>
          <cell r="E319">
            <v>55157.097000000002</v>
          </cell>
          <cell r="F319">
            <v>0</v>
          </cell>
          <cell r="G319">
            <v>55157.097000000002</v>
          </cell>
          <cell r="H319">
            <v>22858.78975</v>
          </cell>
          <cell r="I319">
            <v>2.4129491369944467</v>
          </cell>
          <cell r="J319">
            <v>142832.49914305817</v>
          </cell>
          <cell r="K319">
            <v>0.38616629500234229</v>
          </cell>
          <cell r="L319">
            <v>30</v>
          </cell>
          <cell r="M319">
            <v>187.47342198348042</v>
          </cell>
        </row>
        <row r="320">
          <cell r="D320">
            <v>43205</v>
          </cell>
          <cell r="E320">
            <v>135720.47700000001</v>
          </cell>
          <cell r="F320">
            <v>83.8</v>
          </cell>
          <cell r="G320">
            <v>135804.277</v>
          </cell>
          <cell r="H320">
            <v>22858.78975</v>
          </cell>
          <cell r="I320">
            <v>5.9410090597644176</v>
          </cell>
          <cell r="J320">
            <v>142832.49914305817</v>
          </cell>
          <cell r="K320">
            <v>0.95079395666094979</v>
          </cell>
          <cell r="L320">
            <v>30</v>
          </cell>
          <cell r="M320">
            <v>187.47342198348042</v>
          </cell>
        </row>
        <row r="321">
          <cell r="D321">
            <v>43206</v>
          </cell>
          <cell r="E321">
            <v>171297.62299999999</v>
          </cell>
          <cell r="F321">
            <v>0</v>
          </cell>
          <cell r="G321">
            <v>171297.62299999999</v>
          </cell>
          <cell r="H321">
            <v>22858.78975</v>
          </cell>
          <cell r="I321">
            <v>7.4937310712173639</v>
          </cell>
          <cell r="J321">
            <v>142832.49914305817</v>
          </cell>
          <cell r="K321">
            <v>1.1992902457614476</v>
          </cell>
          <cell r="L321">
            <v>30</v>
          </cell>
          <cell r="M321">
            <v>187.47342198348042</v>
          </cell>
        </row>
        <row r="322">
          <cell r="D322">
            <v>43207</v>
          </cell>
          <cell r="E322">
            <v>83578.873000000007</v>
          </cell>
          <cell r="F322">
            <v>0</v>
          </cell>
          <cell r="G322">
            <v>83578.873000000007</v>
          </cell>
          <cell r="H322">
            <v>22858.78975</v>
          </cell>
          <cell r="I322">
            <v>3.6563122507393468</v>
          </cell>
          <cell r="J322">
            <v>142832.49914305817</v>
          </cell>
          <cell r="K322">
            <v>0.58515305341180845</v>
          </cell>
          <cell r="L322">
            <v>30</v>
          </cell>
          <cell r="M322">
            <v>187.47342198348042</v>
          </cell>
        </row>
        <row r="323">
          <cell r="D323">
            <v>43208</v>
          </cell>
          <cell r="E323">
            <v>108137.23299999999</v>
          </cell>
          <cell r="F323">
            <v>0</v>
          </cell>
          <cell r="G323">
            <v>108137.23299999999</v>
          </cell>
          <cell r="H323">
            <v>22858.78975</v>
          </cell>
          <cell r="I323">
            <v>4.7306630920825539</v>
          </cell>
          <cell r="J323">
            <v>142832.49914305817</v>
          </cell>
          <cell r="K323">
            <v>0.75709123377930887</v>
          </cell>
          <cell r="L323">
            <v>30</v>
          </cell>
          <cell r="M323">
            <v>187.47342198348042</v>
          </cell>
        </row>
        <row r="324">
          <cell r="D324">
            <v>43209</v>
          </cell>
          <cell r="E324">
            <v>160882.351</v>
          </cell>
          <cell r="F324">
            <v>0</v>
          </cell>
          <cell r="G324">
            <v>160882.351</v>
          </cell>
          <cell r="H324">
            <v>22858.78975</v>
          </cell>
          <cell r="I324">
            <v>7.038095750454155</v>
          </cell>
          <cell r="J324">
            <v>142832.49914305817</v>
          </cell>
          <cell r="K324">
            <v>1.1263707627132076</v>
          </cell>
          <cell r="L324">
            <v>30</v>
          </cell>
          <cell r="M324">
            <v>187.47342198348042</v>
          </cell>
        </row>
        <row r="325">
          <cell r="D325">
            <v>43210</v>
          </cell>
          <cell r="E325">
            <v>183391.19200000001</v>
          </cell>
          <cell r="F325">
            <v>0</v>
          </cell>
          <cell r="G325">
            <v>183391.19200000001</v>
          </cell>
          <cell r="H325">
            <v>22858.78975</v>
          </cell>
          <cell r="I325">
            <v>8.0227865956901763</v>
          </cell>
          <cell r="J325">
            <v>142832.49914305817</v>
          </cell>
          <cell r="K325">
            <v>1.2839598347734507</v>
          </cell>
          <cell r="L325">
            <v>30</v>
          </cell>
          <cell r="M325">
            <v>187.47342198348042</v>
          </cell>
        </row>
        <row r="326">
          <cell r="D326">
            <v>43211</v>
          </cell>
          <cell r="E326">
            <v>128718.97500000001</v>
          </cell>
          <cell r="F326">
            <v>160.19999999999999</v>
          </cell>
          <cell r="G326">
            <v>128879.175</v>
          </cell>
          <cell r="H326">
            <v>22858.78975</v>
          </cell>
          <cell r="I326">
            <v>5.6380576753850233</v>
          </cell>
          <cell r="J326">
            <v>142832.49914305817</v>
          </cell>
          <cell r="K326">
            <v>0.90230987886669412</v>
          </cell>
          <cell r="L326">
            <v>30</v>
          </cell>
          <cell r="M326">
            <v>187.47342198348042</v>
          </cell>
        </row>
        <row r="327">
          <cell r="D327">
            <v>43212</v>
          </cell>
          <cell r="E327">
            <v>83217.051999999996</v>
          </cell>
          <cell r="F327">
            <v>161.5</v>
          </cell>
          <cell r="G327">
            <v>83378.551999999996</v>
          </cell>
          <cell r="H327">
            <v>22858.78975</v>
          </cell>
          <cell r="I327">
            <v>3.6475488384068977</v>
          </cell>
          <cell r="J327">
            <v>142832.49914305817</v>
          </cell>
          <cell r="K327">
            <v>0.58375056447405371</v>
          </cell>
          <cell r="L327">
            <v>30</v>
          </cell>
          <cell r="M327">
            <v>187.47342198348042</v>
          </cell>
        </row>
        <row r="328">
          <cell r="D328">
            <v>43213</v>
          </cell>
          <cell r="E328">
            <v>70310.277000000002</v>
          </cell>
          <cell r="F328">
            <v>0</v>
          </cell>
          <cell r="G328">
            <v>70310.277000000002</v>
          </cell>
          <cell r="H328">
            <v>22858.78975</v>
          </cell>
          <cell r="I328">
            <v>3.0758529987354208</v>
          </cell>
          <cell r="J328">
            <v>142832.49914305817</v>
          </cell>
          <cell r="K328">
            <v>0.49225685626055338</v>
          </cell>
          <cell r="L328">
            <v>30</v>
          </cell>
          <cell r="M328">
            <v>187.47342198348042</v>
          </cell>
        </row>
        <row r="329">
          <cell r="D329">
            <v>43214</v>
          </cell>
          <cell r="E329">
            <v>91465.964000000007</v>
          </cell>
          <cell r="F329">
            <v>8.1999999999999993</v>
          </cell>
          <cell r="G329">
            <v>91474.164000000004</v>
          </cell>
          <cell r="H329">
            <v>22858.78975</v>
          </cell>
          <cell r="I329">
            <v>4.0017063458051192</v>
          </cell>
          <cell r="J329">
            <v>142832.49914305817</v>
          </cell>
          <cell r="K329">
            <v>0.64042962595215336</v>
          </cell>
          <cell r="L329">
            <v>30</v>
          </cell>
          <cell r="M329">
            <v>187.47342198348042</v>
          </cell>
        </row>
        <row r="330">
          <cell r="D330">
            <v>43215</v>
          </cell>
          <cell r="E330">
            <v>106548.806</v>
          </cell>
          <cell r="F330">
            <v>0</v>
          </cell>
          <cell r="G330">
            <v>106548.806</v>
          </cell>
          <cell r="H330">
            <v>22858.78975</v>
          </cell>
          <cell r="I330">
            <v>4.6611744176001269</v>
          </cell>
          <cell r="J330">
            <v>142832.49914305817</v>
          </cell>
          <cell r="K330">
            <v>0.74597032635606864</v>
          </cell>
          <cell r="L330">
            <v>30</v>
          </cell>
          <cell r="M330">
            <v>187.47342198348042</v>
          </cell>
        </row>
        <row r="331">
          <cell r="D331">
            <v>43216</v>
          </cell>
          <cell r="E331">
            <v>112306.488</v>
          </cell>
          <cell r="F331">
            <v>0</v>
          </cell>
          <cell r="G331">
            <v>112306.488</v>
          </cell>
          <cell r="H331">
            <v>22858.78975</v>
          </cell>
          <cell r="I331">
            <v>4.9130548567209251</v>
          </cell>
          <cell r="J331">
            <v>142832.49914305817</v>
          </cell>
          <cell r="K331">
            <v>0.78628105419842909</v>
          </cell>
          <cell r="L331">
            <v>30</v>
          </cell>
          <cell r="M331">
            <v>187.47342198348042</v>
          </cell>
        </row>
        <row r="332">
          <cell r="D332">
            <v>43217</v>
          </cell>
          <cell r="E332">
            <v>107519.822</v>
          </cell>
          <cell r="F332">
            <v>0</v>
          </cell>
          <cell r="G332">
            <v>107519.822</v>
          </cell>
          <cell r="H332">
            <v>22858.78975</v>
          </cell>
          <cell r="I332">
            <v>4.7036533069297777</v>
          </cell>
          <cell r="J332">
            <v>142832.49914305817</v>
          </cell>
          <cell r="K332">
            <v>0.75276861110096727</v>
          </cell>
          <cell r="L332">
            <v>30</v>
          </cell>
          <cell r="M332">
            <v>187.47342198348042</v>
          </cell>
        </row>
        <row r="333">
          <cell r="D333">
            <v>43218</v>
          </cell>
          <cell r="E333">
            <v>103494.59600000001</v>
          </cell>
          <cell r="F333">
            <v>0</v>
          </cell>
          <cell r="G333">
            <v>103494.59600000001</v>
          </cell>
          <cell r="H333">
            <v>22858.78975</v>
          </cell>
          <cell r="I333">
            <v>4.5275623570578585</v>
          </cell>
          <cell r="J333">
            <v>142832.49914305817</v>
          </cell>
          <cell r="K333">
            <v>0.72458716763292008</v>
          </cell>
          <cell r="L333">
            <v>30</v>
          </cell>
          <cell r="M333">
            <v>187.47342198348042</v>
          </cell>
        </row>
        <row r="334">
          <cell r="D334">
            <v>43219</v>
          </cell>
          <cell r="E334">
            <v>180313.386</v>
          </cell>
          <cell r="F334">
            <v>0</v>
          </cell>
          <cell r="G334">
            <v>180313.386</v>
          </cell>
          <cell r="H334">
            <v>22858.78975</v>
          </cell>
          <cell r="I334">
            <v>7.8881422845231777</v>
          </cell>
          <cell r="J334">
            <v>142832.49914305817</v>
          </cell>
          <cell r="K334">
            <v>1.2624114755522251</v>
          </cell>
          <cell r="L334">
            <v>30</v>
          </cell>
          <cell r="M334">
            <v>187.47342198348042</v>
          </cell>
        </row>
        <row r="335">
          <cell r="D335">
            <v>43220</v>
          </cell>
          <cell r="E335">
            <v>102263.24099999999</v>
          </cell>
          <cell r="F335">
            <v>0</v>
          </cell>
          <cell r="G335">
            <v>102263.24099999999</v>
          </cell>
          <cell r="H335">
            <v>22869.141250000001</v>
          </cell>
          <cell r="I335">
            <v>4.4716694816863747</v>
          </cell>
          <cell r="J335">
            <v>142832.49914305817</v>
          </cell>
          <cell r="K335">
            <v>0.71596619546350704</v>
          </cell>
          <cell r="L335">
            <v>30</v>
          </cell>
          <cell r="M335">
            <v>187.47342198348042</v>
          </cell>
        </row>
        <row r="336">
          <cell r="D336">
            <v>43221</v>
          </cell>
          <cell r="E336">
            <v>94496.027000000002</v>
          </cell>
          <cell r="F336">
            <v>0</v>
          </cell>
          <cell r="G336">
            <v>94496.027000000002</v>
          </cell>
          <cell r="H336">
            <v>22869.141250000001</v>
          </cell>
          <cell r="I336">
            <v>4.1320321549021868</v>
          </cell>
          <cell r="J336">
            <v>122672.60729559739</v>
          </cell>
          <cell r="K336">
            <v>0.77031074078582318</v>
          </cell>
          <cell r="L336">
            <v>31</v>
          </cell>
          <cell r="M336">
            <v>166.37984164456407</v>
          </cell>
        </row>
        <row r="337">
          <cell r="D337">
            <v>43222</v>
          </cell>
          <cell r="E337">
            <v>153727.85399999999</v>
          </cell>
          <cell r="F337">
            <v>0</v>
          </cell>
          <cell r="G337">
            <v>153727.85399999999</v>
          </cell>
          <cell r="H337">
            <v>22869.141250000001</v>
          </cell>
          <cell r="I337">
            <v>6.7220650010196596</v>
          </cell>
          <cell r="J337">
            <v>122672.60729559739</v>
          </cell>
          <cell r="K337">
            <v>1.2531555119682953</v>
          </cell>
          <cell r="L337">
            <v>31</v>
          </cell>
          <cell r="M337">
            <v>166.37984164456407</v>
          </cell>
        </row>
        <row r="338">
          <cell r="D338">
            <v>43223</v>
          </cell>
          <cell r="E338">
            <v>236029.51300000001</v>
          </cell>
          <cell r="F338">
            <v>1062.4000000000001</v>
          </cell>
          <cell r="G338">
            <v>237091.913</v>
          </cell>
          <cell r="H338">
            <v>22869.141250000001</v>
          </cell>
          <cell r="I338">
            <v>10.367329074938482</v>
          </cell>
          <cell r="J338">
            <v>122672.60729559739</v>
          </cell>
          <cell r="K338">
            <v>1.9327209083336163</v>
          </cell>
          <cell r="L338">
            <v>31</v>
          </cell>
          <cell r="M338">
            <v>166.37984164456407</v>
          </cell>
        </row>
        <row r="339">
          <cell r="D339">
            <v>43224</v>
          </cell>
          <cell r="E339">
            <v>233641.90599999999</v>
          </cell>
          <cell r="F339">
            <v>550.29999999999995</v>
          </cell>
          <cell r="G339">
            <v>234192.20599999998</v>
          </cell>
          <cell r="H339">
            <v>22869.141250000001</v>
          </cell>
          <cell r="I339">
            <v>10.240533452474958</v>
          </cell>
          <cell r="J339">
            <v>122672.60729559739</v>
          </cell>
          <cell r="K339">
            <v>1.9090831373273087</v>
          </cell>
          <cell r="L339">
            <v>31</v>
          </cell>
          <cell r="M339">
            <v>166.37984164456407</v>
          </cell>
        </row>
        <row r="340">
          <cell r="D340">
            <v>43225</v>
          </cell>
          <cell r="E340">
            <v>135906.81899999999</v>
          </cell>
          <cell r="F340">
            <v>0</v>
          </cell>
          <cell r="G340">
            <v>135906.81899999999</v>
          </cell>
          <cell r="H340">
            <v>22869.141250000001</v>
          </cell>
          <cell r="I340">
            <v>5.9428037771204014</v>
          </cell>
          <cell r="J340">
            <v>122672.60729559739</v>
          </cell>
          <cell r="K340">
            <v>1.1078823707766547</v>
          </cell>
          <cell r="L340">
            <v>31</v>
          </cell>
          <cell r="M340">
            <v>166.37984164456407</v>
          </cell>
        </row>
        <row r="341">
          <cell r="D341">
            <v>43226</v>
          </cell>
          <cell r="E341">
            <v>81476.736999999994</v>
          </cell>
          <cell r="F341">
            <v>0</v>
          </cell>
          <cell r="G341">
            <v>81476.736999999994</v>
          </cell>
          <cell r="H341">
            <v>22869.141250000001</v>
          </cell>
          <cell r="I341">
            <v>3.5627370572998664</v>
          </cell>
          <cell r="J341">
            <v>122672.60729559739</v>
          </cell>
          <cell r="K341">
            <v>0.66418036427374538</v>
          </cell>
          <cell r="L341">
            <v>31</v>
          </cell>
          <cell r="M341">
            <v>166.37984164456407</v>
          </cell>
        </row>
        <row r="342">
          <cell r="D342">
            <v>43227</v>
          </cell>
          <cell r="E342">
            <v>36463.692999999999</v>
          </cell>
          <cell r="F342">
            <v>0</v>
          </cell>
          <cell r="G342">
            <v>36463.692999999999</v>
          </cell>
          <cell r="H342">
            <v>22869.141250000001</v>
          </cell>
          <cell r="I342">
            <v>1.5944495948224553</v>
          </cell>
          <cell r="J342">
            <v>122672.60729559739</v>
          </cell>
          <cell r="K342">
            <v>0.29724397160757704</v>
          </cell>
          <cell r="L342">
            <v>31</v>
          </cell>
          <cell r="M342">
            <v>166.37984164456407</v>
          </cell>
        </row>
        <row r="343">
          <cell r="D343">
            <v>43228</v>
          </cell>
          <cell r="E343">
            <v>80851.441999999995</v>
          </cell>
          <cell r="F343">
            <v>0</v>
          </cell>
          <cell r="G343">
            <v>80851.441999999995</v>
          </cell>
          <cell r="H343">
            <v>22869.141250000001</v>
          </cell>
          <cell r="I343">
            <v>3.535394753836679</v>
          </cell>
          <cell r="J343">
            <v>122672.60729559739</v>
          </cell>
          <cell r="K343">
            <v>0.65908309754252425</v>
          </cell>
          <cell r="L343">
            <v>31</v>
          </cell>
          <cell r="M343">
            <v>166.37984164456407</v>
          </cell>
        </row>
        <row r="344">
          <cell r="D344">
            <v>43229</v>
          </cell>
          <cell r="E344">
            <v>127061.09299999999</v>
          </cell>
          <cell r="F344">
            <v>0</v>
          </cell>
          <cell r="G344">
            <v>127061.09299999999</v>
          </cell>
          <cell r="H344">
            <v>22869.141250000001</v>
          </cell>
          <cell r="I344">
            <v>5.556006306095993</v>
          </cell>
          <cell r="J344">
            <v>122672.60729559739</v>
          </cell>
          <cell r="K344">
            <v>1.0357739661783492</v>
          </cell>
          <cell r="L344">
            <v>31</v>
          </cell>
          <cell r="M344">
            <v>166.37984164456407</v>
          </cell>
        </row>
        <row r="345">
          <cell r="D345">
            <v>43230</v>
          </cell>
          <cell r="E345">
            <v>156648.20499999999</v>
          </cell>
          <cell r="F345">
            <v>0</v>
          </cell>
          <cell r="G345">
            <v>156648.20499999999</v>
          </cell>
          <cell r="H345">
            <v>22869.141250000001</v>
          </cell>
          <cell r="I345">
            <v>6.8497633246285528</v>
          </cell>
          <cell r="J345">
            <v>122672.60729559739</v>
          </cell>
          <cell r="K345">
            <v>1.2769615683029665</v>
          </cell>
          <cell r="L345">
            <v>31</v>
          </cell>
          <cell r="M345">
            <v>166.37984164456407</v>
          </cell>
        </row>
        <row r="346">
          <cell r="D346">
            <v>43231</v>
          </cell>
          <cell r="E346">
            <v>73451.862999999998</v>
          </cell>
          <cell r="F346">
            <v>0</v>
          </cell>
          <cell r="G346">
            <v>73451.862999999998</v>
          </cell>
          <cell r="H346">
            <v>22869.141250000001</v>
          </cell>
          <cell r="I346">
            <v>3.211833019746642</v>
          </cell>
          <cell r="J346">
            <v>122672.60729559739</v>
          </cell>
          <cell r="K346">
            <v>0.5987633638780262</v>
          </cell>
          <cell r="L346">
            <v>31</v>
          </cell>
          <cell r="M346">
            <v>166.37984164456407</v>
          </cell>
        </row>
        <row r="347">
          <cell r="D347">
            <v>43232</v>
          </cell>
          <cell r="E347">
            <v>191771.049</v>
          </cell>
          <cell r="F347">
            <v>102.6</v>
          </cell>
          <cell r="G347">
            <v>191873.649</v>
          </cell>
          <cell r="H347">
            <v>22869.141250000001</v>
          </cell>
          <cell r="I347">
            <v>8.3900679480039511</v>
          </cell>
          <cell r="J347">
            <v>122672.60729559739</v>
          </cell>
          <cell r="K347">
            <v>1.5641116075543473</v>
          </cell>
          <cell r="L347">
            <v>31</v>
          </cell>
          <cell r="M347">
            <v>166.37984164456407</v>
          </cell>
        </row>
        <row r="348">
          <cell r="D348">
            <v>43233</v>
          </cell>
          <cell r="E348">
            <v>183059.86</v>
          </cell>
          <cell r="F348">
            <v>964.9</v>
          </cell>
          <cell r="G348">
            <v>184024.75999999998</v>
          </cell>
          <cell r="H348">
            <v>22869.141250000001</v>
          </cell>
          <cell r="I348">
            <v>8.0468592147070659</v>
          </cell>
          <cell r="J348">
            <v>122672.60729559739</v>
          </cell>
          <cell r="K348">
            <v>1.5001291980088569</v>
          </cell>
          <cell r="L348">
            <v>31</v>
          </cell>
          <cell r="M348">
            <v>166.37984164456407</v>
          </cell>
        </row>
        <row r="349">
          <cell r="D349">
            <v>43234</v>
          </cell>
          <cell r="E349">
            <v>151039.09700000001</v>
          </cell>
          <cell r="F349">
            <v>2477.4</v>
          </cell>
          <cell r="G349">
            <v>153516.497</v>
          </cell>
          <cell r="H349">
            <v>22869.141250000001</v>
          </cell>
          <cell r="I349">
            <v>6.7128229836789348</v>
          </cell>
          <cell r="J349">
            <v>122672.60729559739</v>
          </cell>
          <cell r="K349">
            <v>1.2514325763866727</v>
          </cell>
          <cell r="L349">
            <v>31</v>
          </cell>
          <cell r="M349">
            <v>166.37984164456407</v>
          </cell>
        </row>
        <row r="350">
          <cell r="D350">
            <v>43235</v>
          </cell>
          <cell r="E350">
            <v>170886.704</v>
          </cell>
          <cell r="F350">
            <v>5175.2</v>
          </cell>
          <cell r="G350">
            <v>176061.90400000001</v>
          </cell>
          <cell r="H350">
            <v>22869.141250000001</v>
          </cell>
          <cell r="I350">
            <v>7.6986670411159404</v>
          </cell>
          <cell r="J350">
            <v>122672.60729559739</v>
          </cell>
          <cell r="K350">
            <v>1.435217754651235</v>
          </cell>
          <cell r="L350">
            <v>31</v>
          </cell>
          <cell r="M350">
            <v>166.37984164456407</v>
          </cell>
        </row>
        <row r="351">
          <cell r="D351">
            <v>43236</v>
          </cell>
          <cell r="E351">
            <v>168767.522</v>
          </cell>
          <cell r="F351">
            <v>828.3</v>
          </cell>
          <cell r="G351">
            <v>169595.82199999999</v>
          </cell>
          <cell r="H351">
            <v>22869.141250000001</v>
          </cell>
          <cell r="I351">
            <v>7.415924373636023</v>
          </cell>
          <cell r="J351">
            <v>122672.60729559739</v>
          </cell>
          <cell r="K351">
            <v>1.3825076823494451</v>
          </cell>
          <cell r="L351">
            <v>31</v>
          </cell>
          <cell r="M351">
            <v>166.37984164456407</v>
          </cell>
        </row>
        <row r="352">
          <cell r="D352">
            <v>43237</v>
          </cell>
          <cell r="E352">
            <v>133769.908</v>
          </cell>
          <cell r="F352">
            <v>0</v>
          </cell>
          <cell r="G352">
            <v>133769.908</v>
          </cell>
          <cell r="H352">
            <v>22869.141250000001</v>
          </cell>
          <cell r="I352">
            <v>5.8493629707237034</v>
          </cell>
          <cell r="J352">
            <v>122672.60729559739</v>
          </cell>
          <cell r="K352">
            <v>1.0904627442837507</v>
          </cell>
          <cell r="L352">
            <v>31</v>
          </cell>
          <cell r="M352">
            <v>166.37984164456407</v>
          </cell>
        </row>
        <row r="353">
          <cell r="D353">
            <v>43238</v>
          </cell>
          <cell r="E353">
            <v>99338.369000000006</v>
          </cell>
          <cell r="F353">
            <v>0</v>
          </cell>
          <cell r="G353">
            <v>99338.369000000006</v>
          </cell>
          <cell r="H353">
            <v>22869.141250000001</v>
          </cell>
          <cell r="I353">
            <v>4.3437734681008191</v>
          </cell>
          <cell r="J353">
            <v>122672.60729559739</v>
          </cell>
          <cell r="K353">
            <v>0.80978444324273502</v>
          </cell>
          <cell r="L353">
            <v>31</v>
          </cell>
          <cell r="M353">
            <v>166.37984164456407</v>
          </cell>
        </row>
        <row r="354">
          <cell r="D354">
            <v>43239</v>
          </cell>
          <cell r="E354">
            <v>83217.432000000001</v>
          </cell>
          <cell r="F354">
            <v>0</v>
          </cell>
          <cell r="G354">
            <v>83217.432000000001</v>
          </cell>
          <cell r="H354">
            <v>22869.141250000001</v>
          </cell>
          <cell r="I354">
            <v>3.6388525082899648</v>
          </cell>
          <cell r="J354">
            <v>122672.60729559739</v>
          </cell>
          <cell r="K354">
            <v>0.67837012544679642</v>
          </cell>
          <cell r="L354">
            <v>31</v>
          </cell>
          <cell r="M354">
            <v>166.37984164456407</v>
          </cell>
        </row>
        <row r="355">
          <cell r="D355">
            <v>43240</v>
          </cell>
          <cell r="E355">
            <v>54993.016000000003</v>
          </cell>
          <cell r="F355">
            <v>0</v>
          </cell>
          <cell r="G355">
            <v>54993.016000000003</v>
          </cell>
          <cell r="H355">
            <v>22869.141250000001</v>
          </cell>
          <cell r="I355">
            <v>2.4046821609447186</v>
          </cell>
          <cell r="J355">
            <v>122672.60729559739</v>
          </cell>
          <cell r="K355">
            <v>0.4482909201357918</v>
          </cell>
          <cell r="L355">
            <v>31</v>
          </cell>
          <cell r="M355">
            <v>166.37984164456407</v>
          </cell>
        </row>
        <row r="356">
          <cell r="D356">
            <v>43241</v>
          </cell>
          <cell r="E356">
            <v>30783.186000000002</v>
          </cell>
          <cell r="F356">
            <v>0</v>
          </cell>
          <cell r="G356">
            <v>30783.186000000002</v>
          </cell>
          <cell r="H356">
            <v>22869.141250000001</v>
          </cell>
          <cell r="I356">
            <v>1.3460578017987448</v>
          </cell>
          <cell r="J356">
            <v>122672.60729559739</v>
          </cell>
          <cell r="K356">
            <v>0.25093773319599755</v>
          </cell>
          <cell r="L356">
            <v>31</v>
          </cell>
          <cell r="M356">
            <v>166.37984164456407</v>
          </cell>
        </row>
        <row r="357">
          <cell r="D357">
            <v>43242</v>
          </cell>
          <cell r="E357">
            <v>32988.415000000001</v>
          </cell>
          <cell r="F357">
            <v>0</v>
          </cell>
          <cell r="G357">
            <v>32988.415000000001</v>
          </cell>
          <cell r="H357">
            <v>22869.141250000001</v>
          </cell>
          <cell r="I357">
            <v>1.4424859525497049</v>
          </cell>
          <cell r="J357">
            <v>122672.60729559739</v>
          </cell>
          <cell r="K357">
            <v>0.26891427293551889</v>
          </cell>
          <cell r="L357">
            <v>31</v>
          </cell>
          <cell r="M357">
            <v>166.37984164456407</v>
          </cell>
        </row>
        <row r="358">
          <cell r="D358">
            <v>43243</v>
          </cell>
          <cell r="E358">
            <v>48136.815000000002</v>
          </cell>
          <cell r="F358">
            <v>0</v>
          </cell>
          <cell r="G358">
            <v>48136.815000000002</v>
          </cell>
          <cell r="H358">
            <v>22869.141250000001</v>
          </cell>
          <cell r="I358">
            <v>2.1048807418599509</v>
          </cell>
          <cell r="J358">
            <v>122672.60729559739</v>
          </cell>
          <cell r="K358">
            <v>0.3924006839115059</v>
          </cell>
          <cell r="L358">
            <v>31</v>
          </cell>
          <cell r="M358">
            <v>166.37984164456407</v>
          </cell>
        </row>
        <row r="359">
          <cell r="D359">
            <v>43244</v>
          </cell>
          <cell r="E359">
            <v>92054.926999999996</v>
          </cell>
          <cell r="F359">
            <v>0</v>
          </cell>
          <cell r="G359">
            <v>92054.926999999996</v>
          </cell>
          <cell r="H359">
            <v>22869.141250000001</v>
          </cell>
          <cell r="I359">
            <v>4.0252900619956593</v>
          </cell>
          <cell r="J359">
            <v>122672.60729559739</v>
          </cell>
          <cell r="K359">
            <v>0.75041143275108135</v>
          </cell>
          <cell r="L359">
            <v>31</v>
          </cell>
          <cell r="M359">
            <v>166.37984164456407</v>
          </cell>
        </row>
        <row r="360">
          <cell r="D360">
            <v>43245</v>
          </cell>
          <cell r="E360">
            <v>105340.798</v>
          </cell>
          <cell r="F360">
            <v>0</v>
          </cell>
          <cell r="G360">
            <v>105340.798</v>
          </cell>
          <cell r="H360">
            <v>22869.141250000001</v>
          </cell>
          <cell r="I360">
            <v>4.60624195934773</v>
          </cell>
          <cell r="J360">
            <v>122672.60729559739</v>
          </cell>
          <cell r="K360">
            <v>0.85871491869546801</v>
          </cell>
          <cell r="L360">
            <v>31</v>
          </cell>
          <cell r="M360">
            <v>166.37984164456407</v>
          </cell>
        </row>
        <row r="361">
          <cell r="D361">
            <v>43246</v>
          </cell>
          <cell r="E361">
            <v>52665.582000000002</v>
          </cell>
          <cell r="F361">
            <v>0</v>
          </cell>
          <cell r="G361">
            <v>52665.582000000002</v>
          </cell>
          <cell r="H361">
            <v>22869.141250000001</v>
          </cell>
          <cell r="I361">
            <v>2.3029103464914757</v>
          </cell>
          <cell r="J361">
            <v>122672.60729559739</v>
          </cell>
          <cell r="K361">
            <v>0.42931819222766388</v>
          </cell>
          <cell r="L361">
            <v>31</v>
          </cell>
          <cell r="M361">
            <v>166.37984164456407</v>
          </cell>
        </row>
        <row r="362">
          <cell r="D362">
            <v>43247</v>
          </cell>
          <cell r="E362">
            <v>48827.669000000002</v>
          </cell>
          <cell r="F362">
            <v>0</v>
          </cell>
          <cell r="G362">
            <v>48827.669000000002</v>
          </cell>
          <cell r="H362">
            <v>22869.141250000001</v>
          </cell>
          <cell r="I362">
            <v>2.1350897467564507</v>
          </cell>
          <cell r="J362">
            <v>122672.60729559739</v>
          </cell>
          <cell r="K362">
            <v>0.39803237313072404</v>
          </cell>
          <cell r="L362">
            <v>31</v>
          </cell>
          <cell r="M362">
            <v>166.37984164456407</v>
          </cell>
        </row>
        <row r="363">
          <cell r="D363">
            <v>43248</v>
          </cell>
          <cell r="E363">
            <v>65198.489000000001</v>
          </cell>
          <cell r="F363">
            <v>0</v>
          </cell>
          <cell r="G363">
            <v>65198.489000000001</v>
          </cell>
          <cell r="H363">
            <v>22869.141250000001</v>
          </cell>
          <cell r="I363">
            <v>2.8509373520966816</v>
          </cell>
          <cell r="J363">
            <v>122672.60729559739</v>
          </cell>
          <cell r="K363">
            <v>0.53148368195105533</v>
          </cell>
          <cell r="L363">
            <v>31</v>
          </cell>
          <cell r="M363">
            <v>166.37984164456407</v>
          </cell>
        </row>
        <row r="364">
          <cell r="D364">
            <v>43249</v>
          </cell>
          <cell r="E364">
            <v>39560.671000000002</v>
          </cell>
          <cell r="F364">
            <v>0</v>
          </cell>
          <cell r="G364">
            <v>39560.671000000002</v>
          </cell>
          <cell r="H364">
            <v>22869.141250000001</v>
          </cell>
          <cell r="I364">
            <v>1.7298712954514635</v>
          </cell>
          <cell r="J364">
            <v>122672.60729559739</v>
          </cell>
          <cell r="K364">
            <v>0.32248985223467896</v>
          </cell>
          <cell r="L364">
            <v>31</v>
          </cell>
          <cell r="M364">
            <v>166.37984164456407</v>
          </cell>
        </row>
        <row r="365">
          <cell r="D365">
            <v>43250</v>
          </cell>
          <cell r="E365">
            <v>55918.383000000002</v>
          </cell>
          <cell r="F365">
            <v>0</v>
          </cell>
          <cell r="G365">
            <v>55918.383000000002</v>
          </cell>
          <cell r="H365">
            <v>22869.141250000001</v>
          </cell>
          <cell r="I365">
            <v>2.4451457266678083</v>
          </cell>
          <cell r="J365">
            <v>122672.60729559739</v>
          </cell>
          <cell r="K365">
            <v>0.45583430753417159</v>
          </cell>
          <cell r="L365">
            <v>31</v>
          </cell>
          <cell r="M365">
            <v>166.37984164456407</v>
          </cell>
        </row>
        <row r="366">
          <cell r="D366">
            <v>43251</v>
          </cell>
          <cell r="E366">
            <v>46078.445</v>
          </cell>
          <cell r="F366">
            <v>2.6</v>
          </cell>
          <cell r="G366">
            <v>46081.044999999998</v>
          </cell>
          <cell r="H366">
            <v>22871.641250000001</v>
          </cell>
          <cell r="I366">
            <v>2.0147677421269448</v>
          </cell>
          <cell r="J366">
            <v>122672.60729559739</v>
          </cell>
          <cell r="K366">
            <v>0.3756425009290057</v>
          </cell>
          <cell r="L366">
            <v>31</v>
          </cell>
          <cell r="M366">
            <v>166.37984164456407</v>
          </cell>
        </row>
        <row r="367">
          <cell r="D367">
            <v>43252</v>
          </cell>
          <cell r="E367">
            <v>57318.171999999999</v>
          </cell>
          <cell r="F367">
            <v>0</v>
          </cell>
          <cell r="G367">
            <v>57318.171999999999</v>
          </cell>
          <cell r="H367">
            <v>22871.641250000001</v>
          </cell>
          <cell r="I367">
            <v>2.5060804064509363</v>
          </cell>
          <cell r="J367">
            <v>107770.84535554485</v>
          </cell>
          <cell r="K367">
            <v>0.53185230022927488</v>
          </cell>
          <cell r="L367">
            <v>30</v>
          </cell>
          <cell r="M367">
            <v>141.45358577406375</v>
          </cell>
        </row>
        <row r="368">
          <cell r="D368">
            <v>43253</v>
          </cell>
          <cell r="E368">
            <v>57507.288999999997</v>
          </cell>
          <cell r="F368">
            <v>0</v>
          </cell>
          <cell r="G368">
            <v>57507.288999999997</v>
          </cell>
          <cell r="H368">
            <v>22871.641250000001</v>
          </cell>
          <cell r="I368">
            <v>2.5143490303740226</v>
          </cell>
          <cell r="J368">
            <v>107770.84535554485</v>
          </cell>
          <cell r="K368">
            <v>0.5336071069154068</v>
          </cell>
          <cell r="L368">
            <v>30</v>
          </cell>
          <cell r="M368">
            <v>141.45358577406375</v>
          </cell>
        </row>
        <row r="369">
          <cell r="D369">
            <v>43254</v>
          </cell>
          <cell r="E369">
            <v>77212.269</v>
          </cell>
          <cell r="F369">
            <v>0</v>
          </cell>
          <cell r="G369">
            <v>77212.269</v>
          </cell>
          <cell r="H369">
            <v>22871.641250000001</v>
          </cell>
          <cell r="I369">
            <v>3.3758954224590245</v>
          </cell>
          <cell r="J369">
            <v>107770.84535554485</v>
          </cell>
          <cell r="K369">
            <v>0.71644857888300306</v>
          </cell>
          <cell r="L369">
            <v>30</v>
          </cell>
          <cell r="M369">
            <v>141.45358577406375</v>
          </cell>
        </row>
        <row r="370">
          <cell r="D370">
            <v>43255</v>
          </cell>
          <cell r="E370">
            <v>88873.630999999994</v>
          </cell>
          <cell r="F370">
            <v>0</v>
          </cell>
          <cell r="G370">
            <v>88873.630999999994</v>
          </cell>
          <cell r="H370">
            <v>22871.641250000001</v>
          </cell>
          <cell r="I370">
            <v>3.8857566026224721</v>
          </cell>
          <cell r="J370">
            <v>107770.84535554485</v>
          </cell>
          <cell r="K370">
            <v>0.82465374291904825</v>
          </cell>
          <cell r="L370">
            <v>30</v>
          </cell>
          <cell r="M370">
            <v>141.45358577406375</v>
          </cell>
        </row>
        <row r="371">
          <cell r="D371">
            <v>43256</v>
          </cell>
          <cell r="E371">
            <v>71022.244000000006</v>
          </cell>
          <cell r="F371">
            <v>0</v>
          </cell>
          <cell r="G371">
            <v>71022.244000000006</v>
          </cell>
          <cell r="H371">
            <v>22871.641250000001</v>
          </cell>
          <cell r="I371">
            <v>3.1052534981502475</v>
          </cell>
          <cell r="J371">
            <v>107770.84535554485</v>
          </cell>
          <cell r="K371">
            <v>0.65901166280817236</v>
          </cell>
          <cell r="L371">
            <v>30</v>
          </cell>
          <cell r="M371">
            <v>141.45358577406375</v>
          </cell>
        </row>
        <row r="372">
          <cell r="D372">
            <v>43257</v>
          </cell>
          <cell r="E372">
            <v>55329.033000000003</v>
          </cell>
          <cell r="F372">
            <v>0</v>
          </cell>
          <cell r="G372">
            <v>55329.033000000003</v>
          </cell>
          <cell r="H372">
            <v>22871.641250000001</v>
          </cell>
          <cell r="I372">
            <v>2.4191107404677399</v>
          </cell>
          <cell r="J372">
            <v>107770.84535554485</v>
          </cell>
          <cell r="K372">
            <v>0.51339518417495</v>
          </cell>
          <cell r="L372">
            <v>30</v>
          </cell>
          <cell r="M372">
            <v>141.45358577406375</v>
          </cell>
        </row>
        <row r="373">
          <cell r="D373">
            <v>43258</v>
          </cell>
          <cell r="E373">
            <v>55164.205999999998</v>
          </cell>
          <cell r="F373">
            <v>0</v>
          </cell>
          <cell r="G373">
            <v>55164.205999999998</v>
          </cell>
          <cell r="H373">
            <v>22871.641250000001</v>
          </cell>
          <cell r="I373">
            <v>2.4119041304042836</v>
          </cell>
          <cell r="J373">
            <v>107770.84535554485</v>
          </cell>
          <cell r="K373">
            <v>0.51186576311996779</v>
          </cell>
          <cell r="L373">
            <v>30</v>
          </cell>
          <cell r="M373">
            <v>141.45358577406375</v>
          </cell>
        </row>
        <row r="374">
          <cell r="D374">
            <v>43259</v>
          </cell>
          <cell r="E374">
            <v>65288.014000000003</v>
          </cell>
          <cell r="F374">
            <v>0</v>
          </cell>
          <cell r="G374">
            <v>65288.014000000003</v>
          </cell>
          <cell r="H374">
            <v>22871.641250000001</v>
          </cell>
          <cell r="I374">
            <v>2.8545399644199123</v>
          </cell>
          <cell r="J374">
            <v>107770.84535554485</v>
          </cell>
          <cell r="K374">
            <v>0.60580404454107695</v>
          </cell>
          <cell r="L374">
            <v>30</v>
          </cell>
          <cell r="M374">
            <v>141.45358577406375</v>
          </cell>
        </row>
        <row r="375">
          <cell r="D375">
            <v>43260</v>
          </cell>
          <cell r="E375">
            <v>84631.247000000003</v>
          </cell>
          <cell r="F375">
            <v>0</v>
          </cell>
          <cell r="G375">
            <v>84631.247000000003</v>
          </cell>
          <cell r="H375">
            <v>22871.641250000001</v>
          </cell>
          <cell r="I375">
            <v>3.7002699576708342</v>
          </cell>
          <cell r="J375">
            <v>107770.84535554485</v>
          </cell>
          <cell r="K375">
            <v>0.78528888514138107</v>
          </cell>
          <cell r="L375">
            <v>30</v>
          </cell>
          <cell r="M375">
            <v>141.45358577406375</v>
          </cell>
        </row>
        <row r="376">
          <cell r="D376">
            <v>43261</v>
          </cell>
          <cell r="E376">
            <v>52229.972000000002</v>
          </cell>
          <cell r="F376">
            <v>0</v>
          </cell>
          <cell r="G376">
            <v>52229.972000000002</v>
          </cell>
          <cell r="H376">
            <v>22871.641250000001</v>
          </cell>
          <cell r="I376">
            <v>2.2836127687163685</v>
          </cell>
          <cell r="J376">
            <v>107770.84535554485</v>
          </cell>
          <cell r="K376">
            <v>0.48463916031918508</v>
          </cell>
          <cell r="L376">
            <v>30</v>
          </cell>
          <cell r="M376">
            <v>141.45358577406375</v>
          </cell>
        </row>
        <row r="377">
          <cell r="D377">
            <v>43262</v>
          </cell>
          <cell r="E377">
            <v>68474.710999999996</v>
          </cell>
          <cell r="F377">
            <v>0</v>
          </cell>
          <cell r="G377">
            <v>68474.710999999996</v>
          </cell>
          <cell r="H377">
            <v>22871.641250000001</v>
          </cell>
          <cell r="I377">
            <v>2.9938695807411722</v>
          </cell>
          <cell r="J377">
            <v>107770.84535554485</v>
          </cell>
          <cell r="K377">
            <v>0.63537323822687219</v>
          </cell>
          <cell r="L377">
            <v>30</v>
          </cell>
          <cell r="M377">
            <v>141.45358577406375</v>
          </cell>
        </row>
        <row r="378">
          <cell r="D378">
            <v>43263</v>
          </cell>
          <cell r="E378">
            <v>137747.258</v>
          </cell>
          <cell r="F378">
            <v>285.10000000000002</v>
          </cell>
          <cell r="G378">
            <v>138032.35800000001</v>
          </cell>
          <cell r="H378">
            <v>22871.641250000001</v>
          </cell>
          <cell r="I378">
            <v>6.0350875781597004</v>
          </cell>
          <cell r="J378">
            <v>107770.84535554485</v>
          </cell>
          <cell r="K378">
            <v>1.2807949825819771</v>
          </cell>
          <cell r="L378">
            <v>30</v>
          </cell>
          <cell r="M378">
            <v>141.45358577406375</v>
          </cell>
        </row>
        <row r="379">
          <cell r="D379">
            <v>43264</v>
          </cell>
          <cell r="E379">
            <v>166817.71</v>
          </cell>
          <cell r="F379">
            <v>924.4</v>
          </cell>
          <cell r="G379">
            <v>167742.10999999999</v>
          </cell>
          <cell r="H379">
            <v>22871.641250000001</v>
          </cell>
          <cell r="I379">
            <v>7.334065280514138</v>
          </cell>
          <cell r="J379">
            <v>107770.84535554485</v>
          </cell>
          <cell r="K379">
            <v>1.5564702071938381</v>
          </cell>
          <cell r="L379">
            <v>30</v>
          </cell>
          <cell r="M379">
            <v>141.45358577406375</v>
          </cell>
        </row>
        <row r="380">
          <cell r="D380">
            <v>43265</v>
          </cell>
          <cell r="E380">
            <v>116417.83199999999</v>
          </cell>
          <cell r="F380">
            <v>701.5</v>
          </cell>
          <cell r="G380">
            <v>117119.33199999999</v>
          </cell>
          <cell r="H380">
            <v>22871.641250000001</v>
          </cell>
          <cell r="I380">
            <v>5.1207226766028429</v>
          </cell>
          <cell r="J380">
            <v>107770.84535554485</v>
          </cell>
          <cell r="K380">
            <v>1.0867441153830957</v>
          </cell>
          <cell r="L380">
            <v>30</v>
          </cell>
          <cell r="M380">
            <v>141.45358577406375</v>
          </cell>
        </row>
        <row r="381">
          <cell r="D381">
            <v>43266</v>
          </cell>
          <cell r="E381">
            <v>94484.832999999999</v>
          </cell>
          <cell r="F381">
            <v>0</v>
          </cell>
          <cell r="G381">
            <v>94484.832999999999</v>
          </cell>
          <cell r="H381">
            <v>22871.641250000001</v>
          </cell>
          <cell r="I381">
            <v>4.1310910733177053</v>
          </cell>
          <cell r="J381">
            <v>107770.84535554485</v>
          </cell>
          <cell r="K381">
            <v>0.87671979085147556</v>
          </cell>
          <cell r="L381">
            <v>30</v>
          </cell>
          <cell r="M381">
            <v>141.45358577406375</v>
          </cell>
        </row>
        <row r="382">
          <cell r="D382">
            <v>43267</v>
          </cell>
          <cell r="E382">
            <v>90267.266000000003</v>
          </cell>
          <cell r="F382">
            <v>0</v>
          </cell>
          <cell r="G382">
            <v>90267.266000000003</v>
          </cell>
          <cell r="H382">
            <v>22871.641250000001</v>
          </cell>
          <cell r="I382">
            <v>3.9466894838602804</v>
          </cell>
          <cell r="J382">
            <v>107770.84535554485</v>
          </cell>
          <cell r="K382">
            <v>0.83758520871021191</v>
          </cell>
          <cell r="L382">
            <v>30</v>
          </cell>
          <cell r="M382">
            <v>141.45358577406375</v>
          </cell>
        </row>
        <row r="383">
          <cell r="D383">
            <v>43268</v>
          </cell>
          <cell r="E383">
            <v>120955.57</v>
          </cell>
          <cell r="F383">
            <v>0.2</v>
          </cell>
          <cell r="G383">
            <v>120955.77</v>
          </cell>
          <cell r="H383">
            <v>22871.641250000001</v>
          </cell>
          <cell r="I383">
            <v>5.2884604422518215</v>
          </cell>
          <cell r="J383">
            <v>107770.84535554485</v>
          </cell>
          <cell r="K383">
            <v>1.1223422215995151</v>
          </cell>
          <cell r="L383">
            <v>30</v>
          </cell>
          <cell r="M383">
            <v>141.45358577406375</v>
          </cell>
        </row>
        <row r="384">
          <cell r="D384">
            <v>43269</v>
          </cell>
          <cell r="E384">
            <v>162996.42000000001</v>
          </cell>
          <cell r="F384">
            <v>0</v>
          </cell>
          <cell r="G384">
            <v>162996.42000000001</v>
          </cell>
          <cell r="H384">
            <v>22871.641250000001</v>
          </cell>
          <cell r="I384">
            <v>7.1265729563679656</v>
          </cell>
          <cell r="J384">
            <v>107770.84535554485</v>
          </cell>
          <cell r="K384">
            <v>1.5124351995408543</v>
          </cell>
          <cell r="L384">
            <v>30</v>
          </cell>
          <cell r="M384">
            <v>141.45358577406375</v>
          </cell>
        </row>
        <row r="385">
          <cell r="D385">
            <v>43270</v>
          </cell>
          <cell r="E385">
            <v>134568.701</v>
          </cell>
          <cell r="F385">
            <v>0</v>
          </cell>
          <cell r="G385">
            <v>134568.701</v>
          </cell>
          <cell r="H385">
            <v>22871.641250000001</v>
          </cell>
          <cell r="I385">
            <v>5.8836486428362456</v>
          </cell>
          <cell r="J385">
            <v>107770.84535554485</v>
          </cell>
          <cell r="K385">
            <v>1.2486558916379178</v>
          </cell>
          <cell r="L385">
            <v>30</v>
          </cell>
          <cell r="M385">
            <v>141.45358577406375</v>
          </cell>
        </row>
        <row r="386">
          <cell r="D386">
            <v>43271</v>
          </cell>
          <cell r="E386">
            <v>70314.548999999999</v>
          </cell>
          <cell r="F386">
            <v>0</v>
          </cell>
          <cell r="G386">
            <v>70314.548999999999</v>
          </cell>
          <cell r="H386">
            <v>22871.641250000001</v>
          </cell>
          <cell r="I386">
            <v>3.0743114685746478</v>
          </cell>
          <cell r="J386">
            <v>107770.84535554485</v>
          </cell>
          <cell r="K386">
            <v>0.65244499816278267</v>
          </cell>
          <cell r="L386">
            <v>30</v>
          </cell>
          <cell r="M386">
            <v>141.45358577406375</v>
          </cell>
        </row>
        <row r="387">
          <cell r="D387">
            <v>43272</v>
          </cell>
          <cell r="E387">
            <v>91340.282000000007</v>
          </cell>
          <cell r="F387">
            <v>0</v>
          </cell>
          <cell r="G387">
            <v>91340.282000000007</v>
          </cell>
          <cell r="H387">
            <v>22871.641250000001</v>
          </cell>
          <cell r="I387">
            <v>3.9936041756513649</v>
          </cell>
          <cell r="J387">
            <v>107770.84535554485</v>
          </cell>
          <cell r="K387">
            <v>0.84754166768072503</v>
          </cell>
          <cell r="L387">
            <v>30</v>
          </cell>
          <cell r="M387">
            <v>141.45358577406375</v>
          </cell>
        </row>
        <row r="388">
          <cell r="D388">
            <v>43273</v>
          </cell>
          <cell r="E388">
            <v>134965.538</v>
          </cell>
          <cell r="F388">
            <v>0</v>
          </cell>
          <cell r="G388">
            <v>134965.538</v>
          </cell>
          <cell r="H388">
            <v>22871.641250000001</v>
          </cell>
          <cell r="I388">
            <v>5.9009992560109783</v>
          </cell>
          <cell r="J388">
            <v>107770.84535554485</v>
          </cell>
          <cell r="K388">
            <v>1.2523381212677476</v>
          </cell>
          <cell r="L388">
            <v>30</v>
          </cell>
          <cell r="M388">
            <v>141.45358577406375</v>
          </cell>
        </row>
        <row r="389">
          <cell r="D389">
            <v>43274</v>
          </cell>
          <cell r="E389">
            <v>100080.758</v>
          </cell>
          <cell r="F389">
            <v>0</v>
          </cell>
          <cell r="G389">
            <v>100080.758</v>
          </cell>
          <cell r="H389">
            <v>22871.641250000001</v>
          </cell>
          <cell r="I389">
            <v>4.3757575989436264</v>
          </cell>
          <cell r="J389">
            <v>107770.84535554485</v>
          </cell>
          <cell r="K389">
            <v>0.92864408430522538</v>
          </cell>
          <cell r="L389">
            <v>30</v>
          </cell>
          <cell r="M389">
            <v>141.45358577406375</v>
          </cell>
        </row>
        <row r="390">
          <cell r="D390">
            <v>43275</v>
          </cell>
          <cell r="E390">
            <v>57222.758000000002</v>
          </cell>
          <cell r="F390">
            <v>0</v>
          </cell>
          <cell r="G390">
            <v>57222.758000000002</v>
          </cell>
          <cell r="H390">
            <v>22871.641250000001</v>
          </cell>
          <cell r="I390">
            <v>2.501908690090179</v>
          </cell>
          <cell r="J390">
            <v>107770.84535554485</v>
          </cell>
          <cell r="K390">
            <v>0.53096695874675037</v>
          </cell>
          <cell r="L390">
            <v>30</v>
          </cell>
          <cell r="M390">
            <v>141.45358577406375</v>
          </cell>
        </row>
        <row r="391">
          <cell r="D391">
            <v>43276</v>
          </cell>
          <cell r="E391">
            <v>52733.841999999997</v>
          </cell>
          <cell r="F391">
            <v>0</v>
          </cell>
          <cell r="G391">
            <v>52733.841999999997</v>
          </cell>
          <cell r="H391">
            <v>22871.641250000001</v>
          </cell>
          <cell r="I391">
            <v>2.3056431072693568</v>
          </cell>
          <cell r="J391">
            <v>107770.84535554485</v>
          </cell>
          <cell r="K391">
            <v>0.48931454352080778</v>
          </cell>
          <cell r="L391">
            <v>30</v>
          </cell>
          <cell r="M391">
            <v>141.45358577406375</v>
          </cell>
        </row>
        <row r="392">
          <cell r="D392">
            <v>43277</v>
          </cell>
          <cell r="E392">
            <v>40406.752</v>
          </cell>
          <cell r="F392">
            <v>0</v>
          </cell>
          <cell r="G392">
            <v>40406.752</v>
          </cell>
          <cell r="H392">
            <v>22871.641250000001</v>
          </cell>
          <cell r="I392">
            <v>1.7666747898994786</v>
          </cell>
          <cell r="J392">
            <v>107770.84535554485</v>
          </cell>
          <cell r="K392">
            <v>0.37493212442284196</v>
          </cell>
          <cell r="L392">
            <v>30</v>
          </cell>
          <cell r="M392">
            <v>141.45358577406375</v>
          </cell>
        </row>
        <row r="393">
          <cell r="D393">
            <v>43278</v>
          </cell>
          <cell r="E393">
            <v>44466.214999999997</v>
          </cell>
          <cell r="F393">
            <v>0</v>
          </cell>
          <cell r="G393">
            <v>44466.214999999997</v>
          </cell>
          <cell r="H393">
            <v>22871.641250000001</v>
          </cell>
          <cell r="I393">
            <v>1.9441637140928834</v>
          </cell>
          <cell r="J393">
            <v>107770.84535554485</v>
          </cell>
          <cell r="K393">
            <v>0.41259966787216257</v>
          </cell>
          <cell r="L393">
            <v>30</v>
          </cell>
          <cell r="M393">
            <v>141.45358577406375</v>
          </cell>
        </row>
        <row r="394">
          <cell r="D394">
            <v>43279</v>
          </cell>
          <cell r="E394">
            <v>67645.510999999999</v>
          </cell>
          <cell r="F394">
            <v>0</v>
          </cell>
          <cell r="G394">
            <v>67645.510999999999</v>
          </cell>
          <cell r="H394">
            <v>22871.641250000001</v>
          </cell>
          <cell r="I394">
            <v>2.9576150771427474</v>
          </cell>
          <cell r="J394">
            <v>107770.84535554485</v>
          </cell>
          <cell r="K394">
            <v>0.62767913508362971</v>
          </cell>
          <cell r="L394">
            <v>30</v>
          </cell>
          <cell r="M394">
            <v>141.45358577406375</v>
          </cell>
        </row>
        <row r="395">
          <cell r="D395">
            <v>43280</v>
          </cell>
          <cell r="E395">
            <v>69789.649999999994</v>
          </cell>
          <cell r="F395">
            <v>0</v>
          </cell>
          <cell r="G395">
            <v>69789.649999999994</v>
          </cell>
          <cell r="H395">
            <v>22871.641250000001</v>
          </cell>
          <cell r="I395">
            <v>3.051361694473937</v>
          </cell>
          <cell r="J395">
            <v>107770.84535554485</v>
          </cell>
          <cell r="K395">
            <v>0.64757448797732098</v>
          </cell>
          <cell r="L395">
            <v>30</v>
          </cell>
          <cell r="M395">
            <v>141.45358577406375</v>
          </cell>
        </row>
        <row r="396">
          <cell r="D396">
            <v>43281</v>
          </cell>
          <cell r="E396">
            <v>89839.027000000002</v>
          </cell>
          <cell r="F396">
            <v>0</v>
          </cell>
          <cell r="G396">
            <v>89839.027000000002</v>
          </cell>
          <cell r="H396">
            <v>22871.641250000001</v>
          </cell>
          <cell r="I396">
            <v>3.9279659040647115</v>
          </cell>
          <cell r="J396">
            <v>107770.84535554485</v>
          </cell>
          <cell r="K396">
            <v>0.83361160157567371</v>
          </cell>
          <cell r="L396">
            <v>30</v>
          </cell>
          <cell r="M396">
            <v>141.45358577406375</v>
          </cell>
        </row>
        <row r="397">
          <cell r="D397">
            <v>43282</v>
          </cell>
          <cell r="E397">
            <v>66025.72</v>
          </cell>
          <cell r="F397">
            <v>0</v>
          </cell>
          <cell r="G397">
            <v>66025.72</v>
          </cell>
          <cell r="H397">
            <v>22871.641250000001</v>
          </cell>
          <cell r="I397">
            <v>2.8867941429432835</v>
          </cell>
          <cell r="J397">
            <v>104566.47770159456</v>
          </cell>
          <cell r="K397">
            <v>0.63142339161906336</v>
          </cell>
          <cell r="L397">
            <v>31</v>
          </cell>
          <cell r="M397">
            <v>141.82264798039822</v>
          </cell>
        </row>
        <row r="398">
          <cell r="D398">
            <v>43283</v>
          </cell>
          <cell r="E398">
            <v>63200.67</v>
          </cell>
          <cell r="F398">
            <v>0</v>
          </cell>
          <cell r="G398">
            <v>63200.67</v>
          </cell>
          <cell r="H398">
            <v>22871.641250000001</v>
          </cell>
          <cell r="I398">
            <v>2.7632765532294274</v>
          </cell>
          <cell r="J398">
            <v>104566.47770159456</v>
          </cell>
          <cell r="K398">
            <v>0.60440660706156923</v>
          </cell>
          <cell r="L398">
            <v>31</v>
          </cell>
          <cell r="M398">
            <v>141.82264798039822</v>
          </cell>
        </row>
        <row r="399">
          <cell r="D399">
            <v>43284</v>
          </cell>
          <cell r="E399">
            <v>43740.998</v>
          </cell>
          <cell r="F399">
            <v>0</v>
          </cell>
          <cell r="G399">
            <v>43740.998</v>
          </cell>
          <cell r="H399">
            <v>22871.641250000001</v>
          </cell>
          <cell r="I399">
            <v>1.9124555829590935</v>
          </cell>
          <cell r="J399">
            <v>104566.47770159456</v>
          </cell>
          <cell r="K399">
            <v>0.41830803677661776</v>
          </cell>
          <cell r="L399">
            <v>31</v>
          </cell>
          <cell r="M399">
            <v>141.82264798039822</v>
          </cell>
        </row>
        <row r="400">
          <cell r="D400">
            <v>43285</v>
          </cell>
          <cell r="E400">
            <v>114198.446</v>
          </cell>
          <cell r="F400">
            <v>0</v>
          </cell>
          <cell r="G400">
            <v>114198.446</v>
          </cell>
          <cell r="H400">
            <v>22871.641250000001</v>
          </cell>
          <cell r="I400">
            <v>4.9930149197316567</v>
          </cell>
          <cell r="J400">
            <v>104566.47770159456</v>
          </cell>
          <cell r="K400">
            <v>1.0921133475098259</v>
          </cell>
          <cell r="L400">
            <v>31</v>
          </cell>
          <cell r="M400">
            <v>141.82264798039822</v>
          </cell>
        </row>
        <row r="401">
          <cell r="D401">
            <v>43286</v>
          </cell>
          <cell r="E401">
            <v>93470.703999999998</v>
          </cell>
          <cell r="F401">
            <v>0</v>
          </cell>
          <cell r="G401">
            <v>93470.703999999998</v>
          </cell>
          <cell r="H401">
            <v>22871.641250000001</v>
          </cell>
          <cell r="I401">
            <v>4.0867510546493904</v>
          </cell>
          <cell r="J401">
            <v>104566.47770159456</v>
          </cell>
          <cell r="K401">
            <v>0.89388785062399245</v>
          </cell>
          <cell r="L401">
            <v>31</v>
          </cell>
          <cell r="M401">
            <v>141.82264798039822</v>
          </cell>
        </row>
        <row r="402">
          <cell r="D402">
            <v>43287</v>
          </cell>
          <cell r="E402">
            <v>61517.23</v>
          </cell>
          <cell r="F402">
            <v>0</v>
          </cell>
          <cell r="G402">
            <v>61517.23</v>
          </cell>
          <cell r="H402">
            <v>22871.641250000001</v>
          </cell>
          <cell r="I402">
            <v>2.6896727404728771</v>
          </cell>
          <cell r="J402">
            <v>104566.47770159456</v>
          </cell>
          <cell r="K402">
            <v>0.58830737490799034</v>
          </cell>
          <cell r="L402">
            <v>31</v>
          </cell>
          <cell r="M402">
            <v>141.82264798039822</v>
          </cell>
        </row>
        <row r="403">
          <cell r="D403">
            <v>43288</v>
          </cell>
          <cell r="E403">
            <v>86094.828999999998</v>
          </cell>
          <cell r="F403">
            <v>0</v>
          </cell>
          <cell r="G403">
            <v>86094.828999999998</v>
          </cell>
          <cell r="H403">
            <v>22871.641250000001</v>
          </cell>
          <cell r="I403">
            <v>3.7642610803017904</v>
          </cell>
          <cell r="J403">
            <v>104566.47770159456</v>
          </cell>
          <cell r="K403">
            <v>0.82335018729130549</v>
          </cell>
          <cell r="L403">
            <v>31</v>
          </cell>
          <cell r="M403">
            <v>141.82264798039822</v>
          </cell>
        </row>
        <row r="404">
          <cell r="D404">
            <v>43289</v>
          </cell>
          <cell r="E404">
            <v>83660.048999999999</v>
          </cell>
          <cell r="F404">
            <v>0</v>
          </cell>
          <cell r="G404">
            <v>83660.048999999999</v>
          </cell>
          <cell r="H404">
            <v>22871.641250000001</v>
          </cell>
          <cell r="I404">
            <v>3.6578069796368462</v>
          </cell>
          <cell r="J404">
            <v>104566.47770159456</v>
          </cell>
          <cell r="K404">
            <v>0.80006566959962011</v>
          </cell>
          <cell r="L404">
            <v>31</v>
          </cell>
          <cell r="M404">
            <v>141.82264798039822</v>
          </cell>
        </row>
        <row r="405">
          <cell r="D405">
            <v>43290</v>
          </cell>
          <cell r="E405">
            <v>103043.838</v>
          </cell>
          <cell r="F405">
            <v>0</v>
          </cell>
          <cell r="G405">
            <v>103043.838</v>
          </cell>
          <cell r="H405">
            <v>22871.641250000001</v>
          </cell>
          <cell r="I405">
            <v>4.505310173138537</v>
          </cell>
          <cell r="J405">
            <v>104566.47770159456</v>
          </cell>
          <cell r="K405">
            <v>0.98543854842333156</v>
          </cell>
          <cell r="L405">
            <v>31</v>
          </cell>
          <cell r="M405">
            <v>141.82264798039822</v>
          </cell>
        </row>
        <row r="406">
          <cell r="D406">
            <v>43291</v>
          </cell>
          <cell r="E406">
            <v>93150.313999999998</v>
          </cell>
          <cell r="F406">
            <v>0</v>
          </cell>
          <cell r="G406">
            <v>93150.313999999998</v>
          </cell>
          <cell r="H406">
            <v>22871.641250000001</v>
          </cell>
          <cell r="I406">
            <v>4.0727428776017547</v>
          </cell>
          <cell r="J406">
            <v>104566.47770159456</v>
          </cell>
          <cell r="K406">
            <v>0.89082386676375092</v>
          </cell>
          <cell r="L406">
            <v>31</v>
          </cell>
          <cell r="M406">
            <v>141.82264798039822</v>
          </cell>
        </row>
        <row r="407">
          <cell r="D407">
            <v>43292</v>
          </cell>
          <cell r="E407">
            <v>115242.735</v>
          </cell>
          <cell r="F407">
            <v>0</v>
          </cell>
          <cell r="G407">
            <v>115242.735</v>
          </cell>
          <cell r="H407">
            <v>22871.641250000001</v>
          </cell>
          <cell r="I407">
            <v>5.038673601965491</v>
          </cell>
          <cell r="J407">
            <v>104566.47770159456</v>
          </cell>
          <cell r="K407">
            <v>1.1021001905493335</v>
          </cell>
          <cell r="L407">
            <v>31</v>
          </cell>
          <cell r="M407">
            <v>141.82264798039822</v>
          </cell>
        </row>
        <row r="408">
          <cell r="D408">
            <v>43293</v>
          </cell>
          <cell r="E408">
            <v>65463.207999999999</v>
          </cell>
          <cell r="F408">
            <v>34.1</v>
          </cell>
          <cell r="G408">
            <v>65497.307999999997</v>
          </cell>
          <cell r="H408">
            <v>22871.641250000001</v>
          </cell>
          <cell r="I408">
            <v>2.86369077251944</v>
          </cell>
          <cell r="J408">
            <v>104566.47770159456</v>
          </cell>
          <cell r="K408">
            <v>0.62637003215229481</v>
          </cell>
          <cell r="L408">
            <v>31</v>
          </cell>
          <cell r="M408">
            <v>141.82264798039822</v>
          </cell>
        </row>
        <row r="409">
          <cell r="D409">
            <v>43294</v>
          </cell>
          <cell r="E409">
            <v>100942.58199999999</v>
          </cell>
          <cell r="F409">
            <v>37.299999999999997</v>
          </cell>
          <cell r="G409">
            <v>100979.882</v>
          </cell>
          <cell r="H409">
            <v>22871.641250000001</v>
          </cell>
          <cell r="I409">
            <v>4.4150693383230637</v>
          </cell>
          <cell r="J409">
            <v>104566.47770159456</v>
          </cell>
          <cell r="K409">
            <v>0.96570032977652964</v>
          </cell>
          <cell r="L409">
            <v>31</v>
          </cell>
          <cell r="M409">
            <v>141.82264798039822</v>
          </cell>
        </row>
        <row r="410">
          <cell r="D410">
            <v>43295</v>
          </cell>
          <cell r="E410">
            <v>57327.39</v>
          </cell>
          <cell r="F410">
            <v>0</v>
          </cell>
          <cell r="G410">
            <v>57327.39</v>
          </cell>
          <cell r="H410">
            <v>22871.641250000001</v>
          </cell>
          <cell r="I410">
            <v>2.5064834383059411</v>
          </cell>
          <cell r="J410">
            <v>104566.47770159456</v>
          </cell>
          <cell r="K410">
            <v>0.54823870192507973</v>
          </cell>
          <cell r="L410">
            <v>31</v>
          </cell>
          <cell r="M410">
            <v>141.82264798039822</v>
          </cell>
        </row>
        <row r="411">
          <cell r="D411">
            <v>43296</v>
          </cell>
          <cell r="E411">
            <v>78404.491999999998</v>
          </cell>
          <cell r="F411">
            <v>0</v>
          </cell>
          <cell r="G411">
            <v>78404.491999999998</v>
          </cell>
          <cell r="H411">
            <v>22871.641250000001</v>
          </cell>
          <cell r="I411">
            <v>3.4280221145039165</v>
          </cell>
          <cell r="J411">
            <v>104566.47770159456</v>
          </cell>
          <cell r="K411">
            <v>0.7498052313069774</v>
          </cell>
          <cell r="L411">
            <v>31</v>
          </cell>
          <cell r="M411">
            <v>141.82264798039822</v>
          </cell>
        </row>
        <row r="412">
          <cell r="D412">
            <v>43297</v>
          </cell>
          <cell r="E412">
            <v>152018.397</v>
          </cell>
          <cell r="F412">
            <v>0.5</v>
          </cell>
          <cell r="G412">
            <v>152018.897</v>
          </cell>
          <cell r="H412">
            <v>22871.641250000001</v>
          </cell>
          <cell r="I412">
            <v>6.64661076738426</v>
          </cell>
          <cell r="J412">
            <v>104566.47770159456</v>
          </cell>
          <cell r="K412">
            <v>1.4538014509183552</v>
          </cell>
          <cell r="L412">
            <v>31</v>
          </cell>
          <cell r="M412">
            <v>141.82264798039822</v>
          </cell>
        </row>
        <row r="413">
          <cell r="D413">
            <v>43298</v>
          </cell>
          <cell r="E413">
            <v>80744.297999999995</v>
          </cell>
          <cell r="F413">
            <v>0</v>
          </cell>
          <cell r="G413">
            <v>80744.297999999995</v>
          </cell>
          <cell r="H413">
            <v>22871.641250000001</v>
          </cell>
          <cell r="I413">
            <v>3.5303237366054785</v>
          </cell>
          <cell r="J413">
            <v>104566.47770159456</v>
          </cell>
          <cell r="K413">
            <v>0.77218148468597314</v>
          </cell>
          <cell r="L413">
            <v>31</v>
          </cell>
          <cell r="M413">
            <v>141.82264798039822</v>
          </cell>
        </row>
        <row r="414">
          <cell r="D414">
            <v>43299</v>
          </cell>
          <cell r="E414">
            <v>94787.324999999997</v>
          </cell>
          <cell r="F414">
            <v>2.1</v>
          </cell>
          <cell r="G414">
            <v>94789.425000000003</v>
          </cell>
          <cell r="H414">
            <v>22871.641250000001</v>
          </cell>
          <cell r="I414">
            <v>4.1444085259950461</v>
          </cell>
          <cell r="J414">
            <v>104566.47770159456</v>
          </cell>
          <cell r="K414">
            <v>0.90649916764437921</v>
          </cell>
          <cell r="L414">
            <v>31</v>
          </cell>
          <cell r="M414">
            <v>141.82264798039822</v>
          </cell>
        </row>
        <row r="415">
          <cell r="D415">
            <v>43300</v>
          </cell>
          <cell r="E415">
            <v>75598.504000000001</v>
          </cell>
          <cell r="F415">
            <v>38.700000000000003</v>
          </cell>
          <cell r="G415">
            <v>75637.203999999998</v>
          </cell>
          <cell r="H415">
            <v>22871.641250000001</v>
          </cell>
          <cell r="I415">
            <v>3.3070300103627237</v>
          </cell>
          <cell r="J415">
            <v>104566.47770159456</v>
          </cell>
          <cell r="K415">
            <v>0.72334084175474322</v>
          </cell>
          <cell r="L415">
            <v>31</v>
          </cell>
          <cell r="M415">
            <v>141.82264798039822</v>
          </cell>
        </row>
        <row r="416">
          <cell r="D416">
            <v>43301</v>
          </cell>
          <cell r="E416">
            <v>122338.47</v>
          </cell>
          <cell r="F416">
            <v>0</v>
          </cell>
          <cell r="G416">
            <v>122338.47</v>
          </cell>
          <cell r="H416">
            <v>22871.641250000001</v>
          </cell>
          <cell r="I416">
            <v>5.3489152205025947</v>
          </cell>
          <cell r="J416">
            <v>104566.47770159456</v>
          </cell>
          <cell r="K416">
            <v>1.1699587926172867</v>
          </cell>
          <cell r="L416">
            <v>31</v>
          </cell>
          <cell r="M416">
            <v>141.82264798039822</v>
          </cell>
        </row>
        <row r="417">
          <cell r="D417">
            <v>43302</v>
          </cell>
          <cell r="E417">
            <v>69319.293000000005</v>
          </cell>
          <cell r="F417">
            <v>0</v>
          </cell>
          <cell r="G417">
            <v>69319.293000000005</v>
          </cell>
          <cell r="H417">
            <v>22871.641250000001</v>
          </cell>
          <cell r="I417">
            <v>3.0307966202469183</v>
          </cell>
          <cell r="J417">
            <v>104566.47770159456</v>
          </cell>
          <cell r="K417">
            <v>0.66292079951109362</v>
          </cell>
          <cell r="L417">
            <v>31</v>
          </cell>
          <cell r="M417">
            <v>141.82264798039822</v>
          </cell>
        </row>
        <row r="418">
          <cell r="D418">
            <v>43303</v>
          </cell>
          <cell r="E418">
            <v>67933.69</v>
          </cell>
          <cell r="F418">
            <v>0</v>
          </cell>
          <cell r="G418">
            <v>67933.69</v>
          </cell>
          <cell r="H418">
            <v>22871.641250000001</v>
          </cell>
          <cell r="I418">
            <v>2.9702149162557365</v>
          </cell>
          <cell r="J418">
            <v>104566.47770159456</v>
          </cell>
          <cell r="K418">
            <v>0.64966987024144607</v>
          </cell>
          <cell r="L418">
            <v>31</v>
          </cell>
          <cell r="M418">
            <v>141.82264798039822</v>
          </cell>
        </row>
        <row r="419">
          <cell r="D419">
            <v>43304</v>
          </cell>
          <cell r="E419">
            <v>60004.491000000002</v>
          </cell>
          <cell r="F419">
            <v>0</v>
          </cell>
          <cell r="G419">
            <v>60004.491000000002</v>
          </cell>
          <cell r="H419">
            <v>22871.641250000001</v>
          </cell>
          <cell r="I419">
            <v>2.6235323623747377</v>
          </cell>
          <cell r="J419">
            <v>104566.47770159456</v>
          </cell>
          <cell r="K419">
            <v>0.57384060665443049</v>
          </cell>
          <cell r="L419">
            <v>31</v>
          </cell>
          <cell r="M419">
            <v>141.82264798039822</v>
          </cell>
        </row>
        <row r="420">
          <cell r="D420">
            <v>43305</v>
          </cell>
          <cell r="E420">
            <v>50892.374000000003</v>
          </cell>
          <cell r="F420">
            <v>0</v>
          </cell>
          <cell r="G420">
            <v>50892.374000000003</v>
          </cell>
          <cell r="H420">
            <v>22871.641250000001</v>
          </cell>
          <cell r="I420">
            <v>2.2251299521410606</v>
          </cell>
          <cell r="J420">
            <v>104566.47770159456</v>
          </cell>
          <cell r="K420">
            <v>0.48669875010262426</v>
          </cell>
          <cell r="L420">
            <v>31</v>
          </cell>
          <cell r="M420">
            <v>141.82264798039822</v>
          </cell>
        </row>
        <row r="421">
          <cell r="D421">
            <v>43306</v>
          </cell>
          <cell r="E421">
            <v>54708.686000000002</v>
          </cell>
          <cell r="F421">
            <v>0</v>
          </cell>
          <cell r="G421">
            <v>54708.686000000002</v>
          </cell>
          <cell r="H421">
            <v>22871.641250000001</v>
          </cell>
          <cell r="I421">
            <v>2.3919877634492015</v>
          </cell>
          <cell r="J421">
            <v>104566.47770159456</v>
          </cell>
          <cell r="K421">
            <v>0.52319526489286861</v>
          </cell>
          <cell r="L421">
            <v>31</v>
          </cell>
          <cell r="M421">
            <v>141.82264798039822</v>
          </cell>
        </row>
        <row r="422">
          <cell r="D422">
            <v>43307</v>
          </cell>
          <cell r="E422">
            <v>47126.464</v>
          </cell>
          <cell r="F422">
            <v>0</v>
          </cell>
          <cell r="G422">
            <v>47126.464</v>
          </cell>
          <cell r="H422">
            <v>22871.641250000001</v>
          </cell>
          <cell r="I422">
            <v>2.0604758305222193</v>
          </cell>
          <cell r="J422">
            <v>104566.47770159456</v>
          </cell>
          <cell r="K422">
            <v>0.45068424447160427</v>
          </cell>
          <cell r="L422">
            <v>31</v>
          </cell>
          <cell r="M422">
            <v>141.82264798039822</v>
          </cell>
        </row>
        <row r="423">
          <cell r="D423">
            <v>43308</v>
          </cell>
          <cell r="E423">
            <v>71750.644</v>
          </cell>
          <cell r="F423">
            <v>0</v>
          </cell>
          <cell r="G423">
            <v>71750.644</v>
          </cell>
          <cell r="H423">
            <v>22871.641250000001</v>
          </cell>
          <cell r="I423">
            <v>3.1371007972591385</v>
          </cell>
          <cell r="J423">
            <v>104566.47770159456</v>
          </cell>
          <cell r="K423">
            <v>0.68617252466662992</v>
          </cell>
          <cell r="L423">
            <v>31</v>
          </cell>
          <cell r="M423">
            <v>141.82264798039822</v>
          </cell>
        </row>
        <row r="424">
          <cell r="D424">
            <v>43309</v>
          </cell>
          <cell r="E424">
            <v>68025.850000000006</v>
          </cell>
          <cell r="F424">
            <v>0.5</v>
          </cell>
          <cell r="G424">
            <v>68026.350000000006</v>
          </cell>
          <cell r="H424">
            <v>22871.641250000001</v>
          </cell>
          <cell r="I424">
            <v>2.9742662214938336</v>
          </cell>
          <cell r="J424">
            <v>104566.47770159456</v>
          </cell>
          <cell r="K424">
            <v>0.65055600509112932</v>
          </cell>
          <cell r="L424">
            <v>31</v>
          </cell>
          <cell r="M424">
            <v>141.82264798039822</v>
          </cell>
        </row>
        <row r="425">
          <cell r="D425">
            <v>43310</v>
          </cell>
          <cell r="E425">
            <v>102923.68399999999</v>
          </cell>
          <cell r="F425">
            <v>0</v>
          </cell>
          <cell r="G425">
            <v>102923.68399999999</v>
          </cell>
          <cell r="H425">
            <v>22871.641250000001</v>
          </cell>
          <cell r="I425">
            <v>4.5000567678981058</v>
          </cell>
          <cell r="J425">
            <v>104566.47770159456</v>
          </cell>
          <cell r="K425">
            <v>0.98428948036021002</v>
          </cell>
          <cell r="L425">
            <v>31</v>
          </cell>
          <cell r="M425">
            <v>141.82264798039822</v>
          </cell>
        </row>
        <row r="426">
          <cell r="D426">
            <v>43311</v>
          </cell>
          <cell r="E426">
            <v>78545.88</v>
          </cell>
          <cell r="F426">
            <v>0</v>
          </cell>
          <cell r="G426">
            <v>78545.88</v>
          </cell>
          <cell r="H426">
            <v>22871.641250000001</v>
          </cell>
          <cell r="I426">
            <v>3.4342039183567556</v>
          </cell>
          <cell r="J426">
            <v>104566.47770159456</v>
          </cell>
          <cell r="K426">
            <v>0.75115736636122954</v>
          </cell>
          <cell r="L426">
            <v>31</v>
          </cell>
          <cell r="M426">
            <v>141.82264798039822</v>
          </cell>
        </row>
        <row r="427">
          <cell r="D427">
            <v>43312</v>
          </cell>
          <cell r="E427">
            <v>58690.180999999997</v>
          </cell>
          <cell r="F427">
            <v>0</v>
          </cell>
          <cell r="G427">
            <v>58690.180999999997</v>
          </cell>
          <cell r="H427">
            <v>22871.641250000001</v>
          </cell>
          <cell r="I427">
            <v>2.5660677499477655</v>
          </cell>
          <cell r="J427">
            <v>104566.47770159456</v>
          </cell>
          <cell r="K427">
            <v>0.56127147332519378</v>
          </cell>
          <cell r="L427">
            <v>31</v>
          </cell>
          <cell r="M427">
            <v>141.82264798039822</v>
          </cell>
        </row>
        <row r="428">
          <cell r="D428">
            <v>43313</v>
          </cell>
          <cell r="E428">
            <v>109543.37699999999</v>
          </cell>
          <cell r="F428">
            <v>0</v>
          </cell>
          <cell r="G428">
            <v>109543.37699999999</v>
          </cell>
          <cell r="H428">
            <v>22871.641250000001</v>
          </cell>
          <cell r="I428">
            <v>4.7894847511216536</v>
          </cell>
          <cell r="J428">
            <v>102056.20847326113</v>
          </cell>
          <cell r="K428">
            <v>1.0733631852363055</v>
          </cell>
          <cell r="L428">
            <v>31</v>
          </cell>
          <cell r="M428">
            <v>138.4179906090184</v>
          </cell>
        </row>
        <row r="429">
          <cell r="D429">
            <v>43314</v>
          </cell>
          <cell r="E429">
            <v>90563.452999999994</v>
          </cell>
          <cell r="F429">
            <v>5.8</v>
          </cell>
          <cell r="G429">
            <v>90569.252999999997</v>
          </cell>
          <cell r="H429">
            <v>22871.641250000001</v>
          </cell>
          <cell r="I429">
            <v>3.9598930400327084</v>
          </cell>
          <cell r="J429">
            <v>102056.20847326113</v>
          </cell>
          <cell r="K429">
            <v>0.8874448145281556</v>
          </cell>
          <cell r="L429">
            <v>31</v>
          </cell>
          <cell r="M429">
            <v>138.4179906090184</v>
          </cell>
        </row>
        <row r="430">
          <cell r="D430">
            <v>43315</v>
          </cell>
          <cell r="E430">
            <v>76992.717999999993</v>
          </cell>
          <cell r="F430">
            <v>0</v>
          </cell>
          <cell r="G430">
            <v>76992.717999999993</v>
          </cell>
          <cell r="H430">
            <v>22871.641250000001</v>
          </cell>
          <cell r="I430">
            <v>3.366296155069326</v>
          </cell>
          <cell r="J430">
            <v>102056.20847326113</v>
          </cell>
          <cell r="K430">
            <v>0.7544148381739284</v>
          </cell>
          <cell r="L430">
            <v>31</v>
          </cell>
          <cell r="M430">
            <v>138.4179906090184</v>
          </cell>
        </row>
        <row r="431">
          <cell r="D431">
            <v>43316</v>
          </cell>
          <cell r="E431">
            <v>95380.130999999994</v>
          </cell>
          <cell r="F431">
            <v>0</v>
          </cell>
          <cell r="G431">
            <v>95380.130999999994</v>
          </cell>
          <cell r="H431">
            <v>22871.641250000001</v>
          </cell>
          <cell r="I431">
            <v>4.1702355313045141</v>
          </cell>
          <cell r="J431">
            <v>102056.20847326113</v>
          </cell>
          <cell r="K431">
            <v>0.93458430826371264</v>
          </cell>
          <cell r="L431">
            <v>31</v>
          </cell>
          <cell r="M431">
            <v>138.4179906090184</v>
          </cell>
        </row>
        <row r="432">
          <cell r="D432">
            <v>43317</v>
          </cell>
          <cell r="E432">
            <v>81654.195999999996</v>
          </cell>
          <cell r="F432">
            <v>0</v>
          </cell>
          <cell r="G432">
            <v>81654.195999999996</v>
          </cell>
          <cell r="H432">
            <v>22871.641250000001</v>
          </cell>
          <cell r="I432">
            <v>3.5701065396870018</v>
          </cell>
          <cell r="J432">
            <v>102056.20847326113</v>
          </cell>
          <cell r="K432">
            <v>0.80009043272848523</v>
          </cell>
          <cell r="L432">
            <v>31</v>
          </cell>
          <cell r="M432">
            <v>138.4179906090184</v>
          </cell>
        </row>
        <row r="433">
          <cell r="D433">
            <v>43318</v>
          </cell>
          <cell r="E433">
            <v>61536.396999999997</v>
          </cell>
          <cell r="F433">
            <v>0</v>
          </cell>
          <cell r="G433">
            <v>61536.396999999997</v>
          </cell>
          <cell r="H433">
            <v>22871.641250000001</v>
          </cell>
          <cell r="I433">
            <v>2.6905107651598898</v>
          </cell>
          <cell r="J433">
            <v>102056.20847326113</v>
          </cell>
          <cell r="K433">
            <v>0.60296573741638293</v>
          </cell>
          <cell r="L433">
            <v>31</v>
          </cell>
          <cell r="M433">
            <v>138.4179906090184</v>
          </cell>
        </row>
        <row r="434">
          <cell r="D434">
            <v>43319</v>
          </cell>
          <cell r="E434">
            <v>103519.243</v>
          </cell>
          <cell r="F434">
            <v>0</v>
          </cell>
          <cell r="G434">
            <v>103519.243</v>
          </cell>
          <cell r="H434">
            <v>22871.641250000001</v>
          </cell>
          <cell r="I434">
            <v>4.5260959573681667</v>
          </cell>
          <cell r="J434">
            <v>102056.20847326113</v>
          </cell>
          <cell r="K434">
            <v>1.0143355759402153</v>
          </cell>
          <cell r="L434">
            <v>31</v>
          </cell>
          <cell r="M434">
            <v>138.4179906090184</v>
          </cell>
        </row>
        <row r="435">
          <cell r="D435">
            <v>43320</v>
          </cell>
          <cell r="E435">
            <v>104483.458</v>
          </cell>
          <cell r="F435">
            <v>0</v>
          </cell>
          <cell r="G435">
            <v>104483.458</v>
          </cell>
          <cell r="H435">
            <v>22871.641250000001</v>
          </cell>
          <cell r="I435">
            <v>4.5682536228133603</v>
          </cell>
          <cell r="J435">
            <v>102056.20847326113</v>
          </cell>
          <cell r="K435">
            <v>1.0237834577930143</v>
          </cell>
          <cell r="L435">
            <v>31</v>
          </cell>
          <cell r="M435">
            <v>138.4179906090184</v>
          </cell>
        </row>
        <row r="436">
          <cell r="D436">
            <v>43321</v>
          </cell>
          <cell r="E436">
            <v>126863.095</v>
          </cell>
          <cell r="F436">
            <v>0</v>
          </cell>
          <cell r="G436">
            <v>126863.095</v>
          </cell>
          <cell r="H436">
            <v>22871.641250000001</v>
          </cell>
          <cell r="I436">
            <v>5.546742081747194</v>
          </cell>
          <cell r="J436">
            <v>102056.20847326113</v>
          </cell>
          <cell r="K436">
            <v>1.2430708224207478</v>
          </cell>
          <cell r="L436">
            <v>31</v>
          </cell>
          <cell r="M436">
            <v>138.4179906090184</v>
          </cell>
        </row>
        <row r="437">
          <cell r="D437">
            <v>43322</v>
          </cell>
          <cell r="E437">
            <v>102014.481</v>
          </cell>
          <cell r="F437">
            <v>0</v>
          </cell>
          <cell r="G437">
            <v>102014.481</v>
          </cell>
          <cell r="H437">
            <v>22871.641250000001</v>
          </cell>
          <cell r="I437">
            <v>4.4603043517919811</v>
          </cell>
          <cell r="J437">
            <v>102056.20847326113</v>
          </cell>
          <cell r="K437">
            <v>0.99959113243686626</v>
          </cell>
          <cell r="L437">
            <v>31</v>
          </cell>
          <cell r="M437">
            <v>138.4179906090184</v>
          </cell>
        </row>
        <row r="438">
          <cell r="D438">
            <v>43323</v>
          </cell>
          <cell r="E438">
            <v>77761.695999999996</v>
          </cell>
          <cell r="F438">
            <v>0</v>
          </cell>
          <cell r="G438">
            <v>77761.695999999996</v>
          </cell>
          <cell r="H438">
            <v>22871.641250000001</v>
          </cell>
          <cell r="I438">
            <v>3.3999176163188549</v>
          </cell>
          <cell r="J438">
            <v>102056.20847326113</v>
          </cell>
          <cell r="K438">
            <v>0.76194968599459256</v>
          </cell>
          <cell r="L438">
            <v>31</v>
          </cell>
          <cell r="M438">
            <v>138.4179906090184</v>
          </cell>
        </row>
        <row r="439">
          <cell r="D439">
            <v>43324</v>
          </cell>
          <cell r="E439">
            <v>91105.422999999995</v>
          </cell>
          <cell r="F439">
            <v>0</v>
          </cell>
          <cell r="G439">
            <v>91105.422999999995</v>
          </cell>
          <cell r="H439">
            <v>22871.641250000001</v>
          </cell>
          <cell r="I439">
            <v>3.983335607802085</v>
          </cell>
          <cell r="J439">
            <v>102056.20847326113</v>
          </cell>
          <cell r="K439">
            <v>0.89269848804808138</v>
          </cell>
          <cell r="L439">
            <v>31</v>
          </cell>
          <cell r="M439">
            <v>138.4179906090184</v>
          </cell>
        </row>
        <row r="440">
          <cell r="D440">
            <v>43325</v>
          </cell>
          <cell r="E440">
            <v>71327.244999999995</v>
          </cell>
          <cell r="F440">
            <v>0</v>
          </cell>
          <cell r="G440">
            <v>71327.244999999995</v>
          </cell>
          <cell r="H440">
            <v>22871.641250000001</v>
          </cell>
          <cell r="I440">
            <v>3.1185888332346936</v>
          </cell>
          <cell r="J440">
            <v>102056.20847326113</v>
          </cell>
          <cell r="K440">
            <v>0.69890157656295682</v>
          </cell>
          <cell r="L440">
            <v>31</v>
          </cell>
          <cell r="M440">
            <v>138.4179906090184</v>
          </cell>
        </row>
        <row r="441">
          <cell r="D441">
            <v>43326</v>
          </cell>
          <cell r="E441">
            <v>141854.52600000001</v>
          </cell>
          <cell r="F441">
            <v>0</v>
          </cell>
          <cell r="G441">
            <v>141854.52600000001</v>
          </cell>
          <cell r="H441">
            <v>22871.641250000001</v>
          </cell>
          <cell r="I441">
            <v>6.2022014270619961</v>
          </cell>
          <cell r="J441">
            <v>102056.20847326113</v>
          </cell>
          <cell r="K441">
            <v>1.3899646883037606</v>
          </cell>
          <cell r="L441">
            <v>31</v>
          </cell>
          <cell r="M441">
            <v>138.4179906090184</v>
          </cell>
        </row>
        <row r="442">
          <cell r="D442">
            <v>43327</v>
          </cell>
          <cell r="E442">
            <v>90947.918999999994</v>
          </cell>
          <cell r="F442">
            <v>0</v>
          </cell>
          <cell r="G442">
            <v>90947.918999999994</v>
          </cell>
          <cell r="H442">
            <v>22871.641250000001</v>
          </cell>
          <cell r="I442">
            <v>3.976449175898122</v>
          </cell>
          <cell r="J442">
            <v>102056.20847326113</v>
          </cell>
          <cell r="K442">
            <v>0.89115518164510765</v>
          </cell>
          <cell r="L442">
            <v>31</v>
          </cell>
          <cell r="M442">
            <v>138.4179906090184</v>
          </cell>
        </row>
        <row r="443">
          <cell r="D443">
            <v>43328</v>
          </cell>
          <cell r="E443">
            <v>81060.395000000004</v>
          </cell>
          <cell r="F443">
            <v>0</v>
          </cell>
          <cell r="G443">
            <v>81060.395000000004</v>
          </cell>
          <cell r="H443">
            <v>22871.641250000001</v>
          </cell>
          <cell r="I443">
            <v>3.5441442139619079</v>
          </cell>
          <cell r="J443">
            <v>102056.20847326113</v>
          </cell>
          <cell r="K443">
            <v>0.7942720605894148</v>
          </cell>
          <cell r="L443">
            <v>31</v>
          </cell>
          <cell r="M443">
            <v>138.4179906090184</v>
          </cell>
        </row>
        <row r="444">
          <cell r="D444">
            <v>43329</v>
          </cell>
          <cell r="E444">
            <v>161136.22399999999</v>
          </cell>
          <cell r="F444">
            <v>0</v>
          </cell>
          <cell r="G444">
            <v>161136.22399999999</v>
          </cell>
          <cell r="H444">
            <v>22871.641250000001</v>
          </cell>
          <cell r="I444">
            <v>7.0452409706277628</v>
          </cell>
          <cell r="J444">
            <v>102056.20847326113</v>
          </cell>
          <cell r="K444">
            <v>1.5788968296055983</v>
          </cell>
          <cell r="L444">
            <v>31</v>
          </cell>
          <cell r="M444">
            <v>138.4179906090184</v>
          </cell>
        </row>
        <row r="445">
          <cell r="D445">
            <v>43330</v>
          </cell>
          <cell r="E445">
            <v>170950.29199999999</v>
          </cell>
          <cell r="F445">
            <v>0</v>
          </cell>
          <cell r="G445">
            <v>170950.29199999999</v>
          </cell>
          <cell r="H445">
            <v>22871.641250000001</v>
          </cell>
          <cell r="I445">
            <v>7.4743342697367634</v>
          </cell>
          <cell r="J445">
            <v>102056.20847326113</v>
          </cell>
          <cell r="K445">
            <v>1.675060190432111</v>
          </cell>
          <cell r="L445">
            <v>31</v>
          </cell>
          <cell r="M445">
            <v>138.4179906090184</v>
          </cell>
        </row>
        <row r="446">
          <cell r="D446">
            <v>43331</v>
          </cell>
          <cell r="E446">
            <v>137540.51500000001</v>
          </cell>
          <cell r="F446">
            <v>148.30000000000001</v>
          </cell>
          <cell r="G446">
            <v>137688.815</v>
          </cell>
          <cell r="H446">
            <v>22871.641250000001</v>
          </cell>
          <cell r="I446">
            <v>6.0200670994697418</v>
          </cell>
          <cell r="J446">
            <v>102056.20847326113</v>
          </cell>
          <cell r="K446">
            <v>1.349146877586332</v>
          </cell>
          <cell r="L446">
            <v>31</v>
          </cell>
          <cell r="M446">
            <v>138.4179906090184</v>
          </cell>
        </row>
        <row r="447">
          <cell r="D447">
            <v>43332</v>
          </cell>
          <cell r="E447">
            <v>132520.94699999999</v>
          </cell>
          <cell r="F447">
            <v>240.3</v>
          </cell>
          <cell r="G447">
            <v>132761.24699999997</v>
          </cell>
          <cell r="H447">
            <v>22871.641250000001</v>
          </cell>
          <cell r="I447">
            <v>5.8046226568895651</v>
          </cell>
          <cell r="J447">
            <v>102056.20847326113</v>
          </cell>
          <cell r="K447">
            <v>1.3008639943231246</v>
          </cell>
          <cell r="L447">
            <v>31</v>
          </cell>
          <cell r="M447">
            <v>138.4179906090184</v>
          </cell>
        </row>
        <row r="448">
          <cell r="D448">
            <v>43333</v>
          </cell>
          <cell r="E448">
            <v>84051.663</v>
          </cell>
          <cell r="F448">
            <v>0</v>
          </cell>
          <cell r="G448">
            <v>84051.663</v>
          </cell>
          <cell r="H448">
            <v>22871.641250000001</v>
          </cell>
          <cell r="I448">
            <v>3.6749292314122846</v>
          </cell>
          <cell r="J448">
            <v>102056.20847326113</v>
          </cell>
          <cell r="K448">
            <v>0.82358206577918924</v>
          </cell>
          <cell r="L448">
            <v>31</v>
          </cell>
          <cell r="M448">
            <v>138.4179906090184</v>
          </cell>
        </row>
        <row r="449">
          <cell r="D449">
            <v>43334</v>
          </cell>
          <cell r="E449">
            <v>49413.175000000003</v>
          </cell>
          <cell r="F449">
            <v>2.2999999999999998</v>
          </cell>
          <cell r="G449">
            <v>49415.475000000006</v>
          </cell>
          <cell r="H449">
            <v>22871.641250000001</v>
          </cell>
          <cell r="I449">
            <v>2.1605565800836444</v>
          </cell>
          <cell r="J449">
            <v>102056.20847326113</v>
          </cell>
          <cell r="K449">
            <v>0.48419861700963474</v>
          </cell>
          <cell r="L449">
            <v>31</v>
          </cell>
          <cell r="M449">
            <v>138.4179906090184</v>
          </cell>
        </row>
        <row r="450">
          <cell r="D450">
            <v>43335</v>
          </cell>
          <cell r="E450">
            <v>62459.042000000001</v>
          </cell>
          <cell r="F450">
            <v>0</v>
          </cell>
          <cell r="G450">
            <v>62459.042000000001</v>
          </cell>
          <cell r="H450">
            <v>22871.641250000001</v>
          </cell>
          <cell r="I450">
            <v>2.7308508959758191</v>
          </cell>
          <cell r="J450">
            <v>102056.20847326113</v>
          </cell>
          <cell r="K450">
            <v>0.61200629471125567</v>
          </cell>
          <cell r="L450">
            <v>31</v>
          </cell>
          <cell r="M450">
            <v>138.4179906090184</v>
          </cell>
        </row>
        <row r="451">
          <cell r="D451">
            <v>43336</v>
          </cell>
          <cell r="E451">
            <v>112750.167</v>
          </cell>
          <cell r="F451">
            <v>0</v>
          </cell>
          <cell r="G451">
            <v>112750.167</v>
          </cell>
          <cell r="H451">
            <v>22871.641250000001</v>
          </cell>
          <cell r="I451">
            <v>4.9296928789489476</v>
          </cell>
          <cell r="J451">
            <v>102056.20847326113</v>
          </cell>
          <cell r="K451">
            <v>1.1047849874761975</v>
          </cell>
          <cell r="L451">
            <v>31</v>
          </cell>
          <cell r="M451">
            <v>138.4179906090184</v>
          </cell>
        </row>
        <row r="452">
          <cell r="D452">
            <v>43337</v>
          </cell>
          <cell r="E452">
            <v>109117.601</v>
          </cell>
          <cell r="F452">
            <v>153.4</v>
          </cell>
          <cell r="G452">
            <v>109271.00099999999</v>
          </cell>
          <cell r="H452">
            <v>22871.641250000001</v>
          </cell>
          <cell r="I452">
            <v>4.7775758549902925</v>
          </cell>
          <cell r="J452">
            <v>102056.20847326113</v>
          </cell>
          <cell r="K452">
            <v>1.0706943030186071</v>
          </cell>
          <cell r="L452">
            <v>31</v>
          </cell>
          <cell r="M452">
            <v>138.4179906090184</v>
          </cell>
        </row>
        <row r="453">
          <cell r="D453">
            <v>43338</v>
          </cell>
          <cell r="E453">
            <v>53960.243000000002</v>
          </cell>
          <cell r="F453">
            <v>0</v>
          </cell>
          <cell r="G453">
            <v>53960.243000000002</v>
          </cell>
          <cell r="H453">
            <v>22871.641250000001</v>
          </cell>
          <cell r="I453">
            <v>2.3592641389476148</v>
          </cell>
          <cell r="J453">
            <v>102056.20847326113</v>
          </cell>
          <cell r="K453">
            <v>0.52873062606610222</v>
          </cell>
          <cell r="L453">
            <v>31</v>
          </cell>
          <cell r="M453">
            <v>138.4179906090184</v>
          </cell>
        </row>
        <row r="454">
          <cell r="D454">
            <v>43339</v>
          </cell>
          <cell r="E454">
            <v>69715.904999999999</v>
          </cell>
          <cell r="F454">
            <v>0</v>
          </cell>
          <cell r="G454">
            <v>69715.904999999999</v>
          </cell>
          <cell r="H454">
            <v>22871.641250000001</v>
          </cell>
          <cell r="I454">
            <v>3.0481373959116289</v>
          </cell>
          <cell r="J454">
            <v>102056.20847326113</v>
          </cell>
          <cell r="K454">
            <v>0.68311282618602931</v>
          </cell>
          <cell r="L454">
            <v>31</v>
          </cell>
          <cell r="M454">
            <v>138.4179906090184</v>
          </cell>
        </row>
        <row r="455">
          <cell r="D455">
            <v>43340</v>
          </cell>
          <cell r="E455">
            <v>124753.09699999999</v>
          </cell>
          <cell r="F455">
            <v>0</v>
          </cell>
          <cell r="G455">
            <v>124753.09699999999</v>
          </cell>
          <cell r="H455">
            <v>22871.641250000001</v>
          </cell>
          <cell r="I455">
            <v>5.4544881863255004</v>
          </cell>
          <cell r="J455">
            <v>102056.20847326113</v>
          </cell>
          <cell r="K455">
            <v>1.2223959606797021</v>
          </cell>
          <cell r="L455">
            <v>31</v>
          </cell>
          <cell r="M455">
            <v>138.4179906090184</v>
          </cell>
        </row>
        <row r="456">
          <cell r="D456">
            <v>43341</v>
          </cell>
          <cell r="E456">
            <v>77835.991999999998</v>
          </cell>
          <cell r="F456">
            <v>0</v>
          </cell>
          <cell r="G456">
            <v>77835.991999999998</v>
          </cell>
          <cell r="H456">
            <v>22871.641250000001</v>
          </cell>
          <cell r="I456">
            <v>3.4031660058501485</v>
          </cell>
          <cell r="J456">
            <v>102056.20847326113</v>
          </cell>
          <cell r="K456">
            <v>0.76267767698222044</v>
          </cell>
          <cell r="L456">
            <v>31</v>
          </cell>
          <cell r="M456">
            <v>138.4179906090184</v>
          </cell>
        </row>
        <row r="457">
          <cell r="D457">
            <v>43342</v>
          </cell>
          <cell r="E457">
            <v>91853.456999999995</v>
          </cell>
          <cell r="F457">
            <v>0</v>
          </cell>
          <cell r="G457">
            <v>91853.456999999995</v>
          </cell>
          <cell r="H457">
            <v>22871.641250000001</v>
          </cell>
          <cell r="I457">
            <v>4.0160413498965664</v>
          </cell>
          <cell r="J457">
            <v>102056.20847326113</v>
          </cell>
          <cell r="K457">
            <v>0.90002811562479057</v>
          </cell>
          <cell r="L457">
            <v>31</v>
          </cell>
          <cell r="M457">
            <v>138.4179906090184</v>
          </cell>
        </row>
        <row r="458">
          <cell r="D458">
            <v>43343</v>
          </cell>
          <cell r="E458">
            <v>122745.58</v>
          </cell>
          <cell r="F458">
            <v>0</v>
          </cell>
          <cell r="G458">
            <v>122745.58</v>
          </cell>
          <cell r="H458">
            <v>22939.641250000001</v>
          </cell>
          <cell r="I458">
            <v>5.3508064342549382</v>
          </cell>
          <cell r="J458">
            <v>102056.20847326113</v>
          </cell>
          <cell r="K458">
            <v>1.2027252612677604</v>
          </cell>
          <cell r="L458">
            <v>31</v>
          </cell>
          <cell r="M458">
            <v>138.4179906090184</v>
          </cell>
        </row>
        <row r="459">
          <cell r="D459">
            <v>43344</v>
          </cell>
          <cell r="E459">
            <v>117085.337</v>
          </cell>
          <cell r="F459">
            <v>0</v>
          </cell>
          <cell r="G459">
            <v>117085.337</v>
          </cell>
          <cell r="H459">
            <v>22939.641250000001</v>
          </cell>
          <cell r="I459">
            <v>5.1040613810819728</v>
          </cell>
          <cell r="J459">
            <v>97393.093156971998</v>
          </cell>
          <cell r="K459">
            <v>1.2021934328678656</v>
          </cell>
          <cell r="L459">
            <v>30</v>
          </cell>
          <cell r="M459">
            <v>127.83236701197787</v>
          </cell>
        </row>
        <row r="460">
          <cell r="D460">
            <v>43345</v>
          </cell>
          <cell r="E460">
            <v>77990.784</v>
          </cell>
          <cell r="F460">
            <v>0</v>
          </cell>
          <cell r="G460">
            <v>77990.784</v>
          </cell>
          <cell r="H460">
            <v>22939.641250000001</v>
          </cell>
          <cell r="I460">
            <v>3.3998257928292577</v>
          </cell>
          <cell r="J460">
            <v>97393.093156971998</v>
          </cell>
          <cell r="K460">
            <v>0.80078352039091116</v>
          </cell>
          <cell r="L460">
            <v>30</v>
          </cell>
          <cell r="M460">
            <v>127.83236701197787</v>
          </cell>
        </row>
        <row r="461">
          <cell r="D461">
            <v>43346</v>
          </cell>
          <cell r="E461">
            <v>110481.77899999999</v>
          </cell>
          <cell r="F461">
            <v>0</v>
          </cell>
          <cell r="G461">
            <v>110481.77899999999</v>
          </cell>
          <cell r="H461">
            <v>22939.641250000001</v>
          </cell>
          <cell r="I461">
            <v>4.8161947170817241</v>
          </cell>
          <cell r="J461">
            <v>97393.093156971998</v>
          </cell>
          <cell r="K461">
            <v>1.1343902880457086</v>
          </cell>
          <cell r="L461">
            <v>30</v>
          </cell>
          <cell r="M461">
            <v>127.83236701197787</v>
          </cell>
        </row>
        <row r="462">
          <cell r="D462">
            <v>43347</v>
          </cell>
          <cell r="E462">
            <v>100346.864</v>
          </cell>
          <cell r="F462">
            <v>0</v>
          </cell>
          <cell r="G462">
            <v>100346.864</v>
          </cell>
          <cell r="H462">
            <v>22939.641250000001</v>
          </cell>
          <cell r="I462">
            <v>4.3743868051990571</v>
          </cell>
          <cell r="J462">
            <v>97393.093156971998</v>
          </cell>
          <cell r="K462">
            <v>1.0303283400011467</v>
          </cell>
          <cell r="L462">
            <v>30</v>
          </cell>
          <cell r="M462">
            <v>127.83236701197787</v>
          </cell>
        </row>
        <row r="463">
          <cell r="D463">
            <v>43348</v>
          </cell>
          <cell r="E463">
            <v>82891.592000000004</v>
          </cell>
          <cell r="F463">
            <v>40.1</v>
          </cell>
          <cell r="G463">
            <v>82931.69200000001</v>
          </cell>
          <cell r="H463">
            <v>22939.641250000001</v>
          </cell>
          <cell r="I463">
            <v>3.6152131193420476</v>
          </cell>
          <cell r="J463">
            <v>97393.093156971998</v>
          </cell>
          <cell r="K463">
            <v>0.85151512609149793</v>
          </cell>
          <cell r="L463">
            <v>30</v>
          </cell>
          <cell r="M463">
            <v>127.83236701197787</v>
          </cell>
        </row>
        <row r="464">
          <cell r="D464">
            <v>43349</v>
          </cell>
          <cell r="E464">
            <v>105797.959</v>
          </cell>
          <cell r="F464">
            <v>0</v>
          </cell>
          <cell r="G464">
            <v>105797.959</v>
          </cell>
          <cell r="H464">
            <v>22939.641250000001</v>
          </cell>
          <cell r="I464">
            <v>4.6120145405499748</v>
          </cell>
          <cell r="J464">
            <v>97393.093156971998</v>
          </cell>
          <cell r="K464">
            <v>1.0862983767183734</v>
          </cell>
          <cell r="L464">
            <v>30</v>
          </cell>
          <cell r="M464">
            <v>127.83236701197787</v>
          </cell>
        </row>
        <row r="465">
          <cell r="D465">
            <v>43350</v>
          </cell>
          <cell r="E465">
            <v>108874.527</v>
          </cell>
          <cell r="F465">
            <v>7.9</v>
          </cell>
          <cell r="G465">
            <v>108882.427</v>
          </cell>
          <cell r="H465">
            <v>22939.641250000001</v>
          </cell>
          <cell r="I465">
            <v>4.7464747078379004</v>
          </cell>
          <cell r="J465">
            <v>97393.093156971998</v>
          </cell>
          <cell r="K465">
            <v>1.1179686718082793</v>
          </cell>
          <cell r="L465">
            <v>30</v>
          </cell>
          <cell r="M465">
            <v>127.83236701197787</v>
          </cell>
        </row>
        <row r="466">
          <cell r="D466">
            <v>43351</v>
          </cell>
          <cell r="E466">
            <v>69610.217000000004</v>
          </cell>
          <cell r="F466">
            <v>0</v>
          </cell>
          <cell r="G466">
            <v>69610.217000000004</v>
          </cell>
          <cell r="H466">
            <v>22939.641250000001</v>
          </cell>
          <cell r="I466">
            <v>3.0344945782445487</v>
          </cell>
          <cell r="J466">
            <v>97393.093156971998</v>
          </cell>
          <cell r="K466">
            <v>0.7147346361389989</v>
          </cell>
          <cell r="L466">
            <v>30</v>
          </cell>
          <cell r="M466">
            <v>127.83236701197787</v>
          </cell>
        </row>
        <row r="467">
          <cell r="D467">
            <v>43352</v>
          </cell>
          <cell r="E467">
            <v>35711.64</v>
          </cell>
          <cell r="F467">
            <v>0</v>
          </cell>
          <cell r="G467">
            <v>35711.64</v>
          </cell>
          <cell r="H467">
            <v>22939.641250000001</v>
          </cell>
          <cell r="I467">
            <v>1.5567654093108365</v>
          </cell>
          <cell r="J467">
            <v>97393.093156971998</v>
          </cell>
          <cell r="K467">
            <v>0.36667528304540292</v>
          </cell>
          <cell r="L467">
            <v>30</v>
          </cell>
          <cell r="M467">
            <v>127.83236701197787</v>
          </cell>
        </row>
        <row r="468">
          <cell r="D468">
            <v>43353</v>
          </cell>
          <cell r="E468">
            <v>67297.758000000002</v>
          </cell>
          <cell r="F468">
            <v>0</v>
          </cell>
          <cell r="G468">
            <v>67297.758000000002</v>
          </cell>
          <cell r="H468">
            <v>22939.641250000001</v>
          </cell>
          <cell r="I468">
            <v>2.9336883374320424</v>
          </cell>
          <cell r="J468">
            <v>97393.093156971998</v>
          </cell>
          <cell r="K468">
            <v>0.69099107358191969</v>
          </cell>
          <cell r="L468">
            <v>30</v>
          </cell>
          <cell r="M468">
            <v>127.83236701197787</v>
          </cell>
        </row>
        <row r="469">
          <cell r="D469">
            <v>43354</v>
          </cell>
          <cell r="E469">
            <v>78143.466</v>
          </cell>
          <cell r="F469">
            <v>0</v>
          </cell>
          <cell r="G469">
            <v>78143.466</v>
          </cell>
          <cell r="H469">
            <v>22939.641250000001</v>
          </cell>
          <cell r="I469">
            <v>3.4064816074662891</v>
          </cell>
          <cell r="J469">
            <v>97393.093156971998</v>
          </cell>
          <cell r="K469">
            <v>0.8023512085610971</v>
          </cell>
          <cell r="L469">
            <v>30</v>
          </cell>
          <cell r="M469">
            <v>127.83236701197787</v>
          </cell>
        </row>
        <row r="470">
          <cell r="D470">
            <v>43355</v>
          </cell>
          <cell r="E470">
            <v>46308.099000000002</v>
          </cell>
          <cell r="F470">
            <v>0</v>
          </cell>
          <cell r="G470">
            <v>46308.099000000002</v>
          </cell>
          <cell r="H470">
            <v>22939.641250000001</v>
          </cell>
          <cell r="I470">
            <v>2.0186932522320942</v>
          </cell>
          <cell r="J470">
            <v>97393.093156971998</v>
          </cell>
          <cell r="K470">
            <v>0.47547621190512507</v>
          </cell>
          <cell r="L470">
            <v>30</v>
          </cell>
          <cell r="M470">
            <v>127.83236701197787</v>
          </cell>
        </row>
        <row r="471">
          <cell r="D471">
            <v>43356</v>
          </cell>
          <cell r="E471">
            <v>63040.512000000002</v>
          </cell>
          <cell r="F471">
            <v>0</v>
          </cell>
          <cell r="G471">
            <v>63040.512000000002</v>
          </cell>
          <cell r="H471">
            <v>22939.641250000001</v>
          </cell>
          <cell r="I471">
            <v>2.7481036565905321</v>
          </cell>
          <cell r="J471">
            <v>97393.093156971998</v>
          </cell>
          <cell r="K471">
            <v>0.64727908270040579</v>
          </cell>
          <cell r="L471">
            <v>30</v>
          </cell>
          <cell r="M471">
            <v>127.83236701197787</v>
          </cell>
        </row>
        <row r="472">
          <cell r="D472">
            <v>43357</v>
          </cell>
          <cell r="E472">
            <v>76166.600000000006</v>
          </cell>
          <cell r="F472">
            <v>0</v>
          </cell>
          <cell r="G472">
            <v>76166.600000000006</v>
          </cell>
          <cell r="H472">
            <v>22939.641250000001</v>
          </cell>
          <cell r="I472">
            <v>3.320304758471321</v>
          </cell>
          <cell r="J472">
            <v>97393.093156971998</v>
          </cell>
          <cell r="K472">
            <v>0.78205340369711351</v>
          </cell>
          <cell r="L472">
            <v>30</v>
          </cell>
          <cell r="M472">
            <v>127.83236701197787</v>
          </cell>
        </row>
        <row r="473">
          <cell r="D473">
            <v>43358</v>
          </cell>
          <cell r="E473">
            <v>59439.659</v>
          </cell>
          <cell r="F473">
            <v>0</v>
          </cell>
          <cell r="G473">
            <v>59439.659</v>
          </cell>
          <cell r="H473">
            <v>22939.641250000001</v>
          </cell>
          <cell r="I473">
            <v>2.5911328931528081</v>
          </cell>
          <cell r="J473">
            <v>97393.093156971998</v>
          </cell>
          <cell r="K473">
            <v>0.61030671758416111</v>
          </cell>
          <cell r="L473">
            <v>30</v>
          </cell>
          <cell r="M473">
            <v>127.83236701197787</v>
          </cell>
        </row>
        <row r="474">
          <cell r="D474">
            <v>43359</v>
          </cell>
          <cell r="E474">
            <v>36728.830999999998</v>
          </cell>
          <cell r="F474">
            <v>0</v>
          </cell>
          <cell r="G474">
            <v>36728.830999999998</v>
          </cell>
          <cell r="H474">
            <v>22939.641250000001</v>
          </cell>
          <cell r="I474">
            <v>1.6011074715477513</v>
          </cell>
          <cell r="J474">
            <v>97393.093156971998</v>
          </cell>
          <cell r="K474">
            <v>0.3771194630896752</v>
          </cell>
          <cell r="L474">
            <v>30</v>
          </cell>
          <cell r="M474">
            <v>127.83236701197787</v>
          </cell>
        </row>
        <row r="475">
          <cell r="D475">
            <v>43360</v>
          </cell>
          <cell r="E475">
            <v>94396.009000000005</v>
          </cell>
          <cell r="F475">
            <v>23.2</v>
          </cell>
          <cell r="G475">
            <v>94419.209000000003</v>
          </cell>
          <cell r="H475">
            <v>22939.641250000001</v>
          </cell>
          <cell r="I475">
            <v>4.1159845514149005</v>
          </cell>
          <cell r="J475">
            <v>97393.093156971998</v>
          </cell>
          <cell r="K475">
            <v>0.96946514315775068</v>
          </cell>
          <cell r="L475">
            <v>30</v>
          </cell>
          <cell r="M475">
            <v>127.83236701197787</v>
          </cell>
        </row>
        <row r="476">
          <cell r="D476">
            <v>43361</v>
          </cell>
          <cell r="E476">
            <v>28268.671999999999</v>
          </cell>
          <cell r="F476">
            <v>0</v>
          </cell>
          <cell r="G476">
            <v>28268.671999999999</v>
          </cell>
          <cell r="H476">
            <v>22939.641250000001</v>
          </cell>
          <cell r="I476">
            <v>1.2323066299042491</v>
          </cell>
          <cell r="J476">
            <v>97393.093156971998</v>
          </cell>
          <cell r="K476">
            <v>0.29025335456220031</v>
          </cell>
          <cell r="L476">
            <v>30</v>
          </cell>
          <cell r="M476">
            <v>127.83236701197787</v>
          </cell>
        </row>
        <row r="477">
          <cell r="D477">
            <v>43362</v>
          </cell>
          <cell r="E477">
            <v>16543.191999999999</v>
          </cell>
          <cell r="F477">
            <v>0</v>
          </cell>
          <cell r="G477">
            <v>16543.191999999999</v>
          </cell>
          <cell r="H477">
            <v>22939.641250000001</v>
          </cell>
          <cell r="I477">
            <v>0.72116175748825184</v>
          </cell>
          <cell r="J477">
            <v>97393.093156971998</v>
          </cell>
          <cell r="K477">
            <v>0.16986001228379444</v>
          </cell>
          <cell r="L477">
            <v>30</v>
          </cell>
          <cell r="M477">
            <v>127.83236701197787</v>
          </cell>
        </row>
        <row r="478">
          <cell r="D478">
            <v>43363</v>
          </cell>
          <cell r="E478">
            <v>44960.74</v>
          </cell>
          <cell r="F478">
            <v>0</v>
          </cell>
          <cell r="G478">
            <v>44960.74</v>
          </cell>
          <cell r="H478">
            <v>22939.641250000001</v>
          </cell>
          <cell r="I478">
            <v>1.9599582883625086</v>
          </cell>
          <cell r="J478">
            <v>97393.093156971998</v>
          </cell>
          <cell r="K478">
            <v>0.46164197626966352</v>
          </cell>
          <cell r="L478">
            <v>30</v>
          </cell>
          <cell r="M478">
            <v>127.83236701197787</v>
          </cell>
        </row>
        <row r="479">
          <cell r="D479">
            <v>43364</v>
          </cell>
          <cell r="E479">
            <v>51797.027999999998</v>
          </cell>
          <cell r="F479">
            <v>0</v>
          </cell>
          <cell r="G479">
            <v>51797.027999999998</v>
          </cell>
          <cell r="H479">
            <v>22939.641250000001</v>
          </cell>
          <cell r="I479">
            <v>2.2579702723119088</v>
          </cell>
          <cell r="J479">
            <v>97393.093156971998</v>
          </cell>
          <cell r="K479">
            <v>0.53183471559442963</v>
          </cell>
          <cell r="L479">
            <v>30</v>
          </cell>
          <cell r="M479">
            <v>127.83236701197787</v>
          </cell>
        </row>
        <row r="480">
          <cell r="D480">
            <v>43365</v>
          </cell>
          <cell r="E480">
            <v>41008.858</v>
          </cell>
          <cell r="F480">
            <v>0</v>
          </cell>
          <cell r="G480">
            <v>41008.858</v>
          </cell>
          <cell r="H480">
            <v>22939.641250000001</v>
          </cell>
          <cell r="I480">
            <v>1.7876852367950611</v>
          </cell>
          <cell r="J480">
            <v>97393.093156971998</v>
          </cell>
          <cell r="K480">
            <v>0.42106536172852144</v>
          </cell>
          <cell r="L480">
            <v>30</v>
          </cell>
          <cell r="M480">
            <v>127.83236701197787</v>
          </cell>
        </row>
        <row r="481">
          <cell r="D481">
            <v>43366</v>
          </cell>
          <cell r="E481">
            <v>65095.218000000001</v>
          </cell>
          <cell r="F481">
            <v>0</v>
          </cell>
          <cell r="G481">
            <v>65095.218000000001</v>
          </cell>
          <cell r="H481">
            <v>22939.641250000001</v>
          </cell>
          <cell r="I481">
            <v>2.8376737583025626</v>
          </cell>
          <cell r="J481">
            <v>97393.093156971998</v>
          </cell>
          <cell r="K481">
            <v>0.6683761228846451</v>
          </cell>
          <cell r="L481">
            <v>30</v>
          </cell>
          <cell r="M481">
            <v>127.83236701197787</v>
          </cell>
        </row>
        <row r="482">
          <cell r="D482">
            <v>43367</v>
          </cell>
          <cell r="E482">
            <v>203710.17</v>
          </cell>
          <cell r="F482">
            <v>1.5</v>
          </cell>
          <cell r="G482">
            <v>203711.67</v>
          </cell>
          <cell r="H482">
            <v>22939.641250000001</v>
          </cell>
          <cell r="I482">
            <v>8.8803337323333249</v>
          </cell>
          <cell r="J482">
            <v>97393.093156971998</v>
          </cell>
          <cell r="K482">
            <v>2.0916439081739657</v>
          </cell>
          <cell r="L482">
            <v>30</v>
          </cell>
          <cell r="M482">
            <v>127.83236701197787</v>
          </cell>
        </row>
        <row r="483">
          <cell r="D483">
            <v>43368</v>
          </cell>
          <cell r="E483">
            <v>162082.78599999999</v>
          </cell>
          <cell r="F483">
            <v>1.3</v>
          </cell>
          <cell r="G483">
            <v>162084.08599999998</v>
          </cell>
          <cell r="H483">
            <v>22939.641250000001</v>
          </cell>
          <cell r="I483">
            <v>7.0656765828890187</v>
          </cell>
          <cell r="J483">
            <v>97393.093156971998</v>
          </cell>
          <cell r="K483">
            <v>1.6642256729516041</v>
          </cell>
          <cell r="L483">
            <v>30</v>
          </cell>
          <cell r="M483">
            <v>127.83236701197787</v>
          </cell>
        </row>
        <row r="484">
          <cell r="D484">
            <v>43369</v>
          </cell>
          <cell r="E484">
            <v>164209.701</v>
          </cell>
          <cell r="F484">
            <v>0</v>
          </cell>
          <cell r="G484">
            <v>164209.701</v>
          </cell>
          <cell r="H484">
            <v>22939.641250000001</v>
          </cell>
          <cell r="I484">
            <v>7.1583377965860731</v>
          </cell>
          <cell r="J484">
            <v>97393.093156971998</v>
          </cell>
          <cell r="K484">
            <v>1.6860507832453502</v>
          </cell>
          <cell r="L484">
            <v>30</v>
          </cell>
          <cell r="M484">
            <v>127.83236701197787</v>
          </cell>
        </row>
        <row r="485">
          <cell r="D485">
            <v>43370</v>
          </cell>
          <cell r="E485">
            <v>81334.126999999993</v>
          </cell>
          <cell r="F485">
            <v>0</v>
          </cell>
          <cell r="G485">
            <v>81334.126999999993</v>
          </cell>
          <cell r="H485">
            <v>22939.641250000001</v>
          </cell>
          <cell r="I485">
            <v>3.5455710101830817</v>
          </cell>
          <cell r="J485">
            <v>97393.093156971998</v>
          </cell>
          <cell r="K485">
            <v>0.83511185817777467</v>
          </cell>
          <cell r="L485">
            <v>30</v>
          </cell>
          <cell r="M485">
            <v>127.83236701197787</v>
          </cell>
        </row>
        <row r="486">
          <cell r="D486">
            <v>43371</v>
          </cell>
          <cell r="E486">
            <v>64118.43</v>
          </cell>
          <cell r="F486">
            <v>0</v>
          </cell>
          <cell r="G486">
            <v>64118.43</v>
          </cell>
          <cell r="H486">
            <v>22939.641250000001</v>
          </cell>
          <cell r="I486">
            <v>2.795092970340153</v>
          </cell>
          <cell r="J486">
            <v>97393.093156971998</v>
          </cell>
          <cell r="K486">
            <v>0.65834678745296638</v>
          </cell>
          <cell r="L486">
            <v>30</v>
          </cell>
          <cell r="M486">
            <v>127.83236701197787</v>
          </cell>
        </row>
        <row r="487">
          <cell r="D487">
            <v>43372</v>
          </cell>
          <cell r="E487">
            <v>85342.903000000006</v>
          </cell>
          <cell r="F487">
            <v>0</v>
          </cell>
          <cell r="G487">
            <v>85342.903000000006</v>
          </cell>
          <cell r="H487">
            <v>22939.641250000001</v>
          </cell>
          <cell r="I487">
            <v>3.7203242225943707</v>
          </cell>
          <cell r="J487">
            <v>97393.093156971998</v>
          </cell>
          <cell r="K487">
            <v>0.87627264145363715</v>
          </cell>
          <cell r="L487">
            <v>30</v>
          </cell>
          <cell r="M487">
            <v>127.83236701197787</v>
          </cell>
        </row>
        <row r="488">
          <cell r="D488">
            <v>43373</v>
          </cell>
          <cell r="E488">
            <v>67828.994000000006</v>
          </cell>
          <cell r="F488">
            <v>0</v>
          </cell>
          <cell r="G488">
            <v>67828.994000000006</v>
          </cell>
          <cell r="H488">
            <v>22939.641250000001</v>
          </cell>
          <cell r="I488">
            <v>2.956846328187456</v>
          </cell>
          <cell r="J488">
            <v>97393.093156971998</v>
          </cell>
          <cell r="K488">
            <v>0.69644562875395633</v>
          </cell>
          <cell r="L488">
            <v>30</v>
          </cell>
          <cell r="M488">
            <v>127.83236701197787</v>
          </cell>
        </row>
        <row r="489">
          <cell r="D489">
            <v>43374</v>
          </cell>
          <cell r="E489">
            <v>226882.63</v>
          </cell>
          <cell r="F489">
            <v>0</v>
          </cell>
          <cell r="G489">
            <v>226882.63</v>
          </cell>
          <cell r="H489">
            <v>22939.641250000001</v>
          </cell>
          <cell r="I489">
            <v>9.8904175321399155</v>
          </cell>
          <cell r="J489">
            <v>114045.75717918357</v>
          </cell>
          <cell r="K489">
            <v>1.9894000058549501</v>
          </cell>
          <cell r="L489">
            <v>31</v>
          </cell>
          <cell r="M489">
            <v>154.67931625504758</v>
          </cell>
        </row>
        <row r="490">
          <cell r="D490">
            <v>43375</v>
          </cell>
          <cell r="E490">
            <v>198435.37599999999</v>
          </cell>
          <cell r="F490">
            <v>0</v>
          </cell>
          <cell r="G490">
            <v>198435.37599999999</v>
          </cell>
          <cell r="H490">
            <v>22939.641250000001</v>
          </cell>
          <cell r="I490">
            <v>8.6503260376837847</v>
          </cell>
          <cell r="J490">
            <v>114045.75717918357</v>
          </cell>
          <cell r="K490">
            <v>1.7399628088594936</v>
          </cell>
          <cell r="L490">
            <v>31</v>
          </cell>
          <cell r="M490">
            <v>154.67931625504758</v>
          </cell>
        </row>
        <row r="491">
          <cell r="D491">
            <v>43376</v>
          </cell>
          <cell r="E491">
            <v>119750.15399999999</v>
          </cell>
          <cell r="F491">
            <v>0</v>
          </cell>
          <cell r="G491">
            <v>119750.15399999999</v>
          </cell>
          <cell r="H491">
            <v>22939.641250000001</v>
          </cell>
          <cell r="I491">
            <v>5.2202278446704131</v>
          </cell>
          <cell r="J491">
            <v>114045.75717918357</v>
          </cell>
          <cell r="K491">
            <v>1.0500184922430209</v>
          </cell>
          <cell r="L491">
            <v>31</v>
          </cell>
          <cell r="M491">
            <v>154.67931625504758</v>
          </cell>
        </row>
        <row r="492">
          <cell r="D492">
            <v>43377</v>
          </cell>
          <cell r="E492">
            <v>54510.955999999998</v>
          </cell>
          <cell r="F492">
            <v>0</v>
          </cell>
          <cell r="G492">
            <v>54510.955999999998</v>
          </cell>
          <cell r="H492">
            <v>22939.641250000001</v>
          </cell>
          <cell r="I492">
            <v>2.3762776150651441</v>
          </cell>
          <cell r="J492">
            <v>114045.75717918357</v>
          </cell>
          <cell r="K492">
            <v>0.4779744319146817</v>
          </cell>
          <cell r="L492">
            <v>31</v>
          </cell>
          <cell r="M492">
            <v>154.67931625504758</v>
          </cell>
        </row>
        <row r="493">
          <cell r="D493">
            <v>43378</v>
          </cell>
          <cell r="E493">
            <v>72401.293999999994</v>
          </cell>
          <cell r="F493">
            <v>0</v>
          </cell>
          <cell r="G493">
            <v>72401.293999999994</v>
          </cell>
          <cell r="H493">
            <v>22939.641250000001</v>
          </cell>
          <cell r="I493">
            <v>3.1561650511862296</v>
          </cell>
          <cell r="J493">
            <v>114045.75717918357</v>
          </cell>
          <cell r="K493">
            <v>0.63484425717167481</v>
          </cell>
          <cell r="L493">
            <v>31</v>
          </cell>
          <cell r="M493">
            <v>154.67931625504758</v>
          </cell>
        </row>
        <row r="494">
          <cell r="D494">
            <v>43379</v>
          </cell>
          <cell r="E494">
            <v>129946.183</v>
          </cell>
          <cell r="F494">
            <v>0</v>
          </cell>
          <cell r="G494">
            <v>129946.183</v>
          </cell>
          <cell r="H494">
            <v>22939.641250000001</v>
          </cell>
          <cell r="I494">
            <v>5.6646998784255178</v>
          </cell>
          <cell r="J494">
            <v>114045.75717918357</v>
          </cell>
          <cell r="K494">
            <v>1.1394214586679836</v>
          </cell>
          <cell r="L494">
            <v>31</v>
          </cell>
          <cell r="M494">
            <v>154.67931625504758</v>
          </cell>
        </row>
        <row r="495">
          <cell r="D495">
            <v>43380</v>
          </cell>
          <cell r="E495">
            <v>198196.30600000001</v>
          </cell>
          <cell r="F495">
            <v>0</v>
          </cell>
          <cell r="G495">
            <v>198196.30600000001</v>
          </cell>
          <cell r="H495">
            <v>22939.641250000001</v>
          </cell>
          <cell r="I495">
            <v>8.6399043402651294</v>
          </cell>
          <cell r="J495">
            <v>114045.75717918357</v>
          </cell>
          <cell r="K495">
            <v>1.7378665449921376</v>
          </cell>
          <cell r="L495">
            <v>31</v>
          </cell>
          <cell r="M495">
            <v>154.67931625504758</v>
          </cell>
        </row>
        <row r="496">
          <cell r="D496">
            <v>43381</v>
          </cell>
          <cell r="E496">
            <v>97204.588000000003</v>
          </cell>
          <cell r="F496">
            <v>0</v>
          </cell>
          <cell r="G496">
            <v>97204.588000000003</v>
          </cell>
          <cell r="H496">
            <v>22939.641250000001</v>
          </cell>
          <cell r="I496">
            <v>4.2374066333753149</v>
          </cell>
          <cell r="J496">
            <v>114045.75717918357</v>
          </cell>
          <cell r="K496">
            <v>0.85232971751221331</v>
          </cell>
          <cell r="L496">
            <v>31</v>
          </cell>
          <cell r="M496">
            <v>154.67931625504758</v>
          </cell>
        </row>
        <row r="497">
          <cell r="D497">
            <v>43382</v>
          </cell>
          <cell r="E497">
            <v>78208.248000000007</v>
          </cell>
          <cell r="F497">
            <v>0</v>
          </cell>
          <cell r="G497">
            <v>78208.248000000007</v>
          </cell>
          <cell r="H497">
            <v>22939.641250000001</v>
          </cell>
          <cell r="I497">
            <v>3.40930562721856</v>
          </cell>
          <cell r="J497">
            <v>114045.75717918357</v>
          </cell>
          <cell r="K497">
            <v>0.68576201284825289</v>
          </cell>
          <cell r="L497">
            <v>31</v>
          </cell>
          <cell r="M497">
            <v>154.67931625504758</v>
          </cell>
        </row>
        <row r="498">
          <cell r="D498">
            <v>43383</v>
          </cell>
          <cell r="E498">
            <v>115727.412</v>
          </cell>
          <cell r="F498">
            <v>0</v>
          </cell>
          <cell r="G498">
            <v>115727.412</v>
          </cell>
          <cell r="H498">
            <v>22939.641250000001</v>
          </cell>
          <cell r="I498">
            <v>5.0448658171583221</v>
          </cell>
          <cell r="J498">
            <v>114045.75717918357</v>
          </cell>
          <cell r="K498">
            <v>1.014745439571016</v>
          </cell>
          <cell r="L498">
            <v>31</v>
          </cell>
          <cell r="M498">
            <v>154.67931625504758</v>
          </cell>
        </row>
        <row r="499">
          <cell r="D499">
            <v>43384</v>
          </cell>
          <cell r="E499">
            <v>178629.22899999999</v>
          </cell>
          <cell r="F499">
            <v>2.9</v>
          </cell>
          <cell r="G499">
            <v>178632.12899999999</v>
          </cell>
          <cell r="H499">
            <v>22939.641250000001</v>
          </cell>
          <cell r="I499">
            <v>7.7870498083748361</v>
          </cell>
          <cell r="J499">
            <v>114045.75717918357</v>
          </cell>
          <cell r="K499">
            <v>1.5663198124884314</v>
          </cell>
          <cell r="L499">
            <v>31</v>
          </cell>
          <cell r="M499">
            <v>154.67931625504758</v>
          </cell>
        </row>
        <row r="500">
          <cell r="D500">
            <v>43385</v>
          </cell>
          <cell r="E500">
            <v>144793.99799999999</v>
          </cell>
          <cell r="F500">
            <v>0</v>
          </cell>
          <cell r="G500">
            <v>144793.99799999999</v>
          </cell>
          <cell r="H500">
            <v>22939.641250000001</v>
          </cell>
          <cell r="I500">
            <v>6.3119556414161444</v>
          </cell>
          <cell r="J500">
            <v>114045.75717918357</v>
          </cell>
          <cell r="K500">
            <v>1.2696131936982642</v>
          </cell>
          <cell r="L500">
            <v>31</v>
          </cell>
          <cell r="M500">
            <v>154.67931625504758</v>
          </cell>
        </row>
        <row r="501">
          <cell r="D501">
            <v>43386</v>
          </cell>
          <cell r="E501">
            <v>163495.179</v>
          </cell>
          <cell r="F501">
            <v>203.6</v>
          </cell>
          <cell r="G501">
            <v>163698.77900000001</v>
          </cell>
          <cell r="H501">
            <v>22939.641250000001</v>
          </cell>
          <cell r="I501">
            <v>7.136065347142253</v>
          </cell>
          <cell r="J501">
            <v>114045.75717918357</v>
          </cell>
          <cell r="K501">
            <v>1.4353780714770814</v>
          </cell>
          <cell r="L501">
            <v>31</v>
          </cell>
          <cell r="M501">
            <v>154.67931625504758</v>
          </cell>
        </row>
        <row r="502">
          <cell r="D502">
            <v>43387</v>
          </cell>
          <cell r="E502">
            <v>208775.39</v>
          </cell>
          <cell r="F502">
            <v>1138</v>
          </cell>
          <cell r="G502">
            <v>209913.39</v>
          </cell>
          <cell r="H502">
            <v>22939.641250000001</v>
          </cell>
          <cell r="I502">
            <v>9.1506832087010075</v>
          </cell>
          <cell r="J502">
            <v>114045.75717918357</v>
          </cell>
          <cell r="K502">
            <v>1.840606745853715</v>
          </cell>
          <cell r="L502">
            <v>31</v>
          </cell>
          <cell r="M502">
            <v>154.67931625504758</v>
          </cell>
        </row>
        <row r="503">
          <cell r="D503">
            <v>43388</v>
          </cell>
          <cell r="E503">
            <v>147633.72500000001</v>
          </cell>
          <cell r="F503">
            <v>348.1</v>
          </cell>
          <cell r="G503">
            <v>147981.82500000001</v>
          </cell>
          <cell r="H503">
            <v>22939.641250000001</v>
          </cell>
          <cell r="I503">
            <v>6.450921502532216</v>
          </cell>
          <cell r="J503">
            <v>114045.75717918357</v>
          </cell>
          <cell r="K503">
            <v>1.2975653690255011</v>
          </cell>
          <cell r="L503">
            <v>31</v>
          </cell>
          <cell r="M503">
            <v>154.67931625504758</v>
          </cell>
        </row>
        <row r="504">
          <cell r="D504">
            <v>43389</v>
          </cell>
          <cell r="E504">
            <v>18565.482</v>
          </cell>
          <cell r="F504">
            <v>12.6</v>
          </cell>
          <cell r="G504">
            <v>18578.081999999999</v>
          </cell>
          <cell r="H504">
            <v>22939.641250000001</v>
          </cell>
          <cell r="I504">
            <v>0.80986802703377059</v>
          </cell>
          <cell r="J504">
            <v>114045.75717918357</v>
          </cell>
          <cell r="K504">
            <v>0.16290024687907462</v>
          </cell>
          <cell r="L504">
            <v>31</v>
          </cell>
          <cell r="M504">
            <v>154.67931625504758</v>
          </cell>
        </row>
        <row r="505">
          <cell r="D505">
            <v>43390</v>
          </cell>
          <cell r="E505">
            <v>16872.534</v>
          </cell>
          <cell r="F505">
            <v>16.100000000000001</v>
          </cell>
          <cell r="G505">
            <v>16888.633999999998</v>
          </cell>
          <cell r="H505">
            <v>22939.641250000001</v>
          </cell>
          <cell r="I505">
            <v>0.73622049342205809</v>
          </cell>
          <cell r="J505">
            <v>114045.75717918357</v>
          </cell>
          <cell r="K505">
            <v>0.14808647351488347</v>
          </cell>
          <cell r="L505">
            <v>31</v>
          </cell>
          <cell r="M505">
            <v>154.67931625504758</v>
          </cell>
        </row>
        <row r="506">
          <cell r="D506">
            <v>43391</v>
          </cell>
          <cell r="E506">
            <v>138925.00700000001</v>
          </cell>
          <cell r="F506">
            <v>0</v>
          </cell>
          <cell r="G506">
            <v>138925.00700000001</v>
          </cell>
          <cell r="H506">
            <v>22939.641250000001</v>
          </cell>
          <cell r="I506">
            <v>6.0561107074854545</v>
          </cell>
          <cell r="J506">
            <v>114045.75717918357</v>
          </cell>
          <cell r="K506">
            <v>1.2181514721475108</v>
          </cell>
          <cell r="L506">
            <v>31</v>
          </cell>
          <cell r="M506">
            <v>154.67931625504758</v>
          </cell>
        </row>
        <row r="507">
          <cell r="D507">
            <v>43392</v>
          </cell>
          <cell r="E507">
            <v>178574.22899999999</v>
          </cell>
          <cell r="F507">
            <v>0</v>
          </cell>
          <cell r="G507">
            <v>178574.22899999999</v>
          </cell>
          <cell r="H507">
            <v>22939.641250000001</v>
          </cell>
          <cell r="I507">
            <v>7.7845257933142253</v>
          </cell>
          <cell r="J507">
            <v>114045.75717918357</v>
          </cell>
          <cell r="K507">
            <v>1.5658121215279599</v>
          </cell>
          <cell r="L507">
            <v>31</v>
          </cell>
          <cell r="M507">
            <v>154.67931625504758</v>
          </cell>
        </row>
        <row r="508">
          <cell r="D508">
            <v>43393</v>
          </cell>
          <cell r="E508">
            <v>180146.83199999999</v>
          </cell>
          <cell r="F508">
            <v>0</v>
          </cell>
          <cell r="G508">
            <v>180146.83199999999</v>
          </cell>
          <cell r="H508">
            <v>22939.641250000001</v>
          </cell>
          <cell r="I508">
            <v>7.8530797424741765</v>
          </cell>
          <cell r="J508">
            <v>114045.75717918357</v>
          </cell>
          <cell r="K508">
            <v>1.5796013499823707</v>
          </cell>
          <cell r="L508">
            <v>31</v>
          </cell>
          <cell r="M508">
            <v>154.67931625504758</v>
          </cell>
        </row>
        <row r="509">
          <cell r="D509">
            <v>43394</v>
          </cell>
          <cell r="E509">
            <v>96133.466</v>
          </cell>
          <cell r="F509">
            <v>0</v>
          </cell>
          <cell r="G509">
            <v>96133.466</v>
          </cell>
          <cell r="H509">
            <v>22939.641250000001</v>
          </cell>
          <cell r="I509">
            <v>4.190713575348525</v>
          </cell>
          <cell r="J509">
            <v>114045.75717918357</v>
          </cell>
          <cell r="K509">
            <v>0.84293768025898075</v>
          </cell>
          <cell r="L509">
            <v>31</v>
          </cell>
          <cell r="M509">
            <v>154.67931625504758</v>
          </cell>
        </row>
        <row r="510">
          <cell r="D510">
            <v>43395</v>
          </cell>
          <cell r="E510">
            <v>183670.06899999999</v>
          </cell>
          <cell r="F510">
            <v>369.5</v>
          </cell>
          <cell r="G510">
            <v>184039.56899999999</v>
          </cell>
          <cell r="H510">
            <v>22939.641250000001</v>
          </cell>
          <cell r="I510">
            <v>8.0227745061183118</v>
          </cell>
          <cell r="J510">
            <v>114045.75717918357</v>
          </cell>
          <cell r="K510">
            <v>1.6137344654641146</v>
          </cell>
          <cell r="L510">
            <v>31</v>
          </cell>
          <cell r="M510">
            <v>154.67931625504758</v>
          </cell>
        </row>
        <row r="511">
          <cell r="D511">
            <v>43396</v>
          </cell>
          <cell r="E511">
            <v>167145.61300000001</v>
          </cell>
          <cell r="F511">
            <v>0</v>
          </cell>
          <cell r="G511">
            <v>167145.61300000001</v>
          </cell>
          <cell r="H511">
            <v>22939.641250000001</v>
          </cell>
          <cell r="I511">
            <v>7.2863220125554493</v>
          </cell>
          <cell r="J511">
            <v>114045.75717918357</v>
          </cell>
          <cell r="K511">
            <v>1.4656013264692376</v>
          </cell>
          <cell r="L511">
            <v>31</v>
          </cell>
          <cell r="M511">
            <v>154.67931625504758</v>
          </cell>
        </row>
        <row r="512">
          <cell r="D512">
            <v>43397</v>
          </cell>
          <cell r="E512">
            <v>101527.86199999999</v>
          </cell>
          <cell r="F512">
            <v>323.7</v>
          </cell>
          <cell r="G512">
            <v>101851.56199999999</v>
          </cell>
          <cell r="H512">
            <v>22939.641250000001</v>
          </cell>
          <cell r="I512">
            <v>4.4399805947270421</v>
          </cell>
          <cell r="J512">
            <v>114045.75717918357</v>
          </cell>
          <cell r="K512">
            <v>0.89307629252682674</v>
          </cell>
          <cell r="L512">
            <v>31</v>
          </cell>
          <cell r="M512">
            <v>154.67931625504758</v>
          </cell>
        </row>
        <row r="513">
          <cell r="D513">
            <v>43398</v>
          </cell>
          <cell r="E513">
            <v>40019.866999999998</v>
          </cell>
          <cell r="F513">
            <v>0</v>
          </cell>
          <cell r="G513">
            <v>40019.866999999998</v>
          </cell>
          <cell r="H513">
            <v>22939.641250000001</v>
          </cell>
          <cell r="I513">
            <v>1.7445724875928474</v>
          </cell>
          <cell r="J513">
            <v>114045.75717918357</v>
          </cell>
          <cell r="K513">
            <v>0.35091061684234848</v>
          </cell>
          <cell r="L513">
            <v>31</v>
          </cell>
          <cell r="M513">
            <v>154.67931625504758</v>
          </cell>
        </row>
        <row r="514">
          <cell r="D514">
            <v>43399</v>
          </cell>
          <cell r="E514">
            <v>50788.13</v>
          </cell>
          <cell r="F514">
            <v>0</v>
          </cell>
          <cell r="G514">
            <v>50788.13</v>
          </cell>
          <cell r="H514">
            <v>22939.641250000001</v>
          </cell>
          <cell r="I514">
            <v>2.21398972401105</v>
          </cell>
          <cell r="J514">
            <v>114045.75717918357</v>
          </cell>
          <cell r="K514">
            <v>0.44533116580745719</v>
          </cell>
          <cell r="L514">
            <v>31</v>
          </cell>
          <cell r="M514">
            <v>154.67931625504758</v>
          </cell>
        </row>
        <row r="515">
          <cell r="D515">
            <v>43400</v>
          </cell>
          <cell r="E515">
            <v>211943.01199999999</v>
          </cell>
          <cell r="F515">
            <v>0</v>
          </cell>
          <cell r="G515">
            <v>211943.01199999999</v>
          </cell>
          <cell r="H515">
            <v>22939.641250000001</v>
          </cell>
          <cell r="I515">
            <v>9.2391598321094044</v>
          </cell>
          <cell r="J515">
            <v>114045.75717918357</v>
          </cell>
          <cell r="K515">
            <v>1.8584033044473953</v>
          </cell>
          <cell r="L515">
            <v>31</v>
          </cell>
          <cell r="M515">
            <v>154.67931625504758</v>
          </cell>
        </row>
        <row r="516">
          <cell r="D516">
            <v>43401</v>
          </cell>
          <cell r="E516">
            <v>224827.41899999999</v>
          </cell>
          <cell r="F516">
            <v>0</v>
          </cell>
          <cell r="G516">
            <v>224827.41899999999</v>
          </cell>
          <cell r="H516">
            <v>22939.641250000001</v>
          </cell>
          <cell r="I516">
            <v>9.8008254161341775</v>
          </cell>
          <cell r="J516">
            <v>114045.75717918357</v>
          </cell>
          <cell r="K516">
            <v>1.9713790724082902</v>
          </cell>
          <cell r="L516">
            <v>31</v>
          </cell>
          <cell r="M516">
            <v>154.67931625504758</v>
          </cell>
        </row>
        <row r="517">
          <cell r="D517">
            <v>43402</v>
          </cell>
          <cell r="E517">
            <v>274593.31099999999</v>
          </cell>
          <cell r="F517">
            <v>0.9</v>
          </cell>
          <cell r="G517">
            <v>274594.21100000001</v>
          </cell>
          <cell r="H517">
            <v>22939.641250000001</v>
          </cell>
          <cell r="I517">
            <v>11.970292299143955</v>
          </cell>
          <cell r="J517">
            <v>114045.75717918357</v>
          </cell>
          <cell r="K517">
            <v>2.4077547275044169</v>
          </cell>
          <cell r="L517">
            <v>31</v>
          </cell>
          <cell r="M517">
            <v>154.67931625504758</v>
          </cell>
        </row>
        <row r="518">
          <cell r="D518">
            <v>43403</v>
          </cell>
          <cell r="E518">
            <v>180900.81899999999</v>
          </cell>
          <cell r="F518">
            <v>0</v>
          </cell>
          <cell r="G518">
            <v>180900.81899999999</v>
          </cell>
          <cell r="H518">
            <v>22939.641250000001</v>
          </cell>
          <cell r="I518">
            <v>7.8859480420165671</v>
          </cell>
          <cell r="J518">
            <v>114045.75717918357</v>
          </cell>
          <cell r="K518">
            <v>1.5862126174126474</v>
          </cell>
          <cell r="L518">
            <v>31</v>
          </cell>
          <cell r="M518">
            <v>154.67931625504758</v>
          </cell>
        </row>
        <row r="519">
          <cell r="D519">
            <v>43404</v>
          </cell>
          <cell r="E519">
            <v>99773.770999999993</v>
          </cell>
          <cell r="F519">
            <v>0</v>
          </cell>
          <cell r="G519">
            <v>99773.770999999993</v>
          </cell>
          <cell r="H519">
            <v>22957.641250000001</v>
          </cell>
          <cell r="I519">
            <v>4.3459939944832087</v>
          </cell>
          <cell r="J519">
            <v>114045.75717918357</v>
          </cell>
          <cell r="K519">
            <v>0.8748573683739933</v>
          </cell>
          <cell r="L519">
            <v>31</v>
          </cell>
          <cell r="M519">
            <v>154.67931625504758</v>
          </cell>
        </row>
        <row r="520">
          <cell r="D520">
            <v>43405</v>
          </cell>
          <cell r="E520">
            <v>102107.68799999999</v>
          </cell>
          <cell r="F520">
            <v>0</v>
          </cell>
          <cell r="G520">
            <v>102107.68799999999</v>
          </cell>
          <cell r="H520">
            <v>22957.641250000001</v>
          </cell>
          <cell r="I520">
            <v>4.4476558757969089</v>
          </cell>
          <cell r="J520">
            <v>158098.88452566869</v>
          </cell>
          <cell r="K520">
            <v>0.6458469856150183</v>
          </cell>
          <cell r="L520">
            <v>30</v>
          </cell>
          <cell r="M520">
            <v>207.5111691780458</v>
          </cell>
        </row>
        <row r="521">
          <cell r="D521">
            <v>43406</v>
          </cell>
          <cell r="E521">
            <v>163078.75599999999</v>
          </cell>
          <cell r="F521">
            <v>0</v>
          </cell>
          <cell r="G521">
            <v>163078.75599999999</v>
          </cell>
          <cell r="H521">
            <v>22957.641250000001</v>
          </cell>
          <cell r="I521">
            <v>7.1034630354283452</v>
          </cell>
          <cell r="J521">
            <v>158098.88452566869</v>
          </cell>
          <cell r="K521">
            <v>1.0314984605316604</v>
          </cell>
          <cell r="L521">
            <v>30</v>
          </cell>
          <cell r="M521">
            <v>207.5111691780458</v>
          </cell>
        </row>
        <row r="522">
          <cell r="D522">
            <v>43407</v>
          </cell>
          <cell r="E522">
            <v>75331.894</v>
          </cell>
          <cell r="F522">
            <v>0.6</v>
          </cell>
          <cell r="G522">
            <v>75332.494000000006</v>
          </cell>
          <cell r="H522">
            <v>22957.641250000001</v>
          </cell>
          <cell r="I522">
            <v>3.2813690735758843</v>
          </cell>
          <cell r="J522">
            <v>158098.88452566869</v>
          </cell>
          <cell r="K522">
            <v>0.47648972493394876</v>
          </cell>
          <cell r="L522">
            <v>30</v>
          </cell>
          <cell r="M522">
            <v>207.5111691780458</v>
          </cell>
        </row>
        <row r="523">
          <cell r="D523">
            <v>43408</v>
          </cell>
          <cell r="E523">
            <v>107028.485</v>
          </cell>
          <cell r="F523">
            <v>0</v>
          </cell>
          <cell r="G523">
            <v>107028.485</v>
          </cell>
          <cell r="H523">
            <v>22957.641250000001</v>
          </cell>
          <cell r="I523">
            <v>4.6619983226717592</v>
          </cell>
          <cell r="J523">
            <v>158098.88452566869</v>
          </cell>
          <cell r="K523">
            <v>0.67697179092128901</v>
          </cell>
          <cell r="L523">
            <v>30</v>
          </cell>
          <cell r="M523">
            <v>207.5111691780458</v>
          </cell>
        </row>
        <row r="524">
          <cell r="D524">
            <v>43409</v>
          </cell>
          <cell r="E524">
            <v>202881.435</v>
          </cell>
          <cell r="F524">
            <v>160.30000000000001</v>
          </cell>
          <cell r="G524">
            <v>203041.73499999999</v>
          </cell>
          <cell r="H524">
            <v>22957.641250000001</v>
          </cell>
          <cell r="I524">
            <v>8.8441897313819204</v>
          </cell>
          <cell r="J524">
            <v>158098.88452566869</v>
          </cell>
          <cell r="K524">
            <v>1.284270509619152</v>
          </cell>
          <cell r="L524">
            <v>30</v>
          </cell>
          <cell r="M524">
            <v>207.5111691780458</v>
          </cell>
        </row>
        <row r="525">
          <cell r="D525">
            <v>43410</v>
          </cell>
          <cell r="E525">
            <v>273994.141</v>
          </cell>
          <cell r="F525">
            <v>973.2</v>
          </cell>
          <cell r="G525">
            <v>274967.34100000001</v>
          </cell>
          <cell r="H525">
            <v>22957.641250000001</v>
          </cell>
          <cell r="I525">
            <v>11.977159935801332</v>
          </cell>
          <cell r="J525">
            <v>158098.88452566869</v>
          </cell>
          <cell r="K525">
            <v>1.7392111388069709</v>
          </cell>
          <cell r="L525">
            <v>30</v>
          </cell>
          <cell r="M525">
            <v>207.5111691780458</v>
          </cell>
        </row>
        <row r="526">
          <cell r="D526">
            <v>43411</v>
          </cell>
          <cell r="E526">
            <v>203863.12899999999</v>
          </cell>
          <cell r="F526">
            <v>0</v>
          </cell>
          <cell r="G526">
            <v>203863.12899999999</v>
          </cell>
          <cell r="H526">
            <v>22957.641250000001</v>
          </cell>
          <cell r="I526">
            <v>8.879968407033104</v>
          </cell>
          <cell r="J526">
            <v>158098.88452566869</v>
          </cell>
          <cell r="K526">
            <v>1.2894659542452438</v>
          </cell>
          <cell r="L526">
            <v>30</v>
          </cell>
          <cell r="M526">
            <v>207.5111691780458</v>
          </cell>
        </row>
        <row r="527">
          <cell r="D527">
            <v>43412</v>
          </cell>
          <cell r="E527">
            <v>163346.394</v>
          </cell>
          <cell r="F527">
            <v>0</v>
          </cell>
          <cell r="G527">
            <v>163346.394</v>
          </cell>
          <cell r="H527">
            <v>22957.641250000001</v>
          </cell>
          <cell r="I527">
            <v>7.1151209403971327</v>
          </cell>
          <cell r="J527">
            <v>158098.88452566869</v>
          </cell>
          <cell r="K527">
            <v>1.0331913124502743</v>
          </cell>
          <cell r="L527">
            <v>30</v>
          </cell>
          <cell r="M527">
            <v>207.5111691780458</v>
          </cell>
        </row>
        <row r="528">
          <cell r="D528">
            <v>43413</v>
          </cell>
          <cell r="E528">
            <v>269737.14</v>
          </cell>
          <cell r="F528">
            <v>0</v>
          </cell>
          <cell r="G528">
            <v>269737.14</v>
          </cell>
          <cell r="H528">
            <v>22957.641250000001</v>
          </cell>
          <cell r="I528">
            <v>11.749340320404214</v>
          </cell>
          <cell r="J528">
            <v>158098.88452566869</v>
          </cell>
          <cell r="K528">
            <v>1.7061293051451347</v>
          </cell>
          <cell r="L528">
            <v>30</v>
          </cell>
          <cell r="M528">
            <v>207.5111691780458</v>
          </cell>
        </row>
        <row r="529">
          <cell r="D529">
            <v>43414</v>
          </cell>
          <cell r="E529">
            <v>284129.17700000003</v>
          </cell>
          <cell r="F529">
            <v>0.1</v>
          </cell>
          <cell r="G529">
            <v>284129.277</v>
          </cell>
          <cell r="H529">
            <v>22957.641250000001</v>
          </cell>
          <cell r="I529">
            <v>12.376239958885149</v>
          </cell>
          <cell r="J529">
            <v>158098.88452566869</v>
          </cell>
          <cell r="K529">
            <v>1.7971618070073683</v>
          </cell>
          <cell r="L529">
            <v>30</v>
          </cell>
          <cell r="M529">
            <v>207.5111691780458</v>
          </cell>
        </row>
        <row r="530">
          <cell r="D530">
            <v>43415</v>
          </cell>
          <cell r="E530">
            <v>173923.12100000001</v>
          </cell>
          <cell r="F530">
            <v>0</v>
          </cell>
          <cell r="G530">
            <v>173923.12100000001</v>
          </cell>
          <cell r="H530">
            <v>22957.641250000001</v>
          </cell>
          <cell r="I530">
            <v>7.5758271115940543</v>
          </cell>
          <cell r="J530">
            <v>158098.88452566869</v>
          </cell>
          <cell r="K530">
            <v>1.1000907534661455</v>
          </cell>
          <cell r="L530">
            <v>30</v>
          </cell>
          <cell r="M530">
            <v>207.5111691780458</v>
          </cell>
        </row>
        <row r="531">
          <cell r="D531">
            <v>43416</v>
          </cell>
          <cell r="E531">
            <v>69037.611999999994</v>
          </cell>
          <cell r="F531">
            <v>2.9</v>
          </cell>
          <cell r="G531">
            <v>69040.511999999988</v>
          </cell>
          <cell r="H531">
            <v>22957.641250000001</v>
          </cell>
          <cell r="I531">
            <v>3.0072998897480372</v>
          </cell>
          <cell r="J531">
            <v>158098.88452566869</v>
          </cell>
          <cell r="K531">
            <v>0.43669196153493844</v>
          </cell>
          <cell r="L531">
            <v>30</v>
          </cell>
          <cell r="M531">
            <v>207.5111691780458</v>
          </cell>
        </row>
        <row r="532">
          <cell r="D532">
            <v>43417</v>
          </cell>
          <cell r="E532">
            <v>58670.792999999998</v>
          </cell>
          <cell r="F532">
            <v>0</v>
          </cell>
          <cell r="G532">
            <v>58670.792999999998</v>
          </cell>
          <cell r="H532">
            <v>22957.641250000001</v>
          </cell>
          <cell r="I532">
            <v>2.5556106727645638</v>
          </cell>
          <cell r="J532">
            <v>158098.88452566869</v>
          </cell>
          <cell r="K532">
            <v>0.37110187827083813</v>
          </cell>
          <cell r="L532">
            <v>30</v>
          </cell>
          <cell r="M532">
            <v>207.5111691780458</v>
          </cell>
        </row>
        <row r="533">
          <cell r="D533">
            <v>43418</v>
          </cell>
          <cell r="E533">
            <v>113584.57399999999</v>
          </cell>
          <cell r="F533">
            <v>0</v>
          </cell>
          <cell r="G533">
            <v>113584.57399999999</v>
          </cell>
          <cell r="H533">
            <v>22957.641250000001</v>
          </cell>
          <cell r="I533">
            <v>4.9475716064689355</v>
          </cell>
          <cell r="J533">
            <v>158098.88452566869</v>
          </cell>
          <cell r="K533">
            <v>0.71844007211549032</v>
          </cell>
          <cell r="L533">
            <v>30</v>
          </cell>
          <cell r="M533">
            <v>207.5111691780458</v>
          </cell>
        </row>
        <row r="534">
          <cell r="D534">
            <v>43419</v>
          </cell>
          <cell r="E534">
            <v>80692.347999999998</v>
          </cell>
          <cell r="F534">
            <v>0</v>
          </cell>
          <cell r="G534">
            <v>80692.347999999998</v>
          </cell>
          <cell r="H534">
            <v>22957.641250000001</v>
          </cell>
          <cell r="I534">
            <v>3.5148361768219543</v>
          </cell>
          <cell r="J534">
            <v>158098.88452566869</v>
          </cell>
          <cell r="K534">
            <v>0.51039163395804299</v>
          </cell>
          <cell r="L534">
            <v>30</v>
          </cell>
          <cell r="M534">
            <v>207.5111691780458</v>
          </cell>
        </row>
        <row r="535">
          <cell r="D535">
            <v>43420</v>
          </cell>
          <cell r="E535">
            <v>88423.959000000003</v>
          </cell>
          <cell r="F535">
            <v>0</v>
          </cell>
          <cell r="G535">
            <v>88423.959000000003</v>
          </cell>
          <cell r="H535">
            <v>22957.641250000001</v>
          </cell>
          <cell r="I535">
            <v>3.8516134143354122</v>
          </cell>
          <cell r="J535">
            <v>158098.88452566869</v>
          </cell>
          <cell r="K535">
            <v>0.55929527438027959</v>
          </cell>
          <cell r="L535">
            <v>30</v>
          </cell>
          <cell r="M535">
            <v>207.5111691780458</v>
          </cell>
        </row>
        <row r="536">
          <cell r="D536">
            <v>43421</v>
          </cell>
          <cell r="E536">
            <v>109631.667</v>
          </cell>
          <cell r="F536">
            <v>7.3</v>
          </cell>
          <cell r="G536">
            <v>109638.967</v>
          </cell>
          <cell r="H536">
            <v>22957.641250000001</v>
          </cell>
          <cell r="I536">
            <v>4.7757069555218354</v>
          </cell>
          <cell r="J536">
            <v>158098.88452566869</v>
          </cell>
          <cell r="K536">
            <v>0.69348349502237749</v>
          </cell>
          <cell r="L536">
            <v>30</v>
          </cell>
          <cell r="M536">
            <v>207.5111691780458</v>
          </cell>
        </row>
        <row r="537">
          <cell r="D537">
            <v>43422</v>
          </cell>
          <cell r="E537">
            <v>171626.26800000001</v>
          </cell>
          <cell r="F537">
            <v>14.2</v>
          </cell>
          <cell r="G537">
            <v>171640.46800000002</v>
          </cell>
          <cell r="H537">
            <v>22957.641250000001</v>
          </cell>
          <cell r="I537">
            <v>7.4763982122945674</v>
          </cell>
          <cell r="J537">
            <v>158098.88452566869</v>
          </cell>
          <cell r="K537">
            <v>1.0856526187073303</v>
          </cell>
          <cell r="L537">
            <v>30</v>
          </cell>
          <cell r="M537">
            <v>207.5111691780458</v>
          </cell>
        </row>
        <row r="538">
          <cell r="D538">
            <v>43423</v>
          </cell>
          <cell r="E538">
            <v>63563.14</v>
          </cell>
          <cell r="F538">
            <v>14.3</v>
          </cell>
          <cell r="G538">
            <v>63577.440000000002</v>
          </cell>
          <cell r="H538">
            <v>22957.641250000001</v>
          </cell>
          <cell r="I538">
            <v>2.769336767121056</v>
          </cell>
          <cell r="J538">
            <v>158098.88452566869</v>
          </cell>
          <cell r="K538">
            <v>0.40213718262937942</v>
          </cell>
          <cell r="L538">
            <v>30</v>
          </cell>
          <cell r="M538">
            <v>207.5111691780458</v>
          </cell>
        </row>
        <row r="539">
          <cell r="D539">
            <v>43424</v>
          </cell>
          <cell r="E539">
            <v>130274.47500000001</v>
          </cell>
          <cell r="F539">
            <v>1.5</v>
          </cell>
          <cell r="G539">
            <v>130275.97500000001</v>
          </cell>
          <cell r="H539">
            <v>22957.641250000001</v>
          </cell>
          <cell r="I539">
            <v>5.6746236941915802</v>
          </cell>
          <cell r="J539">
            <v>158098.88452566869</v>
          </cell>
          <cell r="K539">
            <v>0.82401577589150288</v>
          </cell>
          <cell r="L539">
            <v>30</v>
          </cell>
          <cell r="M539">
            <v>207.5111691780458</v>
          </cell>
        </row>
        <row r="540">
          <cell r="D540">
            <v>43425</v>
          </cell>
          <cell r="E540">
            <v>156323.63500000001</v>
          </cell>
          <cell r="F540">
            <v>0</v>
          </cell>
          <cell r="G540">
            <v>156323.63500000001</v>
          </cell>
          <cell r="H540">
            <v>22957.641250000001</v>
          </cell>
          <cell r="I540">
            <v>6.8092202198690606</v>
          </cell>
          <cell r="J540">
            <v>158098.88452566869</v>
          </cell>
          <cell r="K540">
            <v>0.98877127102449314</v>
          </cell>
          <cell r="L540">
            <v>30</v>
          </cell>
          <cell r="M540">
            <v>207.5111691780458</v>
          </cell>
        </row>
        <row r="541">
          <cell r="D541">
            <v>43426</v>
          </cell>
          <cell r="E541">
            <v>131400.462</v>
          </cell>
          <cell r="F541">
            <v>137.1</v>
          </cell>
          <cell r="G541">
            <v>131537.56200000001</v>
          </cell>
          <cell r="H541">
            <v>22957.641250000001</v>
          </cell>
          <cell r="I541">
            <v>5.7295765086493802</v>
          </cell>
          <cell r="J541">
            <v>158098.88452566869</v>
          </cell>
          <cell r="K541">
            <v>0.83199550961185798</v>
          </cell>
          <cell r="L541">
            <v>30</v>
          </cell>
          <cell r="M541">
            <v>207.5111691780458</v>
          </cell>
        </row>
        <row r="542">
          <cell r="D542">
            <v>43427</v>
          </cell>
          <cell r="E542">
            <v>134386.149</v>
          </cell>
          <cell r="F542">
            <v>9.3000000000000007</v>
          </cell>
          <cell r="G542">
            <v>134395.44899999999</v>
          </cell>
          <cell r="H542">
            <v>22957.641250000001</v>
          </cell>
          <cell r="I542">
            <v>5.8540617277047131</v>
          </cell>
          <cell r="J542">
            <v>158098.88452566869</v>
          </cell>
          <cell r="K542">
            <v>0.85007208876404028</v>
          </cell>
          <cell r="L542">
            <v>30</v>
          </cell>
          <cell r="M542">
            <v>207.5111691780458</v>
          </cell>
        </row>
        <row r="543">
          <cell r="D543">
            <v>43428</v>
          </cell>
          <cell r="E543">
            <v>157537.02299999999</v>
          </cell>
          <cell r="F543">
            <v>37.799999999999997</v>
          </cell>
          <cell r="G543">
            <v>157574.82299999997</v>
          </cell>
          <cell r="H543">
            <v>22957.641250000001</v>
          </cell>
          <cell r="I543">
            <v>6.8637200696739686</v>
          </cell>
          <cell r="J543">
            <v>158098.88452566869</v>
          </cell>
          <cell r="K543">
            <v>0.99668522945471116</v>
          </cell>
          <cell r="L543">
            <v>30</v>
          </cell>
          <cell r="M543">
            <v>207.5111691780458</v>
          </cell>
        </row>
        <row r="544">
          <cell r="D544">
            <v>43429</v>
          </cell>
          <cell r="E544">
            <v>190030.913</v>
          </cell>
          <cell r="F544">
            <v>1.7</v>
          </cell>
          <cell r="G544">
            <v>190032.61300000001</v>
          </cell>
          <cell r="H544">
            <v>22957.641250000001</v>
          </cell>
          <cell r="I544">
            <v>8.2775321266944193</v>
          </cell>
          <cell r="J544">
            <v>158098.88452566869</v>
          </cell>
          <cell r="K544">
            <v>1.2019857924370529</v>
          </cell>
          <cell r="L544">
            <v>30</v>
          </cell>
          <cell r="M544">
            <v>207.5111691780458</v>
          </cell>
        </row>
        <row r="545">
          <cell r="D545">
            <v>43430</v>
          </cell>
          <cell r="E545">
            <v>252846.19200000001</v>
          </cell>
          <cell r="F545">
            <v>0</v>
          </cell>
          <cell r="G545">
            <v>252846.19200000001</v>
          </cell>
          <cell r="H545">
            <v>22957.641250000001</v>
          </cell>
          <cell r="I545">
            <v>11.013596268301301</v>
          </cell>
          <cell r="J545">
            <v>158098.88452566869</v>
          </cell>
          <cell r="K545">
            <v>1.5992914356011683</v>
          </cell>
          <cell r="L545">
            <v>30</v>
          </cell>
          <cell r="M545">
            <v>207.5111691780458</v>
          </cell>
        </row>
        <row r="546">
          <cell r="D546">
            <v>43431</v>
          </cell>
          <cell r="E546">
            <v>168108.89</v>
          </cell>
          <cell r="F546">
            <v>19.100000000000001</v>
          </cell>
          <cell r="G546">
            <v>168127.99000000002</v>
          </cell>
          <cell r="H546">
            <v>22957.641250000001</v>
          </cell>
          <cell r="I546">
            <v>7.3234000030382047</v>
          </cell>
          <cell r="J546">
            <v>158098.88452566869</v>
          </cell>
          <cell r="K546">
            <v>1.0634356498113244</v>
          </cell>
          <cell r="L546">
            <v>30</v>
          </cell>
          <cell r="M546">
            <v>207.5111691780458</v>
          </cell>
        </row>
        <row r="547">
          <cell r="D547">
            <v>43432</v>
          </cell>
          <cell r="E547">
            <v>137150.856</v>
          </cell>
          <cell r="F547">
            <v>5.5</v>
          </cell>
          <cell r="G547">
            <v>137156.356</v>
          </cell>
          <cell r="H547">
            <v>22957.641250000001</v>
          </cell>
          <cell r="I547">
            <v>5.9743226451889955</v>
          </cell>
          <cell r="J547">
            <v>158098.88452566869</v>
          </cell>
          <cell r="K547">
            <v>0.86753525435362266</v>
          </cell>
          <cell r="L547">
            <v>30</v>
          </cell>
          <cell r="M547">
            <v>207.5111691780458</v>
          </cell>
        </row>
        <row r="548">
          <cell r="D548">
            <v>43433</v>
          </cell>
          <cell r="E548">
            <v>124776.90399999999</v>
          </cell>
          <cell r="F548">
            <v>0.3</v>
          </cell>
          <cell r="G548">
            <v>124777.204</v>
          </cell>
          <cell r="H548">
            <v>22957.641250000001</v>
          </cell>
          <cell r="I548">
            <v>5.435105577320579</v>
          </cell>
          <cell r="J548">
            <v>158098.88452566869</v>
          </cell>
          <cell r="K548">
            <v>0.78923519526629782</v>
          </cell>
          <cell r="L548">
            <v>30</v>
          </cell>
          <cell r="M548">
            <v>207.5111691780458</v>
          </cell>
        </row>
        <row r="549">
          <cell r="D549">
            <v>43434</v>
          </cell>
          <cell r="E549">
            <v>168519.79800000001</v>
          </cell>
          <cell r="F549">
            <v>0</v>
          </cell>
          <cell r="G549">
            <v>168519.79800000001</v>
          </cell>
          <cell r="H549">
            <v>22960.641250000001</v>
          </cell>
          <cell r="I549">
            <v>7.3395074712906814</v>
          </cell>
          <cell r="J549">
            <v>158098.88452566869</v>
          </cell>
          <cell r="K549">
            <v>1.0659138962655956</v>
          </cell>
          <cell r="L549">
            <v>30</v>
          </cell>
          <cell r="M549">
            <v>207.5111691780458</v>
          </cell>
        </row>
        <row r="550">
          <cell r="D550">
            <v>43435</v>
          </cell>
          <cell r="E550">
            <v>187229.51300000001</v>
          </cell>
          <cell r="F550">
            <v>13</v>
          </cell>
          <cell r="G550">
            <v>187242.51300000001</v>
          </cell>
          <cell r="H550">
            <v>22960.641250000001</v>
          </cell>
          <cell r="I550">
            <v>8.1549339568205657</v>
          </cell>
          <cell r="J550">
            <v>155635.32501367413</v>
          </cell>
          <cell r="K550">
            <v>1.2030849229347442</v>
          </cell>
          <cell r="L550">
            <v>31</v>
          </cell>
          <cell r="M550">
            <v>211.08690278081903</v>
          </cell>
        </row>
        <row r="551">
          <cell r="D551">
            <v>43436</v>
          </cell>
          <cell r="E551">
            <v>204315.43400000001</v>
          </cell>
          <cell r="F551">
            <v>0</v>
          </cell>
          <cell r="G551">
            <v>204315.43400000001</v>
          </cell>
          <cell r="H551">
            <v>22960.641250000001</v>
          </cell>
          <cell r="I551">
            <v>8.8985073097642697</v>
          </cell>
          <cell r="J551">
            <v>155635.32501367413</v>
          </cell>
          <cell r="K551">
            <v>1.312783161419484</v>
          </cell>
          <cell r="L551">
            <v>31</v>
          </cell>
          <cell r="M551">
            <v>211.08690278081903</v>
          </cell>
        </row>
        <row r="552">
          <cell r="D552">
            <v>43437</v>
          </cell>
          <cell r="E552">
            <v>143320.91699999999</v>
          </cell>
          <cell r="F552">
            <v>0</v>
          </cell>
          <cell r="G552">
            <v>143320.91699999999</v>
          </cell>
          <cell r="H552">
            <v>22960.641250000001</v>
          </cell>
          <cell r="I552">
            <v>6.2420258841856162</v>
          </cell>
          <cell r="J552">
            <v>155635.32501367413</v>
          </cell>
          <cell r="K552">
            <v>0.92087652329191849</v>
          </cell>
          <cell r="L552">
            <v>31</v>
          </cell>
          <cell r="M552">
            <v>211.08690278081903</v>
          </cell>
        </row>
        <row r="553">
          <cell r="D553">
            <v>43438</v>
          </cell>
          <cell r="E553">
            <v>47188.665999999997</v>
          </cell>
          <cell r="F553">
            <v>0</v>
          </cell>
          <cell r="G553">
            <v>47188.665999999997</v>
          </cell>
          <cell r="H553">
            <v>22960.641250000001</v>
          </cell>
          <cell r="I553">
            <v>2.0551980881631517</v>
          </cell>
          <cell r="J553">
            <v>155635.32501367413</v>
          </cell>
          <cell r="K553">
            <v>0.30320022781366635</v>
          </cell>
          <cell r="L553">
            <v>31</v>
          </cell>
          <cell r="M553">
            <v>211.08690278081903</v>
          </cell>
        </row>
        <row r="554">
          <cell r="D554">
            <v>43439</v>
          </cell>
          <cell r="E554">
            <v>111858.443</v>
          </cell>
          <cell r="F554">
            <v>0</v>
          </cell>
          <cell r="G554">
            <v>111858.443</v>
          </cell>
          <cell r="H554">
            <v>22960.641250000001</v>
          </cell>
          <cell r="I554">
            <v>4.8717473428578568</v>
          </cell>
          <cell r="J554">
            <v>155635.32501367413</v>
          </cell>
          <cell r="K554">
            <v>0.71872142773610115</v>
          </cell>
          <cell r="L554">
            <v>31</v>
          </cell>
          <cell r="M554">
            <v>211.08690278081903</v>
          </cell>
        </row>
        <row r="555">
          <cell r="D555">
            <v>43440</v>
          </cell>
          <cell r="E555">
            <v>119203.68700000001</v>
          </cell>
          <cell r="F555">
            <v>0</v>
          </cell>
          <cell r="G555">
            <v>119203.68700000001</v>
          </cell>
          <cell r="H555">
            <v>22960.641250000001</v>
          </cell>
          <cell r="I555">
            <v>5.1916532165668503</v>
          </cell>
          <cell r="J555">
            <v>155635.32501367413</v>
          </cell>
          <cell r="K555">
            <v>0.76591665156690336</v>
          </cell>
          <cell r="L555">
            <v>31</v>
          </cell>
          <cell r="M555">
            <v>211.08690278081903</v>
          </cell>
        </row>
        <row r="556">
          <cell r="D556">
            <v>43441</v>
          </cell>
          <cell r="E556">
            <v>161216.67199999999</v>
          </cell>
          <cell r="F556">
            <v>0</v>
          </cell>
          <cell r="G556">
            <v>161216.67199999999</v>
          </cell>
          <cell r="H556">
            <v>22960.641250000001</v>
          </cell>
          <cell r="I556">
            <v>7.0214359540154385</v>
          </cell>
          <cell r="J556">
            <v>155635.32501367413</v>
          </cell>
          <cell r="K556">
            <v>1.0358616977593968</v>
          </cell>
          <cell r="L556">
            <v>31</v>
          </cell>
          <cell r="M556">
            <v>211.08690278081903</v>
          </cell>
        </row>
        <row r="557">
          <cell r="D557">
            <v>43442</v>
          </cell>
          <cell r="E557">
            <v>153100.386</v>
          </cell>
          <cell r="F557">
            <v>0</v>
          </cell>
          <cell r="G557">
            <v>153100.386</v>
          </cell>
          <cell r="H557">
            <v>22960.641250000001</v>
          </cell>
          <cell r="I557">
            <v>6.667949049550173</v>
          </cell>
          <cell r="J557">
            <v>155635.32501367413</v>
          </cell>
          <cell r="K557">
            <v>0.9837123158675487</v>
          </cell>
          <cell r="L557">
            <v>31</v>
          </cell>
          <cell r="M557">
            <v>211.08690278081903</v>
          </cell>
        </row>
        <row r="558">
          <cell r="D558">
            <v>43443</v>
          </cell>
          <cell r="E558">
            <v>148127.74900000001</v>
          </cell>
          <cell r="F558">
            <v>0</v>
          </cell>
          <cell r="G558">
            <v>148127.74900000001</v>
          </cell>
          <cell r="H558">
            <v>22960.641250000001</v>
          </cell>
          <cell r="I558">
            <v>6.451376831646634</v>
          </cell>
          <cell r="J558">
            <v>155635.32501367413</v>
          </cell>
          <cell r="K558">
            <v>0.95176174809276426</v>
          </cell>
          <cell r="L558">
            <v>31</v>
          </cell>
          <cell r="M558">
            <v>211.08690278081903</v>
          </cell>
        </row>
        <row r="559">
          <cell r="D559">
            <v>43444</v>
          </cell>
          <cell r="E559">
            <v>99432.706999999995</v>
          </cell>
          <cell r="F559">
            <v>0</v>
          </cell>
          <cell r="G559">
            <v>99432.706999999995</v>
          </cell>
          <cell r="H559">
            <v>22960.641250000001</v>
          </cell>
          <cell r="I559">
            <v>4.3305718650170535</v>
          </cell>
          <cell r="J559">
            <v>155635.32501367413</v>
          </cell>
          <cell r="K559">
            <v>0.63888263793109845</v>
          </cell>
          <cell r="L559">
            <v>31</v>
          </cell>
          <cell r="M559">
            <v>211.08690278081903</v>
          </cell>
        </row>
        <row r="560">
          <cell r="D560">
            <v>43445</v>
          </cell>
          <cell r="E560">
            <v>69108.035000000003</v>
          </cell>
          <cell r="F560">
            <v>0</v>
          </cell>
          <cell r="G560">
            <v>69108.035000000003</v>
          </cell>
          <cell r="H560">
            <v>22960.641250000001</v>
          </cell>
          <cell r="I560">
            <v>3.0098477759195861</v>
          </cell>
          <cell r="J560">
            <v>155635.32501367413</v>
          </cell>
          <cell r="K560">
            <v>0.44403823485399713</v>
          </cell>
          <cell r="L560">
            <v>31</v>
          </cell>
          <cell r="M560">
            <v>211.08690278081903</v>
          </cell>
        </row>
        <row r="561">
          <cell r="D561">
            <v>43446</v>
          </cell>
          <cell r="E561">
            <v>122329.8</v>
          </cell>
          <cell r="F561">
            <v>7.8</v>
          </cell>
          <cell r="G561">
            <v>122337.60000000001</v>
          </cell>
          <cell r="H561">
            <v>22960.641250000001</v>
          </cell>
          <cell r="I561">
            <v>5.3281438731594664</v>
          </cell>
          <cell r="J561">
            <v>155635.32501367413</v>
          </cell>
          <cell r="K561">
            <v>0.78605290919173665</v>
          </cell>
          <cell r="L561">
            <v>31</v>
          </cell>
          <cell r="M561">
            <v>211.08690278081903</v>
          </cell>
        </row>
        <row r="562">
          <cell r="D562">
            <v>43447</v>
          </cell>
          <cell r="E562">
            <v>287117.72899999999</v>
          </cell>
          <cell r="F562">
            <v>0</v>
          </cell>
          <cell r="G562">
            <v>287117.72899999999</v>
          </cell>
          <cell r="H562">
            <v>22960.641250000001</v>
          </cell>
          <cell r="I562">
            <v>12.504778323645468</v>
          </cell>
          <cell r="J562">
            <v>155635.32501367413</v>
          </cell>
          <cell r="K562">
            <v>1.8448108035548729</v>
          </cell>
          <cell r="L562">
            <v>31</v>
          </cell>
          <cell r="M562">
            <v>211.08690278081903</v>
          </cell>
        </row>
        <row r="563">
          <cell r="D563">
            <v>43448</v>
          </cell>
          <cell r="E563">
            <v>259629.36300000001</v>
          </cell>
          <cell r="F563">
            <v>0</v>
          </cell>
          <cell r="G563">
            <v>259629.36300000001</v>
          </cell>
          <cell r="H563">
            <v>22960.641250000001</v>
          </cell>
          <cell r="I563">
            <v>11.307583275793746</v>
          </cell>
          <cell r="J563">
            <v>155635.32501367413</v>
          </cell>
          <cell r="K563">
            <v>1.6681904508323477</v>
          </cell>
          <cell r="L563">
            <v>31</v>
          </cell>
          <cell r="M563">
            <v>211.08690278081903</v>
          </cell>
        </row>
        <row r="564">
          <cell r="D564">
            <v>43449</v>
          </cell>
          <cell r="E564">
            <v>242216.644</v>
          </cell>
          <cell r="F564">
            <v>135.9</v>
          </cell>
          <cell r="G564">
            <v>242352.54399999999</v>
          </cell>
          <cell r="H564">
            <v>22960.641250000001</v>
          </cell>
          <cell r="I564">
            <v>10.555129595955862</v>
          </cell>
          <cell r="J564">
            <v>155635.32501367413</v>
          </cell>
          <cell r="K564">
            <v>1.5571821113150686</v>
          </cell>
          <cell r="L564">
            <v>31</v>
          </cell>
          <cell r="M564">
            <v>211.08690278081903</v>
          </cell>
        </row>
        <row r="565">
          <cell r="D565">
            <v>43450</v>
          </cell>
          <cell r="E565">
            <v>279941.19699999999</v>
          </cell>
          <cell r="F565">
            <v>179.8</v>
          </cell>
          <cell r="G565">
            <v>280120.99699999997</v>
          </cell>
          <cell r="H565">
            <v>22960.641250000001</v>
          </cell>
          <cell r="I565">
            <v>12.200051120087945</v>
          </cell>
          <cell r="J565">
            <v>155635.32501367413</v>
          </cell>
          <cell r="K565">
            <v>1.7998548656957445</v>
          </cell>
          <cell r="L565">
            <v>31</v>
          </cell>
          <cell r="M565">
            <v>211.08690278081903</v>
          </cell>
        </row>
        <row r="566">
          <cell r="D566">
            <v>43451</v>
          </cell>
          <cell r="E566">
            <v>151230.571</v>
          </cell>
          <cell r="F566">
            <v>0</v>
          </cell>
          <cell r="G566">
            <v>151230.571</v>
          </cell>
          <cell r="H566">
            <v>22960.641250000001</v>
          </cell>
          <cell r="I566">
            <v>6.5865133884272504</v>
          </cell>
          <cell r="J566">
            <v>155635.32501367413</v>
          </cell>
          <cell r="K566">
            <v>0.97169823744521289</v>
          </cell>
          <cell r="L566">
            <v>31</v>
          </cell>
          <cell r="M566">
            <v>211.08690278081903</v>
          </cell>
        </row>
        <row r="567">
          <cell r="D567">
            <v>43452</v>
          </cell>
          <cell r="E567">
            <v>212463.073</v>
          </cell>
          <cell r="F567">
            <v>19</v>
          </cell>
          <cell r="G567">
            <v>212482.073</v>
          </cell>
          <cell r="H567">
            <v>22960.641250000001</v>
          </cell>
          <cell r="I567">
            <v>9.2541872278937323</v>
          </cell>
          <cell r="J567">
            <v>155635.32501367413</v>
          </cell>
          <cell r="K567">
            <v>1.3652560752601077</v>
          </cell>
          <cell r="L567">
            <v>31</v>
          </cell>
          <cell r="M567">
            <v>211.08690278081903</v>
          </cell>
        </row>
        <row r="568">
          <cell r="D568">
            <v>43453</v>
          </cell>
          <cell r="E568">
            <v>208617.83100000001</v>
          </cell>
          <cell r="F568">
            <v>0</v>
          </cell>
          <cell r="G568">
            <v>208617.83100000001</v>
          </cell>
          <cell r="H568">
            <v>22960.641250000001</v>
          </cell>
          <cell r="I568">
            <v>9.085888705307827</v>
          </cell>
          <cell r="J568">
            <v>155635.32501367413</v>
          </cell>
          <cell r="K568">
            <v>1.3404272518573199</v>
          </cell>
          <cell r="L568">
            <v>31</v>
          </cell>
          <cell r="M568">
            <v>211.08690278081903</v>
          </cell>
        </row>
        <row r="569">
          <cell r="D569">
            <v>43454</v>
          </cell>
          <cell r="E569">
            <v>146208.32500000001</v>
          </cell>
          <cell r="F569">
            <v>0</v>
          </cell>
          <cell r="G569">
            <v>146208.32500000001</v>
          </cell>
          <cell r="H569">
            <v>22960.641250000001</v>
          </cell>
          <cell r="I569">
            <v>6.3677805601357065</v>
          </cell>
          <cell r="J569">
            <v>155635.32501367413</v>
          </cell>
          <cell r="K569">
            <v>0.93942891812738616</v>
          </cell>
          <cell r="L569">
            <v>31</v>
          </cell>
          <cell r="M569">
            <v>211.08690278081903</v>
          </cell>
        </row>
        <row r="570">
          <cell r="D570">
            <v>43455</v>
          </cell>
          <cell r="E570">
            <v>176131.772</v>
          </cell>
          <cell r="F570">
            <v>1.7</v>
          </cell>
          <cell r="G570">
            <v>176133.47200000001</v>
          </cell>
          <cell r="H570">
            <v>22960.641250000001</v>
          </cell>
          <cell r="I570">
            <v>7.6711042205757209</v>
          </cell>
          <cell r="J570">
            <v>155635.32501367413</v>
          </cell>
          <cell r="K570">
            <v>1.1317062626015328</v>
          </cell>
          <cell r="L570">
            <v>31</v>
          </cell>
          <cell r="M570">
            <v>211.08690278081903</v>
          </cell>
        </row>
        <row r="571">
          <cell r="D571">
            <v>43456</v>
          </cell>
          <cell r="E571">
            <v>100028.24099999999</v>
          </cell>
          <cell r="F571">
            <v>0</v>
          </cell>
          <cell r="G571">
            <v>100028.24099999999</v>
          </cell>
          <cell r="H571">
            <v>22960.641250000001</v>
          </cell>
          <cell r="I571">
            <v>4.3565090326037819</v>
          </cell>
          <cell r="J571">
            <v>155635.32501367413</v>
          </cell>
          <cell r="K571">
            <v>0.64270910856010044</v>
          </cell>
          <cell r="L571">
            <v>31</v>
          </cell>
          <cell r="M571">
            <v>211.08690278081903</v>
          </cell>
        </row>
        <row r="572">
          <cell r="D572">
            <v>43457</v>
          </cell>
          <cell r="E572">
            <v>55557.519</v>
          </cell>
          <cell r="F572">
            <v>0</v>
          </cell>
          <cell r="G572">
            <v>55557.519</v>
          </cell>
          <cell r="H572">
            <v>22960.641250000001</v>
          </cell>
          <cell r="I572">
            <v>2.4196849902874553</v>
          </cell>
          <cell r="J572">
            <v>155635.32501367413</v>
          </cell>
          <cell r="K572">
            <v>0.35697242252116423</v>
          </cell>
          <cell r="L572">
            <v>31</v>
          </cell>
          <cell r="M572">
            <v>211.08690278081903</v>
          </cell>
        </row>
        <row r="573">
          <cell r="D573">
            <v>43458</v>
          </cell>
          <cell r="E573">
            <v>46125.858999999997</v>
          </cell>
          <cell r="F573">
            <v>0</v>
          </cell>
          <cell r="G573">
            <v>46125.858999999997</v>
          </cell>
          <cell r="H573">
            <v>22960.641250000001</v>
          </cell>
          <cell r="I573">
            <v>2.0089098774625902</v>
          </cell>
          <cell r="J573">
            <v>155635.32501367413</v>
          </cell>
          <cell r="K573">
            <v>0.296371398947812</v>
          </cell>
          <cell r="L573">
            <v>31</v>
          </cell>
          <cell r="M573">
            <v>211.08690278081903</v>
          </cell>
        </row>
        <row r="574">
          <cell r="D574">
            <v>43459</v>
          </cell>
          <cell r="E574">
            <v>47273.983999999997</v>
          </cell>
          <cell r="F574">
            <v>0</v>
          </cell>
          <cell r="G574">
            <v>47273.983999999997</v>
          </cell>
          <cell r="H574">
            <v>22960.641250000001</v>
          </cell>
          <cell r="I574">
            <v>2.058913925150065</v>
          </cell>
          <cell r="J574">
            <v>155635.32501367413</v>
          </cell>
          <cell r="K574">
            <v>0.30374841955607768</v>
          </cell>
          <cell r="L574">
            <v>31</v>
          </cell>
          <cell r="M574">
            <v>211.08690278081903</v>
          </cell>
        </row>
        <row r="575">
          <cell r="D575">
            <v>43460</v>
          </cell>
          <cell r="E575">
            <v>51143.438000000002</v>
          </cell>
          <cell r="F575">
            <v>0</v>
          </cell>
          <cell r="G575">
            <v>51143.438000000002</v>
          </cell>
          <cell r="H575">
            <v>22960.641250000001</v>
          </cell>
          <cell r="I575">
            <v>2.2274394448804866</v>
          </cell>
          <cell r="J575">
            <v>155635.32501367413</v>
          </cell>
          <cell r="K575">
            <v>0.32861073150010472</v>
          </cell>
          <cell r="L575">
            <v>31</v>
          </cell>
          <cell r="M575">
            <v>211.08690278081903</v>
          </cell>
        </row>
        <row r="576">
          <cell r="D576">
            <v>43461</v>
          </cell>
          <cell r="E576">
            <v>26286.678</v>
          </cell>
          <cell r="F576">
            <v>0</v>
          </cell>
          <cell r="G576">
            <v>26286.678</v>
          </cell>
          <cell r="H576">
            <v>22960.641250000001</v>
          </cell>
          <cell r="I576">
            <v>1.1448581820422807</v>
          </cell>
          <cell r="J576">
            <v>155635.32501367413</v>
          </cell>
          <cell r="K576">
            <v>0.16889917502784443</v>
          </cell>
          <cell r="L576">
            <v>31</v>
          </cell>
          <cell r="M576">
            <v>211.08690278081903</v>
          </cell>
        </row>
        <row r="577">
          <cell r="D577">
            <v>43462</v>
          </cell>
          <cell r="E577">
            <v>92611.327999999994</v>
          </cell>
          <cell r="F577">
            <v>0.2</v>
          </cell>
          <cell r="G577">
            <v>92611.527999999991</v>
          </cell>
          <cell r="H577">
            <v>22960.641250000001</v>
          </cell>
          <cell r="I577">
            <v>4.033490484504652</v>
          </cell>
          <cell r="J577">
            <v>155635.32501367413</v>
          </cell>
          <cell r="K577">
            <v>0.5950546766414575</v>
          </cell>
          <cell r="L577">
            <v>31</v>
          </cell>
          <cell r="M577">
            <v>211.08690278081903</v>
          </cell>
        </row>
        <row r="578">
          <cell r="D578">
            <v>43463</v>
          </cell>
          <cell r="E578">
            <v>173986.87100000001</v>
          </cell>
          <cell r="F578">
            <v>0</v>
          </cell>
          <cell r="G578">
            <v>173986.87100000001</v>
          </cell>
          <cell r="H578">
            <v>22960.641250000001</v>
          </cell>
          <cell r="I578">
            <v>7.5776137567586446</v>
          </cell>
          <cell r="J578">
            <v>155635.32501367413</v>
          </cell>
          <cell r="K578">
            <v>1.1179137575914306</v>
          </cell>
          <cell r="L578">
            <v>31</v>
          </cell>
          <cell r="M578">
            <v>211.08690278081903</v>
          </cell>
        </row>
        <row r="579">
          <cell r="D579">
            <v>43464</v>
          </cell>
          <cell r="E579">
            <v>119932.91099999999</v>
          </cell>
          <cell r="F579">
            <v>0</v>
          </cell>
          <cell r="G579">
            <v>119932.91099999999</v>
          </cell>
          <cell r="H579">
            <v>22960.641250000001</v>
          </cell>
          <cell r="I579">
            <v>5.2234129567265457</v>
          </cell>
          <cell r="J579">
            <v>155635.32501367413</v>
          </cell>
          <cell r="K579">
            <v>0.77060211741429963</v>
          </cell>
          <cell r="L579">
            <v>31</v>
          </cell>
          <cell r="M579">
            <v>211.08690278081903</v>
          </cell>
        </row>
        <row r="580">
          <cell r="D580">
            <v>43465</v>
          </cell>
          <cell r="E580">
            <v>76098.028999999995</v>
          </cell>
          <cell r="F580">
            <v>0</v>
          </cell>
          <cell r="G580">
            <v>76098.028999999995</v>
          </cell>
          <cell r="H580">
            <v>23010.591250000001</v>
          </cell>
          <cell r="I580">
            <v>3.3070870788685185</v>
          </cell>
          <cell r="J580">
            <v>155635.32501367413</v>
          </cell>
          <cell r="K580">
            <v>0.48895087919991181</v>
          </cell>
          <cell r="L580">
            <v>31</v>
          </cell>
          <cell r="M580">
            <v>211.08690278081903</v>
          </cell>
        </row>
        <row r="581">
          <cell r="D581">
            <v>43466</v>
          </cell>
          <cell r="E581">
            <v>77680.013000000006</v>
          </cell>
          <cell r="F581">
            <v>0</v>
          </cell>
          <cell r="G581">
            <v>77680.013000000006</v>
          </cell>
          <cell r="H581">
            <v>23010.591250000001</v>
          </cell>
          <cell r="I581">
            <v>3.375837333167178</v>
          </cell>
          <cell r="J581">
            <v>168943.88786172413</v>
          </cell>
          <cell r="K581">
            <v>0.4597977114364678</v>
          </cell>
          <cell r="L581">
            <v>31</v>
          </cell>
          <cell r="M581">
            <v>227.6021709660958</v>
          </cell>
        </row>
        <row r="582">
          <cell r="D582">
            <v>43467</v>
          </cell>
          <cell r="E582">
            <v>194507.772</v>
          </cell>
          <cell r="F582">
            <v>0</v>
          </cell>
          <cell r="G582">
            <v>194507.772</v>
          </cell>
          <cell r="H582">
            <v>23010.591250000001</v>
          </cell>
          <cell r="I582">
            <v>8.4529671526801806</v>
          </cell>
          <cell r="J582">
            <v>168943.88786172413</v>
          </cell>
          <cell r="K582">
            <v>1.151315827176886</v>
          </cell>
          <cell r="L582">
            <v>31</v>
          </cell>
          <cell r="M582">
            <v>227.6021709660958</v>
          </cell>
        </row>
        <row r="583">
          <cell r="D583">
            <v>43468</v>
          </cell>
          <cell r="E583">
            <v>109405.705</v>
          </cell>
          <cell r="F583">
            <v>0</v>
          </cell>
          <cell r="G583">
            <v>109405.705</v>
          </cell>
          <cell r="H583">
            <v>23010.591250000001</v>
          </cell>
          <cell r="I583">
            <v>4.7545803500377239</v>
          </cell>
          <cell r="J583">
            <v>168943.88786172413</v>
          </cell>
          <cell r="K583">
            <v>0.64758604992887059</v>
          </cell>
          <cell r="L583">
            <v>31</v>
          </cell>
          <cell r="M583">
            <v>227.6021709660958</v>
          </cell>
        </row>
        <row r="584">
          <cell r="D584">
            <v>43469</v>
          </cell>
          <cell r="E584">
            <v>79098.774000000005</v>
          </cell>
          <cell r="F584">
            <v>0</v>
          </cell>
          <cell r="G584">
            <v>79098.774000000005</v>
          </cell>
          <cell r="H584">
            <v>23010.591250000001</v>
          </cell>
          <cell r="I584">
            <v>3.4374942017189585</v>
          </cell>
          <cell r="J584">
            <v>168943.88786172413</v>
          </cell>
          <cell r="K584">
            <v>0.46819553522255952</v>
          </cell>
          <cell r="L584">
            <v>31</v>
          </cell>
          <cell r="M584">
            <v>227.6021709660958</v>
          </cell>
        </row>
        <row r="585">
          <cell r="D585">
            <v>43470</v>
          </cell>
          <cell r="E585">
            <v>116074.12699999999</v>
          </cell>
          <cell r="F585">
            <v>0</v>
          </cell>
          <cell r="G585">
            <v>116074.12699999999</v>
          </cell>
          <cell r="H585">
            <v>23010.591250000001</v>
          </cell>
          <cell r="I585">
            <v>5.0443782925395269</v>
          </cell>
          <cell r="J585">
            <v>168943.88786172413</v>
          </cell>
          <cell r="K585">
            <v>0.68705727368487834</v>
          </cell>
          <cell r="L585">
            <v>31</v>
          </cell>
          <cell r="M585">
            <v>227.6021709660958</v>
          </cell>
        </row>
        <row r="586">
          <cell r="D586">
            <v>43471</v>
          </cell>
          <cell r="E586">
            <v>163615.90700000001</v>
          </cell>
          <cell r="F586">
            <v>0.3</v>
          </cell>
          <cell r="G586">
            <v>163616.20699999999</v>
          </cell>
          <cell r="H586">
            <v>23010.591250000001</v>
          </cell>
          <cell r="I586">
            <v>7.110473834521744</v>
          </cell>
          <cell r="J586">
            <v>168943.88786172413</v>
          </cell>
          <cell r="K586">
            <v>0.96846479071154856</v>
          </cell>
          <cell r="L586">
            <v>31</v>
          </cell>
          <cell r="M586">
            <v>227.6021709660958</v>
          </cell>
        </row>
        <row r="587">
          <cell r="D587">
            <v>43472</v>
          </cell>
          <cell r="E587">
            <v>161267.573</v>
          </cell>
          <cell r="F587">
            <v>0</v>
          </cell>
          <cell r="G587">
            <v>161267.573</v>
          </cell>
          <cell r="H587">
            <v>23010.591250000001</v>
          </cell>
          <cell r="I587">
            <v>7.0084063137664918</v>
          </cell>
          <cell r="J587">
            <v>168943.88786172413</v>
          </cell>
          <cell r="K587">
            <v>0.95456293235060996</v>
          </cell>
          <cell r="L587">
            <v>31</v>
          </cell>
          <cell r="M587">
            <v>227.6021709660958</v>
          </cell>
        </row>
        <row r="588">
          <cell r="D588">
            <v>43473</v>
          </cell>
          <cell r="E588">
            <v>165309.26699999999</v>
          </cell>
          <cell r="F588">
            <v>0</v>
          </cell>
          <cell r="G588">
            <v>165309.26699999999</v>
          </cell>
          <cell r="H588">
            <v>23010.591250000001</v>
          </cell>
          <cell r="I588">
            <v>7.1840512572661508</v>
          </cell>
          <cell r="J588">
            <v>168943.88786172413</v>
          </cell>
          <cell r="K588">
            <v>0.97848622458186252</v>
          </cell>
          <cell r="L588">
            <v>31</v>
          </cell>
          <cell r="M588">
            <v>227.6021709660958</v>
          </cell>
        </row>
        <row r="589">
          <cell r="D589">
            <v>43474</v>
          </cell>
          <cell r="E589">
            <v>251552.128</v>
          </cell>
          <cell r="F589">
            <v>0</v>
          </cell>
          <cell r="G589">
            <v>251552.128</v>
          </cell>
          <cell r="H589">
            <v>23010.591250000001</v>
          </cell>
          <cell r="I589">
            <v>10.932014969411096</v>
          </cell>
          <cell r="J589">
            <v>168943.88786172413</v>
          </cell>
          <cell r="K589">
            <v>1.4889685041810357</v>
          </cell>
          <cell r="L589">
            <v>31</v>
          </cell>
          <cell r="M589">
            <v>227.6021709660958</v>
          </cell>
        </row>
        <row r="590">
          <cell r="D590">
            <v>43475</v>
          </cell>
          <cell r="E590">
            <v>258730.16500000001</v>
          </cell>
          <cell r="F590">
            <v>0</v>
          </cell>
          <cell r="G590">
            <v>258730.16500000001</v>
          </cell>
          <cell r="H590">
            <v>23010.591250000001</v>
          </cell>
          <cell r="I590">
            <v>11.243959887384467</v>
          </cell>
          <cell r="J590">
            <v>168943.88786172413</v>
          </cell>
          <cell r="K590">
            <v>1.5314562028533607</v>
          </cell>
          <cell r="L590">
            <v>31</v>
          </cell>
          <cell r="M590">
            <v>227.6021709660958</v>
          </cell>
        </row>
        <row r="591">
          <cell r="D591">
            <v>43476</v>
          </cell>
          <cell r="E591">
            <v>224092.394</v>
          </cell>
          <cell r="F591">
            <v>0</v>
          </cell>
          <cell r="G591">
            <v>224092.394</v>
          </cell>
          <cell r="H591">
            <v>23010.591250000001</v>
          </cell>
          <cell r="I591">
            <v>9.7386630167532093</v>
          </cell>
          <cell r="J591">
            <v>168943.88786172413</v>
          </cell>
          <cell r="K591">
            <v>1.3264309045818419</v>
          </cell>
          <cell r="L591">
            <v>31</v>
          </cell>
          <cell r="M591">
            <v>227.6021709660958</v>
          </cell>
        </row>
        <row r="592">
          <cell r="D592">
            <v>43477</v>
          </cell>
          <cell r="E592">
            <v>198622.568</v>
          </cell>
          <cell r="F592">
            <v>0</v>
          </cell>
          <cell r="G592">
            <v>198622.568</v>
          </cell>
          <cell r="H592">
            <v>23010.591250000001</v>
          </cell>
          <cell r="I592">
            <v>8.6317889810849593</v>
          </cell>
          <cell r="J592">
            <v>168943.88786172413</v>
          </cell>
          <cell r="K592">
            <v>1.1756718192881122</v>
          </cell>
          <cell r="L592">
            <v>31</v>
          </cell>
          <cell r="M592">
            <v>227.6021709660958</v>
          </cell>
        </row>
        <row r="593">
          <cell r="D593">
            <v>43478</v>
          </cell>
          <cell r="E593">
            <v>187015.802</v>
          </cell>
          <cell r="F593">
            <v>0</v>
          </cell>
          <cell r="G593">
            <v>187015.802</v>
          </cell>
          <cell r="H593">
            <v>23010.591250000001</v>
          </cell>
          <cell r="I593">
            <v>8.127379256280518</v>
          </cell>
          <cell r="J593">
            <v>168943.88786172413</v>
          </cell>
          <cell r="K593">
            <v>1.1069699198177991</v>
          </cell>
          <cell r="L593">
            <v>31</v>
          </cell>
          <cell r="M593">
            <v>227.6021709660958</v>
          </cell>
        </row>
        <row r="594">
          <cell r="D594">
            <v>43479</v>
          </cell>
          <cell r="E594">
            <v>182499.01699999999</v>
          </cell>
          <cell r="F594">
            <v>104.8</v>
          </cell>
          <cell r="G594">
            <v>182603.81699999998</v>
          </cell>
          <cell r="H594">
            <v>23010.591250000001</v>
          </cell>
          <cell r="I594">
            <v>7.9356421143676599</v>
          </cell>
          <cell r="J594">
            <v>168943.88786172413</v>
          </cell>
          <cell r="K594">
            <v>1.0808548288497783</v>
          </cell>
          <cell r="L594">
            <v>31</v>
          </cell>
          <cell r="M594">
            <v>227.6021709660958</v>
          </cell>
        </row>
        <row r="595">
          <cell r="D595">
            <v>43480</v>
          </cell>
          <cell r="E595">
            <v>55815.269</v>
          </cell>
          <cell r="F595">
            <v>0</v>
          </cell>
          <cell r="G595">
            <v>55815.269</v>
          </cell>
          <cell r="H595">
            <v>23010.591250000001</v>
          </cell>
          <cell r="I595">
            <v>2.4256338480655075</v>
          </cell>
          <cell r="J595">
            <v>168943.88786172413</v>
          </cell>
          <cell r="K595">
            <v>0.33037755734426594</v>
          </cell>
          <cell r="L595">
            <v>31</v>
          </cell>
          <cell r="M595">
            <v>227.6021709660958</v>
          </cell>
        </row>
        <row r="596">
          <cell r="D596">
            <v>43481</v>
          </cell>
          <cell r="E596">
            <v>66207.561000000002</v>
          </cell>
          <cell r="F596">
            <v>0</v>
          </cell>
          <cell r="G596">
            <v>66207.561000000002</v>
          </cell>
          <cell r="H596">
            <v>23010.591250000001</v>
          </cell>
          <cell r="I596">
            <v>2.8772646595945246</v>
          </cell>
          <cell r="J596">
            <v>168943.88786172413</v>
          </cell>
          <cell r="K596">
            <v>0.39189083332916458</v>
          </cell>
          <cell r="L596">
            <v>31</v>
          </cell>
          <cell r="M596">
            <v>227.6021709660958</v>
          </cell>
        </row>
        <row r="597">
          <cell r="D597">
            <v>43482</v>
          </cell>
          <cell r="E597">
            <v>84395.39</v>
          </cell>
          <cell r="F597">
            <v>0</v>
          </cell>
          <cell r="G597">
            <v>84395.39</v>
          </cell>
          <cell r="H597">
            <v>23010.591250000001</v>
          </cell>
          <cell r="I597">
            <v>3.667675857742247</v>
          </cell>
          <cell r="J597">
            <v>168943.88786172413</v>
          </cell>
          <cell r="K597">
            <v>0.4995468677095633</v>
          </cell>
          <cell r="L597">
            <v>31</v>
          </cell>
          <cell r="M597">
            <v>227.6021709660958</v>
          </cell>
        </row>
        <row r="598">
          <cell r="D598">
            <v>43483</v>
          </cell>
          <cell r="E598">
            <v>76475.119000000006</v>
          </cell>
          <cell r="F598">
            <v>0</v>
          </cell>
          <cell r="G598">
            <v>76475.119000000006</v>
          </cell>
          <cell r="H598">
            <v>23010.591250000001</v>
          </cell>
          <cell r="I598">
            <v>3.3234747499154329</v>
          </cell>
          <cell r="J598">
            <v>168943.88786172413</v>
          </cell>
          <cell r="K598">
            <v>0.45266579316910693</v>
          </cell>
          <cell r="L598">
            <v>31</v>
          </cell>
          <cell r="M598">
            <v>227.6021709660958</v>
          </cell>
        </row>
        <row r="599">
          <cell r="D599">
            <v>43484</v>
          </cell>
          <cell r="E599">
            <v>138532.008</v>
          </cell>
          <cell r="F599">
            <v>0</v>
          </cell>
          <cell r="G599">
            <v>138532.008</v>
          </cell>
          <cell r="H599">
            <v>23010.591250000001</v>
          </cell>
          <cell r="I599">
            <v>6.0203584729705719</v>
          </cell>
          <cell r="J599">
            <v>168943.88786172413</v>
          </cell>
          <cell r="K599">
            <v>0.81998827985647282</v>
          </cell>
          <cell r="L599">
            <v>31</v>
          </cell>
          <cell r="M599">
            <v>227.6021709660958</v>
          </cell>
        </row>
        <row r="600">
          <cell r="D600">
            <v>43485</v>
          </cell>
          <cell r="E600">
            <v>206000.44399999999</v>
          </cell>
          <cell r="F600">
            <v>0</v>
          </cell>
          <cell r="G600">
            <v>206000.44399999999</v>
          </cell>
          <cell r="H600">
            <v>23010.591250000001</v>
          </cell>
          <cell r="I600">
            <v>8.952418552043941</v>
          </cell>
          <cell r="J600">
            <v>168943.88786172413</v>
          </cell>
          <cell r="K600">
            <v>1.2193423899928575</v>
          </cell>
          <cell r="L600">
            <v>31</v>
          </cell>
          <cell r="M600">
            <v>227.6021709660958</v>
          </cell>
        </row>
        <row r="601">
          <cell r="D601">
            <v>43486</v>
          </cell>
          <cell r="E601">
            <v>163349.24400000001</v>
          </cell>
          <cell r="F601">
            <v>0</v>
          </cell>
          <cell r="G601">
            <v>163349.24400000001</v>
          </cell>
          <cell r="H601">
            <v>23010.591250000001</v>
          </cell>
          <cell r="I601">
            <v>7.0988720900424491</v>
          </cell>
          <cell r="J601">
            <v>168943.88786172413</v>
          </cell>
          <cell r="K601">
            <v>0.96688460332875026</v>
          </cell>
          <cell r="L601">
            <v>31</v>
          </cell>
          <cell r="M601">
            <v>227.6021709660958</v>
          </cell>
        </row>
        <row r="602">
          <cell r="D602">
            <v>43487</v>
          </cell>
          <cell r="E602">
            <v>245140.23199999999</v>
          </cell>
          <cell r="F602">
            <v>0</v>
          </cell>
          <cell r="G602">
            <v>245140.23199999999</v>
          </cell>
          <cell r="H602">
            <v>23010.591250000001</v>
          </cell>
          <cell r="I602">
            <v>10.65336519764567</v>
          </cell>
          <cell r="J602">
            <v>168943.88786172413</v>
          </cell>
          <cell r="K602">
            <v>1.4510156898995983</v>
          </cell>
          <cell r="L602">
            <v>31</v>
          </cell>
          <cell r="M602">
            <v>227.6021709660958</v>
          </cell>
        </row>
        <row r="603">
          <cell r="D603">
            <v>43488</v>
          </cell>
          <cell r="E603">
            <v>371943.56199999998</v>
          </cell>
          <cell r="F603">
            <v>0</v>
          </cell>
          <cell r="G603">
            <v>371943.56199999998</v>
          </cell>
          <cell r="H603">
            <v>23010.591250000001</v>
          </cell>
          <cell r="I603">
            <v>16.164015863781856</v>
          </cell>
          <cell r="J603">
            <v>168943.88786172413</v>
          </cell>
          <cell r="K603">
            <v>2.2015804579117146</v>
          </cell>
          <cell r="L603">
            <v>31</v>
          </cell>
          <cell r="M603">
            <v>227.6021709660958</v>
          </cell>
        </row>
        <row r="604">
          <cell r="D604">
            <v>43489</v>
          </cell>
          <cell r="E604">
            <v>295169.18</v>
          </cell>
          <cell r="F604">
            <v>0</v>
          </cell>
          <cell r="G604">
            <v>295169.18</v>
          </cell>
          <cell r="H604">
            <v>23010.591250000001</v>
          </cell>
          <cell r="I604">
            <v>12.827535667950295</v>
          </cell>
          <cell r="J604">
            <v>168943.88786172413</v>
          </cell>
          <cell r="K604">
            <v>1.7471432896204435</v>
          </cell>
          <cell r="L604">
            <v>31</v>
          </cell>
          <cell r="M604">
            <v>227.6021709660958</v>
          </cell>
        </row>
        <row r="605">
          <cell r="D605">
            <v>43490</v>
          </cell>
          <cell r="E605">
            <v>240708.348</v>
          </cell>
          <cell r="F605">
            <v>0</v>
          </cell>
          <cell r="G605">
            <v>240708.348</v>
          </cell>
          <cell r="H605">
            <v>23010.591250000001</v>
          </cell>
          <cell r="I605">
            <v>10.460763280039577</v>
          </cell>
          <cell r="J605">
            <v>168943.88786172413</v>
          </cell>
          <cell r="K605">
            <v>1.4247828142620529</v>
          </cell>
          <cell r="L605">
            <v>31</v>
          </cell>
          <cell r="M605">
            <v>227.6021709660958</v>
          </cell>
        </row>
        <row r="606">
          <cell r="D606">
            <v>43491</v>
          </cell>
          <cell r="E606">
            <v>117017.455</v>
          </cell>
          <cell r="F606">
            <v>0</v>
          </cell>
          <cell r="G606">
            <v>117017.455</v>
          </cell>
          <cell r="H606">
            <v>23010.591250000001</v>
          </cell>
          <cell r="I606">
            <v>5.0853736754808505</v>
          </cell>
          <cell r="J606">
            <v>168943.88786172413</v>
          </cell>
          <cell r="K606">
            <v>0.69264095008737769</v>
          </cell>
          <cell r="L606">
            <v>31</v>
          </cell>
          <cell r="M606">
            <v>227.6021709660958</v>
          </cell>
        </row>
        <row r="607">
          <cell r="D607">
            <v>43492</v>
          </cell>
          <cell r="E607">
            <v>292079.58399999997</v>
          </cell>
          <cell r="F607">
            <v>0</v>
          </cell>
          <cell r="G607">
            <v>292079.58399999997</v>
          </cell>
          <cell r="H607">
            <v>23010.591250000001</v>
          </cell>
          <cell r="I607">
            <v>12.693267236234096</v>
          </cell>
          <cell r="J607">
            <v>168943.88786172413</v>
          </cell>
          <cell r="K607">
            <v>1.7288555845184466</v>
          </cell>
          <cell r="L607">
            <v>31</v>
          </cell>
          <cell r="M607">
            <v>227.6021709660958</v>
          </cell>
        </row>
        <row r="608">
          <cell r="D608">
            <v>43493</v>
          </cell>
          <cell r="E608">
            <v>310248.223</v>
          </cell>
          <cell r="F608">
            <v>0</v>
          </cell>
          <cell r="G608">
            <v>310248.223</v>
          </cell>
          <cell r="H608">
            <v>23010.591250000001</v>
          </cell>
          <cell r="I608">
            <v>13.482844470586995</v>
          </cell>
          <cell r="J608">
            <v>168943.88786172413</v>
          </cell>
          <cell r="K608">
            <v>1.8363980308889869</v>
          </cell>
          <cell r="L608">
            <v>31</v>
          </cell>
          <cell r="M608">
            <v>227.6021709660958</v>
          </cell>
        </row>
        <row r="609">
          <cell r="D609">
            <v>43494</v>
          </cell>
          <cell r="E609">
            <v>300620.44</v>
          </cell>
          <cell r="F609">
            <v>16.899999999999999</v>
          </cell>
          <cell r="G609">
            <v>300637.34000000003</v>
          </cell>
          <cell r="H609">
            <v>23010.591250000001</v>
          </cell>
          <cell r="I609">
            <v>13.065172325808883</v>
          </cell>
          <cell r="J609">
            <v>168943.88786172413</v>
          </cell>
          <cell r="K609">
            <v>1.7795100124963581</v>
          </cell>
          <cell r="L609">
            <v>31</v>
          </cell>
          <cell r="M609">
            <v>227.6021709660958</v>
          </cell>
        </row>
        <row r="610">
          <cell r="D610">
            <v>43495</v>
          </cell>
          <cell r="E610">
            <v>273773.66499999998</v>
          </cell>
          <cell r="F610">
            <v>0</v>
          </cell>
          <cell r="G610">
            <v>273773.66499999998</v>
          </cell>
          <cell r="H610">
            <v>23010.591250000001</v>
          </cell>
          <cell r="I610">
            <v>11.897724053483413</v>
          </cell>
          <cell r="J610">
            <v>168943.88786172413</v>
          </cell>
          <cell r="K610">
            <v>1.6205005606599756</v>
          </cell>
          <cell r="L610">
            <v>31</v>
          </cell>
          <cell r="M610">
            <v>227.6021709660958</v>
          </cell>
        </row>
        <row r="611">
          <cell r="D611">
            <v>43496</v>
          </cell>
          <cell r="E611">
            <v>363735.326</v>
          </cell>
          <cell r="F611">
            <v>12.1</v>
          </cell>
          <cell r="G611">
            <v>363747.42599999998</v>
          </cell>
          <cell r="H611">
            <v>23049.964499999998</v>
          </cell>
          <cell r="I611">
            <v>15.780823697147126</v>
          </cell>
          <cell r="J611">
            <v>168943.88786172413</v>
          </cell>
          <cell r="K611">
            <v>2.1530665039371955</v>
          </cell>
          <cell r="L611">
            <v>31</v>
          </cell>
          <cell r="M611">
            <v>227.6021709660958</v>
          </cell>
        </row>
        <row r="612">
          <cell r="D612">
            <v>43497</v>
          </cell>
          <cell r="E612">
            <v>351977.228</v>
          </cell>
          <cell r="F612">
            <v>0.8</v>
          </cell>
          <cell r="G612">
            <v>351978.02799999999</v>
          </cell>
          <cell r="H612">
            <v>23049.964499999998</v>
          </cell>
          <cell r="I612">
            <v>15.270219960642457</v>
          </cell>
          <cell r="J612">
            <v>189909.10490658996</v>
          </cell>
          <cell r="K612">
            <v>1.8534025958003773</v>
          </cell>
          <cell r="L612">
            <v>28</v>
          </cell>
          <cell r="M612">
            <v>231.08727974925537</v>
          </cell>
        </row>
        <row r="613">
          <cell r="D613">
            <v>43498</v>
          </cell>
          <cell r="E613">
            <v>305181.19799999997</v>
          </cell>
          <cell r="F613">
            <v>1064.2</v>
          </cell>
          <cell r="G613">
            <v>306245.39799999999</v>
          </cell>
          <cell r="H613">
            <v>23049.964499999998</v>
          </cell>
          <cell r="I613">
            <v>13.286154865878427</v>
          </cell>
          <cell r="J613">
            <v>189909.10490658996</v>
          </cell>
          <cell r="K613">
            <v>1.6125893392559141</v>
          </cell>
          <cell r="L613">
            <v>28</v>
          </cell>
          <cell r="M613">
            <v>231.08727974925537</v>
          </cell>
        </row>
        <row r="614">
          <cell r="D614">
            <v>43499</v>
          </cell>
          <cell r="E614">
            <v>218784.12400000001</v>
          </cell>
          <cell r="F614">
            <v>495.5</v>
          </cell>
          <cell r="G614">
            <v>219279.62400000001</v>
          </cell>
          <cell r="H614">
            <v>23049.964499999998</v>
          </cell>
          <cell r="I614">
            <v>9.513230443370098</v>
          </cell>
          <cell r="J614">
            <v>189909.10490658996</v>
          </cell>
          <cell r="K614">
            <v>1.1546556659716576</v>
          </cell>
          <cell r="L614">
            <v>28</v>
          </cell>
          <cell r="M614">
            <v>231.08727974925537</v>
          </cell>
        </row>
        <row r="615">
          <cell r="D615">
            <v>43500</v>
          </cell>
          <cell r="E615">
            <v>153042.14499999999</v>
          </cell>
          <cell r="F615">
            <v>172.6</v>
          </cell>
          <cell r="G615">
            <v>153214.745</v>
          </cell>
          <cell r="H615">
            <v>23049.964499999998</v>
          </cell>
          <cell r="I615">
            <v>6.6470707579614716</v>
          </cell>
          <cell r="J615">
            <v>189909.10490658996</v>
          </cell>
          <cell r="K615">
            <v>0.80677935413028923</v>
          </cell>
          <cell r="L615">
            <v>28</v>
          </cell>
          <cell r="M615">
            <v>231.08727974925537</v>
          </cell>
        </row>
        <row r="616">
          <cell r="D616">
            <v>43501</v>
          </cell>
          <cell r="E616">
            <v>95943.907999999996</v>
          </cell>
          <cell r="F616">
            <v>0</v>
          </cell>
          <cell r="G616">
            <v>95943.907999999996</v>
          </cell>
          <cell r="H616">
            <v>23049.964499999998</v>
          </cell>
          <cell r="I616">
            <v>4.1624319204482942</v>
          </cell>
          <cell r="J616">
            <v>189909.10490658996</v>
          </cell>
          <cell r="K616">
            <v>0.50520962671690572</v>
          </cell>
          <cell r="L616">
            <v>28</v>
          </cell>
          <cell r="M616">
            <v>231.08727974925537</v>
          </cell>
        </row>
        <row r="617">
          <cell r="D617">
            <v>43502</v>
          </cell>
          <cell r="E617">
            <v>71793.159</v>
          </cell>
          <cell r="F617">
            <v>0</v>
          </cell>
          <cell r="G617">
            <v>71793.159</v>
          </cell>
          <cell r="H617">
            <v>23049.964499999998</v>
          </cell>
          <cell r="I617">
            <v>3.1146754694567971</v>
          </cell>
          <cell r="J617">
            <v>189909.10490658996</v>
          </cell>
          <cell r="K617">
            <v>0.37803958391206516</v>
          </cell>
          <cell r="L617">
            <v>28</v>
          </cell>
          <cell r="M617">
            <v>231.08727974925537</v>
          </cell>
        </row>
        <row r="618">
          <cell r="D618">
            <v>43503</v>
          </cell>
          <cell r="E618">
            <v>88315.357999999993</v>
          </cell>
          <cell r="F618">
            <v>0</v>
          </cell>
          <cell r="G618">
            <v>88315.357999999993</v>
          </cell>
          <cell r="H618">
            <v>23049.964499999998</v>
          </cell>
          <cell r="I618">
            <v>3.8314747946791847</v>
          </cell>
          <cell r="J618">
            <v>189909.10490658996</v>
          </cell>
          <cell r="K618">
            <v>0.4650401466714269</v>
          </cell>
          <cell r="L618">
            <v>28</v>
          </cell>
          <cell r="M618">
            <v>231.08727974925537</v>
          </cell>
        </row>
        <row r="619">
          <cell r="D619">
            <v>43504</v>
          </cell>
          <cell r="E619">
            <v>129295.5</v>
          </cell>
          <cell r="F619">
            <v>0</v>
          </cell>
          <cell r="G619">
            <v>129295.5</v>
          </cell>
          <cell r="H619">
            <v>23049.964499999998</v>
          </cell>
          <cell r="I619">
            <v>5.6093578799221149</v>
          </cell>
          <cell r="J619">
            <v>189909.10490658996</v>
          </cell>
          <cell r="K619">
            <v>0.68082833660658981</v>
          </cell>
          <cell r="L619">
            <v>28</v>
          </cell>
          <cell r="M619">
            <v>231.08727974925537</v>
          </cell>
        </row>
        <row r="620">
          <cell r="D620">
            <v>43505</v>
          </cell>
          <cell r="E620">
            <v>158044.09299999999</v>
          </cell>
          <cell r="F620">
            <v>8.6999999999999993</v>
          </cell>
          <cell r="G620">
            <v>158052.79300000001</v>
          </cell>
          <cell r="H620">
            <v>23049.964499999998</v>
          </cell>
          <cell r="I620">
            <v>6.8569647037851196</v>
          </cell>
          <cell r="J620">
            <v>189909.10490658996</v>
          </cell>
          <cell r="K620">
            <v>0.83225495206109779</v>
          </cell>
          <cell r="L620">
            <v>28</v>
          </cell>
          <cell r="M620">
            <v>231.08727974925537</v>
          </cell>
        </row>
        <row r="621">
          <cell r="D621">
            <v>43506</v>
          </cell>
          <cell r="E621">
            <v>257700.72399999999</v>
          </cell>
          <cell r="F621">
            <v>0</v>
          </cell>
          <cell r="G621">
            <v>257700.72399999999</v>
          </cell>
          <cell r="H621">
            <v>23049.964499999998</v>
          </cell>
          <cell r="I621">
            <v>11.180092012723057</v>
          </cell>
          <cell r="J621">
            <v>189909.10490658996</v>
          </cell>
          <cell r="K621">
            <v>1.3569687673835042</v>
          </cell>
          <cell r="L621">
            <v>28</v>
          </cell>
          <cell r="M621">
            <v>231.08727974925537</v>
          </cell>
        </row>
        <row r="622">
          <cell r="D622">
            <v>43507</v>
          </cell>
          <cell r="E622">
            <v>142119.886</v>
          </cell>
          <cell r="F622">
            <v>0</v>
          </cell>
          <cell r="G622">
            <v>142119.886</v>
          </cell>
          <cell r="H622">
            <v>23049.964499999998</v>
          </cell>
          <cell r="I622">
            <v>6.1657312313864958</v>
          </cell>
          <cell r="J622">
            <v>189909.10490658996</v>
          </cell>
          <cell r="K622">
            <v>0.74835741061443106</v>
          </cell>
          <cell r="L622">
            <v>28</v>
          </cell>
          <cell r="M622">
            <v>231.08727974925537</v>
          </cell>
        </row>
        <row r="623">
          <cell r="D623">
            <v>43508</v>
          </cell>
          <cell r="E623">
            <v>72755.531000000003</v>
          </cell>
          <cell r="F623">
            <v>0</v>
          </cell>
          <cell r="G623">
            <v>72755.531000000003</v>
          </cell>
          <cell r="H623">
            <v>23049.964499999998</v>
          </cell>
          <cell r="I623">
            <v>3.1564270305058391</v>
          </cell>
          <cell r="J623">
            <v>189909.10490658996</v>
          </cell>
          <cell r="K623">
            <v>0.38310712398853153</v>
          </cell>
          <cell r="L623">
            <v>28</v>
          </cell>
          <cell r="M623">
            <v>231.08727974925537</v>
          </cell>
        </row>
        <row r="624">
          <cell r="D624">
            <v>43509</v>
          </cell>
          <cell r="E624">
            <v>72307.297000000006</v>
          </cell>
          <cell r="F624">
            <v>0</v>
          </cell>
          <cell r="G624">
            <v>72307.297000000006</v>
          </cell>
          <cell r="H624">
            <v>23049.964499999998</v>
          </cell>
          <cell r="I624">
            <v>3.1369808400355677</v>
          </cell>
          <cell r="J624">
            <v>189909.10490658996</v>
          </cell>
          <cell r="K624">
            <v>0.38074686853779649</v>
          </cell>
          <cell r="L624">
            <v>28</v>
          </cell>
          <cell r="M624">
            <v>231.08727974925537</v>
          </cell>
        </row>
        <row r="625">
          <cell r="D625">
            <v>43510</v>
          </cell>
          <cell r="E625">
            <v>151888.33900000001</v>
          </cell>
          <cell r="F625">
            <v>0</v>
          </cell>
          <cell r="G625">
            <v>151888.33900000001</v>
          </cell>
          <cell r="H625">
            <v>23049.964499999998</v>
          </cell>
          <cell r="I625">
            <v>6.5895259404846378</v>
          </cell>
          <cell r="J625">
            <v>189909.10490658996</v>
          </cell>
          <cell r="K625">
            <v>0.79979492860391754</v>
          </cell>
          <cell r="L625">
            <v>28</v>
          </cell>
          <cell r="M625">
            <v>231.08727974925537</v>
          </cell>
        </row>
        <row r="626">
          <cell r="D626">
            <v>43511</v>
          </cell>
          <cell r="E626">
            <v>92412.764999999999</v>
          </cell>
          <cell r="F626">
            <v>0</v>
          </cell>
          <cell r="G626">
            <v>92412.764999999999</v>
          </cell>
          <cell r="H626">
            <v>23049.964499999998</v>
          </cell>
          <cell r="I626">
            <v>4.0092367604297179</v>
          </cell>
          <cell r="J626">
            <v>189909.10490658996</v>
          </cell>
          <cell r="K626">
            <v>0.48661576834588738</v>
          </cell>
          <cell r="L626">
            <v>28</v>
          </cell>
          <cell r="M626">
            <v>231.08727974925537</v>
          </cell>
        </row>
        <row r="627">
          <cell r="D627">
            <v>43512</v>
          </cell>
          <cell r="E627">
            <v>149914.005</v>
          </cell>
          <cell r="F627">
            <v>0</v>
          </cell>
          <cell r="G627">
            <v>149914.005</v>
          </cell>
          <cell r="H627">
            <v>23049.964499999998</v>
          </cell>
          <cell r="I627">
            <v>6.5038714050947899</v>
          </cell>
          <cell r="J627">
            <v>189909.10490658996</v>
          </cell>
          <cell r="K627">
            <v>0.78939872353006868</v>
          </cell>
          <cell r="L627">
            <v>28</v>
          </cell>
          <cell r="M627">
            <v>231.08727974925537</v>
          </cell>
        </row>
        <row r="628">
          <cell r="D628">
            <v>43513</v>
          </cell>
          <cell r="E628">
            <v>171965.76300000001</v>
          </cell>
          <cell r="F628">
            <v>0</v>
          </cell>
          <cell r="G628">
            <v>171965.76300000001</v>
          </cell>
          <cell r="H628">
            <v>23049.964499999998</v>
          </cell>
          <cell r="I628">
            <v>7.460565199568963</v>
          </cell>
          <cell r="J628">
            <v>189909.10490658996</v>
          </cell>
          <cell r="K628">
            <v>0.90551615776707661</v>
          </cell>
          <cell r="L628">
            <v>28</v>
          </cell>
          <cell r="M628">
            <v>231.08727974925537</v>
          </cell>
        </row>
        <row r="629">
          <cell r="D629">
            <v>43514</v>
          </cell>
          <cell r="E629">
            <v>115939.90399999999</v>
          </cell>
          <cell r="F629">
            <v>0</v>
          </cell>
          <cell r="G629">
            <v>115939.90399999999</v>
          </cell>
          <cell r="H629">
            <v>23049.964499999998</v>
          </cell>
          <cell r="I629">
            <v>5.029938505979044</v>
          </cell>
          <cell r="J629">
            <v>189909.10490658996</v>
          </cell>
          <cell r="K629">
            <v>0.61050208233579439</v>
          </cell>
          <cell r="L629">
            <v>28</v>
          </cell>
          <cell r="M629">
            <v>231.08727974925537</v>
          </cell>
        </row>
        <row r="630">
          <cell r="D630">
            <v>43515</v>
          </cell>
          <cell r="E630">
            <v>28313.951000000001</v>
          </cell>
          <cell r="F630">
            <v>0</v>
          </cell>
          <cell r="G630">
            <v>28313.951000000001</v>
          </cell>
          <cell r="H630">
            <v>23049.964499999998</v>
          </cell>
          <cell r="I630">
            <v>1.2283728679929204</v>
          </cell>
          <cell r="J630">
            <v>189909.10490658996</v>
          </cell>
          <cell r="K630">
            <v>0.14909211969550751</v>
          </cell>
          <cell r="L630">
            <v>28</v>
          </cell>
          <cell r="M630">
            <v>231.08727974925537</v>
          </cell>
        </row>
        <row r="631">
          <cell r="D631">
            <v>43516</v>
          </cell>
          <cell r="E631">
            <v>64375.495000000003</v>
          </cell>
          <cell r="F631">
            <v>0</v>
          </cell>
          <cell r="G631">
            <v>64375.495000000003</v>
          </cell>
          <cell r="H631">
            <v>23049.964499999998</v>
          </cell>
          <cell r="I631">
            <v>2.7928674250235832</v>
          </cell>
          <cell r="J631">
            <v>189909.10490658996</v>
          </cell>
          <cell r="K631">
            <v>0.33898056141997085</v>
          </cell>
          <cell r="L631">
            <v>28</v>
          </cell>
          <cell r="M631">
            <v>231.08727974925537</v>
          </cell>
        </row>
        <row r="632">
          <cell r="D632">
            <v>43517</v>
          </cell>
          <cell r="E632">
            <v>105402.382</v>
          </cell>
          <cell r="F632">
            <v>0</v>
          </cell>
          <cell r="G632">
            <v>105402.382</v>
          </cell>
          <cell r="H632">
            <v>23049.964499999998</v>
          </cell>
          <cell r="I632">
            <v>4.572778496036296</v>
          </cell>
          <cell r="J632">
            <v>189909.10490658996</v>
          </cell>
          <cell r="K632">
            <v>0.55501489542507176</v>
          </cell>
          <cell r="L632">
            <v>28</v>
          </cell>
          <cell r="M632">
            <v>231.08727974925537</v>
          </cell>
        </row>
        <row r="633">
          <cell r="D633">
            <v>43518</v>
          </cell>
          <cell r="E633">
            <v>94706.523000000001</v>
          </cell>
          <cell r="F633">
            <v>0</v>
          </cell>
          <cell r="G633">
            <v>94706.523000000001</v>
          </cell>
          <cell r="H633">
            <v>23049.964499999998</v>
          </cell>
          <cell r="I633">
            <v>4.1087491913490801</v>
          </cell>
          <cell r="J633">
            <v>189909.10490658996</v>
          </cell>
          <cell r="K633">
            <v>0.4986939570200335</v>
          </cell>
          <cell r="L633">
            <v>28</v>
          </cell>
          <cell r="M633">
            <v>231.08727974925537</v>
          </cell>
        </row>
        <row r="634">
          <cell r="D634">
            <v>43519</v>
          </cell>
          <cell r="E634">
            <v>120023.853</v>
          </cell>
          <cell r="F634">
            <v>0</v>
          </cell>
          <cell r="G634">
            <v>120023.853</v>
          </cell>
          <cell r="H634">
            <v>23049.964499999998</v>
          </cell>
          <cell r="I634">
            <v>5.2071166096589874</v>
          </cell>
          <cell r="J634">
            <v>189909.10490658996</v>
          </cell>
          <cell r="K634">
            <v>0.63200683852959971</v>
          </cell>
          <cell r="L634">
            <v>28</v>
          </cell>
          <cell r="M634">
            <v>231.08727974925537</v>
          </cell>
        </row>
        <row r="635">
          <cell r="D635">
            <v>43520</v>
          </cell>
          <cell r="E635">
            <v>82566.923999999999</v>
          </cell>
          <cell r="F635">
            <v>0</v>
          </cell>
          <cell r="G635">
            <v>82566.923999999999</v>
          </cell>
          <cell r="H635">
            <v>23049.964499999998</v>
          </cell>
          <cell r="I635">
            <v>3.5820846491976162</v>
          </cell>
          <cell r="J635">
            <v>189909.10490658996</v>
          </cell>
          <cell r="K635">
            <v>0.43477075014708721</v>
          </cell>
          <cell r="L635">
            <v>28</v>
          </cell>
          <cell r="M635">
            <v>231.08727974925537</v>
          </cell>
        </row>
        <row r="636">
          <cell r="D636">
            <v>43521</v>
          </cell>
          <cell r="E636">
            <v>60720.845000000001</v>
          </cell>
          <cell r="F636">
            <v>0</v>
          </cell>
          <cell r="G636">
            <v>60720.845000000001</v>
          </cell>
          <cell r="H636">
            <v>23049.964499999998</v>
          </cell>
          <cell r="I636">
            <v>2.6343140354945018</v>
          </cell>
          <cell r="J636">
            <v>189909.10490658996</v>
          </cell>
          <cell r="K636">
            <v>0.31973635508348369</v>
          </cell>
          <cell r="L636">
            <v>28</v>
          </cell>
          <cell r="M636">
            <v>231.08727974925537</v>
          </cell>
        </row>
        <row r="637">
          <cell r="D637">
            <v>43522</v>
          </cell>
          <cell r="E637">
            <v>95037.123000000007</v>
          </cell>
          <cell r="F637">
            <v>0</v>
          </cell>
          <cell r="G637">
            <v>95037.123000000007</v>
          </cell>
          <cell r="H637">
            <v>23049.964499999998</v>
          </cell>
          <cell r="I637">
            <v>4.1230919466275102</v>
          </cell>
          <cell r="J637">
            <v>189909.10490658996</v>
          </cell>
          <cell r="K637">
            <v>0.50043478982614154</v>
          </cell>
          <cell r="L637">
            <v>28</v>
          </cell>
          <cell r="M637">
            <v>231.08727974925537</v>
          </cell>
        </row>
        <row r="638">
          <cell r="D638">
            <v>43523</v>
          </cell>
          <cell r="E638">
            <v>99328.847999999998</v>
          </cell>
          <cell r="F638">
            <v>0</v>
          </cell>
          <cell r="G638">
            <v>99328.847999999998</v>
          </cell>
          <cell r="H638">
            <v>23049.964499999998</v>
          </cell>
          <cell r="I638">
            <v>4.3092842073574564</v>
          </cell>
          <cell r="J638">
            <v>189909.10490658996</v>
          </cell>
          <cell r="K638">
            <v>0.52303362731795611</v>
          </cell>
          <cell r="L638">
            <v>28</v>
          </cell>
          <cell r="M638">
            <v>231.08727974925537</v>
          </cell>
        </row>
        <row r="639">
          <cell r="D639">
            <v>43524</v>
          </cell>
          <cell r="E639">
            <v>96940.09</v>
          </cell>
          <cell r="F639">
            <v>0</v>
          </cell>
          <cell r="G639">
            <v>96940.09</v>
          </cell>
          <cell r="H639">
            <v>23093.164499999999</v>
          </cell>
          <cell r="I639">
            <v>4.1977828547490752</v>
          </cell>
          <cell r="J639">
            <v>189909.10490658996</v>
          </cell>
          <cell r="K639">
            <v>0.51045519933171002</v>
          </cell>
          <cell r="L639">
            <v>28</v>
          </cell>
          <cell r="M639">
            <v>231.08727974925537</v>
          </cell>
        </row>
        <row r="640">
          <cell r="D640">
            <v>43525</v>
          </cell>
          <cell r="E640">
            <v>87926.187999999995</v>
          </cell>
          <cell r="F640">
            <v>0</v>
          </cell>
          <cell r="G640">
            <v>87926.187999999995</v>
          </cell>
          <cell r="H640">
            <v>23093.164499999999</v>
          </cell>
          <cell r="I640">
            <v>3.8074551454392487</v>
          </cell>
          <cell r="J640">
            <v>171409.70402116427</v>
          </cell>
          <cell r="K640">
            <v>0.5129592195617092</v>
          </cell>
          <cell r="L640">
            <v>31</v>
          </cell>
          <cell r="M640">
            <v>230.92413258421129</v>
          </cell>
        </row>
        <row r="641">
          <cell r="D641">
            <v>43526</v>
          </cell>
          <cell r="E641">
            <v>140955.93599999999</v>
          </cell>
          <cell r="F641">
            <v>0</v>
          </cell>
          <cell r="G641">
            <v>140955.93599999999</v>
          </cell>
          <cell r="H641">
            <v>23093.164499999999</v>
          </cell>
          <cell r="I641">
            <v>6.1037947397811152</v>
          </cell>
          <cell r="J641">
            <v>171409.70402116427</v>
          </cell>
          <cell r="K641">
            <v>0.82233346591973522</v>
          </cell>
          <cell r="L641">
            <v>31</v>
          </cell>
          <cell r="M641">
            <v>230.92413258421129</v>
          </cell>
        </row>
        <row r="642">
          <cell r="D642">
            <v>43527</v>
          </cell>
          <cell r="E642">
            <v>183891.93700000001</v>
          </cell>
          <cell r="F642">
            <v>0</v>
          </cell>
          <cell r="G642">
            <v>183891.93700000001</v>
          </cell>
          <cell r="H642">
            <v>23093.164499999999</v>
          </cell>
          <cell r="I642">
            <v>7.9630462511969728</v>
          </cell>
          <cell r="J642">
            <v>171409.70402116427</v>
          </cell>
          <cell r="K642">
            <v>1.0728210403845895</v>
          </cell>
          <cell r="L642">
            <v>31</v>
          </cell>
          <cell r="M642">
            <v>230.92413258421129</v>
          </cell>
        </row>
        <row r="643">
          <cell r="D643">
            <v>43528</v>
          </cell>
          <cell r="E643">
            <v>248035.56200000001</v>
          </cell>
          <cell r="F643">
            <v>0</v>
          </cell>
          <cell r="G643">
            <v>248035.56200000001</v>
          </cell>
          <cell r="H643">
            <v>23093.164499999999</v>
          </cell>
          <cell r="I643">
            <v>10.740648471975334</v>
          </cell>
          <cell r="J643">
            <v>171409.70402116427</v>
          </cell>
          <cell r="K643">
            <v>1.4470333719809387</v>
          </cell>
          <cell r="L643">
            <v>31</v>
          </cell>
          <cell r="M643">
            <v>230.92413258421129</v>
          </cell>
        </row>
        <row r="644">
          <cell r="D644">
            <v>43529</v>
          </cell>
          <cell r="E644">
            <v>180614.402</v>
          </cell>
          <cell r="F644">
            <v>0</v>
          </cell>
          <cell r="G644">
            <v>180614.402</v>
          </cell>
          <cell r="H644">
            <v>23093.164499999999</v>
          </cell>
          <cell r="I644">
            <v>7.8211196217824543</v>
          </cell>
          <cell r="J644">
            <v>171409.70402116427</v>
          </cell>
          <cell r="K644">
            <v>1.0536999817565709</v>
          </cell>
          <cell r="L644">
            <v>31</v>
          </cell>
          <cell r="M644">
            <v>230.92413258421129</v>
          </cell>
        </row>
        <row r="645">
          <cell r="D645">
            <v>43530</v>
          </cell>
          <cell r="E645">
            <v>333038.94699999999</v>
          </cell>
          <cell r="F645">
            <v>0</v>
          </cell>
          <cell r="G645">
            <v>333038.94699999999</v>
          </cell>
          <cell r="H645">
            <v>23093.164499999999</v>
          </cell>
          <cell r="I645">
            <v>14.421537897069065</v>
          </cell>
          <cell r="J645">
            <v>171409.70402116427</v>
          </cell>
          <cell r="K645">
            <v>1.9429410306832982</v>
          </cell>
          <cell r="L645">
            <v>31</v>
          </cell>
          <cell r="M645">
            <v>230.92413258421129</v>
          </cell>
        </row>
        <row r="646">
          <cell r="D646">
            <v>43531</v>
          </cell>
          <cell r="E646">
            <v>178935.71</v>
          </cell>
          <cell r="F646">
            <v>0</v>
          </cell>
          <cell r="G646">
            <v>178935.71</v>
          </cell>
          <cell r="H646">
            <v>23093.164499999999</v>
          </cell>
          <cell r="I646">
            <v>7.7484274621609348</v>
          </cell>
          <cell r="J646">
            <v>171409.70402116427</v>
          </cell>
          <cell r="K646">
            <v>1.0439065338909077</v>
          </cell>
          <cell r="L646">
            <v>31</v>
          </cell>
          <cell r="M646">
            <v>230.92413258421129</v>
          </cell>
        </row>
        <row r="647">
          <cell r="D647">
            <v>43532</v>
          </cell>
          <cell r="E647">
            <v>62813.353000000003</v>
          </cell>
          <cell r="F647">
            <v>0</v>
          </cell>
          <cell r="G647">
            <v>62813.353000000003</v>
          </cell>
          <cell r="H647">
            <v>23093.164499999999</v>
          </cell>
          <cell r="I647">
            <v>2.7199976425924652</v>
          </cell>
          <cell r="J647">
            <v>171409.70402116427</v>
          </cell>
          <cell r="K647">
            <v>0.36645155744650443</v>
          </cell>
          <cell r="L647">
            <v>31</v>
          </cell>
          <cell r="M647">
            <v>230.92413258421129</v>
          </cell>
        </row>
        <row r="648">
          <cell r="D648">
            <v>43533</v>
          </cell>
          <cell r="E648">
            <v>66171.671000000002</v>
          </cell>
          <cell r="F648">
            <v>0</v>
          </cell>
          <cell r="G648">
            <v>66171.671000000002</v>
          </cell>
          <cell r="H648">
            <v>23093.164499999999</v>
          </cell>
          <cell r="I648">
            <v>2.8654224067039409</v>
          </cell>
          <cell r="J648">
            <v>171409.70402116427</v>
          </cell>
          <cell r="K648">
            <v>0.38604390211087269</v>
          </cell>
          <cell r="L648">
            <v>31</v>
          </cell>
          <cell r="M648">
            <v>230.92413258421129</v>
          </cell>
        </row>
        <row r="649">
          <cell r="D649">
            <v>43534</v>
          </cell>
          <cell r="E649">
            <v>114912.274</v>
          </cell>
          <cell r="F649">
            <v>0</v>
          </cell>
          <cell r="G649">
            <v>114912.274</v>
          </cell>
          <cell r="H649">
            <v>23093.164499999999</v>
          </cell>
          <cell r="I649">
            <v>4.9760297684624391</v>
          </cell>
          <cell r="J649">
            <v>171409.70402116427</v>
          </cell>
          <cell r="K649">
            <v>0.67039538196630677</v>
          </cell>
          <cell r="L649">
            <v>31</v>
          </cell>
          <cell r="M649">
            <v>230.92413258421129</v>
          </cell>
        </row>
        <row r="650">
          <cell r="D650">
            <v>43535</v>
          </cell>
          <cell r="E650">
            <v>111558.04300000001</v>
          </cell>
          <cell r="F650">
            <v>0</v>
          </cell>
          <cell r="G650">
            <v>111558.04300000001</v>
          </cell>
          <cell r="H650">
            <v>23093.164499999999</v>
          </cell>
          <cell r="I650">
            <v>4.8307819831275189</v>
          </cell>
          <cell r="J650">
            <v>171409.70402116427</v>
          </cell>
          <cell r="K650">
            <v>0.65082688075947981</v>
          </cell>
          <cell r="L650">
            <v>31</v>
          </cell>
          <cell r="M650">
            <v>230.92413258421129</v>
          </cell>
        </row>
        <row r="651">
          <cell r="D651">
            <v>43536</v>
          </cell>
          <cell r="E651">
            <v>144919.43299999999</v>
          </cell>
          <cell r="F651">
            <v>0</v>
          </cell>
          <cell r="G651">
            <v>144919.43299999999</v>
          </cell>
          <cell r="H651">
            <v>23093.164499999999</v>
          </cell>
          <cell r="I651">
            <v>6.2754254835884442</v>
          </cell>
          <cell r="J651">
            <v>171409.70402116427</v>
          </cell>
          <cell r="K651">
            <v>0.84545640999477201</v>
          </cell>
          <cell r="L651">
            <v>31</v>
          </cell>
          <cell r="M651">
            <v>230.92413258421129</v>
          </cell>
        </row>
        <row r="652">
          <cell r="D652">
            <v>43537</v>
          </cell>
          <cell r="E652">
            <v>213938.745</v>
          </cell>
          <cell r="F652">
            <v>0</v>
          </cell>
          <cell r="G652">
            <v>213938.745</v>
          </cell>
          <cell r="H652">
            <v>23093.164499999999</v>
          </cell>
          <cell r="I652">
            <v>9.2641588813001352</v>
          </cell>
          <cell r="J652">
            <v>171409.70402116427</v>
          </cell>
          <cell r="K652">
            <v>1.2481133797044803</v>
          </cell>
          <cell r="L652">
            <v>31</v>
          </cell>
          <cell r="M652">
            <v>230.92413258421129</v>
          </cell>
        </row>
        <row r="653">
          <cell r="D653">
            <v>43538</v>
          </cell>
          <cell r="E653">
            <v>147720.073</v>
          </cell>
          <cell r="F653">
            <v>0</v>
          </cell>
          <cell r="G653">
            <v>147720.073</v>
          </cell>
          <cell r="H653">
            <v>23093.164499999999</v>
          </cell>
          <cell r="I653">
            <v>6.396701197014381</v>
          </cell>
          <cell r="J653">
            <v>171409.70402116427</v>
          </cell>
          <cell r="K653">
            <v>0.86179527491489472</v>
          </cell>
          <cell r="L653">
            <v>31</v>
          </cell>
          <cell r="M653">
            <v>230.92413258421129</v>
          </cell>
        </row>
        <row r="654">
          <cell r="D654">
            <v>43539</v>
          </cell>
          <cell r="E654">
            <v>95734.388999999996</v>
          </cell>
          <cell r="F654">
            <v>0</v>
          </cell>
          <cell r="G654">
            <v>95734.388999999996</v>
          </cell>
          <cell r="H654">
            <v>23093.164499999999</v>
          </cell>
          <cell r="I654">
            <v>4.1455725567624135</v>
          </cell>
          <cell r="J654">
            <v>171409.70402116427</v>
          </cell>
          <cell r="K654">
            <v>0.55851207226972099</v>
          </cell>
          <cell r="L654">
            <v>31</v>
          </cell>
          <cell r="M654">
            <v>230.92413258421129</v>
          </cell>
        </row>
        <row r="655">
          <cell r="D655">
            <v>43540</v>
          </cell>
          <cell r="E655">
            <v>102204.094</v>
          </cell>
          <cell r="F655">
            <v>0</v>
          </cell>
          <cell r="G655">
            <v>102204.094</v>
          </cell>
          <cell r="H655">
            <v>23093.164499999999</v>
          </cell>
          <cell r="I655">
            <v>4.4257292672037218</v>
          </cell>
          <cell r="J655">
            <v>171409.70402116427</v>
          </cell>
          <cell r="K655">
            <v>0.59625617221403449</v>
          </cell>
          <cell r="L655">
            <v>31</v>
          </cell>
          <cell r="M655">
            <v>230.92413258421129</v>
          </cell>
        </row>
        <row r="656">
          <cell r="D656">
            <v>43541</v>
          </cell>
          <cell r="E656">
            <v>202667.516</v>
          </cell>
          <cell r="F656">
            <v>0</v>
          </cell>
          <cell r="G656">
            <v>202667.516</v>
          </cell>
          <cell r="H656">
            <v>23093.164499999999</v>
          </cell>
          <cell r="I656">
            <v>8.7760824637091215</v>
          </cell>
          <cell r="J656">
            <v>171409.70402116427</v>
          </cell>
          <cell r="K656">
            <v>1.1823573067658775</v>
          </cell>
          <cell r="L656">
            <v>31</v>
          </cell>
          <cell r="M656">
            <v>230.92413258421129</v>
          </cell>
        </row>
        <row r="657">
          <cell r="D657">
            <v>43542</v>
          </cell>
          <cell r="E657">
            <v>166516.60999999999</v>
          </cell>
          <cell r="F657">
            <v>0.4</v>
          </cell>
          <cell r="G657">
            <v>166517.00999999998</v>
          </cell>
          <cell r="H657">
            <v>23093.164499999999</v>
          </cell>
          <cell r="I657">
            <v>7.2106622719463154</v>
          </cell>
          <cell r="J657">
            <v>171409.70402116427</v>
          </cell>
          <cell r="K657">
            <v>0.97145614334320196</v>
          </cell>
          <cell r="L657">
            <v>31</v>
          </cell>
          <cell r="M657">
            <v>230.92413258421129</v>
          </cell>
        </row>
        <row r="658">
          <cell r="D658">
            <v>43543</v>
          </cell>
          <cell r="E658">
            <v>180652.405</v>
          </cell>
          <cell r="F658">
            <v>0</v>
          </cell>
          <cell r="G658">
            <v>180652.405</v>
          </cell>
          <cell r="H658">
            <v>23093.164499999999</v>
          </cell>
          <cell r="I658">
            <v>7.8227652602569915</v>
          </cell>
          <cell r="J658">
            <v>171409.70402116427</v>
          </cell>
          <cell r="K658">
            <v>1.053921690324455</v>
          </cell>
          <cell r="L658">
            <v>31</v>
          </cell>
          <cell r="M658">
            <v>230.92413258421129</v>
          </cell>
        </row>
        <row r="659">
          <cell r="D659">
            <v>43544</v>
          </cell>
          <cell r="E659">
            <v>180094.9</v>
          </cell>
          <cell r="F659">
            <v>0</v>
          </cell>
          <cell r="G659">
            <v>180094.9</v>
          </cell>
          <cell r="H659">
            <v>23093.164499999999</v>
          </cell>
          <cell r="I659">
            <v>7.7986237009657122</v>
          </cell>
          <cell r="J659">
            <v>171409.70402116427</v>
          </cell>
          <cell r="K659">
            <v>1.050669219857957</v>
          </cell>
          <cell r="L659">
            <v>31</v>
          </cell>
          <cell r="M659">
            <v>230.92413258421129</v>
          </cell>
        </row>
        <row r="660">
          <cell r="D660">
            <v>43545</v>
          </cell>
          <cell r="E660">
            <v>112617.27800000001</v>
          </cell>
          <cell r="F660">
            <v>0</v>
          </cell>
          <cell r="G660">
            <v>112617.27800000001</v>
          </cell>
          <cell r="H660">
            <v>23093.164499999999</v>
          </cell>
          <cell r="I660">
            <v>4.8766498848609512</v>
          </cell>
          <cell r="J660">
            <v>171409.70402116427</v>
          </cell>
          <cell r="K660">
            <v>0.65700643171342821</v>
          </cell>
          <cell r="L660">
            <v>31</v>
          </cell>
          <cell r="M660">
            <v>230.92413258421129</v>
          </cell>
        </row>
        <row r="661">
          <cell r="D661">
            <v>43546</v>
          </cell>
          <cell r="E661">
            <v>79636.054000000004</v>
          </cell>
          <cell r="F661">
            <v>0</v>
          </cell>
          <cell r="G661">
            <v>79636.054000000004</v>
          </cell>
          <cell r="H661">
            <v>23093.164499999999</v>
          </cell>
          <cell r="I661">
            <v>3.4484686583339417</v>
          </cell>
          <cell r="J661">
            <v>171409.70402116427</v>
          </cell>
          <cell r="K661">
            <v>0.46459478157763573</v>
          </cell>
          <cell r="L661">
            <v>31</v>
          </cell>
          <cell r="M661">
            <v>230.92413258421129</v>
          </cell>
        </row>
        <row r="662">
          <cell r="D662">
            <v>43547</v>
          </cell>
          <cell r="E662">
            <v>94715.225999999995</v>
          </cell>
          <cell r="F662">
            <v>0</v>
          </cell>
          <cell r="G662">
            <v>94715.225999999995</v>
          </cell>
          <cell r="H662">
            <v>23093.164499999999</v>
          </cell>
          <cell r="I662">
            <v>4.1014398871146485</v>
          </cell>
          <cell r="J662">
            <v>171409.70402116427</v>
          </cell>
          <cell r="K662">
            <v>0.55256630037880083</v>
          </cell>
          <cell r="L662">
            <v>31</v>
          </cell>
          <cell r="M662">
            <v>230.92413258421129</v>
          </cell>
        </row>
        <row r="663">
          <cell r="D663">
            <v>43548</v>
          </cell>
          <cell r="E663">
            <v>135884.264</v>
          </cell>
          <cell r="F663">
            <v>0</v>
          </cell>
          <cell r="G663">
            <v>135884.264</v>
          </cell>
          <cell r="H663">
            <v>23093.164499999999</v>
          </cell>
          <cell r="I663">
            <v>5.8841768524188183</v>
          </cell>
          <cell r="J663">
            <v>171409.70402116427</v>
          </cell>
          <cell r="K663">
            <v>0.79274545613369773</v>
          </cell>
          <cell r="L663">
            <v>31</v>
          </cell>
          <cell r="M663">
            <v>230.92413258421129</v>
          </cell>
        </row>
        <row r="664">
          <cell r="D664">
            <v>43549</v>
          </cell>
          <cell r="E664">
            <v>243586.32</v>
          </cell>
          <cell r="F664">
            <v>3.8</v>
          </cell>
          <cell r="G664">
            <v>243590.12</v>
          </cell>
          <cell r="H664">
            <v>23093.164499999999</v>
          </cell>
          <cell r="I664">
            <v>10.548148132751576</v>
          </cell>
          <cell r="J664">
            <v>171409.70402116427</v>
          </cell>
          <cell r="K664">
            <v>1.4210987726221351</v>
          </cell>
          <cell r="L664">
            <v>31</v>
          </cell>
          <cell r="M664">
            <v>230.92413258421129</v>
          </cell>
        </row>
        <row r="665">
          <cell r="D665">
            <v>43550</v>
          </cell>
          <cell r="E665">
            <v>295333.995</v>
          </cell>
          <cell r="F665">
            <v>0</v>
          </cell>
          <cell r="G665">
            <v>295333.995</v>
          </cell>
          <cell r="H665">
            <v>23093.164499999999</v>
          </cell>
          <cell r="I665">
            <v>12.788805752455451</v>
          </cell>
          <cell r="J665">
            <v>171409.70402116427</v>
          </cell>
          <cell r="K665">
            <v>1.7229712675049864</v>
          </cell>
          <cell r="L665">
            <v>31</v>
          </cell>
          <cell r="M665">
            <v>230.92413258421129</v>
          </cell>
        </row>
        <row r="666">
          <cell r="D666">
            <v>43551</v>
          </cell>
          <cell r="E666">
            <v>215565.34099999999</v>
          </cell>
          <cell r="F666">
            <v>0</v>
          </cell>
          <cell r="G666">
            <v>215565.34099999999</v>
          </cell>
          <cell r="H666">
            <v>23093.164499999999</v>
          </cell>
          <cell r="I666">
            <v>9.3345951352834291</v>
          </cell>
          <cell r="J666">
            <v>171409.70402116427</v>
          </cell>
          <cell r="K666">
            <v>1.2576029007866656</v>
          </cell>
          <cell r="L666">
            <v>31</v>
          </cell>
          <cell r="M666">
            <v>230.92413258421129</v>
          </cell>
        </row>
        <row r="667">
          <cell r="D667">
            <v>43552</v>
          </cell>
          <cell r="E667">
            <v>172878.57699999999</v>
          </cell>
          <cell r="F667">
            <v>0</v>
          </cell>
          <cell r="G667">
            <v>172878.57699999999</v>
          </cell>
          <cell r="H667">
            <v>23093.164499999999</v>
          </cell>
          <cell r="I667">
            <v>7.4861362980374562</v>
          </cell>
          <cell r="J667">
            <v>171409.70402116427</v>
          </cell>
          <cell r="K667">
            <v>1.0085693688535531</v>
          </cell>
          <cell r="L667">
            <v>31</v>
          </cell>
          <cell r="M667">
            <v>230.92413258421129</v>
          </cell>
        </row>
        <row r="668">
          <cell r="D668">
            <v>43553</v>
          </cell>
          <cell r="E668">
            <v>141805.283</v>
          </cell>
          <cell r="F668">
            <v>0</v>
          </cell>
          <cell r="G668">
            <v>141805.283</v>
          </cell>
          <cell r="H668">
            <v>23093.164499999999</v>
          </cell>
          <cell r="I668">
            <v>6.1405738914647232</v>
          </cell>
          <cell r="J668">
            <v>171409.70402116427</v>
          </cell>
          <cell r="K668">
            <v>0.82728853544074166</v>
          </cell>
          <cell r="L668">
            <v>31</v>
          </cell>
          <cell r="M668">
            <v>230.92413258421129</v>
          </cell>
        </row>
        <row r="669">
          <cell r="D669">
            <v>43554</v>
          </cell>
          <cell r="E669">
            <v>117508.557</v>
          </cell>
          <cell r="F669">
            <v>0</v>
          </cell>
          <cell r="G669">
            <v>117508.557</v>
          </cell>
          <cell r="H669">
            <v>23093.164499999999</v>
          </cell>
          <cell r="I669">
            <v>5.0884562399406112</v>
          </cell>
          <cell r="J669">
            <v>171409.70402116427</v>
          </cell>
          <cell r="K669">
            <v>0.68554203317153506</v>
          </cell>
          <cell r="L669">
            <v>31</v>
          </cell>
          <cell r="M669">
            <v>230.92413258421129</v>
          </cell>
        </row>
        <row r="670">
          <cell r="D670">
            <v>43555</v>
          </cell>
          <cell r="E670">
            <v>70814.808999999994</v>
          </cell>
          <cell r="F670">
            <v>0</v>
          </cell>
          <cell r="G670">
            <v>70814.808999999994</v>
          </cell>
          <cell r="H670">
            <v>23093.164499999999</v>
          </cell>
          <cell r="I670">
            <v>3.0664835475449888</v>
          </cell>
          <cell r="J670">
            <v>171409.70402116427</v>
          </cell>
          <cell r="K670">
            <v>0.41313185507429823</v>
          </cell>
          <cell r="L670">
            <v>31</v>
          </cell>
          <cell r="M670">
            <v>230.92413258421129</v>
          </cell>
        </row>
        <row r="671">
          <cell r="D671">
            <v>43556</v>
          </cell>
          <cell r="E671">
            <v>37268.610999999997</v>
          </cell>
          <cell r="F671">
            <v>0</v>
          </cell>
          <cell r="G671">
            <v>37268.610999999997</v>
          </cell>
          <cell r="H671">
            <v>23093.164499999999</v>
          </cell>
          <cell r="I671">
            <v>1.6138373326877742</v>
          </cell>
          <cell r="J671">
            <v>141535.28839241512</v>
          </cell>
          <cell r="K671">
            <v>0.26331674187620635</v>
          </cell>
          <cell r="L671">
            <v>30</v>
          </cell>
          <cell r="M671">
            <v>184.52627338606317</v>
          </cell>
        </row>
        <row r="672">
          <cell r="D672">
            <v>43557</v>
          </cell>
          <cell r="E672">
            <v>48673.203999999998</v>
          </cell>
          <cell r="F672">
            <v>0</v>
          </cell>
          <cell r="G672">
            <v>48673.203999999998</v>
          </cell>
          <cell r="H672">
            <v>23093.164499999999</v>
          </cell>
          <cell r="I672">
            <v>2.1076887924996162</v>
          </cell>
          <cell r="J672">
            <v>141535.28839241512</v>
          </cell>
          <cell r="K672">
            <v>0.34389447715011257</v>
          </cell>
          <cell r="L672">
            <v>30</v>
          </cell>
          <cell r="M672">
            <v>184.52627338606317</v>
          </cell>
        </row>
        <row r="673">
          <cell r="D673">
            <v>43558</v>
          </cell>
          <cell r="E673">
            <v>153243.94500000001</v>
          </cell>
          <cell r="F673">
            <v>0</v>
          </cell>
          <cell r="G673">
            <v>153243.94500000001</v>
          </cell>
          <cell r="H673">
            <v>23093.164499999999</v>
          </cell>
          <cell r="I673">
            <v>6.6359006363116677</v>
          </cell>
          <cell r="J673">
            <v>141535.28839241512</v>
          </cell>
          <cell r="K673">
            <v>1.0827260589254739</v>
          </cell>
          <cell r="L673">
            <v>30</v>
          </cell>
          <cell r="M673">
            <v>184.52627338606317</v>
          </cell>
        </row>
        <row r="674">
          <cell r="D674">
            <v>43559</v>
          </cell>
          <cell r="E674">
            <v>139788.85999999999</v>
          </cell>
          <cell r="F674">
            <v>0</v>
          </cell>
          <cell r="G674">
            <v>139788.85999999999</v>
          </cell>
          <cell r="H674">
            <v>23093.164499999999</v>
          </cell>
          <cell r="I674">
            <v>6.0532570146460438</v>
          </cell>
          <cell r="J674">
            <v>141535.28839241512</v>
          </cell>
          <cell r="K674">
            <v>0.98766082711773573</v>
          </cell>
          <cell r="L674">
            <v>30</v>
          </cell>
          <cell r="M674">
            <v>184.52627338606317</v>
          </cell>
        </row>
        <row r="675">
          <cell r="D675">
            <v>43560</v>
          </cell>
          <cell r="E675">
            <v>189453.41</v>
          </cell>
          <cell r="F675">
            <v>0</v>
          </cell>
          <cell r="G675">
            <v>189453.41</v>
          </cell>
          <cell r="H675">
            <v>23093.164499999999</v>
          </cell>
          <cell r="I675">
            <v>8.203873921220282</v>
          </cell>
          <cell r="J675">
            <v>141535.28839241512</v>
          </cell>
          <cell r="K675">
            <v>1.3385595362954925</v>
          </cell>
          <cell r="L675">
            <v>30</v>
          </cell>
          <cell r="M675">
            <v>184.52627338606317</v>
          </cell>
        </row>
        <row r="676">
          <cell r="D676">
            <v>43561</v>
          </cell>
          <cell r="E676">
            <v>255208.60200000001</v>
          </cell>
          <cell r="F676">
            <v>4.7</v>
          </cell>
          <cell r="G676">
            <v>255213.30200000003</v>
          </cell>
          <cell r="H676">
            <v>23093.164499999999</v>
          </cell>
          <cell r="I676">
            <v>11.051465120771995</v>
          </cell>
          <cell r="J676">
            <v>141535.28839241512</v>
          </cell>
          <cell r="K676">
            <v>1.8031778851674485</v>
          </cell>
          <cell r="L676">
            <v>30</v>
          </cell>
          <cell r="M676">
            <v>184.52627338606317</v>
          </cell>
        </row>
        <row r="677">
          <cell r="D677">
            <v>43562</v>
          </cell>
          <cell r="E677">
            <v>212102.94699999999</v>
          </cell>
          <cell r="F677">
            <v>0</v>
          </cell>
          <cell r="G677">
            <v>212102.94699999999</v>
          </cell>
          <cell r="H677">
            <v>23093.164499999999</v>
          </cell>
          <cell r="I677">
            <v>9.1846635830269161</v>
          </cell>
          <cell r="J677">
            <v>141535.28839241512</v>
          </cell>
          <cell r="K677">
            <v>1.4985870266638506</v>
          </cell>
          <cell r="L677">
            <v>30</v>
          </cell>
          <cell r="M677">
            <v>184.52627338606317</v>
          </cell>
        </row>
        <row r="678">
          <cell r="D678">
            <v>43563</v>
          </cell>
          <cell r="E678">
            <v>185023.94</v>
          </cell>
          <cell r="F678">
            <v>0</v>
          </cell>
          <cell r="G678">
            <v>185023.94</v>
          </cell>
          <cell r="H678">
            <v>23093.164499999999</v>
          </cell>
          <cell r="I678">
            <v>8.0120652152285157</v>
          </cell>
          <cell r="J678">
            <v>141535.28839241512</v>
          </cell>
          <cell r="K678">
            <v>1.3072636661961643</v>
          </cell>
          <cell r="L678">
            <v>30</v>
          </cell>
          <cell r="M678">
            <v>184.52627338606317</v>
          </cell>
        </row>
        <row r="679">
          <cell r="D679">
            <v>43564</v>
          </cell>
          <cell r="E679">
            <v>237433.81599999999</v>
          </cell>
          <cell r="F679">
            <v>476</v>
          </cell>
          <cell r="G679">
            <v>237909.81599999999</v>
          </cell>
          <cell r="H679">
            <v>23093.164499999999</v>
          </cell>
          <cell r="I679">
            <v>10.302174740928209</v>
          </cell>
          <cell r="J679">
            <v>141535.28839241512</v>
          </cell>
          <cell r="K679">
            <v>1.6809222541051436</v>
          </cell>
          <cell r="L679">
            <v>30</v>
          </cell>
          <cell r="M679">
            <v>184.52627338606317</v>
          </cell>
        </row>
        <row r="680">
          <cell r="D680">
            <v>43565</v>
          </cell>
          <cell r="E680">
            <v>203221.796</v>
          </cell>
          <cell r="F680">
            <v>1941</v>
          </cell>
          <cell r="G680">
            <v>205162.796</v>
          </cell>
          <cell r="H680">
            <v>23093.164499999999</v>
          </cell>
          <cell r="I680">
            <v>8.8841352167218144</v>
          </cell>
          <cell r="J680">
            <v>141535.28839241512</v>
          </cell>
          <cell r="K680">
            <v>1.4495522518113912</v>
          </cell>
          <cell r="L680">
            <v>30</v>
          </cell>
          <cell r="M680">
            <v>184.52627338606317</v>
          </cell>
        </row>
        <row r="681">
          <cell r="D681">
            <v>43566</v>
          </cell>
          <cell r="E681">
            <v>160499.66500000001</v>
          </cell>
          <cell r="F681">
            <v>6460</v>
          </cell>
          <cell r="G681">
            <v>166959.66500000001</v>
          </cell>
          <cell r="H681">
            <v>23093.164499999999</v>
          </cell>
          <cell r="I681">
            <v>7.2298304981112489</v>
          </cell>
          <cell r="J681">
            <v>141535.28839241512</v>
          </cell>
          <cell r="K681">
            <v>1.1796327749521678</v>
          </cell>
          <cell r="L681">
            <v>30</v>
          </cell>
          <cell r="M681">
            <v>184.52627338606317</v>
          </cell>
        </row>
        <row r="682">
          <cell r="D682">
            <v>43567</v>
          </cell>
          <cell r="E682">
            <v>125990.89</v>
          </cell>
          <cell r="F682">
            <v>761.8</v>
          </cell>
          <cell r="G682">
            <v>126752.69</v>
          </cell>
          <cell r="H682">
            <v>23093.164499999999</v>
          </cell>
          <cell r="I682">
            <v>5.4887536093201952</v>
          </cell>
          <cell r="J682">
            <v>141535.28839241512</v>
          </cell>
          <cell r="K682">
            <v>0.89555538720895189</v>
          </cell>
          <cell r="L682">
            <v>30</v>
          </cell>
          <cell r="M682">
            <v>184.52627338606317</v>
          </cell>
        </row>
        <row r="683">
          <cell r="D683">
            <v>43568</v>
          </cell>
          <cell r="E683">
            <v>66043.502999999997</v>
          </cell>
          <cell r="F683">
            <v>0</v>
          </cell>
          <cell r="G683">
            <v>66043.502999999997</v>
          </cell>
          <cell r="H683">
            <v>23093.164499999999</v>
          </cell>
          <cell r="I683">
            <v>2.8598723661280809</v>
          </cell>
          <cell r="J683">
            <v>141535.28839241512</v>
          </cell>
          <cell r="K683">
            <v>0.46662216716505639</v>
          </cell>
          <cell r="L683">
            <v>30</v>
          </cell>
          <cell r="M683">
            <v>184.52627338606317</v>
          </cell>
        </row>
        <row r="684">
          <cell r="D684">
            <v>43569</v>
          </cell>
          <cell r="E684">
            <v>92333.811000000002</v>
          </cell>
          <cell r="F684">
            <v>0</v>
          </cell>
          <cell r="G684">
            <v>92333.811000000002</v>
          </cell>
          <cell r="H684">
            <v>23093.164499999999</v>
          </cell>
          <cell r="I684">
            <v>3.9983178139141566</v>
          </cell>
          <cell r="J684">
            <v>141535.28839241512</v>
          </cell>
          <cell r="K684">
            <v>0.65237307281275991</v>
          </cell>
          <cell r="L684">
            <v>30</v>
          </cell>
          <cell r="M684">
            <v>184.52627338606317</v>
          </cell>
        </row>
        <row r="685">
          <cell r="D685">
            <v>43570</v>
          </cell>
          <cell r="E685">
            <v>173244.258</v>
          </cell>
          <cell r="F685">
            <v>0</v>
          </cell>
          <cell r="G685">
            <v>173244.258</v>
          </cell>
          <cell r="H685">
            <v>23093.164499999999</v>
          </cell>
          <cell r="I685">
            <v>7.5019713300877413</v>
          </cell>
          <cell r="J685">
            <v>141535.28839241512</v>
          </cell>
          <cell r="K685">
            <v>1.2240357861826645</v>
          </cell>
          <cell r="L685">
            <v>30</v>
          </cell>
          <cell r="M685">
            <v>184.52627338606317</v>
          </cell>
        </row>
        <row r="686">
          <cell r="D686">
            <v>43571</v>
          </cell>
          <cell r="E686">
            <v>93027.861999999994</v>
          </cell>
          <cell r="F686">
            <v>0</v>
          </cell>
          <cell r="G686">
            <v>93027.861999999994</v>
          </cell>
          <cell r="H686">
            <v>23093.164499999999</v>
          </cell>
          <cell r="I686">
            <v>4.0283722051172326</v>
          </cell>
          <cell r="J686">
            <v>141535.28839241512</v>
          </cell>
          <cell r="K686">
            <v>0.65727680394499666</v>
          </cell>
          <cell r="L686">
            <v>30</v>
          </cell>
          <cell r="M686">
            <v>184.52627338606317</v>
          </cell>
        </row>
        <row r="687">
          <cell r="D687">
            <v>43572</v>
          </cell>
          <cell r="E687">
            <v>227017.95499999999</v>
          </cell>
          <cell r="F687">
            <v>0</v>
          </cell>
          <cell r="G687">
            <v>227017.95499999999</v>
          </cell>
          <cell r="H687">
            <v>23093.164499999999</v>
          </cell>
          <cell r="I687">
            <v>9.8305260415912255</v>
          </cell>
          <cell r="J687">
            <v>141535.28839241512</v>
          </cell>
          <cell r="K687">
            <v>1.6039671630906562</v>
          </cell>
          <cell r="L687">
            <v>30</v>
          </cell>
          <cell r="M687">
            <v>184.52627338606317</v>
          </cell>
        </row>
        <row r="688">
          <cell r="D688">
            <v>43573</v>
          </cell>
          <cell r="E688">
            <v>110122.863</v>
          </cell>
          <cell r="F688">
            <v>625.4</v>
          </cell>
          <cell r="G688">
            <v>110748.26299999999</v>
          </cell>
          <cell r="H688">
            <v>23093.164499999999</v>
          </cell>
          <cell r="I688">
            <v>4.7957161955867935</v>
          </cell>
          <cell r="J688">
            <v>141535.28839241512</v>
          </cell>
          <cell r="K688">
            <v>0.7824780961546759</v>
          </cell>
          <cell r="L688">
            <v>30</v>
          </cell>
          <cell r="M688">
            <v>184.52627338606317</v>
          </cell>
        </row>
        <row r="689">
          <cell r="D689">
            <v>43574</v>
          </cell>
          <cell r="E689">
            <v>177593.34099999999</v>
          </cell>
          <cell r="F689">
            <v>109.5</v>
          </cell>
          <cell r="G689">
            <v>177702.84099999999</v>
          </cell>
          <cell r="H689">
            <v>23093.164499999999</v>
          </cell>
          <cell r="I689">
            <v>7.6950407121553219</v>
          </cell>
          <cell r="J689">
            <v>141535.28839241512</v>
          </cell>
          <cell r="K689">
            <v>1.255537350567359</v>
          </cell>
          <cell r="L689">
            <v>30</v>
          </cell>
          <cell r="M689">
            <v>184.52627338606317</v>
          </cell>
        </row>
        <row r="690">
          <cell r="D690">
            <v>43575</v>
          </cell>
          <cell r="E690">
            <v>223999.08100000001</v>
          </cell>
          <cell r="F690">
            <v>325.60000000000002</v>
          </cell>
          <cell r="G690">
            <v>224324.68100000001</v>
          </cell>
          <cell r="H690">
            <v>23093.164499999999</v>
          </cell>
          <cell r="I690">
            <v>9.7138995827098551</v>
          </cell>
          <cell r="J690">
            <v>141535.28839241512</v>
          </cell>
          <cell r="K690">
            <v>1.5849381701759515</v>
          </cell>
          <cell r="L690">
            <v>30</v>
          </cell>
          <cell r="M690">
            <v>184.52627338606317</v>
          </cell>
        </row>
        <row r="691">
          <cell r="D691">
            <v>43576</v>
          </cell>
          <cell r="E691">
            <v>120789.4</v>
          </cell>
          <cell r="F691">
            <v>0</v>
          </cell>
          <cell r="G691">
            <v>120789.4</v>
          </cell>
          <cell r="H691">
            <v>23093.164499999999</v>
          </cell>
          <cell r="I691">
            <v>5.2305261152060822</v>
          </cell>
          <cell r="J691">
            <v>141535.28839241512</v>
          </cell>
          <cell r="K691">
            <v>0.85342250241582229</v>
          </cell>
          <cell r="L691">
            <v>30</v>
          </cell>
          <cell r="M691">
            <v>184.52627338606317</v>
          </cell>
        </row>
        <row r="692">
          <cell r="D692">
            <v>43577</v>
          </cell>
          <cell r="E692">
            <v>85265.142999999996</v>
          </cell>
          <cell r="F692">
            <v>0</v>
          </cell>
          <cell r="G692">
            <v>85265.142999999996</v>
          </cell>
          <cell r="H692">
            <v>23093.164499999999</v>
          </cell>
          <cell r="I692">
            <v>3.6922242943361012</v>
          </cell>
          <cell r="J692">
            <v>141535.28839241512</v>
          </cell>
          <cell r="K692">
            <v>0.6024302770599318</v>
          </cell>
          <cell r="L692">
            <v>30</v>
          </cell>
          <cell r="M692">
            <v>184.52627338606317</v>
          </cell>
        </row>
        <row r="693">
          <cell r="D693">
            <v>43578</v>
          </cell>
          <cell r="E693">
            <v>181056.45699999999</v>
          </cell>
          <cell r="F693">
            <v>0</v>
          </cell>
          <cell r="G693">
            <v>181056.45699999999</v>
          </cell>
          <cell r="H693">
            <v>23093.164499999999</v>
          </cell>
          <cell r="I693">
            <v>7.8402618662331882</v>
          </cell>
          <cell r="J693">
            <v>141535.28839241512</v>
          </cell>
          <cell r="K693">
            <v>1.2792319078618051</v>
          </cell>
          <cell r="L693">
            <v>30</v>
          </cell>
          <cell r="M693">
            <v>184.52627338606317</v>
          </cell>
        </row>
        <row r="694">
          <cell r="D694">
            <v>43579</v>
          </cell>
          <cell r="E694">
            <v>292074.772</v>
          </cell>
          <cell r="F694">
            <v>93.7</v>
          </cell>
          <cell r="G694">
            <v>292168.47200000001</v>
          </cell>
          <cell r="H694">
            <v>23093.164499999999</v>
          </cell>
          <cell r="I694">
            <v>12.651729562659115</v>
          </cell>
          <cell r="J694">
            <v>141535.28839241512</v>
          </cell>
          <cell r="K694">
            <v>2.0642800485907467</v>
          </cell>
          <cell r="L694">
            <v>30</v>
          </cell>
          <cell r="M694">
            <v>184.52627338606317</v>
          </cell>
        </row>
        <row r="695">
          <cell r="D695">
            <v>43580</v>
          </cell>
          <cell r="E695">
            <v>292633.43400000001</v>
          </cell>
          <cell r="F695">
            <v>0.1</v>
          </cell>
          <cell r="G695">
            <v>292633.53399999999</v>
          </cell>
          <cell r="H695">
            <v>23093.164499999999</v>
          </cell>
          <cell r="I695">
            <v>12.671868075940827</v>
          </cell>
          <cell r="J695">
            <v>141535.28839241512</v>
          </cell>
          <cell r="K695">
            <v>2.0675658863862689</v>
          </cell>
          <cell r="L695">
            <v>30</v>
          </cell>
          <cell r="M695">
            <v>184.52627338606317</v>
          </cell>
        </row>
        <row r="696">
          <cell r="D696">
            <v>43581</v>
          </cell>
          <cell r="E696">
            <v>176636.74600000001</v>
          </cell>
          <cell r="F696">
            <v>0</v>
          </cell>
          <cell r="G696">
            <v>176636.74600000001</v>
          </cell>
          <cell r="H696">
            <v>23093.164499999999</v>
          </cell>
          <cell r="I696">
            <v>7.6488757528228764</v>
          </cell>
          <cell r="J696">
            <v>141535.28839241512</v>
          </cell>
          <cell r="K696">
            <v>1.2480049887648088</v>
          </cell>
          <cell r="L696">
            <v>30</v>
          </cell>
          <cell r="M696">
            <v>184.52627338606317</v>
          </cell>
        </row>
        <row r="697">
          <cell r="D697">
            <v>43582</v>
          </cell>
          <cell r="E697">
            <v>90266.592999999993</v>
          </cell>
          <cell r="F697">
            <v>1.3</v>
          </cell>
          <cell r="G697">
            <v>90267.892999999996</v>
          </cell>
          <cell r="H697">
            <v>23093.164499999999</v>
          </cell>
          <cell r="I697">
            <v>3.9088576621883067</v>
          </cell>
          <cell r="J697">
            <v>141535.28839241512</v>
          </cell>
          <cell r="K697">
            <v>0.6377765857919957</v>
          </cell>
          <cell r="L697">
            <v>30</v>
          </cell>
          <cell r="M697">
            <v>184.52627338606317</v>
          </cell>
        </row>
        <row r="698">
          <cell r="D698">
            <v>43583</v>
          </cell>
          <cell r="E698">
            <v>114938.12</v>
          </cell>
          <cell r="F698">
            <v>190.5</v>
          </cell>
          <cell r="G698">
            <v>115128.62</v>
          </cell>
          <cell r="H698">
            <v>23093.164499999999</v>
          </cell>
          <cell r="I698">
            <v>4.9853981683627637</v>
          </cell>
          <cell r="J698">
            <v>141535.28839241512</v>
          </cell>
          <cell r="K698">
            <v>0.81342696445284335</v>
          </cell>
          <cell r="L698">
            <v>30</v>
          </cell>
          <cell r="M698">
            <v>184.52627338606317</v>
          </cell>
        </row>
        <row r="699">
          <cell r="D699">
            <v>43584</v>
          </cell>
          <cell r="E699">
            <v>66437.34</v>
          </cell>
          <cell r="F699">
            <v>0</v>
          </cell>
          <cell r="G699">
            <v>66437.34</v>
          </cell>
          <cell r="H699">
            <v>23093.164499999999</v>
          </cell>
          <cell r="I699">
            <v>2.8769266334200321</v>
          </cell>
          <cell r="J699">
            <v>141535.28839241512</v>
          </cell>
          <cell r="K699">
            <v>0.46940477356995569</v>
          </cell>
          <cell r="L699">
            <v>30</v>
          </cell>
          <cell r="M699">
            <v>184.52627338606317</v>
          </cell>
        </row>
        <row r="700">
          <cell r="D700">
            <v>43585</v>
          </cell>
          <cell r="E700">
            <v>64555.510999999999</v>
          </cell>
          <cell r="F700">
            <v>0</v>
          </cell>
          <cell r="G700">
            <v>64555.510999999999</v>
          </cell>
          <cell r="H700">
            <v>23142.8645</v>
          </cell>
          <cell r="I700">
            <v>2.7894347737290688</v>
          </cell>
          <cell r="J700">
            <v>141535.28839241512</v>
          </cell>
          <cell r="K700">
            <v>0.45610894451294681</v>
          </cell>
          <cell r="L700">
            <v>30</v>
          </cell>
          <cell r="M700">
            <v>184.52627338606317</v>
          </cell>
        </row>
        <row r="701">
          <cell r="D701">
            <v>43586</v>
          </cell>
          <cell r="E701">
            <v>113441.651</v>
          </cell>
          <cell r="F701">
            <v>0</v>
          </cell>
          <cell r="G701">
            <v>113441.651</v>
          </cell>
          <cell r="H701">
            <v>23142.8645</v>
          </cell>
          <cell r="I701">
            <v>4.9017981762802094</v>
          </cell>
          <cell r="J701">
            <v>125569.63932096555</v>
          </cell>
          <cell r="K701">
            <v>0.90341623670698379</v>
          </cell>
          <cell r="L701">
            <v>31</v>
          </cell>
          <cell r="M701">
            <v>169.16813551889641</v>
          </cell>
        </row>
        <row r="702">
          <cell r="D702">
            <v>43587</v>
          </cell>
          <cell r="E702">
            <v>194807.42499999999</v>
          </cell>
          <cell r="F702">
            <v>0</v>
          </cell>
          <cell r="G702">
            <v>194807.42499999999</v>
          </cell>
          <cell r="H702">
            <v>23142.8645</v>
          </cell>
          <cell r="I702">
            <v>8.4176021079845142</v>
          </cell>
          <cell r="J702">
            <v>125569.63932096555</v>
          </cell>
          <cell r="K702">
            <v>1.5513895401264743</v>
          </cell>
          <cell r="L702">
            <v>31</v>
          </cell>
          <cell r="M702">
            <v>169.16813551889641</v>
          </cell>
        </row>
        <row r="703">
          <cell r="D703">
            <v>43588</v>
          </cell>
          <cell r="E703">
            <v>165683.03200000001</v>
          </cell>
          <cell r="F703">
            <v>1.3</v>
          </cell>
          <cell r="G703">
            <v>165684.33199999999</v>
          </cell>
          <cell r="H703">
            <v>23142.8645</v>
          </cell>
          <cell r="I703">
            <v>7.1591972549465517</v>
          </cell>
          <cell r="J703">
            <v>125569.63932096555</v>
          </cell>
          <cell r="K703">
            <v>1.3194617177843304</v>
          </cell>
          <cell r="L703">
            <v>31</v>
          </cell>
          <cell r="M703">
            <v>169.16813551889641</v>
          </cell>
        </row>
        <row r="704">
          <cell r="D704">
            <v>43589</v>
          </cell>
          <cell r="E704">
            <v>157025.701</v>
          </cell>
          <cell r="F704">
            <v>0</v>
          </cell>
          <cell r="G704">
            <v>157025.701</v>
          </cell>
          <cell r="H704">
            <v>23142.8645</v>
          </cell>
          <cell r="I704">
            <v>6.7850589973423556</v>
          </cell>
          <cell r="J704">
            <v>125569.63932096555</v>
          </cell>
          <cell r="K704">
            <v>1.2505069047672452</v>
          </cell>
          <cell r="L704">
            <v>31</v>
          </cell>
          <cell r="M704">
            <v>169.16813551889641</v>
          </cell>
        </row>
        <row r="705">
          <cell r="D705">
            <v>43590</v>
          </cell>
          <cell r="E705">
            <v>178436.76199999999</v>
          </cell>
          <cell r="F705">
            <v>0</v>
          </cell>
          <cell r="G705">
            <v>178436.76199999999</v>
          </cell>
          <cell r="H705">
            <v>23142.8645</v>
          </cell>
          <cell r="I705">
            <v>7.710228005699121</v>
          </cell>
          <cell r="J705">
            <v>125569.63932096555</v>
          </cell>
          <cell r="K705">
            <v>1.4210183525645244</v>
          </cell>
          <cell r="L705">
            <v>31</v>
          </cell>
          <cell r="M705">
            <v>169.16813551889641</v>
          </cell>
        </row>
        <row r="706">
          <cell r="D706">
            <v>43591</v>
          </cell>
          <cell r="E706">
            <v>58181.482000000004</v>
          </cell>
          <cell r="F706">
            <v>0</v>
          </cell>
          <cell r="G706">
            <v>58181.482000000004</v>
          </cell>
          <cell r="H706">
            <v>23142.8645</v>
          </cell>
          <cell r="I706">
            <v>2.5140138551128794</v>
          </cell>
          <cell r="J706">
            <v>125569.63932096555</v>
          </cell>
          <cell r="K706">
            <v>0.46334036089156638</v>
          </cell>
          <cell r="L706">
            <v>31</v>
          </cell>
          <cell r="M706">
            <v>169.16813551889641</v>
          </cell>
        </row>
        <row r="707">
          <cell r="D707">
            <v>43592</v>
          </cell>
          <cell r="E707">
            <v>142624.902</v>
          </cell>
          <cell r="F707">
            <v>13.3</v>
          </cell>
          <cell r="G707">
            <v>142638.20199999999</v>
          </cell>
          <cell r="H707">
            <v>23142.8645</v>
          </cell>
          <cell r="I707">
            <v>6.1633771394202297</v>
          </cell>
          <cell r="J707">
            <v>125569.63932096555</v>
          </cell>
          <cell r="K707">
            <v>1.1359290571457794</v>
          </cell>
          <cell r="L707">
            <v>31</v>
          </cell>
          <cell r="M707">
            <v>169.16813551889641</v>
          </cell>
        </row>
        <row r="708">
          <cell r="D708">
            <v>43593</v>
          </cell>
          <cell r="E708">
            <v>314322.37599999999</v>
          </cell>
          <cell r="F708">
            <v>0.3</v>
          </cell>
          <cell r="G708">
            <v>314322.67599999998</v>
          </cell>
          <cell r="H708">
            <v>23142.8645</v>
          </cell>
          <cell r="I708">
            <v>13.581839707007747</v>
          </cell>
          <cell r="J708">
            <v>125569.63932096555</v>
          </cell>
          <cell r="K708">
            <v>2.503174156585473</v>
          </cell>
          <cell r="L708">
            <v>31</v>
          </cell>
          <cell r="M708">
            <v>169.16813551889641</v>
          </cell>
        </row>
        <row r="709">
          <cell r="D709">
            <v>43594</v>
          </cell>
          <cell r="E709">
            <v>233543.921</v>
          </cell>
          <cell r="F709">
            <v>56.3</v>
          </cell>
          <cell r="G709">
            <v>233600.22099999999</v>
          </cell>
          <cell r="H709">
            <v>23142.8645</v>
          </cell>
          <cell r="I709">
            <v>10.093833501034412</v>
          </cell>
          <cell r="J709">
            <v>125569.63932096555</v>
          </cell>
          <cell r="K709">
            <v>1.8603240581339893</v>
          </cell>
          <cell r="L709">
            <v>31</v>
          </cell>
          <cell r="M709">
            <v>169.16813551889641</v>
          </cell>
        </row>
        <row r="710">
          <cell r="D710">
            <v>43595</v>
          </cell>
          <cell r="E710">
            <v>190585.53200000001</v>
          </cell>
          <cell r="F710">
            <v>0</v>
          </cell>
          <cell r="G710">
            <v>190585.53200000001</v>
          </cell>
          <cell r="H710">
            <v>23142.8645</v>
          </cell>
          <cell r="I710">
            <v>8.2351746906697745</v>
          </cell>
          <cell r="J710">
            <v>125569.63932096555</v>
          </cell>
          <cell r="K710">
            <v>1.5177676150908492</v>
          </cell>
          <cell r="L710">
            <v>31</v>
          </cell>
          <cell r="M710">
            <v>169.16813551889641</v>
          </cell>
        </row>
        <row r="711">
          <cell r="D711">
            <v>43596</v>
          </cell>
          <cell r="E711">
            <v>129239.686</v>
          </cell>
          <cell r="F711">
            <v>1.8</v>
          </cell>
          <cell r="G711">
            <v>129241.486</v>
          </cell>
          <cell r="H711">
            <v>23142.8645</v>
          </cell>
          <cell r="I711">
            <v>5.584506878999357</v>
          </cell>
          <cell r="J711">
            <v>125569.63932096555</v>
          </cell>
          <cell r="K711">
            <v>1.0292415164914899</v>
          </cell>
          <cell r="L711">
            <v>31</v>
          </cell>
          <cell r="M711">
            <v>169.16813551889641</v>
          </cell>
        </row>
        <row r="712">
          <cell r="D712">
            <v>43597</v>
          </cell>
          <cell r="E712">
            <v>191584.253</v>
          </cell>
          <cell r="F712">
            <v>0</v>
          </cell>
          <cell r="G712">
            <v>191584.253</v>
          </cell>
          <cell r="H712">
            <v>23142.8645</v>
          </cell>
          <cell r="I712">
            <v>8.2783292880619861</v>
          </cell>
          <cell r="J712">
            <v>125569.63932096555</v>
          </cell>
          <cell r="K712">
            <v>1.5257211379758453</v>
          </cell>
          <cell r="L712">
            <v>31</v>
          </cell>
          <cell r="M712">
            <v>169.16813551889641</v>
          </cell>
        </row>
        <row r="713">
          <cell r="D713">
            <v>43598</v>
          </cell>
          <cell r="E713">
            <v>186900.51699999999</v>
          </cell>
          <cell r="F713">
            <v>0.1</v>
          </cell>
          <cell r="G713">
            <v>186900.617</v>
          </cell>
          <cell r="H713">
            <v>23142.8645</v>
          </cell>
          <cell r="I713">
            <v>8.0759500190652709</v>
          </cell>
          <cell r="J713">
            <v>125569.63932096555</v>
          </cell>
          <cell r="K713">
            <v>1.4884220263010217</v>
          </cell>
          <cell r="L713">
            <v>31</v>
          </cell>
          <cell r="M713">
            <v>169.16813551889641</v>
          </cell>
        </row>
        <row r="714">
          <cell r="D714">
            <v>43599</v>
          </cell>
          <cell r="E714">
            <v>104148.952</v>
          </cell>
          <cell r="F714">
            <v>0</v>
          </cell>
          <cell r="G714">
            <v>104148.952</v>
          </cell>
          <cell r="H714">
            <v>23142.8645</v>
          </cell>
          <cell r="I714">
            <v>4.5002619273858686</v>
          </cell>
          <cell r="J714">
            <v>125569.63932096555</v>
          </cell>
          <cell r="K714">
            <v>0.82941189098893053</v>
          </cell>
          <cell r="L714">
            <v>31</v>
          </cell>
          <cell r="M714">
            <v>169.16813551889641</v>
          </cell>
        </row>
        <row r="715">
          <cell r="D715">
            <v>43600</v>
          </cell>
          <cell r="E715">
            <v>93727</v>
          </cell>
          <cell r="F715">
            <v>0</v>
          </cell>
          <cell r="G715">
            <v>93727</v>
          </cell>
          <cell r="H715">
            <v>23142.8645</v>
          </cell>
          <cell r="I715">
            <v>4.0499308112874273</v>
          </cell>
          <cell r="J715">
            <v>125569.63932096555</v>
          </cell>
          <cell r="K715">
            <v>0.74641450359211958</v>
          </cell>
          <cell r="L715">
            <v>31</v>
          </cell>
          <cell r="M715">
            <v>169.16813551889641</v>
          </cell>
        </row>
        <row r="716">
          <cell r="D716">
            <v>43601</v>
          </cell>
          <cell r="E716">
            <v>133972.016</v>
          </cell>
          <cell r="F716">
            <v>0</v>
          </cell>
          <cell r="G716">
            <v>133972.016</v>
          </cell>
          <cell r="H716">
            <v>23142.8645</v>
          </cell>
          <cell r="I716">
            <v>5.7889124313025295</v>
          </cell>
          <cell r="J716">
            <v>125569.63932096555</v>
          </cell>
          <cell r="K716">
            <v>1.0669140783112177</v>
          </cell>
          <cell r="L716">
            <v>31</v>
          </cell>
          <cell r="M716">
            <v>169.16813551889641</v>
          </cell>
        </row>
        <row r="717">
          <cell r="D717">
            <v>43602</v>
          </cell>
          <cell r="E717">
            <v>286718.20600000001</v>
          </cell>
          <cell r="F717">
            <v>0</v>
          </cell>
          <cell r="G717">
            <v>286718.20600000001</v>
          </cell>
          <cell r="H717">
            <v>23142.8645</v>
          </cell>
          <cell r="I717">
            <v>12.389054345454946</v>
          </cell>
          <cell r="J717">
            <v>125569.63932096555</v>
          </cell>
          <cell r="K717">
            <v>2.2833402050883214</v>
          </cell>
          <cell r="L717">
            <v>31</v>
          </cell>
          <cell r="M717">
            <v>169.16813551889641</v>
          </cell>
        </row>
        <row r="718">
          <cell r="D718">
            <v>43603</v>
          </cell>
          <cell r="E718">
            <v>148617.77100000001</v>
          </cell>
          <cell r="F718">
            <v>0</v>
          </cell>
          <cell r="G718">
            <v>148617.77100000001</v>
          </cell>
          <cell r="H718">
            <v>23142.8645</v>
          </cell>
          <cell r="I718">
            <v>6.4217534955536735</v>
          </cell>
          <cell r="J718">
            <v>125569.63932096555</v>
          </cell>
          <cell r="K718">
            <v>1.1835486014268279</v>
          </cell>
          <cell r="L718">
            <v>31</v>
          </cell>
          <cell r="M718">
            <v>169.16813551889641</v>
          </cell>
        </row>
        <row r="719">
          <cell r="D719">
            <v>43604</v>
          </cell>
          <cell r="E719">
            <v>130259.068</v>
          </cell>
          <cell r="F719">
            <v>0</v>
          </cell>
          <cell r="G719">
            <v>130259.068</v>
          </cell>
          <cell r="H719">
            <v>23142.8645</v>
          </cell>
          <cell r="I719">
            <v>5.6284764576139654</v>
          </cell>
          <cell r="J719">
            <v>125569.63932096555</v>
          </cell>
          <cell r="K719">
            <v>1.0373452428819032</v>
          </cell>
          <cell r="L719">
            <v>31</v>
          </cell>
          <cell r="M719">
            <v>169.16813551889641</v>
          </cell>
        </row>
        <row r="720">
          <cell r="D720">
            <v>43605</v>
          </cell>
          <cell r="E720">
            <v>67222.395000000004</v>
          </cell>
          <cell r="F720">
            <v>0</v>
          </cell>
          <cell r="G720">
            <v>67222.395000000004</v>
          </cell>
          <cell r="H720">
            <v>23142.8645</v>
          </cell>
          <cell r="I720">
            <v>2.904670465490562</v>
          </cell>
          <cell r="J720">
            <v>125569.63932096555</v>
          </cell>
          <cell r="K720">
            <v>0.535339556309264</v>
          </cell>
          <cell r="L720">
            <v>31</v>
          </cell>
          <cell r="M720">
            <v>169.16813551889641</v>
          </cell>
        </row>
        <row r="721">
          <cell r="D721">
            <v>43606</v>
          </cell>
          <cell r="E721">
            <v>50457.991999999998</v>
          </cell>
          <cell r="F721">
            <v>2.2999999999999998</v>
          </cell>
          <cell r="G721">
            <v>50460.292000000001</v>
          </cell>
          <cell r="H721">
            <v>23142.8645</v>
          </cell>
          <cell r="I721">
            <v>2.1803822945080977</v>
          </cell>
          <cell r="J721">
            <v>125569.63932096555</v>
          </cell>
          <cell r="K721">
            <v>0.40185105470455046</v>
          </cell>
          <cell r="L721">
            <v>31</v>
          </cell>
          <cell r="M721">
            <v>169.16813551889641</v>
          </cell>
        </row>
        <row r="722">
          <cell r="D722">
            <v>43607</v>
          </cell>
          <cell r="E722">
            <v>41479.586000000003</v>
          </cell>
          <cell r="F722">
            <v>0</v>
          </cell>
          <cell r="G722">
            <v>41479.586000000003</v>
          </cell>
          <cell r="H722">
            <v>23142.8645</v>
          </cell>
          <cell r="I722">
            <v>1.7923272203404208</v>
          </cell>
          <cell r="J722">
            <v>125569.63932096555</v>
          </cell>
          <cell r="K722">
            <v>0.33033133028259343</v>
          </cell>
          <cell r="L722">
            <v>31</v>
          </cell>
          <cell r="M722">
            <v>169.16813551889641</v>
          </cell>
        </row>
        <row r="723">
          <cell r="D723">
            <v>43608</v>
          </cell>
          <cell r="E723">
            <v>59654.964999999997</v>
          </cell>
          <cell r="F723">
            <v>0</v>
          </cell>
          <cell r="G723">
            <v>59654.964999999997</v>
          </cell>
          <cell r="H723">
            <v>23142.8645</v>
          </cell>
          <cell r="I723">
            <v>2.5776828533909448</v>
          </cell>
          <cell r="J723">
            <v>125569.63932096555</v>
          </cell>
          <cell r="K723">
            <v>0.47507474993630722</v>
          </cell>
          <cell r="L723">
            <v>31</v>
          </cell>
          <cell r="M723">
            <v>169.16813551889641</v>
          </cell>
        </row>
        <row r="724">
          <cell r="D724">
            <v>43609</v>
          </cell>
          <cell r="E724">
            <v>170452.53599999999</v>
          </cell>
          <cell r="F724">
            <v>449.1</v>
          </cell>
          <cell r="G724">
            <v>170901.636</v>
          </cell>
          <cell r="H724">
            <v>23142.8645</v>
          </cell>
          <cell r="I724">
            <v>7.3846362450076137</v>
          </cell>
          <cell r="J724">
            <v>125569.63932096555</v>
          </cell>
          <cell r="K724">
            <v>1.3610108058299222</v>
          </cell>
          <cell r="L724">
            <v>31</v>
          </cell>
          <cell r="M724">
            <v>169.16813551889641</v>
          </cell>
        </row>
        <row r="725">
          <cell r="D725">
            <v>43610</v>
          </cell>
          <cell r="E725">
            <v>177050.70600000001</v>
          </cell>
          <cell r="F725">
            <v>22</v>
          </cell>
          <cell r="G725">
            <v>177072.70600000001</v>
          </cell>
          <cell r="H725">
            <v>23142.8645</v>
          </cell>
          <cell r="I725">
            <v>7.6512873330784101</v>
          </cell>
          <cell r="J725">
            <v>125569.63932096555</v>
          </cell>
          <cell r="K725">
            <v>1.4101554082463255</v>
          </cell>
          <cell r="L725">
            <v>31</v>
          </cell>
          <cell r="M725">
            <v>169.16813551889641</v>
          </cell>
        </row>
        <row r="726">
          <cell r="D726">
            <v>43611</v>
          </cell>
          <cell r="E726">
            <v>147445.31</v>
          </cell>
          <cell r="F726">
            <v>35.700000000000003</v>
          </cell>
          <cell r="G726">
            <v>147481.01</v>
          </cell>
          <cell r="H726">
            <v>23142.8645</v>
          </cell>
          <cell r="I726">
            <v>6.3726342086996191</v>
          </cell>
          <cell r="J726">
            <v>125569.63932096555</v>
          </cell>
          <cell r="K726">
            <v>1.1744957682248918</v>
          </cell>
          <cell r="L726">
            <v>31</v>
          </cell>
          <cell r="M726">
            <v>169.16813551889641</v>
          </cell>
        </row>
        <row r="727">
          <cell r="D727">
            <v>43612</v>
          </cell>
          <cell r="E727">
            <v>136962.709</v>
          </cell>
          <cell r="F727">
            <v>0</v>
          </cell>
          <cell r="G727">
            <v>136962.709</v>
          </cell>
          <cell r="H727">
            <v>23142.8645</v>
          </cell>
          <cell r="I727">
            <v>5.9181398655296107</v>
          </cell>
          <cell r="J727">
            <v>125569.63932096555</v>
          </cell>
          <cell r="K727">
            <v>1.0907310854808852</v>
          </cell>
          <cell r="L727">
            <v>31</v>
          </cell>
          <cell r="M727">
            <v>169.16813551889641</v>
          </cell>
        </row>
        <row r="728">
          <cell r="D728">
            <v>43613</v>
          </cell>
          <cell r="E728">
            <v>193760.42</v>
          </cell>
          <cell r="F728">
            <v>0</v>
          </cell>
          <cell r="G728">
            <v>193760.42</v>
          </cell>
          <cell r="H728">
            <v>23142.8645</v>
          </cell>
          <cell r="I728">
            <v>8.3723611655765442</v>
          </cell>
          <cell r="J728">
            <v>125569.63932096555</v>
          </cell>
          <cell r="K728">
            <v>1.5430514975418035</v>
          </cell>
          <cell r="L728">
            <v>31</v>
          </cell>
          <cell r="M728">
            <v>169.16813551889641</v>
          </cell>
        </row>
        <row r="729">
          <cell r="D729">
            <v>43614</v>
          </cell>
          <cell r="E729">
            <v>183592.9</v>
          </cell>
          <cell r="F729">
            <v>148.4</v>
          </cell>
          <cell r="G729">
            <v>183741.3</v>
          </cell>
          <cell r="H729">
            <v>23142.8645</v>
          </cell>
          <cell r="I729">
            <v>7.9394363649322663</v>
          </cell>
          <cell r="J729">
            <v>125569.63932096555</v>
          </cell>
          <cell r="K729">
            <v>1.4632621467546247</v>
          </cell>
          <cell r="L729">
            <v>31</v>
          </cell>
          <cell r="M729">
            <v>169.16813551889641</v>
          </cell>
        </row>
        <row r="730">
          <cell r="D730">
            <v>43615</v>
          </cell>
          <cell r="E730">
            <v>112774.243</v>
          </cell>
          <cell r="F730">
            <v>0.1</v>
          </cell>
          <cell r="G730">
            <v>112774.34300000001</v>
          </cell>
          <cell r="H730">
            <v>23142.8645</v>
          </cell>
          <cell r="I730">
            <v>4.8729638891503688</v>
          </cell>
          <cell r="J730">
            <v>125569.63932096555</v>
          </cell>
          <cell r="K730">
            <v>0.89810199033653515</v>
          </cell>
          <cell r="L730">
            <v>31</v>
          </cell>
          <cell r="M730">
            <v>169.16813551889641</v>
          </cell>
        </row>
        <row r="731">
          <cell r="D731">
            <v>43616</v>
          </cell>
          <cell r="E731">
            <v>86317.372000000003</v>
          </cell>
          <cell r="F731">
            <v>50.6</v>
          </cell>
          <cell r="G731">
            <v>86367.972000000009</v>
          </cell>
          <cell r="H731">
            <v>23194.8145</v>
          </cell>
          <cell r="I731">
            <v>3.7235896842373974</v>
          </cell>
          <cell r="J731">
            <v>125569.63932096555</v>
          </cell>
          <cell r="K731">
            <v>0.68780934999133747</v>
          </cell>
          <cell r="L731">
            <v>31</v>
          </cell>
          <cell r="M731">
            <v>169.16813551889641</v>
          </cell>
        </row>
        <row r="732">
          <cell r="D732">
            <v>43617</v>
          </cell>
          <cell r="E732">
            <v>75255.207999999999</v>
          </cell>
          <cell r="F732">
            <v>0</v>
          </cell>
          <cell r="G732">
            <v>75255.207999999999</v>
          </cell>
          <cell r="H732">
            <v>23194.8145</v>
          </cell>
          <cell r="I732">
            <v>3.2444841496792312</v>
          </cell>
          <cell r="J732">
            <v>106669.18976787227</v>
          </cell>
          <cell r="K732">
            <v>0.7055008870299504</v>
          </cell>
          <cell r="L732">
            <v>30</v>
          </cell>
          <cell r="M732">
            <v>139.06968570554085</v>
          </cell>
        </row>
        <row r="733">
          <cell r="D733">
            <v>43618</v>
          </cell>
          <cell r="E733">
            <v>93191.675000000003</v>
          </cell>
          <cell r="F733">
            <v>0</v>
          </cell>
          <cell r="G733">
            <v>93191.675000000003</v>
          </cell>
          <cell r="H733">
            <v>23194.8145</v>
          </cell>
          <cell r="I733">
            <v>4.0177805690146826</v>
          </cell>
          <cell r="J733">
            <v>106669.18976787227</v>
          </cell>
          <cell r="K733">
            <v>0.87365128771296274</v>
          </cell>
          <cell r="L733">
            <v>30</v>
          </cell>
          <cell r="M733">
            <v>139.06968570554085</v>
          </cell>
        </row>
        <row r="734">
          <cell r="D734">
            <v>43619</v>
          </cell>
          <cell r="E734">
            <v>84897.353000000003</v>
          </cell>
          <cell r="F734">
            <v>0</v>
          </cell>
          <cell r="G734">
            <v>84897.353000000003</v>
          </cell>
          <cell r="H734">
            <v>23194.8145</v>
          </cell>
          <cell r="I734">
            <v>3.6601867628646052</v>
          </cell>
          <cell r="J734">
            <v>106669.18976787227</v>
          </cell>
          <cell r="K734">
            <v>0.79589385824293812</v>
          </cell>
          <cell r="L734">
            <v>30</v>
          </cell>
          <cell r="M734">
            <v>139.06968570554085</v>
          </cell>
        </row>
        <row r="735">
          <cell r="D735">
            <v>43620</v>
          </cell>
          <cell r="E735">
            <v>167341.019</v>
          </cell>
          <cell r="F735">
            <v>3.6</v>
          </cell>
          <cell r="G735">
            <v>167344.61900000001</v>
          </cell>
          <cell r="H735">
            <v>23194.8145</v>
          </cell>
          <cell r="I735">
            <v>7.2147427176018155</v>
          </cell>
          <cell r="J735">
            <v>106669.18976787227</v>
          </cell>
          <cell r="K735">
            <v>1.5688186941718252</v>
          </cell>
          <cell r="L735">
            <v>30</v>
          </cell>
          <cell r="M735">
            <v>139.06968570554085</v>
          </cell>
        </row>
        <row r="736">
          <cell r="D736">
            <v>43621</v>
          </cell>
          <cell r="E736">
            <v>180358.99</v>
          </cell>
          <cell r="F736">
            <v>0</v>
          </cell>
          <cell r="G736">
            <v>180358.99</v>
          </cell>
          <cell r="H736">
            <v>23194.8145</v>
          </cell>
          <cell r="I736">
            <v>7.7758323956417064</v>
          </cell>
          <cell r="J736">
            <v>106669.18976787227</v>
          </cell>
          <cell r="K736">
            <v>1.6908255363379761</v>
          </cell>
          <cell r="L736">
            <v>30</v>
          </cell>
          <cell r="M736">
            <v>139.06968570554085</v>
          </cell>
        </row>
        <row r="737">
          <cell r="D737">
            <v>43622</v>
          </cell>
          <cell r="E737">
            <v>179066.53099999999</v>
          </cell>
          <cell r="F737">
            <v>25.8</v>
          </cell>
          <cell r="G737">
            <v>179092.33099999998</v>
          </cell>
          <cell r="H737">
            <v>23194.8145</v>
          </cell>
          <cell r="I737">
            <v>7.7212228190055141</v>
          </cell>
          <cell r="J737">
            <v>106669.18976787227</v>
          </cell>
          <cell r="K737">
            <v>1.6789508890967582</v>
          </cell>
          <cell r="L737">
            <v>30</v>
          </cell>
          <cell r="M737">
            <v>139.06968570554085</v>
          </cell>
        </row>
        <row r="738">
          <cell r="D738">
            <v>43623</v>
          </cell>
          <cell r="E738">
            <v>177618.166</v>
          </cell>
          <cell r="F738">
            <v>98.4</v>
          </cell>
          <cell r="G738">
            <v>177716.56599999999</v>
          </cell>
          <cell r="H738">
            <v>23194.8145</v>
          </cell>
          <cell r="I738">
            <v>7.6619093461601082</v>
          </cell>
          <cell r="J738">
            <v>106669.18976787227</v>
          </cell>
          <cell r="K738">
            <v>1.6660533972999811</v>
          </cell>
          <cell r="L738">
            <v>30</v>
          </cell>
          <cell r="M738">
            <v>139.06968570554085</v>
          </cell>
        </row>
        <row r="739">
          <cell r="D739">
            <v>43624</v>
          </cell>
          <cell r="E739">
            <v>107692.462</v>
          </cell>
          <cell r="F739">
            <v>0</v>
          </cell>
          <cell r="G739">
            <v>107692.462</v>
          </cell>
          <cell r="H739">
            <v>23194.8145</v>
          </cell>
          <cell r="I739">
            <v>4.6429542258249139</v>
          </cell>
          <cell r="J739">
            <v>106669.18976787227</v>
          </cell>
          <cell r="K739">
            <v>1.0095929502638439</v>
          </cell>
          <cell r="L739">
            <v>30</v>
          </cell>
          <cell r="M739">
            <v>139.06968570554085</v>
          </cell>
        </row>
        <row r="740">
          <cell r="D740">
            <v>43625</v>
          </cell>
          <cell r="E740">
            <v>89505.182000000001</v>
          </cell>
          <cell r="F740">
            <v>0</v>
          </cell>
          <cell r="G740">
            <v>89505.182000000001</v>
          </cell>
          <cell r="H740">
            <v>23194.8145</v>
          </cell>
          <cell r="I740">
            <v>3.8588444843997349</v>
          </cell>
          <cell r="J740">
            <v>106669.18976787227</v>
          </cell>
          <cell r="K740">
            <v>0.8390912333240399</v>
          </cell>
          <cell r="L740">
            <v>30</v>
          </cell>
          <cell r="M740">
            <v>139.06968570554085</v>
          </cell>
        </row>
        <row r="741">
          <cell r="D741">
            <v>43626</v>
          </cell>
          <cell r="E741">
            <v>121846.97100000001</v>
          </cell>
          <cell r="F741">
            <v>161</v>
          </cell>
          <cell r="G741">
            <v>122007.97100000001</v>
          </cell>
          <cell r="H741">
            <v>23194.8145</v>
          </cell>
          <cell r="I741">
            <v>5.2601399765451884</v>
          </cell>
          <cell r="J741">
            <v>106669.18976787227</v>
          </cell>
          <cell r="K741">
            <v>1.143797672650436</v>
          </cell>
          <cell r="L741">
            <v>30</v>
          </cell>
          <cell r="M741">
            <v>139.06968570554085</v>
          </cell>
        </row>
        <row r="742">
          <cell r="D742">
            <v>43627</v>
          </cell>
          <cell r="E742">
            <v>133953.073</v>
          </cell>
          <cell r="F742">
            <v>22.4</v>
          </cell>
          <cell r="G742">
            <v>133975.473</v>
          </cell>
          <cell r="H742">
            <v>23194.8145</v>
          </cell>
          <cell r="I742">
            <v>5.7760959028148298</v>
          </cell>
          <cell r="J742">
            <v>106669.18976787227</v>
          </cell>
          <cell r="K742">
            <v>1.2559903500865637</v>
          </cell>
          <cell r="L742">
            <v>30</v>
          </cell>
          <cell r="M742">
            <v>139.06968570554085</v>
          </cell>
        </row>
        <row r="743">
          <cell r="D743">
            <v>43628</v>
          </cell>
          <cell r="E743">
            <v>79767.346000000005</v>
          </cell>
          <cell r="F743">
            <v>0</v>
          </cell>
          <cell r="G743">
            <v>79767.346000000005</v>
          </cell>
          <cell r="H743">
            <v>23194.8145</v>
          </cell>
          <cell r="I743">
            <v>3.4390163370351594</v>
          </cell>
          <cell r="J743">
            <v>106669.18976787227</v>
          </cell>
          <cell r="K743">
            <v>0.74780118020569386</v>
          </cell>
          <cell r="L743">
            <v>30</v>
          </cell>
          <cell r="M743">
            <v>139.06968570554085</v>
          </cell>
        </row>
        <row r="744">
          <cell r="D744">
            <v>43629</v>
          </cell>
          <cell r="E744">
            <v>120392.232</v>
          </cell>
          <cell r="F744">
            <v>43.8</v>
          </cell>
          <cell r="G744">
            <v>120436.03200000001</v>
          </cell>
          <cell r="H744">
            <v>23194.8145</v>
          </cell>
          <cell r="I744">
            <v>5.192368837439937</v>
          </cell>
          <cell r="J744">
            <v>106669.18976787227</v>
          </cell>
          <cell r="K744">
            <v>1.1290610931055762</v>
          </cell>
          <cell r="L744">
            <v>30</v>
          </cell>
          <cell r="M744">
            <v>139.06968570554085</v>
          </cell>
        </row>
        <row r="745">
          <cell r="D745">
            <v>43630</v>
          </cell>
          <cell r="E745">
            <v>107029.398</v>
          </cell>
          <cell r="F745">
            <v>0</v>
          </cell>
          <cell r="G745">
            <v>107029.398</v>
          </cell>
          <cell r="H745">
            <v>23194.8145</v>
          </cell>
          <cell r="I745">
            <v>4.6143674914925485</v>
          </cell>
          <cell r="J745">
            <v>106669.18976787227</v>
          </cell>
          <cell r="K745">
            <v>1.0033768722994107</v>
          </cell>
          <cell r="L745">
            <v>30</v>
          </cell>
          <cell r="M745">
            <v>139.06968570554085</v>
          </cell>
        </row>
        <row r="746">
          <cell r="D746">
            <v>43631</v>
          </cell>
          <cell r="E746">
            <v>84974.616999999998</v>
          </cell>
          <cell r="F746">
            <v>0</v>
          </cell>
          <cell r="G746">
            <v>84974.616999999998</v>
          </cell>
          <cell r="H746">
            <v>23194.8145</v>
          </cell>
          <cell r="I746">
            <v>3.6635178522337393</v>
          </cell>
          <cell r="J746">
            <v>106669.18976787227</v>
          </cell>
          <cell r="K746">
            <v>0.79661819110951504</v>
          </cell>
          <cell r="L746">
            <v>30</v>
          </cell>
          <cell r="M746">
            <v>139.06968570554085</v>
          </cell>
        </row>
        <row r="747">
          <cell r="D747">
            <v>43632</v>
          </cell>
          <cell r="E747">
            <v>53384.006000000001</v>
          </cell>
          <cell r="F747">
            <v>0</v>
          </cell>
          <cell r="G747">
            <v>53384.006000000001</v>
          </cell>
          <cell r="H747">
            <v>23194.8145</v>
          </cell>
          <cell r="I747">
            <v>2.3015491673796316</v>
          </cell>
          <cell r="J747">
            <v>106669.18976787227</v>
          </cell>
          <cell r="K747">
            <v>0.50046321825609996</v>
          </cell>
          <cell r="L747">
            <v>30</v>
          </cell>
          <cell r="M747">
            <v>139.06968570554085</v>
          </cell>
        </row>
        <row r="748">
          <cell r="D748">
            <v>43633</v>
          </cell>
          <cell r="E748">
            <v>52657.86</v>
          </cell>
          <cell r="F748">
            <v>53.8</v>
          </cell>
          <cell r="G748">
            <v>52711.66</v>
          </cell>
          <cell r="H748">
            <v>23194.8145</v>
          </cell>
          <cell r="I748">
            <v>2.2725622573959368</v>
          </cell>
          <cell r="J748">
            <v>106669.18976787227</v>
          </cell>
          <cell r="K748">
            <v>0.49416012359996608</v>
          </cell>
          <cell r="L748">
            <v>30</v>
          </cell>
          <cell r="M748">
            <v>139.06968570554085</v>
          </cell>
        </row>
        <row r="749">
          <cell r="D749">
            <v>43634</v>
          </cell>
          <cell r="E749">
            <v>157687.67499999999</v>
          </cell>
          <cell r="F749">
            <v>0</v>
          </cell>
          <cell r="G749">
            <v>157687.67499999999</v>
          </cell>
          <cell r="H749">
            <v>23194.8145</v>
          </cell>
          <cell r="I749">
            <v>6.7984020738773312</v>
          </cell>
          <cell r="J749">
            <v>106669.18976787227</v>
          </cell>
          <cell r="K749">
            <v>1.4782869856155407</v>
          </cell>
          <cell r="L749">
            <v>30</v>
          </cell>
          <cell r="M749">
            <v>139.06968570554085</v>
          </cell>
        </row>
        <row r="750">
          <cell r="D750">
            <v>43635</v>
          </cell>
          <cell r="E750">
            <v>89920.558000000005</v>
          </cell>
          <cell r="F750">
            <v>0</v>
          </cell>
          <cell r="G750">
            <v>89920.558000000005</v>
          </cell>
          <cell r="H750">
            <v>23194.8145</v>
          </cell>
          <cell r="I750">
            <v>3.8767526250317719</v>
          </cell>
          <cell r="J750">
            <v>106669.18976787227</v>
          </cell>
          <cell r="K750">
            <v>0.84298529121370724</v>
          </cell>
          <cell r="L750">
            <v>30</v>
          </cell>
          <cell r="M750">
            <v>139.06968570554085</v>
          </cell>
        </row>
        <row r="751">
          <cell r="D751">
            <v>43636</v>
          </cell>
          <cell r="E751">
            <v>90883.777000000002</v>
          </cell>
          <cell r="F751">
            <v>0</v>
          </cell>
          <cell r="G751">
            <v>90883.777000000002</v>
          </cell>
          <cell r="H751">
            <v>23194.8145</v>
          </cell>
          <cell r="I751">
            <v>3.9182799672745818</v>
          </cell>
          <cell r="J751">
            <v>106669.18976787227</v>
          </cell>
          <cell r="K751">
            <v>0.85201525574325976</v>
          </cell>
          <cell r="L751">
            <v>30</v>
          </cell>
          <cell r="M751">
            <v>139.06968570554085</v>
          </cell>
        </row>
        <row r="752">
          <cell r="D752">
            <v>43637</v>
          </cell>
          <cell r="E752">
            <v>83859.937000000005</v>
          </cell>
          <cell r="F752">
            <v>0</v>
          </cell>
          <cell r="G752">
            <v>83859.937000000005</v>
          </cell>
          <cell r="H752">
            <v>23194.8145</v>
          </cell>
          <cell r="I752">
            <v>3.6154605590831523</v>
          </cell>
          <cell r="J752">
            <v>106669.18976787227</v>
          </cell>
          <cell r="K752">
            <v>0.78616831329169623</v>
          </cell>
          <cell r="L752">
            <v>30</v>
          </cell>
          <cell r="M752">
            <v>139.06968570554085</v>
          </cell>
        </row>
        <row r="753">
          <cell r="D753">
            <v>43638</v>
          </cell>
          <cell r="E753">
            <v>82535.263000000006</v>
          </cell>
          <cell r="F753">
            <v>0</v>
          </cell>
          <cell r="G753">
            <v>82535.263000000006</v>
          </cell>
          <cell r="H753">
            <v>23194.8145</v>
          </cell>
          <cell r="I753">
            <v>3.5583497768434409</v>
          </cell>
          <cell r="J753">
            <v>106669.18976787227</v>
          </cell>
          <cell r="K753">
            <v>0.77374978829040308</v>
          </cell>
          <cell r="L753">
            <v>30</v>
          </cell>
          <cell r="M753">
            <v>139.06968570554085</v>
          </cell>
        </row>
        <row r="754">
          <cell r="D754">
            <v>43639</v>
          </cell>
          <cell r="E754">
            <v>112490.31299999999</v>
          </cell>
          <cell r="F754">
            <v>1</v>
          </cell>
          <cell r="G754">
            <v>112491.31299999999</v>
          </cell>
          <cell r="H754">
            <v>23194.8145</v>
          </cell>
          <cell r="I754">
            <v>4.8498474950079897</v>
          </cell>
          <cell r="J754">
            <v>106669.18976787227</v>
          </cell>
          <cell r="K754">
            <v>1.0545811142354931</v>
          </cell>
          <cell r="L754">
            <v>30</v>
          </cell>
          <cell r="M754">
            <v>139.06968570554085</v>
          </cell>
        </row>
        <row r="755">
          <cell r="D755">
            <v>43640</v>
          </cell>
          <cell r="E755">
            <v>80049.380999999994</v>
          </cell>
          <cell r="F755">
            <v>51.7</v>
          </cell>
          <cell r="G755">
            <v>80101.080999999991</v>
          </cell>
          <cell r="H755">
            <v>23194.8145</v>
          </cell>
          <cell r="I755">
            <v>3.4534046823267324</v>
          </cell>
          <cell r="J755">
            <v>106669.18976787227</v>
          </cell>
          <cell r="K755">
            <v>0.75092987182439119</v>
          </cell>
          <cell r="L755">
            <v>30</v>
          </cell>
          <cell r="M755">
            <v>139.06968570554085</v>
          </cell>
        </row>
        <row r="756">
          <cell r="D756">
            <v>43641</v>
          </cell>
          <cell r="E756">
            <v>60791.796999999999</v>
          </cell>
          <cell r="F756">
            <v>0</v>
          </cell>
          <cell r="G756">
            <v>60791.796999999999</v>
          </cell>
          <cell r="H756">
            <v>23194.8145</v>
          </cell>
          <cell r="I756">
            <v>2.6209218875192986</v>
          </cell>
          <cell r="J756">
            <v>106669.18976787227</v>
          </cell>
          <cell r="K756">
            <v>0.56990961619087777</v>
          </cell>
          <cell r="L756">
            <v>30</v>
          </cell>
          <cell r="M756">
            <v>139.06968570554085</v>
          </cell>
        </row>
        <row r="757">
          <cell r="D757">
            <v>43642</v>
          </cell>
          <cell r="E757">
            <v>140499.715</v>
          </cell>
          <cell r="F757">
            <v>331.9</v>
          </cell>
          <cell r="G757">
            <v>140831.61499999999</v>
          </cell>
          <cell r="H757">
            <v>23194.8145</v>
          </cell>
          <cell r="I757">
            <v>6.0716853329437059</v>
          </cell>
          <cell r="J757">
            <v>106669.18976787227</v>
          </cell>
          <cell r="K757">
            <v>1.3202651609754432</v>
          </cell>
          <cell r="L757">
            <v>30</v>
          </cell>
          <cell r="M757">
            <v>139.06968570554085</v>
          </cell>
        </row>
        <row r="758">
          <cell r="D758">
            <v>43643</v>
          </cell>
          <cell r="E758">
            <v>168405.88800000001</v>
          </cell>
          <cell r="F758">
            <v>80.900000000000006</v>
          </cell>
          <cell r="G758">
            <v>168486.788</v>
          </cell>
          <cell r="H758">
            <v>23194.8145</v>
          </cell>
          <cell r="I758">
            <v>7.2639851463351865</v>
          </cell>
          <cell r="J758">
            <v>106669.18976787227</v>
          </cell>
          <cell r="K758">
            <v>1.5795262752689117</v>
          </cell>
          <cell r="L758">
            <v>30</v>
          </cell>
          <cell r="M758">
            <v>139.06968570554085</v>
          </cell>
        </row>
        <row r="759">
          <cell r="D759">
            <v>43644</v>
          </cell>
          <cell r="E759">
            <v>83930.872000000003</v>
          </cell>
          <cell r="F759">
            <v>0</v>
          </cell>
          <cell r="G759">
            <v>83930.872000000003</v>
          </cell>
          <cell r="H759">
            <v>23194.8145</v>
          </cell>
          <cell r="I759">
            <v>3.6185187857398042</v>
          </cell>
          <cell r="J759">
            <v>106669.18976787227</v>
          </cell>
          <cell r="K759">
            <v>0.78683331318673955</v>
          </cell>
          <cell r="L759">
            <v>30</v>
          </cell>
          <cell r="M759">
            <v>139.06968570554085</v>
          </cell>
        </row>
        <row r="760">
          <cell r="D760">
            <v>43645</v>
          </cell>
          <cell r="E760">
            <v>63910.911999999997</v>
          </cell>
          <cell r="F760">
            <v>0</v>
          </cell>
          <cell r="G760">
            <v>63910.911999999997</v>
          </cell>
          <cell r="H760">
            <v>23194.8145</v>
          </cell>
          <cell r="I760">
            <v>2.7553965564156591</v>
          </cell>
          <cell r="J760">
            <v>106669.18976787227</v>
          </cell>
          <cell r="K760">
            <v>0.5991506276468348</v>
          </cell>
          <cell r="L760">
            <v>30</v>
          </cell>
          <cell r="M760">
            <v>139.06968570554085</v>
          </cell>
        </row>
        <row r="761">
          <cell r="D761">
            <v>43646</v>
          </cell>
          <cell r="E761">
            <v>88913.755999999994</v>
          </cell>
          <cell r="F761">
            <v>0</v>
          </cell>
          <cell r="G761">
            <v>88913.755999999994</v>
          </cell>
          <cell r="H761">
            <v>23233.518499999998</v>
          </cell>
          <cell r="I761">
            <v>3.8269604321876605</v>
          </cell>
          <cell r="J761">
            <v>106669.18976787227</v>
          </cell>
          <cell r="K761">
            <v>0.83354674572375875</v>
          </cell>
          <cell r="L761">
            <v>30</v>
          </cell>
          <cell r="M761">
            <v>139.06968570554085</v>
          </cell>
        </row>
        <row r="762">
          <cell r="D762">
            <v>43647</v>
          </cell>
          <cell r="E762">
            <v>134913.66500000001</v>
          </cell>
          <cell r="F762">
            <v>191.5</v>
          </cell>
          <cell r="G762">
            <v>135105.16500000001</v>
          </cell>
          <cell r="H762">
            <v>23233.518499999998</v>
          </cell>
          <cell r="I762">
            <v>5.8150970547142924</v>
          </cell>
          <cell r="J762">
            <v>103190.40279799693</v>
          </cell>
          <cell r="K762">
            <v>1.3092803336031031</v>
          </cell>
          <cell r="L762">
            <v>31</v>
          </cell>
          <cell r="M762">
            <v>139.01870021431563</v>
          </cell>
        </row>
        <row r="763">
          <cell r="D763">
            <v>43648</v>
          </cell>
          <cell r="E763">
            <v>129934.114</v>
          </cell>
          <cell r="F763">
            <v>37.1</v>
          </cell>
          <cell r="G763">
            <v>129971.21400000001</v>
          </cell>
          <cell r="H763">
            <v>23233.518499999998</v>
          </cell>
          <cell r="I763">
            <v>5.594125315113164</v>
          </cell>
          <cell r="J763">
            <v>103190.40279799693</v>
          </cell>
          <cell r="K763">
            <v>1.2595281196297736</v>
          </cell>
          <cell r="L763">
            <v>31</v>
          </cell>
          <cell r="M763">
            <v>139.01870021431563</v>
          </cell>
        </row>
        <row r="764">
          <cell r="D764">
            <v>43649</v>
          </cell>
          <cell r="E764">
            <v>104586.901</v>
          </cell>
          <cell r="F764">
            <v>0</v>
          </cell>
          <cell r="G764">
            <v>104586.901</v>
          </cell>
          <cell r="H764">
            <v>23233.518499999998</v>
          </cell>
          <cell r="I764">
            <v>4.5015524015443464</v>
          </cell>
          <cell r="J764">
            <v>103190.40279799693</v>
          </cell>
          <cell r="K764">
            <v>1.0135332178588043</v>
          </cell>
          <cell r="L764">
            <v>31</v>
          </cell>
          <cell r="M764">
            <v>139.01870021431563</v>
          </cell>
        </row>
        <row r="765">
          <cell r="D765">
            <v>43650</v>
          </cell>
          <cell r="E765">
            <v>97685.937999999995</v>
          </cell>
          <cell r="F765">
            <v>0</v>
          </cell>
          <cell r="G765">
            <v>97685.937999999995</v>
          </cell>
          <cell r="H765">
            <v>23233.518499999998</v>
          </cell>
          <cell r="I765">
            <v>4.2045262322191963</v>
          </cell>
          <cell r="J765">
            <v>103190.40279799693</v>
          </cell>
          <cell r="K765">
            <v>0.94665720213562554</v>
          </cell>
          <cell r="L765">
            <v>31</v>
          </cell>
          <cell r="M765">
            <v>139.01870021431563</v>
          </cell>
        </row>
        <row r="766">
          <cell r="D766">
            <v>43651</v>
          </cell>
          <cell r="E766">
            <v>59054.434000000001</v>
          </cell>
          <cell r="F766">
            <v>0</v>
          </cell>
          <cell r="G766">
            <v>59054.434000000001</v>
          </cell>
          <cell r="H766">
            <v>23233.518499999998</v>
          </cell>
          <cell r="I766">
            <v>2.5417774755037645</v>
          </cell>
          <cell r="J766">
            <v>103190.40279799693</v>
          </cell>
          <cell r="K766">
            <v>0.57228610799788771</v>
          </cell>
          <cell r="L766">
            <v>31</v>
          </cell>
          <cell r="M766">
            <v>139.01870021431563</v>
          </cell>
        </row>
        <row r="767">
          <cell r="D767">
            <v>43652</v>
          </cell>
          <cell r="E767">
            <v>66472.820999999996</v>
          </cell>
          <cell r="F767">
            <v>0</v>
          </cell>
          <cell r="G767">
            <v>66472.820999999996</v>
          </cell>
          <cell r="H767">
            <v>23233.518499999998</v>
          </cell>
          <cell r="I767">
            <v>2.8610742277369656</v>
          </cell>
          <cell r="J767">
            <v>103190.40279799693</v>
          </cell>
          <cell r="K767">
            <v>0.64417638847796344</v>
          </cell>
          <cell r="L767">
            <v>31</v>
          </cell>
          <cell r="M767">
            <v>139.01870021431563</v>
          </cell>
        </row>
        <row r="768">
          <cell r="D768">
            <v>43653</v>
          </cell>
          <cell r="E768">
            <v>90960.764999999999</v>
          </cell>
          <cell r="F768">
            <v>0</v>
          </cell>
          <cell r="G768">
            <v>90960.764999999999</v>
          </cell>
          <cell r="H768">
            <v>23233.518499999998</v>
          </cell>
          <cell r="I768">
            <v>3.9150662866668262</v>
          </cell>
          <cell r="J768">
            <v>103190.40279799693</v>
          </cell>
          <cell r="K768">
            <v>0.88148473630888546</v>
          </cell>
          <cell r="L768">
            <v>31</v>
          </cell>
          <cell r="M768">
            <v>139.01870021431563</v>
          </cell>
        </row>
        <row r="769">
          <cell r="D769">
            <v>43654</v>
          </cell>
          <cell r="E769">
            <v>139578.03400000001</v>
          </cell>
          <cell r="F769">
            <v>0</v>
          </cell>
          <cell r="G769">
            <v>139578.03400000001</v>
          </cell>
          <cell r="H769">
            <v>23233.518499999998</v>
          </cell>
          <cell r="I769">
            <v>6.0076149895247255</v>
          </cell>
          <cell r="J769">
            <v>103190.40279799693</v>
          </cell>
          <cell r="K769">
            <v>1.3526261184698993</v>
          </cell>
          <cell r="L769">
            <v>31</v>
          </cell>
          <cell r="M769">
            <v>139.01870021431563</v>
          </cell>
        </row>
        <row r="770">
          <cell r="D770">
            <v>43655</v>
          </cell>
          <cell r="E770">
            <v>107434.34</v>
          </cell>
          <cell r="F770">
            <v>0</v>
          </cell>
          <cell r="G770">
            <v>107434.34</v>
          </cell>
          <cell r="H770">
            <v>23233.518499999998</v>
          </cell>
          <cell r="I770">
            <v>4.6241097748496429</v>
          </cell>
          <cell r="J770">
            <v>103190.40279799693</v>
          </cell>
          <cell r="K770">
            <v>1.0411272471754074</v>
          </cell>
          <cell r="L770">
            <v>31</v>
          </cell>
          <cell r="M770">
            <v>139.01870021431563</v>
          </cell>
        </row>
        <row r="771">
          <cell r="D771">
            <v>43656</v>
          </cell>
          <cell r="E771">
            <v>72833.472999999998</v>
          </cell>
          <cell r="F771">
            <v>0.9</v>
          </cell>
          <cell r="G771">
            <v>72834.372999999992</v>
          </cell>
          <cell r="H771">
            <v>23233.518499999998</v>
          </cell>
          <cell r="I771">
            <v>3.1348834658857201</v>
          </cell>
          <cell r="J771">
            <v>103190.40279799693</v>
          </cell>
          <cell r="K771">
            <v>0.70582506730377659</v>
          </cell>
          <cell r="L771">
            <v>31</v>
          </cell>
          <cell r="M771">
            <v>139.01870021431563</v>
          </cell>
        </row>
        <row r="772">
          <cell r="D772">
            <v>43657</v>
          </cell>
          <cell r="E772">
            <v>54432.862000000001</v>
          </cell>
          <cell r="F772">
            <v>0</v>
          </cell>
          <cell r="G772">
            <v>54432.862000000001</v>
          </cell>
          <cell r="H772">
            <v>23233.518499999998</v>
          </cell>
          <cell r="I772">
            <v>2.3428591756345472</v>
          </cell>
          <cell r="J772">
            <v>103190.40279799693</v>
          </cell>
          <cell r="K772">
            <v>0.52749926857593987</v>
          </cell>
          <cell r="L772">
            <v>31</v>
          </cell>
          <cell r="M772">
            <v>139.01870021431563</v>
          </cell>
        </row>
        <row r="773">
          <cell r="D773">
            <v>43658</v>
          </cell>
          <cell r="E773">
            <v>58835.745999999999</v>
          </cell>
          <cell r="F773">
            <v>0</v>
          </cell>
          <cell r="G773">
            <v>58835.745999999999</v>
          </cell>
          <cell r="H773">
            <v>23233.518499999998</v>
          </cell>
          <cell r="I773">
            <v>2.5323648675942048</v>
          </cell>
          <cell r="J773">
            <v>103190.40279799693</v>
          </cell>
          <cell r="K773">
            <v>0.57016684114680172</v>
          </cell>
          <cell r="L773">
            <v>31</v>
          </cell>
          <cell r="M773">
            <v>139.01870021431563</v>
          </cell>
        </row>
        <row r="774">
          <cell r="D774">
            <v>43659</v>
          </cell>
          <cell r="E774">
            <v>124898.164</v>
          </cell>
          <cell r="F774">
            <v>7.6</v>
          </cell>
          <cell r="G774">
            <v>124905.76400000001</v>
          </cell>
          <cell r="H774">
            <v>23233.518499999998</v>
          </cell>
          <cell r="I774">
            <v>5.3761019451272531</v>
          </cell>
          <cell r="J774">
            <v>103190.40279799693</v>
          </cell>
          <cell r="K774">
            <v>1.2104397367700226</v>
          </cell>
          <cell r="L774">
            <v>31</v>
          </cell>
          <cell r="M774">
            <v>139.01870021431563</v>
          </cell>
        </row>
        <row r="775">
          <cell r="D775">
            <v>43660</v>
          </cell>
          <cell r="E775">
            <v>127849.726</v>
          </cell>
          <cell r="F775">
            <v>147</v>
          </cell>
          <cell r="G775">
            <v>127996.726</v>
          </cell>
          <cell r="H775">
            <v>23233.518499999998</v>
          </cell>
          <cell r="I775">
            <v>5.509140856129906</v>
          </cell>
          <cell r="J775">
            <v>103190.40279799693</v>
          </cell>
          <cell r="K775">
            <v>1.240393704544049</v>
          </cell>
          <cell r="L775">
            <v>31</v>
          </cell>
          <cell r="M775">
            <v>139.01870021431563</v>
          </cell>
        </row>
        <row r="776">
          <cell r="D776">
            <v>43661</v>
          </cell>
          <cell r="E776">
            <v>131094.264</v>
          </cell>
          <cell r="F776">
            <v>108.5</v>
          </cell>
          <cell r="G776">
            <v>131202.764</v>
          </cell>
          <cell r="H776">
            <v>23233.518499999998</v>
          </cell>
          <cell r="I776">
            <v>5.6471327836117462</v>
          </cell>
          <cell r="J776">
            <v>103190.40279799693</v>
          </cell>
          <cell r="K776">
            <v>1.2714628535450085</v>
          </cell>
          <cell r="L776">
            <v>31</v>
          </cell>
          <cell r="M776">
            <v>139.01870021431563</v>
          </cell>
        </row>
        <row r="777">
          <cell r="D777">
            <v>43662</v>
          </cell>
          <cell r="E777">
            <v>116281.37300000001</v>
          </cell>
          <cell r="F777">
            <v>0</v>
          </cell>
          <cell r="G777">
            <v>116281.37300000001</v>
          </cell>
          <cell r="H777">
            <v>23233.518499999998</v>
          </cell>
          <cell r="I777">
            <v>5.0048972565218657</v>
          </cell>
          <cell r="J777">
            <v>103190.40279799693</v>
          </cell>
          <cell r="K777">
            <v>1.1268622841566929</v>
          </cell>
          <cell r="L777">
            <v>31</v>
          </cell>
          <cell r="M777">
            <v>139.01870021431563</v>
          </cell>
        </row>
        <row r="778">
          <cell r="D778">
            <v>43663</v>
          </cell>
          <cell r="E778">
            <v>105882.727</v>
          </cell>
          <cell r="F778">
            <v>28.8</v>
          </cell>
          <cell r="G778">
            <v>105911.527</v>
          </cell>
          <cell r="H778">
            <v>23233.518499999998</v>
          </cell>
          <cell r="I778">
            <v>4.5585659787173434</v>
          </cell>
          <cell r="J778">
            <v>103190.40279799693</v>
          </cell>
          <cell r="K778">
            <v>1.0263699348797959</v>
          </cell>
          <cell r="L778">
            <v>31</v>
          </cell>
          <cell r="M778">
            <v>139.01870021431563</v>
          </cell>
        </row>
        <row r="779">
          <cell r="D779">
            <v>43664</v>
          </cell>
          <cell r="E779">
            <v>81670.012000000002</v>
          </cell>
          <cell r="F779">
            <v>0</v>
          </cell>
          <cell r="G779">
            <v>81670.012000000002</v>
          </cell>
          <cell r="H779">
            <v>23233.518499999998</v>
          </cell>
          <cell r="I779">
            <v>3.5151805353975982</v>
          </cell>
          <cell r="J779">
            <v>103190.40279799693</v>
          </cell>
          <cell r="K779">
            <v>0.7914496870399399</v>
          </cell>
          <cell r="L779">
            <v>31</v>
          </cell>
          <cell r="M779">
            <v>139.01870021431563</v>
          </cell>
        </row>
        <row r="780">
          <cell r="D780">
            <v>43665</v>
          </cell>
          <cell r="E780">
            <v>91059.771999999997</v>
          </cell>
          <cell r="F780">
            <v>0</v>
          </cell>
          <cell r="G780">
            <v>91059.771999999997</v>
          </cell>
          <cell r="H780">
            <v>23233.518499999998</v>
          </cell>
          <cell r="I780">
            <v>3.9193276730771536</v>
          </cell>
          <cell r="J780">
            <v>103190.40279799693</v>
          </cell>
          <cell r="K780">
            <v>0.88244419568994648</v>
          </cell>
          <cell r="L780">
            <v>31</v>
          </cell>
          <cell r="M780">
            <v>139.01870021431563</v>
          </cell>
        </row>
        <row r="781">
          <cell r="D781">
            <v>43666</v>
          </cell>
          <cell r="E781">
            <v>96312.892999999996</v>
          </cell>
          <cell r="F781">
            <v>0</v>
          </cell>
          <cell r="G781">
            <v>96312.892999999996</v>
          </cell>
          <cell r="H781">
            <v>23233.518499999998</v>
          </cell>
          <cell r="I781">
            <v>4.1454286400916853</v>
          </cell>
          <cell r="J781">
            <v>103190.40279799693</v>
          </cell>
          <cell r="K781">
            <v>0.93335126512239541</v>
          </cell>
          <cell r="L781">
            <v>31</v>
          </cell>
          <cell r="M781">
            <v>139.01870021431563</v>
          </cell>
        </row>
        <row r="782">
          <cell r="D782">
            <v>43667</v>
          </cell>
          <cell r="E782">
            <v>101898.99099999999</v>
          </cell>
          <cell r="F782">
            <v>0.4</v>
          </cell>
          <cell r="G782">
            <v>101899.39099999999</v>
          </cell>
          <cell r="H782">
            <v>23233.518499999998</v>
          </cell>
          <cell r="I782">
            <v>4.3858785745258517</v>
          </cell>
          <cell r="J782">
            <v>103190.40279799693</v>
          </cell>
          <cell r="K782">
            <v>0.98748903228409535</v>
          </cell>
          <cell r="L782">
            <v>31</v>
          </cell>
          <cell r="M782">
            <v>139.01870021431563</v>
          </cell>
        </row>
        <row r="783">
          <cell r="D783">
            <v>43668</v>
          </cell>
          <cell r="E783">
            <v>137103.34</v>
          </cell>
          <cell r="F783">
            <v>0</v>
          </cell>
          <cell r="G783">
            <v>137103.34</v>
          </cell>
          <cell r="H783">
            <v>23233.518499999998</v>
          </cell>
          <cell r="I783">
            <v>5.9011010321144433</v>
          </cell>
          <cell r="J783">
            <v>103190.40279799693</v>
          </cell>
          <cell r="K783">
            <v>1.3286442952295692</v>
          </cell>
          <cell r="L783">
            <v>31</v>
          </cell>
          <cell r="M783">
            <v>139.01870021431563</v>
          </cell>
        </row>
        <row r="784">
          <cell r="D784">
            <v>43669</v>
          </cell>
          <cell r="E784">
            <v>118329.552</v>
          </cell>
          <cell r="F784">
            <v>0</v>
          </cell>
          <cell r="G784">
            <v>118329.552</v>
          </cell>
          <cell r="H784">
            <v>23233.518499999998</v>
          </cell>
          <cell r="I784">
            <v>5.0930534692797389</v>
          </cell>
          <cell r="J784">
            <v>103190.40279799693</v>
          </cell>
          <cell r="K784">
            <v>1.1467108257309462</v>
          </cell>
          <cell r="L784">
            <v>31</v>
          </cell>
          <cell r="M784">
            <v>139.01870021431563</v>
          </cell>
        </row>
        <row r="785">
          <cell r="D785">
            <v>43670</v>
          </cell>
          <cell r="E785">
            <v>83225.479000000007</v>
          </cell>
          <cell r="F785">
            <v>0</v>
          </cell>
          <cell r="G785">
            <v>83225.479000000007</v>
          </cell>
          <cell r="H785">
            <v>23233.518499999998</v>
          </cell>
          <cell r="I785">
            <v>3.5821298009597649</v>
          </cell>
          <cell r="J785">
            <v>103190.40279799693</v>
          </cell>
          <cell r="K785">
            <v>0.80652344349231997</v>
          </cell>
          <cell r="L785">
            <v>31</v>
          </cell>
          <cell r="M785">
            <v>139.01870021431563</v>
          </cell>
        </row>
        <row r="786">
          <cell r="D786">
            <v>43671</v>
          </cell>
          <cell r="E786">
            <v>122126.996</v>
          </cell>
          <cell r="F786">
            <v>0</v>
          </cell>
          <cell r="G786">
            <v>122126.996</v>
          </cell>
          <cell r="H786">
            <v>23233.518499999998</v>
          </cell>
          <cell r="I786">
            <v>5.2565002584520295</v>
          </cell>
          <cell r="J786">
            <v>103190.40279799693</v>
          </cell>
          <cell r="K786">
            <v>1.1835111860070253</v>
          </cell>
          <cell r="L786">
            <v>31</v>
          </cell>
          <cell r="M786">
            <v>139.01870021431563</v>
          </cell>
        </row>
        <row r="787">
          <cell r="D787">
            <v>43672</v>
          </cell>
          <cell r="E787">
            <v>103978.245</v>
          </cell>
          <cell r="F787">
            <v>12.8</v>
          </cell>
          <cell r="G787">
            <v>103991.045</v>
          </cell>
          <cell r="H787">
            <v>23233.518499999998</v>
          </cell>
          <cell r="I787">
            <v>4.4759060062297493</v>
          </cell>
          <cell r="J787">
            <v>103190.40279799693</v>
          </cell>
          <cell r="K787">
            <v>1.0077588824182651</v>
          </cell>
          <cell r="L787">
            <v>31</v>
          </cell>
          <cell r="M787">
            <v>139.01870021431563</v>
          </cell>
        </row>
        <row r="788">
          <cell r="D788">
            <v>43673</v>
          </cell>
          <cell r="E788">
            <v>168988.342</v>
          </cell>
          <cell r="F788">
            <v>1000.5</v>
          </cell>
          <cell r="G788">
            <v>169988.842</v>
          </cell>
          <cell r="H788">
            <v>23233.518499999998</v>
          </cell>
          <cell r="I788">
            <v>7.3165346006460457</v>
          </cell>
          <cell r="J788">
            <v>103190.40279799693</v>
          </cell>
          <cell r="K788">
            <v>1.6473318970637814</v>
          </cell>
          <cell r="L788">
            <v>31</v>
          </cell>
          <cell r="M788">
            <v>139.01870021431563</v>
          </cell>
        </row>
        <row r="789">
          <cell r="D789">
            <v>43674</v>
          </cell>
          <cell r="E789">
            <v>89086.171000000002</v>
          </cell>
          <cell r="F789">
            <v>99.8</v>
          </cell>
          <cell r="G789">
            <v>89185.971000000005</v>
          </cell>
          <cell r="H789">
            <v>23233.518499999998</v>
          </cell>
          <cell r="I789">
            <v>3.8386769098274982</v>
          </cell>
          <cell r="J789">
            <v>103190.40279799693</v>
          </cell>
          <cell r="K789">
            <v>0.86428552056908181</v>
          </cell>
          <cell r="L789">
            <v>31</v>
          </cell>
          <cell r="M789">
            <v>139.01870021431563</v>
          </cell>
        </row>
        <row r="790">
          <cell r="D790">
            <v>43675</v>
          </cell>
          <cell r="E790">
            <v>108643.97100000001</v>
          </cell>
          <cell r="F790">
            <v>0</v>
          </cell>
          <cell r="G790">
            <v>108643.97100000001</v>
          </cell>
          <cell r="H790">
            <v>23233.518499999998</v>
          </cell>
          <cell r="I790">
            <v>4.6761738218858246</v>
          </cell>
          <cell r="J790">
            <v>103190.40279799693</v>
          </cell>
          <cell r="K790">
            <v>1.0528495679261844</v>
          </cell>
          <cell r="L790">
            <v>31</v>
          </cell>
          <cell r="M790">
            <v>139.01870021431563</v>
          </cell>
        </row>
        <row r="791">
          <cell r="D791">
            <v>43676</v>
          </cell>
          <cell r="E791">
            <v>114793.55</v>
          </cell>
          <cell r="F791">
            <v>0</v>
          </cell>
          <cell r="G791">
            <v>114793.55</v>
          </cell>
          <cell r="H791">
            <v>23233.518499999998</v>
          </cell>
          <cell r="I791">
            <v>4.9408594742117948</v>
          </cell>
          <cell r="J791">
            <v>103190.40279799693</v>
          </cell>
          <cell r="K791">
            <v>1.1124440537819891</v>
          </cell>
          <cell r="L791">
            <v>31</v>
          </cell>
          <cell r="M791">
            <v>139.01870021431563</v>
          </cell>
        </row>
        <row r="792">
          <cell r="D792">
            <v>43677</v>
          </cell>
          <cell r="E792">
            <v>142508.30600000001</v>
          </cell>
          <cell r="F792">
            <v>0</v>
          </cell>
          <cell r="G792">
            <v>142508.30600000001</v>
          </cell>
          <cell r="H792">
            <v>23288.7935</v>
          </cell>
          <cell r="I792">
            <v>6.1191794242153428</v>
          </cell>
          <cell r="J792">
            <v>103190.40279799693</v>
          </cell>
          <cell r="K792">
            <v>1.3810228677852037</v>
          </cell>
          <cell r="L792">
            <v>31</v>
          </cell>
          <cell r="M792">
            <v>139.01870021431563</v>
          </cell>
        </row>
        <row r="793">
          <cell r="D793">
            <v>43678</v>
          </cell>
          <cell r="E793">
            <v>93588.244999999995</v>
          </cell>
          <cell r="F793">
            <v>0</v>
          </cell>
          <cell r="G793">
            <v>93588.244999999995</v>
          </cell>
          <cell r="H793">
            <v>23288.7935</v>
          </cell>
          <cell r="I793">
            <v>4.0185956820820277</v>
          </cell>
          <cell r="J793">
            <v>103311.48096863973</v>
          </cell>
          <cell r="K793">
            <v>0.90588426496769281</v>
          </cell>
          <cell r="L793">
            <v>31</v>
          </cell>
          <cell r="M793">
            <v>139.1818174175699</v>
          </cell>
        </row>
        <row r="794">
          <cell r="D794">
            <v>43679</v>
          </cell>
          <cell r="E794">
            <v>59687.696000000004</v>
          </cell>
          <cell r="F794">
            <v>1.5</v>
          </cell>
          <cell r="G794">
            <v>59689.196000000004</v>
          </cell>
          <cell r="H794">
            <v>23288.7935</v>
          </cell>
          <cell r="I794">
            <v>2.5630007840466278</v>
          </cell>
          <cell r="J794">
            <v>103311.48096863973</v>
          </cell>
          <cell r="K794">
            <v>0.57775956205795465</v>
          </cell>
          <cell r="L794">
            <v>31</v>
          </cell>
          <cell r="M794">
            <v>139.1818174175699</v>
          </cell>
        </row>
        <row r="795">
          <cell r="D795">
            <v>43680</v>
          </cell>
          <cell r="E795">
            <v>54264.413</v>
          </cell>
          <cell r="F795">
            <v>0</v>
          </cell>
          <cell r="G795">
            <v>54264.413</v>
          </cell>
          <cell r="H795">
            <v>23288.7935</v>
          </cell>
          <cell r="I795">
            <v>2.3300654454255003</v>
          </cell>
          <cell r="J795">
            <v>103311.48096863973</v>
          </cell>
          <cell r="K795">
            <v>0.52525055774267715</v>
          </cell>
          <cell r="L795">
            <v>31</v>
          </cell>
          <cell r="M795">
            <v>139.1818174175699</v>
          </cell>
        </row>
        <row r="796">
          <cell r="D796">
            <v>43681</v>
          </cell>
          <cell r="E796">
            <v>58230.074999999997</v>
          </cell>
          <cell r="F796">
            <v>0</v>
          </cell>
          <cell r="G796">
            <v>58230.074999999997</v>
          </cell>
          <cell r="H796">
            <v>23288.7935</v>
          </cell>
          <cell r="I796">
            <v>2.5003474310509044</v>
          </cell>
          <cell r="J796">
            <v>103311.48096863973</v>
          </cell>
          <cell r="K796">
            <v>0.56363604948878598</v>
          </cell>
          <cell r="L796">
            <v>31</v>
          </cell>
          <cell r="M796">
            <v>139.1818174175699</v>
          </cell>
        </row>
        <row r="797">
          <cell r="D797">
            <v>43682</v>
          </cell>
          <cell r="E797">
            <v>54752.105000000003</v>
          </cell>
          <cell r="F797">
            <v>0</v>
          </cell>
          <cell r="G797">
            <v>54752.105000000003</v>
          </cell>
          <cell r="H797">
            <v>23288.7935</v>
          </cell>
          <cell r="I797">
            <v>2.3510065044803632</v>
          </cell>
          <cell r="J797">
            <v>103311.48096863973</v>
          </cell>
          <cell r="K797">
            <v>0.5299711560288255</v>
          </cell>
          <cell r="L797">
            <v>31</v>
          </cell>
          <cell r="M797">
            <v>139.1818174175699</v>
          </cell>
        </row>
        <row r="798">
          <cell r="D798">
            <v>43683</v>
          </cell>
          <cell r="E798">
            <v>63142.542000000001</v>
          </cell>
          <cell r="F798">
            <v>0</v>
          </cell>
          <cell r="G798">
            <v>63142.542000000001</v>
          </cell>
          <cell r="H798">
            <v>23288.7935</v>
          </cell>
          <cell r="I798">
            <v>2.7112843780421687</v>
          </cell>
          <cell r="J798">
            <v>103311.48096863973</v>
          </cell>
          <cell r="K798">
            <v>0.61118610833937193</v>
          </cell>
          <cell r="L798">
            <v>31</v>
          </cell>
          <cell r="M798">
            <v>139.1818174175699</v>
          </cell>
        </row>
        <row r="799">
          <cell r="D799">
            <v>43684</v>
          </cell>
          <cell r="E799">
            <v>93789.24</v>
          </cell>
          <cell r="F799">
            <v>0</v>
          </cell>
          <cell r="G799">
            <v>93789.24</v>
          </cell>
          <cell r="H799">
            <v>23288.7935</v>
          </cell>
          <cell r="I799">
            <v>4.027226227928038</v>
          </cell>
          <cell r="J799">
            <v>103311.48096863973</v>
          </cell>
          <cell r="K799">
            <v>0.90782978929969838</v>
          </cell>
          <cell r="L799">
            <v>31</v>
          </cell>
          <cell r="M799">
            <v>139.1818174175699</v>
          </cell>
        </row>
        <row r="800">
          <cell r="D800">
            <v>43685</v>
          </cell>
          <cell r="E800">
            <v>138091.717</v>
          </cell>
          <cell r="F800">
            <v>0</v>
          </cell>
          <cell r="G800">
            <v>138091.717</v>
          </cell>
          <cell r="H800">
            <v>23288.7935</v>
          </cell>
          <cell r="I800">
            <v>5.9295350358102494</v>
          </cell>
          <cell r="J800">
            <v>103311.48096863973</v>
          </cell>
          <cell r="K800">
            <v>1.3366541230971012</v>
          </cell>
          <cell r="L800">
            <v>31</v>
          </cell>
          <cell r="M800">
            <v>139.1818174175699</v>
          </cell>
        </row>
        <row r="801">
          <cell r="D801">
            <v>43686</v>
          </cell>
          <cell r="E801">
            <v>197764.93299999999</v>
          </cell>
          <cell r="F801">
            <v>0</v>
          </cell>
          <cell r="G801">
            <v>197764.93299999999</v>
          </cell>
          <cell r="H801">
            <v>23288.7935</v>
          </cell>
          <cell r="I801">
            <v>8.4918496529242695</v>
          </cell>
          <cell r="J801">
            <v>103311.48096863973</v>
          </cell>
          <cell r="K801">
            <v>1.9142590072833401</v>
          </cell>
          <cell r="L801">
            <v>31</v>
          </cell>
          <cell r="M801">
            <v>139.1818174175699</v>
          </cell>
        </row>
        <row r="802">
          <cell r="D802">
            <v>43687</v>
          </cell>
          <cell r="E802">
            <v>72200.108999999997</v>
          </cell>
          <cell r="F802">
            <v>0.1</v>
          </cell>
          <cell r="G802">
            <v>72200.209000000003</v>
          </cell>
          <cell r="H802">
            <v>23288.7935</v>
          </cell>
          <cell r="I802">
            <v>3.1002125120822597</v>
          </cell>
          <cell r="J802">
            <v>103311.48096863973</v>
          </cell>
          <cell r="K802">
            <v>0.69885949095934863</v>
          </cell>
          <cell r="L802">
            <v>31</v>
          </cell>
          <cell r="M802">
            <v>139.1818174175699</v>
          </cell>
        </row>
        <row r="803">
          <cell r="D803">
            <v>43688</v>
          </cell>
          <cell r="E803">
            <v>103078.15</v>
          </cell>
          <cell r="F803">
            <v>0</v>
          </cell>
          <cell r="G803">
            <v>103078.15</v>
          </cell>
          <cell r="H803">
            <v>23288.7935</v>
          </cell>
          <cell r="I803">
            <v>4.426083729927873</v>
          </cell>
          <cell r="J803">
            <v>103311.48096863973</v>
          </cell>
          <cell r="K803">
            <v>0.99774148074877977</v>
          </cell>
          <cell r="L803">
            <v>31</v>
          </cell>
          <cell r="M803">
            <v>139.1818174175699</v>
          </cell>
        </row>
        <row r="804">
          <cell r="D804">
            <v>43689</v>
          </cell>
          <cell r="E804">
            <v>133296.58600000001</v>
          </cell>
          <cell r="F804">
            <v>1893.1</v>
          </cell>
          <cell r="G804">
            <v>135189.68600000002</v>
          </cell>
          <cell r="H804">
            <v>23288.7935</v>
          </cell>
          <cell r="I804">
            <v>5.8049244156851669</v>
          </cell>
          <cell r="J804">
            <v>103311.48096863973</v>
          </cell>
          <cell r="K804">
            <v>1.3085640117871984</v>
          </cell>
          <cell r="L804">
            <v>31</v>
          </cell>
          <cell r="M804">
            <v>139.1818174175699</v>
          </cell>
        </row>
        <row r="805">
          <cell r="D805">
            <v>43690</v>
          </cell>
          <cell r="E805">
            <v>98028.813999999998</v>
          </cell>
          <cell r="F805">
            <v>527.20000000000005</v>
          </cell>
          <cell r="G805">
            <v>98556.013999999996</v>
          </cell>
          <cell r="H805">
            <v>23288.7935</v>
          </cell>
          <cell r="I805">
            <v>4.2319072475781105</v>
          </cell>
          <cell r="J805">
            <v>103311.48096863973</v>
          </cell>
          <cell r="K805">
            <v>0.95396961766443689</v>
          </cell>
          <cell r="L805">
            <v>31</v>
          </cell>
          <cell r="M805">
            <v>139.1818174175699</v>
          </cell>
        </row>
        <row r="806">
          <cell r="D806">
            <v>43691</v>
          </cell>
          <cell r="E806">
            <v>63658.767</v>
          </cell>
          <cell r="F806">
            <v>0</v>
          </cell>
          <cell r="G806">
            <v>63658.767</v>
          </cell>
          <cell r="H806">
            <v>23288.7935</v>
          </cell>
          <cell r="I806">
            <v>2.733450618641966</v>
          </cell>
          <cell r="J806">
            <v>103311.48096863973</v>
          </cell>
          <cell r="K806">
            <v>0.61618289083788913</v>
          </cell>
          <cell r="L806">
            <v>31</v>
          </cell>
          <cell r="M806">
            <v>139.1818174175699</v>
          </cell>
        </row>
        <row r="807">
          <cell r="D807">
            <v>43692</v>
          </cell>
          <cell r="E807">
            <v>77906.816999999995</v>
          </cell>
          <cell r="F807">
            <v>322.7</v>
          </cell>
          <cell r="G807">
            <v>78229.516999999993</v>
          </cell>
          <cell r="H807">
            <v>23288.7935</v>
          </cell>
          <cell r="I807">
            <v>3.3591056144664599</v>
          </cell>
          <cell r="J807">
            <v>103311.48096863973</v>
          </cell>
          <cell r="K807">
            <v>0.75721997464876734</v>
          </cell>
          <cell r="L807">
            <v>31</v>
          </cell>
          <cell r="M807">
            <v>139.1818174175699</v>
          </cell>
        </row>
        <row r="808">
          <cell r="D808">
            <v>43693</v>
          </cell>
          <cell r="E808">
            <v>56800.800999999999</v>
          </cell>
          <cell r="F808">
            <v>0</v>
          </cell>
          <cell r="G808">
            <v>56800.800999999999</v>
          </cell>
          <cell r="H808">
            <v>23288.7935</v>
          </cell>
          <cell r="I808">
            <v>2.4389756815869399</v>
          </cell>
          <cell r="J808">
            <v>103311.48096863973</v>
          </cell>
          <cell r="K808">
            <v>0.5498014399507245</v>
          </cell>
          <cell r="L808">
            <v>31</v>
          </cell>
          <cell r="M808">
            <v>139.1818174175699</v>
          </cell>
        </row>
        <row r="809">
          <cell r="D809">
            <v>43694</v>
          </cell>
          <cell r="E809">
            <v>94802.942999999999</v>
          </cell>
          <cell r="F809">
            <v>0</v>
          </cell>
          <cell r="G809">
            <v>94802.942999999999</v>
          </cell>
          <cell r="H809">
            <v>23288.7935</v>
          </cell>
          <cell r="I809">
            <v>4.0707537296854817</v>
          </cell>
          <cell r="J809">
            <v>103311.48096863973</v>
          </cell>
          <cell r="K809">
            <v>0.91764189334172352</v>
          </cell>
          <cell r="L809">
            <v>31</v>
          </cell>
          <cell r="M809">
            <v>139.1818174175699</v>
          </cell>
        </row>
        <row r="810">
          <cell r="D810">
            <v>43695</v>
          </cell>
          <cell r="E810">
            <v>111169.735</v>
          </cell>
          <cell r="F810">
            <v>0</v>
          </cell>
          <cell r="G810">
            <v>111169.735</v>
          </cell>
          <cell r="H810">
            <v>23288.7935</v>
          </cell>
          <cell r="I810">
            <v>4.7735291654331515</v>
          </cell>
          <cell r="J810">
            <v>103311.48096863973</v>
          </cell>
          <cell r="K810">
            <v>1.0760637051921234</v>
          </cell>
          <cell r="L810">
            <v>31</v>
          </cell>
          <cell r="M810">
            <v>139.1818174175699</v>
          </cell>
        </row>
        <row r="811">
          <cell r="D811">
            <v>43696</v>
          </cell>
          <cell r="E811">
            <v>124864.298</v>
          </cell>
          <cell r="F811">
            <v>0</v>
          </cell>
          <cell r="G811">
            <v>124864.298</v>
          </cell>
          <cell r="H811">
            <v>23288.7935</v>
          </cell>
          <cell r="I811">
            <v>5.3615614737620474</v>
          </cell>
          <cell r="J811">
            <v>103311.48096863973</v>
          </cell>
          <cell r="K811">
            <v>1.208619766450765</v>
          </cell>
          <cell r="L811">
            <v>31</v>
          </cell>
          <cell r="M811">
            <v>139.1818174175699</v>
          </cell>
        </row>
        <row r="812">
          <cell r="D812">
            <v>43697</v>
          </cell>
          <cell r="E812">
            <v>151768.24400000001</v>
          </cell>
          <cell r="F812">
            <v>0</v>
          </cell>
          <cell r="G812">
            <v>151768.24400000001</v>
          </cell>
          <cell r="H812">
            <v>23288.7935</v>
          </cell>
          <cell r="I812">
            <v>6.5167928944021947</v>
          </cell>
          <cell r="J812">
            <v>103311.48096863973</v>
          </cell>
          <cell r="K812">
            <v>1.4690356055012836</v>
          </cell>
          <cell r="L812">
            <v>31</v>
          </cell>
          <cell r="M812">
            <v>139.1818174175699</v>
          </cell>
        </row>
        <row r="813">
          <cell r="D813">
            <v>43698</v>
          </cell>
          <cell r="E813">
            <v>127378.864</v>
          </cell>
          <cell r="F813">
            <v>0</v>
          </cell>
          <cell r="G813">
            <v>127378.864</v>
          </cell>
          <cell r="H813">
            <v>23288.7935</v>
          </cell>
          <cell r="I813">
            <v>5.4695346927267829</v>
          </cell>
          <cell r="J813">
            <v>103311.48096863973</v>
          </cell>
          <cell r="K813">
            <v>1.232959423344884</v>
          </cell>
          <cell r="L813">
            <v>31</v>
          </cell>
          <cell r="M813">
            <v>139.1818174175699</v>
          </cell>
        </row>
        <row r="814">
          <cell r="D814">
            <v>43699</v>
          </cell>
          <cell r="E814">
            <v>107892.60799999999</v>
          </cell>
          <cell r="F814">
            <v>0</v>
          </cell>
          <cell r="G814">
            <v>107892.60799999999</v>
          </cell>
          <cell r="H814">
            <v>23288.7935</v>
          </cell>
          <cell r="I814">
            <v>4.6328122579643294</v>
          </cell>
          <cell r="J814">
            <v>103311.48096863973</v>
          </cell>
          <cell r="K814">
            <v>1.0443428647852881</v>
          </cell>
          <cell r="L814">
            <v>31</v>
          </cell>
          <cell r="M814">
            <v>139.1818174175699</v>
          </cell>
        </row>
        <row r="815">
          <cell r="D815">
            <v>43700</v>
          </cell>
          <cell r="E815">
            <v>85492.517999999996</v>
          </cell>
          <cell r="F815">
            <v>0</v>
          </cell>
          <cell r="G815">
            <v>85492.517999999996</v>
          </cell>
          <cell r="H815">
            <v>23288.7935</v>
          </cell>
          <cell r="I815">
            <v>3.6709723927948437</v>
          </cell>
          <cell r="J815">
            <v>103311.48096863973</v>
          </cell>
          <cell r="K815">
            <v>0.82752194817487235</v>
          </cell>
          <cell r="L815">
            <v>31</v>
          </cell>
          <cell r="M815">
            <v>139.1818174175699</v>
          </cell>
        </row>
        <row r="816">
          <cell r="D816">
            <v>43701</v>
          </cell>
          <cell r="E816">
            <v>65305.675000000003</v>
          </cell>
          <cell r="F816">
            <v>0</v>
          </cell>
          <cell r="G816">
            <v>65305.675000000003</v>
          </cell>
          <cell r="H816">
            <v>23288.7935</v>
          </cell>
          <cell r="I816">
            <v>2.8041673777561731</v>
          </cell>
          <cell r="J816">
            <v>103311.48096863973</v>
          </cell>
          <cell r="K816">
            <v>0.63212408134797315</v>
          </cell>
          <cell r="L816">
            <v>31</v>
          </cell>
          <cell r="M816">
            <v>139.1818174175699</v>
          </cell>
        </row>
        <row r="817">
          <cell r="D817">
            <v>43702</v>
          </cell>
          <cell r="E817">
            <v>121010.417</v>
          </cell>
          <cell r="F817">
            <v>0</v>
          </cell>
          <cell r="G817">
            <v>121010.417</v>
          </cell>
          <cell r="H817">
            <v>23288.7935</v>
          </cell>
          <cell r="I817">
            <v>5.196079264475423</v>
          </cell>
          <cell r="J817">
            <v>103311.48096863973</v>
          </cell>
          <cell r="K817">
            <v>1.1713162551288254</v>
          </cell>
          <cell r="L817">
            <v>31</v>
          </cell>
          <cell r="M817">
            <v>139.1818174175699</v>
          </cell>
        </row>
        <row r="818">
          <cell r="D818">
            <v>43703</v>
          </cell>
          <cell r="E818">
            <v>119198.501</v>
          </cell>
          <cell r="F818">
            <v>0.2</v>
          </cell>
          <cell r="G818">
            <v>119198.701</v>
          </cell>
          <cell r="H818">
            <v>23288.7935</v>
          </cell>
          <cell r="I818">
            <v>5.1182857969864344</v>
          </cell>
          <cell r="J818">
            <v>103311.48096863973</v>
          </cell>
          <cell r="K818">
            <v>1.1537798111342807</v>
          </cell>
          <cell r="L818">
            <v>31</v>
          </cell>
          <cell r="M818">
            <v>139.1818174175699</v>
          </cell>
        </row>
        <row r="819">
          <cell r="D819">
            <v>43704</v>
          </cell>
          <cell r="E819">
            <v>28541.413</v>
          </cell>
          <cell r="F819">
            <v>0</v>
          </cell>
          <cell r="G819">
            <v>28541.413</v>
          </cell>
          <cell r="H819">
            <v>23288.7935</v>
          </cell>
          <cell r="I819">
            <v>1.2255427916435431</v>
          </cell>
          <cell r="J819">
            <v>103311.48096863973</v>
          </cell>
          <cell r="K819">
            <v>0.2762656457191216</v>
          </cell>
          <cell r="L819">
            <v>31</v>
          </cell>
          <cell r="M819">
            <v>139.1818174175699</v>
          </cell>
        </row>
        <row r="820">
          <cell r="D820">
            <v>43705</v>
          </cell>
          <cell r="E820">
            <v>18682.877</v>
          </cell>
          <cell r="F820">
            <v>0</v>
          </cell>
          <cell r="G820">
            <v>18682.877</v>
          </cell>
          <cell r="H820">
            <v>23288.7935</v>
          </cell>
          <cell r="I820">
            <v>0.80222605778182543</v>
          </cell>
          <cell r="J820">
            <v>103311.48096863973</v>
          </cell>
          <cell r="K820">
            <v>0.1808402785908296</v>
          </cell>
          <cell r="L820">
            <v>31</v>
          </cell>
          <cell r="M820">
            <v>139.1818174175699</v>
          </cell>
        </row>
        <row r="821">
          <cell r="D821">
            <v>43706</v>
          </cell>
          <cell r="E821">
            <v>58287.553999999996</v>
          </cell>
          <cell r="F821">
            <v>1.9</v>
          </cell>
          <cell r="G821">
            <v>58289.453999999998</v>
          </cell>
          <cell r="H821">
            <v>23288.7935</v>
          </cell>
          <cell r="I821">
            <v>2.5028971122956625</v>
          </cell>
          <cell r="J821">
            <v>103311.48096863973</v>
          </cell>
          <cell r="K821">
            <v>0.56421080651911082</v>
          </cell>
          <cell r="L821">
            <v>31</v>
          </cell>
          <cell r="M821">
            <v>139.1818174175699</v>
          </cell>
        </row>
        <row r="822">
          <cell r="D822">
            <v>43707</v>
          </cell>
          <cell r="E822">
            <v>55152.15</v>
          </cell>
          <cell r="F822">
            <v>0</v>
          </cell>
          <cell r="G822">
            <v>55152.15</v>
          </cell>
          <cell r="H822">
            <v>23288.7935</v>
          </cell>
          <cell r="I822">
            <v>2.3681840796089331</v>
          </cell>
          <cell r="J822">
            <v>103311.48096863973</v>
          </cell>
          <cell r="K822">
            <v>0.53384337813085336</v>
          </cell>
          <cell r="L822">
            <v>31</v>
          </cell>
          <cell r="M822">
            <v>139.1818174175699</v>
          </cell>
        </row>
        <row r="823">
          <cell r="D823">
            <v>43708</v>
          </cell>
          <cell r="E823">
            <v>44090.146999999997</v>
          </cell>
          <cell r="F823">
            <v>0</v>
          </cell>
          <cell r="G823">
            <v>44090.146999999997</v>
          </cell>
          <cell r="H823">
            <v>23638.908500000001</v>
          </cell>
          <cell r="I823">
            <v>1.8651515572303177</v>
          </cell>
          <cell r="J823">
            <v>103311.48096863973</v>
          </cell>
          <cell r="K823">
            <v>0.42676909271471569</v>
          </cell>
          <cell r="L823">
            <v>31</v>
          </cell>
          <cell r="M823">
            <v>139.1818174175699</v>
          </cell>
        </row>
        <row r="824">
          <cell r="D824">
            <v>43709</v>
          </cell>
          <cell r="E824">
            <v>123172.098</v>
          </cell>
          <cell r="F824">
            <v>0</v>
          </cell>
          <cell r="G824">
            <v>123172.098</v>
          </cell>
          <cell r="H824">
            <v>23638.908500000001</v>
          </cell>
          <cell r="I824">
            <v>5.210566215440954</v>
          </cell>
          <cell r="J824">
            <v>95733.306815888674</v>
          </cell>
          <cell r="K824">
            <v>1.2866169789463218</v>
          </cell>
          <cell r="L824">
            <v>30</v>
          </cell>
          <cell r="M824">
            <v>124.81205603426899</v>
          </cell>
        </row>
        <row r="825">
          <cell r="D825">
            <v>43710</v>
          </cell>
          <cell r="E825">
            <v>220318.88200000001</v>
          </cell>
          <cell r="F825">
            <v>1060.8</v>
          </cell>
          <cell r="G825">
            <v>221379.682</v>
          </cell>
          <cell r="H825">
            <v>23638.908500000001</v>
          </cell>
          <cell r="I825">
            <v>9.3650551589554141</v>
          </cell>
          <cell r="J825">
            <v>95733.306815888674</v>
          </cell>
          <cell r="K825">
            <v>2.3124624998669536</v>
          </cell>
          <cell r="L825">
            <v>30</v>
          </cell>
          <cell r="M825">
            <v>124.81205603426899</v>
          </cell>
        </row>
        <row r="826">
          <cell r="D826">
            <v>43711</v>
          </cell>
          <cell r="E826">
            <v>95321.437999999995</v>
          </cell>
          <cell r="F826">
            <v>341.1</v>
          </cell>
          <cell r="G826">
            <v>95662.538</v>
          </cell>
          <cell r="H826">
            <v>23638.908500000001</v>
          </cell>
          <cell r="I826">
            <v>4.046825512269316</v>
          </cell>
          <cell r="J826">
            <v>95733.306815888674</v>
          </cell>
          <cell r="K826">
            <v>0.99926077121701462</v>
          </cell>
          <cell r="L826">
            <v>30</v>
          </cell>
          <cell r="M826">
            <v>124.81205603426899</v>
          </cell>
        </row>
        <row r="827">
          <cell r="D827">
            <v>43712</v>
          </cell>
          <cell r="E827">
            <v>104609.796</v>
          </cell>
          <cell r="F827">
            <v>285.8</v>
          </cell>
          <cell r="G827">
            <v>104895.59600000001</v>
          </cell>
          <cell r="H827">
            <v>23638.908500000001</v>
          </cell>
          <cell r="I827">
            <v>4.4374128357068603</v>
          </cell>
          <cell r="J827">
            <v>95733.306815888674</v>
          </cell>
          <cell r="K827">
            <v>1.0957063898537629</v>
          </cell>
          <cell r="L827">
            <v>30</v>
          </cell>
          <cell r="M827">
            <v>124.81205603426899</v>
          </cell>
        </row>
        <row r="828">
          <cell r="D828">
            <v>43713</v>
          </cell>
          <cell r="E828">
            <v>229959.25899999999</v>
          </cell>
          <cell r="F828">
            <v>4044</v>
          </cell>
          <cell r="G828">
            <v>234003.25899999999</v>
          </cell>
          <cell r="H828">
            <v>23638.908500000001</v>
          </cell>
          <cell r="I828">
            <v>9.8990720743303342</v>
          </cell>
          <cell r="J828">
            <v>95733.306815888674</v>
          </cell>
          <cell r="K828">
            <v>2.4443244131327022</v>
          </cell>
          <cell r="L828">
            <v>30</v>
          </cell>
          <cell r="M828">
            <v>124.81205603426899</v>
          </cell>
        </row>
        <row r="829">
          <cell r="D829">
            <v>43714</v>
          </cell>
          <cell r="E829">
            <v>246419.61199999999</v>
          </cell>
          <cell r="F829">
            <v>2348.1999999999998</v>
          </cell>
          <cell r="G829">
            <v>248767.81200000001</v>
          </cell>
          <cell r="H829">
            <v>23638.908500000001</v>
          </cell>
          <cell r="I829">
            <v>10.523658992123092</v>
          </cell>
          <cell r="J829">
            <v>95733.306815888674</v>
          </cell>
          <cell r="K829">
            <v>2.5985502880248621</v>
          </cell>
          <cell r="L829">
            <v>30</v>
          </cell>
          <cell r="M829">
            <v>124.81205603426899</v>
          </cell>
        </row>
        <row r="830">
          <cell r="D830">
            <v>43715</v>
          </cell>
          <cell r="E830">
            <v>214603.68799999999</v>
          </cell>
          <cell r="F830">
            <v>0</v>
          </cell>
          <cell r="G830">
            <v>214603.68799999999</v>
          </cell>
          <cell r="H830">
            <v>23638.908500000001</v>
          </cell>
          <cell r="I830">
            <v>9.0784093521069291</v>
          </cell>
          <cell r="J830">
            <v>95733.306815888674</v>
          </cell>
          <cell r="K830">
            <v>2.2416825986458311</v>
          </cell>
          <cell r="L830">
            <v>30</v>
          </cell>
          <cell r="M830">
            <v>124.81205603426899</v>
          </cell>
        </row>
        <row r="831">
          <cell r="D831">
            <v>43716</v>
          </cell>
          <cell r="E831">
            <v>124045.31</v>
          </cell>
          <cell r="F831">
            <v>1731.8</v>
          </cell>
          <cell r="G831">
            <v>125777.11</v>
          </cell>
          <cell r="H831">
            <v>23638.908500000001</v>
          </cell>
          <cell r="I831">
            <v>5.3207663966379837</v>
          </cell>
          <cell r="J831">
            <v>95733.306815888674</v>
          </cell>
          <cell r="K831">
            <v>1.3138281146173154</v>
          </cell>
          <cell r="L831">
            <v>30</v>
          </cell>
          <cell r="M831">
            <v>124.81205603426899</v>
          </cell>
        </row>
        <row r="832">
          <cell r="D832">
            <v>43717</v>
          </cell>
          <cell r="E832">
            <v>87903.141000000003</v>
          </cell>
          <cell r="F832">
            <v>697.8</v>
          </cell>
          <cell r="G832">
            <v>88600.941000000006</v>
          </cell>
          <cell r="H832">
            <v>23638.908500000001</v>
          </cell>
          <cell r="I832">
            <v>3.7480978024006482</v>
          </cell>
          <cell r="J832">
            <v>95733.306815888674</v>
          </cell>
          <cell r="K832">
            <v>0.92549755092440911</v>
          </cell>
          <cell r="L832">
            <v>30</v>
          </cell>
          <cell r="M832">
            <v>124.81205603426899</v>
          </cell>
        </row>
        <row r="833">
          <cell r="D833">
            <v>43718</v>
          </cell>
          <cell r="E833">
            <v>283639.57299999997</v>
          </cell>
          <cell r="F833">
            <v>1942.7</v>
          </cell>
          <cell r="G833">
            <v>285582.27299999999</v>
          </cell>
          <cell r="H833">
            <v>23638.908500000001</v>
          </cell>
          <cell r="I833">
            <v>12.081026203049941</v>
          </cell>
          <cell r="J833">
            <v>95733.306815888674</v>
          </cell>
          <cell r="K833">
            <v>2.9831025637631314</v>
          </cell>
          <cell r="L833">
            <v>30</v>
          </cell>
          <cell r="M833">
            <v>124.81205603426899</v>
          </cell>
        </row>
        <row r="834">
          <cell r="D834">
            <v>43719</v>
          </cell>
          <cell r="E834">
            <v>249146.976</v>
          </cell>
          <cell r="F834">
            <v>5920.3</v>
          </cell>
          <cell r="G834">
            <v>255067.27599999998</v>
          </cell>
          <cell r="H834">
            <v>23638.908500000001</v>
          </cell>
          <cell r="I834">
            <v>10.790146084790674</v>
          </cell>
          <cell r="J834">
            <v>95733.306815888674</v>
          </cell>
          <cell r="K834">
            <v>2.6643525068087062</v>
          </cell>
          <cell r="L834">
            <v>30</v>
          </cell>
          <cell r="M834">
            <v>124.81205603426899</v>
          </cell>
        </row>
        <row r="835">
          <cell r="D835">
            <v>43720</v>
          </cell>
          <cell r="E835">
            <v>152811.69200000001</v>
          </cell>
          <cell r="F835">
            <v>0</v>
          </cell>
          <cell r="G835">
            <v>152811.69200000001</v>
          </cell>
          <cell r="H835">
            <v>23638.908500000001</v>
          </cell>
          <cell r="I835">
            <v>6.4644140400983403</v>
          </cell>
          <cell r="J835">
            <v>95733.306815888674</v>
          </cell>
          <cell r="K835">
            <v>1.5962228516129995</v>
          </cell>
          <cell r="L835">
            <v>30</v>
          </cell>
          <cell r="M835">
            <v>124.81205603426899</v>
          </cell>
        </row>
        <row r="836">
          <cell r="D836">
            <v>43721</v>
          </cell>
          <cell r="E836">
            <v>167102.40900000001</v>
          </cell>
          <cell r="F836">
            <v>305</v>
          </cell>
          <cell r="G836">
            <v>167407.40900000001</v>
          </cell>
          <cell r="H836">
            <v>23638.908500000001</v>
          </cell>
          <cell r="I836">
            <v>7.0818586653440452</v>
          </cell>
          <cell r="J836">
            <v>95733.306815888674</v>
          </cell>
          <cell r="K836">
            <v>1.7486851187743129</v>
          </cell>
          <cell r="L836">
            <v>30</v>
          </cell>
          <cell r="M836">
            <v>124.81205603426899</v>
          </cell>
        </row>
        <row r="837">
          <cell r="D837">
            <v>43722</v>
          </cell>
          <cell r="E837">
            <v>157958.242</v>
          </cell>
          <cell r="F837">
            <v>0</v>
          </cell>
          <cell r="G837">
            <v>157958.242</v>
          </cell>
          <cell r="H837">
            <v>23638.908500000001</v>
          </cell>
          <cell r="I837">
            <v>6.6821292531336622</v>
          </cell>
          <cell r="J837">
            <v>95733.306815888674</v>
          </cell>
          <cell r="K837">
            <v>1.6499820935234211</v>
          </cell>
          <cell r="L837">
            <v>30</v>
          </cell>
          <cell r="M837">
            <v>124.81205603426899</v>
          </cell>
        </row>
        <row r="838">
          <cell r="D838">
            <v>43723</v>
          </cell>
          <cell r="E838">
            <v>103948.19</v>
          </cell>
          <cell r="F838">
            <v>340.5</v>
          </cell>
          <cell r="G838">
            <v>104288.69</v>
          </cell>
          <cell r="H838">
            <v>23638.908500000001</v>
          </cell>
          <cell r="I838">
            <v>4.4117388076526458</v>
          </cell>
          <cell r="J838">
            <v>95733.306815888674</v>
          </cell>
          <cell r="K838">
            <v>1.0893668407439929</v>
          </cell>
          <cell r="L838">
            <v>30</v>
          </cell>
          <cell r="M838">
            <v>124.81205603426899</v>
          </cell>
        </row>
        <row r="839">
          <cell r="D839">
            <v>43724</v>
          </cell>
          <cell r="E839">
            <v>36020.220999999998</v>
          </cell>
          <cell r="F839">
            <v>0</v>
          </cell>
          <cell r="G839">
            <v>36020.220999999998</v>
          </cell>
          <cell r="H839">
            <v>23638.908500000001</v>
          </cell>
          <cell r="I839">
            <v>1.5237683668854676</v>
          </cell>
          <cell r="J839">
            <v>95733.306815888674</v>
          </cell>
          <cell r="K839">
            <v>0.37625589461014824</v>
          </cell>
          <cell r="L839">
            <v>30</v>
          </cell>
          <cell r="M839">
            <v>124.81205603426899</v>
          </cell>
        </row>
        <row r="840">
          <cell r="D840">
            <v>43725</v>
          </cell>
          <cell r="E840">
            <v>36656.796000000002</v>
          </cell>
          <cell r="F840">
            <v>0</v>
          </cell>
          <cell r="G840">
            <v>36656.796000000002</v>
          </cell>
          <cell r="H840">
            <v>23638.908500000001</v>
          </cell>
          <cell r="I840">
            <v>1.5506974867304046</v>
          </cell>
          <cell r="J840">
            <v>95733.306815888674</v>
          </cell>
          <cell r="K840">
            <v>0.3829053567584082</v>
          </cell>
          <cell r="L840">
            <v>30</v>
          </cell>
          <cell r="M840">
            <v>124.81205603426899</v>
          </cell>
        </row>
        <row r="841">
          <cell r="D841">
            <v>43726</v>
          </cell>
          <cell r="E841">
            <v>31957.153999999999</v>
          </cell>
          <cell r="F841">
            <v>0</v>
          </cell>
          <cell r="G841">
            <v>31957.153999999999</v>
          </cell>
          <cell r="H841">
            <v>23638.908500000001</v>
          </cell>
          <cell r="I841">
            <v>1.3518878843327304</v>
          </cell>
          <cell r="J841">
            <v>95733.306815888674</v>
          </cell>
          <cell r="K841">
            <v>0.3338143751939856</v>
          </cell>
          <cell r="L841">
            <v>30</v>
          </cell>
          <cell r="M841">
            <v>124.81205603426899</v>
          </cell>
        </row>
        <row r="842">
          <cell r="D842">
            <v>43727</v>
          </cell>
          <cell r="E842">
            <v>34642.809000000001</v>
          </cell>
          <cell r="F842">
            <v>0</v>
          </cell>
          <cell r="G842">
            <v>34642.809000000001</v>
          </cell>
          <cell r="H842">
            <v>23638.908500000001</v>
          </cell>
          <cell r="I842">
            <v>1.4654995174586847</v>
          </cell>
          <cell r="J842">
            <v>95733.306815888674</v>
          </cell>
          <cell r="K842">
            <v>0.36186788226822642</v>
          </cell>
          <cell r="L842">
            <v>30</v>
          </cell>
          <cell r="M842">
            <v>124.81205603426899</v>
          </cell>
        </row>
        <row r="843">
          <cell r="D843">
            <v>43728</v>
          </cell>
          <cell r="E843">
            <v>116885.966</v>
          </cell>
          <cell r="F843">
            <v>0</v>
          </cell>
          <cell r="G843">
            <v>116885.966</v>
          </cell>
          <cell r="H843">
            <v>23638.908500000001</v>
          </cell>
          <cell r="I843">
            <v>4.9446431082044242</v>
          </cell>
          <cell r="J843">
            <v>95733.306815888674</v>
          </cell>
          <cell r="K843">
            <v>1.2209540220394921</v>
          </cell>
          <cell r="L843">
            <v>30</v>
          </cell>
          <cell r="M843">
            <v>124.81205603426899</v>
          </cell>
        </row>
        <row r="844">
          <cell r="D844">
            <v>43729</v>
          </cell>
          <cell r="E844">
            <v>151468.63500000001</v>
          </cell>
          <cell r="F844">
            <v>0.4</v>
          </cell>
          <cell r="G844">
            <v>151469.035</v>
          </cell>
          <cell r="H844">
            <v>23638.908500000001</v>
          </cell>
          <cell r="I844">
            <v>6.4076154362203308</v>
          </cell>
          <cell r="J844">
            <v>95733.306815888674</v>
          </cell>
          <cell r="K844">
            <v>1.5821978790652302</v>
          </cell>
          <cell r="L844">
            <v>30</v>
          </cell>
          <cell r="M844">
            <v>124.81205603426899</v>
          </cell>
        </row>
        <row r="845">
          <cell r="D845">
            <v>43730</v>
          </cell>
          <cell r="E845">
            <v>147594.465</v>
          </cell>
          <cell r="F845">
            <v>0</v>
          </cell>
          <cell r="G845">
            <v>147594.465</v>
          </cell>
          <cell r="H845">
            <v>23638.908500000001</v>
          </cell>
          <cell r="I845">
            <v>6.2437089682038405</v>
          </cell>
          <cell r="J845">
            <v>95733.306815888674</v>
          </cell>
          <cell r="K845">
            <v>1.5417253399994748</v>
          </cell>
          <cell r="L845">
            <v>30</v>
          </cell>
          <cell r="M845">
            <v>124.81205603426899</v>
          </cell>
        </row>
        <row r="846">
          <cell r="D846">
            <v>43731</v>
          </cell>
          <cell r="E846">
            <v>105785.83199999999</v>
          </cell>
          <cell r="F846">
            <v>0</v>
          </cell>
          <cell r="G846">
            <v>105785.83199999999</v>
          </cell>
          <cell r="H846">
            <v>23638.908500000001</v>
          </cell>
          <cell r="I846">
            <v>4.475072611749396</v>
          </cell>
          <cell r="J846">
            <v>95733.306815888674</v>
          </cell>
          <cell r="K846">
            <v>1.1050055149922275</v>
          </cell>
          <cell r="L846">
            <v>30</v>
          </cell>
          <cell r="M846">
            <v>124.81205603426899</v>
          </cell>
        </row>
        <row r="847">
          <cell r="D847">
            <v>43732</v>
          </cell>
          <cell r="E847">
            <v>160658.10999999999</v>
          </cell>
          <cell r="F847">
            <v>4.3</v>
          </cell>
          <cell r="G847">
            <v>160662.40999999997</v>
          </cell>
          <cell r="H847">
            <v>23638.908500000001</v>
          </cell>
          <cell r="I847">
            <v>6.7965240442467962</v>
          </cell>
          <cell r="J847">
            <v>95733.306815888674</v>
          </cell>
          <cell r="K847">
            <v>1.678228981570447</v>
          </cell>
          <cell r="L847">
            <v>30</v>
          </cell>
          <cell r="M847">
            <v>124.81205603426899</v>
          </cell>
        </row>
        <row r="848">
          <cell r="D848">
            <v>43733</v>
          </cell>
          <cell r="E848">
            <v>102403.939</v>
          </cell>
          <cell r="F848">
            <v>0</v>
          </cell>
          <cell r="G848">
            <v>102403.939</v>
          </cell>
          <cell r="H848">
            <v>23638.908500000001</v>
          </cell>
          <cell r="I848">
            <v>4.332007926677325</v>
          </cell>
          <cell r="J848">
            <v>95733.306815888674</v>
          </cell>
          <cell r="K848">
            <v>1.06967932484501</v>
          </cell>
          <cell r="L848">
            <v>30</v>
          </cell>
          <cell r="M848">
            <v>124.81205603426899</v>
          </cell>
        </row>
        <row r="849">
          <cell r="D849">
            <v>43734</v>
          </cell>
          <cell r="E849">
            <v>61520.703999999998</v>
          </cell>
          <cell r="F849">
            <v>0</v>
          </cell>
          <cell r="G849">
            <v>61520.703999999998</v>
          </cell>
          <cell r="H849">
            <v>23638.908500000001</v>
          </cell>
          <cell r="I849">
            <v>2.6025188091912108</v>
          </cell>
          <cell r="J849">
            <v>95733.306815888674</v>
          </cell>
          <cell r="K849">
            <v>0.64262591616431575</v>
          </cell>
          <cell r="L849">
            <v>30</v>
          </cell>
          <cell r="M849">
            <v>124.81205603426899</v>
          </cell>
        </row>
        <row r="850">
          <cell r="D850">
            <v>43735</v>
          </cell>
          <cell r="E850">
            <v>53351.506999999998</v>
          </cell>
          <cell r="F850">
            <v>0</v>
          </cell>
          <cell r="G850">
            <v>53351.506999999998</v>
          </cell>
          <cell r="H850">
            <v>23638.908500000001</v>
          </cell>
          <cell r="I850">
            <v>2.2569361440694267</v>
          </cell>
          <cell r="J850">
            <v>95733.306815888674</v>
          </cell>
          <cell r="K850">
            <v>0.55729305478399449</v>
          </cell>
          <cell r="L850">
            <v>30</v>
          </cell>
          <cell r="M850">
            <v>124.81205603426899</v>
          </cell>
        </row>
        <row r="851">
          <cell r="D851">
            <v>43736</v>
          </cell>
          <cell r="E851">
            <v>38562.086000000003</v>
          </cell>
          <cell r="F851">
            <v>0</v>
          </cell>
          <cell r="G851">
            <v>38562.086000000003</v>
          </cell>
          <cell r="H851">
            <v>23638.908500000001</v>
          </cell>
          <cell r="I851">
            <v>1.63129723184977</v>
          </cell>
          <cell r="J851">
            <v>95733.306815888674</v>
          </cell>
          <cell r="K851">
            <v>0.40280741658868435</v>
          </cell>
          <cell r="L851">
            <v>30</v>
          </cell>
          <cell r="M851">
            <v>124.81205603426899</v>
          </cell>
        </row>
        <row r="852">
          <cell r="D852">
            <v>43737</v>
          </cell>
          <cell r="E852">
            <v>104184.644</v>
          </cell>
          <cell r="F852">
            <v>0</v>
          </cell>
          <cell r="G852">
            <v>104184.644</v>
          </cell>
          <cell r="H852">
            <v>23638.908500000001</v>
          </cell>
          <cell r="I852">
            <v>4.4073373353934677</v>
          </cell>
          <cell r="J852">
            <v>95733.306815888674</v>
          </cell>
          <cell r="K852">
            <v>1.0882800089666251</v>
          </cell>
          <cell r="L852">
            <v>30</v>
          </cell>
          <cell r="M852">
            <v>124.81205603426899</v>
          </cell>
        </row>
        <row r="853">
          <cell r="D853">
            <v>43738</v>
          </cell>
          <cell r="E853">
            <v>51787.642</v>
          </cell>
          <cell r="F853">
            <v>46.7</v>
          </cell>
          <cell r="G853">
            <v>51834.341999999997</v>
          </cell>
          <cell r="H853">
            <v>23988.288499999999</v>
          </cell>
          <cell r="I853">
            <v>2.1608186845009807</v>
          </cell>
          <cell r="J853">
            <v>95733.306815888674</v>
          </cell>
          <cell r="K853">
            <v>0.54144522657810401</v>
          </cell>
          <cell r="L853">
            <v>30</v>
          </cell>
          <cell r="M853">
            <v>124.81205603426899</v>
          </cell>
        </row>
        <row r="854">
          <cell r="D854">
            <v>43739</v>
          </cell>
          <cell r="E854">
            <v>140990.21599999999</v>
          </cell>
          <cell r="F854">
            <v>0</v>
          </cell>
          <cell r="G854">
            <v>140990.21599999999</v>
          </cell>
          <cell r="H854">
            <v>23988.288499999999</v>
          </cell>
          <cell r="I854">
            <v>5.8774604115670863</v>
          </cell>
          <cell r="J854">
            <v>117059.22306548068</v>
          </cell>
          <cell r="K854">
            <v>1.2044349202722178</v>
          </cell>
          <cell r="L854">
            <v>31</v>
          </cell>
          <cell r="M854">
            <v>157.70285411635831</v>
          </cell>
        </row>
        <row r="855">
          <cell r="D855">
            <v>43740</v>
          </cell>
          <cell r="E855">
            <v>161754.12400000001</v>
          </cell>
          <cell r="F855">
            <v>864.9</v>
          </cell>
          <cell r="G855">
            <v>162619.024</v>
          </cell>
          <cell r="H855">
            <v>23988.288499999999</v>
          </cell>
          <cell r="I855">
            <v>6.7791007265899781</v>
          </cell>
          <cell r="J855">
            <v>117059.22306548068</v>
          </cell>
          <cell r="K855">
            <v>1.3892030011939687</v>
          </cell>
          <cell r="L855">
            <v>31</v>
          </cell>
          <cell r="M855">
            <v>157.70285411635831</v>
          </cell>
        </row>
        <row r="856">
          <cell r="D856">
            <v>43741</v>
          </cell>
          <cell r="E856">
            <v>108630.751</v>
          </cell>
          <cell r="F856">
            <v>1719.2</v>
          </cell>
          <cell r="G856">
            <v>110349.951</v>
          </cell>
          <cell r="H856">
            <v>23988.288499999999</v>
          </cell>
          <cell r="I856">
            <v>4.6001594069539395</v>
          </cell>
          <cell r="J856">
            <v>117059.22306548068</v>
          </cell>
          <cell r="K856">
            <v>0.94268480611965422</v>
          </cell>
          <cell r="L856">
            <v>31</v>
          </cell>
          <cell r="M856">
            <v>157.70285411635831</v>
          </cell>
        </row>
        <row r="857">
          <cell r="D857">
            <v>43742</v>
          </cell>
          <cell r="E857">
            <v>49783.875</v>
          </cell>
          <cell r="F857">
            <v>5.4</v>
          </cell>
          <cell r="G857">
            <v>49789.275000000001</v>
          </cell>
          <cell r="H857">
            <v>23988.288499999999</v>
          </cell>
          <cell r="I857">
            <v>2.0755659579465204</v>
          </cell>
          <cell r="J857">
            <v>117059.22306548068</v>
          </cell>
          <cell r="K857">
            <v>0.4253340633582442</v>
          </cell>
          <cell r="L857">
            <v>31</v>
          </cell>
          <cell r="M857">
            <v>157.70285411635831</v>
          </cell>
        </row>
        <row r="858">
          <cell r="D858">
            <v>43743</v>
          </cell>
          <cell r="E858">
            <v>47233.872000000003</v>
          </cell>
          <cell r="F858">
            <v>0</v>
          </cell>
          <cell r="G858">
            <v>47233.872000000003</v>
          </cell>
          <cell r="H858">
            <v>23988.288499999999</v>
          </cell>
          <cell r="I858">
            <v>1.9690388499371267</v>
          </cell>
          <cell r="J858">
            <v>117059.22306548068</v>
          </cell>
          <cell r="K858">
            <v>0.40350406198730948</v>
          </cell>
          <cell r="L858">
            <v>31</v>
          </cell>
          <cell r="M858">
            <v>157.70285411635831</v>
          </cell>
        </row>
        <row r="859">
          <cell r="D859">
            <v>43744</v>
          </cell>
          <cell r="E859">
            <v>83371.414999999994</v>
          </cell>
          <cell r="F859">
            <v>0</v>
          </cell>
          <cell r="G859">
            <v>83371.414999999994</v>
          </cell>
          <cell r="H859">
            <v>23988.288499999999</v>
          </cell>
          <cell r="I859">
            <v>3.4755049323339593</v>
          </cell>
          <cell r="J859">
            <v>117059.22306548068</v>
          </cell>
          <cell r="K859">
            <v>0.71221568721128137</v>
          </cell>
          <cell r="L859">
            <v>31</v>
          </cell>
          <cell r="M859">
            <v>157.70285411635831</v>
          </cell>
        </row>
        <row r="860">
          <cell r="D860">
            <v>43745</v>
          </cell>
          <cell r="E860">
            <v>109758.482</v>
          </cell>
          <cell r="F860">
            <v>14.7</v>
          </cell>
          <cell r="G860">
            <v>109773.182</v>
          </cell>
          <cell r="H860">
            <v>23988.288499999999</v>
          </cell>
          <cell r="I860">
            <v>4.5761156324262151</v>
          </cell>
          <cell r="J860">
            <v>117059.22306548068</v>
          </cell>
          <cell r="K860">
            <v>0.93775765057482907</v>
          </cell>
          <cell r="L860">
            <v>31</v>
          </cell>
          <cell r="M860">
            <v>157.70285411635831</v>
          </cell>
        </row>
        <row r="861">
          <cell r="D861">
            <v>43746</v>
          </cell>
          <cell r="E861">
            <v>68989.476999999999</v>
          </cell>
          <cell r="F861">
            <v>1.5</v>
          </cell>
          <cell r="G861">
            <v>68990.976999999999</v>
          </cell>
          <cell r="H861">
            <v>23988.288499999999</v>
          </cell>
          <cell r="I861">
            <v>2.8760274831612103</v>
          </cell>
          <cell r="J861">
            <v>117059.22306548068</v>
          </cell>
          <cell r="K861">
            <v>0.58936814369088864</v>
          </cell>
          <cell r="L861">
            <v>31</v>
          </cell>
          <cell r="M861">
            <v>157.70285411635831</v>
          </cell>
        </row>
        <row r="862">
          <cell r="D862">
            <v>43747</v>
          </cell>
          <cell r="E862">
            <v>78874.642000000007</v>
          </cell>
          <cell r="F862">
            <v>0</v>
          </cell>
          <cell r="G862">
            <v>78874.642000000007</v>
          </cell>
          <cell r="H862">
            <v>23988.288499999999</v>
          </cell>
          <cell r="I862">
            <v>3.2880479155484563</v>
          </cell>
          <cell r="J862">
            <v>117059.22306548068</v>
          </cell>
          <cell r="K862">
            <v>0.67380117460611411</v>
          </cell>
          <cell r="L862">
            <v>31</v>
          </cell>
          <cell r="M862">
            <v>157.70285411635831</v>
          </cell>
        </row>
        <row r="863">
          <cell r="D863">
            <v>43748</v>
          </cell>
          <cell r="E863">
            <v>90500.084000000003</v>
          </cell>
          <cell r="F863">
            <v>0</v>
          </cell>
          <cell r="G863">
            <v>90500.084000000003</v>
          </cell>
          <cell r="H863">
            <v>23988.288499999999</v>
          </cell>
          <cell r="I863">
            <v>3.7726778215127772</v>
          </cell>
          <cell r="J863">
            <v>117059.22306548068</v>
          </cell>
          <cell r="K863">
            <v>0.77311365674600452</v>
          </cell>
          <cell r="L863">
            <v>31</v>
          </cell>
          <cell r="M863">
            <v>157.70285411635831</v>
          </cell>
        </row>
        <row r="864">
          <cell r="D864">
            <v>43749</v>
          </cell>
          <cell r="E864">
            <v>119583.62699999999</v>
          </cell>
          <cell r="F864">
            <v>0</v>
          </cell>
          <cell r="G864">
            <v>119583.62699999999</v>
          </cell>
          <cell r="H864">
            <v>23988.288499999999</v>
          </cell>
          <cell r="I864">
            <v>4.9850837420101897</v>
          </cell>
          <cell r="J864">
            <v>117059.22306548068</v>
          </cell>
          <cell r="K864">
            <v>1.0215651861375092</v>
          </cell>
          <cell r="L864">
            <v>31</v>
          </cell>
          <cell r="M864">
            <v>157.70285411635831</v>
          </cell>
        </row>
        <row r="865">
          <cell r="D865">
            <v>43750</v>
          </cell>
          <cell r="E865">
            <v>202459.397</v>
          </cell>
          <cell r="F865">
            <v>0</v>
          </cell>
          <cell r="G865">
            <v>202459.397</v>
          </cell>
          <cell r="H865">
            <v>23988.288499999999</v>
          </cell>
          <cell r="I865">
            <v>8.4399267167392953</v>
          </cell>
          <cell r="J865">
            <v>117059.22306548068</v>
          </cell>
          <cell r="K865">
            <v>1.7295467345340922</v>
          </cell>
          <cell r="L865">
            <v>31</v>
          </cell>
          <cell r="M865">
            <v>157.70285411635831</v>
          </cell>
        </row>
        <row r="866">
          <cell r="D866">
            <v>43751</v>
          </cell>
          <cell r="E866">
            <v>194211.476</v>
          </cell>
          <cell r="F866">
            <v>1.7</v>
          </cell>
          <cell r="G866">
            <v>194213.17600000001</v>
          </cell>
          <cell r="H866">
            <v>23988.288499999999</v>
          </cell>
          <cell r="I866">
            <v>8.0961664272130136</v>
          </cell>
          <cell r="J866">
            <v>117059.22306548068</v>
          </cell>
          <cell r="K866">
            <v>1.6591018709509193</v>
          </cell>
          <cell r="L866">
            <v>31</v>
          </cell>
          <cell r="M866">
            <v>157.70285411635831</v>
          </cell>
        </row>
        <row r="867">
          <cell r="D867">
            <v>43752</v>
          </cell>
          <cell r="E867">
            <v>260717.61499999999</v>
          </cell>
          <cell r="F867">
            <v>360.6</v>
          </cell>
          <cell r="G867">
            <v>261078.215</v>
          </cell>
          <cell r="H867">
            <v>23988.288499999999</v>
          </cell>
          <cell r="I867">
            <v>10.883569913710184</v>
          </cell>
          <cell r="J867">
            <v>117059.22306548068</v>
          </cell>
          <cell r="K867">
            <v>2.2303087972312774</v>
          </cell>
          <cell r="L867">
            <v>31</v>
          </cell>
          <cell r="M867">
            <v>157.70285411635831</v>
          </cell>
        </row>
        <row r="868">
          <cell r="D868">
            <v>43753</v>
          </cell>
          <cell r="E868">
            <v>202020.07199999999</v>
          </cell>
          <cell r="F868">
            <v>728.4</v>
          </cell>
          <cell r="G868">
            <v>202748.47199999998</v>
          </cell>
          <cell r="H868">
            <v>23988.288499999999</v>
          </cell>
          <cell r="I868">
            <v>8.4519773888829128</v>
          </cell>
          <cell r="J868">
            <v>117059.22306548068</v>
          </cell>
          <cell r="K868">
            <v>1.7320162110300901</v>
          </cell>
          <cell r="L868">
            <v>31</v>
          </cell>
          <cell r="M868">
            <v>157.70285411635831</v>
          </cell>
        </row>
        <row r="869">
          <cell r="D869">
            <v>43754</v>
          </cell>
          <cell r="E869">
            <v>150196.321</v>
          </cell>
          <cell r="F869">
            <v>72.5</v>
          </cell>
          <cell r="G869">
            <v>150268.821</v>
          </cell>
          <cell r="H869">
            <v>23988.288499999999</v>
          </cell>
          <cell r="I869">
            <v>6.2642577022533308</v>
          </cell>
          <cell r="J869">
            <v>117059.22306548068</v>
          </cell>
          <cell r="K869">
            <v>1.2836991145579577</v>
          </cell>
          <cell r="L869">
            <v>31</v>
          </cell>
          <cell r="M869">
            <v>157.70285411635831</v>
          </cell>
        </row>
        <row r="870">
          <cell r="D870">
            <v>43755</v>
          </cell>
          <cell r="E870">
            <v>130976.83900000001</v>
          </cell>
          <cell r="F870">
            <v>2.4</v>
          </cell>
          <cell r="G870">
            <v>130979.239</v>
          </cell>
          <cell r="H870">
            <v>23988.288499999999</v>
          </cell>
          <cell r="I870">
            <v>5.4601327226825713</v>
          </cell>
          <cell r="J870">
            <v>117059.22306548068</v>
          </cell>
          <cell r="K870">
            <v>1.1189143031193085</v>
          </cell>
          <cell r="L870">
            <v>31</v>
          </cell>
          <cell r="M870">
            <v>157.70285411635831</v>
          </cell>
        </row>
        <row r="871">
          <cell r="D871">
            <v>43756</v>
          </cell>
          <cell r="E871">
            <v>123715.193</v>
          </cell>
          <cell r="F871">
            <v>13.7</v>
          </cell>
          <cell r="G871">
            <v>123728.893</v>
          </cell>
          <cell r="H871">
            <v>23988.288499999999</v>
          </cell>
          <cell r="I871">
            <v>5.1578874833025292</v>
          </cell>
          <cell r="J871">
            <v>117059.22306548068</v>
          </cell>
          <cell r="K871">
            <v>1.0569768853735553</v>
          </cell>
          <cell r="L871">
            <v>31</v>
          </cell>
          <cell r="M871">
            <v>157.70285411635831</v>
          </cell>
        </row>
        <row r="872">
          <cell r="D872">
            <v>43757</v>
          </cell>
          <cell r="E872">
            <v>145512.965</v>
          </cell>
          <cell r="F872">
            <v>670.3</v>
          </cell>
          <cell r="G872">
            <v>146183.26499999998</v>
          </cell>
          <cell r="H872">
            <v>23988.288499999999</v>
          </cell>
          <cell r="I872">
            <v>6.0939430922718802</v>
          </cell>
          <cell r="J872">
            <v>117059.22306548068</v>
          </cell>
          <cell r="K872">
            <v>1.2487974990080695</v>
          </cell>
          <cell r="L872">
            <v>31</v>
          </cell>
          <cell r="M872">
            <v>157.70285411635831</v>
          </cell>
        </row>
        <row r="873">
          <cell r="D873">
            <v>43758</v>
          </cell>
          <cell r="E873">
            <v>126379.667</v>
          </cell>
          <cell r="F873">
            <v>134</v>
          </cell>
          <cell r="G873">
            <v>126513.667</v>
          </cell>
          <cell r="H873">
            <v>23988.288499999999</v>
          </cell>
          <cell r="I873">
            <v>5.2739763822667056</v>
          </cell>
          <cell r="J873">
            <v>117059.22306548068</v>
          </cell>
          <cell r="K873">
            <v>1.0807663308104367</v>
          </cell>
          <cell r="L873">
            <v>31</v>
          </cell>
          <cell r="M873">
            <v>157.70285411635831</v>
          </cell>
        </row>
        <row r="874">
          <cell r="D874">
            <v>43759</v>
          </cell>
          <cell r="E874">
            <v>22302.455000000002</v>
          </cell>
          <cell r="F874">
            <v>291.39999999999998</v>
          </cell>
          <cell r="G874">
            <v>22593.855000000003</v>
          </cell>
          <cell r="H874">
            <v>23988.288499999999</v>
          </cell>
          <cell r="I874">
            <v>0.94187023805387382</v>
          </cell>
          <cell r="J874">
            <v>117059.22306548068</v>
          </cell>
          <cell r="K874">
            <v>0.19301217288415998</v>
          </cell>
          <cell r="L874">
            <v>31</v>
          </cell>
          <cell r="M874">
            <v>157.70285411635831</v>
          </cell>
        </row>
        <row r="875">
          <cell r="D875">
            <v>43760</v>
          </cell>
          <cell r="E875">
            <v>133390.78099999999</v>
          </cell>
          <cell r="F875">
            <v>7.1</v>
          </cell>
          <cell r="G875">
            <v>133397.88099999999</v>
          </cell>
          <cell r="H875">
            <v>23988.288499999999</v>
          </cell>
          <cell r="I875">
            <v>5.5609586736461001</v>
          </cell>
          <cell r="J875">
            <v>117059.22306548068</v>
          </cell>
          <cell r="K875">
            <v>1.1395759984275633</v>
          </cell>
          <cell r="L875">
            <v>31</v>
          </cell>
          <cell r="M875">
            <v>157.70285411635831</v>
          </cell>
        </row>
        <row r="876">
          <cell r="D876">
            <v>43761</v>
          </cell>
          <cell r="E876">
            <v>138621.62100000001</v>
          </cell>
          <cell r="F876">
            <v>0</v>
          </cell>
          <cell r="G876">
            <v>138621.62100000001</v>
          </cell>
          <cell r="H876">
            <v>23988.288499999999</v>
          </cell>
          <cell r="I876">
            <v>5.778720770345914</v>
          </cell>
          <cell r="J876">
            <v>117059.22306548068</v>
          </cell>
          <cell r="K876">
            <v>1.1842007606906613</v>
          </cell>
          <cell r="L876">
            <v>31</v>
          </cell>
          <cell r="M876">
            <v>157.70285411635831</v>
          </cell>
        </row>
        <row r="877">
          <cell r="D877">
            <v>43762</v>
          </cell>
          <cell r="E877">
            <v>168930.25200000001</v>
          </cell>
          <cell r="F877">
            <v>668.9</v>
          </cell>
          <cell r="G877">
            <v>169599.152</v>
          </cell>
          <cell r="H877">
            <v>23988.288499999999</v>
          </cell>
          <cell r="I877">
            <v>7.0700813857562208</v>
          </cell>
          <cell r="J877">
            <v>117059.22306548068</v>
          </cell>
          <cell r="K877">
            <v>1.4488320318436549</v>
          </cell>
          <cell r="L877">
            <v>31</v>
          </cell>
          <cell r="M877">
            <v>157.70285411635831</v>
          </cell>
        </row>
        <row r="878">
          <cell r="D878">
            <v>43763</v>
          </cell>
          <cell r="E878">
            <v>114252.409</v>
          </cell>
          <cell r="F878">
            <v>920.3</v>
          </cell>
          <cell r="G878">
            <v>115172.709</v>
          </cell>
          <cell r="H878">
            <v>23988.288499999999</v>
          </cell>
          <cell r="I878">
            <v>4.8012057633874132</v>
          </cell>
          <cell r="J878">
            <v>117059.22306548068</v>
          </cell>
          <cell r="K878">
            <v>0.98388410570241536</v>
          </cell>
          <cell r="L878">
            <v>31</v>
          </cell>
          <cell r="M878">
            <v>157.70285411635831</v>
          </cell>
        </row>
        <row r="879">
          <cell r="D879">
            <v>43764</v>
          </cell>
          <cell r="E879">
            <v>101304.01300000001</v>
          </cell>
          <cell r="F879">
            <v>352.3</v>
          </cell>
          <cell r="G879">
            <v>101656.31300000001</v>
          </cell>
          <cell r="H879">
            <v>23988.288499999999</v>
          </cell>
          <cell r="I879">
            <v>4.237747640895682</v>
          </cell>
          <cell r="J879">
            <v>117059.22306548068</v>
          </cell>
          <cell r="K879">
            <v>0.86841780030553783</v>
          </cell>
          <cell r="L879">
            <v>31</v>
          </cell>
          <cell r="M879">
            <v>157.70285411635831</v>
          </cell>
        </row>
        <row r="880">
          <cell r="D880">
            <v>43765</v>
          </cell>
          <cell r="E880">
            <v>59370.478999999999</v>
          </cell>
          <cell r="F880">
            <v>242.4</v>
          </cell>
          <cell r="G880">
            <v>59612.879000000001</v>
          </cell>
          <cell r="H880">
            <v>23988.288499999999</v>
          </cell>
          <cell r="I880">
            <v>2.4850826268826975</v>
          </cell>
          <cell r="J880">
            <v>117059.22306548068</v>
          </cell>
          <cell r="K880">
            <v>0.50925401210508381</v>
          </cell>
          <cell r="L880">
            <v>31</v>
          </cell>
          <cell r="M880">
            <v>157.70285411635831</v>
          </cell>
        </row>
        <row r="881">
          <cell r="D881">
            <v>43766</v>
          </cell>
          <cell r="E881">
            <v>64969.476999999999</v>
          </cell>
          <cell r="F881">
            <v>0</v>
          </cell>
          <cell r="G881">
            <v>64969.476999999999</v>
          </cell>
          <cell r="H881">
            <v>23988.288499999999</v>
          </cell>
          <cell r="I881">
            <v>2.7083831762320183</v>
          </cell>
          <cell r="J881">
            <v>117059.22306548068</v>
          </cell>
          <cell r="K881">
            <v>0.55501373833360679</v>
          </cell>
          <cell r="L881">
            <v>31</v>
          </cell>
          <cell r="M881">
            <v>157.70285411635831</v>
          </cell>
        </row>
        <row r="882">
          <cell r="D882">
            <v>43767</v>
          </cell>
          <cell r="E882">
            <v>72134.846999999994</v>
          </cell>
          <cell r="F882">
            <v>0</v>
          </cell>
          <cell r="G882">
            <v>72134.846999999994</v>
          </cell>
          <cell r="H882">
            <v>23988.288499999999</v>
          </cell>
          <cell r="I882">
            <v>3.0070860203302958</v>
          </cell>
          <cell r="J882">
            <v>117059.22306548068</v>
          </cell>
          <cell r="K882">
            <v>0.61622523292888376</v>
          </cell>
          <cell r="L882">
            <v>31</v>
          </cell>
          <cell r="M882">
            <v>157.70285411635831</v>
          </cell>
        </row>
        <row r="883">
          <cell r="D883">
            <v>43768</v>
          </cell>
          <cell r="E883">
            <v>96363.069000000003</v>
          </cell>
          <cell r="F883">
            <v>0</v>
          </cell>
          <cell r="G883">
            <v>96363.069000000003</v>
          </cell>
          <cell r="H883">
            <v>23988.288499999999</v>
          </cell>
          <cell r="I883">
            <v>4.0170881303182595</v>
          </cell>
          <cell r="J883">
            <v>117059.22306548068</v>
          </cell>
          <cell r="K883">
            <v>0.82319928730516478</v>
          </cell>
          <cell r="L883">
            <v>31</v>
          </cell>
          <cell r="M883">
            <v>157.70285411635831</v>
          </cell>
        </row>
        <row r="884">
          <cell r="D884">
            <v>43769</v>
          </cell>
          <cell r="E884">
            <v>152633.46900000001</v>
          </cell>
          <cell r="F884">
            <v>822.6</v>
          </cell>
          <cell r="G884">
            <v>153456.06900000002</v>
          </cell>
          <cell r="H884">
            <v>24626.413499999999</v>
          </cell>
          <cell r="I884">
            <v>6.231360851631929</v>
          </cell>
          <cell r="J884">
            <v>117059.22306548068</v>
          </cell>
          <cell r="K884">
            <v>1.3109267683603165</v>
          </cell>
          <cell r="L884">
            <v>31</v>
          </cell>
          <cell r="M884">
            <v>157.70285411635831</v>
          </cell>
        </row>
        <row r="885">
          <cell r="D885">
            <v>43770</v>
          </cell>
          <cell r="E885">
            <v>266961.89500000002</v>
          </cell>
          <cell r="F885">
            <v>0</v>
          </cell>
          <cell r="G885">
            <v>266961.89500000002</v>
          </cell>
          <cell r="H885">
            <v>24626.413499999999</v>
          </cell>
          <cell r="I885">
            <v>10.840469928761653</v>
          </cell>
          <cell r="J885">
            <v>157584.25748334426</v>
          </cell>
          <cell r="K885">
            <v>1.6940898746070263</v>
          </cell>
          <cell r="L885">
            <v>30</v>
          </cell>
          <cell r="M885">
            <v>205.45007614701461</v>
          </cell>
        </row>
        <row r="886">
          <cell r="D886">
            <v>43771</v>
          </cell>
          <cell r="E886">
            <v>317568.17499999999</v>
          </cell>
          <cell r="F886">
            <v>74.5</v>
          </cell>
          <cell r="G886">
            <v>317642.67499999999</v>
          </cell>
          <cell r="H886">
            <v>24626.413499999999</v>
          </cell>
          <cell r="I886">
            <v>12.898454539472425</v>
          </cell>
          <cell r="J886">
            <v>157584.25748334426</v>
          </cell>
          <cell r="K886">
            <v>2.0157005532965306</v>
          </cell>
          <cell r="L886">
            <v>30</v>
          </cell>
          <cell r="M886">
            <v>205.45007614701461</v>
          </cell>
        </row>
        <row r="887">
          <cell r="D887">
            <v>43772</v>
          </cell>
          <cell r="E887">
            <v>349006.70299999998</v>
          </cell>
          <cell r="F887">
            <v>40.5</v>
          </cell>
          <cell r="G887">
            <v>349047.20299999998</v>
          </cell>
          <cell r="H887">
            <v>24626.413499999999</v>
          </cell>
          <cell r="I887">
            <v>14.173692121266461</v>
          </cell>
          <cell r="J887">
            <v>157584.25748334426</v>
          </cell>
          <cell r="K887">
            <v>2.2149877695549138</v>
          </cell>
          <cell r="L887">
            <v>30</v>
          </cell>
          <cell r="M887">
            <v>205.45007614701461</v>
          </cell>
        </row>
        <row r="888">
          <cell r="D888">
            <v>43773</v>
          </cell>
          <cell r="E888">
            <v>347298.86800000002</v>
          </cell>
          <cell r="F888">
            <v>2.4</v>
          </cell>
          <cell r="G888">
            <v>347301.26800000004</v>
          </cell>
          <cell r="H888">
            <v>24626.413499999999</v>
          </cell>
          <cell r="I888">
            <v>14.10279527711171</v>
          </cell>
          <cell r="J888">
            <v>157584.25748334426</v>
          </cell>
          <cell r="K888">
            <v>2.2039083950800591</v>
          </cell>
          <cell r="L888">
            <v>30</v>
          </cell>
          <cell r="M888">
            <v>205.45007614701461</v>
          </cell>
        </row>
        <row r="889">
          <cell r="D889">
            <v>43774</v>
          </cell>
          <cell r="E889">
            <v>330282.63400000002</v>
          </cell>
          <cell r="F889">
            <v>0</v>
          </cell>
          <cell r="G889">
            <v>330282.63400000002</v>
          </cell>
          <cell r="H889">
            <v>24626.413499999999</v>
          </cell>
          <cell r="I889">
            <v>13.411722904758342</v>
          </cell>
          <cell r="J889">
            <v>157584.25748334426</v>
          </cell>
          <cell r="K889">
            <v>2.0959113510111185</v>
          </cell>
          <cell r="L889">
            <v>30</v>
          </cell>
          <cell r="M889">
            <v>205.45007614701461</v>
          </cell>
        </row>
        <row r="890">
          <cell r="D890">
            <v>43775</v>
          </cell>
          <cell r="E890">
            <v>213847.12299999999</v>
          </cell>
          <cell r="F890">
            <v>0</v>
          </cell>
          <cell r="G890">
            <v>213847.12299999999</v>
          </cell>
          <cell r="H890">
            <v>24626.413499999999</v>
          </cell>
          <cell r="I890">
            <v>8.6836486766536272</v>
          </cell>
          <cell r="J890">
            <v>157584.25748334426</v>
          </cell>
          <cell r="K890">
            <v>1.3570335413904044</v>
          </cell>
          <cell r="L890">
            <v>30</v>
          </cell>
          <cell r="M890">
            <v>205.45007614701461</v>
          </cell>
        </row>
        <row r="891">
          <cell r="D891">
            <v>43776</v>
          </cell>
          <cell r="E891">
            <v>246386.14300000001</v>
          </cell>
          <cell r="F891">
            <v>0</v>
          </cell>
          <cell r="G891">
            <v>246386.14300000001</v>
          </cell>
          <cell r="H891">
            <v>24626.413499999999</v>
          </cell>
          <cell r="I891">
            <v>10.004954355208891</v>
          </cell>
          <cell r="J891">
            <v>157584.25748334426</v>
          </cell>
          <cell r="K891">
            <v>1.5635200300768723</v>
          </cell>
          <cell r="L891">
            <v>30</v>
          </cell>
          <cell r="M891">
            <v>205.45007614701461</v>
          </cell>
        </row>
        <row r="892">
          <cell r="D892">
            <v>43777</v>
          </cell>
          <cell r="E892">
            <v>303510.08399999997</v>
          </cell>
          <cell r="F892">
            <v>0</v>
          </cell>
          <cell r="G892">
            <v>303510.08399999997</v>
          </cell>
          <cell r="H892">
            <v>24626.413499999999</v>
          </cell>
          <cell r="I892">
            <v>12.324575155858566</v>
          </cell>
          <cell r="J892">
            <v>157584.25748334426</v>
          </cell>
          <cell r="K892">
            <v>1.9260177942081507</v>
          </cell>
          <cell r="L892">
            <v>30</v>
          </cell>
          <cell r="M892">
            <v>205.45007614701461</v>
          </cell>
        </row>
        <row r="893">
          <cell r="D893">
            <v>43778</v>
          </cell>
          <cell r="E893">
            <v>253799.82500000001</v>
          </cell>
          <cell r="F893">
            <v>0</v>
          </cell>
          <cell r="G893">
            <v>253799.82500000001</v>
          </cell>
          <cell r="H893">
            <v>24626.413499999999</v>
          </cell>
          <cell r="I893">
            <v>10.306000303292237</v>
          </cell>
          <cell r="J893">
            <v>157584.25748334426</v>
          </cell>
          <cell r="K893">
            <v>1.6105658588823517</v>
          </cell>
          <cell r="L893">
            <v>30</v>
          </cell>
          <cell r="M893">
            <v>205.45007614701461</v>
          </cell>
        </row>
        <row r="894">
          <cell r="D894">
            <v>43779</v>
          </cell>
          <cell r="E894">
            <v>287634.57799999998</v>
          </cell>
          <cell r="F894">
            <v>0</v>
          </cell>
          <cell r="G894">
            <v>287634.57799999998</v>
          </cell>
          <cell r="H894">
            <v>24626.413499999999</v>
          </cell>
          <cell r="I894">
            <v>11.67992156064463</v>
          </cell>
          <cell r="J894">
            <v>157584.25748334426</v>
          </cell>
          <cell r="K894">
            <v>1.8252748249957726</v>
          </cell>
          <cell r="L894">
            <v>30</v>
          </cell>
          <cell r="M894">
            <v>205.45007614701461</v>
          </cell>
        </row>
        <row r="895">
          <cell r="D895">
            <v>43780</v>
          </cell>
          <cell r="E895">
            <v>215228.28700000001</v>
          </cell>
          <cell r="F895">
            <v>166</v>
          </cell>
          <cell r="G895">
            <v>215394.28700000001</v>
          </cell>
          <cell r="H895">
            <v>24626.413499999999</v>
          </cell>
          <cell r="I895">
            <v>8.7464740653363933</v>
          </cell>
          <cell r="J895">
            <v>157584.25748334426</v>
          </cell>
          <cell r="K895">
            <v>1.3668515525592138</v>
          </cell>
          <cell r="L895">
            <v>30</v>
          </cell>
          <cell r="M895">
            <v>205.45007614701461</v>
          </cell>
        </row>
        <row r="896">
          <cell r="D896">
            <v>43781</v>
          </cell>
          <cell r="E896">
            <v>224690.177</v>
          </cell>
          <cell r="F896">
            <v>13.3</v>
          </cell>
          <cell r="G896">
            <v>224703.47699999998</v>
          </cell>
          <cell r="H896">
            <v>24626.413499999999</v>
          </cell>
          <cell r="I896">
            <v>9.1244905393958398</v>
          </cell>
          <cell r="J896">
            <v>157584.25748334426</v>
          </cell>
          <cell r="K896">
            <v>1.4259259179093433</v>
          </cell>
          <cell r="L896">
            <v>30</v>
          </cell>
          <cell r="M896">
            <v>205.45007614701461</v>
          </cell>
        </row>
        <row r="897">
          <cell r="D897">
            <v>43782</v>
          </cell>
          <cell r="E897">
            <v>248060.38399999999</v>
          </cell>
          <cell r="F897">
            <v>20.8</v>
          </cell>
          <cell r="G897">
            <v>248081.18399999998</v>
          </cell>
          <cell r="H897">
            <v>24626.413499999999</v>
          </cell>
          <cell r="I897">
            <v>10.073784556569716</v>
          </cell>
          <cell r="J897">
            <v>157584.25748334426</v>
          </cell>
          <cell r="K897">
            <v>1.574276440819101</v>
          </cell>
          <cell r="L897">
            <v>30</v>
          </cell>
          <cell r="M897">
            <v>205.45007614701461</v>
          </cell>
        </row>
        <row r="898">
          <cell r="D898">
            <v>43783</v>
          </cell>
          <cell r="E898">
            <v>286915.56199999998</v>
          </cell>
          <cell r="F898">
            <v>102.5</v>
          </cell>
          <cell r="G898">
            <v>287018.06199999998</v>
          </cell>
          <cell r="H898">
            <v>24626.413499999999</v>
          </cell>
          <cell r="I898">
            <v>11.654886814923334</v>
          </cell>
          <cell r="J898">
            <v>157584.25748334426</v>
          </cell>
          <cell r="K898">
            <v>1.8213625306470484</v>
          </cell>
          <cell r="L898">
            <v>30</v>
          </cell>
          <cell r="M898">
            <v>205.45007614701461</v>
          </cell>
        </row>
        <row r="899">
          <cell r="D899">
            <v>43784</v>
          </cell>
          <cell r="E899">
            <v>217273.929</v>
          </cell>
          <cell r="F899">
            <v>42.9</v>
          </cell>
          <cell r="G899">
            <v>217316.829</v>
          </cell>
          <cell r="H899">
            <v>24626.413499999999</v>
          </cell>
          <cell r="I899">
            <v>8.8245423557108715</v>
          </cell>
          <cell r="J899">
            <v>157584.25748334426</v>
          </cell>
          <cell r="K899">
            <v>1.3790516417730947</v>
          </cell>
          <cell r="L899">
            <v>30</v>
          </cell>
          <cell r="M899">
            <v>205.45007614701461</v>
          </cell>
        </row>
        <row r="900">
          <cell r="D900">
            <v>43785</v>
          </cell>
          <cell r="E900">
            <v>153567.772</v>
          </cell>
          <cell r="F900">
            <v>0</v>
          </cell>
          <cell r="G900">
            <v>153567.772</v>
          </cell>
          <cell r="H900">
            <v>24626.413499999999</v>
          </cell>
          <cell r="I900">
            <v>6.2358967537030923</v>
          </cell>
          <cell r="J900">
            <v>157584.25748334426</v>
          </cell>
          <cell r="K900">
            <v>0.97451214006088915</v>
          </cell>
          <cell r="L900">
            <v>30</v>
          </cell>
          <cell r="M900">
            <v>205.45007614701461</v>
          </cell>
        </row>
        <row r="901">
          <cell r="D901">
            <v>43786</v>
          </cell>
          <cell r="E901">
            <v>214219.97099999999</v>
          </cell>
          <cell r="F901">
            <v>0</v>
          </cell>
          <cell r="G901">
            <v>214219.97099999999</v>
          </cell>
          <cell r="H901">
            <v>24626.413499999999</v>
          </cell>
          <cell r="I901">
            <v>8.6987888431256959</v>
          </cell>
          <cell r="J901">
            <v>157584.25748334426</v>
          </cell>
          <cell r="K901">
            <v>1.3593995645322743</v>
          </cell>
          <cell r="L901">
            <v>30</v>
          </cell>
          <cell r="M901">
            <v>205.45007614701461</v>
          </cell>
        </row>
        <row r="902">
          <cell r="D902">
            <v>43787</v>
          </cell>
          <cell r="E902">
            <v>177140.076</v>
          </cell>
          <cell r="F902">
            <v>0</v>
          </cell>
          <cell r="G902">
            <v>177140.076</v>
          </cell>
          <cell r="H902">
            <v>24626.413499999999</v>
          </cell>
          <cell r="I902">
            <v>7.1930927335399453</v>
          </cell>
          <cell r="J902">
            <v>157584.25748334426</v>
          </cell>
          <cell r="K902">
            <v>1.1240975388593157</v>
          </cell>
          <cell r="L902">
            <v>30</v>
          </cell>
          <cell r="M902">
            <v>205.45007614701461</v>
          </cell>
        </row>
        <row r="903">
          <cell r="D903">
            <v>43788</v>
          </cell>
          <cell r="E903">
            <v>96379.756999999998</v>
          </cell>
          <cell r="F903">
            <v>0</v>
          </cell>
          <cell r="G903">
            <v>96379.756999999998</v>
          </cell>
          <cell r="H903">
            <v>24626.413499999999</v>
          </cell>
          <cell r="I903">
            <v>3.913674112553986</v>
          </cell>
          <cell r="J903">
            <v>157584.25748334426</v>
          </cell>
          <cell r="K903">
            <v>0.61160777440085834</v>
          </cell>
          <cell r="L903">
            <v>30</v>
          </cell>
          <cell r="M903">
            <v>205.45007614701461</v>
          </cell>
        </row>
        <row r="904">
          <cell r="D904">
            <v>43789</v>
          </cell>
          <cell r="E904">
            <v>105014.198</v>
          </cell>
          <cell r="F904">
            <v>0</v>
          </cell>
          <cell r="G904">
            <v>105014.198</v>
          </cell>
          <cell r="H904">
            <v>24626.413499999999</v>
          </cell>
          <cell r="I904">
            <v>4.2642911847476288</v>
          </cell>
          <cell r="J904">
            <v>157584.25748334426</v>
          </cell>
          <cell r="K904">
            <v>0.66640030975872955</v>
          </cell>
          <cell r="L904">
            <v>30</v>
          </cell>
          <cell r="M904">
            <v>205.45007614701461</v>
          </cell>
        </row>
        <row r="905">
          <cell r="D905">
            <v>43790</v>
          </cell>
          <cell r="E905">
            <v>136284.89199999999</v>
          </cell>
          <cell r="F905">
            <v>0</v>
          </cell>
          <cell r="G905">
            <v>136284.89199999999</v>
          </cell>
          <cell r="H905">
            <v>24626.413499999999</v>
          </cell>
          <cell r="I905">
            <v>5.5340941952428437</v>
          </cell>
          <cell r="J905">
            <v>157584.25748334426</v>
          </cell>
          <cell r="K905">
            <v>0.86483824067517978</v>
          </cell>
          <cell r="L905">
            <v>30</v>
          </cell>
          <cell r="M905">
            <v>205.45007614701461</v>
          </cell>
        </row>
        <row r="906">
          <cell r="D906">
            <v>43791</v>
          </cell>
          <cell r="E906">
            <v>310891.12199999997</v>
          </cell>
          <cell r="F906">
            <v>0</v>
          </cell>
          <cell r="G906">
            <v>310891.12199999997</v>
          </cell>
          <cell r="H906">
            <v>24626.413499999999</v>
          </cell>
          <cell r="I906">
            <v>12.624295535360844</v>
          </cell>
          <cell r="J906">
            <v>157584.25748334426</v>
          </cell>
          <cell r="K906">
            <v>1.9728564703416478</v>
          </cell>
          <cell r="L906">
            <v>30</v>
          </cell>
          <cell r="M906">
            <v>205.45007614701461</v>
          </cell>
        </row>
        <row r="907">
          <cell r="D907">
            <v>43792</v>
          </cell>
          <cell r="E907">
            <v>346431.45899999997</v>
          </cell>
          <cell r="F907">
            <v>0</v>
          </cell>
          <cell r="G907">
            <v>346431.45899999997</v>
          </cell>
          <cell r="H907">
            <v>24626.413499999999</v>
          </cell>
          <cell r="I907">
            <v>14.067475111631662</v>
          </cell>
          <cell r="J907">
            <v>157584.25748334426</v>
          </cell>
          <cell r="K907">
            <v>2.198388751088387</v>
          </cell>
          <cell r="L907">
            <v>30</v>
          </cell>
          <cell r="M907">
            <v>205.45007614701461</v>
          </cell>
        </row>
        <row r="908">
          <cell r="D908">
            <v>43793</v>
          </cell>
          <cell r="E908">
            <v>257938.10399999999</v>
          </cell>
          <cell r="F908">
            <v>0</v>
          </cell>
          <cell r="G908">
            <v>257938.10399999999</v>
          </cell>
          <cell r="H908">
            <v>24626.413499999999</v>
          </cell>
          <cell r="I908">
            <v>10.474042596580293</v>
          </cell>
          <cell r="J908">
            <v>157584.25748334426</v>
          </cell>
          <cell r="K908">
            <v>1.6368265975252163</v>
          </cell>
          <cell r="L908">
            <v>30</v>
          </cell>
          <cell r="M908">
            <v>205.45007614701461</v>
          </cell>
        </row>
        <row r="909">
          <cell r="D909">
            <v>43794</v>
          </cell>
          <cell r="E909">
            <v>253051.883</v>
          </cell>
          <cell r="F909">
            <v>22.7</v>
          </cell>
          <cell r="G909">
            <v>253074.58300000001</v>
          </cell>
          <cell r="H909">
            <v>24626.413499999999</v>
          </cell>
          <cell r="I909">
            <v>10.276550541961786</v>
          </cell>
          <cell r="J909">
            <v>157584.25748334426</v>
          </cell>
          <cell r="K909">
            <v>1.6059636098278949</v>
          </cell>
          <cell r="L909">
            <v>30</v>
          </cell>
          <cell r="M909">
            <v>205.45007614701461</v>
          </cell>
        </row>
        <row r="910">
          <cell r="D910">
            <v>43795</v>
          </cell>
          <cell r="E910">
            <v>272595.58600000001</v>
          </cell>
          <cell r="F910">
            <v>316.7</v>
          </cell>
          <cell r="G910">
            <v>272912.28600000002</v>
          </cell>
          <cell r="H910">
            <v>24626.413499999999</v>
          </cell>
          <cell r="I910">
            <v>11.0820963028173</v>
          </cell>
          <cell r="J910">
            <v>157584.25748334426</v>
          </cell>
          <cell r="K910">
            <v>1.7318499344951717</v>
          </cell>
          <cell r="L910">
            <v>30</v>
          </cell>
          <cell r="M910">
            <v>205.45007614701461</v>
          </cell>
        </row>
        <row r="911">
          <cell r="D911">
            <v>43796</v>
          </cell>
          <cell r="E911">
            <v>317869.98300000001</v>
          </cell>
          <cell r="F911">
            <v>318.8</v>
          </cell>
          <cell r="G911">
            <v>318188.783</v>
          </cell>
          <cell r="H911">
            <v>24626.413499999999</v>
          </cell>
          <cell r="I911">
            <v>12.920630241183924</v>
          </cell>
          <cell r="J911">
            <v>157584.25748334426</v>
          </cell>
          <cell r="K911">
            <v>2.0191660517461947</v>
          </cell>
          <cell r="L911">
            <v>30</v>
          </cell>
          <cell r="M911">
            <v>205.45007614701461</v>
          </cell>
        </row>
        <row r="912">
          <cell r="D912">
            <v>43797</v>
          </cell>
          <cell r="E912">
            <v>260670.212</v>
          </cell>
          <cell r="F912">
            <v>0</v>
          </cell>
          <cell r="G912">
            <v>260670.212</v>
          </cell>
          <cell r="H912">
            <v>24626.413499999999</v>
          </cell>
          <cell r="I912">
            <v>10.584984776609879</v>
          </cell>
          <cell r="J912">
            <v>157584.25748334426</v>
          </cell>
          <cell r="K912">
            <v>1.6541640400060349</v>
          </cell>
          <cell r="L912">
            <v>30</v>
          </cell>
          <cell r="M912">
            <v>205.45007614701461</v>
          </cell>
        </row>
        <row r="913">
          <cell r="D913">
            <v>43798</v>
          </cell>
          <cell r="E913">
            <v>122294.27</v>
          </cell>
          <cell r="F913">
            <v>0</v>
          </cell>
          <cell r="G913">
            <v>122294.27</v>
          </cell>
          <cell r="H913">
            <v>24626.413499999999</v>
          </cell>
          <cell r="I913">
            <v>4.9659797192961133</v>
          </cell>
          <cell r="J913">
            <v>157584.25748334426</v>
          </cell>
          <cell r="K913">
            <v>0.77605639010562844</v>
          </cell>
          <cell r="L913">
            <v>30</v>
          </cell>
          <cell r="M913">
            <v>205.45007614701461</v>
          </cell>
        </row>
        <row r="914">
          <cell r="D914">
            <v>43799</v>
          </cell>
          <cell r="E914">
            <v>200190.29699999999</v>
          </cell>
          <cell r="F914">
            <v>0</v>
          </cell>
          <cell r="G914">
            <v>200190.29699999999</v>
          </cell>
          <cell r="H914">
            <v>24883.248500000002</v>
          </cell>
          <cell r="I914">
            <v>8.0451833690444392</v>
          </cell>
          <cell r="J914">
            <v>157584.25748334426</v>
          </cell>
          <cell r="K914">
            <v>1.2703698973303785</v>
          </cell>
          <cell r="L914">
            <v>30</v>
          </cell>
          <cell r="M914">
            <v>205.45007614701461</v>
          </cell>
        </row>
        <row r="915">
          <cell r="D915">
            <v>43800</v>
          </cell>
          <cell r="E915">
            <v>123858.86</v>
          </cell>
          <cell r="F915">
            <v>0</v>
          </cell>
          <cell r="G915">
            <v>123858.86</v>
          </cell>
          <cell r="H915">
            <v>24883.248500000002</v>
          </cell>
          <cell r="I915">
            <v>4.9776000910813547</v>
          </cell>
          <cell r="J915">
            <v>153891.75842397075</v>
          </cell>
          <cell r="K915">
            <v>0.80484401028656571</v>
          </cell>
          <cell r="L915">
            <v>31</v>
          </cell>
          <cell r="M915">
            <v>207.32385618918389</v>
          </cell>
        </row>
        <row r="916">
          <cell r="D916">
            <v>43801</v>
          </cell>
          <cell r="E916">
            <v>259289.05900000001</v>
          </cell>
          <cell r="F916">
            <v>0</v>
          </cell>
          <cell r="G916">
            <v>259289.05900000001</v>
          </cell>
          <cell r="H916">
            <v>24883.248500000002</v>
          </cell>
          <cell r="I916">
            <v>10.420225438009028</v>
          </cell>
          <cell r="J916">
            <v>153891.75842397075</v>
          </cell>
          <cell r="K916">
            <v>1.6848794351004841</v>
          </cell>
          <cell r="L916">
            <v>31</v>
          </cell>
          <cell r="M916">
            <v>207.32385618918389</v>
          </cell>
        </row>
        <row r="917">
          <cell r="D917">
            <v>43802</v>
          </cell>
          <cell r="E917">
            <v>171439.41800000001</v>
          </cell>
          <cell r="F917">
            <v>0</v>
          </cell>
          <cell r="G917">
            <v>171439.41800000001</v>
          </cell>
          <cell r="H917">
            <v>24883.248500000002</v>
          </cell>
          <cell r="I917">
            <v>6.889752276516468</v>
          </cell>
          <cell r="J917">
            <v>153891.75842397075</v>
          </cell>
          <cell r="K917">
            <v>1.1140259865488416</v>
          </cell>
          <cell r="L917">
            <v>31</v>
          </cell>
          <cell r="M917">
            <v>207.32385618918389</v>
          </cell>
        </row>
        <row r="918">
          <cell r="D918">
            <v>43803</v>
          </cell>
          <cell r="E918">
            <v>136363.503</v>
          </cell>
          <cell r="F918">
            <v>32.6</v>
          </cell>
          <cell r="G918">
            <v>136396.103</v>
          </cell>
          <cell r="H918">
            <v>24883.248500000002</v>
          </cell>
          <cell r="I918">
            <v>5.481442786700458</v>
          </cell>
          <cell r="J918">
            <v>153891.75842397075</v>
          </cell>
          <cell r="K918">
            <v>0.886311940267975</v>
          </cell>
          <cell r="L918">
            <v>31</v>
          </cell>
          <cell r="M918">
            <v>207.32385618918389</v>
          </cell>
        </row>
        <row r="919">
          <cell r="D919">
            <v>43804</v>
          </cell>
          <cell r="E919">
            <v>171328.26699999999</v>
          </cell>
          <cell r="F919">
            <v>0</v>
          </cell>
          <cell r="G919">
            <v>171328.26699999999</v>
          </cell>
          <cell r="H919">
            <v>24883.248500000002</v>
          </cell>
          <cell r="I919">
            <v>6.8852853758222112</v>
          </cell>
          <cell r="J919">
            <v>153891.75842397075</v>
          </cell>
          <cell r="K919">
            <v>1.1133037191503901</v>
          </cell>
          <cell r="L919">
            <v>31</v>
          </cell>
          <cell r="M919">
            <v>207.32385618918389</v>
          </cell>
        </row>
        <row r="920">
          <cell r="D920">
            <v>43805</v>
          </cell>
          <cell r="E920">
            <v>48925.923000000003</v>
          </cell>
          <cell r="F920">
            <v>0</v>
          </cell>
          <cell r="G920">
            <v>48925.923000000003</v>
          </cell>
          <cell r="H920">
            <v>24883.248500000002</v>
          </cell>
          <cell r="I920">
            <v>1.9662192820201911</v>
          </cell>
          <cell r="J920">
            <v>153891.75842397075</v>
          </cell>
          <cell r="K920">
            <v>0.31792425729004548</v>
          </cell>
          <cell r="L920">
            <v>31</v>
          </cell>
          <cell r="M920">
            <v>207.32385618918389</v>
          </cell>
        </row>
        <row r="921">
          <cell r="D921">
            <v>43806</v>
          </cell>
          <cell r="E921">
            <v>36688.714</v>
          </cell>
          <cell r="F921">
            <v>0</v>
          </cell>
          <cell r="G921">
            <v>36688.714</v>
          </cell>
          <cell r="H921">
            <v>24883.248500000002</v>
          </cell>
          <cell r="I921">
            <v>1.4744342564436472</v>
          </cell>
          <cell r="J921">
            <v>153891.75842397075</v>
          </cell>
          <cell r="K921">
            <v>0.2384059703764177</v>
          </cell>
          <cell r="L921">
            <v>31</v>
          </cell>
          <cell r="M921">
            <v>207.32385618918389</v>
          </cell>
        </row>
        <row r="922">
          <cell r="D922">
            <v>43807</v>
          </cell>
          <cell r="E922">
            <v>121175.73699999999</v>
          </cell>
          <cell r="F922">
            <v>0</v>
          </cell>
          <cell r="G922">
            <v>121175.73699999999</v>
          </cell>
          <cell r="H922">
            <v>24883.248500000002</v>
          </cell>
          <cell r="I922">
            <v>4.8697716055843747</v>
          </cell>
          <cell r="J922">
            <v>153891.75842397075</v>
          </cell>
          <cell r="K922">
            <v>0.7874088790782523</v>
          </cell>
          <cell r="L922">
            <v>31</v>
          </cell>
          <cell r="M922">
            <v>207.32385618918389</v>
          </cell>
        </row>
        <row r="923">
          <cell r="D923">
            <v>43808</v>
          </cell>
          <cell r="E923">
            <v>205079.20199999999</v>
          </cell>
          <cell r="F923">
            <v>0</v>
          </cell>
          <cell r="G923">
            <v>205079.20199999999</v>
          </cell>
          <cell r="H923">
            <v>24883.248500000002</v>
          </cell>
          <cell r="I923">
            <v>8.2416571132181549</v>
          </cell>
          <cell r="J923">
            <v>153891.75842397075</v>
          </cell>
          <cell r="K923">
            <v>1.3326197848425916</v>
          </cell>
          <cell r="L923">
            <v>31</v>
          </cell>
          <cell r="M923">
            <v>207.32385618918389</v>
          </cell>
        </row>
        <row r="924">
          <cell r="D924">
            <v>43809</v>
          </cell>
          <cell r="E924">
            <v>159077.57699999999</v>
          </cell>
          <cell r="F924">
            <v>0</v>
          </cell>
          <cell r="G924">
            <v>159077.57699999999</v>
          </cell>
          <cell r="H924">
            <v>24883.248500000002</v>
          </cell>
          <cell r="I924">
            <v>6.3929585801467992</v>
          </cell>
          <cell r="J924">
            <v>153891.75842397075</v>
          </cell>
          <cell r="K924">
            <v>1.0336978317041667</v>
          </cell>
          <cell r="L924">
            <v>31</v>
          </cell>
          <cell r="M924">
            <v>207.32385618918389</v>
          </cell>
        </row>
        <row r="925">
          <cell r="D925">
            <v>43810</v>
          </cell>
          <cell r="E925">
            <v>250818.18400000001</v>
          </cell>
          <cell r="F925">
            <v>0</v>
          </cell>
          <cell r="G925">
            <v>250818.18400000001</v>
          </cell>
          <cell r="H925">
            <v>24883.248500000002</v>
          </cell>
          <cell r="I925">
            <v>10.07980063374764</v>
          </cell>
          <cell r="J925">
            <v>153891.75842397075</v>
          </cell>
          <cell r="K925">
            <v>1.6298350643898527</v>
          </cell>
          <cell r="L925">
            <v>31</v>
          </cell>
          <cell r="M925">
            <v>207.32385618918389</v>
          </cell>
        </row>
        <row r="926">
          <cell r="D926">
            <v>43811</v>
          </cell>
          <cell r="E926">
            <v>375036.11700000003</v>
          </cell>
          <cell r="F926">
            <v>13.8</v>
          </cell>
          <cell r="G926">
            <v>375049.91700000002</v>
          </cell>
          <cell r="H926">
            <v>24883.248500000002</v>
          </cell>
          <cell r="I926">
            <v>15.072385625212881</v>
          </cell>
          <cell r="J926">
            <v>153891.75842397075</v>
          </cell>
          <cell r="K926">
            <v>2.4371020309400846</v>
          </cell>
          <cell r="L926">
            <v>31</v>
          </cell>
          <cell r="M926">
            <v>207.32385618918389</v>
          </cell>
        </row>
        <row r="927">
          <cell r="D927">
            <v>43812</v>
          </cell>
          <cell r="E927">
            <v>397540.712</v>
          </cell>
          <cell r="F927">
            <v>0</v>
          </cell>
          <cell r="G927">
            <v>397540.712</v>
          </cell>
          <cell r="H927">
            <v>24883.248500000002</v>
          </cell>
          <cell r="I927">
            <v>15.976238472239666</v>
          </cell>
          <cell r="J927">
            <v>153891.75842397075</v>
          </cell>
          <cell r="K927">
            <v>2.5832488761664418</v>
          </cell>
          <cell r="L927">
            <v>31</v>
          </cell>
          <cell r="M927">
            <v>207.32385618918389</v>
          </cell>
        </row>
        <row r="928">
          <cell r="D928">
            <v>43813</v>
          </cell>
          <cell r="E928">
            <v>305919.31599999999</v>
          </cell>
          <cell r="F928">
            <v>121.1</v>
          </cell>
          <cell r="G928">
            <v>306040.41599999997</v>
          </cell>
          <cell r="H928">
            <v>24883.248500000002</v>
          </cell>
          <cell r="I928">
            <v>12.299053959936137</v>
          </cell>
          <cell r="J928">
            <v>153891.75842397075</v>
          </cell>
          <cell r="K928">
            <v>1.9886732020883191</v>
          </cell>
          <cell r="L928">
            <v>31</v>
          </cell>
          <cell r="M928">
            <v>207.32385618918389</v>
          </cell>
        </row>
        <row r="929">
          <cell r="D929">
            <v>43814</v>
          </cell>
          <cell r="E929">
            <v>189725.17600000001</v>
          </cell>
          <cell r="F929">
            <v>0</v>
          </cell>
          <cell r="G929">
            <v>189725.17600000001</v>
          </cell>
          <cell r="H929">
            <v>24883.248500000002</v>
          </cell>
          <cell r="I929">
            <v>7.6246144469440953</v>
          </cell>
          <cell r="J929">
            <v>153891.75842397075</v>
          </cell>
          <cell r="K929">
            <v>1.2328481911117581</v>
          </cell>
          <cell r="L929">
            <v>31</v>
          </cell>
          <cell r="M929">
            <v>207.32385618918389</v>
          </cell>
        </row>
        <row r="930">
          <cell r="D930">
            <v>43815</v>
          </cell>
          <cell r="E930">
            <v>251038.584</v>
          </cell>
          <cell r="F930">
            <v>29.9</v>
          </cell>
          <cell r="G930">
            <v>251068.484</v>
          </cell>
          <cell r="H930">
            <v>24883.248500000002</v>
          </cell>
          <cell r="I930">
            <v>10.089859609769197</v>
          </cell>
          <cell r="J930">
            <v>153891.75842397075</v>
          </cell>
          <cell r="K930">
            <v>1.6314615322563799</v>
          </cell>
          <cell r="L930">
            <v>31</v>
          </cell>
          <cell r="M930">
            <v>207.32385618918389</v>
          </cell>
        </row>
        <row r="931">
          <cell r="D931">
            <v>43816</v>
          </cell>
          <cell r="E931">
            <v>112453.394</v>
          </cell>
          <cell r="F931">
            <v>0</v>
          </cell>
          <cell r="G931">
            <v>112453.394</v>
          </cell>
          <cell r="H931">
            <v>24883.248500000002</v>
          </cell>
          <cell r="I931">
            <v>4.5192408860925051</v>
          </cell>
          <cell r="J931">
            <v>153891.75842397075</v>
          </cell>
          <cell r="K931">
            <v>0.73073045075092102</v>
          </cell>
          <cell r="L931">
            <v>31</v>
          </cell>
          <cell r="M931">
            <v>207.32385618918389</v>
          </cell>
        </row>
        <row r="932">
          <cell r="D932">
            <v>43817</v>
          </cell>
          <cell r="E932">
            <v>201902.68100000001</v>
          </cell>
          <cell r="F932">
            <v>0</v>
          </cell>
          <cell r="G932">
            <v>201902.68100000001</v>
          </cell>
          <cell r="H932">
            <v>24883.248500000002</v>
          </cell>
          <cell r="I932">
            <v>8.1140001073412904</v>
          </cell>
          <cell r="J932">
            <v>153891.75842397075</v>
          </cell>
          <cell r="K932">
            <v>1.3119785170285696</v>
          </cell>
          <cell r="L932">
            <v>31</v>
          </cell>
          <cell r="M932">
            <v>207.32385618918389</v>
          </cell>
        </row>
        <row r="933">
          <cell r="D933">
            <v>43818</v>
          </cell>
          <cell r="E933">
            <v>313098.63699999999</v>
          </cell>
          <cell r="F933">
            <v>1.9</v>
          </cell>
          <cell r="G933">
            <v>313100.53700000001</v>
          </cell>
          <cell r="H933">
            <v>24883.248500000002</v>
          </cell>
          <cell r="I933">
            <v>12.582783835478715</v>
          </cell>
          <cell r="J933">
            <v>153891.75842397075</v>
          </cell>
          <cell r="K933">
            <v>2.0345503892249392</v>
          </cell>
          <cell r="L933">
            <v>31</v>
          </cell>
          <cell r="M933">
            <v>207.32385618918389</v>
          </cell>
        </row>
        <row r="934">
          <cell r="D934">
            <v>43819</v>
          </cell>
          <cell r="E934">
            <v>308411.44</v>
          </cell>
          <cell r="F934">
            <v>0</v>
          </cell>
          <cell r="G934">
            <v>308411.44</v>
          </cell>
          <cell r="H934">
            <v>24883.248500000002</v>
          </cell>
          <cell r="I934">
            <v>12.394339911044973</v>
          </cell>
          <cell r="J934">
            <v>153891.75842397075</v>
          </cell>
          <cell r="K934">
            <v>2.0040802909687248</v>
          </cell>
          <cell r="L934">
            <v>31</v>
          </cell>
          <cell r="M934">
            <v>207.32385618918389</v>
          </cell>
        </row>
        <row r="935">
          <cell r="D935">
            <v>43820</v>
          </cell>
          <cell r="E935">
            <v>236581.973</v>
          </cell>
          <cell r="F935">
            <v>0</v>
          </cell>
          <cell r="G935">
            <v>236581.973</v>
          </cell>
          <cell r="H935">
            <v>24883.248500000002</v>
          </cell>
          <cell r="I935">
            <v>9.5076803577314273</v>
          </cell>
          <cell r="J935">
            <v>153891.75842397075</v>
          </cell>
          <cell r="K935">
            <v>1.5373271149987011</v>
          </cell>
          <cell r="L935">
            <v>31</v>
          </cell>
          <cell r="M935">
            <v>207.32385618918389</v>
          </cell>
        </row>
        <row r="936">
          <cell r="D936">
            <v>43821</v>
          </cell>
          <cell r="E936">
            <v>235149.302</v>
          </cell>
          <cell r="F936">
            <v>1095.5999999999999</v>
          </cell>
          <cell r="G936">
            <v>236244.902</v>
          </cell>
          <cell r="H936">
            <v>24883.248500000002</v>
          </cell>
          <cell r="I936">
            <v>9.4941342566265003</v>
          </cell>
          <cell r="J936">
            <v>153891.75842397075</v>
          </cell>
          <cell r="K936">
            <v>1.5351368027724195</v>
          </cell>
          <cell r="L936">
            <v>31</v>
          </cell>
          <cell r="M936">
            <v>207.32385618918389</v>
          </cell>
        </row>
        <row r="937">
          <cell r="D937">
            <v>43822</v>
          </cell>
          <cell r="E937">
            <v>210038.46799999999</v>
          </cell>
          <cell r="F937">
            <v>54.8</v>
          </cell>
          <cell r="G937">
            <v>210093.26799999998</v>
          </cell>
          <cell r="H937">
            <v>24883.248500000002</v>
          </cell>
          <cell r="I937">
            <v>8.443160787467118</v>
          </cell>
          <cell r="J937">
            <v>153891.75842397075</v>
          </cell>
          <cell r="K937">
            <v>1.3652015556362314</v>
          </cell>
          <cell r="L937">
            <v>31</v>
          </cell>
          <cell r="M937">
            <v>207.32385618918389</v>
          </cell>
        </row>
        <row r="938">
          <cell r="D938">
            <v>43823</v>
          </cell>
          <cell r="E938">
            <v>119564.07</v>
          </cell>
          <cell r="F938">
            <v>0</v>
          </cell>
          <cell r="G938">
            <v>119564.07</v>
          </cell>
          <cell r="H938">
            <v>24883.248500000002</v>
          </cell>
          <cell r="I938">
            <v>4.8050024497404351</v>
          </cell>
          <cell r="J938">
            <v>153891.75842397075</v>
          </cell>
          <cell r="K938">
            <v>0.77693614800736632</v>
          </cell>
          <cell r="L938">
            <v>31</v>
          </cell>
          <cell r="M938">
            <v>207.32385618918389</v>
          </cell>
        </row>
        <row r="939">
          <cell r="D939">
            <v>43824</v>
          </cell>
          <cell r="E939">
            <v>87977.370999999999</v>
          </cell>
          <cell r="F939">
            <v>0</v>
          </cell>
          <cell r="G939">
            <v>87977.370999999999</v>
          </cell>
          <cell r="H939">
            <v>24883.248500000002</v>
          </cell>
          <cell r="I939">
            <v>3.5356063337148282</v>
          </cell>
          <cell r="J939">
            <v>153891.75842397075</v>
          </cell>
          <cell r="K939">
            <v>0.57168344751525246</v>
          </cell>
          <cell r="L939">
            <v>31</v>
          </cell>
          <cell r="M939">
            <v>207.32385618918389</v>
          </cell>
        </row>
        <row r="940">
          <cell r="D940">
            <v>43825</v>
          </cell>
          <cell r="E940">
            <v>112295.24400000001</v>
          </cell>
          <cell r="F940">
            <v>0</v>
          </cell>
          <cell r="G940">
            <v>112295.24400000001</v>
          </cell>
          <cell r="H940">
            <v>24883.248500000002</v>
          </cell>
          <cell r="I940">
            <v>4.5128852046789634</v>
          </cell>
          <cell r="J940">
            <v>153891.75842397075</v>
          </cell>
          <cell r="K940">
            <v>0.7297027803829973</v>
          </cell>
          <cell r="L940">
            <v>31</v>
          </cell>
          <cell r="M940">
            <v>207.32385618918389</v>
          </cell>
        </row>
        <row r="941">
          <cell r="D941">
            <v>43826</v>
          </cell>
          <cell r="E941">
            <v>68835.713000000003</v>
          </cell>
          <cell r="F941">
            <v>0</v>
          </cell>
          <cell r="G941">
            <v>68835.713000000003</v>
          </cell>
          <cell r="H941">
            <v>24883.248500000002</v>
          </cell>
          <cell r="I941">
            <v>2.7663475289410062</v>
          </cell>
          <cell r="J941">
            <v>153891.75842397075</v>
          </cell>
          <cell r="K941">
            <v>0.44729954160610785</v>
          </cell>
          <cell r="L941">
            <v>31</v>
          </cell>
          <cell r="M941">
            <v>207.32385618918389</v>
          </cell>
        </row>
        <row r="942">
          <cell r="D942">
            <v>43827</v>
          </cell>
          <cell r="E942">
            <v>58400.758000000002</v>
          </cell>
          <cell r="F942">
            <v>0</v>
          </cell>
          <cell r="G942">
            <v>58400.758000000002</v>
          </cell>
          <cell r="H942">
            <v>24883.248500000002</v>
          </cell>
          <cell r="I942">
            <v>2.3469909083615028</v>
          </cell>
          <cell r="J942">
            <v>153891.75842397075</v>
          </cell>
          <cell r="K942">
            <v>0.37949243415041312</v>
          </cell>
          <cell r="L942">
            <v>31</v>
          </cell>
          <cell r="M942">
            <v>207.32385618918389</v>
          </cell>
        </row>
        <row r="943">
          <cell r="D943">
            <v>43828</v>
          </cell>
          <cell r="E943">
            <v>51101.322</v>
          </cell>
          <cell r="F943">
            <v>0</v>
          </cell>
          <cell r="G943">
            <v>51101.322</v>
          </cell>
          <cell r="H943">
            <v>24883.248500000002</v>
          </cell>
          <cell r="I943">
            <v>2.0536435184497712</v>
          </cell>
          <cell r="J943">
            <v>153891.75842397075</v>
          </cell>
          <cell r="K943">
            <v>0.33206016048771242</v>
          </cell>
          <cell r="L943">
            <v>31</v>
          </cell>
          <cell r="M943">
            <v>207.32385618918389</v>
          </cell>
        </row>
        <row r="944">
          <cell r="D944">
            <v>43829</v>
          </cell>
          <cell r="E944">
            <v>48095.516000000003</v>
          </cell>
          <cell r="F944">
            <v>0</v>
          </cell>
          <cell r="G944">
            <v>48095.516000000003</v>
          </cell>
          <cell r="H944">
            <v>24883.248500000002</v>
          </cell>
          <cell r="I944">
            <v>1.9328471521714699</v>
          </cell>
          <cell r="J944">
            <v>153891.75842397075</v>
          </cell>
          <cell r="K944">
            <v>0.31252821133862924</v>
          </cell>
          <cell r="L944">
            <v>31</v>
          </cell>
          <cell r="M944">
            <v>207.32385618918389</v>
          </cell>
        </row>
        <row r="945">
          <cell r="D945">
            <v>43830</v>
          </cell>
          <cell r="E945">
            <v>41016.286999999997</v>
          </cell>
          <cell r="F945">
            <v>0</v>
          </cell>
          <cell r="G945">
            <v>41016.286999999997</v>
          </cell>
          <cell r="H945">
            <v>25248.994500000001</v>
          </cell>
          <cell r="I945">
            <v>1.6244720953145282</v>
          </cell>
          <cell r="J945">
            <v>153891.75842397075</v>
          </cell>
          <cell r="K945">
            <v>0.26652685900826739</v>
          </cell>
          <cell r="L945">
            <v>31</v>
          </cell>
          <cell r="M945">
            <v>207.32385618918389</v>
          </cell>
        </row>
        <row r="946">
          <cell r="D946">
            <v>43831</v>
          </cell>
          <cell r="E946">
            <v>22725.347000000002</v>
          </cell>
          <cell r="F946">
            <v>0</v>
          </cell>
          <cell r="G946">
            <v>22725.347000000002</v>
          </cell>
          <cell r="H946">
            <v>25248.994500000001</v>
          </cell>
          <cell r="I946">
            <v>0.90004958415274716</v>
          </cell>
          <cell r="J946">
            <v>188997.38787485144</v>
          </cell>
          <cell r="K946">
            <v>0.12024159304809051</v>
          </cell>
          <cell r="L946">
            <v>31</v>
          </cell>
          <cell r="M946">
            <v>232.04563746569767</v>
          </cell>
        </row>
        <row r="947">
          <cell r="D947">
            <v>43832</v>
          </cell>
          <cell r="E947">
            <v>76359.752999999997</v>
          </cell>
          <cell r="F947">
            <v>0</v>
          </cell>
          <cell r="G947">
            <v>76359.752999999997</v>
          </cell>
          <cell r="H947">
            <v>25248.994500000001</v>
          </cell>
          <cell r="I947">
            <v>3.0242690654473385</v>
          </cell>
          <cell r="J947">
            <v>188997.38787485144</v>
          </cell>
          <cell r="K947">
            <v>0.40402544108473709</v>
          </cell>
          <cell r="L947">
            <v>31</v>
          </cell>
          <cell r="M947">
            <v>232.04563746569767</v>
          </cell>
        </row>
        <row r="948">
          <cell r="D948">
            <v>43833</v>
          </cell>
          <cell r="E948">
            <v>82357.483999999997</v>
          </cell>
          <cell r="F948">
            <v>0</v>
          </cell>
          <cell r="G948">
            <v>82357.483999999997</v>
          </cell>
          <cell r="H948">
            <v>25248.994500000001</v>
          </cell>
          <cell r="I948">
            <v>3.2618124258373928</v>
          </cell>
          <cell r="J948">
            <v>188997.38787485144</v>
          </cell>
          <cell r="K948">
            <v>0.43575990613444204</v>
          </cell>
          <cell r="L948">
            <v>31</v>
          </cell>
          <cell r="M948">
            <v>232.04563746569767</v>
          </cell>
        </row>
        <row r="949">
          <cell r="D949">
            <v>43834</v>
          </cell>
          <cell r="E949">
            <v>122930.463</v>
          </cell>
          <cell r="F949">
            <v>0</v>
          </cell>
          <cell r="G949">
            <v>122930.463</v>
          </cell>
          <cell r="H949">
            <v>25248.994500000001</v>
          </cell>
          <cell r="I949">
            <v>4.868727069507659</v>
          </cell>
          <cell r="J949">
            <v>188997.38787485144</v>
          </cell>
          <cell r="K949">
            <v>0.65043471966607802</v>
          </cell>
          <cell r="L949">
            <v>31</v>
          </cell>
          <cell r="M949">
            <v>232.04563746569767</v>
          </cell>
        </row>
        <row r="950">
          <cell r="D950">
            <v>43835</v>
          </cell>
          <cell r="E950">
            <v>58951.142</v>
          </cell>
          <cell r="F950">
            <v>0</v>
          </cell>
          <cell r="G950">
            <v>58951.142</v>
          </cell>
          <cell r="H950">
            <v>25248.994500000001</v>
          </cell>
          <cell r="I950">
            <v>2.3347916686345669</v>
          </cell>
          <cell r="J950">
            <v>188997.38787485144</v>
          </cell>
          <cell r="K950">
            <v>0.31191511513924058</v>
          </cell>
          <cell r="L950">
            <v>31</v>
          </cell>
          <cell r="M950">
            <v>232.04563746569767</v>
          </cell>
        </row>
        <row r="951">
          <cell r="D951">
            <v>43836</v>
          </cell>
          <cell r="E951">
            <v>46909.646999999997</v>
          </cell>
          <cell r="F951">
            <v>0</v>
          </cell>
          <cell r="G951">
            <v>46909.646999999997</v>
          </cell>
          <cell r="H951">
            <v>25248.994500000001</v>
          </cell>
          <cell r="I951">
            <v>1.8578817861439985</v>
          </cell>
          <cell r="J951">
            <v>188997.38787485144</v>
          </cell>
          <cell r="K951">
            <v>0.24820262082702538</v>
          </cell>
          <cell r="L951">
            <v>31</v>
          </cell>
          <cell r="M951">
            <v>232.04563746569767</v>
          </cell>
        </row>
        <row r="952">
          <cell r="D952">
            <v>43837</v>
          </cell>
          <cell r="E952">
            <v>51860.508000000002</v>
          </cell>
          <cell r="F952">
            <v>0</v>
          </cell>
          <cell r="G952">
            <v>51860.508000000002</v>
          </cell>
          <cell r="H952">
            <v>25248.994500000001</v>
          </cell>
          <cell r="I952">
            <v>2.0539632974295272</v>
          </cell>
          <cell r="J952">
            <v>188997.38787485144</v>
          </cell>
          <cell r="K952">
            <v>0.27439801461351687</v>
          </cell>
          <cell r="L952">
            <v>31</v>
          </cell>
          <cell r="M952">
            <v>232.04563746569767</v>
          </cell>
        </row>
        <row r="953">
          <cell r="D953">
            <v>43838</v>
          </cell>
          <cell r="E953">
            <v>55688.523999999998</v>
          </cell>
          <cell r="F953">
            <v>0</v>
          </cell>
          <cell r="G953">
            <v>55688.523999999998</v>
          </cell>
          <cell r="H953">
            <v>25248.994500000001</v>
          </cell>
          <cell r="I953">
            <v>2.2055739288944753</v>
          </cell>
          <cell r="J953">
            <v>188997.38787485144</v>
          </cell>
          <cell r="K953">
            <v>0.29465234745400459</v>
          </cell>
          <cell r="L953">
            <v>31</v>
          </cell>
          <cell r="M953">
            <v>232.04563746569767</v>
          </cell>
        </row>
        <row r="954">
          <cell r="D954">
            <v>43839</v>
          </cell>
          <cell r="E954">
            <v>129959.91</v>
          </cell>
          <cell r="F954">
            <v>0</v>
          </cell>
          <cell r="G954">
            <v>129959.91</v>
          </cell>
          <cell r="H954">
            <v>25248.994500000001</v>
          </cell>
          <cell r="I954">
            <v>5.1471320966860681</v>
          </cell>
          <cell r="J954">
            <v>188997.38787485144</v>
          </cell>
          <cell r="K954">
            <v>0.68762807497665346</v>
          </cell>
          <cell r="L954">
            <v>31</v>
          </cell>
          <cell r="M954">
            <v>232.04563746569767</v>
          </cell>
        </row>
        <row r="955">
          <cell r="D955">
            <v>43840</v>
          </cell>
          <cell r="E955">
            <v>167801.86499999999</v>
          </cell>
          <cell r="F955">
            <v>0</v>
          </cell>
          <cell r="G955">
            <v>167801.86499999999</v>
          </cell>
          <cell r="H955">
            <v>25248.994500000001</v>
          </cell>
          <cell r="I955">
            <v>6.64588306674945</v>
          </cell>
          <cell r="J955">
            <v>188997.38787485144</v>
          </cell>
          <cell r="K955">
            <v>0.88785282636347063</v>
          </cell>
          <cell r="L955">
            <v>31</v>
          </cell>
          <cell r="M955">
            <v>232.04563746569767</v>
          </cell>
        </row>
        <row r="956">
          <cell r="D956">
            <v>43841</v>
          </cell>
          <cell r="E956">
            <v>74824.38</v>
          </cell>
          <cell r="F956">
            <v>0</v>
          </cell>
          <cell r="G956">
            <v>74824.38</v>
          </cell>
          <cell r="H956">
            <v>25248.994500000001</v>
          </cell>
          <cell r="I956">
            <v>2.9634597924285657</v>
          </cell>
          <cell r="J956">
            <v>188997.38787485144</v>
          </cell>
          <cell r="K956">
            <v>0.39590166214120659</v>
          </cell>
          <cell r="L956">
            <v>31</v>
          </cell>
          <cell r="M956">
            <v>232.04563746569767</v>
          </cell>
        </row>
        <row r="957">
          <cell r="D957">
            <v>43842</v>
          </cell>
          <cell r="E957">
            <v>55224.713000000003</v>
          </cell>
          <cell r="F957">
            <v>0</v>
          </cell>
          <cell r="G957">
            <v>55224.713000000003</v>
          </cell>
          <cell r="H957">
            <v>25248.994500000001</v>
          </cell>
          <cell r="I957">
            <v>2.1872044449136383</v>
          </cell>
          <cell r="J957">
            <v>188997.38787485144</v>
          </cell>
          <cell r="K957">
            <v>0.29219828708197915</v>
          </cell>
          <cell r="L957">
            <v>31</v>
          </cell>
          <cell r="M957">
            <v>232.04563746569767</v>
          </cell>
        </row>
        <row r="958">
          <cell r="D958">
            <v>43843</v>
          </cell>
          <cell r="E958">
            <v>124768.629</v>
          </cell>
          <cell r="F958">
            <v>0.1</v>
          </cell>
          <cell r="G958">
            <v>124768.72900000001</v>
          </cell>
          <cell r="H958">
            <v>25248.994500000001</v>
          </cell>
          <cell r="I958">
            <v>4.9415325826143297</v>
          </cell>
          <cell r="J958">
            <v>188997.38787485144</v>
          </cell>
          <cell r="K958">
            <v>0.66016112922480297</v>
          </cell>
          <cell r="L958">
            <v>31</v>
          </cell>
          <cell r="M958">
            <v>232.04563746569767</v>
          </cell>
        </row>
        <row r="959">
          <cell r="D959">
            <v>43844</v>
          </cell>
          <cell r="E959">
            <v>189809.72200000001</v>
          </cell>
          <cell r="F959">
            <v>0</v>
          </cell>
          <cell r="G959">
            <v>189809.72200000001</v>
          </cell>
          <cell r="H959">
            <v>25248.994500000001</v>
          </cell>
          <cell r="I959">
            <v>7.5175160737588982</v>
          </cell>
          <cell r="J959">
            <v>188997.38787485144</v>
          </cell>
          <cell r="K959">
            <v>1.0042981235575936</v>
          </cell>
          <cell r="L959">
            <v>31</v>
          </cell>
          <cell r="M959">
            <v>232.04563746569767</v>
          </cell>
        </row>
        <row r="960">
          <cell r="D960">
            <v>43845</v>
          </cell>
          <cell r="E960">
            <v>191274.269</v>
          </cell>
          <cell r="F960">
            <v>0</v>
          </cell>
          <cell r="G960">
            <v>191274.269</v>
          </cell>
          <cell r="H960">
            <v>25248.994500000001</v>
          </cell>
          <cell r="I960">
            <v>7.5755202449745074</v>
          </cell>
          <cell r="J960">
            <v>188997.38787485144</v>
          </cell>
          <cell r="K960">
            <v>1.0120471565811071</v>
          </cell>
          <cell r="L960">
            <v>31</v>
          </cell>
          <cell r="M960">
            <v>232.04563746569767</v>
          </cell>
        </row>
        <row r="961">
          <cell r="D961">
            <v>43846</v>
          </cell>
          <cell r="E961">
            <v>208316.54199999999</v>
          </cell>
          <cell r="F961">
            <v>0</v>
          </cell>
          <cell r="G961">
            <v>208316.54199999999</v>
          </cell>
          <cell r="H961">
            <v>25248.994500000001</v>
          </cell>
          <cell r="I961">
            <v>8.2504886283689434</v>
          </cell>
          <cell r="J961">
            <v>188997.38787485144</v>
          </cell>
          <cell r="K961">
            <v>1.1022191594411936</v>
          </cell>
          <cell r="L961">
            <v>31</v>
          </cell>
          <cell r="M961">
            <v>232.04563746569767</v>
          </cell>
        </row>
        <row r="962">
          <cell r="D962">
            <v>43847</v>
          </cell>
          <cell r="E962">
            <v>204690.09899999999</v>
          </cell>
          <cell r="F962">
            <v>0</v>
          </cell>
          <cell r="G962">
            <v>204690.09899999999</v>
          </cell>
          <cell r="H962">
            <v>25248.994500000001</v>
          </cell>
          <cell r="I962">
            <v>8.106861403926402</v>
          </cell>
          <cell r="J962">
            <v>188997.38787485144</v>
          </cell>
          <cell r="K962">
            <v>1.0830313651506116</v>
          </cell>
          <cell r="L962">
            <v>31</v>
          </cell>
          <cell r="M962">
            <v>232.04563746569767</v>
          </cell>
        </row>
        <row r="963">
          <cell r="D963">
            <v>43848</v>
          </cell>
          <cell r="E963">
            <v>192594.86900000001</v>
          </cell>
          <cell r="F963">
            <v>0</v>
          </cell>
          <cell r="G963">
            <v>192594.86900000001</v>
          </cell>
          <cell r="H963">
            <v>25248.994500000001</v>
          </cell>
          <cell r="I963">
            <v>7.6278233178750936</v>
          </cell>
          <cell r="J963">
            <v>188997.38787485144</v>
          </cell>
          <cell r="K963">
            <v>1.0190345547396173</v>
          </cell>
          <cell r="L963">
            <v>31</v>
          </cell>
          <cell r="M963">
            <v>232.04563746569767</v>
          </cell>
        </row>
        <row r="964">
          <cell r="D964">
            <v>43849</v>
          </cell>
          <cell r="E964">
            <v>325602.38099999999</v>
          </cell>
          <cell r="F964">
            <v>258.3</v>
          </cell>
          <cell r="G964">
            <v>325860.68099999998</v>
          </cell>
          <cell r="H964">
            <v>25248.994500000001</v>
          </cell>
          <cell r="I964">
            <v>12.905887440388963</v>
          </cell>
          <cell r="J964">
            <v>188997.38787485144</v>
          </cell>
          <cell r="K964">
            <v>1.7241544164397415</v>
          </cell>
          <cell r="L964">
            <v>31</v>
          </cell>
          <cell r="M964">
            <v>232.04563746569767</v>
          </cell>
        </row>
        <row r="965">
          <cell r="D965">
            <v>43850</v>
          </cell>
          <cell r="E965">
            <v>342838.25199999998</v>
          </cell>
          <cell r="F965">
            <v>0</v>
          </cell>
          <cell r="G965">
            <v>342838.25199999998</v>
          </cell>
          <cell r="H965">
            <v>25248.994500000001</v>
          </cell>
          <cell r="I965">
            <v>13.578293266292247</v>
          </cell>
          <cell r="J965">
            <v>188997.38787485144</v>
          </cell>
          <cell r="K965">
            <v>1.8139840759440415</v>
          </cell>
          <cell r="L965">
            <v>31</v>
          </cell>
          <cell r="M965">
            <v>232.04563746569767</v>
          </cell>
        </row>
        <row r="966">
          <cell r="D966">
            <v>43851</v>
          </cell>
          <cell r="E966">
            <v>275008.41399999999</v>
          </cell>
          <cell r="F966">
            <v>81.900000000000006</v>
          </cell>
          <cell r="G966">
            <v>275090.31400000001</v>
          </cell>
          <cell r="H966">
            <v>25248.994500000001</v>
          </cell>
          <cell r="I966">
            <v>10.895099763279683</v>
          </cell>
          <cell r="J966">
            <v>188997.38787485144</v>
          </cell>
          <cell r="K966">
            <v>1.4555244233436537</v>
          </cell>
          <cell r="L966">
            <v>31</v>
          </cell>
          <cell r="M966">
            <v>232.04563746569767</v>
          </cell>
        </row>
        <row r="967">
          <cell r="D967">
            <v>43852</v>
          </cell>
          <cell r="E967">
            <v>155270.236</v>
          </cell>
          <cell r="F967">
            <v>32.799999999999997</v>
          </cell>
          <cell r="G967">
            <v>155303.03599999999</v>
          </cell>
          <cell r="H967">
            <v>25248.994500000001</v>
          </cell>
          <cell r="I967">
            <v>6.1508602253448146</v>
          </cell>
          <cell r="J967">
            <v>188997.38787485144</v>
          </cell>
          <cell r="K967">
            <v>0.82172054199414191</v>
          </cell>
          <cell r="L967">
            <v>31</v>
          </cell>
          <cell r="M967">
            <v>232.04563746569767</v>
          </cell>
        </row>
        <row r="968">
          <cell r="D968">
            <v>43853</v>
          </cell>
          <cell r="E968">
            <v>78346.729000000007</v>
          </cell>
          <cell r="F968">
            <v>7.3</v>
          </cell>
          <cell r="G968">
            <v>78354.02900000001</v>
          </cell>
          <cell r="H968">
            <v>25248.994500000001</v>
          </cell>
          <cell r="I968">
            <v>3.1032534384686095</v>
          </cell>
          <cell r="J968">
            <v>188997.38787485144</v>
          </cell>
          <cell r="K968">
            <v>0.4145773117874188</v>
          </cell>
          <cell r="L968">
            <v>31</v>
          </cell>
          <cell r="M968">
            <v>232.04563746569767</v>
          </cell>
        </row>
        <row r="969">
          <cell r="D969">
            <v>43854</v>
          </cell>
          <cell r="E969">
            <v>59577.923000000003</v>
          </cell>
          <cell r="F969">
            <v>134.1</v>
          </cell>
          <cell r="G969">
            <v>59712.023000000001</v>
          </cell>
          <cell r="H969">
            <v>25248.994500000001</v>
          </cell>
          <cell r="I969">
            <v>2.3649267696580947</v>
          </cell>
          <cell r="J969">
            <v>188997.38787485144</v>
          </cell>
          <cell r="K969">
            <v>0.31594099617683374</v>
          </cell>
          <cell r="L969">
            <v>31</v>
          </cell>
          <cell r="M969">
            <v>232.04563746569767</v>
          </cell>
        </row>
        <row r="970">
          <cell r="D970">
            <v>43855</v>
          </cell>
          <cell r="E970">
            <v>45091.991000000002</v>
          </cell>
          <cell r="F970">
            <v>68.400000000000006</v>
          </cell>
          <cell r="G970">
            <v>45160.391000000003</v>
          </cell>
          <cell r="H970">
            <v>25248.994500000001</v>
          </cell>
          <cell r="I970">
            <v>1.7886015619354665</v>
          </cell>
          <cell r="J970">
            <v>188997.38787485144</v>
          </cell>
          <cell r="K970">
            <v>0.23894717015826641</v>
          </cell>
          <cell r="L970">
            <v>31</v>
          </cell>
          <cell r="M970">
            <v>232.04563746569767</v>
          </cell>
        </row>
        <row r="971">
          <cell r="D971">
            <v>43856</v>
          </cell>
          <cell r="E971">
            <v>127974.13800000001</v>
          </cell>
          <cell r="F971">
            <v>357.1</v>
          </cell>
          <cell r="G971">
            <v>128331.23800000001</v>
          </cell>
          <cell r="H971">
            <v>25248.994500000001</v>
          </cell>
          <cell r="I971">
            <v>5.0826276666185661</v>
          </cell>
          <cell r="J971">
            <v>188997.38787485144</v>
          </cell>
          <cell r="K971">
            <v>0.67901064370782316</v>
          </cell>
          <cell r="L971">
            <v>31</v>
          </cell>
          <cell r="M971">
            <v>232.04563746569767</v>
          </cell>
        </row>
        <row r="972">
          <cell r="D972">
            <v>43857</v>
          </cell>
          <cell r="E972">
            <v>258944.40400000001</v>
          </cell>
          <cell r="F972">
            <v>57.5</v>
          </cell>
          <cell r="G972">
            <v>259001.90400000001</v>
          </cell>
          <cell r="H972">
            <v>25248.994500000001</v>
          </cell>
          <cell r="I972">
            <v>10.25790963675801</v>
          </cell>
          <cell r="J972">
            <v>188997.38787485144</v>
          </cell>
          <cell r="K972">
            <v>1.3703993844163789</v>
          </cell>
          <cell r="L972">
            <v>31</v>
          </cell>
          <cell r="M972">
            <v>232.04563746569767</v>
          </cell>
        </row>
        <row r="973">
          <cell r="D973">
            <v>43858</v>
          </cell>
          <cell r="E973">
            <v>219239.54199999999</v>
          </cell>
          <cell r="F973">
            <v>0</v>
          </cell>
          <cell r="G973">
            <v>219239.54199999999</v>
          </cell>
          <cell r="H973">
            <v>25248.994500000001</v>
          </cell>
          <cell r="I973">
            <v>8.6830999151273129</v>
          </cell>
          <cell r="J973">
            <v>188997.38787485144</v>
          </cell>
          <cell r="K973">
            <v>1.1600136089985222</v>
          </cell>
          <cell r="L973">
            <v>31</v>
          </cell>
          <cell r="M973">
            <v>232.04563746569767</v>
          </cell>
        </row>
        <row r="974">
          <cell r="D974">
            <v>43859</v>
          </cell>
          <cell r="E974">
            <v>204655.05799999999</v>
          </cell>
          <cell r="F974">
            <v>128.30000000000001</v>
          </cell>
          <cell r="G974">
            <v>204783.35799999998</v>
          </cell>
          <cell r="H974">
            <v>25248.994500000001</v>
          </cell>
          <cell r="I974">
            <v>8.1105549767536278</v>
          </cell>
          <cell r="J974">
            <v>188997.38787485144</v>
          </cell>
          <cell r="K974">
            <v>1.0835248058327744</v>
          </cell>
          <cell r="L974">
            <v>31</v>
          </cell>
          <cell r="M974">
            <v>232.04563746569767</v>
          </cell>
        </row>
        <row r="975">
          <cell r="D975">
            <v>43860</v>
          </cell>
          <cell r="E975">
            <v>225705.97200000001</v>
          </cell>
          <cell r="F975">
            <v>129.9</v>
          </cell>
          <cell r="G975">
            <v>225835.872</v>
          </cell>
          <cell r="H975">
            <v>25248.994500000001</v>
          </cell>
          <cell r="I975">
            <v>8.9443511106947255</v>
          </cell>
          <cell r="J975">
            <v>188997.38787485144</v>
          </cell>
          <cell r="K975">
            <v>1.1949153082980275</v>
          </cell>
          <cell r="L975">
            <v>31</v>
          </cell>
          <cell r="M975">
            <v>232.04563746569767</v>
          </cell>
        </row>
        <row r="976">
          <cell r="D976">
            <v>43861</v>
          </cell>
          <cell r="E976">
            <v>191001.14499999999</v>
          </cell>
          <cell r="F976">
            <v>0</v>
          </cell>
          <cell r="G976">
            <v>191001.14499999999</v>
          </cell>
          <cell r="H976">
            <v>25283.2785</v>
          </cell>
          <cell r="I976">
            <v>7.554445322429209</v>
          </cell>
          <cell r="J976">
            <v>188997.38787485144</v>
          </cell>
          <cell r="K976">
            <v>1.0106020360793313</v>
          </cell>
          <cell r="L976">
            <v>31</v>
          </cell>
          <cell r="M976">
            <v>232.04563746569767</v>
          </cell>
        </row>
        <row r="977">
          <cell r="D977">
            <v>43862</v>
          </cell>
          <cell r="E977">
            <v>230904.45800000001</v>
          </cell>
          <cell r="F977">
            <v>1.2</v>
          </cell>
          <cell r="G977">
            <v>230905.65800000002</v>
          </cell>
          <cell r="H977">
            <v>25283.2785</v>
          </cell>
          <cell r="I977">
            <v>9.1327419424660459</v>
          </cell>
          <cell r="J977">
            <v>197871.52631907555</v>
          </cell>
          <cell r="K977">
            <v>1.16694737386144</v>
          </cell>
          <cell r="L977">
            <v>29</v>
          </cell>
          <cell r="M977">
            <v>227.26743685785945</v>
          </cell>
        </row>
        <row r="978">
          <cell r="D978">
            <v>43863</v>
          </cell>
          <cell r="E978">
            <v>162751.576</v>
          </cell>
          <cell r="F978">
            <v>78.5</v>
          </cell>
          <cell r="G978">
            <v>162830.076</v>
          </cell>
          <cell r="H978">
            <v>25283.2785</v>
          </cell>
          <cell r="I978">
            <v>6.4402279158535549</v>
          </cell>
          <cell r="J978">
            <v>197871.52631907555</v>
          </cell>
          <cell r="K978">
            <v>0.82290807085315631</v>
          </cell>
          <cell r="L978">
            <v>29</v>
          </cell>
          <cell r="M978">
            <v>227.26743685785945</v>
          </cell>
        </row>
        <row r="979">
          <cell r="D979">
            <v>43864</v>
          </cell>
          <cell r="E979">
            <v>120832.114</v>
          </cell>
          <cell r="F979">
            <v>0</v>
          </cell>
          <cell r="G979">
            <v>120832.114</v>
          </cell>
          <cell r="H979">
            <v>25283.2785</v>
          </cell>
          <cell r="I979">
            <v>4.7791315513136476</v>
          </cell>
          <cell r="J979">
            <v>197871.52631907555</v>
          </cell>
          <cell r="K979">
            <v>0.61065943265204059</v>
          </cell>
          <cell r="L979">
            <v>29</v>
          </cell>
          <cell r="M979">
            <v>227.26743685785945</v>
          </cell>
        </row>
        <row r="980">
          <cell r="D980">
            <v>43865</v>
          </cell>
          <cell r="E980">
            <v>186046.495</v>
          </cell>
          <cell r="F980">
            <v>0</v>
          </cell>
          <cell r="G980">
            <v>186046.495</v>
          </cell>
          <cell r="H980">
            <v>25283.2785</v>
          </cell>
          <cell r="I980">
            <v>7.3584798348046512</v>
          </cell>
          <cell r="J980">
            <v>197871.52631907555</v>
          </cell>
          <cell r="K980">
            <v>0.94023884315721484</v>
          </cell>
          <cell r="L980">
            <v>29</v>
          </cell>
          <cell r="M980">
            <v>227.26743685785945</v>
          </cell>
        </row>
        <row r="981">
          <cell r="D981">
            <v>43866</v>
          </cell>
          <cell r="E981">
            <v>161877.799</v>
          </cell>
          <cell r="F981">
            <v>0</v>
          </cell>
          <cell r="G981">
            <v>161877.799</v>
          </cell>
          <cell r="H981">
            <v>25283.2785</v>
          </cell>
          <cell r="I981">
            <v>6.4025636153159491</v>
          </cell>
          <cell r="J981">
            <v>197871.52631907555</v>
          </cell>
          <cell r="K981">
            <v>0.81809546836448688</v>
          </cell>
          <cell r="L981">
            <v>29</v>
          </cell>
          <cell r="M981">
            <v>227.26743685785945</v>
          </cell>
        </row>
        <row r="982">
          <cell r="D982">
            <v>43867</v>
          </cell>
          <cell r="E982">
            <v>139702.15599999999</v>
          </cell>
          <cell r="F982">
            <v>0</v>
          </cell>
          <cell r="G982">
            <v>139702.15599999999</v>
          </cell>
          <cell r="H982">
            <v>25283.2785</v>
          </cell>
          <cell r="I982">
            <v>5.525476294539887</v>
          </cell>
          <cell r="J982">
            <v>197871.52631907555</v>
          </cell>
          <cell r="K982">
            <v>0.70602455339999159</v>
          </cell>
          <cell r="L982">
            <v>29</v>
          </cell>
          <cell r="M982">
            <v>227.26743685785945</v>
          </cell>
        </row>
        <row r="983">
          <cell r="D983">
            <v>43868</v>
          </cell>
          <cell r="E983">
            <v>94027.54</v>
          </cell>
          <cell r="F983">
            <v>0</v>
          </cell>
          <cell r="G983">
            <v>94027.54</v>
          </cell>
          <cell r="H983">
            <v>25283.2785</v>
          </cell>
          <cell r="I983">
            <v>3.718961526290983</v>
          </cell>
          <cell r="J983">
            <v>197871.52631907555</v>
          </cell>
          <cell r="K983">
            <v>0.47519489918108238</v>
          </cell>
          <cell r="L983">
            <v>29</v>
          </cell>
          <cell r="M983">
            <v>227.26743685785945</v>
          </cell>
        </row>
        <row r="984">
          <cell r="D984">
            <v>43869</v>
          </cell>
          <cell r="E984">
            <v>67131.010999999999</v>
          </cell>
          <cell r="F984">
            <v>0</v>
          </cell>
          <cell r="G984">
            <v>67131.010999999999</v>
          </cell>
          <cell r="H984">
            <v>25283.2785</v>
          </cell>
          <cell r="I984">
            <v>2.6551545124972615</v>
          </cell>
          <cell r="J984">
            <v>197871.52631907555</v>
          </cell>
          <cell r="K984">
            <v>0.33926564498091871</v>
          </cell>
          <cell r="L984">
            <v>29</v>
          </cell>
          <cell r="M984">
            <v>227.26743685785945</v>
          </cell>
        </row>
        <row r="985">
          <cell r="D985">
            <v>43870</v>
          </cell>
          <cell r="E985">
            <v>161751.258</v>
          </cell>
          <cell r="F985">
            <v>103.7</v>
          </cell>
          <cell r="G985">
            <v>161854.95800000001</v>
          </cell>
          <cell r="H985">
            <v>25283.2785</v>
          </cell>
          <cell r="I985">
            <v>6.4016602119064583</v>
          </cell>
          <cell r="J985">
            <v>197871.52631907555</v>
          </cell>
          <cell r="K985">
            <v>0.81798003487880611</v>
          </cell>
          <cell r="L985">
            <v>29</v>
          </cell>
          <cell r="M985">
            <v>227.26743685785945</v>
          </cell>
        </row>
        <row r="986">
          <cell r="D986">
            <v>43871</v>
          </cell>
          <cell r="E986">
            <v>218538.30799999999</v>
          </cell>
          <cell r="F986">
            <v>46.2</v>
          </cell>
          <cell r="G986">
            <v>218584.508</v>
          </cell>
          <cell r="H986">
            <v>25283.2785</v>
          </cell>
          <cell r="I986">
            <v>8.6454178796472139</v>
          </cell>
          <cell r="J986">
            <v>197871.52631907555</v>
          </cell>
          <cell r="K986">
            <v>1.1046789402509787</v>
          </cell>
          <cell r="L986">
            <v>29</v>
          </cell>
          <cell r="M986">
            <v>227.26743685785945</v>
          </cell>
        </row>
        <row r="987">
          <cell r="D987">
            <v>43872</v>
          </cell>
          <cell r="E987">
            <v>109078.306</v>
          </cell>
          <cell r="F987">
            <v>54.4</v>
          </cell>
          <cell r="G987">
            <v>109132.70599999999</v>
          </cell>
          <cell r="H987">
            <v>25283.2785</v>
          </cell>
          <cell r="I987">
            <v>4.3163985240284397</v>
          </cell>
          <cell r="J987">
            <v>197871.52631907555</v>
          </cell>
          <cell r="K987">
            <v>0.55153314895857852</v>
          </cell>
          <cell r="L987">
            <v>29</v>
          </cell>
          <cell r="M987">
            <v>227.26743685785945</v>
          </cell>
        </row>
        <row r="988">
          <cell r="D988">
            <v>43873</v>
          </cell>
          <cell r="E988">
            <v>41696.413</v>
          </cell>
          <cell r="F988">
            <v>0</v>
          </cell>
          <cell r="G988">
            <v>41696.413</v>
          </cell>
          <cell r="H988">
            <v>25283.2785</v>
          </cell>
          <cell r="I988">
            <v>1.6491695489570311</v>
          </cell>
          <cell r="J988">
            <v>197871.52631907555</v>
          </cell>
          <cell r="K988">
            <v>0.21072467461924213</v>
          </cell>
          <cell r="L988">
            <v>29</v>
          </cell>
          <cell r="M988">
            <v>227.26743685785945</v>
          </cell>
        </row>
        <row r="989">
          <cell r="D989">
            <v>43874</v>
          </cell>
          <cell r="E989">
            <v>157776.815</v>
          </cell>
          <cell r="F989">
            <v>0</v>
          </cell>
          <cell r="G989">
            <v>157776.815</v>
          </cell>
          <cell r="H989">
            <v>25283.2785</v>
          </cell>
          <cell r="I989">
            <v>6.2403621824598421</v>
          </cell>
          <cell r="J989">
            <v>197871.52631907555</v>
          </cell>
          <cell r="K989">
            <v>0.79736998008282778</v>
          </cell>
          <cell r="L989">
            <v>29</v>
          </cell>
          <cell r="M989">
            <v>227.26743685785945</v>
          </cell>
        </row>
        <row r="990">
          <cell r="D990">
            <v>43875</v>
          </cell>
          <cell r="E990">
            <v>66234.709000000003</v>
          </cell>
          <cell r="F990">
            <v>0</v>
          </cell>
          <cell r="G990">
            <v>66234.709000000003</v>
          </cell>
          <cell r="H990">
            <v>25283.2785</v>
          </cell>
          <cell r="I990">
            <v>2.6197041257920723</v>
          </cell>
          <cell r="J990">
            <v>197871.52631907555</v>
          </cell>
          <cell r="K990">
            <v>0.33473592806472796</v>
          </cell>
          <cell r="L990">
            <v>29</v>
          </cell>
          <cell r="M990">
            <v>227.26743685785945</v>
          </cell>
        </row>
        <row r="991">
          <cell r="D991">
            <v>43876</v>
          </cell>
          <cell r="E991">
            <v>118260.007</v>
          </cell>
          <cell r="F991">
            <v>59.3</v>
          </cell>
          <cell r="G991">
            <v>118319.307</v>
          </cell>
          <cell r="H991">
            <v>25283.2785</v>
          </cell>
          <cell r="I991">
            <v>4.6797454293753873</v>
          </cell>
          <cell r="J991">
            <v>197871.52631907555</v>
          </cell>
          <cell r="K991">
            <v>0.59796024825323024</v>
          </cell>
          <cell r="L991">
            <v>29</v>
          </cell>
          <cell r="M991">
            <v>227.26743685785945</v>
          </cell>
        </row>
        <row r="992">
          <cell r="D992">
            <v>43877</v>
          </cell>
          <cell r="E992">
            <v>183918.86199999999</v>
          </cell>
          <cell r="F992">
            <v>0</v>
          </cell>
          <cell r="G992">
            <v>183918.86199999999</v>
          </cell>
          <cell r="H992">
            <v>25283.2785</v>
          </cell>
          <cell r="I992">
            <v>7.2743280504543737</v>
          </cell>
          <cell r="J992">
            <v>197871.52631907555</v>
          </cell>
          <cell r="K992">
            <v>0.92948624504681721</v>
          </cell>
          <cell r="L992">
            <v>29</v>
          </cell>
          <cell r="M992">
            <v>227.26743685785945</v>
          </cell>
        </row>
        <row r="993">
          <cell r="D993">
            <v>43878</v>
          </cell>
          <cell r="E993">
            <v>177314.72700000001</v>
          </cell>
          <cell r="F993">
            <v>0</v>
          </cell>
          <cell r="G993">
            <v>177314.72700000001</v>
          </cell>
          <cell r="H993">
            <v>25283.2785</v>
          </cell>
          <cell r="I993">
            <v>7.0131224081560468</v>
          </cell>
          <cell r="J993">
            <v>197871.52631907555</v>
          </cell>
          <cell r="K993">
            <v>0.89611037170690799</v>
          </cell>
          <cell r="L993">
            <v>29</v>
          </cell>
          <cell r="M993">
            <v>227.26743685785945</v>
          </cell>
        </row>
        <row r="994">
          <cell r="D994">
            <v>43879</v>
          </cell>
          <cell r="E994">
            <v>108730.758</v>
          </cell>
          <cell r="F994">
            <v>0</v>
          </cell>
          <cell r="G994">
            <v>108730.758</v>
          </cell>
          <cell r="H994">
            <v>25283.2785</v>
          </cell>
          <cell r="I994">
            <v>4.3005007439996357</v>
          </cell>
          <cell r="J994">
            <v>197871.52631907555</v>
          </cell>
          <cell r="K994">
            <v>0.54950179049343062</v>
          </cell>
          <cell r="L994">
            <v>29</v>
          </cell>
          <cell r="M994">
            <v>227.26743685785945</v>
          </cell>
        </row>
        <row r="995">
          <cell r="D995">
            <v>43880</v>
          </cell>
          <cell r="E995">
            <v>80605.675000000003</v>
          </cell>
          <cell r="F995">
            <v>0</v>
          </cell>
          <cell r="G995">
            <v>80605.675000000003</v>
          </cell>
          <cell r="H995">
            <v>25283.2785</v>
          </cell>
          <cell r="I995">
            <v>3.1881021680000874</v>
          </cell>
          <cell r="J995">
            <v>197871.52631907555</v>
          </cell>
          <cell r="K995">
            <v>0.40736368945787688</v>
          </cell>
          <cell r="L995">
            <v>29</v>
          </cell>
          <cell r="M995">
            <v>227.26743685785945</v>
          </cell>
        </row>
        <row r="996">
          <cell r="D996">
            <v>43881</v>
          </cell>
          <cell r="E996">
            <v>96180.45</v>
          </cell>
          <cell r="F996">
            <v>0</v>
          </cell>
          <cell r="G996">
            <v>96180.45</v>
          </cell>
          <cell r="H996">
            <v>25283.2785</v>
          </cell>
          <cell r="I996">
            <v>3.804113062315079</v>
          </cell>
          <cell r="J996">
            <v>197871.52631907555</v>
          </cell>
          <cell r="K996">
            <v>0.48607524179555411</v>
          </cell>
          <cell r="L996">
            <v>29</v>
          </cell>
          <cell r="M996">
            <v>227.26743685785945</v>
          </cell>
        </row>
        <row r="997">
          <cell r="D997">
            <v>43882</v>
          </cell>
          <cell r="E997">
            <v>96746.811000000002</v>
          </cell>
          <cell r="F997">
            <v>0</v>
          </cell>
          <cell r="G997">
            <v>96746.811000000002</v>
          </cell>
          <cell r="H997">
            <v>25283.2785</v>
          </cell>
          <cell r="I997">
            <v>3.8265136778048778</v>
          </cell>
          <cell r="J997">
            <v>197871.52631907555</v>
          </cell>
          <cell r="K997">
            <v>0.48893750808790953</v>
          </cell>
          <cell r="L997">
            <v>29</v>
          </cell>
          <cell r="M997">
            <v>227.26743685785945</v>
          </cell>
        </row>
        <row r="998">
          <cell r="D998">
            <v>43883</v>
          </cell>
          <cell r="E998">
            <v>54389.517</v>
          </cell>
          <cell r="F998">
            <v>0</v>
          </cell>
          <cell r="G998">
            <v>54389.517</v>
          </cell>
          <cell r="H998">
            <v>25283.2785</v>
          </cell>
          <cell r="I998">
            <v>2.1512050741362518</v>
          </cell>
          <cell r="J998">
            <v>197871.52631907555</v>
          </cell>
          <cell r="K998">
            <v>0.27487288349054723</v>
          </cell>
          <cell r="L998">
            <v>29</v>
          </cell>
          <cell r="M998">
            <v>227.26743685785945</v>
          </cell>
        </row>
        <row r="999">
          <cell r="D999">
            <v>43884</v>
          </cell>
          <cell r="E999">
            <v>52171.697</v>
          </cell>
          <cell r="F999">
            <v>0</v>
          </cell>
          <cell r="G999">
            <v>52171.697</v>
          </cell>
          <cell r="H999">
            <v>25283.2785</v>
          </cell>
          <cell r="I999">
            <v>2.0634862286550377</v>
          </cell>
          <cell r="J999">
            <v>197871.52631907555</v>
          </cell>
          <cell r="K999">
            <v>0.26366449974146916</v>
          </cell>
          <cell r="L999">
            <v>29</v>
          </cell>
          <cell r="M999">
            <v>227.26743685785945</v>
          </cell>
        </row>
        <row r="1000">
          <cell r="D1000">
            <v>43885</v>
          </cell>
          <cell r="E1000">
            <v>67420.505999999994</v>
          </cell>
          <cell r="F1000">
            <v>0</v>
          </cell>
          <cell r="G1000">
            <v>67420.505999999994</v>
          </cell>
          <cell r="H1000">
            <v>25283.2785</v>
          </cell>
          <cell r="I1000">
            <v>2.6666045702894108</v>
          </cell>
          <cell r="J1000">
            <v>197871.52631907555</v>
          </cell>
          <cell r="K1000">
            <v>0.3407286902476398</v>
          </cell>
          <cell r="L1000">
            <v>29</v>
          </cell>
          <cell r="M1000">
            <v>227.26743685785945</v>
          </cell>
        </row>
        <row r="1001">
          <cell r="D1001">
            <v>43886</v>
          </cell>
          <cell r="E1001">
            <v>210542.052</v>
          </cell>
          <cell r="F1001">
            <v>0</v>
          </cell>
          <cell r="G1001">
            <v>210542.052</v>
          </cell>
          <cell r="H1001">
            <v>25283.2785</v>
          </cell>
          <cell r="I1001">
            <v>8.3273240058641917</v>
          </cell>
          <cell r="J1001">
            <v>197871.52631907555</v>
          </cell>
          <cell r="K1001">
            <v>1.0640341029183387</v>
          </cell>
          <cell r="L1001">
            <v>29</v>
          </cell>
          <cell r="M1001">
            <v>227.26743685785945</v>
          </cell>
        </row>
        <row r="1002">
          <cell r="D1002">
            <v>43887</v>
          </cell>
          <cell r="E1002">
            <v>235188.56599999999</v>
          </cell>
          <cell r="F1002">
            <v>0</v>
          </cell>
          <cell r="G1002">
            <v>235188.56599999999</v>
          </cell>
          <cell r="H1002">
            <v>25283.2785</v>
          </cell>
          <cell r="I1002">
            <v>9.3021388029246275</v>
          </cell>
          <cell r="J1002">
            <v>197871.52631907555</v>
          </cell>
          <cell r="K1002">
            <v>1.1885922667860218</v>
          </cell>
          <cell r="L1002">
            <v>29</v>
          </cell>
          <cell r="M1002">
            <v>227.26743685785945</v>
          </cell>
        </row>
        <row r="1003">
          <cell r="D1003">
            <v>43888</v>
          </cell>
          <cell r="E1003">
            <v>279290.196</v>
          </cell>
          <cell r="F1003">
            <v>9.3000000000000007</v>
          </cell>
          <cell r="G1003">
            <v>279299.49599999998</v>
          </cell>
          <cell r="H1003">
            <v>25283.2785</v>
          </cell>
          <cell r="I1003">
            <v>11.046806924189044</v>
          </cell>
          <cell r="J1003">
            <v>197871.52631907555</v>
          </cell>
          <cell r="K1003">
            <v>1.4115193893517486</v>
          </cell>
          <cell r="L1003">
            <v>29</v>
          </cell>
          <cell r="M1003">
            <v>227.26743685785945</v>
          </cell>
        </row>
        <row r="1004">
          <cell r="D1004">
            <v>43889</v>
          </cell>
          <cell r="E1004">
            <v>169354.217</v>
          </cell>
          <cell r="F1004">
            <v>8.1999999999999993</v>
          </cell>
          <cell r="G1004">
            <v>169362.41700000002</v>
          </cell>
          <cell r="H1004">
            <v>25283.2785</v>
          </cell>
          <cell r="I1004">
            <v>6.6985939738788236</v>
          </cell>
          <cell r="J1004">
            <v>197871.52631907555</v>
          </cell>
          <cell r="K1004">
            <v>0.85592111280779481</v>
          </cell>
          <cell r="L1004">
            <v>29</v>
          </cell>
          <cell r="M1004">
            <v>227.26743685785945</v>
          </cell>
        </row>
        <row r="1005">
          <cell r="D1005">
            <v>43890</v>
          </cell>
          <cell r="E1005">
            <v>329350.23200000002</v>
          </cell>
          <cell r="F1005">
            <v>0.1</v>
          </cell>
          <cell r="G1005">
            <v>329350.33199999999</v>
          </cell>
          <cell r="H1005">
            <v>25291.108499999998</v>
          </cell>
          <cell r="I1005">
            <v>13.022376302723149</v>
          </cell>
          <cell r="J1005">
            <v>197871.52631907555</v>
          </cell>
          <cell r="K1005">
            <v>1.6644655152096504</v>
          </cell>
          <cell r="L1005">
            <v>29</v>
          </cell>
          <cell r="M1005">
            <v>227.26743685785945</v>
          </cell>
        </row>
        <row r="1006">
          <cell r="D1006">
            <v>43891</v>
          </cell>
          <cell r="E1006">
            <v>355948.40500000003</v>
          </cell>
          <cell r="F1006">
            <v>111.9</v>
          </cell>
          <cell r="G1006">
            <v>356060.30500000005</v>
          </cell>
          <cell r="H1006">
            <v>25291.108499999998</v>
          </cell>
          <cell r="I1006">
            <v>14.078477619911364</v>
          </cell>
          <cell r="J1006">
            <v>196320.57982110282</v>
          </cell>
          <cell r="K1006">
            <v>1.8136677536530308</v>
          </cell>
          <cell r="L1006">
            <v>30</v>
          </cell>
          <cell r="M1006">
            <v>233.26146293204206</v>
          </cell>
        </row>
        <row r="1007">
          <cell r="D1007">
            <v>43892</v>
          </cell>
          <cell r="E1007">
            <v>343439.33399999997</v>
          </cell>
          <cell r="F1007">
            <v>0</v>
          </cell>
          <cell r="G1007">
            <v>343439.33399999997</v>
          </cell>
          <cell r="H1007">
            <v>25291.108499999998</v>
          </cell>
          <cell r="I1007">
            <v>13.579449631478193</v>
          </cell>
          <cell r="J1007">
            <v>189987.65789138983</v>
          </cell>
          <cell r="K1007">
            <v>1.8076928670615742</v>
          </cell>
          <cell r="L1007">
            <v>31</v>
          </cell>
          <cell r="M1007">
            <v>233.26146293204206</v>
          </cell>
        </row>
        <row r="1008">
          <cell r="D1008">
            <v>43893</v>
          </cell>
          <cell r="E1008">
            <v>343358.12699999998</v>
          </cell>
          <cell r="F1008">
            <v>8</v>
          </cell>
          <cell r="G1008">
            <v>343366.12699999998</v>
          </cell>
          <cell r="H1008">
            <v>25291.108499999998</v>
          </cell>
          <cell r="I1008">
            <v>13.576555056888866</v>
          </cell>
          <cell r="J1008">
            <v>189987.65789138983</v>
          </cell>
          <cell r="K1008">
            <v>1.8073075420314511</v>
          </cell>
          <cell r="L1008">
            <v>31</v>
          </cell>
          <cell r="M1008">
            <v>233.26146293204206</v>
          </cell>
        </row>
        <row r="1009">
          <cell r="D1009">
            <v>43894</v>
          </cell>
          <cell r="E1009">
            <v>292820.02899999998</v>
          </cell>
          <cell r="F1009">
            <v>122.4</v>
          </cell>
          <cell r="G1009">
            <v>292942.429</v>
          </cell>
          <cell r="H1009">
            <v>25291.108499999998</v>
          </cell>
          <cell r="I1009">
            <v>11.582822832775401</v>
          </cell>
          <cell r="J1009">
            <v>189987.65789138983</v>
          </cell>
          <cell r="K1009">
            <v>1.5419024175110696</v>
          </cell>
          <cell r="L1009">
            <v>31</v>
          </cell>
          <cell r="M1009">
            <v>233.26146293204206</v>
          </cell>
        </row>
        <row r="1010">
          <cell r="D1010">
            <v>43895</v>
          </cell>
          <cell r="E1010">
            <v>349995.51199999999</v>
          </cell>
          <cell r="F1010">
            <v>63.6</v>
          </cell>
          <cell r="G1010">
            <v>350059.11199999996</v>
          </cell>
          <cell r="H1010">
            <v>25291.108499999998</v>
          </cell>
          <cell r="I1010">
            <v>13.841192923592098</v>
          </cell>
          <cell r="J1010">
            <v>189987.65789138983</v>
          </cell>
          <cell r="K1010">
            <v>1.8425360672645279</v>
          </cell>
          <cell r="L1010">
            <v>31</v>
          </cell>
          <cell r="M1010">
            <v>233.26146293204206</v>
          </cell>
        </row>
        <row r="1011">
          <cell r="D1011">
            <v>43896</v>
          </cell>
          <cell r="E1011">
            <v>353374.283</v>
          </cell>
          <cell r="F1011">
            <v>435.8</v>
          </cell>
          <cell r="G1011">
            <v>353810.08299999998</v>
          </cell>
          <cell r="H1011">
            <v>25291.108499999998</v>
          </cell>
          <cell r="I1011">
            <v>13.989504770026194</v>
          </cell>
          <cell r="J1011">
            <v>189987.65789138983</v>
          </cell>
          <cell r="K1011">
            <v>1.8622793023863817</v>
          </cell>
          <cell r="L1011">
            <v>31</v>
          </cell>
          <cell r="M1011">
            <v>233.26146293204206</v>
          </cell>
        </row>
        <row r="1012">
          <cell r="D1012">
            <v>43897</v>
          </cell>
          <cell r="E1012">
            <v>205534.43100000001</v>
          </cell>
          <cell r="F1012">
            <v>804.9</v>
          </cell>
          <cell r="G1012">
            <v>206339.33100000001</v>
          </cell>
          <cell r="H1012">
            <v>25291.108499999998</v>
          </cell>
          <cell r="I1012">
            <v>8.1585720530992152</v>
          </cell>
          <cell r="J1012">
            <v>189987.65789138983</v>
          </cell>
          <cell r="K1012">
            <v>1.0860670281958944</v>
          </cell>
          <cell r="L1012">
            <v>31</v>
          </cell>
          <cell r="M1012">
            <v>233.26146293204206</v>
          </cell>
        </row>
        <row r="1013">
          <cell r="D1013">
            <v>43898</v>
          </cell>
          <cell r="E1013">
            <v>171980.84299999999</v>
          </cell>
          <cell r="F1013">
            <v>770.6</v>
          </cell>
          <cell r="G1013">
            <v>172751.443</v>
          </cell>
          <cell r="H1013">
            <v>25291.108499999998</v>
          </cell>
          <cell r="I1013">
            <v>6.8305208132731714</v>
          </cell>
          <cell r="J1013">
            <v>189987.65789138983</v>
          </cell>
          <cell r="K1013">
            <v>0.90927718630415855</v>
          </cell>
          <cell r="L1013">
            <v>31</v>
          </cell>
          <cell r="M1013">
            <v>233.26146293204206</v>
          </cell>
        </row>
        <row r="1014">
          <cell r="D1014">
            <v>43899</v>
          </cell>
          <cell r="E1014">
            <v>226309.761</v>
          </cell>
          <cell r="F1014">
            <v>0</v>
          </cell>
          <cell r="G1014">
            <v>226309.761</v>
          </cell>
          <cell r="H1014">
            <v>25291.108499999998</v>
          </cell>
          <cell r="I1014">
            <v>8.9481946194647826</v>
          </cell>
          <cell r="J1014">
            <v>189987.65789138983</v>
          </cell>
          <cell r="K1014">
            <v>1.1911813825789379</v>
          </cell>
          <cell r="L1014">
            <v>31</v>
          </cell>
          <cell r="M1014">
            <v>233.26146293204206</v>
          </cell>
        </row>
        <row r="1015">
          <cell r="D1015">
            <v>43900</v>
          </cell>
          <cell r="E1015">
            <v>149847.28</v>
          </cell>
          <cell r="F1015">
            <v>0</v>
          </cell>
          <cell r="G1015">
            <v>149847.28</v>
          </cell>
          <cell r="H1015">
            <v>25291.108499999998</v>
          </cell>
          <cell r="I1015">
            <v>5.9248996539633687</v>
          </cell>
          <cell r="J1015">
            <v>189987.65789138983</v>
          </cell>
          <cell r="K1015">
            <v>0.78872112885176537</v>
          </cell>
          <cell r="L1015">
            <v>31</v>
          </cell>
          <cell r="M1015">
            <v>233.26146293204206</v>
          </cell>
        </row>
        <row r="1016">
          <cell r="D1016">
            <v>43901</v>
          </cell>
          <cell r="E1016">
            <v>74675.634000000005</v>
          </cell>
          <cell r="F1016">
            <v>0</v>
          </cell>
          <cell r="G1016">
            <v>74675.634000000005</v>
          </cell>
          <cell r="H1016">
            <v>25291.108499999998</v>
          </cell>
          <cell r="I1016">
            <v>2.9526437720197203</v>
          </cell>
          <cell r="J1016">
            <v>189987.65789138983</v>
          </cell>
          <cell r="K1016">
            <v>0.39305518489358821</v>
          </cell>
          <cell r="L1016">
            <v>31</v>
          </cell>
          <cell r="M1016">
            <v>233.26146293204206</v>
          </cell>
        </row>
        <row r="1017">
          <cell r="D1017">
            <v>43902</v>
          </cell>
          <cell r="E1017">
            <v>89537.058999999994</v>
          </cell>
          <cell r="F1017">
            <v>264.39999999999998</v>
          </cell>
          <cell r="G1017">
            <v>89801.458999999988</v>
          </cell>
          <cell r="H1017">
            <v>25291.108499999998</v>
          </cell>
          <cell r="I1017">
            <v>3.5507126546074481</v>
          </cell>
          <cell r="J1017">
            <v>189987.65789138983</v>
          </cell>
          <cell r="K1017">
            <v>0.47266996181055482</v>
          </cell>
          <cell r="L1017">
            <v>31</v>
          </cell>
          <cell r="M1017">
            <v>233.26146293204206</v>
          </cell>
        </row>
        <row r="1018">
          <cell r="D1018">
            <v>43903</v>
          </cell>
          <cell r="E1018">
            <v>147923.75599999999</v>
          </cell>
          <cell r="F1018">
            <v>769.3</v>
          </cell>
          <cell r="G1018">
            <v>148693.05599999998</v>
          </cell>
          <cell r="H1018">
            <v>25291.108499999998</v>
          </cell>
          <cell r="I1018">
            <v>5.8792621130070275</v>
          </cell>
          <cell r="J1018">
            <v>189987.65789138983</v>
          </cell>
          <cell r="K1018">
            <v>0.78264587105444128</v>
          </cell>
          <cell r="L1018">
            <v>31</v>
          </cell>
          <cell r="M1018">
            <v>233.26146293204206</v>
          </cell>
        </row>
        <row r="1019">
          <cell r="D1019">
            <v>43904</v>
          </cell>
          <cell r="E1019">
            <v>56137.733</v>
          </cell>
          <cell r="F1019">
            <v>0</v>
          </cell>
          <cell r="G1019">
            <v>56137.733</v>
          </cell>
          <cell r="H1019">
            <v>25291.108499999998</v>
          </cell>
          <cell r="I1019">
            <v>2.219662811537106</v>
          </cell>
          <cell r="J1019">
            <v>189987.65789138983</v>
          </cell>
          <cell r="K1019">
            <v>0.29548094662071278</v>
          </cell>
          <cell r="L1019">
            <v>31</v>
          </cell>
          <cell r="M1019">
            <v>233.26146293204206</v>
          </cell>
        </row>
        <row r="1020">
          <cell r="D1020">
            <v>43905</v>
          </cell>
          <cell r="E1020">
            <v>149073.851</v>
          </cell>
          <cell r="F1020">
            <v>0</v>
          </cell>
          <cell r="G1020">
            <v>149073.851</v>
          </cell>
          <cell r="H1020">
            <v>25291.108499999998</v>
          </cell>
          <cell r="I1020">
            <v>5.8943185902666153</v>
          </cell>
          <cell r="J1020">
            <v>189987.65789138983</v>
          </cell>
          <cell r="K1020">
            <v>0.7846501854621577</v>
          </cell>
          <cell r="L1020">
            <v>31</v>
          </cell>
          <cell r="M1020">
            <v>233.26146293204206</v>
          </cell>
        </row>
        <row r="1021">
          <cell r="D1021">
            <v>43906</v>
          </cell>
          <cell r="E1021">
            <v>246607.076</v>
          </cell>
          <cell r="F1021">
            <v>0</v>
          </cell>
          <cell r="G1021">
            <v>246607.076</v>
          </cell>
          <cell r="H1021">
            <v>25291.108499999998</v>
          </cell>
          <cell r="I1021">
            <v>9.7507420839224981</v>
          </cell>
          <cell r="J1021">
            <v>189987.65789138983</v>
          </cell>
          <cell r="K1021">
            <v>1.2980162960952852</v>
          </cell>
          <cell r="L1021">
            <v>31</v>
          </cell>
          <cell r="M1021">
            <v>233.26146293204206</v>
          </cell>
        </row>
        <row r="1022">
          <cell r="D1022">
            <v>43907</v>
          </cell>
          <cell r="E1022">
            <v>220319.73499999999</v>
          </cell>
          <cell r="F1022">
            <v>0</v>
          </cell>
          <cell r="G1022">
            <v>220319.73499999999</v>
          </cell>
          <cell r="H1022">
            <v>25291.108499999998</v>
          </cell>
          <cell r="I1022">
            <v>8.7113514617202323</v>
          </cell>
          <cell r="J1022">
            <v>189987.65789138983</v>
          </cell>
          <cell r="K1022">
            <v>1.1596528819043082</v>
          </cell>
          <cell r="L1022">
            <v>31</v>
          </cell>
          <cell r="M1022">
            <v>233.26146293204206</v>
          </cell>
        </row>
        <row r="1023">
          <cell r="D1023">
            <v>43908</v>
          </cell>
          <cell r="E1023">
            <v>113821.556</v>
          </cell>
          <cell r="F1023">
            <v>0</v>
          </cell>
          <cell r="G1023">
            <v>113821.556</v>
          </cell>
          <cell r="H1023">
            <v>25291.108499999998</v>
          </cell>
          <cell r="I1023">
            <v>4.5004573840644433</v>
          </cell>
          <cell r="J1023">
            <v>189987.65789138983</v>
          </cell>
          <cell r="K1023">
            <v>0.59909973765279179</v>
          </cell>
          <cell r="L1023">
            <v>31</v>
          </cell>
          <cell r="M1023">
            <v>233.26146293204206</v>
          </cell>
        </row>
        <row r="1024">
          <cell r="D1024">
            <v>43909</v>
          </cell>
          <cell r="E1024">
            <v>116584.572</v>
          </cell>
          <cell r="F1024">
            <v>0</v>
          </cell>
          <cell r="G1024">
            <v>116584.572</v>
          </cell>
          <cell r="H1024">
            <v>25291.108499999998</v>
          </cell>
          <cell r="I1024">
            <v>4.6097058972326188</v>
          </cell>
          <cell r="J1024">
            <v>189987.65789138983</v>
          </cell>
          <cell r="K1024">
            <v>0.61364287182616806</v>
          </cell>
          <cell r="L1024">
            <v>31</v>
          </cell>
          <cell r="M1024">
            <v>233.26146293204206</v>
          </cell>
        </row>
        <row r="1025">
          <cell r="D1025">
            <v>43910</v>
          </cell>
          <cell r="E1025">
            <v>130322.071</v>
          </cell>
          <cell r="F1025">
            <v>0</v>
          </cell>
          <cell r="G1025">
            <v>130322.071</v>
          </cell>
          <cell r="H1025">
            <v>25291.108499999998</v>
          </cell>
          <cell r="I1025">
            <v>5.1528809423280126</v>
          </cell>
          <cell r="J1025">
            <v>189987.65789138983</v>
          </cell>
          <cell r="K1025">
            <v>0.68595019511478561</v>
          </cell>
          <cell r="L1025">
            <v>31</v>
          </cell>
          <cell r="M1025">
            <v>233.26146293204206</v>
          </cell>
        </row>
        <row r="1026">
          <cell r="D1026">
            <v>43911</v>
          </cell>
          <cell r="E1026">
            <v>70128.062999999995</v>
          </cell>
          <cell r="F1026">
            <v>0</v>
          </cell>
          <cell r="G1026">
            <v>70128.062999999995</v>
          </cell>
          <cell r="H1026">
            <v>25291.108499999998</v>
          </cell>
          <cell r="I1026">
            <v>2.7728346901046272</v>
          </cell>
          <cell r="J1026">
            <v>189987.65789138983</v>
          </cell>
          <cell r="K1026">
            <v>0.36911904582817734</v>
          </cell>
          <cell r="L1026">
            <v>31</v>
          </cell>
          <cell r="M1026">
            <v>233.26146293204206</v>
          </cell>
        </row>
        <row r="1027">
          <cell r="D1027">
            <v>43912</v>
          </cell>
          <cell r="E1027">
            <v>47946.800999999999</v>
          </cell>
          <cell r="F1027">
            <v>0</v>
          </cell>
          <cell r="G1027">
            <v>47946.800999999999</v>
          </cell>
          <cell r="H1027">
            <v>25291.108499999998</v>
          </cell>
          <cell r="I1027">
            <v>1.8957967382093988</v>
          </cell>
          <cell r="J1027">
            <v>189987.65789138983</v>
          </cell>
          <cell r="K1027">
            <v>0.252367977647315</v>
          </cell>
          <cell r="L1027">
            <v>31</v>
          </cell>
          <cell r="M1027">
            <v>233.26146293204206</v>
          </cell>
        </row>
        <row r="1028">
          <cell r="D1028">
            <v>43913</v>
          </cell>
          <cell r="E1028">
            <v>120011.66</v>
          </cell>
          <cell r="F1028">
            <v>0</v>
          </cell>
          <cell r="G1028">
            <v>120011.66</v>
          </cell>
          <cell r="H1028">
            <v>25291.108499999998</v>
          </cell>
          <cell r="I1028">
            <v>4.7452115434165334</v>
          </cell>
          <cell r="J1028">
            <v>189987.65789138983</v>
          </cell>
          <cell r="K1028">
            <v>0.63168134884112859</v>
          </cell>
          <cell r="L1028">
            <v>31</v>
          </cell>
          <cell r="M1028">
            <v>233.26146293204206</v>
          </cell>
        </row>
        <row r="1029">
          <cell r="D1029">
            <v>43914</v>
          </cell>
          <cell r="E1029">
            <v>133167.976</v>
          </cell>
          <cell r="F1029">
            <v>0</v>
          </cell>
          <cell r="G1029">
            <v>133167.976</v>
          </cell>
          <cell r="H1029">
            <v>25291.108499999998</v>
          </cell>
          <cell r="I1029">
            <v>5.2654068523726432</v>
          </cell>
          <cell r="J1029">
            <v>189987.65789138983</v>
          </cell>
          <cell r="K1029">
            <v>0.70092961552338351</v>
          </cell>
          <cell r="L1029">
            <v>31</v>
          </cell>
          <cell r="M1029">
            <v>233.26146293204206</v>
          </cell>
        </row>
        <row r="1030">
          <cell r="D1030">
            <v>43915</v>
          </cell>
          <cell r="E1030">
            <v>54625.858</v>
          </cell>
          <cell r="F1030">
            <v>0</v>
          </cell>
          <cell r="G1030">
            <v>54625.858</v>
          </cell>
          <cell r="H1030">
            <v>25291.108499999998</v>
          </cell>
          <cell r="I1030">
            <v>2.1598838975365591</v>
          </cell>
          <cell r="J1030">
            <v>189987.65789138983</v>
          </cell>
          <cell r="K1030">
            <v>0.28752319285512717</v>
          </cell>
          <cell r="L1030">
            <v>31</v>
          </cell>
          <cell r="M1030">
            <v>233.26146293204206</v>
          </cell>
        </row>
        <row r="1031">
          <cell r="D1031">
            <v>43916</v>
          </cell>
          <cell r="E1031">
            <v>196456.095</v>
          </cell>
          <cell r="F1031">
            <v>220.2</v>
          </cell>
          <cell r="G1031">
            <v>196676.29500000001</v>
          </cell>
          <cell r="H1031">
            <v>25291.108499999998</v>
          </cell>
          <cell r="I1031">
            <v>7.7764995947093434</v>
          </cell>
          <cell r="J1031">
            <v>189987.65789138983</v>
          </cell>
          <cell r="K1031">
            <v>1.0352056401076004</v>
          </cell>
          <cell r="L1031">
            <v>31</v>
          </cell>
          <cell r="M1031">
            <v>233.26146293204206</v>
          </cell>
        </row>
        <row r="1032">
          <cell r="D1032">
            <v>43917</v>
          </cell>
          <cell r="E1032">
            <v>110138.281</v>
          </cell>
          <cell r="F1032">
            <v>0</v>
          </cell>
          <cell r="G1032">
            <v>110138.281</v>
          </cell>
          <cell r="H1032">
            <v>25291.108499999998</v>
          </cell>
          <cell r="I1032">
            <v>4.3548222095524212</v>
          </cell>
          <cell r="J1032">
            <v>189987.65789138983</v>
          </cell>
          <cell r="K1032">
            <v>0.57971282041364347</v>
          </cell>
          <cell r="L1032">
            <v>31</v>
          </cell>
          <cell r="M1032">
            <v>233.26146293204206</v>
          </cell>
        </row>
        <row r="1033">
          <cell r="D1033">
            <v>43918</v>
          </cell>
          <cell r="E1033">
            <v>36911.14</v>
          </cell>
          <cell r="F1033">
            <v>0</v>
          </cell>
          <cell r="G1033">
            <v>36911.14</v>
          </cell>
          <cell r="H1033">
            <v>25291.108499999998</v>
          </cell>
          <cell r="I1033">
            <v>1.4594512533920765</v>
          </cell>
          <cell r="J1033">
            <v>189987.65789138983</v>
          </cell>
          <cell r="K1033">
            <v>0.19428177814108838</v>
          </cell>
          <cell r="L1033">
            <v>31</v>
          </cell>
          <cell r="M1033">
            <v>233.26146293204206</v>
          </cell>
        </row>
        <row r="1034">
          <cell r="D1034">
            <v>43919</v>
          </cell>
          <cell r="E1034">
            <v>153318.07699999999</v>
          </cell>
          <cell r="F1034">
            <v>1602.4</v>
          </cell>
          <cell r="G1034">
            <v>154920.47699999998</v>
          </cell>
          <cell r="H1034">
            <v>25291.108499999998</v>
          </cell>
          <cell r="I1034">
            <v>6.125491771149532</v>
          </cell>
          <cell r="J1034">
            <v>189987.65789138983</v>
          </cell>
          <cell r="K1034">
            <v>0.81542390026494938</v>
          </cell>
          <cell r="L1034">
            <v>31</v>
          </cell>
          <cell r="M1034">
            <v>233.26146293204206</v>
          </cell>
        </row>
        <row r="1035">
          <cell r="D1035">
            <v>43920</v>
          </cell>
          <cell r="E1035">
            <v>234084.37</v>
          </cell>
          <cell r="F1035">
            <v>289.89999999999998</v>
          </cell>
          <cell r="G1035">
            <v>234374.27</v>
          </cell>
          <cell r="H1035">
            <v>25291.108499999998</v>
          </cell>
          <cell r="I1035">
            <v>9.2670619795095188</v>
          </cell>
          <cell r="J1035">
            <v>189987.65789138983</v>
          </cell>
          <cell r="K1035">
            <v>1.2336289241166636</v>
          </cell>
          <cell r="L1035">
            <v>31</v>
          </cell>
          <cell r="M1035">
            <v>233.26146293204206</v>
          </cell>
        </row>
        <row r="1036">
          <cell r="D1036">
            <v>43921</v>
          </cell>
          <cell r="E1036">
            <v>209103.33300000001</v>
          </cell>
          <cell r="F1036">
            <v>0</v>
          </cell>
          <cell r="G1036">
            <v>209103.33300000001</v>
          </cell>
          <cell r="H1036">
            <v>25663.858499999998</v>
          </cell>
          <cell r="I1036">
            <v>8.1477745445019512</v>
          </cell>
          <cell r="J1036">
            <v>189987.65789138983</v>
          </cell>
          <cell r="K1036">
            <v>1.100615352180077</v>
          </cell>
          <cell r="L1036">
            <v>31</v>
          </cell>
          <cell r="M1036">
            <v>233.26146293204206</v>
          </cell>
        </row>
        <row r="1037">
          <cell r="D1037">
            <v>43922</v>
          </cell>
          <cell r="E1037">
            <v>85539.471000000005</v>
          </cell>
          <cell r="F1037">
            <v>0</v>
          </cell>
          <cell r="G1037">
            <v>85539.471000000005</v>
          </cell>
          <cell r="H1037">
            <v>25663.858499999998</v>
          </cell>
          <cell r="I1037">
            <v>3.3330713306418835</v>
          </cell>
          <cell r="J1037">
            <v>156833.462771552</v>
          </cell>
          <cell r="K1037">
            <v>0.5454159430541885</v>
          </cell>
          <cell r="L1037">
            <v>30</v>
          </cell>
          <cell r="M1037">
            <v>186.34420800981044</v>
          </cell>
        </row>
        <row r="1038">
          <cell r="D1038">
            <v>43923</v>
          </cell>
          <cell r="E1038">
            <v>120510.924</v>
          </cell>
          <cell r="F1038">
            <v>0</v>
          </cell>
          <cell r="G1038">
            <v>120510.924</v>
          </cell>
          <cell r="H1038">
            <v>25663.858499999998</v>
          </cell>
          <cell r="I1038">
            <v>4.6957445623385121</v>
          </cell>
          <cell r="J1038">
            <v>156833.462771552</v>
          </cell>
          <cell r="K1038">
            <v>0.7684005815489745</v>
          </cell>
          <cell r="L1038">
            <v>30</v>
          </cell>
          <cell r="M1038">
            <v>186.34420800981044</v>
          </cell>
        </row>
        <row r="1039">
          <cell r="D1039">
            <v>43924</v>
          </cell>
          <cell r="E1039">
            <v>95716.239000000001</v>
          </cell>
          <cell r="F1039">
            <v>0</v>
          </cell>
          <cell r="G1039">
            <v>95716.239000000001</v>
          </cell>
          <cell r="H1039">
            <v>25663.858499999998</v>
          </cell>
          <cell r="I1039">
            <v>3.7296121703601197</v>
          </cell>
          <cell r="J1039">
            <v>156833.462771552</v>
          </cell>
          <cell r="K1039">
            <v>0.61030495219902747</v>
          </cell>
          <cell r="L1039">
            <v>30</v>
          </cell>
          <cell r="M1039">
            <v>186.34420800981044</v>
          </cell>
        </row>
        <row r="1040">
          <cell r="D1040">
            <v>43925</v>
          </cell>
          <cell r="E1040">
            <v>188435.39</v>
          </cell>
          <cell r="F1040">
            <v>0</v>
          </cell>
          <cell r="G1040">
            <v>188435.39</v>
          </cell>
          <cell r="H1040">
            <v>25663.858499999998</v>
          </cell>
          <cell r="I1040">
            <v>7.342441901322049</v>
          </cell>
          <cell r="J1040">
            <v>156833.462771552</v>
          </cell>
          <cell r="K1040">
            <v>1.2014999010414011</v>
          </cell>
          <cell r="L1040">
            <v>30</v>
          </cell>
          <cell r="M1040">
            <v>186.34420800981044</v>
          </cell>
        </row>
        <row r="1041">
          <cell r="D1041">
            <v>43926</v>
          </cell>
          <cell r="E1041">
            <v>188596.55600000001</v>
          </cell>
          <cell r="F1041">
            <v>0</v>
          </cell>
          <cell r="G1041">
            <v>188596.55600000001</v>
          </cell>
          <cell r="H1041">
            <v>25663.858499999998</v>
          </cell>
          <cell r="I1041">
            <v>7.3487217832034109</v>
          </cell>
          <cell r="J1041">
            <v>156833.462771552</v>
          </cell>
          <cell r="K1041">
            <v>1.2025275261231401</v>
          </cell>
          <cell r="L1041">
            <v>30</v>
          </cell>
          <cell r="M1041">
            <v>186.34420800981044</v>
          </cell>
        </row>
        <row r="1042">
          <cell r="D1042">
            <v>43927</v>
          </cell>
          <cell r="E1042">
            <v>87856.709000000003</v>
          </cell>
          <cell r="F1042">
            <v>0</v>
          </cell>
          <cell r="G1042">
            <v>87856.709000000003</v>
          </cell>
          <cell r="H1042">
            <v>25663.858499999998</v>
          </cell>
          <cell r="I1042">
            <v>3.4233632093942541</v>
          </cell>
          <cell r="J1042">
            <v>156833.462771552</v>
          </cell>
          <cell r="K1042">
            <v>0.56019109345289742</v>
          </cell>
          <cell r="L1042">
            <v>30</v>
          </cell>
          <cell r="M1042">
            <v>186.34420800981044</v>
          </cell>
        </row>
        <row r="1043">
          <cell r="D1043">
            <v>43928</v>
          </cell>
          <cell r="E1043">
            <v>75264.637000000002</v>
          </cell>
          <cell r="F1043">
            <v>0</v>
          </cell>
          <cell r="G1043">
            <v>75264.637000000002</v>
          </cell>
          <cell r="H1043">
            <v>25663.858499999998</v>
          </cell>
          <cell r="I1043">
            <v>2.9327093196060137</v>
          </cell>
          <cell r="J1043">
            <v>156833.462771552</v>
          </cell>
          <cell r="K1043">
            <v>0.47990164643391553</v>
          </cell>
          <cell r="L1043">
            <v>30</v>
          </cell>
          <cell r="M1043">
            <v>186.34420800981044</v>
          </cell>
        </row>
        <row r="1044">
          <cell r="D1044">
            <v>43929</v>
          </cell>
          <cell r="E1044">
            <v>64523.51</v>
          </cell>
          <cell r="F1044">
            <v>0</v>
          </cell>
          <cell r="G1044">
            <v>64523.51</v>
          </cell>
          <cell r="H1044">
            <v>25663.858499999998</v>
          </cell>
          <cell r="I1044">
            <v>2.5141780609490194</v>
          </cell>
          <cell r="J1044">
            <v>156833.462771552</v>
          </cell>
          <cell r="K1044">
            <v>0.41141417692209442</v>
          </cell>
          <cell r="L1044">
            <v>30</v>
          </cell>
          <cell r="M1044">
            <v>186.34420800981044</v>
          </cell>
        </row>
        <row r="1045">
          <cell r="D1045">
            <v>43930</v>
          </cell>
          <cell r="E1045">
            <v>87742.482999999993</v>
          </cell>
          <cell r="F1045">
            <v>0</v>
          </cell>
          <cell r="G1045">
            <v>87742.482999999993</v>
          </cell>
          <cell r="H1045">
            <v>25663.858499999998</v>
          </cell>
          <cell r="I1045">
            <v>3.4189123587943722</v>
          </cell>
          <cell r="J1045">
            <v>156833.462771552</v>
          </cell>
          <cell r="K1045">
            <v>0.55946276674263162</v>
          </cell>
          <cell r="L1045">
            <v>30</v>
          </cell>
          <cell r="M1045">
            <v>186.34420800981044</v>
          </cell>
        </row>
        <row r="1046">
          <cell r="D1046">
            <v>43931</v>
          </cell>
          <cell r="E1046">
            <v>81504.3</v>
          </cell>
          <cell r="F1046">
            <v>0</v>
          </cell>
          <cell r="G1046">
            <v>81504.3</v>
          </cell>
          <cell r="H1046">
            <v>25663.858499999998</v>
          </cell>
          <cell r="I1046">
            <v>3.1758396735237615</v>
          </cell>
          <cell r="J1046">
            <v>156833.462771552</v>
          </cell>
          <cell r="K1046">
            <v>0.51968692496907654</v>
          </cell>
          <cell r="L1046">
            <v>30</v>
          </cell>
          <cell r="M1046">
            <v>186.34420800981044</v>
          </cell>
        </row>
        <row r="1047">
          <cell r="D1047">
            <v>43932</v>
          </cell>
          <cell r="E1047">
            <v>70530.736000000004</v>
          </cell>
          <cell r="F1047">
            <v>0</v>
          </cell>
          <cell r="G1047">
            <v>70530.736000000004</v>
          </cell>
          <cell r="H1047">
            <v>25663.858499999998</v>
          </cell>
          <cell r="I1047">
            <v>2.7482514369380584</v>
          </cell>
          <cell r="J1047">
            <v>156833.462771552</v>
          </cell>
          <cell r="K1047">
            <v>0.44971739291848095</v>
          </cell>
          <cell r="L1047">
            <v>30</v>
          </cell>
          <cell r="M1047">
            <v>186.34420800981044</v>
          </cell>
        </row>
        <row r="1048">
          <cell r="D1048">
            <v>43933</v>
          </cell>
          <cell r="E1048">
            <v>103155.056</v>
          </cell>
          <cell r="F1048">
            <v>0</v>
          </cell>
          <cell r="G1048">
            <v>103155.056</v>
          </cell>
          <cell r="H1048">
            <v>25663.858499999998</v>
          </cell>
          <cell r="I1048">
            <v>4.0194679221754592</v>
          </cell>
          <cell r="J1048">
            <v>156833.462771552</v>
          </cell>
          <cell r="K1048">
            <v>0.65773626480630942</v>
          </cell>
          <cell r="L1048">
            <v>30</v>
          </cell>
          <cell r="M1048">
            <v>186.34420800981044</v>
          </cell>
        </row>
        <row r="1049">
          <cell r="D1049">
            <v>43934</v>
          </cell>
          <cell r="E1049">
            <v>74568.535000000003</v>
          </cell>
          <cell r="F1049">
            <v>0</v>
          </cell>
          <cell r="G1049">
            <v>74568.535000000003</v>
          </cell>
          <cell r="H1049">
            <v>25663.858499999998</v>
          </cell>
          <cell r="I1049">
            <v>2.9055854948701501</v>
          </cell>
          <cell r="J1049">
            <v>156833.462771552</v>
          </cell>
          <cell r="K1049">
            <v>0.47546316763163365</v>
          </cell>
          <cell r="L1049">
            <v>30</v>
          </cell>
          <cell r="M1049">
            <v>186.34420800981044</v>
          </cell>
        </row>
        <row r="1050">
          <cell r="D1050">
            <v>43935</v>
          </cell>
          <cell r="E1050">
            <v>98351.004000000001</v>
          </cell>
          <cell r="F1050">
            <v>0</v>
          </cell>
          <cell r="G1050">
            <v>98351.004000000001</v>
          </cell>
          <cell r="H1050">
            <v>25663.858499999998</v>
          </cell>
          <cell r="I1050">
            <v>3.832276584598532</v>
          </cell>
          <cell r="J1050">
            <v>156833.462771552</v>
          </cell>
          <cell r="K1050">
            <v>0.62710471516694632</v>
          </cell>
          <cell r="L1050">
            <v>30</v>
          </cell>
          <cell r="M1050">
            <v>186.34420800981044</v>
          </cell>
        </row>
        <row r="1051">
          <cell r="D1051">
            <v>43936</v>
          </cell>
          <cell r="E1051">
            <v>189988.842</v>
          </cell>
          <cell r="F1051">
            <v>0</v>
          </cell>
          <cell r="G1051">
            <v>189988.842</v>
          </cell>
          <cell r="H1051">
            <v>25663.858499999998</v>
          </cell>
          <cell r="I1051">
            <v>7.4029726278299117</v>
          </cell>
          <cell r="J1051">
            <v>156833.462771552</v>
          </cell>
          <cell r="K1051">
            <v>1.2114050065753064</v>
          </cell>
          <cell r="L1051">
            <v>30</v>
          </cell>
          <cell r="M1051">
            <v>186.34420800981044</v>
          </cell>
        </row>
        <row r="1052">
          <cell r="D1052">
            <v>43937</v>
          </cell>
          <cell r="E1052">
            <v>210434.80300000001</v>
          </cell>
          <cell r="F1052">
            <v>0</v>
          </cell>
          <cell r="G1052">
            <v>210434.80300000001</v>
          </cell>
          <cell r="H1052">
            <v>25663.858499999998</v>
          </cell>
          <cell r="I1052">
            <v>8.199655675314764</v>
          </cell>
          <cell r="J1052">
            <v>156833.462771552</v>
          </cell>
          <cell r="K1052">
            <v>1.3417723442510814</v>
          </cell>
          <cell r="L1052">
            <v>30</v>
          </cell>
          <cell r="M1052">
            <v>186.34420800981044</v>
          </cell>
        </row>
        <row r="1053">
          <cell r="D1053">
            <v>43938</v>
          </cell>
          <cell r="E1053">
            <v>160615.177</v>
          </cell>
          <cell r="F1053">
            <v>0</v>
          </cell>
          <cell r="G1053">
            <v>160615.177</v>
          </cell>
          <cell r="H1053">
            <v>25663.858499999998</v>
          </cell>
          <cell r="I1053">
            <v>6.2584188967531915</v>
          </cell>
          <cell r="J1053">
            <v>156833.462771552</v>
          </cell>
          <cell r="K1053">
            <v>1.0241129294834008</v>
          </cell>
          <cell r="L1053">
            <v>30</v>
          </cell>
          <cell r="M1053">
            <v>186.34420800981044</v>
          </cell>
        </row>
        <row r="1054">
          <cell r="D1054">
            <v>43939</v>
          </cell>
          <cell r="E1054">
            <v>47134.428999999996</v>
          </cell>
          <cell r="F1054">
            <v>0</v>
          </cell>
          <cell r="G1054">
            <v>47134.428999999996</v>
          </cell>
          <cell r="H1054">
            <v>25663.858499999998</v>
          </cell>
          <cell r="I1054">
            <v>1.8366072662066772</v>
          </cell>
          <cell r="J1054">
            <v>156833.462771552</v>
          </cell>
          <cell r="K1054">
            <v>0.30053808777185081</v>
          </cell>
          <cell r="L1054">
            <v>30</v>
          </cell>
          <cell r="M1054">
            <v>186.34420800981044</v>
          </cell>
        </row>
        <row r="1055">
          <cell r="D1055">
            <v>43940</v>
          </cell>
          <cell r="E1055">
            <v>72963.837</v>
          </cell>
          <cell r="F1055">
            <v>0</v>
          </cell>
          <cell r="G1055">
            <v>72963.837</v>
          </cell>
          <cell r="H1055">
            <v>25663.858499999998</v>
          </cell>
          <cell r="I1055">
            <v>2.8430579524898802</v>
          </cell>
          <cell r="J1055">
            <v>156833.462771552</v>
          </cell>
          <cell r="K1055">
            <v>0.46523130785093458</v>
          </cell>
          <cell r="L1055">
            <v>30</v>
          </cell>
          <cell r="M1055">
            <v>186.34420800981044</v>
          </cell>
        </row>
        <row r="1056">
          <cell r="D1056">
            <v>43941</v>
          </cell>
          <cell r="E1056">
            <v>133638.17300000001</v>
          </cell>
          <cell r="F1056">
            <v>0</v>
          </cell>
          <cell r="G1056">
            <v>133638.17300000001</v>
          </cell>
          <cell r="H1056">
            <v>25663.858499999998</v>
          </cell>
          <cell r="I1056">
            <v>5.2072517856190652</v>
          </cell>
          <cell r="J1056">
            <v>156833.462771552</v>
          </cell>
          <cell r="K1056">
            <v>0.85210241895035566</v>
          </cell>
          <cell r="L1056">
            <v>30</v>
          </cell>
          <cell r="M1056">
            <v>186.34420800981044</v>
          </cell>
        </row>
        <row r="1057">
          <cell r="D1057">
            <v>43942</v>
          </cell>
          <cell r="E1057">
            <v>176238.69699999999</v>
          </cell>
          <cell r="F1057">
            <v>0</v>
          </cell>
          <cell r="G1057">
            <v>176238.69699999999</v>
          </cell>
          <cell r="H1057">
            <v>25663.858499999998</v>
          </cell>
          <cell r="I1057">
            <v>6.8671940737204418</v>
          </cell>
          <cell r="J1057">
            <v>156833.462771552</v>
          </cell>
          <cell r="K1057">
            <v>1.1237314657568596</v>
          </cell>
          <cell r="L1057">
            <v>30</v>
          </cell>
          <cell r="M1057">
            <v>186.34420800981044</v>
          </cell>
        </row>
        <row r="1058">
          <cell r="D1058">
            <v>43943</v>
          </cell>
          <cell r="E1058">
            <v>130925.575</v>
          </cell>
          <cell r="F1058">
            <v>111.5</v>
          </cell>
          <cell r="G1058">
            <v>131037.075</v>
          </cell>
          <cell r="H1058">
            <v>25663.858499999998</v>
          </cell>
          <cell r="I1058">
            <v>5.1058992162071029</v>
          </cell>
          <cell r="J1058">
            <v>156833.462771552</v>
          </cell>
          <cell r="K1058">
            <v>0.83551732318039973</v>
          </cell>
          <cell r="L1058">
            <v>30</v>
          </cell>
          <cell r="M1058">
            <v>186.34420800981044</v>
          </cell>
        </row>
        <row r="1059">
          <cell r="D1059">
            <v>43944</v>
          </cell>
          <cell r="E1059">
            <v>60851.4</v>
          </cell>
          <cell r="F1059">
            <v>0</v>
          </cell>
          <cell r="G1059">
            <v>60851.4</v>
          </cell>
          <cell r="H1059">
            <v>25663.858499999998</v>
          </cell>
          <cell r="I1059">
            <v>2.3710931853836401</v>
          </cell>
          <cell r="J1059">
            <v>156833.462771552</v>
          </cell>
          <cell r="K1059">
            <v>0.38800010485413977</v>
          </cell>
          <cell r="L1059">
            <v>30</v>
          </cell>
          <cell r="M1059">
            <v>186.34420800981044</v>
          </cell>
        </row>
        <row r="1060">
          <cell r="D1060">
            <v>43945</v>
          </cell>
          <cell r="E1060">
            <v>82625.646999999997</v>
          </cell>
          <cell r="F1060">
            <v>0</v>
          </cell>
          <cell r="G1060">
            <v>82625.646999999997</v>
          </cell>
          <cell r="H1060">
            <v>25663.858499999998</v>
          </cell>
          <cell r="I1060">
            <v>3.2195332981593552</v>
          </cell>
          <cell r="J1060">
            <v>156833.462771552</v>
          </cell>
          <cell r="K1060">
            <v>0.52683684680452936</v>
          </cell>
          <cell r="L1060">
            <v>30</v>
          </cell>
          <cell r="M1060">
            <v>186.34420800981044</v>
          </cell>
        </row>
        <row r="1061">
          <cell r="D1061">
            <v>43946</v>
          </cell>
          <cell r="E1061">
            <v>35889.004000000001</v>
          </cell>
          <cell r="F1061">
            <v>0</v>
          </cell>
          <cell r="G1061">
            <v>35889.004000000001</v>
          </cell>
          <cell r="H1061">
            <v>25663.858499999998</v>
          </cell>
          <cell r="I1061">
            <v>1.398425883621514</v>
          </cell>
          <cell r="J1061">
            <v>156833.462771552</v>
          </cell>
          <cell r="K1061">
            <v>0.22883511825710898</v>
          </cell>
          <cell r="L1061">
            <v>30</v>
          </cell>
          <cell r="M1061">
            <v>186.34420800981044</v>
          </cell>
        </row>
        <row r="1062">
          <cell r="D1062">
            <v>43947</v>
          </cell>
          <cell r="E1062">
            <v>57683.177000000003</v>
          </cell>
          <cell r="F1062">
            <v>0</v>
          </cell>
          <cell r="G1062">
            <v>57683.177000000003</v>
          </cell>
          <cell r="H1062">
            <v>25663.858499999998</v>
          </cell>
          <cell r="I1062">
            <v>2.247642419007259</v>
          </cell>
          <cell r="J1062">
            <v>156833.462771552</v>
          </cell>
          <cell r="K1062">
            <v>0.36779891217490318</v>
          </cell>
          <cell r="L1062">
            <v>30</v>
          </cell>
          <cell r="M1062">
            <v>186.34420800981044</v>
          </cell>
        </row>
        <row r="1063">
          <cell r="D1063">
            <v>43948</v>
          </cell>
          <cell r="E1063">
            <v>114835.515</v>
          </cell>
          <cell r="F1063">
            <v>0</v>
          </cell>
          <cell r="G1063">
            <v>114835.515</v>
          </cell>
          <cell r="H1063">
            <v>25663.858499999998</v>
          </cell>
          <cell r="I1063">
            <v>4.4746005360028001</v>
          </cell>
          <cell r="J1063">
            <v>156833.462771552</v>
          </cell>
          <cell r="K1063">
            <v>0.73221309388081679</v>
          </cell>
          <cell r="L1063">
            <v>30</v>
          </cell>
          <cell r="M1063">
            <v>186.34420800981044</v>
          </cell>
        </row>
        <row r="1064">
          <cell r="D1064">
            <v>43949</v>
          </cell>
          <cell r="E1064">
            <v>180685.837</v>
          </cell>
          <cell r="F1064">
            <v>0</v>
          </cell>
          <cell r="G1064">
            <v>180685.837</v>
          </cell>
          <cell r="H1064">
            <v>25663.858499999998</v>
          </cell>
          <cell r="I1064">
            <v>7.040478227387359</v>
          </cell>
          <cell r="J1064">
            <v>156833.462771552</v>
          </cell>
          <cell r="K1064">
            <v>1.1520872765730616</v>
          </cell>
          <cell r="L1064">
            <v>30</v>
          </cell>
          <cell r="M1064">
            <v>186.34420800981044</v>
          </cell>
        </row>
        <row r="1065">
          <cell r="D1065">
            <v>43950</v>
          </cell>
          <cell r="E1065">
            <v>246333.092</v>
          </cell>
          <cell r="F1065">
            <v>53.1</v>
          </cell>
          <cell r="G1065">
            <v>246386.19200000001</v>
          </cell>
          <cell r="H1065">
            <v>25663.858499999998</v>
          </cell>
          <cell r="I1065">
            <v>9.6005124093089904</v>
          </cell>
          <cell r="J1065">
            <v>156833.462771552</v>
          </cell>
          <cell r="K1065">
            <v>1.571005241138449</v>
          </cell>
          <cell r="L1065">
            <v>30</v>
          </cell>
          <cell r="M1065">
            <v>186.34420800981044</v>
          </cell>
        </row>
        <row r="1066">
          <cell r="D1066">
            <v>43951</v>
          </cell>
          <cell r="E1066">
            <v>316658.20600000001</v>
          </cell>
          <cell r="F1066">
            <v>87.5</v>
          </cell>
          <cell r="G1066">
            <v>316745.70600000001</v>
          </cell>
          <cell r="H1066">
            <v>25682.058499999999</v>
          </cell>
          <cell r="I1066">
            <v>12.333345709028738</v>
          </cell>
          <cell r="J1066">
            <v>156833.462771552</v>
          </cell>
          <cell r="K1066">
            <v>2.0196308900057933</v>
          </cell>
          <cell r="L1066">
            <v>30</v>
          </cell>
          <cell r="M1066">
            <v>186.34420800981044</v>
          </cell>
        </row>
        <row r="1067">
          <cell r="D1067">
            <v>43952</v>
          </cell>
          <cell r="E1067">
            <v>265813.56800000003</v>
          </cell>
          <cell r="F1067">
            <v>13.7</v>
          </cell>
          <cell r="G1067">
            <v>265827.26800000004</v>
          </cell>
          <cell r="H1067">
            <v>25682.058499999999</v>
          </cell>
          <cell r="I1067">
            <v>10.350699419207384</v>
          </cell>
          <cell r="J1067">
            <v>141000.56489927584</v>
          </cell>
          <cell r="K1067">
            <v>1.8852922198566688</v>
          </cell>
          <cell r="L1067">
            <v>31</v>
          </cell>
          <cell r="M1067">
            <v>173.11649823827838</v>
          </cell>
        </row>
        <row r="1068">
          <cell r="D1068">
            <v>43953</v>
          </cell>
          <cell r="E1068">
            <v>151977.758</v>
          </cell>
          <cell r="F1068">
            <v>0</v>
          </cell>
          <cell r="G1068">
            <v>151977.758</v>
          </cell>
          <cell r="H1068">
            <v>25682.058499999999</v>
          </cell>
          <cell r="I1068">
            <v>5.9176626359604318</v>
          </cell>
          <cell r="J1068">
            <v>141000.56489927584</v>
          </cell>
          <cell r="K1068">
            <v>1.0778521214334549</v>
          </cell>
          <cell r="L1068">
            <v>31</v>
          </cell>
          <cell r="M1068">
            <v>173.11649823827838</v>
          </cell>
        </row>
        <row r="1069">
          <cell r="D1069">
            <v>43954</v>
          </cell>
          <cell r="E1069">
            <v>63665.612999999998</v>
          </cell>
          <cell r="F1069">
            <v>0</v>
          </cell>
          <cell r="G1069">
            <v>63665.612999999998</v>
          </cell>
          <cell r="H1069">
            <v>25682.058499999999</v>
          </cell>
          <cell r="I1069">
            <v>2.4789918222482048</v>
          </cell>
          <cell r="J1069">
            <v>141000.56489927584</v>
          </cell>
          <cell r="K1069">
            <v>0.45152736122355053</v>
          </cell>
          <cell r="L1069">
            <v>31</v>
          </cell>
          <cell r="M1069">
            <v>173.11649823827838</v>
          </cell>
        </row>
        <row r="1070">
          <cell r="D1070">
            <v>43955</v>
          </cell>
          <cell r="E1070">
            <v>223580.04699999999</v>
          </cell>
          <cell r="F1070">
            <v>0</v>
          </cell>
          <cell r="G1070">
            <v>223580.04699999999</v>
          </cell>
          <cell r="H1070">
            <v>25682.058499999999</v>
          </cell>
          <cell r="I1070">
            <v>8.7056902779035408</v>
          </cell>
          <cell r="J1070">
            <v>141000.56489927584</v>
          </cell>
          <cell r="K1070">
            <v>1.5856677394144842</v>
          </cell>
          <cell r="L1070">
            <v>31</v>
          </cell>
          <cell r="M1070">
            <v>173.11649823827838</v>
          </cell>
        </row>
        <row r="1071">
          <cell r="D1071">
            <v>43956</v>
          </cell>
          <cell r="E1071">
            <v>106836.27499999999</v>
          </cell>
          <cell r="F1071">
            <v>89.7</v>
          </cell>
          <cell r="G1071">
            <v>106925.97499999999</v>
          </cell>
          <cell r="H1071">
            <v>25682.058499999999</v>
          </cell>
          <cell r="I1071">
            <v>4.1634503324568</v>
          </cell>
          <cell r="J1071">
            <v>141000.56489927584</v>
          </cell>
          <cell r="K1071">
            <v>0.75833721004155463</v>
          </cell>
          <cell r="L1071">
            <v>31</v>
          </cell>
          <cell r="M1071">
            <v>173.11649823827838</v>
          </cell>
        </row>
        <row r="1072">
          <cell r="D1072">
            <v>43957</v>
          </cell>
          <cell r="E1072">
            <v>49506.938999999998</v>
          </cell>
          <cell r="F1072">
            <v>0</v>
          </cell>
          <cell r="G1072">
            <v>49506.938999999998</v>
          </cell>
          <cell r="H1072">
            <v>25682.058499999999</v>
          </cell>
          <cell r="I1072">
            <v>1.9276857811066819</v>
          </cell>
          <cell r="J1072">
            <v>141000.56489927584</v>
          </cell>
          <cell r="K1072">
            <v>0.3511116358673132</v>
          </cell>
          <cell r="L1072">
            <v>31</v>
          </cell>
          <cell r="M1072">
            <v>173.11649823827838</v>
          </cell>
        </row>
        <row r="1073">
          <cell r="D1073">
            <v>43958</v>
          </cell>
          <cell r="E1073">
            <v>153991.674</v>
          </cell>
          <cell r="F1073">
            <v>0</v>
          </cell>
          <cell r="G1073">
            <v>153991.674</v>
          </cell>
          <cell r="H1073">
            <v>25682.058499999999</v>
          </cell>
          <cell r="I1073">
            <v>5.9960798703110187</v>
          </cell>
          <cell r="J1073">
            <v>141000.56489927584</v>
          </cell>
          <cell r="K1073">
            <v>1.0921351564088015</v>
          </cell>
          <cell r="L1073">
            <v>31</v>
          </cell>
          <cell r="M1073">
            <v>173.11649823827838</v>
          </cell>
        </row>
        <row r="1074">
          <cell r="D1074">
            <v>43959</v>
          </cell>
          <cell r="E1074">
            <v>115455.065</v>
          </cell>
          <cell r="F1074">
            <v>0</v>
          </cell>
          <cell r="G1074">
            <v>115455.065</v>
          </cell>
          <cell r="H1074">
            <v>25682.058499999999</v>
          </cell>
          <cell r="I1074">
            <v>4.4955533840871835</v>
          </cell>
          <cell r="J1074">
            <v>141000.56489927584</v>
          </cell>
          <cell r="K1074">
            <v>0.81882696769672991</v>
          </cell>
          <cell r="L1074">
            <v>31</v>
          </cell>
          <cell r="M1074">
            <v>173.11649823827838</v>
          </cell>
        </row>
        <row r="1075">
          <cell r="D1075">
            <v>43960</v>
          </cell>
          <cell r="E1075">
            <v>108090.86500000001</v>
          </cell>
          <cell r="F1075">
            <v>0</v>
          </cell>
          <cell r="G1075">
            <v>108090.86500000001</v>
          </cell>
          <cell r="H1075">
            <v>25682.058499999999</v>
          </cell>
          <cell r="I1075">
            <v>4.2088084566897166</v>
          </cell>
          <cell r="J1075">
            <v>141000.56489927584</v>
          </cell>
          <cell r="K1075">
            <v>0.76659880814814485</v>
          </cell>
          <cell r="L1075">
            <v>31</v>
          </cell>
          <cell r="M1075">
            <v>173.11649823827838</v>
          </cell>
        </row>
        <row r="1076">
          <cell r="D1076">
            <v>43961</v>
          </cell>
          <cell r="E1076">
            <v>151327.897</v>
          </cell>
          <cell r="F1076">
            <v>0</v>
          </cell>
          <cell r="G1076">
            <v>151327.897</v>
          </cell>
          <cell r="H1076">
            <v>25682.058499999999</v>
          </cell>
          <cell r="I1076">
            <v>5.8923585506200755</v>
          </cell>
          <cell r="J1076">
            <v>141000.56489927584</v>
          </cell>
          <cell r="K1076">
            <v>1.0732431966361378</v>
          </cell>
          <cell r="L1076">
            <v>31</v>
          </cell>
          <cell r="M1076">
            <v>173.11649823827838</v>
          </cell>
        </row>
        <row r="1077">
          <cell r="D1077">
            <v>43962</v>
          </cell>
          <cell r="E1077">
            <v>185102.29</v>
          </cell>
          <cell r="F1077">
            <v>0</v>
          </cell>
          <cell r="G1077">
            <v>185102.29</v>
          </cell>
          <cell r="H1077">
            <v>25682.058499999999</v>
          </cell>
          <cell r="I1077">
            <v>7.2074553525372593</v>
          </cell>
          <cell r="J1077">
            <v>141000.56489927584</v>
          </cell>
          <cell r="K1077">
            <v>1.312776939101119</v>
          </cell>
          <cell r="L1077">
            <v>31</v>
          </cell>
          <cell r="M1077">
            <v>173.11649823827838</v>
          </cell>
        </row>
        <row r="1078">
          <cell r="D1078">
            <v>43963</v>
          </cell>
          <cell r="E1078">
            <v>61266.796000000002</v>
          </cell>
          <cell r="F1078">
            <v>0</v>
          </cell>
          <cell r="G1078">
            <v>61266.796000000002</v>
          </cell>
          <cell r="H1078">
            <v>25682.058499999999</v>
          </cell>
          <cell r="I1078">
            <v>2.3855874325650337</v>
          </cell>
          <cell r="J1078">
            <v>141000.56489927584</v>
          </cell>
          <cell r="K1078">
            <v>0.43451454285850638</v>
          </cell>
          <cell r="L1078">
            <v>31</v>
          </cell>
          <cell r="M1078">
            <v>173.11649823827838</v>
          </cell>
        </row>
        <row r="1079">
          <cell r="D1079">
            <v>43964</v>
          </cell>
          <cell r="E1079">
            <v>67756.039999999994</v>
          </cell>
          <cell r="F1079">
            <v>0</v>
          </cell>
          <cell r="G1079">
            <v>67756.039999999994</v>
          </cell>
          <cell r="H1079">
            <v>25682.058499999999</v>
          </cell>
          <cell r="I1079">
            <v>2.6382635955758764</v>
          </cell>
          <cell r="J1079">
            <v>141000.56489927584</v>
          </cell>
          <cell r="K1079">
            <v>0.48053736556588778</v>
          </cell>
          <cell r="L1079">
            <v>31</v>
          </cell>
          <cell r="M1079">
            <v>173.11649823827838</v>
          </cell>
        </row>
        <row r="1080">
          <cell r="D1080">
            <v>43965</v>
          </cell>
          <cell r="E1080">
            <v>148547.014</v>
          </cell>
          <cell r="F1080">
            <v>0</v>
          </cell>
          <cell r="G1080">
            <v>148547.014</v>
          </cell>
          <cell r="H1080">
            <v>25682.058499999999</v>
          </cell>
          <cell r="I1080">
            <v>5.7840773939518906</v>
          </cell>
          <cell r="J1080">
            <v>141000.56489927584</v>
          </cell>
          <cell r="K1080">
            <v>1.0535207011838215</v>
          </cell>
          <cell r="L1080">
            <v>31</v>
          </cell>
          <cell r="M1080">
            <v>173.11649823827838</v>
          </cell>
        </row>
        <row r="1081">
          <cell r="D1081">
            <v>43966</v>
          </cell>
          <cell r="E1081">
            <v>178969.13</v>
          </cell>
          <cell r="F1081">
            <v>0</v>
          </cell>
          <cell r="G1081">
            <v>178969.13</v>
          </cell>
          <cell r="H1081">
            <v>25682.058499999999</v>
          </cell>
          <cell r="I1081">
            <v>6.9686442774826638</v>
          </cell>
          <cell r="J1081">
            <v>141000.56489927584</v>
          </cell>
          <cell r="K1081">
            <v>1.2692795247157138</v>
          </cell>
          <cell r="L1081">
            <v>31</v>
          </cell>
          <cell r="M1081">
            <v>173.11649823827838</v>
          </cell>
        </row>
        <row r="1082">
          <cell r="D1082">
            <v>43967</v>
          </cell>
          <cell r="E1082">
            <v>189114.11300000001</v>
          </cell>
          <cell r="F1082">
            <v>638.6</v>
          </cell>
          <cell r="G1082">
            <v>189752.71300000002</v>
          </cell>
          <cell r="H1082">
            <v>25682.058499999999</v>
          </cell>
          <cell r="I1082">
            <v>7.3885320758069302</v>
          </cell>
          <cell r="J1082">
            <v>141000.56489927584</v>
          </cell>
          <cell r="K1082">
            <v>1.3457585303686579</v>
          </cell>
          <cell r="L1082">
            <v>31</v>
          </cell>
          <cell r="M1082">
            <v>173.11649823827838</v>
          </cell>
        </row>
        <row r="1083">
          <cell r="D1083">
            <v>43968</v>
          </cell>
          <cell r="E1083">
            <v>109840.898</v>
          </cell>
          <cell r="F1083">
            <v>4347</v>
          </cell>
          <cell r="G1083">
            <v>114187.898</v>
          </cell>
          <cell r="H1083">
            <v>25682.058499999999</v>
          </cell>
          <cell r="I1083">
            <v>4.446212829863307</v>
          </cell>
          <cell r="J1083">
            <v>141000.56489927584</v>
          </cell>
          <cell r="K1083">
            <v>0.80984000370190334</v>
          </cell>
          <cell r="L1083">
            <v>31</v>
          </cell>
          <cell r="M1083">
            <v>173.11649823827838</v>
          </cell>
        </row>
        <row r="1084">
          <cell r="D1084">
            <v>43969</v>
          </cell>
          <cell r="E1084">
            <v>98680.103000000003</v>
          </cell>
          <cell r="F1084">
            <v>1736.3</v>
          </cell>
          <cell r="G1084">
            <v>100416.40300000001</v>
          </cell>
          <cell r="H1084">
            <v>25682.058499999999</v>
          </cell>
          <cell r="I1084">
            <v>3.9099826441093111</v>
          </cell>
          <cell r="J1084">
            <v>141000.56489927584</v>
          </cell>
          <cell r="K1084">
            <v>0.71217021769900535</v>
          </cell>
          <cell r="L1084">
            <v>31</v>
          </cell>
          <cell r="M1084">
            <v>173.11649823827838</v>
          </cell>
        </row>
        <row r="1085">
          <cell r="D1085">
            <v>43970</v>
          </cell>
          <cell r="E1085">
            <v>104155.31299999999</v>
          </cell>
          <cell r="F1085">
            <v>3876.4</v>
          </cell>
          <cell r="G1085">
            <v>108031.71299999999</v>
          </cell>
          <cell r="H1085">
            <v>25682.058499999999</v>
          </cell>
          <cell r="I1085">
            <v>4.2065052145255413</v>
          </cell>
          <cell r="J1085">
            <v>141000.56489927584</v>
          </cell>
          <cell r="K1085">
            <v>0.76617929209838809</v>
          </cell>
          <cell r="L1085">
            <v>31</v>
          </cell>
          <cell r="M1085">
            <v>173.11649823827838</v>
          </cell>
        </row>
        <row r="1086">
          <cell r="D1086">
            <v>43971</v>
          </cell>
          <cell r="E1086">
            <v>48320.177000000003</v>
          </cell>
          <cell r="F1086">
            <v>3.4</v>
          </cell>
          <cell r="G1086">
            <v>48323.577000000005</v>
          </cell>
          <cell r="H1086">
            <v>25682.058499999999</v>
          </cell>
          <cell r="I1086">
            <v>1.8816083998874158</v>
          </cell>
          <cell r="J1086">
            <v>141000.56489927584</v>
          </cell>
          <cell r="K1086">
            <v>0.34271903119338631</v>
          </cell>
          <cell r="L1086">
            <v>31</v>
          </cell>
          <cell r="M1086">
            <v>173.11649823827838</v>
          </cell>
        </row>
        <row r="1087">
          <cell r="D1087">
            <v>43972</v>
          </cell>
          <cell r="E1087">
            <v>46944.637000000002</v>
          </cell>
          <cell r="F1087">
            <v>33.799999999999997</v>
          </cell>
          <cell r="G1087">
            <v>46978.437000000005</v>
          </cell>
          <cell r="H1087">
            <v>25682.058499999999</v>
          </cell>
          <cell r="I1087">
            <v>1.8292317572596453</v>
          </cell>
          <cell r="J1087">
            <v>141000.56489927584</v>
          </cell>
          <cell r="K1087">
            <v>0.33317906941407782</v>
          </cell>
          <cell r="L1087">
            <v>31</v>
          </cell>
          <cell r="M1087">
            <v>173.11649823827838</v>
          </cell>
        </row>
        <row r="1088">
          <cell r="D1088">
            <v>43973</v>
          </cell>
          <cell r="E1088">
            <v>46023.483</v>
          </cell>
          <cell r="F1088">
            <v>0</v>
          </cell>
          <cell r="G1088">
            <v>46023.483</v>
          </cell>
          <cell r="H1088">
            <v>25682.058499999999</v>
          </cell>
          <cell r="I1088">
            <v>1.7920480556494334</v>
          </cell>
          <cell r="J1088">
            <v>141000.56489927584</v>
          </cell>
          <cell r="K1088">
            <v>0.32640637314380272</v>
          </cell>
          <cell r="L1088">
            <v>31</v>
          </cell>
          <cell r="M1088">
            <v>173.11649823827838</v>
          </cell>
        </row>
        <row r="1089">
          <cell r="D1089">
            <v>43974</v>
          </cell>
          <cell r="E1089">
            <v>150176.891</v>
          </cell>
          <cell r="F1089">
            <v>1336.2</v>
          </cell>
          <cell r="G1089">
            <v>151513.09100000001</v>
          </cell>
          <cell r="H1089">
            <v>25682.058499999999</v>
          </cell>
          <cell r="I1089">
            <v>5.8995695769480481</v>
          </cell>
          <cell r="J1089">
            <v>141000.56489927584</v>
          </cell>
          <cell r="K1089">
            <v>1.074556623998165</v>
          </cell>
          <cell r="L1089">
            <v>31</v>
          </cell>
          <cell r="M1089">
            <v>173.11649823827838</v>
          </cell>
        </row>
        <row r="1090">
          <cell r="D1090">
            <v>43975</v>
          </cell>
          <cell r="E1090">
            <v>159929.00399999999</v>
          </cell>
          <cell r="F1090">
            <v>321.2</v>
          </cell>
          <cell r="G1090">
            <v>160250.204</v>
          </cell>
          <cell r="H1090">
            <v>25682.058499999999</v>
          </cell>
          <cell r="I1090">
            <v>6.2397725634025791</v>
          </cell>
          <cell r="J1090">
            <v>141000.56489927584</v>
          </cell>
          <cell r="K1090">
            <v>1.1365217161681245</v>
          </cell>
          <cell r="L1090">
            <v>31</v>
          </cell>
          <cell r="M1090">
            <v>173.11649823827838</v>
          </cell>
        </row>
        <row r="1091">
          <cell r="D1091">
            <v>43976</v>
          </cell>
          <cell r="E1091">
            <v>153397.79800000001</v>
          </cell>
          <cell r="F1091">
            <v>0</v>
          </cell>
          <cell r="G1091">
            <v>153397.79800000001</v>
          </cell>
          <cell r="H1091">
            <v>25682.058499999999</v>
          </cell>
          <cell r="I1091">
            <v>5.9729557114746088</v>
          </cell>
          <cell r="J1091">
            <v>141000.56489927584</v>
          </cell>
          <cell r="K1091">
            <v>1.0879232867583202</v>
          </cell>
          <cell r="L1091">
            <v>31</v>
          </cell>
          <cell r="M1091">
            <v>173.11649823827838</v>
          </cell>
        </row>
        <row r="1092">
          <cell r="D1092">
            <v>43977</v>
          </cell>
          <cell r="E1092">
            <v>203949.39300000001</v>
          </cell>
          <cell r="F1092">
            <v>0</v>
          </cell>
          <cell r="G1092">
            <v>203949.39300000001</v>
          </cell>
          <cell r="H1092">
            <v>25682.058499999999</v>
          </cell>
          <cell r="I1092">
            <v>7.9413179827465941</v>
          </cell>
          <cell r="J1092">
            <v>141000.56489927584</v>
          </cell>
          <cell r="K1092">
            <v>1.4464438007442868</v>
          </cell>
          <cell r="L1092">
            <v>31</v>
          </cell>
          <cell r="M1092">
            <v>173.11649823827838</v>
          </cell>
        </row>
        <row r="1093">
          <cell r="D1093">
            <v>43978</v>
          </cell>
          <cell r="E1093">
            <v>171222.36300000001</v>
          </cell>
          <cell r="F1093">
            <v>0</v>
          </cell>
          <cell r="G1093">
            <v>171222.36300000001</v>
          </cell>
          <cell r="H1093">
            <v>25682.058499999999</v>
          </cell>
          <cell r="I1093">
            <v>6.6670030753181262</v>
          </cell>
          <cell r="J1093">
            <v>141000.56489927584</v>
          </cell>
          <cell r="K1093">
            <v>1.2143381349026028</v>
          </cell>
          <cell r="L1093">
            <v>31</v>
          </cell>
          <cell r="M1093">
            <v>173.11649823827838</v>
          </cell>
        </row>
        <row r="1094">
          <cell r="D1094">
            <v>43979</v>
          </cell>
          <cell r="E1094">
            <v>117991.891</v>
          </cell>
          <cell r="F1094">
            <v>0</v>
          </cell>
          <cell r="G1094">
            <v>117991.891</v>
          </cell>
          <cell r="H1094">
            <v>25682.058499999999</v>
          </cell>
          <cell r="I1094">
            <v>4.5943315252552672</v>
          </cell>
          <cell r="J1094">
            <v>141000.56489927584</v>
          </cell>
          <cell r="K1094">
            <v>0.83681856937444088</v>
          </cell>
          <cell r="L1094">
            <v>31</v>
          </cell>
          <cell r="M1094">
            <v>173.11649823827838</v>
          </cell>
        </row>
        <row r="1095">
          <cell r="D1095">
            <v>43980</v>
          </cell>
          <cell r="E1095">
            <v>72955.702000000005</v>
          </cell>
          <cell r="F1095">
            <v>0</v>
          </cell>
          <cell r="G1095">
            <v>72955.702000000005</v>
          </cell>
          <cell r="H1095">
            <v>25682.058499999999</v>
          </cell>
          <cell r="I1095">
            <v>2.8407264160698023</v>
          </cell>
          <cell r="J1095">
            <v>141000.56489927584</v>
          </cell>
          <cell r="K1095">
            <v>0.51741425328413493</v>
          </cell>
          <cell r="L1095">
            <v>31</v>
          </cell>
          <cell r="M1095">
            <v>173.11649823827838</v>
          </cell>
        </row>
        <row r="1096">
          <cell r="D1096">
            <v>43981</v>
          </cell>
          <cell r="E1096">
            <v>97517.275999999998</v>
          </cell>
          <cell r="F1096">
            <v>0</v>
          </cell>
          <cell r="G1096">
            <v>97517.275999999998</v>
          </cell>
          <cell r="H1096">
            <v>25682.058499999999</v>
          </cell>
          <cell r="I1096">
            <v>3.7970973393741003</v>
          </cell>
          <cell r="J1096">
            <v>141000.56489927584</v>
          </cell>
          <cell r="K1096">
            <v>0.6916091156773857</v>
          </cell>
          <cell r="L1096">
            <v>31</v>
          </cell>
          <cell r="M1096">
            <v>173.11649823827838</v>
          </cell>
        </row>
        <row r="1097">
          <cell r="D1097">
            <v>43982</v>
          </cell>
          <cell r="E1097">
            <v>92474.085000000006</v>
          </cell>
          <cell r="F1097">
            <v>0</v>
          </cell>
          <cell r="G1097">
            <v>92474.085000000006</v>
          </cell>
          <cell r="H1097">
            <v>25875.513500000001</v>
          </cell>
          <cell r="I1097">
            <v>3.5738067574968126</v>
          </cell>
          <cell r="J1097">
            <v>141000.56489927584</v>
          </cell>
          <cell r="K1097">
            <v>0.65584194691744069</v>
          </cell>
          <cell r="L1097">
            <v>31</v>
          </cell>
          <cell r="M1097">
            <v>173.11649823827838</v>
          </cell>
        </row>
        <row r="1098">
          <cell r="D1098">
            <v>43983</v>
          </cell>
          <cell r="E1098">
            <v>46178.665999999997</v>
          </cell>
          <cell r="F1098">
            <v>0.4</v>
          </cell>
          <cell r="G1098">
            <v>46179.065999999999</v>
          </cell>
          <cell r="H1098">
            <v>25875.513500000001</v>
          </cell>
          <cell r="I1098">
            <v>1.7846627855327393</v>
          </cell>
          <cell r="J1098">
            <v>117278.51523287437</v>
          </cell>
          <cell r="K1098">
            <v>0.39375554770884014</v>
          </cell>
          <cell r="L1098">
            <v>30</v>
          </cell>
          <cell r="M1098">
            <v>139.34635919803583</v>
          </cell>
        </row>
        <row r="1099">
          <cell r="D1099">
            <v>43984</v>
          </cell>
          <cell r="E1099">
            <v>41050.605000000003</v>
          </cell>
          <cell r="F1099">
            <v>0</v>
          </cell>
          <cell r="G1099">
            <v>41050.605000000003</v>
          </cell>
          <cell r="H1099">
            <v>25875.513500000001</v>
          </cell>
          <cell r="I1099">
            <v>1.5864653275383309</v>
          </cell>
          <cell r="J1099">
            <v>117278.51523287437</v>
          </cell>
          <cell r="K1099">
            <v>0.35002664314506171</v>
          </cell>
          <cell r="L1099">
            <v>30</v>
          </cell>
          <cell r="M1099">
            <v>139.34635919803583</v>
          </cell>
        </row>
        <row r="1100">
          <cell r="D1100">
            <v>43985</v>
          </cell>
          <cell r="E1100">
            <v>85860.914000000004</v>
          </cell>
          <cell r="F1100">
            <v>14.4</v>
          </cell>
          <cell r="G1100">
            <v>85875.313999999998</v>
          </cell>
          <cell r="H1100">
            <v>25875.513500000001</v>
          </cell>
          <cell r="I1100">
            <v>3.3187868522879747</v>
          </cell>
          <cell r="J1100">
            <v>117278.51523287437</v>
          </cell>
          <cell r="K1100">
            <v>0.7322339801922072</v>
          </cell>
          <cell r="L1100">
            <v>30</v>
          </cell>
          <cell r="M1100">
            <v>139.34635919803583</v>
          </cell>
        </row>
        <row r="1101">
          <cell r="D1101">
            <v>43986</v>
          </cell>
          <cell r="E1101">
            <v>202095.66699999999</v>
          </cell>
          <cell r="F1101">
            <v>2451.8000000000002</v>
          </cell>
          <cell r="G1101">
            <v>204547.46699999998</v>
          </cell>
          <cell r="H1101">
            <v>25875.513500000001</v>
          </cell>
          <cell r="I1101">
            <v>7.9050592367954344</v>
          </cell>
          <cell r="J1101">
            <v>117278.51523287437</v>
          </cell>
          <cell r="K1101">
            <v>1.744117126601064</v>
          </cell>
          <cell r="L1101">
            <v>30</v>
          </cell>
          <cell r="M1101">
            <v>139.34635919803583</v>
          </cell>
        </row>
        <row r="1102">
          <cell r="D1102">
            <v>43987</v>
          </cell>
          <cell r="E1102">
            <v>109113.61900000001</v>
          </cell>
          <cell r="F1102">
            <v>7226.4</v>
          </cell>
          <cell r="G1102">
            <v>116340.019</v>
          </cell>
          <cell r="H1102">
            <v>25875.513500000001</v>
          </cell>
          <cell r="I1102">
            <v>4.4961433905456598</v>
          </cell>
          <cell r="J1102">
            <v>117278.51523287437</v>
          </cell>
          <cell r="K1102">
            <v>0.99199771389490354</v>
          </cell>
          <cell r="L1102">
            <v>30</v>
          </cell>
          <cell r="M1102">
            <v>139.34635919803583</v>
          </cell>
        </row>
        <row r="1103">
          <cell r="D1103">
            <v>43988</v>
          </cell>
          <cell r="E1103">
            <v>90859.763000000006</v>
          </cell>
          <cell r="F1103">
            <v>1.4</v>
          </cell>
          <cell r="G1103">
            <v>90861.163</v>
          </cell>
          <cell r="H1103">
            <v>25875.513500000001</v>
          </cell>
          <cell r="I1103">
            <v>3.5114728447804522</v>
          </cell>
          <cell r="J1103">
            <v>117278.51523287437</v>
          </cell>
          <cell r="K1103">
            <v>0.77474687345402782</v>
          </cell>
          <cell r="L1103">
            <v>30</v>
          </cell>
          <cell r="M1103">
            <v>139.34635919803583</v>
          </cell>
        </row>
        <row r="1104">
          <cell r="D1104">
            <v>43989</v>
          </cell>
          <cell r="E1104">
            <v>192685.10500000001</v>
          </cell>
          <cell r="F1104">
            <v>1100.3</v>
          </cell>
          <cell r="G1104">
            <v>193785.405</v>
          </cell>
          <cell r="H1104">
            <v>25875.513500000001</v>
          </cell>
          <cell r="I1104">
            <v>7.4891423893867843</v>
          </cell>
          <cell r="J1104">
            <v>117278.51523287437</v>
          </cell>
          <cell r="K1104">
            <v>1.652352134704379</v>
          </cell>
          <cell r="L1104">
            <v>30</v>
          </cell>
          <cell r="M1104">
            <v>139.34635919803583</v>
          </cell>
        </row>
        <row r="1105">
          <cell r="D1105">
            <v>43990</v>
          </cell>
          <cell r="E1105">
            <v>172588.16099999999</v>
          </cell>
          <cell r="F1105">
            <v>4535.3</v>
          </cell>
          <cell r="G1105">
            <v>177123.46099999998</v>
          </cell>
          <cell r="H1105">
            <v>25875.513500000001</v>
          </cell>
          <cell r="I1105">
            <v>6.8452153036499146</v>
          </cell>
          <cell r="J1105">
            <v>117278.51523287437</v>
          </cell>
          <cell r="K1105">
            <v>1.5102805543563913</v>
          </cell>
          <cell r="L1105">
            <v>30</v>
          </cell>
          <cell r="M1105">
            <v>139.34635919803583</v>
          </cell>
        </row>
        <row r="1106">
          <cell r="D1106">
            <v>43991</v>
          </cell>
          <cell r="E1106">
            <v>132982.81099999999</v>
          </cell>
          <cell r="F1106">
            <v>5059</v>
          </cell>
          <cell r="G1106">
            <v>138041.81099999999</v>
          </cell>
          <cell r="H1106">
            <v>25875.513500000001</v>
          </cell>
          <cell r="I1106">
            <v>5.3348433452344812</v>
          </cell>
          <cell r="J1106">
            <v>117278.51523287437</v>
          </cell>
          <cell r="K1106">
            <v>1.1770426213692842</v>
          </cell>
          <cell r="L1106">
            <v>30</v>
          </cell>
          <cell r="M1106">
            <v>139.34635919803583</v>
          </cell>
        </row>
        <row r="1107">
          <cell r="D1107">
            <v>43992</v>
          </cell>
          <cell r="E1107">
            <v>84007.854999999996</v>
          </cell>
          <cell r="F1107">
            <v>2250</v>
          </cell>
          <cell r="G1107">
            <v>86257.854999999996</v>
          </cell>
          <cell r="H1107">
            <v>25875.513500000001</v>
          </cell>
          <cell r="I1107">
            <v>3.3335707521321263</v>
          </cell>
          <cell r="J1107">
            <v>117278.51523287437</v>
          </cell>
          <cell r="K1107">
            <v>0.73549579672561405</v>
          </cell>
          <cell r="L1107">
            <v>30</v>
          </cell>
          <cell r="M1107">
            <v>139.34635919803583</v>
          </cell>
        </row>
        <row r="1108">
          <cell r="D1108">
            <v>43993</v>
          </cell>
          <cell r="E1108">
            <v>207652.114</v>
          </cell>
          <cell r="F1108">
            <v>1800.4</v>
          </cell>
          <cell r="G1108">
            <v>209452.514</v>
          </cell>
          <cell r="H1108">
            <v>25875.513500000001</v>
          </cell>
          <cell r="I1108">
            <v>8.0946225086508914</v>
          </cell>
          <cell r="J1108">
            <v>117278.51523287437</v>
          </cell>
          <cell r="K1108">
            <v>1.7859410445647277</v>
          </cell>
          <cell r="L1108">
            <v>30</v>
          </cell>
          <cell r="M1108">
            <v>139.34635919803583</v>
          </cell>
        </row>
        <row r="1109">
          <cell r="D1109">
            <v>43994</v>
          </cell>
          <cell r="E1109">
            <v>253764.804</v>
          </cell>
          <cell r="F1109">
            <v>4</v>
          </cell>
          <cell r="G1109">
            <v>253768.804</v>
          </cell>
          <cell r="H1109">
            <v>25875.513500000001</v>
          </cell>
          <cell r="I1109">
            <v>9.8072953798578713</v>
          </cell>
          <cell r="J1109">
            <v>117278.51523287437</v>
          </cell>
          <cell r="K1109">
            <v>2.1638132397575407</v>
          </cell>
          <cell r="L1109">
            <v>30</v>
          </cell>
          <cell r="M1109">
            <v>139.34635919803583</v>
          </cell>
        </row>
        <row r="1110">
          <cell r="D1110">
            <v>43995</v>
          </cell>
          <cell r="E1110">
            <v>169012.91399999999</v>
          </cell>
          <cell r="F1110">
            <v>0</v>
          </cell>
          <cell r="G1110">
            <v>169012.91399999999</v>
          </cell>
          <cell r="H1110">
            <v>25875.513500000001</v>
          </cell>
          <cell r="I1110">
            <v>6.5317704323046568</v>
          </cell>
          <cell r="J1110">
            <v>117278.51523287437</v>
          </cell>
          <cell r="K1110">
            <v>1.4411242644434838</v>
          </cell>
          <cell r="L1110">
            <v>30</v>
          </cell>
          <cell r="M1110">
            <v>139.34635919803583</v>
          </cell>
        </row>
        <row r="1111">
          <cell r="D1111">
            <v>43996</v>
          </cell>
          <cell r="E1111">
            <v>79483.8</v>
          </cell>
          <cell r="F1111">
            <v>0</v>
          </cell>
          <cell r="G1111">
            <v>79483.8</v>
          </cell>
          <cell r="H1111">
            <v>25875.513500000001</v>
          </cell>
          <cell r="I1111">
            <v>3.0717767204890447</v>
          </cell>
          <cell r="J1111">
            <v>117278.51523287437</v>
          </cell>
          <cell r="K1111">
            <v>0.6777353877832849</v>
          </cell>
          <cell r="L1111">
            <v>30</v>
          </cell>
          <cell r="M1111">
            <v>139.34635919803583</v>
          </cell>
        </row>
        <row r="1112">
          <cell r="D1112">
            <v>43997</v>
          </cell>
          <cell r="E1112">
            <v>83080.436000000002</v>
          </cell>
          <cell r="F1112">
            <v>0</v>
          </cell>
          <cell r="G1112">
            <v>83080.436000000002</v>
          </cell>
          <cell r="H1112">
            <v>25875.513500000001</v>
          </cell>
          <cell r="I1112">
            <v>3.2107743871440464</v>
          </cell>
          <cell r="J1112">
            <v>117278.51523287437</v>
          </cell>
          <cell r="K1112">
            <v>0.70840286334654845</v>
          </cell>
          <cell r="L1112">
            <v>30</v>
          </cell>
          <cell r="M1112">
            <v>139.34635919803583</v>
          </cell>
        </row>
        <row r="1113">
          <cell r="D1113">
            <v>43998</v>
          </cell>
          <cell r="E1113">
            <v>113077.14599999999</v>
          </cell>
          <cell r="F1113">
            <v>0</v>
          </cell>
          <cell r="G1113">
            <v>113077.14599999999</v>
          </cell>
          <cell r="H1113">
            <v>25875.513500000001</v>
          </cell>
          <cell r="I1113">
            <v>4.3700445210488281</v>
          </cell>
          <cell r="J1113">
            <v>117278.51523287437</v>
          </cell>
          <cell r="K1113">
            <v>0.96417613895834275</v>
          </cell>
          <cell r="L1113">
            <v>30</v>
          </cell>
          <cell r="M1113">
            <v>139.34635919803583</v>
          </cell>
        </row>
        <row r="1114">
          <cell r="D1114">
            <v>43999</v>
          </cell>
          <cell r="E1114">
            <v>64601.822999999997</v>
          </cell>
          <cell r="F1114">
            <v>1.3</v>
          </cell>
          <cell r="G1114">
            <v>64603.123</v>
          </cell>
          <cell r="H1114">
            <v>25875.513500000001</v>
          </cell>
          <cell r="I1114">
            <v>2.4966895053116529</v>
          </cell>
          <cell r="J1114">
            <v>117278.51523287437</v>
          </cell>
          <cell r="K1114">
            <v>0.55085215626852579</v>
          </cell>
          <cell r="L1114">
            <v>30</v>
          </cell>
          <cell r="M1114">
            <v>139.34635919803583</v>
          </cell>
        </row>
        <row r="1115">
          <cell r="D1115">
            <v>44000</v>
          </cell>
          <cell r="E1115">
            <v>48069.959000000003</v>
          </cell>
          <cell r="F1115">
            <v>25.7</v>
          </cell>
          <cell r="G1115">
            <v>48095.659</v>
          </cell>
          <cell r="H1115">
            <v>25875.513500000001</v>
          </cell>
          <cell r="I1115">
            <v>1.8587325426411343</v>
          </cell>
          <cell r="J1115">
            <v>117278.51523287437</v>
          </cell>
          <cell r="K1115">
            <v>0.41009778222804694</v>
          </cell>
          <cell r="L1115">
            <v>30</v>
          </cell>
          <cell r="M1115">
            <v>139.34635919803583</v>
          </cell>
        </row>
        <row r="1116">
          <cell r="D1116">
            <v>44001</v>
          </cell>
          <cell r="E1116">
            <v>56265.732000000004</v>
          </cell>
          <cell r="F1116">
            <v>111.9</v>
          </cell>
          <cell r="G1116">
            <v>56377.632000000005</v>
          </cell>
          <cell r="H1116">
            <v>25875.513500000001</v>
          </cell>
          <cell r="I1116">
            <v>2.1788024419302832</v>
          </cell>
          <cell r="J1116">
            <v>117278.51523287437</v>
          </cell>
          <cell r="K1116">
            <v>0.48071577209221672</v>
          </cell>
          <cell r="L1116">
            <v>30</v>
          </cell>
          <cell r="M1116">
            <v>139.34635919803583</v>
          </cell>
        </row>
        <row r="1117">
          <cell r="D1117">
            <v>44002</v>
          </cell>
          <cell r="E1117">
            <v>56810.627999999997</v>
          </cell>
          <cell r="F1117">
            <v>0</v>
          </cell>
          <cell r="G1117">
            <v>56810.627999999997</v>
          </cell>
          <cell r="H1117">
            <v>25875.513500000001</v>
          </cell>
          <cell r="I1117">
            <v>2.1955362547684318</v>
          </cell>
          <cell r="J1117">
            <v>117278.51523287437</v>
          </cell>
          <cell r="K1117">
            <v>0.48440780382659038</v>
          </cell>
          <cell r="L1117">
            <v>30</v>
          </cell>
          <cell r="M1117">
            <v>139.34635919803583</v>
          </cell>
        </row>
        <row r="1118">
          <cell r="D1118">
            <v>44003</v>
          </cell>
          <cell r="E1118">
            <v>93065.453999999998</v>
          </cell>
          <cell r="F1118">
            <v>447.2</v>
          </cell>
          <cell r="G1118">
            <v>93512.653999999995</v>
          </cell>
          <cell r="H1118">
            <v>25875.513500000001</v>
          </cell>
          <cell r="I1118">
            <v>3.6139438933260202</v>
          </cell>
          <cell r="J1118">
            <v>117278.51523287437</v>
          </cell>
          <cell r="K1118">
            <v>0.79735537079674279</v>
          </cell>
          <cell r="L1118">
            <v>30</v>
          </cell>
          <cell r="M1118">
            <v>139.34635919803583</v>
          </cell>
        </row>
        <row r="1119">
          <cell r="D1119">
            <v>44004</v>
          </cell>
          <cell r="E1119">
            <v>128979.177</v>
          </cell>
          <cell r="F1119">
            <v>2472.8000000000002</v>
          </cell>
          <cell r="G1119">
            <v>131451.97699999998</v>
          </cell>
          <cell r="H1119">
            <v>25875.513500000001</v>
          </cell>
          <cell r="I1119">
            <v>5.0801688244756953</v>
          </cell>
          <cell r="J1119">
            <v>117278.51523287437</v>
          </cell>
          <cell r="K1119">
            <v>1.1208530116448188</v>
          </cell>
          <cell r="L1119">
            <v>30</v>
          </cell>
          <cell r="M1119">
            <v>139.34635919803583</v>
          </cell>
        </row>
        <row r="1120">
          <cell r="D1120">
            <v>44005</v>
          </cell>
          <cell r="E1120">
            <v>101834.62300000001</v>
          </cell>
          <cell r="F1120">
            <v>41.8</v>
          </cell>
          <cell r="G1120">
            <v>101876.42300000001</v>
          </cell>
          <cell r="H1120">
            <v>25875.513500000001</v>
          </cell>
          <cell r="I1120">
            <v>3.9371749279487731</v>
          </cell>
          <cell r="J1120">
            <v>117278.51523287437</v>
          </cell>
          <cell r="K1120">
            <v>0.86867081150975389</v>
          </cell>
          <cell r="L1120">
            <v>30</v>
          </cell>
          <cell r="M1120">
            <v>139.34635919803583</v>
          </cell>
        </row>
        <row r="1121">
          <cell r="D1121">
            <v>44006</v>
          </cell>
          <cell r="E1121">
            <v>89252.240999999995</v>
          </cell>
          <cell r="F1121">
            <v>192.5</v>
          </cell>
          <cell r="G1121">
            <v>89444.740999999995</v>
          </cell>
          <cell r="H1121">
            <v>25875.513500000001</v>
          </cell>
          <cell r="I1121">
            <v>3.4567329842555585</v>
          </cell>
          <cell r="J1121">
            <v>117278.51523287437</v>
          </cell>
          <cell r="K1121">
            <v>0.76266945247724038</v>
          </cell>
          <cell r="L1121">
            <v>30</v>
          </cell>
          <cell r="M1121">
            <v>139.34635919803583</v>
          </cell>
        </row>
        <row r="1122">
          <cell r="D1122">
            <v>44007</v>
          </cell>
          <cell r="E1122">
            <v>82737.263999999996</v>
          </cell>
          <cell r="F1122">
            <v>9.6999999999999993</v>
          </cell>
          <cell r="G1122">
            <v>82746.963999999993</v>
          </cell>
          <cell r="H1122">
            <v>25875.513500000001</v>
          </cell>
          <cell r="I1122">
            <v>3.1978868361395025</v>
          </cell>
          <cell r="J1122">
            <v>117278.51523287437</v>
          </cell>
          <cell r="K1122">
            <v>0.70555944399273196</v>
          </cell>
          <cell r="L1122">
            <v>30</v>
          </cell>
          <cell r="M1122">
            <v>139.34635919803583</v>
          </cell>
        </row>
        <row r="1123">
          <cell r="D1123">
            <v>44008</v>
          </cell>
          <cell r="E1123">
            <v>113001.67</v>
          </cell>
          <cell r="F1123">
            <v>0</v>
          </cell>
          <cell r="G1123">
            <v>113001.67</v>
          </cell>
          <cell r="H1123">
            <v>25875.513500000001</v>
          </cell>
          <cell r="I1123">
            <v>4.3671276320757846</v>
          </cell>
          <cell r="J1123">
            <v>117278.51523287437</v>
          </cell>
          <cell r="K1123">
            <v>0.96353257692270367</v>
          </cell>
          <cell r="L1123">
            <v>30</v>
          </cell>
          <cell r="M1123">
            <v>139.34635919803583</v>
          </cell>
        </row>
        <row r="1124">
          <cell r="D1124">
            <v>44009</v>
          </cell>
          <cell r="E1124">
            <v>91920.842000000004</v>
          </cell>
          <cell r="F1124">
            <v>0</v>
          </cell>
          <cell r="G1124">
            <v>91920.842000000004</v>
          </cell>
          <cell r="H1124">
            <v>25875.513500000001</v>
          </cell>
          <cell r="I1124">
            <v>3.5524258098298223</v>
          </cell>
          <cell r="J1124">
            <v>117278.51523287437</v>
          </cell>
          <cell r="K1124">
            <v>0.78378244998648861</v>
          </cell>
          <cell r="L1124">
            <v>30</v>
          </cell>
          <cell r="M1124">
            <v>139.34635919803583</v>
          </cell>
        </row>
        <row r="1125">
          <cell r="D1125">
            <v>44010</v>
          </cell>
          <cell r="E1125">
            <v>63907.18</v>
          </cell>
          <cell r="F1125">
            <v>0</v>
          </cell>
          <cell r="G1125">
            <v>63907.18</v>
          </cell>
          <cell r="H1125">
            <v>25875.513500000001</v>
          </cell>
          <cell r="I1125">
            <v>2.4697936912440404</v>
          </cell>
          <cell r="J1125">
            <v>117278.51523287437</v>
          </cell>
          <cell r="K1125">
            <v>0.544918051470063</v>
          </cell>
          <cell r="L1125">
            <v>30</v>
          </cell>
          <cell r="M1125">
            <v>139.34635919803583</v>
          </cell>
        </row>
        <row r="1126">
          <cell r="D1126">
            <v>44011</v>
          </cell>
          <cell r="E1126">
            <v>92024.898000000001</v>
          </cell>
          <cell r="F1126">
            <v>0</v>
          </cell>
          <cell r="G1126">
            <v>92024.898000000001</v>
          </cell>
          <cell r="H1126">
            <v>25875.513500000001</v>
          </cell>
          <cell r="I1126">
            <v>3.5564472179460322</v>
          </cell>
          <cell r="J1126">
            <v>117278.51523287437</v>
          </cell>
          <cell r="K1126">
            <v>0.78466970542106995</v>
          </cell>
          <cell r="L1126">
            <v>30</v>
          </cell>
          <cell r="M1126">
            <v>139.34635919803583</v>
          </cell>
        </row>
        <row r="1127">
          <cell r="D1127">
            <v>44012</v>
          </cell>
          <cell r="E1127">
            <v>94428.531000000003</v>
          </cell>
          <cell r="F1127">
            <v>0</v>
          </cell>
          <cell r="G1127">
            <v>94428.531000000003</v>
          </cell>
          <cell r="H1127">
            <v>25998.058499999999</v>
          </cell>
          <cell r="I1127">
            <v>3.6321377998283988</v>
          </cell>
          <cell r="J1127">
            <v>117278.51523287437</v>
          </cell>
          <cell r="K1127">
            <v>0.80516478924121571</v>
          </cell>
          <cell r="L1127">
            <v>30</v>
          </cell>
          <cell r="M1127">
            <v>139.34635919803583</v>
          </cell>
        </row>
        <row r="1128">
          <cell r="D1128">
            <v>44013</v>
          </cell>
          <cell r="E1128">
            <v>90990.756999999998</v>
          </cell>
          <cell r="F1128">
            <v>0</v>
          </cell>
          <cell r="G1128">
            <v>90990.756999999998</v>
          </cell>
          <cell r="H1128">
            <v>25998.058499999999</v>
          </cell>
          <cell r="I1128">
            <v>3.4999058487386665</v>
          </cell>
          <cell r="J1128">
            <v>113524.4834479014</v>
          </cell>
          <cell r="K1128">
            <v>0.80150778260759437</v>
          </cell>
          <cell r="L1128">
            <v>31</v>
          </cell>
          <cell r="M1128">
            <v>139.38214398537505</v>
          </cell>
        </row>
        <row r="1129">
          <cell r="D1129">
            <v>44014</v>
          </cell>
          <cell r="E1129">
            <v>121004.78200000001</v>
          </cell>
          <cell r="F1129">
            <v>2169.8000000000002</v>
          </cell>
          <cell r="G1129">
            <v>123174.58200000001</v>
          </cell>
          <cell r="H1129">
            <v>25998.058499999999</v>
          </cell>
          <cell r="I1129">
            <v>4.7378377119968409</v>
          </cell>
          <cell r="J1129">
            <v>113524.4834479014</v>
          </cell>
          <cell r="K1129">
            <v>1.0850045581271219</v>
          </cell>
          <cell r="L1129">
            <v>31</v>
          </cell>
          <cell r="M1129">
            <v>139.38214398537505</v>
          </cell>
        </row>
        <row r="1130">
          <cell r="D1130">
            <v>44015</v>
          </cell>
          <cell r="E1130">
            <v>133399.50700000001</v>
          </cell>
          <cell r="F1130">
            <v>3649.3</v>
          </cell>
          <cell r="G1130">
            <v>137048.807</v>
          </cell>
          <cell r="H1130">
            <v>25998.058499999999</v>
          </cell>
          <cell r="I1130">
            <v>5.2715016007829973</v>
          </cell>
          <cell r="J1130">
            <v>113524.4834479014</v>
          </cell>
          <cell r="K1130">
            <v>1.2072180629026545</v>
          </cell>
          <cell r="L1130">
            <v>31</v>
          </cell>
          <cell r="M1130">
            <v>139.38214398537505</v>
          </cell>
        </row>
        <row r="1131">
          <cell r="D1131">
            <v>44016</v>
          </cell>
          <cell r="E1131">
            <v>99756.13</v>
          </cell>
          <cell r="F1131">
            <v>3201.2</v>
          </cell>
          <cell r="G1131">
            <v>102957.33</v>
          </cell>
          <cell r="H1131">
            <v>25998.058499999999</v>
          </cell>
          <cell r="I1131">
            <v>3.9601930274908801</v>
          </cell>
          <cell r="J1131">
            <v>113524.4834479014</v>
          </cell>
          <cell r="K1131">
            <v>0.9069174055942667</v>
          </cell>
          <cell r="L1131">
            <v>31</v>
          </cell>
          <cell r="M1131">
            <v>139.38214398537505</v>
          </cell>
        </row>
        <row r="1132">
          <cell r="D1132">
            <v>44017</v>
          </cell>
          <cell r="E1132">
            <v>116991.302</v>
          </cell>
          <cell r="F1132">
            <v>413.7</v>
          </cell>
          <cell r="G1132">
            <v>117405.00199999999</v>
          </cell>
          <cell r="H1132">
            <v>25998.058499999999</v>
          </cell>
          <cell r="I1132">
            <v>4.51591421720972</v>
          </cell>
          <cell r="J1132">
            <v>113524.4834479014</v>
          </cell>
          <cell r="K1132">
            <v>1.0341822172120205</v>
          </cell>
          <cell r="L1132">
            <v>31</v>
          </cell>
          <cell r="M1132">
            <v>139.38214398537505</v>
          </cell>
        </row>
        <row r="1133">
          <cell r="D1133">
            <v>44018</v>
          </cell>
          <cell r="E1133">
            <v>204269.693</v>
          </cell>
          <cell r="F1133">
            <v>9430</v>
          </cell>
          <cell r="G1133">
            <v>213699.693</v>
          </cell>
          <cell r="H1133">
            <v>25998.058499999999</v>
          </cell>
          <cell r="I1133">
            <v>8.219832761742575</v>
          </cell>
          <cell r="J1133">
            <v>113524.4834479014</v>
          </cell>
          <cell r="K1133">
            <v>1.8824106176010127</v>
          </cell>
          <cell r="L1133">
            <v>31</v>
          </cell>
          <cell r="M1133">
            <v>139.38214398537505</v>
          </cell>
        </row>
        <row r="1134">
          <cell r="D1134">
            <v>44019</v>
          </cell>
          <cell r="E1134">
            <v>131286.046</v>
          </cell>
          <cell r="F1134">
            <v>2279.6</v>
          </cell>
          <cell r="G1134">
            <v>133565.64600000001</v>
          </cell>
          <cell r="H1134">
            <v>25998.058499999999</v>
          </cell>
          <cell r="I1134">
            <v>5.1375238654840327</v>
          </cell>
          <cell r="J1134">
            <v>113524.4834479014</v>
          </cell>
          <cell r="K1134">
            <v>1.1765360382484884</v>
          </cell>
          <cell r="L1134">
            <v>31</v>
          </cell>
          <cell r="M1134">
            <v>139.38214398537505</v>
          </cell>
        </row>
        <row r="1135">
          <cell r="D1135">
            <v>44020</v>
          </cell>
          <cell r="E1135">
            <v>153383.236</v>
          </cell>
          <cell r="F1135">
            <v>0</v>
          </cell>
          <cell r="G1135">
            <v>153383.236</v>
          </cell>
          <cell r="H1135">
            <v>25998.058499999999</v>
          </cell>
          <cell r="I1135">
            <v>5.89979578667384</v>
          </cell>
          <cell r="J1135">
            <v>113524.4834479014</v>
          </cell>
          <cell r="K1135">
            <v>1.3511026990965396</v>
          </cell>
          <cell r="L1135">
            <v>31</v>
          </cell>
          <cell r="M1135">
            <v>139.38214398537505</v>
          </cell>
        </row>
        <row r="1136">
          <cell r="D1136">
            <v>44021</v>
          </cell>
          <cell r="E1136">
            <v>97595.118000000002</v>
          </cell>
          <cell r="F1136">
            <v>0</v>
          </cell>
          <cell r="G1136">
            <v>97595.118000000002</v>
          </cell>
          <cell r="H1136">
            <v>25998.058499999999</v>
          </cell>
          <cell r="I1136">
            <v>3.7539387027689011</v>
          </cell>
          <cell r="J1136">
            <v>113524.4834479014</v>
          </cell>
          <cell r="K1136">
            <v>0.85968343599456509</v>
          </cell>
          <cell r="L1136">
            <v>31</v>
          </cell>
          <cell r="M1136">
            <v>139.38214398537505</v>
          </cell>
        </row>
        <row r="1137">
          <cell r="D1137">
            <v>44022</v>
          </cell>
          <cell r="E1137">
            <v>132233.046</v>
          </cell>
          <cell r="F1137">
            <v>1.3</v>
          </cell>
          <cell r="G1137">
            <v>132234.34599999999</v>
          </cell>
          <cell r="H1137">
            <v>25998.058499999999</v>
          </cell>
          <cell r="I1137">
            <v>5.0863161954959057</v>
          </cell>
          <cell r="J1137">
            <v>113524.4834479014</v>
          </cell>
          <cell r="K1137">
            <v>1.1648090524955783</v>
          </cell>
          <cell r="L1137">
            <v>31</v>
          </cell>
          <cell r="M1137">
            <v>139.38214398537505</v>
          </cell>
        </row>
        <row r="1138">
          <cell r="D1138">
            <v>44023</v>
          </cell>
          <cell r="E1138">
            <v>217169.30799999999</v>
          </cell>
          <cell r="F1138">
            <v>12.4</v>
          </cell>
          <cell r="G1138">
            <v>217181.70799999998</v>
          </cell>
          <cell r="H1138">
            <v>25998.058499999999</v>
          </cell>
          <cell r="I1138">
            <v>8.3537664168268559</v>
          </cell>
          <cell r="J1138">
            <v>113524.4834479014</v>
          </cell>
          <cell r="K1138">
            <v>1.9130825475164475</v>
          </cell>
          <cell r="L1138">
            <v>31</v>
          </cell>
          <cell r="M1138">
            <v>139.38214398537505</v>
          </cell>
        </row>
        <row r="1139">
          <cell r="D1139">
            <v>44024</v>
          </cell>
          <cell r="E1139">
            <v>173029.32800000001</v>
          </cell>
          <cell r="F1139">
            <v>9.8000000000000007</v>
          </cell>
          <cell r="G1139">
            <v>173039.128</v>
          </cell>
          <cell r="H1139">
            <v>25998.058499999999</v>
          </cell>
          <cell r="I1139">
            <v>6.6558480895794583</v>
          </cell>
          <cell r="J1139">
            <v>113524.4834479014</v>
          </cell>
          <cell r="K1139">
            <v>1.5242450152121683</v>
          </cell>
          <cell r="L1139">
            <v>31</v>
          </cell>
          <cell r="M1139">
            <v>139.38214398537505</v>
          </cell>
        </row>
        <row r="1140">
          <cell r="D1140">
            <v>44025</v>
          </cell>
          <cell r="E1140">
            <v>188623.48800000001</v>
          </cell>
          <cell r="F1140">
            <v>413.9</v>
          </cell>
          <cell r="G1140">
            <v>189037.38800000001</v>
          </cell>
          <cell r="H1140">
            <v>25998.058499999999</v>
          </cell>
          <cell r="I1140">
            <v>7.2712117329838311</v>
          </cell>
          <cell r="J1140">
            <v>113524.4834479014</v>
          </cell>
          <cell r="K1140">
            <v>1.665168448766851</v>
          </cell>
          <cell r="L1140">
            <v>31</v>
          </cell>
          <cell r="M1140">
            <v>139.38214398537505</v>
          </cell>
        </row>
        <row r="1141">
          <cell r="D1141">
            <v>44026</v>
          </cell>
          <cell r="E1141">
            <v>198743.56599999999</v>
          </cell>
          <cell r="F1141">
            <v>581.4</v>
          </cell>
          <cell r="G1141">
            <v>199324.96599999999</v>
          </cell>
          <cell r="H1141">
            <v>25998.058499999999</v>
          </cell>
          <cell r="I1141">
            <v>7.6669173584635173</v>
          </cell>
          <cell r="J1141">
            <v>113524.4834479014</v>
          </cell>
          <cell r="K1141">
            <v>1.7557883546017112</v>
          </cell>
          <cell r="L1141">
            <v>31</v>
          </cell>
          <cell r="M1141">
            <v>139.38214398537505</v>
          </cell>
        </row>
        <row r="1142">
          <cell r="D1142">
            <v>44027</v>
          </cell>
          <cell r="E1142">
            <v>222739.96799999999</v>
          </cell>
          <cell r="F1142">
            <v>1120.5</v>
          </cell>
          <cell r="G1142">
            <v>223860.46799999999</v>
          </cell>
          <cell r="H1142">
            <v>25998.058499999999</v>
          </cell>
          <cell r="I1142">
            <v>8.6106609845500586</v>
          </cell>
          <cell r="J1142">
            <v>113524.4834479014</v>
          </cell>
          <cell r="K1142">
            <v>1.9719135573317446</v>
          </cell>
          <cell r="L1142">
            <v>31</v>
          </cell>
          <cell r="M1142">
            <v>139.38214398537505</v>
          </cell>
        </row>
        <row r="1143">
          <cell r="D1143">
            <v>44028</v>
          </cell>
          <cell r="E1143">
            <v>192581.633</v>
          </cell>
          <cell r="F1143">
            <v>4136.7</v>
          </cell>
          <cell r="G1143">
            <v>196718.33300000001</v>
          </cell>
          <cell r="H1143">
            <v>25998.058499999999</v>
          </cell>
          <cell r="I1143">
            <v>7.5666547561618884</v>
          </cell>
          <cell r="J1143">
            <v>113524.4834479014</v>
          </cell>
          <cell r="K1143">
            <v>1.732827378071955</v>
          </cell>
          <cell r="L1143">
            <v>31</v>
          </cell>
          <cell r="M1143">
            <v>139.38214398537505</v>
          </cell>
        </row>
        <row r="1144">
          <cell r="D1144">
            <v>44029</v>
          </cell>
          <cell r="E1144">
            <v>207566.70699999999</v>
          </cell>
          <cell r="F1144">
            <v>5369.1</v>
          </cell>
          <cell r="G1144">
            <v>212935.807</v>
          </cell>
          <cell r="H1144">
            <v>25998.058499999999</v>
          </cell>
          <cell r="I1144">
            <v>8.190450336897273</v>
          </cell>
          <cell r="J1144">
            <v>113524.4834479014</v>
          </cell>
          <cell r="K1144">
            <v>1.8756817959688881</v>
          </cell>
          <cell r="L1144">
            <v>31</v>
          </cell>
          <cell r="M1144">
            <v>139.38214398537505</v>
          </cell>
        </row>
        <row r="1145">
          <cell r="D1145">
            <v>44030</v>
          </cell>
          <cell r="E1145">
            <v>87876.403999999995</v>
          </cell>
          <cell r="F1145">
            <v>0</v>
          </cell>
          <cell r="G1145">
            <v>87876.403999999995</v>
          </cell>
          <cell r="H1145">
            <v>25998.058499999999</v>
          </cell>
          <cell r="I1145">
            <v>3.3801140958275786</v>
          </cell>
          <cell r="J1145">
            <v>113524.4834479014</v>
          </cell>
          <cell r="K1145">
            <v>0.77407446685567338</v>
          </cell>
          <cell r="L1145">
            <v>31</v>
          </cell>
          <cell r="M1145">
            <v>139.38214398537505</v>
          </cell>
        </row>
        <row r="1146">
          <cell r="D1146">
            <v>44031</v>
          </cell>
          <cell r="E1146">
            <v>76112.788</v>
          </cell>
          <cell r="F1146">
            <v>0</v>
          </cell>
          <cell r="G1146">
            <v>76112.788</v>
          </cell>
          <cell r="H1146">
            <v>25998.058499999999</v>
          </cell>
          <cell r="I1146">
            <v>2.927633538481345</v>
          </cell>
          <cell r="J1146">
            <v>113524.4834479014</v>
          </cell>
          <cell r="K1146">
            <v>0.67045262562176422</v>
          </cell>
          <cell r="L1146">
            <v>31</v>
          </cell>
          <cell r="M1146">
            <v>139.38214398537505</v>
          </cell>
        </row>
        <row r="1147">
          <cell r="D1147">
            <v>44032</v>
          </cell>
          <cell r="E1147">
            <v>136762.024</v>
          </cell>
          <cell r="F1147">
            <v>0</v>
          </cell>
          <cell r="G1147">
            <v>136762.024</v>
          </cell>
          <cell r="H1147">
            <v>25998.058499999999</v>
          </cell>
          <cell r="I1147">
            <v>5.2604706616842183</v>
          </cell>
          <cell r="J1147">
            <v>113524.4834479014</v>
          </cell>
          <cell r="K1147">
            <v>1.204691885365528</v>
          </cell>
          <cell r="L1147">
            <v>31</v>
          </cell>
          <cell r="M1147">
            <v>139.38214398537505</v>
          </cell>
        </row>
        <row r="1148">
          <cell r="D1148">
            <v>44033</v>
          </cell>
          <cell r="E1148">
            <v>167219.01199999999</v>
          </cell>
          <cell r="F1148">
            <v>0</v>
          </cell>
          <cell r="G1148">
            <v>167219.01199999999</v>
          </cell>
          <cell r="H1148">
            <v>25998.058499999999</v>
          </cell>
          <cell r="I1148">
            <v>6.4319807573323216</v>
          </cell>
          <cell r="J1148">
            <v>113524.4834479014</v>
          </cell>
          <cell r="K1148">
            <v>1.4729775192215699</v>
          </cell>
          <cell r="L1148">
            <v>31</v>
          </cell>
          <cell r="M1148">
            <v>139.38214398537505</v>
          </cell>
        </row>
        <row r="1149">
          <cell r="D1149">
            <v>44034</v>
          </cell>
          <cell r="E1149">
            <v>79889.69</v>
          </cell>
          <cell r="F1149">
            <v>0</v>
          </cell>
          <cell r="G1149">
            <v>79889.69</v>
          </cell>
          <cell r="H1149">
            <v>25998.058499999999</v>
          </cell>
          <cell r="I1149">
            <v>3.0729098482488606</v>
          </cell>
          <cell r="J1149">
            <v>113524.4834479014</v>
          </cell>
          <cell r="K1149">
            <v>0.70372211855659261</v>
          </cell>
          <cell r="L1149">
            <v>31</v>
          </cell>
          <cell r="M1149">
            <v>139.38214398537505</v>
          </cell>
        </row>
        <row r="1150">
          <cell r="D1150">
            <v>44035</v>
          </cell>
          <cell r="E1150">
            <v>66870.012000000002</v>
          </cell>
          <cell r="F1150">
            <v>0</v>
          </cell>
          <cell r="G1150">
            <v>66870.012000000002</v>
          </cell>
          <cell r="H1150">
            <v>25998.058499999999</v>
          </cell>
          <cell r="I1150">
            <v>2.572115606248059</v>
          </cell>
          <cell r="J1150">
            <v>113524.4834479014</v>
          </cell>
          <cell r="K1150">
            <v>0.58903603847436103</v>
          </cell>
          <cell r="L1150">
            <v>31</v>
          </cell>
          <cell r="M1150">
            <v>139.38214398537505</v>
          </cell>
        </row>
        <row r="1151">
          <cell r="D1151">
            <v>44036</v>
          </cell>
          <cell r="E1151">
            <v>109865.546</v>
          </cell>
          <cell r="F1151">
            <v>0</v>
          </cell>
          <cell r="G1151">
            <v>109865.546</v>
          </cell>
          <cell r="H1151">
            <v>25998.058499999999</v>
          </cell>
          <cell r="I1151">
            <v>4.225913485039662</v>
          </cell>
          <cell r="J1151">
            <v>113524.4834479014</v>
          </cell>
          <cell r="K1151">
            <v>0.96776961817597218</v>
          </cell>
          <cell r="L1151">
            <v>31</v>
          </cell>
          <cell r="M1151">
            <v>139.38214398537505</v>
          </cell>
        </row>
        <row r="1152">
          <cell r="D1152">
            <v>44037</v>
          </cell>
          <cell r="E1152">
            <v>75360.191000000006</v>
          </cell>
          <cell r="F1152">
            <v>0</v>
          </cell>
          <cell r="G1152">
            <v>75360.191000000006</v>
          </cell>
          <cell r="H1152">
            <v>25998.058499999999</v>
          </cell>
          <cell r="I1152">
            <v>2.8986853383686326</v>
          </cell>
          <cell r="J1152">
            <v>113524.4834479014</v>
          </cell>
          <cell r="K1152">
            <v>0.6638232450939473</v>
          </cell>
          <cell r="L1152">
            <v>31</v>
          </cell>
          <cell r="M1152">
            <v>139.38214398537505</v>
          </cell>
        </row>
        <row r="1153">
          <cell r="D1153">
            <v>44038</v>
          </cell>
          <cell r="E1153">
            <v>65893.403999999995</v>
          </cell>
          <cell r="F1153">
            <v>0</v>
          </cell>
          <cell r="G1153">
            <v>65893.403999999995</v>
          </cell>
          <cell r="H1153">
            <v>25998.058499999999</v>
          </cell>
          <cell r="I1153">
            <v>2.5345509550261225</v>
          </cell>
          <cell r="J1153">
            <v>113524.4834479014</v>
          </cell>
          <cell r="K1153">
            <v>0.58043341840211737</v>
          </cell>
          <cell r="L1153">
            <v>31</v>
          </cell>
          <cell r="M1153">
            <v>139.38214398537505</v>
          </cell>
        </row>
        <row r="1154">
          <cell r="D1154">
            <v>44039</v>
          </cell>
          <cell r="E1154">
            <v>101924.25</v>
          </cell>
          <cell r="F1154">
            <v>0</v>
          </cell>
          <cell r="G1154">
            <v>101924.25</v>
          </cell>
          <cell r="H1154">
            <v>25998.058499999999</v>
          </cell>
          <cell r="I1154">
            <v>3.9204562140669084</v>
          </cell>
          <cell r="J1154">
            <v>113524.4834479014</v>
          </cell>
          <cell r="K1154">
            <v>0.89781734216632691</v>
          </cell>
          <cell r="L1154">
            <v>31</v>
          </cell>
          <cell r="M1154">
            <v>139.38214398537505</v>
          </cell>
        </row>
        <row r="1155">
          <cell r="D1155">
            <v>44040</v>
          </cell>
          <cell r="E1155">
            <v>134544.42000000001</v>
          </cell>
          <cell r="F1155">
            <v>0</v>
          </cell>
          <cell r="G1155">
            <v>134544.42000000001</v>
          </cell>
          <cell r="H1155">
            <v>25998.058499999999</v>
          </cell>
          <cell r="I1155">
            <v>5.1751718306195835</v>
          </cell>
          <cell r="J1155">
            <v>113524.4834479014</v>
          </cell>
          <cell r="K1155">
            <v>1.1851577379054543</v>
          </cell>
          <cell r="L1155">
            <v>31</v>
          </cell>
          <cell r="M1155">
            <v>139.38214398537505</v>
          </cell>
        </row>
        <row r="1156">
          <cell r="D1156">
            <v>44041</v>
          </cell>
          <cell r="E1156">
            <v>122744.80899999999</v>
          </cell>
          <cell r="F1156">
            <v>0</v>
          </cell>
          <cell r="G1156">
            <v>122744.80899999999</v>
          </cell>
          <cell r="H1156">
            <v>25998.058499999999</v>
          </cell>
          <cell r="I1156">
            <v>4.7213067468095744</v>
          </cell>
          <cell r="J1156">
            <v>113524.4834479014</v>
          </cell>
          <cell r="K1156">
            <v>1.0812188285034565</v>
          </cell>
          <cell r="L1156">
            <v>31</v>
          </cell>
          <cell r="M1156">
            <v>139.38214398537505</v>
          </cell>
        </row>
        <row r="1157">
          <cell r="D1157">
            <v>44042</v>
          </cell>
          <cell r="E1157">
            <v>137942.71299999999</v>
          </cell>
          <cell r="F1157">
            <v>0</v>
          </cell>
          <cell r="G1157">
            <v>137942.71299999999</v>
          </cell>
          <cell r="H1157">
            <v>25998.058499999999</v>
          </cell>
          <cell r="I1157">
            <v>5.3058851683097794</v>
          </cell>
          <cell r="J1157">
            <v>113524.4834479014</v>
          </cell>
          <cell r="K1157">
            <v>1.2150921881384698</v>
          </cell>
          <cell r="L1157">
            <v>31</v>
          </cell>
          <cell r="M1157">
            <v>139.38214398537505</v>
          </cell>
        </row>
        <row r="1158">
          <cell r="D1158">
            <v>44043</v>
          </cell>
          <cell r="E1158">
            <v>56705.366000000002</v>
          </cell>
          <cell r="F1158">
            <v>0</v>
          </cell>
          <cell r="G1158">
            <v>56705.366000000002</v>
          </cell>
          <cell r="H1158">
            <v>26088.880000000001</v>
          </cell>
          <cell r="I1158">
            <v>2.1735454339166727</v>
          </cell>
          <cell r="J1158">
            <v>113524.4834479014</v>
          </cell>
          <cell r="K1158">
            <v>0.49949900037222544</v>
          </cell>
          <cell r="L1158">
            <v>31</v>
          </cell>
          <cell r="M1158">
            <v>139.38214398537505</v>
          </cell>
        </row>
        <row r="1159">
          <cell r="D1159">
            <v>44044</v>
          </cell>
          <cell r="E1159">
            <v>131275.97200000001</v>
          </cell>
          <cell r="F1159">
            <v>476.8</v>
          </cell>
          <cell r="G1159">
            <v>131752.772</v>
          </cell>
          <cell r="H1159">
            <v>26088.880000000001</v>
          </cell>
          <cell r="I1159">
            <v>5.0501505622318774</v>
          </cell>
          <cell r="J1159">
            <v>112615.92969807946</v>
          </cell>
          <cell r="K1159">
            <v>1.1699301542261911</v>
          </cell>
          <cell r="L1159">
            <v>31</v>
          </cell>
          <cell r="M1159">
            <v>138.2666474358202</v>
          </cell>
        </row>
        <row r="1160">
          <cell r="D1160">
            <v>44045</v>
          </cell>
          <cell r="E1160">
            <v>181064.302</v>
          </cell>
          <cell r="F1160">
            <v>5528.1</v>
          </cell>
          <cell r="G1160">
            <v>186592.402</v>
          </cell>
          <cell r="H1160">
            <v>26088.880000000001</v>
          </cell>
          <cell r="I1160">
            <v>7.1521813891589057</v>
          </cell>
          <cell r="J1160">
            <v>112615.92969807946</v>
          </cell>
          <cell r="K1160">
            <v>1.6568917248230304</v>
          </cell>
          <cell r="L1160">
            <v>31</v>
          </cell>
          <cell r="M1160">
            <v>138.2666474358202</v>
          </cell>
        </row>
        <row r="1161">
          <cell r="D1161">
            <v>44046</v>
          </cell>
          <cell r="E1161">
            <v>147785.231</v>
          </cell>
          <cell r="F1161">
            <v>3023.5</v>
          </cell>
          <cell r="G1161">
            <v>150808.731</v>
          </cell>
          <cell r="H1161">
            <v>26088.880000000001</v>
          </cell>
          <cell r="I1161">
            <v>5.7805751339267912</v>
          </cell>
          <cell r="J1161">
            <v>112615.92969807946</v>
          </cell>
          <cell r="K1161">
            <v>1.3391420858870899</v>
          </cell>
          <cell r="L1161">
            <v>31</v>
          </cell>
          <cell r="M1161">
            <v>138.2666474358202</v>
          </cell>
        </row>
        <row r="1162">
          <cell r="D1162">
            <v>44047</v>
          </cell>
          <cell r="E1162">
            <v>122984.341</v>
          </cell>
          <cell r="F1162">
            <v>5026.3</v>
          </cell>
          <cell r="G1162">
            <v>128010.641</v>
          </cell>
          <cell r="H1162">
            <v>26088.880000000001</v>
          </cell>
          <cell r="I1162">
            <v>4.9067127833774391</v>
          </cell>
          <cell r="J1162">
            <v>112615.92969807946</v>
          </cell>
          <cell r="K1162">
            <v>1.136701009734532</v>
          </cell>
          <cell r="L1162">
            <v>31</v>
          </cell>
          <cell r="M1162">
            <v>138.2666474358202</v>
          </cell>
        </row>
        <row r="1163">
          <cell r="D1163">
            <v>44048</v>
          </cell>
          <cell r="E1163">
            <v>64141.817000000003</v>
          </cell>
          <cell r="F1163">
            <v>0</v>
          </cell>
          <cell r="G1163">
            <v>64141.817000000003</v>
          </cell>
          <cell r="H1163">
            <v>26088.880000000001</v>
          </cell>
          <cell r="I1163">
            <v>2.4585883717507229</v>
          </cell>
          <cell r="J1163">
            <v>112615.92969807946</v>
          </cell>
          <cell r="K1163">
            <v>0.56956255808536715</v>
          </cell>
          <cell r="L1163">
            <v>31</v>
          </cell>
          <cell r="M1163">
            <v>138.2666474358202</v>
          </cell>
        </row>
        <row r="1164">
          <cell r="D1164">
            <v>44049</v>
          </cell>
          <cell r="E1164">
            <v>105309.281</v>
          </cell>
          <cell r="F1164">
            <v>30.2</v>
          </cell>
          <cell r="G1164">
            <v>105339.481</v>
          </cell>
          <cell r="H1164">
            <v>26088.880000000001</v>
          </cell>
          <cell r="I1164">
            <v>4.0377157240939434</v>
          </cell>
          <cell r="J1164">
            <v>112615.92969807946</v>
          </cell>
          <cell r="K1164">
            <v>0.93538703878228024</v>
          </cell>
          <cell r="L1164">
            <v>31</v>
          </cell>
          <cell r="M1164">
            <v>138.2666474358202</v>
          </cell>
        </row>
        <row r="1165">
          <cell r="D1165">
            <v>44050</v>
          </cell>
          <cell r="E1165">
            <v>104491.083</v>
          </cell>
          <cell r="F1165">
            <v>0</v>
          </cell>
          <cell r="G1165">
            <v>104491.083</v>
          </cell>
          <cell r="H1165">
            <v>26088.880000000001</v>
          </cell>
          <cell r="I1165">
            <v>4.0051961985336275</v>
          </cell>
          <cell r="J1165">
            <v>112615.92969807946</v>
          </cell>
          <cell r="K1165">
            <v>0.92785348644848042</v>
          </cell>
          <cell r="L1165">
            <v>31</v>
          </cell>
          <cell r="M1165">
            <v>138.2666474358202</v>
          </cell>
        </row>
        <row r="1166">
          <cell r="D1166">
            <v>44051</v>
          </cell>
          <cell r="E1166">
            <v>93014.808999999994</v>
          </cell>
          <cell r="F1166">
            <v>0.7</v>
          </cell>
          <cell r="G1166">
            <v>93015.508999999991</v>
          </cell>
          <cell r="H1166">
            <v>26088.880000000001</v>
          </cell>
          <cell r="I1166">
            <v>3.5653316278813039</v>
          </cell>
          <cell r="J1166">
            <v>112615.92969807946</v>
          </cell>
          <cell r="K1166">
            <v>0.82595339086905628</v>
          </cell>
          <cell r="L1166">
            <v>31</v>
          </cell>
          <cell r="M1166">
            <v>138.2666474358202</v>
          </cell>
        </row>
        <row r="1167">
          <cell r="D1167">
            <v>44052</v>
          </cell>
          <cell r="E1167">
            <v>81709.531000000003</v>
          </cell>
          <cell r="F1167">
            <v>0</v>
          </cell>
          <cell r="G1167">
            <v>81709.531000000003</v>
          </cell>
          <cell r="H1167">
            <v>26088.880000000001</v>
          </cell>
          <cell r="I1167">
            <v>3.1319677579106502</v>
          </cell>
          <cell r="J1167">
            <v>112615.92969807946</v>
          </cell>
          <cell r="K1167">
            <v>0.72555926341025867</v>
          </cell>
          <cell r="L1167">
            <v>31</v>
          </cell>
          <cell r="M1167">
            <v>138.2666474358202</v>
          </cell>
        </row>
        <row r="1168">
          <cell r="D1168">
            <v>44053</v>
          </cell>
          <cell r="E1168">
            <v>114239.946</v>
          </cell>
          <cell r="F1168">
            <v>0.7</v>
          </cell>
          <cell r="G1168">
            <v>114240.64599999999</v>
          </cell>
          <cell r="H1168">
            <v>26088.880000000001</v>
          </cell>
          <cell r="I1168">
            <v>4.3789018923004743</v>
          </cell>
          <cell r="J1168">
            <v>112615.92969807946</v>
          </cell>
          <cell r="K1168">
            <v>1.0144270558017534</v>
          </cell>
          <cell r="L1168">
            <v>31</v>
          </cell>
          <cell r="M1168">
            <v>138.2666474358202</v>
          </cell>
        </row>
        <row r="1169">
          <cell r="D1169">
            <v>44054</v>
          </cell>
          <cell r="E1169">
            <v>145434.09400000001</v>
          </cell>
          <cell r="F1169">
            <v>0</v>
          </cell>
          <cell r="G1169">
            <v>145434.09400000001</v>
          </cell>
          <cell r="H1169">
            <v>26088.880000000001</v>
          </cell>
          <cell r="I1169">
            <v>5.5745625722530061</v>
          </cell>
          <cell r="J1169">
            <v>112615.92969807946</v>
          </cell>
          <cell r="K1169">
            <v>1.291416715112198</v>
          </cell>
          <cell r="L1169">
            <v>31</v>
          </cell>
          <cell r="M1169">
            <v>138.2666474358202</v>
          </cell>
        </row>
        <row r="1170">
          <cell r="D1170">
            <v>44055</v>
          </cell>
          <cell r="E1170">
            <v>97825.9</v>
          </cell>
          <cell r="F1170">
            <v>0</v>
          </cell>
          <cell r="G1170">
            <v>97825.9</v>
          </cell>
          <cell r="H1170">
            <v>26088.880000000001</v>
          </cell>
          <cell r="I1170">
            <v>3.7497163542474796</v>
          </cell>
          <cell r="J1170">
            <v>112615.92969807946</v>
          </cell>
          <cell r="K1170">
            <v>0.86866840474761275</v>
          </cell>
          <cell r="L1170">
            <v>31</v>
          </cell>
          <cell r="M1170">
            <v>138.2666474358202</v>
          </cell>
        </row>
        <row r="1171">
          <cell r="D1171">
            <v>44056</v>
          </cell>
          <cell r="E1171">
            <v>33698.089</v>
          </cell>
          <cell r="F1171">
            <v>0</v>
          </cell>
          <cell r="G1171">
            <v>33698.089</v>
          </cell>
          <cell r="H1171">
            <v>26088.880000000001</v>
          </cell>
          <cell r="I1171">
            <v>1.2916648395791617</v>
          </cell>
          <cell r="J1171">
            <v>112615.92969807946</v>
          </cell>
          <cell r="K1171">
            <v>0.29923021627884927</v>
          </cell>
          <cell r="L1171">
            <v>31</v>
          </cell>
          <cell r="M1171">
            <v>138.2666474358202</v>
          </cell>
        </row>
        <row r="1172">
          <cell r="D1172">
            <v>44057</v>
          </cell>
          <cell r="E1172">
            <v>61228.760999999999</v>
          </cell>
          <cell r="F1172">
            <v>0</v>
          </cell>
          <cell r="G1172">
            <v>61228.760999999999</v>
          </cell>
          <cell r="H1172">
            <v>26088.880000000001</v>
          </cell>
          <cell r="I1172">
            <v>2.3469294580679585</v>
          </cell>
          <cell r="J1172">
            <v>112615.92969807946</v>
          </cell>
          <cell r="K1172">
            <v>0.54369538274161389</v>
          </cell>
          <cell r="L1172">
            <v>31</v>
          </cell>
          <cell r="M1172">
            <v>138.2666474358202</v>
          </cell>
        </row>
        <row r="1173">
          <cell r="D1173">
            <v>44058</v>
          </cell>
          <cell r="E1173">
            <v>118595.265</v>
          </cell>
          <cell r="F1173">
            <v>0</v>
          </cell>
          <cell r="G1173">
            <v>118595.265</v>
          </cell>
          <cell r="H1173">
            <v>26088.880000000001</v>
          </cell>
          <cell r="I1173">
            <v>4.5458166467859105</v>
          </cell>
          <cell r="J1173">
            <v>112615.92969807946</v>
          </cell>
          <cell r="K1173">
            <v>1.0530949335316149</v>
          </cell>
          <cell r="L1173">
            <v>31</v>
          </cell>
          <cell r="M1173">
            <v>138.2666474358202</v>
          </cell>
        </row>
        <row r="1174">
          <cell r="D1174">
            <v>44059</v>
          </cell>
          <cell r="E1174">
            <v>131783.00899999999</v>
          </cell>
          <cell r="F1174">
            <v>0</v>
          </cell>
          <cell r="G1174">
            <v>131783.00899999999</v>
          </cell>
          <cell r="H1174">
            <v>26088.880000000001</v>
          </cell>
          <cell r="I1174">
            <v>5.0513095617749775</v>
          </cell>
          <cell r="J1174">
            <v>112615.92969807946</v>
          </cell>
          <cell r="K1174">
            <v>1.1701986508774291</v>
          </cell>
          <cell r="L1174">
            <v>31</v>
          </cell>
          <cell r="M1174">
            <v>138.2666474358202</v>
          </cell>
        </row>
        <row r="1175">
          <cell r="D1175">
            <v>44060</v>
          </cell>
          <cell r="E1175">
            <v>109649.15700000001</v>
          </cell>
          <cell r="F1175">
            <v>0</v>
          </cell>
          <cell r="G1175">
            <v>109649.15700000001</v>
          </cell>
          <cell r="H1175">
            <v>26088.880000000001</v>
          </cell>
          <cell r="I1175">
            <v>4.202907790598907</v>
          </cell>
          <cell r="J1175">
            <v>112615.92969807946</v>
          </cell>
          <cell r="K1175">
            <v>0.97365583442739145</v>
          </cell>
          <cell r="L1175">
            <v>31</v>
          </cell>
          <cell r="M1175">
            <v>138.2666474358202</v>
          </cell>
        </row>
        <row r="1176">
          <cell r="D1176">
            <v>44061</v>
          </cell>
          <cell r="E1176">
            <v>85005.13</v>
          </cell>
          <cell r="F1176">
            <v>3.9</v>
          </cell>
          <cell r="G1176">
            <v>85009.03</v>
          </cell>
          <cell r="H1176">
            <v>26088.880000000001</v>
          </cell>
          <cell r="I1176">
            <v>3.2584392277476071</v>
          </cell>
          <cell r="J1176">
            <v>112615.92969807946</v>
          </cell>
          <cell r="K1176">
            <v>0.75485795151633628</v>
          </cell>
          <cell r="L1176">
            <v>31</v>
          </cell>
          <cell r="M1176">
            <v>138.2666474358202</v>
          </cell>
        </row>
        <row r="1177">
          <cell r="D1177">
            <v>44062</v>
          </cell>
          <cell r="E1177">
            <v>170379.359</v>
          </cell>
          <cell r="F1177">
            <v>3.6</v>
          </cell>
          <cell r="G1177">
            <v>170382.959</v>
          </cell>
          <cell r="H1177">
            <v>26088.880000000001</v>
          </cell>
          <cell r="I1177">
            <v>6.5308652192045038</v>
          </cell>
          <cell r="J1177">
            <v>112615.92969807946</v>
          </cell>
          <cell r="K1177">
            <v>1.512956110710026</v>
          </cell>
          <cell r="L1177">
            <v>31</v>
          </cell>
          <cell r="M1177">
            <v>138.2666474358202</v>
          </cell>
        </row>
        <row r="1178">
          <cell r="D1178">
            <v>44063</v>
          </cell>
          <cell r="E1178">
            <v>175767.59400000001</v>
          </cell>
          <cell r="F1178">
            <v>1.4</v>
          </cell>
          <cell r="G1178">
            <v>175768.99400000001</v>
          </cell>
          <cell r="H1178">
            <v>26088.880000000001</v>
          </cell>
          <cell r="I1178">
            <v>6.7373146719981847</v>
          </cell>
          <cell r="J1178">
            <v>112615.92969807946</v>
          </cell>
          <cell r="K1178">
            <v>1.5607826927436674</v>
          </cell>
          <cell r="L1178">
            <v>31</v>
          </cell>
          <cell r="M1178">
            <v>138.2666474358202</v>
          </cell>
        </row>
        <row r="1179">
          <cell r="D1179">
            <v>44064</v>
          </cell>
          <cell r="E1179">
            <v>116267.523</v>
          </cell>
          <cell r="F1179">
            <v>0</v>
          </cell>
          <cell r="G1179">
            <v>116267.523</v>
          </cell>
          <cell r="H1179">
            <v>26088.880000000001</v>
          </cell>
          <cell r="I1179">
            <v>4.4565931155342815</v>
          </cell>
          <cell r="J1179">
            <v>112615.92969807946</v>
          </cell>
          <cell r="K1179">
            <v>1.0324251934136703</v>
          </cell>
          <cell r="L1179">
            <v>31</v>
          </cell>
          <cell r="M1179">
            <v>138.2666474358202</v>
          </cell>
        </row>
        <row r="1180">
          <cell r="D1180">
            <v>44065</v>
          </cell>
          <cell r="E1180">
            <v>74589.402000000002</v>
          </cell>
          <cell r="F1180">
            <v>1271.8</v>
          </cell>
          <cell r="G1180">
            <v>75861.202000000005</v>
          </cell>
          <cell r="H1180">
            <v>26088.880000000001</v>
          </cell>
          <cell r="I1180">
            <v>2.9077983416689408</v>
          </cell>
          <cell r="J1180">
            <v>112615.92969807946</v>
          </cell>
          <cell r="K1180">
            <v>0.67362763157381045</v>
          </cell>
          <cell r="L1180">
            <v>31</v>
          </cell>
          <cell r="M1180">
            <v>138.2666474358202</v>
          </cell>
        </row>
        <row r="1181">
          <cell r="D1181">
            <v>44066</v>
          </cell>
          <cell r="E1181">
            <v>109504.27899999999</v>
          </cell>
          <cell r="F1181">
            <v>4860.3999999999996</v>
          </cell>
          <cell r="G1181">
            <v>114364.67899999999</v>
          </cell>
          <cell r="H1181">
            <v>26088.880000000001</v>
          </cell>
          <cell r="I1181">
            <v>4.38365614008727</v>
          </cell>
          <cell r="J1181">
            <v>112615.92969807946</v>
          </cell>
          <cell r="K1181">
            <v>1.0155284363997961</v>
          </cell>
          <cell r="L1181">
            <v>31</v>
          </cell>
          <cell r="M1181">
            <v>138.2666474358202</v>
          </cell>
        </row>
        <row r="1182">
          <cell r="D1182">
            <v>44067</v>
          </cell>
          <cell r="E1182">
            <v>99765.217000000004</v>
          </cell>
          <cell r="F1182">
            <v>1305.5999999999999</v>
          </cell>
          <cell r="G1182">
            <v>101070.81700000001</v>
          </cell>
          <cell r="H1182">
            <v>26088.880000000001</v>
          </cell>
          <cell r="I1182">
            <v>3.8740956683460541</v>
          </cell>
          <cell r="J1182">
            <v>112615.92969807946</v>
          </cell>
          <cell r="K1182">
            <v>0.89748241897010828</v>
          </cell>
          <cell r="L1182">
            <v>31</v>
          </cell>
          <cell r="M1182">
            <v>138.2666474358202</v>
          </cell>
        </row>
        <row r="1183">
          <cell r="D1183">
            <v>44068</v>
          </cell>
          <cell r="E1183">
            <v>71017</v>
          </cell>
          <cell r="F1183">
            <v>0</v>
          </cell>
          <cell r="G1183">
            <v>71017</v>
          </cell>
          <cell r="H1183">
            <v>26088.880000000001</v>
          </cell>
          <cell r="I1183">
            <v>2.7221176225272989</v>
          </cell>
          <cell r="J1183">
            <v>112615.92969807946</v>
          </cell>
          <cell r="K1183">
            <v>0.63061238485882798</v>
          </cell>
          <cell r="L1183">
            <v>31</v>
          </cell>
          <cell r="M1183">
            <v>138.2666474358202</v>
          </cell>
        </row>
        <row r="1184">
          <cell r="D1184">
            <v>44069</v>
          </cell>
          <cell r="E1184">
            <v>51808.534</v>
          </cell>
          <cell r="F1184">
            <v>0</v>
          </cell>
          <cell r="G1184">
            <v>51808.534</v>
          </cell>
          <cell r="H1184">
            <v>26088.880000000001</v>
          </cell>
          <cell r="I1184">
            <v>1.9858473801865009</v>
          </cell>
          <cell r="J1184">
            <v>112615.92969807946</v>
          </cell>
          <cell r="K1184">
            <v>0.46004623092751978</v>
          </cell>
          <cell r="L1184">
            <v>31</v>
          </cell>
          <cell r="M1184">
            <v>138.2666474358202</v>
          </cell>
        </row>
        <row r="1185">
          <cell r="D1185">
            <v>44070</v>
          </cell>
          <cell r="E1185">
            <v>66214.472999999998</v>
          </cell>
          <cell r="F1185">
            <v>0</v>
          </cell>
          <cell r="G1185">
            <v>66214.472999999998</v>
          </cell>
          <cell r="H1185">
            <v>26088.880000000001</v>
          </cell>
          <cell r="I1185">
            <v>2.5380343272689361</v>
          </cell>
          <cell r="J1185">
            <v>112615.92969807946</v>
          </cell>
          <cell r="K1185">
            <v>0.58796720124337087</v>
          </cell>
          <cell r="L1185">
            <v>31</v>
          </cell>
          <cell r="M1185">
            <v>138.2666474358202</v>
          </cell>
        </row>
        <row r="1186">
          <cell r="D1186">
            <v>44071</v>
          </cell>
          <cell r="E1186">
            <v>166269.38699999999</v>
          </cell>
          <cell r="F1186">
            <v>105</v>
          </cell>
          <cell r="G1186">
            <v>166374.38699999999</v>
          </cell>
          <cell r="H1186">
            <v>26088.880000000001</v>
          </cell>
          <cell r="I1186">
            <v>6.3772146217085588</v>
          </cell>
          <cell r="J1186">
            <v>112615.92969807946</v>
          </cell>
          <cell r="K1186">
            <v>1.4773610398284296</v>
          </cell>
          <cell r="L1186">
            <v>31</v>
          </cell>
          <cell r="M1186">
            <v>138.2666474358202</v>
          </cell>
        </row>
        <row r="1187">
          <cell r="D1187">
            <v>44072</v>
          </cell>
          <cell r="E1187">
            <v>229066.34299999999</v>
          </cell>
          <cell r="F1187">
            <v>2091.1</v>
          </cell>
          <cell r="G1187">
            <v>231157.443</v>
          </cell>
          <cell r="H1187">
            <v>26088.880000000001</v>
          </cell>
          <cell r="I1187">
            <v>8.8603820094998333</v>
          </cell>
          <cell r="J1187">
            <v>112615.92969807946</v>
          </cell>
          <cell r="K1187">
            <v>2.0526176325119141</v>
          </cell>
          <cell r="L1187">
            <v>31</v>
          </cell>
          <cell r="M1187">
            <v>138.2666474358202</v>
          </cell>
        </row>
        <row r="1188">
          <cell r="D1188">
            <v>44073</v>
          </cell>
          <cell r="E1188">
            <v>155898.666</v>
          </cell>
          <cell r="F1188">
            <v>8349</v>
          </cell>
          <cell r="G1188">
            <v>164247.666</v>
          </cell>
          <cell r="H1188">
            <v>26088.880000000001</v>
          </cell>
          <cell r="I1188">
            <v>6.2956963273241318</v>
          </cell>
          <cell r="J1188">
            <v>112615.92969807946</v>
          </cell>
          <cell r="K1188">
            <v>1.4584763136116174</v>
          </cell>
          <cell r="L1188">
            <v>31</v>
          </cell>
          <cell r="M1188">
            <v>138.2666474358202</v>
          </cell>
        </row>
        <row r="1189">
          <cell r="D1189">
            <v>44074</v>
          </cell>
          <cell r="E1189">
            <v>93217.298999999999</v>
          </cell>
          <cell r="F1189">
            <v>468.7</v>
          </cell>
          <cell r="G1189">
            <v>93685.998999999996</v>
          </cell>
          <cell r="H1189">
            <v>26284.985000000001</v>
          </cell>
          <cell r="I1189">
            <v>3.5642401545977673</v>
          </cell>
          <cell r="J1189">
            <v>112615.92969807946</v>
          </cell>
          <cell r="K1189">
            <v>0.83190716669630893</v>
          </cell>
          <cell r="L1189">
            <v>31</v>
          </cell>
          <cell r="M1189">
            <v>138.2666474358202</v>
          </cell>
        </row>
        <row r="1190">
          <cell r="D1190">
            <v>44075</v>
          </cell>
          <cell r="E1190">
            <v>59805.845000000001</v>
          </cell>
          <cell r="F1190">
            <v>0</v>
          </cell>
          <cell r="G1190">
            <v>59805.845000000001</v>
          </cell>
          <cell r="H1190">
            <v>26284.985000000001</v>
          </cell>
          <cell r="I1190">
            <v>2.2752854909371263</v>
          </cell>
          <cell r="J1190">
            <v>107001.17924096239</v>
          </cell>
          <cell r="K1190">
            <v>0.55892697093851296</v>
          </cell>
          <cell r="L1190">
            <v>30</v>
          </cell>
          <cell r="M1190">
            <v>127.13517669897196</v>
          </cell>
        </row>
        <row r="1191">
          <cell r="D1191">
            <v>44076</v>
          </cell>
          <cell r="E1191">
            <v>121684.246</v>
          </cell>
          <cell r="F1191">
            <v>0</v>
          </cell>
          <cell r="G1191">
            <v>121684.246</v>
          </cell>
          <cell r="H1191">
            <v>26284.985000000001</v>
          </cell>
          <cell r="I1191">
            <v>4.6294204086477508</v>
          </cell>
          <cell r="J1191">
            <v>107001.17924096239</v>
          </cell>
          <cell r="K1191">
            <v>1.1372234106501942</v>
          </cell>
          <cell r="L1191">
            <v>30</v>
          </cell>
          <cell r="M1191">
            <v>127.13517669897196</v>
          </cell>
        </row>
        <row r="1192">
          <cell r="D1192">
            <v>44077</v>
          </cell>
          <cell r="E1192">
            <v>71609.544999999998</v>
          </cell>
          <cell r="F1192">
            <v>0</v>
          </cell>
          <cell r="G1192">
            <v>71609.544999999998</v>
          </cell>
          <cell r="H1192">
            <v>26284.985000000001</v>
          </cell>
          <cell r="I1192">
            <v>2.7243517544331866</v>
          </cell>
          <cell r="J1192">
            <v>107001.17924096239</v>
          </cell>
          <cell r="K1192">
            <v>0.66924070844806449</v>
          </cell>
          <cell r="L1192">
            <v>30</v>
          </cell>
          <cell r="M1192">
            <v>127.13517669897196</v>
          </cell>
        </row>
        <row r="1193">
          <cell r="D1193">
            <v>44078</v>
          </cell>
          <cell r="E1193">
            <v>95208.054000000004</v>
          </cell>
          <cell r="F1193">
            <v>0</v>
          </cell>
          <cell r="G1193">
            <v>95208.054000000004</v>
          </cell>
          <cell r="H1193">
            <v>26284.985000000001</v>
          </cell>
          <cell r="I1193">
            <v>3.6221460274753818</v>
          </cell>
          <cell r="J1193">
            <v>107001.17924096239</v>
          </cell>
          <cell r="K1193">
            <v>0.88978509092498193</v>
          </cell>
          <cell r="L1193">
            <v>30</v>
          </cell>
          <cell r="M1193">
            <v>127.13517669897196</v>
          </cell>
        </row>
        <row r="1194">
          <cell r="D1194">
            <v>44079</v>
          </cell>
          <cell r="E1194">
            <v>172650.408</v>
          </cell>
          <cell r="F1194">
            <v>203.1</v>
          </cell>
          <cell r="G1194">
            <v>172853.508</v>
          </cell>
          <cell r="H1194">
            <v>26284.985000000001</v>
          </cell>
          <cell r="I1194">
            <v>6.5761311258119415</v>
          </cell>
          <cell r="J1194">
            <v>107001.17924096239</v>
          </cell>
          <cell r="K1194">
            <v>1.6154355421704354</v>
          </cell>
          <cell r="L1194">
            <v>30</v>
          </cell>
          <cell r="M1194">
            <v>127.13517669897196</v>
          </cell>
        </row>
        <row r="1195">
          <cell r="D1195">
            <v>44080</v>
          </cell>
          <cell r="E1195">
            <v>258041.02900000001</v>
          </cell>
          <cell r="F1195">
            <v>626.9</v>
          </cell>
          <cell r="G1195">
            <v>258667.929</v>
          </cell>
          <cell r="H1195">
            <v>26284.985000000001</v>
          </cell>
          <cell r="I1195">
            <v>9.8409007652087297</v>
          </cell>
          <cell r="J1195">
            <v>107001.17924096239</v>
          </cell>
          <cell r="K1195">
            <v>2.4174306380071768</v>
          </cell>
          <cell r="L1195">
            <v>30</v>
          </cell>
          <cell r="M1195">
            <v>127.13517669897196</v>
          </cell>
        </row>
        <row r="1196">
          <cell r="D1196">
            <v>44081</v>
          </cell>
          <cell r="E1196">
            <v>254023.003</v>
          </cell>
          <cell r="F1196">
            <v>1161.9000000000001</v>
          </cell>
          <cell r="G1196">
            <v>255184.90299999999</v>
          </cell>
          <cell r="H1196">
            <v>26284.985000000001</v>
          </cell>
          <cell r="I1196">
            <v>9.7083906648605645</v>
          </cell>
          <cell r="J1196">
            <v>107001.17924096239</v>
          </cell>
          <cell r="K1196">
            <v>2.3848793518932512</v>
          </cell>
          <cell r="L1196">
            <v>30</v>
          </cell>
          <cell r="M1196">
            <v>127.13517669897196</v>
          </cell>
        </row>
        <row r="1197">
          <cell r="D1197">
            <v>44082</v>
          </cell>
          <cell r="E1197">
            <v>165185.22200000001</v>
          </cell>
          <cell r="F1197">
            <v>0</v>
          </cell>
          <cell r="G1197">
            <v>165185.22200000001</v>
          </cell>
          <cell r="H1197">
            <v>26284.985000000001</v>
          </cell>
          <cell r="I1197">
            <v>6.284394759974183</v>
          </cell>
          <cell r="J1197">
            <v>107001.17924096239</v>
          </cell>
          <cell r="K1197">
            <v>1.5437701076920796</v>
          </cell>
          <cell r="L1197">
            <v>30</v>
          </cell>
          <cell r="M1197">
            <v>127.13517669897196</v>
          </cell>
        </row>
        <row r="1198">
          <cell r="D1198">
            <v>44083</v>
          </cell>
          <cell r="E1198">
            <v>76414.304000000004</v>
          </cell>
          <cell r="F1198">
            <v>0</v>
          </cell>
          <cell r="G1198">
            <v>76414.304000000004</v>
          </cell>
          <cell r="H1198">
            <v>26284.985000000001</v>
          </cell>
          <cell r="I1198">
            <v>2.9071465705611019</v>
          </cell>
          <cell r="J1198">
            <v>107001.17924096239</v>
          </cell>
          <cell r="K1198">
            <v>0.7141445032855015</v>
          </cell>
          <cell r="L1198">
            <v>30</v>
          </cell>
          <cell r="M1198">
            <v>127.13517669897196</v>
          </cell>
        </row>
        <row r="1199">
          <cell r="D1199">
            <v>44084</v>
          </cell>
          <cell r="E1199">
            <v>97360.327999999994</v>
          </cell>
          <cell r="F1199">
            <v>0</v>
          </cell>
          <cell r="G1199">
            <v>97360.327999999994</v>
          </cell>
          <cell r="H1199">
            <v>26284.985000000001</v>
          </cell>
          <cell r="I1199">
            <v>3.7040282883935447</v>
          </cell>
          <cell r="J1199">
            <v>107001.17924096239</v>
          </cell>
          <cell r="K1199">
            <v>0.90989957952471179</v>
          </cell>
          <cell r="L1199">
            <v>30</v>
          </cell>
          <cell r="M1199">
            <v>127.13517669897196</v>
          </cell>
        </row>
        <row r="1200">
          <cell r="D1200">
            <v>44085</v>
          </cell>
          <cell r="E1200">
            <v>84595.854000000007</v>
          </cell>
          <cell r="F1200">
            <v>0</v>
          </cell>
          <cell r="G1200">
            <v>84595.854000000007</v>
          </cell>
          <cell r="H1200">
            <v>26284.985000000001</v>
          </cell>
          <cell r="I1200">
            <v>3.2184098259900091</v>
          </cell>
          <cell r="J1200">
            <v>107001.17924096239</v>
          </cell>
          <cell r="K1200">
            <v>0.79060674471160286</v>
          </cell>
          <cell r="L1200">
            <v>30</v>
          </cell>
          <cell r="M1200">
            <v>127.13517669897196</v>
          </cell>
        </row>
        <row r="1201">
          <cell r="D1201">
            <v>44086</v>
          </cell>
          <cell r="E1201">
            <v>95812.800000000003</v>
          </cell>
          <cell r="F1201">
            <v>0</v>
          </cell>
          <cell r="G1201">
            <v>95812.800000000003</v>
          </cell>
          <cell r="H1201">
            <v>26284.985000000001</v>
          </cell>
          <cell r="I1201">
            <v>3.6451533071066997</v>
          </cell>
          <cell r="J1201">
            <v>107001.17924096239</v>
          </cell>
          <cell r="K1201">
            <v>0.8954368604128502</v>
          </cell>
          <cell r="L1201">
            <v>30</v>
          </cell>
          <cell r="M1201">
            <v>127.13517669897196</v>
          </cell>
        </row>
        <row r="1202">
          <cell r="D1202">
            <v>44087</v>
          </cell>
          <cell r="E1202">
            <v>133250.30499999999</v>
          </cell>
          <cell r="F1202">
            <v>0</v>
          </cell>
          <cell r="G1202">
            <v>133250.30499999999</v>
          </cell>
          <cell r="H1202">
            <v>26284.985000000001</v>
          </cell>
          <cell r="I1202">
            <v>5.0694457310894414</v>
          </cell>
          <cell r="J1202">
            <v>107001.17924096239</v>
          </cell>
          <cell r="K1202">
            <v>1.2453162287111399</v>
          </cell>
          <cell r="L1202">
            <v>30</v>
          </cell>
          <cell r="M1202">
            <v>127.13517669897196</v>
          </cell>
        </row>
        <row r="1203">
          <cell r="D1203">
            <v>44088</v>
          </cell>
          <cell r="E1203">
            <v>143839.18799999999</v>
          </cell>
          <cell r="F1203">
            <v>0</v>
          </cell>
          <cell r="G1203">
            <v>143839.18799999999</v>
          </cell>
          <cell r="H1203">
            <v>26284.985000000001</v>
          </cell>
          <cell r="I1203">
            <v>5.4722948481804341</v>
          </cell>
          <cell r="J1203">
            <v>107001.17924096239</v>
          </cell>
          <cell r="K1203">
            <v>1.3442766614382808</v>
          </cell>
          <cell r="L1203">
            <v>30</v>
          </cell>
          <cell r="M1203">
            <v>127.13517669897196</v>
          </cell>
        </row>
        <row r="1204">
          <cell r="D1204">
            <v>44089</v>
          </cell>
          <cell r="E1204">
            <v>61669.889000000003</v>
          </cell>
          <cell r="F1204">
            <v>0</v>
          </cell>
          <cell r="G1204">
            <v>61669.889000000003</v>
          </cell>
          <cell r="H1204">
            <v>26284.985000000001</v>
          </cell>
          <cell r="I1204">
            <v>2.3462021758810212</v>
          </cell>
          <cell r="J1204">
            <v>107001.17924096239</v>
          </cell>
          <cell r="K1204">
            <v>0.57634775090769674</v>
          </cell>
          <cell r="L1204">
            <v>30</v>
          </cell>
          <cell r="M1204">
            <v>127.13517669897196</v>
          </cell>
        </row>
        <row r="1205">
          <cell r="D1205">
            <v>44090</v>
          </cell>
          <cell r="E1205">
            <v>47954.383999999998</v>
          </cell>
          <cell r="F1205">
            <v>0</v>
          </cell>
          <cell r="G1205">
            <v>47954.383999999998</v>
          </cell>
          <cell r="H1205">
            <v>26284.985000000001</v>
          </cell>
          <cell r="I1205">
            <v>1.8244021824627252</v>
          </cell>
          <cell r="J1205">
            <v>107001.17924096239</v>
          </cell>
          <cell r="K1205">
            <v>0.44816687386228371</v>
          </cell>
          <cell r="L1205">
            <v>30</v>
          </cell>
          <cell r="M1205">
            <v>127.13517669897196</v>
          </cell>
        </row>
        <row r="1206">
          <cell r="D1206">
            <v>44091</v>
          </cell>
          <cell r="E1206">
            <v>131560.82999999999</v>
          </cell>
          <cell r="F1206">
            <v>33.4</v>
          </cell>
          <cell r="G1206">
            <v>131594.22999999998</v>
          </cell>
          <cell r="H1206">
            <v>26284.985000000001</v>
          </cell>
          <cell r="I1206">
            <v>5.0064411297933011</v>
          </cell>
          <cell r="J1206">
            <v>107001.17924096239</v>
          </cell>
          <cell r="K1206">
            <v>1.2298390628355134</v>
          </cell>
          <cell r="L1206">
            <v>30</v>
          </cell>
          <cell r="M1206">
            <v>127.13517669897196</v>
          </cell>
        </row>
        <row r="1207">
          <cell r="D1207">
            <v>44092</v>
          </cell>
          <cell r="E1207">
            <v>176538.50599999999</v>
          </cell>
          <cell r="F1207">
            <v>888.2</v>
          </cell>
          <cell r="G1207">
            <v>177426.70600000001</v>
          </cell>
          <cell r="H1207">
            <v>26284.985000000001</v>
          </cell>
          <cell r="I1207">
            <v>6.7501163116509293</v>
          </cell>
          <cell r="J1207">
            <v>107001.17924096239</v>
          </cell>
          <cell r="K1207">
            <v>1.6581752393629432</v>
          </cell>
          <cell r="L1207">
            <v>30</v>
          </cell>
          <cell r="M1207">
            <v>127.13517669897196</v>
          </cell>
        </row>
        <row r="1208">
          <cell r="D1208">
            <v>44093</v>
          </cell>
          <cell r="E1208">
            <v>146048.527</v>
          </cell>
          <cell r="F1208">
            <v>24.3</v>
          </cell>
          <cell r="G1208">
            <v>146072.82699999999</v>
          </cell>
          <cell r="H1208">
            <v>26284.985000000001</v>
          </cell>
          <cell r="I1208">
            <v>5.5572726025904133</v>
          </cell>
          <cell r="J1208">
            <v>107001.17924096239</v>
          </cell>
          <cell r="K1208">
            <v>1.3651515622182986</v>
          </cell>
          <cell r="L1208">
            <v>30</v>
          </cell>
          <cell r="M1208">
            <v>127.13517669897196</v>
          </cell>
        </row>
        <row r="1209">
          <cell r="D1209">
            <v>44094</v>
          </cell>
          <cell r="E1209">
            <v>71398.324999999997</v>
          </cell>
          <cell r="F1209">
            <v>0</v>
          </cell>
          <cell r="G1209">
            <v>71398.324999999997</v>
          </cell>
          <cell r="H1209">
            <v>26284.985000000001</v>
          </cell>
          <cell r="I1209">
            <v>2.7163159880060803</v>
          </cell>
          <cell r="J1209">
            <v>107001.17924096239</v>
          </cell>
          <cell r="K1209">
            <v>0.66726671151178452</v>
          </cell>
          <cell r="L1209">
            <v>30</v>
          </cell>
          <cell r="M1209">
            <v>127.13517669897196</v>
          </cell>
        </row>
        <row r="1210">
          <cell r="D1210">
            <v>44095</v>
          </cell>
          <cell r="E1210">
            <v>43943.69</v>
          </cell>
          <cell r="F1210">
            <v>0</v>
          </cell>
          <cell r="G1210">
            <v>43943.69</v>
          </cell>
          <cell r="H1210">
            <v>26284.985000000001</v>
          </cell>
          <cell r="I1210">
            <v>1.6718171990587023</v>
          </cell>
          <cell r="J1210">
            <v>107001.17924096239</v>
          </cell>
          <cell r="K1210">
            <v>0.41068416546177089</v>
          </cell>
          <cell r="L1210">
            <v>30</v>
          </cell>
          <cell r="M1210">
            <v>127.13517669897196</v>
          </cell>
        </row>
        <row r="1211">
          <cell r="D1211">
            <v>44096</v>
          </cell>
          <cell r="E1211">
            <v>42289.23</v>
          </cell>
          <cell r="F1211">
            <v>0</v>
          </cell>
          <cell r="G1211">
            <v>42289.23</v>
          </cell>
          <cell r="H1211">
            <v>26284.985000000001</v>
          </cell>
          <cell r="I1211">
            <v>1.6088740396846337</v>
          </cell>
          <cell r="J1211">
            <v>107001.17924096239</v>
          </cell>
          <cell r="K1211">
            <v>0.39522209287774618</v>
          </cell>
          <cell r="L1211">
            <v>30</v>
          </cell>
          <cell r="M1211">
            <v>127.13517669897196</v>
          </cell>
        </row>
        <row r="1212">
          <cell r="D1212">
            <v>44097</v>
          </cell>
          <cell r="E1212">
            <v>118394.03599999999</v>
          </cell>
          <cell r="F1212">
            <v>0</v>
          </cell>
          <cell r="G1212">
            <v>118394.03599999999</v>
          </cell>
          <cell r="H1212">
            <v>26284.985000000001</v>
          </cell>
          <cell r="I1212">
            <v>4.5042459031268232</v>
          </cell>
          <cell r="J1212">
            <v>107001.17924096239</v>
          </cell>
          <cell r="K1212">
            <v>1.1064741233681299</v>
          </cell>
          <cell r="L1212">
            <v>30</v>
          </cell>
          <cell r="M1212">
            <v>127.13517669897196</v>
          </cell>
        </row>
        <row r="1213">
          <cell r="D1213">
            <v>44098</v>
          </cell>
          <cell r="E1213">
            <v>228599.40700000001</v>
          </cell>
          <cell r="F1213">
            <v>5.7</v>
          </cell>
          <cell r="G1213">
            <v>228605.10700000002</v>
          </cell>
          <cell r="H1213">
            <v>26284.985000000001</v>
          </cell>
          <cell r="I1213">
            <v>8.6971747178094265</v>
          </cell>
          <cell r="J1213">
            <v>107001.17924096239</v>
          </cell>
          <cell r="K1213">
            <v>2.136472781156836</v>
          </cell>
          <cell r="L1213">
            <v>30</v>
          </cell>
          <cell r="M1213">
            <v>127.13517669897196</v>
          </cell>
        </row>
        <row r="1214">
          <cell r="D1214">
            <v>44099</v>
          </cell>
          <cell r="E1214">
            <v>323799.64500000002</v>
          </cell>
          <cell r="F1214">
            <v>7155.9</v>
          </cell>
          <cell r="G1214">
            <v>330955.54500000004</v>
          </cell>
          <cell r="H1214">
            <v>26284.985000000001</v>
          </cell>
          <cell r="I1214">
            <v>12.591049414713382</v>
          </cell>
          <cell r="J1214">
            <v>107001.17924096239</v>
          </cell>
          <cell r="K1214">
            <v>3.0930083887645887</v>
          </cell>
          <cell r="L1214">
            <v>30</v>
          </cell>
          <cell r="M1214">
            <v>127.13517669897196</v>
          </cell>
        </row>
        <row r="1215">
          <cell r="D1215">
            <v>44100</v>
          </cell>
          <cell r="E1215">
            <v>268645.16600000003</v>
          </cell>
          <cell r="F1215">
            <v>2414.1</v>
          </cell>
          <cell r="G1215">
            <v>271059.266</v>
          </cell>
          <cell r="H1215">
            <v>26284.985000000001</v>
          </cell>
          <cell r="I1215">
            <v>10.312323404407497</v>
          </cell>
          <cell r="J1215">
            <v>107001.17924096239</v>
          </cell>
          <cell r="K1215">
            <v>2.5332362495705336</v>
          </cell>
          <cell r="L1215">
            <v>30</v>
          </cell>
          <cell r="M1215">
            <v>127.13517669897196</v>
          </cell>
        </row>
        <row r="1216">
          <cell r="D1216">
            <v>44101</v>
          </cell>
          <cell r="E1216">
            <v>228108.29399999999</v>
          </cell>
          <cell r="F1216">
            <v>14014.8</v>
          </cell>
          <cell r="G1216">
            <v>242123.09399999998</v>
          </cell>
          <cell r="H1216">
            <v>26284.985000000001</v>
          </cell>
          <cell r="I1216">
            <v>9.2114602310026044</v>
          </cell>
          <cell r="J1216">
            <v>107001.17924096239</v>
          </cell>
          <cell r="K1216">
            <v>2.2628077159294517</v>
          </cell>
          <cell r="L1216">
            <v>30</v>
          </cell>
          <cell r="M1216">
            <v>127.13517669897196</v>
          </cell>
        </row>
        <row r="1217">
          <cell r="D1217">
            <v>44102</v>
          </cell>
          <cell r="E1217">
            <v>128240.736</v>
          </cell>
          <cell r="F1217">
            <v>8371.2999999999993</v>
          </cell>
          <cell r="G1217">
            <v>136612.03599999999</v>
          </cell>
          <cell r="H1217">
            <v>26284.985000000001</v>
          </cell>
          <cell r="I1217">
            <v>5.1973412197115572</v>
          </cell>
          <cell r="J1217">
            <v>107001.17924096239</v>
          </cell>
          <cell r="K1217">
            <v>1.2767339291874078</v>
          </cell>
          <cell r="L1217">
            <v>30</v>
          </cell>
          <cell r="M1217">
            <v>127.13517669897196</v>
          </cell>
        </row>
        <row r="1218">
          <cell r="D1218">
            <v>44103</v>
          </cell>
          <cell r="E1218">
            <v>53016.290999999997</v>
          </cell>
          <cell r="F1218">
            <v>19.600000000000001</v>
          </cell>
          <cell r="G1218">
            <v>53035.890999999996</v>
          </cell>
          <cell r="H1218">
            <v>26284.985000000001</v>
          </cell>
          <cell r="I1218">
            <v>2.0177257472279324</v>
          </cell>
          <cell r="J1218">
            <v>107001.17924096239</v>
          </cell>
          <cell r="K1218">
            <v>0.49565707010167881</v>
          </cell>
          <cell r="L1218">
            <v>30</v>
          </cell>
          <cell r="M1218">
            <v>127.13517669897196</v>
          </cell>
        </row>
        <row r="1219">
          <cell r="D1219">
            <v>44104</v>
          </cell>
          <cell r="E1219">
            <v>62517.131000000001</v>
          </cell>
          <cell r="F1219">
            <v>0</v>
          </cell>
          <cell r="G1219">
            <v>62517.131000000001</v>
          </cell>
          <cell r="H1219">
            <v>26562.52</v>
          </cell>
          <cell r="I1219">
            <v>2.3535843361247353</v>
          </cell>
          <cell r="J1219">
            <v>107001.17924096239</v>
          </cell>
          <cell r="K1219">
            <v>0.58426581317588955</v>
          </cell>
          <cell r="L1219">
            <v>30</v>
          </cell>
          <cell r="M1219">
            <v>127.13517669897196</v>
          </cell>
        </row>
        <row r="1220">
          <cell r="D1220">
            <v>44105</v>
          </cell>
          <cell r="E1220">
            <v>202069.34299999999</v>
          </cell>
          <cell r="F1220">
            <v>241.1</v>
          </cell>
          <cell r="G1220">
            <v>202310.443</v>
          </cell>
          <cell r="H1220">
            <v>26562.52</v>
          </cell>
          <cell r="I1220">
            <v>7.6163874135435945</v>
          </cell>
          <cell r="J1220">
            <v>126966.03170524698</v>
          </cell>
          <cell r="K1220">
            <v>1.5934218017435238</v>
          </cell>
          <cell r="L1220">
            <v>31</v>
          </cell>
          <cell r="M1220">
            <v>155.88529606050872</v>
          </cell>
        </row>
        <row r="1221">
          <cell r="D1221">
            <v>44106</v>
          </cell>
          <cell r="E1221">
            <v>362141.60100000002</v>
          </cell>
          <cell r="F1221">
            <v>220.2</v>
          </cell>
          <cell r="G1221">
            <v>362361.80100000004</v>
          </cell>
          <cell r="H1221">
            <v>26562.52</v>
          </cell>
          <cell r="I1221">
            <v>13.64184576613966</v>
          </cell>
          <cell r="J1221">
            <v>126966.03170524698</v>
          </cell>
          <cell r="K1221">
            <v>2.8540058796294971</v>
          </cell>
          <cell r="L1221">
            <v>31</v>
          </cell>
          <cell r="M1221">
            <v>155.88529606050872</v>
          </cell>
        </row>
        <row r="1222">
          <cell r="D1222">
            <v>44107</v>
          </cell>
          <cell r="E1222">
            <v>313480.69300000003</v>
          </cell>
          <cell r="F1222">
            <v>0</v>
          </cell>
          <cell r="G1222">
            <v>313480.69300000003</v>
          </cell>
          <cell r="H1222">
            <v>26562.52</v>
          </cell>
          <cell r="I1222">
            <v>11.801617203488224</v>
          </cell>
          <cell r="J1222">
            <v>126966.03170524698</v>
          </cell>
          <cell r="K1222">
            <v>2.4690122924196674</v>
          </cell>
          <cell r="L1222">
            <v>31</v>
          </cell>
          <cell r="M1222">
            <v>155.88529606050872</v>
          </cell>
        </row>
        <row r="1223">
          <cell r="D1223">
            <v>44108</v>
          </cell>
          <cell r="E1223">
            <v>261043.37</v>
          </cell>
          <cell r="F1223">
            <v>2.1</v>
          </cell>
          <cell r="G1223">
            <v>261045.47</v>
          </cell>
          <cell r="H1223">
            <v>26562.52</v>
          </cell>
          <cell r="I1223">
            <v>9.8275867651111408</v>
          </cell>
          <cell r="J1223">
            <v>126966.03170524698</v>
          </cell>
          <cell r="K1223">
            <v>2.0560260606239935</v>
          </cell>
          <cell r="L1223">
            <v>31</v>
          </cell>
          <cell r="M1223">
            <v>155.88529606050872</v>
          </cell>
        </row>
        <row r="1224">
          <cell r="D1224">
            <v>44109</v>
          </cell>
          <cell r="E1224">
            <v>174135.986</v>
          </cell>
          <cell r="F1224">
            <v>4.8</v>
          </cell>
          <cell r="G1224">
            <v>174140.78599999999</v>
          </cell>
          <cell r="H1224">
            <v>26562.52</v>
          </cell>
          <cell r="I1224">
            <v>6.5558834779230279</v>
          </cell>
          <cell r="J1224">
            <v>126966.03170524698</v>
          </cell>
          <cell r="K1224">
            <v>1.371554136654989</v>
          </cell>
          <cell r="L1224">
            <v>31</v>
          </cell>
          <cell r="M1224">
            <v>155.88529606050872</v>
          </cell>
        </row>
        <row r="1225">
          <cell r="D1225">
            <v>44110</v>
          </cell>
          <cell r="E1225">
            <v>159326.29800000001</v>
          </cell>
          <cell r="F1225">
            <v>0</v>
          </cell>
          <cell r="G1225">
            <v>159326.29800000001</v>
          </cell>
          <cell r="H1225">
            <v>26562.52</v>
          </cell>
          <cell r="I1225">
            <v>5.998161996678026</v>
          </cell>
          <cell r="J1225">
            <v>126966.03170524698</v>
          </cell>
          <cell r="K1225">
            <v>1.254873416614908</v>
          </cell>
          <cell r="L1225">
            <v>31</v>
          </cell>
          <cell r="M1225">
            <v>155.88529606050872</v>
          </cell>
        </row>
        <row r="1226">
          <cell r="D1226">
            <v>44111</v>
          </cell>
          <cell r="E1226">
            <v>104700.807</v>
          </cell>
          <cell r="F1226">
            <v>1631.7</v>
          </cell>
          <cell r="G1226">
            <v>106332.507</v>
          </cell>
          <cell r="H1226">
            <v>26562.52</v>
          </cell>
          <cell r="I1226">
            <v>4.0031031317811712</v>
          </cell>
          <cell r="J1226">
            <v>126966.03170524698</v>
          </cell>
          <cell r="K1226">
            <v>0.83748783491045908</v>
          </cell>
          <cell r="L1226">
            <v>31</v>
          </cell>
          <cell r="M1226">
            <v>155.88529606050872</v>
          </cell>
        </row>
        <row r="1227">
          <cell r="D1227">
            <v>44112</v>
          </cell>
          <cell r="E1227">
            <v>60860.038999999997</v>
          </cell>
          <cell r="F1227">
            <v>0</v>
          </cell>
          <cell r="G1227">
            <v>60860.038999999997</v>
          </cell>
          <cell r="H1227">
            <v>26562.52</v>
          </cell>
          <cell r="I1227">
            <v>2.291199743096664</v>
          </cell>
          <cell r="J1227">
            <v>126966.03170524698</v>
          </cell>
          <cell r="K1227">
            <v>0.47934111338761254</v>
          </cell>
          <cell r="L1227">
            <v>31</v>
          </cell>
          <cell r="M1227">
            <v>155.88529606050872</v>
          </cell>
        </row>
        <row r="1228">
          <cell r="D1228">
            <v>44113</v>
          </cell>
          <cell r="E1228">
            <v>47713.120999999999</v>
          </cell>
          <cell r="F1228">
            <v>0</v>
          </cell>
          <cell r="G1228">
            <v>47713.120999999999</v>
          </cell>
          <cell r="H1228">
            <v>26562.52</v>
          </cell>
          <cell r="I1228">
            <v>1.7962573204650762</v>
          </cell>
          <cell r="J1228">
            <v>126966.03170524698</v>
          </cell>
          <cell r="K1228">
            <v>0.37579437869466165</v>
          </cell>
          <cell r="L1228">
            <v>31</v>
          </cell>
          <cell r="M1228">
            <v>155.88529606050872</v>
          </cell>
        </row>
        <row r="1229">
          <cell r="D1229">
            <v>44114</v>
          </cell>
          <cell r="E1229">
            <v>207886.02900000001</v>
          </cell>
          <cell r="F1229">
            <v>2139.9</v>
          </cell>
          <cell r="G1229">
            <v>210025.929</v>
          </cell>
          <cell r="H1229">
            <v>26562.52</v>
          </cell>
          <cell r="I1229">
            <v>7.9068525501345501</v>
          </cell>
          <cell r="J1229">
            <v>126966.03170524698</v>
          </cell>
          <cell r="K1229">
            <v>1.6541899134689622</v>
          </cell>
          <cell r="L1229">
            <v>31</v>
          </cell>
          <cell r="M1229">
            <v>155.88529606050872</v>
          </cell>
        </row>
        <row r="1230">
          <cell r="D1230">
            <v>44115</v>
          </cell>
          <cell r="E1230">
            <v>240611.61300000001</v>
          </cell>
          <cell r="F1230">
            <v>10788.7</v>
          </cell>
          <cell r="G1230">
            <v>251400.31300000002</v>
          </cell>
          <cell r="H1230">
            <v>26562.52</v>
          </cell>
          <cell r="I1230">
            <v>9.464475245571581</v>
          </cell>
          <cell r="J1230">
            <v>126966.03170524698</v>
          </cell>
          <cell r="K1230">
            <v>1.9800596240073769</v>
          </cell>
          <cell r="L1230">
            <v>31</v>
          </cell>
          <cell r="M1230">
            <v>155.88529606050872</v>
          </cell>
        </row>
        <row r="1231">
          <cell r="D1231">
            <v>44116</v>
          </cell>
          <cell r="E1231">
            <v>182531.92600000001</v>
          </cell>
          <cell r="F1231">
            <v>10845.4</v>
          </cell>
          <cell r="G1231">
            <v>193377.326</v>
          </cell>
          <cell r="H1231">
            <v>26562.52</v>
          </cell>
          <cell r="I1231">
            <v>7.2800820855852528</v>
          </cell>
          <cell r="J1231">
            <v>126966.03170524698</v>
          </cell>
          <cell r="K1231">
            <v>1.5230634792849758</v>
          </cell>
          <cell r="L1231">
            <v>31</v>
          </cell>
          <cell r="M1231">
            <v>155.88529606050872</v>
          </cell>
        </row>
        <row r="1232">
          <cell r="D1232">
            <v>44117</v>
          </cell>
          <cell r="E1232">
            <v>160913.40599999999</v>
          </cell>
          <cell r="F1232">
            <v>1625.1</v>
          </cell>
          <cell r="G1232">
            <v>162538.50599999999</v>
          </cell>
          <cell r="H1232">
            <v>26562.52</v>
          </cell>
          <cell r="I1232">
            <v>6.1190920891541918</v>
          </cell>
          <cell r="J1232">
            <v>126966.03170524698</v>
          </cell>
          <cell r="K1232">
            <v>1.2801731598364428</v>
          </cell>
          <cell r="L1232">
            <v>31</v>
          </cell>
          <cell r="M1232">
            <v>155.88529606050872</v>
          </cell>
        </row>
        <row r="1233">
          <cell r="D1233">
            <v>44118</v>
          </cell>
          <cell r="E1233">
            <v>203330.76300000001</v>
          </cell>
          <cell r="F1233">
            <v>1808.3</v>
          </cell>
          <cell r="G1233">
            <v>205139.06299999999</v>
          </cell>
          <cell r="H1233">
            <v>26562.52</v>
          </cell>
          <cell r="I1233">
            <v>7.7228765568929454</v>
          </cell>
          <cell r="J1233">
            <v>126966.03170524698</v>
          </cell>
          <cell r="K1233">
            <v>1.6157003589450805</v>
          </cell>
          <cell r="L1233">
            <v>31</v>
          </cell>
          <cell r="M1233">
            <v>155.88529606050872</v>
          </cell>
        </row>
        <row r="1234">
          <cell r="D1234">
            <v>44119</v>
          </cell>
          <cell r="E1234">
            <v>178396.30900000001</v>
          </cell>
          <cell r="F1234">
            <v>3706.9</v>
          </cell>
          <cell r="G1234">
            <v>182103.209</v>
          </cell>
          <cell r="H1234">
            <v>26562.52</v>
          </cell>
          <cell r="I1234">
            <v>6.8556450592790146</v>
          </cell>
          <cell r="J1234">
            <v>126966.03170524698</v>
          </cell>
          <cell r="K1234">
            <v>1.4342671544051608</v>
          </cell>
          <cell r="L1234">
            <v>31</v>
          </cell>
          <cell r="M1234">
            <v>155.88529606050872</v>
          </cell>
        </row>
        <row r="1235">
          <cell r="D1235">
            <v>44120</v>
          </cell>
          <cell r="E1235">
            <v>108654.749</v>
          </cell>
          <cell r="F1235">
            <v>1457.9</v>
          </cell>
          <cell r="G1235">
            <v>110112.64899999999</v>
          </cell>
          <cell r="H1235">
            <v>26562.52</v>
          </cell>
          <cell r="I1235">
            <v>4.1454142528645619</v>
          </cell>
          <cell r="J1235">
            <v>126966.03170524698</v>
          </cell>
          <cell r="K1235">
            <v>0.8672606958026986</v>
          </cell>
          <cell r="L1235">
            <v>31</v>
          </cell>
          <cell r="M1235">
            <v>155.88529606050872</v>
          </cell>
        </row>
        <row r="1236">
          <cell r="D1236">
            <v>44121</v>
          </cell>
          <cell r="E1236">
            <v>50615.934999999998</v>
          </cell>
          <cell r="F1236">
            <v>0</v>
          </cell>
          <cell r="G1236">
            <v>50615.934999999998</v>
          </cell>
          <cell r="H1236">
            <v>26562.52</v>
          </cell>
          <cell r="I1236">
            <v>1.905539647593677</v>
          </cell>
          <cell r="J1236">
            <v>126966.03170524698</v>
          </cell>
          <cell r="K1236">
            <v>0.39865729691785157</v>
          </cell>
          <cell r="L1236">
            <v>31</v>
          </cell>
          <cell r="M1236">
            <v>155.88529606050872</v>
          </cell>
        </row>
        <row r="1237">
          <cell r="D1237">
            <v>44122</v>
          </cell>
          <cell r="E1237">
            <v>61569.031000000003</v>
          </cell>
          <cell r="F1237">
            <v>0</v>
          </cell>
          <cell r="G1237">
            <v>61569.031000000003</v>
          </cell>
          <cell r="H1237">
            <v>26562.52</v>
          </cell>
          <cell r="I1237">
            <v>2.3178911865289891</v>
          </cell>
          <cell r="J1237">
            <v>126966.03170524698</v>
          </cell>
          <cell r="K1237">
            <v>0.48492522112475861</v>
          </cell>
          <cell r="L1237">
            <v>31</v>
          </cell>
          <cell r="M1237">
            <v>155.88529606050872</v>
          </cell>
        </row>
        <row r="1238">
          <cell r="D1238">
            <v>44123</v>
          </cell>
          <cell r="E1238">
            <v>286094.69799999997</v>
          </cell>
          <cell r="F1238">
            <v>97</v>
          </cell>
          <cell r="G1238">
            <v>286191.69799999997</v>
          </cell>
          <cell r="H1238">
            <v>26562.52</v>
          </cell>
          <cell r="I1238">
            <v>10.774267577022059</v>
          </cell>
          <cell r="J1238">
            <v>126966.03170524698</v>
          </cell>
          <cell r="K1238">
            <v>2.2540808289920968</v>
          </cell>
          <cell r="L1238">
            <v>31</v>
          </cell>
          <cell r="M1238">
            <v>155.88529606050872</v>
          </cell>
        </row>
        <row r="1239">
          <cell r="D1239">
            <v>44124</v>
          </cell>
          <cell r="E1239">
            <v>337545.054</v>
          </cell>
          <cell r="F1239">
            <v>21.3</v>
          </cell>
          <cell r="G1239">
            <v>337566.35399999999</v>
          </cell>
          <cell r="H1239">
            <v>26562.52</v>
          </cell>
          <cell r="I1239">
            <v>12.708370817226678</v>
          </cell>
          <cell r="J1239">
            <v>126966.03170524698</v>
          </cell>
          <cell r="K1239">
            <v>2.6587139053354361</v>
          </cell>
          <cell r="L1239">
            <v>31</v>
          </cell>
          <cell r="M1239">
            <v>155.88529606050872</v>
          </cell>
        </row>
        <row r="1240">
          <cell r="D1240">
            <v>44125</v>
          </cell>
          <cell r="E1240">
            <v>248219.226</v>
          </cell>
          <cell r="F1240">
            <v>0</v>
          </cell>
          <cell r="G1240">
            <v>248219.226</v>
          </cell>
          <cell r="H1240">
            <v>26562.52</v>
          </cell>
          <cell r="I1240">
            <v>9.3447167663309045</v>
          </cell>
          <cell r="J1240">
            <v>126966.03170524698</v>
          </cell>
          <cell r="K1240">
            <v>1.9550049935894951</v>
          </cell>
          <cell r="L1240">
            <v>31</v>
          </cell>
          <cell r="M1240">
            <v>155.88529606050872</v>
          </cell>
        </row>
        <row r="1241">
          <cell r="D1241">
            <v>44126</v>
          </cell>
          <cell r="E1241">
            <v>139597.522</v>
          </cell>
          <cell r="F1241">
            <v>91.2</v>
          </cell>
          <cell r="G1241">
            <v>139688.72200000001</v>
          </cell>
          <cell r="H1241">
            <v>26562.52</v>
          </cell>
          <cell r="I1241">
            <v>5.2588655745012147</v>
          </cell>
          <cell r="J1241">
            <v>126966.03170524698</v>
          </cell>
          <cell r="K1241">
            <v>1.1002054653821811</v>
          </cell>
          <cell r="L1241">
            <v>31</v>
          </cell>
          <cell r="M1241">
            <v>155.88529606050872</v>
          </cell>
        </row>
        <row r="1242">
          <cell r="D1242">
            <v>44127</v>
          </cell>
          <cell r="E1242">
            <v>164826.92000000001</v>
          </cell>
          <cell r="F1242">
            <v>0</v>
          </cell>
          <cell r="G1242">
            <v>164826.92000000001</v>
          </cell>
          <cell r="H1242">
            <v>26562.52</v>
          </cell>
          <cell r="I1242">
            <v>6.2052440807573985</v>
          </cell>
          <cell r="J1242">
            <v>126966.03170524698</v>
          </cell>
          <cell r="K1242">
            <v>1.2981969884878146</v>
          </cell>
          <cell r="L1242">
            <v>31</v>
          </cell>
          <cell r="M1242">
            <v>155.88529606050872</v>
          </cell>
        </row>
        <row r="1243">
          <cell r="D1243">
            <v>44128</v>
          </cell>
          <cell r="E1243">
            <v>217944.326</v>
          </cell>
          <cell r="F1243">
            <v>301</v>
          </cell>
          <cell r="G1243">
            <v>218245.326</v>
          </cell>
          <cell r="H1243">
            <v>26562.52</v>
          </cell>
          <cell r="I1243">
            <v>8.2162884395004685</v>
          </cell>
          <cell r="J1243">
            <v>126966.03170524698</v>
          </cell>
          <cell r="K1243">
            <v>1.7189268898838934</v>
          </cell>
          <cell r="L1243">
            <v>31</v>
          </cell>
          <cell r="M1243">
            <v>155.88529606050872</v>
          </cell>
        </row>
        <row r="1244">
          <cell r="D1244">
            <v>44129</v>
          </cell>
          <cell r="E1244">
            <v>296799.75699999998</v>
          </cell>
          <cell r="F1244">
            <v>0</v>
          </cell>
          <cell r="G1244">
            <v>296799.75699999998</v>
          </cell>
          <cell r="H1244">
            <v>26562.52</v>
          </cell>
          <cell r="I1244">
            <v>11.173629497502494</v>
          </cell>
          <cell r="J1244">
            <v>126966.03170524698</v>
          </cell>
          <cell r="K1244">
            <v>2.3376311995717396</v>
          </cell>
          <cell r="L1244">
            <v>31</v>
          </cell>
          <cell r="M1244">
            <v>155.88529606050872</v>
          </cell>
        </row>
        <row r="1245">
          <cell r="D1245">
            <v>44130</v>
          </cell>
          <cell r="E1245">
            <v>273106.86099999998</v>
          </cell>
          <cell r="F1245">
            <v>184.6</v>
          </cell>
          <cell r="G1245">
            <v>273291.46099999995</v>
          </cell>
          <cell r="H1245">
            <v>26562.52</v>
          </cell>
          <cell r="I1245">
            <v>10.288611961515697</v>
          </cell>
          <cell r="J1245">
            <v>126966.03170524698</v>
          </cell>
          <cell r="K1245">
            <v>2.1524769840365576</v>
          </cell>
          <cell r="L1245">
            <v>31</v>
          </cell>
          <cell r="M1245">
            <v>155.88529606050872</v>
          </cell>
        </row>
        <row r="1246">
          <cell r="D1246">
            <v>44131</v>
          </cell>
          <cell r="E1246">
            <v>242435.649</v>
          </cell>
          <cell r="F1246">
            <v>246.4</v>
          </cell>
          <cell r="G1246">
            <v>242682.049</v>
          </cell>
          <cell r="H1246">
            <v>26562.52</v>
          </cell>
          <cell r="I1246">
            <v>9.1362584950524273</v>
          </cell>
          <cell r="J1246">
            <v>126966.03170524698</v>
          </cell>
          <cell r="K1246">
            <v>1.9113935100640855</v>
          </cell>
          <cell r="L1246">
            <v>31</v>
          </cell>
          <cell r="M1246">
            <v>155.88529606050872</v>
          </cell>
        </row>
        <row r="1247">
          <cell r="D1247">
            <v>44132</v>
          </cell>
          <cell r="E1247">
            <v>117497.73</v>
          </cell>
          <cell r="F1247">
            <v>0</v>
          </cell>
          <cell r="G1247">
            <v>117497.73</v>
          </cell>
          <cell r="H1247">
            <v>26562.52</v>
          </cell>
          <cell r="I1247">
            <v>4.42344062235059</v>
          </cell>
          <cell r="J1247">
            <v>126966.03170524698</v>
          </cell>
          <cell r="K1247">
            <v>0.92542649732309701</v>
          </cell>
          <cell r="L1247">
            <v>31</v>
          </cell>
          <cell r="M1247">
            <v>155.88529606050872</v>
          </cell>
        </row>
        <row r="1248">
          <cell r="D1248">
            <v>44133</v>
          </cell>
          <cell r="E1248">
            <v>58611.502</v>
          </cell>
          <cell r="F1248">
            <v>8.6</v>
          </cell>
          <cell r="G1248">
            <v>58620.101999999999</v>
          </cell>
          <cell r="H1248">
            <v>26562.52</v>
          </cell>
          <cell r="I1248">
            <v>2.206872766589917</v>
          </cell>
          <cell r="J1248">
            <v>126966.03170524698</v>
          </cell>
          <cell r="K1248">
            <v>0.46169909551940003</v>
          </cell>
          <cell r="L1248">
            <v>31</v>
          </cell>
          <cell r="M1248">
            <v>155.88529606050872</v>
          </cell>
        </row>
        <row r="1249">
          <cell r="D1249">
            <v>44134</v>
          </cell>
          <cell r="E1249">
            <v>87597.57</v>
          </cell>
          <cell r="F1249">
            <v>0</v>
          </cell>
          <cell r="G1249">
            <v>87597.57</v>
          </cell>
          <cell r="H1249">
            <v>26562.52</v>
          </cell>
          <cell r="I1249">
            <v>3.2977883875475671</v>
          </cell>
          <cell r="J1249">
            <v>126966.03170524698</v>
          </cell>
          <cell r="K1249">
            <v>0.68992917887958194</v>
          </cell>
          <cell r="L1249">
            <v>31</v>
          </cell>
          <cell r="M1249">
            <v>155.88529606050872</v>
          </cell>
        </row>
        <row r="1250">
          <cell r="D1250">
            <v>44135</v>
          </cell>
          <cell r="E1250">
            <v>123578.626</v>
          </cell>
          <cell r="F1250">
            <v>391.8</v>
          </cell>
          <cell r="G1250">
            <v>123970.42600000001</v>
          </cell>
          <cell r="H1250">
            <v>26778.16</v>
          </cell>
          <cell r="I1250">
            <v>4.6295348896264716</v>
          </cell>
          <cell r="J1250">
            <v>126966.03170524698</v>
          </cell>
          <cell r="K1250">
            <v>0.97640624295322309</v>
          </cell>
          <cell r="L1250">
            <v>31</v>
          </cell>
          <cell r="M1250">
            <v>155.88529606050872</v>
          </cell>
        </row>
        <row r="1251">
          <cell r="D1251">
            <v>44136</v>
          </cell>
          <cell r="E1251">
            <v>124997.753</v>
          </cell>
          <cell r="F1251">
            <v>241.6</v>
          </cell>
          <cell r="G1251">
            <v>125239.353</v>
          </cell>
          <cell r="H1251">
            <v>26778.16</v>
          </cell>
          <cell r="I1251">
            <v>4.67692152858897</v>
          </cell>
          <cell r="J1251">
            <v>176569.4296697808</v>
          </cell>
          <cell r="K1251">
            <v>0.70929239129458577</v>
          </cell>
          <cell r="L1251">
            <v>30</v>
          </cell>
          <cell r="M1251">
            <v>209.79381535741649</v>
          </cell>
        </row>
        <row r="1252">
          <cell r="D1252">
            <v>44137</v>
          </cell>
          <cell r="E1252">
            <v>85909.073999999993</v>
          </cell>
          <cell r="F1252">
            <v>11.6</v>
          </cell>
          <cell r="G1252">
            <v>85920.673999999999</v>
          </cell>
          <cell r="H1252">
            <v>26778.16</v>
          </cell>
          <cell r="I1252">
            <v>3.2086100762711105</v>
          </cell>
          <cell r="J1252">
            <v>176569.4296697808</v>
          </cell>
          <cell r="K1252">
            <v>0.48661126765085205</v>
          </cell>
          <cell r="L1252">
            <v>30</v>
          </cell>
          <cell r="M1252">
            <v>209.79381535741649</v>
          </cell>
        </row>
        <row r="1253">
          <cell r="D1253">
            <v>44138</v>
          </cell>
          <cell r="E1253">
            <v>180385.63200000001</v>
          </cell>
          <cell r="F1253">
            <v>0</v>
          </cell>
          <cell r="G1253">
            <v>180385.63200000001</v>
          </cell>
          <cell r="H1253">
            <v>26778.16</v>
          </cell>
          <cell r="I1253">
            <v>6.7362967433161955</v>
          </cell>
          <cell r="J1253">
            <v>176569.4296697808</v>
          </cell>
          <cell r="K1253">
            <v>1.021613041042021</v>
          </cell>
          <cell r="L1253">
            <v>30</v>
          </cell>
          <cell r="M1253">
            <v>209.79381535741649</v>
          </cell>
        </row>
        <row r="1254">
          <cell r="D1254">
            <v>44139</v>
          </cell>
          <cell r="E1254">
            <v>217090.302</v>
          </cell>
          <cell r="F1254">
            <v>134.69999999999999</v>
          </cell>
          <cell r="G1254">
            <v>217225.00200000001</v>
          </cell>
          <cell r="H1254">
            <v>26778.16</v>
          </cell>
          <cell r="I1254">
            <v>8.1120212143029988</v>
          </cell>
          <cell r="J1254">
            <v>176569.4296697808</v>
          </cell>
          <cell r="K1254">
            <v>1.2302526117134378</v>
          </cell>
          <cell r="L1254">
            <v>30</v>
          </cell>
          <cell r="M1254">
            <v>209.79381535741649</v>
          </cell>
        </row>
        <row r="1255">
          <cell r="D1255">
            <v>44140</v>
          </cell>
          <cell r="E1255">
            <v>307061.82199999999</v>
          </cell>
          <cell r="F1255">
            <v>47.5</v>
          </cell>
          <cell r="G1255">
            <v>307109.32199999999</v>
          </cell>
          <cell r="H1255">
            <v>26778.16</v>
          </cell>
          <cell r="I1255">
            <v>11.468649152891759</v>
          </cell>
          <cell r="J1255">
            <v>176569.4296697808</v>
          </cell>
          <cell r="K1255">
            <v>1.7393119668243489</v>
          </cell>
          <cell r="L1255">
            <v>30</v>
          </cell>
          <cell r="M1255">
            <v>209.79381535741649</v>
          </cell>
        </row>
        <row r="1256">
          <cell r="D1256">
            <v>44141</v>
          </cell>
          <cell r="E1256">
            <v>337007.84700000001</v>
          </cell>
          <cell r="F1256">
            <v>0</v>
          </cell>
          <cell r="G1256">
            <v>337007.84700000001</v>
          </cell>
          <cell r="H1256">
            <v>26778.16</v>
          </cell>
          <cell r="I1256">
            <v>12.585175643136049</v>
          </cell>
          <cell r="J1256">
            <v>176569.4296697808</v>
          </cell>
          <cell r="K1256">
            <v>1.9086420997693103</v>
          </cell>
          <cell r="L1256">
            <v>30</v>
          </cell>
          <cell r="M1256">
            <v>209.79381535741649</v>
          </cell>
        </row>
        <row r="1257">
          <cell r="D1257">
            <v>44142</v>
          </cell>
          <cell r="E1257">
            <v>233176.93900000001</v>
          </cell>
          <cell r="F1257">
            <v>0</v>
          </cell>
          <cell r="G1257">
            <v>233176.93900000001</v>
          </cell>
          <cell r="H1257">
            <v>26778.16</v>
          </cell>
          <cell r="I1257">
            <v>8.7077282008920704</v>
          </cell>
          <cell r="J1257">
            <v>176569.4296697808</v>
          </cell>
          <cell r="K1257">
            <v>1.3205963197371497</v>
          </cell>
          <cell r="L1257">
            <v>30</v>
          </cell>
          <cell r="M1257">
            <v>209.79381535741649</v>
          </cell>
        </row>
        <row r="1258">
          <cell r="D1258">
            <v>44143</v>
          </cell>
          <cell r="E1258">
            <v>156796.883</v>
          </cell>
          <cell r="F1258">
            <v>0</v>
          </cell>
          <cell r="G1258">
            <v>156796.883</v>
          </cell>
          <cell r="H1258">
            <v>26778.16</v>
          </cell>
          <cell r="I1258">
            <v>5.8554016780839309</v>
          </cell>
          <cell r="J1258">
            <v>176569.4296697808</v>
          </cell>
          <cell r="K1258">
            <v>0.88801828999074583</v>
          </cell>
          <cell r="L1258">
            <v>30</v>
          </cell>
          <cell r="M1258">
            <v>209.79381535741649</v>
          </cell>
        </row>
        <row r="1259">
          <cell r="D1259">
            <v>44144</v>
          </cell>
          <cell r="E1259">
            <v>60642.909</v>
          </cell>
          <cell r="F1259">
            <v>0</v>
          </cell>
          <cell r="G1259">
            <v>60642.909</v>
          </cell>
          <cell r="H1259">
            <v>26778.16</v>
          </cell>
          <cell r="I1259">
            <v>2.2646406250466797</v>
          </cell>
          <cell r="J1259">
            <v>176569.4296697808</v>
          </cell>
          <cell r="K1259">
            <v>0.34345078371388549</v>
          </cell>
          <cell r="L1259">
            <v>30</v>
          </cell>
          <cell r="M1259">
            <v>209.79381535741649</v>
          </cell>
        </row>
        <row r="1260">
          <cell r="D1260">
            <v>44145</v>
          </cell>
          <cell r="E1260">
            <v>35969.334999999999</v>
          </cell>
          <cell r="F1260">
            <v>0</v>
          </cell>
          <cell r="G1260">
            <v>35969.334999999999</v>
          </cell>
          <cell r="H1260">
            <v>26778.16</v>
          </cell>
          <cell r="I1260">
            <v>1.3432340011412285</v>
          </cell>
          <cell r="J1260">
            <v>176569.4296697808</v>
          </cell>
          <cell r="K1260">
            <v>0.20371213220357373</v>
          </cell>
          <cell r="L1260">
            <v>30</v>
          </cell>
          <cell r="M1260">
            <v>209.79381535741649</v>
          </cell>
        </row>
        <row r="1261">
          <cell r="D1261">
            <v>44146</v>
          </cell>
          <cell r="E1261">
            <v>140141.36600000001</v>
          </cell>
          <cell r="F1261">
            <v>38.6</v>
          </cell>
          <cell r="G1261">
            <v>140179.96600000001</v>
          </cell>
          <cell r="H1261">
            <v>26778.16</v>
          </cell>
          <cell r="I1261">
            <v>5.2348617679482095</v>
          </cell>
          <cell r="J1261">
            <v>176569.4296697808</v>
          </cell>
          <cell r="K1261">
            <v>0.79390847137108522</v>
          </cell>
          <cell r="L1261">
            <v>30</v>
          </cell>
          <cell r="M1261">
            <v>209.79381535741649</v>
          </cell>
        </row>
        <row r="1262">
          <cell r="D1262">
            <v>44147</v>
          </cell>
          <cell r="E1262">
            <v>97545.044999999998</v>
          </cell>
          <cell r="F1262">
            <v>0</v>
          </cell>
          <cell r="G1262">
            <v>97545.044999999998</v>
          </cell>
          <cell r="H1262">
            <v>26778.16</v>
          </cell>
          <cell r="I1262">
            <v>3.6427090210828523</v>
          </cell>
          <cell r="J1262">
            <v>176569.4296697808</v>
          </cell>
          <cell r="K1262">
            <v>0.55244582928329222</v>
          </cell>
          <cell r="L1262">
            <v>30</v>
          </cell>
          <cell r="M1262">
            <v>209.79381535741649</v>
          </cell>
        </row>
        <row r="1263">
          <cell r="D1263">
            <v>44148</v>
          </cell>
          <cell r="E1263">
            <v>79494.748000000007</v>
          </cell>
          <cell r="F1263">
            <v>0</v>
          </cell>
          <cell r="G1263">
            <v>79494.748000000007</v>
          </cell>
          <cell r="H1263">
            <v>26778.16</v>
          </cell>
          <cell r="I1263">
            <v>2.968641161304586</v>
          </cell>
          <cell r="J1263">
            <v>176569.4296697808</v>
          </cell>
          <cell r="K1263">
            <v>0.45021807086691429</v>
          </cell>
          <cell r="L1263">
            <v>30</v>
          </cell>
          <cell r="M1263">
            <v>209.79381535741649</v>
          </cell>
        </row>
        <row r="1264">
          <cell r="D1264">
            <v>44149</v>
          </cell>
          <cell r="E1264">
            <v>134220.609</v>
          </cell>
          <cell r="F1264">
            <v>18.100000000000001</v>
          </cell>
          <cell r="G1264">
            <v>134238.709</v>
          </cell>
          <cell r="H1264">
            <v>26778.16</v>
          </cell>
          <cell r="I1264">
            <v>5.0129922668323736</v>
          </cell>
          <cell r="J1264">
            <v>176569.4296697808</v>
          </cell>
          <cell r="K1264">
            <v>0.76026019481997831</v>
          </cell>
          <cell r="L1264">
            <v>30</v>
          </cell>
          <cell r="M1264">
            <v>209.79381535741649</v>
          </cell>
        </row>
        <row r="1265">
          <cell r="D1265">
            <v>44150</v>
          </cell>
          <cell r="E1265">
            <v>221124.76</v>
          </cell>
          <cell r="F1265">
            <v>70.5</v>
          </cell>
          <cell r="G1265">
            <v>221195.26</v>
          </cell>
          <cell r="H1265">
            <v>26778.16</v>
          </cell>
          <cell r="I1265">
            <v>8.2602859942580071</v>
          </cell>
          <cell r="J1265">
            <v>176569.4296697808</v>
          </cell>
          <cell r="K1265">
            <v>1.252738146199363</v>
          </cell>
          <cell r="L1265">
            <v>30</v>
          </cell>
          <cell r="M1265">
            <v>209.79381535741649</v>
          </cell>
        </row>
        <row r="1266">
          <cell r="D1266">
            <v>44151</v>
          </cell>
          <cell r="E1266">
            <v>105926.196</v>
          </cell>
          <cell r="F1266">
            <v>0</v>
          </cell>
          <cell r="G1266">
            <v>105926.196</v>
          </cell>
          <cell r="H1266">
            <v>26778.16</v>
          </cell>
          <cell r="I1266">
            <v>3.9556935950789747</v>
          </cell>
          <cell r="J1266">
            <v>176569.4296697808</v>
          </cell>
          <cell r="K1266">
            <v>0.5999124321696151</v>
          </cell>
          <cell r="L1266">
            <v>30</v>
          </cell>
          <cell r="M1266">
            <v>209.79381535741649</v>
          </cell>
        </row>
        <row r="1267">
          <cell r="D1267">
            <v>44152</v>
          </cell>
          <cell r="E1267">
            <v>58955.701000000001</v>
          </cell>
          <cell r="F1267">
            <v>0</v>
          </cell>
          <cell r="G1267">
            <v>58955.701000000001</v>
          </cell>
          <cell r="H1267">
            <v>26778.16</v>
          </cell>
          <cell r="I1267">
            <v>2.2016337567629742</v>
          </cell>
          <cell r="J1267">
            <v>176569.4296697808</v>
          </cell>
          <cell r="K1267">
            <v>0.33389529042631355</v>
          </cell>
          <cell r="L1267">
            <v>30</v>
          </cell>
          <cell r="M1267">
            <v>209.79381535741649</v>
          </cell>
        </row>
        <row r="1268">
          <cell r="D1268">
            <v>44153</v>
          </cell>
          <cell r="E1268">
            <v>90292.684999999998</v>
          </cell>
          <cell r="F1268">
            <v>0</v>
          </cell>
          <cell r="G1268">
            <v>90292.684999999998</v>
          </cell>
          <cell r="H1268">
            <v>26778.16</v>
          </cell>
          <cell r="I1268">
            <v>3.3718778661416615</v>
          </cell>
          <cell r="J1268">
            <v>176569.4296697808</v>
          </cell>
          <cell r="K1268">
            <v>0.51137212805673604</v>
          </cell>
          <cell r="L1268">
            <v>30</v>
          </cell>
          <cell r="M1268">
            <v>209.79381535741649</v>
          </cell>
        </row>
        <row r="1269">
          <cell r="D1269">
            <v>44154</v>
          </cell>
          <cell r="E1269">
            <v>190155.554</v>
          </cell>
          <cell r="F1269">
            <v>0</v>
          </cell>
          <cell r="G1269">
            <v>190155.554</v>
          </cell>
          <cell r="H1269">
            <v>26778.16</v>
          </cell>
          <cell r="I1269">
            <v>7.1011433944677309</v>
          </cell>
          <cell r="J1269">
            <v>176569.4296697808</v>
          </cell>
          <cell r="K1269">
            <v>1.076944940897345</v>
          </cell>
          <cell r="L1269">
            <v>30</v>
          </cell>
          <cell r="M1269">
            <v>209.79381535741649</v>
          </cell>
        </row>
        <row r="1270">
          <cell r="D1270">
            <v>44155</v>
          </cell>
          <cell r="E1270">
            <v>261162.728</v>
          </cell>
          <cell r="F1270">
            <v>0</v>
          </cell>
          <cell r="G1270">
            <v>261162.728</v>
          </cell>
          <cell r="H1270">
            <v>26778.16</v>
          </cell>
          <cell r="I1270">
            <v>9.7528257355994583</v>
          </cell>
          <cell r="J1270">
            <v>176569.4296697808</v>
          </cell>
          <cell r="K1270">
            <v>1.4790936827990278</v>
          </cell>
          <cell r="L1270">
            <v>30</v>
          </cell>
          <cell r="M1270">
            <v>209.79381535741649</v>
          </cell>
        </row>
        <row r="1271">
          <cell r="D1271">
            <v>44156</v>
          </cell>
          <cell r="E1271">
            <v>115674.095</v>
          </cell>
          <cell r="F1271">
            <v>262.3</v>
          </cell>
          <cell r="G1271">
            <v>115936.395</v>
          </cell>
          <cell r="H1271">
            <v>26778.16</v>
          </cell>
          <cell r="I1271">
            <v>4.3295131181530024</v>
          </cell>
          <cell r="J1271">
            <v>176569.4296697808</v>
          </cell>
          <cell r="K1271">
            <v>0.65660513950134869</v>
          </cell>
          <cell r="L1271">
            <v>30</v>
          </cell>
          <cell r="M1271">
            <v>209.79381535741649</v>
          </cell>
        </row>
        <row r="1272">
          <cell r="D1272">
            <v>44157</v>
          </cell>
          <cell r="E1272">
            <v>56285.798999999999</v>
          </cell>
          <cell r="F1272">
            <v>51.1</v>
          </cell>
          <cell r="G1272">
            <v>56336.898999999998</v>
          </cell>
          <cell r="H1272">
            <v>26778.16</v>
          </cell>
          <cell r="I1272">
            <v>2.1038375676297401</v>
          </cell>
          <cell r="J1272">
            <v>176569.4296697808</v>
          </cell>
          <cell r="K1272">
            <v>0.31906371961081237</v>
          </cell>
          <cell r="L1272">
            <v>30</v>
          </cell>
          <cell r="M1272">
            <v>209.79381535741649</v>
          </cell>
        </row>
        <row r="1273">
          <cell r="D1273">
            <v>44158</v>
          </cell>
          <cell r="E1273">
            <v>46582.156000000003</v>
          </cell>
          <cell r="F1273">
            <v>0.3</v>
          </cell>
          <cell r="G1273">
            <v>46582.456000000006</v>
          </cell>
          <cell r="H1273">
            <v>26778.16</v>
          </cell>
          <cell r="I1273">
            <v>1.739568962169171</v>
          </cell>
          <cell r="J1273">
            <v>176569.4296697808</v>
          </cell>
          <cell r="K1273">
            <v>0.2638194849873971</v>
          </cell>
          <cell r="L1273">
            <v>30</v>
          </cell>
          <cell r="M1273">
            <v>209.79381535741649</v>
          </cell>
        </row>
        <row r="1274">
          <cell r="D1274">
            <v>44159</v>
          </cell>
          <cell r="E1274">
            <v>100392.579</v>
          </cell>
          <cell r="F1274">
            <v>0</v>
          </cell>
          <cell r="G1274">
            <v>100392.579</v>
          </cell>
          <cell r="H1274">
            <v>26778.16</v>
          </cell>
          <cell r="I1274">
            <v>3.7490469472136994</v>
          </cell>
          <cell r="J1274">
            <v>176569.4296697808</v>
          </cell>
          <cell r="K1274">
            <v>0.56857282253079511</v>
          </cell>
          <cell r="L1274">
            <v>30</v>
          </cell>
          <cell r="M1274">
            <v>209.79381535741649</v>
          </cell>
        </row>
        <row r="1275">
          <cell r="D1275">
            <v>44160</v>
          </cell>
          <cell r="E1275">
            <v>121454.88099999999</v>
          </cell>
          <cell r="F1275">
            <v>0</v>
          </cell>
          <cell r="G1275">
            <v>121454.88099999999</v>
          </cell>
          <cell r="H1275">
            <v>26778.16</v>
          </cell>
          <cell r="I1275">
            <v>4.5355947159924357</v>
          </cell>
          <cell r="J1275">
            <v>176569.4296697808</v>
          </cell>
          <cell r="K1275">
            <v>0.68785905480435805</v>
          </cell>
          <cell r="L1275">
            <v>30</v>
          </cell>
          <cell r="M1275">
            <v>209.79381535741649</v>
          </cell>
        </row>
        <row r="1276">
          <cell r="D1276">
            <v>44161</v>
          </cell>
          <cell r="E1276">
            <v>231482.98</v>
          </cell>
          <cell r="F1276">
            <v>0</v>
          </cell>
          <cell r="G1276">
            <v>231482.98</v>
          </cell>
          <cell r="H1276">
            <v>26778.16</v>
          </cell>
          <cell r="I1276">
            <v>8.6444692241737293</v>
          </cell>
          <cell r="J1276">
            <v>176569.4296697808</v>
          </cell>
          <cell r="K1276">
            <v>1.3110025921979713</v>
          </cell>
          <cell r="L1276">
            <v>30</v>
          </cell>
          <cell r="M1276">
            <v>209.79381535741649</v>
          </cell>
        </row>
        <row r="1277">
          <cell r="D1277">
            <v>44162</v>
          </cell>
          <cell r="E1277">
            <v>155542.21799999999</v>
          </cell>
          <cell r="F1277">
            <v>0</v>
          </cell>
          <cell r="G1277">
            <v>155542.21799999999</v>
          </cell>
          <cell r="H1277">
            <v>26778.16</v>
          </cell>
          <cell r="I1277">
            <v>5.8085476373283305</v>
          </cell>
          <cell r="J1277">
            <v>176569.4296697808</v>
          </cell>
          <cell r="K1277">
            <v>0.88091250161986823</v>
          </cell>
          <cell r="L1277">
            <v>30</v>
          </cell>
          <cell r="M1277">
            <v>209.79381535741649</v>
          </cell>
        </row>
        <row r="1278">
          <cell r="D1278">
            <v>44163</v>
          </cell>
          <cell r="E1278">
            <v>70373.240000000005</v>
          </cell>
          <cell r="F1278">
            <v>0</v>
          </cell>
          <cell r="G1278">
            <v>70373.240000000005</v>
          </cell>
          <cell r="H1278">
            <v>26778.16</v>
          </cell>
          <cell r="I1278">
            <v>2.6280087952271556</v>
          </cell>
          <cell r="J1278">
            <v>176569.4296697808</v>
          </cell>
          <cell r="K1278">
            <v>0.39855846015707058</v>
          </cell>
          <cell r="L1278">
            <v>30</v>
          </cell>
          <cell r="M1278">
            <v>209.79381535741649</v>
          </cell>
        </row>
        <row r="1279">
          <cell r="D1279">
            <v>44164</v>
          </cell>
          <cell r="E1279">
            <v>52917</v>
          </cell>
          <cell r="F1279">
            <v>0</v>
          </cell>
          <cell r="G1279">
            <v>52917</v>
          </cell>
          <cell r="H1279">
            <v>26778.16</v>
          </cell>
          <cell r="I1279">
            <v>1.9761253200369255</v>
          </cell>
          <cell r="J1279">
            <v>176569.4296697808</v>
          </cell>
          <cell r="K1279">
            <v>0.29969514031372863</v>
          </cell>
          <cell r="L1279">
            <v>30</v>
          </cell>
          <cell r="M1279">
            <v>209.79381535741649</v>
          </cell>
        </row>
        <row r="1280">
          <cell r="D1280">
            <v>44165</v>
          </cell>
          <cell r="E1280">
            <v>86129.209000000003</v>
          </cell>
          <cell r="F1280">
            <v>0</v>
          </cell>
          <cell r="G1280">
            <v>86129.209000000003</v>
          </cell>
          <cell r="H1280">
            <v>27109.555</v>
          </cell>
          <cell r="I1280">
            <v>3.177079409824322</v>
          </cell>
          <cell r="J1280">
            <v>176569.4296697808</v>
          </cell>
          <cell r="K1280">
            <v>0.48779230448372851</v>
          </cell>
          <cell r="L1280">
            <v>30</v>
          </cell>
          <cell r="M1280">
            <v>209.79381535741649</v>
          </cell>
        </row>
        <row r="1281">
          <cell r="D1281">
            <v>44166</v>
          </cell>
          <cell r="E1281">
            <v>177174.31</v>
          </cell>
          <cell r="F1281">
            <v>5.3</v>
          </cell>
          <cell r="G1281">
            <v>177179.61</v>
          </cell>
          <cell r="H1281">
            <v>27109.555</v>
          </cell>
          <cell r="I1281">
            <v>6.5356886160617531</v>
          </cell>
          <cell r="J1281">
            <v>165499.19495764334</v>
          </cell>
          <cell r="K1281">
            <v>1.0705768692430562</v>
          </cell>
          <cell r="L1281">
            <v>31</v>
          </cell>
          <cell r="M1281">
            <v>203.19522203891893</v>
          </cell>
        </row>
        <row r="1282">
          <cell r="D1282">
            <v>44167</v>
          </cell>
          <cell r="E1282">
            <v>268278.78700000001</v>
          </cell>
          <cell r="F1282">
            <v>3351.7</v>
          </cell>
          <cell r="G1282">
            <v>271630.48700000002</v>
          </cell>
          <cell r="H1282">
            <v>27109.555</v>
          </cell>
          <cell r="I1282">
            <v>10.019732415379007</v>
          </cell>
          <cell r="J1282">
            <v>165499.19495764334</v>
          </cell>
          <cell r="K1282">
            <v>1.6412798084577944</v>
          </cell>
          <cell r="L1282">
            <v>31</v>
          </cell>
          <cell r="M1282">
            <v>203.19522203891893</v>
          </cell>
        </row>
        <row r="1283">
          <cell r="D1283">
            <v>44168</v>
          </cell>
          <cell r="E1283">
            <v>227640.304</v>
          </cell>
          <cell r="F1283">
            <v>141.30000000000001</v>
          </cell>
          <cell r="G1283">
            <v>227781.60399999999</v>
          </cell>
          <cell r="H1283">
            <v>27109.555</v>
          </cell>
          <cell r="I1283">
            <v>8.4022627446300753</v>
          </cell>
          <cell r="J1283">
            <v>165499.19495764334</v>
          </cell>
          <cell r="K1283">
            <v>1.3763305861294175</v>
          </cell>
          <cell r="L1283">
            <v>31</v>
          </cell>
          <cell r="M1283">
            <v>203.19522203891893</v>
          </cell>
        </row>
        <row r="1284">
          <cell r="D1284">
            <v>44169</v>
          </cell>
          <cell r="E1284">
            <v>309439.74900000001</v>
          </cell>
          <cell r="F1284">
            <v>42.3</v>
          </cell>
          <cell r="G1284">
            <v>309482.049</v>
          </cell>
          <cell r="H1284">
            <v>27109.555</v>
          </cell>
          <cell r="I1284">
            <v>11.415976728500338</v>
          </cell>
          <cell r="J1284">
            <v>165499.19495764334</v>
          </cell>
          <cell r="K1284">
            <v>1.8699912653907869</v>
          </cell>
          <cell r="L1284">
            <v>31</v>
          </cell>
          <cell r="M1284">
            <v>203.19522203891893</v>
          </cell>
        </row>
        <row r="1285">
          <cell r="D1285">
            <v>44170</v>
          </cell>
          <cell r="E1285">
            <v>284460.62199999997</v>
          </cell>
          <cell r="F1285">
            <v>374.9</v>
          </cell>
          <cell r="G1285">
            <v>284835.522</v>
          </cell>
          <cell r="H1285">
            <v>27109.555</v>
          </cell>
          <cell r="I1285">
            <v>10.506831336774063</v>
          </cell>
          <cell r="J1285">
            <v>165499.19495764334</v>
          </cell>
          <cell r="K1285">
            <v>1.7210689276941724</v>
          </cell>
          <cell r="L1285">
            <v>31</v>
          </cell>
          <cell r="M1285">
            <v>203.19522203891893</v>
          </cell>
        </row>
        <row r="1286">
          <cell r="D1286">
            <v>44171</v>
          </cell>
          <cell r="E1286">
            <v>318997.196</v>
          </cell>
          <cell r="F1286">
            <v>423.2</v>
          </cell>
          <cell r="G1286">
            <v>319420.39600000001</v>
          </cell>
          <cell r="H1286">
            <v>27109.555</v>
          </cell>
          <cell r="I1286">
            <v>11.782576143356097</v>
          </cell>
          <cell r="J1286">
            <v>165499.19495764334</v>
          </cell>
          <cell r="K1286">
            <v>1.9300419925411125</v>
          </cell>
          <cell r="L1286">
            <v>31</v>
          </cell>
          <cell r="M1286">
            <v>203.19522203891893</v>
          </cell>
        </row>
        <row r="1287">
          <cell r="D1287">
            <v>44172</v>
          </cell>
          <cell r="E1287">
            <v>384237.92599999998</v>
          </cell>
          <cell r="F1287">
            <v>33.299999999999997</v>
          </cell>
          <cell r="G1287">
            <v>384271.22599999997</v>
          </cell>
          <cell r="H1287">
            <v>27109.555</v>
          </cell>
          <cell r="I1287">
            <v>14.174752259858192</v>
          </cell>
          <cell r="J1287">
            <v>165499.19495764334</v>
          </cell>
          <cell r="K1287">
            <v>2.3218918140257272</v>
          </cell>
          <cell r="L1287">
            <v>31</v>
          </cell>
          <cell r="M1287">
            <v>203.19522203891893</v>
          </cell>
        </row>
        <row r="1288">
          <cell r="D1288">
            <v>44173</v>
          </cell>
          <cell r="E1288">
            <v>345397</v>
          </cell>
          <cell r="F1288">
            <v>0</v>
          </cell>
          <cell r="G1288">
            <v>345397</v>
          </cell>
          <cell r="H1288">
            <v>27109.555</v>
          </cell>
          <cell r="I1288">
            <v>12.740784568392952</v>
          </cell>
          <cell r="J1288">
            <v>165499.19495764334</v>
          </cell>
          <cell r="K1288">
            <v>2.0870010883641967</v>
          </cell>
          <cell r="L1288">
            <v>31</v>
          </cell>
          <cell r="M1288">
            <v>203.19522203891893</v>
          </cell>
        </row>
        <row r="1289">
          <cell r="D1289">
            <v>44174</v>
          </cell>
          <cell r="E1289">
            <v>276804.71399999998</v>
          </cell>
          <cell r="F1289">
            <v>0</v>
          </cell>
          <cell r="G1289">
            <v>276804.71399999998</v>
          </cell>
          <cell r="H1289">
            <v>27109.555</v>
          </cell>
          <cell r="I1289">
            <v>10.210596005725655</v>
          </cell>
          <cell r="J1289">
            <v>165499.19495764334</v>
          </cell>
          <cell r="K1289">
            <v>1.6725441720175338</v>
          </cell>
          <cell r="L1289">
            <v>31</v>
          </cell>
          <cell r="M1289">
            <v>203.19522203891893</v>
          </cell>
        </row>
        <row r="1290">
          <cell r="D1290">
            <v>44175</v>
          </cell>
          <cell r="E1290">
            <v>363648.45799999998</v>
          </cell>
          <cell r="F1290">
            <v>0</v>
          </cell>
          <cell r="G1290">
            <v>363648.45799999998</v>
          </cell>
          <cell r="H1290">
            <v>27109.555</v>
          </cell>
          <cell r="I1290">
            <v>13.414032727575202</v>
          </cell>
          <cell r="J1290">
            <v>165499.19495764334</v>
          </cell>
          <cell r="K1290">
            <v>2.1972823377966857</v>
          </cell>
          <cell r="L1290">
            <v>31</v>
          </cell>
          <cell r="M1290">
            <v>203.19522203891893</v>
          </cell>
        </row>
        <row r="1291">
          <cell r="D1291">
            <v>44176</v>
          </cell>
          <cell r="E1291">
            <v>382212.315</v>
          </cell>
          <cell r="F1291">
            <v>77.3</v>
          </cell>
          <cell r="G1291">
            <v>382289.61499999999</v>
          </cell>
          <cell r="H1291">
            <v>27109.555</v>
          </cell>
          <cell r="I1291">
            <v>14.101655855287923</v>
          </cell>
          <cell r="J1291">
            <v>165499.19495764334</v>
          </cell>
          <cell r="K1291">
            <v>2.3099182754202547</v>
          </cell>
          <cell r="L1291">
            <v>31</v>
          </cell>
          <cell r="M1291">
            <v>203.19522203891893</v>
          </cell>
        </row>
        <row r="1292">
          <cell r="D1292">
            <v>44177</v>
          </cell>
          <cell r="E1292">
            <v>345611.96399999998</v>
          </cell>
          <cell r="F1292">
            <v>0</v>
          </cell>
          <cell r="G1292">
            <v>345611.96399999998</v>
          </cell>
          <cell r="H1292">
            <v>27109.555</v>
          </cell>
          <cell r="I1292">
            <v>12.748714023524178</v>
          </cell>
          <cell r="J1292">
            <v>165499.19495764334</v>
          </cell>
          <cell r="K1292">
            <v>2.0882999708152865</v>
          </cell>
          <cell r="L1292">
            <v>31</v>
          </cell>
          <cell r="M1292">
            <v>203.19522203891893</v>
          </cell>
        </row>
        <row r="1293">
          <cell r="D1293">
            <v>44178</v>
          </cell>
          <cell r="E1293">
            <v>198881.84400000001</v>
          </cell>
          <cell r="F1293">
            <v>19.8</v>
          </cell>
          <cell r="G1293">
            <v>198901.644</v>
          </cell>
          <cell r="H1293">
            <v>27109.555</v>
          </cell>
          <cell r="I1293">
            <v>7.3369571724803304</v>
          </cell>
          <cell r="J1293">
            <v>165499.19495764334</v>
          </cell>
          <cell r="K1293">
            <v>1.201828468415846</v>
          </cell>
          <cell r="L1293">
            <v>31</v>
          </cell>
          <cell r="M1293">
            <v>203.19522203891893</v>
          </cell>
        </row>
        <row r="1294">
          <cell r="D1294">
            <v>44179</v>
          </cell>
          <cell r="E1294">
            <v>179635.505</v>
          </cell>
          <cell r="F1294">
            <v>0</v>
          </cell>
          <cell r="G1294">
            <v>179635.505</v>
          </cell>
          <cell r="H1294">
            <v>27109.555</v>
          </cell>
          <cell r="I1294">
            <v>6.6262801067741615</v>
          </cell>
          <cell r="J1294">
            <v>165499.19495764334</v>
          </cell>
          <cell r="K1294">
            <v>1.0854161861389997</v>
          </cell>
          <cell r="L1294">
            <v>31</v>
          </cell>
          <cell r="M1294">
            <v>203.19522203891893</v>
          </cell>
        </row>
        <row r="1295">
          <cell r="D1295">
            <v>44180</v>
          </cell>
          <cell r="E1295">
            <v>190031.7</v>
          </cell>
          <cell r="F1295">
            <v>21.1</v>
          </cell>
          <cell r="G1295">
            <v>190052.80000000002</v>
          </cell>
          <cell r="H1295">
            <v>27109.555</v>
          </cell>
          <cell r="I1295">
            <v>7.0105466504337679</v>
          </cell>
          <cell r="J1295">
            <v>165499.19495764334</v>
          </cell>
          <cell r="K1295">
            <v>1.1483608729857613</v>
          </cell>
          <cell r="L1295">
            <v>31</v>
          </cell>
          <cell r="M1295">
            <v>203.19522203891893</v>
          </cell>
        </row>
        <row r="1296">
          <cell r="D1296">
            <v>44181</v>
          </cell>
          <cell r="E1296">
            <v>161199.69899999999</v>
          </cell>
          <cell r="F1296">
            <v>0</v>
          </cell>
          <cell r="G1296">
            <v>161199.69899999999</v>
          </cell>
          <cell r="H1296">
            <v>27109.555</v>
          </cell>
          <cell r="I1296">
            <v>5.9462318359707487</v>
          </cell>
          <cell r="J1296">
            <v>165499.19495764334</v>
          </cell>
          <cell r="K1296">
            <v>0.97402104609183304</v>
          </cell>
          <cell r="L1296">
            <v>31</v>
          </cell>
          <cell r="M1296">
            <v>203.19522203891893</v>
          </cell>
        </row>
        <row r="1297">
          <cell r="D1297">
            <v>44182</v>
          </cell>
          <cell r="E1297">
            <v>61646.112999999998</v>
          </cell>
          <cell r="F1297">
            <v>0</v>
          </cell>
          <cell r="G1297">
            <v>61646.112999999998</v>
          </cell>
          <cell r="H1297">
            <v>27109.555</v>
          </cell>
          <cell r="I1297">
            <v>2.2739625567442916</v>
          </cell>
          <cell r="J1297">
            <v>165499.19495764334</v>
          </cell>
          <cell r="K1297">
            <v>0.37248587834990532</v>
          </cell>
          <cell r="L1297">
            <v>31</v>
          </cell>
          <cell r="M1297">
            <v>203.19522203891893</v>
          </cell>
        </row>
        <row r="1298">
          <cell r="D1298">
            <v>44183</v>
          </cell>
          <cell r="E1298">
            <v>123331.66099999999</v>
          </cell>
          <cell r="F1298">
            <v>0.2</v>
          </cell>
          <cell r="G1298">
            <v>123331.86099999999</v>
          </cell>
          <cell r="H1298">
            <v>27109.555</v>
          </cell>
          <cell r="I1298">
            <v>4.5493871441268583</v>
          </cell>
          <cell r="J1298">
            <v>165499.19495764334</v>
          </cell>
          <cell r="K1298">
            <v>0.74521124426958485</v>
          </cell>
          <cell r="L1298">
            <v>31</v>
          </cell>
          <cell r="M1298">
            <v>203.19522203891893</v>
          </cell>
        </row>
        <row r="1299">
          <cell r="D1299">
            <v>44184</v>
          </cell>
          <cell r="E1299">
            <v>135176.467</v>
          </cell>
          <cell r="F1299">
            <v>0</v>
          </cell>
          <cell r="G1299">
            <v>135176.467</v>
          </cell>
          <cell r="H1299">
            <v>27109.555</v>
          </cell>
          <cell r="I1299">
            <v>4.9863034269651418</v>
          </cell>
          <cell r="J1299">
            <v>165499.19495764334</v>
          </cell>
          <cell r="K1299">
            <v>0.81678020871700363</v>
          </cell>
          <cell r="L1299">
            <v>31</v>
          </cell>
          <cell r="M1299">
            <v>203.19522203891893</v>
          </cell>
        </row>
        <row r="1300">
          <cell r="D1300">
            <v>44185</v>
          </cell>
          <cell r="E1300">
            <v>129838.18399999999</v>
          </cell>
          <cell r="F1300">
            <v>6.6</v>
          </cell>
          <cell r="G1300">
            <v>129844.784</v>
          </cell>
          <cell r="H1300">
            <v>27109.555</v>
          </cell>
          <cell r="I1300">
            <v>4.7896316999670407</v>
          </cell>
          <cell r="J1300">
            <v>165499.19495764334</v>
          </cell>
          <cell r="K1300">
            <v>0.78456444475897014</v>
          </cell>
          <cell r="L1300">
            <v>31</v>
          </cell>
          <cell r="M1300">
            <v>203.19522203891893</v>
          </cell>
        </row>
        <row r="1301">
          <cell r="D1301">
            <v>44186</v>
          </cell>
          <cell r="E1301">
            <v>156012.33600000001</v>
          </cell>
          <cell r="F1301">
            <v>0.7</v>
          </cell>
          <cell r="G1301">
            <v>156013.03600000002</v>
          </cell>
          <cell r="H1301">
            <v>27109.555</v>
          </cell>
          <cell r="I1301">
            <v>5.7549095143760205</v>
          </cell>
          <cell r="J1301">
            <v>165499.19495764334</v>
          </cell>
          <cell r="K1301">
            <v>0.94268154017262051</v>
          </cell>
          <cell r="L1301">
            <v>31</v>
          </cell>
          <cell r="M1301">
            <v>203.19522203891893</v>
          </cell>
        </row>
        <row r="1302">
          <cell r="D1302">
            <v>44187</v>
          </cell>
          <cell r="E1302">
            <v>132727.16899999999</v>
          </cell>
          <cell r="F1302">
            <v>29.2</v>
          </cell>
          <cell r="G1302">
            <v>132756.36900000001</v>
          </cell>
          <cell r="H1302">
            <v>27109.555</v>
          </cell>
          <cell r="I1302">
            <v>4.8970323931912567</v>
          </cell>
          <cell r="J1302">
            <v>165499.19495764334</v>
          </cell>
          <cell r="K1302">
            <v>0.80215718894570276</v>
          </cell>
          <cell r="L1302">
            <v>31</v>
          </cell>
          <cell r="M1302">
            <v>203.19522203891893</v>
          </cell>
        </row>
        <row r="1303">
          <cell r="D1303">
            <v>44188</v>
          </cell>
          <cell r="E1303">
            <v>141303.52299999999</v>
          </cell>
          <cell r="F1303">
            <v>120.4</v>
          </cell>
          <cell r="G1303">
            <v>141423.92299999998</v>
          </cell>
          <cell r="H1303">
            <v>27109.555</v>
          </cell>
          <cell r="I1303">
            <v>5.216755605173157</v>
          </cell>
          <cell r="J1303">
            <v>165499.19495764334</v>
          </cell>
          <cell r="K1303">
            <v>0.85452937119237948</v>
          </cell>
          <cell r="L1303">
            <v>31</v>
          </cell>
          <cell r="M1303">
            <v>203.19522203891893</v>
          </cell>
        </row>
        <row r="1304">
          <cell r="D1304">
            <v>44189</v>
          </cell>
          <cell r="E1304">
            <v>131980.77100000001</v>
          </cell>
          <cell r="F1304">
            <v>0</v>
          </cell>
          <cell r="G1304">
            <v>131980.77100000001</v>
          </cell>
          <cell r="H1304">
            <v>27109.555</v>
          </cell>
          <cell r="I1304">
            <v>4.8684226281102738</v>
          </cell>
          <cell r="J1304">
            <v>165499.19495764334</v>
          </cell>
          <cell r="K1304">
            <v>0.79747077340030692</v>
          </cell>
          <cell r="L1304">
            <v>31</v>
          </cell>
          <cell r="M1304">
            <v>203.19522203891893</v>
          </cell>
        </row>
        <row r="1305">
          <cell r="D1305">
            <v>44190</v>
          </cell>
          <cell r="E1305">
            <v>287570.17099999997</v>
          </cell>
          <cell r="F1305">
            <v>0.6</v>
          </cell>
          <cell r="G1305">
            <v>287570.77099999995</v>
          </cell>
          <cell r="H1305">
            <v>27109.555</v>
          </cell>
          <cell r="I1305">
            <v>10.607727459930638</v>
          </cell>
          <cell r="J1305">
            <v>165499.19495764334</v>
          </cell>
          <cell r="K1305">
            <v>1.7375961923778465</v>
          </cell>
          <cell r="L1305">
            <v>31</v>
          </cell>
          <cell r="M1305">
            <v>203.19522203891893</v>
          </cell>
        </row>
        <row r="1306">
          <cell r="D1306">
            <v>44191</v>
          </cell>
          <cell r="E1306">
            <v>228119.022</v>
          </cell>
          <cell r="F1306">
            <v>2292.1999999999998</v>
          </cell>
          <cell r="G1306">
            <v>230411.22200000001</v>
          </cell>
          <cell r="H1306">
            <v>27109.555</v>
          </cell>
          <cell r="I1306">
            <v>8.4992624187302237</v>
          </cell>
          <cell r="J1306">
            <v>165499.19495764334</v>
          </cell>
          <cell r="K1306">
            <v>1.3922195939319812</v>
          </cell>
          <cell r="L1306">
            <v>31</v>
          </cell>
          <cell r="M1306">
            <v>203.19522203891893</v>
          </cell>
        </row>
        <row r="1307">
          <cell r="D1307">
            <v>44192</v>
          </cell>
          <cell r="E1307">
            <v>265232.29599999997</v>
          </cell>
          <cell r="F1307">
            <v>0</v>
          </cell>
          <cell r="G1307">
            <v>265232.29599999997</v>
          </cell>
          <cell r="H1307">
            <v>27109.555</v>
          </cell>
          <cell r="I1307">
            <v>9.783720020487241</v>
          </cell>
          <cell r="J1307">
            <v>165499.19495764334</v>
          </cell>
          <cell r="K1307">
            <v>1.6026198560535694</v>
          </cell>
          <cell r="L1307">
            <v>31</v>
          </cell>
          <cell r="M1307">
            <v>203.19522203891893</v>
          </cell>
        </row>
        <row r="1308">
          <cell r="D1308">
            <v>44193</v>
          </cell>
          <cell r="E1308">
            <v>391843.46799999999</v>
          </cell>
          <cell r="F1308">
            <v>141.5</v>
          </cell>
          <cell r="G1308">
            <v>391984.96799999999</v>
          </cell>
          <cell r="H1308">
            <v>27109.555</v>
          </cell>
          <cell r="I1308">
            <v>14.459291862223486</v>
          </cell>
          <cell r="J1308">
            <v>165499.19495764334</v>
          </cell>
          <cell r="K1308">
            <v>2.3685007537367282</v>
          </cell>
          <cell r="L1308">
            <v>31</v>
          </cell>
          <cell r="M1308">
            <v>203.19522203891893</v>
          </cell>
        </row>
        <row r="1309">
          <cell r="D1309">
            <v>44194</v>
          </cell>
          <cell r="E1309">
            <v>310739.48800000001</v>
          </cell>
          <cell r="F1309">
            <v>0</v>
          </cell>
          <cell r="G1309">
            <v>310739.48800000001</v>
          </cell>
          <cell r="H1309">
            <v>27109.555</v>
          </cell>
          <cell r="I1309">
            <v>11.46236033752675</v>
          </cell>
          <cell r="J1309">
            <v>165499.19495764334</v>
          </cell>
          <cell r="K1309">
            <v>1.8775891210801867</v>
          </cell>
          <cell r="L1309">
            <v>31</v>
          </cell>
          <cell r="M1309">
            <v>203.19522203891893</v>
          </cell>
        </row>
        <row r="1310">
          <cell r="D1310">
            <v>44195</v>
          </cell>
          <cell r="E1310">
            <v>235849.68900000001</v>
          </cell>
          <cell r="F1310">
            <v>0</v>
          </cell>
          <cell r="G1310">
            <v>235849.68900000001</v>
          </cell>
          <cell r="H1310">
            <v>27109.555</v>
          </cell>
          <cell r="I1310">
            <v>8.6998731259144613</v>
          </cell>
          <cell r="J1310">
            <v>165499.19495764334</v>
          </cell>
          <cell r="K1310">
            <v>1.4250805815723857</v>
          </cell>
          <cell r="L1310">
            <v>31</v>
          </cell>
          <cell r="M1310">
            <v>203.19522203891893</v>
          </cell>
        </row>
        <row r="1311">
          <cell r="D1311">
            <v>44196</v>
          </cell>
          <cell r="E1311">
            <v>233634.35500000001</v>
          </cell>
          <cell r="F1311">
            <v>10.4</v>
          </cell>
          <cell r="G1311">
            <v>233644.755</v>
          </cell>
          <cell r="H1311">
            <v>27205.555</v>
          </cell>
          <cell r="I1311">
            <v>8.5881267630820251</v>
          </cell>
          <cell r="J1311">
            <v>165499.19495764334</v>
          </cell>
          <cell r="K1311">
            <v>1.4117576527172675</v>
          </cell>
          <cell r="L1311">
            <v>31</v>
          </cell>
          <cell r="M1311">
            <v>203.19522203891893</v>
          </cell>
        </row>
        <row r="1312">
          <cell r="D1312">
            <v>44197</v>
          </cell>
          <cell r="E1312">
            <v>236955.72</v>
          </cell>
          <cell r="F1312">
            <v>0</v>
          </cell>
          <cell r="G1312">
            <v>236955.72</v>
          </cell>
          <cell r="H1312">
            <v>27205.555</v>
          </cell>
          <cell r="I1312">
            <v>8.7098285625858392</v>
          </cell>
          <cell r="J1312">
            <v>199861.89909396111</v>
          </cell>
          <cell r="K1312">
            <v>1.1855972602792089</v>
          </cell>
          <cell r="L1312">
            <v>31</v>
          </cell>
          <cell r="M1312">
            <v>227.73727174148053</v>
          </cell>
        </row>
        <row r="1313">
          <cell r="D1313">
            <v>44198</v>
          </cell>
          <cell r="E1313">
            <v>269023.79300000001</v>
          </cell>
          <cell r="F1313">
            <v>1494.8</v>
          </cell>
          <cell r="G1313">
            <v>270518.59299999999</v>
          </cell>
          <cell r="H1313">
            <v>27205.555</v>
          </cell>
          <cell r="I1313">
            <v>9.9435057656423478</v>
          </cell>
          <cell r="J1313">
            <v>199861.89909396111</v>
          </cell>
          <cell r="K1313">
            <v>1.3535275819270638</v>
          </cell>
          <cell r="L1313">
            <v>31</v>
          </cell>
          <cell r="M1313">
            <v>227.73727174148053</v>
          </cell>
        </row>
        <row r="1314">
          <cell r="D1314">
            <v>44199</v>
          </cell>
          <cell r="E1314">
            <v>220888.35399999999</v>
          </cell>
          <cell r="F1314">
            <v>1378.8</v>
          </cell>
          <cell r="G1314">
            <v>222267.15399999998</v>
          </cell>
          <cell r="H1314">
            <v>27205.555</v>
          </cell>
          <cell r="I1314">
            <v>8.1699180185811304</v>
          </cell>
          <cell r="J1314">
            <v>199861.89909396111</v>
          </cell>
          <cell r="K1314">
            <v>1.1121036826309025</v>
          </cell>
          <cell r="L1314">
            <v>31</v>
          </cell>
          <cell r="M1314">
            <v>227.73727174148053</v>
          </cell>
        </row>
        <row r="1315">
          <cell r="D1315">
            <v>44200</v>
          </cell>
          <cell r="E1315">
            <v>127925.96</v>
          </cell>
          <cell r="F1315">
            <v>0</v>
          </cell>
          <cell r="G1315">
            <v>127925.96</v>
          </cell>
          <cell r="H1315">
            <v>27205.555</v>
          </cell>
          <cell r="I1315">
            <v>4.7021999734980593</v>
          </cell>
          <cell r="J1315">
            <v>199861.89909396111</v>
          </cell>
          <cell r="K1315">
            <v>0.6400717724585322</v>
          </cell>
          <cell r="L1315">
            <v>31</v>
          </cell>
          <cell r="M1315">
            <v>227.73727174148053</v>
          </cell>
        </row>
        <row r="1316">
          <cell r="D1316">
            <v>44201</v>
          </cell>
          <cell r="E1316">
            <v>68985.138000000006</v>
          </cell>
          <cell r="F1316">
            <v>0</v>
          </cell>
          <cell r="G1316">
            <v>68985.138000000006</v>
          </cell>
          <cell r="H1316">
            <v>27205.555</v>
          </cell>
          <cell r="I1316">
            <v>2.5357004479416063</v>
          </cell>
          <cell r="J1316">
            <v>199861.89909396111</v>
          </cell>
          <cell r="K1316">
            <v>0.34516402732452778</v>
          </cell>
          <cell r="L1316">
            <v>31</v>
          </cell>
          <cell r="M1316">
            <v>227.73727174148053</v>
          </cell>
        </row>
        <row r="1317">
          <cell r="D1317">
            <v>44202</v>
          </cell>
          <cell r="E1317">
            <v>67590.626000000004</v>
          </cell>
          <cell r="F1317">
            <v>0</v>
          </cell>
          <cell r="G1317">
            <v>67590.626000000004</v>
          </cell>
          <cell r="H1317">
            <v>27205.555</v>
          </cell>
          <cell r="I1317">
            <v>2.4844420928005331</v>
          </cell>
          <cell r="J1317">
            <v>199861.89909396111</v>
          </cell>
          <cell r="K1317">
            <v>0.33818664941347132</v>
          </cell>
          <cell r="L1317">
            <v>31</v>
          </cell>
          <cell r="M1317">
            <v>227.73727174148053</v>
          </cell>
        </row>
        <row r="1318">
          <cell r="D1318">
            <v>44203</v>
          </cell>
          <cell r="E1318">
            <v>99150.615999999995</v>
          </cell>
          <cell r="F1318">
            <v>0</v>
          </cell>
          <cell r="G1318">
            <v>99150.615999999995</v>
          </cell>
          <cell r="H1318">
            <v>27205.555</v>
          </cell>
          <cell r="I1318">
            <v>3.6444989267816807</v>
          </cell>
          <cell r="J1318">
            <v>199861.89909396111</v>
          </cell>
          <cell r="K1318">
            <v>0.49609563628426395</v>
          </cell>
          <cell r="L1318">
            <v>31</v>
          </cell>
          <cell r="M1318">
            <v>227.73727174148053</v>
          </cell>
        </row>
        <row r="1319">
          <cell r="D1319">
            <v>44204</v>
          </cell>
          <cell r="E1319">
            <v>224309.622</v>
          </cell>
          <cell r="F1319">
            <v>0</v>
          </cell>
          <cell r="G1319">
            <v>224309.622</v>
          </cell>
          <cell r="H1319">
            <v>27205.555</v>
          </cell>
          <cell r="I1319">
            <v>8.2449934213803022</v>
          </cell>
          <cell r="J1319">
            <v>199861.89909396111</v>
          </cell>
          <cell r="K1319">
            <v>1.122323079170509</v>
          </cell>
          <cell r="L1319">
            <v>31</v>
          </cell>
          <cell r="M1319">
            <v>227.73727174148053</v>
          </cell>
        </row>
        <row r="1320">
          <cell r="D1320">
            <v>44205</v>
          </cell>
          <cell r="E1320">
            <v>243934.39799999999</v>
          </cell>
          <cell r="F1320">
            <v>0</v>
          </cell>
          <cell r="G1320">
            <v>243934.39799999999</v>
          </cell>
          <cell r="H1320">
            <v>27205.555</v>
          </cell>
          <cell r="I1320">
            <v>8.9663452188349027</v>
          </cell>
          <cell r="J1320">
            <v>199861.89909396111</v>
          </cell>
          <cell r="K1320">
            <v>1.22051476097162</v>
          </cell>
          <cell r="L1320">
            <v>31</v>
          </cell>
          <cell r="M1320">
            <v>227.73727174148053</v>
          </cell>
        </row>
        <row r="1321">
          <cell r="D1321">
            <v>44206</v>
          </cell>
          <cell r="E1321">
            <v>253199.45300000001</v>
          </cell>
          <cell r="F1321">
            <v>1109.7</v>
          </cell>
          <cell r="G1321">
            <v>254309.15300000002</v>
          </cell>
          <cell r="H1321">
            <v>27205.555</v>
          </cell>
          <cell r="I1321">
            <v>9.3476921533120727</v>
          </cell>
          <cell r="J1321">
            <v>199861.89909396111</v>
          </cell>
          <cell r="K1321">
            <v>1.2724243797985808</v>
          </cell>
          <cell r="L1321">
            <v>31</v>
          </cell>
          <cell r="M1321">
            <v>227.73727174148053</v>
          </cell>
        </row>
        <row r="1322">
          <cell r="D1322">
            <v>44207</v>
          </cell>
          <cell r="E1322">
            <v>232223.34299999999</v>
          </cell>
          <cell r="F1322">
            <v>5367.3</v>
          </cell>
          <cell r="G1322">
            <v>237590.64299999998</v>
          </cell>
          <cell r="H1322">
            <v>27205.555</v>
          </cell>
          <cell r="I1322">
            <v>8.7331665536689105</v>
          </cell>
          <cell r="J1322">
            <v>199861.89909396111</v>
          </cell>
          <cell r="K1322">
            <v>1.1887740688799393</v>
          </cell>
          <cell r="L1322">
            <v>31</v>
          </cell>
          <cell r="M1322">
            <v>227.73727174148053</v>
          </cell>
        </row>
        <row r="1323">
          <cell r="D1323">
            <v>44208</v>
          </cell>
          <cell r="E1323">
            <v>164310.147</v>
          </cell>
          <cell r="F1323">
            <v>659.2</v>
          </cell>
          <cell r="G1323">
            <v>164969.34700000001</v>
          </cell>
          <cell r="H1323">
            <v>27205.555</v>
          </cell>
          <cell r="I1323">
            <v>6.0638111223976132</v>
          </cell>
          <cell r="J1323">
            <v>199861.89909396111</v>
          </cell>
          <cell r="K1323">
            <v>0.82541668896302711</v>
          </cell>
          <cell r="L1323">
            <v>31</v>
          </cell>
          <cell r="M1323">
            <v>227.73727174148053</v>
          </cell>
        </row>
        <row r="1324">
          <cell r="D1324">
            <v>44209</v>
          </cell>
          <cell r="E1324">
            <v>170478.766</v>
          </cell>
          <cell r="F1324">
            <v>434.7</v>
          </cell>
          <cell r="G1324">
            <v>170913.46600000001</v>
          </cell>
          <cell r="H1324">
            <v>27205.555</v>
          </cell>
          <cell r="I1324">
            <v>6.2823002875699467</v>
          </cell>
          <cell r="J1324">
            <v>199861.89909396111</v>
          </cell>
          <cell r="K1324">
            <v>0.85515782034898224</v>
          </cell>
          <cell r="L1324">
            <v>31</v>
          </cell>
          <cell r="M1324">
            <v>227.73727174148053</v>
          </cell>
        </row>
        <row r="1325">
          <cell r="D1325">
            <v>44210</v>
          </cell>
          <cell r="E1325">
            <v>209196.94200000001</v>
          </cell>
          <cell r="F1325">
            <v>461.4</v>
          </cell>
          <cell r="G1325">
            <v>209658.342</v>
          </cell>
          <cell r="H1325">
            <v>27205.555</v>
          </cell>
          <cell r="I1325">
            <v>7.7064534062988237</v>
          </cell>
          <cell r="J1325">
            <v>199861.89909396111</v>
          </cell>
          <cell r="K1325">
            <v>1.0490160603419127</v>
          </cell>
          <cell r="L1325">
            <v>31</v>
          </cell>
          <cell r="M1325">
            <v>227.73727174148053</v>
          </cell>
        </row>
        <row r="1326">
          <cell r="D1326">
            <v>44211</v>
          </cell>
          <cell r="E1326">
            <v>214958.79</v>
          </cell>
          <cell r="F1326">
            <v>2499.1999999999998</v>
          </cell>
          <cell r="G1326">
            <v>217457.99000000002</v>
          </cell>
          <cell r="H1326">
            <v>27205.555</v>
          </cell>
          <cell r="I1326">
            <v>7.9931466202398749</v>
          </cell>
          <cell r="J1326">
            <v>199861.89909396111</v>
          </cell>
          <cell r="K1326">
            <v>1.0880412474103753</v>
          </cell>
          <cell r="L1326">
            <v>31</v>
          </cell>
          <cell r="M1326">
            <v>227.73727174148053</v>
          </cell>
        </row>
        <row r="1327">
          <cell r="D1327">
            <v>44212</v>
          </cell>
          <cell r="E1327">
            <v>169849.408</v>
          </cell>
          <cell r="F1327">
            <v>506.7</v>
          </cell>
          <cell r="G1327">
            <v>170356.10800000001</v>
          </cell>
          <cell r="H1327">
            <v>27205.555</v>
          </cell>
          <cell r="I1327">
            <v>6.2618133686300466</v>
          </cell>
          <cell r="J1327">
            <v>199861.89909396111</v>
          </cell>
          <cell r="K1327">
            <v>0.8523691047282127</v>
          </cell>
          <cell r="L1327">
            <v>31</v>
          </cell>
          <cell r="M1327">
            <v>227.73727174148053</v>
          </cell>
        </row>
        <row r="1328">
          <cell r="D1328">
            <v>44213</v>
          </cell>
          <cell r="E1328">
            <v>155221.03</v>
          </cell>
          <cell r="F1328">
            <v>2</v>
          </cell>
          <cell r="G1328">
            <v>155223.03</v>
          </cell>
          <cell r="H1328">
            <v>27205.555</v>
          </cell>
          <cell r="I1328">
            <v>5.7055638085677725</v>
          </cell>
          <cell r="J1328">
            <v>199861.89909396111</v>
          </cell>
          <cell r="K1328">
            <v>0.77665143133171655</v>
          </cell>
          <cell r="L1328">
            <v>31</v>
          </cell>
          <cell r="M1328">
            <v>227.73727174148053</v>
          </cell>
        </row>
        <row r="1329">
          <cell r="D1329">
            <v>44214</v>
          </cell>
          <cell r="E1329">
            <v>56478.233</v>
          </cell>
          <cell r="F1329">
            <v>0.3</v>
          </cell>
          <cell r="G1329">
            <v>56478.533000000003</v>
          </cell>
          <cell r="H1329">
            <v>27205.555</v>
          </cell>
          <cell r="I1329">
            <v>2.0759926787010961</v>
          </cell>
          <cell r="J1329">
            <v>199861.89909396111</v>
          </cell>
          <cell r="K1329">
            <v>0.28258779315134869</v>
          </cell>
          <cell r="L1329">
            <v>31</v>
          </cell>
          <cell r="M1329">
            <v>227.73727174148053</v>
          </cell>
        </row>
        <row r="1330">
          <cell r="D1330">
            <v>44215</v>
          </cell>
          <cell r="E1330">
            <v>143942.372</v>
          </cell>
          <cell r="F1330">
            <v>156.1</v>
          </cell>
          <cell r="G1330">
            <v>144098.47200000001</v>
          </cell>
          <cell r="H1330">
            <v>27205.555</v>
          </cell>
          <cell r="I1330">
            <v>5.2966562159823614</v>
          </cell>
          <cell r="J1330">
            <v>199861.89909396111</v>
          </cell>
          <cell r="K1330">
            <v>0.72099020700416228</v>
          </cell>
          <cell r="L1330">
            <v>31</v>
          </cell>
          <cell r="M1330">
            <v>227.73727174148053</v>
          </cell>
        </row>
        <row r="1331">
          <cell r="D1331">
            <v>44216</v>
          </cell>
          <cell r="E1331">
            <v>328497.57500000001</v>
          </cell>
          <cell r="F1331">
            <v>0</v>
          </cell>
          <cell r="G1331">
            <v>328497.57500000001</v>
          </cell>
          <cell r="H1331">
            <v>27205.555</v>
          </cell>
          <cell r="I1331">
            <v>12.074650746878717</v>
          </cell>
          <cell r="J1331">
            <v>199861.89909396111</v>
          </cell>
          <cell r="K1331">
            <v>1.6436228039920875</v>
          </cell>
          <cell r="L1331">
            <v>31</v>
          </cell>
          <cell r="M1331">
            <v>227.73727174148053</v>
          </cell>
        </row>
        <row r="1332">
          <cell r="D1332">
            <v>44217</v>
          </cell>
          <cell r="E1332">
            <v>385265.94500000001</v>
          </cell>
          <cell r="F1332">
            <v>120.1</v>
          </cell>
          <cell r="G1332">
            <v>385386.04499999998</v>
          </cell>
          <cell r="H1332">
            <v>27205.555</v>
          </cell>
          <cell r="I1332">
            <v>14.165711561480734</v>
          </cell>
          <cell r="J1332">
            <v>199861.89909396111</v>
          </cell>
          <cell r="K1332">
            <v>1.928261698438172</v>
          </cell>
          <cell r="L1332">
            <v>31</v>
          </cell>
          <cell r="M1332">
            <v>227.73727174148053</v>
          </cell>
        </row>
        <row r="1333">
          <cell r="D1333">
            <v>44218</v>
          </cell>
          <cell r="E1333">
            <v>388083.94</v>
          </cell>
          <cell r="F1333">
            <v>875.8</v>
          </cell>
          <cell r="G1333">
            <v>388959.74</v>
          </cell>
          <cell r="H1333">
            <v>27205.555</v>
          </cell>
          <cell r="I1333">
            <v>14.297070579887086</v>
          </cell>
          <cell r="J1333">
            <v>199861.89909396111</v>
          </cell>
          <cell r="K1333">
            <v>1.9461425202266205</v>
          </cell>
          <cell r="L1333">
            <v>31</v>
          </cell>
          <cell r="M1333">
            <v>227.73727174148053</v>
          </cell>
        </row>
        <row r="1334">
          <cell r="D1334">
            <v>44219</v>
          </cell>
          <cell r="E1334">
            <v>411137.97399999999</v>
          </cell>
          <cell r="F1334">
            <v>71.7</v>
          </cell>
          <cell r="G1334">
            <v>411209.674</v>
          </cell>
          <cell r="H1334">
            <v>27205.555</v>
          </cell>
          <cell r="I1334">
            <v>15.114915832446719</v>
          </cell>
          <cell r="J1334">
            <v>199861.89909396111</v>
          </cell>
          <cell r="K1334">
            <v>2.0574690617078444</v>
          </cell>
          <cell r="L1334">
            <v>31</v>
          </cell>
          <cell r="M1334">
            <v>227.73727174148053</v>
          </cell>
        </row>
        <row r="1335">
          <cell r="D1335">
            <v>44220</v>
          </cell>
          <cell r="E1335">
            <v>347025.527</v>
          </cell>
          <cell r="F1335">
            <v>36.9</v>
          </cell>
          <cell r="G1335">
            <v>347062.42700000003</v>
          </cell>
          <cell r="H1335">
            <v>27205.555</v>
          </cell>
          <cell r="I1335">
            <v>12.757042706903057</v>
          </cell>
          <cell r="J1335">
            <v>199861.89909396111</v>
          </cell>
          <cell r="K1335">
            <v>1.736511203852994</v>
          </cell>
          <cell r="L1335">
            <v>31</v>
          </cell>
          <cell r="M1335">
            <v>227.73727174148053</v>
          </cell>
        </row>
        <row r="1336">
          <cell r="D1336">
            <v>44221</v>
          </cell>
          <cell r="E1336">
            <v>274676.20799999998</v>
          </cell>
          <cell r="F1336">
            <v>74.099999999999994</v>
          </cell>
          <cell r="G1336">
            <v>274750.30799999996</v>
          </cell>
          <cell r="H1336">
            <v>27205.555</v>
          </cell>
          <cell r="I1336">
            <v>10.099051756157886</v>
          </cell>
          <cell r="J1336">
            <v>199861.89909396111</v>
          </cell>
          <cell r="K1336">
            <v>1.374700777114259</v>
          </cell>
          <cell r="L1336">
            <v>31</v>
          </cell>
          <cell r="M1336">
            <v>227.73727174148053</v>
          </cell>
        </row>
        <row r="1337">
          <cell r="D1337">
            <v>44222</v>
          </cell>
          <cell r="E1337">
            <v>151715.99</v>
          </cell>
          <cell r="F1337">
            <v>0</v>
          </cell>
          <cell r="G1337">
            <v>151715.99</v>
          </cell>
          <cell r="H1337">
            <v>27205.555</v>
          </cell>
          <cell r="I1337">
            <v>5.5766548412631165</v>
          </cell>
          <cell r="J1337">
            <v>199861.89909396111</v>
          </cell>
          <cell r="K1337">
            <v>0.75910411483017948</v>
          </cell>
          <cell r="L1337">
            <v>31</v>
          </cell>
          <cell r="M1337">
            <v>227.73727174148053</v>
          </cell>
        </row>
        <row r="1338">
          <cell r="D1338">
            <v>44223</v>
          </cell>
          <cell r="E1338">
            <v>219312.03599999999</v>
          </cell>
          <cell r="F1338">
            <v>47.8</v>
          </cell>
          <cell r="G1338">
            <v>219359.83599999998</v>
          </cell>
          <cell r="H1338">
            <v>27205.555</v>
          </cell>
          <cell r="I1338">
            <v>8.0630531521963054</v>
          </cell>
          <cell r="J1338">
            <v>199861.89909396111</v>
          </cell>
          <cell r="K1338">
            <v>1.0975570481138694</v>
          </cell>
          <cell r="L1338">
            <v>31</v>
          </cell>
          <cell r="M1338">
            <v>227.73727174148053</v>
          </cell>
        </row>
        <row r="1339">
          <cell r="D1339">
            <v>44224</v>
          </cell>
          <cell r="E1339">
            <v>231239.16699999999</v>
          </cell>
          <cell r="F1339">
            <v>89.5</v>
          </cell>
          <cell r="G1339">
            <v>231328.66699999999</v>
          </cell>
          <cell r="H1339">
            <v>27205.555</v>
          </cell>
          <cell r="I1339">
            <v>8.5029938554828224</v>
          </cell>
          <cell r="J1339">
            <v>199861.89909396111</v>
          </cell>
          <cell r="K1339">
            <v>1.1574425543272027</v>
          </cell>
          <cell r="L1339">
            <v>31</v>
          </cell>
          <cell r="M1339">
            <v>227.73727174148053</v>
          </cell>
        </row>
        <row r="1340">
          <cell r="D1340">
            <v>44225</v>
          </cell>
          <cell r="E1340">
            <v>256945.51800000001</v>
          </cell>
          <cell r="F1340">
            <v>65.5</v>
          </cell>
          <cell r="G1340">
            <v>257011.01800000001</v>
          </cell>
          <cell r="H1340">
            <v>27205.555</v>
          </cell>
          <cell r="I1340">
            <v>9.4470051428835031</v>
          </cell>
          <cell r="J1340">
            <v>199861.89909396111</v>
          </cell>
          <cell r="K1340">
            <v>1.285943039494343</v>
          </cell>
          <cell r="L1340">
            <v>31</v>
          </cell>
          <cell r="M1340">
            <v>227.73727174148053</v>
          </cell>
        </row>
        <row r="1341">
          <cell r="D1341">
            <v>44226</v>
          </cell>
          <cell r="E1341">
            <v>378944.24200000003</v>
          </cell>
          <cell r="F1341">
            <v>360.4</v>
          </cell>
          <cell r="G1341">
            <v>379304.64200000005</v>
          </cell>
          <cell r="H1341">
            <v>27205.555</v>
          </cell>
          <cell r="I1341">
            <v>13.942176220996044</v>
          </cell>
          <cell r="J1341">
            <v>199861.89909396111</v>
          </cell>
          <cell r="K1341">
            <v>1.8978336727485887</v>
          </cell>
          <cell r="L1341">
            <v>31</v>
          </cell>
          <cell r="M1341">
            <v>227.73727174148053</v>
          </cell>
        </row>
        <row r="1342">
          <cell r="D1342">
            <v>44227</v>
          </cell>
          <cell r="E1342">
            <v>317808.80699999997</v>
          </cell>
          <cell r="F1342">
            <v>1.4</v>
          </cell>
          <cell r="G1342">
            <v>317810.20699999999</v>
          </cell>
          <cell r="H1342">
            <v>27207.055</v>
          </cell>
          <cell r="I1342">
            <v>11.681168983559594</v>
          </cell>
          <cell r="J1342">
            <v>199861.89909396111</v>
          </cell>
          <cell r="K1342">
            <v>1.5901490401158844</v>
          </cell>
          <cell r="L1342">
            <v>31</v>
          </cell>
          <cell r="M1342">
            <v>227.73727174148053</v>
          </cell>
        </row>
        <row r="1343">
          <cell r="D1343">
            <v>44228</v>
          </cell>
          <cell r="E1343">
            <v>354296.61800000002</v>
          </cell>
          <cell r="F1343">
            <v>335.1</v>
          </cell>
          <cell r="G1343">
            <v>354631.71799999999</v>
          </cell>
          <cell r="H1343">
            <v>27207.055</v>
          </cell>
          <cell r="I1343">
            <v>13.034549972424431</v>
          </cell>
          <cell r="J1343">
            <v>213549.62943979842</v>
          </cell>
          <cell r="K1343">
            <v>1.6606524625226471</v>
          </cell>
          <cell r="L1343">
            <v>28</v>
          </cell>
          <cell r="M1343">
            <v>219.78561453035437</v>
          </cell>
        </row>
        <row r="1344">
          <cell r="D1344">
            <v>44229</v>
          </cell>
          <cell r="E1344">
            <v>297951.38699999999</v>
          </cell>
          <cell r="F1344">
            <v>392.4</v>
          </cell>
          <cell r="G1344">
            <v>298343.78700000001</v>
          </cell>
          <cell r="H1344">
            <v>27207.055</v>
          </cell>
          <cell r="I1344">
            <v>10.96567735831754</v>
          </cell>
          <cell r="J1344">
            <v>213549.62943979842</v>
          </cell>
          <cell r="K1344">
            <v>1.3970700290262308</v>
          </cell>
          <cell r="L1344">
            <v>28</v>
          </cell>
          <cell r="M1344">
            <v>219.78561453035437</v>
          </cell>
        </row>
        <row r="1345">
          <cell r="D1345">
            <v>44230</v>
          </cell>
          <cell r="E1345">
            <v>247901.03700000001</v>
          </cell>
          <cell r="F1345">
            <v>473.4</v>
          </cell>
          <cell r="G1345">
            <v>248374.43700000001</v>
          </cell>
          <cell r="H1345">
            <v>27207.055</v>
          </cell>
          <cell r="I1345">
            <v>9.1290452788807901</v>
          </cell>
          <cell r="J1345">
            <v>213549.62943979842</v>
          </cell>
          <cell r="K1345">
            <v>1.1630759446951839</v>
          </cell>
          <cell r="L1345">
            <v>28</v>
          </cell>
          <cell r="M1345">
            <v>219.78561453035437</v>
          </cell>
        </row>
        <row r="1346">
          <cell r="D1346">
            <v>44231</v>
          </cell>
          <cell r="E1346">
            <v>107917.027</v>
          </cell>
          <cell r="F1346">
            <v>104.7</v>
          </cell>
          <cell r="G1346">
            <v>108021.727</v>
          </cell>
          <cell r="H1346">
            <v>27207.055</v>
          </cell>
          <cell r="I1346">
            <v>3.9703572106573093</v>
          </cell>
          <cell r="J1346">
            <v>213549.62943979842</v>
          </cell>
          <cell r="K1346">
            <v>0.50583898123996651</v>
          </cell>
          <cell r="L1346">
            <v>28</v>
          </cell>
          <cell r="M1346">
            <v>219.78561453035437</v>
          </cell>
        </row>
        <row r="1347">
          <cell r="D1347">
            <v>44232</v>
          </cell>
          <cell r="E1347">
            <v>168371.571</v>
          </cell>
          <cell r="F1347">
            <v>0</v>
          </cell>
          <cell r="G1347">
            <v>168371.571</v>
          </cell>
          <cell r="H1347">
            <v>27207.055</v>
          </cell>
          <cell r="I1347">
            <v>6.1885261377977141</v>
          </cell>
          <cell r="J1347">
            <v>213549.62943979842</v>
          </cell>
          <cell r="K1347">
            <v>0.78844234682910308</v>
          </cell>
          <cell r="L1347">
            <v>28</v>
          </cell>
          <cell r="M1347">
            <v>219.78561453035437</v>
          </cell>
        </row>
        <row r="1348">
          <cell r="D1348">
            <v>44233</v>
          </cell>
          <cell r="E1348">
            <v>197986.334</v>
          </cell>
          <cell r="F1348">
            <v>906.3</v>
          </cell>
          <cell r="G1348">
            <v>198892.63399999999</v>
          </cell>
          <cell r="H1348">
            <v>27207.055</v>
          </cell>
          <cell r="I1348">
            <v>7.3103330735355216</v>
          </cell>
          <cell r="J1348">
            <v>213549.62943979842</v>
          </cell>
          <cell r="K1348">
            <v>0.93136492215768341</v>
          </cell>
          <cell r="L1348">
            <v>28</v>
          </cell>
          <cell r="M1348">
            <v>219.78561453035437</v>
          </cell>
        </row>
        <row r="1349">
          <cell r="D1349">
            <v>44234</v>
          </cell>
          <cell r="E1349">
            <v>259813.87100000001</v>
          </cell>
          <cell r="F1349">
            <v>1113.3</v>
          </cell>
          <cell r="G1349">
            <v>260927.171</v>
          </cell>
          <cell r="H1349">
            <v>27207.055</v>
          </cell>
          <cell r="I1349">
            <v>9.5904231825164459</v>
          </cell>
          <cell r="J1349">
            <v>213549.62943979842</v>
          </cell>
          <cell r="K1349">
            <v>1.2218572876220219</v>
          </cell>
          <cell r="L1349">
            <v>28</v>
          </cell>
          <cell r="M1349">
            <v>219.78561453035437</v>
          </cell>
        </row>
        <row r="1350">
          <cell r="D1350">
            <v>44235</v>
          </cell>
          <cell r="E1350">
            <v>341165.39500000002</v>
          </cell>
          <cell r="F1350">
            <v>79.599999999999994</v>
          </cell>
          <cell r="G1350">
            <v>341244.995</v>
          </cell>
          <cell r="H1350">
            <v>27207.055</v>
          </cell>
          <cell r="I1350">
            <v>12.542518659222765</v>
          </cell>
          <cell r="J1350">
            <v>213549.62943979842</v>
          </cell>
          <cell r="K1350">
            <v>1.5979657557598341</v>
          </cell>
          <cell r="L1350">
            <v>28</v>
          </cell>
          <cell r="M1350">
            <v>219.78561453035437</v>
          </cell>
        </row>
        <row r="1351">
          <cell r="D1351">
            <v>44236</v>
          </cell>
          <cell r="E1351">
            <v>335844.98499999999</v>
          </cell>
          <cell r="F1351">
            <v>87.2</v>
          </cell>
          <cell r="G1351">
            <v>335932.185</v>
          </cell>
          <cell r="H1351">
            <v>27207.055</v>
          </cell>
          <cell r="I1351">
            <v>12.347245411162655</v>
          </cell>
          <cell r="J1351">
            <v>213549.62943979842</v>
          </cell>
          <cell r="K1351">
            <v>1.5730871829712181</v>
          </cell>
          <cell r="L1351">
            <v>28</v>
          </cell>
          <cell r="M1351">
            <v>219.78561453035437</v>
          </cell>
        </row>
        <row r="1352">
          <cell r="D1352">
            <v>44237</v>
          </cell>
          <cell r="E1352">
            <v>286049.41700000002</v>
          </cell>
          <cell r="F1352">
            <v>41.7</v>
          </cell>
          <cell r="G1352">
            <v>286091.11700000003</v>
          </cell>
          <cell r="H1352">
            <v>27207.055</v>
          </cell>
          <cell r="I1352">
            <v>10.515328358765769</v>
          </cell>
          <cell r="J1352">
            <v>213549.62943979842</v>
          </cell>
          <cell r="K1352">
            <v>1.3396938114596528</v>
          </cell>
          <cell r="L1352">
            <v>28</v>
          </cell>
          <cell r="M1352">
            <v>219.78561453035437</v>
          </cell>
        </row>
        <row r="1353">
          <cell r="D1353">
            <v>44238</v>
          </cell>
          <cell r="E1353">
            <v>194203.32800000001</v>
          </cell>
          <cell r="F1353">
            <v>0</v>
          </cell>
          <cell r="G1353">
            <v>194203.32800000001</v>
          </cell>
          <cell r="H1353">
            <v>27207.055</v>
          </cell>
          <cell r="I1353">
            <v>7.1379768225557676</v>
          </cell>
          <cell r="J1353">
            <v>213549.62943979842</v>
          </cell>
          <cell r="K1353">
            <v>0.90940606410533575</v>
          </cell>
          <cell r="L1353">
            <v>28</v>
          </cell>
          <cell r="M1353">
            <v>219.78561453035437</v>
          </cell>
        </row>
        <row r="1354">
          <cell r="D1354">
            <v>44239</v>
          </cell>
          <cell r="E1354">
            <v>270080.26699999999</v>
          </cell>
          <cell r="F1354">
            <v>67.099999999999994</v>
          </cell>
          <cell r="G1354">
            <v>270147.36699999997</v>
          </cell>
          <cell r="H1354">
            <v>27207.055</v>
          </cell>
          <cell r="I1354">
            <v>9.9293130770676932</v>
          </cell>
          <cell r="J1354">
            <v>213549.62943979842</v>
          </cell>
          <cell r="K1354">
            <v>1.2650331808520274</v>
          </cell>
          <cell r="L1354">
            <v>28</v>
          </cell>
          <cell r="M1354">
            <v>219.78561453035437</v>
          </cell>
        </row>
        <row r="1355">
          <cell r="D1355">
            <v>44240</v>
          </cell>
          <cell r="E1355">
            <v>188308.606</v>
          </cell>
          <cell r="F1355">
            <v>9.6999999999999993</v>
          </cell>
          <cell r="G1355">
            <v>188318.30600000001</v>
          </cell>
          <cell r="H1355">
            <v>27207.055</v>
          </cell>
          <cell r="I1355">
            <v>6.9216718237236634</v>
          </cell>
          <cell r="J1355">
            <v>213549.62943979842</v>
          </cell>
          <cell r="K1355">
            <v>0.88184796430699808</v>
          </cell>
          <cell r="L1355">
            <v>28</v>
          </cell>
          <cell r="M1355">
            <v>219.78561453035437</v>
          </cell>
        </row>
        <row r="1356">
          <cell r="D1356">
            <v>44241</v>
          </cell>
          <cell r="E1356">
            <v>166065.98000000001</v>
          </cell>
          <cell r="F1356">
            <v>115</v>
          </cell>
          <cell r="G1356">
            <v>166180.98000000001</v>
          </cell>
          <cell r="H1356">
            <v>27207.055</v>
          </cell>
          <cell r="I1356">
            <v>6.1080105876949933</v>
          </cell>
          <cell r="J1356">
            <v>213549.62943979842</v>
          </cell>
          <cell r="K1356">
            <v>0.77818435197448066</v>
          </cell>
          <cell r="L1356">
            <v>28</v>
          </cell>
          <cell r="M1356">
            <v>219.78561453035437</v>
          </cell>
        </row>
        <row r="1357">
          <cell r="D1357">
            <v>44242</v>
          </cell>
          <cell r="E1357">
            <v>212879.20499999999</v>
          </cell>
          <cell r="F1357">
            <v>74.400000000000006</v>
          </cell>
          <cell r="G1357">
            <v>212953.60499999998</v>
          </cell>
          <cell r="H1357">
            <v>27207.055</v>
          </cell>
          <cell r="I1357">
            <v>7.8271464882913637</v>
          </cell>
          <cell r="J1357">
            <v>213549.62943979842</v>
          </cell>
          <cell r="K1357">
            <v>0.99720896523509794</v>
          </cell>
          <cell r="L1357">
            <v>28</v>
          </cell>
          <cell r="M1357">
            <v>219.78561453035437</v>
          </cell>
        </row>
        <row r="1358">
          <cell r="D1358">
            <v>44243</v>
          </cell>
          <cell r="E1358">
            <v>193746.337</v>
          </cell>
          <cell r="F1358">
            <v>151.9</v>
          </cell>
          <cell r="G1358">
            <v>193898.23699999999</v>
          </cell>
          <cell r="H1358">
            <v>27207.055</v>
          </cell>
          <cell r="I1358">
            <v>7.1267631502196762</v>
          </cell>
          <cell r="J1358">
            <v>213549.62943979842</v>
          </cell>
          <cell r="K1358">
            <v>0.90797739854969717</v>
          </cell>
          <cell r="L1358">
            <v>28</v>
          </cell>
          <cell r="M1358">
            <v>219.78561453035437</v>
          </cell>
        </row>
        <row r="1359">
          <cell r="D1359">
            <v>44244</v>
          </cell>
          <cell r="E1359">
            <v>149953.962</v>
          </cell>
          <cell r="F1359">
            <v>434.8</v>
          </cell>
          <cell r="G1359">
            <v>150388.76199999999</v>
          </cell>
          <cell r="H1359">
            <v>27207.055</v>
          </cell>
          <cell r="I1359">
            <v>5.5275648907976249</v>
          </cell>
          <cell r="J1359">
            <v>213549.62943979842</v>
          </cell>
          <cell r="K1359">
            <v>0.70423330817530616</v>
          </cell>
          <cell r="L1359">
            <v>28</v>
          </cell>
          <cell r="M1359">
            <v>219.78561453035437</v>
          </cell>
        </row>
        <row r="1360">
          <cell r="D1360">
            <v>44245</v>
          </cell>
          <cell r="E1360">
            <v>206120.94399999999</v>
          </cell>
          <cell r="F1360">
            <v>378.9</v>
          </cell>
          <cell r="G1360">
            <v>206499.84399999998</v>
          </cell>
          <cell r="H1360">
            <v>27207.055</v>
          </cell>
          <cell r="I1360">
            <v>7.5899373894013884</v>
          </cell>
          <cell r="J1360">
            <v>213549.62943979842</v>
          </cell>
          <cell r="K1360">
            <v>0.96698760162547681</v>
          </cell>
          <cell r="L1360">
            <v>28</v>
          </cell>
          <cell r="M1360">
            <v>219.78561453035437</v>
          </cell>
        </row>
        <row r="1361">
          <cell r="D1361">
            <v>44246</v>
          </cell>
          <cell r="E1361">
            <v>231679.62700000001</v>
          </cell>
          <cell r="F1361">
            <v>193.7</v>
          </cell>
          <cell r="G1361">
            <v>231873.32700000002</v>
          </cell>
          <cell r="H1361">
            <v>27207.055</v>
          </cell>
          <cell r="I1361">
            <v>8.522544134232831</v>
          </cell>
          <cell r="J1361">
            <v>213549.62943979842</v>
          </cell>
          <cell r="K1361">
            <v>1.0858053353137156</v>
          </cell>
          <cell r="L1361">
            <v>28</v>
          </cell>
          <cell r="M1361">
            <v>219.78561453035437</v>
          </cell>
        </row>
        <row r="1362">
          <cell r="D1362">
            <v>44247</v>
          </cell>
          <cell r="E1362">
            <v>278955.08899999998</v>
          </cell>
          <cell r="F1362">
            <v>32.9</v>
          </cell>
          <cell r="G1362">
            <v>278987.989</v>
          </cell>
          <cell r="H1362">
            <v>27207.055</v>
          </cell>
          <cell r="I1362">
            <v>10.254251663768828</v>
          </cell>
          <cell r="J1362">
            <v>213549.62943979842</v>
          </cell>
          <cell r="K1362">
            <v>1.3064316230932598</v>
          </cell>
          <cell r="L1362">
            <v>28</v>
          </cell>
          <cell r="M1362">
            <v>219.78561453035437</v>
          </cell>
        </row>
        <row r="1363">
          <cell r="D1363">
            <v>44248</v>
          </cell>
          <cell r="E1363">
            <v>240678.84099999999</v>
          </cell>
          <cell r="F1363">
            <v>4.0999999999999996</v>
          </cell>
          <cell r="G1363">
            <v>240682.94099999999</v>
          </cell>
          <cell r="H1363">
            <v>27207.055</v>
          </cell>
          <cell r="I1363">
            <v>8.8463430165447896</v>
          </cell>
          <cell r="J1363">
            <v>213549.62943979842</v>
          </cell>
          <cell r="K1363">
            <v>1.1270585747743043</v>
          </cell>
          <cell r="L1363">
            <v>28</v>
          </cell>
          <cell r="M1363">
            <v>219.78561453035437</v>
          </cell>
        </row>
        <row r="1364">
          <cell r="D1364">
            <v>44249</v>
          </cell>
          <cell r="E1364">
            <v>175445.04199999999</v>
          </cell>
          <cell r="F1364">
            <v>0</v>
          </cell>
          <cell r="G1364">
            <v>175445.04199999999</v>
          </cell>
          <cell r="H1364">
            <v>27207.055</v>
          </cell>
          <cell r="I1364">
            <v>6.4485127846435413</v>
          </cell>
          <cell r="J1364">
            <v>213549.62943979842</v>
          </cell>
          <cell r="K1364">
            <v>0.82156565881309351</v>
          </cell>
          <cell r="L1364">
            <v>28</v>
          </cell>
          <cell r="M1364">
            <v>219.78561453035437</v>
          </cell>
        </row>
        <row r="1365">
          <cell r="D1365">
            <v>44250</v>
          </cell>
          <cell r="E1365">
            <v>163768.07800000001</v>
          </cell>
          <cell r="F1365">
            <v>52.6</v>
          </cell>
          <cell r="G1365">
            <v>163820.67800000001</v>
          </cell>
          <cell r="H1365">
            <v>27207.055</v>
          </cell>
          <cell r="I1365">
            <v>6.0212572805105147</v>
          </cell>
          <cell r="J1365">
            <v>213549.62943979842</v>
          </cell>
          <cell r="K1365">
            <v>0.7671316425589142</v>
          </cell>
          <cell r="L1365">
            <v>28</v>
          </cell>
          <cell r="M1365">
            <v>219.78561453035437</v>
          </cell>
        </row>
        <row r="1366">
          <cell r="D1366">
            <v>44251</v>
          </cell>
          <cell r="E1366">
            <v>258736.27100000001</v>
          </cell>
          <cell r="F1366">
            <v>248.9</v>
          </cell>
          <cell r="G1366">
            <v>258985.171</v>
          </cell>
          <cell r="H1366">
            <v>27207.055</v>
          </cell>
          <cell r="I1366">
            <v>9.5190446375030291</v>
          </cell>
          <cell r="J1366">
            <v>213549.62943979842</v>
          </cell>
          <cell r="K1366">
            <v>1.2127633828229625</v>
          </cell>
          <cell r="L1366">
            <v>28</v>
          </cell>
          <cell r="M1366">
            <v>219.78561453035437</v>
          </cell>
        </row>
        <row r="1367">
          <cell r="D1367">
            <v>44252</v>
          </cell>
          <cell r="E1367">
            <v>138196.74</v>
          </cell>
          <cell r="F1367">
            <v>0.7</v>
          </cell>
          <cell r="G1367">
            <v>138197.44</v>
          </cell>
          <cell r="H1367">
            <v>27207.055</v>
          </cell>
          <cell r="I1367">
            <v>5.0794707475689673</v>
          </cell>
          <cell r="J1367">
            <v>213549.62943979842</v>
          </cell>
          <cell r="K1367">
            <v>0.64714436809153597</v>
          </cell>
          <cell r="L1367">
            <v>28</v>
          </cell>
          <cell r="M1367">
            <v>219.78561453035437</v>
          </cell>
        </row>
        <row r="1368">
          <cell r="D1368">
            <v>44253</v>
          </cell>
          <cell r="E1368">
            <v>142211.07699999999</v>
          </cell>
          <cell r="F1368">
            <v>0</v>
          </cell>
          <cell r="G1368">
            <v>142211.07699999999</v>
          </cell>
          <cell r="H1368">
            <v>27207.055</v>
          </cell>
          <cell r="I1368">
            <v>5.2269926678944119</v>
          </cell>
          <cell r="J1368">
            <v>213549.62943979842</v>
          </cell>
          <cell r="K1368">
            <v>0.66593923563838631</v>
          </cell>
          <cell r="L1368">
            <v>28</v>
          </cell>
          <cell r="M1368">
            <v>219.78561453035437</v>
          </cell>
        </row>
        <row r="1369">
          <cell r="D1369">
            <v>44254</v>
          </cell>
          <cell r="E1369">
            <v>208045.571</v>
          </cell>
          <cell r="F1369">
            <v>0</v>
          </cell>
          <cell r="G1369">
            <v>208045.571</v>
          </cell>
          <cell r="H1369">
            <v>27207.055</v>
          </cell>
          <cell r="I1369">
            <v>7.6467508519389549</v>
          </cell>
          <cell r="J1369">
            <v>213549.62943979842</v>
          </cell>
          <cell r="K1369">
            <v>0.97422585815654594</v>
          </cell>
          <cell r="L1369">
            <v>28</v>
          </cell>
          <cell r="M1369">
            <v>219.78561453035437</v>
          </cell>
        </row>
        <row r="1370">
          <cell r="D1370">
            <v>44255</v>
          </cell>
          <cell r="E1370">
            <v>219672.84400000001</v>
          </cell>
          <cell r="F1370">
            <v>7.4</v>
          </cell>
          <cell r="G1370">
            <v>219680.24400000001</v>
          </cell>
          <cell r="H1370">
            <v>27296.305</v>
          </cell>
          <cell r="I1370">
            <v>8.04798466312565</v>
          </cell>
          <cell r="J1370">
            <v>213549.62943979842</v>
          </cell>
          <cell r="K1370">
            <v>1.0287081489032968</v>
          </cell>
          <cell r="L1370">
            <v>28</v>
          </cell>
          <cell r="M1370">
            <v>219.78561453035437</v>
          </cell>
        </row>
        <row r="1371">
          <cell r="D1371">
            <v>44256</v>
          </cell>
          <cell r="E1371">
            <v>216993.82199999999</v>
          </cell>
          <cell r="F1371">
            <v>42.7</v>
          </cell>
          <cell r="G1371">
            <v>217036.522</v>
          </cell>
          <cell r="H1371">
            <v>27296.305</v>
          </cell>
          <cell r="I1371">
            <v>7.9511319206024407</v>
          </cell>
          <cell r="J1371">
            <v>202882.83307726108</v>
          </cell>
          <cell r="K1371">
            <v>1.06976287105252</v>
          </cell>
          <cell r="L1371">
            <v>31</v>
          </cell>
          <cell r="M1371">
            <v>231.17954496407418</v>
          </cell>
        </row>
        <row r="1372">
          <cell r="D1372">
            <v>44257</v>
          </cell>
          <cell r="E1372">
            <v>116616.213</v>
          </cell>
          <cell r="F1372">
            <v>33.1</v>
          </cell>
          <cell r="G1372">
            <v>116649.31300000001</v>
          </cell>
          <cell r="H1372">
            <v>27296.305</v>
          </cell>
          <cell r="I1372">
            <v>4.2734470105019708</v>
          </cell>
          <cell r="J1372">
            <v>202882.83307726108</v>
          </cell>
          <cell r="K1372">
            <v>0.57495901072900557</v>
          </cell>
          <cell r="L1372">
            <v>31</v>
          </cell>
          <cell r="M1372">
            <v>231.17954496407418</v>
          </cell>
        </row>
        <row r="1373">
          <cell r="D1373">
            <v>44258</v>
          </cell>
          <cell r="E1373">
            <v>59223.159</v>
          </cell>
          <cell r="F1373">
            <v>10</v>
          </cell>
          <cell r="G1373">
            <v>59233.159</v>
          </cell>
          <cell r="H1373">
            <v>27296.305</v>
          </cell>
          <cell r="I1373">
            <v>2.1700064898893823</v>
          </cell>
          <cell r="J1373">
            <v>202882.83307726108</v>
          </cell>
          <cell r="K1373">
            <v>0.29195747171690495</v>
          </cell>
          <cell r="L1373">
            <v>31</v>
          </cell>
          <cell r="M1373">
            <v>231.17954496407418</v>
          </cell>
        </row>
        <row r="1374">
          <cell r="D1374">
            <v>44259</v>
          </cell>
          <cell r="E1374">
            <v>85571.020999999993</v>
          </cell>
          <cell r="F1374">
            <v>0</v>
          </cell>
          <cell r="G1374">
            <v>85571.020999999993</v>
          </cell>
          <cell r="H1374">
            <v>27296.305</v>
          </cell>
          <cell r="I1374">
            <v>3.1348939352780527</v>
          </cell>
          <cell r="J1374">
            <v>202882.83307726108</v>
          </cell>
          <cell r="K1374">
            <v>0.42177556228926061</v>
          </cell>
          <cell r="L1374">
            <v>31</v>
          </cell>
          <cell r="M1374">
            <v>231.17954496407418</v>
          </cell>
        </row>
        <row r="1375">
          <cell r="D1375">
            <v>44260</v>
          </cell>
          <cell r="E1375">
            <v>146711.709</v>
          </cell>
          <cell r="F1375">
            <v>34.1</v>
          </cell>
          <cell r="G1375">
            <v>146745.80900000001</v>
          </cell>
          <cell r="H1375">
            <v>27296.305</v>
          </cell>
          <cell r="I1375">
            <v>5.3760319940739238</v>
          </cell>
          <cell r="J1375">
            <v>202882.83307726108</v>
          </cell>
          <cell r="K1375">
            <v>0.72330323258112639</v>
          </cell>
          <cell r="L1375">
            <v>31</v>
          </cell>
          <cell r="M1375">
            <v>231.17954496407418</v>
          </cell>
        </row>
        <row r="1376">
          <cell r="D1376">
            <v>44261</v>
          </cell>
          <cell r="E1376">
            <v>136768.71400000001</v>
          </cell>
          <cell r="F1376">
            <v>1.1000000000000001</v>
          </cell>
          <cell r="G1376">
            <v>136769.81400000001</v>
          </cell>
          <cell r="H1376">
            <v>27296.305</v>
          </cell>
          <cell r="I1376">
            <v>5.0105614661031961</v>
          </cell>
          <cell r="J1376">
            <v>202882.83307726108</v>
          </cell>
          <cell r="K1376">
            <v>0.67413201957760438</v>
          </cell>
          <cell r="L1376">
            <v>31</v>
          </cell>
          <cell r="M1376">
            <v>231.17954496407418</v>
          </cell>
        </row>
        <row r="1377">
          <cell r="D1377">
            <v>44262</v>
          </cell>
          <cell r="E1377">
            <v>69505.297000000006</v>
          </cell>
          <cell r="F1377">
            <v>1.5</v>
          </cell>
          <cell r="G1377">
            <v>69506.797000000006</v>
          </cell>
          <cell r="H1377">
            <v>27296.305</v>
          </cell>
          <cell r="I1377">
            <v>2.5463811677074975</v>
          </cell>
          <cell r="J1377">
            <v>202882.83307726108</v>
          </cell>
          <cell r="K1377">
            <v>0.34259575315340107</v>
          </cell>
          <cell r="L1377">
            <v>31</v>
          </cell>
          <cell r="M1377">
            <v>231.17954496407418</v>
          </cell>
        </row>
        <row r="1378">
          <cell r="D1378">
            <v>44263</v>
          </cell>
          <cell r="E1378">
            <v>162110.492</v>
          </cell>
          <cell r="F1378">
            <v>2.7</v>
          </cell>
          <cell r="G1378">
            <v>162113.19200000001</v>
          </cell>
          <cell r="H1378">
            <v>27296.305</v>
          </cell>
          <cell r="I1378">
            <v>5.9390159950220376</v>
          </cell>
          <cell r="J1378">
            <v>202882.83307726108</v>
          </cell>
          <cell r="K1378">
            <v>0.79904834500346644</v>
          </cell>
          <cell r="L1378">
            <v>31</v>
          </cell>
          <cell r="M1378">
            <v>231.17954496407418</v>
          </cell>
        </row>
        <row r="1379">
          <cell r="D1379">
            <v>44264</v>
          </cell>
          <cell r="E1379">
            <v>139326.717</v>
          </cell>
          <cell r="F1379">
            <v>0</v>
          </cell>
          <cell r="G1379">
            <v>139326.717</v>
          </cell>
          <cell r="H1379">
            <v>27296.305</v>
          </cell>
          <cell r="I1379">
            <v>5.1042335949865745</v>
          </cell>
          <cell r="J1379">
            <v>202882.83307726108</v>
          </cell>
          <cell r="K1379">
            <v>0.68673487493612695</v>
          </cell>
          <cell r="L1379">
            <v>31</v>
          </cell>
          <cell r="M1379">
            <v>231.17954496407418</v>
          </cell>
        </row>
        <row r="1380">
          <cell r="D1380">
            <v>44265</v>
          </cell>
          <cell r="E1380">
            <v>117493.696</v>
          </cell>
          <cell r="F1380">
            <v>12.3</v>
          </cell>
          <cell r="G1380">
            <v>117505.996</v>
          </cell>
          <cell r="H1380">
            <v>27296.305</v>
          </cell>
          <cell r="I1380">
            <v>4.3048315880116377</v>
          </cell>
          <cell r="J1380">
            <v>202882.83307726108</v>
          </cell>
          <cell r="K1380">
            <v>0.57918156118833286</v>
          </cell>
          <cell r="L1380">
            <v>31</v>
          </cell>
          <cell r="M1380">
            <v>231.17954496407418</v>
          </cell>
        </row>
        <row r="1381">
          <cell r="D1381">
            <v>44266</v>
          </cell>
          <cell r="E1381">
            <v>214258.26699999999</v>
          </cell>
          <cell r="F1381">
            <v>293.8</v>
          </cell>
          <cell r="G1381">
            <v>214552.06699999998</v>
          </cell>
          <cell r="H1381">
            <v>27296.305</v>
          </cell>
          <cell r="I1381">
            <v>7.8601139238442705</v>
          </cell>
          <cell r="J1381">
            <v>202882.83307726108</v>
          </cell>
          <cell r="K1381">
            <v>1.0575171084992443</v>
          </cell>
          <cell r="L1381">
            <v>31</v>
          </cell>
          <cell r="M1381">
            <v>231.17954496407418</v>
          </cell>
        </row>
        <row r="1382">
          <cell r="D1382">
            <v>44267</v>
          </cell>
          <cell r="E1382">
            <v>177231.734</v>
          </cell>
          <cell r="F1382">
            <v>0</v>
          </cell>
          <cell r="G1382">
            <v>177231.734</v>
          </cell>
          <cell r="H1382">
            <v>27296.305</v>
          </cell>
          <cell r="I1382">
            <v>6.4928837071537702</v>
          </cell>
          <cell r="J1382">
            <v>202882.83307726108</v>
          </cell>
          <cell r="K1382">
            <v>0.87356693176946754</v>
          </cell>
          <cell r="L1382">
            <v>31</v>
          </cell>
          <cell r="M1382">
            <v>231.17954496407418</v>
          </cell>
        </row>
        <row r="1383">
          <cell r="D1383">
            <v>44268</v>
          </cell>
          <cell r="E1383">
            <v>142903.07199999999</v>
          </cell>
          <cell r="F1383">
            <v>0</v>
          </cell>
          <cell r="G1383">
            <v>142903.07199999999</v>
          </cell>
          <cell r="H1383">
            <v>27296.305</v>
          </cell>
          <cell r="I1383">
            <v>5.2352533428975088</v>
          </cell>
          <cell r="J1383">
            <v>202882.83307726108</v>
          </cell>
          <cell r="K1383">
            <v>0.70436256154595478</v>
          </cell>
          <cell r="L1383">
            <v>31</v>
          </cell>
          <cell r="M1383">
            <v>231.17954496407418</v>
          </cell>
        </row>
        <row r="1384">
          <cell r="D1384">
            <v>44269</v>
          </cell>
          <cell r="E1384">
            <v>198036.39799999999</v>
          </cell>
          <cell r="F1384">
            <v>907.5</v>
          </cell>
          <cell r="G1384">
            <v>198943.89799999999</v>
          </cell>
          <cell r="H1384">
            <v>27296.305</v>
          </cell>
          <cell r="I1384">
            <v>7.2883087289653297</v>
          </cell>
          <cell r="J1384">
            <v>202882.83307726108</v>
          </cell>
          <cell r="K1384">
            <v>0.98058517313901528</v>
          </cell>
          <cell r="L1384">
            <v>31</v>
          </cell>
          <cell r="M1384">
            <v>231.17954496407418</v>
          </cell>
        </row>
        <row r="1385">
          <cell r="D1385">
            <v>44270</v>
          </cell>
          <cell r="E1385">
            <v>227746.962</v>
          </cell>
          <cell r="F1385">
            <v>1948.2</v>
          </cell>
          <cell r="G1385">
            <v>229695.16200000001</v>
          </cell>
          <cell r="H1385">
            <v>27296.305</v>
          </cell>
          <cell r="I1385">
            <v>8.4148811350107646</v>
          </cell>
          <cell r="J1385">
            <v>202882.83307726108</v>
          </cell>
          <cell r="K1385">
            <v>1.1321567158544577</v>
          </cell>
          <cell r="L1385">
            <v>31</v>
          </cell>
          <cell r="M1385">
            <v>231.17954496407418</v>
          </cell>
        </row>
        <row r="1386">
          <cell r="D1386">
            <v>44271</v>
          </cell>
          <cell r="E1386">
            <v>317180.93300000002</v>
          </cell>
          <cell r="F1386">
            <v>483.9</v>
          </cell>
          <cell r="G1386">
            <v>317664.83300000004</v>
          </cell>
          <cell r="H1386">
            <v>27296.305</v>
          </cell>
          <cell r="I1386">
            <v>11.637649601292191</v>
          </cell>
          <cell r="J1386">
            <v>202882.83307726108</v>
          </cell>
          <cell r="K1386">
            <v>1.5657551118631516</v>
          </cell>
          <cell r="L1386">
            <v>31</v>
          </cell>
          <cell r="M1386">
            <v>231.17954496407418</v>
          </cell>
        </row>
        <row r="1387">
          <cell r="D1387">
            <v>44272</v>
          </cell>
          <cell r="E1387">
            <v>352477.43800000002</v>
          </cell>
          <cell r="F1387">
            <v>3.3</v>
          </cell>
          <cell r="G1387">
            <v>352480.73800000001</v>
          </cell>
          <cell r="H1387">
            <v>27296.305</v>
          </cell>
          <cell r="I1387">
            <v>12.913130110467332</v>
          </cell>
          <cell r="J1387">
            <v>202882.83307726108</v>
          </cell>
          <cell r="K1387">
            <v>1.7373610800563379</v>
          </cell>
          <cell r="L1387">
            <v>31</v>
          </cell>
          <cell r="M1387">
            <v>231.17954496407418</v>
          </cell>
        </row>
        <row r="1388">
          <cell r="D1388">
            <v>44273</v>
          </cell>
          <cell r="E1388">
            <v>307051.93400000001</v>
          </cell>
          <cell r="F1388">
            <v>1737.5</v>
          </cell>
          <cell r="G1388">
            <v>308789.43400000001</v>
          </cell>
          <cell r="H1388">
            <v>27296.305</v>
          </cell>
          <cell r="I1388">
            <v>11.312499402391643</v>
          </cell>
          <cell r="J1388">
            <v>202882.83307726108</v>
          </cell>
          <cell r="K1388">
            <v>1.5220086850936667</v>
          </cell>
          <cell r="L1388">
            <v>31</v>
          </cell>
          <cell r="M1388">
            <v>231.17954496407418</v>
          </cell>
        </row>
        <row r="1389">
          <cell r="D1389">
            <v>44274</v>
          </cell>
          <cell r="E1389">
            <v>306928.59499999997</v>
          </cell>
          <cell r="F1389">
            <v>0.2</v>
          </cell>
          <cell r="G1389">
            <v>306928.79499999998</v>
          </cell>
          <cell r="H1389">
            <v>27296.305</v>
          </cell>
          <cell r="I1389">
            <v>11.244334901738531</v>
          </cell>
          <cell r="J1389">
            <v>202882.83307726108</v>
          </cell>
          <cell r="K1389">
            <v>1.5128376824426368</v>
          </cell>
          <cell r="L1389">
            <v>31</v>
          </cell>
          <cell r="M1389">
            <v>231.17954496407418</v>
          </cell>
        </row>
        <row r="1390">
          <cell r="D1390">
            <v>44275</v>
          </cell>
          <cell r="E1390">
            <v>356466.17599999998</v>
          </cell>
          <cell r="F1390">
            <v>236.8</v>
          </cell>
          <cell r="G1390">
            <v>356702.97599999997</v>
          </cell>
          <cell r="H1390">
            <v>27296.305</v>
          </cell>
          <cell r="I1390">
            <v>13.067811778920259</v>
          </cell>
          <cell r="J1390">
            <v>202882.83307726108</v>
          </cell>
          <cell r="K1390">
            <v>1.7581722937798374</v>
          </cell>
          <cell r="L1390">
            <v>31</v>
          </cell>
          <cell r="M1390">
            <v>231.17954496407418</v>
          </cell>
        </row>
        <row r="1391">
          <cell r="D1391">
            <v>44276</v>
          </cell>
          <cell r="E1391">
            <v>299310.66499999998</v>
          </cell>
          <cell r="F1391">
            <v>453.6</v>
          </cell>
          <cell r="G1391">
            <v>299764.26499999996</v>
          </cell>
          <cell r="H1391">
            <v>27296.305</v>
          </cell>
          <cell r="I1391">
            <v>10.981862380274544</v>
          </cell>
          <cell r="J1391">
            <v>202882.83307726108</v>
          </cell>
          <cell r="K1391">
            <v>1.4775240489955346</v>
          </cell>
          <cell r="L1391">
            <v>31</v>
          </cell>
          <cell r="M1391">
            <v>231.17954496407418</v>
          </cell>
        </row>
        <row r="1392">
          <cell r="D1392">
            <v>44277</v>
          </cell>
          <cell r="E1392">
            <v>240354.00200000001</v>
          </cell>
          <cell r="F1392">
            <v>0.3</v>
          </cell>
          <cell r="G1392">
            <v>240354.302</v>
          </cell>
          <cell r="H1392">
            <v>27296.305</v>
          </cell>
          <cell r="I1392">
            <v>8.8053786767110047</v>
          </cell>
          <cell r="J1392">
            <v>202882.83307726108</v>
          </cell>
          <cell r="K1392">
            <v>1.1846951186277508</v>
          </cell>
          <cell r="L1392">
            <v>31</v>
          </cell>
          <cell r="M1392">
            <v>231.17954496407418</v>
          </cell>
        </row>
        <row r="1393">
          <cell r="D1393">
            <v>44278</v>
          </cell>
          <cell r="E1393">
            <v>68061.356</v>
          </cell>
          <cell r="F1393">
            <v>0</v>
          </cell>
          <cell r="G1393">
            <v>68061.356</v>
          </cell>
          <cell r="H1393">
            <v>27296.305</v>
          </cell>
          <cell r="I1393">
            <v>2.4934274437510866</v>
          </cell>
          <cell r="J1393">
            <v>202882.83307726108</v>
          </cell>
          <cell r="K1393">
            <v>0.33547124203495882</v>
          </cell>
          <cell r="L1393">
            <v>31</v>
          </cell>
          <cell r="M1393">
            <v>231.17954496407418</v>
          </cell>
        </row>
        <row r="1394">
          <cell r="D1394">
            <v>44279</v>
          </cell>
          <cell r="E1394">
            <v>23369.688999999998</v>
          </cell>
          <cell r="F1394">
            <v>0</v>
          </cell>
          <cell r="G1394">
            <v>23369.688999999998</v>
          </cell>
          <cell r="H1394">
            <v>27296.305</v>
          </cell>
          <cell r="I1394">
            <v>0.85614844206935692</v>
          </cell>
          <cell r="J1394">
            <v>202882.83307726108</v>
          </cell>
          <cell r="K1394">
            <v>0.11518810460962185</v>
          </cell>
          <cell r="L1394">
            <v>31</v>
          </cell>
          <cell r="M1394">
            <v>231.17954496407418</v>
          </cell>
        </row>
        <row r="1395">
          <cell r="D1395">
            <v>44280</v>
          </cell>
          <cell r="E1395">
            <v>46520.646999999997</v>
          </cell>
          <cell r="F1395">
            <v>1.1000000000000001</v>
          </cell>
          <cell r="G1395">
            <v>46521.746999999996</v>
          </cell>
          <cell r="H1395">
            <v>27296.305</v>
          </cell>
          <cell r="I1395">
            <v>1.7043239735194926</v>
          </cell>
          <cell r="J1395">
            <v>202882.83307726108</v>
          </cell>
          <cell r="K1395">
            <v>0.22930351619391948</v>
          </cell>
          <cell r="L1395">
            <v>31</v>
          </cell>
          <cell r="M1395">
            <v>231.17954496407418</v>
          </cell>
        </row>
        <row r="1396">
          <cell r="D1396">
            <v>44281</v>
          </cell>
          <cell r="E1396">
            <v>101432.17600000001</v>
          </cell>
          <cell r="F1396">
            <v>38.1</v>
          </cell>
          <cell r="G1396">
            <v>101470.27600000001</v>
          </cell>
          <cell r="H1396">
            <v>27296.305</v>
          </cell>
          <cell r="I1396">
            <v>3.7173630643414928</v>
          </cell>
          <cell r="J1396">
            <v>202882.83307726108</v>
          </cell>
          <cell r="K1396">
            <v>0.50014224693598641</v>
          </cell>
          <cell r="L1396">
            <v>31</v>
          </cell>
          <cell r="M1396">
            <v>231.17954496407418</v>
          </cell>
        </row>
        <row r="1397">
          <cell r="D1397">
            <v>44282</v>
          </cell>
          <cell r="E1397">
            <v>137561.723</v>
          </cell>
          <cell r="F1397">
            <v>1036.3</v>
          </cell>
          <cell r="G1397">
            <v>138598.02299999999</v>
          </cell>
          <cell r="H1397">
            <v>27296.305</v>
          </cell>
          <cell r="I1397">
            <v>5.0775378938651219</v>
          </cell>
          <cell r="J1397">
            <v>202882.83307726108</v>
          </cell>
          <cell r="K1397">
            <v>0.68314317627465115</v>
          </cell>
          <cell r="L1397">
            <v>31</v>
          </cell>
          <cell r="M1397">
            <v>231.17954496407418</v>
          </cell>
        </row>
        <row r="1398">
          <cell r="D1398">
            <v>44283</v>
          </cell>
          <cell r="E1398">
            <v>125512.765</v>
          </cell>
          <cell r="F1398">
            <v>0</v>
          </cell>
          <cell r="G1398">
            <v>125512.765</v>
          </cell>
          <cell r="H1398">
            <v>27296.305</v>
          </cell>
          <cell r="I1398">
            <v>4.5981595311160248</v>
          </cell>
          <cell r="J1398">
            <v>202882.83307726108</v>
          </cell>
          <cell r="K1398">
            <v>0.61864655129398105</v>
          </cell>
          <cell r="L1398">
            <v>31</v>
          </cell>
          <cell r="M1398">
            <v>231.17954496407418</v>
          </cell>
        </row>
        <row r="1399">
          <cell r="D1399">
            <v>44284</v>
          </cell>
          <cell r="E1399">
            <v>224627.073</v>
          </cell>
          <cell r="F1399">
            <v>4.0999999999999996</v>
          </cell>
          <cell r="G1399">
            <v>224631.17300000001</v>
          </cell>
          <cell r="H1399">
            <v>27296.305</v>
          </cell>
          <cell r="I1399">
            <v>8.2293619227950447</v>
          </cell>
          <cell r="J1399">
            <v>202882.83307726108</v>
          </cell>
          <cell r="K1399">
            <v>1.1071965508015988</v>
          </cell>
          <cell r="L1399">
            <v>31</v>
          </cell>
          <cell r="M1399">
            <v>231.17954496407418</v>
          </cell>
        </row>
        <row r="1400">
          <cell r="D1400">
            <v>44285</v>
          </cell>
          <cell r="E1400">
            <v>198459.223</v>
          </cell>
          <cell r="F1400">
            <v>0</v>
          </cell>
          <cell r="G1400">
            <v>198459.223</v>
          </cell>
          <cell r="H1400">
            <v>27296.305</v>
          </cell>
          <cell r="I1400">
            <v>7.2705526627138726</v>
          </cell>
          <cell r="J1400">
            <v>202882.83307726108</v>
          </cell>
          <cell r="K1400">
            <v>0.97819623272129441</v>
          </cell>
          <cell r="L1400">
            <v>31</v>
          </cell>
          <cell r="M1400">
            <v>231.17954496407418</v>
          </cell>
        </row>
        <row r="1401">
          <cell r="D1401">
            <v>44286</v>
          </cell>
          <cell r="E1401">
            <v>205817.86900000001</v>
          </cell>
          <cell r="F1401">
            <v>0</v>
          </cell>
          <cell r="G1401">
            <v>205817.86900000001</v>
          </cell>
          <cell r="H1401">
            <v>27317.305</v>
          </cell>
          <cell r="I1401">
            <v>7.5343401920504238</v>
          </cell>
          <cell r="J1401">
            <v>202882.83307726108</v>
          </cell>
          <cell r="K1401">
            <v>1.014466654857985</v>
          </cell>
          <cell r="L1401">
            <v>31</v>
          </cell>
          <cell r="M1401">
            <v>231.17954496407418</v>
          </cell>
        </row>
        <row r="1402">
          <cell r="D1402">
            <v>44287</v>
          </cell>
          <cell r="E1402">
            <v>182230.06700000001</v>
          </cell>
          <cell r="F1402">
            <v>0</v>
          </cell>
          <cell r="G1402">
            <v>182230.06700000001</v>
          </cell>
          <cell r="H1402">
            <v>27317.305</v>
          </cell>
          <cell r="I1402">
            <v>6.6708654825210614</v>
          </cell>
          <cell r="J1402">
            <v>169521.64866314351</v>
          </cell>
          <cell r="K1402">
            <v>1.0749663446354831</v>
          </cell>
          <cell r="L1402">
            <v>30</v>
          </cell>
          <cell r="M1402">
            <v>186.93422942095117</v>
          </cell>
        </row>
        <row r="1403">
          <cell r="D1403">
            <v>44288</v>
          </cell>
          <cell r="E1403">
            <v>76236.577999999994</v>
          </cell>
          <cell r="F1403">
            <v>0</v>
          </cell>
          <cell r="G1403">
            <v>76236.577999999994</v>
          </cell>
          <cell r="H1403">
            <v>27317.305</v>
          </cell>
          <cell r="I1403">
            <v>2.7907796175354775</v>
          </cell>
          <cell r="J1403">
            <v>169521.64866314351</v>
          </cell>
          <cell r="K1403">
            <v>0.4497158834945601</v>
          </cell>
          <cell r="L1403">
            <v>30</v>
          </cell>
          <cell r="M1403">
            <v>186.93422942095117</v>
          </cell>
        </row>
        <row r="1404">
          <cell r="D1404">
            <v>44289</v>
          </cell>
          <cell r="E1404">
            <v>221715.351</v>
          </cell>
          <cell r="F1404">
            <v>3559.6</v>
          </cell>
          <cell r="G1404">
            <v>225274.951</v>
          </cell>
          <cell r="H1404">
            <v>27317.305</v>
          </cell>
          <cell r="I1404">
            <v>8.2466023277186391</v>
          </cell>
          <cell r="J1404">
            <v>169521.64866314351</v>
          </cell>
          <cell r="K1404">
            <v>1.3288860318226605</v>
          </cell>
          <cell r="L1404">
            <v>30</v>
          </cell>
          <cell r="M1404">
            <v>186.93422942095117</v>
          </cell>
        </row>
        <row r="1405">
          <cell r="D1405">
            <v>44290</v>
          </cell>
          <cell r="E1405">
            <v>189334.43900000001</v>
          </cell>
          <cell r="F1405">
            <v>1794</v>
          </cell>
          <cell r="G1405">
            <v>191128.43900000001</v>
          </cell>
          <cell r="H1405">
            <v>27317.305</v>
          </cell>
          <cell r="I1405">
            <v>6.9966066930833772</v>
          </cell>
          <cell r="J1405">
            <v>169521.64866314351</v>
          </cell>
          <cell r="K1405">
            <v>1.1274574103499393</v>
          </cell>
          <cell r="L1405">
            <v>30</v>
          </cell>
          <cell r="M1405">
            <v>186.93422942095117</v>
          </cell>
        </row>
        <row r="1406">
          <cell r="D1406">
            <v>44291</v>
          </cell>
          <cell r="E1406">
            <v>111212.344</v>
          </cell>
          <cell r="F1406">
            <v>0</v>
          </cell>
          <cell r="G1406">
            <v>111212.344</v>
          </cell>
          <cell r="H1406">
            <v>27317.305</v>
          </cell>
          <cell r="I1406">
            <v>4.0711316141910778</v>
          </cell>
          <cell r="J1406">
            <v>169521.64866314351</v>
          </cell>
          <cell r="K1406">
            <v>0.65603623417437418</v>
          </cell>
          <cell r="L1406">
            <v>30</v>
          </cell>
          <cell r="M1406">
            <v>186.93422942095117</v>
          </cell>
        </row>
        <row r="1407">
          <cell r="D1407">
            <v>44292</v>
          </cell>
          <cell r="E1407">
            <v>256038.27900000001</v>
          </cell>
          <cell r="F1407">
            <v>3948.6</v>
          </cell>
          <cell r="G1407">
            <v>259986.87900000002</v>
          </cell>
          <cell r="H1407">
            <v>27317.305</v>
          </cell>
          <cell r="I1407">
            <v>9.5172960509830684</v>
          </cell>
          <cell r="J1407">
            <v>169521.64866314351</v>
          </cell>
          <cell r="K1407">
            <v>1.5336500149111927</v>
          </cell>
          <cell r="L1407">
            <v>30</v>
          </cell>
          <cell r="M1407">
            <v>186.93422942095117</v>
          </cell>
        </row>
        <row r="1408">
          <cell r="D1408">
            <v>44293</v>
          </cell>
          <cell r="E1408">
            <v>218646.82800000001</v>
          </cell>
          <cell r="F1408">
            <v>924.6</v>
          </cell>
          <cell r="G1408">
            <v>219571.42800000001</v>
          </cell>
          <cell r="H1408">
            <v>27317.305</v>
          </cell>
          <cell r="I1408">
            <v>8.0378144183696012</v>
          </cell>
          <cell r="J1408">
            <v>169521.64866314351</v>
          </cell>
          <cell r="K1408">
            <v>1.2952412257169019</v>
          </cell>
          <cell r="L1408">
            <v>30</v>
          </cell>
          <cell r="M1408">
            <v>186.93422942095117</v>
          </cell>
        </row>
        <row r="1409">
          <cell r="D1409">
            <v>44294</v>
          </cell>
          <cell r="E1409">
            <v>143101.348</v>
          </cell>
          <cell r="F1409">
            <v>0</v>
          </cell>
          <cell r="G1409">
            <v>143101.348</v>
          </cell>
          <cell r="H1409">
            <v>27317.305</v>
          </cell>
          <cell r="I1409">
            <v>5.2384870323042483</v>
          </cell>
          <cell r="J1409">
            <v>169521.64866314351</v>
          </cell>
          <cell r="K1409">
            <v>0.84414792522668713</v>
          </cell>
          <cell r="L1409">
            <v>30</v>
          </cell>
          <cell r="M1409">
            <v>186.93422942095117</v>
          </cell>
        </row>
        <row r="1410">
          <cell r="D1410">
            <v>44295</v>
          </cell>
          <cell r="E1410">
            <v>125653.946</v>
          </cell>
          <cell r="F1410">
            <v>0</v>
          </cell>
          <cell r="G1410">
            <v>125653.946</v>
          </cell>
          <cell r="H1410">
            <v>27317.305</v>
          </cell>
          <cell r="I1410">
            <v>4.5997929151503048</v>
          </cell>
          <cell r="J1410">
            <v>169521.64866314351</v>
          </cell>
          <cell r="K1410">
            <v>0.74122654534635257</v>
          </cell>
          <cell r="L1410">
            <v>30</v>
          </cell>
          <cell r="M1410">
            <v>186.93422942095117</v>
          </cell>
        </row>
        <row r="1411">
          <cell r="D1411">
            <v>44296</v>
          </cell>
          <cell r="E1411">
            <v>84318.48</v>
          </cell>
          <cell r="F1411">
            <v>0</v>
          </cell>
          <cell r="G1411">
            <v>84318.48</v>
          </cell>
          <cell r="H1411">
            <v>27317.305</v>
          </cell>
          <cell r="I1411">
            <v>3.0866324478201634</v>
          </cell>
          <cell r="J1411">
            <v>169521.64866314351</v>
          </cell>
          <cell r="K1411">
            <v>0.49739063219913143</v>
          </cell>
          <cell r="L1411">
            <v>30</v>
          </cell>
          <cell r="M1411">
            <v>186.93422942095117</v>
          </cell>
        </row>
        <row r="1412">
          <cell r="D1412">
            <v>44297</v>
          </cell>
          <cell r="E1412">
            <v>206645.63099999999</v>
          </cell>
          <cell r="F1412">
            <v>641.1</v>
          </cell>
          <cell r="G1412">
            <v>207286.731</v>
          </cell>
          <cell r="H1412">
            <v>27317.305</v>
          </cell>
          <cell r="I1412">
            <v>7.5881105767937207</v>
          </cell>
          <cell r="J1412">
            <v>169521.64866314351</v>
          </cell>
          <cell r="K1412">
            <v>1.2227743927378827</v>
          </cell>
          <cell r="L1412">
            <v>30</v>
          </cell>
          <cell r="M1412">
            <v>186.93422942095117</v>
          </cell>
        </row>
        <row r="1413">
          <cell r="D1413">
            <v>44298</v>
          </cell>
          <cell r="E1413">
            <v>185823.277</v>
          </cell>
          <cell r="F1413">
            <v>629.4</v>
          </cell>
          <cell r="G1413">
            <v>186452.677</v>
          </cell>
          <cell r="H1413">
            <v>27317.305</v>
          </cell>
          <cell r="I1413">
            <v>6.8254418581920868</v>
          </cell>
          <cell r="J1413">
            <v>169521.64866314351</v>
          </cell>
          <cell r="K1413">
            <v>1.0998753166358128</v>
          </cell>
          <cell r="L1413">
            <v>30</v>
          </cell>
          <cell r="M1413">
            <v>186.93422942095117</v>
          </cell>
        </row>
        <row r="1414">
          <cell r="D1414">
            <v>44299</v>
          </cell>
          <cell r="E1414">
            <v>78329.933000000005</v>
          </cell>
          <cell r="F1414">
            <v>0</v>
          </cell>
          <cell r="G1414">
            <v>78329.933000000005</v>
          </cell>
          <cell r="H1414">
            <v>27317.305</v>
          </cell>
          <cell r="I1414">
            <v>2.8674107127331925</v>
          </cell>
          <cell r="J1414">
            <v>169521.64866314351</v>
          </cell>
          <cell r="K1414">
            <v>0.46206448331357031</v>
          </cell>
          <cell r="L1414">
            <v>30</v>
          </cell>
          <cell r="M1414">
            <v>186.93422942095117</v>
          </cell>
        </row>
        <row r="1415">
          <cell r="D1415">
            <v>44300</v>
          </cell>
          <cell r="E1415">
            <v>117611.139</v>
          </cell>
          <cell r="F1415">
            <v>53.1</v>
          </cell>
          <cell r="G1415">
            <v>117664.239</v>
          </cell>
          <cell r="H1415">
            <v>27317.305</v>
          </cell>
          <cell r="I1415">
            <v>4.3073150517593151</v>
          </cell>
          <cell r="J1415">
            <v>169521.64866314351</v>
          </cell>
          <cell r="K1415">
            <v>0.69409565048420818</v>
          </cell>
          <cell r="L1415">
            <v>30</v>
          </cell>
          <cell r="M1415">
            <v>186.93422942095117</v>
          </cell>
        </row>
        <row r="1416">
          <cell r="D1416">
            <v>44301</v>
          </cell>
          <cell r="E1416">
            <v>191199.04</v>
          </cell>
          <cell r="F1416">
            <v>1539.7</v>
          </cell>
          <cell r="G1416">
            <v>192738.74000000002</v>
          </cell>
          <cell r="H1416">
            <v>27317.305</v>
          </cell>
          <cell r="I1416">
            <v>7.055554711564703</v>
          </cell>
          <cell r="J1416">
            <v>169521.64866314351</v>
          </cell>
          <cell r="K1416">
            <v>1.1369564980045186</v>
          </cell>
          <cell r="L1416">
            <v>30</v>
          </cell>
          <cell r="M1416">
            <v>186.93422942095117</v>
          </cell>
        </row>
        <row r="1417">
          <cell r="D1417">
            <v>44302</v>
          </cell>
          <cell r="E1417">
            <v>231802.11600000001</v>
          </cell>
          <cell r="F1417">
            <v>11206.6</v>
          </cell>
          <cell r="G1417">
            <v>243008.71600000001</v>
          </cell>
          <cell r="H1417">
            <v>27317.305</v>
          </cell>
          <cell r="I1417">
            <v>8.8957792871588186</v>
          </cell>
          <cell r="J1417">
            <v>169521.64866314351</v>
          </cell>
          <cell r="K1417">
            <v>1.4334966531789852</v>
          </cell>
          <cell r="L1417">
            <v>30</v>
          </cell>
          <cell r="M1417">
            <v>186.93422942095117</v>
          </cell>
        </row>
        <row r="1418">
          <cell r="D1418">
            <v>44303</v>
          </cell>
          <cell r="E1418">
            <v>210906.90700000001</v>
          </cell>
          <cell r="F1418">
            <v>16771.7</v>
          </cell>
          <cell r="G1418">
            <v>227678.60700000002</v>
          </cell>
          <cell r="H1418">
            <v>27317.305</v>
          </cell>
          <cell r="I1418">
            <v>8.3345925595515382</v>
          </cell>
          <cell r="J1418">
            <v>169521.64866314351</v>
          </cell>
          <cell r="K1418">
            <v>1.3430650822209746</v>
          </cell>
          <cell r="L1418">
            <v>30</v>
          </cell>
          <cell r="M1418">
            <v>186.93422942095117</v>
          </cell>
        </row>
        <row r="1419">
          <cell r="D1419">
            <v>44304</v>
          </cell>
          <cell r="E1419">
            <v>115335.757</v>
          </cell>
          <cell r="F1419">
            <v>6733.9</v>
          </cell>
          <cell r="G1419">
            <v>122069.65699999999</v>
          </cell>
          <cell r="H1419">
            <v>27317.305</v>
          </cell>
          <cell r="I1419">
            <v>4.46858344920921</v>
          </cell>
          <cell r="J1419">
            <v>169521.64866314351</v>
          </cell>
          <cell r="K1419">
            <v>0.72008299802796649</v>
          </cell>
          <cell r="L1419">
            <v>30</v>
          </cell>
          <cell r="M1419">
            <v>186.93422942095117</v>
          </cell>
        </row>
        <row r="1420">
          <cell r="D1420">
            <v>44305</v>
          </cell>
          <cell r="E1420">
            <v>63650.572</v>
          </cell>
          <cell r="F1420">
            <v>0</v>
          </cell>
          <cell r="G1420">
            <v>63650.572</v>
          </cell>
          <cell r="H1420">
            <v>27317.305</v>
          </cell>
          <cell r="I1420">
            <v>2.3300458079594599</v>
          </cell>
          <cell r="J1420">
            <v>169521.64866314351</v>
          </cell>
          <cell r="K1420">
            <v>0.37547164330899152</v>
          </cell>
          <cell r="L1420">
            <v>30</v>
          </cell>
          <cell r="M1420">
            <v>186.93422942095117</v>
          </cell>
        </row>
        <row r="1421">
          <cell r="D1421">
            <v>44306</v>
          </cell>
          <cell r="E1421">
            <v>47180.656999999999</v>
          </cell>
          <cell r="F1421">
            <v>0</v>
          </cell>
          <cell r="G1421">
            <v>47180.656999999999</v>
          </cell>
          <cell r="H1421">
            <v>27317.305</v>
          </cell>
          <cell r="I1421">
            <v>1.7271343933817775</v>
          </cell>
          <cell r="J1421">
            <v>169521.64866314351</v>
          </cell>
          <cell r="K1421">
            <v>0.27831641192773371</v>
          </cell>
          <cell r="L1421">
            <v>30</v>
          </cell>
          <cell r="M1421">
            <v>186.93422942095117</v>
          </cell>
        </row>
        <row r="1422">
          <cell r="D1422">
            <v>44307</v>
          </cell>
          <cell r="E1422">
            <v>40098.292000000001</v>
          </cell>
          <cell r="F1422">
            <v>0</v>
          </cell>
          <cell r="G1422">
            <v>40098.292000000001</v>
          </cell>
          <cell r="H1422">
            <v>27317.305</v>
          </cell>
          <cell r="I1422">
            <v>1.4678714463231275</v>
          </cell>
          <cell r="J1422">
            <v>169521.64866314351</v>
          </cell>
          <cell r="K1422">
            <v>0.23653788360493899</v>
          </cell>
          <cell r="L1422">
            <v>30</v>
          </cell>
          <cell r="M1422">
            <v>186.93422942095117</v>
          </cell>
        </row>
        <row r="1423">
          <cell r="D1423">
            <v>44308</v>
          </cell>
          <cell r="E1423">
            <v>63853.38</v>
          </cell>
          <cell r="F1423">
            <v>0</v>
          </cell>
          <cell r="G1423">
            <v>63853.38</v>
          </cell>
          <cell r="H1423">
            <v>27317.305</v>
          </cell>
          <cell r="I1423">
            <v>2.3374699663821157</v>
          </cell>
          <cell r="J1423">
            <v>169521.64866314351</v>
          </cell>
          <cell r="K1423">
            <v>0.37666799788434724</v>
          </cell>
          <cell r="L1423">
            <v>30</v>
          </cell>
          <cell r="M1423">
            <v>186.93422942095117</v>
          </cell>
        </row>
        <row r="1424">
          <cell r="D1424">
            <v>44309</v>
          </cell>
          <cell r="E1424">
            <v>189228.386</v>
          </cell>
          <cell r="F1424">
            <v>134.69999999999999</v>
          </cell>
          <cell r="G1424">
            <v>189363.08600000001</v>
          </cell>
          <cell r="H1424">
            <v>27317.305</v>
          </cell>
          <cell r="I1424">
            <v>6.9319827120574304</v>
          </cell>
          <cell r="J1424">
            <v>169521.64866314351</v>
          </cell>
          <cell r="K1424">
            <v>1.1170436784524402</v>
          </cell>
          <cell r="L1424">
            <v>30</v>
          </cell>
          <cell r="M1424">
            <v>186.93422942095117</v>
          </cell>
        </row>
        <row r="1425">
          <cell r="D1425">
            <v>44310</v>
          </cell>
          <cell r="E1425">
            <v>221393.14300000001</v>
          </cell>
          <cell r="F1425">
            <v>0</v>
          </cell>
          <cell r="G1425">
            <v>221393.14300000001</v>
          </cell>
          <cell r="H1425">
            <v>27317.305</v>
          </cell>
          <cell r="I1425">
            <v>8.1045016336714042</v>
          </cell>
          <cell r="J1425">
            <v>169521.64866314351</v>
          </cell>
          <cell r="K1425">
            <v>1.3059874343242752</v>
          </cell>
          <cell r="L1425">
            <v>30</v>
          </cell>
          <cell r="M1425">
            <v>186.93422942095117</v>
          </cell>
        </row>
        <row r="1426">
          <cell r="D1426">
            <v>44311</v>
          </cell>
          <cell r="E1426">
            <v>138578.59400000001</v>
          </cell>
          <cell r="F1426">
            <v>0</v>
          </cell>
          <cell r="G1426">
            <v>138578.59400000001</v>
          </cell>
          <cell r="H1426">
            <v>27317.305</v>
          </cell>
          <cell r="I1426">
            <v>5.0729233355925851</v>
          </cell>
          <cell r="J1426">
            <v>169521.64866314351</v>
          </cell>
          <cell r="K1426">
            <v>0.81746841829841776</v>
          </cell>
          <cell r="L1426">
            <v>30</v>
          </cell>
          <cell r="M1426">
            <v>186.93422942095117</v>
          </cell>
        </row>
        <row r="1427">
          <cell r="D1427">
            <v>44312</v>
          </cell>
          <cell r="E1427">
            <v>52446.192000000003</v>
          </cell>
          <cell r="F1427">
            <v>0</v>
          </cell>
          <cell r="G1427">
            <v>52446.192000000003</v>
          </cell>
          <cell r="H1427">
            <v>27317.305</v>
          </cell>
          <cell r="I1427">
            <v>1.9198889495138705</v>
          </cell>
          <cell r="J1427">
            <v>169521.64866314351</v>
          </cell>
          <cell r="K1427">
            <v>0.30937754802170336</v>
          </cell>
          <cell r="L1427">
            <v>30</v>
          </cell>
          <cell r="M1427">
            <v>186.93422942095117</v>
          </cell>
        </row>
        <row r="1428">
          <cell r="D1428">
            <v>44313</v>
          </cell>
          <cell r="E1428">
            <v>55059.716999999997</v>
          </cell>
          <cell r="F1428">
            <v>0</v>
          </cell>
          <cell r="G1428">
            <v>55059.716999999997</v>
          </cell>
          <cell r="H1428">
            <v>27317.305</v>
          </cell>
          <cell r="I1428">
            <v>2.0155618206115133</v>
          </cell>
          <cell r="J1428">
            <v>169521.64866314351</v>
          </cell>
          <cell r="K1428">
            <v>0.32479460549259503</v>
          </cell>
          <cell r="L1428">
            <v>30</v>
          </cell>
          <cell r="M1428">
            <v>186.93422942095117</v>
          </cell>
        </row>
        <row r="1429">
          <cell r="D1429">
            <v>44314</v>
          </cell>
          <cell r="E1429">
            <v>64012.262999999999</v>
          </cell>
          <cell r="F1429">
            <v>0</v>
          </cell>
          <cell r="G1429">
            <v>64012.262999999999</v>
          </cell>
          <cell r="H1429">
            <v>27317.305</v>
          </cell>
          <cell r="I1429">
            <v>2.3432861697008542</v>
          </cell>
          <cell r="J1429">
            <v>169521.64866314351</v>
          </cell>
          <cell r="K1429">
            <v>0.37760524101083265</v>
          </cell>
          <cell r="L1429">
            <v>30</v>
          </cell>
          <cell r="M1429">
            <v>186.93422942095117</v>
          </cell>
        </row>
        <row r="1430">
          <cell r="D1430">
            <v>44315</v>
          </cell>
          <cell r="E1430">
            <v>87662.491999999998</v>
          </cell>
          <cell r="F1430">
            <v>0</v>
          </cell>
          <cell r="G1430">
            <v>87662.491999999998</v>
          </cell>
          <cell r="H1430">
            <v>27317.305</v>
          </cell>
          <cell r="I1430">
            <v>3.2090461339433007</v>
          </cell>
          <cell r="J1430">
            <v>169521.64866314351</v>
          </cell>
          <cell r="K1430">
            <v>0.51711679712479763</v>
          </cell>
          <cell r="L1430">
            <v>30</v>
          </cell>
          <cell r="M1430">
            <v>186.93422942095117</v>
          </cell>
        </row>
        <row r="1431">
          <cell r="D1431">
            <v>44316</v>
          </cell>
          <cell r="E1431">
            <v>73165.069000000003</v>
          </cell>
          <cell r="F1431">
            <v>0</v>
          </cell>
          <cell r="G1431">
            <v>73165.069000000003</v>
          </cell>
          <cell r="H1431">
            <v>27357.205000000002</v>
          </cell>
          <cell r="I1431">
            <v>2.6744350894033215</v>
          </cell>
          <cell r="J1431">
            <v>169521.64866314351</v>
          </cell>
          <cell r="K1431">
            <v>0.43159720057575846</v>
          </cell>
          <cell r="L1431">
            <v>30</v>
          </cell>
          <cell r="M1431">
            <v>186.93422942095117</v>
          </cell>
        </row>
        <row r="1432">
          <cell r="D1432">
            <v>44317</v>
          </cell>
          <cell r="E1432">
            <v>166281.13</v>
          </cell>
          <cell r="F1432">
            <v>1794.3</v>
          </cell>
          <cell r="G1432">
            <v>168075.43</v>
          </cell>
          <cell r="H1432">
            <v>27357.205000000002</v>
          </cell>
          <cell r="I1432">
            <v>6.1437354437341085</v>
          </cell>
          <cell r="J1432">
            <v>149044.25018633937</v>
          </cell>
          <cell r="K1432">
            <v>1.1276881180580083</v>
          </cell>
          <cell r="L1432">
            <v>31</v>
          </cell>
          <cell r="M1432">
            <v>169.83192424402006</v>
          </cell>
        </row>
        <row r="1433">
          <cell r="D1433">
            <v>44318</v>
          </cell>
          <cell r="E1433">
            <v>90772.222999999998</v>
          </cell>
          <cell r="F1433">
            <v>0</v>
          </cell>
          <cell r="G1433">
            <v>90772.222999999998</v>
          </cell>
          <cell r="H1433">
            <v>27357.205000000002</v>
          </cell>
          <cell r="I1433">
            <v>3.3180371679051275</v>
          </cell>
          <cell r="J1433">
            <v>149044.25018633937</v>
          </cell>
          <cell r="K1433">
            <v>0.60902868031818724</v>
          </cell>
          <cell r="L1433">
            <v>31</v>
          </cell>
          <cell r="M1433">
            <v>169.83192424402006</v>
          </cell>
        </row>
        <row r="1434">
          <cell r="D1434">
            <v>44319</v>
          </cell>
          <cell r="E1434">
            <v>108660.535</v>
          </cell>
          <cell r="F1434">
            <v>2.4</v>
          </cell>
          <cell r="G1434">
            <v>108662.935</v>
          </cell>
          <cell r="H1434">
            <v>27357.205000000002</v>
          </cell>
          <cell r="I1434">
            <v>3.9720042672487921</v>
          </cell>
          <cell r="J1434">
            <v>149044.25018633937</v>
          </cell>
          <cell r="K1434">
            <v>0.7290649244378532</v>
          </cell>
          <cell r="L1434">
            <v>31</v>
          </cell>
          <cell r="M1434">
            <v>169.83192424402006</v>
          </cell>
        </row>
        <row r="1435">
          <cell r="D1435">
            <v>44320</v>
          </cell>
          <cell r="E1435">
            <v>61359.756999999998</v>
          </cell>
          <cell r="F1435">
            <v>0</v>
          </cell>
          <cell r="G1435">
            <v>61359.756999999998</v>
          </cell>
          <cell r="H1435">
            <v>27357.205000000002</v>
          </cell>
          <cell r="I1435">
            <v>2.242910304616279</v>
          </cell>
          <cell r="J1435">
            <v>149044.25018633937</v>
          </cell>
          <cell r="K1435">
            <v>0.4116881860473402</v>
          </cell>
          <cell r="L1435">
            <v>31</v>
          </cell>
          <cell r="M1435">
            <v>169.83192424402006</v>
          </cell>
        </row>
        <row r="1436">
          <cell r="D1436">
            <v>44321</v>
          </cell>
          <cell r="E1436">
            <v>77207.709000000003</v>
          </cell>
          <cell r="F1436">
            <v>0.2</v>
          </cell>
          <cell r="G1436">
            <v>77207.909</v>
          </cell>
          <cell r="H1436">
            <v>27357.205000000002</v>
          </cell>
          <cell r="I1436">
            <v>2.8222148059350358</v>
          </cell>
          <cell r="J1436">
            <v>149044.25018633937</v>
          </cell>
          <cell r="K1436">
            <v>0.51802004373514898</v>
          </cell>
          <cell r="L1436">
            <v>31</v>
          </cell>
          <cell r="M1436">
            <v>169.83192424402006</v>
          </cell>
        </row>
        <row r="1437">
          <cell r="D1437">
            <v>44322</v>
          </cell>
          <cell r="E1437">
            <v>120715.304</v>
          </cell>
          <cell r="F1437">
            <v>2.6</v>
          </cell>
          <cell r="G1437">
            <v>120717.90400000001</v>
          </cell>
          <cell r="H1437">
            <v>27357.205000000002</v>
          </cell>
          <cell r="I1437">
            <v>4.4126548746481964</v>
          </cell>
          <cell r="J1437">
            <v>149044.25018633937</v>
          </cell>
          <cell r="K1437">
            <v>0.80994673628184277</v>
          </cell>
          <cell r="L1437">
            <v>31</v>
          </cell>
          <cell r="M1437">
            <v>169.83192424402006</v>
          </cell>
        </row>
        <row r="1438">
          <cell r="D1438">
            <v>44323</v>
          </cell>
          <cell r="E1438">
            <v>91632.914000000004</v>
          </cell>
          <cell r="F1438">
            <v>0</v>
          </cell>
          <cell r="G1438">
            <v>91632.914000000004</v>
          </cell>
          <cell r="H1438">
            <v>27357.205000000002</v>
          </cell>
          <cell r="I1438">
            <v>3.3494983862569292</v>
          </cell>
          <cell r="J1438">
            <v>149044.25018633937</v>
          </cell>
          <cell r="K1438">
            <v>0.61480341499546565</v>
          </cell>
          <cell r="L1438">
            <v>31</v>
          </cell>
          <cell r="M1438">
            <v>169.83192424402006</v>
          </cell>
        </row>
        <row r="1439">
          <cell r="D1439">
            <v>44324</v>
          </cell>
          <cell r="E1439">
            <v>192913.72500000001</v>
          </cell>
          <cell r="F1439">
            <v>0</v>
          </cell>
          <cell r="G1439">
            <v>192913.72500000001</v>
          </cell>
          <cell r="H1439">
            <v>27357.205000000002</v>
          </cell>
          <cell r="I1439">
            <v>7.0516606137213209</v>
          </cell>
          <cell r="J1439">
            <v>149044.25018633937</v>
          </cell>
          <cell r="K1439">
            <v>1.2943385924570305</v>
          </cell>
          <cell r="L1439">
            <v>31</v>
          </cell>
          <cell r="M1439">
            <v>169.83192424402006</v>
          </cell>
        </row>
        <row r="1440">
          <cell r="D1440">
            <v>44325</v>
          </cell>
          <cell r="E1440">
            <v>250586.984</v>
          </cell>
          <cell r="F1440">
            <v>0</v>
          </cell>
          <cell r="G1440">
            <v>250586.984</v>
          </cell>
          <cell r="H1440">
            <v>27357.205000000002</v>
          </cell>
          <cell r="I1440">
            <v>9.1598167283536451</v>
          </cell>
          <cell r="J1440">
            <v>149044.25018633937</v>
          </cell>
          <cell r="K1440">
            <v>1.6812925267946197</v>
          </cell>
          <cell r="L1440">
            <v>31</v>
          </cell>
          <cell r="M1440">
            <v>169.83192424402006</v>
          </cell>
        </row>
        <row r="1441">
          <cell r="D1441">
            <v>44326</v>
          </cell>
          <cell r="E1441">
            <v>183578.65900000001</v>
          </cell>
          <cell r="F1441">
            <v>0</v>
          </cell>
          <cell r="G1441">
            <v>183578.65900000001</v>
          </cell>
          <cell r="H1441">
            <v>27357.205000000002</v>
          </cell>
          <cell r="I1441">
            <v>6.7104318222566963</v>
          </cell>
          <cell r="J1441">
            <v>149044.25018633937</v>
          </cell>
          <cell r="K1441">
            <v>1.2317057435659862</v>
          </cell>
          <cell r="L1441">
            <v>31</v>
          </cell>
          <cell r="M1441">
            <v>169.83192424402006</v>
          </cell>
        </row>
        <row r="1442">
          <cell r="D1442">
            <v>44327</v>
          </cell>
          <cell r="E1442">
            <v>277466.46100000001</v>
          </cell>
          <cell r="F1442">
            <v>702.6</v>
          </cell>
          <cell r="G1442">
            <v>278169.06099999999</v>
          </cell>
          <cell r="H1442">
            <v>27357.205000000002</v>
          </cell>
          <cell r="I1442">
            <v>10.168036573911698</v>
          </cell>
          <cell r="J1442">
            <v>149044.25018633937</v>
          </cell>
          <cell r="K1442">
            <v>1.866352178310972</v>
          </cell>
          <cell r="L1442">
            <v>31</v>
          </cell>
          <cell r="M1442">
            <v>169.83192424402006</v>
          </cell>
        </row>
        <row r="1443">
          <cell r="D1443">
            <v>44328</v>
          </cell>
          <cell r="E1443">
            <v>291689.70899999997</v>
          </cell>
          <cell r="F1443">
            <v>172.4</v>
          </cell>
          <cell r="G1443">
            <v>291862.109</v>
          </cell>
          <cell r="H1443">
            <v>27357.205000000002</v>
          </cell>
          <cell r="I1443">
            <v>10.66856460665481</v>
          </cell>
          <cell r="J1443">
            <v>149044.25018633937</v>
          </cell>
          <cell r="K1443">
            <v>1.9582245449596725</v>
          </cell>
          <cell r="L1443">
            <v>31</v>
          </cell>
          <cell r="M1443">
            <v>169.83192424402006</v>
          </cell>
        </row>
        <row r="1444">
          <cell r="D1444">
            <v>44329</v>
          </cell>
          <cell r="E1444">
            <v>228739.546</v>
          </cell>
          <cell r="F1444">
            <v>1074.5</v>
          </cell>
          <cell r="G1444">
            <v>229814.046</v>
          </cell>
          <cell r="H1444">
            <v>27357.205000000002</v>
          </cell>
          <cell r="I1444">
            <v>8.400494348746518</v>
          </cell>
          <cell r="J1444">
            <v>149044.25018633937</v>
          </cell>
          <cell r="K1444">
            <v>1.5419182270545824</v>
          </cell>
          <cell r="L1444">
            <v>31</v>
          </cell>
          <cell r="M1444">
            <v>169.83192424402006</v>
          </cell>
        </row>
        <row r="1445">
          <cell r="D1445">
            <v>44330</v>
          </cell>
          <cell r="E1445">
            <v>203093.41099999999</v>
          </cell>
          <cell r="F1445">
            <v>1826.4</v>
          </cell>
          <cell r="G1445">
            <v>204919.81099999999</v>
          </cell>
          <cell r="H1445">
            <v>27357.205000000002</v>
          </cell>
          <cell r="I1445">
            <v>7.4905243792266054</v>
          </cell>
          <cell r="J1445">
            <v>149044.25018633937</v>
          </cell>
          <cell r="K1445">
            <v>1.3748924278783208</v>
          </cell>
          <cell r="L1445">
            <v>31</v>
          </cell>
          <cell r="M1445">
            <v>169.83192424402006</v>
          </cell>
        </row>
        <row r="1446">
          <cell r="D1446">
            <v>44331</v>
          </cell>
          <cell r="E1446">
            <v>269403.255</v>
          </cell>
          <cell r="F1446">
            <v>0</v>
          </cell>
          <cell r="G1446">
            <v>269403.255</v>
          </cell>
          <cell r="H1446">
            <v>27357.205000000002</v>
          </cell>
          <cell r="I1446">
            <v>9.8476161947099481</v>
          </cell>
          <cell r="J1446">
            <v>149044.25018633937</v>
          </cell>
          <cell r="K1446">
            <v>1.8075387320422249</v>
          </cell>
          <cell r="L1446">
            <v>31</v>
          </cell>
          <cell r="M1446">
            <v>169.83192424402006</v>
          </cell>
        </row>
        <row r="1447">
          <cell r="D1447">
            <v>44332</v>
          </cell>
          <cell r="E1447">
            <v>292655.79599999997</v>
          </cell>
          <cell r="F1447">
            <v>0</v>
          </cell>
          <cell r="G1447">
            <v>292655.79599999997</v>
          </cell>
          <cell r="H1447">
            <v>27357.205000000002</v>
          </cell>
          <cell r="I1447">
            <v>10.697576598194148</v>
          </cell>
          <cell r="J1447">
            <v>149044.25018633937</v>
          </cell>
          <cell r="K1447">
            <v>1.9635497218719498</v>
          </cell>
          <cell r="L1447">
            <v>31</v>
          </cell>
          <cell r="M1447">
            <v>169.83192424402006</v>
          </cell>
        </row>
        <row r="1448">
          <cell r="D1448">
            <v>44333</v>
          </cell>
          <cell r="E1448">
            <v>106187.79300000001</v>
          </cell>
          <cell r="F1448">
            <v>0</v>
          </cell>
          <cell r="G1448">
            <v>106187.79300000001</v>
          </cell>
          <cell r="H1448">
            <v>27357.205000000002</v>
          </cell>
          <cell r="I1448">
            <v>3.8815293082754616</v>
          </cell>
          <cell r="J1448">
            <v>149044.25018633937</v>
          </cell>
          <cell r="K1448">
            <v>0.71245816505662585</v>
          </cell>
          <cell r="L1448">
            <v>31</v>
          </cell>
          <cell r="M1448">
            <v>169.83192424402006</v>
          </cell>
        </row>
        <row r="1449">
          <cell r="D1449">
            <v>44334</v>
          </cell>
          <cell r="E1449">
            <v>186012.321</v>
          </cell>
          <cell r="F1449">
            <v>669.3</v>
          </cell>
          <cell r="G1449">
            <v>186681.62099999998</v>
          </cell>
          <cell r="H1449">
            <v>27357.205000000002</v>
          </cell>
          <cell r="I1449">
            <v>6.8238557630430439</v>
          </cell>
          <cell r="J1449">
            <v>149044.25018633937</v>
          </cell>
          <cell r="K1449">
            <v>1.2525248090188337</v>
          </cell>
          <cell r="L1449">
            <v>31</v>
          </cell>
          <cell r="M1449">
            <v>169.83192424402006</v>
          </cell>
        </row>
        <row r="1450">
          <cell r="D1450">
            <v>44335</v>
          </cell>
          <cell r="E1450">
            <v>142194.61900000001</v>
          </cell>
          <cell r="F1450">
            <v>7588.6</v>
          </cell>
          <cell r="G1450">
            <v>149783.21900000001</v>
          </cell>
          <cell r="H1450">
            <v>27357.205000000002</v>
          </cell>
          <cell r="I1450">
            <v>5.4750921740726071</v>
          </cell>
          <cell r="J1450">
            <v>149044.25018633937</v>
          </cell>
          <cell r="K1450">
            <v>1.0049580497921708</v>
          </cell>
          <cell r="L1450">
            <v>31</v>
          </cell>
          <cell r="M1450">
            <v>169.83192424402006</v>
          </cell>
        </row>
        <row r="1451">
          <cell r="D1451">
            <v>44336</v>
          </cell>
          <cell r="E1451">
            <v>87425.152000000002</v>
          </cell>
          <cell r="F1451">
            <v>179.8</v>
          </cell>
          <cell r="G1451">
            <v>87604.952000000005</v>
          </cell>
          <cell r="H1451">
            <v>27357.205000000002</v>
          </cell>
          <cell r="I1451">
            <v>3.2022625118318921</v>
          </cell>
          <cell r="J1451">
            <v>149044.25018633937</v>
          </cell>
          <cell r="K1451">
            <v>0.58777813897868447</v>
          </cell>
          <cell r="L1451">
            <v>31</v>
          </cell>
          <cell r="M1451">
            <v>169.83192424402006</v>
          </cell>
        </row>
        <row r="1452">
          <cell r="D1452">
            <v>44337</v>
          </cell>
          <cell r="E1452">
            <v>147675.04</v>
          </cell>
          <cell r="F1452">
            <v>0</v>
          </cell>
          <cell r="G1452">
            <v>147675.04</v>
          </cell>
          <cell r="H1452">
            <v>27357.205000000002</v>
          </cell>
          <cell r="I1452">
            <v>5.3980309757520919</v>
          </cell>
          <cell r="J1452">
            <v>149044.25018633937</v>
          </cell>
          <cell r="K1452">
            <v>0.9908133981376166</v>
          </cell>
          <cell r="L1452">
            <v>31</v>
          </cell>
          <cell r="M1452">
            <v>169.83192424402006</v>
          </cell>
        </row>
        <row r="1453">
          <cell r="D1453">
            <v>44338</v>
          </cell>
          <cell r="E1453">
            <v>119544.276</v>
          </cell>
          <cell r="F1453">
            <v>0</v>
          </cell>
          <cell r="G1453">
            <v>119544.276</v>
          </cell>
          <cell r="H1453">
            <v>27357.205000000002</v>
          </cell>
          <cell r="I1453">
            <v>4.3697547318887286</v>
          </cell>
          <cell r="J1453">
            <v>149044.25018633937</v>
          </cell>
          <cell r="K1453">
            <v>0.80207237683132582</v>
          </cell>
          <cell r="L1453">
            <v>31</v>
          </cell>
          <cell r="M1453">
            <v>169.83192424402006</v>
          </cell>
        </row>
        <row r="1454">
          <cell r="D1454">
            <v>44339</v>
          </cell>
          <cell r="E1454">
            <v>120538.75</v>
          </cell>
          <cell r="F1454">
            <v>0</v>
          </cell>
          <cell r="G1454">
            <v>120538.75</v>
          </cell>
          <cell r="H1454">
            <v>27357.205000000002</v>
          </cell>
          <cell r="I1454">
            <v>4.4061061793410543</v>
          </cell>
          <cell r="J1454">
            <v>149044.25018633937</v>
          </cell>
          <cell r="K1454">
            <v>0.80874471741982012</v>
          </cell>
          <cell r="L1454">
            <v>31</v>
          </cell>
          <cell r="M1454">
            <v>169.83192424402006</v>
          </cell>
        </row>
        <row r="1455">
          <cell r="D1455">
            <v>44340</v>
          </cell>
          <cell r="E1455">
            <v>174242.236</v>
          </cell>
          <cell r="F1455">
            <v>0</v>
          </cell>
          <cell r="G1455">
            <v>174242.236</v>
          </cell>
          <cell r="H1455">
            <v>27357.205000000002</v>
          </cell>
          <cell r="I1455">
            <v>6.3691534277715869</v>
          </cell>
          <cell r="J1455">
            <v>149044.25018633937</v>
          </cell>
          <cell r="K1455">
            <v>1.1690637899963092</v>
          </cell>
          <cell r="L1455">
            <v>31</v>
          </cell>
          <cell r="M1455">
            <v>169.83192424402006</v>
          </cell>
        </row>
        <row r="1456">
          <cell r="D1456">
            <v>44341</v>
          </cell>
          <cell r="E1456">
            <v>133723.09700000001</v>
          </cell>
          <cell r="F1456">
            <v>0</v>
          </cell>
          <cell r="G1456">
            <v>133723.09700000001</v>
          </cell>
          <cell r="H1456">
            <v>27357.205000000002</v>
          </cell>
          <cell r="I1456">
            <v>4.8880394397015339</v>
          </cell>
          <cell r="J1456">
            <v>149044.25018633937</v>
          </cell>
          <cell r="K1456">
            <v>0.8972039970197816</v>
          </cell>
          <cell r="L1456">
            <v>31</v>
          </cell>
          <cell r="M1456">
            <v>169.83192424402006</v>
          </cell>
        </row>
        <row r="1457">
          <cell r="D1457">
            <v>44342</v>
          </cell>
          <cell r="E1457">
            <v>88333.926999999996</v>
          </cell>
          <cell r="F1457">
            <v>0</v>
          </cell>
          <cell r="G1457">
            <v>88333.926999999996</v>
          </cell>
          <cell r="H1457">
            <v>27357.205000000002</v>
          </cell>
          <cell r="I1457">
            <v>3.2289090570473111</v>
          </cell>
          <cell r="J1457">
            <v>149044.25018633937</v>
          </cell>
          <cell r="K1457">
            <v>0.59266913610932592</v>
          </cell>
          <cell r="L1457">
            <v>31</v>
          </cell>
          <cell r="M1457">
            <v>169.83192424402006</v>
          </cell>
        </row>
        <row r="1458">
          <cell r="D1458">
            <v>44343</v>
          </cell>
          <cell r="E1458">
            <v>52269.663999999997</v>
          </cell>
          <cell r="F1458">
            <v>0</v>
          </cell>
          <cell r="G1458">
            <v>52269.663999999997</v>
          </cell>
          <cell r="H1458">
            <v>27357.205000000002</v>
          </cell>
          <cell r="I1458">
            <v>1.9106361194427572</v>
          </cell>
          <cell r="J1458">
            <v>149044.25018633937</v>
          </cell>
          <cell r="K1458">
            <v>0.35069896312438065</v>
          </cell>
          <cell r="L1458">
            <v>31</v>
          </cell>
          <cell r="M1458">
            <v>169.83192424402006</v>
          </cell>
        </row>
        <row r="1459">
          <cell r="D1459">
            <v>44344</v>
          </cell>
          <cell r="E1459">
            <v>48855.035000000003</v>
          </cell>
          <cell r="F1459">
            <v>0</v>
          </cell>
          <cell r="G1459">
            <v>48855.035000000003</v>
          </cell>
          <cell r="H1459">
            <v>27357.205000000002</v>
          </cell>
          <cell r="I1459">
            <v>1.7858196771197934</v>
          </cell>
          <cell r="J1459">
            <v>149044.25018633937</v>
          </cell>
          <cell r="K1459">
            <v>0.32778879385766341</v>
          </cell>
          <cell r="L1459">
            <v>31</v>
          </cell>
          <cell r="M1459">
            <v>169.83192424402006</v>
          </cell>
        </row>
        <row r="1460">
          <cell r="D1460">
            <v>44345</v>
          </cell>
          <cell r="E1460">
            <v>81927.820999999996</v>
          </cell>
          <cell r="F1460">
            <v>0</v>
          </cell>
          <cell r="G1460">
            <v>81927.820999999996</v>
          </cell>
          <cell r="H1460">
            <v>27357.205000000002</v>
          </cell>
          <cell r="I1460">
            <v>2.9947438343939008</v>
          </cell>
          <cell r="J1460">
            <v>149044.25018633937</v>
          </cell>
          <cell r="K1460">
            <v>0.5496879007245935</v>
          </cell>
          <cell r="L1460">
            <v>31</v>
          </cell>
          <cell r="M1460">
            <v>169.83192424402006</v>
          </cell>
        </row>
        <row r="1461">
          <cell r="D1461">
            <v>44346</v>
          </cell>
          <cell r="E1461">
            <v>117866.43</v>
          </cell>
          <cell r="F1461">
            <v>0</v>
          </cell>
          <cell r="G1461">
            <v>117866.43</v>
          </cell>
          <cell r="H1461">
            <v>27357.205000000002</v>
          </cell>
          <cell r="I1461">
            <v>4.3084236858260914</v>
          </cell>
          <cell r="J1461">
            <v>149044.25018633937</v>
          </cell>
          <cell r="K1461">
            <v>0.79081500864770038</v>
          </cell>
          <cell r="L1461">
            <v>31</v>
          </cell>
          <cell r="M1461">
            <v>169.83192424402006</v>
          </cell>
        </row>
        <row r="1462">
          <cell r="D1462">
            <v>44347</v>
          </cell>
          <cell r="E1462">
            <v>107281.308</v>
          </cell>
          <cell r="F1462">
            <v>305.10000000000002</v>
          </cell>
          <cell r="G1462">
            <v>107586.40800000001</v>
          </cell>
          <cell r="H1462">
            <v>27483.505000000001</v>
          </cell>
          <cell r="I1462">
            <v>3.9145810550728521</v>
          </cell>
          <cell r="J1462">
            <v>149044.25018633937</v>
          </cell>
          <cell r="K1462">
            <v>0.72184205607054563</v>
          </cell>
          <cell r="L1462">
            <v>31</v>
          </cell>
          <cell r="M1462">
            <v>169.83192424402006</v>
          </cell>
        </row>
        <row r="1463">
          <cell r="D1463">
            <v>44348</v>
          </cell>
          <cell r="E1463">
            <v>103783.29700000001</v>
          </cell>
          <cell r="F1463">
            <v>448.2</v>
          </cell>
          <cell r="G1463">
            <v>104231.497</v>
          </cell>
          <cell r="H1463">
            <v>27483.505000000001</v>
          </cell>
          <cell r="I1463">
            <v>3.7925110716409716</v>
          </cell>
          <cell r="J1463">
            <v>126061.50896447449</v>
          </cell>
          <cell r="K1463">
            <v>0.82683047233215001</v>
          </cell>
          <cell r="L1463">
            <v>30</v>
          </cell>
          <cell r="M1463">
            <v>139.01003927081194</v>
          </cell>
        </row>
        <row r="1464">
          <cell r="D1464">
            <v>44349</v>
          </cell>
          <cell r="E1464">
            <v>60775.671000000002</v>
          </cell>
          <cell r="F1464">
            <v>0.1</v>
          </cell>
          <cell r="G1464">
            <v>60775.771000000001</v>
          </cell>
          <cell r="H1464">
            <v>27483.505000000001</v>
          </cell>
          <cell r="I1464">
            <v>2.211354446967372</v>
          </cell>
          <cell r="J1464">
            <v>126061.50896447449</v>
          </cell>
          <cell r="K1464">
            <v>0.48211203799827018</v>
          </cell>
          <cell r="L1464">
            <v>30</v>
          </cell>
          <cell r="M1464">
            <v>139.01003927081194</v>
          </cell>
        </row>
        <row r="1465">
          <cell r="D1465">
            <v>44350</v>
          </cell>
          <cell r="E1465">
            <v>123531.045</v>
          </cell>
          <cell r="F1465">
            <v>798.5</v>
          </cell>
          <cell r="G1465">
            <v>124329.545</v>
          </cell>
          <cell r="H1465">
            <v>27483.505000000001</v>
          </cell>
          <cell r="I1465">
            <v>4.5237878138177789</v>
          </cell>
          <cell r="J1465">
            <v>126061.50896447449</v>
          </cell>
          <cell r="K1465">
            <v>0.98626096118710926</v>
          </cell>
          <cell r="L1465">
            <v>30</v>
          </cell>
          <cell r="M1465">
            <v>139.01003927081194</v>
          </cell>
        </row>
        <row r="1466">
          <cell r="D1466">
            <v>44351</v>
          </cell>
          <cell r="E1466">
            <v>102391.808</v>
          </cell>
          <cell r="F1466">
            <v>308.89999999999998</v>
          </cell>
          <cell r="G1466">
            <v>102700.708</v>
          </cell>
          <cell r="H1466">
            <v>27483.505000000001</v>
          </cell>
          <cell r="I1466">
            <v>3.7368126081444122</v>
          </cell>
          <cell r="J1466">
            <v>126061.50896447449</v>
          </cell>
          <cell r="K1466">
            <v>0.81468728118225353</v>
          </cell>
          <cell r="L1466">
            <v>30</v>
          </cell>
          <cell r="M1466">
            <v>139.01003927081194</v>
          </cell>
        </row>
        <row r="1467">
          <cell r="D1467">
            <v>44352</v>
          </cell>
          <cell r="E1467">
            <v>86630.457999999999</v>
          </cell>
          <cell r="F1467">
            <v>594</v>
          </cell>
          <cell r="G1467">
            <v>87224.457999999999</v>
          </cell>
          <cell r="H1467">
            <v>27483.505000000001</v>
          </cell>
          <cell r="I1467">
            <v>3.1737021169607003</v>
          </cell>
          <cell r="J1467">
            <v>126061.50896447449</v>
          </cell>
          <cell r="K1467">
            <v>0.69191983117210509</v>
          </cell>
          <cell r="L1467">
            <v>30</v>
          </cell>
          <cell r="M1467">
            <v>139.01003927081194</v>
          </cell>
        </row>
        <row r="1468">
          <cell r="D1468">
            <v>44353</v>
          </cell>
          <cell r="E1468">
            <v>122917.754</v>
          </cell>
          <cell r="F1468">
            <v>1424.1</v>
          </cell>
          <cell r="G1468">
            <v>124341.85400000001</v>
          </cell>
          <cell r="H1468">
            <v>27483.505000000001</v>
          </cell>
          <cell r="I1468">
            <v>4.5242356824575323</v>
          </cell>
          <cell r="J1468">
            <v>126061.50896447449</v>
          </cell>
          <cell r="K1468">
            <v>0.98635860399736208</v>
          </cell>
          <cell r="L1468">
            <v>30</v>
          </cell>
          <cell r="M1468">
            <v>139.01003927081194</v>
          </cell>
        </row>
        <row r="1469">
          <cell r="D1469">
            <v>44354</v>
          </cell>
          <cell r="E1469">
            <v>101427.56299999999</v>
          </cell>
          <cell r="F1469">
            <v>0.2</v>
          </cell>
          <cell r="G1469">
            <v>101427.76299999999</v>
          </cell>
          <cell r="H1469">
            <v>27483.505000000001</v>
          </cell>
          <cell r="I1469">
            <v>3.6904959174603089</v>
          </cell>
          <cell r="J1469">
            <v>126061.50896447449</v>
          </cell>
          <cell r="K1469">
            <v>0.80458947249777446</v>
          </cell>
          <cell r="L1469">
            <v>30</v>
          </cell>
          <cell r="M1469">
            <v>139.01003927081194</v>
          </cell>
        </row>
        <row r="1470">
          <cell r="D1470">
            <v>44355</v>
          </cell>
          <cell r="E1470">
            <v>72182.494999999995</v>
          </cell>
          <cell r="F1470">
            <v>0</v>
          </cell>
          <cell r="G1470">
            <v>72182.494999999995</v>
          </cell>
          <cell r="H1470">
            <v>27483.505000000001</v>
          </cell>
          <cell r="I1470">
            <v>2.626393358489028</v>
          </cell>
          <cell r="J1470">
            <v>126061.50896447449</v>
          </cell>
          <cell r="K1470">
            <v>0.57259742163122773</v>
          </cell>
          <cell r="L1470">
            <v>30</v>
          </cell>
          <cell r="M1470">
            <v>139.01003927081194</v>
          </cell>
        </row>
        <row r="1471">
          <cell r="D1471">
            <v>44356</v>
          </cell>
          <cell r="E1471">
            <v>96903.625</v>
          </cell>
          <cell r="F1471">
            <v>0</v>
          </cell>
          <cell r="G1471">
            <v>96903.625</v>
          </cell>
          <cell r="H1471">
            <v>27483.505000000001</v>
          </cell>
          <cell r="I1471">
            <v>3.5258830705908872</v>
          </cell>
          <cell r="J1471">
            <v>126061.50896447449</v>
          </cell>
          <cell r="K1471">
            <v>0.76870113483496771</v>
          </cell>
          <cell r="L1471">
            <v>30</v>
          </cell>
          <cell r="M1471">
            <v>139.01003927081194</v>
          </cell>
        </row>
        <row r="1472">
          <cell r="D1472">
            <v>44357</v>
          </cell>
          <cell r="E1472">
            <v>108293.55899999999</v>
          </cell>
          <cell r="F1472">
            <v>240.6</v>
          </cell>
          <cell r="G1472">
            <v>108534.159</v>
          </cell>
          <cell r="H1472">
            <v>27483.505000000001</v>
          </cell>
          <cell r="I1472">
            <v>3.9490654121444844</v>
          </cell>
          <cell r="J1472">
            <v>126061.50896447449</v>
          </cell>
          <cell r="K1472">
            <v>0.86096192161705853</v>
          </cell>
          <cell r="L1472">
            <v>30</v>
          </cell>
          <cell r="M1472">
            <v>139.01003927081194</v>
          </cell>
        </row>
        <row r="1473">
          <cell r="D1473">
            <v>44358</v>
          </cell>
          <cell r="E1473">
            <v>200636.56700000001</v>
          </cell>
          <cell r="F1473">
            <v>0</v>
          </cell>
          <cell r="G1473">
            <v>200636.56700000001</v>
          </cell>
          <cell r="H1473">
            <v>27483.505000000001</v>
          </cell>
          <cell r="I1473">
            <v>7.3002539887106828</v>
          </cell>
          <cell r="J1473">
            <v>126061.50896447449</v>
          </cell>
          <cell r="K1473">
            <v>1.591576752080142</v>
          </cell>
          <cell r="L1473">
            <v>30</v>
          </cell>
          <cell r="M1473">
            <v>139.01003927081194</v>
          </cell>
        </row>
        <row r="1474">
          <cell r="D1474">
            <v>44359</v>
          </cell>
          <cell r="E1474">
            <v>168742.40299999999</v>
          </cell>
          <cell r="F1474">
            <v>0</v>
          </cell>
          <cell r="G1474">
            <v>168742.40299999999</v>
          </cell>
          <cell r="H1474">
            <v>27483.505000000001</v>
          </cell>
          <cell r="I1474">
            <v>6.1397701275728833</v>
          </cell>
          <cell r="J1474">
            <v>126061.50896447449</v>
          </cell>
          <cell r="K1474">
            <v>1.3385719747933007</v>
          </cell>
          <cell r="L1474">
            <v>30</v>
          </cell>
          <cell r="M1474">
            <v>139.01003927081194</v>
          </cell>
        </row>
        <row r="1475">
          <cell r="D1475">
            <v>44360</v>
          </cell>
          <cell r="E1475">
            <v>97811.303</v>
          </cell>
          <cell r="F1475">
            <v>0</v>
          </cell>
          <cell r="G1475">
            <v>97811.303</v>
          </cell>
          <cell r="H1475">
            <v>27483.505000000001</v>
          </cell>
          <cell r="I1475">
            <v>3.5589093530828761</v>
          </cell>
          <cell r="J1475">
            <v>126061.50896447449</v>
          </cell>
          <cell r="K1475">
            <v>0.77590141355173126</v>
          </cell>
          <cell r="L1475">
            <v>30</v>
          </cell>
          <cell r="M1475">
            <v>139.01003927081194</v>
          </cell>
        </row>
        <row r="1476">
          <cell r="D1476">
            <v>44361</v>
          </cell>
          <cell r="E1476">
            <v>73392.509000000005</v>
          </cell>
          <cell r="F1476">
            <v>4.9000000000000004</v>
          </cell>
          <cell r="G1476">
            <v>73397.409</v>
          </cell>
          <cell r="H1476">
            <v>27483.505000000001</v>
          </cell>
          <cell r="I1476">
            <v>2.6705985644844059</v>
          </cell>
          <cell r="J1476">
            <v>126061.50896447449</v>
          </cell>
          <cell r="K1476">
            <v>0.58223489154555652</v>
          </cell>
          <cell r="L1476">
            <v>30</v>
          </cell>
          <cell r="M1476">
            <v>139.01003927081194</v>
          </cell>
        </row>
        <row r="1477">
          <cell r="D1477">
            <v>44362</v>
          </cell>
          <cell r="E1477">
            <v>113471.67600000001</v>
          </cell>
          <cell r="F1477">
            <v>0</v>
          </cell>
          <cell r="G1477">
            <v>113471.67600000001</v>
          </cell>
          <cell r="H1477">
            <v>27483.505000000001</v>
          </cell>
          <cell r="I1477">
            <v>4.1287192445068417</v>
          </cell>
          <cell r="J1477">
            <v>126061.50896447449</v>
          </cell>
          <cell r="K1477">
            <v>0.9001294442063007</v>
          </cell>
          <cell r="L1477">
            <v>30</v>
          </cell>
          <cell r="M1477">
            <v>139.01003927081194</v>
          </cell>
        </row>
        <row r="1478">
          <cell r="D1478">
            <v>44363</v>
          </cell>
          <cell r="E1478">
            <v>105106.72</v>
          </cell>
          <cell r="F1478">
            <v>0</v>
          </cell>
          <cell r="G1478">
            <v>105106.72</v>
          </cell>
          <cell r="H1478">
            <v>27483.505000000001</v>
          </cell>
          <cell r="I1478">
            <v>3.8243564639954037</v>
          </cell>
          <cell r="J1478">
            <v>126061.50896447449</v>
          </cell>
          <cell r="K1478">
            <v>0.83377329736406869</v>
          </cell>
          <cell r="L1478">
            <v>30</v>
          </cell>
          <cell r="M1478">
            <v>139.01003927081194</v>
          </cell>
        </row>
        <row r="1479">
          <cell r="D1479">
            <v>44364</v>
          </cell>
          <cell r="E1479">
            <v>96281.396999999997</v>
          </cell>
          <cell r="F1479">
            <v>0</v>
          </cell>
          <cell r="G1479">
            <v>96281.396999999997</v>
          </cell>
          <cell r="H1479">
            <v>27483.505000000001</v>
          </cell>
          <cell r="I1479">
            <v>3.5032430179484018</v>
          </cell>
          <cell r="J1479">
            <v>126061.50896447449</v>
          </cell>
          <cell r="K1479">
            <v>0.76376522691897297</v>
          </cell>
          <cell r="L1479">
            <v>30</v>
          </cell>
          <cell r="M1479">
            <v>139.01003927081194</v>
          </cell>
        </row>
        <row r="1480">
          <cell r="D1480">
            <v>44365</v>
          </cell>
          <cell r="E1480">
            <v>119378.541</v>
          </cell>
          <cell r="F1480">
            <v>291.7</v>
          </cell>
          <cell r="G1480">
            <v>119670.24099999999</v>
          </cell>
          <cell r="H1480">
            <v>27483.505000000001</v>
          </cell>
          <cell r="I1480">
            <v>4.3542568897234899</v>
          </cell>
          <cell r="J1480">
            <v>126061.50896447449</v>
          </cell>
          <cell r="K1480">
            <v>0.94930040091559098</v>
          </cell>
          <cell r="L1480">
            <v>30</v>
          </cell>
          <cell r="M1480">
            <v>139.01003927081194</v>
          </cell>
        </row>
        <row r="1481">
          <cell r="D1481">
            <v>44366</v>
          </cell>
          <cell r="E1481">
            <v>91176.307000000001</v>
          </cell>
          <cell r="F1481">
            <v>332.2</v>
          </cell>
          <cell r="G1481">
            <v>91508.506999999998</v>
          </cell>
          <cell r="H1481">
            <v>27483.505000000001</v>
          </cell>
          <cell r="I1481">
            <v>3.3295792148781604</v>
          </cell>
          <cell r="J1481">
            <v>126061.50896447449</v>
          </cell>
          <cell r="K1481">
            <v>0.7259036303126285</v>
          </cell>
          <cell r="L1481">
            <v>30</v>
          </cell>
          <cell r="M1481">
            <v>139.01003927081194</v>
          </cell>
        </row>
        <row r="1482">
          <cell r="D1482">
            <v>44367</v>
          </cell>
          <cell r="E1482">
            <v>246506.51</v>
          </cell>
          <cell r="F1482">
            <v>119.5</v>
          </cell>
          <cell r="G1482">
            <v>246626.01</v>
          </cell>
          <cell r="H1482">
            <v>27483.505000000001</v>
          </cell>
          <cell r="I1482">
            <v>8.9736010745354342</v>
          </cell>
          <cell r="J1482">
            <v>126061.50896447449</v>
          </cell>
          <cell r="K1482">
            <v>1.9563942398111538</v>
          </cell>
          <cell r="L1482">
            <v>30</v>
          </cell>
          <cell r="M1482">
            <v>139.01003927081194</v>
          </cell>
        </row>
        <row r="1483">
          <cell r="D1483">
            <v>44368</v>
          </cell>
          <cell r="E1483">
            <v>176274.22899999999</v>
          </cell>
          <cell r="F1483">
            <v>0</v>
          </cell>
          <cell r="G1483">
            <v>176274.22899999999</v>
          </cell>
          <cell r="H1483">
            <v>27483.505000000001</v>
          </cell>
          <cell r="I1483">
            <v>6.4138190889408024</v>
          </cell>
          <cell r="J1483">
            <v>126061.50896447449</v>
          </cell>
          <cell r="K1483">
            <v>1.3983192050293163</v>
          </cell>
          <cell r="L1483">
            <v>30</v>
          </cell>
          <cell r="M1483">
            <v>139.01003927081194</v>
          </cell>
        </row>
        <row r="1484">
          <cell r="D1484">
            <v>44369</v>
          </cell>
          <cell r="E1484">
            <v>118335.171</v>
          </cell>
          <cell r="F1484">
            <v>0</v>
          </cell>
          <cell r="G1484">
            <v>118335.171</v>
          </cell>
          <cell r="H1484">
            <v>27483.505000000001</v>
          </cell>
          <cell r="I1484">
            <v>4.3056797522732273</v>
          </cell>
          <cell r="J1484">
            <v>126061.50896447449</v>
          </cell>
          <cell r="K1484">
            <v>0.93870977725126348</v>
          </cell>
          <cell r="L1484">
            <v>30</v>
          </cell>
          <cell r="M1484">
            <v>139.01003927081194</v>
          </cell>
        </row>
        <row r="1485">
          <cell r="D1485">
            <v>44370</v>
          </cell>
          <cell r="E1485">
            <v>145479.788</v>
          </cell>
          <cell r="F1485">
            <v>0</v>
          </cell>
          <cell r="G1485">
            <v>145479.788</v>
          </cell>
          <cell r="H1485">
            <v>27483.505000000001</v>
          </cell>
          <cell r="I1485">
            <v>5.2933491561574844</v>
          </cell>
          <cell r="J1485">
            <v>126061.50896447449</v>
          </cell>
          <cell r="K1485">
            <v>1.1540381294420154</v>
          </cell>
          <cell r="L1485">
            <v>30</v>
          </cell>
          <cell r="M1485">
            <v>139.01003927081194</v>
          </cell>
        </row>
        <row r="1486">
          <cell r="D1486">
            <v>44371</v>
          </cell>
          <cell r="E1486">
            <v>137702.092</v>
          </cell>
          <cell r="F1486">
            <v>0</v>
          </cell>
          <cell r="G1486">
            <v>137702.092</v>
          </cell>
          <cell r="H1486">
            <v>27483.505000000001</v>
          </cell>
          <cell r="I1486">
            <v>5.0103541014874198</v>
          </cell>
          <cell r="J1486">
            <v>126061.50896447449</v>
          </cell>
          <cell r="K1486">
            <v>1.092340502117946</v>
          </cell>
          <cell r="L1486">
            <v>30</v>
          </cell>
          <cell r="M1486">
            <v>139.01003927081194</v>
          </cell>
        </row>
        <row r="1487">
          <cell r="D1487">
            <v>44372</v>
          </cell>
          <cell r="E1487">
            <v>113490.32799999999</v>
          </cell>
          <cell r="F1487">
            <v>0</v>
          </cell>
          <cell r="G1487">
            <v>113490.32799999999</v>
          </cell>
          <cell r="H1487">
            <v>27483.505000000001</v>
          </cell>
          <cell r="I1487">
            <v>4.1293979061258739</v>
          </cell>
          <cell r="J1487">
            <v>126061.50896447449</v>
          </cell>
          <cell r="K1487">
            <v>0.90027740372346976</v>
          </cell>
          <cell r="L1487">
            <v>30</v>
          </cell>
          <cell r="M1487">
            <v>139.01003927081194</v>
          </cell>
        </row>
        <row r="1488">
          <cell r="D1488">
            <v>44373</v>
          </cell>
          <cell r="E1488">
            <v>125793.667</v>
          </cell>
          <cell r="F1488">
            <v>0</v>
          </cell>
          <cell r="G1488">
            <v>125793.667</v>
          </cell>
          <cell r="H1488">
            <v>27483.505000000001</v>
          </cell>
          <cell r="I1488">
            <v>4.5770605677842031</v>
          </cell>
          <cell r="J1488">
            <v>126061.50896447449</v>
          </cell>
          <cell r="K1488">
            <v>0.99787530732675933</v>
          </cell>
          <cell r="L1488">
            <v>30</v>
          </cell>
          <cell r="M1488">
            <v>139.01003927081194</v>
          </cell>
        </row>
        <row r="1489">
          <cell r="D1489">
            <v>44374</v>
          </cell>
          <cell r="E1489">
            <v>157957.57399999999</v>
          </cell>
          <cell r="F1489">
            <v>267.7</v>
          </cell>
          <cell r="G1489">
            <v>158225.274</v>
          </cell>
          <cell r="H1489">
            <v>27483.505000000001</v>
          </cell>
          <cell r="I1489">
            <v>5.7570995402515068</v>
          </cell>
          <cell r="J1489">
            <v>126061.50896447449</v>
          </cell>
          <cell r="K1489">
            <v>1.2551434240295316</v>
          </cell>
          <cell r="L1489">
            <v>30</v>
          </cell>
          <cell r="M1489">
            <v>139.01003927081194</v>
          </cell>
        </row>
        <row r="1490">
          <cell r="D1490">
            <v>44375</v>
          </cell>
          <cell r="E1490">
            <v>127658.126</v>
          </cell>
          <cell r="F1490">
            <v>0</v>
          </cell>
          <cell r="G1490">
            <v>127658.126</v>
          </cell>
          <cell r="H1490">
            <v>27483.505000000001</v>
          </cell>
          <cell r="I1490">
            <v>4.6448997680608786</v>
          </cell>
          <cell r="J1490">
            <v>126061.50896447449</v>
          </cell>
          <cell r="K1490">
            <v>1.0126653809607773</v>
          </cell>
          <cell r="L1490">
            <v>30</v>
          </cell>
          <cell r="M1490">
            <v>139.01003927081194</v>
          </cell>
        </row>
        <row r="1491">
          <cell r="D1491">
            <v>44376</v>
          </cell>
          <cell r="E1491">
            <v>71429.096999999994</v>
          </cell>
          <cell r="F1491">
            <v>0</v>
          </cell>
          <cell r="G1491">
            <v>71429.096999999994</v>
          </cell>
          <cell r="H1491">
            <v>27483.505000000001</v>
          </cell>
          <cell r="I1491">
            <v>2.5989806249239313</v>
          </cell>
          <cell r="J1491">
            <v>126061.50896447449</v>
          </cell>
          <cell r="K1491">
            <v>0.56662098991794152</v>
          </cell>
          <cell r="L1491">
            <v>30</v>
          </cell>
          <cell r="M1491">
            <v>139.01003927081194</v>
          </cell>
        </row>
        <row r="1492">
          <cell r="D1492">
            <v>44377</v>
          </cell>
          <cell r="E1492">
            <v>68222.331999999995</v>
          </cell>
          <cell r="F1492">
            <v>0</v>
          </cell>
          <cell r="G1492">
            <v>68222.331999999995</v>
          </cell>
          <cell r="H1492">
            <v>27604.799999999999</v>
          </cell>
          <cell r="I1492">
            <v>2.4713938155683071</v>
          </cell>
          <cell r="J1492">
            <v>126061.50896447449</v>
          </cell>
          <cell r="K1492">
            <v>0.54118289206918657</v>
          </cell>
          <cell r="L1492">
            <v>30</v>
          </cell>
          <cell r="M1492">
            <v>139.01003927081194</v>
          </cell>
        </row>
        <row r="1493">
          <cell r="D1493">
            <v>44378</v>
          </cell>
          <cell r="E1493">
            <v>53852.112999999998</v>
          </cell>
          <cell r="F1493">
            <v>0</v>
          </cell>
          <cell r="G1493">
            <v>53852.112999999998</v>
          </cell>
          <cell r="H1493">
            <v>27604.799999999999</v>
          </cell>
          <cell r="I1493">
            <v>1.9508242407117602</v>
          </cell>
          <cell r="J1493">
            <v>123990.45013168128</v>
          </cell>
          <cell r="K1493">
            <v>0.43432468341559827</v>
          </cell>
          <cell r="L1493">
            <v>31</v>
          </cell>
          <cell r="M1493">
            <v>141.28379127285291</v>
          </cell>
        </row>
        <row r="1494">
          <cell r="D1494">
            <v>44379</v>
          </cell>
          <cell r="E1494">
            <v>81504.248000000007</v>
          </cell>
          <cell r="F1494">
            <v>0</v>
          </cell>
          <cell r="G1494">
            <v>81504.248000000007</v>
          </cell>
          <cell r="H1494">
            <v>27604.799999999999</v>
          </cell>
          <cell r="I1494">
            <v>2.9525389787283376</v>
          </cell>
          <cell r="J1494">
            <v>123990.45013168128</v>
          </cell>
          <cell r="K1494">
            <v>0.65734294789187586</v>
          </cell>
          <cell r="L1494">
            <v>31</v>
          </cell>
          <cell r="M1494">
            <v>141.28379127285291</v>
          </cell>
        </row>
        <row r="1495">
          <cell r="D1495">
            <v>44380</v>
          </cell>
          <cell r="E1495">
            <v>108750.08900000001</v>
          </cell>
          <cell r="F1495">
            <v>0</v>
          </cell>
          <cell r="G1495">
            <v>108750.08900000001</v>
          </cell>
          <cell r="H1495">
            <v>27604.799999999999</v>
          </cell>
          <cell r="I1495">
            <v>3.9395354793369273</v>
          </cell>
          <cell r="J1495">
            <v>123990.45013168128</v>
          </cell>
          <cell r="K1495">
            <v>0.87708439548775252</v>
          </cell>
          <cell r="L1495">
            <v>31</v>
          </cell>
          <cell r="M1495">
            <v>141.28379127285291</v>
          </cell>
        </row>
        <row r="1496">
          <cell r="D1496">
            <v>44381</v>
          </cell>
          <cell r="E1496">
            <v>175475.739</v>
          </cell>
          <cell r="F1496">
            <v>0</v>
          </cell>
          <cell r="G1496">
            <v>175475.739</v>
          </cell>
          <cell r="H1496">
            <v>27604.799999999999</v>
          </cell>
          <cell r="I1496">
            <v>6.3567111154581815</v>
          </cell>
          <cell r="J1496">
            <v>123990.45013168128</v>
          </cell>
          <cell r="K1496">
            <v>1.4152359219088237</v>
          </cell>
          <cell r="L1496">
            <v>31</v>
          </cell>
          <cell r="M1496">
            <v>141.28379127285291</v>
          </cell>
        </row>
        <row r="1497">
          <cell r="D1497">
            <v>44382</v>
          </cell>
          <cell r="E1497">
            <v>184320.34899999999</v>
          </cell>
          <cell r="F1497">
            <v>1525.6</v>
          </cell>
          <cell r="G1497">
            <v>185845.94899999999</v>
          </cell>
          <cell r="H1497">
            <v>27604.799999999999</v>
          </cell>
          <cell r="I1497">
            <v>6.7323780284588191</v>
          </cell>
          <cell r="J1497">
            <v>123990.45013168128</v>
          </cell>
          <cell r="K1497">
            <v>1.4988730890373128</v>
          </cell>
          <cell r="L1497">
            <v>31</v>
          </cell>
          <cell r="M1497">
            <v>141.28379127285291</v>
          </cell>
        </row>
        <row r="1498">
          <cell r="D1498">
            <v>44383</v>
          </cell>
          <cell r="E1498">
            <v>170264.63800000001</v>
          </cell>
          <cell r="F1498">
            <v>4.7</v>
          </cell>
          <cell r="G1498">
            <v>170269.33800000002</v>
          </cell>
          <cell r="H1498">
            <v>27604.799999999999</v>
          </cell>
          <cell r="I1498">
            <v>6.1681061989219277</v>
          </cell>
          <cell r="J1498">
            <v>123990.45013168128</v>
          </cell>
          <cell r="K1498">
            <v>1.3732455831813601</v>
          </cell>
          <cell r="L1498">
            <v>31</v>
          </cell>
          <cell r="M1498">
            <v>141.28379127285291</v>
          </cell>
        </row>
        <row r="1499">
          <cell r="D1499">
            <v>44384</v>
          </cell>
          <cell r="E1499">
            <v>94375.017999999996</v>
          </cell>
          <cell r="F1499">
            <v>5719.7</v>
          </cell>
          <cell r="G1499">
            <v>100094.71799999999</v>
          </cell>
          <cell r="H1499">
            <v>27604.799999999999</v>
          </cell>
          <cell r="I1499">
            <v>3.6259896105025211</v>
          </cell>
          <cell r="J1499">
            <v>123990.45013168128</v>
          </cell>
          <cell r="K1499">
            <v>0.80727764028355919</v>
          </cell>
          <cell r="L1499">
            <v>31</v>
          </cell>
          <cell r="M1499">
            <v>141.28379127285291</v>
          </cell>
        </row>
        <row r="1500">
          <cell r="D1500">
            <v>44385</v>
          </cell>
          <cell r="E1500">
            <v>118136.833</v>
          </cell>
          <cell r="F1500">
            <v>585.29999999999995</v>
          </cell>
          <cell r="G1500">
            <v>118722.133</v>
          </cell>
          <cell r="H1500">
            <v>27604.799999999999</v>
          </cell>
          <cell r="I1500">
            <v>4.3007785964759755</v>
          </cell>
          <cell r="J1500">
            <v>123990.45013168128</v>
          </cell>
          <cell r="K1500">
            <v>0.95751029917153951</v>
          </cell>
          <cell r="L1500">
            <v>31</v>
          </cell>
          <cell r="M1500">
            <v>141.28379127285291</v>
          </cell>
        </row>
        <row r="1501">
          <cell r="D1501">
            <v>44386</v>
          </cell>
          <cell r="E1501">
            <v>106792.276</v>
          </cell>
          <cell r="F1501">
            <v>0</v>
          </cell>
          <cell r="G1501">
            <v>106792.276</v>
          </cell>
          <cell r="H1501">
            <v>27604.799999999999</v>
          </cell>
          <cell r="I1501">
            <v>3.8686125601344692</v>
          </cell>
          <cell r="J1501">
            <v>123990.45013168128</v>
          </cell>
          <cell r="K1501">
            <v>0.86129436490135858</v>
          </cell>
          <cell r="L1501">
            <v>31</v>
          </cell>
          <cell r="M1501">
            <v>141.28379127285291</v>
          </cell>
        </row>
        <row r="1502">
          <cell r="D1502">
            <v>44387</v>
          </cell>
          <cell r="E1502">
            <v>101925.58199999999</v>
          </cell>
          <cell r="F1502">
            <v>0</v>
          </cell>
          <cell r="G1502">
            <v>101925.58199999999</v>
          </cell>
          <cell r="H1502">
            <v>27604.799999999999</v>
          </cell>
          <cell r="I1502">
            <v>3.6923137280472962</v>
          </cell>
          <cell r="J1502">
            <v>123990.45013168128</v>
          </cell>
          <cell r="K1502">
            <v>0.82204380975915659</v>
          </cell>
          <cell r="L1502">
            <v>31</v>
          </cell>
          <cell r="M1502">
            <v>141.28379127285291</v>
          </cell>
        </row>
        <row r="1503">
          <cell r="D1503">
            <v>44388</v>
          </cell>
          <cell r="E1503">
            <v>129859.715</v>
          </cell>
          <cell r="F1503">
            <v>0</v>
          </cell>
          <cell r="G1503">
            <v>129859.715</v>
          </cell>
          <cell r="H1503">
            <v>27604.799999999999</v>
          </cell>
          <cell r="I1503">
            <v>4.7042440082884136</v>
          </cell>
          <cell r="J1503">
            <v>123990.45013168128</v>
          </cell>
          <cell r="K1503">
            <v>1.0473364268142054</v>
          </cell>
          <cell r="L1503">
            <v>31</v>
          </cell>
          <cell r="M1503">
            <v>141.28379127285291</v>
          </cell>
        </row>
        <row r="1504">
          <cell r="D1504">
            <v>44389</v>
          </cell>
          <cell r="E1504">
            <v>258958.41500000001</v>
          </cell>
          <cell r="F1504">
            <v>9728.7999999999993</v>
          </cell>
          <cell r="G1504">
            <v>268687.21500000003</v>
          </cell>
          <cell r="H1504">
            <v>27604.799999999999</v>
          </cell>
          <cell r="I1504">
            <v>9.7333512649973937</v>
          </cell>
          <cell r="J1504">
            <v>123990.45013168128</v>
          </cell>
          <cell r="K1504">
            <v>2.1669992706264618</v>
          </cell>
          <cell r="L1504">
            <v>31</v>
          </cell>
          <cell r="M1504">
            <v>141.28379127285291</v>
          </cell>
        </row>
        <row r="1505">
          <cell r="D1505">
            <v>44390</v>
          </cell>
          <cell r="E1505">
            <v>166292.19200000001</v>
          </cell>
          <cell r="F1505">
            <v>14521.8</v>
          </cell>
          <cell r="G1505">
            <v>180813.992</v>
          </cell>
          <cell r="H1505">
            <v>27604.799999999999</v>
          </cell>
          <cell r="I1505">
            <v>6.5500924476902567</v>
          </cell>
          <cell r="J1505">
            <v>123990.45013168128</v>
          </cell>
          <cell r="K1505">
            <v>1.4582896651151001</v>
          </cell>
          <cell r="L1505">
            <v>31</v>
          </cell>
          <cell r="M1505">
            <v>141.28379127285291</v>
          </cell>
        </row>
        <row r="1506">
          <cell r="D1506">
            <v>44391</v>
          </cell>
          <cell r="E1506">
            <v>182866.103</v>
          </cell>
          <cell r="F1506">
            <v>9211.4</v>
          </cell>
          <cell r="G1506">
            <v>192077.503</v>
          </cell>
          <cell r="H1506">
            <v>27604.799999999999</v>
          </cell>
          <cell r="I1506">
            <v>6.9581197110647421</v>
          </cell>
          <cell r="J1506">
            <v>123990.45013168128</v>
          </cell>
          <cell r="K1506">
            <v>1.549131427428551</v>
          </cell>
          <cell r="L1506">
            <v>31</v>
          </cell>
          <cell r="M1506">
            <v>141.28379127285291</v>
          </cell>
        </row>
        <row r="1507">
          <cell r="D1507">
            <v>44392</v>
          </cell>
          <cell r="E1507">
            <v>191176.06400000001</v>
          </cell>
          <cell r="F1507">
            <v>278.2</v>
          </cell>
          <cell r="G1507">
            <v>191454.26400000002</v>
          </cell>
          <cell r="H1507">
            <v>27604.799999999999</v>
          </cell>
          <cell r="I1507">
            <v>6.9355425143453324</v>
          </cell>
          <cell r="J1507">
            <v>123990.45013168128</v>
          </cell>
          <cell r="K1507">
            <v>1.544104919343952</v>
          </cell>
          <cell r="L1507">
            <v>31</v>
          </cell>
          <cell r="M1507">
            <v>141.28379127285291</v>
          </cell>
        </row>
        <row r="1508">
          <cell r="D1508">
            <v>44393</v>
          </cell>
          <cell r="E1508">
            <v>168900.875</v>
          </cell>
          <cell r="F1508">
            <v>367.5</v>
          </cell>
          <cell r="G1508">
            <v>169268.375</v>
          </cell>
          <cell r="H1508">
            <v>27604.799999999999</v>
          </cell>
          <cell r="I1508">
            <v>6.1318457297281634</v>
          </cell>
          <cell r="J1508">
            <v>123990.45013168128</v>
          </cell>
          <cell r="K1508">
            <v>1.365172679188053</v>
          </cell>
          <cell r="L1508">
            <v>31</v>
          </cell>
          <cell r="M1508">
            <v>141.28379127285291</v>
          </cell>
        </row>
        <row r="1509">
          <cell r="D1509">
            <v>44394</v>
          </cell>
          <cell r="E1509">
            <v>110031.58100000001</v>
          </cell>
          <cell r="F1509">
            <v>254.8</v>
          </cell>
          <cell r="G1509">
            <v>110286.38100000001</v>
          </cell>
          <cell r="H1509">
            <v>27604.799999999999</v>
          </cell>
          <cell r="I1509">
            <v>3.9951885541644936</v>
          </cell>
          <cell r="J1509">
            <v>123990.45013168128</v>
          </cell>
          <cell r="K1509">
            <v>0.88947480134859436</v>
          </cell>
          <cell r="L1509">
            <v>31</v>
          </cell>
          <cell r="M1509">
            <v>141.28379127285291</v>
          </cell>
        </row>
        <row r="1510">
          <cell r="D1510">
            <v>44395</v>
          </cell>
          <cell r="E1510">
            <v>161805.88200000001</v>
          </cell>
          <cell r="F1510">
            <v>2910.4</v>
          </cell>
          <cell r="G1510">
            <v>164716.28200000001</v>
          </cell>
          <cell r="H1510">
            <v>27604.799999999999</v>
          </cell>
          <cell r="I1510">
            <v>5.9669435025792623</v>
          </cell>
          <cell r="J1510">
            <v>123990.45013168128</v>
          </cell>
          <cell r="K1510">
            <v>1.3284594242949095</v>
          </cell>
          <cell r="L1510">
            <v>31</v>
          </cell>
          <cell r="M1510">
            <v>141.28379127285291</v>
          </cell>
        </row>
        <row r="1511">
          <cell r="D1511">
            <v>44396</v>
          </cell>
          <cell r="E1511">
            <v>89869.264999999999</v>
          </cell>
          <cell r="F1511">
            <v>416.3</v>
          </cell>
          <cell r="G1511">
            <v>90285.565000000002</v>
          </cell>
          <cell r="H1511">
            <v>27604.799999999999</v>
          </cell>
          <cell r="I1511">
            <v>3.2706473149597173</v>
          </cell>
          <cell r="J1511">
            <v>123990.45013168128</v>
          </cell>
          <cell r="K1511">
            <v>0.72816547487418781</v>
          </cell>
          <cell r="L1511">
            <v>31</v>
          </cell>
          <cell r="M1511">
            <v>141.28379127285291</v>
          </cell>
        </row>
        <row r="1512">
          <cell r="D1512">
            <v>44397</v>
          </cell>
          <cell r="E1512">
            <v>60902.248</v>
          </cell>
          <cell r="F1512">
            <v>0</v>
          </cell>
          <cell r="G1512">
            <v>60902.248</v>
          </cell>
          <cell r="H1512">
            <v>27604.799999999999</v>
          </cell>
          <cell r="I1512">
            <v>2.2062194980583087</v>
          </cell>
          <cell r="J1512">
            <v>123990.45013168128</v>
          </cell>
          <cell r="K1512">
            <v>0.49118498993527432</v>
          </cell>
          <cell r="L1512">
            <v>31</v>
          </cell>
          <cell r="M1512">
            <v>141.28379127285291</v>
          </cell>
        </row>
        <row r="1513">
          <cell r="D1513">
            <v>44398</v>
          </cell>
          <cell r="E1513">
            <v>54756.023000000001</v>
          </cell>
          <cell r="F1513">
            <v>0</v>
          </cell>
          <cell r="G1513">
            <v>54756.023000000001</v>
          </cell>
          <cell r="H1513">
            <v>27604.799999999999</v>
          </cell>
          <cell r="I1513">
            <v>1.9835689083058019</v>
          </cell>
          <cell r="J1513">
            <v>123990.45013168128</v>
          </cell>
          <cell r="K1513">
            <v>0.44161484164181669</v>
          </cell>
          <cell r="L1513">
            <v>31</v>
          </cell>
          <cell r="M1513">
            <v>141.28379127285291</v>
          </cell>
        </row>
        <row r="1514">
          <cell r="D1514">
            <v>44399</v>
          </cell>
          <cell r="E1514">
            <v>107599.315</v>
          </cell>
          <cell r="F1514">
            <v>0</v>
          </cell>
          <cell r="G1514">
            <v>107599.315</v>
          </cell>
          <cell r="H1514">
            <v>27604.799999999999</v>
          </cell>
          <cell r="I1514">
            <v>3.8978480191850693</v>
          </cell>
          <cell r="J1514">
            <v>123990.45013168128</v>
          </cell>
          <cell r="K1514">
            <v>0.8678032452154707</v>
          </cell>
          <cell r="L1514">
            <v>31</v>
          </cell>
          <cell r="M1514">
            <v>141.28379127285291</v>
          </cell>
        </row>
        <row r="1515">
          <cell r="D1515">
            <v>44400</v>
          </cell>
          <cell r="E1515">
            <v>186834.63</v>
          </cell>
          <cell r="F1515">
            <v>0</v>
          </cell>
          <cell r="G1515">
            <v>186834.63</v>
          </cell>
          <cell r="H1515">
            <v>27604.799999999999</v>
          </cell>
          <cell r="I1515">
            <v>6.7681935750304296</v>
          </cell>
          <cell r="J1515">
            <v>123990.45013168128</v>
          </cell>
          <cell r="K1515">
            <v>1.5068469370147175</v>
          </cell>
          <cell r="L1515">
            <v>31</v>
          </cell>
          <cell r="M1515">
            <v>141.28379127285291</v>
          </cell>
        </row>
        <row r="1516">
          <cell r="D1516">
            <v>44401</v>
          </cell>
          <cell r="E1516">
            <v>132329.663</v>
          </cell>
          <cell r="F1516">
            <v>0</v>
          </cell>
          <cell r="G1516">
            <v>132329.663</v>
          </cell>
          <cell r="H1516">
            <v>27604.799999999999</v>
          </cell>
          <cell r="I1516">
            <v>4.7937193169303889</v>
          </cell>
          <cell r="J1516">
            <v>123990.45013168128</v>
          </cell>
          <cell r="K1516">
            <v>1.0672568964743836</v>
          </cell>
          <cell r="L1516">
            <v>31</v>
          </cell>
          <cell r="M1516">
            <v>141.28379127285291</v>
          </cell>
        </row>
        <row r="1517">
          <cell r="D1517">
            <v>44402</v>
          </cell>
          <cell r="E1517">
            <v>99525.71</v>
          </cell>
          <cell r="F1517">
            <v>0</v>
          </cell>
          <cell r="G1517">
            <v>99525.71</v>
          </cell>
          <cell r="H1517">
            <v>27604.799999999999</v>
          </cell>
          <cell r="I1517">
            <v>3.6053769634266506</v>
          </cell>
          <cell r="J1517">
            <v>123990.45013168128</v>
          </cell>
          <cell r="K1517">
            <v>0.80268851265803898</v>
          </cell>
          <cell r="L1517">
            <v>31</v>
          </cell>
          <cell r="M1517">
            <v>141.28379127285291</v>
          </cell>
        </row>
        <row r="1518">
          <cell r="D1518">
            <v>44403</v>
          </cell>
          <cell r="E1518">
            <v>96478.736999999994</v>
          </cell>
          <cell r="F1518">
            <v>0</v>
          </cell>
          <cell r="G1518">
            <v>96478.736999999994</v>
          </cell>
          <cell r="H1518">
            <v>27604.799999999999</v>
          </cell>
          <cell r="I1518">
            <v>3.4949985872022258</v>
          </cell>
          <cell r="J1518">
            <v>123990.45013168128</v>
          </cell>
          <cell r="K1518">
            <v>0.77811425716687788</v>
          </cell>
          <cell r="L1518">
            <v>31</v>
          </cell>
          <cell r="M1518">
            <v>141.28379127285291</v>
          </cell>
        </row>
        <row r="1519">
          <cell r="D1519">
            <v>44404</v>
          </cell>
          <cell r="E1519">
            <v>97097.278999999995</v>
          </cell>
          <cell r="F1519">
            <v>742</v>
          </cell>
          <cell r="G1519">
            <v>97839.278999999995</v>
          </cell>
          <cell r="H1519">
            <v>27604.799999999999</v>
          </cell>
          <cell r="I1519">
            <v>3.5442850156494523</v>
          </cell>
          <cell r="J1519">
            <v>123990.45013168128</v>
          </cell>
          <cell r="K1519">
            <v>0.78908721515319913</v>
          </cell>
          <cell r="L1519">
            <v>31</v>
          </cell>
          <cell r="M1519">
            <v>141.28379127285291</v>
          </cell>
        </row>
        <row r="1520">
          <cell r="D1520">
            <v>44405</v>
          </cell>
          <cell r="E1520">
            <v>140050.23199999999</v>
          </cell>
          <cell r="F1520">
            <v>1125.5</v>
          </cell>
          <cell r="G1520">
            <v>141175.73199999999</v>
          </cell>
          <cell r="H1520">
            <v>27604.799999999999</v>
          </cell>
          <cell r="I1520">
            <v>5.1141733321741141</v>
          </cell>
          <cell r="J1520">
            <v>123990.45013168128</v>
          </cell>
          <cell r="K1520">
            <v>1.1386016572249513</v>
          </cell>
          <cell r="L1520">
            <v>31</v>
          </cell>
          <cell r="M1520">
            <v>141.28379127285291</v>
          </cell>
        </row>
        <row r="1521">
          <cell r="D1521">
            <v>44406</v>
          </cell>
          <cell r="E1521">
            <v>126492.37300000001</v>
          </cell>
          <cell r="F1521">
            <v>0</v>
          </cell>
          <cell r="G1521">
            <v>126492.37300000001</v>
          </cell>
          <cell r="H1521">
            <v>27604.799999999999</v>
          </cell>
          <cell r="I1521">
            <v>4.5822600779574572</v>
          </cell>
          <cell r="J1521">
            <v>123990.45013168128</v>
          </cell>
          <cell r="K1521">
            <v>1.0201783513622349</v>
          </cell>
          <cell r="L1521">
            <v>31</v>
          </cell>
          <cell r="M1521">
            <v>141.28379127285291</v>
          </cell>
        </row>
        <row r="1522">
          <cell r="D1522">
            <v>44407</v>
          </cell>
          <cell r="E1522">
            <v>139685.027</v>
          </cell>
          <cell r="F1522">
            <v>0.2</v>
          </cell>
          <cell r="G1522">
            <v>139685.22700000001</v>
          </cell>
          <cell r="H1522">
            <v>27604.799999999999</v>
          </cell>
          <cell r="I1522">
            <v>5.0601789181591617</v>
          </cell>
          <cell r="J1522">
            <v>123990.45013168128</v>
          </cell>
          <cell r="K1522">
            <v>1.1265805298041136</v>
          </cell>
          <cell r="L1522">
            <v>31</v>
          </cell>
          <cell r="M1522">
            <v>141.28379127285291</v>
          </cell>
        </row>
        <row r="1523">
          <cell r="D1523">
            <v>44408</v>
          </cell>
          <cell r="E1523">
            <v>224822.81</v>
          </cell>
          <cell r="F1523">
            <v>6547.8</v>
          </cell>
          <cell r="G1523">
            <v>231370.61</v>
          </cell>
          <cell r="H1523">
            <v>27650.695</v>
          </cell>
          <cell r="I1523">
            <v>8.3676236709420859</v>
          </cell>
          <cell r="J1523">
            <v>123990.45013168128</v>
          </cell>
          <cell r="K1523">
            <v>1.8660357289958864</v>
          </cell>
          <cell r="L1523">
            <v>31</v>
          </cell>
          <cell r="M1523">
            <v>141.28379127285291</v>
          </cell>
        </row>
        <row r="1524">
          <cell r="D1524">
            <v>44409</v>
          </cell>
          <cell r="E1524">
            <v>99077.501999999993</v>
          </cell>
          <cell r="F1524">
            <v>6106.4</v>
          </cell>
          <cell r="G1524">
            <v>105183.90199999999</v>
          </cell>
          <cell r="H1524">
            <v>27650.695</v>
          </cell>
          <cell r="I1524">
            <v>3.8040238048266053</v>
          </cell>
          <cell r="J1524">
            <v>120553.32788589966</v>
          </cell>
          <cell r="K1524">
            <v>0.87250931885972982</v>
          </cell>
          <cell r="L1524">
            <v>31</v>
          </cell>
          <cell r="M1524">
            <v>137.36728269145362</v>
          </cell>
        </row>
        <row r="1525">
          <cell r="D1525">
            <v>44410</v>
          </cell>
          <cell r="E1525">
            <v>65449.373</v>
          </cell>
          <cell r="F1525">
            <v>0</v>
          </cell>
          <cell r="G1525">
            <v>65449.373</v>
          </cell>
          <cell r="H1525">
            <v>27650.695</v>
          </cell>
          <cell r="I1525">
            <v>2.3670064351004561</v>
          </cell>
          <cell r="J1525">
            <v>120553.32788589966</v>
          </cell>
          <cell r="K1525">
            <v>0.54290805693846955</v>
          </cell>
          <cell r="L1525">
            <v>31</v>
          </cell>
          <cell r="M1525">
            <v>137.36728269145362</v>
          </cell>
        </row>
        <row r="1526">
          <cell r="D1526">
            <v>44411</v>
          </cell>
          <cell r="E1526">
            <v>81132.429000000004</v>
          </cell>
          <cell r="F1526">
            <v>63.6</v>
          </cell>
          <cell r="G1526">
            <v>81196.02900000001</v>
          </cell>
          <cell r="H1526">
            <v>27650.695</v>
          </cell>
          <cell r="I1526">
            <v>2.9364914335787948</v>
          </cell>
          <cell r="J1526">
            <v>120553.32788589966</v>
          </cell>
          <cell r="K1526">
            <v>0.67352789362106846</v>
          </cell>
          <cell r="L1526">
            <v>31</v>
          </cell>
          <cell r="M1526">
            <v>137.36728269145362</v>
          </cell>
        </row>
        <row r="1527">
          <cell r="D1527">
            <v>44412</v>
          </cell>
          <cell r="E1527">
            <v>117791.24099999999</v>
          </cell>
          <cell r="F1527">
            <v>162.30000000000001</v>
          </cell>
          <cell r="G1527">
            <v>117953.541</v>
          </cell>
          <cell r="H1527">
            <v>27650.695</v>
          </cell>
          <cell r="I1527">
            <v>4.2658436252687322</v>
          </cell>
          <cell r="J1527">
            <v>120553.32788589966</v>
          </cell>
          <cell r="K1527">
            <v>0.97843454899594073</v>
          </cell>
          <cell r="L1527">
            <v>31</v>
          </cell>
          <cell r="M1527">
            <v>137.36728269145362</v>
          </cell>
        </row>
        <row r="1528">
          <cell r="D1528">
            <v>44413</v>
          </cell>
          <cell r="E1528">
            <v>126275.74400000001</v>
          </cell>
          <cell r="F1528">
            <v>0</v>
          </cell>
          <cell r="G1528">
            <v>126275.74400000001</v>
          </cell>
          <cell r="H1528">
            <v>27650.695</v>
          </cell>
          <cell r="I1528">
            <v>4.5668198936771756</v>
          </cell>
          <cell r="J1528">
            <v>120553.32788589966</v>
          </cell>
          <cell r="K1528">
            <v>1.0474679232373945</v>
          </cell>
          <cell r="L1528">
            <v>31</v>
          </cell>
          <cell r="M1528">
            <v>137.36728269145362</v>
          </cell>
        </row>
        <row r="1529">
          <cell r="D1529">
            <v>44414</v>
          </cell>
          <cell r="E1529">
            <v>136346.20199999999</v>
          </cell>
          <cell r="F1529">
            <v>15.8</v>
          </cell>
          <cell r="G1529">
            <v>136362.00199999998</v>
          </cell>
          <cell r="H1529">
            <v>27650.695</v>
          </cell>
          <cell r="I1529">
            <v>4.931594015991279</v>
          </cell>
          <cell r="J1529">
            <v>120553.32788589966</v>
          </cell>
          <cell r="K1529">
            <v>1.1311342821582062</v>
          </cell>
          <cell r="L1529">
            <v>31</v>
          </cell>
          <cell r="M1529">
            <v>137.36728269145362</v>
          </cell>
        </row>
        <row r="1530">
          <cell r="D1530">
            <v>44415</v>
          </cell>
          <cell r="E1530">
            <v>161555.43</v>
          </cell>
          <cell r="F1530">
            <v>0</v>
          </cell>
          <cell r="G1530">
            <v>161555.43</v>
          </cell>
          <cell r="H1530">
            <v>27650.695</v>
          </cell>
          <cell r="I1530">
            <v>5.8427258338352797</v>
          </cell>
          <cell r="J1530">
            <v>120553.32788589966</v>
          </cell>
          <cell r="K1530">
            <v>1.3401158875755605</v>
          </cell>
          <cell r="L1530">
            <v>31</v>
          </cell>
          <cell r="M1530">
            <v>137.36728269145362</v>
          </cell>
        </row>
        <row r="1531">
          <cell r="D1531">
            <v>44416</v>
          </cell>
          <cell r="E1531">
            <v>90905.335999999996</v>
          </cell>
          <cell r="F1531">
            <v>0</v>
          </cell>
          <cell r="G1531">
            <v>90905.335999999996</v>
          </cell>
          <cell r="H1531">
            <v>27650.695</v>
          </cell>
          <cell r="I1531">
            <v>3.2876329509981574</v>
          </cell>
          <cell r="J1531">
            <v>120553.32788589966</v>
          </cell>
          <cell r="K1531">
            <v>0.75406741227450258</v>
          </cell>
          <cell r="L1531">
            <v>31</v>
          </cell>
          <cell r="M1531">
            <v>137.36728269145362</v>
          </cell>
        </row>
        <row r="1532">
          <cell r="D1532">
            <v>44417</v>
          </cell>
          <cell r="E1532">
            <v>83165.842000000004</v>
          </cell>
          <cell r="F1532">
            <v>0</v>
          </cell>
          <cell r="G1532">
            <v>83165.842000000004</v>
          </cell>
          <cell r="H1532">
            <v>27650.695</v>
          </cell>
          <cell r="I1532">
            <v>3.0077306194292768</v>
          </cell>
          <cell r="J1532">
            <v>120553.32788589966</v>
          </cell>
          <cell r="K1532">
            <v>0.68986765822602703</v>
          </cell>
          <cell r="L1532">
            <v>31</v>
          </cell>
          <cell r="M1532">
            <v>137.36728269145362</v>
          </cell>
        </row>
        <row r="1533">
          <cell r="D1533">
            <v>44418</v>
          </cell>
          <cell r="E1533">
            <v>63677.169000000002</v>
          </cell>
          <cell r="F1533">
            <v>0</v>
          </cell>
          <cell r="G1533">
            <v>63677.169000000002</v>
          </cell>
          <cell r="H1533">
            <v>27650.695</v>
          </cell>
          <cell r="I1533">
            <v>2.3029138688919031</v>
          </cell>
          <cell r="J1533">
            <v>120553.32788589966</v>
          </cell>
          <cell r="K1533">
            <v>0.52820747561833092</v>
          </cell>
          <cell r="L1533">
            <v>31</v>
          </cell>
          <cell r="M1533">
            <v>137.36728269145362</v>
          </cell>
        </row>
        <row r="1534">
          <cell r="D1534">
            <v>44419</v>
          </cell>
          <cell r="E1534">
            <v>70814.391000000003</v>
          </cell>
          <cell r="F1534">
            <v>1.2</v>
          </cell>
          <cell r="G1534">
            <v>70815.591</v>
          </cell>
          <cell r="H1534">
            <v>27650.695</v>
          </cell>
          <cell r="I1534">
            <v>2.5610781573483052</v>
          </cell>
          <cell r="J1534">
            <v>120553.32788589966</v>
          </cell>
          <cell r="K1534">
            <v>0.58742128684348693</v>
          </cell>
          <cell r="L1534">
            <v>31</v>
          </cell>
          <cell r="M1534">
            <v>137.36728269145362</v>
          </cell>
        </row>
        <row r="1535">
          <cell r="D1535">
            <v>44420</v>
          </cell>
          <cell r="E1535">
            <v>105118.341</v>
          </cell>
          <cell r="F1535">
            <v>20.100000000000001</v>
          </cell>
          <cell r="G1535">
            <v>105138.44100000001</v>
          </cell>
          <cell r="H1535">
            <v>27650.695</v>
          </cell>
          <cell r="I1535">
            <v>3.8023796870205255</v>
          </cell>
          <cell r="J1535">
            <v>120553.32788589966</v>
          </cell>
          <cell r="K1535">
            <v>0.87213221603895152</v>
          </cell>
          <cell r="L1535">
            <v>31</v>
          </cell>
          <cell r="M1535">
            <v>137.36728269145362</v>
          </cell>
        </row>
        <row r="1536">
          <cell r="D1536">
            <v>44421</v>
          </cell>
          <cell r="E1536">
            <v>77879.798999999999</v>
          </cell>
          <cell r="F1536">
            <v>12.2</v>
          </cell>
          <cell r="G1536">
            <v>77891.998999999996</v>
          </cell>
          <cell r="H1536">
            <v>27650.695</v>
          </cell>
          <cell r="I1536">
            <v>2.8169996812015032</v>
          </cell>
          <cell r="J1536">
            <v>120553.32788589966</v>
          </cell>
          <cell r="K1536">
            <v>0.64612068671984391</v>
          </cell>
          <cell r="L1536">
            <v>31</v>
          </cell>
          <cell r="M1536">
            <v>137.36728269145362</v>
          </cell>
        </row>
        <row r="1537">
          <cell r="D1537">
            <v>44422</v>
          </cell>
          <cell r="E1537">
            <v>88146.14</v>
          </cell>
          <cell r="F1537">
            <v>0</v>
          </cell>
          <cell r="G1537">
            <v>88146.14</v>
          </cell>
          <cell r="H1537">
            <v>27650.695</v>
          </cell>
          <cell r="I1537">
            <v>3.1878453688053772</v>
          </cell>
          <cell r="J1537">
            <v>120553.32788589966</v>
          </cell>
          <cell r="K1537">
            <v>0.73117964925387913</v>
          </cell>
          <cell r="L1537">
            <v>31</v>
          </cell>
          <cell r="M1537">
            <v>137.36728269145362</v>
          </cell>
        </row>
        <row r="1538">
          <cell r="D1538">
            <v>44423</v>
          </cell>
          <cell r="E1538">
            <v>133474.12599999999</v>
          </cell>
          <cell r="F1538">
            <v>1818.1</v>
          </cell>
          <cell r="G1538">
            <v>135292.226</v>
          </cell>
          <cell r="H1538">
            <v>27650.695</v>
          </cell>
          <cell r="I1538">
            <v>4.8929050788777637</v>
          </cell>
          <cell r="J1538">
            <v>120553.32788589966</v>
          </cell>
          <cell r="K1538">
            <v>1.1222604002110192</v>
          </cell>
          <cell r="L1538">
            <v>31</v>
          </cell>
          <cell r="M1538">
            <v>137.36728269145362</v>
          </cell>
        </row>
        <row r="1539">
          <cell r="D1539">
            <v>44424</v>
          </cell>
          <cell r="E1539">
            <v>227366.633</v>
          </cell>
          <cell r="F1539">
            <v>18227.099999999999</v>
          </cell>
          <cell r="G1539">
            <v>245593.73300000001</v>
          </cell>
          <cell r="H1539">
            <v>27650.695</v>
          </cell>
          <cell r="I1539">
            <v>8.8820094033802768</v>
          </cell>
          <cell r="J1539">
            <v>120553.32788589966</v>
          </cell>
          <cell r="K1539">
            <v>2.0372206832186963</v>
          </cell>
          <cell r="L1539">
            <v>31</v>
          </cell>
          <cell r="M1539">
            <v>137.36728269145362</v>
          </cell>
        </row>
        <row r="1540">
          <cell r="D1540">
            <v>44425</v>
          </cell>
          <cell r="E1540">
            <v>246396.46400000001</v>
          </cell>
          <cell r="F1540">
            <v>17705.099999999999</v>
          </cell>
          <cell r="G1540">
            <v>264101.56400000001</v>
          </cell>
          <cell r="H1540">
            <v>27650.695</v>
          </cell>
          <cell r="I1540">
            <v>9.5513535554892925</v>
          </cell>
          <cell r="J1540">
            <v>120553.32788589966</v>
          </cell>
          <cell r="K1540">
            <v>2.1907446988934618</v>
          </cell>
          <cell r="L1540">
            <v>31</v>
          </cell>
          <cell r="M1540">
            <v>137.36728269145362</v>
          </cell>
        </row>
        <row r="1541">
          <cell r="D1541">
            <v>44426</v>
          </cell>
          <cell r="E1541">
            <v>188700.89199999999</v>
          </cell>
          <cell r="F1541">
            <v>5613.7</v>
          </cell>
          <cell r="G1541">
            <v>194314.592</v>
          </cell>
          <cell r="H1541">
            <v>27650.695</v>
          </cell>
          <cell r="I1541">
            <v>7.027475873572075</v>
          </cell>
          <cell r="J1541">
            <v>120553.32788589966</v>
          </cell>
          <cell r="K1541">
            <v>1.6118558932185871</v>
          </cell>
          <cell r="L1541">
            <v>31</v>
          </cell>
          <cell r="M1541">
            <v>137.36728269145362</v>
          </cell>
        </row>
        <row r="1542">
          <cell r="D1542">
            <v>44427</v>
          </cell>
          <cell r="E1542">
            <v>100737.345</v>
          </cell>
          <cell r="F1542">
            <v>132.19999999999999</v>
          </cell>
          <cell r="G1542">
            <v>100869.545</v>
          </cell>
          <cell r="H1542">
            <v>27650.695</v>
          </cell>
          <cell r="I1542">
            <v>3.6479931155437502</v>
          </cell>
          <cell r="J1542">
            <v>120553.32788589966</v>
          </cell>
          <cell r="K1542">
            <v>0.83672136446925949</v>
          </cell>
          <cell r="L1542">
            <v>31</v>
          </cell>
          <cell r="M1542">
            <v>137.36728269145362</v>
          </cell>
        </row>
        <row r="1543">
          <cell r="D1543">
            <v>44428</v>
          </cell>
          <cell r="E1543">
            <v>70190.057000000001</v>
          </cell>
          <cell r="F1543">
            <v>0</v>
          </cell>
          <cell r="G1543">
            <v>70190.057000000001</v>
          </cell>
          <cell r="H1543">
            <v>27650.695</v>
          </cell>
          <cell r="I1543">
            <v>2.5384554348453086</v>
          </cell>
          <cell r="J1543">
            <v>120553.32788589966</v>
          </cell>
          <cell r="K1543">
            <v>0.58223242967156341</v>
          </cell>
          <cell r="L1543">
            <v>31</v>
          </cell>
          <cell r="M1543">
            <v>137.36728269145362</v>
          </cell>
        </row>
        <row r="1544">
          <cell r="D1544">
            <v>44429</v>
          </cell>
          <cell r="E1544">
            <v>75150.782999999996</v>
          </cell>
          <cell r="F1544">
            <v>0</v>
          </cell>
          <cell r="G1544">
            <v>75150.782999999996</v>
          </cell>
          <cell r="H1544">
            <v>27650.695</v>
          </cell>
          <cell r="I1544">
            <v>2.7178623539118996</v>
          </cell>
          <cell r="J1544">
            <v>120553.32788589966</v>
          </cell>
          <cell r="K1544">
            <v>0.62338206931233042</v>
          </cell>
          <cell r="L1544">
            <v>31</v>
          </cell>
          <cell r="M1544">
            <v>137.36728269145362</v>
          </cell>
        </row>
        <row r="1545">
          <cell r="D1545">
            <v>44430</v>
          </cell>
          <cell r="E1545">
            <v>135718.64799999999</v>
          </cell>
          <cell r="F1545">
            <v>558.6</v>
          </cell>
          <cell r="G1545">
            <v>136277.24799999999</v>
          </cell>
          <cell r="H1545">
            <v>27650.695</v>
          </cell>
          <cell r="I1545">
            <v>4.9285288489132011</v>
          </cell>
          <cell r="J1545">
            <v>120553.32788589966</v>
          </cell>
          <cell r="K1545">
            <v>1.1304312405957186</v>
          </cell>
          <cell r="L1545">
            <v>31</v>
          </cell>
          <cell r="M1545">
            <v>137.36728269145362</v>
          </cell>
        </row>
        <row r="1546">
          <cell r="D1546">
            <v>44431</v>
          </cell>
          <cell r="E1546">
            <v>225400.141</v>
          </cell>
          <cell r="F1546">
            <v>581.9</v>
          </cell>
          <cell r="G1546">
            <v>225982.041</v>
          </cell>
          <cell r="H1546">
            <v>27650.695</v>
          </cell>
          <cell r="I1546">
            <v>8.1727436145818402</v>
          </cell>
          <cell r="J1546">
            <v>120553.32788589966</v>
          </cell>
          <cell r="K1546">
            <v>1.8745400476533145</v>
          </cell>
          <cell r="L1546">
            <v>31</v>
          </cell>
          <cell r="M1546">
            <v>137.36728269145362</v>
          </cell>
        </row>
        <row r="1547">
          <cell r="D1547">
            <v>44432</v>
          </cell>
          <cell r="E1547">
            <v>200039.269</v>
          </cell>
          <cell r="F1547">
            <v>66.099999999999994</v>
          </cell>
          <cell r="G1547">
            <v>200105.36900000001</v>
          </cell>
          <cell r="H1547">
            <v>27650.695</v>
          </cell>
          <cell r="I1547">
            <v>7.2369019657552913</v>
          </cell>
          <cell r="J1547">
            <v>120553.32788589966</v>
          </cell>
          <cell r="K1547">
            <v>1.6598908757574418</v>
          </cell>
          <cell r="L1547">
            <v>31</v>
          </cell>
          <cell r="M1547">
            <v>137.36728269145362</v>
          </cell>
        </row>
        <row r="1548">
          <cell r="D1548">
            <v>44433</v>
          </cell>
          <cell r="E1548">
            <v>84618.77</v>
          </cell>
          <cell r="F1548">
            <v>0</v>
          </cell>
          <cell r="G1548">
            <v>84618.77</v>
          </cell>
          <cell r="H1548">
            <v>27650.695</v>
          </cell>
          <cell r="I1548">
            <v>3.0602764234316715</v>
          </cell>
          <cell r="J1548">
            <v>120553.32788589966</v>
          </cell>
          <cell r="K1548">
            <v>0.70191981825743788</v>
          </cell>
          <cell r="L1548">
            <v>31</v>
          </cell>
          <cell r="M1548">
            <v>137.36728269145362</v>
          </cell>
        </row>
        <row r="1549">
          <cell r="D1549">
            <v>44434</v>
          </cell>
          <cell r="E1549">
            <v>43400.207000000002</v>
          </cell>
          <cell r="F1549">
            <v>0</v>
          </cell>
          <cell r="G1549">
            <v>43400.207000000002</v>
          </cell>
          <cell r="H1549">
            <v>27650.695</v>
          </cell>
          <cell r="I1549">
            <v>1.5695882870213571</v>
          </cell>
          <cell r="J1549">
            <v>120553.32788589966</v>
          </cell>
          <cell r="K1549">
            <v>0.36000836941703573</v>
          </cell>
          <cell r="L1549">
            <v>31</v>
          </cell>
          <cell r="M1549">
            <v>137.36728269145362</v>
          </cell>
        </row>
        <row r="1550">
          <cell r="D1550">
            <v>44435</v>
          </cell>
          <cell r="E1550">
            <v>80783.445999999996</v>
          </cell>
          <cell r="F1550">
            <v>0.5</v>
          </cell>
          <cell r="G1550">
            <v>80783.945999999996</v>
          </cell>
          <cell r="H1550">
            <v>27650.695</v>
          </cell>
          <cell r="I1550">
            <v>2.9215882638754649</v>
          </cell>
          <cell r="J1550">
            <v>120553.32788589966</v>
          </cell>
          <cell r="K1550">
            <v>0.67010963045715111</v>
          </cell>
          <cell r="L1550">
            <v>31</v>
          </cell>
          <cell r="M1550">
            <v>137.36728269145362</v>
          </cell>
        </row>
        <row r="1551">
          <cell r="D1551">
            <v>44436</v>
          </cell>
          <cell r="E1551">
            <v>162224.24299999999</v>
          </cell>
          <cell r="F1551">
            <v>1961.3</v>
          </cell>
          <cell r="G1551">
            <v>164185.54299999998</v>
          </cell>
          <cell r="H1551">
            <v>27650.695</v>
          </cell>
          <cell r="I1551">
            <v>5.9378450704403622</v>
          </cell>
          <cell r="J1551">
            <v>120553.32788589966</v>
          </cell>
          <cell r="K1551">
            <v>1.3619328962481814</v>
          </cell>
          <cell r="L1551">
            <v>31</v>
          </cell>
          <cell r="M1551">
            <v>137.36728269145362</v>
          </cell>
        </row>
        <row r="1552">
          <cell r="D1552">
            <v>44437</v>
          </cell>
          <cell r="E1552">
            <v>106995.209</v>
          </cell>
          <cell r="F1552">
            <v>693.9</v>
          </cell>
          <cell r="G1552">
            <v>107689.109</v>
          </cell>
          <cell r="H1552">
            <v>27650.695</v>
          </cell>
          <cell r="I1552">
            <v>3.8946257589547026</v>
          </cell>
          <cell r="J1552">
            <v>120553.32788589966</v>
          </cell>
          <cell r="K1552">
            <v>0.89329022175086459</v>
          </cell>
          <cell r="L1552">
            <v>31</v>
          </cell>
          <cell r="M1552">
            <v>137.36728269145362</v>
          </cell>
        </row>
        <row r="1553">
          <cell r="D1553">
            <v>44438</v>
          </cell>
          <cell r="E1553">
            <v>70608.262000000002</v>
          </cell>
          <cell r="F1553">
            <v>0</v>
          </cell>
          <cell r="G1553">
            <v>70608.262000000002</v>
          </cell>
          <cell r="H1553">
            <v>27650.695</v>
          </cell>
          <cell r="I1553">
            <v>2.5535800094717329</v>
          </cell>
          <cell r="J1553">
            <v>120553.32788589966</v>
          </cell>
          <cell r="K1553">
            <v>0.58570147534067862</v>
          </cell>
          <cell r="L1553">
            <v>31</v>
          </cell>
          <cell r="M1553">
            <v>137.36728269145362</v>
          </cell>
        </row>
        <row r="1554">
          <cell r="D1554">
            <v>44439</v>
          </cell>
          <cell r="E1554">
            <v>79547.422999999995</v>
          </cell>
          <cell r="F1554">
            <v>0</v>
          </cell>
          <cell r="G1554">
            <v>79547.422999999995</v>
          </cell>
          <cell r="H1554">
            <v>27650.695</v>
          </cell>
          <cell r="I1554">
            <v>2.8768688454304674</v>
          </cell>
          <cell r="J1554">
            <v>120553.32788589966</v>
          </cell>
          <cell r="K1554">
            <v>0.65985256811234105</v>
          </cell>
          <cell r="L1554">
            <v>31</v>
          </cell>
          <cell r="M1554">
            <v>137.36728269145362</v>
          </cell>
        </row>
        <row r="1555">
          <cell r="D1555">
            <v>44440</v>
          </cell>
          <cell r="E1555">
            <v>106174.667</v>
          </cell>
          <cell r="F1555">
            <v>0</v>
          </cell>
          <cell r="G1555">
            <v>106174.667</v>
          </cell>
          <cell r="H1555">
            <v>27650.695</v>
          </cell>
          <cell r="I1555">
            <v>3.8398552730772231</v>
          </cell>
          <cell r="J1555">
            <v>118591.43714680748</v>
          </cell>
          <cell r="K1555">
            <v>0.89529791993804386</v>
          </cell>
          <cell r="L1555">
            <v>30</v>
          </cell>
          <cell r="M1555">
            <v>130.7726717725194</v>
          </cell>
        </row>
        <row r="1556">
          <cell r="D1556">
            <v>44441</v>
          </cell>
          <cell r="E1556">
            <v>31284.433000000001</v>
          </cell>
          <cell r="F1556">
            <v>0</v>
          </cell>
          <cell r="G1556">
            <v>31284.433000000001</v>
          </cell>
          <cell r="H1556">
            <v>27650.695</v>
          </cell>
          <cell r="I1556">
            <v>1.131415792622934</v>
          </cell>
          <cell r="J1556">
            <v>118591.43714680748</v>
          </cell>
          <cell r="K1556">
            <v>0.26380010018153477</v>
          </cell>
          <cell r="L1556">
            <v>30</v>
          </cell>
          <cell r="M1556">
            <v>130.7726717725194</v>
          </cell>
        </row>
        <row r="1557">
          <cell r="D1557">
            <v>44442</v>
          </cell>
          <cell r="E1557">
            <v>18008.925999999999</v>
          </cell>
          <cell r="F1557">
            <v>0</v>
          </cell>
          <cell r="G1557">
            <v>18008.925999999999</v>
          </cell>
          <cell r="H1557">
            <v>27650.695</v>
          </cell>
          <cell r="I1557">
            <v>0.65130102516410526</v>
          </cell>
          <cell r="J1557">
            <v>118591.43714680748</v>
          </cell>
          <cell r="K1557">
            <v>0.15185688303706341</v>
          </cell>
          <cell r="L1557">
            <v>30</v>
          </cell>
          <cell r="M1557">
            <v>130.7726717725194</v>
          </cell>
        </row>
        <row r="1558">
          <cell r="D1558">
            <v>44443</v>
          </cell>
          <cell r="E1558">
            <v>30802.59</v>
          </cell>
          <cell r="F1558">
            <v>0</v>
          </cell>
          <cell r="G1558">
            <v>30802.59</v>
          </cell>
          <cell r="H1558">
            <v>27650.695</v>
          </cell>
          <cell r="I1558">
            <v>1.1139897206923732</v>
          </cell>
          <cell r="J1558">
            <v>118591.43714680748</v>
          </cell>
          <cell r="K1558">
            <v>0.25973704966462846</v>
          </cell>
          <cell r="L1558">
            <v>30</v>
          </cell>
          <cell r="M1558">
            <v>130.7726717725194</v>
          </cell>
        </row>
        <row r="1559">
          <cell r="D1559">
            <v>44444</v>
          </cell>
          <cell r="E1559">
            <v>76828.464000000007</v>
          </cell>
          <cell r="F1559">
            <v>0</v>
          </cell>
          <cell r="G1559">
            <v>76828.464000000007</v>
          </cell>
          <cell r="H1559">
            <v>27650.695</v>
          </cell>
          <cell r="I1559">
            <v>2.7785364527003753</v>
          </cell>
          <cell r="J1559">
            <v>118591.43714680748</v>
          </cell>
          <cell r="K1559">
            <v>0.64784157986796309</v>
          </cell>
          <cell r="L1559">
            <v>30</v>
          </cell>
          <cell r="M1559">
            <v>130.7726717725194</v>
          </cell>
        </row>
        <row r="1560">
          <cell r="D1560">
            <v>44445</v>
          </cell>
          <cell r="E1560">
            <v>139026.63099999999</v>
          </cell>
          <cell r="F1560">
            <v>0</v>
          </cell>
          <cell r="G1560">
            <v>139026.63099999999</v>
          </cell>
          <cell r="H1560">
            <v>27650.695</v>
          </cell>
          <cell r="I1560">
            <v>5.0279615394839077</v>
          </cell>
          <cell r="J1560">
            <v>118591.43714680748</v>
          </cell>
          <cell r="K1560">
            <v>1.1723159306004129</v>
          </cell>
          <cell r="L1560">
            <v>30</v>
          </cell>
          <cell r="M1560">
            <v>130.7726717725194</v>
          </cell>
        </row>
        <row r="1561">
          <cell r="D1561">
            <v>44446</v>
          </cell>
          <cell r="E1561">
            <v>224396.62400000001</v>
          </cell>
          <cell r="F1561">
            <v>0</v>
          </cell>
          <cell r="G1561">
            <v>224396.62400000001</v>
          </cell>
          <cell r="H1561">
            <v>27650.695</v>
          </cell>
          <cell r="I1561">
            <v>8.1154062854477989</v>
          </cell>
          <cell r="J1561">
            <v>118591.43714680748</v>
          </cell>
          <cell r="K1561">
            <v>1.8921823480578406</v>
          </cell>
          <cell r="L1561">
            <v>30</v>
          </cell>
          <cell r="M1561">
            <v>130.7726717725194</v>
          </cell>
        </row>
        <row r="1562">
          <cell r="D1562">
            <v>44447</v>
          </cell>
          <cell r="E1562">
            <v>131395.23000000001</v>
          </cell>
          <cell r="F1562">
            <v>0</v>
          </cell>
          <cell r="G1562">
            <v>131395.23000000001</v>
          </cell>
          <cell r="H1562">
            <v>27650.695</v>
          </cell>
          <cell r="I1562">
            <v>4.7519684405762677</v>
          </cell>
          <cell r="J1562">
            <v>118591.43714680748</v>
          </cell>
          <cell r="K1562">
            <v>1.1079655762780105</v>
          </cell>
          <cell r="L1562">
            <v>30</v>
          </cell>
          <cell r="M1562">
            <v>130.7726717725194</v>
          </cell>
        </row>
        <row r="1563">
          <cell r="D1563">
            <v>44448</v>
          </cell>
          <cell r="E1563">
            <v>116072.394</v>
          </cell>
          <cell r="F1563">
            <v>1</v>
          </cell>
          <cell r="G1563">
            <v>116073.394</v>
          </cell>
          <cell r="H1563">
            <v>27650.695</v>
          </cell>
          <cell r="I1563">
            <v>4.1978472512173743</v>
          </cell>
          <cell r="J1563">
            <v>118591.43714680748</v>
          </cell>
          <cell r="K1563">
            <v>0.97876707452587552</v>
          </cell>
          <cell r="L1563">
            <v>30</v>
          </cell>
          <cell r="M1563">
            <v>130.7726717725194</v>
          </cell>
        </row>
        <row r="1564">
          <cell r="D1564">
            <v>44449</v>
          </cell>
          <cell r="E1564">
            <v>65779.156000000003</v>
          </cell>
          <cell r="F1564">
            <v>0</v>
          </cell>
          <cell r="G1564">
            <v>65779.156000000003</v>
          </cell>
          <cell r="H1564">
            <v>27650.695</v>
          </cell>
          <cell r="I1564">
            <v>2.378933187755317</v>
          </cell>
          <cell r="J1564">
            <v>118591.43714680748</v>
          </cell>
          <cell r="K1564">
            <v>0.55467036729279406</v>
          </cell>
          <cell r="L1564">
            <v>30</v>
          </cell>
          <cell r="M1564">
            <v>130.7726717725194</v>
          </cell>
        </row>
        <row r="1565">
          <cell r="D1565">
            <v>44450</v>
          </cell>
          <cell r="E1565">
            <v>33643.273999999998</v>
          </cell>
          <cell r="F1565">
            <v>0</v>
          </cell>
          <cell r="G1565">
            <v>33643.273999999998</v>
          </cell>
          <cell r="H1565">
            <v>27650.695</v>
          </cell>
          <cell r="I1565">
            <v>1.2167243535831558</v>
          </cell>
          <cell r="J1565">
            <v>118591.43714680748</v>
          </cell>
          <cell r="K1565">
            <v>0.28369058348076259</v>
          </cell>
          <cell r="L1565">
            <v>30</v>
          </cell>
          <cell r="M1565">
            <v>130.7726717725194</v>
          </cell>
        </row>
        <row r="1566">
          <cell r="D1566">
            <v>44451</v>
          </cell>
          <cell r="E1566">
            <v>46578.097999999998</v>
          </cell>
          <cell r="F1566">
            <v>0</v>
          </cell>
          <cell r="G1566">
            <v>46578.097999999998</v>
          </cell>
          <cell r="H1566">
            <v>27650.695</v>
          </cell>
          <cell r="I1566">
            <v>1.6845181649141188</v>
          </cell>
          <cell r="J1566">
            <v>118591.43714680748</v>
          </cell>
          <cell r="K1566">
            <v>0.39276105527197325</v>
          </cell>
          <cell r="L1566">
            <v>30</v>
          </cell>
          <cell r="M1566">
            <v>130.7726717725194</v>
          </cell>
        </row>
        <row r="1567">
          <cell r="D1567">
            <v>44452</v>
          </cell>
          <cell r="E1567">
            <v>152712.14600000001</v>
          </cell>
          <cell r="F1567">
            <v>0</v>
          </cell>
          <cell r="G1567">
            <v>152712.14600000001</v>
          </cell>
          <cell r="H1567">
            <v>27650.695</v>
          </cell>
          <cell r="I1567">
            <v>5.5229044333243706</v>
          </cell>
          <cell r="J1567">
            <v>118591.43714680748</v>
          </cell>
          <cell r="K1567">
            <v>1.2877164631283926</v>
          </cell>
          <cell r="L1567">
            <v>30</v>
          </cell>
          <cell r="M1567">
            <v>130.7726717725194</v>
          </cell>
        </row>
        <row r="1568">
          <cell r="D1568">
            <v>44453</v>
          </cell>
          <cell r="E1568">
            <v>117790.823</v>
          </cell>
          <cell r="F1568">
            <v>0</v>
          </cell>
          <cell r="G1568">
            <v>117790.823</v>
          </cell>
          <cell r="H1568">
            <v>27650.695</v>
          </cell>
          <cell r="I1568">
            <v>4.2599588545604368</v>
          </cell>
          <cell r="J1568">
            <v>118591.43714680748</v>
          </cell>
          <cell r="K1568">
            <v>0.99324897171271842</v>
          </cell>
          <cell r="L1568">
            <v>30</v>
          </cell>
          <cell r="M1568">
            <v>130.7726717725194</v>
          </cell>
        </row>
        <row r="1569">
          <cell r="D1569">
            <v>44454</v>
          </cell>
          <cell r="E1569">
            <v>45137.707999999999</v>
          </cell>
          <cell r="F1569">
            <v>0</v>
          </cell>
          <cell r="G1569">
            <v>45137.707999999999</v>
          </cell>
          <cell r="H1569">
            <v>27650.695</v>
          </cell>
          <cell r="I1569">
            <v>1.6324258034020482</v>
          </cell>
          <cell r="J1569">
            <v>118591.43714680748</v>
          </cell>
          <cell r="K1569">
            <v>0.38061523737268516</v>
          </cell>
          <cell r="L1569">
            <v>30</v>
          </cell>
          <cell r="M1569">
            <v>130.7726717725194</v>
          </cell>
        </row>
        <row r="1570">
          <cell r="D1570">
            <v>44455</v>
          </cell>
          <cell r="E1570">
            <v>82342.323000000004</v>
          </cell>
          <cell r="F1570">
            <v>0</v>
          </cell>
          <cell r="G1570">
            <v>82342.323000000004</v>
          </cell>
          <cell r="H1570">
            <v>27650.695</v>
          </cell>
          <cell r="I1570">
            <v>2.9779476790728046</v>
          </cell>
          <cell r="J1570">
            <v>118591.43714680748</v>
          </cell>
          <cell r="K1570">
            <v>0.69433615934737569</v>
          </cell>
          <cell r="L1570">
            <v>30</v>
          </cell>
          <cell r="M1570">
            <v>130.7726717725194</v>
          </cell>
        </row>
        <row r="1571">
          <cell r="D1571">
            <v>44456</v>
          </cell>
          <cell r="E1571">
            <v>51152.625999999997</v>
          </cell>
          <cell r="F1571">
            <v>17.8</v>
          </cell>
          <cell r="G1571">
            <v>51170.425999999999</v>
          </cell>
          <cell r="H1571">
            <v>27650.695</v>
          </cell>
          <cell r="I1571">
            <v>1.8506018022331807</v>
          </cell>
          <cell r="J1571">
            <v>118591.43714680748</v>
          </cell>
          <cell r="K1571">
            <v>0.43148499783044852</v>
          </cell>
          <cell r="L1571">
            <v>30</v>
          </cell>
          <cell r="M1571">
            <v>130.7726717725194</v>
          </cell>
        </row>
        <row r="1572">
          <cell r="D1572">
            <v>44457</v>
          </cell>
          <cell r="E1572">
            <v>108295.125</v>
          </cell>
          <cell r="F1572">
            <v>0</v>
          </cell>
          <cell r="G1572">
            <v>108295.125</v>
          </cell>
          <cell r="H1572">
            <v>27650.695</v>
          </cell>
          <cell r="I1572">
            <v>3.9165426040828271</v>
          </cell>
          <cell r="J1572">
            <v>118591.43714680748</v>
          </cell>
          <cell r="K1572">
            <v>0.91317828340286145</v>
          </cell>
          <cell r="L1572">
            <v>30</v>
          </cell>
          <cell r="M1572">
            <v>130.7726717725194</v>
          </cell>
        </row>
        <row r="1573">
          <cell r="D1573">
            <v>44458</v>
          </cell>
          <cell r="E1573">
            <v>91986.252999999997</v>
          </cell>
          <cell r="F1573">
            <v>0</v>
          </cell>
          <cell r="G1573">
            <v>91986.252999999997</v>
          </cell>
          <cell r="H1573">
            <v>27650.695</v>
          </cell>
          <cell r="I1573">
            <v>3.3267248074596316</v>
          </cell>
          <cell r="J1573">
            <v>118591.43714680748</v>
          </cell>
          <cell r="K1573">
            <v>0.77565678613142852</v>
          </cell>
          <cell r="L1573">
            <v>30</v>
          </cell>
          <cell r="M1573">
            <v>130.7726717725194</v>
          </cell>
        </row>
        <row r="1574">
          <cell r="D1574">
            <v>44459</v>
          </cell>
          <cell r="E1574">
            <v>192826.82399999999</v>
          </cell>
          <cell r="F1574">
            <v>4156.2</v>
          </cell>
          <cell r="G1574">
            <v>196983.024</v>
          </cell>
          <cell r="H1574">
            <v>27650.695</v>
          </cell>
          <cell r="I1574">
            <v>7.1239809342947797</v>
          </cell>
          <cell r="J1574">
            <v>118591.43714680748</v>
          </cell>
          <cell r="K1574">
            <v>1.6610223194795211</v>
          </cell>
          <cell r="L1574">
            <v>30</v>
          </cell>
          <cell r="M1574">
            <v>130.7726717725194</v>
          </cell>
        </row>
        <row r="1575">
          <cell r="D1575">
            <v>44460</v>
          </cell>
          <cell r="E1575">
            <v>218807.88800000001</v>
          </cell>
          <cell r="F1575">
            <v>2444.8000000000002</v>
          </cell>
          <cell r="G1575">
            <v>221252.68799999999</v>
          </cell>
          <cell r="H1575">
            <v>27650.695</v>
          </cell>
          <cell r="I1575">
            <v>8.0017044056216307</v>
          </cell>
          <cell r="J1575">
            <v>118591.43714680748</v>
          </cell>
          <cell r="K1575">
            <v>1.8656716987593753</v>
          </cell>
          <cell r="L1575">
            <v>30</v>
          </cell>
          <cell r="M1575">
            <v>130.7726717725194</v>
          </cell>
        </row>
        <row r="1576">
          <cell r="D1576">
            <v>44461</v>
          </cell>
          <cell r="E1576">
            <v>154242.47500000001</v>
          </cell>
          <cell r="F1576">
            <v>0</v>
          </cell>
          <cell r="G1576">
            <v>154242.47500000001</v>
          </cell>
          <cell r="H1576">
            <v>27650.695</v>
          </cell>
          <cell r="I1576">
            <v>5.5782494798051188</v>
          </cell>
          <cell r="J1576">
            <v>118591.43714680748</v>
          </cell>
          <cell r="K1576">
            <v>1.3006206747377482</v>
          </cell>
          <cell r="L1576">
            <v>30</v>
          </cell>
          <cell r="M1576">
            <v>130.7726717725194</v>
          </cell>
        </row>
        <row r="1577">
          <cell r="D1577">
            <v>44462</v>
          </cell>
          <cell r="E1577">
            <v>210692.80799999999</v>
          </cell>
          <cell r="F1577">
            <v>19.7</v>
          </cell>
          <cell r="G1577">
            <v>210712.508</v>
          </cell>
          <cell r="H1577">
            <v>27650.695</v>
          </cell>
          <cell r="I1577">
            <v>7.6205139870806144</v>
          </cell>
          <cell r="J1577">
            <v>118591.43714680748</v>
          </cell>
          <cell r="K1577">
            <v>1.7767936123343662</v>
          </cell>
          <cell r="L1577">
            <v>30</v>
          </cell>
          <cell r="M1577">
            <v>130.7726717725194</v>
          </cell>
        </row>
        <row r="1578">
          <cell r="D1578">
            <v>44463</v>
          </cell>
          <cell r="E1578">
            <v>121073.88800000001</v>
          </cell>
          <cell r="F1578">
            <v>35.700000000000003</v>
          </cell>
          <cell r="G1578">
            <v>121109.588</v>
          </cell>
          <cell r="H1578">
            <v>27650.695</v>
          </cell>
          <cell r="I1578">
            <v>4.3799835049354092</v>
          </cell>
          <cell r="J1578">
            <v>118591.43714680748</v>
          </cell>
          <cell r="K1578">
            <v>1.0212338336879689</v>
          </cell>
          <cell r="L1578">
            <v>30</v>
          </cell>
          <cell r="M1578">
            <v>130.7726717725194</v>
          </cell>
        </row>
        <row r="1579">
          <cell r="D1579">
            <v>44464</v>
          </cell>
          <cell r="E1579">
            <v>118239.35799999999</v>
          </cell>
          <cell r="F1579">
            <v>0</v>
          </cell>
          <cell r="G1579">
            <v>118239.35799999999</v>
          </cell>
          <cell r="H1579">
            <v>27650.695</v>
          </cell>
          <cell r="I1579">
            <v>4.2761803274745898</v>
          </cell>
          <cell r="J1579">
            <v>118591.43714680748</v>
          </cell>
          <cell r="K1579">
            <v>0.99703115878112147</v>
          </cell>
          <cell r="L1579">
            <v>30</v>
          </cell>
          <cell r="M1579">
            <v>130.7726717725194</v>
          </cell>
        </row>
        <row r="1580">
          <cell r="D1580">
            <v>44465</v>
          </cell>
          <cell r="E1580">
            <v>100754.03200000001</v>
          </cell>
          <cell r="F1580">
            <v>0</v>
          </cell>
          <cell r="G1580">
            <v>100754.03200000001</v>
          </cell>
          <cell r="H1580">
            <v>27650.695</v>
          </cell>
          <cell r="I1580">
            <v>3.6438155351972168</v>
          </cell>
          <cell r="J1580">
            <v>118591.43714680748</v>
          </cell>
          <cell r="K1580">
            <v>0.84958943431365896</v>
          </cell>
          <cell r="L1580">
            <v>30</v>
          </cell>
          <cell r="M1580">
            <v>130.7726717725194</v>
          </cell>
        </row>
        <row r="1581">
          <cell r="D1581">
            <v>44466</v>
          </cell>
          <cell r="E1581">
            <v>77739.797999999995</v>
          </cell>
          <cell r="F1581">
            <v>78.599999999999994</v>
          </cell>
          <cell r="G1581">
            <v>77818.398000000001</v>
          </cell>
          <cell r="H1581">
            <v>27650.695</v>
          </cell>
          <cell r="I1581">
            <v>2.814337867456858</v>
          </cell>
          <cell r="J1581">
            <v>118591.43714680748</v>
          </cell>
          <cell r="K1581">
            <v>0.65618901222747261</v>
          </cell>
          <cell r="L1581">
            <v>30</v>
          </cell>
          <cell r="M1581">
            <v>130.7726717725194</v>
          </cell>
        </row>
        <row r="1582">
          <cell r="D1582">
            <v>44467</v>
          </cell>
          <cell r="E1582">
            <v>58155.536999999997</v>
          </cell>
          <cell r="F1582">
            <v>0</v>
          </cell>
          <cell r="G1582">
            <v>58155.536999999997</v>
          </cell>
          <cell r="H1582">
            <v>27650.695</v>
          </cell>
          <cell r="I1582">
            <v>2.1032215284281279</v>
          </cell>
          <cell r="J1582">
            <v>118591.43714680748</v>
          </cell>
          <cell r="K1582">
            <v>0.49038563322247047</v>
          </cell>
          <cell r="L1582">
            <v>30</v>
          </cell>
          <cell r="M1582">
            <v>130.7726717725194</v>
          </cell>
        </row>
        <row r="1583">
          <cell r="D1583">
            <v>44468</v>
          </cell>
          <cell r="E1583">
            <v>121067.508</v>
          </cell>
          <cell r="F1583">
            <v>24.7</v>
          </cell>
          <cell r="G1583">
            <v>121092.208</v>
          </cell>
          <cell r="H1583">
            <v>27650.695</v>
          </cell>
          <cell r="I1583">
            <v>4.3793549493059762</v>
          </cell>
          <cell r="J1583">
            <v>118591.43714680748</v>
          </cell>
          <cell r="K1583">
            <v>1.0210872801051964</v>
          </cell>
          <cell r="L1583">
            <v>30</v>
          </cell>
          <cell r="M1583">
            <v>130.7726717725194</v>
          </cell>
        </row>
        <row r="1584">
          <cell r="D1584">
            <v>44469</v>
          </cell>
          <cell r="E1584">
            <v>83120.168000000005</v>
          </cell>
          <cell r="F1584">
            <v>0</v>
          </cell>
          <cell r="G1584">
            <v>83120.168000000005</v>
          </cell>
          <cell r="H1584">
            <v>27655.395</v>
          </cell>
          <cell r="I1584">
            <v>3.0055679190262876</v>
          </cell>
          <cell r="J1584">
            <v>118591.43714680748</v>
          </cell>
          <cell r="K1584">
            <v>0.70089519108452447</v>
          </cell>
          <cell r="L1584">
            <v>30</v>
          </cell>
          <cell r="M1584">
            <v>130.7726717725194</v>
          </cell>
        </row>
        <row r="1585">
          <cell r="D1585">
            <v>44470</v>
          </cell>
          <cell r="E1585">
            <v>38974.430999999997</v>
          </cell>
          <cell r="F1585">
            <v>0</v>
          </cell>
          <cell r="G1585">
            <v>38974.430999999997</v>
          </cell>
          <cell r="H1585">
            <v>27655.395</v>
          </cell>
          <cell r="I1585">
            <v>1.4092885312251009</v>
          </cell>
          <cell r="J1585">
            <v>138300.66286198431</v>
          </cell>
          <cell r="K1585">
            <v>0.28180943021866872</v>
          </cell>
          <cell r="L1585">
            <v>31</v>
          </cell>
          <cell r="M1585">
            <v>157.58989473736204</v>
          </cell>
        </row>
        <row r="1586">
          <cell r="D1586">
            <v>44471</v>
          </cell>
          <cell r="E1586">
            <v>180038.41899999999</v>
          </cell>
          <cell r="F1586">
            <v>67.5</v>
          </cell>
          <cell r="G1586">
            <v>180105.91899999999</v>
          </cell>
          <cell r="H1586">
            <v>27655.395</v>
          </cell>
          <cell r="I1586">
            <v>6.5125057515902407</v>
          </cell>
          <cell r="J1586">
            <v>138300.66286198431</v>
          </cell>
          <cell r="K1586">
            <v>1.3022780605161293</v>
          </cell>
          <cell r="L1586">
            <v>31</v>
          </cell>
          <cell r="M1586">
            <v>157.58989473736204</v>
          </cell>
        </row>
        <row r="1587">
          <cell r="D1587">
            <v>44472</v>
          </cell>
          <cell r="E1587">
            <v>244174.883</v>
          </cell>
          <cell r="F1587">
            <v>2647</v>
          </cell>
          <cell r="G1587">
            <v>246821.883</v>
          </cell>
          <cell r="H1587">
            <v>27655.395</v>
          </cell>
          <cell r="I1587">
            <v>8.924908973457077</v>
          </cell>
          <cell r="J1587">
            <v>138300.66286198431</v>
          </cell>
          <cell r="K1587">
            <v>1.7846760665660244</v>
          </cell>
          <cell r="L1587">
            <v>31</v>
          </cell>
          <cell r="M1587">
            <v>157.58989473736204</v>
          </cell>
        </row>
        <row r="1588">
          <cell r="D1588">
            <v>44473</v>
          </cell>
          <cell r="E1588">
            <v>210569.86499999999</v>
          </cell>
          <cell r="F1588">
            <v>5108.7</v>
          </cell>
          <cell r="G1588">
            <v>215678.565</v>
          </cell>
          <cell r="H1588">
            <v>27655.395</v>
          </cell>
          <cell r="I1588">
            <v>7.7987880845672244</v>
          </cell>
          <cell r="J1588">
            <v>138300.66286198431</v>
          </cell>
          <cell r="K1588">
            <v>1.5594904647364862</v>
          </cell>
          <cell r="L1588">
            <v>31</v>
          </cell>
          <cell r="M1588">
            <v>157.58989473736204</v>
          </cell>
        </row>
        <row r="1589">
          <cell r="D1589">
            <v>44474</v>
          </cell>
          <cell r="E1589">
            <v>169062.81</v>
          </cell>
          <cell r="F1589">
            <v>38.5</v>
          </cell>
          <cell r="G1589">
            <v>169101.31</v>
          </cell>
          <cell r="H1589">
            <v>27655.395</v>
          </cell>
          <cell r="I1589">
            <v>6.1145866837193967</v>
          </cell>
          <cell r="J1589">
            <v>138300.66286198431</v>
          </cell>
          <cell r="K1589">
            <v>1.2227078778989864</v>
          </cell>
          <cell r="L1589">
            <v>31</v>
          </cell>
          <cell r="M1589">
            <v>157.58989473736204</v>
          </cell>
        </row>
        <row r="1590">
          <cell r="D1590">
            <v>44475</v>
          </cell>
          <cell r="E1590">
            <v>120768.58500000001</v>
          </cell>
          <cell r="F1590">
            <v>4775.8</v>
          </cell>
          <cell r="G1590">
            <v>125544.38500000001</v>
          </cell>
          <cell r="H1590">
            <v>27655.395</v>
          </cell>
          <cell r="I1590">
            <v>4.5395983315371202</v>
          </cell>
          <cell r="J1590">
            <v>138300.66286198431</v>
          </cell>
          <cell r="K1590">
            <v>0.90776415963592094</v>
          </cell>
          <cell r="L1590">
            <v>31</v>
          </cell>
          <cell r="M1590">
            <v>157.58989473736204</v>
          </cell>
        </row>
        <row r="1591">
          <cell r="D1591">
            <v>44476</v>
          </cell>
          <cell r="E1591">
            <v>105948.409</v>
          </cell>
          <cell r="F1591">
            <v>0</v>
          </cell>
          <cell r="G1591">
            <v>105948.409</v>
          </cell>
          <cell r="H1591">
            <v>27655.395</v>
          </cell>
          <cell r="I1591">
            <v>3.8310213612931583</v>
          </cell>
          <cell r="J1591">
            <v>138300.66286198431</v>
          </cell>
          <cell r="K1591">
            <v>0.76607303831746709</v>
          </cell>
          <cell r="L1591">
            <v>31</v>
          </cell>
          <cell r="M1591">
            <v>157.58989473736204</v>
          </cell>
        </row>
        <row r="1592">
          <cell r="D1592">
            <v>44477</v>
          </cell>
          <cell r="E1592">
            <v>90928.433000000005</v>
          </cell>
          <cell r="F1592">
            <v>0</v>
          </cell>
          <cell r="G1592">
            <v>90928.433000000005</v>
          </cell>
          <cell r="H1592">
            <v>27655.395</v>
          </cell>
          <cell r="I1592">
            <v>3.287909393447463</v>
          </cell>
          <cell r="J1592">
            <v>138300.66286198431</v>
          </cell>
          <cell r="K1592">
            <v>0.65746924937547901</v>
          </cell>
          <cell r="L1592">
            <v>31</v>
          </cell>
          <cell r="M1592">
            <v>157.58989473736204</v>
          </cell>
        </row>
        <row r="1593">
          <cell r="D1593">
            <v>44478</v>
          </cell>
          <cell r="E1593">
            <v>122234.58100000001</v>
          </cell>
          <cell r="F1593">
            <v>0</v>
          </cell>
          <cell r="G1593">
            <v>122234.58100000001</v>
          </cell>
          <cell r="H1593">
            <v>27655.395</v>
          </cell>
          <cell r="I1593">
            <v>4.419918102778861</v>
          </cell>
          <cell r="J1593">
            <v>138300.66286198431</v>
          </cell>
          <cell r="K1593">
            <v>0.88383221360249531</v>
          </cell>
          <cell r="L1593">
            <v>31</v>
          </cell>
          <cell r="M1593">
            <v>157.58989473736204</v>
          </cell>
        </row>
        <row r="1594">
          <cell r="D1594">
            <v>44479</v>
          </cell>
          <cell r="E1594">
            <v>202190.342</v>
          </cell>
          <cell r="F1594">
            <v>0</v>
          </cell>
          <cell r="G1594">
            <v>202190.342</v>
          </cell>
          <cell r="H1594">
            <v>27655.395</v>
          </cell>
          <cell r="I1594">
            <v>7.3110632482378213</v>
          </cell>
          <cell r="J1594">
            <v>138300.66286198431</v>
          </cell>
          <cell r="K1594">
            <v>1.4619622047782499</v>
          </cell>
          <cell r="L1594">
            <v>31</v>
          </cell>
          <cell r="M1594">
            <v>157.58989473736204</v>
          </cell>
        </row>
        <row r="1595">
          <cell r="D1595">
            <v>44480</v>
          </cell>
          <cell r="E1595">
            <v>170437.52</v>
          </cell>
          <cell r="F1595">
            <v>0</v>
          </cell>
          <cell r="G1595">
            <v>170437.52</v>
          </cell>
          <cell r="H1595">
            <v>27655.395</v>
          </cell>
          <cell r="I1595">
            <v>6.1629031152872695</v>
          </cell>
          <cell r="J1595">
            <v>138300.66286198431</v>
          </cell>
          <cell r="K1595">
            <v>1.2323695091041345</v>
          </cell>
          <cell r="L1595">
            <v>31</v>
          </cell>
          <cell r="M1595">
            <v>157.58989473736204</v>
          </cell>
        </row>
        <row r="1596">
          <cell r="D1596">
            <v>44481</v>
          </cell>
          <cell r="E1596">
            <v>150598.31899999999</v>
          </cell>
          <cell r="F1596">
            <v>1082</v>
          </cell>
          <cell r="G1596">
            <v>151680.31899999999</v>
          </cell>
          <cell r="H1596">
            <v>27655.395</v>
          </cell>
          <cell r="I1596">
            <v>5.4846556702589124</v>
          </cell>
          <cell r="J1596">
            <v>138300.66286198431</v>
          </cell>
          <cell r="K1596">
            <v>1.0967432538726714</v>
          </cell>
          <cell r="L1596">
            <v>31</v>
          </cell>
          <cell r="M1596">
            <v>157.58989473736204</v>
          </cell>
        </row>
        <row r="1597">
          <cell r="D1597">
            <v>44482</v>
          </cell>
          <cell r="E1597">
            <v>174277.16099999999</v>
          </cell>
          <cell r="F1597">
            <v>4018.4</v>
          </cell>
          <cell r="G1597">
            <v>178295.56099999999</v>
          </cell>
          <cell r="H1597">
            <v>27655.395</v>
          </cell>
          <cell r="I1597">
            <v>6.4470444555212456</v>
          </cell>
          <cell r="J1597">
            <v>138300.66286198431</v>
          </cell>
          <cell r="K1597">
            <v>1.2891880437184033</v>
          </cell>
          <cell r="L1597">
            <v>31</v>
          </cell>
          <cell r="M1597">
            <v>157.58989473736204</v>
          </cell>
        </row>
        <row r="1598">
          <cell r="D1598">
            <v>44483</v>
          </cell>
          <cell r="E1598">
            <v>76569.697</v>
          </cell>
          <cell r="F1598">
            <v>0</v>
          </cell>
          <cell r="G1598">
            <v>76569.697</v>
          </cell>
          <cell r="H1598">
            <v>27655.395</v>
          </cell>
          <cell r="I1598">
            <v>2.7687074077227969</v>
          </cell>
          <cell r="J1598">
            <v>138300.66286198431</v>
          </cell>
          <cell r="K1598">
            <v>0.55364663780687673</v>
          </cell>
          <cell r="L1598">
            <v>31</v>
          </cell>
          <cell r="M1598">
            <v>157.58989473736204</v>
          </cell>
        </row>
        <row r="1599">
          <cell r="D1599">
            <v>44484</v>
          </cell>
          <cell r="E1599">
            <v>59891.9</v>
          </cell>
          <cell r="F1599">
            <v>0</v>
          </cell>
          <cell r="G1599">
            <v>59891.9</v>
          </cell>
          <cell r="H1599">
            <v>27655.395</v>
          </cell>
          <cell r="I1599">
            <v>2.1656497764721858</v>
          </cell>
          <cell r="J1599">
            <v>138300.66286198431</v>
          </cell>
          <cell r="K1599">
            <v>0.43305576965866382</v>
          </cell>
          <cell r="L1599">
            <v>31</v>
          </cell>
          <cell r="M1599">
            <v>157.58989473736204</v>
          </cell>
        </row>
        <row r="1600">
          <cell r="D1600">
            <v>44485</v>
          </cell>
          <cell r="E1600">
            <v>51915.942999999999</v>
          </cell>
          <cell r="F1600">
            <v>0</v>
          </cell>
          <cell r="G1600">
            <v>51915.942999999999</v>
          </cell>
          <cell r="H1600">
            <v>27655.395</v>
          </cell>
          <cell r="I1600">
            <v>1.8772446750444172</v>
          </cell>
          <cell r="J1600">
            <v>138300.66286198431</v>
          </cell>
          <cell r="K1600">
            <v>0.37538462886334079</v>
          </cell>
          <cell r="L1600">
            <v>31</v>
          </cell>
          <cell r="M1600">
            <v>157.58989473736204</v>
          </cell>
        </row>
        <row r="1601">
          <cell r="D1601">
            <v>44486</v>
          </cell>
          <cell r="E1601">
            <v>54211.565000000002</v>
          </cell>
          <cell r="F1601">
            <v>0</v>
          </cell>
          <cell r="G1601">
            <v>54211.565000000002</v>
          </cell>
          <cell r="H1601">
            <v>27655.395</v>
          </cell>
          <cell r="I1601">
            <v>1.960252782504101</v>
          </cell>
          <cell r="J1601">
            <v>138300.66286198431</v>
          </cell>
          <cell r="K1601">
            <v>0.39198340686262556</v>
          </cell>
          <cell r="L1601">
            <v>31</v>
          </cell>
          <cell r="M1601">
            <v>157.58989473736204</v>
          </cell>
        </row>
        <row r="1602">
          <cell r="D1602">
            <v>44487</v>
          </cell>
          <cell r="E1602">
            <v>68810.650999999998</v>
          </cell>
          <cell r="F1602">
            <v>0</v>
          </cell>
          <cell r="G1602">
            <v>68810.650999999998</v>
          </cell>
          <cell r="H1602">
            <v>27655.395</v>
          </cell>
          <cell r="I1602">
            <v>2.4881456583787718</v>
          </cell>
          <cell r="J1602">
            <v>138300.66286198431</v>
          </cell>
          <cell r="K1602">
            <v>0.49754389874955884</v>
          </cell>
          <cell r="L1602">
            <v>31</v>
          </cell>
          <cell r="M1602">
            <v>157.58989473736204</v>
          </cell>
        </row>
        <row r="1603">
          <cell r="D1603">
            <v>44488</v>
          </cell>
          <cell r="E1603">
            <v>183901.59899999999</v>
          </cell>
          <cell r="F1603">
            <v>0.1</v>
          </cell>
          <cell r="G1603">
            <v>183901.69899999999</v>
          </cell>
          <cell r="H1603">
            <v>27655.395</v>
          </cell>
          <cell r="I1603">
            <v>6.6497585371678829</v>
          </cell>
          <cell r="J1603">
            <v>138300.66286198431</v>
          </cell>
          <cell r="K1603">
            <v>1.3297239159549274</v>
          </cell>
          <cell r="L1603">
            <v>31</v>
          </cell>
          <cell r="M1603">
            <v>157.58989473736204</v>
          </cell>
        </row>
        <row r="1604">
          <cell r="D1604">
            <v>44489</v>
          </cell>
          <cell r="E1604">
            <v>217426.701</v>
          </cell>
          <cell r="F1604">
            <v>101.2</v>
          </cell>
          <cell r="G1604">
            <v>217527.90100000001</v>
          </cell>
          <cell r="H1604">
            <v>27655.395</v>
          </cell>
          <cell r="I1604">
            <v>7.8656587982200223</v>
          </cell>
          <cell r="J1604">
            <v>138300.66286198431</v>
          </cell>
          <cell r="K1604">
            <v>1.5728623167705253</v>
          </cell>
          <cell r="L1604">
            <v>31</v>
          </cell>
          <cell r="M1604">
            <v>157.58989473736204</v>
          </cell>
        </row>
        <row r="1605">
          <cell r="D1605">
            <v>44490</v>
          </cell>
          <cell r="E1605">
            <v>113214.424</v>
          </cell>
          <cell r="F1605">
            <v>0</v>
          </cell>
          <cell r="G1605">
            <v>113214.424</v>
          </cell>
          <cell r="H1605">
            <v>27655.395</v>
          </cell>
          <cell r="I1605">
            <v>4.0937554498859985</v>
          </cell>
          <cell r="J1605">
            <v>138300.66286198431</v>
          </cell>
          <cell r="K1605">
            <v>0.81861085592179073</v>
          </cell>
          <cell r="L1605">
            <v>31</v>
          </cell>
          <cell r="M1605">
            <v>157.58989473736204</v>
          </cell>
        </row>
        <row r="1606">
          <cell r="D1606">
            <v>44491</v>
          </cell>
          <cell r="E1606">
            <v>166536.74299999999</v>
          </cell>
          <cell r="F1606">
            <v>1924.8</v>
          </cell>
          <cell r="G1606">
            <v>168461.54299999998</v>
          </cell>
          <cell r="H1606">
            <v>27655.395</v>
          </cell>
          <cell r="I1606">
            <v>6.0914531504612386</v>
          </cell>
          <cell r="J1606">
            <v>138300.66286198431</v>
          </cell>
          <cell r="K1606">
            <v>1.2180819637004516</v>
          </cell>
          <cell r="L1606">
            <v>31</v>
          </cell>
          <cell r="M1606">
            <v>157.58989473736204</v>
          </cell>
        </row>
        <row r="1607">
          <cell r="D1607">
            <v>44492</v>
          </cell>
          <cell r="E1607">
            <v>76695.698000000004</v>
          </cell>
          <cell r="F1607">
            <v>310.3</v>
          </cell>
          <cell r="G1607">
            <v>77005.998000000007</v>
          </cell>
          <cell r="H1607">
            <v>27655.395</v>
          </cell>
          <cell r="I1607">
            <v>2.7844837508196867</v>
          </cell>
          <cell r="J1607">
            <v>138300.66286198431</v>
          </cell>
          <cell r="K1607">
            <v>0.55680136599813213</v>
          </cell>
          <cell r="L1607">
            <v>31</v>
          </cell>
          <cell r="M1607">
            <v>157.58989473736204</v>
          </cell>
        </row>
        <row r="1608">
          <cell r="D1608">
            <v>44493</v>
          </cell>
          <cell r="E1608">
            <v>53186.129000000001</v>
          </cell>
          <cell r="F1608">
            <v>0</v>
          </cell>
          <cell r="G1608">
            <v>53186.129000000001</v>
          </cell>
          <cell r="H1608">
            <v>27655.395</v>
          </cell>
          <cell r="I1608">
            <v>1.9231737243311839</v>
          </cell>
          <cell r="J1608">
            <v>138300.66286198431</v>
          </cell>
          <cell r="K1608">
            <v>0.38456886539348362</v>
          </cell>
          <cell r="L1608">
            <v>31</v>
          </cell>
          <cell r="M1608">
            <v>157.58989473736204</v>
          </cell>
        </row>
        <row r="1609">
          <cell r="D1609">
            <v>44494</v>
          </cell>
          <cell r="E1609">
            <v>37106.533000000003</v>
          </cell>
          <cell r="F1609">
            <v>0</v>
          </cell>
          <cell r="G1609">
            <v>37106.533000000003</v>
          </cell>
          <cell r="H1609">
            <v>27655.395</v>
          </cell>
          <cell r="I1609">
            <v>1.3417466284607398</v>
          </cell>
          <cell r="J1609">
            <v>138300.66286198431</v>
          </cell>
          <cell r="K1609">
            <v>0.26830336335430349</v>
          </cell>
          <cell r="L1609">
            <v>31</v>
          </cell>
          <cell r="M1609">
            <v>157.58989473736204</v>
          </cell>
        </row>
        <row r="1610">
          <cell r="D1610">
            <v>44495</v>
          </cell>
          <cell r="E1610">
            <v>77092.881999999998</v>
          </cell>
          <cell r="F1610">
            <v>849.2</v>
          </cell>
          <cell r="G1610">
            <v>77942.081999999995</v>
          </cell>
          <cell r="H1610">
            <v>27655.395</v>
          </cell>
          <cell r="I1610">
            <v>2.8183319023286413</v>
          </cell>
          <cell r="J1610">
            <v>138300.66286198431</v>
          </cell>
          <cell r="K1610">
            <v>0.56356983681113282</v>
          </cell>
          <cell r="L1610">
            <v>31</v>
          </cell>
          <cell r="M1610">
            <v>157.58989473736204</v>
          </cell>
        </row>
        <row r="1611">
          <cell r="D1611">
            <v>44496</v>
          </cell>
          <cell r="E1611">
            <v>43980.993000000002</v>
          </cell>
          <cell r="F1611">
            <v>0</v>
          </cell>
          <cell r="G1611">
            <v>43980.993000000002</v>
          </cell>
          <cell r="H1611">
            <v>27655.395</v>
          </cell>
          <cell r="I1611">
            <v>1.5903223584403694</v>
          </cell>
          <cell r="J1611">
            <v>138300.66286198431</v>
          </cell>
          <cell r="K1611">
            <v>0.31800999423907583</v>
          </cell>
          <cell r="L1611">
            <v>31</v>
          </cell>
          <cell r="M1611">
            <v>157.58989473736204</v>
          </cell>
        </row>
        <row r="1612">
          <cell r="D1612">
            <v>44497</v>
          </cell>
          <cell r="E1612">
            <v>159485.75399999999</v>
          </cell>
          <cell r="F1612">
            <v>50.7</v>
          </cell>
          <cell r="G1612">
            <v>159536.454</v>
          </cell>
          <cell r="H1612">
            <v>27655.395</v>
          </cell>
          <cell r="I1612">
            <v>5.7687280908480965</v>
          </cell>
          <cell r="J1612">
            <v>138300.66286198431</v>
          </cell>
          <cell r="K1612">
            <v>1.1535480069188657</v>
          </cell>
          <cell r="L1612">
            <v>31</v>
          </cell>
          <cell r="M1612">
            <v>157.58989473736204</v>
          </cell>
        </row>
        <row r="1613">
          <cell r="D1613">
            <v>44498</v>
          </cell>
          <cell r="E1613">
            <v>215456.98300000001</v>
          </cell>
          <cell r="F1613">
            <v>0</v>
          </cell>
          <cell r="G1613">
            <v>215456.98300000001</v>
          </cell>
          <cell r="H1613">
            <v>27655.395</v>
          </cell>
          <cell r="I1613">
            <v>7.7907758323466361</v>
          </cell>
          <cell r="J1613">
            <v>138300.66286198431</v>
          </cell>
          <cell r="K1613">
            <v>1.5578882887568879</v>
          </cell>
          <cell r="L1613">
            <v>31</v>
          </cell>
          <cell r="M1613">
            <v>157.58989473736204</v>
          </cell>
        </row>
        <row r="1614">
          <cell r="D1614">
            <v>44499</v>
          </cell>
          <cell r="E1614">
            <v>278091.83100000001</v>
          </cell>
          <cell r="F1614">
            <v>0</v>
          </cell>
          <cell r="G1614">
            <v>278091.83100000001</v>
          </cell>
          <cell r="H1614">
            <v>27655.395</v>
          </cell>
          <cell r="I1614">
            <v>10.055608715767756</v>
          </cell>
          <cell r="J1614">
            <v>138300.66286198431</v>
          </cell>
          <cell r="K1614">
            <v>2.0107772822283492</v>
          </cell>
          <cell r="L1614">
            <v>31</v>
          </cell>
          <cell r="M1614">
            <v>157.58989473736204</v>
          </cell>
        </row>
        <row r="1615">
          <cell r="D1615">
            <v>44500</v>
          </cell>
          <cell r="E1615">
            <v>323495.755</v>
          </cell>
          <cell r="F1615">
            <v>0</v>
          </cell>
          <cell r="G1615">
            <v>323495.755</v>
          </cell>
          <cell r="H1615">
            <v>27850.494999999999</v>
          </cell>
          <cell r="I1615">
            <v>11.61544004873163</v>
          </cell>
          <cell r="J1615">
            <v>138300.66286198431</v>
          </cell>
          <cell r="K1615">
            <v>2.3390759545587225</v>
          </cell>
          <cell r="L1615">
            <v>31</v>
          </cell>
          <cell r="M1615">
            <v>157.58989473736204</v>
          </cell>
        </row>
        <row r="1616">
          <cell r="D1616">
            <v>44501</v>
          </cell>
          <cell r="E1616">
            <v>299726.08799999999</v>
          </cell>
          <cell r="F1616">
            <v>0</v>
          </cell>
          <cell r="G1616">
            <v>299726.08799999999</v>
          </cell>
          <cell r="H1616">
            <v>27850.494999999999</v>
          </cell>
          <cell r="I1616">
            <v>10.761966277439592</v>
          </cell>
          <cell r="J1616">
            <v>184870.74747122591</v>
          </cell>
          <cell r="K1616">
            <v>1.6212737390843874</v>
          </cell>
          <cell r="L1616">
            <v>30</v>
          </cell>
          <cell r="M1616">
            <v>203.85992581797274</v>
          </cell>
        </row>
        <row r="1617">
          <cell r="D1617">
            <v>44502</v>
          </cell>
          <cell r="E1617">
            <v>291490.984</v>
          </cell>
          <cell r="F1617">
            <v>23.6</v>
          </cell>
          <cell r="G1617">
            <v>291514.58399999997</v>
          </cell>
          <cell r="H1617">
            <v>27850.494999999999</v>
          </cell>
          <cell r="I1617">
            <v>10.467123977509196</v>
          </cell>
          <cell r="J1617">
            <v>184870.74747122591</v>
          </cell>
          <cell r="K1617">
            <v>1.5768561981141584</v>
          </cell>
          <cell r="L1617">
            <v>30</v>
          </cell>
          <cell r="M1617">
            <v>203.85992581797274</v>
          </cell>
        </row>
        <row r="1618">
          <cell r="D1618">
            <v>44503</v>
          </cell>
          <cell r="E1618">
            <v>238214.45300000001</v>
          </cell>
          <cell r="F1618">
            <v>128.80000000000001</v>
          </cell>
          <cell r="G1618">
            <v>238343.253</v>
          </cell>
          <cell r="H1618">
            <v>27850.494999999999</v>
          </cell>
          <cell r="I1618">
            <v>8.5579539250559105</v>
          </cell>
          <cell r="J1618">
            <v>184870.74747122591</v>
          </cell>
          <cell r="K1618">
            <v>1.2892426533683852</v>
          </cell>
          <cell r="L1618">
            <v>30</v>
          </cell>
          <cell r="M1618">
            <v>203.85992581797274</v>
          </cell>
        </row>
        <row r="1619">
          <cell r="D1619">
            <v>44504</v>
          </cell>
          <cell r="E1619">
            <v>169498.196</v>
          </cell>
          <cell r="F1619">
            <v>5</v>
          </cell>
          <cell r="G1619">
            <v>169503.196</v>
          </cell>
          <cell r="H1619">
            <v>27850.494999999999</v>
          </cell>
          <cell r="I1619">
            <v>6.086182525660675</v>
          </cell>
          <cell r="J1619">
            <v>184870.74747122591</v>
          </cell>
          <cell r="K1619">
            <v>0.91687407725974712</v>
          </cell>
          <cell r="L1619">
            <v>30</v>
          </cell>
          <cell r="M1619">
            <v>203.85992581797274</v>
          </cell>
        </row>
        <row r="1620">
          <cell r="D1620">
            <v>44505</v>
          </cell>
          <cell r="E1620">
            <v>235248.61</v>
          </cell>
          <cell r="F1620">
            <v>2056.1999999999998</v>
          </cell>
          <cell r="G1620">
            <v>237304.81</v>
          </cell>
          <cell r="H1620">
            <v>27850.494999999999</v>
          </cell>
          <cell r="I1620">
            <v>8.5206675859800693</v>
          </cell>
          <cell r="J1620">
            <v>184870.74747122591</v>
          </cell>
          <cell r="K1620">
            <v>1.2836255234859975</v>
          </cell>
          <cell r="L1620">
            <v>30</v>
          </cell>
          <cell r="M1620">
            <v>203.85992581797274</v>
          </cell>
        </row>
        <row r="1621">
          <cell r="D1621">
            <v>44506</v>
          </cell>
          <cell r="E1621">
            <v>272669.80800000002</v>
          </cell>
          <cell r="F1621">
            <v>1706.8</v>
          </cell>
          <cell r="G1621">
            <v>274376.60800000001</v>
          </cell>
          <cell r="H1621">
            <v>27850.494999999999</v>
          </cell>
          <cell r="I1621">
            <v>9.8517677333921725</v>
          </cell>
          <cell r="J1621">
            <v>184870.74747122591</v>
          </cell>
          <cell r="K1621">
            <v>1.4841537222794277</v>
          </cell>
          <cell r="L1621">
            <v>30</v>
          </cell>
          <cell r="M1621">
            <v>203.85992581797274</v>
          </cell>
        </row>
        <row r="1622">
          <cell r="D1622">
            <v>44507</v>
          </cell>
          <cell r="E1622">
            <v>288773.84000000003</v>
          </cell>
          <cell r="F1622">
            <v>6776.8</v>
          </cell>
          <cell r="G1622">
            <v>295550.64</v>
          </cell>
          <cell r="H1622">
            <v>27850.494999999999</v>
          </cell>
          <cell r="I1622">
            <v>10.612042622581754</v>
          </cell>
          <cell r="J1622">
            <v>184870.74747122591</v>
          </cell>
          <cell r="K1622">
            <v>1.5986879700694714</v>
          </cell>
          <cell r="L1622">
            <v>30</v>
          </cell>
          <cell r="M1622">
            <v>203.85992581797274</v>
          </cell>
        </row>
        <row r="1623">
          <cell r="D1623">
            <v>44508</v>
          </cell>
          <cell r="E1623">
            <v>275670.64299999998</v>
          </cell>
          <cell r="F1623">
            <v>5467.9</v>
          </cell>
          <cell r="G1623">
            <v>281138.54300000001</v>
          </cell>
          <cell r="H1623">
            <v>27850.494999999999</v>
          </cell>
          <cell r="I1623">
            <v>10.094561802222906</v>
          </cell>
          <cell r="J1623">
            <v>184870.74747122591</v>
          </cell>
          <cell r="K1623">
            <v>1.5207302769398801</v>
          </cell>
          <cell r="L1623">
            <v>30</v>
          </cell>
          <cell r="M1623">
            <v>203.85992581797274</v>
          </cell>
        </row>
        <row r="1624">
          <cell r="D1624">
            <v>44509</v>
          </cell>
          <cell r="E1624">
            <v>186525.049</v>
          </cell>
          <cell r="F1624">
            <v>725.2</v>
          </cell>
          <cell r="G1624">
            <v>187250.24900000001</v>
          </cell>
          <cell r="H1624">
            <v>27850.494999999999</v>
          </cell>
          <cell r="I1624">
            <v>6.7234082913068516</v>
          </cell>
          <cell r="J1624">
            <v>184870.74747122591</v>
          </cell>
          <cell r="K1624">
            <v>1.0128711630223945</v>
          </cell>
          <cell r="L1624">
            <v>30</v>
          </cell>
          <cell r="M1624">
            <v>203.85992581797274</v>
          </cell>
        </row>
        <row r="1625">
          <cell r="D1625">
            <v>44510</v>
          </cell>
          <cell r="E1625">
            <v>90506.956999999995</v>
          </cell>
          <cell r="F1625">
            <v>0</v>
          </cell>
          <cell r="G1625">
            <v>90506.956999999995</v>
          </cell>
          <cell r="H1625">
            <v>27850.494999999999</v>
          </cell>
          <cell r="I1625">
            <v>3.2497432092320082</v>
          </cell>
          <cell r="J1625">
            <v>184870.74747122591</v>
          </cell>
          <cell r="K1625">
            <v>0.48956883789354988</v>
          </cell>
          <cell r="L1625">
            <v>30</v>
          </cell>
          <cell r="M1625">
            <v>203.85992581797274</v>
          </cell>
        </row>
        <row r="1626">
          <cell r="D1626">
            <v>44511</v>
          </cell>
          <cell r="E1626">
            <v>58289.41</v>
          </cell>
          <cell r="F1626">
            <v>0</v>
          </cell>
          <cell r="G1626">
            <v>58289.41</v>
          </cell>
          <cell r="H1626">
            <v>27850.494999999999</v>
          </cell>
          <cell r="I1626">
            <v>2.0929398202796756</v>
          </cell>
          <cell r="J1626">
            <v>184870.74747122591</v>
          </cell>
          <cell r="K1626">
            <v>0.31529817884829192</v>
          </cell>
          <cell r="L1626">
            <v>30</v>
          </cell>
          <cell r="M1626">
            <v>203.85992581797274</v>
          </cell>
        </row>
        <row r="1627">
          <cell r="D1627">
            <v>44512</v>
          </cell>
          <cell r="E1627">
            <v>81243.966</v>
          </cell>
          <cell r="F1627">
            <v>0</v>
          </cell>
          <cell r="G1627">
            <v>81243.966</v>
          </cell>
          <cell r="H1627">
            <v>27850.494999999999</v>
          </cell>
          <cell r="I1627">
            <v>2.9171462123025105</v>
          </cell>
          <cell r="J1627">
            <v>184870.74747122591</v>
          </cell>
          <cell r="K1627">
            <v>0.4394636096370258</v>
          </cell>
          <cell r="L1627">
            <v>30</v>
          </cell>
          <cell r="M1627">
            <v>203.85992581797274</v>
          </cell>
        </row>
        <row r="1628">
          <cell r="D1628">
            <v>44513</v>
          </cell>
          <cell r="E1628">
            <v>128546.478</v>
          </cell>
          <cell r="F1628">
            <v>555.79999999999995</v>
          </cell>
          <cell r="G1628">
            <v>129102.27800000001</v>
          </cell>
          <cell r="H1628">
            <v>27850.494999999999</v>
          </cell>
          <cell r="I1628">
            <v>4.6355469804037597</v>
          </cell>
          <cell r="J1628">
            <v>184870.74747122591</v>
          </cell>
          <cell r="K1628">
            <v>0.69833805383458003</v>
          </cell>
          <cell r="L1628">
            <v>30</v>
          </cell>
          <cell r="M1628">
            <v>203.85992581797274</v>
          </cell>
        </row>
        <row r="1629">
          <cell r="D1629">
            <v>44514</v>
          </cell>
          <cell r="E1629">
            <v>220173.74799999999</v>
          </cell>
          <cell r="F1629">
            <v>10104.1</v>
          </cell>
          <cell r="G1629">
            <v>230277.848</v>
          </cell>
          <cell r="H1629">
            <v>27850.494999999999</v>
          </cell>
          <cell r="I1629">
            <v>8.2683574564832689</v>
          </cell>
          <cell r="J1629">
            <v>184870.74747122591</v>
          </cell>
          <cell r="K1629">
            <v>1.2456153888588644</v>
          </cell>
          <cell r="L1629">
            <v>30</v>
          </cell>
          <cell r="M1629">
            <v>203.85992581797274</v>
          </cell>
        </row>
        <row r="1630">
          <cell r="D1630">
            <v>44515</v>
          </cell>
          <cell r="E1630">
            <v>266226.87400000001</v>
          </cell>
          <cell r="F1630">
            <v>10935</v>
          </cell>
          <cell r="G1630">
            <v>277161.87400000001</v>
          </cell>
          <cell r="H1630">
            <v>27850.494999999999</v>
          </cell>
          <cell r="I1630">
            <v>9.9517755070421554</v>
          </cell>
          <cell r="J1630">
            <v>184870.74747122591</v>
          </cell>
          <cell r="K1630">
            <v>1.4992197402303395</v>
          </cell>
          <cell r="L1630">
            <v>30</v>
          </cell>
          <cell r="M1630">
            <v>203.85992581797274</v>
          </cell>
        </row>
        <row r="1631">
          <cell r="D1631">
            <v>44516</v>
          </cell>
          <cell r="E1631">
            <v>218558.14</v>
          </cell>
          <cell r="F1631">
            <v>579.29999999999995</v>
          </cell>
          <cell r="G1631">
            <v>219137.44</v>
          </cell>
          <cell r="H1631">
            <v>27850.494999999999</v>
          </cell>
          <cell r="I1631">
            <v>7.8683499162223152</v>
          </cell>
          <cell r="J1631">
            <v>184870.74747122591</v>
          </cell>
          <cell r="K1631">
            <v>1.1853548654803134</v>
          </cell>
          <cell r="L1631">
            <v>30</v>
          </cell>
          <cell r="M1631">
            <v>203.85992581797274</v>
          </cell>
        </row>
        <row r="1632">
          <cell r="D1632">
            <v>44517</v>
          </cell>
          <cell r="E1632">
            <v>281444.66499999998</v>
          </cell>
          <cell r="F1632">
            <v>7639.7</v>
          </cell>
          <cell r="G1632">
            <v>289084.36499999999</v>
          </cell>
          <cell r="H1632">
            <v>27850.494999999999</v>
          </cell>
          <cell r="I1632">
            <v>10.379864523054259</v>
          </cell>
          <cell r="J1632">
            <v>184870.74747122591</v>
          </cell>
          <cell r="K1632">
            <v>1.5637106949275159</v>
          </cell>
          <cell r="L1632">
            <v>30</v>
          </cell>
          <cell r="M1632">
            <v>203.85992581797274</v>
          </cell>
        </row>
        <row r="1633">
          <cell r="D1633">
            <v>44518</v>
          </cell>
          <cell r="E1633">
            <v>218394.89</v>
          </cell>
          <cell r="F1633">
            <v>1120.4000000000001</v>
          </cell>
          <cell r="G1633">
            <v>219515.29</v>
          </cell>
          <cell r="H1633">
            <v>27850.494999999999</v>
          </cell>
          <cell r="I1633">
            <v>7.8819170000389587</v>
          </cell>
          <cell r="J1633">
            <v>184870.74747122591</v>
          </cell>
          <cell r="K1633">
            <v>1.1873987258809906</v>
          </cell>
          <cell r="L1633">
            <v>30</v>
          </cell>
          <cell r="M1633">
            <v>203.85992581797274</v>
          </cell>
        </row>
        <row r="1634">
          <cell r="D1634">
            <v>44519</v>
          </cell>
          <cell r="E1634">
            <v>154304.53700000001</v>
          </cell>
          <cell r="F1634">
            <v>0</v>
          </cell>
          <cell r="G1634">
            <v>154304.53700000001</v>
          </cell>
          <cell r="H1634">
            <v>27850.494999999999</v>
          </cell>
          <cell r="I1634">
            <v>5.5404594065563293</v>
          </cell>
          <cell r="J1634">
            <v>184870.74747122591</v>
          </cell>
          <cell r="K1634">
            <v>0.83466172507371206</v>
          </cell>
          <cell r="L1634">
            <v>30</v>
          </cell>
          <cell r="M1634">
            <v>203.85992581797274</v>
          </cell>
        </row>
        <row r="1635">
          <cell r="D1635">
            <v>44520</v>
          </cell>
          <cell r="E1635">
            <v>82698.396999999997</v>
          </cell>
          <cell r="F1635">
            <v>0</v>
          </cell>
          <cell r="G1635">
            <v>82698.396999999997</v>
          </cell>
          <cell r="H1635">
            <v>27850.494999999999</v>
          </cell>
          <cell r="I1635">
            <v>2.9693690183962618</v>
          </cell>
          <cell r="J1635">
            <v>184870.74747122591</v>
          </cell>
          <cell r="K1635">
            <v>0.44733089540232174</v>
          </cell>
          <cell r="L1635">
            <v>30</v>
          </cell>
          <cell r="M1635">
            <v>203.85992581797274</v>
          </cell>
        </row>
        <row r="1636">
          <cell r="D1636">
            <v>44521</v>
          </cell>
          <cell r="E1636">
            <v>82886.587</v>
          </cell>
          <cell r="F1636">
            <v>0</v>
          </cell>
          <cell r="G1636">
            <v>82886.587</v>
          </cell>
          <cell r="H1636">
            <v>27850.494999999999</v>
          </cell>
          <cell r="I1636">
            <v>2.9761261693912444</v>
          </cell>
          <cell r="J1636">
            <v>184870.74747122591</v>
          </cell>
          <cell r="K1636">
            <v>0.44834884985198009</v>
          </cell>
          <cell r="L1636">
            <v>30</v>
          </cell>
          <cell r="M1636">
            <v>203.85992581797274</v>
          </cell>
        </row>
        <row r="1637">
          <cell r="D1637">
            <v>44522</v>
          </cell>
          <cell r="E1637">
            <v>165691.03899999999</v>
          </cell>
          <cell r="F1637">
            <v>0</v>
          </cell>
          <cell r="G1637">
            <v>165691.03899999999</v>
          </cell>
          <cell r="H1637">
            <v>27850.494999999999</v>
          </cell>
          <cell r="I1637">
            <v>5.9493031990993339</v>
          </cell>
          <cell r="J1637">
            <v>184870.74747122591</v>
          </cell>
          <cell r="K1637">
            <v>0.89625341632693334</v>
          </cell>
          <cell r="L1637">
            <v>30</v>
          </cell>
          <cell r="M1637">
            <v>203.85992581797274</v>
          </cell>
        </row>
        <row r="1638">
          <cell r="D1638">
            <v>44523</v>
          </cell>
          <cell r="E1638">
            <v>218263.67499999999</v>
          </cell>
          <cell r="F1638">
            <v>0</v>
          </cell>
          <cell r="G1638">
            <v>218263.67499999999</v>
          </cell>
          <cell r="H1638">
            <v>27850.494999999999</v>
          </cell>
          <cell r="I1638">
            <v>7.8369765061626371</v>
          </cell>
          <cell r="J1638">
            <v>184870.74747122591</v>
          </cell>
          <cell r="K1638">
            <v>1.1806285092992956</v>
          </cell>
          <cell r="L1638">
            <v>30</v>
          </cell>
          <cell r="M1638">
            <v>203.85992581797274</v>
          </cell>
        </row>
        <row r="1639">
          <cell r="D1639">
            <v>44524</v>
          </cell>
          <cell r="E1639">
            <v>184361.948</v>
          </cell>
          <cell r="F1639">
            <v>0</v>
          </cell>
          <cell r="G1639">
            <v>184361.948</v>
          </cell>
          <cell r="H1639">
            <v>27850.494999999999</v>
          </cell>
          <cell r="I1639">
            <v>6.6197009424787607</v>
          </cell>
          <cell r="J1639">
            <v>184870.74747122591</v>
          </cell>
          <cell r="K1639">
            <v>0.99724780973633975</v>
          </cell>
          <cell r="L1639">
            <v>30</v>
          </cell>
          <cell r="M1639">
            <v>203.85992581797274</v>
          </cell>
        </row>
        <row r="1640">
          <cell r="D1640">
            <v>44525</v>
          </cell>
          <cell r="E1640">
            <v>249739.83499999999</v>
          </cell>
          <cell r="F1640">
            <v>0</v>
          </cell>
          <cell r="G1640">
            <v>249739.83499999999</v>
          </cell>
          <cell r="H1640">
            <v>27850.494999999999</v>
          </cell>
          <cell r="I1640">
            <v>8.9671596501247102</v>
          </cell>
          <cell r="J1640">
            <v>184870.74747122591</v>
          </cell>
          <cell r="K1640">
            <v>1.3508888692023631</v>
          </cell>
          <cell r="L1640">
            <v>30</v>
          </cell>
          <cell r="M1640">
            <v>203.85992581797274</v>
          </cell>
        </row>
        <row r="1641">
          <cell r="D1641">
            <v>44526</v>
          </cell>
          <cell r="E1641">
            <v>258661.39799999999</v>
          </cell>
          <cell r="F1641">
            <v>1214.5999999999999</v>
          </cell>
          <cell r="G1641">
            <v>259875.99799999999</v>
          </cell>
          <cell r="H1641">
            <v>27850.494999999999</v>
          </cell>
          <cell r="I1641">
            <v>9.3311087648531927</v>
          </cell>
          <cell r="J1641">
            <v>184870.74747122591</v>
          </cell>
          <cell r="K1641">
            <v>1.4057172459934377</v>
          </cell>
          <cell r="L1641">
            <v>30</v>
          </cell>
          <cell r="M1641">
            <v>203.85992581797274</v>
          </cell>
        </row>
        <row r="1642">
          <cell r="D1642">
            <v>44527</v>
          </cell>
          <cell r="E1642">
            <v>369316.72499999998</v>
          </cell>
          <cell r="F1642">
            <v>0</v>
          </cell>
          <cell r="G1642">
            <v>369316.72499999998</v>
          </cell>
          <cell r="H1642">
            <v>27850.494999999999</v>
          </cell>
          <cell r="I1642">
            <v>13.260688005724854</v>
          </cell>
          <cell r="J1642">
            <v>184870.74747122591</v>
          </cell>
          <cell r="K1642">
            <v>1.9977023409692334</v>
          </cell>
          <cell r="L1642">
            <v>30</v>
          </cell>
          <cell r="M1642">
            <v>203.85992581797274</v>
          </cell>
        </row>
        <row r="1643">
          <cell r="D1643">
            <v>44528</v>
          </cell>
          <cell r="E1643">
            <v>351301.837</v>
          </cell>
          <cell r="F1643">
            <v>0</v>
          </cell>
          <cell r="G1643">
            <v>351301.837</v>
          </cell>
          <cell r="H1643">
            <v>27850.494999999999</v>
          </cell>
          <cell r="I1643">
            <v>12.613845355351854</v>
          </cell>
          <cell r="J1643">
            <v>184870.74747122591</v>
          </cell>
          <cell r="K1643">
            <v>1.9002564862495519</v>
          </cell>
          <cell r="L1643">
            <v>30</v>
          </cell>
          <cell r="M1643">
            <v>203.85992581797274</v>
          </cell>
        </row>
        <row r="1644">
          <cell r="D1644">
            <v>44529</v>
          </cell>
          <cell r="E1644">
            <v>309761.83500000002</v>
          </cell>
          <cell r="F1644">
            <v>0</v>
          </cell>
          <cell r="G1644">
            <v>309761.83500000002</v>
          </cell>
          <cell r="H1644">
            <v>27850.494999999999</v>
          </cell>
          <cell r="I1644">
            <v>11.122309854815867</v>
          </cell>
          <cell r="J1644">
            <v>184870.74747122591</v>
          </cell>
          <cell r="K1644">
            <v>1.6755589471947838</v>
          </cell>
          <cell r="L1644">
            <v>30</v>
          </cell>
          <cell r="M1644">
            <v>203.85992581797274</v>
          </cell>
        </row>
        <row r="1645">
          <cell r="D1645">
            <v>44530</v>
          </cell>
          <cell r="E1645">
            <v>81719.046000000002</v>
          </cell>
          <cell r="F1645">
            <v>32.5</v>
          </cell>
          <cell r="G1645">
            <v>81751.546000000002</v>
          </cell>
          <cell r="H1645">
            <v>27852.494999999999</v>
          </cell>
          <cell r="I1645">
            <v>2.9351606023086982</v>
          </cell>
          <cell r="J1645">
            <v>184870.74747122591</v>
          </cell>
          <cell r="K1645">
            <v>0.44220920355571219</v>
          </cell>
          <cell r="L1645">
            <v>30</v>
          </cell>
          <cell r="M1645">
            <v>203.85992581797274</v>
          </cell>
        </row>
        <row r="1646">
          <cell r="D1646">
            <v>44531</v>
          </cell>
          <cell r="E1646">
            <v>232763.18599999999</v>
          </cell>
          <cell r="F1646">
            <v>0</v>
          </cell>
          <cell r="G1646">
            <v>232763.18599999999</v>
          </cell>
          <cell r="H1646">
            <v>27852.494999999999</v>
          </cell>
          <cell r="I1646">
            <v>8.3569958813384577</v>
          </cell>
          <cell r="J1646">
            <v>182362.99389481492</v>
          </cell>
          <cell r="K1646">
            <v>1.2763729144206493</v>
          </cell>
          <cell r="L1646">
            <v>31</v>
          </cell>
          <cell r="M1646">
            <v>207.79773876104576</v>
          </cell>
        </row>
        <row r="1647">
          <cell r="D1647">
            <v>44532</v>
          </cell>
          <cell r="E1647">
            <v>334508.95</v>
          </cell>
          <cell r="F1647">
            <v>1832.5</v>
          </cell>
          <cell r="G1647">
            <v>336341.45</v>
          </cell>
          <cell r="H1647">
            <v>27852.494999999999</v>
          </cell>
          <cell r="I1647">
            <v>12.075810443552724</v>
          </cell>
          <cell r="J1647">
            <v>182362.99389481492</v>
          </cell>
          <cell r="K1647">
            <v>1.8443514378470791</v>
          </cell>
          <cell r="L1647">
            <v>31</v>
          </cell>
          <cell r="M1647">
            <v>207.79773876104576</v>
          </cell>
        </row>
        <row r="1648">
          <cell r="D1648">
            <v>44533</v>
          </cell>
          <cell r="E1648">
            <v>292919.33899999998</v>
          </cell>
          <cell r="F1648">
            <v>2041.4</v>
          </cell>
          <cell r="G1648">
            <v>294960.739</v>
          </cell>
          <cell r="H1648">
            <v>27852.494999999999</v>
          </cell>
          <cell r="I1648">
            <v>10.590101138156564</v>
          </cell>
          <cell r="J1648">
            <v>182362.99389481492</v>
          </cell>
          <cell r="K1648">
            <v>1.6174374674399692</v>
          </cell>
          <cell r="L1648">
            <v>31</v>
          </cell>
          <cell r="M1648">
            <v>207.79773876104576</v>
          </cell>
        </row>
        <row r="1649">
          <cell r="D1649">
            <v>44534</v>
          </cell>
          <cell r="E1649">
            <v>319617.36700000003</v>
          </cell>
          <cell r="F1649">
            <v>60.2</v>
          </cell>
          <cell r="G1649">
            <v>319677.56700000004</v>
          </cell>
          <cell r="H1649">
            <v>27852.494999999999</v>
          </cell>
          <cell r="I1649">
            <v>11.477519949290002</v>
          </cell>
          <cell r="J1649">
            <v>182362.99389481492</v>
          </cell>
          <cell r="K1649">
            <v>1.7529738910975916</v>
          </cell>
          <cell r="L1649">
            <v>31</v>
          </cell>
          <cell r="M1649">
            <v>207.79773876104576</v>
          </cell>
        </row>
        <row r="1650">
          <cell r="D1650">
            <v>44535</v>
          </cell>
          <cell r="E1650">
            <v>390839.728</v>
          </cell>
          <cell r="F1650">
            <v>0</v>
          </cell>
          <cell r="G1650">
            <v>390839.728</v>
          </cell>
          <cell r="H1650">
            <v>27852.494999999999</v>
          </cell>
          <cell r="I1650">
            <v>14.032485348260542</v>
          </cell>
          <cell r="J1650">
            <v>182362.99389481492</v>
          </cell>
          <cell r="K1650">
            <v>2.1431964876899987</v>
          </cell>
          <cell r="L1650">
            <v>31</v>
          </cell>
          <cell r="M1650">
            <v>207.79773876104576</v>
          </cell>
        </row>
        <row r="1651">
          <cell r="D1651">
            <v>44536</v>
          </cell>
          <cell r="E1651">
            <v>283169.641</v>
          </cell>
          <cell r="F1651">
            <v>0</v>
          </cell>
          <cell r="G1651">
            <v>283169.641</v>
          </cell>
          <cell r="H1651">
            <v>27852.494999999999</v>
          </cell>
          <cell r="I1651">
            <v>10.16676032075403</v>
          </cell>
          <cell r="J1651">
            <v>182362.99389481492</v>
          </cell>
          <cell r="K1651">
            <v>1.5527801718550931</v>
          </cell>
          <cell r="L1651">
            <v>31</v>
          </cell>
          <cell r="M1651">
            <v>207.79773876104576</v>
          </cell>
        </row>
        <row r="1652">
          <cell r="D1652">
            <v>44537</v>
          </cell>
          <cell r="E1652">
            <v>301533.28899999999</v>
          </cell>
          <cell r="F1652">
            <v>77.900000000000006</v>
          </cell>
          <cell r="G1652">
            <v>301611.18900000001</v>
          </cell>
          <cell r="H1652">
            <v>27852.494999999999</v>
          </cell>
          <cell r="I1652">
            <v>10.828875079234376</v>
          </cell>
          <cell r="J1652">
            <v>182362.99389481492</v>
          </cell>
          <cell r="K1652">
            <v>1.6539056667054184</v>
          </cell>
          <cell r="L1652">
            <v>31</v>
          </cell>
          <cell r="M1652">
            <v>207.79773876104576</v>
          </cell>
        </row>
        <row r="1653">
          <cell r="D1653">
            <v>44538</v>
          </cell>
          <cell r="E1653">
            <v>423544.91899999999</v>
          </cell>
          <cell r="F1653">
            <v>83.7</v>
          </cell>
          <cell r="G1653">
            <v>423628.61900000001</v>
          </cell>
          <cell r="H1653">
            <v>27852.494999999999</v>
          </cell>
          <cell r="I1653">
            <v>15.209718877967665</v>
          </cell>
          <cell r="J1653">
            <v>182362.99389481492</v>
          </cell>
          <cell r="K1653">
            <v>2.3229966231215999</v>
          </cell>
          <cell r="L1653">
            <v>31</v>
          </cell>
          <cell r="M1653">
            <v>207.79773876104576</v>
          </cell>
        </row>
        <row r="1654">
          <cell r="D1654">
            <v>44539</v>
          </cell>
          <cell r="E1654">
            <v>386785.74800000002</v>
          </cell>
          <cell r="F1654">
            <v>0</v>
          </cell>
          <cell r="G1654">
            <v>386785.74800000002</v>
          </cell>
          <cell r="H1654">
            <v>27852.494999999999</v>
          </cell>
          <cell r="I1654">
            <v>13.886933576327724</v>
          </cell>
          <cell r="J1654">
            <v>182362.99389481492</v>
          </cell>
          <cell r="K1654">
            <v>2.1209662099707249</v>
          </cell>
          <cell r="L1654">
            <v>31</v>
          </cell>
          <cell r="M1654">
            <v>207.79773876104576</v>
          </cell>
        </row>
        <row r="1655">
          <cell r="D1655">
            <v>44540</v>
          </cell>
          <cell r="E1655">
            <v>417406.63799999998</v>
          </cell>
          <cell r="F1655">
            <v>0.1</v>
          </cell>
          <cell r="G1655">
            <v>417406.73799999995</v>
          </cell>
          <cell r="H1655">
            <v>27852.494999999999</v>
          </cell>
          <cell r="I1655">
            <v>14.986332032372681</v>
          </cell>
          <cell r="J1655">
            <v>182362.99389481492</v>
          </cell>
          <cell r="K1655">
            <v>2.2888785113977446</v>
          </cell>
          <cell r="L1655">
            <v>31</v>
          </cell>
          <cell r="M1655">
            <v>207.79773876104576</v>
          </cell>
        </row>
        <row r="1656">
          <cell r="D1656">
            <v>44541</v>
          </cell>
          <cell r="E1656">
            <v>260580.34299999999</v>
          </cell>
          <cell r="F1656">
            <v>0</v>
          </cell>
          <cell r="G1656">
            <v>260580.34299999999</v>
          </cell>
          <cell r="H1656">
            <v>27852.494999999999</v>
          </cell>
          <cell r="I1656">
            <v>9.355727126061776</v>
          </cell>
          <cell r="J1656">
            <v>182362.99389481492</v>
          </cell>
          <cell r="K1656">
            <v>1.4289102050512508</v>
          </cell>
          <cell r="L1656">
            <v>31</v>
          </cell>
          <cell r="M1656">
            <v>207.79773876104576</v>
          </cell>
        </row>
        <row r="1657">
          <cell r="D1657">
            <v>44542</v>
          </cell>
          <cell r="E1657">
            <v>98513.356</v>
          </cell>
          <cell r="F1657">
            <v>1014.8</v>
          </cell>
          <cell r="G1657">
            <v>99528.156000000003</v>
          </cell>
          <cell r="H1657">
            <v>27852.494999999999</v>
          </cell>
          <cell r="I1657">
            <v>3.57340180834787</v>
          </cell>
          <cell r="J1657">
            <v>182362.99389481492</v>
          </cell>
          <cell r="K1657">
            <v>0.54576947808504839</v>
          </cell>
          <cell r="L1657">
            <v>31</v>
          </cell>
          <cell r="M1657">
            <v>207.79773876104576</v>
          </cell>
        </row>
        <row r="1658">
          <cell r="D1658">
            <v>44543</v>
          </cell>
          <cell r="E1658">
            <v>92519.082999999999</v>
          </cell>
          <cell r="F1658">
            <v>0</v>
          </cell>
          <cell r="G1658">
            <v>92519.082999999999</v>
          </cell>
          <cell r="H1658">
            <v>27852.494999999999</v>
          </cell>
          <cell r="I1658">
            <v>3.321752072839435</v>
          </cell>
          <cell r="J1658">
            <v>182362.99389481492</v>
          </cell>
          <cell r="K1658">
            <v>0.50733474497223952</v>
          </cell>
          <cell r="L1658">
            <v>31</v>
          </cell>
          <cell r="M1658">
            <v>207.79773876104576</v>
          </cell>
        </row>
        <row r="1659">
          <cell r="D1659">
            <v>44544</v>
          </cell>
          <cell r="E1659">
            <v>60180.173999999999</v>
          </cell>
          <cell r="F1659">
            <v>0</v>
          </cell>
          <cell r="G1659">
            <v>60180.173999999999</v>
          </cell>
          <cell r="H1659">
            <v>27852.494999999999</v>
          </cell>
          <cell r="I1659">
            <v>2.1606744386813461</v>
          </cell>
          <cell r="J1659">
            <v>182362.99389481492</v>
          </cell>
          <cell r="K1659">
            <v>0.33000211673817603</v>
          </cell>
          <cell r="L1659">
            <v>31</v>
          </cell>
          <cell r="M1659">
            <v>207.79773876104576</v>
          </cell>
        </row>
        <row r="1660">
          <cell r="D1660">
            <v>44545</v>
          </cell>
          <cell r="E1660">
            <v>107215.572</v>
          </cell>
          <cell r="F1660">
            <v>0</v>
          </cell>
          <cell r="G1660">
            <v>107215.572</v>
          </cell>
          <cell r="H1660">
            <v>27852.494999999999</v>
          </cell>
          <cell r="I1660">
            <v>3.8494063817263049</v>
          </cell>
          <cell r="J1660">
            <v>182362.99389481492</v>
          </cell>
          <cell r="K1660">
            <v>0.58792395162058386</v>
          </cell>
          <cell r="L1660">
            <v>31</v>
          </cell>
          <cell r="M1660">
            <v>207.79773876104576</v>
          </cell>
        </row>
        <row r="1661">
          <cell r="D1661">
            <v>44546</v>
          </cell>
          <cell r="E1661">
            <v>147984.416</v>
          </cell>
          <cell r="F1661">
            <v>0</v>
          </cell>
          <cell r="G1661">
            <v>147984.416</v>
          </cell>
          <cell r="H1661">
            <v>27852.494999999999</v>
          </cell>
          <cell r="I1661">
            <v>5.3131475654155942</v>
          </cell>
          <cell r="J1661">
            <v>182362.99389481492</v>
          </cell>
          <cell r="K1661">
            <v>0.81148270731591454</v>
          </cell>
          <cell r="L1661">
            <v>31</v>
          </cell>
          <cell r="M1661">
            <v>207.79773876104576</v>
          </cell>
        </row>
        <row r="1662">
          <cell r="D1662">
            <v>44547</v>
          </cell>
          <cell r="E1662">
            <v>113428.253</v>
          </cell>
          <cell r="F1662">
            <v>0</v>
          </cell>
          <cell r="G1662">
            <v>113428.253</v>
          </cell>
          <cell r="H1662">
            <v>27852.494999999999</v>
          </cell>
          <cell r="I1662">
            <v>4.0724629157998233</v>
          </cell>
          <cell r="J1662">
            <v>182362.99389481492</v>
          </cell>
          <cell r="K1662">
            <v>0.62199161451266938</v>
          </cell>
          <cell r="L1662">
            <v>31</v>
          </cell>
          <cell r="M1662">
            <v>207.79773876104576</v>
          </cell>
        </row>
        <row r="1663">
          <cell r="D1663">
            <v>44548</v>
          </cell>
          <cell r="E1663">
            <v>83456.351999999999</v>
          </cell>
          <cell r="F1663">
            <v>0</v>
          </cell>
          <cell r="G1663">
            <v>83456.351999999999</v>
          </cell>
          <cell r="H1663">
            <v>27852.494999999999</v>
          </cell>
          <cell r="I1663">
            <v>2.9963689787934618</v>
          </cell>
          <cell r="J1663">
            <v>182362.99389481492</v>
          </cell>
          <cell r="K1663">
            <v>0.45763863719048586</v>
          </cell>
          <cell r="L1663">
            <v>31</v>
          </cell>
          <cell r="M1663">
            <v>207.79773876104576</v>
          </cell>
        </row>
        <row r="1664">
          <cell r="D1664">
            <v>44549</v>
          </cell>
          <cell r="E1664">
            <v>122510.49400000001</v>
          </cell>
          <cell r="F1664">
            <v>0</v>
          </cell>
          <cell r="G1664">
            <v>122510.49400000001</v>
          </cell>
          <cell r="H1664">
            <v>27852.494999999999</v>
          </cell>
          <cell r="I1664">
            <v>4.398546485691857</v>
          </cell>
          <cell r="J1664">
            <v>182362.99389481492</v>
          </cell>
          <cell r="K1664">
            <v>0.67179470671918662</v>
          </cell>
          <cell r="L1664">
            <v>31</v>
          </cell>
          <cell r="M1664">
            <v>207.79773876104576</v>
          </cell>
        </row>
        <row r="1665">
          <cell r="D1665">
            <v>44550</v>
          </cell>
          <cell r="E1665">
            <v>119988.249</v>
          </cell>
          <cell r="F1665">
            <v>0</v>
          </cell>
          <cell r="G1665">
            <v>119988.249</v>
          </cell>
          <cell r="H1665">
            <v>27852.494999999999</v>
          </cell>
          <cell r="I1665">
            <v>4.3079892483599762</v>
          </cell>
          <cell r="J1665">
            <v>182362.99389481492</v>
          </cell>
          <cell r="K1665">
            <v>0.65796380305758728</v>
          </cell>
          <cell r="L1665">
            <v>31</v>
          </cell>
          <cell r="M1665">
            <v>207.79773876104576</v>
          </cell>
        </row>
        <row r="1666">
          <cell r="D1666">
            <v>44551</v>
          </cell>
          <cell r="E1666">
            <v>131455.639</v>
          </cell>
          <cell r="F1666">
            <v>0</v>
          </cell>
          <cell r="G1666">
            <v>131455.639</v>
          </cell>
          <cell r="H1666">
            <v>27852.494999999999</v>
          </cell>
          <cell r="I1666">
            <v>4.7197078394592653</v>
          </cell>
          <cell r="J1666">
            <v>182362.99389481492</v>
          </cell>
          <cell r="K1666">
            <v>0.72084602359523797</v>
          </cell>
          <cell r="L1666">
            <v>31</v>
          </cell>
          <cell r="M1666">
            <v>207.79773876104576</v>
          </cell>
        </row>
        <row r="1667">
          <cell r="D1667">
            <v>44552</v>
          </cell>
          <cell r="E1667">
            <v>141617.826</v>
          </cell>
          <cell r="F1667">
            <v>5.4</v>
          </cell>
          <cell r="G1667">
            <v>141623.226</v>
          </cell>
          <cell r="H1667">
            <v>27852.494999999999</v>
          </cell>
          <cell r="I1667">
            <v>5.084759049413706</v>
          </cell>
          <cell r="J1667">
            <v>182362.99389481492</v>
          </cell>
          <cell r="K1667">
            <v>0.77660068512412561</v>
          </cell>
          <cell r="L1667">
            <v>31</v>
          </cell>
          <cell r="M1667">
            <v>207.79773876104576</v>
          </cell>
        </row>
        <row r="1668">
          <cell r="D1668">
            <v>44553</v>
          </cell>
          <cell r="E1668">
            <v>161994.60699999999</v>
          </cell>
          <cell r="F1668">
            <v>58</v>
          </cell>
          <cell r="G1668">
            <v>162052.60699999999</v>
          </cell>
          <cell r="H1668">
            <v>27852.494999999999</v>
          </cell>
          <cell r="I1668">
            <v>5.8182438233989453</v>
          </cell>
          <cell r="J1668">
            <v>182362.99389481492</v>
          </cell>
          <cell r="K1668">
            <v>0.88862659873565275</v>
          </cell>
          <cell r="L1668">
            <v>31</v>
          </cell>
          <cell r="M1668">
            <v>207.79773876104576</v>
          </cell>
        </row>
        <row r="1669">
          <cell r="D1669">
            <v>44554</v>
          </cell>
          <cell r="E1669">
            <v>198188.32399999999</v>
          </cell>
          <cell r="F1669">
            <v>0</v>
          </cell>
          <cell r="G1669">
            <v>198188.32399999999</v>
          </cell>
          <cell r="H1669">
            <v>27852.494999999999</v>
          </cell>
          <cell r="I1669">
            <v>7.1156398735553132</v>
          </cell>
          <cell r="J1669">
            <v>182362.99389481492</v>
          </cell>
          <cell r="K1669">
            <v>1.0867792843668325</v>
          </cell>
          <cell r="L1669">
            <v>31</v>
          </cell>
          <cell r="M1669">
            <v>207.79773876104576</v>
          </cell>
        </row>
        <row r="1670">
          <cell r="D1670">
            <v>44555</v>
          </cell>
          <cell r="E1670">
            <v>160131.64799999999</v>
          </cell>
          <cell r="F1670">
            <v>0</v>
          </cell>
          <cell r="G1670">
            <v>160131.64799999999</v>
          </cell>
          <cell r="H1670">
            <v>27852.494999999999</v>
          </cell>
          <cell r="I1670">
            <v>5.7492748136208265</v>
          </cell>
          <cell r="J1670">
            <v>182362.99389481492</v>
          </cell>
          <cell r="K1670">
            <v>0.87809288814572906</v>
          </cell>
          <cell r="L1670">
            <v>31</v>
          </cell>
          <cell r="M1670">
            <v>207.79773876104576</v>
          </cell>
        </row>
        <row r="1671">
          <cell r="D1671">
            <v>44556</v>
          </cell>
          <cell r="E1671">
            <v>235692.82800000001</v>
          </cell>
          <cell r="F1671">
            <v>56.2</v>
          </cell>
          <cell r="G1671">
            <v>235749.02800000002</v>
          </cell>
          <cell r="H1671">
            <v>27852.494999999999</v>
          </cell>
          <cell r="I1671">
            <v>8.4641978393677135</v>
          </cell>
          <cell r="J1671">
            <v>182362.99389481492</v>
          </cell>
          <cell r="K1671">
            <v>1.2927459840672368</v>
          </cell>
          <cell r="L1671">
            <v>31</v>
          </cell>
          <cell r="M1671">
            <v>207.79773876104576</v>
          </cell>
        </row>
        <row r="1672">
          <cell r="D1672">
            <v>44557</v>
          </cell>
          <cell r="E1672">
            <v>391135.58899999998</v>
          </cell>
          <cell r="F1672">
            <v>14.3</v>
          </cell>
          <cell r="G1672">
            <v>391149.88899999997</v>
          </cell>
          <cell r="H1672">
            <v>27852.494999999999</v>
          </cell>
          <cell r="I1672">
            <v>14.043621190848432</v>
          </cell>
          <cell r="J1672">
            <v>182362.99389481492</v>
          </cell>
          <cell r="K1672">
            <v>2.144897276832443</v>
          </cell>
          <cell r="L1672">
            <v>31</v>
          </cell>
          <cell r="M1672">
            <v>207.79773876104576</v>
          </cell>
        </row>
        <row r="1673">
          <cell r="D1673">
            <v>44558</v>
          </cell>
          <cell r="E1673">
            <v>378754.91100000002</v>
          </cell>
          <cell r="F1673">
            <v>175.6</v>
          </cell>
          <cell r="G1673">
            <v>378930.511</v>
          </cell>
          <cell r="H1673">
            <v>27852.494999999999</v>
          </cell>
          <cell r="I1673">
            <v>13.604903654053254</v>
          </cell>
          <cell r="J1673">
            <v>182362.99389481492</v>
          </cell>
          <cell r="K1673">
            <v>2.0778914784573188</v>
          </cell>
          <cell r="L1673">
            <v>31</v>
          </cell>
          <cell r="M1673">
            <v>207.79773876104576</v>
          </cell>
        </row>
        <row r="1674">
          <cell r="D1674">
            <v>44559</v>
          </cell>
          <cell r="E1674">
            <v>214906.13699999999</v>
          </cell>
          <cell r="F1674">
            <v>54</v>
          </cell>
          <cell r="G1674">
            <v>214960.13699999999</v>
          </cell>
          <cell r="H1674">
            <v>27852.494999999999</v>
          </cell>
          <cell r="I1674">
            <v>7.7178054246127683</v>
          </cell>
          <cell r="J1674">
            <v>182362.99389481492</v>
          </cell>
          <cell r="K1674">
            <v>1.178748672682939</v>
          </cell>
          <cell r="L1674">
            <v>31</v>
          </cell>
          <cell r="M1674">
            <v>207.79773876104576</v>
          </cell>
        </row>
        <row r="1675">
          <cell r="D1675">
            <v>44560</v>
          </cell>
          <cell r="E1675">
            <v>93666.051000000007</v>
          </cell>
          <cell r="F1675">
            <v>0</v>
          </cell>
          <cell r="G1675">
            <v>93666.051000000007</v>
          </cell>
          <cell r="H1675">
            <v>27852.494999999999</v>
          </cell>
          <cell r="I1675">
            <v>3.3629321538339747</v>
          </cell>
          <cell r="J1675">
            <v>182362.99389481492</v>
          </cell>
          <cell r="K1675">
            <v>0.51362422276323016</v>
          </cell>
          <cell r="L1675">
            <v>31</v>
          </cell>
          <cell r="M1675">
            <v>207.79773876104576</v>
          </cell>
        </row>
        <row r="1676">
          <cell r="D1676">
            <v>44561</v>
          </cell>
          <cell r="E1676">
            <v>120181.3</v>
          </cell>
          <cell r="F1676">
            <v>0</v>
          </cell>
          <cell r="G1676">
            <v>120181.3</v>
          </cell>
          <cell r="H1676">
            <v>28108.564999999999</v>
          </cell>
          <cell r="I1676">
            <v>4.2756113661440915</v>
          </cell>
          <cell r="J1676">
            <v>182362.99389481492</v>
          </cell>
          <cell r="K1676">
            <v>0.65902241147301699</v>
          </cell>
          <cell r="L1676">
            <v>31</v>
          </cell>
          <cell r="M1676">
            <v>207.79773876104576</v>
          </cell>
        </row>
        <row r="1677">
          <cell r="D1677">
            <v>44562</v>
          </cell>
          <cell r="E1677">
            <v>139410.74299999999</v>
          </cell>
          <cell r="F1677">
            <v>56.4</v>
          </cell>
          <cell r="G1677">
            <v>139467.14299999998</v>
          </cell>
          <cell r="H1677">
            <v>28108.564999999999</v>
          </cell>
          <cell r="I1677">
            <v>4.9617311662833012</v>
          </cell>
          <cell r="J1677">
            <v>212209.05449899405</v>
          </cell>
          <cell r="K1677">
            <v>0.65721579755052872</v>
          </cell>
          <cell r="L1677">
            <v>31</v>
          </cell>
          <cell r="M1677">
            <v>234.03829720474226</v>
          </cell>
        </row>
        <row r="1678">
          <cell r="D1678">
            <v>44563</v>
          </cell>
          <cell r="E1678">
            <v>103224.219</v>
          </cell>
          <cell r="F1678">
            <v>0</v>
          </cell>
          <cell r="G1678">
            <v>103224.219</v>
          </cell>
          <cell r="H1678">
            <v>28108.564999999999</v>
          </cell>
          <cell r="I1678">
            <v>3.6723404058513838</v>
          </cell>
          <cell r="J1678">
            <v>212209.05449899405</v>
          </cell>
          <cell r="K1678">
            <v>0.48642702472664434</v>
          </cell>
          <cell r="L1678">
            <v>31</v>
          </cell>
          <cell r="M1678">
            <v>234.03829720474226</v>
          </cell>
        </row>
        <row r="1679">
          <cell r="D1679">
            <v>44564</v>
          </cell>
          <cell r="E1679">
            <v>151458.364</v>
          </cell>
          <cell r="F1679">
            <v>89.8</v>
          </cell>
          <cell r="G1679">
            <v>151548.16399999999</v>
          </cell>
          <cell r="H1679">
            <v>28108.564999999999</v>
          </cell>
          <cell r="I1679">
            <v>5.3915297347979161</v>
          </cell>
          <cell r="J1679">
            <v>212209.05449899405</v>
          </cell>
          <cell r="K1679">
            <v>0.71414560682997807</v>
          </cell>
          <cell r="L1679">
            <v>31</v>
          </cell>
          <cell r="M1679">
            <v>234.03829720474226</v>
          </cell>
        </row>
        <row r="1680">
          <cell r="D1680">
            <v>44565</v>
          </cell>
          <cell r="E1680">
            <v>302569.21500000003</v>
          </cell>
          <cell r="F1680">
            <v>1012.8</v>
          </cell>
          <cell r="G1680">
            <v>303582.01500000001</v>
          </cell>
          <cell r="H1680">
            <v>28108.564999999999</v>
          </cell>
          <cell r="I1680">
            <v>10.800338437767991</v>
          </cell>
          <cell r="J1680">
            <v>212209.05449899405</v>
          </cell>
          <cell r="K1680">
            <v>1.4305799331547331</v>
          </cell>
          <cell r="L1680">
            <v>31</v>
          </cell>
          <cell r="M1680">
            <v>234.03829720474226</v>
          </cell>
        </row>
        <row r="1681">
          <cell r="D1681">
            <v>44566</v>
          </cell>
          <cell r="E1681">
            <v>288109.62099999998</v>
          </cell>
          <cell r="F1681">
            <v>3122.9</v>
          </cell>
          <cell r="G1681">
            <v>291232.52100000001</v>
          </cell>
          <cell r="H1681">
            <v>28108.564999999999</v>
          </cell>
          <cell r="I1681">
            <v>10.360988581238495</v>
          </cell>
          <cell r="J1681">
            <v>212209.05449899405</v>
          </cell>
          <cell r="K1681">
            <v>1.3723849893567126</v>
          </cell>
          <cell r="L1681">
            <v>31</v>
          </cell>
          <cell r="M1681">
            <v>234.03829720474226</v>
          </cell>
        </row>
        <row r="1682">
          <cell r="D1682">
            <v>44567</v>
          </cell>
          <cell r="E1682">
            <v>196473.45800000001</v>
          </cell>
          <cell r="F1682">
            <v>10144.299999999999</v>
          </cell>
          <cell r="G1682">
            <v>206617.758</v>
          </cell>
          <cell r="H1682">
            <v>28108.564999999999</v>
          </cell>
          <cell r="I1682">
            <v>7.3507045984026584</v>
          </cell>
          <cell r="J1682">
            <v>212209.05449899405</v>
          </cell>
          <cell r="K1682">
            <v>0.97365194189194904</v>
          </cell>
          <cell r="L1682">
            <v>31</v>
          </cell>
          <cell r="M1682">
            <v>234.03829720474226</v>
          </cell>
        </row>
        <row r="1683">
          <cell r="D1683">
            <v>44568</v>
          </cell>
          <cell r="E1683">
            <v>208086.42600000001</v>
          </cell>
          <cell r="F1683">
            <v>431</v>
          </cell>
          <cell r="G1683">
            <v>208517.42600000001</v>
          </cell>
          <cell r="H1683">
            <v>28108.564999999999</v>
          </cell>
          <cell r="I1683">
            <v>7.4182878421577199</v>
          </cell>
          <cell r="J1683">
            <v>212209.05449899405</v>
          </cell>
          <cell r="K1683">
            <v>0.9826038125106884</v>
          </cell>
          <cell r="L1683">
            <v>31</v>
          </cell>
          <cell r="M1683">
            <v>234.03829720474226</v>
          </cell>
        </row>
        <row r="1684">
          <cell r="D1684">
            <v>44569</v>
          </cell>
          <cell r="E1684">
            <v>261840.12700000001</v>
          </cell>
          <cell r="F1684">
            <v>14.2</v>
          </cell>
          <cell r="G1684">
            <v>261854.32700000002</v>
          </cell>
          <cell r="H1684">
            <v>28108.564999999999</v>
          </cell>
          <cell r="I1684">
            <v>9.3158198221787565</v>
          </cell>
          <cell r="J1684">
            <v>212209.05449899405</v>
          </cell>
          <cell r="K1684">
            <v>1.2339451189687163</v>
          </cell>
          <cell r="L1684">
            <v>31</v>
          </cell>
          <cell r="M1684">
            <v>234.03829720474226</v>
          </cell>
        </row>
        <row r="1685">
          <cell r="D1685">
            <v>44570</v>
          </cell>
          <cell r="E1685">
            <v>392836.04100000003</v>
          </cell>
          <cell r="F1685">
            <v>0</v>
          </cell>
          <cell r="G1685">
            <v>392836.04100000003</v>
          </cell>
          <cell r="H1685">
            <v>28108.564999999999</v>
          </cell>
          <cell r="I1685">
            <v>13.975670440664617</v>
          </cell>
          <cell r="J1685">
            <v>212209.05449899405</v>
          </cell>
          <cell r="K1685">
            <v>1.8511747386436908</v>
          </cell>
          <cell r="L1685">
            <v>31</v>
          </cell>
          <cell r="M1685">
            <v>234.03829720474226</v>
          </cell>
        </row>
        <row r="1686">
          <cell r="D1686">
            <v>44571</v>
          </cell>
          <cell r="E1686">
            <v>307206.821</v>
          </cell>
          <cell r="F1686">
            <v>835.3</v>
          </cell>
          <cell r="G1686">
            <v>308042.12099999998</v>
          </cell>
          <cell r="H1686">
            <v>28108.564999999999</v>
          </cell>
          <cell r="I1686">
            <v>10.959012706625186</v>
          </cell>
          <cell r="J1686">
            <v>212209.05449899405</v>
          </cell>
          <cell r="K1686">
            <v>1.451597443508049</v>
          </cell>
          <cell r="L1686">
            <v>31</v>
          </cell>
          <cell r="M1686">
            <v>234.03829720474226</v>
          </cell>
        </row>
        <row r="1687">
          <cell r="D1687">
            <v>44572</v>
          </cell>
          <cell r="E1687">
            <v>243326.747</v>
          </cell>
          <cell r="F1687">
            <v>1895.1</v>
          </cell>
          <cell r="G1687">
            <v>245221.84700000001</v>
          </cell>
          <cell r="H1687">
            <v>28108.564999999999</v>
          </cell>
          <cell r="I1687">
            <v>8.7240969789813185</v>
          </cell>
          <cell r="J1687">
            <v>212209.05449899405</v>
          </cell>
          <cell r="K1687">
            <v>1.1555673134633491</v>
          </cell>
          <cell r="L1687">
            <v>31</v>
          </cell>
          <cell r="M1687">
            <v>234.03829720474226</v>
          </cell>
        </row>
        <row r="1688">
          <cell r="D1688">
            <v>44573</v>
          </cell>
          <cell r="E1688">
            <v>262764.663</v>
          </cell>
          <cell r="F1688">
            <v>601.5</v>
          </cell>
          <cell r="G1688">
            <v>263366.163</v>
          </cell>
          <cell r="H1688">
            <v>28108.564999999999</v>
          </cell>
          <cell r="I1688">
            <v>9.3696054209811148</v>
          </cell>
          <cell r="J1688">
            <v>212209.05449899405</v>
          </cell>
          <cell r="K1688">
            <v>1.2410693955627066</v>
          </cell>
          <cell r="L1688">
            <v>31</v>
          </cell>
          <cell r="M1688">
            <v>234.03829720474226</v>
          </cell>
        </row>
        <row r="1689">
          <cell r="D1689">
            <v>44574</v>
          </cell>
          <cell r="E1689">
            <v>128972.258</v>
          </cell>
          <cell r="F1689">
            <v>0</v>
          </cell>
          <cell r="G1689">
            <v>128972.258</v>
          </cell>
          <cell r="H1689">
            <v>28108.564999999999</v>
          </cell>
          <cell r="I1689">
            <v>4.5883615189889628</v>
          </cell>
          <cell r="J1689">
            <v>212209.05449899405</v>
          </cell>
          <cell r="K1689">
            <v>0.60776039130135884</v>
          </cell>
          <cell r="L1689">
            <v>31</v>
          </cell>
          <cell r="M1689">
            <v>234.03829720474226</v>
          </cell>
        </row>
        <row r="1690">
          <cell r="D1690">
            <v>44575</v>
          </cell>
          <cell r="E1690">
            <v>84023.751000000004</v>
          </cell>
          <cell r="F1690">
            <v>0</v>
          </cell>
          <cell r="G1690">
            <v>84023.751000000004</v>
          </cell>
          <cell r="H1690">
            <v>28108.564999999999</v>
          </cell>
          <cell r="I1690">
            <v>2.9892579361486438</v>
          </cell>
          <cell r="J1690">
            <v>212209.05449899405</v>
          </cell>
          <cell r="K1690">
            <v>0.39594800136295932</v>
          </cell>
          <cell r="L1690">
            <v>31</v>
          </cell>
          <cell r="M1690">
            <v>234.03829720474226</v>
          </cell>
        </row>
        <row r="1691">
          <cell r="D1691">
            <v>44576</v>
          </cell>
          <cell r="E1691">
            <v>62011.398999999998</v>
          </cell>
          <cell r="F1691">
            <v>0</v>
          </cell>
          <cell r="G1691">
            <v>62011.398999999998</v>
          </cell>
          <cell r="H1691">
            <v>28108.564999999999</v>
          </cell>
          <cell r="I1691">
            <v>2.2061389117516317</v>
          </cell>
          <cell r="J1691">
            <v>212209.05449899405</v>
          </cell>
          <cell r="K1691">
            <v>0.29221844066174829</v>
          </cell>
          <cell r="L1691">
            <v>31</v>
          </cell>
          <cell r="M1691">
            <v>234.03829720474226</v>
          </cell>
        </row>
        <row r="1692">
          <cell r="D1692">
            <v>44577</v>
          </cell>
          <cell r="E1692">
            <v>64140.733999999997</v>
          </cell>
          <cell r="F1692">
            <v>0</v>
          </cell>
          <cell r="G1692">
            <v>64140.733999999997</v>
          </cell>
          <cell r="H1692">
            <v>28108.564999999999</v>
          </cell>
          <cell r="I1692">
            <v>2.2818928678856425</v>
          </cell>
          <cell r="J1692">
            <v>212209.05449899405</v>
          </cell>
          <cell r="K1692">
            <v>0.30225257895536239</v>
          </cell>
          <cell r="L1692">
            <v>31</v>
          </cell>
          <cell r="M1692">
            <v>234.03829720474226</v>
          </cell>
        </row>
        <row r="1693">
          <cell r="D1693">
            <v>44578</v>
          </cell>
          <cell r="E1693">
            <v>76131.145000000004</v>
          </cell>
          <cell r="F1693">
            <v>0</v>
          </cell>
          <cell r="G1693">
            <v>76131.145000000004</v>
          </cell>
          <cell r="H1693">
            <v>28108.564999999999</v>
          </cell>
          <cell r="I1693">
            <v>2.7084678637988104</v>
          </cell>
          <cell r="J1693">
            <v>212209.05449899405</v>
          </cell>
          <cell r="K1693">
            <v>0.35875540362657282</v>
          </cell>
          <cell r="L1693">
            <v>31</v>
          </cell>
          <cell r="M1693">
            <v>234.03829720474226</v>
          </cell>
        </row>
        <row r="1694">
          <cell r="D1694">
            <v>44579</v>
          </cell>
          <cell r="E1694">
            <v>50593.351999999999</v>
          </cell>
          <cell r="F1694">
            <v>0</v>
          </cell>
          <cell r="G1694">
            <v>50593.351999999999</v>
          </cell>
          <cell r="H1694">
            <v>28108.564999999999</v>
          </cell>
          <cell r="I1694">
            <v>1.799926534848008</v>
          </cell>
          <cell r="J1694">
            <v>212209.05449899405</v>
          </cell>
          <cell r="K1694">
            <v>0.23841278648286815</v>
          </cell>
          <cell r="L1694">
            <v>31</v>
          </cell>
          <cell r="M1694">
            <v>234.03829720474226</v>
          </cell>
        </row>
        <row r="1695">
          <cell r="D1695">
            <v>44580</v>
          </cell>
          <cell r="E1695">
            <v>96063.111000000004</v>
          </cell>
          <cell r="F1695">
            <v>0</v>
          </cell>
          <cell r="G1695">
            <v>96063.111000000004</v>
          </cell>
          <cell r="H1695">
            <v>28108.564999999999</v>
          </cell>
          <cell r="I1695">
            <v>3.417574358562951</v>
          </cell>
          <cell r="J1695">
            <v>212209.05449899405</v>
          </cell>
          <cell r="K1695">
            <v>0.45268149008437042</v>
          </cell>
          <cell r="L1695">
            <v>31</v>
          </cell>
          <cell r="M1695">
            <v>234.03829720474226</v>
          </cell>
        </row>
        <row r="1696">
          <cell r="D1696">
            <v>44581</v>
          </cell>
          <cell r="E1696">
            <v>208372.65100000001</v>
          </cell>
          <cell r="F1696">
            <v>490.5</v>
          </cell>
          <cell r="G1696">
            <v>208863.15100000001</v>
          </cell>
          <cell r="H1696">
            <v>28108.564999999999</v>
          </cell>
          <cell r="I1696">
            <v>7.4305874739603404</v>
          </cell>
          <cell r="J1696">
            <v>212209.05449899405</v>
          </cell>
          <cell r="K1696">
            <v>0.98423298427631467</v>
          </cell>
          <cell r="L1696">
            <v>31</v>
          </cell>
          <cell r="M1696">
            <v>234.03829720474226</v>
          </cell>
        </row>
        <row r="1697">
          <cell r="D1697">
            <v>44582</v>
          </cell>
          <cell r="E1697">
            <v>307486.09399999998</v>
          </cell>
          <cell r="F1697">
            <v>1029.7</v>
          </cell>
          <cell r="G1697">
            <v>308515.79399999999</v>
          </cell>
          <cell r="H1697">
            <v>28108.564999999999</v>
          </cell>
          <cell r="I1697">
            <v>10.975864260591033</v>
          </cell>
          <cell r="J1697">
            <v>212209.05449899405</v>
          </cell>
          <cell r="K1697">
            <v>1.4538295490189015</v>
          </cell>
          <cell r="L1697">
            <v>31</v>
          </cell>
          <cell r="M1697">
            <v>234.03829720474226</v>
          </cell>
        </row>
        <row r="1698">
          <cell r="D1698">
            <v>44583</v>
          </cell>
          <cell r="E1698">
            <v>174687.50700000001</v>
          </cell>
          <cell r="F1698">
            <v>0</v>
          </cell>
          <cell r="G1698">
            <v>174687.50700000001</v>
          </cell>
          <cell r="H1698">
            <v>28108.564999999999</v>
          </cell>
          <cell r="I1698">
            <v>6.2147429795864717</v>
          </cell>
          <cell r="J1698">
            <v>212209.05449899405</v>
          </cell>
          <cell r="K1698">
            <v>0.82318592584289607</v>
          </cell>
          <cell r="L1698">
            <v>31</v>
          </cell>
          <cell r="M1698">
            <v>234.03829720474226</v>
          </cell>
        </row>
        <row r="1699">
          <cell r="D1699">
            <v>44584</v>
          </cell>
          <cell r="E1699">
            <v>95033.596999999994</v>
          </cell>
          <cell r="F1699">
            <v>0</v>
          </cell>
          <cell r="G1699">
            <v>95033.596999999994</v>
          </cell>
          <cell r="H1699">
            <v>28108.564999999999</v>
          </cell>
          <cell r="I1699">
            <v>3.3809480135325298</v>
          </cell>
          <cell r="J1699">
            <v>212209.05449899405</v>
          </cell>
          <cell r="K1699">
            <v>0.44783007598033708</v>
          </cell>
          <cell r="L1699">
            <v>31</v>
          </cell>
          <cell r="M1699">
            <v>234.03829720474226</v>
          </cell>
        </row>
        <row r="1700">
          <cell r="D1700">
            <v>44585</v>
          </cell>
          <cell r="E1700">
            <v>82138.372000000003</v>
          </cell>
          <cell r="F1700">
            <v>0</v>
          </cell>
          <cell r="G1700">
            <v>82138.372000000003</v>
          </cell>
          <cell r="H1700">
            <v>28108.564999999999</v>
          </cell>
          <cell r="I1700">
            <v>2.9221830427842903</v>
          </cell>
          <cell r="J1700">
            <v>212209.05449899405</v>
          </cell>
          <cell r="K1700">
            <v>0.38706346528860941</v>
          </cell>
          <cell r="L1700">
            <v>31</v>
          </cell>
          <cell r="M1700">
            <v>234.03829720474226</v>
          </cell>
        </row>
        <row r="1701">
          <cell r="D1701">
            <v>44586</v>
          </cell>
          <cell r="E1701">
            <v>99780.138000000006</v>
          </cell>
          <cell r="F1701">
            <v>0</v>
          </cell>
          <cell r="G1701">
            <v>99780.138000000006</v>
          </cell>
          <cell r="H1701">
            <v>28108.564999999999</v>
          </cell>
          <cell r="I1701">
            <v>3.5498125927097313</v>
          </cell>
          <cell r="J1701">
            <v>212209.05449899405</v>
          </cell>
          <cell r="K1701">
            <v>0.47019736380038862</v>
          </cell>
          <cell r="L1701">
            <v>31</v>
          </cell>
          <cell r="M1701">
            <v>234.03829720474226</v>
          </cell>
        </row>
        <row r="1702">
          <cell r="D1702">
            <v>44587</v>
          </cell>
          <cell r="E1702">
            <v>122851.364</v>
          </cell>
          <cell r="F1702">
            <v>0</v>
          </cell>
          <cell r="G1702">
            <v>122851.364</v>
          </cell>
          <cell r="H1702">
            <v>28108.564999999999</v>
          </cell>
          <cell r="I1702">
            <v>4.370602483620206</v>
          </cell>
          <cell r="J1702">
            <v>212209.05449899405</v>
          </cell>
          <cell r="K1702">
            <v>0.57891669273981128</v>
          </cell>
          <cell r="L1702">
            <v>31</v>
          </cell>
          <cell r="M1702">
            <v>234.03829720474226</v>
          </cell>
        </row>
        <row r="1703">
          <cell r="D1703">
            <v>44588</v>
          </cell>
          <cell r="E1703">
            <v>134079.93700000001</v>
          </cell>
          <cell r="F1703">
            <v>0</v>
          </cell>
          <cell r="G1703">
            <v>134079.93700000001</v>
          </cell>
          <cell r="H1703">
            <v>28108.564999999999</v>
          </cell>
          <cell r="I1703">
            <v>4.770074068171037</v>
          </cell>
          <cell r="J1703">
            <v>212209.05449899405</v>
          </cell>
          <cell r="K1703">
            <v>0.63182948209514589</v>
          </cell>
          <cell r="L1703">
            <v>31</v>
          </cell>
          <cell r="M1703">
            <v>234.03829720474226</v>
          </cell>
        </row>
        <row r="1704">
          <cell r="D1704">
            <v>44589</v>
          </cell>
          <cell r="E1704">
            <v>213019.302</v>
          </cell>
          <cell r="F1704">
            <v>0</v>
          </cell>
          <cell r="G1704">
            <v>213019.302</v>
          </cell>
          <cell r="H1704">
            <v>28108.564999999999</v>
          </cell>
          <cell r="I1704">
            <v>7.5784481349368065</v>
          </cell>
          <cell r="J1704">
            <v>212209.05449899405</v>
          </cell>
          <cell r="K1704">
            <v>1.0038181570664779</v>
          </cell>
          <cell r="L1704">
            <v>31</v>
          </cell>
          <cell r="M1704">
            <v>234.03829720474226</v>
          </cell>
        </row>
        <row r="1705">
          <cell r="D1705">
            <v>44590</v>
          </cell>
          <cell r="E1705">
            <v>114512.976</v>
          </cell>
          <cell r="F1705">
            <v>0</v>
          </cell>
          <cell r="G1705">
            <v>114512.976</v>
          </cell>
          <cell r="H1705">
            <v>28108.564999999999</v>
          </cell>
          <cell r="I1705">
            <v>4.073953117137072</v>
          </cell>
          <cell r="J1705">
            <v>212209.05449899405</v>
          </cell>
          <cell r="K1705">
            <v>0.53962342120770734</v>
          </cell>
          <cell r="L1705">
            <v>31</v>
          </cell>
          <cell r="M1705">
            <v>234.03829720474226</v>
          </cell>
        </row>
        <row r="1706">
          <cell r="D1706">
            <v>44591</v>
          </cell>
          <cell r="E1706">
            <v>91995.804000000004</v>
          </cell>
          <cell r="F1706">
            <v>0</v>
          </cell>
          <cell r="G1706">
            <v>91995.804000000004</v>
          </cell>
          <cell r="H1706">
            <v>28108.564999999999</v>
          </cell>
          <cell r="I1706">
            <v>3.2728744423630309</v>
          </cell>
          <cell r="J1706">
            <v>212209.05449899405</v>
          </cell>
          <cell r="K1706">
            <v>0.43351497992012444</v>
          </cell>
          <cell r="L1706">
            <v>31</v>
          </cell>
          <cell r="M1706">
            <v>234.03829720474226</v>
          </cell>
        </row>
        <row r="1707">
          <cell r="D1707">
            <v>44592</v>
          </cell>
          <cell r="E1707">
            <v>291235.84499999997</v>
          </cell>
          <cell r="F1707">
            <v>6581.1</v>
          </cell>
          <cell r="G1707">
            <v>297816.94499999995</v>
          </cell>
          <cell r="H1707">
            <v>28131.29</v>
          </cell>
          <cell r="I1707">
            <v>10.586679281326948</v>
          </cell>
          <cell r="J1707">
            <v>212209.05449899405</v>
          </cell>
          <cell r="K1707">
            <v>1.4034129962226081</v>
          </cell>
          <cell r="L1707">
            <v>31</v>
          </cell>
          <cell r="M1707">
            <v>234.03829720474226</v>
          </cell>
        </row>
        <row r="1708">
          <cell r="D1708">
            <v>44593</v>
          </cell>
          <cell r="E1708">
            <v>314120.96299999999</v>
          </cell>
          <cell r="F1708">
            <v>1302.4000000000001</v>
          </cell>
          <cell r="G1708">
            <v>315423.36300000001</v>
          </cell>
          <cell r="H1708">
            <v>28131.29</v>
          </cell>
          <cell r="I1708">
            <v>11.212545283205996</v>
          </cell>
          <cell r="J1708">
            <v>224047.1107371416</v>
          </cell>
          <cell r="K1708">
            <v>1.407843921585151</v>
          </cell>
          <cell r="L1708">
            <v>28</v>
          </cell>
          <cell r="M1708">
            <v>223.18176330381738</v>
          </cell>
        </row>
        <row r="1709">
          <cell r="D1709">
            <v>44594</v>
          </cell>
          <cell r="E1709">
            <v>142968.35699999999</v>
          </cell>
          <cell r="F1709">
            <v>203.7</v>
          </cell>
          <cell r="G1709">
            <v>143172.057</v>
          </cell>
          <cell r="H1709">
            <v>28131.29</v>
          </cell>
          <cell r="I1709">
            <v>5.0894238053071863</v>
          </cell>
          <cell r="J1709">
            <v>224047.1107371416</v>
          </cell>
          <cell r="K1709">
            <v>0.63902657137129304</v>
          </cell>
          <cell r="L1709">
            <v>28</v>
          </cell>
          <cell r="M1709">
            <v>223.18176330381738</v>
          </cell>
        </row>
        <row r="1710">
          <cell r="D1710">
            <v>44595</v>
          </cell>
          <cell r="E1710">
            <v>83298.879000000001</v>
          </cell>
          <cell r="F1710">
            <v>0</v>
          </cell>
          <cell r="G1710">
            <v>83298.879000000001</v>
          </cell>
          <cell r="H1710">
            <v>28131.29</v>
          </cell>
          <cell r="I1710">
            <v>2.9610756918719332</v>
          </cell>
          <cell r="J1710">
            <v>224047.1107371416</v>
          </cell>
          <cell r="K1710">
            <v>0.37179180184889149</v>
          </cell>
          <cell r="L1710">
            <v>28</v>
          </cell>
          <cell r="M1710">
            <v>223.18176330381738</v>
          </cell>
        </row>
        <row r="1711">
          <cell r="D1711">
            <v>44596</v>
          </cell>
          <cell r="E1711">
            <v>104908.095</v>
          </cell>
          <cell r="F1711">
            <v>0</v>
          </cell>
          <cell r="G1711">
            <v>104908.095</v>
          </cell>
          <cell r="H1711">
            <v>28131.29</v>
          </cell>
          <cell r="I1711">
            <v>3.7292315780755168</v>
          </cell>
          <cell r="J1711">
            <v>224047.1107371416</v>
          </cell>
          <cell r="K1711">
            <v>0.46824123129657824</v>
          </cell>
          <cell r="L1711">
            <v>28</v>
          </cell>
          <cell r="M1711">
            <v>223.18176330381738</v>
          </cell>
        </row>
        <row r="1712">
          <cell r="D1712">
            <v>44597</v>
          </cell>
          <cell r="E1712">
            <v>194861.24900000001</v>
          </cell>
          <cell r="F1712">
            <v>4923.8</v>
          </cell>
          <cell r="G1712">
            <v>199785.049</v>
          </cell>
          <cell r="H1712">
            <v>28131.29</v>
          </cell>
          <cell r="I1712">
            <v>7.1018801128565379</v>
          </cell>
          <cell r="J1712">
            <v>224047.1107371416</v>
          </cell>
          <cell r="K1712">
            <v>0.89170999948485596</v>
          </cell>
          <cell r="L1712">
            <v>28</v>
          </cell>
          <cell r="M1712">
            <v>223.18176330381738</v>
          </cell>
        </row>
        <row r="1713">
          <cell r="D1713">
            <v>44598</v>
          </cell>
          <cell r="E1713">
            <v>146148.35699999999</v>
          </cell>
          <cell r="F1713">
            <v>1234.2</v>
          </cell>
          <cell r="G1713">
            <v>147382.557</v>
          </cell>
          <cell r="H1713">
            <v>28131.29</v>
          </cell>
          <cell r="I1713">
            <v>5.2390969983957367</v>
          </cell>
          <cell r="J1713">
            <v>224047.1107371416</v>
          </cell>
          <cell r="K1713">
            <v>0.65781949392292494</v>
          </cell>
          <cell r="L1713">
            <v>28</v>
          </cell>
          <cell r="M1713">
            <v>223.18176330381738</v>
          </cell>
        </row>
        <row r="1714">
          <cell r="D1714">
            <v>44599</v>
          </cell>
          <cell r="E1714">
            <v>230300.64600000001</v>
          </cell>
          <cell r="F1714">
            <v>7773.9</v>
          </cell>
          <cell r="G1714">
            <v>238074.546</v>
          </cell>
          <cell r="H1714">
            <v>28131.29</v>
          </cell>
          <cell r="I1714">
            <v>8.462980048195444</v>
          </cell>
          <cell r="J1714">
            <v>224047.1107371416</v>
          </cell>
          <cell r="K1714">
            <v>1.062609311125265</v>
          </cell>
          <cell r="L1714">
            <v>28</v>
          </cell>
          <cell r="M1714">
            <v>223.18176330381738</v>
          </cell>
        </row>
        <row r="1715">
          <cell r="D1715">
            <v>44600</v>
          </cell>
          <cell r="E1715">
            <v>135505.185</v>
          </cell>
          <cell r="F1715">
            <v>45.2</v>
          </cell>
          <cell r="G1715">
            <v>135550.38500000001</v>
          </cell>
          <cell r="H1715">
            <v>28131.29</v>
          </cell>
          <cell r="I1715">
            <v>4.8184916155640218</v>
          </cell>
          <cell r="J1715">
            <v>224047.1107371416</v>
          </cell>
          <cell r="K1715">
            <v>0.60500840450038895</v>
          </cell>
          <cell r="L1715">
            <v>28</v>
          </cell>
          <cell r="M1715">
            <v>223.18176330381738</v>
          </cell>
        </row>
        <row r="1716">
          <cell r="D1716">
            <v>44601</v>
          </cell>
          <cell r="E1716">
            <v>102342.019</v>
          </cell>
          <cell r="F1716">
            <v>0</v>
          </cell>
          <cell r="G1716">
            <v>102342.019</v>
          </cell>
          <cell r="H1716">
            <v>28131.29</v>
          </cell>
          <cell r="I1716">
            <v>3.6380137206647829</v>
          </cell>
          <cell r="J1716">
            <v>224047.1107371416</v>
          </cell>
          <cell r="K1716">
            <v>0.45678794367525027</v>
          </cell>
          <cell r="L1716">
            <v>28</v>
          </cell>
          <cell r="M1716">
            <v>223.18176330381738</v>
          </cell>
        </row>
        <row r="1717">
          <cell r="D1717">
            <v>44602</v>
          </cell>
          <cell r="E1717">
            <v>49985.087</v>
          </cell>
          <cell r="F1717">
            <v>0</v>
          </cell>
          <cell r="G1717">
            <v>49985.087</v>
          </cell>
          <cell r="H1717">
            <v>28131.29</v>
          </cell>
          <cell r="I1717">
            <v>1.7768501551119766</v>
          </cell>
          <cell r="J1717">
            <v>224047.1107371416</v>
          </cell>
          <cell r="K1717">
            <v>0.22310078820272722</v>
          </cell>
          <cell r="L1717">
            <v>28</v>
          </cell>
          <cell r="M1717">
            <v>223.18176330381738</v>
          </cell>
        </row>
        <row r="1718">
          <cell r="D1718">
            <v>44603</v>
          </cell>
          <cell r="E1718">
            <v>74209.77</v>
          </cell>
          <cell r="F1718">
            <v>0</v>
          </cell>
          <cell r="G1718">
            <v>74209.77</v>
          </cell>
          <cell r="H1718">
            <v>28131.29</v>
          </cell>
          <cell r="I1718">
            <v>2.6379796305110785</v>
          </cell>
          <cell r="J1718">
            <v>224047.1107371416</v>
          </cell>
          <cell r="K1718">
            <v>0.33122395444351432</v>
          </cell>
          <cell r="L1718">
            <v>28</v>
          </cell>
          <cell r="M1718">
            <v>223.18176330381738</v>
          </cell>
        </row>
        <row r="1719">
          <cell r="D1719">
            <v>44604</v>
          </cell>
          <cell r="E1719">
            <v>49280.786999999997</v>
          </cell>
          <cell r="F1719">
            <v>0</v>
          </cell>
          <cell r="G1719">
            <v>49280.786999999997</v>
          </cell>
          <cell r="H1719">
            <v>28131.29</v>
          </cell>
          <cell r="I1719">
            <v>1.7518139765364473</v>
          </cell>
          <cell r="J1719">
            <v>224047.1107371416</v>
          </cell>
          <cell r="K1719">
            <v>0.21995725290926696</v>
          </cell>
          <cell r="L1719">
            <v>28</v>
          </cell>
          <cell r="M1719">
            <v>223.18176330381738</v>
          </cell>
        </row>
        <row r="1720">
          <cell r="D1720">
            <v>44605</v>
          </cell>
          <cell r="E1720">
            <v>247543.30100000001</v>
          </cell>
          <cell r="F1720">
            <v>35.5</v>
          </cell>
          <cell r="G1720">
            <v>247578.80100000001</v>
          </cell>
          <cell r="H1720">
            <v>28131.29</v>
          </cell>
          <cell r="I1720">
            <v>8.8008335558020985</v>
          </cell>
          <cell r="J1720">
            <v>224047.1107371416</v>
          </cell>
          <cell r="K1720">
            <v>1.1050300991851061</v>
          </cell>
          <cell r="L1720">
            <v>28</v>
          </cell>
          <cell r="M1720">
            <v>223.18176330381738</v>
          </cell>
        </row>
        <row r="1721">
          <cell r="D1721">
            <v>44606</v>
          </cell>
          <cell r="E1721">
            <v>299873.41899999999</v>
          </cell>
          <cell r="F1721">
            <v>0</v>
          </cell>
          <cell r="G1721">
            <v>299873.41899999999</v>
          </cell>
          <cell r="H1721">
            <v>28131.29</v>
          </cell>
          <cell r="I1721">
            <v>10.659782007863841</v>
          </cell>
          <cell r="J1721">
            <v>224047.1107371416</v>
          </cell>
          <cell r="K1721">
            <v>1.3384391256525507</v>
          </cell>
          <cell r="L1721">
            <v>28</v>
          </cell>
          <cell r="M1721">
            <v>223.18176330381738</v>
          </cell>
        </row>
        <row r="1722">
          <cell r="D1722">
            <v>44607</v>
          </cell>
          <cell r="E1722">
            <v>233260.93700000001</v>
          </cell>
          <cell r="F1722">
            <v>53.7</v>
          </cell>
          <cell r="G1722">
            <v>233314.63700000002</v>
          </cell>
          <cell r="H1722">
            <v>28131.29</v>
          </cell>
          <cell r="I1722">
            <v>8.2937766806996773</v>
          </cell>
          <cell r="J1722">
            <v>224047.1107371416</v>
          </cell>
          <cell r="K1722">
            <v>1.041364185560649</v>
          </cell>
          <cell r="L1722">
            <v>28</v>
          </cell>
          <cell r="M1722">
            <v>223.18176330381738</v>
          </cell>
        </row>
        <row r="1723">
          <cell r="D1723">
            <v>44608</v>
          </cell>
          <cell r="E1723">
            <v>313784.58399999997</v>
          </cell>
          <cell r="F1723">
            <v>52.5</v>
          </cell>
          <cell r="G1723">
            <v>313837.08399999997</v>
          </cell>
          <cell r="H1723">
            <v>28131.29</v>
          </cell>
          <cell r="I1723">
            <v>11.156156863051782</v>
          </cell>
          <cell r="J1723">
            <v>224047.1107371416</v>
          </cell>
          <cell r="K1723">
            <v>1.4007638079662741</v>
          </cell>
          <cell r="L1723">
            <v>28</v>
          </cell>
          <cell r="M1723">
            <v>223.18176330381738</v>
          </cell>
        </row>
        <row r="1724">
          <cell r="D1724">
            <v>44609</v>
          </cell>
          <cell r="E1724">
            <v>176148.27100000001</v>
          </cell>
          <cell r="F1724">
            <v>16.399999999999999</v>
          </cell>
          <cell r="G1724">
            <v>176164.671</v>
          </cell>
          <cell r="H1724">
            <v>28131.29</v>
          </cell>
          <cell r="I1724">
            <v>6.2622322332178868</v>
          </cell>
          <cell r="J1724">
            <v>224047.1107371416</v>
          </cell>
          <cell r="K1724">
            <v>0.78628405615407093</v>
          </cell>
          <cell r="L1724">
            <v>28</v>
          </cell>
          <cell r="M1724">
            <v>223.18176330381738</v>
          </cell>
        </row>
        <row r="1725">
          <cell r="D1725">
            <v>44610</v>
          </cell>
          <cell r="E1725">
            <v>144309.80499999999</v>
          </cell>
          <cell r="F1725">
            <v>989.2</v>
          </cell>
          <cell r="G1725">
            <v>145299.005</v>
          </cell>
          <cell r="H1725">
            <v>28131.29</v>
          </cell>
          <cell r="I1725">
            <v>5.1650317137962745</v>
          </cell>
          <cell r="J1725">
            <v>224047.1107371416</v>
          </cell>
          <cell r="K1725">
            <v>0.64851987835035685</v>
          </cell>
          <cell r="L1725">
            <v>28</v>
          </cell>
          <cell r="M1725">
            <v>223.18176330381738</v>
          </cell>
        </row>
        <row r="1726">
          <cell r="D1726">
            <v>44611</v>
          </cell>
          <cell r="E1726">
            <v>226441.701</v>
          </cell>
          <cell r="F1726">
            <v>7814.8</v>
          </cell>
          <cell r="G1726">
            <v>234256.50099999999</v>
          </cell>
          <cell r="H1726">
            <v>28131.29</v>
          </cell>
          <cell r="I1726">
            <v>8.3272576906355873</v>
          </cell>
          <cell r="J1726">
            <v>224047.1107371416</v>
          </cell>
          <cell r="K1726">
            <v>1.045568051421276</v>
          </cell>
          <cell r="L1726">
            <v>28</v>
          </cell>
          <cell r="M1726">
            <v>223.18176330381738</v>
          </cell>
        </row>
        <row r="1727">
          <cell r="D1727">
            <v>44612</v>
          </cell>
          <cell r="E1727">
            <v>137019.41800000001</v>
          </cell>
          <cell r="F1727">
            <v>2223.4</v>
          </cell>
          <cell r="G1727">
            <v>139242.818</v>
          </cell>
          <cell r="H1727">
            <v>28131.29</v>
          </cell>
          <cell r="I1727">
            <v>4.9497487672979092</v>
          </cell>
          <cell r="J1727">
            <v>224047.1107371416</v>
          </cell>
          <cell r="K1727">
            <v>0.6214890142607713</v>
          </cell>
          <cell r="L1727">
            <v>28</v>
          </cell>
          <cell r="M1727">
            <v>223.18176330381738</v>
          </cell>
        </row>
        <row r="1728">
          <cell r="D1728">
            <v>44613</v>
          </cell>
          <cell r="E1728">
            <v>196783.28</v>
          </cell>
          <cell r="F1728">
            <v>7574.6</v>
          </cell>
          <cell r="G1728">
            <v>204357.88</v>
          </cell>
          <cell r="H1728">
            <v>28131.29</v>
          </cell>
          <cell r="I1728">
            <v>7.264433305404765</v>
          </cell>
          <cell r="J1728">
            <v>224047.1107371416</v>
          </cell>
          <cell r="K1728">
            <v>0.91212013101904466</v>
          </cell>
          <cell r="L1728">
            <v>28</v>
          </cell>
          <cell r="M1728">
            <v>223.18176330381738</v>
          </cell>
        </row>
        <row r="1729">
          <cell r="D1729">
            <v>44614</v>
          </cell>
          <cell r="E1729">
            <v>180673.21400000001</v>
          </cell>
          <cell r="F1729">
            <v>7351.3</v>
          </cell>
          <cell r="G1729">
            <v>188024.514</v>
          </cell>
          <cell r="H1729">
            <v>28131.29</v>
          </cell>
          <cell r="I1729">
            <v>6.6838212538422512</v>
          </cell>
          <cell r="J1729">
            <v>224047.1107371416</v>
          </cell>
          <cell r="K1729">
            <v>0.83921865085149738</v>
          </cell>
          <cell r="L1729">
            <v>28</v>
          </cell>
          <cell r="M1729">
            <v>223.18176330381738</v>
          </cell>
        </row>
        <row r="1730">
          <cell r="D1730">
            <v>44615</v>
          </cell>
          <cell r="E1730">
            <v>111385.45299999999</v>
          </cell>
          <cell r="F1730">
            <v>403.9</v>
          </cell>
          <cell r="G1730">
            <v>111789.35299999999</v>
          </cell>
          <cell r="H1730">
            <v>28131.29</v>
          </cell>
          <cell r="I1730">
            <v>3.973843823017003</v>
          </cell>
          <cell r="J1730">
            <v>224047.1107371416</v>
          </cell>
          <cell r="K1730">
            <v>0.49895467356039425</v>
          </cell>
          <cell r="L1730">
            <v>28</v>
          </cell>
          <cell r="M1730">
            <v>223.18176330381738</v>
          </cell>
        </row>
        <row r="1731">
          <cell r="D1731">
            <v>44616</v>
          </cell>
          <cell r="E1731">
            <v>134142.976</v>
          </cell>
          <cell r="F1731">
            <v>653.1</v>
          </cell>
          <cell r="G1731">
            <v>134796.076</v>
          </cell>
          <cell r="H1731">
            <v>28131.29</v>
          </cell>
          <cell r="I1731">
            <v>4.7916777367834893</v>
          </cell>
          <cell r="J1731">
            <v>224047.1107371416</v>
          </cell>
          <cell r="K1731">
            <v>0.60164166168670907</v>
          </cell>
          <cell r="L1731">
            <v>28</v>
          </cell>
          <cell r="M1731">
            <v>223.18176330381738</v>
          </cell>
        </row>
        <row r="1732">
          <cell r="D1732">
            <v>44617</v>
          </cell>
          <cell r="E1732">
            <v>301636.59600000002</v>
          </cell>
          <cell r="F1732">
            <v>507</v>
          </cell>
          <cell r="G1732">
            <v>302143.59600000002</v>
          </cell>
          <cell r="H1732">
            <v>28131.29</v>
          </cell>
          <cell r="I1732">
            <v>10.740481364345539</v>
          </cell>
          <cell r="J1732">
            <v>224047.1107371416</v>
          </cell>
          <cell r="K1732">
            <v>1.3485717133593542</v>
          </cell>
          <cell r="L1732">
            <v>28</v>
          </cell>
          <cell r="M1732">
            <v>223.18176330381738</v>
          </cell>
        </row>
        <row r="1733">
          <cell r="D1733">
            <v>44618</v>
          </cell>
          <cell r="E1733">
            <v>175164.45600000001</v>
          </cell>
          <cell r="F1733">
            <v>0</v>
          </cell>
          <cell r="G1733">
            <v>175164.45600000001</v>
          </cell>
          <cell r="H1733">
            <v>28131.29</v>
          </cell>
          <cell r="I1733">
            <v>6.2266769849516326</v>
          </cell>
          <cell r="J1733">
            <v>224047.1107371416</v>
          </cell>
          <cell r="K1733">
            <v>0.78181974953253419</v>
          </cell>
          <cell r="L1733">
            <v>28</v>
          </cell>
          <cell r="M1733">
            <v>223.18176330381738</v>
          </cell>
        </row>
        <row r="1734">
          <cell r="D1734">
            <v>44619</v>
          </cell>
          <cell r="E1734">
            <v>59532.747000000003</v>
          </cell>
          <cell r="F1734">
            <v>0</v>
          </cell>
          <cell r="G1734">
            <v>59532.747000000003</v>
          </cell>
          <cell r="H1734">
            <v>28131.29</v>
          </cell>
          <cell r="I1734">
            <v>2.1162466065367069</v>
          </cell>
          <cell r="J1734">
            <v>224047.1107371416</v>
          </cell>
          <cell r="K1734">
            <v>0.26571530783918701</v>
          </cell>
          <cell r="L1734">
            <v>28</v>
          </cell>
          <cell r="M1734">
            <v>223.18176330381738</v>
          </cell>
        </row>
        <row r="1735">
          <cell r="D1735">
            <v>44620</v>
          </cell>
          <cell r="E1735">
            <v>58140.946000000004</v>
          </cell>
          <cell r="F1735">
            <v>0</v>
          </cell>
          <cell r="G1735">
            <v>58140.946000000004</v>
          </cell>
          <cell r="H1735">
            <v>28339.759999999998</v>
          </cell>
          <cell r="I1735">
            <v>2.0515680443306508</v>
          </cell>
          <cell r="J1735">
            <v>224047.1107371416</v>
          </cell>
          <cell r="K1735">
            <v>0.259503217018552</v>
          </cell>
          <cell r="L1735">
            <v>28</v>
          </cell>
          <cell r="M1735">
            <v>223.18176330381738</v>
          </cell>
        </row>
        <row r="1736">
          <cell r="D1736">
            <v>44621</v>
          </cell>
          <cell r="E1736">
            <v>123076.035</v>
          </cell>
          <cell r="F1736">
            <v>0</v>
          </cell>
          <cell r="G1736">
            <v>123076.035</v>
          </cell>
          <cell r="H1736">
            <v>28339.759999999998</v>
          </cell>
          <cell r="I1736">
            <v>4.3428749925899162</v>
          </cell>
          <cell r="J1736">
            <v>207479.9896500984</v>
          </cell>
          <cell r="K1736">
            <v>0.5931947230552681</v>
          </cell>
          <cell r="L1736">
            <v>31</v>
          </cell>
          <cell r="M1736">
            <v>228.82276911514518</v>
          </cell>
        </row>
        <row r="1737">
          <cell r="D1737">
            <v>44622</v>
          </cell>
          <cell r="E1737">
            <v>183507.033</v>
          </cell>
          <cell r="F1737">
            <v>130.4</v>
          </cell>
          <cell r="G1737">
            <v>183637.43299999999</v>
          </cell>
          <cell r="H1737">
            <v>28339.759999999998</v>
          </cell>
          <cell r="I1737">
            <v>6.479851381945366</v>
          </cell>
          <cell r="J1737">
            <v>207479.9896500984</v>
          </cell>
          <cell r="K1737">
            <v>0.88508503065617394</v>
          </cell>
          <cell r="L1737">
            <v>31</v>
          </cell>
          <cell r="M1737">
            <v>228.82276911514518</v>
          </cell>
        </row>
        <row r="1738">
          <cell r="D1738">
            <v>44623</v>
          </cell>
          <cell r="E1738">
            <v>177000.66500000001</v>
          </cell>
          <cell r="F1738">
            <v>2324</v>
          </cell>
          <cell r="G1738">
            <v>179324.66500000001</v>
          </cell>
          <cell r="H1738">
            <v>28339.759999999998</v>
          </cell>
          <cell r="I1738">
            <v>6.327670558960274</v>
          </cell>
          <cell r="J1738">
            <v>207479.9896500984</v>
          </cell>
          <cell r="K1738">
            <v>0.86429860201178665</v>
          </cell>
          <cell r="L1738">
            <v>31</v>
          </cell>
          <cell r="M1738">
            <v>228.82276911514518</v>
          </cell>
        </row>
        <row r="1739">
          <cell r="D1739">
            <v>44624</v>
          </cell>
          <cell r="E1739">
            <v>278139.641</v>
          </cell>
          <cell r="F1739">
            <v>14171.3</v>
          </cell>
          <cell r="G1739">
            <v>292310.94099999999</v>
          </cell>
          <cell r="H1739">
            <v>28339.759999999998</v>
          </cell>
          <cell r="I1739">
            <v>10.314517165988702</v>
          </cell>
          <cell r="J1739">
            <v>207479.9896500984</v>
          </cell>
          <cell r="K1739">
            <v>1.4088632908309062</v>
          </cell>
          <cell r="L1739">
            <v>31</v>
          </cell>
          <cell r="M1739">
            <v>228.82276911514518</v>
          </cell>
        </row>
        <row r="1740">
          <cell r="D1740">
            <v>44625</v>
          </cell>
          <cell r="E1740">
            <v>158039.87700000001</v>
          </cell>
          <cell r="F1740">
            <v>4895</v>
          </cell>
          <cell r="G1740">
            <v>162934.87700000001</v>
          </cell>
          <cell r="H1740">
            <v>28339.759999999998</v>
          </cell>
          <cell r="I1740">
            <v>5.7493386323666824</v>
          </cell>
          <cell r="J1740">
            <v>207479.9896500984</v>
          </cell>
          <cell r="K1740">
            <v>0.78530405401879555</v>
          </cell>
          <cell r="L1740">
            <v>31</v>
          </cell>
          <cell r="M1740">
            <v>228.82276911514518</v>
          </cell>
        </row>
        <row r="1741">
          <cell r="D1741">
            <v>44626</v>
          </cell>
          <cell r="E1741">
            <v>129628.83199999999</v>
          </cell>
          <cell r="F1741">
            <v>820.3</v>
          </cell>
          <cell r="G1741">
            <v>130449.132</v>
          </cell>
          <cell r="H1741">
            <v>28339.759999999998</v>
          </cell>
          <cell r="I1741">
            <v>4.6030429333205367</v>
          </cell>
          <cell r="J1741">
            <v>207479.9896500984</v>
          </cell>
          <cell r="K1741">
            <v>0.62873114761570037</v>
          </cell>
          <cell r="L1741">
            <v>31</v>
          </cell>
          <cell r="M1741">
            <v>228.82276911514518</v>
          </cell>
        </row>
        <row r="1742">
          <cell r="D1742">
            <v>44627</v>
          </cell>
          <cell r="E1742">
            <v>102770.679</v>
          </cell>
          <cell r="F1742">
            <v>0</v>
          </cell>
          <cell r="G1742">
            <v>102770.679</v>
          </cell>
          <cell r="H1742">
            <v>28339.759999999998</v>
          </cell>
          <cell r="I1742">
            <v>3.6263778874627031</v>
          </cell>
          <cell r="J1742">
            <v>207479.9896500984</v>
          </cell>
          <cell r="K1742">
            <v>0.49532814790147289</v>
          </cell>
          <cell r="L1742">
            <v>31</v>
          </cell>
          <cell r="M1742">
            <v>228.82276911514518</v>
          </cell>
        </row>
        <row r="1743">
          <cell r="D1743">
            <v>44628</v>
          </cell>
          <cell r="E1743">
            <v>168058.48699999999</v>
          </cell>
          <cell r="F1743">
            <v>0</v>
          </cell>
          <cell r="G1743">
            <v>168058.48699999999</v>
          </cell>
          <cell r="H1743">
            <v>28339.759999999998</v>
          </cell>
          <cell r="I1743">
            <v>5.9301309185398887</v>
          </cell>
          <cell r="J1743">
            <v>207479.9896500984</v>
          </cell>
          <cell r="K1743">
            <v>0.80999853182670667</v>
          </cell>
          <cell r="L1743">
            <v>31</v>
          </cell>
          <cell r="M1743">
            <v>228.82276911514518</v>
          </cell>
        </row>
        <row r="1744">
          <cell r="D1744">
            <v>44629</v>
          </cell>
          <cell r="E1744">
            <v>159043.62</v>
          </cell>
          <cell r="F1744">
            <v>33.299999999999997</v>
          </cell>
          <cell r="G1744">
            <v>159076.91999999998</v>
          </cell>
          <cell r="H1744">
            <v>28339.759999999998</v>
          </cell>
          <cell r="I1744">
            <v>5.6132063221424593</v>
          </cell>
          <cell r="J1744">
            <v>207479.9896500984</v>
          </cell>
          <cell r="K1744">
            <v>0.76670969700872327</v>
          </cell>
          <cell r="L1744">
            <v>31</v>
          </cell>
          <cell r="M1744">
            <v>228.82276911514518</v>
          </cell>
        </row>
        <row r="1745">
          <cell r="D1745">
            <v>44630</v>
          </cell>
          <cell r="E1745">
            <v>200908.96599999999</v>
          </cell>
          <cell r="F1745">
            <v>46.5</v>
          </cell>
          <cell r="G1745">
            <v>200955.46599999999</v>
          </cell>
          <cell r="H1745">
            <v>28339.759999999998</v>
          </cell>
          <cell r="I1745">
            <v>7.0909374673603445</v>
          </cell>
          <cell r="J1745">
            <v>207479.9896500984</v>
          </cell>
          <cell r="K1745">
            <v>0.96855347997124153</v>
          </cell>
          <cell r="L1745">
            <v>31</v>
          </cell>
          <cell r="M1745">
            <v>228.82276911514518</v>
          </cell>
        </row>
        <row r="1746">
          <cell r="D1746">
            <v>44631</v>
          </cell>
          <cell r="E1746">
            <v>249443.23199999999</v>
          </cell>
          <cell r="F1746">
            <v>13.8</v>
          </cell>
          <cell r="G1746">
            <v>249457.03199999998</v>
          </cell>
          <cell r="H1746">
            <v>28339.759999999998</v>
          </cell>
          <cell r="I1746">
            <v>8.8023692508334577</v>
          </cell>
          <cell r="J1746">
            <v>207479.9896500984</v>
          </cell>
          <cell r="K1746">
            <v>1.2023185099473599</v>
          </cell>
          <cell r="L1746">
            <v>31</v>
          </cell>
          <cell r="M1746">
            <v>228.82276911514518</v>
          </cell>
        </row>
        <row r="1747">
          <cell r="D1747">
            <v>44632</v>
          </cell>
          <cell r="E1747">
            <v>232189.098</v>
          </cell>
          <cell r="F1747">
            <v>2</v>
          </cell>
          <cell r="G1747">
            <v>232191.098</v>
          </cell>
          <cell r="H1747">
            <v>28339.759999999998</v>
          </cell>
          <cell r="I1747">
            <v>8.1931215366679186</v>
          </cell>
          <cell r="J1747">
            <v>207479.9896500984</v>
          </cell>
          <cell r="K1747">
            <v>1.119101164365659</v>
          </cell>
          <cell r="L1747">
            <v>31</v>
          </cell>
          <cell r="M1747">
            <v>228.82276911514518</v>
          </cell>
        </row>
        <row r="1748">
          <cell r="D1748">
            <v>44633</v>
          </cell>
          <cell r="E1748">
            <v>162969.80499999999</v>
          </cell>
          <cell r="F1748">
            <v>0</v>
          </cell>
          <cell r="G1748">
            <v>162969.80499999999</v>
          </cell>
          <cell r="H1748">
            <v>28339.759999999998</v>
          </cell>
          <cell r="I1748">
            <v>5.7505711057538953</v>
          </cell>
          <cell r="J1748">
            <v>207479.9896500984</v>
          </cell>
          <cell r="K1748">
            <v>0.78547239796395807</v>
          </cell>
          <cell r="L1748">
            <v>31</v>
          </cell>
          <cell r="M1748">
            <v>228.82276911514518</v>
          </cell>
        </row>
        <row r="1749">
          <cell r="D1749">
            <v>44634</v>
          </cell>
          <cell r="E1749">
            <v>357338.79</v>
          </cell>
          <cell r="F1749">
            <v>100.8</v>
          </cell>
          <cell r="G1749">
            <v>357439.58999999997</v>
          </cell>
          <cell r="H1749">
            <v>28339.759999999998</v>
          </cell>
          <cell r="I1749">
            <v>12.612654094459515</v>
          </cell>
          <cell r="J1749">
            <v>207479.9896500984</v>
          </cell>
          <cell r="K1749">
            <v>1.7227665694547158</v>
          </cell>
          <cell r="L1749">
            <v>31</v>
          </cell>
          <cell r="M1749">
            <v>228.82276911514518</v>
          </cell>
        </row>
        <row r="1750">
          <cell r="D1750">
            <v>44635</v>
          </cell>
          <cell r="E1750">
            <v>324240.52</v>
          </cell>
          <cell r="F1750">
            <v>185.8</v>
          </cell>
          <cell r="G1750">
            <v>324426.32</v>
          </cell>
          <cell r="H1750">
            <v>28339.759999999998</v>
          </cell>
          <cell r="I1750">
            <v>11.447744088164473</v>
          </cell>
          <cell r="J1750">
            <v>207479.9896500984</v>
          </cell>
          <cell r="K1750">
            <v>1.5636511287046237</v>
          </cell>
          <cell r="L1750">
            <v>31</v>
          </cell>
          <cell r="M1750">
            <v>228.82276911514518</v>
          </cell>
        </row>
        <row r="1751">
          <cell r="D1751">
            <v>44636</v>
          </cell>
          <cell r="E1751">
            <v>204129.17499999999</v>
          </cell>
          <cell r="F1751">
            <v>1228.9000000000001</v>
          </cell>
          <cell r="G1751">
            <v>205358.07499999998</v>
          </cell>
          <cell r="H1751">
            <v>28339.759999999998</v>
          </cell>
          <cell r="I1751">
            <v>7.2462884301066763</v>
          </cell>
          <cell r="J1751">
            <v>207479.9896500984</v>
          </cell>
          <cell r="K1751">
            <v>0.98977291904787112</v>
          </cell>
          <cell r="L1751">
            <v>31</v>
          </cell>
          <cell r="M1751">
            <v>228.82276911514518</v>
          </cell>
        </row>
        <row r="1752">
          <cell r="D1752">
            <v>44637</v>
          </cell>
          <cell r="E1752">
            <v>388807.91700000002</v>
          </cell>
          <cell r="F1752">
            <v>4033</v>
          </cell>
          <cell r="G1752">
            <v>392840.91700000002</v>
          </cell>
          <cell r="H1752">
            <v>28339.759999999998</v>
          </cell>
          <cell r="I1752">
            <v>13.86182935211872</v>
          </cell>
          <cell r="J1752">
            <v>207479.9896500984</v>
          </cell>
          <cell r="K1752">
            <v>1.8933918285927276</v>
          </cell>
          <cell r="L1752">
            <v>31</v>
          </cell>
          <cell r="M1752">
            <v>228.82276911514518</v>
          </cell>
        </row>
        <row r="1753">
          <cell r="D1753">
            <v>44638</v>
          </cell>
          <cell r="E1753">
            <v>202759.31599999999</v>
          </cell>
          <cell r="F1753">
            <v>20.2</v>
          </cell>
          <cell r="G1753">
            <v>202779.516</v>
          </cell>
          <cell r="H1753">
            <v>28339.759999999998</v>
          </cell>
          <cell r="I1753">
            <v>7.1553011034673553</v>
          </cell>
          <cell r="J1753">
            <v>207479.9896500984</v>
          </cell>
          <cell r="K1753">
            <v>0.97734493018808488</v>
          </cell>
          <cell r="L1753">
            <v>31</v>
          </cell>
          <cell r="M1753">
            <v>228.82276911514518</v>
          </cell>
        </row>
        <row r="1754">
          <cell r="D1754">
            <v>44639</v>
          </cell>
          <cell r="E1754">
            <v>138549.91699999999</v>
          </cell>
          <cell r="F1754">
            <v>0</v>
          </cell>
          <cell r="G1754">
            <v>138549.91699999999</v>
          </cell>
          <cell r="H1754">
            <v>28339.759999999998</v>
          </cell>
          <cell r="I1754">
            <v>4.8888881557218546</v>
          </cell>
          <cell r="J1754">
            <v>207479.9896500984</v>
          </cell>
          <cell r="K1754">
            <v>0.6677748405215147</v>
          </cell>
          <cell r="L1754">
            <v>31</v>
          </cell>
          <cell r="M1754">
            <v>228.82276911514518</v>
          </cell>
        </row>
        <row r="1755">
          <cell r="D1755">
            <v>44640</v>
          </cell>
          <cell r="E1755">
            <v>238580.92800000001</v>
          </cell>
          <cell r="F1755">
            <v>0</v>
          </cell>
          <cell r="G1755">
            <v>238580.92800000001</v>
          </cell>
          <cell r="H1755">
            <v>28339.759999999998</v>
          </cell>
          <cell r="I1755">
            <v>8.4185938060167071</v>
          </cell>
          <cell r="J1755">
            <v>207479.9896500984</v>
          </cell>
          <cell r="K1755">
            <v>1.149898495765068</v>
          </cell>
          <cell r="L1755">
            <v>31</v>
          </cell>
          <cell r="M1755">
            <v>228.82276911514518</v>
          </cell>
        </row>
        <row r="1756">
          <cell r="D1756">
            <v>44641</v>
          </cell>
          <cell r="E1756">
            <v>283036.52500000002</v>
          </cell>
          <cell r="F1756">
            <v>1567.6</v>
          </cell>
          <cell r="G1756">
            <v>284604.125</v>
          </cell>
          <cell r="H1756">
            <v>28339.759999999998</v>
          </cell>
          <cell r="I1756">
            <v>10.04257357860476</v>
          </cell>
          <cell r="J1756">
            <v>207479.9896500984</v>
          </cell>
          <cell r="K1756">
            <v>1.3717184268225888</v>
          </cell>
          <cell r="L1756">
            <v>31</v>
          </cell>
          <cell r="M1756">
            <v>228.82276911514518</v>
          </cell>
        </row>
        <row r="1757">
          <cell r="D1757">
            <v>44642</v>
          </cell>
          <cell r="E1757">
            <v>306606.13500000001</v>
          </cell>
          <cell r="F1757">
            <v>32.200000000000003</v>
          </cell>
          <cell r="G1757">
            <v>306638.33500000002</v>
          </cell>
          <cell r="H1757">
            <v>28339.759999999998</v>
          </cell>
          <cell r="I1757">
            <v>10.820075222937669</v>
          </cell>
          <cell r="J1757">
            <v>207479.9896500984</v>
          </cell>
          <cell r="K1757">
            <v>1.4779176320430985</v>
          </cell>
          <cell r="L1757">
            <v>31</v>
          </cell>
          <cell r="M1757">
            <v>228.82276911514518</v>
          </cell>
        </row>
        <row r="1758">
          <cell r="D1758">
            <v>44643</v>
          </cell>
          <cell r="E1758">
            <v>278919.39</v>
          </cell>
          <cell r="F1758">
            <v>0</v>
          </cell>
          <cell r="G1758">
            <v>278919.39</v>
          </cell>
          <cell r="H1758">
            <v>28339.759999999998</v>
          </cell>
          <cell r="I1758">
            <v>9.8419813717547378</v>
          </cell>
          <cell r="J1758">
            <v>207479.9896500984</v>
          </cell>
          <cell r="K1758">
            <v>1.3443194713397641</v>
          </cell>
          <cell r="L1758">
            <v>31</v>
          </cell>
          <cell r="M1758">
            <v>228.82276911514518</v>
          </cell>
        </row>
        <row r="1759">
          <cell r="D1759">
            <v>44644</v>
          </cell>
          <cell r="E1759">
            <v>226116.90900000001</v>
          </cell>
          <cell r="F1759">
            <v>0</v>
          </cell>
          <cell r="G1759">
            <v>226116.90900000001</v>
          </cell>
          <cell r="H1759">
            <v>28339.759999999998</v>
          </cell>
          <cell r="I1759">
            <v>7.978787011604898</v>
          </cell>
          <cell r="J1759">
            <v>207479.9896500984</v>
          </cell>
          <cell r="K1759">
            <v>1.0898251411200259</v>
          </cell>
          <cell r="L1759">
            <v>31</v>
          </cell>
          <cell r="M1759">
            <v>228.82276911514518</v>
          </cell>
        </row>
        <row r="1760">
          <cell r="D1760">
            <v>44645</v>
          </cell>
          <cell r="E1760">
            <v>186887.046</v>
          </cell>
          <cell r="F1760">
            <v>0</v>
          </cell>
          <cell r="G1760">
            <v>186887.046</v>
          </cell>
          <cell r="H1760">
            <v>28339.759999999998</v>
          </cell>
          <cell r="I1760">
            <v>6.5945175964792933</v>
          </cell>
          <cell r="J1760">
            <v>207479.9896500984</v>
          </cell>
          <cell r="K1760">
            <v>0.90074732659844903</v>
          </cell>
          <cell r="L1760">
            <v>31</v>
          </cell>
          <cell r="M1760">
            <v>228.82276911514518</v>
          </cell>
        </row>
        <row r="1761">
          <cell r="D1761">
            <v>44646</v>
          </cell>
          <cell r="E1761">
            <v>115536.088</v>
          </cell>
          <cell r="F1761">
            <v>0</v>
          </cell>
          <cell r="G1761">
            <v>115536.088</v>
          </cell>
          <cell r="H1761">
            <v>28339.759999999998</v>
          </cell>
          <cell r="I1761">
            <v>4.0768195637507167</v>
          </cell>
          <cell r="J1761">
            <v>207479.9896500984</v>
          </cell>
          <cell r="K1761">
            <v>0.5568541245584413</v>
          </cell>
          <cell r="L1761">
            <v>31</v>
          </cell>
          <cell r="M1761">
            <v>228.82276911514518</v>
          </cell>
        </row>
        <row r="1762">
          <cell r="D1762">
            <v>44647</v>
          </cell>
          <cell r="E1762">
            <v>115393.586</v>
          </cell>
          <cell r="F1762">
            <v>0</v>
          </cell>
          <cell r="G1762">
            <v>115393.586</v>
          </cell>
          <cell r="H1762">
            <v>28339.759999999998</v>
          </cell>
          <cell r="I1762">
            <v>4.0717912219440109</v>
          </cell>
          <cell r="J1762">
            <v>207479.9896500984</v>
          </cell>
          <cell r="K1762">
            <v>0.55616730169788331</v>
          </cell>
          <cell r="L1762">
            <v>31</v>
          </cell>
          <cell r="M1762">
            <v>228.82276911514518</v>
          </cell>
        </row>
        <row r="1763">
          <cell r="D1763">
            <v>44648</v>
          </cell>
          <cell r="E1763">
            <v>172727.98699999999</v>
          </cell>
          <cell r="F1763">
            <v>0</v>
          </cell>
          <cell r="G1763">
            <v>172727.98699999999</v>
          </cell>
          <cell r="H1763">
            <v>28339.759999999998</v>
          </cell>
          <cell r="I1763">
            <v>6.0948994275180874</v>
          </cell>
          <cell r="J1763">
            <v>207479.9896500984</v>
          </cell>
          <cell r="K1763">
            <v>0.83250431663937607</v>
          </cell>
          <cell r="L1763">
            <v>31</v>
          </cell>
          <cell r="M1763">
            <v>228.82276911514518</v>
          </cell>
        </row>
        <row r="1764">
          <cell r="D1764">
            <v>44649</v>
          </cell>
          <cell r="E1764">
            <v>64640.241000000002</v>
          </cell>
          <cell r="F1764">
            <v>0</v>
          </cell>
          <cell r="G1764">
            <v>64640.241000000002</v>
          </cell>
          <cell r="H1764">
            <v>28339.759999999998</v>
          </cell>
          <cell r="I1764">
            <v>2.2809029081403653</v>
          </cell>
          <cell r="J1764">
            <v>207479.9896500984</v>
          </cell>
          <cell r="K1764">
            <v>0.3115492781208038</v>
          </cell>
          <cell r="L1764">
            <v>31</v>
          </cell>
          <cell r="M1764">
            <v>228.82276911514518</v>
          </cell>
        </row>
        <row r="1765">
          <cell r="D1765">
            <v>44650</v>
          </cell>
          <cell r="E1765">
            <v>183132.739</v>
          </cell>
          <cell r="F1765">
            <v>1532.6</v>
          </cell>
          <cell r="G1765">
            <v>184665.33900000001</v>
          </cell>
          <cell r="H1765">
            <v>28339.759999999998</v>
          </cell>
          <cell r="I1765">
            <v>6.5161221901667483</v>
          </cell>
          <cell r="J1765">
            <v>207479.9896500984</v>
          </cell>
          <cell r="K1765">
            <v>0.89003927227597301</v>
          </cell>
          <cell r="L1765">
            <v>31</v>
          </cell>
          <cell r="M1765">
            <v>228.82276911514518</v>
          </cell>
        </row>
        <row r="1766">
          <cell r="D1766">
            <v>44651</v>
          </cell>
          <cell r="E1766">
            <v>306505.87</v>
          </cell>
          <cell r="F1766">
            <v>2126.5</v>
          </cell>
          <cell r="G1766">
            <v>308632.37</v>
          </cell>
          <cell r="H1766">
            <v>28492.66</v>
          </cell>
          <cell r="I1766">
            <v>10.831995678887123</v>
          </cell>
          <cell r="J1766">
            <v>207479.9896500984</v>
          </cell>
          <cell r="K1766">
            <v>1.4875283660871998</v>
          </cell>
          <cell r="L1766">
            <v>31</v>
          </cell>
          <cell r="M1766">
            <v>228.82276911514518</v>
          </cell>
        </row>
        <row r="1767">
          <cell r="D1767">
            <v>44652</v>
          </cell>
          <cell r="E1767">
            <v>319426.00699999998</v>
          </cell>
          <cell r="F1767">
            <v>8422.2000000000007</v>
          </cell>
          <cell r="G1767">
            <v>327848.20699999999</v>
          </cell>
          <cell r="H1767">
            <v>28492.66</v>
          </cell>
          <cell r="I1767">
            <v>11.506409264701857</v>
          </cell>
          <cell r="J1767">
            <v>173973.8465620784</v>
          </cell>
          <cell r="K1767">
            <v>1.8844683467006935</v>
          </cell>
          <cell r="L1767">
            <v>30</v>
          </cell>
          <cell r="M1767">
            <v>185.68060649351372</v>
          </cell>
        </row>
        <row r="1768">
          <cell r="D1768">
            <v>44653</v>
          </cell>
          <cell r="E1768">
            <v>251407.96299999999</v>
          </cell>
          <cell r="F1768">
            <v>8164.5</v>
          </cell>
          <cell r="G1768">
            <v>259572.46299999999</v>
          </cell>
          <cell r="H1768">
            <v>28492.66</v>
          </cell>
          <cell r="I1768">
            <v>9.1101519830019377</v>
          </cell>
          <cell r="J1768">
            <v>173973.8465620784</v>
          </cell>
          <cell r="K1768">
            <v>1.492020025592627</v>
          </cell>
          <cell r="L1768">
            <v>30</v>
          </cell>
          <cell r="M1768">
            <v>185.68060649351372</v>
          </cell>
        </row>
        <row r="1769">
          <cell r="D1769">
            <v>44654</v>
          </cell>
          <cell r="E1769">
            <v>244299.00399999999</v>
          </cell>
          <cell r="F1769">
            <v>3250.2</v>
          </cell>
          <cell r="G1769">
            <v>247549.204</v>
          </cell>
          <cell r="H1769">
            <v>28492.66</v>
          </cell>
          <cell r="I1769">
            <v>8.688174568467808</v>
          </cell>
          <cell r="J1769">
            <v>173973.8465620784</v>
          </cell>
          <cell r="K1769">
            <v>1.4229104482763046</v>
          </cell>
          <cell r="L1769">
            <v>30</v>
          </cell>
          <cell r="M1769">
            <v>185.68060649351372</v>
          </cell>
        </row>
        <row r="1770">
          <cell r="D1770">
            <v>44655</v>
          </cell>
          <cell r="E1770">
            <v>297468.03399999999</v>
          </cell>
          <cell r="F1770">
            <v>1493.8</v>
          </cell>
          <cell r="G1770">
            <v>298961.83399999997</v>
          </cell>
          <cell r="H1770">
            <v>28492.66</v>
          </cell>
          <cell r="I1770">
            <v>10.492591214719861</v>
          </cell>
          <cell r="J1770">
            <v>173973.8465620784</v>
          </cell>
          <cell r="K1770">
            <v>1.7184297519875933</v>
          </cell>
          <cell r="L1770">
            <v>30</v>
          </cell>
          <cell r="M1770">
            <v>185.68060649351372</v>
          </cell>
        </row>
        <row r="1771">
          <cell r="D1771">
            <v>44656</v>
          </cell>
          <cell r="E1771">
            <v>179118.73800000001</v>
          </cell>
          <cell r="F1771">
            <v>898</v>
          </cell>
          <cell r="G1771">
            <v>180016.73800000001</v>
          </cell>
          <cell r="H1771">
            <v>28492.66</v>
          </cell>
          <cell r="I1771">
            <v>6.3180039350485355</v>
          </cell>
          <cell r="J1771">
            <v>173973.8465620784</v>
          </cell>
          <cell r="K1771">
            <v>1.0347344819772399</v>
          </cell>
          <cell r="L1771">
            <v>30</v>
          </cell>
          <cell r="M1771">
            <v>185.68060649351372</v>
          </cell>
        </row>
        <row r="1772">
          <cell r="D1772">
            <v>44657</v>
          </cell>
          <cell r="E1772">
            <v>139997.579</v>
          </cell>
          <cell r="F1772">
            <v>256.2</v>
          </cell>
          <cell r="G1772">
            <v>140253.77900000001</v>
          </cell>
          <cell r="H1772">
            <v>28492.66</v>
          </cell>
          <cell r="I1772">
            <v>4.9224529756084552</v>
          </cell>
          <cell r="J1772">
            <v>173973.8465620784</v>
          </cell>
          <cell r="K1772">
            <v>0.80617737534448208</v>
          </cell>
          <cell r="L1772">
            <v>30</v>
          </cell>
          <cell r="M1772">
            <v>185.68060649351372</v>
          </cell>
        </row>
        <row r="1773">
          <cell r="D1773">
            <v>44658</v>
          </cell>
          <cell r="E1773">
            <v>291099.57199999999</v>
          </cell>
          <cell r="F1773">
            <v>131.69999999999999</v>
          </cell>
          <cell r="G1773">
            <v>291231.272</v>
          </cell>
          <cell r="H1773">
            <v>28492.66</v>
          </cell>
          <cell r="I1773">
            <v>10.221273549047369</v>
          </cell>
          <cell r="J1773">
            <v>173973.8465620784</v>
          </cell>
          <cell r="K1773">
            <v>1.6739945558200962</v>
          </cell>
          <cell r="L1773">
            <v>30</v>
          </cell>
          <cell r="M1773">
            <v>185.68060649351372</v>
          </cell>
        </row>
        <row r="1774">
          <cell r="D1774">
            <v>44659</v>
          </cell>
          <cell r="E1774">
            <v>340695.24699999997</v>
          </cell>
          <cell r="F1774">
            <v>39.5</v>
          </cell>
          <cell r="G1774">
            <v>340734.74699999997</v>
          </cell>
          <cell r="H1774">
            <v>28492.66</v>
          </cell>
          <cell r="I1774">
            <v>11.958685043797244</v>
          </cell>
          <cell r="J1774">
            <v>173973.8465620784</v>
          </cell>
          <cell r="K1774">
            <v>1.9585400549180647</v>
          </cell>
          <cell r="L1774">
            <v>30</v>
          </cell>
          <cell r="M1774">
            <v>185.68060649351372</v>
          </cell>
        </row>
        <row r="1775">
          <cell r="D1775">
            <v>44660</v>
          </cell>
          <cell r="E1775">
            <v>143248.71599999999</v>
          </cell>
          <cell r="F1775">
            <v>0</v>
          </cell>
          <cell r="G1775">
            <v>143248.71599999999</v>
          </cell>
          <cell r="H1775">
            <v>28492.66</v>
          </cell>
          <cell r="I1775">
            <v>5.0275655554799021</v>
          </cell>
          <cell r="J1775">
            <v>173973.8465620784</v>
          </cell>
          <cell r="K1775">
            <v>0.82339224447098214</v>
          </cell>
          <cell r="L1775">
            <v>30</v>
          </cell>
          <cell r="M1775">
            <v>185.68060649351372</v>
          </cell>
        </row>
        <row r="1776">
          <cell r="D1776">
            <v>44661</v>
          </cell>
          <cell r="E1776">
            <v>188452.52799999999</v>
          </cell>
          <cell r="F1776">
            <v>175.5</v>
          </cell>
          <cell r="G1776">
            <v>188628.02799999999</v>
          </cell>
          <cell r="H1776">
            <v>28492.66</v>
          </cell>
          <cell r="I1776">
            <v>6.6202322984235238</v>
          </cell>
          <cell r="J1776">
            <v>173973.8465620784</v>
          </cell>
          <cell r="K1776">
            <v>1.0842320942343056</v>
          </cell>
          <cell r="L1776">
            <v>30</v>
          </cell>
          <cell r="M1776">
            <v>185.68060649351372</v>
          </cell>
        </row>
        <row r="1777">
          <cell r="D1777">
            <v>44662</v>
          </cell>
          <cell r="E1777">
            <v>342233.92099999997</v>
          </cell>
          <cell r="F1777">
            <v>70.7</v>
          </cell>
          <cell r="G1777">
            <v>342304.62099999998</v>
          </cell>
          <cell r="H1777">
            <v>28492.66</v>
          </cell>
          <cell r="I1777">
            <v>12.013782532062644</v>
          </cell>
          <cell r="J1777">
            <v>173973.8465620784</v>
          </cell>
          <cell r="K1777">
            <v>1.9675636756002679</v>
          </cell>
          <cell r="L1777">
            <v>30</v>
          </cell>
          <cell r="M1777">
            <v>185.68060649351372</v>
          </cell>
        </row>
        <row r="1778">
          <cell r="D1778">
            <v>44663</v>
          </cell>
          <cell r="E1778">
            <v>172471.489</v>
          </cell>
          <cell r="F1778">
            <v>42.1</v>
          </cell>
          <cell r="G1778">
            <v>172513.58900000001</v>
          </cell>
          <cell r="H1778">
            <v>28492.66</v>
          </cell>
          <cell r="I1778">
            <v>6.0546677284605934</v>
          </cell>
          <cell r="J1778">
            <v>173973.8465620784</v>
          </cell>
          <cell r="K1778">
            <v>0.99160645355072186</v>
          </cell>
          <cell r="L1778">
            <v>30</v>
          </cell>
          <cell r="M1778">
            <v>185.68060649351372</v>
          </cell>
        </row>
        <row r="1779">
          <cell r="D1779">
            <v>44664</v>
          </cell>
          <cell r="E1779">
            <v>115374.58</v>
          </cell>
          <cell r="F1779">
            <v>0</v>
          </cell>
          <cell r="G1779">
            <v>115374.58</v>
          </cell>
          <cell r="H1779">
            <v>28492.66</v>
          </cell>
          <cell r="I1779">
            <v>4.049273742781474</v>
          </cell>
          <cell r="J1779">
            <v>173973.8465620784</v>
          </cell>
          <cell r="K1779">
            <v>0.66317197831704744</v>
          </cell>
          <cell r="L1779">
            <v>30</v>
          </cell>
          <cell r="M1779">
            <v>185.68060649351372</v>
          </cell>
        </row>
        <row r="1780">
          <cell r="D1780">
            <v>44665</v>
          </cell>
          <cell r="E1780">
            <v>111756.689</v>
          </cell>
          <cell r="F1780">
            <v>0</v>
          </cell>
          <cell r="G1780">
            <v>111756.689</v>
          </cell>
          <cell r="H1780">
            <v>28492.66</v>
          </cell>
          <cell r="I1780">
            <v>3.9222974969693949</v>
          </cell>
          <cell r="J1780">
            <v>173973.8465620784</v>
          </cell>
          <cell r="K1780">
            <v>0.64237637557851146</v>
          </cell>
          <cell r="L1780">
            <v>30</v>
          </cell>
          <cell r="M1780">
            <v>185.68060649351372</v>
          </cell>
        </row>
        <row r="1781">
          <cell r="D1781">
            <v>44666</v>
          </cell>
          <cell r="E1781">
            <v>61966.008999999998</v>
          </cell>
          <cell r="F1781">
            <v>0</v>
          </cell>
          <cell r="G1781">
            <v>61966.008999999998</v>
          </cell>
          <cell r="H1781">
            <v>28492.66</v>
          </cell>
          <cell r="I1781">
            <v>2.1748060377655158</v>
          </cell>
          <cell r="J1781">
            <v>173973.8465620784</v>
          </cell>
          <cell r="K1781">
            <v>0.35618002489752915</v>
          </cell>
          <cell r="L1781">
            <v>30</v>
          </cell>
          <cell r="M1781">
            <v>185.68060649351372</v>
          </cell>
        </row>
        <row r="1782">
          <cell r="D1782">
            <v>44667</v>
          </cell>
          <cell r="E1782">
            <v>132325.652</v>
          </cell>
          <cell r="F1782">
            <v>7488.4</v>
          </cell>
          <cell r="G1782">
            <v>139814.052</v>
          </cell>
          <cell r="H1782">
            <v>28492.66</v>
          </cell>
          <cell r="I1782">
            <v>4.9070199833922139</v>
          </cell>
          <cell r="J1782">
            <v>173973.8465620784</v>
          </cell>
          <cell r="K1782">
            <v>0.80364982876958291</v>
          </cell>
          <cell r="L1782">
            <v>30</v>
          </cell>
          <cell r="M1782">
            <v>185.68060649351372</v>
          </cell>
        </row>
        <row r="1783">
          <cell r="D1783">
            <v>44668</v>
          </cell>
          <cell r="E1783">
            <v>121604.658</v>
          </cell>
          <cell r="F1783">
            <v>1899.6</v>
          </cell>
          <cell r="G1783">
            <v>123504.258</v>
          </cell>
          <cell r="H1783">
            <v>28492.66</v>
          </cell>
          <cell r="I1783">
            <v>4.3345990862208019</v>
          </cell>
          <cell r="J1783">
            <v>173973.8465620784</v>
          </cell>
          <cell r="K1783">
            <v>0.70990128942128361</v>
          </cell>
          <cell r="L1783">
            <v>30</v>
          </cell>
          <cell r="M1783">
            <v>185.68060649351372</v>
          </cell>
        </row>
        <row r="1784">
          <cell r="D1784">
            <v>44669</v>
          </cell>
          <cell r="E1784">
            <v>169321.503</v>
          </cell>
          <cell r="F1784">
            <v>628.79999999999995</v>
          </cell>
          <cell r="G1784">
            <v>169950.30299999999</v>
          </cell>
          <cell r="H1784">
            <v>28492.66</v>
          </cell>
          <cell r="I1784">
            <v>5.9647046993857362</v>
          </cell>
          <cell r="J1784">
            <v>173973.8465620784</v>
          </cell>
          <cell r="K1784">
            <v>0.97687271022864519</v>
          </cell>
          <cell r="L1784">
            <v>30</v>
          </cell>
          <cell r="M1784">
            <v>185.68060649351372</v>
          </cell>
        </row>
        <row r="1785">
          <cell r="D1785">
            <v>44670</v>
          </cell>
          <cell r="E1785">
            <v>240221.92300000001</v>
          </cell>
          <cell r="F1785">
            <v>2243.6</v>
          </cell>
          <cell r="G1785">
            <v>242465.52300000002</v>
          </cell>
          <cell r="H1785">
            <v>28492.66</v>
          </cell>
          <cell r="I1785">
            <v>8.5097538453763182</v>
          </cell>
          <cell r="J1785">
            <v>173973.8465620784</v>
          </cell>
          <cell r="K1785">
            <v>1.393689498688425</v>
          </cell>
          <cell r="L1785">
            <v>30</v>
          </cell>
          <cell r="M1785">
            <v>185.68060649351372</v>
          </cell>
        </row>
        <row r="1786">
          <cell r="D1786">
            <v>44671</v>
          </cell>
          <cell r="E1786">
            <v>340002.38</v>
          </cell>
          <cell r="F1786">
            <v>1660.9</v>
          </cell>
          <cell r="G1786">
            <v>341663.28</v>
          </cell>
          <cell r="H1786">
            <v>28492.66</v>
          </cell>
          <cell r="I1786">
            <v>11.991273542028019</v>
          </cell>
          <cell r="J1786">
            <v>173973.8465620784</v>
          </cell>
          <cell r="K1786">
            <v>1.9638772536887357</v>
          </cell>
          <cell r="L1786">
            <v>30</v>
          </cell>
          <cell r="M1786">
            <v>185.68060649351372</v>
          </cell>
        </row>
        <row r="1787">
          <cell r="D1787">
            <v>44672</v>
          </cell>
          <cell r="E1787">
            <v>218942.34700000001</v>
          </cell>
          <cell r="F1787">
            <v>0</v>
          </cell>
          <cell r="G1787">
            <v>218942.34700000001</v>
          </cell>
          <cell r="H1787">
            <v>28492.66</v>
          </cell>
          <cell r="I1787">
            <v>7.684166623965611</v>
          </cell>
          <cell r="J1787">
            <v>173973.8465620784</v>
          </cell>
          <cell r="K1787">
            <v>1.2584785088480277</v>
          </cell>
          <cell r="L1787">
            <v>30</v>
          </cell>
          <cell r="M1787">
            <v>185.68060649351372</v>
          </cell>
        </row>
        <row r="1788">
          <cell r="D1788">
            <v>44673</v>
          </cell>
          <cell r="E1788">
            <v>178854.511</v>
          </cell>
          <cell r="F1788">
            <v>0</v>
          </cell>
          <cell r="G1788">
            <v>178854.511</v>
          </cell>
          <cell r="H1788">
            <v>28492.66</v>
          </cell>
          <cell r="I1788">
            <v>6.277213534994627</v>
          </cell>
          <cell r="J1788">
            <v>173973.8465620784</v>
          </cell>
          <cell r="K1788">
            <v>1.0280540123378836</v>
          </cell>
          <cell r="L1788">
            <v>30</v>
          </cell>
          <cell r="M1788">
            <v>185.68060649351372</v>
          </cell>
        </row>
        <row r="1789">
          <cell r="D1789">
            <v>44674</v>
          </cell>
          <cell r="E1789">
            <v>347307.15899999999</v>
          </cell>
          <cell r="F1789">
            <v>209.2</v>
          </cell>
          <cell r="G1789">
            <v>347516.359</v>
          </cell>
          <cell r="H1789">
            <v>28492.66</v>
          </cell>
          <cell r="I1789">
            <v>12.196697640725716</v>
          </cell>
          <cell r="J1789">
            <v>173973.8465620784</v>
          </cell>
          <cell r="K1789">
            <v>1.9975206955948814</v>
          </cell>
          <cell r="L1789">
            <v>30</v>
          </cell>
          <cell r="M1789">
            <v>185.68060649351372</v>
          </cell>
        </row>
        <row r="1790">
          <cell r="D1790">
            <v>44675</v>
          </cell>
          <cell r="E1790">
            <v>169164.09400000001</v>
          </cell>
          <cell r="F1790">
            <v>712.3</v>
          </cell>
          <cell r="G1790">
            <v>169876.394</v>
          </cell>
          <cell r="H1790">
            <v>28492.66</v>
          </cell>
          <cell r="I1790">
            <v>5.9621107330800287</v>
          </cell>
          <cell r="J1790">
            <v>173973.8465620784</v>
          </cell>
          <cell r="K1790">
            <v>0.97644788200612487</v>
          </cell>
          <cell r="L1790">
            <v>30</v>
          </cell>
          <cell r="M1790">
            <v>185.68060649351372</v>
          </cell>
        </row>
        <row r="1791">
          <cell r="D1791">
            <v>44676</v>
          </cell>
          <cell r="E1791">
            <v>33183.504000000001</v>
          </cell>
          <cell r="F1791">
            <v>0</v>
          </cell>
          <cell r="G1791">
            <v>33183.504000000001</v>
          </cell>
          <cell r="H1791">
            <v>28492.66</v>
          </cell>
          <cell r="I1791">
            <v>1.1646334178697251</v>
          </cell>
          <cell r="J1791">
            <v>173973.8465620784</v>
          </cell>
          <cell r="K1791">
            <v>0.19073846245136197</v>
          </cell>
          <cell r="L1791">
            <v>30</v>
          </cell>
          <cell r="M1791">
            <v>185.68060649351372</v>
          </cell>
        </row>
        <row r="1792">
          <cell r="D1792">
            <v>44677</v>
          </cell>
          <cell r="E1792">
            <v>64831.13</v>
          </cell>
          <cell r="F1792">
            <v>0</v>
          </cell>
          <cell r="G1792">
            <v>64831.13</v>
          </cell>
          <cell r="H1792">
            <v>28492.66</v>
          </cell>
          <cell r="I1792">
            <v>2.275362496867614</v>
          </cell>
          <cell r="J1792">
            <v>173973.8465620784</v>
          </cell>
          <cell r="K1792">
            <v>0.37264871290218077</v>
          </cell>
          <cell r="L1792">
            <v>30</v>
          </cell>
          <cell r="M1792">
            <v>185.68060649351372</v>
          </cell>
        </row>
        <row r="1793">
          <cell r="D1793">
            <v>44678</v>
          </cell>
          <cell r="E1793">
            <v>42717.091</v>
          </cell>
          <cell r="F1793">
            <v>0</v>
          </cell>
          <cell r="G1793">
            <v>42717.091</v>
          </cell>
          <cell r="H1793">
            <v>28492.66</v>
          </cell>
          <cell r="I1793">
            <v>1.4992314160910214</v>
          </cell>
          <cell r="J1793">
            <v>173973.8465620784</v>
          </cell>
          <cell r="K1793">
            <v>0.24553742901096015</v>
          </cell>
          <cell r="L1793">
            <v>30</v>
          </cell>
          <cell r="M1793">
            <v>185.68060649351372</v>
          </cell>
        </row>
        <row r="1794">
          <cell r="D1794">
            <v>44679</v>
          </cell>
          <cell r="E1794">
            <v>83485.683999999994</v>
          </cell>
          <cell r="F1794">
            <v>51.4</v>
          </cell>
          <cell r="G1794">
            <v>83537.083999999988</v>
          </cell>
          <cell r="H1794">
            <v>28492.66</v>
          </cell>
          <cell r="I1794">
            <v>2.9318808422941203</v>
          </cell>
          <cell r="J1794">
            <v>173973.8465620784</v>
          </cell>
          <cell r="K1794">
            <v>0.48017035692886045</v>
          </cell>
          <cell r="L1794">
            <v>30</v>
          </cell>
          <cell r="M1794">
            <v>185.68060649351372</v>
          </cell>
        </row>
        <row r="1795">
          <cell r="D1795">
            <v>44680</v>
          </cell>
          <cell r="E1795">
            <v>76709.293000000005</v>
          </cell>
          <cell r="F1795">
            <v>12.8</v>
          </cell>
          <cell r="G1795">
            <v>76722.093000000008</v>
          </cell>
          <cell r="H1795">
            <v>28492.66</v>
          </cell>
          <cell r="I1795">
            <v>2.6926967506719279</v>
          </cell>
          <cell r="J1795">
            <v>173973.8465620784</v>
          </cell>
          <cell r="K1795">
            <v>0.44099785408046127</v>
          </cell>
          <cell r="L1795">
            <v>30</v>
          </cell>
          <cell r="M1795">
            <v>185.68060649351372</v>
          </cell>
        </row>
        <row r="1796">
          <cell r="D1796">
            <v>44681</v>
          </cell>
          <cell r="E1796">
            <v>117140.177</v>
          </cell>
          <cell r="F1796">
            <v>3050.2</v>
          </cell>
          <cell r="G1796">
            <v>120190.37699999999</v>
          </cell>
          <cell r="H1796">
            <v>28538.71</v>
          </cell>
          <cell r="I1796">
            <v>4.2114859781678993</v>
          </cell>
          <cell r="J1796">
            <v>173973.8465620784</v>
          </cell>
          <cell r="K1796">
            <v>0.69085313324444397</v>
          </cell>
          <cell r="L1796">
            <v>30</v>
          </cell>
          <cell r="M1796">
            <v>185.68060649351372</v>
          </cell>
        </row>
        <row r="1797">
          <cell r="D1797">
            <v>44682</v>
          </cell>
          <cell r="E1797">
            <v>95891.043999999994</v>
          </cell>
          <cell r="F1797">
            <v>205</v>
          </cell>
          <cell r="G1797">
            <v>96096.043999999994</v>
          </cell>
          <cell r="H1797">
            <v>28538.71</v>
          </cell>
          <cell r="I1797">
            <v>3.3672175091305809</v>
          </cell>
          <cell r="J1797">
            <v>155664.00876373841</v>
          </cell>
          <cell r="K1797">
            <v>0.61732988096080277</v>
          </cell>
          <cell r="L1797">
            <v>31</v>
          </cell>
          <cell r="M1797">
            <v>171.67664986369428</v>
          </cell>
        </row>
        <row r="1798">
          <cell r="D1798">
            <v>44683</v>
          </cell>
          <cell r="E1798">
            <v>153686.95600000001</v>
          </cell>
          <cell r="F1798">
            <v>0</v>
          </cell>
          <cell r="G1798">
            <v>153686.95600000001</v>
          </cell>
          <cell r="H1798">
            <v>28538.71</v>
          </cell>
          <cell r="I1798">
            <v>5.3852103336135375</v>
          </cell>
          <cell r="J1798">
            <v>155664.00876373841</v>
          </cell>
          <cell r="K1798">
            <v>0.98729923005683917</v>
          </cell>
          <cell r="L1798">
            <v>31</v>
          </cell>
          <cell r="M1798">
            <v>171.67664986369428</v>
          </cell>
        </row>
        <row r="1799">
          <cell r="D1799">
            <v>44684</v>
          </cell>
          <cell r="E1799">
            <v>180776.242</v>
          </cell>
          <cell r="F1799">
            <v>0</v>
          </cell>
          <cell r="G1799">
            <v>180776.242</v>
          </cell>
          <cell r="H1799">
            <v>28538.71</v>
          </cell>
          <cell r="I1799">
            <v>6.3344223337354775</v>
          </cell>
          <cell r="J1799">
            <v>155664.00876373841</v>
          </cell>
          <cell r="K1799">
            <v>1.1613233106078882</v>
          </cell>
          <cell r="L1799">
            <v>31</v>
          </cell>
          <cell r="M1799">
            <v>171.67664986369428</v>
          </cell>
        </row>
        <row r="1800">
          <cell r="D1800">
            <v>44685</v>
          </cell>
          <cell r="E1800">
            <v>173395.08</v>
          </cell>
          <cell r="F1800">
            <v>28.3</v>
          </cell>
          <cell r="G1800">
            <v>173423.37999999998</v>
          </cell>
          <cell r="H1800">
            <v>28538.71</v>
          </cell>
          <cell r="I1800">
            <v>6.0767771213204798</v>
          </cell>
          <cell r="J1800">
            <v>155664.00876373841</v>
          </cell>
          <cell r="K1800">
            <v>1.1140878445653815</v>
          </cell>
          <cell r="L1800">
            <v>31</v>
          </cell>
          <cell r="M1800">
            <v>171.67664986369428</v>
          </cell>
        </row>
        <row r="1801">
          <cell r="D1801">
            <v>44686</v>
          </cell>
          <cell r="E1801">
            <v>197135.97500000001</v>
          </cell>
          <cell r="F1801">
            <v>2085.4</v>
          </cell>
          <cell r="G1801">
            <v>199221.375</v>
          </cell>
          <cell r="H1801">
            <v>28538.71</v>
          </cell>
          <cell r="I1801">
            <v>6.9807421218408265</v>
          </cell>
          <cell r="J1801">
            <v>155664.00876373841</v>
          </cell>
          <cell r="K1801">
            <v>1.2798165522151719</v>
          </cell>
          <cell r="L1801">
            <v>31</v>
          </cell>
          <cell r="M1801">
            <v>171.67664986369428</v>
          </cell>
        </row>
        <row r="1802">
          <cell r="D1802">
            <v>44687</v>
          </cell>
          <cell r="E1802">
            <v>223456.04</v>
          </cell>
          <cell r="F1802">
            <v>3902.8</v>
          </cell>
          <cell r="G1802">
            <v>227358.84</v>
          </cell>
          <cell r="H1802">
            <v>28538.71</v>
          </cell>
          <cell r="I1802">
            <v>7.9666824464034987</v>
          </cell>
          <cell r="J1802">
            <v>155664.00876373841</v>
          </cell>
          <cell r="K1802">
            <v>1.4605742316779056</v>
          </cell>
          <cell r="L1802">
            <v>31</v>
          </cell>
          <cell r="M1802">
            <v>171.67664986369428</v>
          </cell>
        </row>
        <row r="1803">
          <cell r="D1803">
            <v>44688</v>
          </cell>
          <cell r="E1803">
            <v>149833.53700000001</v>
          </cell>
          <cell r="F1803">
            <v>0.4</v>
          </cell>
          <cell r="G1803">
            <v>149833.93700000001</v>
          </cell>
          <cell r="H1803">
            <v>28538.71</v>
          </cell>
          <cell r="I1803">
            <v>5.250200061600542</v>
          </cell>
          <cell r="J1803">
            <v>155664.00876373841</v>
          </cell>
          <cell r="K1803">
            <v>0.96254707937923467</v>
          </cell>
          <cell r="L1803">
            <v>31</v>
          </cell>
          <cell r="M1803">
            <v>171.67664986369428</v>
          </cell>
        </row>
        <row r="1804">
          <cell r="D1804">
            <v>44689</v>
          </cell>
          <cell r="E1804">
            <v>96708.990999999995</v>
          </cell>
          <cell r="F1804">
            <v>0.1</v>
          </cell>
          <cell r="G1804">
            <v>96709.091</v>
          </cell>
          <cell r="H1804">
            <v>28538.71</v>
          </cell>
          <cell r="I1804">
            <v>3.3886987533774304</v>
          </cell>
          <cell r="J1804">
            <v>155664.00876373841</v>
          </cell>
          <cell r="K1804">
            <v>0.62126815163023197</v>
          </cell>
          <cell r="L1804">
            <v>31</v>
          </cell>
          <cell r="M1804">
            <v>171.67664986369428</v>
          </cell>
        </row>
        <row r="1805">
          <cell r="D1805">
            <v>44690</v>
          </cell>
          <cell r="E1805">
            <v>59726.347000000002</v>
          </cell>
          <cell r="F1805">
            <v>0.2</v>
          </cell>
          <cell r="G1805">
            <v>59726.546999999999</v>
          </cell>
          <cell r="H1805">
            <v>28538.71</v>
          </cell>
          <cell r="I1805">
            <v>2.0928257444012011</v>
          </cell>
          <cell r="J1805">
            <v>155664.00876373841</v>
          </cell>
          <cell r="K1805">
            <v>0.38368886600274404</v>
          </cell>
          <cell r="L1805">
            <v>31</v>
          </cell>
          <cell r="M1805">
            <v>171.67664986369428</v>
          </cell>
        </row>
        <row r="1806">
          <cell r="D1806">
            <v>44691</v>
          </cell>
          <cell r="E1806">
            <v>78450.384000000005</v>
          </cell>
          <cell r="F1806">
            <v>0</v>
          </cell>
          <cell r="G1806">
            <v>78450.384000000005</v>
          </cell>
          <cell r="H1806">
            <v>28538.71</v>
          </cell>
          <cell r="I1806">
            <v>2.7489113558391396</v>
          </cell>
          <cell r="J1806">
            <v>155664.00876373841</v>
          </cell>
          <cell r="K1806">
            <v>0.50397252790186942</v>
          </cell>
          <cell r="L1806">
            <v>31</v>
          </cell>
          <cell r="M1806">
            <v>171.67664986369428</v>
          </cell>
        </row>
        <row r="1807">
          <cell r="D1807">
            <v>44692</v>
          </cell>
          <cell r="E1807">
            <v>124949.34</v>
          </cell>
          <cell r="F1807">
            <v>0</v>
          </cell>
          <cell r="G1807">
            <v>124949.34</v>
          </cell>
          <cell r="H1807">
            <v>28538.71</v>
          </cell>
          <cell r="I1807">
            <v>4.3782406422714972</v>
          </cell>
          <cell r="J1807">
            <v>155664.00876373841</v>
          </cell>
          <cell r="K1807">
            <v>0.80268612502228365</v>
          </cell>
          <cell r="L1807">
            <v>31</v>
          </cell>
          <cell r="M1807">
            <v>171.67664986369428</v>
          </cell>
        </row>
        <row r="1808">
          <cell r="D1808">
            <v>44693</v>
          </cell>
          <cell r="E1808">
            <v>131414.29699999999</v>
          </cell>
          <cell r="F1808">
            <v>0.4</v>
          </cell>
          <cell r="G1808">
            <v>131414.69699999999</v>
          </cell>
          <cell r="H1808">
            <v>28538.71</v>
          </cell>
          <cell r="I1808">
            <v>4.6047875674829024</v>
          </cell>
          <cell r="J1808">
            <v>155664.00876373841</v>
          </cell>
          <cell r="K1808">
            <v>0.84422017680051387</v>
          </cell>
          <cell r="L1808">
            <v>31</v>
          </cell>
          <cell r="M1808">
            <v>171.67664986369428</v>
          </cell>
        </row>
        <row r="1809">
          <cell r="D1809">
            <v>44694</v>
          </cell>
          <cell r="E1809">
            <v>50087.853999999999</v>
          </cell>
          <cell r="F1809">
            <v>0</v>
          </cell>
          <cell r="G1809">
            <v>50087.853999999999</v>
          </cell>
          <cell r="H1809">
            <v>28538.71</v>
          </cell>
          <cell r="I1809">
            <v>1.7550847252731465</v>
          </cell>
          <cell r="J1809">
            <v>155664.00876373841</v>
          </cell>
          <cell r="K1809">
            <v>0.32176901004792735</v>
          </cell>
          <cell r="L1809">
            <v>31</v>
          </cell>
          <cell r="M1809">
            <v>171.67664986369428</v>
          </cell>
        </row>
        <row r="1810">
          <cell r="D1810">
            <v>44695</v>
          </cell>
          <cell r="E1810">
            <v>107470.359</v>
          </cell>
          <cell r="F1810">
            <v>0</v>
          </cell>
          <cell r="G1810">
            <v>107470.359</v>
          </cell>
          <cell r="H1810">
            <v>28538.71</v>
          </cell>
          <cell r="I1810">
            <v>3.7657749421750317</v>
          </cell>
          <cell r="J1810">
            <v>155664.00876373841</v>
          </cell>
          <cell r="K1810">
            <v>0.69039953328656012</v>
          </cell>
          <cell r="L1810">
            <v>31</v>
          </cell>
          <cell r="M1810">
            <v>171.67664986369428</v>
          </cell>
        </row>
        <row r="1811">
          <cell r="D1811">
            <v>44696</v>
          </cell>
          <cell r="E1811">
            <v>199488.372</v>
          </cell>
          <cell r="F1811">
            <v>0</v>
          </cell>
          <cell r="G1811">
            <v>199488.372</v>
          </cell>
          <cell r="H1811">
            <v>28538.71</v>
          </cell>
          <cell r="I1811">
            <v>6.9900977304159859</v>
          </cell>
          <cell r="J1811">
            <v>155664.00876373841</v>
          </cell>
          <cell r="K1811">
            <v>1.2815317656554557</v>
          </cell>
          <cell r="L1811">
            <v>31</v>
          </cell>
          <cell r="M1811">
            <v>171.67664986369428</v>
          </cell>
        </row>
        <row r="1812">
          <cell r="D1812">
            <v>44697</v>
          </cell>
          <cell r="E1812">
            <v>122860.924</v>
          </cell>
          <cell r="F1812">
            <v>0</v>
          </cell>
          <cell r="G1812">
            <v>122860.924</v>
          </cell>
          <cell r="H1812">
            <v>28538.71</v>
          </cell>
          <cell r="I1812">
            <v>4.3050622820723152</v>
          </cell>
          <cell r="J1812">
            <v>155664.00876373841</v>
          </cell>
          <cell r="K1812">
            <v>0.78926994734199718</v>
          </cell>
          <cell r="L1812">
            <v>31</v>
          </cell>
          <cell r="M1812">
            <v>171.67664986369428</v>
          </cell>
        </row>
        <row r="1813">
          <cell r="D1813">
            <v>44698</v>
          </cell>
          <cell r="E1813">
            <v>106021.60799999999</v>
          </cell>
          <cell r="F1813">
            <v>0</v>
          </cell>
          <cell r="G1813">
            <v>106021.60799999999</v>
          </cell>
          <cell r="H1813">
            <v>28538.71</v>
          </cell>
          <cell r="I1813">
            <v>3.715010524301904</v>
          </cell>
          <cell r="J1813">
            <v>155664.00876373841</v>
          </cell>
          <cell r="K1813">
            <v>0.68109262277136917</v>
          </cell>
          <cell r="L1813">
            <v>31</v>
          </cell>
          <cell r="M1813">
            <v>171.67664986369428</v>
          </cell>
        </row>
        <row r="1814">
          <cell r="D1814">
            <v>44699</v>
          </cell>
          <cell r="E1814">
            <v>111491.327</v>
          </cell>
          <cell r="F1814">
            <v>0</v>
          </cell>
          <cell r="G1814">
            <v>111491.327</v>
          </cell>
          <cell r="H1814">
            <v>28538.71</v>
          </cell>
          <cell r="I1814">
            <v>3.9066701683432785</v>
          </cell>
          <cell r="J1814">
            <v>155664.00876373841</v>
          </cell>
          <cell r="K1814">
            <v>0.71623060388492099</v>
          </cell>
          <cell r="L1814">
            <v>31</v>
          </cell>
          <cell r="M1814">
            <v>171.67664986369428</v>
          </cell>
        </row>
        <row r="1815">
          <cell r="D1815">
            <v>44700</v>
          </cell>
          <cell r="E1815">
            <v>188678.74900000001</v>
          </cell>
          <cell r="F1815">
            <v>163.5</v>
          </cell>
          <cell r="G1815">
            <v>188842.24900000001</v>
          </cell>
          <cell r="H1815">
            <v>28538.71</v>
          </cell>
          <cell r="I1815">
            <v>6.6170562369497432</v>
          </cell>
          <cell r="J1815">
            <v>155664.00876373841</v>
          </cell>
          <cell r="K1815">
            <v>1.2131400861365353</v>
          </cell>
          <cell r="L1815">
            <v>31</v>
          </cell>
          <cell r="M1815">
            <v>171.67664986369428</v>
          </cell>
        </row>
        <row r="1816">
          <cell r="D1816">
            <v>44701</v>
          </cell>
          <cell r="E1816">
            <v>205370.84099999999</v>
          </cell>
          <cell r="F1816">
            <v>141</v>
          </cell>
          <cell r="G1816">
            <v>205511.84099999999</v>
          </cell>
          <cell r="H1816">
            <v>28538.71</v>
          </cell>
          <cell r="I1816">
            <v>7.2011608443408965</v>
          </cell>
          <cell r="J1816">
            <v>155664.00876373841</v>
          </cell>
          <cell r="K1816">
            <v>1.320227088022119</v>
          </cell>
          <cell r="L1816">
            <v>31</v>
          </cell>
          <cell r="M1816">
            <v>171.67664986369428</v>
          </cell>
        </row>
        <row r="1817">
          <cell r="D1817">
            <v>44702</v>
          </cell>
          <cell r="E1817">
            <v>170099.02900000001</v>
          </cell>
          <cell r="F1817">
            <v>79.8</v>
          </cell>
          <cell r="G1817">
            <v>170178.829</v>
          </cell>
          <cell r="H1817">
            <v>28538.71</v>
          </cell>
          <cell r="I1817">
            <v>5.9630876448164614</v>
          </cell>
          <cell r="J1817">
            <v>155664.00876373841</v>
          </cell>
          <cell r="K1817">
            <v>1.0932445486373905</v>
          </cell>
          <cell r="L1817">
            <v>31</v>
          </cell>
          <cell r="M1817">
            <v>171.67664986369428</v>
          </cell>
        </row>
        <row r="1818">
          <cell r="D1818">
            <v>44703</v>
          </cell>
          <cell r="E1818">
            <v>151682.46</v>
          </cell>
          <cell r="F1818">
            <v>0</v>
          </cell>
          <cell r="G1818">
            <v>151682.46</v>
          </cell>
          <cell r="H1818">
            <v>28538.71</v>
          </cell>
          <cell r="I1818">
            <v>5.314972540805103</v>
          </cell>
          <cell r="J1818">
            <v>155664.00876373841</v>
          </cell>
          <cell r="K1818">
            <v>0.97442216222388645</v>
          </cell>
          <cell r="L1818">
            <v>31</v>
          </cell>
          <cell r="M1818">
            <v>171.67664986369428</v>
          </cell>
        </row>
        <row r="1819">
          <cell r="D1819">
            <v>44704</v>
          </cell>
          <cell r="E1819">
            <v>167328.57699999999</v>
          </cell>
          <cell r="F1819">
            <v>0.1</v>
          </cell>
          <cell r="G1819">
            <v>167328.677</v>
          </cell>
          <cell r="H1819">
            <v>28538.71</v>
          </cell>
          <cell r="I1819">
            <v>5.8632179590458016</v>
          </cell>
          <cell r="J1819">
            <v>155664.00876373841</v>
          </cell>
          <cell r="K1819">
            <v>1.0749349083895547</v>
          </cell>
          <cell r="L1819">
            <v>31</v>
          </cell>
          <cell r="M1819">
            <v>171.67664986369428</v>
          </cell>
        </row>
        <row r="1820">
          <cell r="D1820">
            <v>44705</v>
          </cell>
          <cell r="E1820">
            <v>193291.05900000001</v>
          </cell>
          <cell r="F1820">
            <v>1567.829</v>
          </cell>
          <cell r="G1820">
            <v>194858.88800000001</v>
          </cell>
          <cell r="H1820">
            <v>28538.71</v>
          </cell>
          <cell r="I1820">
            <v>6.8278800268127053</v>
          </cell>
          <cell r="J1820">
            <v>155664.00876373841</v>
          </cell>
          <cell r="K1820">
            <v>1.2517915319510386</v>
          </cell>
          <cell r="L1820">
            <v>31</v>
          </cell>
          <cell r="M1820">
            <v>171.67664986369428</v>
          </cell>
        </row>
        <row r="1821">
          <cell r="D1821">
            <v>44706</v>
          </cell>
          <cell r="E1821">
            <v>224575.11499999999</v>
          </cell>
          <cell r="F1821">
            <v>8888.9249999999993</v>
          </cell>
          <cell r="G1821">
            <v>233464.03999999998</v>
          </cell>
          <cell r="H1821">
            <v>28538.71</v>
          </cell>
          <cell r="I1821">
            <v>8.1806094248829044</v>
          </cell>
          <cell r="J1821">
            <v>155664.00876373841</v>
          </cell>
          <cell r="K1821">
            <v>1.499794601553297</v>
          </cell>
          <cell r="L1821">
            <v>31</v>
          </cell>
          <cell r="M1821">
            <v>171.67664986369428</v>
          </cell>
        </row>
        <row r="1822">
          <cell r="D1822">
            <v>44707</v>
          </cell>
          <cell r="E1822">
            <v>241695.598</v>
          </cell>
          <cell r="F1822">
            <v>10015.723</v>
          </cell>
          <cell r="G1822">
            <v>251711.321</v>
          </cell>
          <cell r="H1822">
            <v>28538.71</v>
          </cell>
          <cell r="I1822">
            <v>8.819996453939229</v>
          </cell>
          <cell r="J1822">
            <v>155664.00876373841</v>
          </cell>
          <cell r="K1822">
            <v>1.6170168236001101</v>
          </cell>
          <cell r="L1822">
            <v>31</v>
          </cell>
          <cell r="M1822">
            <v>171.67664986369428</v>
          </cell>
        </row>
        <row r="1823">
          <cell r="D1823">
            <v>44708</v>
          </cell>
          <cell r="E1823">
            <v>223367.05</v>
          </cell>
          <cell r="F1823">
            <v>15.55</v>
          </cell>
          <cell r="G1823">
            <v>223382.59999999998</v>
          </cell>
          <cell r="H1823">
            <v>28538.71</v>
          </cell>
          <cell r="I1823">
            <v>7.8273544949999483</v>
          </cell>
          <cell r="J1823">
            <v>155664.00876373841</v>
          </cell>
          <cell r="K1823">
            <v>1.4350304978914077</v>
          </cell>
          <cell r="L1823">
            <v>31</v>
          </cell>
          <cell r="M1823">
            <v>171.67664986369428</v>
          </cell>
        </row>
        <row r="1824">
          <cell r="D1824">
            <v>44709</v>
          </cell>
          <cell r="E1824">
            <v>142279.31400000001</v>
          </cell>
          <cell r="F1824">
            <v>0</v>
          </cell>
          <cell r="G1824">
            <v>142279.31400000001</v>
          </cell>
          <cell r="H1824">
            <v>28538.71</v>
          </cell>
          <cell r="I1824">
            <v>4.9854851182832025</v>
          </cell>
          <cell r="J1824">
            <v>155664.00876373841</v>
          </cell>
          <cell r="K1824">
            <v>0.9140154819984545</v>
          </cell>
          <cell r="L1824">
            <v>31</v>
          </cell>
          <cell r="M1824">
            <v>171.67664986369428</v>
          </cell>
        </row>
        <row r="1825">
          <cell r="D1825">
            <v>44710</v>
          </cell>
          <cell r="E1825">
            <v>146906.644</v>
          </cell>
          <cell r="F1825">
            <v>3.488</v>
          </cell>
          <cell r="G1825">
            <v>146910.13200000001</v>
          </cell>
          <cell r="H1825">
            <v>28538.71</v>
          </cell>
          <cell r="I1825">
            <v>5.1477495654148351</v>
          </cell>
          <cell r="J1825">
            <v>155664.00876373841</v>
          </cell>
          <cell r="K1825">
            <v>0.94376428544234181</v>
          </cell>
          <cell r="L1825">
            <v>31</v>
          </cell>
          <cell r="M1825">
            <v>171.67664986369428</v>
          </cell>
        </row>
        <row r="1826">
          <cell r="D1826">
            <v>44711</v>
          </cell>
          <cell r="E1826">
            <v>102349.71</v>
          </cell>
          <cell r="F1826">
            <v>0</v>
          </cell>
          <cell r="G1826">
            <v>102349.71</v>
          </cell>
          <cell r="H1826">
            <v>28538.71</v>
          </cell>
          <cell r="I1826">
            <v>3.5863467549864732</v>
          </cell>
          <cell r="J1826">
            <v>155664.00876373841</v>
          </cell>
          <cell r="K1826">
            <v>0.65750401016167426</v>
          </cell>
          <cell r="L1826">
            <v>31</v>
          </cell>
          <cell r="M1826">
            <v>171.67664986369428</v>
          </cell>
        </row>
        <row r="1827">
          <cell r="D1827">
            <v>44712</v>
          </cell>
          <cell r="E1827">
            <v>50245.029000000002</v>
          </cell>
          <cell r="F1827">
            <v>0</v>
          </cell>
          <cell r="G1827">
            <v>50245.029000000002</v>
          </cell>
          <cell r="H1827">
            <v>29005.91</v>
          </cell>
          <cell r="I1827">
            <v>1.7322341895151714</v>
          </cell>
          <cell r="J1827">
            <v>155664.00876373841</v>
          </cell>
          <cell r="K1827">
            <v>0.32277871679548104</v>
          </cell>
          <cell r="L1827">
            <v>31</v>
          </cell>
          <cell r="M1827">
            <v>171.67664986369428</v>
          </cell>
        </row>
        <row r="1828">
          <cell r="D1828">
            <v>44713</v>
          </cell>
          <cell r="E1828">
            <v>114650.094</v>
          </cell>
          <cell r="F1828">
            <v>0</v>
          </cell>
          <cell r="G1828">
            <v>114650.094</v>
          </cell>
          <cell r="H1828">
            <v>29005.91</v>
          </cell>
          <cell r="I1828">
            <v>3.9526459952471753</v>
          </cell>
          <cell r="J1828">
            <v>160852.80905586304</v>
          </cell>
          <cell r="K1828">
            <v>0.71276401495843844</v>
          </cell>
          <cell r="L1828">
            <v>30</v>
          </cell>
          <cell r="M1828">
            <v>171.67664986369428</v>
          </cell>
        </row>
        <row r="1829">
          <cell r="D1829">
            <v>44714</v>
          </cell>
          <cell r="E1829">
            <v>70022.176999999996</v>
          </cell>
          <cell r="F1829">
            <v>0</v>
          </cell>
          <cell r="G1829">
            <v>70022.176999999996</v>
          </cell>
          <cell r="H1829">
            <v>29005.91</v>
          </cell>
          <cell r="I1829">
            <v>2.4140658576131551</v>
          </cell>
          <cell r="J1829">
            <v>129240.83870891275</v>
          </cell>
          <cell r="K1829">
            <v>0.54179605842476708</v>
          </cell>
          <cell r="L1829">
            <v>30</v>
          </cell>
          <cell r="M1829">
            <v>137.93749916679783</v>
          </cell>
        </row>
        <row r="1830">
          <cell r="D1830">
            <v>44715</v>
          </cell>
          <cell r="E1830">
            <v>74921.839000000007</v>
          </cell>
          <cell r="F1830">
            <v>0</v>
          </cell>
          <cell r="G1830">
            <v>74921.839000000007</v>
          </cell>
          <cell r="H1830">
            <v>29005.91</v>
          </cell>
          <cell r="I1830">
            <v>2.5829852950657299</v>
          </cell>
          <cell r="J1830">
            <v>129240.83870891275</v>
          </cell>
          <cell r="K1830">
            <v>0.57970715563634934</v>
          </cell>
          <cell r="L1830">
            <v>30</v>
          </cell>
          <cell r="M1830">
            <v>137.93749916679783</v>
          </cell>
        </row>
        <row r="1831">
          <cell r="D1831">
            <v>44716</v>
          </cell>
          <cell r="E1831">
            <v>81694.296000000002</v>
          </cell>
          <cell r="F1831">
            <v>31.166</v>
          </cell>
          <cell r="G1831">
            <v>81725.462</v>
          </cell>
          <cell r="H1831">
            <v>29005.91</v>
          </cell>
          <cell r="I1831">
            <v>2.8175451830333889</v>
          </cell>
          <cell r="J1831">
            <v>129240.83870891275</v>
          </cell>
          <cell r="K1831">
            <v>0.63235013650808214</v>
          </cell>
          <cell r="L1831">
            <v>30</v>
          </cell>
          <cell r="M1831">
            <v>137.93749916679783</v>
          </cell>
        </row>
        <row r="1832">
          <cell r="D1832">
            <v>44717</v>
          </cell>
          <cell r="E1832">
            <v>73442.369000000006</v>
          </cell>
          <cell r="F1832">
            <v>1440.375</v>
          </cell>
          <cell r="G1832">
            <v>74882.744000000006</v>
          </cell>
          <cell r="H1832">
            <v>29005.91</v>
          </cell>
          <cell r="I1832">
            <v>2.5816374662956618</v>
          </cell>
          <cell r="J1832">
            <v>129240.83870891275</v>
          </cell>
          <cell r="K1832">
            <v>0.57940465837317345</v>
          </cell>
          <cell r="L1832">
            <v>30</v>
          </cell>
          <cell r="M1832">
            <v>137.93749916679783</v>
          </cell>
        </row>
        <row r="1833">
          <cell r="D1833">
            <v>44718</v>
          </cell>
          <cell r="E1833">
            <v>89300.55</v>
          </cell>
          <cell r="F1833">
            <v>0</v>
          </cell>
          <cell r="G1833">
            <v>89300.55</v>
          </cell>
          <cell r="H1833">
            <v>29005.91</v>
          </cell>
          <cell r="I1833">
            <v>3.078701892131638</v>
          </cell>
          <cell r="J1833">
            <v>129240.83870891275</v>
          </cell>
          <cell r="K1833">
            <v>0.69096232191072615</v>
          </cell>
          <cell r="L1833">
            <v>30</v>
          </cell>
          <cell r="M1833">
            <v>137.93749916679783</v>
          </cell>
        </row>
        <row r="1834">
          <cell r="D1834">
            <v>44719</v>
          </cell>
          <cell r="E1834">
            <v>83455.425000000003</v>
          </cell>
          <cell r="F1834">
            <v>0</v>
          </cell>
          <cell r="G1834">
            <v>83455.425000000003</v>
          </cell>
          <cell r="H1834">
            <v>29005.91</v>
          </cell>
          <cell r="I1834">
            <v>2.8771869250094206</v>
          </cell>
          <cell r="J1834">
            <v>129240.83870891275</v>
          </cell>
          <cell r="K1834">
            <v>0.64573571197541846</v>
          </cell>
          <cell r="L1834">
            <v>30</v>
          </cell>
          <cell r="M1834">
            <v>137.93749916679783</v>
          </cell>
        </row>
        <row r="1835">
          <cell r="D1835">
            <v>44720</v>
          </cell>
          <cell r="E1835">
            <v>176138.08</v>
          </cell>
          <cell r="F1835">
            <v>114.86</v>
          </cell>
          <cell r="G1835">
            <v>176252.93999999997</v>
          </cell>
          <cell r="H1835">
            <v>29005.91</v>
          </cell>
          <cell r="I1835">
            <v>6.0764492477567495</v>
          </cell>
          <cell r="J1835">
            <v>129240.83870891275</v>
          </cell>
          <cell r="K1835">
            <v>1.3637557737997343</v>
          </cell>
          <cell r="L1835">
            <v>30</v>
          </cell>
          <cell r="M1835">
            <v>137.93749916679783</v>
          </cell>
        </row>
        <row r="1836">
          <cell r="D1836">
            <v>44721</v>
          </cell>
          <cell r="E1836">
            <v>155459.571</v>
          </cell>
          <cell r="F1836">
            <v>5110.2</v>
          </cell>
          <cell r="G1836">
            <v>160569.77100000001</v>
          </cell>
          <cell r="H1836">
            <v>29005.91</v>
          </cell>
          <cell r="I1836">
            <v>5.5357605053590806</v>
          </cell>
          <cell r="J1836">
            <v>129240.83870891275</v>
          </cell>
          <cell r="K1836">
            <v>1.2424073737377157</v>
          </cell>
          <cell r="L1836">
            <v>30</v>
          </cell>
          <cell r="M1836">
            <v>137.93749916679783</v>
          </cell>
        </row>
        <row r="1837">
          <cell r="D1837">
            <v>44722</v>
          </cell>
          <cell r="E1837">
            <v>124666.977</v>
          </cell>
          <cell r="F1837">
            <v>683.21799999999996</v>
          </cell>
          <cell r="G1837">
            <v>125350.19499999999</v>
          </cell>
          <cell r="H1837">
            <v>29005.91</v>
          </cell>
          <cell r="I1837">
            <v>4.3215398172303505</v>
          </cell>
          <cell r="J1837">
            <v>129240.83870891275</v>
          </cell>
          <cell r="K1837">
            <v>0.96989617409033069</v>
          </cell>
          <cell r="L1837">
            <v>30</v>
          </cell>
          <cell r="M1837">
            <v>137.93749916679783</v>
          </cell>
        </row>
        <row r="1838">
          <cell r="D1838">
            <v>44723</v>
          </cell>
          <cell r="E1838">
            <v>173519.11600000001</v>
          </cell>
          <cell r="F1838">
            <v>1064.625</v>
          </cell>
          <cell r="G1838">
            <v>174583.74100000001</v>
          </cell>
          <cell r="H1838">
            <v>29005.91</v>
          </cell>
          <cell r="I1838">
            <v>6.0189023892027524</v>
          </cell>
          <cell r="J1838">
            <v>129240.83870891275</v>
          </cell>
          <cell r="K1838">
            <v>1.3508403593171692</v>
          </cell>
          <cell r="L1838">
            <v>30</v>
          </cell>
          <cell r="M1838">
            <v>137.93749916679783</v>
          </cell>
        </row>
        <row r="1839">
          <cell r="D1839">
            <v>44724</v>
          </cell>
          <cell r="E1839">
            <v>201224.128</v>
          </cell>
          <cell r="F1839">
            <v>0</v>
          </cell>
          <cell r="G1839">
            <v>201224.128</v>
          </cell>
          <cell r="H1839">
            <v>29005.91</v>
          </cell>
          <cell r="I1839">
            <v>6.9373492505492846</v>
          </cell>
          <cell r="J1839">
            <v>129240.83870891275</v>
          </cell>
          <cell r="K1839">
            <v>1.5569701497621364</v>
          </cell>
          <cell r="L1839">
            <v>30</v>
          </cell>
          <cell r="M1839">
            <v>137.93749916679783</v>
          </cell>
        </row>
        <row r="1840">
          <cell r="D1840">
            <v>44725</v>
          </cell>
          <cell r="E1840">
            <v>162411.47899999999</v>
          </cell>
          <cell r="F1840">
            <v>0</v>
          </cell>
          <cell r="G1840">
            <v>162411.47899999999</v>
          </cell>
          <cell r="H1840">
            <v>29005.91</v>
          </cell>
          <cell r="I1840">
            <v>5.5992547380861346</v>
          </cell>
          <cell r="J1840">
            <v>129240.83870891275</v>
          </cell>
          <cell r="K1840">
            <v>1.2566575752869957</v>
          </cell>
          <cell r="L1840">
            <v>30</v>
          </cell>
          <cell r="M1840">
            <v>137.93749916679783</v>
          </cell>
        </row>
        <row r="1841">
          <cell r="D1841">
            <v>44726</v>
          </cell>
          <cell r="E1841">
            <v>85494.975000000006</v>
          </cell>
          <cell r="F1841">
            <v>110.291</v>
          </cell>
          <cell r="G1841">
            <v>85605.266000000003</v>
          </cell>
          <cell r="H1841">
            <v>29005.91</v>
          </cell>
          <cell r="I1841">
            <v>2.9513042686817963</v>
          </cell>
          <cell r="J1841">
            <v>129240.83870891275</v>
          </cell>
          <cell r="K1841">
            <v>0.66237009025303129</v>
          </cell>
          <cell r="L1841">
            <v>30</v>
          </cell>
          <cell r="M1841">
            <v>137.93749916679783</v>
          </cell>
        </row>
        <row r="1842">
          <cell r="D1842">
            <v>44727</v>
          </cell>
          <cell r="E1842">
            <v>96387.067999999999</v>
          </cell>
          <cell r="F1842">
            <v>16.256</v>
          </cell>
          <cell r="G1842">
            <v>96403.323999999993</v>
          </cell>
          <cell r="H1842">
            <v>29005.91</v>
          </cell>
          <cell r="I1842">
            <v>3.3235752300134696</v>
          </cell>
          <cell r="J1842">
            <v>129240.83870891275</v>
          </cell>
          <cell r="K1842">
            <v>0.74591998135456072</v>
          </cell>
          <cell r="L1842">
            <v>30</v>
          </cell>
          <cell r="M1842">
            <v>137.93749916679783</v>
          </cell>
        </row>
        <row r="1843">
          <cell r="D1843">
            <v>44728</v>
          </cell>
          <cell r="E1843">
            <v>102089.44</v>
          </cell>
          <cell r="F1843">
            <v>12.824999999999999</v>
          </cell>
          <cell r="G1843">
            <v>102102.265</v>
          </cell>
          <cell r="H1843">
            <v>29005.91</v>
          </cell>
          <cell r="I1843">
            <v>3.520050396626067</v>
          </cell>
          <cell r="J1843">
            <v>129240.83870891275</v>
          </cell>
          <cell r="K1843">
            <v>0.79001549370910107</v>
          </cell>
          <cell r="L1843">
            <v>30</v>
          </cell>
          <cell r="M1843">
            <v>137.93749916679783</v>
          </cell>
        </row>
        <row r="1844">
          <cell r="D1844">
            <v>44729</v>
          </cell>
          <cell r="E1844">
            <v>122415.764</v>
          </cell>
          <cell r="F1844">
            <v>20.442</v>
          </cell>
          <cell r="G1844">
            <v>122436.20599999999</v>
          </cell>
          <cell r="H1844">
            <v>29005.91</v>
          </cell>
          <cell r="I1844">
            <v>4.2210779113635803</v>
          </cell>
          <cell r="J1844">
            <v>129240.83870891275</v>
          </cell>
          <cell r="K1844">
            <v>0.94734920651328536</v>
          </cell>
          <cell r="L1844">
            <v>30</v>
          </cell>
          <cell r="M1844">
            <v>137.93749916679783</v>
          </cell>
        </row>
        <row r="1845">
          <cell r="D1845">
            <v>44730</v>
          </cell>
          <cell r="E1845">
            <v>183282.79199999999</v>
          </cell>
          <cell r="F1845">
            <v>0</v>
          </cell>
          <cell r="G1845">
            <v>183282.79199999999</v>
          </cell>
          <cell r="H1845">
            <v>29005.91</v>
          </cell>
          <cell r="I1845">
            <v>6.3188085462583308</v>
          </cell>
          <cell r="J1845">
            <v>129240.83870891275</v>
          </cell>
          <cell r="K1845">
            <v>1.418149199826884</v>
          </cell>
          <cell r="L1845">
            <v>30</v>
          </cell>
          <cell r="M1845">
            <v>137.93749916679783</v>
          </cell>
        </row>
        <row r="1846">
          <cell r="D1846">
            <v>44731</v>
          </cell>
          <cell r="E1846">
            <v>209920.71100000001</v>
          </cell>
          <cell r="F1846">
            <v>63.3</v>
          </cell>
          <cell r="G1846">
            <v>209984.011</v>
          </cell>
          <cell r="H1846">
            <v>29005.91</v>
          </cell>
          <cell r="I1846">
            <v>7.2393526353767212</v>
          </cell>
          <cell r="J1846">
            <v>129240.83870891275</v>
          </cell>
          <cell r="K1846">
            <v>1.6247496774061017</v>
          </cell>
          <cell r="L1846">
            <v>30</v>
          </cell>
          <cell r="M1846">
            <v>137.93749916679783</v>
          </cell>
        </row>
        <row r="1847">
          <cell r="D1847">
            <v>44732</v>
          </cell>
          <cell r="E1847">
            <v>110389.70600000001</v>
          </cell>
          <cell r="F1847">
            <v>0</v>
          </cell>
          <cell r="G1847">
            <v>110389.70600000001</v>
          </cell>
          <cell r="H1847">
            <v>29005.91</v>
          </cell>
          <cell r="I1847">
            <v>3.8057659973433005</v>
          </cell>
          <cell r="J1847">
            <v>129240.83870891275</v>
          </cell>
          <cell r="K1847">
            <v>0.85413950499523705</v>
          </cell>
          <cell r="L1847">
            <v>30</v>
          </cell>
          <cell r="M1847">
            <v>137.93749916679783</v>
          </cell>
        </row>
        <row r="1848">
          <cell r="D1848">
            <v>44733</v>
          </cell>
          <cell r="E1848">
            <v>91590.792000000001</v>
          </cell>
          <cell r="F1848">
            <v>0</v>
          </cell>
          <cell r="G1848">
            <v>91590.792000000001</v>
          </cell>
          <cell r="H1848">
            <v>29005.91</v>
          </cell>
          <cell r="I1848">
            <v>3.157659663151406</v>
          </cell>
          <cell r="J1848">
            <v>129240.83870891275</v>
          </cell>
          <cell r="K1848">
            <v>0.70868305185088287</v>
          </cell>
          <cell r="L1848">
            <v>30</v>
          </cell>
          <cell r="M1848">
            <v>137.93749916679783</v>
          </cell>
        </row>
        <row r="1849">
          <cell r="D1849">
            <v>44734</v>
          </cell>
          <cell r="E1849">
            <v>80453.78</v>
          </cell>
          <cell r="F1849">
            <v>0</v>
          </cell>
          <cell r="G1849">
            <v>80453.78</v>
          </cell>
          <cell r="H1849">
            <v>29005.91</v>
          </cell>
          <cell r="I1849">
            <v>2.7737030143167374</v>
          </cell>
          <cell r="J1849">
            <v>129240.83870891275</v>
          </cell>
          <cell r="K1849">
            <v>0.62251050676949626</v>
          </cell>
          <cell r="L1849">
            <v>30</v>
          </cell>
          <cell r="M1849">
            <v>137.93749916679783</v>
          </cell>
        </row>
        <row r="1850">
          <cell r="D1850">
            <v>44735</v>
          </cell>
          <cell r="E1850">
            <v>115679.757</v>
          </cell>
          <cell r="F1850">
            <v>0</v>
          </cell>
          <cell r="G1850">
            <v>115679.757</v>
          </cell>
          <cell r="H1850">
            <v>29005.91</v>
          </cell>
          <cell r="I1850">
            <v>3.988144381610506</v>
          </cell>
          <cell r="J1850">
            <v>129240.83870891275</v>
          </cell>
          <cell r="K1850">
            <v>0.89507123410537304</v>
          </cell>
          <cell r="L1850">
            <v>30</v>
          </cell>
          <cell r="M1850">
            <v>137.93749916679783</v>
          </cell>
        </row>
        <row r="1851">
          <cell r="D1851">
            <v>44736</v>
          </cell>
          <cell r="E1851">
            <v>143201.508</v>
          </cell>
          <cell r="F1851">
            <v>0</v>
          </cell>
          <cell r="G1851">
            <v>143201.508</v>
          </cell>
          <cell r="H1851">
            <v>29005.91</v>
          </cell>
          <cell r="I1851">
            <v>4.9369769126360801</v>
          </cell>
          <cell r="J1851">
            <v>129240.83870891275</v>
          </cell>
          <cell r="K1851">
            <v>1.1080205717523288</v>
          </cell>
          <cell r="L1851">
            <v>30</v>
          </cell>
          <cell r="M1851">
            <v>137.93749916679783</v>
          </cell>
        </row>
        <row r="1852">
          <cell r="D1852">
            <v>44737</v>
          </cell>
          <cell r="E1852">
            <v>111640.508</v>
          </cell>
          <cell r="F1852">
            <v>148.05000000000001</v>
          </cell>
          <cell r="G1852">
            <v>111788.558</v>
          </cell>
          <cell r="H1852">
            <v>29005.91</v>
          </cell>
          <cell r="I1852">
            <v>3.8539924449879353</v>
          </cell>
          <cell r="J1852">
            <v>129240.83870891275</v>
          </cell>
          <cell r="K1852">
            <v>0.8649631116351677</v>
          </cell>
          <cell r="L1852">
            <v>30</v>
          </cell>
          <cell r="M1852">
            <v>137.93749916679783</v>
          </cell>
        </row>
        <row r="1853">
          <cell r="D1853">
            <v>44738</v>
          </cell>
          <cell r="E1853">
            <v>120904.72500000001</v>
          </cell>
          <cell r="F1853">
            <v>0</v>
          </cell>
          <cell r="G1853">
            <v>120904.72500000001</v>
          </cell>
          <cell r="H1853">
            <v>29005.91</v>
          </cell>
          <cell r="I1853">
            <v>4.1682789817661297</v>
          </cell>
          <cell r="J1853">
            <v>129240.83870891275</v>
          </cell>
          <cell r="K1853">
            <v>0.93549938400130583</v>
          </cell>
          <cell r="L1853">
            <v>30</v>
          </cell>
          <cell r="M1853">
            <v>137.93749916679783</v>
          </cell>
        </row>
        <row r="1854">
          <cell r="D1854">
            <v>44739</v>
          </cell>
          <cell r="E1854">
            <v>184126.58900000001</v>
          </cell>
          <cell r="F1854">
            <v>5783.5540000000001</v>
          </cell>
          <cell r="G1854">
            <v>189910.14300000001</v>
          </cell>
          <cell r="H1854">
            <v>29005.91</v>
          </cell>
          <cell r="I1854">
            <v>6.5472913278707692</v>
          </cell>
          <cell r="J1854">
            <v>129240.83870891275</v>
          </cell>
          <cell r="K1854">
            <v>1.4694282774482132</v>
          </cell>
          <cell r="L1854">
            <v>30</v>
          </cell>
          <cell r="M1854">
            <v>137.93749916679783</v>
          </cell>
        </row>
        <row r="1855">
          <cell r="D1855">
            <v>44740</v>
          </cell>
          <cell r="E1855">
            <v>77045.616999999998</v>
          </cell>
          <cell r="F1855">
            <v>624.65499999999997</v>
          </cell>
          <cell r="G1855">
            <v>77670.271999999997</v>
          </cell>
          <cell r="H1855">
            <v>29005.91</v>
          </cell>
          <cell r="I1855">
            <v>2.6777395365289349</v>
          </cell>
          <cell r="J1855">
            <v>129240.83870891275</v>
          </cell>
          <cell r="K1855">
            <v>0.60097313493094562</v>
          </cell>
          <cell r="L1855">
            <v>30</v>
          </cell>
          <cell r="M1855">
            <v>137.93749916679783</v>
          </cell>
        </row>
        <row r="1856">
          <cell r="D1856">
            <v>44741</v>
          </cell>
          <cell r="E1856">
            <v>106385.72500000001</v>
          </cell>
          <cell r="F1856">
            <v>2922.92</v>
          </cell>
          <cell r="G1856">
            <v>109308.645</v>
          </cell>
          <cell r="H1856">
            <v>29005.91</v>
          </cell>
          <cell r="I1856">
            <v>3.7684956272704428</v>
          </cell>
          <cell r="J1856">
            <v>129240.83870891275</v>
          </cell>
          <cell r="K1856">
            <v>0.84577480378469427</v>
          </cell>
          <cell r="L1856">
            <v>30</v>
          </cell>
          <cell r="M1856">
            <v>137.93749916679783</v>
          </cell>
        </row>
        <row r="1857">
          <cell r="D1857">
            <v>44742</v>
          </cell>
          <cell r="E1857">
            <v>128712.495</v>
          </cell>
          <cell r="F1857">
            <v>7401.8760000000002</v>
          </cell>
          <cell r="G1857">
            <v>136114.37099999998</v>
          </cell>
          <cell r="H1857">
            <v>29055.91</v>
          </cell>
          <cell r="I1857">
            <v>4.684567476978005</v>
          </cell>
          <cell r="J1857">
            <v>129240.83870891275</v>
          </cell>
          <cell r="K1857">
            <v>1.0531839034762718</v>
          </cell>
          <cell r="L1857">
            <v>30</v>
          </cell>
          <cell r="M1857">
            <v>137.93749916679783</v>
          </cell>
        </row>
        <row r="1858">
          <cell r="D1858">
            <v>44743</v>
          </cell>
          <cell r="E1858">
            <v>112122.13800000001</v>
          </cell>
          <cell r="F1858">
            <v>343.53199999999998</v>
          </cell>
          <cell r="G1858">
            <v>112465.67000000001</v>
          </cell>
          <cell r="H1858">
            <v>29055.91</v>
          </cell>
          <cell r="I1858">
            <v>3.8706641781310589</v>
          </cell>
          <cell r="J1858">
            <v>127786.80599354541</v>
          </cell>
          <cell r="K1858">
            <v>0.88010392877086796</v>
          </cell>
          <cell r="L1858">
            <v>31</v>
          </cell>
          <cell r="M1858">
            <v>140.93181155992517</v>
          </cell>
        </row>
        <row r="1859">
          <cell r="D1859">
            <v>44744</v>
          </cell>
          <cell r="E1859">
            <v>135682.26999999999</v>
          </cell>
          <cell r="F1859">
            <v>59.39</v>
          </cell>
          <cell r="G1859">
            <v>135741.66</v>
          </cell>
          <cell r="H1859">
            <v>29055.91</v>
          </cell>
          <cell r="I1859">
            <v>4.6717401038205306</v>
          </cell>
          <cell r="J1859">
            <v>127786.80599354541</v>
          </cell>
          <cell r="K1859">
            <v>1.0622509808004466</v>
          </cell>
          <cell r="L1859">
            <v>31</v>
          </cell>
          <cell r="M1859">
            <v>140.93181155992517</v>
          </cell>
        </row>
        <row r="1860">
          <cell r="D1860">
            <v>44745</v>
          </cell>
          <cell r="E1860">
            <v>163069.30900000001</v>
          </cell>
          <cell r="F1860">
            <v>0</v>
          </cell>
          <cell r="G1860">
            <v>163069.30900000001</v>
          </cell>
          <cell r="H1860">
            <v>29055.91</v>
          </cell>
          <cell r="I1860">
            <v>5.612259571288595</v>
          </cell>
          <cell r="J1860">
            <v>127786.80599354541</v>
          </cell>
          <cell r="K1860">
            <v>1.2761044282477547</v>
          </cell>
          <cell r="L1860">
            <v>31</v>
          </cell>
          <cell r="M1860">
            <v>140.93181155992517</v>
          </cell>
        </row>
        <row r="1861">
          <cell r="D1861">
            <v>44746</v>
          </cell>
          <cell r="E1861">
            <v>146680.13099999999</v>
          </cell>
          <cell r="F1861">
            <v>1473.2929999999999</v>
          </cell>
          <cell r="G1861">
            <v>148153.424</v>
          </cell>
          <cell r="H1861">
            <v>29055.91</v>
          </cell>
          <cell r="I1861">
            <v>5.0989084148457229</v>
          </cell>
          <cell r="J1861">
            <v>127786.80599354541</v>
          </cell>
          <cell r="K1861">
            <v>1.1593796624628314</v>
          </cell>
          <cell r="L1861">
            <v>31</v>
          </cell>
          <cell r="M1861">
            <v>140.93181155992517</v>
          </cell>
        </row>
        <row r="1862">
          <cell r="D1862">
            <v>44747</v>
          </cell>
          <cell r="E1862">
            <v>217053.18</v>
          </cell>
          <cell r="F1862">
            <v>547.40499999999997</v>
          </cell>
          <cell r="G1862">
            <v>217600.58499999999</v>
          </cell>
          <cell r="H1862">
            <v>29055.91</v>
          </cell>
          <cell r="I1862">
            <v>7.4890301146995562</v>
          </cell>
          <cell r="J1862">
            <v>127786.80599354541</v>
          </cell>
          <cell r="K1862">
            <v>1.7028407847598221</v>
          </cell>
          <cell r="L1862">
            <v>31</v>
          </cell>
          <cell r="M1862">
            <v>140.93181155992517</v>
          </cell>
        </row>
        <row r="1863">
          <cell r="D1863">
            <v>44748</v>
          </cell>
          <cell r="E1863">
            <v>231582.28200000001</v>
          </cell>
          <cell r="F1863">
            <v>116.22499999999999</v>
          </cell>
          <cell r="G1863">
            <v>231698.50700000001</v>
          </cell>
          <cell r="H1863">
            <v>29055.91</v>
          </cell>
          <cell r="I1863">
            <v>7.9742299243079984</v>
          </cell>
          <cell r="J1863">
            <v>127786.80599354541</v>
          </cell>
          <cell r="K1863">
            <v>1.8131645532458434</v>
          </cell>
          <cell r="L1863">
            <v>31</v>
          </cell>
          <cell r="M1863">
            <v>140.93181155992517</v>
          </cell>
        </row>
        <row r="1864">
          <cell r="D1864">
            <v>44749</v>
          </cell>
          <cell r="E1864">
            <v>256636.97</v>
          </cell>
          <cell r="F1864">
            <v>5235.3360000000002</v>
          </cell>
          <cell r="G1864">
            <v>261872.30600000001</v>
          </cell>
          <cell r="H1864">
            <v>29055.91</v>
          </cell>
          <cell r="I1864">
            <v>9.012703646177318</v>
          </cell>
          <cell r="J1864">
            <v>127786.80599354541</v>
          </cell>
          <cell r="K1864">
            <v>2.0492906443974142</v>
          </cell>
          <cell r="L1864">
            <v>31</v>
          </cell>
          <cell r="M1864">
            <v>140.93181155992517</v>
          </cell>
        </row>
        <row r="1865">
          <cell r="D1865">
            <v>44750</v>
          </cell>
          <cell r="E1865">
            <v>210936.34</v>
          </cell>
          <cell r="F1865">
            <v>1475.8230000000001</v>
          </cell>
          <cell r="G1865">
            <v>212412.163</v>
          </cell>
          <cell r="H1865">
            <v>29055.91</v>
          </cell>
          <cell r="I1865">
            <v>7.3104632758017214</v>
          </cell>
          <cell r="J1865">
            <v>127786.80599354541</v>
          </cell>
          <cell r="K1865">
            <v>1.6622386117916514</v>
          </cell>
          <cell r="L1865">
            <v>31</v>
          </cell>
          <cell r="M1865">
            <v>140.93181155992517</v>
          </cell>
        </row>
        <row r="1866">
          <cell r="D1866">
            <v>44751</v>
          </cell>
          <cell r="E1866">
            <v>140341.92600000001</v>
          </cell>
          <cell r="F1866">
            <v>0</v>
          </cell>
          <cell r="G1866">
            <v>140341.92600000001</v>
          </cell>
          <cell r="H1866">
            <v>29055.91</v>
          </cell>
          <cell r="I1866">
            <v>4.8300647269350714</v>
          </cell>
          <cell r="J1866">
            <v>127786.80599354541</v>
          </cell>
          <cell r="K1866">
            <v>1.0982505189705483</v>
          </cell>
          <cell r="L1866">
            <v>31</v>
          </cell>
          <cell r="M1866">
            <v>140.93181155992517</v>
          </cell>
        </row>
        <row r="1867">
          <cell r="D1867">
            <v>44752</v>
          </cell>
          <cell r="E1867">
            <v>103904.855</v>
          </cell>
          <cell r="F1867">
            <v>4.3</v>
          </cell>
          <cell r="G1867">
            <v>103909.155</v>
          </cell>
          <cell r="H1867">
            <v>29055.91</v>
          </cell>
          <cell r="I1867">
            <v>3.5761796825499528</v>
          </cell>
          <cell r="J1867">
            <v>127786.80599354541</v>
          </cell>
          <cell r="K1867">
            <v>0.81314462938567</v>
          </cell>
          <cell r="L1867">
            <v>31</v>
          </cell>
          <cell r="M1867">
            <v>140.93181155992517</v>
          </cell>
        </row>
        <row r="1868">
          <cell r="D1868">
            <v>44753</v>
          </cell>
          <cell r="E1868">
            <v>111886.68799999999</v>
          </cell>
          <cell r="F1868">
            <v>0</v>
          </cell>
          <cell r="G1868">
            <v>111886.68799999999</v>
          </cell>
          <cell r="H1868">
            <v>29055.91</v>
          </cell>
          <cell r="I1868">
            <v>3.850737698457904</v>
          </cell>
          <cell r="J1868">
            <v>127786.80599354541</v>
          </cell>
          <cell r="K1868">
            <v>0.8755730854220698</v>
          </cell>
          <cell r="L1868">
            <v>31</v>
          </cell>
          <cell r="M1868">
            <v>140.93181155992517</v>
          </cell>
        </row>
        <row r="1869">
          <cell r="D1869">
            <v>44754</v>
          </cell>
          <cell r="E1869">
            <v>107204.69500000001</v>
          </cell>
          <cell r="F1869">
            <v>0</v>
          </cell>
          <cell r="G1869">
            <v>107204.69500000001</v>
          </cell>
          <cell r="H1869">
            <v>29055.91</v>
          </cell>
          <cell r="I1869">
            <v>3.6896003257168681</v>
          </cell>
          <cell r="J1869">
            <v>127786.80599354541</v>
          </cell>
          <cell r="K1869">
            <v>0.83893398983158707</v>
          </cell>
          <cell r="L1869">
            <v>31</v>
          </cell>
          <cell r="M1869">
            <v>140.93181155992517</v>
          </cell>
        </row>
        <row r="1870">
          <cell r="D1870">
            <v>44755</v>
          </cell>
          <cell r="E1870">
            <v>100425.47199999999</v>
          </cell>
          <cell r="F1870">
            <v>0</v>
          </cell>
          <cell r="G1870">
            <v>100425.47199999999</v>
          </cell>
          <cell r="H1870">
            <v>29055.91</v>
          </cell>
          <cell r="I1870">
            <v>3.4562838334782837</v>
          </cell>
          <cell r="J1870">
            <v>127786.80599354541</v>
          </cell>
          <cell r="K1870">
            <v>0.78588294948910886</v>
          </cell>
          <cell r="L1870">
            <v>31</v>
          </cell>
          <cell r="M1870">
            <v>140.93181155992517</v>
          </cell>
        </row>
        <row r="1871">
          <cell r="D1871">
            <v>44756</v>
          </cell>
          <cell r="E1871">
            <v>113151.61599999999</v>
          </cell>
          <cell r="F1871">
            <v>0</v>
          </cell>
          <cell r="G1871">
            <v>113151.61599999999</v>
          </cell>
          <cell r="H1871">
            <v>29055.91</v>
          </cell>
          <cell r="I1871">
            <v>3.8942719742730478</v>
          </cell>
          <cell r="J1871">
            <v>127786.80599354541</v>
          </cell>
          <cell r="K1871">
            <v>0.88547182254258205</v>
          </cell>
          <cell r="L1871">
            <v>31</v>
          </cell>
          <cell r="M1871">
            <v>140.93181155992517</v>
          </cell>
        </row>
        <row r="1872">
          <cell r="D1872">
            <v>44757</v>
          </cell>
          <cell r="E1872">
            <v>154307.345</v>
          </cell>
          <cell r="F1872">
            <v>0</v>
          </cell>
          <cell r="G1872">
            <v>154307.345</v>
          </cell>
          <cell r="H1872">
            <v>29055.91</v>
          </cell>
          <cell r="I1872">
            <v>5.3107042594776761</v>
          </cell>
          <cell r="J1872">
            <v>127786.80599354541</v>
          </cell>
          <cell r="K1872">
            <v>1.2075373807198386</v>
          </cell>
          <cell r="L1872">
            <v>31</v>
          </cell>
          <cell r="M1872">
            <v>140.93181155992517</v>
          </cell>
        </row>
        <row r="1873">
          <cell r="D1873">
            <v>44758</v>
          </cell>
          <cell r="E1873">
            <v>90574.471999999994</v>
          </cell>
          <cell r="F1873">
            <v>0.24099999999999999</v>
          </cell>
          <cell r="G1873">
            <v>90574.712999999989</v>
          </cell>
          <cell r="H1873">
            <v>29055.91</v>
          </cell>
          <cell r="I1873">
            <v>3.1172561107189547</v>
          </cell>
          <cell r="J1873">
            <v>127786.80599354541</v>
          </cell>
          <cell r="K1873">
            <v>0.70879549962752009</v>
          </cell>
          <cell r="L1873">
            <v>31</v>
          </cell>
          <cell r="M1873">
            <v>140.93181155992517</v>
          </cell>
        </row>
        <row r="1874">
          <cell r="D1874">
            <v>44759</v>
          </cell>
          <cell r="E1874">
            <v>108218.79300000001</v>
          </cell>
          <cell r="F1874">
            <v>2.9980000000000002</v>
          </cell>
          <cell r="G1874">
            <v>108221.79100000001</v>
          </cell>
          <cell r="H1874">
            <v>29055.91</v>
          </cell>
          <cell r="I1874">
            <v>3.7246051147597861</v>
          </cell>
          <cell r="J1874">
            <v>127786.80599354541</v>
          </cell>
          <cell r="K1874">
            <v>0.84689330920021866</v>
          </cell>
          <cell r="L1874">
            <v>31</v>
          </cell>
          <cell r="M1874">
            <v>140.93181155992517</v>
          </cell>
        </row>
        <row r="1875">
          <cell r="D1875">
            <v>44760</v>
          </cell>
          <cell r="E1875">
            <v>148550.79999999999</v>
          </cell>
          <cell r="F1875">
            <v>77.278999999999996</v>
          </cell>
          <cell r="G1875">
            <v>148628.079</v>
          </cell>
          <cell r="H1875">
            <v>29055.91</v>
          </cell>
          <cell r="I1875">
            <v>5.1152443341130942</v>
          </cell>
          <cell r="J1875">
            <v>127786.80599354541</v>
          </cell>
          <cell r="K1875">
            <v>1.1630940913219734</v>
          </cell>
          <cell r="L1875">
            <v>31</v>
          </cell>
          <cell r="M1875">
            <v>140.93181155992517</v>
          </cell>
        </row>
        <row r="1876">
          <cell r="D1876">
            <v>44761</v>
          </cell>
          <cell r="E1876">
            <v>165830.098</v>
          </cell>
          <cell r="F1876">
            <v>2.8330000000000002</v>
          </cell>
          <cell r="G1876">
            <v>165832.93100000001</v>
          </cell>
          <cell r="H1876">
            <v>29055.91</v>
          </cell>
          <cell r="I1876">
            <v>5.7073735085220187</v>
          </cell>
          <cell r="J1876">
            <v>127786.80599354541</v>
          </cell>
          <cell r="K1876">
            <v>1.2977312462788713</v>
          </cell>
          <cell r="L1876">
            <v>31</v>
          </cell>
          <cell r="M1876">
            <v>140.93181155992517</v>
          </cell>
        </row>
        <row r="1877">
          <cell r="D1877">
            <v>44762</v>
          </cell>
          <cell r="E1877">
            <v>109045.68</v>
          </cell>
          <cell r="F1877">
            <v>4.9000000000000004</v>
          </cell>
          <cell r="G1877">
            <v>109050.57999999999</v>
          </cell>
          <cell r="H1877">
            <v>29055.91</v>
          </cell>
          <cell r="I1877">
            <v>3.7531290536073381</v>
          </cell>
          <cell r="J1877">
            <v>127786.80599354541</v>
          </cell>
          <cell r="K1877">
            <v>0.85337902573062352</v>
          </cell>
          <cell r="L1877">
            <v>31</v>
          </cell>
          <cell r="M1877">
            <v>140.93181155992517</v>
          </cell>
        </row>
        <row r="1878">
          <cell r="D1878">
            <v>44763</v>
          </cell>
          <cell r="E1878">
            <v>149483.32800000001</v>
          </cell>
          <cell r="F1878">
            <v>6.1</v>
          </cell>
          <cell r="G1878">
            <v>149489.42800000001</v>
          </cell>
          <cell r="H1878">
            <v>29055.91</v>
          </cell>
          <cell r="I1878">
            <v>5.1448888711453202</v>
          </cell>
          <cell r="J1878">
            <v>127786.80599354541</v>
          </cell>
          <cell r="K1878">
            <v>1.1698346072406789</v>
          </cell>
          <cell r="L1878">
            <v>31</v>
          </cell>
          <cell r="M1878">
            <v>140.93181155992517</v>
          </cell>
        </row>
        <row r="1879">
          <cell r="D1879">
            <v>44764</v>
          </cell>
          <cell r="E1879">
            <v>161382.57800000001</v>
          </cell>
          <cell r="F1879">
            <v>353.60899999999998</v>
          </cell>
          <cell r="G1879">
            <v>161736.18700000001</v>
          </cell>
          <cell r="H1879">
            <v>29055.91</v>
          </cell>
          <cell r="I1879">
            <v>5.566378303071561</v>
          </cell>
          <cell r="J1879">
            <v>127786.80599354541</v>
          </cell>
          <cell r="K1879">
            <v>1.2656720366590068</v>
          </cell>
          <cell r="L1879">
            <v>31</v>
          </cell>
          <cell r="M1879">
            <v>140.93181155992517</v>
          </cell>
        </row>
        <row r="1880">
          <cell r="D1880">
            <v>44765</v>
          </cell>
          <cell r="E1880">
            <v>116683.43399999999</v>
          </cell>
          <cell r="F1880">
            <v>395.09500000000003</v>
          </cell>
          <cell r="G1880">
            <v>117078.52899999999</v>
          </cell>
          <cell r="H1880">
            <v>29055.91</v>
          </cell>
          <cell r="I1880">
            <v>4.0294222070484107</v>
          </cell>
          <cell r="J1880">
            <v>127786.80599354541</v>
          </cell>
          <cell r="K1880">
            <v>0.91620201389111877</v>
          </cell>
          <cell r="L1880">
            <v>31</v>
          </cell>
          <cell r="M1880">
            <v>140.93181155992517</v>
          </cell>
        </row>
        <row r="1881">
          <cell r="D1881">
            <v>44766</v>
          </cell>
          <cell r="E1881">
            <v>83900.808000000005</v>
          </cell>
          <cell r="F1881">
            <v>0</v>
          </cell>
          <cell r="G1881">
            <v>83900.808000000005</v>
          </cell>
          <cell r="H1881">
            <v>29055.91</v>
          </cell>
          <cell r="I1881">
            <v>2.8875642855446624</v>
          </cell>
          <cell r="J1881">
            <v>127786.80599354541</v>
          </cell>
          <cell r="K1881">
            <v>0.65656862887893053</v>
          </cell>
          <cell r="L1881">
            <v>31</v>
          </cell>
          <cell r="M1881">
            <v>140.93181155992517</v>
          </cell>
        </row>
        <row r="1882">
          <cell r="D1882">
            <v>44767</v>
          </cell>
          <cell r="E1882">
            <v>138198.42800000001</v>
          </cell>
          <cell r="F1882">
            <v>7704.3990000000003</v>
          </cell>
          <cell r="G1882">
            <v>145902.82700000002</v>
          </cell>
          <cell r="H1882">
            <v>29055.91</v>
          </cell>
          <cell r="I1882">
            <v>5.0214509543841519</v>
          </cell>
          <cell r="J1882">
            <v>127786.80599354541</v>
          </cell>
          <cell r="K1882">
            <v>1.1417675390319222</v>
          </cell>
          <cell r="L1882">
            <v>31</v>
          </cell>
          <cell r="M1882">
            <v>140.93181155992517</v>
          </cell>
        </row>
        <row r="1883">
          <cell r="D1883">
            <v>44768</v>
          </cell>
          <cell r="E1883">
            <v>168254.46299999999</v>
          </cell>
          <cell r="F1883">
            <v>2375.8069999999998</v>
          </cell>
          <cell r="G1883">
            <v>170630.27</v>
          </cell>
          <cell r="H1883">
            <v>29055.91</v>
          </cell>
          <cell r="I1883">
            <v>5.8724806760483492</v>
          </cell>
          <cell r="J1883">
            <v>127786.80599354541</v>
          </cell>
          <cell r="K1883">
            <v>1.3352729859185826</v>
          </cell>
          <cell r="L1883">
            <v>31</v>
          </cell>
          <cell r="M1883">
            <v>140.93181155992517</v>
          </cell>
        </row>
        <row r="1884">
          <cell r="D1884">
            <v>44769</v>
          </cell>
          <cell r="E1884">
            <v>123823.55899999999</v>
          </cell>
          <cell r="F1884">
            <v>808.76900000000001</v>
          </cell>
          <cell r="G1884">
            <v>124632.32799999999</v>
          </cell>
          <cell r="H1884">
            <v>29055.91</v>
          </cell>
          <cell r="I1884">
            <v>4.2893968215072249</v>
          </cell>
          <cell r="J1884">
            <v>127786.80599354541</v>
          </cell>
          <cell r="K1884">
            <v>0.97531452508716154</v>
          </cell>
          <cell r="L1884">
            <v>31</v>
          </cell>
          <cell r="M1884">
            <v>140.93181155992517</v>
          </cell>
        </row>
        <row r="1885">
          <cell r="D1885">
            <v>44770</v>
          </cell>
          <cell r="E1885">
            <v>77411.312000000005</v>
          </cell>
          <cell r="F1885">
            <v>19.28</v>
          </cell>
          <cell r="G1885">
            <v>77430.592000000004</v>
          </cell>
          <cell r="H1885">
            <v>29055.91</v>
          </cell>
          <cell r="I1885">
            <v>2.6648827037253353</v>
          </cell>
          <cell r="J1885">
            <v>127786.80599354541</v>
          </cell>
          <cell r="K1885">
            <v>0.60593573333315076</v>
          </cell>
          <cell r="L1885">
            <v>31</v>
          </cell>
          <cell r="M1885">
            <v>140.93181155992517</v>
          </cell>
        </row>
        <row r="1886">
          <cell r="D1886">
            <v>44771</v>
          </cell>
          <cell r="E1886">
            <v>113244.124</v>
          </cell>
          <cell r="F1886">
            <v>676.34</v>
          </cell>
          <cell r="G1886">
            <v>113920.46399999999</v>
          </cell>
          <cell r="H1886">
            <v>29055.91</v>
          </cell>
          <cell r="I1886">
            <v>3.9207329593187752</v>
          </cell>
          <cell r="J1886">
            <v>127786.80599354541</v>
          </cell>
          <cell r="K1886">
            <v>0.89148846873717302</v>
          </cell>
          <cell r="L1886">
            <v>31</v>
          </cell>
          <cell r="M1886">
            <v>140.93181155992517</v>
          </cell>
        </row>
        <row r="1887">
          <cell r="D1887">
            <v>44772</v>
          </cell>
          <cell r="E1887">
            <v>188883.99799999999</v>
          </cell>
          <cell r="F1887">
            <v>1554.6479999999999</v>
          </cell>
          <cell r="G1887">
            <v>190438.64599999998</v>
          </cell>
          <cell r="H1887">
            <v>29055.91</v>
          </cell>
          <cell r="I1887">
            <v>6.5542137898967878</v>
          </cell>
          <cell r="J1887">
            <v>127786.80599354541</v>
          </cell>
          <cell r="K1887">
            <v>1.4902841065580679</v>
          </cell>
          <cell r="L1887">
            <v>31</v>
          </cell>
          <cell r="M1887">
            <v>140.93181155992517</v>
          </cell>
        </row>
        <row r="1888">
          <cell r="D1888">
            <v>44773</v>
          </cell>
          <cell r="E1888">
            <v>136874.22200000001</v>
          </cell>
          <cell r="F1888">
            <v>114.363</v>
          </cell>
          <cell r="G1888">
            <v>136988.58500000002</v>
          </cell>
          <cell r="H1888">
            <v>29055.91</v>
          </cell>
          <cell r="I1888">
            <v>4.7146547810755202</v>
          </cell>
          <cell r="J1888">
            <v>127786.80599354541</v>
          </cell>
          <cell r="K1888">
            <v>1.0720088348316601</v>
          </cell>
          <cell r="L1888">
            <v>31</v>
          </cell>
          <cell r="M1888">
            <v>140.93181155992517</v>
          </cell>
        </row>
        <row r="1889">
          <cell r="D1889">
            <v>44774</v>
          </cell>
          <cell r="E1889">
            <v>120075.072</v>
          </cell>
          <cell r="F1889">
            <v>0</v>
          </cell>
          <cell r="G1889">
            <v>120075.072</v>
          </cell>
          <cell r="H1889">
            <v>29055.91</v>
          </cell>
          <cell r="I1889">
            <v>4.1325524480217624</v>
          </cell>
          <cell r="J1889">
            <v>124829.14800975674</v>
          </cell>
          <cell r="K1889">
            <v>0.96191533719844702</v>
          </cell>
          <cell r="L1889">
            <v>31</v>
          </cell>
          <cell r="M1889">
            <v>137.66990909363247</v>
          </cell>
        </row>
        <row r="1890">
          <cell r="D1890">
            <v>44775</v>
          </cell>
          <cell r="E1890">
            <v>96824.051000000007</v>
          </cell>
          <cell r="F1890">
            <v>69.375</v>
          </cell>
          <cell r="G1890">
            <v>96893.426000000007</v>
          </cell>
          <cell r="H1890">
            <v>29055.91</v>
          </cell>
          <cell r="I1890">
            <v>3.3347235037553462</v>
          </cell>
          <cell r="J1890">
            <v>124829.14800975674</v>
          </cell>
          <cell r="K1890">
            <v>0.77620834192048438</v>
          </cell>
          <cell r="L1890">
            <v>31</v>
          </cell>
          <cell r="M1890">
            <v>137.66990909363247</v>
          </cell>
        </row>
        <row r="1891">
          <cell r="D1891">
            <v>44776</v>
          </cell>
          <cell r="E1891">
            <v>122678.97</v>
          </cell>
          <cell r="F1891">
            <v>0</v>
          </cell>
          <cell r="G1891">
            <v>122678.97</v>
          </cell>
          <cell r="H1891">
            <v>29055.91</v>
          </cell>
          <cell r="I1891">
            <v>4.222169259197182</v>
          </cell>
          <cell r="J1891">
            <v>124829.14800975674</v>
          </cell>
          <cell r="K1891">
            <v>0.98277503256219712</v>
          </cell>
          <cell r="L1891">
            <v>31</v>
          </cell>
          <cell r="M1891">
            <v>137.66990909363247</v>
          </cell>
        </row>
        <row r="1892">
          <cell r="D1892">
            <v>44777</v>
          </cell>
          <cell r="E1892">
            <v>168593.29199999999</v>
          </cell>
          <cell r="F1892">
            <v>8.5000000000000006E-2</v>
          </cell>
          <cell r="G1892">
            <v>168593.37699999998</v>
          </cell>
          <cell r="H1892">
            <v>29055.91</v>
          </cell>
          <cell r="I1892">
            <v>5.8023781392494671</v>
          </cell>
          <cell r="J1892">
            <v>124829.14800975674</v>
          </cell>
          <cell r="K1892">
            <v>1.3505930280548146</v>
          </cell>
          <cell r="L1892">
            <v>31</v>
          </cell>
          <cell r="M1892">
            <v>137.66990909363247</v>
          </cell>
        </row>
        <row r="1893">
          <cell r="D1893">
            <v>44778</v>
          </cell>
          <cell r="E1893">
            <v>207469.18799999999</v>
          </cell>
          <cell r="F1893">
            <v>0</v>
          </cell>
          <cell r="G1893">
            <v>207469.18799999999</v>
          </cell>
          <cell r="H1893">
            <v>29055.91</v>
          </cell>
          <cell r="I1893">
            <v>7.1403438405474136</v>
          </cell>
          <cell r="J1893">
            <v>124829.14800975674</v>
          </cell>
          <cell r="K1893">
            <v>1.6620251864875666</v>
          </cell>
          <cell r="L1893">
            <v>31</v>
          </cell>
          <cell r="M1893">
            <v>137.66990909363247</v>
          </cell>
        </row>
        <row r="1894">
          <cell r="D1894">
            <v>44779</v>
          </cell>
          <cell r="E1894">
            <v>158166.34899999999</v>
          </cell>
          <cell r="F1894">
            <v>0</v>
          </cell>
          <cell r="G1894">
            <v>158166.34899999999</v>
          </cell>
          <cell r="H1894">
            <v>29055.91</v>
          </cell>
          <cell r="I1894">
            <v>5.4435173085269053</v>
          </cell>
          <cell r="J1894">
            <v>124829.14800975674</v>
          </cell>
          <cell r="K1894">
            <v>1.2670626333814086</v>
          </cell>
          <cell r="L1894">
            <v>31</v>
          </cell>
          <cell r="M1894">
            <v>137.66990909363247</v>
          </cell>
        </row>
        <row r="1895">
          <cell r="D1895">
            <v>44780</v>
          </cell>
          <cell r="E1895">
            <v>125172.822</v>
          </cell>
          <cell r="F1895">
            <v>0</v>
          </cell>
          <cell r="G1895">
            <v>125172.822</v>
          </cell>
          <cell r="H1895">
            <v>29055.91</v>
          </cell>
          <cell r="I1895">
            <v>4.3079986825399725</v>
          </cell>
          <cell r="J1895">
            <v>124829.14800975674</v>
          </cell>
          <cell r="K1895">
            <v>1.0027531549780055</v>
          </cell>
          <cell r="L1895">
            <v>31</v>
          </cell>
          <cell r="M1895">
            <v>137.66990909363247</v>
          </cell>
        </row>
        <row r="1896">
          <cell r="D1896">
            <v>44781</v>
          </cell>
          <cell r="E1896">
            <v>109813.095</v>
          </cell>
          <cell r="F1896">
            <v>0</v>
          </cell>
          <cell r="G1896">
            <v>109813.095</v>
          </cell>
          <cell r="H1896">
            <v>29055.91</v>
          </cell>
          <cell r="I1896">
            <v>3.7793720795528345</v>
          </cell>
          <cell r="J1896">
            <v>124829.14800975674</v>
          </cell>
          <cell r="K1896">
            <v>0.87970715774986241</v>
          </cell>
          <cell r="L1896">
            <v>31</v>
          </cell>
          <cell r="M1896">
            <v>137.66990909363247</v>
          </cell>
        </row>
        <row r="1897">
          <cell r="D1897">
            <v>44782</v>
          </cell>
          <cell r="E1897">
            <v>150275.505</v>
          </cell>
          <cell r="F1897">
            <v>0</v>
          </cell>
          <cell r="G1897">
            <v>150275.505</v>
          </cell>
          <cell r="H1897">
            <v>29055.91</v>
          </cell>
          <cell r="I1897">
            <v>5.171942816452832</v>
          </cell>
          <cell r="J1897">
            <v>124829.14800975674</v>
          </cell>
          <cell r="K1897">
            <v>1.2038494806377622</v>
          </cell>
          <cell r="L1897">
            <v>31</v>
          </cell>
          <cell r="M1897">
            <v>137.66990909363247</v>
          </cell>
        </row>
        <row r="1898">
          <cell r="D1898">
            <v>44783</v>
          </cell>
          <cell r="E1898">
            <v>123349.505</v>
          </cell>
          <cell r="F1898">
            <v>0</v>
          </cell>
          <cell r="G1898">
            <v>123349.505</v>
          </cell>
          <cell r="H1898">
            <v>29055.91</v>
          </cell>
          <cell r="I1898">
            <v>4.2452466641037914</v>
          </cell>
          <cell r="J1898">
            <v>124829.14800975674</v>
          </cell>
          <cell r="K1898">
            <v>0.98814665458069872</v>
          </cell>
          <cell r="L1898">
            <v>31</v>
          </cell>
          <cell r="M1898">
            <v>137.66990909363247</v>
          </cell>
        </row>
        <row r="1899">
          <cell r="D1899">
            <v>44784</v>
          </cell>
          <cell r="E1899">
            <v>98322.434999999998</v>
          </cell>
          <cell r="F1899">
            <v>0</v>
          </cell>
          <cell r="G1899">
            <v>98322.434999999998</v>
          </cell>
          <cell r="H1899">
            <v>29055.91</v>
          </cell>
          <cell r="I1899">
            <v>3.3839048579101463</v>
          </cell>
          <cell r="J1899">
            <v>124829.14800975674</v>
          </cell>
          <cell r="K1899">
            <v>0.78765606084498019</v>
          </cell>
          <cell r="L1899">
            <v>31</v>
          </cell>
          <cell r="M1899">
            <v>137.66990909363247</v>
          </cell>
        </row>
        <row r="1900">
          <cell r="D1900">
            <v>44785</v>
          </cell>
          <cell r="E1900">
            <v>71192.278000000006</v>
          </cell>
          <cell r="F1900">
            <v>0</v>
          </cell>
          <cell r="G1900">
            <v>71192.278000000006</v>
          </cell>
          <cell r="H1900">
            <v>29055.91</v>
          </cell>
          <cell r="I1900">
            <v>2.4501823553280557</v>
          </cell>
          <cell r="J1900">
            <v>124829.14800975674</v>
          </cell>
          <cell r="K1900">
            <v>0.57031774337220953</v>
          </cell>
          <cell r="L1900">
            <v>31</v>
          </cell>
          <cell r="M1900">
            <v>137.66990909363247</v>
          </cell>
        </row>
        <row r="1901">
          <cell r="D1901">
            <v>44786</v>
          </cell>
          <cell r="E1901">
            <v>179732.69899999999</v>
          </cell>
          <cell r="F1901">
            <v>902.70100000000002</v>
          </cell>
          <cell r="G1901">
            <v>180635.4</v>
          </cell>
          <cell r="H1901">
            <v>29055.91</v>
          </cell>
          <cell r="I1901">
            <v>6.2168212938434895</v>
          </cell>
          <cell r="J1901">
            <v>124829.14800975674</v>
          </cell>
          <cell r="K1901">
            <v>1.4470610661051808</v>
          </cell>
          <cell r="L1901">
            <v>31</v>
          </cell>
          <cell r="M1901">
            <v>137.66990909363247</v>
          </cell>
        </row>
        <row r="1902">
          <cell r="D1902">
            <v>44787</v>
          </cell>
          <cell r="E1902">
            <v>142194.59400000001</v>
          </cell>
          <cell r="F1902">
            <v>2967.2750000000001</v>
          </cell>
          <cell r="G1902">
            <v>145161.86900000001</v>
          </cell>
          <cell r="H1902">
            <v>29055.91</v>
          </cell>
          <cell r="I1902">
            <v>4.9959498429063141</v>
          </cell>
          <cell r="J1902">
            <v>124829.14800975674</v>
          </cell>
          <cell r="K1902">
            <v>1.1628844009145527</v>
          </cell>
          <cell r="L1902">
            <v>31</v>
          </cell>
          <cell r="M1902">
            <v>137.66990909363247</v>
          </cell>
        </row>
        <row r="1903">
          <cell r="D1903">
            <v>44788</v>
          </cell>
          <cell r="E1903">
            <v>113466.724</v>
          </cell>
          <cell r="F1903">
            <v>675.9</v>
          </cell>
          <cell r="G1903">
            <v>114142.624</v>
          </cell>
          <cell r="H1903">
            <v>29055.91</v>
          </cell>
          <cell r="I1903">
            <v>3.9283789081119811</v>
          </cell>
          <cell r="J1903">
            <v>124829.14800975674</v>
          </cell>
          <cell r="K1903">
            <v>0.9143907958987153</v>
          </cell>
          <cell r="L1903">
            <v>31</v>
          </cell>
          <cell r="M1903">
            <v>137.66990909363247</v>
          </cell>
        </row>
        <row r="1904">
          <cell r="D1904">
            <v>44789</v>
          </cell>
          <cell r="E1904">
            <v>170182.36799999999</v>
          </cell>
          <cell r="F1904">
            <v>0.9</v>
          </cell>
          <cell r="G1904">
            <v>170183.26799999998</v>
          </cell>
          <cell r="H1904">
            <v>29055.91</v>
          </cell>
          <cell r="I1904">
            <v>5.8570964736606079</v>
          </cell>
          <cell r="J1904">
            <v>124829.14800975674</v>
          </cell>
          <cell r="K1904">
            <v>1.3633295645556944</v>
          </cell>
          <cell r="L1904">
            <v>31</v>
          </cell>
          <cell r="M1904">
            <v>137.66990909363247</v>
          </cell>
        </row>
        <row r="1905">
          <cell r="D1905">
            <v>44790</v>
          </cell>
          <cell r="E1905">
            <v>171845.54199999999</v>
          </cell>
          <cell r="F1905">
            <v>729.20500000000004</v>
          </cell>
          <cell r="G1905">
            <v>172574.74699999997</v>
          </cell>
          <cell r="H1905">
            <v>29055.91</v>
          </cell>
          <cell r="I1905">
            <v>5.9394025862552571</v>
          </cell>
          <cell r="J1905">
            <v>124829.14800975674</v>
          </cell>
          <cell r="K1905">
            <v>1.3824875820390234</v>
          </cell>
          <cell r="L1905">
            <v>31</v>
          </cell>
          <cell r="M1905">
            <v>137.66990909363247</v>
          </cell>
        </row>
        <row r="1906">
          <cell r="D1906">
            <v>44791</v>
          </cell>
          <cell r="E1906">
            <v>182688.90400000001</v>
          </cell>
          <cell r="F1906">
            <v>12885.709000000001</v>
          </cell>
          <cell r="G1906">
            <v>195574.61300000001</v>
          </cell>
          <cell r="H1906">
            <v>29055.91</v>
          </cell>
          <cell r="I1906">
            <v>6.730975316209336</v>
          </cell>
          <cell r="J1906">
            <v>124829.14800975674</v>
          </cell>
          <cell r="K1906">
            <v>1.5667383469180913</v>
          </cell>
          <cell r="L1906">
            <v>31</v>
          </cell>
          <cell r="M1906">
            <v>137.66990909363247</v>
          </cell>
        </row>
        <row r="1907">
          <cell r="D1907">
            <v>44792</v>
          </cell>
          <cell r="E1907">
            <v>147202.614</v>
          </cell>
          <cell r="F1907">
            <v>760.82</v>
          </cell>
          <cell r="G1907">
            <v>147963.43400000001</v>
          </cell>
          <cell r="H1907">
            <v>29055.91</v>
          </cell>
          <cell r="I1907">
            <v>5.0923696418387863</v>
          </cell>
          <cell r="J1907">
            <v>124829.14800975674</v>
          </cell>
          <cell r="K1907">
            <v>1.1853275966317984</v>
          </cell>
          <cell r="L1907">
            <v>31</v>
          </cell>
          <cell r="M1907">
            <v>137.66990909363247</v>
          </cell>
        </row>
        <row r="1908">
          <cell r="D1908">
            <v>44793</v>
          </cell>
          <cell r="E1908">
            <v>81896.906000000003</v>
          </cell>
          <cell r="F1908">
            <v>0</v>
          </cell>
          <cell r="G1908">
            <v>81896.906000000003</v>
          </cell>
          <cell r="H1908">
            <v>29055.91</v>
          </cell>
          <cell r="I1908">
            <v>2.8185971804015089</v>
          </cell>
          <cell r="J1908">
            <v>124829.14800975674</v>
          </cell>
          <cell r="K1908">
            <v>0.6560719776249605</v>
          </cell>
          <cell r="L1908">
            <v>31</v>
          </cell>
          <cell r="M1908">
            <v>137.66990909363247</v>
          </cell>
        </row>
        <row r="1909">
          <cell r="D1909">
            <v>44794</v>
          </cell>
          <cell r="E1909">
            <v>118670.181</v>
          </cell>
          <cell r="F1909">
            <v>0.2</v>
          </cell>
          <cell r="G1909">
            <v>118670.38099999999</v>
          </cell>
          <cell r="H1909">
            <v>29055.91</v>
          </cell>
          <cell r="I1909">
            <v>4.0842080320320377</v>
          </cell>
          <cell r="J1909">
            <v>124829.14800975674</v>
          </cell>
          <cell r="K1909">
            <v>0.9506624285437294</v>
          </cell>
          <cell r="L1909">
            <v>31</v>
          </cell>
          <cell r="M1909">
            <v>137.66990909363247</v>
          </cell>
        </row>
        <row r="1910">
          <cell r="D1910">
            <v>44795</v>
          </cell>
          <cell r="E1910">
            <v>179852.337</v>
          </cell>
          <cell r="F1910">
            <v>1387.7929999999999</v>
          </cell>
          <cell r="G1910">
            <v>181240.13</v>
          </cell>
          <cell r="H1910">
            <v>29055.91</v>
          </cell>
          <cell r="I1910">
            <v>6.2376339271425332</v>
          </cell>
          <cell r="J1910">
            <v>124829.14800975674</v>
          </cell>
          <cell r="K1910">
            <v>1.4519055275922748</v>
          </cell>
          <cell r="L1910">
            <v>31</v>
          </cell>
          <cell r="M1910">
            <v>137.66990909363247</v>
          </cell>
        </row>
        <row r="1911">
          <cell r="D1911">
            <v>44796</v>
          </cell>
          <cell r="E1911">
            <v>120077.84299999999</v>
          </cell>
          <cell r="F1911">
            <v>314.98500000000001</v>
          </cell>
          <cell r="G1911">
            <v>120392.82799999999</v>
          </cell>
          <cell r="H1911">
            <v>29055.91</v>
          </cell>
          <cell r="I1911">
            <v>4.1434884675785408</v>
          </cell>
          <cell r="J1911">
            <v>124829.14800975674</v>
          </cell>
          <cell r="K1911">
            <v>0.9644608644656455</v>
          </cell>
          <cell r="L1911">
            <v>31</v>
          </cell>
          <cell r="M1911">
            <v>137.66990909363247</v>
          </cell>
        </row>
        <row r="1912">
          <cell r="D1912">
            <v>44797</v>
          </cell>
          <cell r="E1912">
            <v>96681.668000000005</v>
          </cell>
          <cell r="F1912">
            <v>0</v>
          </cell>
          <cell r="G1912">
            <v>96681.668000000005</v>
          </cell>
          <cell r="H1912">
            <v>29055.91</v>
          </cell>
          <cell r="I1912">
            <v>3.3274355544190497</v>
          </cell>
          <cell r="J1912">
            <v>124829.14800975674</v>
          </cell>
          <cell r="K1912">
            <v>0.77451195927767846</v>
          </cell>
          <cell r="L1912">
            <v>31</v>
          </cell>
          <cell r="M1912">
            <v>137.66990909363247</v>
          </cell>
        </row>
        <row r="1913">
          <cell r="D1913">
            <v>44798</v>
          </cell>
          <cell r="E1913">
            <v>138310.658</v>
          </cell>
          <cell r="F1913">
            <v>428.09100000000001</v>
          </cell>
          <cell r="G1913">
            <v>138738.74899999998</v>
          </cell>
          <cell r="H1913">
            <v>29055.91</v>
          </cell>
          <cell r="I1913">
            <v>4.7748891361516463</v>
          </cell>
          <cell r="J1913">
            <v>124829.14800975674</v>
          </cell>
          <cell r="K1913">
            <v>1.1114291110050358</v>
          </cell>
          <cell r="L1913">
            <v>31</v>
          </cell>
          <cell r="M1913">
            <v>137.66990909363247</v>
          </cell>
        </row>
        <row r="1914">
          <cell r="D1914">
            <v>44799</v>
          </cell>
          <cell r="E1914">
            <v>189684.07199999999</v>
          </cell>
          <cell r="F1914">
            <v>771.68799999999999</v>
          </cell>
          <cell r="G1914">
            <v>190455.75999999998</v>
          </cell>
          <cell r="H1914">
            <v>29055.91</v>
          </cell>
          <cell r="I1914">
            <v>6.5548027922718646</v>
          </cell>
          <cell r="J1914">
            <v>124829.14800975674</v>
          </cell>
          <cell r="K1914">
            <v>1.5257314740713748</v>
          </cell>
          <cell r="L1914">
            <v>31</v>
          </cell>
          <cell r="M1914">
            <v>137.66990909363247</v>
          </cell>
        </row>
        <row r="1915">
          <cell r="D1915">
            <v>44800</v>
          </cell>
          <cell r="E1915">
            <v>101602.44</v>
          </cell>
          <cell r="F1915">
            <v>0</v>
          </cell>
          <cell r="G1915">
            <v>101602.44</v>
          </cell>
          <cell r="H1915">
            <v>29055.91</v>
          </cell>
          <cell r="I1915">
            <v>3.4967908422073171</v>
          </cell>
          <cell r="J1915">
            <v>124829.14800975674</v>
          </cell>
          <cell r="K1915">
            <v>0.81393201523780867</v>
          </cell>
          <cell r="L1915">
            <v>31</v>
          </cell>
          <cell r="M1915">
            <v>137.66990909363247</v>
          </cell>
        </row>
        <row r="1916">
          <cell r="D1916">
            <v>44801</v>
          </cell>
          <cell r="E1916">
            <v>106690.758</v>
          </cell>
          <cell r="F1916">
            <v>0</v>
          </cell>
          <cell r="G1916">
            <v>106690.758</v>
          </cell>
          <cell r="H1916">
            <v>29055.91</v>
          </cell>
          <cell r="I1916">
            <v>3.671912461182596</v>
          </cell>
          <cell r="J1916">
            <v>124829.14800975674</v>
          </cell>
          <cell r="K1916">
            <v>0.85469427374174634</v>
          </cell>
          <cell r="L1916">
            <v>31</v>
          </cell>
          <cell r="M1916">
            <v>137.66990909363247</v>
          </cell>
        </row>
        <row r="1917">
          <cell r="D1917">
            <v>44802</v>
          </cell>
          <cell r="E1917">
            <v>131827.64199999999</v>
          </cell>
          <cell r="F1917">
            <v>851.18200000000002</v>
          </cell>
          <cell r="G1917">
            <v>132678.82399999999</v>
          </cell>
          <cell r="H1917">
            <v>29055.91</v>
          </cell>
          <cell r="I1917">
            <v>4.5663282960334053</v>
          </cell>
          <cell r="J1917">
            <v>124829.14800975674</v>
          </cell>
          <cell r="K1917">
            <v>1.0628833578967447</v>
          </cell>
          <cell r="L1917">
            <v>31</v>
          </cell>
          <cell r="M1917">
            <v>137.66990909363247</v>
          </cell>
        </row>
        <row r="1918">
          <cell r="D1918">
            <v>44803</v>
          </cell>
          <cell r="E1918">
            <v>57546.745999999999</v>
          </cell>
          <cell r="F1918">
            <v>0</v>
          </cell>
          <cell r="G1918">
            <v>57546.745999999999</v>
          </cell>
          <cell r="H1918">
            <v>29055.91</v>
          </cell>
          <cell r="I1918">
            <v>1.9805521837037627</v>
          </cell>
          <cell r="J1918">
            <v>124829.14800975674</v>
          </cell>
          <cell r="K1918">
            <v>0.46100407571076352</v>
          </cell>
          <cell r="L1918">
            <v>31</v>
          </cell>
          <cell r="M1918">
            <v>137.66990909363247</v>
          </cell>
        </row>
        <row r="1919">
          <cell r="D1919">
            <v>44804</v>
          </cell>
          <cell r="E1919">
            <v>93821.952000000005</v>
          </cell>
          <cell r="F1919">
            <v>0.65</v>
          </cell>
          <cell r="G1919">
            <v>93822.601999999999</v>
          </cell>
          <cell r="H1919">
            <v>29117.200000000001</v>
          </cell>
          <cell r="I1919">
            <v>3.2222398444905416</v>
          </cell>
          <cell r="J1919">
            <v>124829.14800975674</v>
          </cell>
          <cell r="K1919">
            <v>0.75160812595361748</v>
          </cell>
          <cell r="L1919">
            <v>31</v>
          </cell>
          <cell r="M1919">
            <v>137.66990909363247</v>
          </cell>
        </row>
        <row r="1920">
          <cell r="D1920">
            <v>44805</v>
          </cell>
          <cell r="E1920">
            <v>59949.724999999999</v>
          </cell>
          <cell r="F1920">
            <v>9.6069999999999993</v>
          </cell>
          <cell r="G1920">
            <v>59959.332000000002</v>
          </cell>
          <cell r="H1920">
            <v>29117.200000000001</v>
          </cell>
          <cell r="I1920">
            <v>2.059240998447653</v>
          </cell>
          <cell r="J1920">
            <v>122910.41387846158</v>
          </cell>
          <cell r="K1920">
            <v>0.48782955087345192</v>
          </cell>
          <cell r="L1920">
            <v>30</v>
          </cell>
          <cell r="M1920">
            <v>131.18109787368539</v>
          </cell>
        </row>
        <row r="1921">
          <cell r="D1921">
            <v>44806</v>
          </cell>
          <cell r="E1921">
            <v>100093.22199999999</v>
          </cell>
          <cell r="F1921">
            <v>109.13500000000001</v>
          </cell>
          <cell r="G1921">
            <v>100202.35699999999</v>
          </cell>
          <cell r="H1921">
            <v>29117.200000000001</v>
          </cell>
          <cell r="I1921">
            <v>3.4413459055128923</v>
          </cell>
          <cell r="J1921">
            <v>122910.41387846158</v>
          </cell>
          <cell r="K1921">
            <v>0.81524708800577173</v>
          </cell>
          <cell r="L1921">
            <v>30</v>
          </cell>
          <cell r="M1921">
            <v>131.18109787368539</v>
          </cell>
        </row>
        <row r="1922">
          <cell r="D1922">
            <v>44807</v>
          </cell>
          <cell r="E1922">
            <v>108664.743</v>
          </cell>
          <cell r="F1922">
            <v>236.15</v>
          </cell>
          <cell r="G1922">
            <v>108900.893</v>
          </cell>
          <cell r="H1922">
            <v>29117.200000000001</v>
          </cell>
          <cell r="I1922">
            <v>3.7400880922616184</v>
          </cell>
          <cell r="J1922">
            <v>122910.41387846158</v>
          </cell>
          <cell r="K1922">
            <v>0.88601843866285634</v>
          </cell>
          <cell r="L1922">
            <v>30</v>
          </cell>
          <cell r="M1922">
            <v>131.18109787368539</v>
          </cell>
        </row>
        <row r="1923">
          <cell r="D1923">
            <v>44808</v>
          </cell>
          <cell r="E1923">
            <v>142224.595</v>
          </cell>
          <cell r="F1923">
            <v>280.64499999999998</v>
          </cell>
          <cell r="G1923">
            <v>142505.24</v>
          </cell>
          <cell r="H1923">
            <v>29117.200000000001</v>
          </cell>
          <cell r="I1923">
            <v>4.8941944967235855</v>
          </cell>
          <cell r="J1923">
            <v>122910.41387846158</v>
          </cell>
          <cell r="K1923">
            <v>1.1594236444514336</v>
          </cell>
          <cell r="L1923">
            <v>30</v>
          </cell>
          <cell r="M1923">
            <v>131.18109787368539</v>
          </cell>
        </row>
        <row r="1924">
          <cell r="D1924">
            <v>44809</v>
          </cell>
          <cell r="E1924">
            <v>157975.24100000001</v>
          </cell>
          <cell r="F1924">
            <v>13.391999999999999</v>
          </cell>
          <cell r="G1924">
            <v>157988.633</v>
          </cell>
          <cell r="H1924">
            <v>29117.200000000001</v>
          </cell>
          <cell r="I1924">
            <v>5.4259555520448393</v>
          </cell>
          <cell r="J1924">
            <v>122910.41387846158</v>
          </cell>
          <cell r="K1924">
            <v>1.2853966398341565</v>
          </cell>
          <cell r="L1924">
            <v>30</v>
          </cell>
          <cell r="M1924">
            <v>131.18109787368539</v>
          </cell>
        </row>
        <row r="1925">
          <cell r="D1925">
            <v>44810</v>
          </cell>
          <cell r="E1925">
            <v>156755.755</v>
          </cell>
          <cell r="F1925">
            <v>0</v>
          </cell>
          <cell r="G1925">
            <v>156755.755</v>
          </cell>
          <cell r="H1925">
            <v>29117.200000000001</v>
          </cell>
          <cell r="I1925">
            <v>5.3836136373002903</v>
          </cell>
          <cell r="J1925">
            <v>122910.41387846158</v>
          </cell>
          <cell r="K1925">
            <v>1.2753659356725131</v>
          </cell>
          <cell r="L1925">
            <v>30</v>
          </cell>
          <cell r="M1925">
            <v>131.18109787368539</v>
          </cell>
        </row>
        <row r="1926">
          <cell r="D1926">
            <v>44811</v>
          </cell>
          <cell r="E1926">
            <v>140820.68100000001</v>
          </cell>
          <cell r="F1926">
            <v>0</v>
          </cell>
          <cell r="G1926">
            <v>140820.68100000001</v>
          </cell>
          <cell r="H1926">
            <v>29117.200000000001</v>
          </cell>
          <cell r="I1926">
            <v>4.836340067039413</v>
          </cell>
          <cell r="J1926">
            <v>122910.41387846158</v>
          </cell>
          <cell r="K1926">
            <v>1.1457180604667785</v>
          </cell>
          <cell r="L1926">
            <v>30</v>
          </cell>
          <cell r="M1926">
            <v>131.18109787368539</v>
          </cell>
        </row>
        <row r="1927">
          <cell r="D1927">
            <v>44812</v>
          </cell>
          <cell r="E1927">
            <v>82523.660999999993</v>
          </cell>
          <cell r="F1927">
            <v>0</v>
          </cell>
          <cell r="G1927">
            <v>82523.660999999993</v>
          </cell>
          <cell r="H1927">
            <v>29117.200000000001</v>
          </cell>
          <cell r="I1927">
            <v>2.834189448161224</v>
          </cell>
          <cell r="J1927">
            <v>122910.41387846158</v>
          </cell>
          <cell r="K1927">
            <v>0.67141309182802422</v>
          </cell>
          <cell r="L1927">
            <v>30</v>
          </cell>
          <cell r="M1927">
            <v>131.18109787368539</v>
          </cell>
        </row>
        <row r="1928">
          <cell r="D1928">
            <v>44813</v>
          </cell>
          <cell r="E1928">
            <v>61911.677000000003</v>
          </cell>
          <cell r="F1928">
            <v>0</v>
          </cell>
          <cell r="G1928">
            <v>61911.677000000003</v>
          </cell>
          <cell r="H1928">
            <v>29117.200000000001</v>
          </cell>
          <cell r="I1928">
            <v>2.1262922602448038</v>
          </cell>
          <cell r="J1928">
            <v>122910.41387846158</v>
          </cell>
          <cell r="K1928">
            <v>0.50371384365543337</v>
          </cell>
          <cell r="L1928">
            <v>30</v>
          </cell>
          <cell r="M1928">
            <v>131.18109787368539</v>
          </cell>
        </row>
        <row r="1929">
          <cell r="D1929">
            <v>44814</v>
          </cell>
          <cell r="E1929">
            <v>41058.446000000004</v>
          </cell>
          <cell r="F1929">
            <v>0</v>
          </cell>
          <cell r="G1929">
            <v>41058.446000000004</v>
          </cell>
          <cell r="H1929">
            <v>29117.200000000001</v>
          </cell>
          <cell r="I1929">
            <v>1.4101096946134932</v>
          </cell>
          <cell r="J1929">
            <v>122910.41387846158</v>
          </cell>
          <cell r="K1929">
            <v>0.33405180817794766</v>
          </cell>
          <cell r="L1929">
            <v>30</v>
          </cell>
          <cell r="M1929">
            <v>131.18109787368539</v>
          </cell>
        </row>
        <row r="1930">
          <cell r="D1930">
            <v>44815</v>
          </cell>
          <cell r="E1930">
            <v>103561.556</v>
          </cell>
          <cell r="F1930">
            <v>0</v>
          </cell>
          <cell r="G1930">
            <v>103561.556</v>
          </cell>
          <cell r="H1930">
            <v>29117.200000000001</v>
          </cell>
          <cell r="I1930">
            <v>3.5567141071256851</v>
          </cell>
          <cell r="J1930">
            <v>122910.41387846158</v>
          </cell>
          <cell r="K1930">
            <v>0.84257755492065578</v>
          </cell>
          <cell r="L1930">
            <v>30</v>
          </cell>
          <cell r="M1930">
            <v>131.18109787368539</v>
          </cell>
        </row>
        <row r="1931">
          <cell r="D1931">
            <v>44816</v>
          </cell>
          <cell r="E1931">
            <v>194296.63</v>
          </cell>
          <cell r="F1931">
            <v>0</v>
          </cell>
          <cell r="G1931">
            <v>194296.63</v>
          </cell>
          <cell r="H1931">
            <v>29117.200000000001</v>
          </cell>
          <cell r="I1931">
            <v>6.6729160084074017</v>
          </cell>
          <cell r="J1931">
            <v>122910.41387846158</v>
          </cell>
          <cell r="K1931">
            <v>1.5807987612191086</v>
          </cell>
          <cell r="L1931">
            <v>30</v>
          </cell>
          <cell r="M1931">
            <v>131.18109787368539</v>
          </cell>
        </row>
        <row r="1932">
          <cell r="D1932">
            <v>44817</v>
          </cell>
          <cell r="E1932">
            <v>262283.20299999998</v>
          </cell>
          <cell r="F1932">
            <v>0</v>
          </cell>
          <cell r="G1932">
            <v>262283.20299999998</v>
          </cell>
          <cell r="H1932">
            <v>29117.200000000001</v>
          </cell>
          <cell r="I1932">
            <v>9.0078442638715259</v>
          </cell>
          <cell r="J1932">
            <v>122910.41387846158</v>
          </cell>
          <cell r="K1932">
            <v>2.1339380018633363</v>
          </cell>
          <cell r="L1932">
            <v>30</v>
          </cell>
          <cell r="M1932">
            <v>131.18109787368539</v>
          </cell>
        </row>
        <row r="1933">
          <cell r="D1933">
            <v>44818</v>
          </cell>
          <cell r="E1933">
            <v>135936.11600000001</v>
          </cell>
          <cell r="F1933">
            <v>0</v>
          </cell>
          <cell r="G1933">
            <v>135936.11600000001</v>
          </cell>
          <cell r="H1933">
            <v>29117.200000000001</v>
          </cell>
          <cell r="I1933">
            <v>4.6685847540285472</v>
          </cell>
          <cell r="J1933">
            <v>122910.41387846158</v>
          </cell>
          <cell r="K1933">
            <v>1.1059772049455365</v>
          </cell>
          <cell r="L1933">
            <v>30</v>
          </cell>
          <cell r="M1933">
            <v>131.18109787368539</v>
          </cell>
        </row>
        <row r="1934">
          <cell r="D1934">
            <v>44819</v>
          </cell>
          <cell r="E1934">
            <v>55414.898999999998</v>
          </cell>
          <cell r="F1934">
            <v>0</v>
          </cell>
          <cell r="G1934">
            <v>55414.898999999998</v>
          </cell>
          <cell r="H1934">
            <v>29117.200000000001</v>
          </cell>
          <cell r="I1934">
            <v>1.9031671657989091</v>
          </cell>
          <cell r="J1934">
            <v>122910.41387846158</v>
          </cell>
          <cell r="K1934">
            <v>0.45085601171920492</v>
          </cell>
          <cell r="L1934">
            <v>30</v>
          </cell>
          <cell r="M1934">
            <v>131.18109787368539</v>
          </cell>
        </row>
        <row r="1935">
          <cell r="D1935">
            <v>44820</v>
          </cell>
          <cell r="E1935">
            <v>151207.641</v>
          </cell>
          <cell r="F1935">
            <v>1278.771</v>
          </cell>
          <cell r="G1935">
            <v>152486.41200000001</v>
          </cell>
          <cell r="H1935">
            <v>29117.200000000001</v>
          </cell>
          <cell r="I1935">
            <v>5.2369874850603768</v>
          </cell>
          <cell r="J1935">
            <v>122910.41387846158</v>
          </cell>
          <cell r="K1935">
            <v>1.240630530711452</v>
          </cell>
          <cell r="L1935">
            <v>30</v>
          </cell>
          <cell r="M1935">
            <v>131.18109787368539</v>
          </cell>
        </row>
        <row r="1936">
          <cell r="D1936">
            <v>44821</v>
          </cell>
          <cell r="E1936">
            <v>174567.08100000001</v>
          </cell>
          <cell r="F1936">
            <v>5785.8040000000001</v>
          </cell>
          <cell r="G1936">
            <v>180352.88500000001</v>
          </cell>
          <cell r="H1936">
            <v>29117.200000000001</v>
          </cell>
          <cell r="I1936">
            <v>6.1940325649444317</v>
          </cell>
          <cell r="J1936">
            <v>122910.41387846158</v>
          </cell>
          <cell r="K1936">
            <v>1.4673523528961483</v>
          </cell>
          <cell r="L1936">
            <v>30</v>
          </cell>
          <cell r="M1936">
            <v>131.18109787368539</v>
          </cell>
        </row>
        <row r="1937">
          <cell r="D1937">
            <v>44822</v>
          </cell>
          <cell r="E1937">
            <v>119394.966</v>
          </cell>
          <cell r="F1937">
            <v>0</v>
          </cell>
          <cell r="G1937">
            <v>119394.966</v>
          </cell>
          <cell r="H1937">
            <v>29117.200000000001</v>
          </cell>
          <cell r="I1937">
            <v>4.1004961328699183</v>
          </cell>
          <cell r="J1937">
            <v>122910.41387846158</v>
          </cell>
          <cell r="K1937">
            <v>0.97139829110055897</v>
          </cell>
          <cell r="L1937">
            <v>30</v>
          </cell>
          <cell r="M1937">
            <v>131.18109787368539</v>
          </cell>
        </row>
        <row r="1938">
          <cell r="D1938">
            <v>44823</v>
          </cell>
          <cell r="E1938">
            <v>80285.039999999994</v>
          </cell>
          <cell r="F1938">
            <v>0</v>
          </cell>
          <cell r="G1938">
            <v>80285.039999999994</v>
          </cell>
          <cell r="H1938">
            <v>29117.200000000001</v>
          </cell>
          <cell r="I1938">
            <v>2.7573063344002855</v>
          </cell>
          <cell r="J1938">
            <v>122910.41387846158</v>
          </cell>
          <cell r="K1938">
            <v>0.65319965547743453</v>
          </cell>
          <cell r="L1938">
            <v>30</v>
          </cell>
          <cell r="M1938">
            <v>131.18109787368539</v>
          </cell>
        </row>
        <row r="1939">
          <cell r="D1939">
            <v>44824</v>
          </cell>
          <cell r="E1939">
            <v>100685.504</v>
          </cell>
          <cell r="F1939">
            <v>0</v>
          </cell>
          <cell r="G1939">
            <v>100685.504</v>
          </cell>
          <cell r="H1939">
            <v>29117.200000000001</v>
          </cell>
          <cell r="I1939">
            <v>3.4579390875496268</v>
          </cell>
          <cell r="J1939">
            <v>122910.41387846158</v>
          </cell>
          <cell r="K1939">
            <v>0.81917797542819759</v>
          </cell>
          <cell r="L1939">
            <v>30</v>
          </cell>
          <cell r="M1939">
            <v>131.18109787368539</v>
          </cell>
        </row>
        <row r="1940">
          <cell r="D1940">
            <v>44825</v>
          </cell>
          <cell r="E1940">
            <v>99861.918000000005</v>
          </cell>
          <cell r="F1940">
            <v>0</v>
          </cell>
          <cell r="G1940">
            <v>99861.918000000005</v>
          </cell>
          <cell r="H1940">
            <v>29117.200000000001</v>
          </cell>
          <cell r="I1940">
            <v>3.429653881554545</v>
          </cell>
          <cell r="J1940">
            <v>122910.41387846158</v>
          </cell>
          <cell r="K1940">
            <v>0.81247727388459701</v>
          </cell>
          <cell r="L1940">
            <v>30</v>
          </cell>
          <cell r="M1940">
            <v>131.18109787368539</v>
          </cell>
        </row>
        <row r="1941">
          <cell r="D1941">
            <v>44826</v>
          </cell>
          <cell r="E1941">
            <v>46921.576000000001</v>
          </cell>
          <cell r="F1941">
            <v>0</v>
          </cell>
          <cell r="G1941">
            <v>46921.576000000001</v>
          </cell>
          <cell r="H1941">
            <v>29117.200000000001</v>
          </cell>
          <cell r="I1941">
            <v>1.6114728064511696</v>
          </cell>
          <cell r="J1941">
            <v>122910.41387846158</v>
          </cell>
          <cell r="K1941">
            <v>0.3817542754871675</v>
          </cell>
          <cell r="L1941">
            <v>30</v>
          </cell>
          <cell r="M1941">
            <v>131.18109787368539</v>
          </cell>
        </row>
        <row r="1942">
          <cell r="D1942">
            <v>44827</v>
          </cell>
          <cell r="E1942">
            <v>84221.335000000006</v>
          </cell>
          <cell r="F1942">
            <v>0</v>
          </cell>
          <cell r="G1942">
            <v>84221.335000000006</v>
          </cell>
          <cell r="H1942">
            <v>29117.200000000001</v>
          </cell>
          <cell r="I1942">
            <v>2.892494298902367</v>
          </cell>
          <cell r="J1942">
            <v>122910.41387846158</v>
          </cell>
          <cell r="K1942">
            <v>0.68522537954579843</v>
          </cell>
          <cell r="L1942">
            <v>30</v>
          </cell>
          <cell r="M1942">
            <v>131.18109787368539</v>
          </cell>
        </row>
        <row r="1943">
          <cell r="D1943">
            <v>44828</v>
          </cell>
          <cell r="E1943">
            <v>166852.75599999999</v>
          </cell>
          <cell r="F1943">
            <v>0.72499999999999998</v>
          </cell>
          <cell r="G1943">
            <v>166853.481</v>
          </cell>
          <cell r="H1943">
            <v>29117.200000000001</v>
          </cell>
          <cell r="I1943">
            <v>5.7304095517426124</v>
          </cell>
          <cell r="J1943">
            <v>122910.41387846158</v>
          </cell>
          <cell r="K1943">
            <v>1.3575211061040846</v>
          </cell>
          <cell r="L1943">
            <v>30</v>
          </cell>
          <cell r="M1943">
            <v>131.18109787368539</v>
          </cell>
        </row>
        <row r="1944">
          <cell r="D1944">
            <v>44829</v>
          </cell>
          <cell r="E1944">
            <v>171755.35800000001</v>
          </cell>
          <cell r="F1944">
            <v>0.2</v>
          </cell>
          <cell r="G1944">
            <v>171755.55800000002</v>
          </cell>
          <cell r="H1944">
            <v>29117.200000000001</v>
          </cell>
          <cell r="I1944">
            <v>5.8987662962098009</v>
          </cell>
          <cell r="J1944">
            <v>122910.41387846158</v>
          </cell>
          <cell r="K1944">
            <v>1.3974044393816649</v>
          </cell>
          <cell r="L1944">
            <v>30</v>
          </cell>
          <cell r="M1944">
            <v>131.18109787368539</v>
          </cell>
        </row>
        <row r="1945">
          <cell r="D1945">
            <v>44830</v>
          </cell>
          <cell r="E1945">
            <v>157396.38800000001</v>
          </cell>
          <cell r="F1945">
            <v>540.03099999999995</v>
          </cell>
          <cell r="G1945">
            <v>157936.41899999999</v>
          </cell>
          <cell r="H1945">
            <v>29117.200000000001</v>
          </cell>
          <cell r="I1945">
            <v>5.4241623164315245</v>
          </cell>
          <cell r="J1945">
            <v>122910.41387846158</v>
          </cell>
          <cell r="K1945">
            <v>1.2849718263594283</v>
          </cell>
          <cell r="L1945">
            <v>30</v>
          </cell>
          <cell r="M1945">
            <v>131.18109787368539</v>
          </cell>
        </row>
        <row r="1946">
          <cell r="D1946">
            <v>44831</v>
          </cell>
          <cell r="E1946">
            <v>215048.24799999999</v>
          </cell>
          <cell r="F1946">
            <v>3055.3919999999998</v>
          </cell>
          <cell r="G1946">
            <v>218103.63999999998</v>
          </cell>
          <cell r="H1946">
            <v>29117.200000000001</v>
          </cell>
          <cell r="I1946">
            <v>7.490543046721525</v>
          </cell>
          <cell r="J1946">
            <v>122910.41387846158</v>
          </cell>
          <cell r="K1946">
            <v>1.7744927636129273</v>
          </cell>
          <cell r="L1946">
            <v>30</v>
          </cell>
          <cell r="M1946">
            <v>131.18109787368539</v>
          </cell>
        </row>
        <row r="1947">
          <cell r="D1947">
            <v>44832</v>
          </cell>
          <cell r="E1947">
            <v>239618.171</v>
          </cell>
          <cell r="F1947">
            <v>702.77200000000005</v>
          </cell>
          <cell r="G1947">
            <v>240320.943</v>
          </cell>
          <cell r="H1947">
            <v>29117.200000000001</v>
          </cell>
          <cell r="I1947">
            <v>8.2535732488013949</v>
          </cell>
          <cell r="J1947">
            <v>122910.41387846158</v>
          </cell>
          <cell r="K1947">
            <v>1.9552528985675564</v>
          </cell>
          <cell r="L1947">
            <v>30</v>
          </cell>
          <cell r="M1947">
            <v>131.18109787368539</v>
          </cell>
        </row>
        <row r="1948">
          <cell r="D1948">
            <v>44833</v>
          </cell>
          <cell r="E1948">
            <v>259790.71</v>
          </cell>
          <cell r="F1948">
            <v>230.72200000000001</v>
          </cell>
          <cell r="G1948">
            <v>260021.432</v>
          </cell>
          <cell r="H1948">
            <v>29117.200000000001</v>
          </cell>
          <cell r="I1948">
            <v>8.9301660873985131</v>
          </cell>
          <cell r="J1948">
            <v>122910.41387846158</v>
          </cell>
          <cell r="K1948">
            <v>2.115536216948378</v>
          </cell>
          <cell r="L1948">
            <v>30</v>
          </cell>
          <cell r="M1948">
            <v>131.18109787368539</v>
          </cell>
        </row>
        <row r="1949">
          <cell r="D1949">
            <v>44834</v>
          </cell>
          <cell r="E1949">
            <v>198217.473</v>
          </cell>
          <cell r="F1949">
            <v>8533.3340000000007</v>
          </cell>
          <cell r="G1949">
            <v>206750.807</v>
          </cell>
          <cell r="H1949">
            <v>29198.3</v>
          </cell>
          <cell r="I1949">
            <v>7.0809193343448076</v>
          </cell>
          <cell r="J1949">
            <v>122910.41387846158</v>
          </cell>
          <cell r="K1949">
            <v>1.6821260337178829</v>
          </cell>
          <cell r="L1949">
            <v>30</v>
          </cell>
          <cell r="M1949">
            <v>131.18109787368539</v>
          </cell>
        </row>
        <row r="1950">
          <cell r="D1950">
            <v>44835</v>
          </cell>
          <cell r="E1950">
            <v>68157.316000000006</v>
          </cell>
          <cell r="F1950">
            <v>0</v>
          </cell>
          <cell r="G1950">
            <v>68157.316000000006</v>
          </cell>
          <cell r="H1950">
            <v>29198.3</v>
          </cell>
          <cell r="I1950">
            <v>2.3342905580119395</v>
          </cell>
          <cell r="J1950">
            <v>143419.37427143153</v>
          </cell>
          <cell r="K1950">
            <v>0.47523088387631202</v>
          </cell>
          <cell r="L1950">
            <v>31</v>
          </cell>
          <cell r="M1950">
            <v>158.17245036928699</v>
          </cell>
        </row>
        <row r="1951">
          <cell r="D1951">
            <v>44836</v>
          </cell>
          <cell r="E1951">
            <v>84822.161999999997</v>
          </cell>
          <cell r="F1951">
            <v>0</v>
          </cell>
          <cell r="G1951">
            <v>84822.161999999997</v>
          </cell>
          <cell r="H1951">
            <v>29198.3</v>
          </cell>
          <cell r="I1951">
            <v>2.9050376905504773</v>
          </cell>
          <cell r="J1951">
            <v>143419.37427143153</v>
          </cell>
          <cell r="K1951">
            <v>0.59142750016094703</v>
          </cell>
          <cell r="L1951">
            <v>31</v>
          </cell>
          <cell r="M1951">
            <v>158.17245036928699</v>
          </cell>
        </row>
        <row r="1952">
          <cell r="D1952">
            <v>44837</v>
          </cell>
          <cell r="E1952">
            <v>42348.008000000002</v>
          </cell>
          <cell r="F1952">
            <v>0</v>
          </cell>
          <cell r="G1952">
            <v>42348.008000000002</v>
          </cell>
          <cell r="H1952">
            <v>29198.3</v>
          </cell>
          <cell r="I1952">
            <v>1.4503586852659232</v>
          </cell>
          <cell r="J1952">
            <v>143419.37427143153</v>
          </cell>
          <cell r="K1952">
            <v>0.29527396988815008</v>
          </cell>
          <cell r="L1952">
            <v>31</v>
          </cell>
          <cell r="M1952">
            <v>158.17245036928699</v>
          </cell>
        </row>
        <row r="1953">
          <cell r="D1953">
            <v>44838</v>
          </cell>
          <cell r="E1953">
            <v>45256.483</v>
          </cell>
          <cell r="F1953">
            <v>0</v>
          </cell>
          <cell r="G1953">
            <v>45256.483</v>
          </cell>
          <cell r="H1953">
            <v>29198.3</v>
          </cell>
          <cell r="I1953">
            <v>1.5499697927619074</v>
          </cell>
          <cell r="J1953">
            <v>143419.37427143153</v>
          </cell>
          <cell r="K1953">
            <v>0.31555348243500797</v>
          </cell>
          <cell r="L1953">
            <v>31</v>
          </cell>
          <cell r="M1953">
            <v>158.17245036928699</v>
          </cell>
        </row>
        <row r="1954">
          <cell r="D1954">
            <v>44839</v>
          </cell>
          <cell r="E1954">
            <v>89597.4</v>
          </cell>
          <cell r="F1954">
            <v>3.3</v>
          </cell>
          <cell r="G1954">
            <v>89600.7</v>
          </cell>
          <cell r="H1954">
            <v>29198.3</v>
          </cell>
          <cell r="I1954">
            <v>3.0686957802337806</v>
          </cell>
          <cell r="J1954">
            <v>143419.37427143153</v>
          </cell>
          <cell r="K1954">
            <v>0.62474613667205237</v>
          </cell>
          <cell r="L1954">
            <v>31</v>
          </cell>
          <cell r="M1954">
            <v>158.17245036928699</v>
          </cell>
        </row>
        <row r="1955">
          <cell r="D1955">
            <v>44840</v>
          </cell>
          <cell r="E1955">
            <v>166296.261</v>
          </cell>
          <cell r="F1955">
            <v>4.3</v>
          </cell>
          <cell r="G1955">
            <v>166300.56099999999</v>
          </cell>
          <cell r="H1955">
            <v>29198.3</v>
          </cell>
          <cell r="I1955">
            <v>5.6955562823863026</v>
          </cell>
          <cell r="J1955">
            <v>143419.37427143153</v>
          </cell>
          <cell r="K1955">
            <v>1.1595404166613092</v>
          </cell>
          <cell r="L1955">
            <v>31</v>
          </cell>
          <cell r="M1955">
            <v>158.17245036928699</v>
          </cell>
        </row>
        <row r="1956">
          <cell r="D1956">
            <v>44841</v>
          </cell>
          <cell r="E1956">
            <v>84162.767000000007</v>
          </cell>
          <cell r="F1956">
            <v>0</v>
          </cell>
          <cell r="G1956">
            <v>84162.767000000007</v>
          </cell>
          <cell r="H1956">
            <v>29198.3</v>
          </cell>
          <cell r="I1956">
            <v>2.8824543552193109</v>
          </cell>
          <cell r="J1956">
            <v>143419.37427143153</v>
          </cell>
          <cell r="K1956">
            <v>0.58682982984374121</v>
          </cell>
          <cell r="L1956">
            <v>31</v>
          </cell>
          <cell r="M1956">
            <v>158.17245036928699</v>
          </cell>
        </row>
        <row r="1957">
          <cell r="D1957">
            <v>44842</v>
          </cell>
          <cell r="E1957">
            <v>136632.94699999999</v>
          </cell>
          <cell r="F1957">
            <v>226.053</v>
          </cell>
          <cell r="G1957">
            <v>136859</v>
          </cell>
          <cell r="H1957">
            <v>29198.3</v>
          </cell>
          <cell r="I1957">
            <v>4.6872249411780826</v>
          </cell>
          <cell r="J1957">
            <v>143419.37427143153</v>
          </cell>
          <cell r="K1957">
            <v>0.95425740556491656</v>
          </cell>
          <cell r="L1957">
            <v>31</v>
          </cell>
          <cell r="M1957">
            <v>158.17245036928699</v>
          </cell>
        </row>
        <row r="1958">
          <cell r="D1958">
            <v>44843</v>
          </cell>
          <cell r="E1958">
            <v>96783.857999999993</v>
          </cell>
          <cell r="F1958">
            <v>130.364</v>
          </cell>
          <cell r="G1958">
            <v>96914.221999999994</v>
          </cell>
          <cell r="H1958">
            <v>29198.3</v>
          </cell>
          <cell r="I1958">
            <v>3.319173445029334</v>
          </cell>
          <cell r="J1958">
            <v>143419.37427143153</v>
          </cell>
          <cell r="K1958">
            <v>0.67574009782376276</v>
          </cell>
          <cell r="L1958">
            <v>31</v>
          </cell>
          <cell r="M1958">
            <v>158.17245036928699</v>
          </cell>
        </row>
        <row r="1959">
          <cell r="D1959">
            <v>44844</v>
          </cell>
          <cell r="E1959">
            <v>52384.353000000003</v>
          </cell>
          <cell r="F1959">
            <v>0</v>
          </cell>
          <cell r="G1959">
            <v>52384.353000000003</v>
          </cell>
          <cell r="H1959">
            <v>29198.3</v>
          </cell>
          <cell r="I1959">
            <v>1.7940891421760858</v>
          </cell>
          <cell r="J1959">
            <v>143419.37427143153</v>
          </cell>
          <cell r="K1959">
            <v>0.36525297412648605</v>
          </cell>
          <cell r="L1959">
            <v>31</v>
          </cell>
          <cell r="M1959">
            <v>158.17245036928699</v>
          </cell>
        </row>
        <row r="1960">
          <cell r="D1960">
            <v>44845</v>
          </cell>
          <cell r="E1960">
            <v>45633.097000000002</v>
          </cell>
          <cell r="F1960">
            <v>0</v>
          </cell>
          <cell r="G1960">
            <v>45633.097000000002</v>
          </cell>
          <cell r="H1960">
            <v>29198.3</v>
          </cell>
          <cell r="I1960">
            <v>1.5628682834274599</v>
          </cell>
          <cell r="J1960">
            <v>143419.37427143153</v>
          </cell>
          <cell r="K1960">
            <v>0.318179445641954</v>
          </cell>
          <cell r="L1960">
            <v>31</v>
          </cell>
          <cell r="M1960">
            <v>158.17245036928699</v>
          </cell>
        </row>
        <row r="1961">
          <cell r="D1961">
            <v>44846</v>
          </cell>
          <cell r="E1961">
            <v>58152.637999999999</v>
          </cell>
          <cell r="F1961">
            <v>0</v>
          </cell>
          <cell r="G1961">
            <v>58152.637999999999</v>
          </cell>
          <cell r="H1961">
            <v>29198.3</v>
          </cell>
          <cell r="I1961">
            <v>1.9916446505447236</v>
          </cell>
          <cell r="J1961">
            <v>143419.37427143153</v>
          </cell>
          <cell r="K1961">
            <v>0.40547267965304273</v>
          </cell>
          <cell r="L1961">
            <v>31</v>
          </cell>
          <cell r="M1961">
            <v>158.17245036928699</v>
          </cell>
        </row>
        <row r="1962">
          <cell r="D1962">
            <v>44847</v>
          </cell>
          <cell r="E1962">
            <v>60686.099000000002</v>
          </cell>
          <cell r="F1962">
            <v>0.45</v>
          </cell>
          <cell r="G1962">
            <v>60686.548999999999</v>
          </cell>
          <cell r="H1962">
            <v>29198.3</v>
          </cell>
          <cell r="I1962">
            <v>2.0784274769421507</v>
          </cell>
          <cell r="J1962">
            <v>143419.37427143153</v>
          </cell>
          <cell r="K1962">
            <v>0.42314052273820635</v>
          </cell>
          <cell r="L1962">
            <v>31</v>
          </cell>
          <cell r="M1962">
            <v>158.17245036928699</v>
          </cell>
        </row>
        <row r="1963">
          <cell r="D1963">
            <v>44848</v>
          </cell>
          <cell r="E1963">
            <v>97748.600999999995</v>
          </cell>
          <cell r="F1963">
            <v>0</v>
          </cell>
          <cell r="G1963">
            <v>97748.600999999995</v>
          </cell>
          <cell r="H1963">
            <v>29198.3</v>
          </cell>
          <cell r="I1963">
            <v>3.3477497320049454</v>
          </cell>
          <cell r="J1963">
            <v>143419.37427143153</v>
          </cell>
          <cell r="K1963">
            <v>0.68155785434542271</v>
          </cell>
          <cell r="L1963">
            <v>31</v>
          </cell>
          <cell r="M1963">
            <v>158.17245036928699</v>
          </cell>
        </row>
        <row r="1964">
          <cell r="D1964">
            <v>44849</v>
          </cell>
          <cell r="E1964">
            <v>117641.891</v>
          </cell>
          <cell r="F1964">
            <v>0</v>
          </cell>
          <cell r="G1964">
            <v>117641.891</v>
          </cell>
          <cell r="H1964">
            <v>29198.3</v>
          </cell>
          <cell r="I1964">
            <v>4.029066452498947</v>
          </cell>
          <cell r="J1964">
            <v>143419.37427143153</v>
          </cell>
          <cell r="K1964">
            <v>0.82026498579860085</v>
          </cell>
          <cell r="L1964">
            <v>31</v>
          </cell>
          <cell r="M1964">
            <v>158.17245036928699</v>
          </cell>
        </row>
        <row r="1965">
          <cell r="D1965">
            <v>44850</v>
          </cell>
          <cell r="E1965">
            <v>218288.78400000001</v>
          </cell>
          <cell r="F1965">
            <v>8.75</v>
          </cell>
          <cell r="G1965">
            <v>218297.53400000001</v>
          </cell>
          <cell r="H1965">
            <v>29198.3</v>
          </cell>
          <cell r="I1965">
            <v>7.4763782138001194</v>
          </cell>
          <cell r="J1965">
            <v>143419.37427143153</v>
          </cell>
          <cell r="K1965">
            <v>1.5220923610143227</v>
          </cell>
          <cell r="L1965">
            <v>31</v>
          </cell>
          <cell r="M1965">
            <v>158.17245036928699</v>
          </cell>
        </row>
        <row r="1966">
          <cell r="D1966">
            <v>44851</v>
          </cell>
          <cell r="E1966">
            <v>194226.33900000001</v>
          </cell>
          <cell r="F1966">
            <v>2</v>
          </cell>
          <cell r="G1966">
            <v>194228.33900000001</v>
          </cell>
          <cell r="H1966">
            <v>29198.3</v>
          </cell>
          <cell r="I1966">
            <v>6.6520427216653024</v>
          </cell>
          <cell r="J1966">
            <v>143419.37427143153</v>
          </cell>
          <cell r="K1966">
            <v>1.3542684869926209</v>
          </cell>
          <cell r="L1966">
            <v>31</v>
          </cell>
          <cell r="M1966">
            <v>158.17245036928699</v>
          </cell>
        </row>
        <row r="1967">
          <cell r="D1967">
            <v>44852</v>
          </cell>
          <cell r="E1967">
            <v>240272.61799999999</v>
          </cell>
          <cell r="F1967">
            <v>34.094999999999999</v>
          </cell>
          <cell r="G1967">
            <v>240306.71299999999</v>
          </cell>
          <cell r="H1967">
            <v>29198.3</v>
          </cell>
          <cell r="I1967">
            <v>8.2301611052698274</v>
          </cell>
          <cell r="J1967">
            <v>143419.37427143153</v>
          </cell>
          <cell r="K1967">
            <v>1.6755526526367501</v>
          </cell>
          <cell r="L1967">
            <v>31</v>
          </cell>
          <cell r="M1967">
            <v>158.17245036928699</v>
          </cell>
        </row>
        <row r="1968">
          <cell r="D1968">
            <v>44853</v>
          </cell>
          <cell r="E1968">
            <v>282202.87699999998</v>
          </cell>
          <cell r="F1968">
            <v>110.65</v>
          </cell>
          <cell r="G1968">
            <v>282313.527</v>
          </cell>
          <cell r="H1968">
            <v>29198.3</v>
          </cell>
          <cell r="I1968">
            <v>9.6688343841936</v>
          </cell>
          <cell r="J1968">
            <v>143419.37427143153</v>
          </cell>
          <cell r="K1968">
            <v>1.9684476273456699</v>
          </cell>
          <cell r="L1968">
            <v>31</v>
          </cell>
          <cell r="M1968">
            <v>158.17245036928699</v>
          </cell>
        </row>
        <row r="1969">
          <cell r="D1969">
            <v>44854</v>
          </cell>
          <cell r="E1969">
            <v>303415.03100000002</v>
          </cell>
          <cell r="F1969">
            <v>688.01300000000003</v>
          </cell>
          <cell r="G1969">
            <v>304103.04399999999</v>
          </cell>
          <cell r="H1969">
            <v>29198.3</v>
          </cell>
          <cell r="I1969">
            <v>10.415094166441197</v>
          </cell>
          <cell r="J1969">
            <v>143419.37427143153</v>
          </cell>
          <cell r="K1969">
            <v>2.1203763127878594</v>
          </cell>
          <cell r="L1969">
            <v>31</v>
          </cell>
          <cell r="M1969">
            <v>158.17245036928699</v>
          </cell>
        </row>
        <row r="1970">
          <cell r="D1970">
            <v>44855</v>
          </cell>
          <cell r="E1970">
            <v>260579.89199999999</v>
          </cell>
          <cell r="F1970">
            <v>1257.8869999999999</v>
          </cell>
          <cell r="G1970">
            <v>261837.77899999998</v>
          </cell>
          <cell r="H1970">
            <v>29198.3</v>
          </cell>
          <cell r="I1970">
            <v>8.9675693105420518</v>
          </cell>
          <cell r="J1970">
            <v>143419.37427143153</v>
          </cell>
          <cell r="K1970">
            <v>1.8256792733208629</v>
          </cell>
          <cell r="L1970">
            <v>31</v>
          </cell>
          <cell r="M1970">
            <v>158.17245036928699</v>
          </cell>
        </row>
        <row r="1971">
          <cell r="D1971">
            <v>44856</v>
          </cell>
          <cell r="E1971">
            <v>254422.79399999999</v>
          </cell>
          <cell r="F1971">
            <v>738.76599999999996</v>
          </cell>
          <cell r="G1971">
            <v>255161.56</v>
          </cell>
          <cell r="H1971">
            <v>29198.3</v>
          </cell>
          <cell r="I1971">
            <v>8.7389183616854407</v>
          </cell>
          <cell r="J1971">
            <v>143419.37427143153</v>
          </cell>
          <cell r="K1971">
            <v>1.7791289447204552</v>
          </cell>
          <cell r="L1971">
            <v>31</v>
          </cell>
          <cell r="M1971">
            <v>158.17245036928699</v>
          </cell>
        </row>
        <row r="1972">
          <cell r="D1972">
            <v>44857</v>
          </cell>
          <cell r="E1972">
            <v>310928.35499999998</v>
          </cell>
          <cell r="F1972">
            <v>69.173000000000002</v>
          </cell>
          <cell r="G1972">
            <v>310997.52799999999</v>
          </cell>
          <cell r="H1972">
            <v>29198.3</v>
          </cell>
          <cell r="I1972">
            <v>10.651220379268656</v>
          </cell>
          <cell r="J1972">
            <v>143419.37427143153</v>
          </cell>
          <cell r="K1972">
            <v>2.168448506904058</v>
          </cell>
          <cell r="L1972">
            <v>31</v>
          </cell>
          <cell r="M1972">
            <v>158.17245036928699</v>
          </cell>
        </row>
        <row r="1973">
          <cell r="D1973">
            <v>44858</v>
          </cell>
          <cell r="E1973">
            <v>137702.084</v>
          </cell>
          <cell r="F1973">
            <v>0</v>
          </cell>
          <cell r="G1973">
            <v>137702.084</v>
          </cell>
          <cell r="H1973">
            <v>29198.3</v>
          </cell>
          <cell r="I1973">
            <v>4.7160993619491549</v>
          </cell>
          <cell r="J1973">
            <v>143419.37427143153</v>
          </cell>
          <cell r="K1973">
            <v>0.96013585820970648</v>
          </cell>
          <cell r="L1973">
            <v>31</v>
          </cell>
          <cell r="M1973">
            <v>158.17245036928699</v>
          </cell>
        </row>
        <row r="1974">
          <cell r="D1974">
            <v>44859</v>
          </cell>
          <cell r="E1974">
            <v>244455.554</v>
          </cell>
          <cell r="F1974">
            <v>665.745</v>
          </cell>
          <cell r="G1974">
            <v>245121.299</v>
          </cell>
          <cell r="H1974">
            <v>29198.3</v>
          </cell>
          <cell r="I1974">
            <v>8.395053787378032</v>
          </cell>
          <cell r="J1974">
            <v>143419.37427143153</v>
          </cell>
          <cell r="K1974">
            <v>1.7091226359424092</v>
          </cell>
          <cell r="L1974">
            <v>31</v>
          </cell>
          <cell r="M1974">
            <v>158.17245036928699</v>
          </cell>
        </row>
        <row r="1975">
          <cell r="D1975">
            <v>44860</v>
          </cell>
          <cell r="E1975">
            <v>176570.62</v>
          </cell>
          <cell r="F1975">
            <v>448.93400000000003</v>
          </cell>
          <cell r="G1975">
            <v>177019.554</v>
          </cell>
          <cell r="H1975">
            <v>29198.3</v>
          </cell>
          <cell r="I1975">
            <v>6.0626664566087758</v>
          </cell>
          <cell r="J1975">
            <v>143419.37427143153</v>
          </cell>
          <cell r="K1975">
            <v>1.234279224123358</v>
          </cell>
          <cell r="L1975">
            <v>31</v>
          </cell>
          <cell r="M1975">
            <v>158.17245036928699</v>
          </cell>
        </row>
        <row r="1976">
          <cell r="D1976">
            <v>44861</v>
          </cell>
          <cell r="E1976">
            <v>308167.67599999998</v>
          </cell>
          <cell r="F1976">
            <v>375.17</v>
          </cell>
          <cell r="G1976">
            <v>308542.84599999996</v>
          </cell>
          <cell r="H1976">
            <v>29198.3</v>
          </cell>
          <cell r="I1976">
            <v>10.567151032765604</v>
          </cell>
          <cell r="J1976">
            <v>143419.37427143153</v>
          </cell>
          <cell r="K1976">
            <v>2.1513330926689189</v>
          </cell>
          <cell r="L1976">
            <v>31</v>
          </cell>
          <cell r="M1976">
            <v>158.17245036928699</v>
          </cell>
        </row>
        <row r="1977">
          <cell r="D1977">
            <v>44862</v>
          </cell>
          <cell r="E1977">
            <v>242578.45600000001</v>
          </cell>
          <cell r="F1977">
            <v>2.5499999999999998</v>
          </cell>
          <cell r="G1977">
            <v>242581.00599999999</v>
          </cell>
          <cell r="H1977">
            <v>29198.3</v>
          </cell>
          <cell r="I1977">
            <v>8.3080523866115499</v>
          </cell>
          <cell r="J1977">
            <v>143419.37427143153</v>
          </cell>
          <cell r="K1977">
            <v>1.6914102939878815</v>
          </cell>
          <cell r="L1977">
            <v>31</v>
          </cell>
          <cell r="M1977">
            <v>158.17245036928699</v>
          </cell>
        </row>
        <row r="1978">
          <cell r="D1978">
            <v>44863</v>
          </cell>
          <cell r="E1978">
            <v>249073.79500000001</v>
          </cell>
          <cell r="F1978">
            <v>334.00799999999998</v>
          </cell>
          <cell r="G1978">
            <v>249407.80300000001</v>
          </cell>
          <cell r="H1978">
            <v>29198.3</v>
          </cell>
          <cell r="I1978">
            <v>8.541860416531101</v>
          </cell>
          <cell r="J1978">
            <v>143419.37427143153</v>
          </cell>
          <cell r="K1978">
            <v>1.7390105365261024</v>
          </cell>
          <cell r="L1978">
            <v>31</v>
          </cell>
          <cell r="M1978">
            <v>158.17245036928699</v>
          </cell>
        </row>
        <row r="1979">
          <cell r="D1979">
            <v>44864</v>
          </cell>
          <cell r="E1979">
            <v>121670.893</v>
          </cell>
          <cell r="F1979">
            <v>0</v>
          </cell>
          <cell r="G1979">
            <v>121670.893</v>
          </cell>
          <cell r="H1979">
            <v>29198.3</v>
          </cell>
          <cell r="I1979">
            <v>4.1670540065688755</v>
          </cell>
          <cell r="J1979">
            <v>143419.37427143153</v>
          </cell>
          <cell r="K1979">
            <v>0.84835743858238455</v>
          </cell>
          <cell r="L1979">
            <v>31</v>
          </cell>
          <cell r="M1979">
            <v>158.17245036928699</v>
          </cell>
        </row>
        <row r="1980">
          <cell r="D1980">
            <v>44865</v>
          </cell>
          <cell r="E1980">
            <v>224501.60500000001</v>
          </cell>
          <cell r="F1980">
            <v>0</v>
          </cell>
          <cell r="G1980">
            <v>224501.60500000001</v>
          </cell>
          <cell r="H1980">
            <v>29258.7</v>
          </cell>
          <cell r="I1980">
            <v>7.6729863254348283</v>
          </cell>
          <cell r="J1980">
            <v>143419.37427143153</v>
          </cell>
          <cell r="K1980">
            <v>1.5653506099888186</v>
          </cell>
          <cell r="L1980">
            <v>31</v>
          </cell>
          <cell r="M1980">
            <v>158.17245036928699</v>
          </cell>
        </row>
        <row r="1981">
          <cell r="D1981">
            <v>44866</v>
          </cell>
          <cell r="E1981">
            <v>70175.501999999993</v>
          </cell>
          <cell r="F1981">
            <v>0</v>
          </cell>
          <cell r="G1981">
            <v>70175.501999999993</v>
          </cell>
          <cell r="H1981">
            <v>29258.7</v>
          </cell>
          <cell r="I1981">
            <v>2.3984490766848832</v>
          </cell>
          <cell r="J1981">
            <v>195729.82154552886</v>
          </cell>
          <cell r="K1981">
            <v>0.35853249875710136</v>
          </cell>
          <cell r="L1981">
            <v>30</v>
          </cell>
          <cell r="M1981">
            <v>208.900548511312</v>
          </cell>
        </row>
        <row r="1982">
          <cell r="D1982">
            <v>44867</v>
          </cell>
          <cell r="E1982">
            <v>71457.744000000006</v>
          </cell>
          <cell r="F1982">
            <v>0</v>
          </cell>
          <cell r="G1982">
            <v>71457.744000000006</v>
          </cell>
          <cell r="H1982">
            <v>29258.7</v>
          </cell>
          <cell r="I1982">
            <v>2.4422733750986887</v>
          </cell>
          <cell r="J1982">
            <v>195729.82154552886</v>
          </cell>
          <cell r="K1982">
            <v>0.3650835801910654</v>
          </cell>
          <cell r="L1982">
            <v>30</v>
          </cell>
          <cell r="M1982">
            <v>208.900548511312</v>
          </cell>
        </row>
        <row r="1983">
          <cell r="D1983">
            <v>44868</v>
          </cell>
          <cell r="E1983">
            <v>231229.33</v>
          </cell>
          <cell r="F1983">
            <v>164.34899999999999</v>
          </cell>
          <cell r="G1983">
            <v>231393.67899999997</v>
          </cell>
          <cell r="H1983">
            <v>29258.7</v>
          </cell>
          <cell r="I1983">
            <v>7.9085427240444712</v>
          </cell>
          <cell r="J1983">
            <v>195729.82154552886</v>
          </cell>
          <cell r="K1983">
            <v>1.1822096253542811</v>
          </cell>
          <cell r="L1983">
            <v>30</v>
          </cell>
          <cell r="M1983">
            <v>208.900548511312</v>
          </cell>
        </row>
        <row r="1984">
          <cell r="D1984">
            <v>44869</v>
          </cell>
          <cell r="E1984">
            <v>236757.24900000001</v>
          </cell>
          <cell r="F1984">
            <v>1565.44</v>
          </cell>
          <cell r="G1984">
            <v>238322.68900000001</v>
          </cell>
          <cell r="H1984">
            <v>29258.7</v>
          </cell>
          <cell r="I1984">
            <v>8.1453615164036677</v>
          </cell>
          <cell r="J1984">
            <v>195729.82154552886</v>
          </cell>
          <cell r="K1984">
            <v>1.217610515955861</v>
          </cell>
          <cell r="L1984">
            <v>30</v>
          </cell>
          <cell r="M1984">
            <v>208.900548511312</v>
          </cell>
        </row>
        <row r="1985">
          <cell r="D1985">
            <v>44870</v>
          </cell>
          <cell r="E1985">
            <v>115948.648</v>
          </cell>
          <cell r="F1985">
            <v>418.45</v>
          </cell>
          <cell r="G1985">
            <v>116367.098</v>
          </cell>
          <cell r="H1985">
            <v>29258.7</v>
          </cell>
          <cell r="I1985">
            <v>3.9771793688714809</v>
          </cell>
          <cell r="J1985">
            <v>195729.82154552886</v>
          </cell>
          <cell r="K1985">
            <v>0.59452921931434843</v>
          </cell>
          <cell r="L1985">
            <v>30</v>
          </cell>
          <cell r="M1985">
            <v>208.900548511312</v>
          </cell>
        </row>
        <row r="1986">
          <cell r="D1986">
            <v>44871</v>
          </cell>
          <cell r="E1986">
            <v>143604.30300000001</v>
          </cell>
          <cell r="F1986">
            <v>0</v>
          </cell>
          <cell r="G1986">
            <v>143604.30300000001</v>
          </cell>
          <cell r="H1986">
            <v>29258.7</v>
          </cell>
          <cell r="I1986">
            <v>4.9080889786627573</v>
          </cell>
          <cell r="J1986">
            <v>195729.82154552886</v>
          </cell>
          <cell r="K1986">
            <v>0.73368637372714363</v>
          </cell>
          <cell r="L1986">
            <v>30</v>
          </cell>
          <cell r="M1986">
            <v>208.900548511312</v>
          </cell>
        </row>
        <row r="1987">
          <cell r="D1987">
            <v>44872</v>
          </cell>
          <cell r="E1987">
            <v>175025.97700000001</v>
          </cell>
          <cell r="F1987">
            <v>530.33500000000004</v>
          </cell>
          <cell r="G1987">
            <v>175556.31200000001</v>
          </cell>
          <cell r="H1987">
            <v>29258.7</v>
          </cell>
          <cell r="I1987">
            <v>6.0001405393951197</v>
          </cell>
          <cell r="J1987">
            <v>195729.82154552886</v>
          </cell>
          <cell r="K1987">
            <v>0.89693185542073217</v>
          </cell>
          <cell r="L1987">
            <v>30</v>
          </cell>
          <cell r="M1987">
            <v>208.900548511312</v>
          </cell>
        </row>
        <row r="1988">
          <cell r="D1988">
            <v>44873</v>
          </cell>
          <cell r="E1988">
            <v>236394.046</v>
          </cell>
          <cell r="F1988">
            <v>15.974</v>
          </cell>
          <cell r="G1988">
            <v>236410.02</v>
          </cell>
          <cell r="H1988">
            <v>29258.7</v>
          </cell>
          <cell r="I1988">
            <v>8.0799905669083039</v>
          </cell>
          <cell r="J1988">
            <v>195729.82154552886</v>
          </cell>
          <cell r="K1988">
            <v>1.2078385303437702</v>
          </cell>
          <cell r="L1988">
            <v>30</v>
          </cell>
          <cell r="M1988">
            <v>208.900548511312</v>
          </cell>
        </row>
        <row r="1989">
          <cell r="D1989">
            <v>44874</v>
          </cell>
          <cell r="E1989">
            <v>141322.685</v>
          </cell>
          <cell r="F1989">
            <v>0</v>
          </cell>
          <cell r="G1989">
            <v>141322.685</v>
          </cell>
          <cell r="H1989">
            <v>29258.7</v>
          </cell>
          <cell r="I1989">
            <v>4.8301081387758167</v>
          </cell>
          <cell r="J1989">
            <v>195729.82154552886</v>
          </cell>
          <cell r="K1989">
            <v>0.7220293968700463</v>
          </cell>
          <cell r="L1989">
            <v>30</v>
          </cell>
          <cell r="M1989">
            <v>208.900548511312</v>
          </cell>
        </row>
        <row r="1990">
          <cell r="D1990">
            <v>44875</v>
          </cell>
          <cell r="E1990">
            <v>72621.297000000006</v>
          </cell>
          <cell r="F1990">
            <v>0</v>
          </cell>
          <cell r="G1990">
            <v>72621.297000000006</v>
          </cell>
          <cell r="H1990">
            <v>29258.7</v>
          </cell>
          <cell r="I1990">
            <v>2.4820411364824824</v>
          </cell>
          <cell r="J1990">
            <v>195729.82154552886</v>
          </cell>
          <cell r="K1990">
            <v>0.37102826961453861</v>
          </cell>
          <cell r="L1990">
            <v>30</v>
          </cell>
          <cell r="M1990">
            <v>208.900548511312</v>
          </cell>
        </row>
        <row r="1991">
          <cell r="D1991">
            <v>44876</v>
          </cell>
          <cell r="E1991">
            <v>180166.264</v>
          </cell>
          <cell r="F1991">
            <v>0</v>
          </cell>
          <cell r="G1991">
            <v>180166.264</v>
          </cell>
          <cell r="H1991">
            <v>29258.7</v>
          </cell>
          <cell r="I1991">
            <v>6.1576988724721193</v>
          </cell>
          <cell r="J1991">
            <v>195729.82154552886</v>
          </cell>
          <cell r="K1991">
            <v>0.92048448507930303</v>
          </cell>
          <cell r="L1991">
            <v>30</v>
          </cell>
          <cell r="M1991">
            <v>208.900548511312</v>
          </cell>
        </row>
        <row r="1992">
          <cell r="D1992">
            <v>44877</v>
          </cell>
          <cell r="E1992">
            <v>250862.128</v>
          </cell>
          <cell r="F1992">
            <v>0</v>
          </cell>
          <cell r="G1992">
            <v>250862.128</v>
          </cell>
          <cell r="H1992">
            <v>29258.7</v>
          </cell>
          <cell r="I1992">
            <v>8.5739328131461754</v>
          </cell>
          <cell r="J1992">
            <v>195729.82154552886</v>
          </cell>
          <cell r="K1992">
            <v>1.2816755567400686</v>
          </cell>
          <cell r="L1992">
            <v>30</v>
          </cell>
          <cell r="M1992">
            <v>208.900548511312</v>
          </cell>
        </row>
        <row r="1993">
          <cell r="D1993">
            <v>44878</v>
          </cell>
          <cell r="E1993">
            <v>146405.33600000001</v>
          </cell>
          <cell r="F1993">
            <v>0</v>
          </cell>
          <cell r="G1993">
            <v>146405.33600000001</v>
          </cell>
          <cell r="H1993">
            <v>29258.7</v>
          </cell>
          <cell r="I1993">
            <v>5.0038223160974349</v>
          </cell>
          <cell r="J1993">
            <v>195729.82154552886</v>
          </cell>
          <cell r="K1993">
            <v>0.74799708518583896</v>
          </cell>
          <cell r="L1993">
            <v>30</v>
          </cell>
          <cell r="M1993">
            <v>208.900548511312</v>
          </cell>
        </row>
        <row r="1994">
          <cell r="D1994">
            <v>44879</v>
          </cell>
          <cell r="E1994">
            <v>187889.13200000001</v>
          </cell>
          <cell r="F1994">
            <v>2.375</v>
          </cell>
          <cell r="G1994">
            <v>187891.50700000001</v>
          </cell>
          <cell r="H1994">
            <v>29258.7</v>
          </cell>
          <cell r="I1994">
            <v>6.4217312115712595</v>
          </cell>
          <cell r="J1994">
            <v>195729.82154552886</v>
          </cell>
          <cell r="K1994">
            <v>0.95995339655635681</v>
          </cell>
          <cell r="L1994">
            <v>30</v>
          </cell>
          <cell r="M1994">
            <v>208.900548511312</v>
          </cell>
        </row>
        <row r="1995">
          <cell r="D1995">
            <v>44880</v>
          </cell>
          <cell r="E1995">
            <v>347406.18699999998</v>
          </cell>
          <cell r="F1995">
            <v>3.4</v>
          </cell>
          <cell r="G1995">
            <v>347409.587</v>
          </cell>
          <cell r="H1995">
            <v>29258.7</v>
          </cell>
          <cell r="I1995">
            <v>11.873719167290412</v>
          </cell>
          <cell r="J1995">
            <v>195729.82154552886</v>
          </cell>
          <cell r="K1995">
            <v>1.774944585637344</v>
          </cell>
          <cell r="L1995">
            <v>30</v>
          </cell>
          <cell r="M1995">
            <v>208.900548511312</v>
          </cell>
        </row>
        <row r="1996">
          <cell r="D1996">
            <v>44881</v>
          </cell>
          <cell r="E1996">
            <v>390268.739</v>
          </cell>
          <cell r="F1996">
            <v>61.375</v>
          </cell>
          <cell r="G1996">
            <v>390330.114</v>
          </cell>
          <cell r="H1996">
            <v>29258.7</v>
          </cell>
          <cell r="I1996">
            <v>13.340651293461432</v>
          </cell>
          <cell r="J1996">
            <v>195729.82154552886</v>
          </cell>
          <cell r="K1996">
            <v>1.9942291415680109</v>
          </cell>
          <cell r="L1996">
            <v>30</v>
          </cell>
          <cell r="M1996">
            <v>208.900548511312</v>
          </cell>
        </row>
        <row r="1997">
          <cell r="D1997">
            <v>44882</v>
          </cell>
          <cell r="E1997">
            <v>381031.92599999998</v>
          </cell>
          <cell r="F1997">
            <v>24.8</v>
          </cell>
          <cell r="G1997">
            <v>381056.72599999997</v>
          </cell>
          <cell r="H1997">
            <v>29258.7</v>
          </cell>
          <cell r="I1997">
            <v>13.023706658190553</v>
          </cell>
          <cell r="J1997">
            <v>195729.82154552886</v>
          </cell>
          <cell r="K1997">
            <v>1.9468506280294242</v>
          </cell>
          <cell r="L1997">
            <v>30</v>
          </cell>
          <cell r="M1997">
            <v>208.900548511312</v>
          </cell>
        </row>
        <row r="1998">
          <cell r="D1998">
            <v>44883</v>
          </cell>
          <cell r="E1998">
            <v>252001.47500000001</v>
          </cell>
          <cell r="F1998">
            <v>0</v>
          </cell>
          <cell r="G1998">
            <v>252001.47500000001</v>
          </cell>
          <cell r="H1998">
            <v>29258.7</v>
          </cell>
          <cell r="I1998">
            <v>8.6128732650459519</v>
          </cell>
          <cell r="J1998">
            <v>195729.82154552886</v>
          </cell>
          <cell r="K1998">
            <v>1.2874965756885532</v>
          </cell>
          <cell r="L1998">
            <v>30</v>
          </cell>
          <cell r="M1998">
            <v>208.900548511312</v>
          </cell>
        </row>
        <row r="1999">
          <cell r="D1999">
            <v>44884</v>
          </cell>
          <cell r="E1999">
            <v>331679.022</v>
          </cell>
          <cell r="F1999">
            <v>1690.4960000000001</v>
          </cell>
          <cell r="G1999">
            <v>333369.51799999998</v>
          </cell>
          <cell r="H1999">
            <v>29258.7</v>
          </cell>
          <cell r="I1999">
            <v>11.39385953579619</v>
          </cell>
          <cell r="J1999">
            <v>195729.82154552886</v>
          </cell>
          <cell r="K1999">
            <v>1.703212700893689</v>
          </cell>
          <cell r="L1999">
            <v>30</v>
          </cell>
          <cell r="M1999">
            <v>208.900548511312</v>
          </cell>
        </row>
        <row r="2000">
          <cell r="D2000">
            <v>44885</v>
          </cell>
          <cell r="E2000">
            <v>241109.19500000001</v>
          </cell>
          <cell r="F2000">
            <v>0.05</v>
          </cell>
          <cell r="G2000">
            <v>241109.245</v>
          </cell>
          <cell r="H2000">
            <v>29258.7</v>
          </cell>
          <cell r="I2000">
            <v>8.2406000608366057</v>
          </cell>
          <cell r="J2000">
            <v>195729.82154552886</v>
          </cell>
          <cell r="K2000">
            <v>1.2318472632128539</v>
          </cell>
          <cell r="L2000">
            <v>30</v>
          </cell>
          <cell r="M2000">
            <v>208.900548511312</v>
          </cell>
        </row>
        <row r="2001">
          <cell r="D2001">
            <v>44886</v>
          </cell>
          <cell r="E2001">
            <v>407311.18400000001</v>
          </cell>
          <cell r="F2001">
            <v>553.07000000000005</v>
          </cell>
          <cell r="G2001">
            <v>407864.25400000002</v>
          </cell>
          <cell r="H2001">
            <v>29258.7</v>
          </cell>
          <cell r="I2001">
            <v>13.939930823994231</v>
          </cell>
          <cell r="J2001">
            <v>195729.82154552886</v>
          </cell>
          <cell r="K2001">
            <v>2.0838125267749574</v>
          </cell>
          <cell r="L2001">
            <v>30</v>
          </cell>
          <cell r="M2001">
            <v>208.900548511312</v>
          </cell>
        </row>
        <row r="2002">
          <cell r="D2002">
            <v>44887</v>
          </cell>
          <cell r="E2002">
            <v>414960.18599999999</v>
          </cell>
          <cell r="F2002">
            <v>45.505000000000003</v>
          </cell>
          <cell r="G2002">
            <v>415005.69099999999</v>
          </cell>
          <cell r="H2002">
            <v>29258.7</v>
          </cell>
          <cell r="I2002">
            <v>14.184009918417427</v>
          </cell>
          <cell r="J2002">
            <v>195729.82154552886</v>
          </cell>
          <cell r="K2002">
            <v>2.1202987246553291</v>
          </cell>
          <cell r="L2002">
            <v>30</v>
          </cell>
          <cell r="M2002">
            <v>208.900548511312</v>
          </cell>
        </row>
        <row r="2003">
          <cell r="D2003">
            <v>44888</v>
          </cell>
          <cell r="E2003">
            <v>355594.96600000001</v>
          </cell>
          <cell r="F2003">
            <v>1.1499999999999999</v>
          </cell>
          <cell r="G2003">
            <v>355596.11600000004</v>
          </cell>
          <cell r="H2003">
            <v>29258.7</v>
          </cell>
          <cell r="I2003">
            <v>12.153517278621402</v>
          </cell>
          <cell r="J2003">
            <v>195729.82154552886</v>
          </cell>
          <cell r="K2003">
            <v>1.8167702458017343</v>
          </cell>
          <cell r="L2003">
            <v>30</v>
          </cell>
          <cell r="M2003">
            <v>208.900548511312</v>
          </cell>
        </row>
        <row r="2004">
          <cell r="D2004">
            <v>44889</v>
          </cell>
          <cell r="E2004">
            <v>176468.149</v>
          </cell>
          <cell r="F2004">
            <v>0</v>
          </cell>
          <cell r="G2004">
            <v>176468.149</v>
          </cell>
          <cell r="H2004">
            <v>29258.7</v>
          </cell>
          <cell r="I2004">
            <v>6.0313051844408676</v>
          </cell>
          <cell r="J2004">
            <v>195729.82154552886</v>
          </cell>
          <cell r="K2004">
            <v>0.90159050678412644</v>
          </cell>
          <cell r="L2004">
            <v>30</v>
          </cell>
          <cell r="M2004">
            <v>208.900548511312</v>
          </cell>
        </row>
        <row r="2005">
          <cell r="D2005">
            <v>44890</v>
          </cell>
          <cell r="E2005">
            <v>210220.39199999999</v>
          </cell>
          <cell r="F2005">
            <v>1271.8530000000001</v>
          </cell>
          <cell r="G2005">
            <v>211492.245</v>
          </cell>
          <cell r="H2005">
            <v>29258.7</v>
          </cell>
          <cell r="I2005">
            <v>7.2283541305662924</v>
          </cell>
          <cell r="J2005">
            <v>195729.82154552886</v>
          </cell>
          <cell r="K2005">
            <v>1.0805315374530429</v>
          </cell>
          <cell r="L2005">
            <v>30</v>
          </cell>
          <cell r="M2005">
            <v>208.900548511312</v>
          </cell>
        </row>
        <row r="2006">
          <cell r="D2006">
            <v>44891</v>
          </cell>
          <cell r="E2006">
            <v>135900.198</v>
          </cell>
          <cell r="F2006">
            <v>109.81399999999999</v>
          </cell>
          <cell r="G2006">
            <v>136010.01200000002</v>
          </cell>
          <cell r="H2006">
            <v>29258.7</v>
          </cell>
          <cell r="I2006">
            <v>4.6485322997945913</v>
          </cell>
          <cell r="J2006">
            <v>195729.82154552886</v>
          </cell>
          <cell r="K2006">
            <v>0.69488650695143372</v>
          </cell>
          <cell r="L2006">
            <v>30</v>
          </cell>
          <cell r="M2006">
            <v>208.900548511312</v>
          </cell>
        </row>
        <row r="2007">
          <cell r="D2007">
            <v>44892</v>
          </cell>
          <cell r="E2007">
            <v>119723.298</v>
          </cell>
          <cell r="F2007">
            <v>310.05900000000003</v>
          </cell>
          <cell r="G2007">
            <v>120033.35699999999</v>
          </cell>
          <cell r="H2007">
            <v>29258.7</v>
          </cell>
          <cell r="I2007">
            <v>4.102484286724974</v>
          </cell>
          <cell r="J2007">
            <v>195729.82154552886</v>
          </cell>
          <cell r="K2007">
            <v>0.61326044264582824</v>
          </cell>
          <cell r="L2007">
            <v>30</v>
          </cell>
          <cell r="M2007">
            <v>208.900548511312</v>
          </cell>
        </row>
        <row r="2008">
          <cell r="D2008">
            <v>44893</v>
          </cell>
          <cell r="E2008">
            <v>314430.266</v>
          </cell>
          <cell r="F2008">
            <v>34.677999999999997</v>
          </cell>
          <cell r="G2008">
            <v>314464.94400000002</v>
          </cell>
          <cell r="H2008">
            <v>29258.7</v>
          </cell>
          <cell r="I2008">
            <v>10.747741492274093</v>
          </cell>
          <cell r="J2008">
            <v>195729.82154552886</v>
          </cell>
          <cell r="K2008">
            <v>1.6066276539615201</v>
          </cell>
          <cell r="L2008">
            <v>30</v>
          </cell>
          <cell r="M2008">
            <v>208.900548511312</v>
          </cell>
        </row>
        <row r="2009">
          <cell r="D2009">
            <v>44894</v>
          </cell>
          <cell r="E2009">
            <v>185581.90400000001</v>
          </cell>
          <cell r="F2009">
            <v>3.28</v>
          </cell>
          <cell r="G2009">
            <v>185585.18400000001</v>
          </cell>
          <cell r="H2009">
            <v>29258.7</v>
          </cell>
          <cell r="I2009">
            <v>6.3429060074439398</v>
          </cell>
          <cell r="J2009">
            <v>195729.82154552886</v>
          </cell>
          <cell r="K2009">
            <v>0.94817019979160866</v>
          </cell>
          <cell r="L2009">
            <v>30</v>
          </cell>
          <cell r="M2009">
            <v>208.900548511312</v>
          </cell>
        </row>
        <row r="2010">
          <cell r="D2010">
            <v>44895</v>
          </cell>
          <cell r="E2010">
            <v>56089.641000000003</v>
          </cell>
          <cell r="F2010">
            <v>0</v>
          </cell>
          <cell r="G2010">
            <v>56089.641000000003</v>
          </cell>
          <cell r="H2010">
            <v>29435.9</v>
          </cell>
          <cell r="I2010">
            <v>1.905484153703471</v>
          </cell>
          <cell r="J2010">
            <v>195729.82154552886</v>
          </cell>
          <cell r="K2010">
            <v>0.28656665886221611</v>
          </cell>
          <cell r="L2010">
            <v>30</v>
          </cell>
          <cell r="M2010">
            <v>208.900548511312</v>
          </cell>
        </row>
        <row r="2011">
          <cell r="D2011">
            <v>44896</v>
          </cell>
          <cell r="E2011">
            <v>155516.533</v>
          </cell>
          <cell r="F2011">
            <v>0</v>
          </cell>
          <cell r="G2011">
            <v>155516.533</v>
          </cell>
          <cell r="H2011">
            <v>29435.9</v>
          </cell>
          <cell r="I2011">
            <v>5.2832267061649203</v>
          </cell>
          <cell r="J2011">
            <v>189415.95633438279</v>
          </cell>
          <cell r="K2011">
            <v>0.82103184974269583</v>
          </cell>
          <cell r="L2011">
            <v>31</v>
          </cell>
          <cell r="M2011">
            <v>208.900548511312</v>
          </cell>
        </row>
        <row r="2012">
          <cell r="D2012">
            <v>44897</v>
          </cell>
          <cell r="E2012">
            <v>79187.899999999994</v>
          </cell>
          <cell r="F2012">
            <v>0</v>
          </cell>
          <cell r="G2012">
            <v>79187.899999999994</v>
          </cell>
          <cell r="H2012">
            <v>29435.9</v>
          </cell>
          <cell r="I2012">
            <v>2.6901810374406758</v>
          </cell>
          <cell r="J2012">
            <v>191101.70826225955</v>
          </cell>
          <cell r="K2012">
            <v>0.41437567837607198</v>
          </cell>
          <cell r="L2012">
            <v>31</v>
          </cell>
          <cell r="M2012">
            <v>210.75970815763975</v>
          </cell>
        </row>
        <row r="2013">
          <cell r="D2013">
            <v>44898</v>
          </cell>
          <cell r="E2013">
            <v>66065.214000000007</v>
          </cell>
          <cell r="F2013">
            <v>0</v>
          </cell>
          <cell r="G2013">
            <v>66065.214000000007</v>
          </cell>
          <cell r="H2013">
            <v>29435.9</v>
          </cell>
          <cell r="I2013">
            <v>2.2443755414307023</v>
          </cell>
          <cell r="J2013">
            <v>191101.70826225955</v>
          </cell>
          <cell r="K2013">
            <v>0.34570708237382697</v>
          </cell>
          <cell r="L2013">
            <v>31</v>
          </cell>
          <cell r="M2013">
            <v>210.75970815763975</v>
          </cell>
        </row>
        <row r="2014">
          <cell r="D2014">
            <v>44899</v>
          </cell>
          <cell r="E2014">
            <v>52734.241000000002</v>
          </cell>
          <cell r="F2014">
            <v>0</v>
          </cell>
          <cell r="G2014">
            <v>52734.241000000002</v>
          </cell>
          <cell r="H2014">
            <v>29435.9</v>
          </cell>
          <cell r="I2014">
            <v>1.7914940939465074</v>
          </cell>
          <cell r="J2014">
            <v>191101.70826225955</v>
          </cell>
          <cell r="K2014">
            <v>0.27594855890890235</v>
          </cell>
          <cell r="L2014">
            <v>31</v>
          </cell>
          <cell r="M2014">
            <v>210.75970815763975</v>
          </cell>
        </row>
        <row r="2015">
          <cell r="D2015">
            <v>44900</v>
          </cell>
          <cell r="E2015">
            <v>129034.925</v>
          </cell>
          <cell r="F2015">
            <v>0</v>
          </cell>
          <cell r="G2015">
            <v>129034.925</v>
          </cell>
          <cell r="H2015">
            <v>29435.9</v>
          </cell>
          <cell r="I2015">
            <v>4.3835902758196621</v>
          </cell>
          <cell r="J2015">
            <v>191101.70826225955</v>
          </cell>
          <cell r="K2015">
            <v>0.67521596836234543</v>
          </cell>
          <cell r="L2015">
            <v>31</v>
          </cell>
          <cell r="M2015">
            <v>210.75970815763975</v>
          </cell>
        </row>
        <row r="2016">
          <cell r="D2016">
            <v>44901</v>
          </cell>
          <cell r="E2016">
            <v>29196.757000000001</v>
          </cell>
          <cell r="F2016">
            <v>0</v>
          </cell>
          <cell r="G2016">
            <v>29196.757000000001</v>
          </cell>
          <cell r="H2016">
            <v>29435.9</v>
          </cell>
          <cell r="I2016">
            <v>0.9918758047146512</v>
          </cell>
          <cell r="J2016">
            <v>191101.70826225955</v>
          </cell>
          <cell r="K2016">
            <v>0.1527812454712946</v>
          </cell>
          <cell r="L2016">
            <v>31</v>
          </cell>
          <cell r="M2016">
            <v>210.75970815763975</v>
          </cell>
        </row>
        <row r="2017">
          <cell r="D2017">
            <v>44902</v>
          </cell>
          <cell r="E2017">
            <v>42074.167999999998</v>
          </cell>
          <cell r="F2017">
            <v>0</v>
          </cell>
          <cell r="G2017">
            <v>42074.167999999998</v>
          </cell>
          <cell r="H2017">
            <v>29435.9</v>
          </cell>
          <cell r="I2017">
            <v>1.4293487883842517</v>
          </cell>
          <cell r="J2017">
            <v>191101.70826225955</v>
          </cell>
          <cell r="K2017">
            <v>0.22016636262748246</v>
          </cell>
          <cell r="L2017">
            <v>31</v>
          </cell>
          <cell r="M2017">
            <v>210.75970815763975</v>
          </cell>
        </row>
        <row r="2018">
          <cell r="D2018">
            <v>44903</v>
          </cell>
          <cell r="E2018">
            <v>177851.826</v>
          </cell>
          <cell r="F2018">
            <v>0</v>
          </cell>
          <cell r="G2018">
            <v>177851.826</v>
          </cell>
          <cell r="H2018">
            <v>29435.9</v>
          </cell>
          <cell r="I2018">
            <v>6.0420040155048769</v>
          </cell>
          <cell r="J2018">
            <v>191101.70826225955</v>
          </cell>
          <cell r="K2018">
            <v>0.93066580941246224</v>
          </cell>
          <cell r="L2018">
            <v>31</v>
          </cell>
          <cell r="M2018">
            <v>210.75970815763975</v>
          </cell>
        </row>
        <row r="2019">
          <cell r="D2019">
            <v>44904</v>
          </cell>
          <cell r="E2019">
            <v>177950.209</v>
          </cell>
          <cell r="F2019">
            <v>51.5</v>
          </cell>
          <cell r="G2019">
            <v>178001.709</v>
          </cell>
          <cell r="H2019">
            <v>29435.9</v>
          </cell>
          <cell r="I2019">
            <v>6.0470958591379915</v>
          </cell>
          <cell r="J2019">
            <v>191101.70826225955</v>
          </cell>
          <cell r="K2019">
            <v>0.9314501195128948</v>
          </cell>
          <cell r="L2019">
            <v>31</v>
          </cell>
          <cell r="M2019">
            <v>210.75970815763975</v>
          </cell>
        </row>
        <row r="2020">
          <cell r="D2020">
            <v>44905</v>
          </cell>
          <cell r="E2020">
            <v>247801.652</v>
          </cell>
          <cell r="F2020">
            <v>2928.6060000000002</v>
          </cell>
          <cell r="G2020">
            <v>250730.258</v>
          </cell>
          <cell r="H2020">
            <v>29435.9</v>
          </cell>
          <cell r="I2020">
            <v>8.5178390332892828</v>
          </cell>
          <cell r="J2020">
            <v>191101.70826225955</v>
          </cell>
          <cell r="K2020">
            <v>1.3120252052164225</v>
          </cell>
          <cell r="L2020">
            <v>31</v>
          </cell>
          <cell r="M2020">
            <v>210.75970815763975</v>
          </cell>
        </row>
        <row r="2021">
          <cell r="D2021">
            <v>44906</v>
          </cell>
          <cell r="E2021">
            <v>140509.375</v>
          </cell>
          <cell r="F2021">
            <v>199.25200000000001</v>
          </cell>
          <cell r="G2021">
            <v>140708.62700000001</v>
          </cell>
          <cell r="H2021">
            <v>29435.9</v>
          </cell>
          <cell r="I2021">
            <v>4.7801707099154438</v>
          </cell>
          <cell r="J2021">
            <v>191101.70826225955</v>
          </cell>
          <cell r="K2021">
            <v>0.73630229828661553</v>
          </cell>
          <cell r="L2021">
            <v>31</v>
          </cell>
          <cell r="M2021">
            <v>210.75970815763975</v>
          </cell>
        </row>
        <row r="2022">
          <cell r="D2022">
            <v>44907</v>
          </cell>
          <cell r="E2022">
            <v>343022.55699999997</v>
          </cell>
          <cell r="F2022">
            <v>21.225000000000001</v>
          </cell>
          <cell r="G2022">
            <v>343043.78199999995</v>
          </cell>
          <cell r="H2022">
            <v>29435.9</v>
          </cell>
          <cell r="I2022">
            <v>11.653925376835765</v>
          </cell>
          <cell r="J2022">
            <v>191101.70826225955</v>
          </cell>
          <cell r="K2022">
            <v>1.7950848536069695</v>
          </cell>
          <cell r="L2022">
            <v>31</v>
          </cell>
          <cell r="M2022">
            <v>210.75970815763975</v>
          </cell>
        </row>
        <row r="2023">
          <cell r="D2023">
            <v>44908</v>
          </cell>
          <cell r="E2023">
            <v>284691.33</v>
          </cell>
          <cell r="F2023">
            <v>0</v>
          </cell>
          <cell r="G2023">
            <v>284691.33</v>
          </cell>
          <cell r="H2023">
            <v>29435.9</v>
          </cell>
          <cell r="I2023">
            <v>9.6715687306995886</v>
          </cell>
          <cell r="J2023">
            <v>191101.70826225955</v>
          </cell>
          <cell r="K2023">
            <v>1.4897372325385088</v>
          </cell>
          <cell r="L2023">
            <v>31</v>
          </cell>
          <cell r="M2023">
            <v>210.75970815763975</v>
          </cell>
        </row>
        <row r="2024">
          <cell r="D2024">
            <v>44909</v>
          </cell>
          <cell r="E2024">
            <v>242283.68400000001</v>
          </cell>
          <cell r="F2024">
            <v>842.55</v>
          </cell>
          <cell r="G2024">
            <v>243126.234</v>
          </cell>
          <cell r="H2024">
            <v>29435.9</v>
          </cell>
          <cell r="I2024">
            <v>8.2595141986485885</v>
          </cell>
          <cell r="J2024">
            <v>191101.70826225955</v>
          </cell>
          <cell r="K2024">
            <v>1.2722347498136661</v>
          </cell>
          <cell r="L2024">
            <v>31</v>
          </cell>
          <cell r="M2024">
            <v>210.75970815763975</v>
          </cell>
        </row>
        <row r="2025">
          <cell r="D2025">
            <v>44910</v>
          </cell>
          <cell r="E2025">
            <v>189346.64600000001</v>
          </cell>
          <cell r="F2025">
            <v>426.24200000000002</v>
          </cell>
          <cell r="G2025">
            <v>189772.88800000001</v>
          </cell>
          <cell r="H2025">
            <v>29435.9</v>
          </cell>
          <cell r="I2025">
            <v>6.446987793816394</v>
          </cell>
          <cell r="J2025">
            <v>191101.70826225955</v>
          </cell>
          <cell r="K2025">
            <v>0.99304652860331355</v>
          </cell>
          <cell r="L2025">
            <v>31</v>
          </cell>
          <cell r="M2025">
            <v>210.75970815763975</v>
          </cell>
        </row>
        <row r="2026">
          <cell r="D2026">
            <v>44911</v>
          </cell>
          <cell r="E2026">
            <v>139390.693</v>
          </cell>
          <cell r="F2026">
            <v>0</v>
          </cell>
          <cell r="G2026">
            <v>139390.693</v>
          </cell>
          <cell r="H2026">
            <v>29435.9</v>
          </cell>
          <cell r="I2026">
            <v>4.7353976946517689</v>
          </cell>
          <cell r="J2026">
            <v>191101.70826225955</v>
          </cell>
          <cell r="K2026">
            <v>0.72940579269289607</v>
          </cell>
          <cell r="L2026">
            <v>31</v>
          </cell>
          <cell r="M2026">
            <v>210.75970815763975</v>
          </cell>
        </row>
        <row r="2027">
          <cell r="D2027">
            <v>44912</v>
          </cell>
          <cell r="E2027">
            <v>58323.466</v>
          </cell>
          <cell r="F2027">
            <v>0</v>
          </cell>
          <cell r="G2027">
            <v>58323.466</v>
          </cell>
          <cell r="H2027">
            <v>29435.9</v>
          </cell>
          <cell r="I2027">
            <v>1.9813719301940826</v>
          </cell>
          <cell r="J2027">
            <v>191101.70826225955</v>
          </cell>
          <cell r="K2027">
            <v>0.30519594267550687</v>
          </cell>
          <cell r="L2027">
            <v>31</v>
          </cell>
          <cell r="M2027">
            <v>210.75970815763975</v>
          </cell>
        </row>
        <row r="2028">
          <cell r="D2028">
            <v>44913</v>
          </cell>
          <cell r="E2028">
            <v>185282.43100000001</v>
          </cell>
          <cell r="F2028">
            <v>64.75</v>
          </cell>
          <cell r="G2028">
            <v>185347.18100000001</v>
          </cell>
          <cell r="H2028">
            <v>29435.9</v>
          </cell>
          <cell r="I2028">
            <v>6.2966371335681943</v>
          </cell>
          <cell r="J2028">
            <v>191101.70826225955</v>
          </cell>
          <cell r="K2028">
            <v>0.96988761997688544</v>
          </cell>
          <cell r="L2028">
            <v>31</v>
          </cell>
          <cell r="M2028">
            <v>210.75970815763975</v>
          </cell>
        </row>
        <row r="2029">
          <cell r="D2029">
            <v>44914</v>
          </cell>
          <cell r="E2029">
            <v>251112.10800000001</v>
          </cell>
          <cell r="F2029">
            <v>2.62</v>
          </cell>
          <cell r="G2029">
            <v>251114.728</v>
          </cell>
          <cell r="H2029">
            <v>29435.9</v>
          </cell>
          <cell r="I2029">
            <v>8.5309002952177444</v>
          </cell>
          <cell r="J2029">
            <v>191101.70826225955</v>
          </cell>
          <cell r="K2029">
            <v>1.3140370658297897</v>
          </cell>
          <cell r="L2029">
            <v>31</v>
          </cell>
          <cell r="M2029">
            <v>210.75970815763975</v>
          </cell>
        </row>
        <row r="2030">
          <cell r="D2030">
            <v>44915</v>
          </cell>
          <cell r="E2030">
            <v>283510.06800000003</v>
          </cell>
          <cell r="F2030">
            <v>130.97300000000001</v>
          </cell>
          <cell r="G2030">
            <v>283641.04100000003</v>
          </cell>
          <cell r="H2030">
            <v>29435.9</v>
          </cell>
          <cell r="I2030">
            <v>9.6358881841560819</v>
          </cell>
          <cell r="J2030">
            <v>191101.70826225955</v>
          </cell>
          <cell r="K2030">
            <v>1.4842412638757974</v>
          </cell>
          <cell r="L2030">
            <v>31</v>
          </cell>
          <cell r="M2030">
            <v>210.75970815763975</v>
          </cell>
        </row>
        <row r="2031">
          <cell r="D2031">
            <v>44916</v>
          </cell>
          <cell r="E2031">
            <v>318746.33600000001</v>
          </cell>
          <cell r="F2031">
            <v>824.51400000000001</v>
          </cell>
          <cell r="G2031">
            <v>319570.85000000003</v>
          </cell>
          <cell r="H2031">
            <v>29435.9</v>
          </cell>
          <cell r="I2031">
            <v>10.856500056054003</v>
          </cell>
          <cell r="J2031">
            <v>191101.70826225955</v>
          </cell>
          <cell r="K2031">
            <v>1.672255328881912</v>
          </cell>
          <cell r="L2031">
            <v>31</v>
          </cell>
          <cell r="M2031">
            <v>210.75970815763975</v>
          </cell>
        </row>
        <row r="2032">
          <cell r="D2032">
            <v>44917</v>
          </cell>
          <cell r="E2032">
            <v>298866.47399999999</v>
          </cell>
          <cell r="F2032">
            <v>118.77500000000001</v>
          </cell>
          <cell r="G2032">
            <v>298985.24900000001</v>
          </cell>
          <cell r="H2032">
            <v>29435.9</v>
          </cell>
          <cell r="I2032">
            <v>10.157163497633842</v>
          </cell>
          <cell r="J2032">
            <v>191101.70826225955</v>
          </cell>
          <cell r="K2032">
            <v>1.5645346748532769</v>
          </cell>
          <cell r="L2032">
            <v>31</v>
          </cell>
          <cell r="M2032">
            <v>210.75970815763975</v>
          </cell>
        </row>
        <row r="2033">
          <cell r="D2033">
            <v>44918</v>
          </cell>
          <cell r="E2033">
            <v>261606.43</v>
          </cell>
          <cell r="F2033">
            <v>9.1750000000000007</v>
          </cell>
          <cell r="G2033">
            <v>261615.60499999998</v>
          </cell>
          <cell r="H2033">
            <v>29435.9</v>
          </cell>
          <cell r="I2033">
            <v>8.8876373747702626</v>
          </cell>
          <cell r="J2033">
            <v>191101.70826225955</v>
          </cell>
          <cell r="K2033">
            <v>1.3689862187991029</v>
          </cell>
          <cell r="L2033">
            <v>31</v>
          </cell>
          <cell r="M2033">
            <v>210.75970815763975</v>
          </cell>
        </row>
        <row r="2034">
          <cell r="D2034">
            <v>44919</v>
          </cell>
          <cell r="E2034">
            <v>173962.073</v>
          </cell>
          <cell r="F2034">
            <v>0</v>
          </cell>
          <cell r="G2034">
            <v>173962.073</v>
          </cell>
          <cell r="H2034">
            <v>29435.9</v>
          </cell>
          <cell r="I2034">
            <v>5.9098608501863366</v>
          </cell>
          <cell r="J2034">
            <v>191101.70826225955</v>
          </cell>
          <cell r="K2034">
            <v>0.91031144923760776</v>
          </cell>
          <cell r="L2034">
            <v>31</v>
          </cell>
          <cell r="M2034">
            <v>210.75970815763975</v>
          </cell>
        </row>
        <row r="2035">
          <cell r="D2035">
            <v>44920</v>
          </cell>
          <cell r="E2035">
            <v>170491.027</v>
          </cell>
          <cell r="F2035">
            <v>0</v>
          </cell>
          <cell r="G2035">
            <v>170491.027</v>
          </cell>
          <cell r="H2035">
            <v>29435.9</v>
          </cell>
          <cell r="I2035">
            <v>5.7919420503534793</v>
          </cell>
          <cell r="J2035">
            <v>191101.70826225955</v>
          </cell>
          <cell r="K2035">
            <v>0.89214810558378499</v>
          </cell>
          <cell r="L2035">
            <v>31</v>
          </cell>
          <cell r="M2035">
            <v>210.75970815763975</v>
          </cell>
        </row>
        <row r="2036">
          <cell r="D2036">
            <v>44921</v>
          </cell>
          <cell r="E2036">
            <v>56465.976999999999</v>
          </cell>
          <cell r="F2036">
            <v>0</v>
          </cell>
          <cell r="G2036">
            <v>56465.976999999999</v>
          </cell>
          <cell r="H2036">
            <v>29435.9</v>
          </cell>
          <cell r="I2036">
            <v>1.9182690863877101</v>
          </cell>
          <cell r="J2036">
            <v>191101.70826225955</v>
          </cell>
          <cell r="K2036">
            <v>0.29547604526124166</v>
          </cell>
          <cell r="L2036">
            <v>31</v>
          </cell>
          <cell r="M2036">
            <v>210.75970815763975</v>
          </cell>
        </row>
        <row r="2037">
          <cell r="D2037">
            <v>44922</v>
          </cell>
          <cell r="E2037">
            <v>66918.978000000003</v>
          </cell>
          <cell r="F2037">
            <v>0</v>
          </cell>
          <cell r="G2037">
            <v>66918.978000000003</v>
          </cell>
          <cell r="H2037">
            <v>29435.9</v>
          </cell>
          <cell r="I2037">
            <v>2.2733797166045542</v>
          </cell>
          <cell r="J2037">
            <v>191101.70826225955</v>
          </cell>
          <cell r="K2037">
            <v>0.35017467195093488</v>
          </cell>
          <cell r="L2037">
            <v>31</v>
          </cell>
          <cell r="M2037">
            <v>210.75970815763975</v>
          </cell>
        </row>
        <row r="2038">
          <cell r="D2038">
            <v>44923</v>
          </cell>
          <cell r="E2038">
            <v>197895.348</v>
          </cell>
          <cell r="F2038">
            <v>221.804</v>
          </cell>
          <cell r="G2038">
            <v>198117.152</v>
          </cell>
          <cell r="H2038">
            <v>29435.9</v>
          </cell>
          <cell r="I2038">
            <v>6.7304601523989414</v>
          </cell>
          <cell r="J2038">
            <v>191101.70826225955</v>
          </cell>
          <cell r="K2038">
            <v>1.0367105234251113</v>
          </cell>
          <cell r="L2038">
            <v>31</v>
          </cell>
          <cell r="M2038">
            <v>210.75970815763975</v>
          </cell>
        </row>
        <row r="2039">
          <cell r="D2039">
            <v>44924</v>
          </cell>
          <cell r="E2039">
            <v>237439.01800000001</v>
          </cell>
          <cell r="F2039">
            <v>0</v>
          </cell>
          <cell r="G2039">
            <v>237439.01800000001</v>
          </cell>
          <cell r="H2039">
            <v>29435.9</v>
          </cell>
          <cell r="I2039">
            <v>8.0663074001474389</v>
          </cell>
          <cell r="J2039">
            <v>191101.70826225955</v>
          </cell>
          <cell r="K2039">
            <v>1.2424745972136952</v>
          </cell>
          <cell r="L2039">
            <v>31</v>
          </cell>
          <cell r="M2039">
            <v>210.75970815763975</v>
          </cell>
        </row>
        <row r="2040">
          <cell r="D2040">
            <v>44925</v>
          </cell>
          <cell r="E2040">
            <v>315192.84999999998</v>
          </cell>
          <cell r="F2040">
            <v>1</v>
          </cell>
          <cell r="G2040">
            <v>315193.84999999998</v>
          </cell>
          <cell r="H2040">
            <v>29435.9</v>
          </cell>
          <cell r="I2040">
            <v>10.707804075975254</v>
          </cell>
          <cell r="J2040">
            <v>191101.70826225955</v>
          </cell>
          <cell r="K2040">
            <v>1.6493512950048665</v>
          </cell>
          <cell r="L2040">
            <v>31</v>
          </cell>
          <cell r="M2040">
            <v>210.75970815763975</v>
          </cell>
        </row>
        <row r="2041">
          <cell r="D2041">
            <v>44926</v>
          </cell>
          <cell r="E2041">
            <v>168844.21799999999</v>
          </cell>
          <cell r="F2041">
            <v>0</v>
          </cell>
          <cell r="G2041">
            <v>168844.21799999999</v>
          </cell>
          <cell r="H2041">
            <v>29541.35</v>
          </cell>
          <cell r="I2041">
            <v>5.7155213962801295</v>
          </cell>
          <cell r="J2041">
            <v>191101.70826225955</v>
          </cell>
          <cell r="K2041">
            <v>0.88353065775992767</v>
          </cell>
          <cell r="L2041">
            <v>31</v>
          </cell>
          <cell r="M2041">
            <v>210.75970815763975</v>
          </cell>
        </row>
        <row r="2042">
          <cell r="D2042">
            <v>44927</v>
          </cell>
          <cell r="E2042">
            <v>160935.80100000001</v>
          </cell>
          <cell r="F2042">
            <v>0</v>
          </cell>
          <cell r="G2042">
            <v>160935.80100000001</v>
          </cell>
          <cell r="H2042">
            <v>29541.35</v>
          </cell>
          <cell r="I2042">
            <v>5.447814707181629</v>
          </cell>
          <cell r="J2042">
            <v>225143.37245662135</v>
          </cell>
          <cell r="K2042">
            <v>0.71481473891045899</v>
          </cell>
          <cell r="L2042">
            <v>31</v>
          </cell>
          <cell r="M2042">
            <v>236.26017586045532</v>
          </cell>
        </row>
        <row r="2043">
          <cell r="D2043">
            <v>44928</v>
          </cell>
          <cell r="E2043">
            <v>96966.213000000003</v>
          </cell>
          <cell r="F2043">
            <v>0</v>
          </cell>
          <cell r="G2043">
            <v>96966.213000000003</v>
          </cell>
          <cell r="H2043">
            <v>29541.35</v>
          </cell>
          <cell r="I2043">
            <v>3.2823893627068501</v>
          </cell>
          <cell r="J2043">
            <v>225143.37245662135</v>
          </cell>
          <cell r="K2043">
            <v>0.43068650852106516</v>
          </cell>
          <cell r="L2043">
            <v>31</v>
          </cell>
          <cell r="M2043">
            <v>236.26017586045532</v>
          </cell>
        </row>
        <row r="2044">
          <cell r="D2044">
            <v>44929</v>
          </cell>
          <cell r="E2044">
            <v>69069.948999999993</v>
          </cell>
          <cell r="F2044">
            <v>0</v>
          </cell>
          <cell r="G2044">
            <v>69069.948999999993</v>
          </cell>
          <cell r="H2044">
            <v>29541.35</v>
          </cell>
          <cell r="I2044">
            <v>2.3380769328415929</v>
          </cell>
          <cell r="J2044">
            <v>225143.37245662135</v>
          </cell>
          <cell r="K2044">
            <v>0.30678206622896609</v>
          </cell>
          <cell r="L2044">
            <v>31</v>
          </cell>
          <cell r="M2044">
            <v>236.26017586045532</v>
          </cell>
        </row>
        <row r="2045">
          <cell r="D2045">
            <v>44930</v>
          </cell>
          <cell r="E2045">
            <v>65706.111000000004</v>
          </cell>
          <cell r="F2045">
            <v>0</v>
          </cell>
          <cell r="G2045">
            <v>65706.111000000004</v>
          </cell>
          <cell r="H2045">
            <v>29541.35</v>
          </cell>
          <cell r="I2045">
            <v>2.2242081353763457</v>
          </cell>
          <cell r="J2045">
            <v>225143.37245662135</v>
          </cell>
          <cell r="K2045">
            <v>0.29184119560374661</v>
          </cell>
          <cell r="L2045">
            <v>31</v>
          </cell>
          <cell r="M2045">
            <v>236.26017586045532</v>
          </cell>
        </row>
        <row r="2046">
          <cell r="D2046">
            <v>44931</v>
          </cell>
          <cell r="E2046">
            <v>43798.284</v>
          </cell>
          <cell r="F2046">
            <v>0</v>
          </cell>
          <cell r="G2046">
            <v>43798.284</v>
          </cell>
          <cell r="H2046">
            <v>29541.35</v>
          </cell>
          <cell r="I2046">
            <v>1.4826094271250299</v>
          </cell>
          <cell r="J2046">
            <v>225143.37245662135</v>
          </cell>
          <cell r="K2046">
            <v>0.19453508012294995</v>
          </cell>
          <cell r="L2046">
            <v>31</v>
          </cell>
          <cell r="M2046">
            <v>236.26017586045532</v>
          </cell>
        </row>
        <row r="2047">
          <cell r="D2047">
            <v>44932</v>
          </cell>
          <cell r="E2047">
            <v>84451.823999999993</v>
          </cell>
          <cell r="F2047">
            <v>2.125</v>
          </cell>
          <cell r="G2047">
            <v>84453.948999999993</v>
          </cell>
          <cell r="H2047">
            <v>29541.35</v>
          </cell>
          <cell r="I2047">
            <v>2.8588385094113842</v>
          </cell>
          <cell r="J2047">
            <v>225143.37245662135</v>
          </cell>
          <cell r="K2047">
            <v>0.37511185907225336</v>
          </cell>
          <cell r="L2047">
            <v>31</v>
          </cell>
          <cell r="M2047">
            <v>236.26017586045532</v>
          </cell>
        </row>
        <row r="2048">
          <cell r="D2048">
            <v>44933</v>
          </cell>
          <cell r="E2048">
            <v>304925.28399999999</v>
          </cell>
          <cell r="F2048">
            <v>2.375</v>
          </cell>
          <cell r="G2048">
            <v>304927.65899999999</v>
          </cell>
          <cell r="H2048">
            <v>29541.35</v>
          </cell>
          <cell r="I2048">
            <v>10.322062431134663</v>
          </cell>
          <cell r="J2048">
            <v>225143.37245662135</v>
          </cell>
          <cell r="K2048">
            <v>1.3543710199986045</v>
          </cell>
          <cell r="L2048">
            <v>31</v>
          </cell>
          <cell r="M2048">
            <v>236.26017586045532</v>
          </cell>
        </row>
        <row r="2049">
          <cell r="D2049">
            <v>44934</v>
          </cell>
          <cell r="E2049">
            <v>374420.13699999999</v>
          </cell>
          <cell r="F2049">
            <v>24.782</v>
          </cell>
          <cell r="G2049">
            <v>374444.91899999999</v>
          </cell>
          <cell r="H2049">
            <v>29541.35</v>
          </cell>
          <cell r="I2049">
            <v>12.675281224453181</v>
          </cell>
          <cell r="J2049">
            <v>225143.37245662135</v>
          </cell>
          <cell r="K2049">
            <v>1.6631398691167103</v>
          </cell>
          <cell r="L2049">
            <v>31</v>
          </cell>
          <cell r="M2049">
            <v>236.26017586045532</v>
          </cell>
        </row>
        <row r="2050">
          <cell r="D2050">
            <v>44935</v>
          </cell>
          <cell r="E2050">
            <v>299406.36800000002</v>
          </cell>
          <cell r="F2050">
            <v>0</v>
          </cell>
          <cell r="G2050">
            <v>299406.36800000002</v>
          </cell>
          <cell r="H2050">
            <v>29541.35</v>
          </cell>
          <cell r="I2050">
            <v>10.13516200173655</v>
          </cell>
          <cell r="J2050">
            <v>225143.37245662135</v>
          </cell>
          <cell r="K2050">
            <v>1.3298475754940866</v>
          </cell>
          <cell r="L2050">
            <v>31</v>
          </cell>
          <cell r="M2050">
            <v>236.26017586045532</v>
          </cell>
        </row>
        <row r="2051">
          <cell r="D2051">
            <v>44936</v>
          </cell>
          <cell r="E2051">
            <v>208771.73800000001</v>
          </cell>
          <cell r="F2051">
            <v>36.075000000000003</v>
          </cell>
          <cell r="G2051">
            <v>208807.81300000002</v>
          </cell>
          <cell r="H2051">
            <v>29541.35</v>
          </cell>
          <cell r="I2051">
            <v>7.0683233163007122</v>
          </cell>
          <cell r="J2051">
            <v>225143.37245662135</v>
          </cell>
          <cell r="K2051">
            <v>0.92744374716262756</v>
          </cell>
          <cell r="L2051">
            <v>31</v>
          </cell>
          <cell r="M2051">
            <v>236.26017586045532</v>
          </cell>
        </row>
        <row r="2052">
          <cell r="D2052">
            <v>44937</v>
          </cell>
          <cell r="E2052">
            <v>197837.383</v>
          </cell>
          <cell r="F2052">
            <v>44.253</v>
          </cell>
          <cell r="G2052">
            <v>197881.636</v>
          </cell>
          <cell r="H2052">
            <v>29541.35</v>
          </cell>
          <cell r="I2052">
            <v>6.698462866456679</v>
          </cell>
          <cell r="J2052">
            <v>225143.37245662135</v>
          </cell>
          <cell r="K2052">
            <v>0.87891388425447037</v>
          </cell>
          <cell r="L2052">
            <v>31</v>
          </cell>
          <cell r="M2052">
            <v>236.26017586045532</v>
          </cell>
        </row>
        <row r="2053">
          <cell r="D2053">
            <v>44938</v>
          </cell>
          <cell r="E2053">
            <v>148098.46400000001</v>
          </cell>
          <cell r="F2053">
            <v>0.5</v>
          </cell>
          <cell r="G2053">
            <v>148098.96400000001</v>
          </cell>
          <cell r="H2053">
            <v>29541.35</v>
          </cell>
          <cell r="I2053">
            <v>5.0132767798357225</v>
          </cell>
          <cell r="J2053">
            <v>225143.37245662135</v>
          </cell>
          <cell r="K2053">
            <v>0.65779846141611131</v>
          </cell>
          <cell r="L2053">
            <v>31</v>
          </cell>
          <cell r="M2053">
            <v>236.26017586045532</v>
          </cell>
        </row>
        <row r="2054">
          <cell r="D2054">
            <v>44939</v>
          </cell>
          <cell r="E2054">
            <v>150789.46799999999</v>
          </cell>
          <cell r="F2054">
            <v>0</v>
          </cell>
          <cell r="G2054">
            <v>150789.46799999999</v>
          </cell>
          <cell r="H2054">
            <v>29541.35</v>
          </cell>
          <cell r="I2054">
            <v>5.104352644682792</v>
          </cell>
          <cell r="J2054">
            <v>225143.37245662135</v>
          </cell>
          <cell r="K2054">
            <v>0.66974864218600427</v>
          </cell>
          <cell r="L2054">
            <v>31</v>
          </cell>
          <cell r="M2054">
            <v>236.26017586045532</v>
          </cell>
        </row>
        <row r="2055">
          <cell r="D2055">
            <v>44940</v>
          </cell>
          <cell r="E2055">
            <v>180266.606</v>
          </cell>
          <cell r="F2055">
            <v>150.82499999999999</v>
          </cell>
          <cell r="G2055">
            <v>180417.43100000001</v>
          </cell>
          <cell r="H2055">
            <v>29541.35</v>
          </cell>
          <cell r="I2055">
            <v>6.1072845689178061</v>
          </cell>
          <cell r="J2055">
            <v>225143.37245662135</v>
          </cell>
          <cell r="K2055">
            <v>0.80134462334555845</v>
          </cell>
          <cell r="L2055">
            <v>31</v>
          </cell>
          <cell r="M2055">
            <v>236.26017586045532</v>
          </cell>
        </row>
        <row r="2056">
          <cell r="D2056">
            <v>44941</v>
          </cell>
          <cell r="E2056">
            <v>286651.25</v>
          </cell>
          <cell r="F2056">
            <v>173.28100000000001</v>
          </cell>
          <cell r="G2056">
            <v>286824.53100000002</v>
          </cell>
          <cell r="H2056">
            <v>29541.35</v>
          </cell>
          <cell r="I2056">
            <v>9.7092560428010248</v>
          </cell>
          <cell r="J2056">
            <v>225143.37245662135</v>
          </cell>
          <cell r="K2056">
            <v>1.2739639096205813</v>
          </cell>
          <cell r="L2056">
            <v>31</v>
          </cell>
          <cell r="M2056">
            <v>236.26017586045532</v>
          </cell>
        </row>
        <row r="2057">
          <cell r="D2057">
            <v>44942</v>
          </cell>
          <cell r="E2057">
            <v>399213.82299999997</v>
          </cell>
          <cell r="F2057">
            <v>706.35</v>
          </cell>
          <cell r="G2057">
            <v>399920.17299999995</v>
          </cell>
          <cell r="H2057">
            <v>29541.35</v>
          </cell>
          <cell r="I2057">
            <v>13.537640392196023</v>
          </cell>
          <cell r="J2057">
            <v>225143.37245662135</v>
          </cell>
          <cell r="K2057">
            <v>1.7762911190159643</v>
          </cell>
          <cell r="L2057">
            <v>31</v>
          </cell>
          <cell r="M2057">
            <v>236.26017586045532</v>
          </cell>
        </row>
        <row r="2058">
          <cell r="D2058">
            <v>44943</v>
          </cell>
          <cell r="E2058">
            <v>390435.576</v>
          </cell>
          <cell r="F2058">
            <v>60.593000000000004</v>
          </cell>
          <cell r="G2058">
            <v>390496.16899999999</v>
          </cell>
          <cell r="H2058">
            <v>29541.35</v>
          </cell>
          <cell r="I2058">
            <v>13.218629785030137</v>
          </cell>
          <cell r="J2058">
            <v>225143.37245662135</v>
          </cell>
          <cell r="K2058">
            <v>1.7344333290345351</v>
          </cell>
          <cell r="L2058">
            <v>31</v>
          </cell>
          <cell r="M2058">
            <v>236.26017586045532</v>
          </cell>
        </row>
        <row r="2059">
          <cell r="D2059">
            <v>44944</v>
          </cell>
          <cell r="E2059">
            <v>356496.93</v>
          </cell>
          <cell r="F2059">
            <v>896.78</v>
          </cell>
          <cell r="G2059">
            <v>357393.71</v>
          </cell>
          <cell r="H2059">
            <v>29541.35</v>
          </cell>
          <cell r="I2059">
            <v>12.09808319525005</v>
          </cell>
          <cell r="J2059">
            <v>225143.37245662135</v>
          </cell>
          <cell r="K2059">
            <v>1.5874049771056864</v>
          </cell>
          <cell r="L2059">
            <v>31</v>
          </cell>
          <cell r="M2059">
            <v>236.26017586045532</v>
          </cell>
        </row>
        <row r="2060">
          <cell r="D2060">
            <v>44945</v>
          </cell>
          <cell r="E2060">
            <v>369908.16399999999</v>
          </cell>
          <cell r="F2060">
            <v>1285.961</v>
          </cell>
          <cell r="G2060">
            <v>371194.125</v>
          </cell>
          <cell r="H2060">
            <v>29541.35</v>
          </cell>
          <cell r="I2060">
            <v>12.565239063211397</v>
          </cell>
          <cell r="J2060">
            <v>225143.37245662135</v>
          </cell>
          <cell r="K2060">
            <v>1.6487010963270456</v>
          </cell>
          <cell r="L2060">
            <v>31</v>
          </cell>
          <cell r="M2060">
            <v>236.26017586045532</v>
          </cell>
        </row>
        <row r="2061">
          <cell r="D2061">
            <v>44946</v>
          </cell>
          <cell r="E2061">
            <v>270677.23100000003</v>
          </cell>
          <cell r="F2061">
            <v>1125.951</v>
          </cell>
          <cell r="G2061">
            <v>271803.18200000003</v>
          </cell>
          <cell r="H2061">
            <v>29541.35</v>
          </cell>
          <cell r="I2061">
            <v>9.200770513195911</v>
          </cell>
          <cell r="J2061">
            <v>225143.37245662135</v>
          </cell>
          <cell r="K2061">
            <v>1.207244872608314</v>
          </cell>
          <cell r="L2061">
            <v>31</v>
          </cell>
          <cell r="M2061">
            <v>236.26017586045532</v>
          </cell>
        </row>
        <row r="2062">
          <cell r="D2062">
            <v>44947</v>
          </cell>
          <cell r="E2062">
            <v>267281.50599999999</v>
          </cell>
          <cell r="F2062">
            <v>3312.221</v>
          </cell>
          <cell r="G2062">
            <v>270593.72700000001</v>
          </cell>
          <cell r="H2062">
            <v>29541.35</v>
          </cell>
          <cell r="I2062">
            <v>9.1598294255340402</v>
          </cell>
          <cell r="J2062">
            <v>225143.37245662135</v>
          </cell>
          <cell r="K2062">
            <v>1.2018729401068007</v>
          </cell>
          <cell r="L2062">
            <v>31</v>
          </cell>
          <cell r="M2062">
            <v>236.26017586045532</v>
          </cell>
        </row>
        <row r="2063">
          <cell r="D2063">
            <v>44948</v>
          </cell>
          <cell r="E2063">
            <v>289048.93</v>
          </cell>
          <cell r="F2063">
            <v>398.20800000000003</v>
          </cell>
          <cell r="G2063">
            <v>289447.13799999998</v>
          </cell>
          <cell r="H2063">
            <v>29541.35</v>
          </cell>
          <cell r="I2063">
            <v>9.7980335360435458</v>
          </cell>
          <cell r="J2063">
            <v>225143.37245662135</v>
          </cell>
          <cell r="K2063">
            <v>1.2856125181111788</v>
          </cell>
          <cell r="L2063">
            <v>31</v>
          </cell>
          <cell r="M2063">
            <v>236.26017586045532</v>
          </cell>
        </row>
        <row r="2064">
          <cell r="D2064">
            <v>44949</v>
          </cell>
          <cell r="E2064">
            <v>309752.82400000002</v>
          </cell>
          <cell r="F2064">
            <v>1417.672</v>
          </cell>
          <cell r="G2064">
            <v>311170.49600000004</v>
          </cell>
          <cell r="H2064">
            <v>29541.35</v>
          </cell>
          <cell r="I2064">
            <v>10.533387810645081</v>
          </cell>
          <cell r="J2064">
            <v>225143.37245662135</v>
          </cell>
          <cell r="K2064">
            <v>1.3820992934622298</v>
          </cell>
          <cell r="L2064">
            <v>31</v>
          </cell>
          <cell r="M2064">
            <v>236.26017586045532</v>
          </cell>
        </row>
        <row r="2065">
          <cell r="D2065">
            <v>44950</v>
          </cell>
          <cell r="E2065">
            <v>234735.617</v>
          </cell>
          <cell r="F2065">
            <v>376.38499999999999</v>
          </cell>
          <cell r="G2065">
            <v>235112.00200000001</v>
          </cell>
          <cell r="H2065">
            <v>29541.35</v>
          </cell>
          <cell r="I2065">
            <v>7.9587426437857447</v>
          </cell>
          <cell r="J2065">
            <v>225143.37245662135</v>
          </cell>
          <cell r="K2065">
            <v>1.0442768065282459</v>
          </cell>
          <cell r="L2065">
            <v>31</v>
          </cell>
          <cell r="M2065">
            <v>236.26017586045532</v>
          </cell>
        </row>
        <row r="2066">
          <cell r="D2066">
            <v>44951</v>
          </cell>
          <cell r="E2066">
            <v>220158.89300000001</v>
          </cell>
          <cell r="F2066">
            <v>580.17399999999998</v>
          </cell>
          <cell r="G2066">
            <v>220739.06700000001</v>
          </cell>
          <cell r="H2066">
            <v>29541.35</v>
          </cell>
          <cell r="I2066">
            <v>7.4722064834545483</v>
          </cell>
          <cell r="J2066">
            <v>225143.37245662135</v>
          </cell>
          <cell r="K2066">
            <v>0.98043777434545665</v>
          </cell>
          <cell r="L2066">
            <v>31</v>
          </cell>
          <cell r="M2066">
            <v>236.26017586045532</v>
          </cell>
        </row>
        <row r="2067">
          <cell r="D2067">
            <v>44952</v>
          </cell>
          <cell r="E2067">
            <v>311364.533</v>
          </cell>
          <cell r="F2067">
            <v>2901.5120000000002</v>
          </cell>
          <cell r="G2067">
            <v>314266.04499999998</v>
          </cell>
          <cell r="H2067">
            <v>29541.35</v>
          </cell>
          <cell r="I2067">
            <v>10.638174795667767</v>
          </cell>
          <cell r="J2067">
            <v>225143.37245662135</v>
          </cell>
          <cell r="K2067">
            <v>1.3958485278555113</v>
          </cell>
          <cell r="L2067">
            <v>31</v>
          </cell>
          <cell r="M2067">
            <v>236.26017586045532</v>
          </cell>
        </row>
        <row r="2068">
          <cell r="D2068">
            <v>44953</v>
          </cell>
          <cell r="E2068">
            <v>338586.25199999998</v>
          </cell>
          <cell r="F2068">
            <v>2225.9859999999999</v>
          </cell>
          <cell r="G2068">
            <v>340812.23799999995</v>
          </cell>
          <cell r="H2068">
            <v>29541.35</v>
          </cell>
          <cell r="I2068">
            <v>11.536786165831961</v>
          </cell>
          <cell r="J2068">
            <v>225143.37245662135</v>
          </cell>
          <cell r="K2068">
            <v>1.5137564756238369</v>
          </cell>
          <cell r="L2068">
            <v>31</v>
          </cell>
          <cell r="M2068">
            <v>236.26017586045532</v>
          </cell>
        </row>
        <row r="2069">
          <cell r="D2069">
            <v>44954</v>
          </cell>
          <cell r="E2069">
            <v>301917.62599999999</v>
          </cell>
          <cell r="F2069">
            <v>2744.509</v>
          </cell>
          <cell r="G2069">
            <v>304662.13500000001</v>
          </cell>
          <cell r="H2069">
            <v>29541.35</v>
          </cell>
          <cell r="I2069">
            <v>10.313074216310358</v>
          </cell>
          <cell r="J2069">
            <v>225143.37245662135</v>
          </cell>
          <cell r="K2069">
            <v>1.353191664829928</v>
          </cell>
          <cell r="L2069">
            <v>31</v>
          </cell>
          <cell r="M2069">
            <v>236.26017586045532</v>
          </cell>
        </row>
        <row r="2070">
          <cell r="D2070">
            <v>44955</v>
          </cell>
          <cell r="E2070">
            <v>230180.37400000001</v>
          </cell>
          <cell r="F2070">
            <v>440.66500000000002</v>
          </cell>
          <cell r="G2070">
            <v>230621.03900000002</v>
          </cell>
          <cell r="H2070">
            <v>29541.35</v>
          </cell>
          <cell r="I2070">
            <v>7.8067196996752024</v>
          </cell>
          <cell r="J2070">
            <v>225143.37245662135</v>
          </cell>
          <cell r="K2070">
            <v>1.0243296814985485</v>
          </cell>
          <cell r="L2070">
            <v>31</v>
          </cell>
          <cell r="M2070">
            <v>236.26017586045532</v>
          </cell>
        </row>
        <row r="2071">
          <cell r="D2071">
            <v>44956</v>
          </cell>
          <cell r="E2071">
            <v>154951.18400000001</v>
          </cell>
          <cell r="F2071">
            <v>0.625</v>
          </cell>
          <cell r="G2071">
            <v>154951.80900000001</v>
          </cell>
          <cell r="H2071">
            <v>29541.35</v>
          </cell>
          <cell r="I2071">
            <v>5.2452514526248804</v>
          </cell>
          <cell r="J2071">
            <v>225143.37245662135</v>
          </cell>
          <cell r="K2071">
            <v>0.68823615507427283</v>
          </cell>
          <cell r="L2071">
            <v>31</v>
          </cell>
          <cell r="M2071">
            <v>236.26017586045532</v>
          </cell>
        </row>
        <row r="2072">
          <cell r="D2072">
            <v>44957</v>
          </cell>
          <cell r="E2072">
            <v>209410.476</v>
          </cell>
          <cell r="F2072">
            <v>128.489</v>
          </cell>
          <cell r="G2072">
            <v>209538.965</v>
          </cell>
          <cell r="H2072">
            <v>29581.5</v>
          </cell>
          <cell r="I2072">
            <v>7.0834462417389243</v>
          </cell>
          <cell r="J2072">
            <v>225143.37245662135</v>
          </cell>
          <cell r="K2072">
            <v>0.93069124226773381</v>
          </cell>
          <cell r="L2072">
            <v>31</v>
          </cell>
          <cell r="M2072">
            <v>236.26017586045532</v>
          </cell>
        </row>
        <row r="2073">
          <cell r="D2073">
            <v>44958</v>
          </cell>
          <cell r="E2073">
            <v>214665.908</v>
          </cell>
          <cell r="F2073">
            <v>2.2829999999999999</v>
          </cell>
          <cell r="G2073">
            <v>214668.19099999999</v>
          </cell>
          <cell r="H2073">
            <v>29581.5</v>
          </cell>
          <cell r="I2073">
            <v>7.2568392745465911</v>
          </cell>
          <cell r="J2073">
            <v>228380.78707851662</v>
          </cell>
          <cell r="K2073">
            <v>0.93995731316136377</v>
          </cell>
          <cell r="L2073">
            <v>28</v>
          </cell>
          <cell r="M2073">
            <v>216.46478709329352</v>
          </cell>
        </row>
        <row r="2074">
          <cell r="D2074">
            <v>44959</v>
          </cell>
          <cell r="E2074">
            <v>113531.948</v>
          </cell>
          <cell r="F2074">
            <v>0</v>
          </cell>
          <cell r="G2074">
            <v>113531.948</v>
          </cell>
          <cell r="H2074">
            <v>29581.5</v>
          </cell>
          <cell r="I2074">
            <v>3.8379374947179827</v>
          </cell>
          <cell r="J2074">
            <v>228380.78707851662</v>
          </cell>
          <cell r="K2074">
            <v>0.49711689609410126</v>
          </cell>
          <cell r="L2074">
            <v>28</v>
          </cell>
          <cell r="M2074">
            <v>216.46478709329352</v>
          </cell>
        </row>
        <row r="2075">
          <cell r="D2075">
            <v>44960</v>
          </cell>
          <cell r="E2075">
            <v>62026.834000000003</v>
          </cell>
          <cell r="F2075">
            <v>0</v>
          </cell>
          <cell r="G2075">
            <v>62026.834000000003</v>
          </cell>
          <cell r="H2075">
            <v>29581.5</v>
          </cell>
          <cell r="I2075">
            <v>2.0968116559336072</v>
          </cell>
          <cell r="J2075">
            <v>228380.78707851662</v>
          </cell>
          <cell r="K2075">
            <v>0.27159392343575456</v>
          </cell>
          <cell r="L2075">
            <v>28</v>
          </cell>
          <cell r="M2075">
            <v>216.46478709329352</v>
          </cell>
        </row>
        <row r="2076">
          <cell r="D2076">
            <v>44961</v>
          </cell>
          <cell r="E2076">
            <v>185843.23800000001</v>
          </cell>
          <cell r="F2076">
            <v>813.57500000000005</v>
          </cell>
          <cell r="G2076">
            <v>186656.81300000002</v>
          </cell>
          <cell r="H2076">
            <v>29581.5</v>
          </cell>
          <cell r="I2076">
            <v>6.3099171103561353</v>
          </cell>
          <cell r="J2076">
            <v>228380.78707851662</v>
          </cell>
          <cell r="K2076">
            <v>0.81730523564501067</v>
          </cell>
          <cell r="L2076">
            <v>28</v>
          </cell>
          <cell r="M2076">
            <v>216.46478709329352</v>
          </cell>
        </row>
        <row r="2077">
          <cell r="D2077">
            <v>44962</v>
          </cell>
          <cell r="E2077">
            <v>281934.30800000002</v>
          </cell>
          <cell r="F2077">
            <v>651.95799999999997</v>
          </cell>
          <cell r="G2077">
            <v>282586.266</v>
          </cell>
          <cell r="H2077">
            <v>29581.5</v>
          </cell>
          <cell r="I2077">
            <v>9.5528038131940569</v>
          </cell>
          <cell r="J2077">
            <v>228380.78707851662</v>
          </cell>
          <cell r="K2077">
            <v>1.2373469310395524</v>
          </cell>
          <cell r="L2077">
            <v>28</v>
          </cell>
          <cell r="M2077">
            <v>216.46478709329352</v>
          </cell>
        </row>
        <row r="2078">
          <cell r="D2078">
            <v>44963</v>
          </cell>
          <cell r="E2078">
            <v>276127.09899999999</v>
          </cell>
          <cell r="F2078">
            <v>708.14300000000003</v>
          </cell>
          <cell r="G2078">
            <v>276835.24199999997</v>
          </cell>
          <cell r="H2078">
            <v>29581.5</v>
          </cell>
          <cell r="I2078">
            <v>9.3583909538055874</v>
          </cell>
          <cell r="J2078">
            <v>228380.78707851662</v>
          </cell>
          <cell r="K2078">
            <v>1.2121651980506787</v>
          </cell>
          <cell r="L2078">
            <v>28</v>
          </cell>
          <cell r="M2078">
            <v>216.46478709329352</v>
          </cell>
        </row>
        <row r="2079">
          <cell r="D2079">
            <v>44964</v>
          </cell>
          <cell r="E2079">
            <v>188206.06299999999</v>
          </cell>
          <cell r="F2079">
            <v>3.1749999999999998</v>
          </cell>
          <cell r="G2079">
            <v>188209.23799999998</v>
          </cell>
          <cell r="H2079">
            <v>29581.5</v>
          </cell>
          <cell r="I2079">
            <v>6.3623967006406028</v>
          </cell>
          <cell r="J2079">
            <v>228380.78707851662</v>
          </cell>
          <cell r="K2079">
            <v>0.82410276454338616</v>
          </cell>
          <cell r="L2079">
            <v>28</v>
          </cell>
          <cell r="M2079">
            <v>216.46478709329352</v>
          </cell>
        </row>
        <row r="2080">
          <cell r="D2080">
            <v>44965</v>
          </cell>
          <cell r="E2080">
            <v>171254.878</v>
          </cell>
          <cell r="F2080">
            <v>1.35</v>
          </cell>
          <cell r="G2080">
            <v>171256.228</v>
          </cell>
          <cell r="H2080">
            <v>29581.5</v>
          </cell>
          <cell r="I2080">
            <v>5.7893016919358384</v>
          </cell>
          <cell r="J2080">
            <v>228380.78707851662</v>
          </cell>
          <cell r="K2080">
            <v>0.74987143266619283</v>
          </cell>
          <cell r="L2080">
            <v>28</v>
          </cell>
          <cell r="M2080">
            <v>216.46478709329352</v>
          </cell>
        </row>
        <row r="2081">
          <cell r="D2081">
            <v>44966</v>
          </cell>
          <cell r="E2081">
            <v>137451.886</v>
          </cell>
          <cell r="F2081">
            <v>0.75</v>
          </cell>
          <cell r="G2081">
            <v>137452.636</v>
          </cell>
          <cell r="H2081">
            <v>29581.5</v>
          </cell>
          <cell r="I2081">
            <v>4.6465742440376587</v>
          </cell>
          <cell r="J2081">
            <v>228380.78707851662</v>
          </cell>
          <cell r="K2081">
            <v>0.60185726548330098</v>
          </cell>
          <cell r="L2081">
            <v>28</v>
          </cell>
          <cell r="M2081">
            <v>216.46478709329352</v>
          </cell>
        </row>
        <row r="2082">
          <cell r="D2082">
            <v>44967</v>
          </cell>
          <cell r="E2082">
            <v>127437.039</v>
          </cell>
          <cell r="F2082">
            <v>0</v>
          </cell>
          <cell r="G2082">
            <v>127437.039</v>
          </cell>
          <cell r="H2082">
            <v>29581.5</v>
          </cell>
          <cell r="I2082">
            <v>4.3079978702905537</v>
          </cell>
          <cell r="J2082">
            <v>228380.78707851662</v>
          </cell>
          <cell r="K2082">
            <v>0.55800245121402237</v>
          </cell>
          <cell r="L2082">
            <v>28</v>
          </cell>
          <cell r="M2082">
            <v>216.46478709329352</v>
          </cell>
        </row>
        <row r="2083">
          <cell r="D2083">
            <v>44968</v>
          </cell>
          <cell r="E2083">
            <v>156803.40100000001</v>
          </cell>
          <cell r="F2083">
            <v>0</v>
          </cell>
          <cell r="G2083">
            <v>156803.40100000001</v>
          </cell>
          <cell r="H2083">
            <v>29581.5</v>
          </cell>
          <cell r="I2083">
            <v>5.3007251491641743</v>
          </cell>
          <cell r="J2083">
            <v>228380.78707851662</v>
          </cell>
          <cell r="K2083">
            <v>0.68658753219066315</v>
          </cell>
          <cell r="L2083">
            <v>28</v>
          </cell>
          <cell r="M2083">
            <v>216.46478709329352</v>
          </cell>
        </row>
        <row r="2084">
          <cell r="D2084">
            <v>44969</v>
          </cell>
          <cell r="E2084">
            <v>146984.78</v>
          </cell>
          <cell r="F2084">
            <v>0</v>
          </cell>
          <cell r="G2084">
            <v>146984.78</v>
          </cell>
          <cell r="H2084">
            <v>29581.5</v>
          </cell>
          <cell r="I2084">
            <v>4.9688075317343614</v>
          </cell>
          <cell r="J2084">
            <v>228380.78707851662</v>
          </cell>
          <cell r="K2084">
            <v>0.64359520728627262</v>
          </cell>
          <cell r="L2084">
            <v>28</v>
          </cell>
          <cell r="M2084">
            <v>216.46478709329352</v>
          </cell>
        </row>
        <row r="2085">
          <cell r="D2085">
            <v>44970</v>
          </cell>
          <cell r="E2085">
            <v>153124.201</v>
          </cell>
          <cell r="F2085">
            <v>0</v>
          </cell>
          <cell r="G2085">
            <v>153124.201</v>
          </cell>
          <cell r="H2085">
            <v>29581.5</v>
          </cell>
          <cell r="I2085">
            <v>5.1763501174720687</v>
          </cell>
          <cell r="J2085">
            <v>228380.78707851662</v>
          </cell>
          <cell r="K2085">
            <v>0.67047759559282183</v>
          </cell>
          <cell r="L2085">
            <v>28</v>
          </cell>
          <cell r="M2085">
            <v>216.46478709329352</v>
          </cell>
        </row>
        <row r="2086">
          <cell r="D2086">
            <v>44971</v>
          </cell>
          <cell r="E2086">
            <v>216527.329</v>
          </cell>
          <cell r="F2086">
            <v>0</v>
          </cell>
          <cell r="G2086">
            <v>216527.329</v>
          </cell>
          <cell r="H2086">
            <v>29581.5</v>
          </cell>
          <cell r="I2086">
            <v>7.3196872707604417</v>
          </cell>
          <cell r="J2086">
            <v>228380.78707851662</v>
          </cell>
          <cell r="K2086">
            <v>0.94809783156390715</v>
          </cell>
          <cell r="L2086">
            <v>28</v>
          </cell>
          <cell r="M2086">
            <v>216.46478709329352</v>
          </cell>
        </row>
        <row r="2087">
          <cell r="D2087">
            <v>44972</v>
          </cell>
          <cell r="E2087">
            <v>116140.073</v>
          </cell>
          <cell r="F2087">
            <v>0.26100000000000001</v>
          </cell>
          <cell r="G2087">
            <v>116140.334</v>
          </cell>
          <cell r="H2087">
            <v>29581.5</v>
          </cell>
          <cell r="I2087">
            <v>3.9261137535283877</v>
          </cell>
          <cell r="J2087">
            <v>228380.78707851662</v>
          </cell>
          <cell r="K2087">
            <v>0.50853811078280986</v>
          </cell>
          <cell r="L2087">
            <v>28</v>
          </cell>
          <cell r="M2087">
            <v>216.46478709329352</v>
          </cell>
        </row>
        <row r="2088">
          <cell r="D2088">
            <v>44973</v>
          </cell>
          <cell r="E2088">
            <v>59017.569000000003</v>
          </cell>
          <cell r="F2088">
            <v>0</v>
          </cell>
          <cell r="G2088">
            <v>59017.569000000003</v>
          </cell>
          <cell r="H2088">
            <v>29581.5</v>
          </cell>
          <cell r="I2088">
            <v>1.9950837178642058</v>
          </cell>
          <cell r="J2088">
            <v>228380.78707851662</v>
          </cell>
          <cell r="K2088">
            <v>0.25841739909456546</v>
          </cell>
          <cell r="L2088">
            <v>28</v>
          </cell>
          <cell r="M2088">
            <v>216.46478709329352</v>
          </cell>
        </row>
        <row r="2089">
          <cell r="D2089">
            <v>44974</v>
          </cell>
          <cell r="E2089">
            <v>135073.851</v>
          </cell>
          <cell r="F2089">
            <v>0</v>
          </cell>
          <cell r="G2089">
            <v>135073.851</v>
          </cell>
          <cell r="H2089">
            <v>29581.5</v>
          </cell>
          <cell r="I2089">
            <v>4.5661596267937732</v>
          </cell>
          <cell r="J2089">
            <v>228380.78707851662</v>
          </cell>
          <cell r="K2089">
            <v>0.59144139368239423</v>
          </cell>
          <cell r="L2089">
            <v>28</v>
          </cell>
          <cell r="M2089">
            <v>216.46478709329352</v>
          </cell>
        </row>
        <row r="2090">
          <cell r="D2090">
            <v>44975</v>
          </cell>
          <cell r="E2090">
            <v>108891.822</v>
          </cell>
          <cell r="F2090">
            <v>0</v>
          </cell>
          <cell r="G2090">
            <v>108891.822</v>
          </cell>
          <cell r="H2090">
            <v>29581.5</v>
          </cell>
          <cell r="I2090">
            <v>3.6810784442979565</v>
          </cell>
          <cell r="J2090">
            <v>228380.78707851662</v>
          </cell>
          <cell r="K2090">
            <v>0.47679939890286532</v>
          </cell>
          <cell r="L2090">
            <v>28</v>
          </cell>
          <cell r="M2090">
            <v>216.46478709329352</v>
          </cell>
        </row>
        <row r="2091">
          <cell r="D2091">
            <v>44976</v>
          </cell>
          <cell r="E2091">
            <v>119477.11599999999</v>
          </cell>
          <cell r="F2091">
            <v>0</v>
          </cell>
          <cell r="G2091">
            <v>119477.11599999999</v>
          </cell>
          <cell r="H2091">
            <v>29581.5</v>
          </cell>
          <cell r="I2091">
            <v>4.038913374913375</v>
          </cell>
          <cell r="J2091">
            <v>228380.78707851662</v>
          </cell>
          <cell r="K2091">
            <v>0.52314871810527619</v>
          </cell>
          <cell r="L2091">
            <v>28</v>
          </cell>
          <cell r="M2091">
            <v>216.46478709329352</v>
          </cell>
        </row>
        <row r="2092">
          <cell r="D2092">
            <v>44977</v>
          </cell>
          <cell r="E2092">
            <v>140929.038</v>
          </cell>
          <cell r="F2092">
            <v>0</v>
          </cell>
          <cell r="G2092">
            <v>140929.038</v>
          </cell>
          <cell r="H2092">
            <v>29581.5</v>
          </cell>
          <cell r="I2092">
            <v>4.7640937072156584</v>
          </cell>
          <cell r="J2092">
            <v>228380.78707851662</v>
          </cell>
          <cell r="K2092">
            <v>0.61707922020405781</v>
          </cell>
          <cell r="L2092">
            <v>28</v>
          </cell>
          <cell r="M2092">
            <v>216.46478709329352</v>
          </cell>
        </row>
        <row r="2093">
          <cell r="D2093">
            <v>44978</v>
          </cell>
          <cell r="E2093">
            <v>71582.429000000004</v>
          </cell>
          <cell r="F2093">
            <v>0</v>
          </cell>
          <cell r="G2093">
            <v>71582.429000000004</v>
          </cell>
          <cell r="H2093">
            <v>29581.5</v>
          </cell>
          <cell r="I2093">
            <v>2.4198377026181905</v>
          </cell>
          <cell r="J2093">
            <v>228380.78707851662</v>
          </cell>
          <cell r="K2093">
            <v>0.31343454900779455</v>
          </cell>
          <cell r="L2093">
            <v>28</v>
          </cell>
          <cell r="M2093">
            <v>216.46478709329352</v>
          </cell>
        </row>
        <row r="2094">
          <cell r="D2094">
            <v>44979</v>
          </cell>
          <cell r="E2094">
            <v>61505.307999999997</v>
          </cell>
          <cell r="F2094">
            <v>0</v>
          </cell>
          <cell r="G2094">
            <v>61505.307999999997</v>
          </cell>
          <cell r="H2094">
            <v>29581.5</v>
          </cell>
          <cell r="I2094">
            <v>2.0791815154741982</v>
          </cell>
          <cell r="J2094">
            <v>228380.78707851662</v>
          </cell>
          <cell r="K2094">
            <v>0.26931034255020175</v>
          </cell>
          <cell r="L2094">
            <v>28</v>
          </cell>
          <cell r="M2094">
            <v>216.46478709329352</v>
          </cell>
        </row>
        <row r="2095">
          <cell r="D2095">
            <v>44980</v>
          </cell>
          <cell r="E2095">
            <v>149071.11600000001</v>
          </cell>
          <cell r="F2095">
            <v>0</v>
          </cell>
          <cell r="G2095">
            <v>149071.11600000001</v>
          </cell>
          <cell r="H2095">
            <v>29581.5</v>
          </cell>
          <cell r="I2095">
            <v>5.039335936311546</v>
          </cell>
          <cell r="J2095">
            <v>228380.78707851662</v>
          </cell>
          <cell r="K2095">
            <v>0.65273054667575792</v>
          </cell>
          <cell r="L2095">
            <v>28</v>
          </cell>
          <cell r="M2095">
            <v>216.46478709329352</v>
          </cell>
        </row>
        <row r="2096">
          <cell r="D2096">
            <v>44981</v>
          </cell>
          <cell r="E2096">
            <v>73495.417000000001</v>
          </cell>
          <cell r="F2096">
            <v>0</v>
          </cell>
          <cell r="G2096">
            <v>73495.417000000001</v>
          </cell>
          <cell r="H2096">
            <v>29581.5</v>
          </cell>
          <cell r="I2096">
            <v>2.4845060933353618</v>
          </cell>
          <cell r="J2096">
            <v>228380.78707851662</v>
          </cell>
          <cell r="K2096">
            <v>0.3218108578228715</v>
          </cell>
          <cell r="L2096">
            <v>28</v>
          </cell>
          <cell r="M2096">
            <v>216.46478709329352</v>
          </cell>
        </row>
        <row r="2097">
          <cell r="D2097">
            <v>44982</v>
          </cell>
          <cell r="E2097">
            <v>106288.622</v>
          </cell>
          <cell r="F2097">
            <v>522.00099999999998</v>
          </cell>
          <cell r="G2097">
            <v>106810.62300000001</v>
          </cell>
          <cell r="H2097">
            <v>29581.5</v>
          </cell>
          <cell r="I2097">
            <v>3.6107236955529642</v>
          </cell>
          <cell r="J2097">
            <v>228380.78707851662</v>
          </cell>
          <cell r="K2097">
            <v>0.46768655264892683</v>
          </cell>
          <cell r="L2097">
            <v>28</v>
          </cell>
          <cell r="M2097">
            <v>216.46478709329352</v>
          </cell>
        </row>
        <row r="2098">
          <cell r="D2098">
            <v>44983</v>
          </cell>
          <cell r="E2098">
            <v>344430.97600000002</v>
          </cell>
          <cell r="F2098">
            <v>4249.9110000000001</v>
          </cell>
          <cell r="G2098">
            <v>348680.88700000005</v>
          </cell>
          <cell r="H2098">
            <v>29581.5</v>
          </cell>
          <cell r="I2098">
            <v>11.787126650102261</v>
          </cell>
          <cell r="J2098">
            <v>228380.78707851662</v>
          </cell>
          <cell r="K2098">
            <v>1.5267522783347123</v>
          </cell>
          <cell r="L2098">
            <v>28</v>
          </cell>
          <cell r="M2098">
            <v>216.46478709329352</v>
          </cell>
        </row>
        <row r="2099">
          <cell r="D2099">
            <v>44984</v>
          </cell>
          <cell r="E2099">
            <v>399086.51</v>
          </cell>
          <cell r="F2099">
            <v>1237.2270000000001</v>
          </cell>
          <cell r="G2099">
            <v>400323.73700000002</v>
          </cell>
          <cell r="H2099">
            <v>29581.5</v>
          </cell>
          <cell r="I2099">
            <v>13.532908642225717</v>
          </cell>
          <cell r="J2099">
            <v>228380.78707851662</v>
          </cell>
          <cell r="K2099">
            <v>1.7528783490108997</v>
          </cell>
          <cell r="L2099">
            <v>28</v>
          </cell>
          <cell r="M2099">
            <v>216.46478709329352</v>
          </cell>
        </row>
        <row r="2100">
          <cell r="D2100">
            <v>44985</v>
          </cell>
          <cell r="E2100">
            <v>317525.16899999999</v>
          </cell>
          <cell r="F2100">
            <v>6189.1350000000002</v>
          </cell>
          <cell r="G2100">
            <v>323714.304</v>
          </cell>
          <cell r="H2100">
            <v>29655.95</v>
          </cell>
          <cell r="I2100">
            <v>10.915661241673256</v>
          </cell>
          <cell r="J2100">
            <v>228380.78707851662</v>
          </cell>
          <cell r="K2100">
            <v>1.4174322986666474</v>
          </cell>
          <cell r="L2100">
            <v>28</v>
          </cell>
          <cell r="M2100">
            <v>216.46478709329352</v>
          </cell>
        </row>
        <row r="2101">
          <cell r="D2101">
            <v>44986</v>
          </cell>
          <cell r="E2101">
            <v>185415.54</v>
          </cell>
          <cell r="F2101">
            <v>179.26</v>
          </cell>
          <cell r="G2101">
            <v>185594.80000000002</v>
          </cell>
          <cell r="H2101">
            <v>29655.95</v>
          </cell>
          <cell r="I2101">
            <v>6.2582652047902698</v>
          </cell>
          <cell r="J2101">
            <v>222862.61060504007</v>
          </cell>
          <cell r="K2101">
            <v>0.83277674750437825</v>
          </cell>
          <cell r="L2101">
            <v>31</v>
          </cell>
          <cell r="M2101">
            <v>233.86679785305151</v>
          </cell>
        </row>
        <row r="2102">
          <cell r="D2102">
            <v>44987</v>
          </cell>
          <cell r="E2102">
            <v>211160.40599999999</v>
          </cell>
          <cell r="F2102">
            <v>2112.7959999999998</v>
          </cell>
          <cell r="G2102">
            <v>213273.20199999999</v>
          </cell>
          <cell r="H2102">
            <v>29655.95</v>
          </cell>
          <cell r="I2102">
            <v>7.1915821951412777</v>
          </cell>
          <cell r="J2102">
            <v>222862.61060504007</v>
          </cell>
          <cell r="K2102">
            <v>0.95697165810359031</v>
          </cell>
          <cell r="L2102">
            <v>31</v>
          </cell>
          <cell r="M2102">
            <v>233.86679785305151</v>
          </cell>
        </row>
        <row r="2103">
          <cell r="D2103">
            <v>44988</v>
          </cell>
          <cell r="E2103">
            <v>181802.13800000001</v>
          </cell>
          <cell r="F2103">
            <v>4478.5330000000004</v>
          </cell>
          <cell r="G2103">
            <v>186280.671</v>
          </cell>
          <cell r="H2103">
            <v>29655.95</v>
          </cell>
          <cell r="I2103">
            <v>6.2813928065025735</v>
          </cell>
          <cell r="J2103">
            <v>222862.61060504007</v>
          </cell>
          <cell r="K2103">
            <v>0.83585429827944069</v>
          </cell>
          <cell r="L2103">
            <v>31</v>
          </cell>
          <cell r="M2103">
            <v>233.86679785305151</v>
          </cell>
        </row>
        <row r="2104">
          <cell r="D2104">
            <v>44989</v>
          </cell>
          <cell r="E2104">
            <v>100620.478</v>
          </cell>
          <cell r="F2104">
            <v>0</v>
          </cell>
          <cell r="G2104">
            <v>100620.478</v>
          </cell>
          <cell r="H2104">
            <v>29655.95</v>
          </cell>
          <cell r="I2104">
            <v>3.392927152898491</v>
          </cell>
          <cell r="J2104">
            <v>222862.61060504007</v>
          </cell>
          <cell r="K2104">
            <v>0.45149106764400637</v>
          </cell>
          <cell r="L2104">
            <v>31</v>
          </cell>
          <cell r="M2104">
            <v>233.86679785305151</v>
          </cell>
        </row>
        <row r="2105">
          <cell r="D2105">
            <v>44990</v>
          </cell>
          <cell r="E2105">
            <v>62971.163</v>
          </cell>
          <cell r="F2105">
            <v>0</v>
          </cell>
          <cell r="G2105">
            <v>62971.163</v>
          </cell>
          <cell r="H2105">
            <v>29655.95</v>
          </cell>
          <cell r="I2105">
            <v>2.1233905169114462</v>
          </cell>
          <cell r="J2105">
            <v>222862.61060504007</v>
          </cell>
          <cell r="K2105">
            <v>0.28255597845256464</v>
          </cell>
          <cell r="L2105">
            <v>31</v>
          </cell>
          <cell r="M2105">
            <v>233.86679785305151</v>
          </cell>
        </row>
        <row r="2106">
          <cell r="D2106">
            <v>44991</v>
          </cell>
          <cell r="E2106">
            <v>150926.663</v>
          </cell>
          <cell r="F2106">
            <v>0</v>
          </cell>
          <cell r="G2106">
            <v>150926.663</v>
          </cell>
          <cell r="H2106">
            <v>29655.95</v>
          </cell>
          <cell r="I2106">
            <v>5.0892540282810028</v>
          </cell>
          <cell r="J2106">
            <v>222862.61060504007</v>
          </cell>
          <cell r="K2106">
            <v>0.67721841088667012</v>
          </cell>
          <cell r="L2106">
            <v>31</v>
          </cell>
          <cell r="M2106">
            <v>233.86679785305151</v>
          </cell>
        </row>
        <row r="2107">
          <cell r="D2107">
            <v>44992</v>
          </cell>
          <cell r="E2107">
            <v>335637.11599999998</v>
          </cell>
          <cell r="F2107">
            <v>1668.2170000000001</v>
          </cell>
          <cell r="G2107">
            <v>337305.33299999998</v>
          </cell>
          <cell r="H2107">
            <v>29655.95</v>
          </cell>
          <cell r="I2107">
            <v>11.373951365577565</v>
          </cell>
          <cell r="J2107">
            <v>222862.61060504007</v>
          </cell>
          <cell r="K2107">
            <v>1.5135124374800435</v>
          </cell>
          <cell r="L2107">
            <v>31</v>
          </cell>
          <cell r="M2107">
            <v>233.86679785305151</v>
          </cell>
        </row>
        <row r="2108">
          <cell r="D2108">
            <v>44993</v>
          </cell>
          <cell r="E2108">
            <v>391536.43099999998</v>
          </cell>
          <cell r="F2108">
            <v>238.93299999999999</v>
          </cell>
          <cell r="G2108">
            <v>391775.364</v>
          </cell>
          <cell r="H2108">
            <v>29655.95</v>
          </cell>
          <cell r="I2108">
            <v>13.210683319873414</v>
          </cell>
          <cell r="J2108">
            <v>222862.61060504007</v>
          </cell>
          <cell r="K2108">
            <v>1.7579232466872123</v>
          </cell>
          <cell r="L2108">
            <v>31</v>
          </cell>
          <cell r="M2108">
            <v>233.86679785305151</v>
          </cell>
        </row>
        <row r="2109">
          <cell r="D2109">
            <v>44994</v>
          </cell>
          <cell r="E2109">
            <v>410047.41</v>
          </cell>
          <cell r="F2109">
            <v>1130.8209999999999</v>
          </cell>
          <cell r="G2109">
            <v>411178.23099999997</v>
          </cell>
          <cell r="H2109">
            <v>29655.95</v>
          </cell>
          <cell r="I2109">
            <v>13.86494888884018</v>
          </cell>
          <cell r="J2109">
            <v>222862.61060504007</v>
          </cell>
          <cell r="K2109">
            <v>1.8449852574360048</v>
          </cell>
          <cell r="L2109">
            <v>31</v>
          </cell>
          <cell r="M2109">
            <v>233.86679785305151</v>
          </cell>
        </row>
        <row r="2110">
          <cell r="D2110">
            <v>44995</v>
          </cell>
          <cell r="E2110">
            <v>386747.85399999999</v>
          </cell>
          <cell r="F2110">
            <v>2197.5549999999998</v>
          </cell>
          <cell r="G2110">
            <v>388945.40899999999</v>
          </cell>
          <cell r="H2110">
            <v>29655.95</v>
          </cell>
          <cell r="I2110">
            <v>13.115257106921208</v>
          </cell>
          <cell r="J2110">
            <v>222862.61060504007</v>
          </cell>
          <cell r="K2110">
            <v>1.7452250422090494</v>
          </cell>
          <cell r="L2110">
            <v>31</v>
          </cell>
          <cell r="M2110">
            <v>233.86679785305151</v>
          </cell>
        </row>
        <row r="2111">
          <cell r="D2111">
            <v>44996</v>
          </cell>
          <cell r="E2111">
            <v>345614.21299999999</v>
          </cell>
          <cell r="F2111">
            <v>106.11</v>
          </cell>
          <cell r="G2111">
            <v>345720.32299999997</v>
          </cell>
          <cell r="H2111">
            <v>29655.95</v>
          </cell>
          <cell r="I2111">
            <v>11.657705215985324</v>
          </cell>
          <cell r="J2111">
            <v>222862.61060504007</v>
          </cell>
          <cell r="K2111">
            <v>1.5512710815933584</v>
          </cell>
          <cell r="L2111">
            <v>31</v>
          </cell>
          <cell r="M2111">
            <v>233.86679785305151</v>
          </cell>
        </row>
        <row r="2112">
          <cell r="D2112">
            <v>44997</v>
          </cell>
          <cell r="E2112">
            <v>178242.024</v>
          </cell>
          <cell r="F2112">
            <v>8.2050000000000001</v>
          </cell>
          <cell r="G2112">
            <v>178250.22899999999</v>
          </cell>
          <cell r="H2112">
            <v>29655.95</v>
          </cell>
          <cell r="I2112">
            <v>6.010605932367703</v>
          </cell>
          <cell r="J2112">
            <v>222862.61060504007</v>
          </cell>
          <cell r="K2112">
            <v>0.79982114772898039</v>
          </cell>
          <cell r="L2112">
            <v>31</v>
          </cell>
          <cell r="M2112">
            <v>233.86679785305151</v>
          </cell>
        </row>
        <row r="2113">
          <cell r="D2113">
            <v>44998</v>
          </cell>
          <cell r="E2113">
            <v>285264.26299999998</v>
          </cell>
          <cell r="F2113">
            <v>2287.6970000000001</v>
          </cell>
          <cell r="G2113">
            <v>287551.95999999996</v>
          </cell>
          <cell r="H2113">
            <v>29655.95</v>
          </cell>
          <cell r="I2113">
            <v>9.6962653362984472</v>
          </cell>
          <cell r="J2113">
            <v>222862.61060504007</v>
          </cell>
          <cell r="K2113">
            <v>1.2902656000454162</v>
          </cell>
          <cell r="L2113">
            <v>31</v>
          </cell>
          <cell r="M2113">
            <v>233.86679785305151</v>
          </cell>
        </row>
        <row r="2114">
          <cell r="D2114">
            <v>44999</v>
          </cell>
          <cell r="E2114">
            <v>253571.96900000001</v>
          </cell>
          <cell r="F2114">
            <v>3806.82</v>
          </cell>
          <cell r="G2114">
            <v>257378.78900000002</v>
          </cell>
          <cell r="H2114">
            <v>29655.95</v>
          </cell>
          <cell r="I2114">
            <v>8.6788246203544315</v>
          </cell>
          <cell r="J2114">
            <v>222862.61060504007</v>
          </cell>
          <cell r="K2114">
            <v>1.1548764878112729</v>
          </cell>
          <cell r="L2114">
            <v>31</v>
          </cell>
          <cell r="M2114">
            <v>233.86679785305151</v>
          </cell>
        </row>
        <row r="2115">
          <cell r="D2115">
            <v>45000</v>
          </cell>
          <cell r="E2115">
            <v>90629.959000000003</v>
          </cell>
          <cell r="F2115">
            <v>0</v>
          </cell>
          <cell r="G2115">
            <v>90629.959000000003</v>
          </cell>
          <cell r="H2115">
            <v>29655.95</v>
          </cell>
          <cell r="I2115">
            <v>3.0560463920393715</v>
          </cell>
          <cell r="J2115">
            <v>222862.61060504007</v>
          </cell>
          <cell r="K2115">
            <v>0.40666291556916007</v>
          </cell>
          <cell r="L2115">
            <v>31</v>
          </cell>
          <cell r="M2115">
            <v>233.86679785305151</v>
          </cell>
        </row>
        <row r="2116">
          <cell r="D2116">
            <v>45001</v>
          </cell>
          <cell r="E2116">
            <v>230266.008</v>
          </cell>
          <cell r="F2116">
            <v>0</v>
          </cell>
          <cell r="G2116">
            <v>230266.008</v>
          </cell>
          <cell r="H2116">
            <v>29655.95</v>
          </cell>
          <cell r="I2116">
            <v>7.7645803961768207</v>
          </cell>
          <cell r="J2116">
            <v>222862.61060504007</v>
          </cell>
          <cell r="K2116">
            <v>1.033219557892016</v>
          </cell>
          <cell r="L2116">
            <v>31</v>
          </cell>
          <cell r="M2116">
            <v>233.86679785305151</v>
          </cell>
        </row>
        <row r="2117">
          <cell r="D2117">
            <v>45002</v>
          </cell>
          <cell r="E2117">
            <v>279300.51400000002</v>
          </cell>
          <cell r="F2117">
            <v>18.3</v>
          </cell>
          <cell r="G2117">
            <v>279318.81400000001</v>
          </cell>
          <cell r="H2117">
            <v>29655.95</v>
          </cell>
          <cell r="I2117">
            <v>9.4186432739467119</v>
          </cell>
          <cell r="J2117">
            <v>222862.61060504007</v>
          </cell>
          <cell r="K2117">
            <v>1.2533229025797079</v>
          </cell>
          <cell r="L2117">
            <v>31</v>
          </cell>
          <cell r="M2117">
            <v>233.86679785305151</v>
          </cell>
        </row>
        <row r="2118">
          <cell r="D2118">
            <v>45003</v>
          </cell>
          <cell r="E2118">
            <v>180759.08499999999</v>
          </cell>
          <cell r="F2118">
            <v>8.7750000000000004</v>
          </cell>
          <cell r="G2118">
            <v>180767.86</v>
          </cell>
          <cell r="H2118">
            <v>29655.95</v>
          </cell>
          <cell r="I2118">
            <v>6.0955005656537722</v>
          </cell>
          <cell r="J2118">
            <v>222862.61060504007</v>
          </cell>
          <cell r="K2118">
            <v>0.81111793274448829</v>
          </cell>
          <cell r="L2118">
            <v>31</v>
          </cell>
          <cell r="M2118">
            <v>233.86679785305151</v>
          </cell>
        </row>
        <row r="2119">
          <cell r="D2119">
            <v>45004</v>
          </cell>
          <cell r="E2119">
            <v>86936.273000000001</v>
          </cell>
          <cell r="F2119">
            <v>0</v>
          </cell>
          <cell r="G2119">
            <v>86936.273000000001</v>
          </cell>
          <cell r="H2119">
            <v>29655.95</v>
          </cell>
          <cell r="I2119">
            <v>2.9314951299823475</v>
          </cell>
          <cell r="J2119">
            <v>222862.61060504007</v>
          </cell>
          <cell r="K2119">
            <v>0.39008909015280968</v>
          </cell>
          <cell r="L2119">
            <v>31</v>
          </cell>
          <cell r="M2119">
            <v>233.86679785305151</v>
          </cell>
        </row>
        <row r="2120">
          <cell r="D2120">
            <v>45005</v>
          </cell>
          <cell r="E2120">
            <v>70575.141000000003</v>
          </cell>
          <cell r="F2120">
            <v>0</v>
          </cell>
          <cell r="G2120">
            <v>70575.141000000003</v>
          </cell>
          <cell r="H2120">
            <v>29655.95</v>
          </cell>
          <cell r="I2120">
            <v>2.3797970053227093</v>
          </cell>
          <cell r="J2120">
            <v>222862.61060504007</v>
          </cell>
          <cell r="K2120">
            <v>0.31667555543928433</v>
          </cell>
          <cell r="L2120">
            <v>31</v>
          </cell>
          <cell r="M2120">
            <v>233.86679785305151</v>
          </cell>
        </row>
        <row r="2121">
          <cell r="D2121">
            <v>45006</v>
          </cell>
          <cell r="E2121">
            <v>55325.4</v>
          </cell>
          <cell r="F2121">
            <v>0</v>
          </cell>
          <cell r="G2121">
            <v>55325.4</v>
          </cell>
          <cell r="H2121">
            <v>29655.95</v>
          </cell>
          <cell r="I2121">
            <v>1.8655750363754997</v>
          </cell>
          <cell r="J2121">
            <v>222862.61060504007</v>
          </cell>
          <cell r="K2121">
            <v>0.24824890927105028</v>
          </cell>
          <cell r="L2121">
            <v>31</v>
          </cell>
          <cell r="M2121">
            <v>233.86679785305151</v>
          </cell>
        </row>
        <row r="2122">
          <cell r="D2122">
            <v>45007</v>
          </cell>
          <cell r="E2122">
            <v>123625.07799999999</v>
          </cell>
          <cell r="F2122">
            <v>4.8869999999999996</v>
          </cell>
          <cell r="G2122">
            <v>123629.965</v>
          </cell>
          <cell r="H2122">
            <v>29655.95</v>
          </cell>
          <cell r="I2122">
            <v>4.1688081143918838</v>
          </cell>
          <cell r="J2122">
            <v>222862.61060504007</v>
          </cell>
          <cell r="K2122">
            <v>0.55473623262494476</v>
          </cell>
          <cell r="L2122">
            <v>31</v>
          </cell>
          <cell r="M2122">
            <v>233.86679785305151</v>
          </cell>
        </row>
        <row r="2123">
          <cell r="D2123">
            <v>45008</v>
          </cell>
          <cell r="E2123">
            <v>202282.139</v>
          </cell>
          <cell r="F2123">
            <v>34.9</v>
          </cell>
          <cell r="G2123">
            <v>202317.03899999999</v>
          </cell>
          <cell r="H2123">
            <v>29655.95</v>
          </cell>
          <cell r="I2123">
            <v>6.8221398741230672</v>
          </cell>
          <cell r="J2123">
            <v>222862.61060504007</v>
          </cell>
          <cell r="K2123">
            <v>0.90781059438700018</v>
          </cell>
          <cell r="L2123">
            <v>31</v>
          </cell>
          <cell r="M2123">
            <v>233.86679785305151</v>
          </cell>
        </row>
        <row r="2124">
          <cell r="D2124">
            <v>45009</v>
          </cell>
          <cell r="E2124">
            <v>251907.21599999999</v>
          </cell>
          <cell r="F2124">
            <v>0</v>
          </cell>
          <cell r="G2124">
            <v>251907.21599999999</v>
          </cell>
          <cell r="H2124">
            <v>29655.95</v>
          </cell>
          <cell r="I2124">
            <v>8.4943229267651166</v>
          </cell>
          <cell r="J2124">
            <v>222862.61060504007</v>
          </cell>
          <cell r="K2124">
            <v>1.1303251600441544</v>
          </cell>
          <cell r="L2124">
            <v>31</v>
          </cell>
          <cell r="M2124">
            <v>233.86679785305151</v>
          </cell>
        </row>
        <row r="2125">
          <cell r="D2125">
            <v>45010</v>
          </cell>
          <cell r="E2125">
            <v>161716.33300000001</v>
          </cell>
          <cell r="F2125">
            <v>0.35</v>
          </cell>
          <cell r="G2125">
            <v>161716.68300000002</v>
          </cell>
          <cell r="H2125">
            <v>29655.95</v>
          </cell>
          <cell r="I2125">
            <v>5.4530939996864038</v>
          </cell>
          <cell r="J2125">
            <v>222862.61060504007</v>
          </cell>
          <cell r="K2125">
            <v>0.7256339794322717</v>
          </cell>
          <cell r="L2125">
            <v>31</v>
          </cell>
          <cell r="M2125">
            <v>233.86679785305151</v>
          </cell>
        </row>
        <row r="2126">
          <cell r="D2126">
            <v>45011</v>
          </cell>
          <cell r="E2126">
            <v>252453.24900000001</v>
          </cell>
          <cell r="F2126">
            <v>199.26400000000001</v>
          </cell>
          <cell r="G2126">
            <v>252652.51300000001</v>
          </cell>
          <cell r="H2126">
            <v>29655.95</v>
          </cell>
          <cell r="I2126">
            <v>8.5194543759346768</v>
          </cell>
          <cell r="J2126">
            <v>222862.61060504007</v>
          </cell>
          <cell r="K2126">
            <v>1.1336693594052614</v>
          </cell>
          <cell r="L2126">
            <v>31</v>
          </cell>
          <cell r="M2126">
            <v>233.86679785305151</v>
          </cell>
        </row>
        <row r="2127">
          <cell r="D2127">
            <v>45012</v>
          </cell>
          <cell r="E2127">
            <v>164047.19</v>
          </cell>
          <cell r="F2127">
            <v>2979.0889999999999</v>
          </cell>
          <cell r="G2127">
            <v>167026.27900000001</v>
          </cell>
          <cell r="H2127">
            <v>29655.95</v>
          </cell>
          <cell r="I2127">
            <v>5.6321338213747998</v>
          </cell>
          <cell r="J2127">
            <v>222862.61060504007</v>
          </cell>
          <cell r="K2127">
            <v>0.74945850515951318</v>
          </cell>
          <cell r="L2127">
            <v>31</v>
          </cell>
          <cell r="M2127">
            <v>233.86679785305151</v>
          </cell>
        </row>
        <row r="2128">
          <cell r="D2128">
            <v>45013</v>
          </cell>
          <cell r="E2128">
            <v>105000.796</v>
          </cell>
          <cell r="F2128">
            <v>0</v>
          </cell>
          <cell r="G2128">
            <v>105000.796</v>
          </cell>
          <cell r="H2128">
            <v>29655.95</v>
          </cell>
          <cell r="I2128">
            <v>3.5406316776228715</v>
          </cell>
          <cell r="J2128">
            <v>222862.61060504007</v>
          </cell>
          <cell r="K2128">
            <v>0.47114585849523111</v>
          </cell>
          <cell r="L2128">
            <v>31</v>
          </cell>
          <cell r="M2128">
            <v>233.86679785305151</v>
          </cell>
        </row>
        <row r="2129">
          <cell r="D2129">
            <v>45014</v>
          </cell>
          <cell r="E2129">
            <v>205542.78</v>
          </cell>
          <cell r="F2129">
            <v>108.325</v>
          </cell>
          <cell r="G2129">
            <v>205651.10500000001</v>
          </cell>
          <cell r="H2129">
            <v>29655.95</v>
          </cell>
          <cell r="I2129">
            <v>6.9345647332154261</v>
          </cell>
          <cell r="J2129">
            <v>222862.61060504007</v>
          </cell>
          <cell r="K2129">
            <v>0.92277077990644873</v>
          </cell>
          <cell r="L2129">
            <v>31</v>
          </cell>
          <cell r="M2129">
            <v>233.86679785305151</v>
          </cell>
        </row>
        <row r="2130">
          <cell r="D2130">
            <v>45015</v>
          </cell>
          <cell r="E2130">
            <v>255557.215</v>
          </cell>
          <cell r="F2130">
            <v>88.825000000000003</v>
          </cell>
          <cell r="G2130">
            <v>255646.04</v>
          </cell>
          <cell r="H2130">
            <v>29655.95</v>
          </cell>
          <cell r="I2130">
            <v>8.6203962442612703</v>
          </cell>
          <cell r="J2130">
            <v>222862.61060504007</v>
          </cell>
          <cell r="K2130">
            <v>1.1471015227989909</v>
          </cell>
          <cell r="L2130">
            <v>31</v>
          </cell>
          <cell r="M2130">
            <v>233.86679785305151</v>
          </cell>
        </row>
        <row r="2131">
          <cell r="D2131">
            <v>45016</v>
          </cell>
          <cell r="E2131">
            <v>368146.57500000001</v>
          </cell>
          <cell r="F2131">
            <v>1591.751</v>
          </cell>
          <cell r="G2131">
            <v>369738.326</v>
          </cell>
          <cell r="H2131">
            <v>29705.85</v>
          </cell>
          <cell r="I2131">
            <v>12.446650272589407</v>
          </cell>
          <cell r="J2131">
            <v>222862.61060504007</v>
          </cell>
          <cell r="K2131">
            <v>1.659041527855271</v>
          </cell>
          <cell r="L2131">
            <v>31</v>
          </cell>
          <cell r="M2131">
            <v>233.86679785305151</v>
          </cell>
        </row>
        <row r="2132">
          <cell r="D2132">
            <v>45017</v>
          </cell>
          <cell r="E2132">
            <v>276359.15600000002</v>
          </cell>
          <cell r="F2132">
            <v>1169.0309999999999</v>
          </cell>
          <cell r="G2132">
            <v>277528.18700000003</v>
          </cell>
          <cell r="H2132">
            <v>29705.85</v>
          </cell>
          <cell r="I2132">
            <v>9.3425432027698267</v>
          </cell>
          <cell r="J2132">
            <v>178091.0292240647</v>
          </cell>
          <cell r="K2132">
            <v>1.5583501774860808</v>
          </cell>
          <cell r="L2132">
            <v>30</v>
          </cell>
          <cell r="M2132">
            <v>180.8560162863898</v>
          </cell>
        </row>
        <row r="2133">
          <cell r="D2133">
            <v>45018</v>
          </cell>
          <cell r="E2133">
            <v>232280.96299999999</v>
          </cell>
          <cell r="F2133">
            <v>4558.5389999999998</v>
          </cell>
          <cell r="G2133">
            <v>236839.50199999998</v>
          </cell>
          <cell r="H2133">
            <v>29705.85</v>
          </cell>
          <cell r="I2133">
            <v>7.9728236020851107</v>
          </cell>
          <cell r="J2133">
            <v>178091.0292240647</v>
          </cell>
          <cell r="K2133">
            <v>1.3298788997508744</v>
          </cell>
          <cell r="L2133">
            <v>30</v>
          </cell>
          <cell r="M2133">
            <v>180.8560162863898</v>
          </cell>
        </row>
        <row r="2134">
          <cell r="D2134">
            <v>45019</v>
          </cell>
          <cell r="E2134">
            <v>161229.723</v>
          </cell>
          <cell r="F2134">
            <v>7760.1629999999996</v>
          </cell>
          <cell r="G2134">
            <v>168989.886</v>
          </cell>
          <cell r="H2134">
            <v>29705.85</v>
          </cell>
          <cell r="I2134">
            <v>5.688774635299108</v>
          </cell>
          <cell r="J2134">
            <v>178091.0292240647</v>
          </cell>
          <cell r="K2134">
            <v>0.94889611642024863</v>
          </cell>
          <cell r="L2134">
            <v>30</v>
          </cell>
          <cell r="M2134">
            <v>180.8560162863898</v>
          </cell>
        </row>
        <row r="2135">
          <cell r="D2135">
            <v>45020</v>
          </cell>
          <cell r="E2135">
            <v>247602.76500000001</v>
          </cell>
          <cell r="F2135">
            <v>4645.2579999999998</v>
          </cell>
          <cell r="G2135">
            <v>252248.02300000002</v>
          </cell>
          <cell r="H2135">
            <v>29705.85</v>
          </cell>
          <cell r="I2135">
            <v>8.4915268541381597</v>
          </cell>
          <cell r="J2135">
            <v>178091.0292240647</v>
          </cell>
          <cell r="K2135">
            <v>1.4163993778857604</v>
          </cell>
          <cell r="L2135">
            <v>30</v>
          </cell>
          <cell r="M2135">
            <v>180.8560162863898</v>
          </cell>
        </row>
        <row r="2136">
          <cell r="D2136">
            <v>45021</v>
          </cell>
          <cell r="E2136">
            <v>133064.43599999999</v>
          </cell>
          <cell r="F2136">
            <v>157.25</v>
          </cell>
          <cell r="G2136">
            <v>133221.68599999999</v>
          </cell>
          <cell r="H2136">
            <v>29705.85</v>
          </cell>
          <cell r="I2136">
            <v>4.4846953041235986</v>
          </cell>
          <cell r="J2136">
            <v>178091.0292240647</v>
          </cell>
          <cell r="K2136">
            <v>0.74805388334517131</v>
          </cell>
          <cell r="L2136">
            <v>30</v>
          </cell>
          <cell r="M2136">
            <v>180.8560162863898</v>
          </cell>
        </row>
        <row r="2137">
          <cell r="D2137">
            <v>45022</v>
          </cell>
          <cell r="E2137">
            <v>123118.53</v>
          </cell>
          <cell r="F2137">
            <v>17.93</v>
          </cell>
          <cell r="G2137">
            <v>123136.45999999999</v>
          </cell>
          <cell r="H2137">
            <v>29705.85</v>
          </cell>
          <cell r="I2137">
            <v>4.1451922769420841</v>
          </cell>
          <cell r="J2137">
            <v>178091.0292240647</v>
          </cell>
          <cell r="K2137">
            <v>0.6914242707030247</v>
          </cell>
          <cell r="L2137">
            <v>30</v>
          </cell>
          <cell r="M2137">
            <v>180.8560162863898</v>
          </cell>
        </row>
        <row r="2138">
          <cell r="D2138">
            <v>45023</v>
          </cell>
          <cell r="E2138">
            <v>72103.903000000006</v>
          </cell>
          <cell r="F2138">
            <v>0</v>
          </cell>
          <cell r="G2138">
            <v>72103.903000000006</v>
          </cell>
          <cell r="H2138">
            <v>29705.85</v>
          </cell>
          <cell r="I2138">
            <v>2.4272627445435835</v>
          </cell>
          <cell r="J2138">
            <v>178091.0292240647</v>
          </cell>
          <cell r="K2138">
            <v>0.4048710556289879</v>
          </cell>
          <cell r="L2138">
            <v>30</v>
          </cell>
          <cell r="M2138">
            <v>180.8560162863898</v>
          </cell>
        </row>
        <row r="2139">
          <cell r="D2139">
            <v>45024</v>
          </cell>
          <cell r="E2139">
            <v>63974.411999999997</v>
          </cell>
          <cell r="F2139">
            <v>0</v>
          </cell>
          <cell r="G2139">
            <v>63974.411999999997</v>
          </cell>
          <cell r="H2139">
            <v>29705.85</v>
          </cell>
          <cell r="I2139">
            <v>2.1535964128277763</v>
          </cell>
          <cell r="J2139">
            <v>178091.0292240647</v>
          </cell>
          <cell r="K2139">
            <v>0.35922310224571041</v>
          </cell>
          <cell r="L2139">
            <v>30</v>
          </cell>
          <cell r="M2139">
            <v>180.8560162863898</v>
          </cell>
        </row>
        <row r="2140">
          <cell r="D2140">
            <v>45025</v>
          </cell>
          <cell r="E2140">
            <v>58372.976999999999</v>
          </cell>
          <cell r="F2140">
            <v>0</v>
          </cell>
          <cell r="G2140">
            <v>58372.976999999999</v>
          </cell>
          <cell r="H2140">
            <v>29705.85</v>
          </cell>
          <cell r="I2140">
            <v>1.9650330490458952</v>
          </cell>
          <cell r="J2140">
            <v>178091.0292240647</v>
          </cell>
          <cell r="K2140">
            <v>0.32777045118066117</v>
          </cell>
          <cell r="L2140">
            <v>30</v>
          </cell>
          <cell r="M2140">
            <v>180.8560162863898</v>
          </cell>
        </row>
        <row r="2141">
          <cell r="D2141">
            <v>45026</v>
          </cell>
          <cell r="E2141">
            <v>105382.674</v>
          </cell>
          <cell r="F2141">
            <v>0</v>
          </cell>
          <cell r="G2141">
            <v>105382.674</v>
          </cell>
          <cell r="H2141">
            <v>29705.85</v>
          </cell>
          <cell r="I2141">
            <v>3.5475394240528382</v>
          </cell>
          <cell r="J2141">
            <v>178091.0292240647</v>
          </cell>
          <cell r="K2141">
            <v>0.59173488108383665</v>
          </cell>
          <cell r="L2141">
            <v>30</v>
          </cell>
          <cell r="M2141">
            <v>180.8560162863898</v>
          </cell>
        </row>
        <row r="2142">
          <cell r="D2142">
            <v>45027</v>
          </cell>
          <cell r="E2142">
            <v>129300.291</v>
          </cell>
          <cell r="F2142">
            <v>11.188000000000001</v>
          </cell>
          <cell r="G2142">
            <v>129311.47899999999</v>
          </cell>
          <cell r="H2142">
            <v>29705.85</v>
          </cell>
          <cell r="I2142">
            <v>4.3530644300701713</v>
          </cell>
          <cell r="J2142">
            <v>178091.0292240647</v>
          </cell>
          <cell r="K2142">
            <v>0.72609765670626303</v>
          </cell>
          <cell r="L2142">
            <v>30</v>
          </cell>
          <cell r="M2142">
            <v>180.8560162863898</v>
          </cell>
        </row>
        <row r="2143">
          <cell r="D2143">
            <v>45028</v>
          </cell>
          <cell r="E2143">
            <v>305300.402</v>
          </cell>
          <cell r="F2143">
            <v>1154.6869999999999</v>
          </cell>
          <cell r="G2143">
            <v>306455.08899999998</v>
          </cell>
          <cell r="H2143">
            <v>29705.85</v>
          </cell>
          <cell r="I2143">
            <v>10.316321162329979</v>
          </cell>
          <cell r="J2143">
            <v>178091.0292240647</v>
          </cell>
          <cell r="K2143">
            <v>1.7207777973725698</v>
          </cell>
          <cell r="L2143">
            <v>30</v>
          </cell>
          <cell r="M2143">
            <v>180.8560162863898</v>
          </cell>
        </row>
        <row r="2144">
          <cell r="D2144">
            <v>45029</v>
          </cell>
          <cell r="E2144">
            <v>254427.91</v>
          </cell>
          <cell r="F2144">
            <v>21.425000000000001</v>
          </cell>
          <cell r="G2144">
            <v>254449.33499999999</v>
          </cell>
          <cell r="H2144">
            <v>29705.85</v>
          </cell>
          <cell r="I2144">
            <v>8.565630507122334</v>
          </cell>
          <cell r="J2144">
            <v>178091.0292240647</v>
          </cell>
          <cell r="K2144">
            <v>1.4287599780214943</v>
          </cell>
          <cell r="L2144">
            <v>30</v>
          </cell>
          <cell r="M2144">
            <v>180.8560162863898</v>
          </cell>
        </row>
        <row r="2145">
          <cell r="D2145">
            <v>45030</v>
          </cell>
          <cell r="E2145">
            <v>295155.527</v>
          </cell>
          <cell r="F2145">
            <v>620.44399999999996</v>
          </cell>
          <cell r="G2145">
            <v>295775.97100000002</v>
          </cell>
          <cell r="H2145">
            <v>29705.85</v>
          </cell>
          <cell r="I2145">
            <v>9.9568257094141401</v>
          </cell>
          <cell r="J2145">
            <v>178091.0292240647</v>
          </cell>
          <cell r="K2145">
            <v>1.6608134182203549</v>
          </cell>
          <cell r="L2145">
            <v>30</v>
          </cell>
          <cell r="M2145">
            <v>180.8560162863898</v>
          </cell>
        </row>
        <row r="2146">
          <cell r="D2146">
            <v>45031</v>
          </cell>
          <cell r="E2146">
            <v>262009.90400000001</v>
          </cell>
          <cell r="F2146">
            <v>3703.1030000000001</v>
          </cell>
          <cell r="G2146">
            <v>265713.00699999998</v>
          </cell>
          <cell r="H2146">
            <v>29705.85</v>
          </cell>
          <cell r="I2146">
            <v>8.9448040369152881</v>
          </cell>
          <cell r="J2146">
            <v>178091.0292240647</v>
          </cell>
          <cell r="K2146">
            <v>1.492006689824303</v>
          </cell>
          <cell r="L2146">
            <v>30</v>
          </cell>
          <cell r="M2146">
            <v>180.8560162863898</v>
          </cell>
        </row>
        <row r="2147">
          <cell r="D2147">
            <v>45032</v>
          </cell>
          <cell r="E2147">
            <v>181899.995</v>
          </cell>
          <cell r="F2147">
            <v>4909.8519999999999</v>
          </cell>
          <cell r="G2147">
            <v>186809.84700000001</v>
          </cell>
          <cell r="H2147">
            <v>29705.85</v>
          </cell>
          <cell r="I2147">
            <v>6.2886551638818622</v>
          </cell>
          <cell r="J2147">
            <v>178091.0292240647</v>
          </cell>
          <cell r="K2147">
            <v>1.0489570856764816</v>
          </cell>
          <cell r="L2147">
            <v>30</v>
          </cell>
          <cell r="M2147">
            <v>180.8560162863898</v>
          </cell>
        </row>
        <row r="2148">
          <cell r="D2148">
            <v>45033</v>
          </cell>
          <cell r="E2148">
            <v>204541.10500000001</v>
          </cell>
          <cell r="F2148">
            <v>5145.9939999999997</v>
          </cell>
          <cell r="G2148">
            <v>209687.09900000002</v>
          </cell>
          <cell r="H2148">
            <v>29705.85</v>
          </cell>
          <cell r="I2148">
            <v>7.0587813174846037</v>
          </cell>
          <cell r="J2148">
            <v>178091.0292240647</v>
          </cell>
          <cell r="K2148">
            <v>1.1774152797791</v>
          </cell>
          <cell r="L2148">
            <v>30</v>
          </cell>
          <cell r="M2148">
            <v>180.8560162863898</v>
          </cell>
        </row>
        <row r="2149">
          <cell r="D2149">
            <v>45034</v>
          </cell>
          <cell r="E2149">
            <v>190036.31099999999</v>
          </cell>
          <cell r="F2149">
            <v>1528.1089999999999</v>
          </cell>
          <cell r="G2149">
            <v>191564.41999999998</v>
          </cell>
          <cell r="H2149">
            <v>29705.85</v>
          </cell>
          <cell r="I2149">
            <v>6.4487102708725716</v>
          </cell>
          <cell r="J2149">
            <v>178091.0292240647</v>
          </cell>
          <cell r="K2149">
            <v>1.0756545168762195</v>
          </cell>
          <cell r="L2149">
            <v>30</v>
          </cell>
          <cell r="M2149">
            <v>180.8560162863898</v>
          </cell>
        </row>
        <row r="2150">
          <cell r="D2150">
            <v>45035</v>
          </cell>
          <cell r="E2150">
            <v>124696.827</v>
          </cell>
          <cell r="F2150">
            <v>0</v>
          </cell>
          <cell r="G2150">
            <v>124696.827</v>
          </cell>
          <cell r="H2150">
            <v>29705.85</v>
          </cell>
          <cell r="I2150">
            <v>4.1977195400905885</v>
          </cell>
          <cell r="J2150">
            <v>178091.0292240647</v>
          </cell>
          <cell r="K2150">
            <v>0.70018589674785392</v>
          </cell>
          <cell r="L2150">
            <v>30</v>
          </cell>
          <cell r="M2150">
            <v>180.8560162863898</v>
          </cell>
        </row>
        <row r="2151">
          <cell r="D2151">
            <v>45036</v>
          </cell>
          <cell r="E2151">
            <v>75424.081000000006</v>
          </cell>
          <cell r="F2151">
            <v>0</v>
          </cell>
          <cell r="G2151">
            <v>75424.081000000006</v>
          </cell>
          <cell r="H2151">
            <v>29705.85</v>
          </cell>
          <cell r="I2151">
            <v>2.5390312345884736</v>
          </cell>
          <cell r="J2151">
            <v>178091.0292240647</v>
          </cell>
          <cell r="K2151">
            <v>0.42351420691215963</v>
          </cell>
          <cell r="L2151">
            <v>30</v>
          </cell>
          <cell r="M2151">
            <v>180.8560162863898</v>
          </cell>
        </row>
        <row r="2152">
          <cell r="D2152">
            <v>45037</v>
          </cell>
          <cell r="E2152">
            <v>149292.49299999999</v>
          </cell>
          <cell r="F2152">
            <v>123.95699999999999</v>
          </cell>
          <cell r="G2152">
            <v>149416.44999999998</v>
          </cell>
          <cell r="H2152">
            <v>29705.85</v>
          </cell>
          <cell r="I2152">
            <v>5.0298661711413741</v>
          </cell>
          <cell r="J2152">
            <v>178091.0292240647</v>
          </cell>
          <cell r="K2152">
            <v>0.83898919923704929</v>
          </cell>
          <cell r="L2152">
            <v>30</v>
          </cell>
          <cell r="M2152">
            <v>180.8560162863898</v>
          </cell>
        </row>
        <row r="2153">
          <cell r="D2153">
            <v>45038</v>
          </cell>
          <cell r="E2153">
            <v>155149.95199999999</v>
          </cell>
          <cell r="F2153">
            <v>67.325000000000003</v>
          </cell>
          <cell r="G2153">
            <v>155217.277</v>
          </cell>
          <cell r="H2153">
            <v>29705.85</v>
          </cell>
          <cell r="I2153">
            <v>5.2251417481741811</v>
          </cell>
          <cell r="J2153">
            <v>178091.0292240647</v>
          </cell>
          <cell r="K2153">
            <v>0.87156145751010206</v>
          </cell>
          <cell r="L2153">
            <v>30</v>
          </cell>
          <cell r="M2153">
            <v>180.8560162863898</v>
          </cell>
        </row>
        <row r="2154">
          <cell r="D2154">
            <v>45039</v>
          </cell>
          <cell r="E2154">
            <v>182550.15400000001</v>
          </cell>
          <cell r="F2154">
            <v>163.48500000000001</v>
          </cell>
          <cell r="G2154">
            <v>182713.639</v>
          </cell>
          <cell r="H2154">
            <v>29705.85</v>
          </cell>
          <cell r="I2154">
            <v>6.1507628632070785</v>
          </cell>
          <cell r="J2154">
            <v>178091.0292240647</v>
          </cell>
          <cell r="K2154">
            <v>1.0259564437135089</v>
          </cell>
          <cell r="L2154">
            <v>30</v>
          </cell>
          <cell r="M2154">
            <v>180.8560162863898</v>
          </cell>
        </row>
        <row r="2155">
          <cell r="D2155">
            <v>45040</v>
          </cell>
          <cell r="E2155">
            <v>112955.06600000001</v>
          </cell>
          <cell r="F2155">
            <v>2.5000000000000001E-2</v>
          </cell>
          <cell r="G2155">
            <v>112955.091</v>
          </cell>
          <cell r="H2155">
            <v>29705.85</v>
          </cell>
          <cell r="I2155">
            <v>3.8024527492059645</v>
          </cell>
          <cell r="J2155">
            <v>178091.0292240647</v>
          </cell>
          <cell r="K2155">
            <v>0.63425480492835995</v>
          </cell>
          <cell r="L2155">
            <v>30</v>
          </cell>
          <cell r="M2155">
            <v>180.8560162863898</v>
          </cell>
        </row>
        <row r="2156">
          <cell r="D2156">
            <v>45041</v>
          </cell>
          <cell r="E2156">
            <v>128059.624</v>
          </cell>
          <cell r="F2156">
            <v>0</v>
          </cell>
          <cell r="G2156">
            <v>128059.624</v>
          </cell>
          <cell r="H2156">
            <v>29705.85</v>
          </cell>
          <cell r="I2156">
            <v>4.310922730707925</v>
          </cell>
          <cell r="J2156">
            <v>178091.0292240647</v>
          </cell>
          <cell r="K2156">
            <v>0.71906835823202619</v>
          </cell>
          <cell r="L2156">
            <v>30</v>
          </cell>
          <cell r="M2156">
            <v>180.8560162863898</v>
          </cell>
        </row>
        <row r="2157">
          <cell r="D2157">
            <v>45042</v>
          </cell>
          <cell r="E2157">
            <v>61154.694000000003</v>
          </cell>
          <cell r="F2157">
            <v>0</v>
          </cell>
          <cell r="G2157">
            <v>61154.694000000003</v>
          </cell>
          <cell r="H2157">
            <v>29705.85</v>
          </cell>
          <cell r="I2157">
            <v>2.058675109448139</v>
          </cell>
          <cell r="J2157">
            <v>178091.0292240647</v>
          </cell>
          <cell r="K2157">
            <v>0.34339008689235218</v>
          </cell>
          <cell r="L2157">
            <v>30</v>
          </cell>
          <cell r="M2157">
            <v>180.8560162863898</v>
          </cell>
        </row>
        <row r="2158">
          <cell r="D2158">
            <v>45043</v>
          </cell>
          <cell r="E2158">
            <v>58792.078000000001</v>
          </cell>
          <cell r="F2158">
            <v>0</v>
          </cell>
          <cell r="G2158">
            <v>58792.078000000001</v>
          </cell>
          <cell r="H2158">
            <v>29705.85</v>
          </cell>
          <cell r="I2158">
            <v>1.9791414149064916</v>
          </cell>
          <cell r="J2158">
            <v>178091.0292240647</v>
          </cell>
          <cell r="K2158">
            <v>0.33012374770450076</v>
          </cell>
          <cell r="L2158">
            <v>30</v>
          </cell>
          <cell r="M2158">
            <v>180.8560162863898</v>
          </cell>
        </row>
        <row r="2159">
          <cell r="D2159">
            <v>45044</v>
          </cell>
          <cell r="E2159">
            <v>123820.443</v>
          </cell>
          <cell r="F2159">
            <v>0</v>
          </cell>
          <cell r="G2159">
            <v>123820.443</v>
          </cell>
          <cell r="H2159">
            <v>29705.85</v>
          </cell>
          <cell r="I2159">
            <v>4.1682174723160594</v>
          </cell>
          <cell r="J2159">
            <v>178091.0292240647</v>
          </cell>
          <cell r="K2159">
            <v>0.69526490772432836</v>
          </cell>
          <cell r="L2159">
            <v>30</v>
          </cell>
          <cell r="M2159">
            <v>180.8560162863898</v>
          </cell>
        </row>
        <row r="2160">
          <cell r="D2160">
            <v>45045</v>
          </cell>
          <cell r="E2160">
            <v>159607.408</v>
          </cell>
          <cell r="F2160">
            <v>0</v>
          </cell>
          <cell r="G2160">
            <v>159607.408</v>
          </cell>
          <cell r="H2160">
            <v>29705.85</v>
          </cell>
          <cell r="I2160">
            <v>5.3729284972488589</v>
          </cell>
          <cell r="J2160">
            <v>178091.0292240647</v>
          </cell>
          <cell r="K2160">
            <v>0.8962125082627852</v>
          </cell>
          <cell r="L2160">
            <v>30</v>
          </cell>
          <cell r="M2160">
            <v>180.8560162863898</v>
          </cell>
        </row>
        <row r="2161">
          <cell r="D2161">
            <v>45046</v>
          </cell>
          <cell r="E2161">
            <v>170735.524</v>
          </cell>
          <cell r="F2161">
            <v>10590.300999999999</v>
          </cell>
          <cell r="G2161">
            <v>181325.82500000001</v>
          </cell>
          <cell r="H2161">
            <v>29710.85</v>
          </cell>
          <cell r="I2161">
            <v>6.1030170796190628</v>
          </cell>
          <cell r="J2161">
            <v>178091.0292240647</v>
          </cell>
          <cell r="K2161">
            <v>1.0181637210477652</v>
          </cell>
          <cell r="L2161">
            <v>30</v>
          </cell>
          <cell r="M2161">
            <v>180.8560162863898</v>
          </cell>
        </row>
        <row r="2162">
          <cell r="D2162">
            <v>45047</v>
          </cell>
          <cell r="E2162">
            <v>129546.708</v>
          </cell>
          <cell r="F2162">
            <v>1333.16</v>
          </cell>
          <cell r="G2162">
            <v>130879.868</v>
          </cell>
          <cell r="H2162">
            <v>29710.85</v>
          </cell>
          <cell r="I2162">
            <v>4.4051202843405699</v>
          </cell>
          <cell r="J2162">
            <v>162539.13411231537</v>
          </cell>
          <cell r="K2162">
            <v>0.80522065479665561</v>
          </cell>
          <cell r="L2162">
            <v>31</v>
          </cell>
          <cell r="M2162">
            <v>170.56475609549926</v>
          </cell>
        </row>
        <row r="2163">
          <cell r="D2163">
            <v>45048</v>
          </cell>
          <cell r="E2163">
            <v>96847.99</v>
          </cell>
          <cell r="F2163">
            <v>410.46899999999999</v>
          </cell>
          <cell r="G2163">
            <v>97258.459000000003</v>
          </cell>
          <cell r="H2163">
            <v>29710.85</v>
          </cell>
          <cell r="I2163">
            <v>3.2734997147506721</v>
          </cell>
          <cell r="J2163">
            <v>162539.13411231537</v>
          </cell>
          <cell r="K2163">
            <v>0.59836949132997053</v>
          </cell>
          <cell r="L2163">
            <v>31</v>
          </cell>
          <cell r="M2163">
            <v>170.56475609549926</v>
          </cell>
        </row>
        <row r="2164">
          <cell r="D2164">
            <v>45049</v>
          </cell>
          <cell r="E2164">
            <v>205773.85200000001</v>
          </cell>
          <cell r="F2164">
            <v>108.7</v>
          </cell>
          <cell r="G2164">
            <v>205882.55200000003</v>
          </cell>
          <cell r="H2164">
            <v>29710.85</v>
          </cell>
          <cell r="I2164">
            <v>6.92954095894261</v>
          </cell>
          <cell r="J2164">
            <v>162539.13411231537</v>
          </cell>
          <cell r="K2164">
            <v>1.2666645059012935</v>
          </cell>
          <cell r="L2164">
            <v>31</v>
          </cell>
          <cell r="M2164">
            <v>170.56475609549926</v>
          </cell>
        </row>
        <row r="2165">
          <cell r="D2165">
            <v>45050</v>
          </cell>
          <cell r="E2165">
            <v>169245.66699999999</v>
          </cell>
          <cell r="F2165">
            <v>336.99799999999999</v>
          </cell>
          <cell r="G2165">
            <v>169582.66499999998</v>
          </cell>
          <cell r="H2165">
            <v>29710.85</v>
          </cell>
          <cell r="I2165">
            <v>5.7077688790458696</v>
          </cell>
          <cell r="J2165">
            <v>162539.13411231537</v>
          </cell>
          <cell r="K2165">
            <v>1.0433343694498673</v>
          </cell>
          <cell r="L2165">
            <v>31</v>
          </cell>
          <cell r="M2165">
            <v>170.56475609549926</v>
          </cell>
        </row>
        <row r="2166">
          <cell r="D2166">
            <v>45051</v>
          </cell>
          <cell r="E2166">
            <v>92117.554999999993</v>
          </cell>
          <cell r="F2166">
            <v>0</v>
          </cell>
          <cell r="G2166">
            <v>92117.554999999993</v>
          </cell>
          <cell r="H2166">
            <v>29710.85</v>
          </cell>
          <cell r="I2166">
            <v>3.1004685157105905</v>
          </cell>
          <cell r="J2166">
            <v>162539.13411231537</v>
          </cell>
          <cell r="K2166">
            <v>0.5667407760173393</v>
          </cell>
          <cell r="L2166">
            <v>31</v>
          </cell>
          <cell r="M2166">
            <v>170.56475609549926</v>
          </cell>
        </row>
        <row r="2167">
          <cell r="D2167">
            <v>45052</v>
          </cell>
          <cell r="E2167">
            <v>107173.477</v>
          </cell>
          <cell r="F2167">
            <v>0.26800000000000002</v>
          </cell>
          <cell r="G2167">
            <v>107173.745</v>
          </cell>
          <cell r="H2167">
            <v>29710.85</v>
          </cell>
          <cell r="I2167">
            <v>3.607225811445987</v>
          </cell>
          <cell r="J2167">
            <v>162539.13411231537</v>
          </cell>
          <cell r="K2167">
            <v>0.6593719450107467</v>
          </cell>
          <cell r="L2167">
            <v>31</v>
          </cell>
          <cell r="M2167">
            <v>170.56475609549926</v>
          </cell>
        </row>
        <row r="2168">
          <cell r="D2168">
            <v>45053</v>
          </cell>
          <cell r="E2168">
            <v>126010.75900000001</v>
          </cell>
          <cell r="F2168">
            <v>2129.2739999999999</v>
          </cell>
          <cell r="G2168">
            <v>128140.03300000001</v>
          </cell>
          <cell r="H2168">
            <v>29710.85</v>
          </cell>
          <cell r="I2168">
            <v>4.312903636213707</v>
          </cell>
          <cell r="J2168">
            <v>162539.13411231537</v>
          </cell>
          <cell r="K2168">
            <v>0.78836419118274981</v>
          </cell>
          <cell r="L2168">
            <v>31</v>
          </cell>
          <cell r="M2168">
            <v>170.56475609549926</v>
          </cell>
        </row>
        <row r="2169">
          <cell r="D2169">
            <v>45054</v>
          </cell>
          <cell r="E2169">
            <v>115742.32799999999</v>
          </cell>
          <cell r="F2169">
            <v>854.08299999999997</v>
          </cell>
          <cell r="G2169">
            <v>116596.41099999999</v>
          </cell>
          <cell r="H2169">
            <v>29710.85</v>
          </cell>
          <cell r="I2169">
            <v>3.9243714333315944</v>
          </cell>
          <cell r="J2169">
            <v>162539.13411231537</v>
          </cell>
          <cell r="K2169">
            <v>0.71734362088720915</v>
          </cell>
          <cell r="L2169">
            <v>31</v>
          </cell>
          <cell r="M2169">
            <v>170.56475609549926</v>
          </cell>
        </row>
        <row r="2170">
          <cell r="D2170">
            <v>45055</v>
          </cell>
          <cell r="E2170">
            <v>178850.23300000001</v>
          </cell>
          <cell r="F2170">
            <v>35.755000000000003</v>
          </cell>
          <cell r="G2170">
            <v>178885.98800000001</v>
          </cell>
          <cell r="H2170">
            <v>29710.85</v>
          </cell>
          <cell r="I2170">
            <v>6.0208976855256591</v>
          </cell>
          <cell r="J2170">
            <v>162539.13411231537</v>
          </cell>
          <cell r="K2170">
            <v>1.1005718036887588</v>
          </cell>
          <cell r="L2170">
            <v>31</v>
          </cell>
          <cell r="M2170">
            <v>170.56475609549926</v>
          </cell>
        </row>
        <row r="2171">
          <cell r="D2171">
            <v>45056</v>
          </cell>
          <cell r="E2171">
            <v>198606.826</v>
          </cell>
          <cell r="F2171">
            <v>4375.7240000000002</v>
          </cell>
          <cell r="G2171">
            <v>202982.55</v>
          </cell>
          <cell r="H2171">
            <v>29710.85</v>
          </cell>
          <cell r="I2171">
            <v>6.8319334519207633</v>
          </cell>
          <cell r="J2171">
            <v>162539.13411231537</v>
          </cell>
          <cell r="K2171">
            <v>1.2488226365211101</v>
          </cell>
          <cell r="L2171">
            <v>31</v>
          </cell>
          <cell r="M2171">
            <v>170.56475609549926</v>
          </cell>
        </row>
        <row r="2172">
          <cell r="D2172">
            <v>45057</v>
          </cell>
          <cell r="E2172">
            <v>210162.584</v>
          </cell>
          <cell r="F2172">
            <v>1364.2439999999999</v>
          </cell>
          <cell r="G2172">
            <v>211526.82800000001</v>
          </cell>
          <cell r="H2172">
            <v>29710.85</v>
          </cell>
          <cell r="I2172">
            <v>7.1195145207895436</v>
          </cell>
          <cell r="J2172">
            <v>162539.13411231537</v>
          </cell>
          <cell r="K2172">
            <v>1.3013901492414368</v>
          </cell>
          <cell r="L2172">
            <v>31</v>
          </cell>
          <cell r="M2172">
            <v>170.56475609549926</v>
          </cell>
        </row>
        <row r="2173">
          <cell r="D2173">
            <v>45058</v>
          </cell>
          <cell r="E2173">
            <v>206695.245</v>
          </cell>
          <cell r="F2173">
            <v>133.30000000000001</v>
          </cell>
          <cell r="G2173">
            <v>206828.54499999998</v>
          </cell>
          <cell r="H2173">
            <v>29710.85</v>
          </cell>
          <cell r="I2173">
            <v>6.9613809433254179</v>
          </cell>
          <cell r="J2173">
            <v>162539.13411231537</v>
          </cell>
          <cell r="K2173">
            <v>1.2724845996600449</v>
          </cell>
          <cell r="L2173">
            <v>31</v>
          </cell>
          <cell r="M2173">
            <v>170.56475609549926</v>
          </cell>
        </row>
        <row r="2174">
          <cell r="D2174">
            <v>45059</v>
          </cell>
          <cell r="E2174">
            <v>211306.30799999999</v>
          </cell>
          <cell r="F2174">
            <v>2064.0149999999999</v>
          </cell>
          <cell r="G2174">
            <v>213370.323</v>
          </cell>
          <cell r="H2174">
            <v>29710.85</v>
          </cell>
          <cell r="I2174">
            <v>7.1815623921900587</v>
          </cell>
          <cell r="J2174">
            <v>162539.13411231537</v>
          </cell>
          <cell r="K2174">
            <v>1.3127320024515452</v>
          </cell>
          <cell r="L2174">
            <v>31</v>
          </cell>
          <cell r="M2174">
            <v>170.56475609549926</v>
          </cell>
        </row>
        <row r="2175">
          <cell r="D2175">
            <v>45060</v>
          </cell>
          <cell r="E2175">
            <v>191412.215</v>
          </cell>
          <cell r="F2175">
            <v>2629.471</v>
          </cell>
          <cell r="G2175">
            <v>194041.68599999999</v>
          </cell>
          <cell r="H2175">
            <v>29710.85</v>
          </cell>
          <cell r="I2175">
            <v>6.5310041954370206</v>
          </cell>
          <cell r="J2175">
            <v>162539.13411231537</v>
          </cell>
          <cell r="K2175">
            <v>1.1938151821697056</v>
          </cell>
          <cell r="L2175">
            <v>31</v>
          </cell>
          <cell r="M2175">
            <v>170.56475609549926</v>
          </cell>
        </row>
        <row r="2176">
          <cell r="D2176">
            <v>45061</v>
          </cell>
          <cell r="E2176">
            <v>246206.73300000001</v>
          </cell>
          <cell r="F2176">
            <v>7021.8639999999996</v>
          </cell>
          <cell r="G2176">
            <v>253228.59700000001</v>
          </cell>
          <cell r="H2176">
            <v>29710.85</v>
          </cell>
          <cell r="I2176">
            <v>8.5231017288297046</v>
          </cell>
          <cell r="J2176">
            <v>162539.13411231537</v>
          </cell>
          <cell r="K2176">
            <v>1.5579546327902656</v>
          </cell>
          <cell r="L2176">
            <v>31</v>
          </cell>
          <cell r="M2176">
            <v>170.56475609549926</v>
          </cell>
        </row>
        <row r="2177">
          <cell r="D2177">
            <v>45062</v>
          </cell>
          <cell r="E2177">
            <v>305270.83100000001</v>
          </cell>
          <cell r="F2177">
            <v>4641.9939999999997</v>
          </cell>
          <cell r="G2177">
            <v>309912.82500000001</v>
          </cell>
          <cell r="H2177">
            <v>29710.85</v>
          </cell>
          <cell r="I2177">
            <v>10.430964613937334</v>
          </cell>
          <cell r="J2177">
            <v>162539.13411231537</v>
          </cell>
          <cell r="K2177">
            <v>1.9066966653449051</v>
          </cell>
          <cell r="L2177">
            <v>31</v>
          </cell>
          <cell r="M2177">
            <v>170.56475609549926</v>
          </cell>
        </row>
        <row r="2178">
          <cell r="D2178">
            <v>45063</v>
          </cell>
          <cell r="E2178">
            <v>331309.96999999997</v>
          </cell>
          <cell r="F2178">
            <v>912.98699999999997</v>
          </cell>
          <cell r="G2178">
            <v>332222.95699999999</v>
          </cell>
          <cell r="H2178">
            <v>29710.85</v>
          </cell>
          <cell r="I2178">
            <v>11.181873187741179</v>
          </cell>
          <cell r="J2178">
            <v>162539.13411231537</v>
          </cell>
          <cell r="K2178">
            <v>2.0439567296478414</v>
          </cell>
          <cell r="L2178">
            <v>31</v>
          </cell>
          <cell r="M2178">
            <v>170.56475609549926</v>
          </cell>
        </row>
        <row r="2179">
          <cell r="D2179">
            <v>45064</v>
          </cell>
          <cell r="E2179">
            <v>299160.35499999998</v>
          </cell>
          <cell r="F2179">
            <v>1697.7280000000001</v>
          </cell>
          <cell r="G2179">
            <v>300858.08299999998</v>
          </cell>
          <cell r="H2179">
            <v>29710.85</v>
          </cell>
          <cell r="I2179">
            <v>10.126202481585009</v>
          </cell>
          <cell r="J2179">
            <v>162539.13411231537</v>
          </cell>
          <cell r="K2179">
            <v>1.8509885920279698</v>
          </cell>
          <cell r="L2179">
            <v>31</v>
          </cell>
          <cell r="M2179">
            <v>170.56475609549926</v>
          </cell>
        </row>
        <row r="2180">
          <cell r="D2180">
            <v>45065</v>
          </cell>
          <cell r="E2180">
            <v>275673.48200000002</v>
          </cell>
          <cell r="F2180">
            <v>288.72300000000001</v>
          </cell>
          <cell r="G2180">
            <v>275962.20500000002</v>
          </cell>
          <cell r="H2180">
            <v>29710.85</v>
          </cell>
          <cell r="I2180">
            <v>9.2882635468187562</v>
          </cell>
          <cell r="J2180">
            <v>162539.13411231537</v>
          </cell>
          <cell r="K2180">
            <v>1.6978200758059208</v>
          </cell>
          <cell r="L2180">
            <v>31</v>
          </cell>
          <cell r="M2180">
            <v>170.56475609549926</v>
          </cell>
        </row>
        <row r="2181">
          <cell r="D2181">
            <v>45066</v>
          </cell>
          <cell r="E2181">
            <v>206123.24799999999</v>
          </cell>
          <cell r="F2181">
            <v>789.16399999999999</v>
          </cell>
          <cell r="G2181">
            <v>206912.41199999998</v>
          </cell>
          <cell r="H2181">
            <v>29710.85</v>
          </cell>
          <cell r="I2181">
            <v>6.9642037168239881</v>
          </cell>
          <cell r="J2181">
            <v>162539.13411231537</v>
          </cell>
          <cell r="K2181">
            <v>1.2730005800143025</v>
          </cell>
          <cell r="L2181">
            <v>31</v>
          </cell>
          <cell r="M2181">
            <v>170.56475609549926</v>
          </cell>
        </row>
        <row r="2182">
          <cell r="D2182">
            <v>45067</v>
          </cell>
          <cell r="E2182">
            <v>175798.46</v>
          </cell>
          <cell r="F2182">
            <v>15.68</v>
          </cell>
          <cell r="G2182">
            <v>175814.13999999998</v>
          </cell>
          <cell r="H2182">
            <v>29710.85</v>
          </cell>
          <cell r="I2182">
            <v>5.9175062308887156</v>
          </cell>
          <cell r="J2182">
            <v>162539.13411231537</v>
          </cell>
          <cell r="K2182">
            <v>1.0816726750772003</v>
          </cell>
          <cell r="L2182">
            <v>31</v>
          </cell>
          <cell r="M2182">
            <v>170.56475609549926</v>
          </cell>
        </row>
        <row r="2183">
          <cell r="D2183">
            <v>45068</v>
          </cell>
          <cell r="E2183">
            <v>166479.88099999999</v>
          </cell>
          <cell r="F2183">
            <v>292.31400000000002</v>
          </cell>
          <cell r="G2183">
            <v>166772.19500000001</v>
          </cell>
          <cell r="H2183">
            <v>29710.85</v>
          </cell>
          <cell r="I2183">
            <v>5.6131748166074011</v>
          </cell>
          <cell r="J2183">
            <v>162539.13411231537</v>
          </cell>
          <cell r="K2183">
            <v>1.0260433335688843</v>
          </cell>
          <cell r="L2183">
            <v>31</v>
          </cell>
          <cell r="M2183">
            <v>170.56475609549926</v>
          </cell>
        </row>
        <row r="2184">
          <cell r="D2184">
            <v>45069</v>
          </cell>
          <cell r="E2184">
            <v>187622.73699999999</v>
          </cell>
          <cell r="F2184">
            <v>133.30500000000001</v>
          </cell>
          <cell r="G2184">
            <v>187756.04199999999</v>
          </cell>
          <cell r="H2184">
            <v>29710.85</v>
          </cell>
          <cell r="I2184">
            <v>6.3194436375936736</v>
          </cell>
          <cell r="J2184">
            <v>162539.13411231537</v>
          </cell>
          <cell r="K2184">
            <v>1.1551436091092968</v>
          </cell>
          <cell r="L2184">
            <v>31</v>
          </cell>
          <cell r="M2184">
            <v>170.56475609549926</v>
          </cell>
        </row>
        <row r="2185">
          <cell r="D2185">
            <v>45070</v>
          </cell>
          <cell r="E2185">
            <v>153471.497</v>
          </cell>
          <cell r="F2185">
            <v>113.185</v>
          </cell>
          <cell r="G2185">
            <v>153584.682</v>
          </cell>
          <cell r="H2185">
            <v>29710.85</v>
          </cell>
          <cell r="I2185">
            <v>5.1693129614265496</v>
          </cell>
          <cell r="J2185">
            <v>162539.13411231537</v>
          </cell>
          <cell r="K2185">
            <v>0.94490894662864511</v>
          </cell>
          <cell r="L2185">
            <v>31</v>
          </cell>
          <cell r="M2185">
            <v>170.56475609549926</v>
          </cell>
        </row>
        <row r="2186">
          <cell r="D2186">
            <v>45071</v>
          </cell>
          <cell r="E2186">
            <v>210991.67300000001</v>
          </cell>
          <cell r="F2186">
            <v>2540.9090000000001</v>
          </cell>
          <cell r="G2186">
            <v>213532.58200000002</v>
          </cell>
          <cell r="H2186">
            <v>29710.85</v>
          </cell>
          <cell r="I2186">
            <v>7.1870236630725826</v>
          </cell>
          <cell r="J2186">
            <v>162539.13411231537</v>
          </cell>
          <cell r="K2186">
            <v>1.313730278964375</v>
          </cell>
          <cell r="L2186">
            <v>31</v>
          </cell>
          <cell r="M2186">
            <v>170.56475609549926</v>
          </cell>
        </row>
        <row r="2187">
          <cell r="D2187">
            <v>45072</v>
          </cell>
          <cell r="E2187">
            <v>217602.774</v>
          </cell>
          <cell r="F2187">
            <v>7.4999999999999997E-2</v>
          </cell>
          <cell r="G2187">
            <v>217602.84900000002</v>
          </cell>
          <cell r="H2187">
            <v>29710.85</v>
          </cell>
          <cell r="I2187">
            <v>7.3240196426557986</v>
          </cell>
          <cell r="J2187">
            <v>162539.13411231537</v>
          </cell>
          <cell r="K2187">
            <v>1.3387720451964222</v>
          </cell>
          <cell r="L2187">
            <v>31</v>
          </cell>
          <cell r="M2187">
            <v>170.56475609549926</v>
          </cell>
        </row>
        <row r="2188">
          <cell r="D2188">
            <v>45073</v>
          </cell>
          <cell r="E2188">
            <v>92437.611000000004</v>
          </cell>
          <cell r="F2188">
            <v>0</v>
          </cell>
          <cell r="G2188">
            <v>92437.611000000004</v>
          </cell>
          <cell r="H2188">
            <v>29710.85</v>
          </cell>
          <cell r="I2188">
            <v>3.1112408766494397</v>
          </cell>
          <cell r="J2188">
            <v>162539.13411231537</v>
          </cell>
          <cell r="K2188">
            <v>0.56870987719256061</v>
          </cell>
          <cell r="L2188">
            <v>31</v>
          </cell>
          <cell r="M2188">
            <v>170.56475609549926</v>
          </cell>
        </row>
        <row r="2189">
          <cell r="D2189">
            <v>45074</v>
          </cell>
          <cell r="E2189">
            <v>60718.599000000002</v>
          </cell>
          <cell r="F2189">
            <v>0</v>
          </cell>
          <cell r="G2189">
            <v>60718.599000000002</v>
          </cell>
          <cell r="H2189">
            <v>29710.85</v>
          </cell>
          <cell r="I2189">
            <v>2.0436506865337076</v>
          </cell>
          <cell r="J2189">
            <v>162539.13411231537</v>
          </cell>
          <cell r="K2189">
            <v>0.37356295351027979</v>
          </cell>
          <cell r="L2189">
            <v>31</v>
          </cell>
          <cell r="M2189">
            <v>170.56475609549926</v>
          </cell>
        </row>
        <row r="2190">
          <cell r="D2190">
            <v>45075</v>
          </cell>
          <cell r="E2190">
            <v>77339.357000000004</v>
          </cell>
          <cell r="F2190">
            <v>0</v>
          </cell>
          <cell r="G2190">
            <v>77339.357000000004</v>
          </cell>
          <cell r="H2190">
            <v>29710.85</v>
          </cell>
          <cell r="I2190">
            <v>2.6030678018299716</v>
          </cell>
          <cell r="J2190">
            <v>162539.13411231537</v>
          </cell>
          <cell r="K2190">
            <v>0.4758199151384559</v>
          </cell>
          <cell r="L2190">
            <v>31</v>
          </cell>
          <cell r="M2190">
            <v>170.56475609549926</v>
          </cell>
        </row>
        <row r="2191">
          <cell r="D2191">
            <v>45076</v>
          </cell>
          <cell r="E2191">
            <v>48257.879000000001</v>
          </cell>
          <cell r="F2191">
            <v>0</v>
          </cell>
          <cell r="G2191">
            <v>48257.879000000001</v>
          </cell>
          <cell r="H2191">
            <v>29710.85</v>
          </cell>
          <cell r="I2191">
            <v>1.6242510396033774</v>
          </cell>
          <cell r="J2191">
            <v>162539.13411231537</v>
          </cell>
          <cell r="K2191">
            <v>0.29690006202846853</v>
          </cell>
          <cell r="L2191">
            <v>31</v>
          </cell>
          <cell r="M2191">
            <v>170.56475609549926</v>
          </cell>
        </row>
        <row r="2192">
          <cell r="D2192">
            <v>45077</v>
          </cell>
          <cell r="E2192">
            <v>39277.980000000003</v>
          </cell>
          <cell r="F2192">
            <v>0.217</v>
          </cell>
          <cell r="G2192">
            <v>39278.197</v>
          </cell>
          <cell r="H2192">
            <v>29753.85</v>
          </cell>
          <cell r="I2192">
            <v>1.3201046923339332</v>
          </cell>
          <cell r="J2192">
            <v>162539.13411231537</v>
          </cell>
          <cell r="K2192">
            <v>0.24165378519156233</v>
          </cell>
          <cell r="L2192">
            <v>31</v>
          </cell>
          <cell r="M2192">
            <v>170.56475609549926</v>
          </cell>
        </row>
        <row r="2193">
          <cell r="D2193">
            <v>45078</v>
          </cell>
          <cell r="E2193">
            <v>64848.319000000003</v>
          </cell>
          <cell r="F2193">
            <v>0</v>
          </cell>
          <cell r="G2193">
            <v>64848.319000000003</v>
          </cell>
          <cell r="H2193">
            <v>29753.85</v>
          </cell>
          <cell r="I2193">
            <v>2.1794933764874127</v>
          </cell>
          <cell r="J2193">
            <v>132846.38122538832</v>
          </cell>
          <cell r="K2193">
            <v>0.4881451673868164</v>
          </cell>
          <cell r="L2193">
            <v>30</v>
          </cell>
          <cell r="M2193">
            <v>134.90891366716991</v>
          </cell>
        </row>
        <row r="2194">
          <cell r="D2194">
            <v>45079</v>
          </cell>
          <cell r="E2194">
            <v>60041.919000000002</v>
          </cell>
          <cell r="F2194">
            <v>0</v>
          </cell>
          <cell r="G2194">
            <v>60041.919000000002</v>
          </cell>
          <cell r="H2194">
            <v>29753.85</v>
          </cell>
          <cell r="I2194">
            <v>2.0179546176377174</v>
          </cell>
          <cell r="J2194">
            <v>132846.38122538832</v>
          </cell>
          <cell r="K2194">
            <v>0.45196503243947883</v>
          </cell>
          <cell r="L2194">
            <v>30</v>
          </cell>
          <cell r="M2194">
            <v>134.90891366716991</v>
          </cell>
        </row>
        <row r="2195">
          <cell r="D2195">
            <v>45080</v>
          </cell>
          <cell r="E2195">
            <v>36899.294999999998</v>
          </cell>
          <cell r="F2195">
            <v>0.95</v>
          </cell>
          <cell r="G2195">
            <v>36900.244999999995</v>
          </cell>
          <cell r="H2195">
            <v>29753.85</v>
          </cell>
          <cell r="I2195">
            <v>1.2401838753640284</v>
          </cell>
          <cell r="J2195">
            <v>132846.38122538832</v>
          </cell>
          <cell r="K2195">
            <v>0.27776627906329432</v>
          </cell>
          <cell r="L2195">
            <v>30</v>
          </cell>
          <cell r="M2195">
            <v>134.90891366716991</v>
          </cell>
        </row>
        <row r="2196">
          <cell r="D2196">
            <v>45081</v>
          </cell>
          <cell r="E2196">
            <v>35250.877999999997</v>
          </cell>
          <cell r="F2196">
            <v>37.799999999999997</v>
          </cell>
          <cell r="G2196">
            <v>35288.678</v>
          </cell>
          <cell r="H2196">
            <v>29753.85</v>
          </cell>
          <cell r="I2196">
            <v>1.1860205654058216</v>
          </cell>
          <cell r="J2196">
            <v>132846.38122538832</v>
          </cell>
          <cell r="K2196">
            <v>0.26563522223559044</v>
          </cell>
          <cell r="L2196">
            <v>30</v>
          </cell>
          <cell r="M2196">
            <v>134.90891366716991</v>
          </cell>
        </row>
        <row r="2197">
          <cell r="D2197">
            <v>45082</v>
          </cell>
          <cell r="E2197">
            <v>43100.915999999997</v>
          </cell>
          <cell r="F2197">
            <v>2.778</v>
          </cell>
          <cell r="G2197">
            <v>43103.693999999996</v>
          </cell>
          <cell r="H2197">
            <v>29753.85</v>
          </cell>
          <cell r="I2197">
            <v>1.4486761881235537</v>
          </cell>
          <cell r="J2197">
            <v>132846.38122538832</v>
          </cell>
          <cell r="K2197">
            <v>0.32446268842558756</v>
          </cell>
          <cell r="L2197">
            <v>30</v>
          </cell>
          <cell r="M2197">
            <v>134.90891366716991</v>
          </cell>
        </row>
        <row r="2198">
          <cell r="D2198">
            <v>45083</v>
          </cell>
          <cell r="E2198">
            <v>84240.577000000005</v>
          </cell>
          <cell r="F2198">
            <v>596.10599999999999</v>
          </cell>
          <cell r="G2198">
            <v>84836.683000000005</v>
          </cell>
          <cell r="H2198">
            <v>29753.85</v>
          </cell>
          <cell r="I2198">
            <v>2.8512842203613991</v>
          </cell>
          <cell r="J2198">
            <v>132846.38122538832</v>
          </cell>
          <cell r="K2198">
            <v>0.63860740667120885</v>
          </cell>
          <cell r="L2198">
            <v>30</v>
          </cell>
          <cell r="M2198">
            <v>134.90891366716991</v>
          </cell>
        </row>
        <row r="2199">
          <cell r="D2199">
            <v>45084</v>
          </cell>
          <cell r="E2199">
            <v>136204.55900000001</v>
          </cell>
          <cell r="F2199">
            <v>0</v>
          </cell>
          <cell r="G2199">
            <v>136204.55900000001</v>
          </cell>
          <cell r="H2199">
            <v>29753.85</v>
          </cell>
          <cell r="I2199">
            <v>4.5777120944012291</v>
          </cell>
          <cell r="J2199">
            <v>132846.38122538832</v>
          </cell>
          <cell r="K2199">
            <v>1.0252786545153547</v>
          </cell>
          <cell r="L2199">
            <v>30</v>
          </cell>
          <cell r="M2199">
            <v>134.90891366716991</v>
          </cell>
        </row>
        <row r="2200">
          <cell r="D2200">
            <v>45085</v>
          </cell>
          <cell r="E2200">
            <v>113361.86199999999</v>
          </cell>
          <cell r="F2200">
            <v>0</v>
          </cell>
          <cell r="G2200">
            <v>113361.86199999999</v>
          </cell>
          <cell r="H2200">
            <v>29753.85</v>
          </cell>
          <cell r="I2200">
            <v>3.8099896988120863</v>
          </cell>
          <cell r="J2200">
            <v>132846.38122538832</v>
          </cell>
          <cell r="K2200">
            <v>0.85333044795303292</v>
          </cell>
          <cell r="L2200">
            <v>30</v>
          </cell>
          <cell r="M2200">
            <v>134.90891366716991</v>
          </cell>
        </row>
        <row r="2201">
          <cell r="D2201">
            <v>45086</v>
          </cell>
          <cell r="E2201">
            <v>172267.30300000001</v>
          </cell>
          <cell r="F2201">
            <v>5.2</v>
          </cell>
          <cell r="G2201">
            <v>172272.50300000003</v>
          </cell>
          <cell r="H2201">
            <v>29753.85</v>
          </cell>
          <cell r="I2201">
            <v>5.7899230855838839</v>
          </cell>
          <cell r="J2201">
            <v>132846.38122538832</v>
          </cell>
          <cell r="K2201">
            <v>1.2967797949100397</v>
          </cell>
          <cell r="L2201">
            <v>30</v>
          </cell>
          <cell r="M2201">
            <v>134.90891366716991</v>
          </cell>
        </row>
        <row r="2202">
          <cell r="D2202">
            <v>45087</v>
          </cell>
          <cell r="E2202">
            <v>56332.107000000004</v>
          </cell>
          <cell r="F2202">
            <v>0</v>
          </cell>
          <cell r="G2202">
            <v>56332.107000000004</v>
          </cell>
          <cell r="H2202">
            <v>29753.85</v>
          </cell>
          <cell r="I2202">
            <v>1.8932711901148929</v>
          </cell>
          <cell r="J2202">
            <v>132846.38122538832</v>
          </cell>
          <cell r="K2202">
            <v>0.42403945429590939</v>
          </cell>
          <cell r="L2202">
            <v>30</v>
          </cell>
          <cell r="M2202">
            <v>134.90891366716991</v>
          </cell>
        </row>
        <row r="2203">
          <cell r="D2203">
            <v>45088</v>
          </cell>
          <cell r="E2203">
            <v>49576.436999999998</v>
          </cell>
          <cell r="F2203">
            <v>11.625</v>
          </cell>
          <cell r="G2203">
            <v>49588.061999999998</v>
          </cell>
          <cell r="H2203">
            <v>29753.85</v>
          </cell>
          <cell r="I2203">
            <v>1.6666099345126766</v>
          </cell>
          <cell r="J2203">
            <v>132846.38122538832</v>
          </cell>
          <cell r="K2203">
            <v>0.37327371316098151</v>
          </cell>
          <cell r="L2203">
            <v>30</v>
          </cell>
          <cell r="M2203">
            <v>134.90891366716991</v>
          </cell>
        </row>
        <row r="2204">
          <cell r="D2204">
            <v>45089</v>
          </cell>
          <cell r="E2204">
            <v>47401.758000000002</v>
          </cell>
          <cell r="F2204">
            <v>0</v>
          </cell>
          <cell r="G2204">
            <v>47401.758000000002</v>
          </cell>
          <cell r="H2204">
            <v>29753.85</v>
          </cell>
          <cell r="I2204">
            <v>1.5931302335664126</v>
          </cell>
          <cell r="J2204">
            <v>132846.38122538832</v>
          </cell>
          <cell r="K2204">
            <v>0.35681632847474987</v>
          </cell>
          <cell r="L2204">
            <v>30</v>
          </cell>
          <cell r="M2204">
            <v>134.90891366716991</v>
          </cell>
        </row>
        <row r="2205">
          <cell r="D2205">
            <v>45090</v>
          </cell>
          <cell r="E2205">
            <v>115672.867</v>
          </cell>
          <cell r="F2205">
            <v>0</v>
          </cell>
          <cell r="G2205">
            <v>115672.867</v>
          </cell>
          <cell r="H2205">
            <v>29753.85</v>
          </cell>
          <cell r="I2205">
            <v>3.8876604876343737</v>
          </cell>
          <cell r="J2205">
            <v>132846.38122538832</v>
          </cell>
          <cell r="K2205">
            <v>0.87072651835166215</v>
          </cell>
          <cell r="L2205">
            <v>30</v>
          </cell>
          <cell r="M2205">
            <v>134.90891366716991</v>
          </cell>
        </row>
        <row r="2206">
          <cell r="D2206">
            <v>45091</v>
          </cell>
          <cell r="E2206">
            <v>158115.17800000001</v>
          </cell>
          <cell r="F2206">
            <v>9743.4580000000005</v>
          </cell>
          <cell r="G2206">
            <v>167858.63600000003</v>
          </cell>
          <cell r="H2206">
            <v>29753.85</v>
          </cell>
          <cell r="I2206">
            <v>5.6415770060009054</v>
          </cell>
          <cell r="J2206">
            <v>132846.38122538832</v>
          </cell>
          <cell r="K2206">
            <v>1.2635544487674799</v>
          </cell>
          <cell r="L2206">
            <v>30</v>
          </cell>
          <cell r="M2206">
            <v>134.90891366716991</v>
          </cell>
        </row>
        <row r="2207">
          <cell r="D2207">
            <v>45092</v>
          </cell>
          <cell r="E2207">
            <v>94434.553</v>
          </cell>
          <cell r="F2207">
            <v>242.285</v>
          </cell>
          <cell r="G2207">
            <v>94676.838000000003</v>
          </cell>
          <cell r="H2207">
            <v>29753.85</v>
          </cell>
          <cell r="I2207">
            <v>3.1820029340740779</v>
          </cell>
          <cell r="J2207">
            <v>132846.38122538832</v>
          </cell>
          <cell r="K2207">
            <v>0.71267908938648816</v>
          </cell>
          <cell r="L2207">
            <v>30</v>
          </cell>
          <cell r="M2207">
            <v>134.90891366716991</v>
          </cell>
        </row>
        <row r="2208">
          <cell r="D2208">
            <v>45093</v>
          </cell>
          <cell r="E2208">
            <v>54174.421999999999</v>
          </cell>
          <cell r="F2208">
            <v>0</v>
          </cell>
          <cell r="G2208">
            <v>54174.421999999999</v>
          </cell>
          <cell r="H2208">
            <v>29753.85</v>
          </cell>
          <cell r="I2208">
            <v>1.820753347886072</v>
          </cell>
          <cell r="J2208">
            <v>132846.38122538832</v>
          </cell>
          <cell r="K2208">
            <v>0.40779749888773564</v>
          </cell>
          <cell r="L2208">
            <v>30</v>
          </cell>
          <cell r="M2208">
            <v>134.90891366716991</v>
          </cell>
        </row>
        <row r="2209">
          <cell r="D2209">
            <v>45094</v>
          </cell>
          <cell r="E2209">
            <v>99000.497000000003</v>
          </cell>
          <cell r="F2209">
            <v>16.204999999999998</v>
          </cell>
          <cell r="G2209">
            <v>99016.702000000005</v>
          </cell>
          <cell r="H2209">
            <v>29753.85</v>
          </cell>
          <cell r="I2209">
            <v>3.3278618397283042</v>
          </cell>
          <cell r="J2209">
            <v>132846.38122538832</v>
          </cell>
          <cell r="K2209">
            <v>0.74534737857862621</v>
          </cell>
          <cell r="L2209">
            <v>30</v>
          </cell>
          <cell r="M2209">
            <v>134.90891366716991</v>
          </cell>
        </row>
        <row r="2210">
          <cell r="D2210">
            <v>45095</v>
          </cell>
          <cell r="E2210">
            <v>142385.66200000001</v>
          </cell>
          <cell r="F2210">
            <v>9.657</v>
          </cell>
          <cell r="G2210">
            <v>142395.31900000002</v>
          </cell>
          <cell r="H2210">
            <v>29753.85</v>
          </cell>
          <cell r="I2210">
            <v>4.7857779413420456</v>
          </cell>
          <cell r="J2210">
            <v>132846.38122538832</v>
          </cell>
          <cell r="K2210">
            <v>1.0718795475385279</v>
          </cell>
          <cell r="L2210">
            <v>30</v>
          </cell>
          <cell r="M2210">
            <v>134.90891366716991</v>
          </cell>
        </row>
        <row r="2211">
          <cell r="D2211">
            <v>45096</v>
          </cell>
          <cell r="E2211">
            <v>107032.618</v>
          </cell>
          <cell r="F2211">
            <v>0</v>
          </cell>
          <cell r="G2211">
            <v>107032.618</v>
          </cell>
          <cell r="H2211">
            <v>29753.85</v>
          </cell>
          <cell r="I2211">
            <v>3.5972695298255521</v>
          </cell>
          <cell r="J2211">
            <v>132846.38122538832</v>
          </cell>
          <cell r="K2211">
            <v>0.8056871178026862</v>
          </cell>
          <cell r="L2211">
            <v>30</v>
          </cell>
          <cell r="M2211">
            <v>134.90891366716991</v>
          </cell>
        </row>
        <row r="2212">
          <cell r="D2212">
            <v>45097</v>
          </cell>
          <cell r="E2212">
            <v>68042.588000000003</v>
          </cell>
          <cell r="F2212">
            <v>0</v>
          </cell>
          <cell r="G2212">
            <v>68042.588000000003</v>
          </cell>
          <cell r="H2212">
            <v>29753.85</v>
          </cell>
          <cell r="I2212">
            <v>2.2868498698487763</v>
          </cell>
          <cell r="J2212">
            <v>132846.38122538832</v>
          </cell>
          <cell r="K2212">
            <v>0.51219000000126735</v>
          </cell>
          <cell r="L2212">
            <v>30</v>
          </cell>
          <cell r="M2212">
            <v>134.90891366716991</v>
          </cell>
        </row>
        <row r="2213">
          <cell r="D2213">
            <v>45098</v>
          </cell>
          <cell r="E2213">
            <v>61215.654999999999</v>
          </cell>
          <cell r="F2213">
            <v>0</v>
          </cell>
          <cell r="G2213">
            <v>61215.654999999999</v>
          </cell>
          <cell r="H2213">
            <v>29753.85</v>
          </cell>
          <cell r="I2213">
            <v>2.0574028235001522</v>
          </cell>
          <cell r="J2213">
            <v>132846.38122538832</v>
          </cell>
          <cell r="K2213">
            <v>0.46080032015430655</v>
          </cell>
          <cell r="L2213">
            <v>30</v>
          </cell>
          <cell r="M2213">
            <v>134.90891366716991</v>
          </cell>
        </row>
        <row r="2214">
          <cell r="D2214">
            <v>45099</v>
          </cell>
          <cell r="E2214">
            <v>67877.372000000003</v>
          </cell>
          <cell r="F2214">
            <v>0.82499999999999996</v>
          </cell>
          <cell r="G2214">
            <v>67878.197</v>
          </cell>
          <cell r="H2214">
            <v>29753.85</v>
          </cell>
          <cell r="I2214">
            <v>2.2813248369538734</v>
          </cell>
          <cell r="J2214">
            <v>132846.38122538832</v>
          </cell>
          <cell r="K2214">
            <v>0.51095254815287183</v>
          </cell>
          <cell r="L2214">
            <v>30</v>
          </cell>
          <cell r="M2214">
            <v>134.90891366716991</v>
          </cell>
        </row>
        <row r="2215">
          <cell r="D2215">
            <v>45100</v>
          </cell>
          <cell r="E2215">
            <v>90478.725999999995</v>
          </cell>
          <cell r="F2215">
            <v>79.224999999999994</v>
          </cell>
          <cell r="G2215">
            <v>90557.951000000001</v>
          </cell>
          <cell r="H2215">
            <v>29753.85</v>
          </cell>
          <cell r="I2215">
            <v>3.0435708656190714</v>
          </cell>
          <cell r="J2215">
            <v>132846.38122538832</v>
          </cell>
          <cell r="K2215">
            <v>0.68167420267443035</v>
          </cell>
          <cell r="L2215">
            <v>30</v>
          </cell>
          <cell r="M2215">
            <v>134.90891366716991</v>
          </cell>
        </row>
        <row r="2216">
          <cell r="D2216">
            <v>45101</v>
          </cell>
          <cell r="E2216">
            <v>90246.732000000004</v>
          </cell>
          <cell r="F2216">
            <v>0</v>
          </cell>
          <cell r="G2216">
            <v>90246.732000000004</v>
          </cell>
          <cell r="H2216">
            <v>29753.85</v>
          </cell>
          <cell r="I2216">
            <v>3.0331110763817124</v>
          </cell>
          <cell r="J2216">
            <v>132846.38122538832</v>
          </cell>
          <cell r="K2216">
            <v>0.67933150431012956</v>
          </cell>
          <cell r="L2216">
            <v>30</v>
          </cell>
          <cell r="M2216">
            <v>134.90891366716991</v>
          </cell>
        </row>
        <row r="2217">
          <cell r="D2217">
            <v>45102</v>
          </cell>
          <cell r="E2217">
            <v>77545.082999999999</v>
          </cell>
          <cell r="F2217">
            <v>0</v>
          </cell>
          <cell r="G2217">
            <v>77545.082999999999</v>
          </cell>
          <cell r="H2217">
            <v>29753.85</v>
          </cell>
          <cell r="I2217">
            <v>2.606220136217666</v>
          </cell>
          <cell r="J2217">
            <v>132846.38122538832</v>
          </cell>
          <cell r="K2217">
            <v>0.58371994995058496</v>
          </cell>
          <cell r="L2217">
            <v>30</v>
          </cell>
          <cell r="M2217">
            <v>134.90891366716991</v>
          </cell>
        </row>
        <row r="2218">
          <cell r="D2218">
            <v>45103</v>
          </cell>
          <cell r="E2218">
            <v>190042.48800000001</v>
          </cell>
          <cell r="F2218">
            <v>1268.277</v>
          </cell>
          <cell r="G2218">
            <v>191310.76500000001</v>
          </cell>
          <cell r="H2218">
            <v>29753.85</v>
          </cell>
          <cell r="I2218">
            <v>6.4297818601626355</v>
          </cell>
          <cell r="J2218">
            <v>132846.38122538832</v>
          </cell>
          <cell r="K2218">
            <v>1.4400901495044904</v>
          </cell>
          <cell r="L2218">
            <v>30</v>
          </cell>
          <cell r="M2218">
            <v>134.90891366716991</v>
          </cell>
        </row>
        <row r="2219">
          <cell r="D2219">
            <v>45104</v>
          </cell>
          <cell r="E2219">
            <v>187905.56200000001</v>
          </cell>
          <cell r="F2219">
            <v>125.364</v>
          </cell>
          <cell r="G2219">
            <v>188030.92600000001</v>
          </cell>
          <cell r="H2219">
            <v>29753.85</v>
          </cell>
          <cell r="I2219">
            <v>6.319549436459484</v>
          </cell>
          <cell r="J2219">
            <v>132846.38122538832</v>
          </cell>
          <cell r="K2219">
            <v>1.4154011894459142</v>
          </cell>
          <cell r="L2219">
            <v>30</v>
          </cell>
          <cell r="M2219">
            <v>134.90891366716991</v>
          </cell>
        </row>
        <row r="2220">
          <cell r="D2220">
            <v>45105</v>
          </cell>
          <cell r="E2220">
            <v>129755.806</v>
          </cell>
          <cell r="F2220">
            <v>0</v>
          </cell>
          <cell r="G2220">
            <v>129755.806</v>
          </cell>
          <cell r="H2220">
            <v>29753.85</v>
          </cell>
          <cell r="I2220">
            <v>4.3609753359649259</v>
          </cell>
          <cell r="J2220">
            <v>132846.38122538832</v>
          </cell>
          <cell r="K2220">
            <v>0.97673572138826403</v>
          </cell>
          <cell r="L2220">
            <v>30</v>
          </cell>
          <cell r="M2220">
            <v>134.90891366716991</v>
          </cell>
        </row>
        <row r="2221">
          <cell r="D2221">
            <v>45106</v>
          </cell>
          <cell r="E2221">
            <v>194786.64199999999</v>
          </cell>
          <cell r="F2221">
            <v>331.02199999999999</v>
          </cell>
          <cell r="G2221">
            <v>195117.66399999999</v>
          </cell>
          <cell r="H2221">
            <v>29753.85</v>
          </cell>
          <cell r="I2221">
            <v>6.557728293985484</v>
          </cell>
          <cell r="J2221">
            <v>132846.38122538832</v>
          </cell>
          <cell r="K2221">
            <v>1.4687465492113154</v>
          </cell>
          <cell r="L2221">
            <v>30</v>
          </cell>
          <cell r="M2221">
            <v>134.90891366716991</v>
          </cell>
        </row>
        <row r="2222">
          <cell r="D2222">
            <v>45107</v>
          </cell>
          <cell r="E2222">
            <v>190736.446</v>
          </cell>
          <cell r="F2222">
            <v>988.36400000000003</v>
          </cell>
          <cell r="G2222">
            <v>191724.81</v>
          </cell>
          <cell r="H2222">
            <v>29819.15</v>
          </cell>
          <cell r="I2222">
            <v>6.4295866917735749</v>
          </cell>
          <cell r="J2222">
            <v>132846.38122538832</v>
          </cell>
          <cell r="K2222">
            <v>1.4432068697055287</v>
          </cell>
          <cell r="L2222">
            <v>30</v>
          </cell>
          <cell r="M2222">
            <v>134.90891366716991</v>
          </cell>
        </row>
        <row r="2223">
          <cell r="D2223">
            <v>45108</v>
          </cell>
          <cell r="E2223">
            <v>128014.22500000001</v>
          </cell>
          <cell r="F2223">
            <v>4309.8819999999996</v>
          </cell>
          <cell r="G2223">
            <v>132324.10700000002</v>
          </cell>
          <cell r="H2223">
            <v>29819.15</v>
          </cell>
          <cell r="I2223">
            <v>4.4375546251318365</v>
          </cell>
          <cell r="J2223">
            <v>135850.5685458701</v>
          </cell>
          <cell r="K2223">
            <v>0.97404161363756547</v>
          </cell>
          <cell r="L2223">
            <v>31</v>
          </cell>
          <cell r="M2223">
            <v>142.55840118755484</v>
          </cell>
        </row>
        <row r="2224">
          <cell r="D2224">
            <v>45109</v>
          </cell>
          <cell r="E2224">
            <v>151992.36900000001</v>
          </cell>
          <cell r="F2224">
            <v>213</v>
          </cell>
          <cell r="G2224">
            <v>152205.36900000001</v>
          </cell>
          <cell r="H2224">
            <v>29819.15</v>
          </cell>
          <cell r="I2224">
            <v>5.1042826170430748</v>
          </cell>
          <cell r="J2224">
            <v>135850.5685458701</v>
          </cell>
          <cell r="K2224">
            <v>1.1203881634739548</v>
          </cell>
          <cell r="L2224">
            <v>31</v>
          </cell>
          <cell r="M2224">
            <v>142.55840118755484</v>
          </cell>
        </row>
        <row r="2225">
          <cell r="D2225">
            <v>45110</v>
          </cell>
          <cell r="E2225">
            <v>107701.727</v>
          </cell>
          <cell r="F2225">
            <v>156.72900000000001</v>
          </cell>
          <cell r="G2225">
            <v>107858.45600000001</v>
          </cell>
          <cell r="H2225">
            <v>29819.15</v>
          </cell>
          <cell r="I2225">
            <v>3.6170868720268685</v>
          </cell>
          <cell r="J2225">
            <v>135850.5685458701</v>
          </cell>
          <cell r="K2225">
            <v>0.79394924257222721</v>
          </cell>
          <cell r="L2225">
            <v>31</v>
          </cell>
          <cell r="M2225">
            <v>142.55840118755484</v>
          </cell>
        </row>
        <row r="2226">
          <cell r="D2226">
            <v>45111</v>
          </cell>
          <cell r="E2226">
            <v>89538.543999999994</v>
          </cell>
          <cell r="F2226">
            <v>50.128</v>
          </cell>
          <cell r="G2226">
            <v>89588.671999999991</v>
          </cell>
          <cell r="H2226">
            <v>29819.15</v>
          </cell>
          <cell r="I2226">
            <v>3.0044005949197072</v>
          </cell>
          <cell r="J2226">
            <v>135850.5685458701</v>
          </cell>
          <cell r="K2226">
            <v>0.6594648293264247</v>
          </cell>
          <cell r="L2226">
            <v>31</v>
          </cell>
          <cell r="M2226">
            <v>142.55840118755484</v>
          </cell>
        </row>
        <row r="2227">
          <cell r="D2227">
            <v>45112</v>
          </cell>
          <cell r="E2227">
            <v>78900.775999999998</v>
          </cell>
          <cell r="F2227">
            <v>1107.2370000000001</v>
          </cell>
          <cell r="G2227">
            <v>80008.012999999992</v>
          </cell>
          <cell r="H2227">
            <v>29819.15</v>
          </cell>
          <cell r="I2227">
            <v>2.6831084387046573</v>
          </cell>
          <cell r="J2227">
            <v>135850.5685458701</v>
          </cell>
          <cell r="K2227">
            <v>0.58894131880637068</v>
          </cell>
          <cell r="L2227">
            <v>31</v>
          </cell>
          <cell r="M2227">
            <v>142.55840118755484</v>
          </cell>
        </row>
        <row r="2228">
          <cell r="D2228">
            <v>45113</v>
          </cell>
          <cell r="E2228">
            <v>94293.831000000006</v>
          </cell>
          <cell r="F2228">
            <v>265.01400000000001</v>
          </cell>
          <cell r="G2228">
            <v>94558.845000000001</v>
          </cell>
          <cell r="H2228">
            <v>29819.15</v>
          </cell>
          <cell r="I2228">
            <v>3.1710778140892679</v>
          </cell>
          <cell r="J2228">
            <v>135850.5685458701</v>
          </cell>
          <cell r="K2228">
            <v>0.69605041783886312</v>
          </cell>
          <cell r="L2228">
            <v>31</v>
          </cell>
          <cell r="M2228">
            <v>142.55840118755484</v>
          </cell>
        </row>
        <row r="2229">
          <cell r="D2229">
            <v>45114</v>
          </cell>
          <cell r="E2229">
            <v>150814.68</v>
          </cell>
          <cell r="F2229">
            <v>506.97</v>
          </cell>
          <cell r="G2229">
            <v>151321.65</v>
          </cell>
          <cell r="H2229">
            <v>29819.15</v>
          </cell>
          <cell r="I2229">
            <v>5.0746466616251631</v>
          </cell>
          <cell r="J2229">
            <v>135850.5685458701</v>
          </cell>
          <cell r="K2229">
            <v>1.1138830821227375</v>
          </cell>
          <cell r="L2229">
            <v>31</v>
          </cell>
          <cell r="M2229">
            <v>142.55840118755484</v>
          </cell>
        </row>
        <row r="2230">
          <cell r="D2230">
            <v>45115</v>
          </cell>
          <cell r="E2230">
            <v>97394.512000000002</v>
          </cell>
          <cell r="F2230">
            <v>25.963999999999999</v>
          </cell>
          <cell r="G2230">
            <v>97420.47600000001</v>
          </cell>
          <cell r="H2230">
            <v>29819.15</v>
          </cell>
          <cell r="I2230">
            <v>3.2670440304301098</v>
          </cell>
          <cell r="J2230">
            <v>135850.5685458701</v>
          </cell>
          <cell r="K2230">
            <v>0.71711496714940781</v>
          </cell>
          <cell r="L2230">
            <v>31</v>
          </cell>
          <cell r="M2230">
            <v>142.55840118755484</v>
          </cell>
        </row>
        <row r="2231">
          <cell r="D2231">
            <v>45116</v>
          </cell>
          <cell r="E2231">
            <v>60894.167000000001</v>
          </cell>
          <cell r="F2231">
            <v>87.177000000000007</v>
          </cell>
          <cell r="G2231">
            <v>60981.344000000005</v>
          </cell>
          <cell r="H2231">
            <v>29819.15</v>
          </cell>
          <cell r="I2231">
            <v>2.0450396473407189</v>
          </cell>
          <cell r="J2231">
            <v>135850.5685458701</v>
          </cell>
          <cell r="K2231">
            <v>0.44888545298512744</v>
          </cell>
          <cell r="L2231">
            <v>31</v>
          </cell>
          <cell r="M2231">
            <v>142.55840118755484</v>
          </cell>
        </row>
        <row r="2232">
          <cell r="D2232">
            <v>45117</v>
          </cell>
          <cell r="E2232">
            <v>75015.428</v>
          </cell>
          <cell r="F2232">
            <v>618.15899999999999</v>
          </cell>
          <cell r="G2232">
            <v>75633.587</v>
          </cell>
          <cell r="H2232">
            <v>29819.15</v>
          </cell>
          <cell r="I2232">
            <v>2.5364098909593329</v>
          </cell>
          <cell r="J2232">
            <v>135850.5685458701</v>
          </cell>
          <cell r="K2232">
            <v>0.55674104134840063</v>
          </cell>
          <cell r="L2232">
            <v>31</v>
          </cell>
          <cell r="M2232">
            <v>142.55840118755484</v>
          </cell>
        </row>
        <row r="2233">
          <cell r="D2233">
            <v>45118</v>
          </cell>
          <cell r="E2233">
            <v>126505.151</v>
          </cell>
          <cell r="F2233">
            <v>554.625</v>
          </cell>
          <cell r="G2233">
            <v>127059.776</v>
          </cell>
          <cell r="H2233">
            <v>29819.15</v>
          </cell>
          <cell r="I2233">
            <v>4.2610126713873466</v>
          </cell>
          <cell r="J2233">
            <v>135850.5685458701</v>
          </cell>
          <cell r="K2233">
            <v>0.93529071950183351</v>
          </cell>
          <cell r="L2233">
            <v>31</v>
          </cell>
          <cell r="M2233">
            <v>142.55840118755484</v>
          </cell>
        </row>
        <row r="2234">
          <cell r="D2234">
            <v>45119</v>
          </cell>
          <cell r="E2234">
            <v>132807.59599999999</v>
          </cell>
          <cell r="F2234">
            <v>1817.972</v>
          </cell>
          <cell r="G2234">
            <v>134625.568</v>
          </cell>
          <cell r="H2234">
            <v>29819.15</v>
          </cell>
          <cell r="I2234">
            <v>4.5147352624068757</v>
          </cell>
          <cell r="J2234">
            <v>135850.5685458701</v>
          </cell>
          <cell r="K2234">
            <v>0.99098273522899183</v>
          </cell>
          <cell r="L2234">
            <v>31</v>
          </cell>
          <cell r="M2234">
            <v>142.55840118755484</v>
          </cell>
        </row>
        <row r="2235">
          <cell r="D2235">
            <v>45120</v>
          </cell>
          <cell r="E2235">
            <v>85737.498999999996</v>
          </cell>
          <cell r="F2235">
            <v>287.82400000000001</v>
          </cell>
          <cell r="G2235">
            <v>86025.322999999989</v>
          </cell>
          <cell r="H2235">
            <v>29819.15</v>
          </cell>
          <cell r="I2235">
            <v>2.8849019170566561</v>
          </cell>
          <cell r="J2235">
            <v>135850.5685458701</v>
          </cell>
          <cell r="K2235">
            <v>0.63323491333754289</v>
          </cell>
          <cell r="L2235">
            <v>31</v>
          </cell>
          <cell r="M2235">
            <v>142.55840118755484</v>
          </cell>
        </row>
        <row r="2236">
          <cell r="D2236">
            <v>45121</v>
          </cell>
          <cell r="E2236">
            <v>171489.50899999999</v>
          </cell>
          <cell r="F2236">
            <v>350.94600000000003</v>
          </cell>
          <cell r="G2236">
            <v>171840.45499999999</v>
          </cell>
          <cell r="H2236">
            <v>29819.15</v>
          </cell>
          <cell r="I2236">
            <v>5.7627549745717088</v>
          </cell>
          <cell r="J2236">
            <v>135850.5685458701</v>
          </cell>
          <cell r="K2236">
            <v>1.2649226045894526</v>
          </cell>
          <cell r="L2236">
            <v>31</v>
          </cell>
          <cell r="M2236">
            <v>142.55840118755484</v>
          </cell>
        </row>
        <row r="2237">
          <cell r="D2237">
            <v>45122</v>
          </cell>
          <cell r="E2237">
            <v>171973.90900000001</v>
          </cell>
          <cell r="F2237">
            <v>471.26600000000002</v>
          </cell>
          <cell r="G2237">
            <v>172445.17500000002</v>
          </cell>
          <cell r="H2237">
            <v>29819.15</v>
          </cell>
          <cell r="I2237">
            <v>5.7830345600059028</v>
          </cell>
          <cell r="J2237">
            <v>135850.5685458701</v>
          </cell>
          <cell r="K2237">
            <v>1.269373966158807</v>
          </cell>
          <cell r="L2237">
            <v>31</v>
          </cell>
          <cell r="M2237">
            <v>142.55840118755484</v>
          </cell>
        </row>
        <row r="2238">
          <cell r="D2238">
            <v>45123</v>
          </cell>
          <cell r="E2238">
            <v>105862.08500000001</v>
          </cell>
          <cell r="F2238">
            <v>881.47500000000002</v>
          </cell>
          <cell r="G2238">
            <v>106743.56000000001</v>
          </cell>
          <cell r="H2238">
            <v>29819.15</v>
          </cell>
          <cell r="I2238">
            <v>3.5796982811381279</v>
          </cell>
          <cell r="J2238">
            <v>135850.5685458701</v>
          </cell>
          <cell r="K2238">
            <v>0.78574246057687958</v>
          </cell>
          <cell r="L2238">
            <v>31</v>
          </cell>
          <cell r="M2238">
            <v>142.55840118755484</v>
          </cell>
        </row>
        <row r="2239">
          <cell r="D2239">
            <v>45124</v>
          </cell>
          <cell r="E2239">
            <v>140090.59400000001</v>
          </cell>
          <cell r="F2239">
            <v>10.444000000000001</v>
          </cell>
          <cell r="G2239">
            <v>140101.038</v>
          </cell>
          <cell r="H2239">
            <v>29819.15</v>
          </cell>
          <cell r="I2239">
            <v>4.6983578673436366</v>
          </cell>
          <cell r="J2239">
            <v>135850.5685458701</v>
          </cell>
          <cell r="K2239">
            <v>1.0312878297060253</v>
          </cell>
          <cell r="L2239">
            <v>31</v>
          </cell>
          <cell r="M2239">
            <v>142.55840118755484</v>
          </cell>
        </row>
        <row r="2240">
          <cell r="D2240">
            <v>45125</v>
          </cell>
          <cell r="E2240">
            <v>122298.51</v>
          </cell>
          <cell r="F2240">
            <v>327.86700000000002</v>
          </cell>
          <cell r="G2240">
            <v>122626.37699999999</v>
          </cell>
          <cell r="H2240">
            <v>29819.15</v>
          </cell>
          <cell r="I2240">
            <v>4.1123364348078324</v>
          </cell>
          <cell r="J2240">
            <v>135850.5685458701</v>
          </cell>
          <cell r="K2240">
            <v>0.90265634006967777</v>
          </cell>
          <cell r="L2240">
            <v>31</v>
          </cell>
          <cell r="M2240">
            <v>142.55840118755484</v>
          </cell>
        </row>
        <row r="2241">
          <cell r="D2241">
            <v>45126</v>
          </cell>
          <cell r="E2241">
            <v>131168.49</v>
          </cell>
          <cell r="F2241">
            <v>0</v>
          </cell>
          <cell r="G2241">
            <v>131168.49</v>
          </cell>
          <cell r="H2241">
            <v>29819.15</v>
          </cell>
          <cell r="I2241">
            <v>4.3988004352907435</v>
          </cell>
          <cell r="J2241">
            <v>135850.5685458701</v>
          </cell>
          <cell r="K2241">
            <v>0.96553508317273473</v>
          </cell>
          <cell r="L2241">
            <v>31</v>
          </cell>
          <cell r="M2241">
            <v>142.55840118755484</v>
          </cell>
        </row>
        <row r="2242">
          <cell r="D2242">
            <v>45127</v>
          </cell>
          <cell r="E2242">
            <v>147033.45699999999</v>
          </cell>
          <cell r="F2242">
            <v>1105.0060000000001</v>
          </cell>
          <cell r="G2242">
            <v>148138.46299999999</v>
          </cell>
          <cell r="H2242">
            <v>29819.15</v>
          </cell>
          <cell r="I2242">
            <v>4.9678969051767066</v>
          </cell>
          <cell r="J2242">
            <v>135850.5685458701</v>
          </cell>
          <cell r="K2242">
            <v>1.0904515497112612</v>
          </cell>
          <cell r="L2242">
            <v>31</v>
          </cell>
          <cell r="M2242">
            <v>142.55840118755484</v>
          </cell>
        </row>
        <row r="2243">
          <cell r="D2243">
            <v>45128</v>
          </cell>
          <cell r="E2243">
            <v>166804.03099999999</v>
          </cell>
          <cell r="F2243">
            <v>1006.126</v>
          </cell>
          <cell r="G2243">
            <v>167810.15699999998</v>
          </cell>
          <cell r="H2243">
            <v>29819.15</v>
          </cell>
          <cell r="I2243">
            <v>5.6275969301606503</v>
          </cell>
          <cell r="J2243">
            <v>135850.5685458701</v>
          </cell>
          <cell r="K2243">
            <v>1.2352554633832002</v>
          </cell>
          <cell r="L2243">
            <v>31</v>
          </cell>
          <cell r="M2243">
            <v>142.55840118755484</v>
          </cell>
        </row>
        <row r="2244">
          <cell r="D2244">
            <v>45129</v>
          </cell>
          <cell r="E2244">
            <v>90803.346000000005</v>
          </cell>
          <cell r="F2244">
            <v>29.908000000000001</v>
          </cell>
          <cell r="G2244">
            <v>90833.254000000001</v>
          </cell>
          <cell r="H2244">
            <v>29819.15</v>
          </cell>
          <cell r="I2244">
            <v>3.0461382702055557</v>
          </cell>
          <cell r="J2244">
            <v>135850.5685458701</v>
          </cell>
          <cell r="K2244">
            <v>0.66862623375278729</v>
          </cell>
          <cell r="L2244">
            <v>31</v>
          </cell>
          <cell r="M2244">
            <v>142.55840118755484</v>
          </cell>
        </row>
        <row r="2245">
          <cell r="D2245">
            <v>45130</v>
          </cell>
          <cell r="E2245">
            <v>111064.501</v>
          </cell>
          <cell r="F2245">
            <v>0</v>
          </cell>
          <cell r="G2245">
            <v>111064.501</v>
          </cell>
          <cell r="H2245">
            <v>29819.15</v>
          </cell>
          <cell r="I2245">
            <v>3.7246031828539712</v>
          </cell>
          <cell r="J2245">
            <v>135850.5685458701</v>
          </cell>
          <cell r="K2245">
            <v>0.81754903338883667</v>
          </cell>
          <cell r="L2245">
            <v>31</v>
          </cell>
          <cell r="M2245">
            <v>142.55840118755484</v>
          </cell>
        </row>
        <row r="2246">
          <cell r="D2246">
            <v>45131</v>
          </cell>
          <cell r="E2246">
            <v>182921.00200000001</v>
          </cell>
          <cell r="F2246">
            <v>5329.402</v>
          </cell>
          <cell r="G2246">
            <v>188250.40400000001</v>
          </cell>
          <cell r="H2246">
            <v>29819.15</v>
          </cell>
          <cell r="I2246">
            <v>6.3130707615743571</v>
          </cell>
          <cell r="J2246">
            <v>135850.5685458701</v>
          </cell>
          <cell r="K2246">
            <v>1.3857167181191226</v>
          </cell>
          <cell r="L2246">
            <v>31</v>
          </cell>
          <cell r="M2246">
            <v>142.55840118755484</v>
          </cell>
        </row>
        <row r="2247">
          <cell r="D2247">
            <v>45132</v>
          </cell>
          <cell r="E2247">
            <v>152730.78200000001</v>
          </cell>
          <cell r="F2247">
            <v>6939.3280000000004</v>
          </cell>
          <cell r="G2247">
            <v>159670.11000000002</v>
          </cell>
          <cell r="H2247">
            <v>29819.15</v>
          </cell>
          <cell r="I2247">
            <v>5.354616412607335</v>
          </cell>
          <cell r="J2247">
            <v>135850.5685458701</v>
          </cell>
          <cell r="K2247">
            <v>1.1753363398408392</v>
          </cell>
          <cell r="L2247">
            <v>31</v>
          </cell>
          <cell r="M2247">
            <v>142.55840118755484</v>
          </cell>
        </row>
        <row r="2248">
          <cell r="D2248">
            <v>45133</v>
          </cell>
          <cell r="E2248">
            <v>89787.903000000006</v>
          </cell>
          <cell r="F2248">
            <v>325.30799999999999</v>
          </cell>
          <cell r="G2248">
            <v>90113.21100000001</v>
          </cell>
          <cell r="H2248">
            <v>29819.15</v>
          </cell>
          <cell r="I2248">
            <v>3.0219912707102652</v>
          </cell>
          <cell r="J2248">
            <v>135850.5685458701</v>
          </cell>
          <cell r="K2248">
            <v>0.66332597621461686</v>
          </cell>
          <cell r="L2248">
            <v>31</v>
          </cell>
          <cell r="M2248">
            <v>142.55840118755484</v>
          </cell>
        </row>
        <row r="2249">
          <cell r="D2249">
            <v>45134</v>
          </cell>
          <cell r="E2249">
            <v>101279.62699999999</v>
          </cell>
          <cell r="F2249">
            <v>23.683</v>
          </cell>
          <cell r="G2249">
            <v>101303.31</v>
          </cell>
          <cell r="H2249">
            <v>29819.15</v>
          </cell>
          <cell r="I2249">
            <v>3.397256796387556</v>
          </cell>
          <cell r="J2249">
            <v>135850.5685458701</v>
          </cell>
          <cell r="K2249">
            <v>0.74569662154777672</v>
          </cell>
          <cell r="L2249">
            <v>31</v>
          </cell>
          <cell r="M2249">
            <v>142.55840118755484</v>
          </cell>
        </row>
        <row r="2250">
          <cell r="D2250">
            <v>45135</v>
          </cell>
          <cell r="E2250">
            <v>91831.763000000006</v>
          </cell>
          <cell r="F2250">
            <v>0.15</v>
          </cell>
          <cell r="G2250">
            <v>91831.913</v>
          </cell>
          <cell r="H2250">
            <v>29819.15</v>
          </cell>
          <cell r="I2250">
            <v>3.0796287955894113</v>
          </cell>
          <cell r="J2250">
            <v>135850.5685458701</v>
          </cell>
          <cell r="K2250">
            <v>0.67597739179864269</v>
          </cell>
          <cell r="L2250">
            <v>31</v>
          </cell>
          <cell r="M2250">
            <v>142.55840118755484</v>
          </cell>
        </row>
        <row r="2251">
          <cell r="D2251">
            <v>45136</v>
          </cell>
          <cell r="E2251">
            <v>95226.346000000005</v>
          </cell>
          <cell r="F2251">
            <v>668.38599999999997</v>
          </cell>
          <cell r="G2251">
            <v>95894.732000000004</v>
          </cell>
          <cell r="H2251">
            <v>29819.15</v>
          </cell>
          <cell r="I2251">
            <v>3.2158774478816463</v>
          </cell>
          <cell r="J2251">
            <v>135850.5685458701</v>
          </cell>
          <cell r="K2251">
            <v>0.70588392103505282</v>
          </cell>
          <cell r="L2251">
            <v>31</v>
          </cell>
          <cell r="M2251">
            <v>142.55840118755484</v>
          </cell>
        </row>
        <row r="2252">
          <cell r="D2252">
            <v>45137</v>
          </cell>
          <cell r="E2252">
            <v>105105.409</v>
          </cell>
          <cell r="F2252">
            <v>1395.7249999999999</v>
          </cell>
          <cell r="G2252">
            <v>106501.13400000001</v>
          </cell>
          <cell r="H2252">
            <v>29819.15</v>
          </cell>
          <cell r="I2252">
            <v>3.571568404867342</v>
          </cell>
          <cell r="J2252">
            <v>135850.5685458701</v>
          </cell>
          <cell r="K2252">
            <v>0.78395795571543581</v>
          </cell>
          <cell r="L2252">
            <v>31</v>
          </cell>
          <cell r="M2252">
            <v>142.55840118755484</v>
          </cell>
        </row>
        <row r="2253">
          <cell r="D2253">
            <v>45138</v>
          </cell>
          <cell r="E2253">
            <v>94632.055999999997</v>
          </cell>
          <cell r="F2253">
            <v>2.5000000000000001E-2</v>
          </cell>
          <cell r="G2253">
            <v>94632.080999999991</v>
          </cell>
          <cell r="H2253">
            <v>29839.77</v>
          </cell>
          <cell r="I2253">
            <v>3.1713408313804026</v>
          </cell>
          <cell r="J2253">
            <v>135850.5685458701</v>
          </cell>
          <cell r="K2253">
            <v>0.69658951017232851</v>
          </cell>
          <cell r="L2253">
            <v>31</v>
          </cell>
          <cell r="M2253">
            <v>142.55840118755484</v>
          </cell>
        </row>
        <row r="2254">
          <cell r="D2254">
            <v>45139</v>
          </cell>
          <cell r="E2254">
            <v>154127.595</v>
          </cell>
          <cell r="F2254">
            <v>374.52499999999998</v>
          </cell>
          <cell r="G2254">
            <v>154502.12</v>
          </cell>
          <cell r="H2254">
            <v>29839.77</v>
          </cell>
          <cell r="I2254">
            <v>5.1777248953326378</v>
          </cell>
          <cell r="J2254">
            <v>131159.81240241756</v>
          </cell>
          <cell r="K2254">
            <v>1.1779684430011597</v>
          </cell>
          <cell r="L2254">
            <v>31</v>
          </cell>
          <cell r="M2254">
            <v>137.63603168016846</v>
          </cell>
        </row>
        <row r="2255">
          <cell r="D2255">
            <v>45140</v>
          </cell>
          <cell r="E2255">
            <v>179800.084</v>
          </cell>
          <cell r="F2255">
            <v>208.227</v>
          </cell>
          <cell r="G2255">
            <v>180008.31100000002</v>
          </cell>
          <cell r="H2255">
            <v>29839.77</v>
          </cell>
          <cell r="I2255">
            <v>6.032496597661444</v>
          </cell>
          <cell r="J2255">
            <v>131159.81240241756</v>
          </cell>
          <cell r="K2255">
            <v>1.3724349532287228</v>
          </cell>
          <cell r="L2255">
            <v>31</v>
          </cell>
          <cell r="M2255">
            <v>137.63603168016846</v>
          </cell>
        </row>
        <row r="2256">
          <cell r="D2256">
            <v>45141</v>
          </cell>
          <cell r="E2256">
            <v>217008.492</v>
          </cell>
          <cell r="F2256">
            <v>13913.453</v>
          </cell>
          <cell r="G2256">
            <v>230921.94500000001</v>
          </cell>
          <cell r="H2256">
            <v>29839.77</v>
          </cell>
          <cell r="I2256">
            <v>7.7387307274821486</v>
          </cell>
          <cell r="J2256">
            <v>131159.81240241756</v>
          </cell>
          <cell r="K2256">
            <v>1.7606150906307916</v>
          </cell>
          <cell r="L2256">
            <v>31</v>
          </cell>
          <cell r="M2256">
            <v>137.63603168016846</v>
          </cell>
        </row>
        <row r="2257">
          <cell r="D2257">
            <v>45142</v>
          </cell>
          <cell r="E2257">
            <v>219004.65100000001</v>
          </cell>
          <cell r="F2257">
            <v>15896.995999999999</v>
          </cell>
          <cell r="G2257">
            <v>234901.647</v>
          </cell>
          <cell r="H2257">
            <v>29839.77</v>
          </cell>
          <cell r="I2257">
            <v>7.8720997849514251</v>
          </cell>
          <cell r="J2257">
            <v>131159.81240241756</v>
          </cell>
          <cell r="K2257">
            <v>1.7909574792565826</v>
          </cell>
          <cell r="L2257">
            <v>31</v>
          </cell>
          <cell r="M2257">
            <v>137.63603168016846</v>
          </cell>
        </row>
        <row r="2258">
          <cell r="D2258">
            <v>45143</v>
          </cell>
          <cell r="E2258">
            <v>170931.448</v>
          </cell>
          <cell r="F2258">
            <v>18661.949000000001</v>
          </cell>
          <cell r="G2258">
            <v>189593.397</v>
          </cell>
          <cell r="H2258">
            <v>29839.77</v>
          </cell>
          <cell r="I2258">
            <v>6.3537150923080166</v>
          </cell>
          <cell r="J2258">
            <v>131159.81240241756</v>
          </cell>
          <cell r="K2258">
            <v>1.4455143959668044</v>
          </cell>
          <cell r="L2258">
            <v>31</v>
          </cell>
          <cell r="M2258">
            <v>137.63603168016846</v>
          </cell>
        </row>
        <row r="2259">
          <cell r="D2259">
            <v>45144</v>
          </cell>
          <cell r="E2259">
            <v>210225.511</v>
          </cell>
          <cell r="F2259">
            <v>8545.2849999999999</v>
          </cell>
          <cell r="G2259">
            <v>218770.796</v>
          </cell>
          <cell r="H2259">
            <v>29839.77</v>
          </cell>
          <cell r="I2259">
            <v>7.3315175016429412</v>
          </cell>
          <cell r="J2259">
            <v>131159.81240241756</v>
          </cell>
          <cell r="K2259">
            <v>1.6679712481501505</v>
          </cell>
          <cell r="L2259">
            <v>31</v>
          </cell>
          <cell r="M2259">
            <v>137.63603168016846</v>
          </cell>
        </row>
        <row r="2260">
          <cell r="D2260">
            <v>45145</v>
          </cell>
          <cell r="E2260">
            <v>174028.01300000001</v>
          </cell>
          <cell r="F2260">
            <v>3978.0309999999999</v>
          </cell>
          <cell r="G2260">
            <v>178006.04399999999</v>
          </cell>
          <cell r="H2260">
            <v>29839.77</v>
          </cell>
          <cell r="I2260">
            <v>5.9653959799287994</v>
          </cell>
          <cell r="J2260">
            <v>131159.81240241756</v>
          </cell>
          <cell r="K2260">
            <v>1.3571690957734166</v>
          </cell>
          <cell r="L2260">
            <v>31</v>
          </cell>
          <cell r="M2260">
            <v>137.63603168016846</v>
          </cell>
        </row>
        <row r="2261">
          <cell r="D2261">
            <v>45146</v>
          </cell>
          <cell r="E2261">
            <v>98964.422999999995</v>
          </cell>
          <cell r="F2261">
            <v>0</v>
          </cell>
          <cell r="G2261">
            <v>98964.422999999995</v>
          </cell>
          <cell r="H2261">
            <v>29839.77</v>
          </cell>
          <cell r="I2261">
            <v>3.3165276743084813</v>
          </cell>
          <cell r="J2261">
            <v>131159.81240241756</v>
          </cell>
          <cell r="K2261">
            <v>0.75453312403621475</v>
          </cell>
          <cell r="L2261">
            <v>31</v>
          </cell>
          <cell r="M2261">
            <v>137.63603168016846</v>
          </cell>
        </row>
        <row r="2262">
          <cell r="D2262">
            <v>45147</v>
          </cell>
          <cell r="E2262">
            <v>77418.293999999994</v>
          </cell>
          <cell r="F2262">
            <v>0.375</v>
          </cell>
          <cell r="G2262">
            <v>77418.668999999994</v>
          </cell>
          <cell r="H2262">
            <v>29839.77</v>
          </cell>
          <cell r="I2262">
            <v>2.594479414553128</v>
          </cell>
          <cell r="J2262">
            <v>131159.81240241756</v>
          </cell>
          <cell r="K2262">
            <v>0.59026212055311689</v>
          </cell>
          <cell r="L2262">
            <v>31</v>
          </cell>
          <cell r="M2262">
            <v>137.63603168016846</v>
          </cell>
        </row>
        <row r="2263">
          <cell r="D2263">
            <v>45148</v>
          </cell>
          <cell r="E2263">
            <v>133758.38399999999</v>
          </cell>
          <cell r="F2263">
            <v>7523.5550000000003</v>
          </cell>
          <cell r="G2263">
            <v>141281.93899999998</v>
          </cell>
          <cell r="H2263">
            <v>29839.77</v>
          </cell>
          <cell r="I2263">
            <v>4.7346859241877528</v>
          </cell>
          <cell r="J2263">
            <v>131159.81240241756</v>
          </cell>
          <cell r="K2263">
            <v>1.0771739941692373</v>
          </cell>
          <cell r="L2263">
            <v>31</v>
          </cell>
          <cell r="M2263">
            <v>137.63603168016846</v>
          </cell>
        </row>
        <row r="2264">
          <cell r="D2264">
            <v>45149</v>
          </cell>
          <cell r="E2264">
            <v>68936.202999999994</v>
          </cell>
          <cell r="F2264">
            <v>682.18700000000001</v>
          </cell>
          <cell r="G2264">
            <v>69618.39</v>
          </cell>
          <cell r="H2264">
            <v>29839.77</v>
          </cell>
          <cell r="I2264">
            <v>2.333073947956033</v>
          </cell>
          <cell r="J2264">
            <v>131159.81240241756</v>
          </cell>
          <cell r="K2264">
            <v>0.53079055790656793</v>
          </cell>
          <cell r="L2264">
            <v>31</v>
          </cell>
          <cell r="M2264">
            <v>137.63603168016846</v>
          </cell>
        </row>
        <row r="2265">
          <cell r="D2265">
            <v>45150</v>
          </cell>
          <cell r="E2265">
            <v>83903.203999999998</v>
          </cell>
          <cell r="F2265">
            <v>9.8000000000000004E-2</v>
          </cell>
          <cell r="G2265">
            <v>83903.301999999996</v>
          </cell>
          <cell r="H2265">
            <v>29839.77</v>
          </cell>
          <cell r="I2265">
            <v>2.8117945279068839</v>
          </cell>
          <cell r="J2265">
            <v>131159.81240241756</v>
          </cell>
          <cell r="K2265">
            <v>0.63970282103310994</v>
          </cell>
          <cell r="L2265">
            <v>31</v>
          </cell>
          <cell r="M2265">
            <v>137.63603168016846</v>
          </cell>
        </row>
        <row r="2266">
          <cell r="D2266">
            <v>45151</v>
          </cell>
          <cell r="E2266">
            <v>125411.56299999999</v>
          </cell>
          <cell r="F2266">
            <v>704.83100000000002</v>
          </cell>
          <cell r="G2266">
            <v>126116.394</v>
          </cell>
          <cell r="H2266">
            <v>29839.77</v>
          </cell>
          <cell r="I2266">
            <v>4.2264532870058984</v>
          </cell>
          <cell r="J2266">
            <v>131159.81240241756</v>
          </cell>
          <cell r="K2266">
            <v>0.96154753266234005</v>
          </cell>
          <cell r="L2266">
            <v>31</v>
          </cell>
          <cell r="M2266">
            <v>137.63603168016846</v>
          </cell>
        </row>
        <row r="2267">
          <cell r="D2267">
            <v>45152</v>
          </cell>
          <cell r="E2267">
            <v>123981.63400000001</v>
          </cell>
          <cell r="F2267">
            <v>825.53200000000004</v>
          </cell>
          <cell r="G2267">
            <v>124807.16600000001</v>
          </cell>
          <cell r="H2267">
            <v>29839.77</v>
          </cell>
          <cell r="I2267">
            <v>4.1825780158493187</v>
          </cell>
          <cell r="J2267">
            <v>131159.81240241756</v>
          </cell>
          <cell r="K2267">
            <v>0.9515656031671752</v>
          </cell>
          <cell r="L2267">
            <v>31</v>
          </cell>
          <cell r="M2267">
            <v>137.63603168016846</v>
          </cell>
        </row>
        <row r="2268">
          <cell r="D2268">
            <v>45153</v>
          </cell>
          <cell r="E2268">
            <v>100339.393</v>
          </cell>
          <cell r="F2268">
            <v>0</v>
          </cell>
          <cell r="G2268">
            <v>100339.393</v>
          </cell>
          <cell r="H2268">
            <v>29839.77</v>
          </cell>
          <cell r="I2268">
            <v>3.3626061125806261</v>
          </cell>
          <cell r="J2268">
            <v>131159.81240241756</v>
          </cell>
          <cell r="K2268">
            <v>0.76501628938095767</v>
          </cell>
          <cell r="L2268">
            <v>31</v>
          </cell>
          <cell r="M2268">
            <v>137.63603168016846</v>
          </cell>
        </row>
        <row r="2269">
          <cell r="D2269">
            <v>45154</v>
          </cell>
          <cell r="E2269">
            <v>103455.326</v>
          </cell>
          <cell r="F2269">
            <v>0</v>
          </cell>
          <cell r="G2269">
            <v>103455.326</v>
          </cell>
          <cell r="H2269">
            <v>29839.77</v>
          </cell>
          <cell r="I2269">
            <v>3.4670282646280453</v>
          </cell>
          <cell r="J2269">
            <v>131159.81240241756</v>
          </cell>
          <cell r="K2269">
            <v>0.78877305559559563</v>
          </cell>
          <cell r="L2269">
            <v>31</v>
          </cell>
          <cell r="M2269">
            <v>137.63603168016846</v>
          </cell>
        </row>
        <row r="2270">
          <cell r="D2270">
            <v>45155</v>
          </cell>
          <cell r="E2270">
            <v>68620.156000000003</v>
          </cell>
          <cell r="F2270">
            <v>0.94699999999999995</v>
          </cell>
          <cell r="G2270">
            <v>68621.103000000003</v>
          </cell>
          <cell r="H2270">
            <v>29839.77</v>
          </cell>
          <cell r="I2270">
            <v>2.2996525442387794</v>
          </cell>
          <cell r="J2270">
            <v>131159.81240241756</v>
          </cell>
          <cell r="K2270">
            <v>0.52318695599731713</v>
          </cell>
          <cell r="L2270">
            <v>31</v>
          </cell>
          <cell r="M2270">
            <v>137.63603168016846</v>
          </cell>
        </row>
        <row r="2271">
          <cell r="D2271">
            <v>45156</v>
          </cell>
          <cell r="E2271">
            <v>134638.07699999999</v>
          </cell>
          <cell r="F2271">
            <v>1111.5909999999999</v>
          </cell>
          <cell r="G2271">
            <v>135749.66799999998</v>
          </cell>
          <cell r="H2271">
            <v>29839.77</v>
          </cell>
          <cell r="I2271">
            <v>4.5492866734562627</v>
          </cell>
          <cell r="J2271">
            <v>131159.81240241756</v>
          </cell>
          <cell r="K2271">
            <v>1.0349943745230441</v>
          </cell>
          <cell r="L2271">
            <v>31</v>
          </cell>
          <cell r="M2271">
            <v>137.63603168016846</v>
          </cell>
        </row>
        <row r="2272">
          <cell r="D2272">
            <v>45157</v>
          </cell>
          <cell r="E2272">
            <v>54853.555999999997</v>
          </cell>
          <cell r="F2272">
            <v>0</v>
          </cell>
          <cell r="G2272">
            <v>54853.555999999997</v>
          </cell>
          <cell r="H2272">
            <v>29839.77</v>
          </cell>
          <cell r="I2272">
            <v>1.8382700670950209</v>
          </cell>
          <cell r="J2272">
            <v>131159.81240241756</v>
          </cell>
          <cell r="K2272">
            <v>0.4182192319069597</v>
          </cell>
          <cell r="L2272">
            <v>31</v>
          </cell>
          <cell r="M2272">
            <v>137.63603168016846</v>
          </cell>
        </row>
        <row r="2273">
          <cell r="D2273">
            <v>45158</v>
          </cell>
          <cell r="E2273">
            <v>48389.574999999997</v>
          </cell>
          <cell r="F2273">
            <v>0</v>
          </cell>
          <cell r="G2273">
            <v>48389.574999999997</v>
          </cell>
          <cell r="H2273">
            <v>29839.77</v>
          </cell>
          <cell r="I2273">
            <v>1.6216470502286042</v>
          </cell>
          <cell r="J2273">
            <v>131159.81240241756</v>
          </cell>
          <cell r="K2273">
            <v>0.36893598819380496</v>
          </cell>
          <cell r="L2273">
            <v>31</v>
          </cell>
          <cell r="M2273">
            <v>137.63603168016846</v>
          </cell>
        </row>
        <row r="2274">
          <cell r="D2274">
            <v>45159</v>
          </cell>
          <cell r="E2274">
            <v>94330.69</v>
          </cell>
          <cell r="F2274">
            <v>52.216000000000001</v>
          </cell>
          <cell r="G2274">
            <v>94382.906000000003</v>
          </cell>
          <cell r="H2274">
            <v>29839.77</v>
          </cell>
          <cell r="I2274">
            <v>3.1629903983844381</v>
          </cell>
          <cell r="J2274">
            <v>131159.81240241756</v>
          </cell>
          <cell r="K2274">
            <v>0.71960232537097102</v>
          </cell>
          <cell r="L2274">
            <v>31</v>
          </cell>
          <cell r="M2274">
            <v>137.63603168016846</v>
          </cell>
        </row>
        <row r="2275">
          <cell r="D2275">
            <v>45160</v>
          </cell>
          <cell r="E2275">
            <v>112487.974</v>
          </cell>
          <cell r="F2275">
            <v>1.073</v>
          </cell>
          <cell r="G2275">
            <v>112489.04700000001</v>
          </cell>
          <cell r="H2275">
            <v>29839.77</v>
          </cell>
          <cell r="I2275">
            <v>3.7697692374974743</v>
          </cell>
          <cell r="J2275">
            <v>131159.81240241756</v>
          </cell>
          <cell r="K2275">
            <v>0.85764873355313354</v>
          </cell>
          <cell r="L2275">
            <v>31</v>
          </cell>
          <cell r="M2275">
            <v>137.63603168016846</v>
          </cell>
        </row>
        <row r="2276">
          <cell r="D2276">
            <v>45161</v>
          </cell>
          <cell r="E2276">
            <v>107014.488</v>
          </cell>
          <cell r="F2276">
            <v>3.9169999999999998</v>
          </cell>
          <cell r="G2276">
            <v>107018.405</v>
          </cell>
          <cell r="H2276">
            <v>29839.77</v>
          </cell>
          <cell r="I2276">
            <v>3.5864353176984944</v>
          </cell>
          <cell r="J2276">
            <v>131159.81240241756</v>
          </cell>
          <cell r="K2276">
            <v>0.81593899106573753</v>
          </cell>
          <cell r="L2276">
            <v>31</v>
          </cell>
          <cell r="M2276">
            <v>137.63603168016846</v>
          </cell>
        </row>
        <row r="2277">
          <cell r="D2277">
            <v>45162</v>
          </cell>
          <cell r="E2277">
            <v>103825.89</v>
          </cell>
          <cell r="F2277">
            <v>0</v>
          </cell>
          <cell r="G2277">
            <v>103825.89</v>
          </cell>
          <cell r="H2277">
            <v>29839.77</v>
          </cell>
          <cell r="I2277">
            <v>3.4794467249580006</v>
          </cell>
          <cell r="J2277">
            <v>131159.81240241756</v>
          </cell>
          <cell r="K2277">
            <v>0.79159834173479082</v>
          </cell>
          <cell r="L2277">
            <v>31</v>
          </cell>
          <cell r="M2277">
            <v>137.63603168016846</v>
          </cell>
        </row>
        <row r="2278">
          <cell r="D2278">
            <v>45163</v>
          </cell>
          <cell r="E2278">
            <v>124997.399</v>
          </cell>
          <cell r="F2278">
            <v>0</v>
          </cell>
          <cell r="G2278">
            <v>124997.399</v>
          </cell>
          <cell r="H2278">
            <v>29839.77</v>
          </cell>
          <cell r="I2278">
            <v>4.1889531655237287</v>
          </cell>
          <cell r="J2278">
            <v>131159.81240241756</v>
          </cell>
          <cell r="K2278">
            <v>0.95301599407972337</v>
          </cell>
          <cell r="L2278">
            <v>31</v>
          </cell>
          <cell r="M2278">
            <v>137.63603168016846</v>
          </cell>
        </row>
        <row r="2279">
          <cell r="D2279">
            <v>45164</v>
          </cell>
          <cell r="E2279">
            <v>171055.09</v>
          </cell>
          <cell r="F2279">
            <v>621.803</v>
          </cell>
          <cell r="G2279">
            <v>171676.89300000001</v>
          </cell>
          <cell r="H2279">
            <v>29839.77</v>
          </cell>
          <cell r="I2279">
            <v>5.7532914295250936</v>
          </cell>
          <cell r="J2279">
            <v>131159.81240241756</v>
          </cell>
          <cell r="K2279">
            <v>1.3089138346223772</v>
          </cell>
          <cell r="L2279">
            <v>31</v>
          </cell>
          <cell r="M2279">
            <v>137.63603168016846</v>
          </cell>
        </row>
        <row r="2280">
          <cell r="D2280">
            <v>45165</v>
          </cell>
          <cell r="E2280">
            <v>250365.541</v>
          </cell>
          <cell r="F2280">
            <v>8102.7259999999997</v>
          </cell>
          <cell r="G2280">
            <v>258468.26699999999</v>
          </cell>
          <cell r="H2280">
            <v>29839.77</v>
          </cell>
          <cell r="I2280">
            <v>8.6618719581283639</v>
          </cell>
          <cell r="J2280">
            <v>131159.81240241756</v>
          </cell>
          <cell r="K2280">
            <v>1.9706361443014373</v>
          </cell>
          <cell r="L2280">
            <v>31</v>
          </cell>
          <cell r="M2280">
            <v>137.63603168016846</v>
          </cell>
        </row>
        <row r="2281">
          <cell r="D2281">
            <v>45166</v>
          </cell>
          <cell r="E2281">
            <v>218806.353</v>
          </cell>
          <cell r="F2281">
            <v>8871.0570000000007</v>
          </cell>
          <cell r="G2281">
            <v>227677.41</v>
          </cell>
          <cell r="H2281">
            <v>29839.77</v>
          </cell>
          <cell r="I2281">
            <v>7.6299988237174752</v>
          </cell>
          <cell r="J2281">
            <v>131159.81240241756</v>
          </cell>
          <cell r="K2281">
            <v>1.7358778259109755</v>
          </cell>
          <cell r="L2281">
            <v>31</v>
          </cell>
          <cell r="M2281">
            <v>137.63603168016846</v>
          </cell>
        </row>
        <row r="2282">
          <cell r="D2282">
            <v>45167</v>
          </cell>
          <cell r="E2282">
            <v>174516.47099999999</v>
          </cell>
          <cell r="F2282">
            <v>4291.9620000000004</v>
          </cell>
          <cell r="G2282">
            <v>178808.43299999999</v>
          </cell>
          <cell r="H2282">
            <v>29839.77</v>
          </cell>
          <cell r="I2282">
            <v>5.992285898986486</v>
          </cell>
          <cell r="J2282">
            <v>121412.83003794459</v>
          </cell>
          <cell r="K2282">
            <v>1.4727309539207498</v>
          </cell>
          <cell r="L2282">
            <v>31</v>
          </cell>
          <cell r="M2282">
            <v>127.40777693559308</v>
          </cell>
        </row>
        <row r="2283">
          <cell r="D2283">
            <v>45168</v>
          </cell>
          <cell r="E2283">
            <v>123142.95</v>
          </cell>
          <cell r="F2283">
            <v>2606.875</v>
          </cell>
          <cell r="G2283">
            <v>125749.825</v>
          </cell>
          <cell r="H2283">
            <v>29839.77</v>
          </cell>
          <cell r="I2283">
            <v>4.214168708404924</v>
          </cell>
          <cell r="J2283">
            <v>121412.83003794459</v>
          </cell>
          <cell r="K2283">
            <v>1.0357210597982107</v>
          </cell>
          <cell r="L2283">
            <v>31</v>
          </cell>
          <cell r="M2283">
            <v>127.40777693559308</v>
          </cell>
        </row>
        <row r="2284">
          <cell r="D2284">
            <v>45169</v>
          </cell>
          <cell r="E2284">
            <v>69064.804999999993</v>
          </cell>
          <cell r="F2284">
            <v>25.978000000000002</v>
          </cell>
          <cell r="G2284">
            <v>69090.782999999996</v>
          </cell>
          <cell r="H2284">
            <v>29888.17</v>
          </cell>
          <cell r="I2284">
            <v>2.311643135059791</v>
          </cell>
          <cell r="J2284">
            <v>121412.83003794459</v>
          </cell>
          <cell r="K2284">
            <v>0.56905668847688806</v>
          </cell>
          <cell r="L2284">
            <v>31</v>
          </cell>
          <cell r="M2284">
            <v>127.40777693559308</v>
          </cell>
        </row>
        <row r="2285">
          <cell r="D2285">
            <v>45170</v>
          </cell>
          <cell r="E2285">
            <v>134301.916</v>
          </cell>
          <cell r="F2285">
            <v>0</v>
          </cell>
          <cell r="G2285">
            <v>134301.916</v>
          </cell>
          <cell r="H2285">
            <v>29888.17</v>
          </cell>
          <cell r="I2285">
            <v>4.4934807316741043</v>
          </cell>
          <cell r="J2285">
            <v>125459.92437254274</v>
          </cell>
          <cell r="K2285">
            <v>1.0704766216915746</v>
          </cell>
          <cell r="L2285">
            <v>30</v>
          </cell>
          <cell r="M2285">
            <v>127.40777693559308</v>
          </cell>
        </row>
        <row r="2286">
          <cell r="D2286">
            <v>45171</v>
          </cell>
          <cell r="E2286">
            <v>173285.571</v>
          </cell>
          <cell r="F2286">
            <v>19.033999999999999</v>
          </cell>
          <cell r="G2286">
            <v>173304.60500000001</v>
          </cell>
          <cell r="H2286">
            <v>29888.17</v>
          </cell>
          <cell r="I2286">
            <v>5.7984347987849381</v>
          </cell>
          <cell r="J2286">
            <v>125459.92437254274</v>
          </cell>
          <cell r="K2286">
            <v>1.3813542919521178</v>
          </cell>
          <cell r="L2286">
            <v>30</v>
          </cell>
          <cell r="M2286">
            <v>127.40777693559308</v>
          </cell>
        </row>
        <row r="2287">
          <cell r="D2287">
            <v>45172</v>
          </cell>
          <cell r="E2287">
            <v>284789.03499999997</v>
          </cell>
          <cell r="F2287">
            <v>1411.384</v>
          </cell>
          <cell r="G2287">
            <v>286200.41899999999</v>
          </cell>
          <cell r="H2287">
            <v>29888.17</v>
          </cell>
          <cell r="I2287">
            <v>9.5757090179827014</v>
          </cell>
          <cell r="J2287">
            <v>125459.92437254274</v>
          </cell>
          <cell r="K2287">
            <v>2.2812098798190874</v>
          </cell>
          <cell r="L2287">
            <v>30</v>
          </cell>
          <cell r="M2287">
            <v>127.40777693559308</v>
          </cell>
        </row>
        <row r="2288">
          <cell r="D2288">
            <v>45173</v>
          </cell>
          <cell r="E2288">
            <v>216554.18</v>
          </cell>
          <cell r="F2288">
            <v>203.16300000000001</v>
          </cell>
          <cell r="G2288">
            <v>216757.34299999999</v>
          </cell>
          <cell r="H2288">
            <v>29888.17</v>
          </cell>
          <cell r="I2288">
            <v>7.2522788447737012</v>
          </cell>
          <cell r="J2288">
            <v>125459.92437254274</v>
          </cell>
          <cell r="K2288">
            <v>1.7277018464984661</v>
          </cell>
          <cell r="L2288">
            <v>30</v>
          </cell>
          <cell r="M2288">
            <v>127.40777693559308</v>
          </cell>
        </row>
        <row r="2289">
          <cell r="D2289">
            <v>45174</v>
          </cell>
          <cell r="E2289">
            <v>112227.27499999999</v>
          </cell>
          <cell r="F2289">
            <v>155.267</v>
          </cell>
          <cell r="G2289">
            <v>112382.542</v>
          </cell>
          <cell r="H2289">
            <v>29888.17</v>
          </cell>
          <cell r="I2289">
            <v>3.7601011370050426</v>
          </cell>
          <cell r="J2289">
            <v>125459.92437254274</v>
          </cell>
          <cell r="K2289">
            <v>0.89576446472492244</v>
          </cell>
          <cell r="L2289">
            <v>30</v>
          </cell>
          <cell r="M2289">
            <v>127.40777693559308</v>
          </cell>
        </row>
        <row r="2290">
          <cell r="D2290">
            <v>45175</v>
          </cell>
          <cell r="E2290">
            <v>80776.755999999994</v>
          </cell>
          <cell r="F2290">
            <v>0</v>
          </cell>
          <cell r="G2290">
            <v>80776.755999999994</v>
          </cell>
          <cell r="H2290">
            <v>29888.17</v>
          </cell>
          <cell r="I2290">
            <v>2.7026330484603105</v>
          </cell>
          <cell r="J2290">
            <v>125459.92437254274</v>
          </cell>
          <cell r="K2290">
            <v>0.64384508761650594</v>
          </cell>
          <cell r="L2290">
            <v>30</v>
          </cell>
          <cell r="M2290">
            <v>127.40777693559308</v>
          </cell>
        </row>
        <row r="2291">
          <cell r="D2291">
            <v>45176</v>
          </cell>
          <cell r="E2291">
            <v>87522.680999999997</v>
          </cell>
          <cell r="F2291">
            <v>0</v>
          </cell>
          <cell r="G2291">
            <v>87522.680999999997</v>
          </cell>
          <cell r="H2291">
            <v>29888.17</v>
          </cell>
          <cell r="I2291">
            <v>2.928338570076388</v>
          </cell>
          <cell r="J2291">
            <v>125459.92437254274</v>
          </cell>
          <cell r="K2291">
            <v>0.69761464816532748</v>
          </cell>
          <cell r="L2291">
            <v>30</v>
          </cell>
          <cell r="M2291">
            <v>127.40777693559308</v>
          </cell>
        </row>
        <row r="2292">
          <cell r="D2292">
            <v>45177</v>
          </cell>
          <cell r="E2292">
            <v>90356.411999999997</v>
          </cell>
          <cell r="F2292">
            <v>0</v>
          </cell>
          <cell r="G2292">
            <v>90356.411999999997</v>
          </cell>
          <cell r="H2292">
            <v>29888.17</v>
          </cell>
          <cell r="I2292">
            <v>3.0231496943439495</v>
          </cell>
          <cell r="J2292">
            <v>125459.92437254274</v>
          </cell>
          <cell r="K2292">
            <v>0.72020139061852295</v>
          </cell>
          <cell r="L2292">
            <v>30</v>
          </cell>
          <cell r="M2292">
            <v>127.40777693559308</v>
          </cell>
        </row>
        <row r="2293">
          <cell r="D2293">
            <v>45178</v>
          </cell>
          <cell r="E2293">
            <v>108229.70699999999</v>
          </cell>
          <cell r="F2293">
            <v>947.73199999999997</v>
          </cell>
          <cell r="G2293">
            <v>109177.439</v>
          </cell>
          <cell r="H2293">
            <v>29888.17</v>
          </cell>
          <cell r="I2293">
            <v>3.6528646283797235</v>
          </cell>
          <cell r="J2293">
            <v>125459.92437254274</v>
          </cell>
          <cell r="K2293">
            <v>0.87021763759243742</v>
          </cell>
          <cell r="L2293">
            <v>30</v>
          </cell>
          <cell r="M2293">
            <v>127.40777693559308</v>
          </cell>
        </row>
        <row r="2294">
          <cell r="D2294">
            <v>45179</v>
          </cell>
          <cell r="E2294">
            <v>69486.354999999996</v>
          </cell>
          <cell r="F2294">
            <v>0</v>
          </cell>
          <cell r="G2294">
            <v>69486.354999999996</v>
          </cell>
          <cell r="H2294">
            <v>29888.17</v>
          </cell>
          <cell r="I2294">
            <v>2.3248782043196354</v>
          </cell>
          <cell r="J2294">
            <v>125459.92437254274</v>
          </cell>
          <cell r="K2294">
            <v>0.5538529960664258</v>
          </cell>
          <cell r="L2294">
            <v>30</v>
          </cell>
          <cell r="M2294">
            <v>127.40777693559308</v>
          </cell>
        </row>
        <row r="2295">
          <cell r="D2295">
            <v>45180</v>
          </cell>
          <cell r="E2295">
            <v>51591.932000000001</v>
          </cell>
          <cell r="F2295">
            <v>0</v>
          </cell>
          <cell r="G2295">
            <v>51591.932000000001</v>
          </cell>
          <cell r="H2295">
            <v>29888.17</v>
          </cell>
          <cell r="I2295">
            <v>1.7261656367720073</v>
          </cell>
          <cell r="J2295">
            <v>125459.92437254274</v>
          </cell>
          <cell r="K2295">
            <v>0.41122240634230001</v>
          </cell>
          <cell r="L2295">
            <v>30</v>
          </cell>
          <cell r="M2295">
            <v>127.40777693559308</v>
          </cell>
        </row>
        <row r="2296">
          <cell r="D2296">
            <v>45181</v>
          </cell>
          <cell r="E2296">
            <v>56065.298999999999</v>
          </cell>
          <cell r="F2296">
            <v>0</v>
          </cell>
          <cell r="G2296">
            <v>56065.298999999999</v>
          </cell>
          <cell r="H2296">
            <v>29888.17</v>
          </cell>
          <cell r="I2296">
            <v>1.8758357905485683</v>
          </cell>
          <cell r="J2296">
            <v>125459.92437254274</v>
          </cell>
          <cell r="K2296">
            <v>0.4468781507752132</v>
          </cell>
          <cell r="L2296">
            <v>30</v>
          </cell>
          <cell r="M2296">
            <v>127.40777693559308</v>
          </cell>
        </row>
        <row r="2297">
          <cell r="D2297">
            <v>45182</v>
          </cell>
          <cell r="E2297">
            <v>115824.09</v>
          </cell>
          <cell r="F2297">
            <v>0.125</v>
          </cell>
          <cell r="G2297">
            <v>115824.215</v>
          </cell>
          <cell r="H2297">
            <v>29888.17</v>
          </cell>
          <cell r="I2297">
            <v>3.8752528174190659</v>
          </cell>
          <cell r="J2297">
            <v>125459.92437254274</v>
          </cell>
          <cell r="K2297">
            <v>0.92319691390909575</v>
          </cell>
          <cell r="L2297">
            <v>30</v>
          </cell>
          <cell r="M2297">
            <v>127.40777693559308</v>
          </cell>
        </row>
        <row r="2298">
          <cell r="D2298">
            <v>45183</v>
          </cell>
          <cell r="E2298">
            <v>109651.80499999999</v>
          </cell>
          <cell r="F2298">
            <v>172.94</v>
          </cell>
          <cell r="G2298">
            <v>109824.745</v>
          </cell>
          <cell r="H2298">
            <v>29888.17</v>
          </cell>
          <cell r="I2298">
            <v>3.6745222273561748</v>
          </cell>
          <cell r="J2298">
            <v>125459.92437254274</v>
          </cell>
          <cell r="K2298">
            <v>0.87537710188541651</v>
          </cell>
          <cell r="L2298">
            <v>30</v>
          </cell>
          <cell r="M2298">
            <v>127.40777693559308</v>
          </cell>
        </row>
        <row r="2299">
          <cell r="D2299">
            <v>45184</v>
          </cell>
          <cell r="E2299">
            <v>98996.418999999994</v>
          </cell>
          <cell r="F2299">
            <v>0</v>
          </cell>
          <cell r="G2299">
            <v>98996.418999999994</v>
          </cell>
          <cell r="H2299">
            <v>29888.17</v>
          </cell>
          <cell r="I2299">
            <v>3.3122275134275534</v>
          </cell>
          <cell r="J2299">
            <v>125459.92437254274</v>
          </cell>
          <cell r="K2299">
            <v>0.78906805894477039</v>
          </cell>
          <cell r="L2299">
            <v>30</v>
          </cell>
          <cell r="M2299">
            <v>127.40777693559308</v>
          </cell>
        </row>
        <row r="2300">
          <cell r="D2300">
            <v>45185</v>
          </cell>
          <cell r="E2300">
            <v>122257.81600000001</v>
          </cell>
          <cell r="F2300">
            <v>423.63499999999999</v>
          </cell>
          <cell r="G2300">
            <v>122681.451</v>
          </cell>
          <cell r="H2300">
            <v>29888.17</v>
          </cell>
          <cell r="I2300">
            <v>4.104682588462258</v>
          </cell>
          <cell r="J2300">
            <v>125459.92437254274</v>
          </cell>
          <cell r="K2300">
            <v>0.97785369801202582</v>
          </cell>
          <cell r="L2300">
            <v>30</v>
          </cell>
          <cell r="M2300">
            <v>127.40777693559308</v>
          </cell>
        </row>
        <row r="2301">
          <cell r="D2301">
            <v>45186</v>
          </cell>
          <cell r="E2301">
            <v>204651.45600000001</v>
          </cell>
          <cell r="F2301">
            <v>10.115</v>
          </cell>
          <cell r="G2301">
            <v>204661.571</v>
          </cell>
          <cell r="H2301">
            <v>29888.17</v>
          </cell>
          <cell r="I2301">
            <v>6.8475778543818508</v>
          </cell>
          <cell r="J2301">
            <v>125459.92437254274</v>
          </cell>
          <cell r="K2301">
            <v>1.6312904062676987</v>
          </cell>
          <cell r="L2301">
            <v>30</v>
          </cell>
          <cell r="M2301">
            <v>127.40777693559308</v>
          </cell>
        </row>
        <row r="2302">
          <cell r="D2302">
            <v>45187</v>
          </cell>
          <cell r="E2302">
            <v>120037.041</v>
          </cell>
          <cell r="F2302">
            <v>0.75</v>
          </cell>
          <cell r="G2302">
            <v>120037.791</v>
          </cell>
          <cell r="H2302">
            <v>29888.17</v>
          </cell>
          <cell r="I2302">
            <v>4.0162308699395117</v>
          </cell>
          <cell r="J2302">
            <v>125459.92437254274</v>
          </cell>
          <cell r="K2302">
            <v>0.95678194929846949</v>
          </cell>
          <cell r="L2302">
            <v>30</v>
          </cell>
          <cell r="M2302">
            <v>127.40777693559308</v>
          </cell>
        </row>
        <row r="2303">
          <cell r="D2303">
            <v>45188</v>
          </cell>
          <cell r="E2303">
            <v>54820.73</v>
          </cell>
          <cell r="F2303">
            <v>0</v>
          </cell>
          <cell r="G2303">
            <v>54820.73</v>
          </cell>
          <cell r="H2303">
            <v>29888.17</v>
          </cell>
          <cell r="I2303">
            <v>1.8341949339822414</v>
          </cell>
          <cell r="J2303">
            <v>125459.92437254274</v>
          </cell>
          <cell r="K2303">
            <v>0.43695809856551832</v>
          </cell>
          <cell r="L2303">
            <v>30</v>
          </cell>
          <cell r="M2303">
            <v>127.40777693559308</v>
          </cell>
        </row>
        <row r="2304">
          <cell r="D2304">
            <v>45189</v>
          </cell>
          <cell r="E2304">
            <v>148780.16800000001</v>
          </cell>
          <cell r="F2304">
            <v>49.834000000000003</v>
          </cell>
          <cell r="G2304">
            <v>148830.00200000001</v>
          </cell>
          <cell r="H2304">
            <v>29888.17</v>
          </cell>
          <cell r="I2304">
            <v>4.9795622147491807</v>
          </cell>
          <cell r="J2304">
            <v>125459.92437254274</v>
          </cell>
          <cell r="K2304">
            <v>1.1862752408335731</v>
          </cell>
          <cell r="L2304">
            <v>30</v>
          </cell>
          <cell r="M2304">
            <v>127.40777693559308</v>
          </cell>
        </row>
        <row r="2305">
          <cell r="D2305">
            <v>45190</v>
          </cell>
          <cell r="E2305">
            <v>295239.47600000002</v>
          </cell>
          <cell r="F2305">
            <v>379.68900000000002</v>
          </cell>
          <cell r="G2305">
            <v>295619.16500000004</v>
          </cell>
          <cell r="H2305">
            <v>29888.17</v>
          </cell>
          <cell r="I2305">
            <v>9.8908419284285412</v>
          </cell>
          <cell r="J2305">
            <v>125459.92437254274</v>
          </cell>
          <cell r="K2305">
            <v>2.3562836218694323</v>
          </cell>
          <cell r="L2305">
            <v>30</v>
          </cell>
          <cell r="M2305">
            <v>127.40777693559308</v>
          </cell>
        </row>
        <row r="2306">
          <cell r="D2306">
            <v>45191</v>
          </cell>
          <cell r="E2306">
            <v>187264.58499999999</v>
          </cell>
          <cell r="F2306">
            <v>57.61</v>
          </cell>
          <cell r="G2306">
            <v>187322.19499999998</v>
          </cell>
          <cell r="H2306">
            <v>29888.17</v>
          </cell>
          <cell r="I2306">
            <v>6.2674360792246562</v>
          </cell>
          <cell r="J2306">
            <v>125459.92437254274</v>
          </cell>
          <cell r="K2306">
            <v>1.4930839145396135</v>
          </cell>
          <cell r="L2306">
            <v>30</v>
          </cell>
          <cell r="M2306">
            <v>127.40777693559308</v>
          </cell>
        </row>
        <row r="2307">
          <cell r="D2307">
            <v>45192</v>
          </cell>
          <cell r="E2307">
            <v>57580.082000000002</v>
          </cell>
          <cell r="F2307">
            <v>0</v>
          </cell>
          <cell r="G2307">
            <v>57580.082000000002</v>
          </cell>
          <cell r="H2307">
            <v>29888.17</v>
          </cell>
          <cell r="I2307">
            <v>1.9265174816658233</v>
          </cell>
          <cell r="J2307">
            <v>125459.92437254274</v>
          </cell>
          <cell r="K2307">
            <v>0.45895199035048651</v>
          </cell>
          <cell r="L2307">
            <v>30</v>
          </cell>
          <cell r="M2307">
            <v>127.40777693559308</v>
          </cell>
        </row>
        <row r="2308">
          <cell r="D2308">
            <v>45193</v>
          </cell>
          <cell r="E2308">
            <v>77505.684999999998</v>
          </cell>
          <cell r="F2308">
            <v>0</v>
          </cell>
          <cell r="G2308">
            <v>77505.684999999998</v>
          </cell>
          <cell r="H2308">
            <v>29888.17</v>
          </cell>
          <cell r="I2308">
            <v>2.5931893789415681</v>
          </cell>
          <cell r="J2308">
            <v>125459.92437254274</v>
          </cell>
          <cell r="K2308">
            <v>0.61777245114426627</v>
          </cell>
          <cell r="L2308">
            <v>30</v>
          </cell>
          <cell r="M2308">
            <v>127.40777693559308</v>
          </cell>
        </row>
        <row r="2309">
          <cell r="D2309">
            <v>45194</v>
          </cell>
          <cell r="E2309">
            <v>56628.192999999999</v>
          </cell>
          <cell r="F2309">
            <v>0</v>
          </cell>
          <cell r="G2309">
            <v>56628.192999999999</v>
          </cell>
          <cell r="H2309">
            <v>29888.17</v>
          </cell>
          <cell r="I2309">
            <v>1.8946691282872121</v>
          </cell>
          <cell r="J2309">
            <v>125459.92437254274</v>
          </cell>
          <cell r="K2309">
            <v>0.45136479464029744</v>
          </cell>
          <cell r="L2309">
            <v>30</v>
          </cell>
          <cell r="M2309">
            <v>127.40777693559308</v>
          </cell>
        </row>
        <row r="2310">
          <cell r="D2310">
            <v>45195</v>
          </cell>
          <cell r="E2310">
            <v>61718.796999999999</v>
          </cell>
          <cell r="F2310">
            <v>0</v>
          </cell>
          <cell r="G2310">
            <v>61718.796999999999</v>
          </cell>
          <cell r="H2310">
            <v>29888.17</v>
          </cell>
          <cell r="I2310">
            <v>2.0649908308203546</v>
          </cell>
          <cell r="J2310">
            <v>125459.92437254274</v>
          </cell>
          <cell r="K2310">
            <v>0.49194033320736907</v>
          </cell>
          <cell r="L2310">
            <v>30</v>
          </cell>
          <cell r="M2310">
            <v>127.40777693559308</v>
          </cell>
        </row>
        <row r="2311">
          <cell r="D2311">
            <v>45196</v>
          </cell>
          <cell r="E2311">
            <v>113100.04700000001</v>
          </cell>
          <cell r="F2311">
            <v>4.8899999999999997</v>
          </cell>
          <cell r="G2311">
            <v>113104.93700000001</v>
          </cell>
          <cell r="H2311">
            <v>29888.17</v>
          </cell>
          <cell r="I2311">
            <v>3.7842710677836755</v>
          </cell>
          <cell r="J2311">
            <v>125459.92437254274</v>
          </cell>
          <cell r="K2311">
            <v>0.90152243886377903</v>
          </cell>
          <cell r="L2311">
            <v>30</v>
          </cell>
          <cell r="M2311">
            <v>127.40777693559308</v>
          </cell>
        </row>
        <row r="2312">
          <cell r="D2312">
            <v>45197</v>
          </cell>
          <cell r="E2312">
            <v>87617.49</v>
          </cell>
          <cell r="F2312">
            <v>3.81</v>
          </cell>
          <cell r="G2312">
            <v>87621.3</v>
          </cell>
          <cell r="H2312">
            <v>29888.17</v>
          </cell>
          <cell r="I2312">
            <v>2.9316381698846068</v>
          </cell>
          <cell r="J2312">
            <v>125459.92437254274</v>
          </cell>
          <cell r="K2312">
            <v>0.6984007079409349</v>
          </cell>
          <cell r="L2312">
            <v>30</v>
          </cell>
          <cell r="M2312">
            <v>127.40777693559308</v>
          </cell>
        </row>
        <row r="2313">
          <cell r="D2313">
            <v>45198</v>
          </cell>
          <cell r="E2313">
            <v>47606.675999999999</v>
          </cell>
          <cell r="F2313">
            <v>0</v>
          </cell>
          <cell r="G2313">
            <v>47606.675999999999</v>
          </cell>
          <cell r="H2313">
            <v>29888.17</v>
          </cell>
          <cell r="I2313">
            <v>1.592826727096373</v>
          </cell>
          <cell r="J2313">
            <v>125459.92437254274</v>
          </cell>
          <cell r="K2313">
            <v>0.37945723495445416</v>
          </cell>
          <cell r="L2313">
            <v>30</v>
          </cell>
          <cell r="M2313">
            <v>127.40777693559308</v>
          </cell>
        </row>
        <row r="2314">
          <cell r="D2314">
            <v>45199</v>
          </cell>
          <cell r="E2314">
            <v>71154.952000000005</v>
          </cell>
          <cell r="F2314">
            <v>0.05</v>
          </cell>
          <cell r="G2314">
            <v>71155.002000000008</v>
          </cell>
          <cell r="H2314">
            <v>29926.87</v>
          </cell>
          <cell r="I2314">
            <v>2.3776292676113475</v>
          </cell>
          <cell r="J2314">
            <v>125459.92437254274</v>
          </cell>
          <cell r="K2314">
            <v>0.56715323523319838</v>
          </cell>
          <cell r="L2314">
            <v>30</v>
          </cell>
          <cell r="M2314">
            <v>127.40777693559308</v>
          </cell>
        </row>
        <row r="2315">
          <cell r="D2315">
            <v>45200</v>
          </cell>
          <cell r="E2315">
            <v>65036.508999999998</v>
          </cell>
          <cell r="F2315">
            <v>0</v>
          </cell>
          <cell r="G2315">
            <v>65036.508999999998</v>
          </cell>
          <cell r="H2315">
            <v>29926.87</v>
          </cell>
          <cell r="I2315">
            <v>2.173181124521208</v>
          </cell>
          <cell r="J2315">
            <v>153656.4370449915</v>
          </cell>
          <cell r="K2315">
            <v>0.42325925454692748</v>
          </cell>
          <cell r="L2315">
            <v>31</v>
          </cell>
          <cell r="M2315">
            <v>161.24346207586103</v>
          </cell>
        </row>
        <row r="2316">
          <cell r="D2316">
            <v>45201</v>
          </cell>
          <cell r="E2316">
            <v>119873.908</v>
          </cell>
          <cell r="F2316">
            <v>0</v>
          </cell>
          <cell r="G2316">
            <v>119873.908</v>
          </cell>
          <cell r="H2316">
            <v>29926.87</v>
          </cell>
          <cell r="I2316">
            <v>4.0055611562452071</v>
          </cell>
          <cell r="J2316">
            <v>153656.4370449915</v>
          </cell>
          <cell r="K2316">
            <v>0.78014244183535386</v>
          </cell>
          <cell r="L2316">
            <v>31</v>
          </cell>
          <cell r="M2316">
            <v>161.24346207586103</v>
          </cell>
        </row>
        <row r="2317">
          <cell r="D2317">
            <v>45202</v>
          </cell>
          <cell r="E2317">
            <v>119134.47100000001</v>
          </cell>
          <cell r="F2317">
            <v>392.01100000000002</v>
          </cell>
          <cell r="G2317">
            <v>119526.482</v>
          </cell>
          <cell r="H2317">
            <v>29926.87</v>
          </cell>
          <cell r="I2317">
            <v>3.9939519903016922</v>
          </cell>
          <cell r="J2317">
            <v>153656.4370449915</v>
          </cell>
          <cell r="K2317">
            <v>0.77788138459179523</v>
          </cell>
          <cell r="L2317">
            <v>31</v>
          </cell>
          <cell r="M2317">
            <v>161.24346207586103</v>
          </cell>
        </row>
        <row r="2318">
          <cell r="D2318">
            <v>45203</v>
          </cell>
          <cell r="E2318">
            <v>100721.29300000001</v>
          </cell>
          <cell r="F2318">
            <v>0</v>
          </cell>
          <cell r="G2318">
            <v>100721.29300000001</v>
          </cell>
          <cell r="H2318">
            <v>29926.87</v>
          </cell>
          <cell r="I2318">
            <v>3.3655805969685439</v>
          </cell>
          <cell r="J2318">
            <v>153656.4370449915</v>
          </cell>
          <cell r="K2318">
            <v>0.65549673633593508</v>
          </cell>
          <cell r="L2318">
            <v>31</v>
          </cell>
          <cell r="M2318">
            <v>161.24346207586103</v>
          </cell>
        </row>
        <row r="2319">
          <cell r="D2319">
            <v>45204</v>
          </cell>
          <cell r="E2319">
            <v>48011.491999999998</v>
          </cell>
          <cell r="F2319">
            <v>0</v>
          </cell>
          <cell r="G2319">
            <v>48011.491999999998</v>
          </cell>
          <cell r="H2319">
            <v>29926.87</v>
          </cell>
          <cell r="I2319">
            <v>1.6042938001869222</v>
          </cell>
          <cell r="J2319">
            <v>153656.4370449915</v>
          </cell>
          <cell r="K2319">
            <v>0.31246001093948284</v>
          </cell>
          <cell r="L2319">
            <v>31</v>
          </cell>
          <cell r="M2319">
            <v>161.24346207586103</v>
          </cell>
        </row>
        <row r="2320">
          <cell r="D2320">
            <v>45205</v>
          </cell>
          <cell r="E2320">
            <v>62862.432999999997</v>
          </cell>
          <cell r="F2320">
            <v>0</v>
          </cell>
          <cell r="G2320">
            <v>62862.432999999997</v>
          </cell>
          <cell r="H2320">
            <v>29926.87</v>
          </cell>
          <cell r="I2320">
            <v>2.1005348370878747</v>
          </cell>
          <cell r="J2320">
            <v>153656.4370449915</v>
          </cell>
          <cell r="K2320">
            <v>0.40911031264894882</v>
          </cell>
          <cell r="L2320">
            <v>31</v>
          </cell>
          <cell r="M2320">
            <v>161.24346207586103</v>
          </cell>
        </row>
        <row r="2321">
          <cell r="D2321">
            <v>45206</v>
          </cell>
          <cell r="E2321">
            <v>73717.717000000004</v>
          </cell>
          <cell r="F2321">
            <v>0</v>
          </cell>
          <cell r="G2321">
            <v>73717.717000000004</v>
          </cell>
          <cell r="H2321">
            <v>29926.87</v>
          </cell>
          <cell r="I2321">
            <v>2.4632618446232435</v>
          </cell>
          <cell r="J2321">
            <v>153656.4370449915</v>
          </cell>
          <cell r="K2321">
            <v>0.47975677698692848</v>
          </cell>
          <cell r="L2321">
            <v>31</v>
          </cell>
          <cell r="M2321">
            <v>161.24346207586103</v>
          </cell>
        </row>
        <row r="2322">
          <cell r="D2322">
            <v>45207</v>
          </cell>
          <cell r="E2322">
            <v>58464.908000000003</v>
          </cell>
          <cell r="F2322">
            <v>0</v>
          </cell>
          <cell r="G2322">
            <v>58464.908000000003</v>
          </cell>
          <cell r="H2322">
            <v>29926.87</v>
          </cell>
          <cell r="I2322">
            <v>1.9535924739205939</v>
          </cell>
          <cell r="J2322">
            <v>153656.4370449915</v>
          </cell>
          <cell r="K2322">
            <v>0.3804911081133629</v>
          </cell>
          <cell r="L2322">
            <v>31</v>
          </cell>
          <cell r="M2322">
            <v>161.24346207586103</v>
          </cell>
        </row>
        <row r="2323">
          <cell r="D2323">
            <v>45208</v>
          </cell>
          <cell r="E2323">
            <v>53207.597000000002</v>
          </cell>
          <cell r="F2323">
            <v>3.1349999999999998</v>
          </cell>
          <cell r="G2323">
            <v>53210.732000000004</v>
          </cell>
          <cell r="H2323">
            <v>29926.87</v>
          </cell>
          <cell r="I2323">
            <v>1.7780252996721677</v>
          </cell>
          <cell r="J2323">
            <v>153656.4370449915</v>
          </cell>
          <cell r="K2323">
            <v>0.3462967970838709</v>
          </cell>
          <cell r="L2323">
            <v>31</v>
          </cell>
          <cell r="M2323">
            <v>161.24346207586103</v>
          </cell>
        </row>
        <row r="2324">
          <cell r="D2324">
            <v>45209</v>
          </cell>
          <cell r="E2324">
            <v>39624.146000000001</v>
          </cell>
          <cell r="F2324">
            <v>0</v>
          </cell>
          <cell r="G2324">
            <v>39624.146000000001</v>
          </cell>
          <cell r="H2324">
            <v>29926.87</v>
          </cell>
          <cell r="I2324">
            <v>1.3240324163535979</v>
          </cell>
          <cell r="J2324">
            <v>153656.4370449915</v>
          </cell>
          <cell r="K2324">
            <v>0.25787494986882858</v>
          </cell>
          <cell r="L2324">
            <v>31</v>
          </cell>
          <cell r="M2324">
            <v>161.24346207586103</v>
          </cell>
        </row>
        <row r="2325">
          <cell r="D2325">
            <v>45210</v>
          </cell>
          <cell r="E2325">
            <v>44574.822999999997</v>
          </cell>
          <cell r="F2325">
            <v>1.625</v>
          </cell>
          <cell r="G2325">
            <v>44576.447999999997</v>
          </cell>
          <cell r="H2325">
            <v>29926.87</v>
          </cell>
          <cell r="I2325">
            <v>1.4895125350562888</v>
          </cell>
          <cell r="J2325">
            <v>153656.4370449915</v>
          </cell>
          <cell r="K2325">
            <v>0.29010465722921686</v>
          </cell>
          <cell r="L2325">
            <v>31</v>
          </cell>
          <cell r="M2325">
            <v>161.24346207586103</v>
          </cell>
        </row>
        <row r="2326">
          <cell r="D2326">
            <v>45211</v>
          </cell>
          <cell r="E2326">
            <v>85068.339000000007</v>
          </cell>
          <cell r="F2326">
            <v>77.254999999999995</v>
          </cell>
          <cell r="G2326">
            <v>85145.594000000012</v>
          </cell>
          <cell r="H2326">
            <v>29926.87</v>
          </cell>
          <cell r="I2326">
            <v>2.845121925547176</v>
          </cell>
          <cell r="J2326">
            <v>153656.4370449915</v>
          </cell>
          <cell r="K2326">
            <v>0.5541296911307978</v>
          </cell>
          <cell r="L2326">
            <v>31</v>
          </cell>
          <cell r="M2326">
            <v>161.24346207586103</v>
          </cell>
        </row>
        <row r="2327">
          <cell r="D2327">
            <v>45212</v>
          </cell>
          <cell r="E2327">
            <v>154505.06200000001</v>
          </cell>
          <cell r="F2327">
            <v>544.13199999999995</v>
          </cell>
          <cell r="G2327">
            <v>155049.19400000002</v>
          </cell>
          <cell r="H2327">
            <v>29926.87</v>
          </cell>
          <cell r="I2327">
            <v>5.1809358613179404</v>
          </cell>
          <cell r="J2327">
            <v>153656.4370449915</v>
          </cell>
          <cell r="K2327">
            <v>1.0090640976830714</v>
          </cell>
          <cell r="L2327">
            <v>31</v>
          </cell>
          <cell r="M2327">
            <v>161.24346207586103</v>
          </cell>
        </row>
        <row r="2328">
          <cell r="D2328">
            <v>45213</v>
          </cell>
          <cell r="E2328">
            <v>77801.785999999993</v>
          </cell>
          <cell r="F2328">
            <v>0</v>
          </cell>
          <cell r="G2328">
            <v>77801.785999999993</v>
          </cell>
          <cell r="H2328">
            <v>29926.87</v>
          </cell>
          <cell r="I2328">
            <v>2.5997301421765791</v>
          </cell>
          <cell r="J2328">
            <v>153656.4370449915</v>
          </cell>
          <cell r="K2328">
            <v>0.50633600190286321</v>
          </cell>
          <cell r="L2328">
            <v>31</v>
          </cell>
          <cell r="M2328">
            <v>161.24346207586103</v>
          </cell>
        </row>
        <row r="2329">
          <cell r="D2329">
            <v>45214</v>
          </cell>
          <cell r="E2329">
            <v>55921.985000000001</v>
          </cell>
          <cell r="F2329">
            <v>0</v>
          </cell>
          <cell r="G2329">
            <v>55921.985000000001</v>
          </cell>
          <cell r="H2329">
            <v>29926.87</v>
          </cell>
          <cell r="I2329">
            <v>1.8686212423818462</v>
          </cell>
          <cell r="J2329">
            <v>153656.4370449915</v>
          </cell>
          <cell r="K2329">
            <v>0.36394170055905772</v>
          </cell>
          <cell r="L2329">
            <v>31</v>
          </cell>
          <cell r="M2329">
            <v>161.24346207586103</v>
          </cell>
        </row>
        <row r="2330">
          <cell r="D2330">
            <v>45215</v>
          </cell>
          <cell r="E2330">
            <v>100577.944</v>
          </cell>
          <cell r="F2330">
            <v>115.233</v>
          </cell>
          <cell r="G2330">
            <v>100693.177</v>
          </cell>
          <cell r="H2330">
            <v>29926.87</v>
          </cell>
          <cell r="I2330">
            <v>3.3646411068046875</v>
          </cell>
          <cell r="J2330">
            <v>153656.4370449915</v>
          </cell>
          <cell r="K2330">
            <v>0.65531375669290348</v>
          </cell>
          <cell r="L2330">
            <v>31</v>
          </cell>
          <cell r="M2330">
            <v>161.24346207586103</v>
          </cell>
        </row>
        <row r="2331">
          <cell r="D2331">
            <v>45216</v>
          </cell>
          <cell r="E2331">
            <v>303349.31699999998</v>
          </cell>
          <cell r="F2331">
            <v>219.43299999999999</v>
          </cell>
          <cell r="G2331">
            <v>303568.75</v>
          </cell>
          <cell r="H2331">
            <v>29926.87</v>
          </cell>
          <cell r="I2331">
            <v>10.143685256760898</v>
          </cell>
          <cell r="J2331">
            <v>153656.4370449915</v>
          </cell>
          <cell r="K2331">
            <v>1.9756331452037594</v>
          </cell>
          <cell r="L2331">
            <v>31</v>
          </cell>
          <cell r="M2331">
            <v>161.24346207586103</v>
          </cell>
        </row>
        <row r="2332">
          <cell r="D2332">
            <v>45217</v>
          </cell>
          <cell r="E2332">
            <v>377851.45500000002</v>
          </cell>
          <cell r="F2332">
            <v>12.25</v>
          </cell>
          <cell r="G2332">
            <v>377863.70500000002</v>
          </cell>
          <cell r="H2332">
            <v>29926.87</v>
          </cell>
          <cell r="I2332">
            <v>12.626235386460396</v>
          </cell>
          <cell r="J2332">
            <v>153656.4370449915</v>
          </cell>
          <cell r="K2332">
            <v>2.4591466017747066</v>
          </cell>
          <cell r="L2332">
            <v>31</v>
          </cell>
          <cell r="M2332">
            <v>161.24346207586103</v>
          </cell>
        </row>
        <row r="2333">
          <cell r="D2333">
            <v>45218</v>
          </cell>
          <cell r="E2333">
            <v>394466.16</v>
          </cell>
          <cell r="F2333">
            <v>77.432000000000002</v>
          </cell>
          <cell r="G2333">
            <v>394543.59199999995</v>
          </cell>
          <cell r="H2333">
            <v>29926.87</v>
          </cell>
          <cell r="I2333">
            <v>13.183590265203142</v>
          </cell>
          <cell r="J2333">
            <v>153656.4370449915</v>
          </cell>
          <cell r="K2333">
            <v>2.5676997305649829</v>
          </cell>
          <cell r="L2333">
            <v>31</v>
          </cell>
          <cell r="M2333">
            <v>161.24346207586103</v>
          </cell>
        </row>
        <row r="2334">
          <cell r="D2334">
            <v>45219</v>
          </cell>
          <cell r="E2334">
            <v>414943.86800000002</v>
          </cell>
          <cell r="F2334">
            <v>1662.643</v>
          </cell>
          <cell r="G2334">
            <v>416606.511</v>
          </cell>
          <cell r="H2334">
            <v>29926.87</v>
          </cell>
          <cell r="I2334">
            <v>13.920818014045572</v>
          </cell>
          <cell r="J2334">
            <v>153656.4370449915</v>
          </cell>
          <cell r="K2334">
            <v>2.7112857685097511</v>
          </cell>
          <cell r="L2334">
            <v>31</v>
          </cell>
          <cell r="M2334">
            <v>161.24346207586103</v>
          </cell>
        </row>
        <row r="2335">
          <cell r="D2335">
            <v>45220</v>
          </cell>
          <cell r="E2335">
            <v>193113.872</v>
          </cell>
          <cell r="F2335">
            <v>0</v>
          </cell>
          <cell r="G2335">
            <v>193113.872</v>
          </cell>
          <cell r="H2335">
            <v>29926.87</v>
          </cell>
          <cell r="I2335">
            <v>6.4528589859213481</v>
          </cell>
          <cell r="J2335">
            <v>153656.4370449915</v>
          </cell>
          <cell r="K2335">
            <v>1.2567899901483146</v>
          </cell>
          <cell r="L2335">
            <v>31</v>
          </cell>
          <cell r="M2335">
            <v>161.24346207586103</v>
          </cell>
        </row>
        <row r="2336">
          <cell r="D2336">
            <v>45221</v>
          </cell>
          <cell r="E2336">
            <v>170560.66699999999</v>
          </cell>
          <cell r="F2336">
            <v>0</v>
          </cell>
          <cell r="G2336">
            <v>170560.66699999999</v>
          </cell>
          <cell r="H2336">
            <v>29926.87</v>
          </cell>
          <cell r="I2336">
            <v>5.6992484346007446</v>
          </cell>
          <cell r="J2336">
            <v>153656.4370449915</v>
          </cell>
          <cell r="K2336">
            <v>1.1100131584468462</v>
          </cell>
          <cell r="L2336">
            <v>31</v>
          </cell>
          <cell r="M2336">
            <v>161.24346207586103</v>
          </cell>
        </row>
        <row r="2337">
          <cell r="D2337">
            <v>45222</v>
          </cell>
          <cell r="E2337">
            <v>148388.329</v>
          </cell>
          <cell r="F2337">
            <v>0</v>
          </cell>
          <cell r="G2337">
            <v>148388.329</v>
          </cell>
          <cell r="H2337">
            <v>29926.87</v>
          </cell>
          <cell r="I2337">
            <v>4.9583644731306684</v>
          </cell>
          <cell r="J2337">
            <v>153656.4370449915</v>
          </cell>
          <cell r="K2337">
            <v>0.96571501886739075</v>
          </cell>
          <cell r="L2337">
            <v>31</v>
          </cell>
          <cell r="M2337">
            <v>161.24346207586103</v>
          </cell>
        </row>
        <row r="2338">
          <cell r="D2338">
            <v>45223</v>
          </cell>
          <cell r="E2338">
            <v>303219.402</v>
          </cell>
          <cell r="F2338">
            <v>11.15</v>
          </cell>
          <cell r="G2338">
            <v>303230.55200000003</v>
          </cell>
          <cell r="H2338">
            <v>29926.87</v>
          </cell>
          <cell r="I2338">
            <v>10.132384442475944</v>
          </cell>
          <cell r="J2338">
            <v>153656.4370449915</v>
          </cell>
          <cell r="K2338">
            <v>1.9734321440188825</v>
          </cell>
          <cell r="L2338">
            <v>31</v>
          </cell>
          <cell r="M2338">
            <v>161.24346207586103</v>
          </cell>
        </row>
        <row r="2339">
          <cell r="D2339">
            <v>45224</v>
          </cell>
          <cell r="E2339">
            <v>395862.89899999998</v>
          </cell>
          <cell r="F2339">
            <v>5627.1289999999999</v>
          </cell>
          <cell r="G2339">
            <v>401490.02799999999</v>
          </cell>
          <cell r="H2339">
            <v>29926.87</v>
          </cell>
          <cell r="I2339">
            <v>13.415703947656404</v>
          </cell>
          <cell r="J2339">
            <v>153656.4370449915</v>
          </cell>
          <cell r="K2339">
            <v>2.6129073127111582</v>
          </cell>
          <cell r="L2339">
            <v>31</v>
          </cell>
          <cell r="M2339">
            <v>161.24346207586103</v>
          </cell>
        </row>
        <row r="2340">
          <cell r="D2340">
            <v>45225</v>
          </cell>
          <cell r="E2340">
            <v>409099.30900000001</v>
          </cell>
          <cell r="F2340">
            <v>2421.62</v>
          </cell>
          <cell r="G2340">
            <v>411520.929</v>
          </cell>
          <cell r="H2340">
            <v>29926.87</v>
          </cell>
          <cell r="I2340">
            <v>13.750884372471964</v>
          </cell>
          <cell r="J2340">
            <v>153656.4370449915</v>
          </cell>
          <cell r="K2340">
            <v>2.6781886715198548</v>
          </cell>
          <cell r="L2340">
            <v>31</v>
          </cell>
          <cell r="M2340">
            <v>161.24346207586103</v>
          </cell>
        </row>
        <row r="2341">
          <cell r="D2341">
            <v>45226</v>
          </cell>
          <cell r="E2341">
            <v>356760.33799999999</v>
          </cell>
          <cell r="F2341">
            <v>558.93100000000004</v>
          </cell>
          <cell r="G2341">
            <v>357319.26899999997</v>
          </cell>
          <cell r="H2341">
            <v>29926.87</v>
          </cell>
          <cell r="I2341">
            <v>11.939747424304645</v>
          </cell>
          <cell r="J2341">
            <v>153656.4370449915</v>
          </cell>
          <cell r="K2341">
            <v>2.3254428898112143</v>
          </cell>
          <cell r="L2341">
            <v>31</v>
          </cell>
          <cell r="M2341">
            <v>161.24346207586103</v>
          </cell>
        </row>
        <row r="2342">
          <cell r="D2342">
            <v>45227</v>
          </cell>
          <cell r="E2342">
            <v>286389.01199999999</v>
          </cell>
          <cell r="F2342">
            <v>265.67500000000001</v>
          </cell>
          <cell r="G2342">
            <v>286654.68699999998</v>
          </cell>
          <cell r="H2342">
            <v>29926.87</v>
          </cell>
          <cell r="I2342">
            <v>9.5785054367529909</v>
          </cell>
          <cell r="J2342">
            <v>153656.4370449915</v>
          </cell>
          <cell r="K2342">
            <v>1.8655559930500394</v>
          </cell>
          <cell r="L2342">
            <v>31</v>
          </cell>
          <cell r="M2342">
            <v>161.24346207586103</v>
          </cell>
        </row>
        <row r="2343">
          <cell r="D2343">
            <v>45228</v>
          </cell>
          <cell r="E2343">
            <v>240657.57399999999</v>
          </cell>
          <cell r="F2343">
            <v>74.075000000000003</v>
          </cell>
          <cell r="G2343">
            <v>240731.649</v>
          </cell>
          <cell r="H2343">
            <v>29926.87</v>
          </cell>
          <cell r="I2343">
            <v>8.0439968830686279</v>
          </cell>
          <cell r="J2343">
            <v>153656.4370449915</v>
          </cell>
          <cell r="K2343">
            <v>1.5666876938550409</v>
          </cell>
          <cell r="L2343">
            <v>31</v>
          </cell>
          <cell r="M2343">
            <v>161.24346207586103</v>
          </cell>
        </row>
        <row r="2344">
          <cell r="D2344">
            <v>45229</v>
          </cell>
          <cell r="E2344">
            <v>309976.19900000002</v>
          </cell>
          <cell r="F2344">
            <v>0</v>
          </cell>
          <cell r="G2344">
            <v>309976.19900000002</v>
          </cell>
          <cell r="H2344">
            <v>29926.87</v>
          </cell>
          <cell r="I2344">
            <v>10.357788803172534</v>
          </cell>
          <cell r="J2344">
            <v>153656.4370449915</v>
          </cell>
          <cell r="K2344">
            <v>2.0173329862466951</v>
          </cell>
          <cell r="L2344">
            <v>31</v>
          </cell>
          <cell r="M2344">
            <v>161.24346207586103</v>
          </cell>
        </row>
        <row r="2345">
          <cell r="D2345">
            <v>45230</v>
          </cell>
          <cell r="E2345">
            <v>184421.27299999999</v>
          </cell>
          <cell r="F2345">
            <v>99.974999999999994</v>
          </cell>
          <cell r="G2345">
            <v>184521.24799999999</v>
          </cell>
          <cell r="H2345">
            <v>30001.07</v>
          </cell>
          <cell r="I2345">
            <v>6.150488899229261</v>
          </cell>
          <cell r="J2345">
            <v>153656.4370449915</v>
          </cell>
          <cell r="K2345">
            <v>1.2008689746331362</v>
          </cell>
          <cell r="L2345">
            <v>31</v>
          </cell>
          <cell r="M2345">
            <v>161.24346207586103</v>
          </cell>
        </row>
        <row r="2346">
          <cell r="D2346">
            <v>45231</v>
          </cell>
          <cell r="E2346">
            <v>305441.69799999997</v>
          </cell>
          <cell r="F2346">
            <v>376.75099999999998</v>
          </cell>
          <cell r="G2346">
            <v>305818.44899999996</v>
          </cell>
          <cell r="H2346">
            <v>30001.07</v>
          </cell>
          <cell r="I2346">
            <v>10.193584728811338</v>
          </cell>
          <cell r="J2346">
            <v>207569.72273551533</v>
          </cell>
          <cell r="K2346">
            <v>1.4733287927048631</v>
          </cell>
          <cell r="L2346">
            <v>30</v>
          </cell>
          <cell r="M2346">
            <v>210.79238701228823</v>
          </cell>
        </row>
        <row r="2347">
          <cell r="D2347">
            <v>45232</v>
          </cell>
          <cell r="E2347">
            <v>378440.70699999999</v>
          </cell>
          <cell r="F2347">
            <v>428.01799999999997</v>
          </cell>
          <cell r="G2347">
            <v>378868.72499999998</v>
          </cell>
          <cell r="H2347">
            <v>30001.07</v>
          </cell>
          <cell r="I2347">
            <v>12.628507083247364</v>
          </cell>
          <cell r="J2347">
            <v>207569.72273551533</v>
          </cell>
          <cell r="K2347">
            <v>1.8252600620503467</v>
          </cell>
          <cell r="L2347">
            <v>30</v>
          </cell>
          <cell r="M2347">
            <v>210.79238701228823</v>
          </cell>
        </row>
        <row r="2348">
          <cell r="D2348">
            <v>45233</v>
          </cell>
          <cell r="E2348">
            <v>372648.25599999999</v>
          </cell>
          <cell r="F2348">
            <v>387.73200000000003</v>
          </cell>
          <cell r="G2348">
            <v>373035.98800000001</v>
          </cell>
          <cell r="H2348">
            <v>30001.07</v>
          </cell>
          <cell r="I2348">
            <v>12.434089450809589</v>
          </cell>
          <cell r="J2348">
            <v>207569.72273551533</v>
          </cell>
          <cell r="K2348">
            <v>1.7971599281621686</v>
          </cell>
          <cell r="L2348">
            <v>30</v>
          </cell>
          <cell r="M2348">
            <v>210.79238701228823</v>
          </cell>
        </row>
        <row r="2349">
          <cell r="D2349">
            <v>45234</v>
          </cell>
          <cell r="E2349">
            <v>299912.23499999999</v>
          </cell>
          <cell r="F2349">
            <v>0</v>
          </cell>
          <cell r="G2349">
            <v>299912.23499999999</v>
          </cell>
          <cell r="H2349">
            <v>30001.07</v>
          </cell>
          <cell r="I2349">
            <v>9.9967179503931014</v>
          </cell>
          <cell r="J2349">
            <v>207569.72273551533</v>
          </cell>
          <cell r="K2349">
            <v>1.4448746717369141</v>
          </cell>
          <cell r="L2349">
            <v>30</v>
          </cell>
          <cell r="M2349">
            <v>210.79238701228823</v>
          </cell>
        </row>
        <row r="2350">
          <cell r="D2350">
            <v>45235</v>
          </cell>
          <cell r="E2350">
            <v>286011.13299999997</v>
          </cell>
          <cell r="F2350">
            <v>0</v>
          </cell>
          <cell r="G2350">
            <v>286011.13299999997</v>
          </cell>
          <cell r="H2350">
            <v>30001.07</v>
          </cell>
          <cell r="I2350">
            <v>9.5333644100027097</v>
          </cell>
          <cell r="J2350">
            <v>207569.72273551533</v>
          </cell>
          <cell r="K2350">
            <v>1.3779039121444241</v>
          </cell>
          <cell r="L2350">
            <v>30</v>
          </cell>
          <cell r="M2350">
            <v>210.79238701228823</v>
          </cell>
        </row>
        <row r="2351">
          <cell r="D2351">
            <v>45236</v>
          </cell>
          <cell r="E2351">
            <v>220938.18100000001</v>
          </cell>
          <cell r="F2351">
            <v>0</v>
          </cell>
          <cell r="G2351">
            <v>220938.18100000001</v>
          </cell>
          <cell r="H2351">
            <v>30001.07</v>
          </cell>
          <cell r="I2351">
            <v>7.3643433717530744</v>
          </cell>
          <cell r="J2351">
            <v>207569.72273551533</v>
          </cell>
          <cell r="K2351">
            <v>1.0644046640728944</v>
          </cell>
          <cell r="L2351">
            <v>30</v>
          </cell>
          <cell r="M2351">
            <v>210.79238701228823</v>
          </cell>
        </row>
        <row r="2352">
          <cell r="D2352">
            <v>45237</v>
          </cell>
          <cell r="E2352">
            <v>167045.274</v>
          </cell>
          <cell r="F2352">
            <v>11.119</v>
          </cell>
          <cell r="G2352">
            <v>167056.39300000001</v>
          </cell>
          <cell r="H2352">
            <v>30001.07</v>
          </cell>
          <cell r="I2352">
            <v>5.5683478289274353</v>
          </cell>
          <cell r="J2352">
            <v>207569.72273551533</v>
          </cell>
          <cell r="K2352">
            <v>0.80482062026388468</v>
          </cell>
          <cell r="L2352">
            <v>30</v>
          </cell>
          <cell r="M2352">
            <v>210.79238701228823</v>
          </cell>
        </row>
        <row r="2353">
          <cell r="D2353">
            <v>45238</v>
          </cell>
          <cell r="E2353">
            <v>181653.245</v>
          </cell>
          <cell r="F2353">
            <v>133.755</v>
          </cell>
          <cell r="G2353">
            <v>181787</v>
          </cell>
          <cell r="H2353">
            <v>30001.07</v>
          </cell>
          <cell r="I2353">
            <v>6.0593505498303895</v>
          </cell>
          <cell r="J2353">
            <v>207569.72273551533</v>
          </cell>
          <cell r="K2353">
            <v>0.8757876515142452</v>
          </cell>
          <cell r="L2353">
            <v>30</v>
          </cell>
          <cell r="M2353">
            <v>210.79238701228823</v>
          </cell>
        </row>
        <row r="2354">
          <cell r="D2354">
            <v>45239</v>
          </cell>
          <cell r="E2354">
            <v>264296.674</v>
          </cell>
          <cell r="F2354">
            <v>709.70600000000002</v>
          </cell>
          <cell r="G2354">
            <v>265006.38</v>
          </cell>
          <cell r="H2354">
            <v>30001.07</v>
          </cell>
          <cell r="I2354">
            <v>8.833230948096185</v>
          </cell>
          <cell r="J2354">
            <v>207569.72273551533</v>
          </cell>
          <cell r="K2354">
            <v>1.2767101892681636</v>
          </cell>
          <cell r="L2354">
            <v>30</v>
          </cell>
          <cell r="M2354">
            <v>210.79238701228823</v>
          </cell>
        </row>
        <row r="2355">
          <cell r="D2355">
            <v>45240</v>
          </cell>
          <cell r="E2355">
            <v>315553.26199999999</v>
          </cell>
          <cell r="F2355">
            <v>0</v>
          </cell>
          <cell r="G2355">
            <v>315553.26199999999</v>
          </cell>
          <cell r="H2355">
            <v>30001.07</v>
          </cell>
          <cell r="I2355">
            <v>10.518066922279772</v>
          </cell>
          <cell r="J2355">
            <v>207569.72273551533</v>
          </cell>
          <cell r="K2355">
            <v>1.5202277954674388</v>
          </cell>
          <cell r="L2355">
            <v>30</v>
          </cell>
          <cell r="M2355">
            <v>210.79238701228823</v>
          </cell>
        </row>
        <row r="2356">
          <cell r="D2356">
            <v>45241</v>
          </cell>
          <cell r="E2356">
            <v>354741.217</v>
          </cell>
          <cell r="F2356">
            <v>37.33</v>
          </cell>
          <cell r="G2356">
            <v>354778.54700000002</v>
          </cell>
          <cell r="H2356">
            <v>30001.07</v>
          </cell>
          <cell r="I2356">
            <v>11.82552978943751</v>
          </cell>
          <cell r="J2356">
            <v>207569.72273551533</v>
          </cell>
          <cell r="K2356">
            <v>1.7092018157776203</v>
          </cell>
          <cell r="L2356">
            <v>30</v>
          </cell>
          <cell r="M2356">
            <v>210.79238701228823</v>
          </cell>
        </row>
        <row r="2357">
          <cell r="D2357">
            <v>45242</v>
          </cell>
          <cell r="E2357">
            <v>269541.092</v>
          </cell>
          <cell r="F2357">
            <v>64.025000000000006</v>
          </cell>
          <cell r="G2357">
            <v>269605.11700000003</v>
          </cell>
          <cell r="H2357">
            <v>30001.07</v>
          </cell>
          <cell r="I2357">
            <v>8.9865167142371938</v>
          </cell>
          <cell r="J2357">
            <v>207569.72273551533</v>
          </cell>
          <cell r="K2357">
            <v>1.2988653327996684</v>
          </cell>
          <cell r="L2357">
            <v>30</v>
          </cell>
          <cell r="M2357">
            <v>210.79238701228823</v>
          </cell>
        </row>
        <row r="2358">
          <cell r="D2358">
            <v>45243</v>
          </cell>
          <cell r="E2358">
            <v>237000.723</v>
          </cell>
          <cell r="F2358">
            <v>943.20500000000004</v>
          </cell>
          <cell r="G2358">
            <v>237943.92799999999</v>
          </cell>
          <cell r="H2358">
            <v>30001.07</v>
          </cell>
          <cell r="I2358">
            <v>7.9311813878638322</v>
          </cell>
          <cell r="J2358">
            <v>207569.72273551533</v>
          </cell>
          <cell r="K2358">
            <v>1.1463325424546016</v>
          </cell>
          <cell r="L2358">
            <v>30</v>
          </cell>
          <cell r="M2358">
            <v>210.79238701228823</v>
          </cell>
        </row>
        <row r="2359">
          <cell r="D2359">
            <v>45244</v>
          </cell>
          <cell r="E2359">
            <v>195992.43799999999</v>
          </cell>
          <cell r="F2359">
            <v>5.6429999999999998</v>
          </cell>
          <cell r="G2359">
            <v>195998.08100000001</v>
          </cell>
          <cell r="H2359">
            <v>30001.07</v>
          </cell>
          <cell r="I2359">
            <v>6.5330363550366704</v>
          </cell>
          <cell r="J2359">
            <v>207569.72273551533</v>
          </cell>
          <cell r="K2359">
            <v>0.94425178401254661</v>
          </cell>
          <cell r="L2359">
            <v>30</v>
          </cell>
          <cell r="M2359">
            <v>210.79238701228823</v>
          </cell>
        </row>
        <row r="2360">
          <cell r="D2360">
            <v>45245</v>
          </cell>
          <cell r="E2360">
            <v>103667.439</v>
          </cell>
          <cell r="F2360">
            <v>93.125</v>
          </cell>
          <cell r="G2360">
            <v>103760.564</v>
          </cell>
          <cell r="H2360">
            <v>30001.07</v>
          </cell>
          <cell r="I2360">
            <v>3.4585621112846976</v>
          </cell>
          <cell r="J2360">
            <v>207569.72273551533</v>
          </cell>
          <cell r="K2360">
            <v>0.49988294358426916</v>
          </cell>
          <cell r="L2360">
            <v>30</v>
          </cell>
          <cell r="M2360">
            <v>210.79238701228823</v>
          </cell>
        </row>
        <row r="2361">
          <cell r="D2361">
            <v>45246</v>
          </cell>
          <cell r="E2361">
            <v>164480.228</v>
          </cell>
          <cell r="F2361">
            <v>165.1</v>
          </cell>
          <cell r="G2361">
            <v>164645.32800000001</v>
          </cell>
          <cell r="H2361">
            <v>30001.07</v>
          </cell>
          <cell r="I2361">
            <v>5.4879818619802565</v>
          </cell>
          <cell r="J2361">
            <v>207569.72273551533</v>
          </cell>
          <cell r="K2361">
            <v>0.79320493292651628</v>
          </cell>
          <cell r="L2361">
            <v>30</v>
          </cell>
          <cell r="M2361">
            <v>210.79238701228823</v>
          </cell>
        </row>
        <row r="2362">
          <cell r="D2362">
            <v>45247</v>
          </cell>
          <cell r="E2362">
            <v>106605.111</v>
          </cell>
          <cell r="F2362">
            <v>36.950000000000003</v>
          </cell>
          <cell r="G2362">
            <v>106642.061</v>
          </cell>
          <cell r="H2362">
            <v>30001.07</v>
          </cell>
          <cell r="I2362">
            <v>3.5546085856271126</v>
          </cell>
          <cell r="J2362">
            <v>207569.72273551533</v>
          </cell>
          <cell r="K2362">
            <v>0.51376501155654075</v>
          </cell>
          <cell r="L2362">
            <v>30</v>
          </cell>
          <cell r="M2362">
            <v>210.79238701228823</v>
          </cell>
        </row>
        <row r="2363">
          <cell r="D2363">
            <v>45248</v>
          </cell>
          <cell r="E2363">
            <v>92486.569000000003</v>
          </cell>
          <cell r="F2363">
            <v>0</v>
          </cell>
          <cell r="G2363">
            <v>92486.569000000003</v>
          </cell>
          <cell r="H2363">
            <v>30001.07</v>
          </cell>
          <cell r="I2363">
            <v>3.0827756810007112</v>
          </cell>
          <cell r="J2363">
            <v>207569.72273551533</v>
          </cell>
          <cell r="K2363">
            <v>0.44556868786613013</v>
          </cell>
          <cell r="L2363">
            <v>30</v>
          </cell>
          <cell r="M2363">
            <v>210.79238701228823</v>
          </cell>
        </row>
        <row r="2364">
          <cell r="D2364">
            <v>45249</v>
          </cell>
          <cell r="E2364">
            <v>33756.368000000002</v>
          </cell>
          <cell r="F2364">
            <v>0</v>
          </cell>
          <cell r="G2364">
            <v>33756.368000000002</v>
          </cell>
          <cell r="H2364">
            <v>30001.07</v>
          </cell>
          <cell r="I2364">
            <v>1.1251721355271662</v>
          </cell>
          <cell r="J2364">
            <v>207569.72273551533</v>
          </cell>
          <cell r="K2364">
            <v>0.16262664686897643</v>
          </cell>
          <cell r="L2364">
            <v>30</v>
          </cell>
          <cell r="M2364">
            <v>210.79238701228823</v>
          </cell>
        </row>
        <row r="2365">
          <cell r="D2365">
            <v>45250</v>
          </cell>
          <cell r="E2365">
            <v>127631.98699999999</v>
          </cell>
          <cell r="F2365">
            <v>0</v>
          </cell>
          <cell r="G2365">
            <v>127631.98699999999</v>
          </cell>
          <cell r="H2365">
            <v>30001.07</v>
          </cell>
          <cell r="I2365">
            <v>4.2542478318273309</v>
          </cell>
          <cell r="J2365">
            <v>207569.72273551533</v>
          </cell>
          <cell r="K2365">
            <v>0.61488730301301342</v>
          </cell>
          <cell r="L2365">
            <v>30</v>
          </cell>
          <cell r="M2365">
            <v>210.79238701228823</v>
          </cell>
        </row>
        <row r="2366">
          <cell r="D2366">
            <v>45251</v>
          </cell>
          <cell r="E2366">
            <v>328310.489</v>
          </cell>
          <cell r="F2366">
            <v>6783.2179999999998</v>
          </cell>
          <cell r="G2366">
            <v>335093.70699999999</v>
          </cell>
          <cell r="H2366">
            <v>30001.07</v>
          </cell>
          <cell r="I2366">
            <v>11.169391858357052</v>
          </cell>
          <cell r="J2366">
            <v>207569.72273551533</v>
          </cell>
          <cell r="K2366">
            <v>1.6143669827365685</v>
          </cell>
          <cell r="L2366">
            <v>30</v>
          </cell>
          <cell r="M2366">
            <v>210.79238701228823</v>
          </cell>
        </row>
        <row r="2367">
          <cell r="D2367">
            <v>45252</v>
          </cell>
          <cell r="E2367">
            <v>355516.93699999998</v>
          </cell>
          <cell r="F2367">
            <v>3661.5630000000001</v>
          </cell>
          <cell r="G2367">
            <v>359178.5</v>
          </cell>
          <cell r="H2367">
            <v>30001.07</v>
          </cell>
          <cell r="I2367">
            <v>11.972189658568844</v>
          </cell>
          <cell r="J2367">
            <v>207569.72273551533</v>
          </cell>
          <cell r="K2367">
            <v>1.7303992859192865</v>
          </cell>
          <cell r="L2367">
            <v>30</v>
          </cell>
          <cell r="M2367">
            <v>210.79238701228823</v>
          </cell>
        </row>
        <row r="2368">
          <cell r="D2368">
            <v>45253</v>
          </cell>
          <cell r="E2368">
            <v>295839.68300000002</v>
          </cell>
          <cell r="F2368">
            <v>6899.7550000000001</v>
          </cell>
          <cell r="G2368">
            <v>302739.43800000002</v>
          </cell>
          <cell r="H2368">
            <v>30001.07</v>
          </cell>
          <cell r="I2368">
            <v>10.09095468928275</v>
          </cell>
          <cell r="J2368">
            <v>207569.72273551533</v>
          </cell>
          <cell r="K2368">
            <v>1.4584951697688089</v>
          </cell>
          <cell r="L2368">
            <v>30</v>
          </cell>
          <cell r="M2368">
            <v>210.79238701228823</v>
          </cell>
        </row>
        <row r="2369">
          <cell r="D2369">
            <v>45254</v>
          </cell>
          <cell r="E2369">
            <v>254647.867</v>
          </cell>
          <cell r="F2369">
            <v>5577.2879999999996</v>
          </cell>
          <cell r="G2369">
            <v>260225.155</v>
          </cell>
          <cell r="H2369">
            <v>30001.07</v>
          </cell>
          <cell r="I2369">
            <v>8.6738624655720606</v>
          </cell>
          <cell r="J2369">
            <v>207569.72273551533</v>
          </cell>
          <cell r="K2369">
            <v>1.2536758809066679</v>
          </cell>
          <cell r="L2369">
            <v>30</v>
          </cell>
          <cell r="M2369">
            <v>210.79238701228823</v>
          </cell>
        </row>
        <row r="2370">
          <cell r="D2370">
            <v>45255</v>
          </cell>
          <cell r="E2370">
            <v>166191.065</v>
          </cell>
          <cell r="F2370">
            <v>5108.9489999999996</v>
          </cell>
          <cell r="G2370">
            <v>171300.014</v>
          </cell>
          <cell r="H2370">
            <v>30001.07</v>
          </cell>
          <cell r="I2370">
            <v>5.7097968172468514</v>
          </cell>
          <cell r="J2370">
            <v>207569.72273551533</v>
          </cell>
          <cell r="K2370">
            <v>0.82526493624636155</v>
          </cell>
          <cell r="L2370">
            <v>30</v>
          </cell>
          <cell r="M2370">
            <v>210.79238701228823</v>
          </cell>
        </row>
        <row r="2371">
          <cell r="D2371">
            <v>45256</v>
          </cell>
          <cell r="E2371">
            <v>30775.073</v>
          </cell>
          <cell r="F2371">
            <v>0</v>
          </cell>
          <cell r="G2371">
            <v>30775.073</v>
          </cell>
          <cell r="H2371">
            <v>30001.07</v>
          </cell>
          <cell r="I2371">
            <v>1.0257991798292527</v>
          </cell>
          <cell r="J2371">
            <v>207569.72273551533</v>
          </cell>
          <cell r="K2371">
            <v>0.14826378623251088</v>
          </cell>
          <cell r="L2371">
            <v>30</v>
          </cell>
          <cell r="M2371">
            <v>210.79238701228823</v>
          </cell>
        </row>
        <row r="2372">
          <cell r="D2372">
            <v>45257</v>
          </cell>
          <cell r="E2372">
            <v>201966.16099999999</v>
          </cell>
          <cell r="F2372">
            <v>0</v>
          </cell>
          <cell r="G2372">
            <v>201966.16099999999</v>
          </cell>
          <cell r="H2372">
            <v>30001.07</v>
          </cell>
          <cell r="I2372">
            <v>6.7319652599057296</v>
          </cell>
          <cell r="J2372">
            <v>207569.72273551533</v>
          </cell>
          <cell r="K2372">
            <v>0.97300395422960906</v>
          </cell>
          <cell r="L2372">
            <v>30</v>
          </cell>
          <cell r="M2372">
            <v>210.79238701228823</v>
          </cell>
        </row>
        <row r="2373">
          <cell r="D2373">
            <v>45258</v>
          </cell>
          <cell r="E2373">
            <v>217773.80600000001</v>
          </cell>
          <cell r="F2373">
            <v>0</v>
          </cell>
          <cell r="G2373">
            <v>217773.80600000001</v>
          </cell>
          <cell r="H2373">
            <v>30001.07</v>
          </cell>
          <cell r="I2373">
            <v>7.2588679670425096</v>
          </cell>
          <cell r="J2373">
            <v>207569.72273551533</v>
          </cell>
          <cell r="K2373">
            <v>1.0491597865527176</v>
          </cell>
          <cell r="L2373">
            <v>30</v>
          </cell>
          <cell r="M2373">
            <v>210.79238701228823</v>
          </cell>
        </row>
        <row r="2374">
          <cell r="D2374">
            <v>45259</v>
          </cell>
          <cell r="E2374">
            <v>291122.86300000001</v>
          </cell>
          <cell r="F2374">
            <v>0</v>
          </cell>
          <cell r="G2374">
            <v>291122.86300000001</v>
          </cell>
          <cell r="H2374">
            <v>30001.07</v>
          </cell>
          <cell r="I2374">
            <v>9.7037493329404594</v>
          </cell>
          <cell r="J2374">
            <v>207569.72273551533</v>
          </cell>
          <cell r="K2374">
            <v>1.4025304806662378</v>
          </cell>
          <cell r="L2374">
            <v>30</v>
          </cell>
          <cell r="M2374">
            <v>210.79238701228823</v>
          </cell>
        </row>
        <row r="2375">
          <cell r="D2375">
            <v>45260</v>
          </cell>
          <cell r="E2375">
            <v>286477.592</v>
          </cell>
          <cell r="F2375">
            <v>0</v>
          </cell>
          <cell r="G2375">
            <v>286477.592</v>
          </cell>
          <cell r="H2375">
            <v>30155.680100000001</v>
          </cell>
          <cell r="I2375">
            <v>9.4999546039089324</v>
          </cell>
          <cell r="J2375">
            <v>207569.72273551533</v>
          </cell>
          <cell r="K2375">
            <v>1.3801511522228549</v>
          </cell>
          <cell r="L2375">
            <v>30</v>
          </cell>
          <cell r="M2375">
            <v>210.79238701228823</v>
          </cell>
        </row>
        <row r="2376">
          <cell r="D2376">
            <v>45261</v>
          </cell>
          <cell r="E2376">
            <v>272700.24800000002</v>
          </cell>
          <cell r="F2376">
            <v>0</v>
          </cell>
          <cell r="G2376">
            <v>272700.24800000002</v>
          </cell>
          <cell r="H2376">
            <v>30155.680100000001</v>
          </cell>
          <cell r="I2376">
            <v>9.0430806765323126</v>
          </cell>
          <cell r="J2376">
            <v>195624.85934287385</v>
          </cell>
          <cell r="K2376">
            <v>1.3939958802579138</v>
          </cell>
          <cell r="L2376">
            <v>31</v>
          </cell>
          <cell r="M2376">
            <v>205.28414035340597</v>
          </cell>
        </row>
        <row r="2377">
          <cell r="D2377">
            <v>45262</v>
          </cell>
          <cell r="E2377">
            <v>207404.13099999999</v>
          </cell>
          <cell r="F2377">
            <v>742.74199999999996</v>
          </cell>
          <cell r="G2377">
            <v>208146.87299999999</v>
          </cell>
          <cell r="H2377">
            <v>30155.680100000001</v>
          </cell>
          <cell r="I2377">
            <v>6.9024101698173927</v>
          </cell>
          <cell r="J2377">
            <v>195624.85934287385</v>
          </cell>
          <cell r="K2377">
            <v>1.0640103394792921</v>
          </cell>
          <cell r="L2377">
            <v>31</v>
          </cell>
          <cell r="M2377">
            <v>205.28414035340597</v>
          </cell>
        </row>
        <row r="2378">
          <cell r="D2378">
            <v>45263</v>
          </cell>
          <cell r="E2378">
            <v>179024.79500000001</v>
          </cell>
          <cell r="F2378">
            <v>136.68700000000001</v>
          </cell>
          <cell r="G2378">
            <v>179161.48200000002</v>
          </cell>
          <cell r="H2378">
            <v>30155.680100000001</v>
          </cell>
          <cell r="I2378">
            <v>5.9412184174217977</v>
          </cell>
          <cell r="J2378">
            <v>195624.85934287385</v>
          </cell>
          <cell r="K2378">
            <v>0.91584210003689615</v>
          </cell>
          <cell r="L2378">
            <v>31</v>
          </cell>
          <cell r="M2378">
            <v>205.28414035340597</v>
          </cell>
        </row>
        <row r="2379">
          <cell r="D2379">
            <v>45264</v>
          </cell>
          <cell r="E2379">
            <v>290797.58600000001</v>
          </cell>
          <cell r="F2379">
            <v>0</v>
          </cell>
          <cell r="G2379">
            <v>290797.58600000001</v>
          </cell>
          <cell r="H2379">
            <v>30155.680100000001</v>
          </cell>
          <cell r="I2379">
            <v>9.6432109982490495</v>
          </cell>
          <cell r="J2379">
            <v>195624.85934287385</v>
          </cell>
          <cell r="K2379">
            <v>1.4865063007678174</v>
          </cell>
          <cell r="L2379">
            <v>31</v>
          </cell>
          <cell r="M2379">
            <v>205.28414035340597</v>
          </cell>
        </row>
        <row r="2380">
          <cell r="D2380">
            <v>45265</v>
          </cell>
          <cell r="E2380">
            <v>117636.807</v>
          </cell>
          <cell r="F2380">
            <v>0</v>
          </cell>
          <cell r="G2380">
            <v>117636.807</v>
          </cell>
          <cell r="H2380">
            <v>30155.680100000001</v>
          </cell>
          <cell r="I2380">
            <v>3.9009833838899226</v>
          </cell>
          <cell r="J2380">
            <v>195624.85934287385</v>
          </cell>
          <cell r="K2380">
            <v>0.60133874291414402</v>
          </cell>
          <cell r="L2380">
            <v>31</v>
          </cell>
          <cell r="M2380">
            <v>205.28414035340597</v>
          </cell>
        </row>
        <row r="2381">
          <cell r="D2381">
            <v>45266</v>
          </cell>
          <cell r="E2381">
            <v>86268.173999999999</v>
          </cell>
          <cell r="F2381">
            <v>10.013</v>
          </cell>
          <cell r="G2381">
            <v>86278.187000000005</v>
          </cell>
          <cell r="H2381">
            <v>30155.680100000001</v>
          </cell>
          <cell r="I2381">
            <v>2.8610923949945999</v>
          </cell>
          <cell r="J2381">
            <v>195624.85934287385</v>
          </cell>
          <cell r="K2381">
            <v>0.44103897270427822</v>
          </cell>
          <cell r="L2381">
            <v>31</v>
          </cell>
          <cell r="M2381">
            <v>205.28414035340597</v>
          </cell>
        </row>
        <row r="2382">
          <cell r="D2382">
            <v>45267</v>
          </cell>
          <cell r="E2382">
            <v>218133.46799999999</v>
          </cell>
          <cell r="F2382">
            <v>0.8</v>
          </cell>
          <cell r="G2382">
            <v>218134.26799999998</v>
          </cell>
          <cell r="H2382">
            <v>30155.680100000001</v>
          </cell>
          <cell r="I2382">
            <v>7.2336046567890193</v>
          </cell>
          <cell r="J2382">
            <v>195624.85934287385</v>
          </cell>
          <cell r="K2382">
            <v>1.1150641525455292</v>
          </cell>
          <cell r="L2382">
            <v>31</v>
          </cell>
          <cell r="M2382">
            <v>205.28414035340597</v>
          </cell>
        </row>
        <row r="2383">
          <cell r="D2383">
            <v>45268</v>
          </cell>
          <cell r="E2383">
            <v>337883.16499999998</v>
          </cell>
          <cell r="F2383">
            <v>0.42499999999999999</v>
          </cell>
          <cell r="G2383">
            <v>337883.58999999997</v>
          </cell>
          <cell r="H2383">
            <v>30155.680100000001</v>
          </cell>
          <cell r="I2383">
            <v>11.204641675450057</v>
          </cell>
          <cell r="J2383">
            <v>195624.85934287385</v>
          </cell>
          <cell r="K2383">
            <v>1.7272017019462116</v>
          </cell>
          <cell r="L2383">
            <v>31</v>
          </cell>
          <cell r="M2383">
            <v>205.28414035340597</v>
          </cell>
        </row>
        <row r="2384">
          <cell r="D2384">
            <v>45269</v>
          </cell>
          <cell r="E2384">
            <v>315103.08</v>
          </cell>
          <cell r="F2384">
            <v>292.34500000000003</v>
          </cell>
          <cell r="G2384">
            <v>315395.42499999999</v>
          </cell>
          <cell r="H2384">
            <v>30155.680100000001</v>
          </cell>
          <cell r="I2384">
            <v>10.458906048681687</v>
          </cell>
          <cell r="J2384">
            <v>195624.85934287385</v>
          </cell>
          <cell r="K2384">
            <v>1.6122461432532096</v>
          </cell>
          <cell r="L2384">
            <v>31</v>
          </cell>
          <cell r="M2384">
            <v>205.28414035340597</v>
          </cell>
        </row>
        <row r="2385">
          <cell r="D2385">
            <v>45270</v>
          </cell>
          <cell r="E2385">
            <v>242340</v>
          </cell>
          <cell r="F2385">
            <v>1307.991</v>
          </cell>
          <cell r="G2385">
            <v>243647.99100000001</v>
          </cell>
          <cell r="H2385">
            <v>30155.680100000001</v>
          </cell>
          <cell r="I2385">
            <v>8.0796715640978025</v>
          </cell>
          <cell r="J2385">
            <v>195624.85934287385</v>
          </cell>
          <cell r="K2385">
            <v>1.2454858335409995</v>
          </cell>
          <cell r="L2385">
            <v>31</v>
          </cell>
          <cell r="M2385">
            <v>205.28414035340597</v>
          </cell>
        </row>
        <row r="2386">
          <cell r="D2386">
            <v>45271</v>
          </cell>
          <cell r="E2386">
            <v>249665.22899999999</v>
          </cell>
          <cell r="F2386">
            <v>1781.4870000000001</v>
          </cell>
          <cell r="G2386">
            <v>251446.71599999999</v>
          </cell>
          <cell r="H2386">
            <v>30155.680100000001</v>
          </cell>
          <cell r="I2386">
            <v>8.3382870214225395</v>
          </cell>
          <cell r="J2386">
            <v>195624.85934287385</v>
          </cell>
          <cell r="K2386">
            <v>1.2853515491059679</v>
          </cell>
          <cell r="L2386">
            <v>31</v>
          </cell>
          <cell r="M2386">
            <v>205.28414035340597</v>
          </cell>
        </row>
        <row r="2387">
          <cell r="D2387">
            <v>45272</v>
          </cell>
          <cell r="E2387">
            <v>310603.16899999999</v>
          </cell>
          <cell r="F2387">
            <v>190.05</v>
          </cell>
          <cell r="G2387">
            <v>310793.21899999998</v>
          </cell>
          <cell r="H2387">
            <v>30155.680100000001</v>
          </cell>
          <cell r="I2387">
            <v>10.306291152093763</v>
          </cell>
          <cell r="J2387">
            <v>195624.85934287385</v>
          </cell>
          <cell r="K2387">
            <v>1.5887204726638002</v>
          </cell>
          <cell r="L2387">
            <v>31</v>
          </cell>
          <cell r="M2387">
            <v>205.28414035340597</v>
          </cell>
        </row>
        <row r="2388">
          <cell r="D2388">
            <v>45273</v>
          </cell>
          <cell r="E2388">
            <v>360350.50199999998</v>
          </cell>
          <cell r="F2388">
            <v>0</v>
          </cell>
          <cell r="G2388">
            <v>360350.50199999998</v>
          </cell>
          <cell r="H2388">
            <v>30155.680100000001</v>
          </cell>
          <cell r="I2388">
            <v>11.949672526205104</v>
          </cell>
          <cell r="J2388">
            <v>195624.85934287385</v>
          </cell>
          <cell r="K2388">
            <v>1.8420486190275525</v>
          </cell>
          <cell r="L2388">
            <v>31</v>
          </cell>
          <cell r="M2388">
            <v>205.28414035340597</v>
          </cell>
        </row>
        <row r="2389">
          <cell r="D2389">
            <v>45274</v>
          </cell>
          <cell r="E2389">
            <v>291764.18199999997</v>
          </cell>
          <cell r="F2389">
            <v>2973.8820000000001</v>
          </cell>
          <cell r="G2389">
            <v>294738.06399999995</v>
          </cell>
          <cell r="H2389">
            <v>30155.680100000001</v>
          </cell>
          <cell r="I2389">
            <v>9.7738821682220962</v>
          </cell>
          <cell r="J2389">
            <v>195624.85934287385</v>
          </cell>
          <cell r="K2389">
            <v>1.5066493337812925</v>
          </cell>
          <cell r="L2389">
            <v>31</v>
          </cell>
          <cell r="M2389">
            <v>205.28414035340597</v>
          </cell>
        </row>
        <row r="2390">
          <cell r="D2390">
            <v>45275</v>
          </cell>
          <cell r="E2390">
            <v>240384.59899999999</v>
          </cell>
          <cell r="F2390">
            <v>1933.7170000000001</v>
          </cell>
          <cell r="G2390">
            <v>242318.31599999999</v>
          </cell>
          <cell r="H2390">
            <v>30155.680100000001</v>
          </cell>
          <cell r="I2390">
            <v>8.0355778810639382</v>
          </cell>
          <cell r="J2390">
            <v>195624.85934287385</v>
          </cell>
          <cell r="K2390">
            <v>1.2386887679509382</v>
          </cell>
          <cell r="L2390">
            <v>31</v>
          </cell>
          <cell r="M2390">
            <v>205.28414035340597</v>
          </cell>
        </row>
        <row r="2391">
          <cell r="D2391">
            <v>45276</v>
          </cell>
          <cell r="E2391">
            <v>117807.39599999999</v>
          </cell>
          <cell r="F2391">
            <v>42.969000000000001</v>
          </cell>
          <cell r="G2391">
            <v>117850.36499999999</v>
          </cell>
          <cell r="H2391">
            <v>30155.680100000001</v>
          </cell>
          <cell r="I2391">
            <v>3.9080652337865853</v>
          </cell>
          <cell r="J2391">
            <v>195624.85934287385</v>
          </cell>
          <cell r="K2391">
            <v>0.60243041398661079</v>
          </cell>
          <cell r="L2391">
            <v>31</v>
          </cell>
          <cell r="M2391">
            <v>205.28414035340597</v>
          </cell>
        </row>
        <row r="2392">
          <cell r="D2392">
            <v>45277</v>
          </cell>
          <cell r="E2392">
            <v>36720.75</v>
          </cell>
          <cell r="F2392">
            <v>0</v>
          </cell>
          <cell r="G2392">
            <v>36720.75</v>
          </cell>
          <cell r="H2392">
            <v>30155.680100000001</v>
          </cell>
          <cell r="I2392">
            <v>1.2177059140509983</v>
          </cell>
          <cell r="J2392">
            <v>195624.85934287385</v>
          </cell>
          <cell r="K2392">
            <v>0.18771003911951259</v>
          </cell>
          <cell r="L2392">
            <v>31</v>
          </cell>
          <cell r="M2392">
            <v>205.28414035340597</v>
          </cell>
        </row>
        <row r="2393">
          <cell r="D2393">
            <v>45278</v>
          </cell>
          <cell r="E2393">
            <v>21287.457999999999</v>
          </cell>
          <cell r="F2393">
            <v>0</v>
          </cell>
          <cell r="G2393">
            <v>21287.457999999999</v>
          </cell>
          <cell r="H2393">
            <v>30155.680100000001</v>
          </cell>
          <cell r="I2393">
            <v>0.70591868362471444</v>
          </cell>
          <cell r="J2393">
            <v>195624.85934287385</v>
          </cell>
          <cell r="K2393">
            <v>0.10881775491881242</v>
          </cell>
          <cell r="L2393">
            <v>31</v>
          </cell>
          <cell r="M2393">
            <v>205.28414035340597</v>
          </cell>
        </row>
        <row r="2394">
          <cell r="D2394">
            <v>45279</v>
          </cell>
          <cell r="E2394">
            <v>100258.886</v>
          </cell>
          <cell r="F2394">
            <v>319.75799999999998</v>
          </cell>
          <cell r="G2394">
            <v>100578.644</v>
          </cell>
          <cell r="H2394">
            <v>30155.680100000001</v>
          </cell>
          <cell r="I2394">
            <v>3.3353134025320821</v>
          </cell>
          <cell r="J2394">
            <v>195624.85934287385</v>
          </cell>
          <cell r="K2394">
            <v>0.51414040290101726</v>
          </cell>
          <cell r="L2394">
            <v>31</v>
          </cell>
          <cell r="M2394">
            <v>205.28414035340597</v>
          </cell>
        </row>
        <row r="2395">
          <cell r="D2395">
            <v>45280</v>
          </cell>
          <cell r="E2395">
            <v>339065.51799999998</v>
          </cell>
          <cell r="F2395">
            <v>4269.857</v>
          </cell>
          <cell r="G2395">
            <v>343335.375</v>
          </cell>
          <cell r="H2395">
            <v>30155.680100000001</v>
          </cell>
          <cell r="I2395">
            <v>11.385429672335594</v>
          </cell>
          <cell r="J2395">
            <v>195624.85934287385</v>
          </cell>
          <cell r="K2395">
            <v>1.755070271504872</v>
          </cell>
          <cell r="L2395">
            <v>31</v>
          </cell>
          <cell r="M2395">
            <v>205.28414035340597</v>
          </cell>
        </row>
        <row r="2396">
          <cell r="D2396">
            <v>45281</v>
          </cell>
          <cell r="E2396">
            <v>257692.736</v>
          </cell>
          <cell r="F2396">
            <v>10303.505999999999</v>
          </cell>
          <cell r="G2396">
            <v>267996.24200000003</v>
          </cell>
          <cell r="H2396">
            <v>30155.680100000001</v>
          </cell>
          <cell r="I2396">
            <v>8.8870899648520947</v>
          </cell>
          <cell r="J2396">
            <v>195624.85934287385</v>
          </cell>
          <cell r="K2396">
            <v>1.3699498259077598</v>
          </cell>
          <cell r="L2396">
            <v>31</v>
          </cell>
          <cell r="M2396">
            <v>205.28414035340597</v>
          </cell>
        </row>
        <row r="2397">
          <cell r="D2397">
            <v>45282</v>
          </cell>
          <cell r="E2397">
            <v>247831.92800000001</v>
          </cell>
          <cell r="F2397">
            <v>14088.198</v>
          </cell>
          <cell r="G2397">
            <v>261920.12600000002</v>
          </cell>
          <cell r="H2397">
            <v>30155.680100000001</v>
          </cell>
          <cell r="I2397">
            <v>8.6855983725600012</v>
          </cell>
          <cell r="J2397">
            <v>195624.85934287385</v>
          </cell>
          <cell r="K2397">
            <v>1.3388897856837803</v>
          </cell>
          <cell r="L2397">
            <v>31</v>
          </cell>
          <cell r="M2397">
            <v>205.28414035340597</v>
          </cell>
        </row>
        <row r="2398">
          <cell r="D2398">
            <v>45283</v>
          </cell>
          <cell r="E2398">
            <v>182272.96900000001</v>
          </cell>
          <cell r="F2398">
            <v>5619.8370000000004</v>
          </cell>
          <cell r="G2398">
            <v>187892.80600000001</v>
          </cell>
          <cell r="H2398">
            <v>30155.680100000001</v>
          </cell>
          <cell r="I2398">
            <v>6.2307600218905357</v>
          </cell>
          <cell r="J2398">
            <v>195624.85934287385</v>
          </cell>
          <cell r="K2398">
            <v>0.96047509826283484</v>
          </cell>
          <cell r="L2398">
            <v>31</v>
          </cell>
          <cell r="M2398">
            <v>205.28414035340597</v>
          </cell>
        </row>
        <row r="2399">
          <cell r="D2399">
            <v>45284</v>
          </cell>
          <cell r="E2399">
            <v>40785.699999999997</v>
          </cell>
          <cell r="F2399">
            <v>0</v>
          </cell>
          <cell r="G2399">
            <v>40785.699999999997</v>
          </cell>
          <cell r="H2399">
            <v>30155.680100000001</v>
          </cell>
          <cell r="I2399">
            <v>1.3525047309412197</v>
          </cell>
          <cell r="J2399">
            <v>195624.85934287385</v>
          </cell>
          <cell r="K2399">
            <v>0.20848935118473083</v>
          </cell>
          <cell r="L2399">
            <v>31</v>
          </cell>
          <cell r="M2399">
            <v>205.28414035340597</v>
          </cell>
        </row>
        <row r="2400">
          <cell r="D2400">
            <v>45285</v>
          </cell>
          <cell r="E2400">
            <v>34930.998</v>
          </cell>
          <cell r="F2400">
            <v>0</v>
          </cell>
          <cell r="G2400">
            <v>34930.998</v>
          </cell>
          <cell r="H2400">
            <v>30155.680100000001</v>
          </cell>
          <cell r="I2400">
            <v>1.1583555033136195</v>
          </cell>
          <cell r="J2400">
            <v>195624.85934287385</v>
          </cell>
          <cell r="K2400">
            <v>0.1785611405285463</v>
          </cell>
          <cell r="L2400">
            <v>31</v>
          </cell>
          <cell r="M2400">
            <v>205.28414035340597</v>
          </cell>
        </row>
        <row r="2401">
          <cell r="D2401">
            <v>45286</v>
          </cell>
          <cell r="E2401">
            <v>56949.622000000003</v>
          </cell>
          <cell r="F2401">
            <v>2.5000000000000001E-2</v>
          </cell>
          <cell r="G2401">
            <v>56949.647000000004</v>
          </cell>
          <cell r="H2401">
            <v>30155.680100000001</v>
          </cell>
          <cell r="I2401">
            <v>1.8885213933543485</v>
          </cell>
          <cell r="J2401">
            <v>195624.85934287385</v>
          </cell>
          <cell r="K2401">
            <v>0.29111661570671715</v>
          </cell>
          <cell r="L2401">
            <v>31</v>
          </cell>
          <cell r="M2401">
            <v>205.28414035340597</v>
          </cell>
        </row>
        <row r="2402">
          <cell r="D2402">
            <v>45287</v>
          </cell>
          <cell r="E2402">
            <v>117636.808</v>
          </cell>
          <cell r="F2402">
            <v>109.925</v>
          </cell>
          <cell r="G2402">
            <v>117746.73300000001</v>
          </cell>
          <cell r="H2402">
            <v>30155.680100000001</v>
          </cell>
          <cell r="I2402">
            <v>3.9046286672871293</v>
          </cell>
          <cell r="J2402">
            <v>195624.85934287385</v>
          </cell>
          <cell r="K2402">
            <v>0.60190066536290265</v>
          </cell>
          <cell r="L2402">
            <v>31</v>
          </cell>
          <cell r="M2402">
            <v>205.28414035340597</v>
          </cell>
        </row>
        <row r="2403">
          <cell r="D2403">
            <v>45288</v>
          </cell>
          <cell r="E2403">
            <v>83808.849000000002</v>
          </cell>
          <cell r="F2403">
            <v>0</v>
          </cell>
          <cell r="G2403">
            <v>83808.849000000002</v>
          </cell>
          <cell r="H2403">
            <v>30155.680100000001</v>
          </cell>
          <cell r="I2403">
            <v>2.779206064067512</v>
          </cell>
          <cell r="J2403">
            <v>195624.85934287385</v>
          </cell>
          <cell r="K2403">
            <v>0.42841614957078283</v>
          </cell>
          <cell r="L2403">
            <v>31</v>
          </cell>
          <cell r="M2403">
            <v>205.28414035340597</v>
          </cell>
        </row>
        <row r="2404">
          <cell r="D2404">
            <v>45289</v>
          </cell>
          <cell r="E2404">
            <v>39407.254999999997</v>
          </cell>
          <cell r="F2404">
            <v>0</v>
          </cell>
          <cell r="G2404">
            <v>39407.254999999997</v>
          </cell>
          <cell r="H2404">
            <v>30155.680100000001</v>
          </cell>
          <cell r="I2404">
            <v>1.3067937738204085</v>
          </cell>
          <cell r="J2404">
            <v>195624.85934287385</v>
          </cell>
          <cell r="K2404">
            <v>0.20144298190103982</v>
          </cell>
          <cell r="L2404">
            <v>31</v>
          </cell>
          <cell r="M2404">
            <v>205.28414035340597</v>
          </cell>
        </row>
        <row r="2405">
          <cell r="D2405">
            <v>45290</v>
          </cell>
          <cell r="E2405">
            <v>137425.139</v>
          </cell>
          <cell r="F2405">
            <v>56.329000000000001</v>
          </cell>
          <cell r="G2405">
            <v>137481.46799999999</v>
          </cell>
          <cell r="H2405">
            <v>30155.680100000001</v>
          </cell>
          <cell r="I2405">
            <v>4.5590571177335173</v>
          </cell>
          <cell r="J2405">
            <v>195624.85934287385</v>
          </cell>
          <cell r="K2405">
            <v>0.70278117240219817</v>
          </cell>
          <cell r="L2405">
            <v>31</v>
          </cell>
          <cell r="M2405">
            <v>205.28414035340597</v>
          </cell>
        </row>
        <row r="2406">
          <cell r="D2406">
            <v>45291</v>
          </cell>
          <cell r="E2406">
            <v>235434.402</v>
          </cell>
          <cell r="F2406">
            <v>0</v>
          </cell>
          <cell r="G2406">
            <v>235434.402</v>
          </cell>
          <cell r="H2406">
            <v>30160.180100000001</v>
          </cell>
          <cell r="I2406">
            <v>7.8061338234515381</v>
          </cell>
          <cell r="J2406">
            <v>195624.85934287385</v>
          </cell>
          <cell r="K2406">
            <v>1.2034994059080779</v>
          </cell>
          <cell r="L2406">
            <v>31</v>
          </cell>
          <cell r="M2406">
            <v>205.28414035340597</v>
          </cell>
        </row>
        <row r="2407">
          <cell r="D2407">
            <v>45292</v>
          </cell>
          <cell r="E2407">
            <v>159572.29300000001</v>
          </cell>
          <cell r="F2407">
            <v>502.51799999999997</v>
          </cell>
          <cell r="G2407">
            <v>160074.81100000002</v>
          </cell>
          <cell r="H2407">
            <v>30160.180100000001</v>
          </cell>
          <cell r="I2407">
            <v>5.3074885650301544</v>
          </cell>
          <cell r="J2407">
            <v>226696.98541636285</v>
          </cell>
          <cell r="K2407">
            <v>0.70611795170543945</v>
          </cell>
          <cell r="L2407">
            <v>31</v>
          </cell>
          <cell r="M2407">
            <v>233.00943577280722</v>
          </cell>
        </row>
        <row r="2408">
          <cell r="D2408">
            <v>45293</v>
          </cell>
          <cell r="E2408">
            <v>307074.61900000001</v>
          </cell>
          <cell r="F2408">
            <v>176.51599999999999</v>
          </cell>
          <cell r="G2408">
            <v>307251.13500000001</v>
          </cell>
          <cell r="H2408">
            <v>30160.180100000001</v>
          </cell>
          <cell r="I2408">
            <v>10.18731101675351</v>
          </cell>
          <cell r="J2408">
            <v>226696.98541636285</v>
          </cell>
          <cell r="K2408">
            <v>1.3553384242657107</v>
          </cell>
          <cell r="L2408">
            <v>31</v>
          </cell>
          <cell r="M2408">
            <v>233.00943577280722</v>
          </cell>
        </row>
        <row r="2409">
          <cell r="D2409">
            <v>45294</v>
          </cell>
          <cell r="E2409">
            <v>284843.359</v>
          </cell>
          <cell r="F2409">
            <v>0.47499999999999998</v>
          </cell>
          <cell r="G2409">
            <v>284843.83399999997</v>
          </cell>
          <cell r="H2409">
            <v>30160.180100000001</v>
          </cell>
          <cell r="I2409">
            <v>9.4443678073394519</v>
          </cell>
          <cell r="J2409">
            <v>226696.98541636285</v>
          </cell>
          <cell r="K2409">
            <v>1.2564959056550389</v>
          </cell>
          <cell r="L2409">
            <v>31</v>
          </cell>
          <cell r="M2409">
            <v>233.00943577280722</v>
          </cell>
        </row>
        <row r="2410">
          <cell r="D2410">
            <v>45295</v>
          </cell>
          <cell r="E2410">
            <v>138236.44200000001</v>
          </cell>
          <cell r="F2410">
            <v>29.5</v>
          </cell>
          <cell r="G2410">
            <v>138265.94200000001</v>
          </cell>
          <cell r="H2410">
            <v>30160.180100000001</v>
          </cell>
          <cell r="I2410">
            <v>4.5843871469454518</v>
          </cell>
          <cell r="J2410">
            <v>226696.98541636285</v>
          </cell>
          <cell r="K2410">
            <v>0.60991522117532337</v>
          </cell>
          <cell r="L2410">
            <v>31</v>
          </cell>
          <cell r="M2410">
            <v>233.00943577280722</v>
          </cell>
        </row>
        <row r="2411">
          <cell r="D2411">
            <v>45296</v>
          </cell>
          <cell r="E2411">
            <v>305896.86200000002</v>
          </cell>
          <cell r="F2411">
            <v>333.28199999999998</v>
          </cell>
          <cell r="G2411">
            <v>306230.14400000003</v>
          </cell>
          <cell r="H2411">
            <v>30160.180100000001</v>
          </cell>
          <cell r="I2411">
            <v>10.153458732164534</v>
          </cell>
          <cell r="J2411">
            <v>226696.98541636285</v>
          </cell>
          <cell r="K2411">
            <v>1.3508346546274652</v>
          </cell>
          <cell r="L2411">
            <v>31</v>
          </cell>
          <cell r="M2411">
            <v>233.00943577280722</v>
          </cell>
        </row>
        <row r="2412">
          <cell r="D2412">
            <v>45297</v>
          </cell>
          <cell r="E2412">
            <v>306003.80200000003</v>
          </cell>
          <cell r="F2412">
            <v>8347.3559999999998</v>
          </cell>
          <cell r="G2412">
            <v>314351.15800000005</v>
          </cell>
          <cell r="H2412">
            <v>30160.180100000001</v>
          </cell>
          <cell r="I2412">
            <v>10.422721514186184</v>
          </cell>
          <cell r="J2412">
            <v>226696.98541636285</v>
          </cell>
          <cell r="K2412">
            <v>1.3866578658849267</v>
          </cell>
          <cell r="L2412">
            <v>31</v>
          </cell>
          <cell r="M2412">
            <v>233.00943577280722</v>
          </cell>
        </row>
        <row r="2413">
          <cell r="D2413">
            <v>45298</v>
          </cell>
          <cell r="E2413">
            <v>263419.08799999999</v>
          </cell>
          <cell r="F2413">
            <v>3083.5949999999998</v>
          </cell>
          <cell r="G2413">
            <v>266502.68299999996</v>
          </cell>
          <cell r="H2413">
            <v>30160.180100000001</v>
          </cell>
          <cell r="I2413">
            <v>8.8362430899409627</v>
          </cell>
          <cell r="J2413">
            <v>226696.98541636285</v>
          </cell>
          <cell r="K2413">
            <v>1.1755898849317648</v>
          </cell>
          <cell r="L2413">
            <v>31</v>
          </cell>
          <cell r="M2413">
            <v>233.00943577280722</v>
          </cell>
        </row>
        <row r="2414">
          <cell r="D2414">
            <v>45299</v>
          </cell>
          <cell r="E2414">
            <v>192947.15</v>
          </cell>
          <cell r="F2414">
            <v>1936.607</v>
          </cell>
          <cell r="G2414">
            <v>194883.75699999998</v>
          </cell>
          <cell r="H2414">
            <v>30160.180100000001</v>
          </cell>
          <cell r="I2414">
            <v>6.4616244450078719</v>
          </cell>
          <cell r="J2414">
            <v>226696.98541636285</v>
          </cell>
          <cell r="K2414">
            <v>0.85966629261552319</v>
          </cell>
          <cell r="L2414">
            <v>31</v>
          </cell>
          <cell r="M2414">
            <v>233.00943577280722</v>
          </cell>
        </row>
        <row r="2415">
          <cell r="D2415">
            <v>45300</v>
          </cell>
          <cell r="E2415">
            <v>24609.955000000002</v>
          </cell>
          <cell r="F2415">
            <v>0</v>
          </cell>
          <cell r="G2415">
            <v>24609.955000000002</v>
          </cell>
          <cell r="H2415">
            <v>30160.180100000001</v>
          </cell>
          <cell r="I2415">
            <v>0.81597506773508954</v>
          </cell>
          <cell r="J2415">
            <v>226696.98541636285</v>
          </cell>
          <cell r="K2415">
            <v>0.10855881014385854</v>
          </cell>
          <cell r="L2415">
            <v>31</v>
          </cell>
          <cell r="M2415">
            <v>233.00943577280722</v>
          </cell>
        </row>
        <row r="2416">
          <cell r="D2416">
            <v>45301</v>
          </cell>
          <cell r="E2416">
            <v>90572.483999999997</v>
          </cell>
          <cell r="F2416">
            <v>0</v>
          </cell>
          <cell r="G2416">
            <v>90572.483999999997</v>
          </cell>
          <cell r="H2416">
            <v>30160.180100000001</v>
          </cell>
          <cell r="I2416">
            <v>3.0030485129629576</v>
          </cell>
          <cell r="J2416">
            <v>226696.98541636285</v>
          </cell>
          <cell r="K2416">
            <v>0.39953104728609473</v>
          </cell>
          <cell r="L2416">
            <v>31</v>
          </cell>
          <cell r="M2416">
            <v>233.00943577280722</v>
          </cell>
        </row>
        <row r="2417">
          <cell r="D2417">
            <v>45302</v>
          </cell>
          <cell r="E2417">
            <v>145882.663</v>
          </cell>
          <cell r="F2417">
            <v>0</v>
          </cell>
          <cell r="G2417">
            <v>145882.663</v>
          </cell>
          <cell r="H2417">
            <v>30160.180100000001</v>
          </cell>
          <cell r="I2417">
            <v>4.8369294386275898</v>
          </cell>
          <cell r="J2417">
            <v>226696.98541636285</v>
          </cell>
          <cell r="K2417">
            <v>0.6435139079245572</v>
          </cell>
          <cell r="L2417">
            <v>31</v>
          </cell>
          <cell r="M2417">
            <v>233.00943577280722</v>
          </cell>
        </row>
        <row r="2418">
          <cell r="D2418">
            <v>45303</v>
          </cell>
          <cell r="E2418">
            <v>123754.503</v>
          </cell>
          <cell r="F2418">
            <v>0</v>
          </cell>
          <cell r="G2418">
            <v>123754.503</v>
          </cell>
          <cell r="H2418">
            <v>30160.180100000001</v>
          </cell>
          <cell r="I2418">
            <v>4.1032415121420307</v>
          </cell>
          <cell r="J2418">
            <v>226696.98541636285</v>
          </cell>
          <cell r="K2418">
            <v>0.54590272902264836</v>
          </cell>
          <cell r="L2418">
            <v>31</v>
          </cell>
          <cell r="M2418">
            <v>233.00943577280722</v>
          </cell>
        </row>
        <row r="2419">
          <cell r="D2419">
            <v>45304</v>
          </cell>
          <cell r="E2419">
            <v>155993.87599999999</v>
          </cell>
          <cell r="F2419">
            <v>0.72499999999999998</v>
          </cell>
          <cell r="G2419">
            <v>155994.601</v>
          </cell>
          <cell r="H2419">
            <v>30160.180100000001</v>
          </cell>
          <cell r="I2419">
            <v>5.1722038954270033</v>
          </cell>
          <cell r="J2419">
            <v>226696.98541636285</v>
          </cell>
          <cell r="K2419">
            <v>0.68811943270217124</v>
          </cell>
          <cell r="L2419">
            <v>31</v>
          </cell>
          <cell r="M2419">
            <v>233.00943577280722</v>
          </cell>
        </row>
        <row r="2420">
          <cell r="D2420">
            <v>45305</v>
          </cell>
          <cell r="E2420">
            <v>262748.95299999998</v>
          </cell>
          <cell r="F2420">
            <v>0</v>
          </cell>
          <cell r="G2420">
            <v>262748.95299999998</v>
          </cell>
          <cell r="H2420">
            <v>30160.180100000001</v>
          </cell>
          <cell r="I2420">
            <v>8.7117832893842682</v>
          </cell>
          <cell r="J2420">
            <v>226696.98541636285</v>
          </cell>
          <cell r="K2420">
            <v>1.1590315262349975</v>
          </cell>
          <cell r="L2420">
            <v>31</v>
          </cell>
          <cell r="M2420">
            <v>233.00943577280722</v>
          </cell>
        </row>
        <row r="2421">
          <cell r="D2421">
            <v>45306</v>
          </cell>
          <cell r="E2421">
            <v>262548.21799999999</v>
          </cell>
          <cell r="F2421">
            <v>0</v>
          </cell>
          <cell r="G2421">
            <v>262548.21799999999</v>
          </cell>
          <cell r="H2421">
            <v>30160.180100000001</v>
          </cell>
          <cell r="I2421">
            <v>8.705127659366994</v>
          </cell>
          <cell r="J2421">
            <v>226696.98541636285</v>
          </cell>
          <cell r="K2421">
            <v>1.158146049087468</v>
          </cell>
          <cell r="L2421">
            <v>31</v>
          </cell>
          <cell r="M2421">
            <v>233.00943577280722</v>
          </cell>
        </row>
        <row r="2422">
          <cell r="D2422">
            <v>45307</v>
          </cell>
          <cell r="E2422">
            <v>314568.28899999999</v>
          </cell>
          <cell r="F2422">
            <v>0.9</v>
          </cell>
          <cell r="G2422">
            <v>314569.18900000001</v>
          </cell>
          <cell r="H2422">
            <v>30160.180100000001</v>
          </cell>
          <cell r="I2422">
            <v>10.429950615580044</v>
          </cell>
          <cell r="J2422">
            <v>226696.98541636285</v>
          </cell>
          <cell r="K2422">
            <v>1.387619638709561</v>
          </cell>
          <cell r="L2422">
            <v>31</v>
          </cell>
          <cell r="M2422">
            <v>233.00943577280722</v>
          </cell>
        </row>
        <row r="2423">
          <cell r="D2423">
            <v>45308</v>
          </cell>
          <cell r="E2423">
            <v>415953.51699999999</v>
          </cell>
          <cell r="F2423">
            <v>7.4999999999999997E-2</v>
          </cell>
          <cell r="G2423">
            <v>415953.592</v>
          </cell>
          <cell r="H2423">
            <v>30160.180100000001</v>
          </cell>
          <cell r="I2423">
            <v>13.791482365849665</v>
          </cell>
          <cell r="J2423">
            <v>226696.98541636285</v>
          </cell>
          <cell r="K2423">
            <v>1.8348439492304636</v>
          </cell>
          <cell r="L2423">
            <v>31</v>
          </cell>
          <cell r="M2423">
            <v>233.00943577280722</v>
          </cell>
        </row>
        <row r="2424">
          <cell r="D2424">
            <v>45309</v>
          </cell>
          <cell r="E2424">
            <v>315638.35700000002</v>
          </cell>
          <cell r="F2424">
            <v>618.45299999999997</v>
          </cell>
          <cell r="G2424">
            <v>316256.81</v>
          </cell>
          <cell r="H2424">
            <v>30160.180100000001</v>
          </cell>
          <cell r="I2424">
            <v>10.485905884892246</v>
          </cell>
          <cell r="J2424">
            <v>226696.98541636285</v>
          </cell>
          <cell r="K2424">
            <v>1.3950640297185566</v>
          </cell>
          <cell r="L2424">
            <v>31</v>
          </cell>
          <cell r="M2424">
            <v>233.00943577280722</v>
          </cell>
        </row>
        <row r="2425">
          <cell r="D2425">
            <v>45310</v>
          </cell>
          <cell r="E2425">
            <v>284439.08600000001</v>
          </cell>
          <cell r="F2425">
            <v>27.824999999999999</v>
          </cell>
          <cell r="G2425">
            <v>284466.91100000002</v>
          </cell>
          <cell r="H2425">
            <v>30160.180100000001</v>
          </cell>
          <cell r="I2425">
            <v>9.4318704350177267</v>
          </cell>
          <cell r="J2425">
            <v>226696.98541636285</v>
          </cell>
          <cell r="K2425">
            <v>1.2548332324646227</v>
          </cell>
          <cell r="L2425">
            <v>31</v>
          </cell>
          <cell r="M2425">
            <v>233.00943577280722</v>
          </cell>
        </row>
        <row r="2426">
          <cell r="D2426">
            <v>45311</v>
          </cell>
          <cell r="E2426">
            <v>128542.24099999999</v>
          </cell>
          <cell r="F2426">
            <v>0</v>
          </cell>
          <cell r="G2426">
            <v>128542.24099999999</v>
          </cell>
          <cell r="H2426">
            <v>30160.180100000001</v>
          </cell>
          <cell r="I2426">
            <v>4.2619851928536718</v>
          </cell>
          <cell r="J2426">
            <v>226696.98541636285</v>
          </cell>
          <cell r="K2426">
            <v>0.56702227761835022</v>
          </cell>
          <cell r="L2426">
            <v>31</v>
          </cell>
          <cell r="M2426">
            <v>233.00943577280722</v>
          </cell>
        </row>
        <row r="2427">
          <cell r="D2427">
            <v>45312</v>
          </cell>
          <cell r="E2427">
            <v>122758.71400000001</v>
          </cell>
          <cell r="F2427">
            <v>13.459</v>
          </cell>
          <cell r="G2427">
            <v>122772.17300000001</v>
          </cell>
          <cell r="H2427">
            <v>30160.180100000001</v>
          </cell>
          <cell r="I2427">
            <v>4.0706710832936972</v>
          </cell>
          <cell r="J2427">
            <v>226696.98541636285</v>
          </cell>
          <cell r="K2427">
            <v>0.54156949980834812</v>
          </cell>
          <cell r="L2427">
            <v>31</v>
          </cell>
          <cell r="M2427">
            <v>233.00943577280722</v>
          </cell>
        </row>
        <row r="2428">
          <cell r="D2428">
            <v>45313</v>
          </cell>
          <cell r="E2428">
            <v>208504.71100000001</v>
          </cell>
          <cell r="F2428">
            <v>11.574999999999999</v>
          </cell>
          <cell r="G2428">
            <v>208516.28600000002</v>
          </cell>
          <cell r="H2428">
            <v>30160.180100000001</v>
          </cell>
          <cell r="I2428">
            <v>6.9136286755794281</v>
          </cell>
          <cell r="J2428">
            <v>226696.98541636285</v>
          </cell>
          <cell r="K2428">
            <v>0.91980175923834517</v>
          </cell>
          <cell r="L2428">
            <v>31</v>
          </cell>
          <cell r="M2428">
            <v>233.00943577280722</v>
          </cell>
        </row>
        <row r="2429">
          <cell r="D2429">
            <v>45314</v>
          </cell>
          <cell r="E2429">
            <v>127146.993</v>
          </cell>
          <cell r="F2429">
            <v>0</v>
          </cell>
          <cell r="G2429">
            <v>127146.993</v>
          </cell>
          <cell r="H2429">
            <v>30160.180100000001</v>
          </cell>
          <cell r="I2429">
            <v>4.2157239306405865</v>
          </cell>
          <cell r="J2429">
            <v>226696.98541636285</v>
          </cell>
          <cell r="K2429">
            <v>0.56086759498136052</v>
          </cell>
          <cell r="L2429">
            <v>31</v>
          </cell>
          <cell r="M2429">
            <v>233.00943577280722</v>
          </cell>
        </row>
        <row r="2430">
          <cell r="D2430">
            <v>45315</v>
          </cell>
          <cell r="E2430">
            <v>82287.725000000006</v>
          </cell>
          <cell r="F2430">
            <v>0</v>
          </cell>
          <cell r="G2430">
            <v>82287.725000000006</v>
          </cell>
          <cell r="H2430">
            <v>30160.180100000001</v>
          </cell>
          <cell r="I2430">
            <v>2.7283565524862365</v>
          </cell>
          <cell r="J2430">
            <v>226696.98541636285</v>
          </cell>
          <cell r="K2430">
            <v>0.36298552823217439</v>
          </cell>
          <cell r="L2430">
            <v>31</v>
          </cell>
          <cell r="M2430">
            <v>233.00943577280722</v>
          </cell>
        </row>
        <row r="2431">
          <cell r="D2431">
            <v>45316</v>
          </cell>
          <cell r="E2431">
            <v>80772.361999999994</v>
          </cell>
          <cell r="F2431">
            <v>0</v>
          </cell>
          <cell r="G2431">
            <v>80772.361999999994</v>
          </cell>
          <cell r="H2431">
            <v>30160.180100000001</v>
          </cell>
          <cell r="I2431">
            <v>2.6781127212168068</v>
          </cell>
          <cell r="J2431">
            <v>226696.98541636285</v>
          </cell>
          <cell r="K2431">
            <v>0.35630099734960963</v>
          </cell>
          <cell r="L2431">
            <v>31</v>
          </cell>
          <cell r="M2431">
            <v>233.00943577280722</v>
          </cell>
        </row>
        <row r="2432">
          <cell r="D2432">
            <v>45317</v>
          </cell>
          <cell r="E2432">
            <v>44223.860999999997</v>
          </cell>
          <cell r="F2432">
            <v>0</v>
          </cell>
          <cell r="G2432">
            <v>44223.860999999997</v>
          </cell>
          <cell r="H2432">
            <v>30160.180100000001</v>
          </cell>
          <cell r="I2432">
            <v>1.4662996326072999</v>
          </cell>
          <cell r="J2432">
            <v>226696.98541636285</v>
          </cell>
          <cell r="K2432">
            <v>0.19507917548518025</v>
          </cell>
          <cell r="L2432">
            <v>31</v>
          </cell>
          <cell r="M2432">
            <v>233.00943577280722</v>
          </cell>
        </row>
        <row r="2433">
          <cell r="D2433">
            <v>45318</v>
          </cell>
          <cell r="E2433">
            <v>85899.207999999999</v>
          </cell>
          <cell r="F2433">
            <v>0</v>
          </cell>
          <cell r="G2433">
            <v>85899.207999999999</v>
          </cell>
          <cell r="H2433">
            <v>30160.180100000001</v>
          </cell>
          <cell r="I2433">
            <v>2.8480999687399078</v>
          </cell>
          <cell r="J2433">
            <v>226696.98541636285</v>
          </cell>
          <cell r="K2433">
            <v>0.3789164105655542</v>
          </cell>
          <cell r="L2433">
            <v>31</v>
          </cell>
          <cell r="M2433">
            <v>233.00943577280722</v>
          </cell>
        </row>
        <row r="2434">
          <cell r="D2434">
            <v>45319</v>
          </cell>
          <cell r="E2434">
            <v>162762.166</v>
          </cell>
          <cell r="F2434">
            <v>1.175</v>
          </cell>
          <cell r="G2434">
            <v>162763.34099999999</v>
          </cell>
          <cell r="H2434">
            <v>30160.180100000001</v>
          </cell>
          <cell r="I2434">
            <v>5.3966302741010486</v>
          </cell>
          <cell r="J2434">
            <v>226696.98541636285</v>
          </cell>
          <cell r="K2434">
            <v>0.71797752714294294</v>
          </cell>
          <cell r="L2434">
            <v>31</v>
          </cell>
          <cell r="M2434">
            <v>233.00943577280722</v>
          </cell>
        </row>
        <row r="2435">
          <cell r="D2435">
            <v>45320</v>
          </cell>
          <cell r="E2435">
            <v>137261.61300000001</v>
          </cell>
          <cell r="F2435">
            <v>0.05</v>
          </cell>
          <cell r="G2435">
            <v>137261.663</v>
          </cell>
          <cell r="H2435">
            <v>30160.180100000001</v>
          </cell>
          <cell r="I2435">
            <v>4.5510889704534616</v>
          </cell>
          <cell r="J2435">
            <v>226696.98541636285</v>
          </cell>
          <cell r="K2435">
            <v>0.60548517108817512</v>
          </cell>
          <cell r="L2435">
            <v>31</v>
          </cell>
          <cell r="M2435">
            <v>233.00943577280722</v>
          </cell>
        </row>
        <row r="2436">
          <cell r="D2436">
            <v>45321</v>
          </cell>
          <cell r="E2436">
            <v>64807.305999999997</v>
          </cell>
          <cell r="F2436">
            <v>0</v>
          </cell>
          <cell r="G2436">
            <v>64807.305999999997</v>
          </cell>
          <cell r="H2436">
            <v>30160.180100000001</v>
          </cell>
          <cell r="I2436">
            <v>2.1487705240858292</v>
          </cell>
          <cell r="J2436">
            <v>226696.98541636285</v>
          </cell>
          <cell r="K2436">
            <v>0.28587634670558898</v>
          </cell>
          <cell r="L2436">
            <v>31</v>
          </cell>
          <cell r="M2436">
            <v>233.00943577280722</v>
          </cell>
        </row>
        <row r="2437">
          <cell r="D2437">
            <v>45322</v>
          </cell>
          <cell r="E2437">
            <v>67026.423999999999</v>
          </cell>
          <cell r="F2437">
            <v>0</v>
          </cell>
          <cell r="G2437">
            <v>67026.423999999999</v>
          </cell>
          <cell r="H2437">
            <v>30179.430100000001</v>
          </cell>
          <cell r="I2437">
            <v>2.2209307391792001</v>
          </cell>
          <cell r="J2437">
            <v>226696.98541636285</v>
          </cell>
          <cell r="K2437">
            <v>0.29566526381855485</v>
          </cell>
          <cell r="L2437">
            <v>31</v>
          </cell>
          <cell r="M2437">
            <v>233.00943577280722</v>
          </cell>
        </row>
        <row r="2438">
          <cell r="D2438">
            <v>45323</v>
          </cell>
          <cell r="E2438">
            <v>159520.973</v>
          </cell>
          <cell r="F2438">
            <v>301.38499999999999</v>
          </cell>
          <cell r="G2438">
            <v>159822.35800000001</v>
          </cell>
          <cell r="H2438">
            <v>30179.430100000001</v>
          </cell>
          <cell r="I2438">
            <v>5.2957381060684776</v>
          </cell>
          <cell r="J2438">
            <v>216842.83256745775</v>
          </cell>
          <cell r="K2438">
            <v>0.73704238276024547</v>
          </cell>
          <cell r="L2438">
            <v>29</v>
          </cell>
          <cell r="M2438">
            <v>208.5014785590181</v>
          </cell>
        </row>
        <row r="2439">
          <cell r="D2439">
            <v>45324</v>
          </cell>
          <cell r="E2439">
            <v>204003.63800000001</v>
          </cell>
          <cell r="F2439">
            <v>0</v>
          </cell>
          <cell r="G2439">
            <v>204003.63800000001</v>
          </cell>
          <cell r="H2439">
            <v>30179.430100000001</v>
          </cell>
          <cell r="I2439">
            <v>6.7596915290988218</v>
          </cell>
          <cell r="J2439">
            <v>216842.83256745775</v>
          </cell>
          <cell r="K2439">
            <v>0.94079032073396485</v>
          </cell>
          <cell r="L2439">
            <v>29</v>
          </cell>
          <cell r="M2439">
            <v>208.5014785590181</v>
          </cell>
        </row>
        <row r="2440">
          <cell r="D2440">
            <v>45325</v>
          </cell>
          <cell r="E2440">
            <v>75195.433999999994</v>
          </cell>
          <cell r="F2440">
            <v>0</v>
          </cell>
          <cell r="G2440">
            <v>75195.433999999994</v>
          </cell>
          <cell r="H2440">
            <v>30179.430100000001</v>
          </cell>
          <cell r="I2440">
            <v>2.4916121262342852</v>
          </cell>
          <cell r="J2440">
            <v>216842.83256745775</v>
          </cell>
          <cell r="K2440">
            <v>0.34677389660369523</v>
          </cell>
          <cell r="L2440">
            <v>29</v>
          </cell>
          <cell r="M2440">
            <v>208.5014785590181</v>
          </cell>
        </row>
        <row r="2441">
          <cell r="D2441">
            <v>45326</v>
          </cell>
          <cell r="E2441">
            <v>28476.825000000001</v>
          </cell>
          <cell r="F2441">
            <v>0</v>
          </cell>
          <cell r="G2441">
            <v>28476.825000000001</v>
          </cell>
          <cell r="H2441">
            <v>30179.430100000001</v>
          </cell>
          <cell r="I2441">
            <v>0.94358392142070302</v>
          </cell>
          <cell r="J2441">
            <v>216842.83256745775</v>
          </cell>
          <cell r="K2441">
            <v>0.13132472336221274</v>
          </cell>
          <cell r="L2441">
            <v>29</v>
          </cell>
          <cell r="M2441">
            <v>208.5014785590181</v>
          </cell>
        </row>
        <row r="2442">
          <cell r="D2442">
            <v>45327</v>
          </cell>
          <cell r="E2442">
            <v>16489.471000000001</v>
          </cell>
          <cell r="F2442">
            <v>0</v>
          </cell>
          <cell r="G2442">
            <v>16489.471000000001</v>
          </cell>
          <cell r="H2442">
            <v>30179.430100000001</v>
          </cell>
          <cell r="I2442">
            <v>0.54638112599747202</v>
          </cell>
          <cell r="J2442">
            <v>216842.83256745775</v>
          </cell>
          <cell r="K2442">
            <v>7.6043421886542104E-2</v>
          </cell>
          <cell r="L2442">
            <v>29</v>
          </cell>
          <cell r="M2442">
            <v>208.5014785590181</v>
          </cell>
        </row>
        <row r="2443">
          <cell r="D2443">
            <v>45328</v>
          </cell>
          <cell r="E2443">
            <v>110404.74800000001</v>
          </cell>
          <cell r="F2443">
            <v>0</v>
          </cell>
          <cell r="G2443">
            <v>110404.74800000001</v>
          </cell>
          <cell r="H2443">
            <v>30179.430100000001</v>
          </cell>
          <cell r="I2443">
            <v>3.6582780931969952</v>
          </cell>
          <cell r="J2443">
            <v>216842.83256745775</v>
          </cell>
          <cell r="K2443">
            <v>0.50914640199442207</v>
          </cell>
          <cell r="L2443">
            <v>29</v>
          </cell>
          <cell r="M2443">
            <v>208.5014785590181</v>
          </cell>
        </row>
        <row r="2444">
          <cell r="D2444">
            <v>45329</v>
          </cell>
          <cell r="E2444">
            <v>288143.87099999998</v>
          </cell>
          <cell r="F2444">
            <v>260.82499999999999</v>
          </cell>
          <cell r="G2444">
            <v>288404.696</v>
          </cell>
          <cell r="H2444">
            <v>30179.430100000001</v>
          </cell>
          <cell r="I2444">
            <v>9.5563334047185986</v>
          </cell>
          <cell r="J2444">
            <v>216842.83256745775</v>
          </cell>
          <cell r="K2444">
            <v>1.3300171953356126</v>
          </cell>
          <cell r="L2444">
            <v>29</v>
          </cell>
          <cell r="M2444">
            <v>208.5014785590181</v>
          </cell>
        </row>
        <row r="2445">
          <cell r="D2445">
            <v>45330</v>
          </cell>
          <cell r="E2445">
            <v>330623.99099999998</v>
          </cell>
          <cell r="F2445">
            <v>11.195</v>
          </cell>
          <cell r="G2445">
            <v>330635.18599999999</v>
          </cell>
          <cell r="H2445">
            <v>30179.430100000001</v>
          </cell>
          <cell r="I2445">
            <v>10.95564710481395</v>
          </cell>
          <cell r="J2445">
            <v>216842.83256745775</v>
          </cell>
          <cell r="K2445">
            <v>1.5247688018332011</v>
          </cell>
          <cell r="L2445">
            <v>29</v>
          </cell>
          <cell r="M2445">
            <v>208.5014785590181</v>
          </cell>
        </row>
        <row r="2446">
          <cell r="D2446">
            <v>45331</v>
          </cell>
          <cell r="E2446">
            <v>323499.179</v>
          </cell>
          <cell r="F2446">
            <v>0</v>
          </cell>
          <cell r="G2446">
            <v>323499.179</v>
          </cell>
          <cell r="H2446">
            <v>30179.430100000001</v>
          </cell>
          <cell r="I2446">
            <v>10.719194429055836</v>
          </cell>
          <cell r="J2446">
            <v>216842.83256745775</v>
          </cell>
          <cell r="K2446">
            <v>1.4918601420656248</v>
          </cell>
          <cell r="L2446">
            <v>29</v>
          </cell>
          <cell r="M2446">
            <v>208.5014785590181</v>
          </cell>
        </row>
        <row r="2447">
          <cell r="D2447">
            <v>45332</v>
          </cell>
          <cell r="E2447">
            <v>396144.95699999999</v>
          </cell>
          <cell r="F2447">
            <v>0</v>
          </cell>
          <cell r="G2447">
            <v>396144.95699999999</v>
          </cell>
          <cell r="H2447">
            <v>30179.430100000001</v>
          </cell>
          <cell r="I2447">
            <v>13.126323316489664</v>
          </cell>
          <cell r="J2447">
            <v>216842.83256745775</v>
          </cell>
          <cell r="K2447">
            <v>1.826875955776694</v>
          </cell>
          <cell r="L2447">
            <v>29</v>
          </cell>
          <cell r="M2447">
            <v>208.5014785590181</v>
          </cell>
        </row>
        <row r="2448">
          <cell r="D2448">
            <v>45333</v>
          </cell>
          <cell r="E2448">
            <v>309779.25</v>
          </cell>
          <cell r="F2448">
            <v>17.989999999999998</v>
          </cell>
          <cell r="G2448">
            <v>309797.24</v>
          </cell>
          <cell r="H2448">
            <v>30179.430100000001</v>
          </cell>
          <cell r="I2448">
            <v>10.265178599247307</v>
          </cell>
          <cell r="J2448">
            <v>216842.83256745775</v>
          </cell>
          <cell r="K2448">
            <v>1.4286718003631731</v>
          </cell>
          <cell r="L2448">
            <v>29</v>
          </cell>
          <cell r="M2448">
            <v>208.5014785590181</v>
          </cell>
        </row>
        <row r="2449">
          <cell r="D2449">
            <v>45334</v>
          </cell>
          <cell r="E2449">
            <v>326870.86499999999</v>
          </cell>
          <cell r="F2449">
            <v>882.51900000000001</v>
          </cell>
          <cell r="G2449">
            <v>327753.38399999996</v>
          </cell>
          <cell r="H2449">
            <v>30179.430100000001</v>
          </cell>
          <cell r="I2449">
            <v>10.860158157857326</v>
          </cell>
          <cell r="J2449">
            <v>216842.83256745775</v>
          </cell>
          <cell r="K2449">
            <v>1.511478982815994</v>
          </cell>
          <cell r="L2449">
            <v>29</v>
          </cell>
          <cell r="M2449">
            <v>208.5014785590181</v>
          </cell>
        </row>
        <row r="2450">
          <cell r="D2450">
            <v>45335</v>
          </cell>
          <cell r="E2450">
            <v>168623.698</v>
          </cell>
          <cell r="F2450">
            <v>0</v>
          </cell>
          <cell r="G2450">
            <v>168623.698</v>
          </cell>
          <cell r="H2450">
            <v>30179.430100000001</v>
          </cell>
          <cell r="I2450">
            <v>5.5873718437115221</v>
          </cell>
          <cell r="J2450">
            <v>216842.83256745775</v>
          </cell>
          <cell r="K2450">
            <v>0.77763095050671216</v>
          </cell>
          <cell r="L2450">
            <v>29</v>
          </cell>
          <cell r="M2450">
            <v>208.5014785590181</v>
          </cell>
        </row>
        <row r="2451">
          <cell r="D2451">
            <v>45336</v>
          </cell>
          <cell r="E2451">
            <v>158582.087</v>
          </cell>
          <cell r="F2451">
            <v>0</v>
          </cell>
          <cell r="G2451">
            <v>158582.087</v>
          </cell>
          <cell r="H2451">
            <v>30179.430100000001</v>
          </cell>
          <cell r="I2451">
            <v>5.2546415381117484</v>
          </cell>
          <cell r="J2451">
            <v>216842.83256745775</v>
          </cell>
          <cell r="K2451">
            <v>0.73132270558523815</v>
          </cell>
          <cell r="L2451">
            <v>29</v>
          </cell>
          <cell r="M2451">
            <v>208.5014785590181</v>
          </cell>
        </row>
        <row r="2452">
          <cell r="D2452">
            <v>45337</v>
          </cell>
          <cell r="E2452">
            <v>247546.20800000001</v>
          </cell>
          <cell r="F2452">
            <v>672.74699999999996</v>
          </cell>
          <cell r="G2452">
            <v>248218.95500000002</v>
          </cell>
          <cell r="H2452">
            <v>30179.430100000001</v>
          </cell>
          <cell r="I2452">
            <v>8.2247727732936884</v>
          </cell>
          <cell r="J2452">
            <v>216842.83256745775</v>
          </cell>
          <cell r="K2452">
            <v>1.144695224928781</v>
          </cell>
          <cell r="L2452">
            <v>29</v>
          </cell>
          <cell r="M2452">
            <v>208.5014785590181</v>
          </cell>
        </row>
        <row r="2453">
          <cell r="D2453">
            <v>45338</v>
          </cell>
          <cell r="E2453">
            <v>233657.52100000001</v>
          </cell>
          <cell r="F2453">
            <v>1493.5319999999999</v>
          </cell>
          <cell r="G2453">
            <v>235151.05300000001</v>
          </cell>
          <cell r="H2453">
            <v>30179.430100000001</v>
          </cell>
          <cell r="I2453">
            <v>7.7917658557773759</v>
          </cell>
          <cell r="J2453">
            <v>216842.83256745775</v>
          </cell>
          <cell r="K2453">
            <v>1.0844308304580312</v>
          </cell>
          <cell r="L2453">
            <v>29</v>
          </cell>
          <cell r="M2453">
            <v>208.5014785590181</v>
          </cell>
        </row>
        <row r="2454">
          <cell r="D2454">
            <v>45339</v>
          </cell>
          <cell r="E2454">
            <v>145190.014</v>
          </cell>
          <cell r="F2454">
            <v>718.95100000000002</v>
          </cell>
          <cell r="G2454">
            <v>145908.965</v>
          </cell>
          <cell r="H2454">
            <v>30179.430100000001</v>
          </cell>
          <cell r="I2454">
            <v>4.8347157158544221</v>
          </cell>
          <cell r="J2454">
            <v>216842.83256745775</v>
          </cell>
          <cell r="K2454">
            <v>0.67287889238676635</v>
          </cell>
          <cell r="L2454">
            <v>29</v>
          </cell>
          <cell r="M2454">
            <v>208.5014785590181</v>
          </cell>
        </row>
        <row r="2455">
          <cell r="D2455">
            <v>45340</v>
          </cell>
          <cell r="E2455">
            <v>95069.308999999994</v>
          </cell>
          <cell r="F2455">
            <v>0</v>
          </cell>
          <cell r="G2455">
            <v>95069.308999999994</v>
          </cell>
          <cell r="H2455">
            <v>30179.430100000001</v>
          </cell>
          <cell r="I2455">
            <v>3.1501359927933161</v>
          </cell>
          <cell r="J2455">
            <v>216842.83256745775</v>
          </cell>
          <cell r="K2455">
            <v>0.43842495449059787</v>
          </cell>
          <cell r="L2455">
            <v>29</v>
          </cell>
          <cell r="M2455">
            <v>208.5014785590181</v>
          </cell>
        </row>
        <row r="2456">
          <cell r="D2456">
            <v>45341</v>
          </cell>
          <cell r="E2456">
            <v>215767.73699999999</v>
          </cell>
          <cell r="F2456">
            <v>4559.8149999999996</v>
          </cell>
          <cell r="G2456">
            <v>220327.552</v>
          </cell>
          <cell r="H2456">
            <v>30179.430100000001</v>
          </cell>
          <cell r="I2456">
            <v>7.3005868987565803</v>
          </cell>
          <cell r="J2456">
            <v>216842.83256745775</v>
          </cell>
          <cell r="K2456">
            <v>1.0160702541618856</v>
          </cell>
          <cell r="L2456">
            <v>29</v>
          </cell>
          <cell r="M2456">
            <v>208.5014785590181</v>
          </cell>
        </row>
        <row r="2457">
          <cell r="D2457">
            <v>45342</v>
          </cell>
          <cell r="E2457">
            <v>147908.06099999999</v>
          </cell>
          <cell r="F2457">
            <v>0</v>
          </cell>
          <cell r="G2457">
            <v>147908.06099999999</v>
          </cell>
          <cell r="H2457">
            <v>30179.430100000001</v>
          </cell>
          <cell r="I2457">
            <v>4.9009560654361062</v>
          </cell>
          <cell r="J2457">
            <v>216842.83256745775</v>
          </cell>
          <cell r="K2457">
            <v>0.68209799350406097</v>
          </cell>
          <cell r="L2457">
            <v>29</v>
          </cell>
          <cell r="M2457">
            <v>208.5014785590181</v>
          </cell>
        </row>
        <row r="2458">
          <cell r="D2458">
            <v>45343</v>
          </cell>
          <cell r="E2458">
            <v>139856.29500000001</v>
          </cell>
          <cell r="F2458">
            <v>1963.1410000000001</v>
          </cell>
          <cell r="G2458">
            <v>141819.43600000002</v>
          </cell>
          <cell r="H2458">
            <v>30179.430100000001</v>
          </cell>
          <cell r="I2458">
            <v>4.6992085513238369</v>
          </cell>
          <cell r="J2458">
            <v>216842.83256745775</v>
          </cell>
          <cell r="K2458">
            <v>0.65401947724456755</v>
          </cell>
          <cell r="L2458">
            <v>29</v>
          </cell>
          <cell r="M2458">
            <v>208.5014785590181</v>
          </cell>
        </row>
        <row r="2459">
          <cell r="D2459">
            <v>45344</v>
          </cell>
          <cell r="E2459">
            <v>376415.45799999998</v>
          </cell>
          <cell r="F2459">
            <v>4.8</v>
          </cell>
          <cell r="G2459">
            <v>376420.25799999997</v>
          </cell>
          <cell r="H2459">
            <v>30179.430100000001</v>
          </cell>
          <cell r="I2459">
            <v>12.472742419347407</v>
          </cell>
          <cell r="J2459">
            <v>216842.83256745775</v>
          </cell>
          <cell r="K2459">
            <v>1.735912843155188</v>
          </cell>
          <cell r="L2459">
            <v>29</v>
          </cell>
          <cell r="M2459">
            <v>208.5014785590181</v>
          </cell>
        </row>
        <row r="2460">
          <cell r="D2460">
            <v>45345</v>
          </cell>
          <cell r="E2460">
            <v>391856.21</v>
          </cell>
          <cell r="F2460">
            <v>6.093</v>
          </cell>
          <cell r="G2460">
            <v>391862.30300000001</v>
          </cell>
          <cell r="H2460">
            <v>30179.430100000001</v>
          </cell>
          <cell r="I2460">
            <v>12.984416925752353</v>
          </cell>
          <cell r="J2460">
            <v>216842.83256745775</v>
          </cell>
          <cell r="K2460">
            <v>1.8071259186217066</v>
          </cell>
          <cell r="L2460">
            <v>29</v>
          </cell>
          <cell r="M2460">
            <v>208.5014785590181</v>
          </cell>
        </row>
        <row r="2461">
          <cell r="D2461">
            <v>45346</v>
          </cell>
          <cell r="E2461">
            <v>349085.16100000002</v>
          </cell>
          <cell r="F2461">
            <v>0</v>
          </cell>
          <cell r="G2461">
            <v>349085.16100000002</v>
          </cell>
          <cell r="H2461">
            <v>30179.430100000001</v>
          </cell>
          <cell r="I2461">
            <v>11.566989828611774</v>
          </cell>
          <cell r="J2461">
            <v>216842.83256745775</v>
          </cell>
          <cell r="K2461">
            <v>1.609853352618436</v>
          </cell>
          <cell r="L2461">
            <v>29</v>
          </cell>
          <cell r="M2461">
            <v>208.5014785590181</v>
          </cell>
        </row>
        <row r="2462">
          <cell r="D2462">
            <v>45347</v>
          </cell>
          <cell r="E2462">
            <v>359693.92700000003</v>
          </cell>
          <cell r="F2462">
            <v>49.875</v>
          </cell>
          <cell r="G2462">
            <v>359743.80200000003</v>
          </cell>
          <cell r="H2462">
            <v>30179.430100000001</v>
          </cell>
          <cell r="I2462">
            <v>11.92016551697575</v>
          </cell>
          <cell r="J2462">
            <v>216842.83256745775</v>
          </cell>
          <cell r="K2462">
            <v>1.6590071146948662</v>
          </cell>
          <cell r="L2462">
            <v>29</v>
          </cell>
          <cell r="M2462">
            <v>208.5014785590181</v>
          </cell>
        </row>
        <row r="2463">
          <cell r="D2463">
            <v>45348</v>
          </cell>
          <cell r="E2463">
            <v>369671.12099999998</v>
          </cell>
          <cell r="F2463">
            <v>126.706</v>
          </cell>
          <cell r="G2463">
            <v>369797.82699999999</v>
          </cell>
          <cell r="H2463">
            <v>30179.430100000001</v>
          </cell>
          <cell r="I2463">
            <v>12.253307162350954</v>
          </cell>
          <cell r="J2463">
            <v>216842.83256745775</v>
          </cell>
          <cell r="K2463">
            <v>1.7053726084534493</v>
          </cell>
          <cell r="L2463">
            <v>29</v>
          </cell>
          <cell r="M2463">
            <v>208.5014785590181</v>
          </cell>
        </row>
        <row r="2464">
          <cell r="D2464">
            <v>45349</v>
          </cell>
          <cell r="E2464">
            <v>338706.23700000002</v>
          </cell>
          <cell r="F2464">
            <v>2535.7330000000002</v>
          </cell>
          <cell r="G2464">
            <v>341241.97000000003</v>
          </cell>
          <cell r="H2464">
            <v>30179.430100000001</v>
          </cell>
          <cell r="I2464">
            <v>11.307104503606913</v>
          </cell>
          <cell r="J2464">
            <v>216842.83256745775</v>
          </cell>
          <cell r="K2464">
            <v>1.5736834183525199</v>
          </cell>
          <cell r="L2464">
            <v>29</v>
          </cell>
          <cell r="M2464">
            <v>208.5014785590181</v>
          </cell>
        </row>
        <row r="2465">
          <cell r="D2465">
            <v>45350</v>
          </cell>
          <cell r="E2465">
            <v>266071.50699999998</v>
          </cell>
          <cell r="F2465">
            <v>7790.5410000000002</v>
          </cell>
          <cell r="G2465">
            <v>273862.04800000001</v>
          </cell>
          <cell r="H2465">
            <v>30179.430100000001</v>
          </cell>
          <cell r="I2465">
            <v>9.0744605545086152</v>
          </cell>
          <cell r="J2465">
            <v>216842.83256745775</v>
          </cell>
          <cell r="K2465">
            <v>1.2629518105690865</v>
          </cell>
          <cell r="L2465">
            <v>29</v>
          </cell>
          <cell r="M2465">
            <v>208.5014785590181</v>
          </cell>
        </row>
        <row r="2466">
          <cell r="D2466">
            <v>45351</v>
          </cell>
          <cell r="E2466">
            <v>280356.95</v>
          </cell>
          <cell r="F2466">
            <v>2332.674</v>
          </cell>
          <cell r="G2466">
            <v>282689.62400000001</v>
          </cell>
          <cell r="H2466">
            <v>30319.5265</v>
          </cell>
          <cell r="I2466">
            <v>9.3236820172636943</v>
          </cell>
          <cell r="J2466">
            <v>216842.83256745775</v>
          </cell>
          <cell r="K2466">
            <v>1.3036613691718768</v>
          </cell>
          <cell r="L2466">
            <v>29</v>
          </cell>
          <cell r="M2466">
            <v>208.5014785590181</v>
          </cell>
        </row>
        <row r="2467">
          <cell r="D2467">
            <v>45352</v>
          </cell>
          <cell r="E2467">
            <v>302729.304</v>
          </cell>
          <cell r="F2467">
            <v>63.14</v>
          </cell>
          <cell r="G2467">
            <v>302792.44400000002</v>
          </cell>
          <cell r="H2467">
            <v>30319.5265</v>
          </cell>
          <cell r="I2467">
            <v>9.9867141394836754</v>
          </cell>
          <cell r="J2467">
            <v>222844.47144022922</v>
          </cell>
          <cell r="K2467">
            <v>1.3587613012926563</v>
          </cell>
          <cell r="L2467">
            <v>31</v>
          </cell>
          <cell r="M2467">
            <v>229.04964730787879</v>
          </cell>
        </row>
        <row r="2468">
          <cell r="D2468">
            <v>45353</v>
          </cell>
          <cell r="E2468">
            <v>308328.96399999998</v>
          </cell>
          <cell r="F2468">
            <v>250.7</v>
          </cell>
          <cell r="G2468">
            <v>308579.66399999999</v>
          </cell>
          <cell r="H2468">
            <v>30319.5265</v>
          </cell>
          <cell r="I2468">
            <v>10.177588492353269</v>
          </cell>
          <cell r="J2468">
            <v>222844.47144022922</v>
          </cell>
          <cell r="K2468">
            <v>1.3847310727776634</v>
          </cell>
          <cell r="L2468">
            <v>31</v>
          </cell>
          <cell r="M2468">
            <v>229.04964730787879</v>
          </cell>
        </row>
        <row r="2469">
          <cell r="D2469">
            <v>45354</v>
          </cell>
          <cell r="E2469">
            <v>269360.16399999999</v>
          </cell>
          <cell r="F2469">
            <v>4831.8770000000004</v>
          </cell>
          <cell r="G2469">
            <v>274192.04099999997</v>
          </cell>
          <cell r="H2469">
            <v>30319.5265</v>
          </cell>
          <cell r="I2469">
            <v>9.0434143488355581</v>
          </cell>
          <cell r="J2469">
            <v>222844.47144022922</v>
          </cell>
          <cell r="K2469">
            <v>1.2304188622132501</v>
          </cell>
          <cell r="L2469">
            <v>31</v>
          </cell>
          <cell r="M2469">
            <v>229.04964730787879</v>
          </cell>
        </row>
        <row r="2470">
          <cell r="D2470">
            <v>45355</v>
          </cell>
          <cell r="E2470">
            <v>302325.46100000001</v>
          </cell>
          <cell r="F2470">
            <v>2390.4749999999999</v>
          </cell>
          <cell r="G2470">
            <v>304715.93599999999</v>
          </cell>
          <cell r="H2470">
            <v>30319.5265</v>
          </cell>
          <cell r="I2470">
            <v>10.05015483998406</v>
          </cell>
          <cell r="J2470">
            <v>222844.47144022922</v>
          </cell>
          <cell r="K2470">
            <v>1.3673928459191331</v>
          </cell>
          <cell r="L2470">
            <v>31</v>
          </cell>
          <cell r="M2470">
            <v>229.04964730787879</v>
          </cell>
        </row>
        <row r="2471">
          <cell r="D2471">
            <v>45356</v>
          </cell>
          <cell r="E2471">
            <v>139751.43599999999</v>
          </cell>
          <cell r="F2471">
            <v>2937.4270000000001</v>
          </cell>
          <cell r="G2471">
            <v>142688.86299999998</v>
          </cell>
          <cell r="H2471">
            <v>30319.5265</v>
          </cell>
          <cell r="I2471">
            <v>4.706170559754618</v>
          </cell>
          <cell r="J2471">
            <v>222844.47144022922</v>
          </cell>
          <cell r="K2471">
            <v>0.64030694626530882</v>
          </cell>
          <cell r="L2471">
            <v>31</v>
          </cell>
          <cell r="M2471">
            <v>229.04964730787879</v>
          </cell>
        </row>
        <row r="2472">
          <cell r="D2472">
            <v>45357</v>
          </cell>
          <cell r="E2472">
            <v>74129.460000000006</v>
          </cell>
          <cell r="F2472">
            <v>0</v>
          </cell>
          <cell r="G2472">
            <v>74129.460000000006</v>
          </cell>
          <cell r="H2472">
            <v>30319.5265</v>
          </cell>
          <cell r="I2472">
            <v>2.4449412163478215</v>
          </cell>
          <cell r="J2472">
            <v>222844.47144022922</v>
          </cell>
          <cell r="K2472">
            <v>0.33265110649102564</v>
          </cell>
          <cell r="L2472">
            <v>31</v>
          </cell>
          <cell r="M2472">
            <v>229.04964730787879</v>
          </cell>
        </row>
        <row r="2473">
          <cell r="D2473">
            <v>45358</v>
          </cell>
          <cell r="E2473">
            <v>286891.522</v>
          </cell>
          <cell r="F2473">
            <v>2325.1469999999999</v>
          </cell>
          <cell r="G2473">
            <v>289216.66899999999</v>
          </cell>
          <cell r="H2473">
            <v>30319.5265</v>
          </cell>
          <cell r="I2473">
            <v>9.5389573118828217</v>
          </cell>
          <cell r="J2473">
            <v>222844.47144022922</v>
          </cell>
          <cell r="K2473">
            <v>1.2978408983216483</v>
          </cell>
          <cell r="L2473">
            <v>31</v>
          </cell>
          <cell r="M2473">
            <v>229.04964730787879</v>
          </cell>
        </row>
        <row r="2474">
          <cell r="D2474">
            <v>45359</v>
          </cell>
          <cell r="E2474">
            <v>300360.99599999998</v>
          </cell>
          <cell r="F2474">
            <v>6.2750000000000004</v>
          </cell>
          <cell r="G2474">
            <v>300367.27100000001</v>
          </cell>
          <cell r="H2474">
            <v>30319.5265</v>
          </cell>
          <cell r="I2474">
            <v>9.9067269734571877</v>
          </cell>
          <cell r="J2474">
            <v>222844.47144022922</v>
          </cell>
          <cell r="K2474">
            <v>1.3478784959696151</v>
          </cell>
          <cell r="L2474">
            <v>31</v>
          </cell>
          <cell r="M2474">
            <v>229.04964730787879</v>
          </cell>
        </row>
        <row r="2475">
          <cell r="D2475">
            <v>45360</v>
          </cell>
          <cell r="E2475">
            <v>291230.27</v>
          </cell>
          <cell r="F2475">
            <v>260.76100000000002</v>
          </cell>
          <cell r="G2475">
            <v>291491.03100000002</v>
          </cell>
          <cell r="H2475">
            <v>30319.5265</v>
          </cell>
          <cell r="I2475">
            <v>9.6139704226581504</v>
          </cell>
          <cell r="J2475">
            <v>222844.47144022922</v>
          </cell>
          <cell r="K2475">
            <v>1.3080469491395168</v>
          </cell>
          <cell r="L2475">
            <v>31</v>
          </cell>
          <cell r="M2475">
            <v>229.04964730787879</v>
          </cell>
        </row>
        <row r="2476">
          <cell r="D2476">
            <v>45361</v>
          </cell>
          <cell r="E2476">
            <v>247143.26300000001</v>
          </cell>
          <cell r="F2476">
            <v>374.9</v>
          </cell>
          <cell r="G2476">
            <v>247518.163</v>
          </cell>
          <cell r="H2476">
            <v>30319.5265</v>
          </cell>
          <cell r="I2476">
            <v>8.1636552932315745</v>
          </cell>
          <cell r="J2476">
            <v>222844.47144022922</v>
          </cell>
          <cell r="K2476">
            <v>1.1107215781495783</v>
          </cell>
          <cell r="L2476">
            <v>31</v>
          </cell>
          <cell r="M2476">
            <v>229.04964730787879</v>
          </cell>
        </row>
        <row r="2477">
          <cell r="D2477">
            <v>45362</v>
          </cell>
          <cell r="E2477">
            <v>230830.06299999999</v>
          </cell>
          <cell r="F2477">
            <v>2131.4079999999999</v>
          </cell>
          <cell r="G2477">
            <v>232961.47099999999</v>
          </cell>
          <cell r="H2477">
            <v>30319.5265</v>
          </cell>
          <cell r="I2477">
            <v>7.6835458165878672</v>
          </cell>
          <cell r="J2477">
            <v>222844.47144022922</v>
          </cell>
          <cell r="K2477">
            <v>1.0453993742558891</v>
          </cell>
          <cell r="L2477">
            <v>31</v>
          </cell>
          <cell r="M2477">
            <v>229.04964730787879</v>
          </cell>
        </row>
        <row r="2478">
          <cell r="D2478">
            <v>45363</v>
          </cell>
          <cell r="E2478">
            <v>92591.255999999994</v>
          </cell>
          <cell r="F2478">
            <v>209.57300000000001</v>
          </cell>
          <cell r="G2478">
            <v>92800.828999999998</v>
          </cell>
          <cell r="H2478">
            <v>30319.5265</v>
          </cell>
          <cell r="I2478">
            <v>3.0607611566757154</v>
          </cell>
          <cell r="J2478">
            <v>222844.47144022922</v>
          </cell>
          <cell r="K2478">
            <v>0.41643765447818526</v>
          </cell>
          <cell r="L2478">
            <v>31</v>
          </cell>
          <cell r="M2478">
            <v>229.04964730787879</v>
          </cell>
        </row>
        <row r="2479">
          <cell r="D2479">
            <v>45364</v>
          </cell>
          <cell r="E2479">
            <v>76816.688999999998</v>
          </cell>
          <cell r="F2479">
            <v>641.45100000000002</v>
          </cell>
          <cell r="G2479">
            <v>77458.14</v>
          </cell>
          <cell r="H2479">
            <v>30319.5265</v>
          </cell>
          <cell r="I2479">
            <v>2.5547278912815474</v>
          </cell>
          <cell r="J2479">
            <v>222844.47144022922</v>
          </cell>
          <cell r="K2479">
            <v>0.34758834042142989</v>
          </cell>
          <cell r="L2479">
            <v>31</v>
          </cell>
          <cell r="M2479">
            <v>229.04964730787879</v>
          </cell>
        </row>
        <row r="2480">
          <cell r="D2480">
            <v>45365</v>
          </cell>
          <cell r="E2480">
            <v>156109.95699999999</v>
          </cell>
          <cell r="F2480">
            <v>299.95100000000002</v>
          </cell>
          <cell r="G2480">
            <v>156409.908</v>
          </cell>
          <cell r="H2480">
            <v>30319.5265</v>
          </cell>
          <cell r="I2480">
            <v>5.1587186890929839</v>
          </cell>
          <cell r="J2480">
            <v>222844.47144022922</v>
          </cell>
          <cell r="K2480">
            <v>0.70187923886616077</v>
          </cell>
          <cell r="L2480">
            <v>31</v>
          </cell>
          <cell r="M2480">
            <v>229.04964730787879</v>
          </cell>
        </row>
        <row r="2481">
          <cell r="D2481">
            <v>45366</v>
          </cell>
          <cell r="E2481">
            <v>124220.298</v>
          </cell>
          <cell r="F2481">
            <v>11.4</v>
          </cell>
          <cell r="G2481">
            <v>124231.69799999999</v>
          </cell>
          <cell r="H2481">
            <v>30319.5265</v>
          </cell>
          <cell r="I2481">
            <v>4.0974155054829104</v>
          </cell>
          <cell r="J2481">
            <v>222844.47144022922</v>
          </cell>
          <cell r="K2481">
            <v>0.55748162472732066</v>
          </cell>
          <cell r="L2481">
            <v>31</v>
          </cell>
          <cell r="M2481">
            <v>229.04964730787879</v>
          </cell>
        </row>
        <row r="2482">
          <cell r="D2482">
            <v>45367</v>
          </cell>
          <cell r="E2482">
            <v>94425.244999999995</v>
          </cell>
          <cell r="F2482">
            <v>0</v>
          </cell>
          <cell r="G2482">
            <v>94425.244999999995</v>
          </cell>
          <cell r="H2482">
            <v>30319.5265</v>
          </cell>
          <cell r="I2482">
            <v>3.114337718961409</v>
          </cell>
          <cell r="J2482">
            <v>222844.47144022922</v>
          </cell>
          <cell r="K2482">
            <v>0.42372711510290484</v>
          </cell>
          <cell r="L2482">
            <v>31</v>
          </cell>
          <cell r="M2482">
            <v>229.04964730787879</v>
          </cell>
        </row>
        <row r="2483">
          <cell r="D2483">
            <v>45368</v>
          </cell>
          <cell r="E2483">
            <v>83422.263000000006</v>
          </cell>
          <cell r="F2483">
            <v>0</v>
          </cell>
          <cell r="G2483">
            <v>83422.263000000006</v>
          </cell>
          <cell r="H2483">
            <v>30319.5265</v>
          </cell>
          <cell r="I2483">
            <v>2.7514368669312828</v>
          </cell>
          <cell r="J2483">
            <v>222844.47144022922</v>
          </cell>
          <cell r="K2483">
            <v>0.37435195255618137</v>
          </cell>
          <cell r="L2483">
            <v>31</v>
          </cell>
          <cell r="M2483">
            <v>229.04964730787879</v>
          </cell>
        </row>
        <row r="2484">
          <cell r="D2484">
            <v>45369</v>
          </cell>
          <cell r="E2484">
            <v>35330.487000000001</v>
          </cell>
          <cell r="F2484">
            <v>431.05799999999999</v>
          </cell>
          <cell r="G2484">
            <v>35761.544999999998</v>
          </cell>
          <cell r="H2484">
            <v>30319.5265</v>
          </cell>
          <cell r="I2484">
            <v>1.1794889013190888</v>
          </cell>
          <cell r="J2484">
            <v>222844.47144022922</v>
          </cell>
          <cell r="K2484">
            <v>0.16047759573695267</v>
          </cell>
          <cell r="L2484">
            <v>31</v>
          </cell>
          <cell r="M2484">
            <v>229.04964730787879</v>
          </cell>
        </row>
        <row r="2485">
          <cell r="D2485">
            <v>45370</v>
          </cell>
          <cell r="E2485">
            <v>42162.580999999998</v>
          </cell>
          <cell r="F2485">
            <v>712.91800000000001</v>
          </cell>
          <cell r="G2485">
            <v>42875.498999999996</v>
          </cell>
          <cell r="H2485">
            <v>30319.5265</v>
          </cell>
          <cell r="I2485">
            <v>1.4141216552309943</v>
          </cell>
          <cell r="J2485">
            <v>222844.47144022922</v>
          </cell>
          <cell r="K2485">
            <v>0.19240099932880747</v>
          </cell>
          <cell r="L2485">
            <v>31</v>
          </cell>
          <cell r="M2485">
            <v>229.04964730787879</v>
          </cell>
        </row>
        <row r="2486">
          <cell r="D2486">
            <v>45371</v>
          </cell>
          <cell r="E2486">
            <v>128108.107</v>
          </cell>
          <cell r="F2486">
            <v>1786.0450000000001</v>
          </cell>
          <cell r="G2486">
            <v>129894.152</v>
          </cell>
          <cell r="H2486">
            <v>30319.5265</v>
          </cell>
          <cell r="I2486">
            <v>4.2841748204741918</v>
          </cell>
          <cell r="J2486">
            <v>222844.47144022922</v>
          </cell>
          <cell r="K2486">
            <v>0.5828915169422989</v>
          </cell>
          <cell r="L2486">
            <v>31</v>
          </cell>
          <cell r="M2486">
            <v>229.04964730787879</v>
          </cell>
        </row>
        <row r="2487">
          <cell r="D2487">
            <v>45372</v>
          </cell>
          <cell r="E2487">
            <v>188332.505</v>
          </cell>
          <cell r="F2487">
            <v>3.8439999999999999</v>
          </cell>
          <cell r="G2487">
            <v>188336.34900000002</v>
          </cell>
          <cell r="H2487">
            <v>30319.5265</v>
          </cell>
          <cell r="I2487">
            <v>6.2117180161108392</v>
          </cell>
          <cell r="J2487">
            <v>222844.47144022922</v>
          </cell>
          <cell r="K2487">
            <v>0.8451470560736577</v>
          </cell>
          <cell r="L2487">
            <v>31</v>
          </cell>
          <cell r="M2487">
            <v>229.04964730787879</v>
          </cell>
        </row>
        <row r="2488">
          <cell r="D2488">
            <v>45373</v>
          </cell>
          <cell r="E2488">
            <v>133564.58300000001</v>
          </cell>
          <cell r="F2488">
            <v>444.488</v>
          </cell>
          <cell r="G2488">
            <v>134009.07100000003</v>
          </cell>
          <cell r="H2488">
            <v>30319.5265</v>
          </cell>
          <cell r="I2488">
            <v>4.4198932658133705</v>
          </cell>
          <cell r="J2488">
            <v>222844.47144022922</v>
          </cell>
          <cell r="K2488">
            <v>0.60135694699495201</v>
          </cell>
          <cell r="L2488">
            <v>31</v>
          </cell>
          <cell r="M2488">
            <v>229.04964730787879</v>
          </cell>
        </row>
        <row r="2489">
          <cell r="D2489">
            <v>45374</v>
          </cell>
          <cell r="E2489">
            <v>252868.22899999999</v>
          </cell>
          <cell r="F2489">
            <v>52.07</v>
          </cell>
          <cell r="G2489">
            <v>252920.299</v>
          </cell>
          <cell r="H2489">
            <v>30319.5265</v>
          </cell>
          <cell r="I2489">
            <v>8.3418287881243796</v>
          </cell>
          <cell r="J2489">
            <v>222844.47144022922</v>
          </cell>
          <cell r="K2489">
            <v>1.1349633103544938</v>
          </cell>
          <cell r="L2489">
            <v>31</v>
          </cell>
          <cell r="M2489">
            <v>229.04964730787879</v>
          </cell>
        </row>
        <row r="2490">
          <cell r="D2490">
            <v>45375</v>
          </cell>
          <cell r="E2490">
            <v>192413.77499999999</v>
          </cell>
          <cell r="F2490">
            <v>20.792000000000002</v>
          </cell>
          <cell r="G2490">
            <v>192434.56699999998</v>
          </cell>
          <cell r="H2490">
            <v>30319.5265</v>
          </cell>
          <cell r="I2490">
            <v>6.346885628309531</v>
          </cell>
          <cell r="J2490">
            <v>222844.47144022922</v>
          </cell>
          <cell r="K2490">
            <v>0.8635375414804235</v>
          </cell>
          <cell r="L2490">
            <v>31</v>
          </cell>
          <cell r="M2490">
            <v>229.04964730787879</v>
          </cell>
        </row>
        <row r="2491">
          <cell r="D2491">
            <v>45376</v>
          </cell>
          <cell r="E2491">
            <v>195303.40900000001</v>
          </cell>
          <cell r="F2491">
            <v>1568.751</v>
          </cell>
          <cell r="G2491">
            <v>196872.16</v>
          </cell>
          <cell r="H2491">
            <v>30319.5265</v>
          </cell>
          <cell r="I2491">
            <v>6.4932465221711162</v>
          </cell>
          <cell r="J2491">
            <v>222844.47144022922</v>
          </cell>
          <cell r="K2491">
            <v>0.88345095001741858</v>
          </cell>
          <cell r="L2491">
            <v>31</v>
          </cell>
          <cell r="M2491">
            <v>229.04964730787879</v>
          </cell>
        </row>
        <row r="2492">
          <cell r="D2492">
            <v>45377</v>
          </cell>
          <cell r="E2492">
            <v>260107.065</v>
          </cell>
          <cell r="F2492">
            <v>176.33500000000001</v>
          </cell>
          <cell r="G2492">
            <v>260283.4</v>
          </cell>
          <cell r="H2492">
            <v>30319.5265</v>
          </cell>
          <cell r="I2492">
            <v>8.584678919705425</v>
          </cell>
          <cell r="J2492">
            <v>222844.47144022922</v>
          </cell>
          <cell r="K2492">
            <v>1.1680047448240714</v>
          </cell>
          <cell r="L2492">
            <v>31</v>
          </cell>
          <cell r="M2492">
            <v>229.04964730787879</v>
          </cell>
        </row>
        <row r="2493">
          <cell r="D2493">
            <v>45378</v>
          </cell>
          <cell r="E2493">
            <v>332825.17800000001</v>
          </cell>
          <cell r="F2493">
            <v>112.777</v>
          </cell>
          <cell r="G2493">
            <v>332937.95500000002</v>
          </cell>
          <cell r="H2493">
            <v>30319.5265</v>
          </cell>
          <cell r="I2493">
            <v>10.980974752359673</v>
          </cell>
          <cell r="J2493">
            <v>222844.47144022922</v>
          </cell>
          <cell r="K2493">
            <v>1.494037311530521</v>
          </cell>
          <cell r="L2493">
            <v>31</v>
          </cell>
          <cell r="M2493">
            <v>229.04964730787879</v>
          </cell>
        </row>
        <row r="2494">
          <cell r="D2494">
            <v>45379</v>
          </cell>
          <cell r="E2494">
            <v>293167.68099999998</v>
          </cell>
          <cell r="F2494">
            <v>0</v>
          </cell>
          <cell r="G2494">
            <v>293167.68099999998</v>
          </cell>
          <cell r="H2494">
            <v>30319.5265</v>
          </cell>
          <cell r="I2494">
            <v>9.6692697691040781</v>
          </cell>
          <cell r="J2494">
            <v>222844.47144022922</v>
          </cell>
          <cell r="K2494">
            <v>1.315570806425111</v>
          </cell>
          <cell r="L2494">
            <v>31</v>
          </cell>
          <cell r="M2494">
            <v>229.04964730787879</v>
          </cell>
        </row>
        <row r="2495">
          <cell r="D2495">
            <v>45380</v>
          </cell>
          <cell r="E2495">
            <v>208229.908</v>
          </cell>
          <cell r="F2495">
            <v>0</v>
          </cell>
          <cell r="G2495">
            <v>208229.908</v>
          </cell>
          <cell r="H2495">
            <v>30319.5265</v>
          </cell>
          <cell r="I2495">
            <v>6.8678482825251246</v>
          </cell>
          <cell r="J2495">
            <v>222844.47144022922</v>
          </cell>
          <cell r="K2495">
            <v>0.93441810180088269</v>
          </cell>
          <cell r="L2495">
            <v>31</v>
          </cell>
          <cell r="M2495">
            <v>229.04964730787879</v>
          </cell>
        </row>
        <row r="2496">
          <cell r="D2496">
            <v>45381</v>
          </cell>
          <cell r="E2496">
            <v>185797.098</v>
          </cell>
          <cell r="F2496">
            <v>0</v>
          </cell>
          <cell r="G2496">
            <v>185797.098</v>
          </cell>
          <cell r="H2496">
            <v>30319.5265</v>
          </cell>
          <cell r="I2496">
            <v>6.1279683243074397</v>
          </cell>
          <cell r="J2496">
            <v>222844.47144022922</v>
          </cell>
          <cell r="K2496">
            <v>0.83375233318199693</v>
          </cell>
          <cell r="L2496">
            <v>31</v>
          </cell>
          <cell r="M2496">
            <v>229.04964730787879</v>
          </cell>
        </row>
        <row r="2497">
          <cell r="D2497">
            <v>45382</v>
          </cell>
          <cell r="E2497">
            <v>226967.37400000001</v>
          </cell>
          <cell r="F2497">
            <v>0</v>
          </cell>
          <cell r="G2497">
            <v>226967.37400000001</v>
          </cell>
          <cell r="H2497">
            <v>30361.426500000001</v>
          </cell>
          <cell r="I2497">
            <v>7.4755174629228964</v>
          </cell>
          <cell r="J2497">
            <v>222844.47144022922</v>
          </cell>
          <cell r="K2497">
            <v>1.0185012557553021</v>
          </cell>
          <cell r="L2497">
            <v>31</v>
          </cell>
          <cell r="M2497">
            <v>229.04964730787879</v>
          </cell>
        </row>
        <row r="2498">
          <cell r="D2498">
            <v>45383</v>
          </cell>
          <cell r="E2498">
            <v>223308.41899999999</v>
          </cell>
          <cell r="F2498">
            <v>20.995999999999999</v>
          </cell>
          <cell r="G2498">
            <v>223329.41500000001</v>
          </cell>
          <cell r="H2498">
            <v>30361.426500000001</v>
          </cell>
          <cell r="I2498">
            <v>7.3556957213456355</v>
          </cell>
          <cell r="J2498">
            <v>177181.58829648889</v>
          </cell>
          <cell r="K2498">
            <v>1.2604549781227219</v>
          </cell>
          <cell r="L2498">
            <v>30</v>
          </cell>
          <cell r="M2498">
            <v>176.24058050285535</v>
          </cell>
        </row>
        <row r="2499">
          <cell r="D2499">
            <v>45384</v>
          </cell>
          <cell r="E2499">
            <v>203293.33600000001</v>
          </cell>
          <cell r="F2499">
            <v>140.55000000000001</v>
          </cell>
          <cell r="G2499">
            <v>203433.886</v>
          </cell>
          <cell r="H2499">
            <v>30361.426500000001</v>
          </cell>
          <cell r="I2499">
            <v>6.7004060563491636</v>
          </cell>
          <cell r="J2499">
            <v>177181.58829648889</v>
          </cell>
          <cell r="K2499">
            <v>1.1481660592159357</v>
          </cell>
          <cell r="L2499">
            <v>30</v>
          </cell>
          <cell r="M2499">
            <v>176.24058050285535</v>
          </cell>
        </row>
        <row r="2500">
          <cell r="D2500">
            <v>45385</v>
          </cell>
          <cell r="E2500">
            <v>182446.09700000001</v>
          </cell>
          <cell r="F2500">
            <v>40.174999999999997</v>
          </cell>
          <cell r="G2500">
            <v>182486.272</v>
          </cell>
          <cell r="H2500">
            <v>30361.426500000001</v>
          </cell>
          <cell r="I2500">
            <v>6.0104643633921482</v>
          </cell>
          <cell r="J2500">
            <v>177181.58829648889</v>
          </cell>
          <cell r="K2500">
            <v>1.029939249074991</v>
          </cell>
          <cell r="L2500">
            <v>30</v>
          </cell>
          <cell r="M2500">
            <v>176.24058050285535</v>
          </cell>
        </row>
        <row r="2501">
          <cell r="D2501">
            <v>45386</v>
          </cell>
          <cell r="E2501">
            <v>136463.13699999999</v>
          </cell>
          <cell r="F2501">
            <v>34.831000000000003</v>
          </cell>
          <cell r="G2501">
            <v>136497.96799999999</v>
          </cell>
          <cell r="H2501">
            <v>30361.426500000001</v>
          </cell>
          <cell r="I2501">
            <v>4.4957692616978981</v>
          </cell>
          <cell r="J2501">
            <v>177181.58829648889</v>
          </cell>
          <cell r="K2501">
            <v>0.7703846054906649</v>
          </cell>
          <cell r="L2501">
            <v>30</v>
          </cell>
          <cell r="M2501">
            <v>176.24058050285535</v>
          </cell>
        </row>
        <row r="2502">
          <cell r="D2502">
            <v>45387</v>
          </cell>
          <cell r="E2502">
            <v>190380.27299999999</v>
          </cell>
          <cell r="F2502">
            <v>0.22500000000000001</v>
          </cell>
          <cell r="G2502">
            <v>190380.49799999999</v>
          </cell>
          <cell r="H2502">
            <v>30361.426500000001</v>
          </cell>
          <cell r="I2502">
            <v>6.2704727658300241</v>
          </cell>
          <cell r="J2502">
            <v>177181.58829648889</v>
          </cell>
          <cell r="K2502">
            <v>1.0744936865642301</v>
          </cell>
          <cell r="L2502">
            <v>30</v>
          </cell>
          <cell r="M2502">
            <v>176.24058050285535</v>
          </cell>
        </row>
        <row r="2503">
          <cell r="D2503">
            <v>45388</v>
          </cell>
          <cell r="E2503">
            <v>184670.04</v>
          </cell>
          <cell r="F2503">
            <v>128.26400000000001</v>
          </cell>
          <cell r="G2503">
            <v>184798.304</v>
          </cell>
          <cell r="H2503">
            <v>30361.426500000001</v>
          </cell>
          <cell r="I2503">
            <v>6.0866146720741199</v>
          </cell>
          <cell r="J2503">
            <v>177181.58829648889</v>
          </cell>
          <cell r="K2503">
            <v>1.0429881895559352</v>
          </cell>
          <cell r="L2503">
            <v>30</v>
          </cell>
          <cell r="M2503">
            <v>176.24058050285535</v>
          </cell>
        </row>
        <row r="2504">
          <cell r="D2504">
            <v>45389</v>
          </cell>
          <cell r="E2504">
            <v>88102.513000000006</v>
          </cell>
          <cell r="F2504">
            <v>199.453</v>
          </cell>
          <cell r="G2504">
            <v>88301.966</v>
          </cell>
          <cell r="H2504">
            <v>30361.426500000001</v>
          </cell>
          <cell r="I2504">
            <v>2.9083602511232467</v>
          </cell>
          <cell r="J2504">
            <v>177181.58829648889</v>
          </cell>
          <cell r="K2504">
            <v>0.49836987493440271</v>
          </cell>
          <cell r="L2504">
            <v>30</v>
          </cell>
          <cell r="M2504">
            <v>176.24058050285535</v>
          </cell>
        </row>
        <row r="2505">
          <cell r="D2505">
            <v>45390</v>
          </cell>
          <cell r="E2505">
            <v>197191.11</v>
          </cell>
          <cell r="F2505">
            <v>1.2</v>
          </cell>
          <cell r="G2505">
            <v>197192.31</v>
          </cell>
          <cell r="H2505">
            <v>30361.426500000001</v>
          </cell>
          <cell r="I2505">
            <v>6.4948302083237097</v>
          </cell>
          <cell r="J2505">
            <v>177181.58829648889</v>
          </cell>
          <cell r="K2505">
            <v>1.1129390581487844</v>
          </cell>
          <cell r="L2505">
            <v>30</v>
          </cell>
          <cell r="M2505">
            <v>176.24058050285535</v>
          </cell>
        </row>
        <row r="2506">
          <cell r="D2506">
            <v>45391</v>
          </cell>
          <cell r="E2506">
            <v>148886.33600000001</v>
          </cell>
          <cell r="F2506">
            <v>6250.6229999999996</v>
          </cell>
          <cell r="G2506">
            <v>155136.959</v>
          </cell>
          <cell r="H2506">
            <v>30361.426500000001</v>
          </cell>
          <cell r="I2506">
            <v>5.1096729265998091</v>
          </cell>
          <cell r="J2506">
            <v>177181.58829648889</v>
          </cell>
          <cell r="K2506">
            <v>0.87558171529876883</v>
          </cell>
          <cell r="L2506">
            <v>30</v>
          </cell>
          <cell r="M2506">
            <v>176.24058050285535</v>
          </cell>
        </row>
        <row r="2507">
          <cell r="D2507">
            <v>45392</v>
          </cell>
          <cell r="E2507">
            <v>140599.89300000001</v>
          </cell>
          <cell r="F2507">
            <v>3749.6770000000001</v>
          </cell>
          <cell r="G2507">
            <v>144349.57</v>
          </cell>
          <cell r="H2507">
            <v>30361.426500000001</v>
          </cell>
          <cell r="I2507">
            <v>4.7543737775298531</v>
          </cell>
          <cell r="J2507">
            <v>177181.58829648889</v>
          </cell>
          <cell r="K2507">
            <v>0.81469847622344915</v>
          </cell>
          <cell r="L2507">
            <v>30</v>
          </cell>
          <cell r="M2507">
            <v>176.24058050285535</v>
          </cell>
        </row>
        <row r="2508">
          <cell r="D2508">
            <v>45393</v>
          </cell>
          <cell r="E2508">
            <v>133460.432</v>
          </cell>
          <cell r="F2508">
            <v>1174.925</v>
          </cell>
          <cell r="G2508">
            <v>134635.35699999999</v>
          </cell>
          <cell r="H2508">
            <v>30361.426500000001</v>
          </cell>
          <cell r="I2508">
            <v>4.4344213207505252</v>
          </cell>
          <cell r="J2508">
            <v>177181.58829648889</v>
          </cell>
          <cell r="K2508">
            <v>0.75987216445258599</v>
          </cell>
          <cell r="L2508">
            <v>30</v>
          </cell>
          <cell r="M2508">
            <v>176.24058050285535</v>
          </cell>
        </row>
        <row r="2509">
          <cell r="D2509">
            <v>45394</v>
          </cell>
          <cell r="E2509">
            <v>57181.745000000003</v>
          </cell>
          <cell r="F2509">
            <v>23.518999999999998</v>
          </cell>
          <cell r="G2509">
            <v>57205.264000000003</v>
          </cell>
          <cell r="H2509">
            <v>30361.426500000001</v>
          </cell>
          <cell r="I2509">
            <v>1.8841428284010304</v>
          </cell>
          <cell r="J2509">
            <v>177181.58829648889</v>
          </cell>
          <cell r="K2509">
            <v>0.32286235014596948</v>
          </cell>
          <cell r="L2509">
            <v>30</v>
          </cell>
          <cell r="M2509">
            <v>176.24058050285535</v>
          </cell>
        </row>
        <row r="2510">
          <cell r="D2510">
            <v>45395</v>
          </cell>
          <cell r="E2510">
            <v>42257.612999999998</v>
          </cell>
          <cell r="F2510">
            <v>0</v>
          </cell>
          <cell r="G2510">
            <v>42257.612999999998</v>
          </cell>
          <cell r="H2510">
            <v>30361.426500000001</v>
          </cell>
          <cell r="I2510">
            <v>1.3918190899231957</v>
          </cell>
          <cell r="J2510">
            <v>177181.58829648889</v>
          </cell>
          <cell r="K2510">
            <v>0.23849889486986495</v>
          </cell>
          <cell r="L2510">
            <v>30</v>
          </cell>
          <cell r="M2510">
            <v>176.24058050285535</v>
          </cell>
        </row>
        <row r="2511">
          <cell r="D2511">
            <v>45396</v>
          </cell>
          <cell r="E2511">
            <v>46413.695</v>
          </cell>
          <cell r="F2511">
            <v>0</v>
          </cell>
          <cell r="G2511">
            <v>46413.695</v>
          </cell>
          <cell r="H2511">
            <v>30361.426500000001</v>
          </cell>
          <cell r="I2511">
            <v>1.5287060046404604</v>
          </cell>
          <cell r="J2511">
            <v>177181.58829648889</v>
          </cell>
          <cell r="K2511">
            <v>0.26195551945461226</v>
          </cell>
          <cell r="L2511">
            <v>30</v>
          </cell>
          <cell r="M2511">
            <v>176.24058050285535</v>
          </cell>
        </row>
        <row r="2512">
          <cell r="D2512">
            <v>45397</v>
          </cell>
          <cell r="E2512">
            <v>135953.52600000001</v>
          </cell>
          <cell r="F2512">
            <v>5286.87</v>
          </cell>
          <cell r="G2512">
            <v>141240.39600000001</v>
          </cell>
          <cell r="H2512">
            <v>30361.426500000001</v>
          </cell>
          <cell r="I2512">
            <v>4.6519683783632502</v>
          </cell>
          <cell r="J2512">
            <v>177181.58829648889</v>
          </cell>
          <cell r="K2512">
            <v>0.79715052426132305</v>
          </cell>
          <cell r="L2512">
            <v>30</v>
          </cell>
          <cell r="M2512">
            <v>176.24058050285535</v>
          </cell>
        </row>
        <row r="2513">
          <cell r="D2513">
            <v>45398</v>
          </cell>
          <cell r="E2513">
            <v>188760.09400000001</v>
          </cell>
          <cell r="F2513">
            <v>8341.2659999999996</v>
          </cell>
          <cell r="G2513">
            <v>197101.36000000002</v>
          </cell>
          <cell r="H2513">
            <v>30361.426500000001</v>
          </cell>
          <cell r="I2513">
            <v>6.4918346310243367</v>
          </cell>
          <cell r="J2513">
            <v>177181.58829648889</v>
          </cell>
          <cell r="K2513">
            <v>1.1124257429625144</v>
          </cell>
          <cell r="L2513">
            <v>30</v>
          </cell>
          <cell r="M2513">
            <v>176.24058050285535</v>
          </cell>
        </row>
        <row r="2514">
          <cell r="D2514">
            <v>45399</v>
          </cell>
          <cell r="E2514">
            <v>204973.59599999999</v>
          </cell>
          <cell r="F2514">
            <v>5711.65</v>
          </cell>
          <cell r="G2514">
            <v>210685.24599999998</v>
          </cell>
          <cell r="H2514">
            <v>30361.426500000001</v>
          </cell>
          <cell r="I2514">
            <v>6.9392406842280607</v>
          </cell>
          <cell r="J2514">
            <v>177181.58829648889</v>
          </cell>
          <cell r="K2514">
            <v>1.1890922077493027</v>
          </cell>
          <cell r="L2514">
            <v>30</v>
          </cell>
          <cell r="M2514">
            <v>176.24058050285535</v>
          </cell>
        </row>
        <row r="2515">
          <cell r="D2515">
            <v>45400</v>
          </cell>
          <cell r="E2515">
            <v>215438.266</v>
          </cell>
          <cell r="F2515">
            <v>6730.5439999999999</v>
          </cell>
          <cell r="G2515">
            <v>222168.81</v>
          </cell>
          <cell r="H2515">
            <v>30361.426500000001</v>
          </cell>
          <cell r="I2515">
            <v>7.3174694212737332</v>
          </cell>
          <cell r="J2515">
            <v>177181.58829648889</v>
          </cell>
          <cell r="K2515">
            <v>1.2539046078999541</v>
          </cell>
          <cell r="L2515">
            <v>30</v>
          </cell>
          <cell r="M2515">
            <v>176.24058050285535</v>
          </cell>
        </row>
        <row r="2516">
          <cell r="D2516">
            <v>45401</v>
          </cell>
          <cell r="E2516">
            <v>131740.61300000001</v>
          </cell>
          <cell r="F2516">
            <v>2.5619999999999998</v>
          </cell>
          <cell r="G2516">
            <v>131743.17500000002</v>
          </cell>
          <cell r="H2516">
            <v>30361.426500000001</v>
          </cell>
          <cell r="I2516">
            <v>4.3391628848532529</v>
          </cell>
          <cell r="J2516">
            <v>177181.58829648889</v>
          </cell>
          <cell r="K2516">
            <v>0.74354889955916881</v>
          </cell>
          <cell r="L2516">
            <v>30</v>
          </cell>
          <cell r="M2516">
            <v>176.24058050285535</v>
          </cell>
        </row>
        <row r="2517">
          <cell r="D2517">
            <v>45402</v>
          </cell>
          <cell r="E2517">
            <v>185926.23300000001</v>
          </cell>
          <cell r="F2517">
            <v>164.249</v>
          </cell>
          <cell r="G2517">
            <v>186090.48200000002</v>
          </cell>
          <cell r="H2517">
            <v>30361.426500000001</v>
          </cell>
          <cell r="I2517">
            <v>6.1291745300570781</v>
          </cell>
          <cell r="J2517">
            <v>177181.58829648889</v>
          </cell>
          <cell r="K2517">
            <v>1.0502811482229368</v>
          </cell>
          <cell r="L2517">
            <v>30</v>
          </cell>
          <cell r="M2517">
            <v>176.24058050285535</v>
          </cell>
        </row>
        <row r="2518">
          <cell r="D2518">
            <v>45403</v>
          </cell>
          <cell r="E2518">
            <v>184717.56099999999</v>
          </cell>
          <cell r="F2518">
            <v>1017.46</v>
          </cell>
          <cell r="G2518">
            <v>185735.02099999998</v>
          </cell>
          <cell r="H2518">
            <v>30361.426500000001</v>
          </cell>
          <cell r="I2518">
            <v>6.1174668785737047</v>
          </cell>
          <cell r="J2518">
            <v>177181.58829648889</v>
          </cell>
          <cell r="K2518">
            <v>1.0482749521874593</v>
          </cell>
          <cell r="L2518">
            <v>30</v>
          </cell>
          <cell r="M2518">
            <v>176.24058050285535</v>
          </cell>
        </row>
        <row r="2519">
          <cell r="D2519">
            <v>45404</v>
          </cell>
          <cell r="E2519">
            <v>249221.24400000001</v>
          </cell>
          <cell r="F2519">
            <v>4060.7280000000001</v>
          </cell>
          <cell r="G2519">
            <v>253281.97200000001</v>
          </cell>
          <cell r="H2519">
            <v>30361.426500000001</v>
          </cell>
          <cell r="I2519">
            <v>8.3422289792609057</v>
          </cell>
          <cell r="J2519">
            <v>177181.58829648889</v>
          </cell>
          <cell r="K2519">
            <v>1.4295050317314442</v>
          </cell>
          <cell r="L2519">
            <v>30</v>
          </cell>
          <cell r="M2519">
            <v>176.24058050285535</v>
          </cell>
        </row>
        <row r="2520">
          <cell r="D2520">
            <v>45405</v>
          </cell>
          <cell r="E2520">
            <v>230921.72700000001</v>
          </cell>
          <cell r="F2520">
            <v>2582.3020000000001</v>
          </cell>
          <cell r="G2520">
            <v>233504.02900000001</v>
          </cell>
          <cell r="H2520">
            <v>30361.426500000001</v>
          </cell>
          <cell r="I2520">
            <v>7.6908121889463921</v>
          </cell>
          <cell r="J2520">
            <v>177181.58829648889</v>
          </cell>
          <cell r="K2520">
            <v>1.317879759658003</v>
          </cell>
          <cell r="L2520">
            <v>30</v>
          </cell>
          <cell r="M2520">
            <v>176.24058050285535</v>
          </cell>
        </row>
        <row r="2521">
          <cell r="D2521">
            <v>45406</v>
          </cell>
          <cell r="E2521">
            <v>195071.93700000001</v>
          </cell>
          <cell r="F2521">
            <v>3267.886</v>
          </cell>
          <cell r="G2521">
            <v>198339.823</v>
          </cell>
          <cell r="H2521">
            <v>30361.426500000001</v>
          </cell>
          <cell r="I2521">
            <v>6.5326253033598407</v>
          </cell>
          <cell r="J2521">
            <v>177181.58829648889</v>
          </cell>
          <cell r="K2521">
            <v>1.1194155380755801</v>
          </cell>
          <cell r="L2521">
            <v>30</v>
          </cell>
          <cell r="M2521">
            <v>176.24058050285535</v>
          </cell>
        </row>
        <row r="2522">
          <cell r="D2522">
            <v>45407</v>
          </cell>
          <cell r="E2522">
            <v>97932.551000000007</v>
          </cell>
          <cell r="F2522">
            <v>0</v>
          </cell>
          <cell r="G2522">
            <v>97932.551000000007</v>
          </cell>
          <cell r="H2522">
            <v>30361.426500000001</v>
          </cell>
          <cell r="I2522">
            <v>3.2255582918674786</v>
          </cell>
          <cell r="J2522">
            <v>177181.58829648889</v>
          </cell>
          <cell r="K2522">
            <v>0.5527241963545525</v>
          </cell>
          <cell r="L2522">
            <v>30</v>
          </cell>
          <cell r="M2522">
            <v>176.24058050285535</v>
          </cell>
        </row>
        <row r="2523">
          <cell r="D2523">
            <v>45408</v>
          </cell>
          <cell r="E2523">
            <v>103308.204</v>
          </cell>
          <cell r="F2523">
            <v>0</v>
          </cell>
          <cell r="G2523">
            <v>103308.204</v>
          </cell>
          <cell r="H2523">
            <v>30361.426500000001</v>
          </cell>
          <cell r="I2523">
            <v>3.4026136420171165</v>
          </cell>
          <cell r="J2523">
            <v>177181.58829648889</v>
          </cell>
          <cell r="K2523">
            <v>0.58306399097815964</v>
          </cell>
          <cell r="L2523">
            <v>30</v>
          </cell>
          <cell r="M2523">
            <v>176.24058050285535</v>
          </cell>
        </row>
        <row r="2524">
          <cell r="D2524">
            <v>45409</v>
          </cell>
          <cell r="E2524">
            <v>208212.77900000001</v>
          </cell>
          <cell r="F2524">
            <v>0</v>
          </cell>
          <cell r="G2524">
            <v>208212.77900000001</v>
          </cell>
          <cell r="H2524">
            <v>30361.426500000001</v>
          </cell>
          <cell r="I2524">
            <v>6.8578062035392175</v>
          </cell>
          <cell r="J2524">
            <v>177181.58829648889</v>
          </cell>
          <cell r="K2524">
            <v>1.1751377837949206</v>
          </cell>
          <cell r="L2524">
            <v>30</v>
          </cell>
          <cell r="M2524">
            <v>176.24058050285535</v>
          </cell>
        </row>
        <row r="2525">
          <cell r="D2525">
            <v>45410</v>
          </cell>
          <cell r="E2525">
            <v>49425.173000000003</v>
          </cell>
          <cell r="F2525">
            <v>0</v>
          </cell>
          <cell r="G2525">
            <v>49425.173000000003</v>
          </cell>
          <cell r="H2525">
            <v>30361.426500000001</v>
          </cell>
          <cell r="I2525">
            <v>1.627893636684034</v>
          </cell>
          <cell r="J2525">
            <v>177181.58829648889</v>
          </cell>
          <cell r="K2525">
            <v>0.27895208229702634</v>
          </cell>
          <cell r="L2525">
            <v>30</v>
          </cell>
          <cell r="M2525">
            <v>176.24058050285535</v>
          </cell>
        </row>
        <row r="2526">
          <cell r="D2526">
            <v>45411</v>
          </cell>
          <cell r="E2526">
            <v>79722.092999999993</v>
          </cell>
          <cell r="F2526">
            <v>0</v>
          </cell>
          <cell r="G2526">
            <v>79722.092999999993</v>
          </cell>
          <cell r="H2526">
            <v>30361.426500000001</v>
          </cell>
          <cell r="I2526">
            <v>2.6257690164854406</v>
          </cell>
          <cell r="J2526">
            <v>177181.58829648889</v>
          </cell>
          <cell r="K2526">
            <v>0.44994569563625364</v>
          </cell>
          <cell r="L2526">
            <v>30</v>
          </cell>
          <cell r="M2526">
            <v>176.24058050285535</v>
          </cell>
        </row>
        <row r="2527">
          <cell r="D2527">
            <v>45412</v>
          </cell>
          <cell r="E2527">
            <v>175172.79</v>
          </cell>
          <cell r="F2527">
            <v>0</v>
          </cell>
          <cell r="G2527">
            <v>175172.79</v>
          </cell>
          <cell r="H2527">
            <v>30552.426500000001</v>
          </cell>
          <cell r="I2527">
            <v>5.7335148159181397</v>
          </cell>
          <cell r="J2527">
            <v>177181.58829648889</v>
          </cell>
          <cell r="K2527">
            <v>0.98866248849103078</v>
          </cell>
          <cell r="L2527">
            <v>30</v>
          </cell>
          <cell r="M2527">
            <v>176.24058050285535</v>
          </cell>
        </row>
        <row r="2528">
          <cell r="D2528">
            <v>45413</v>
          </cell>
          <cell r="E2528">
            <v>232842.03200000001</v>
          </cell>
          <cell r="F2528">
            <v>515.38099999999997</v>
          </cell>
          <cell r="G2528">
            <v>233357.413</v>
          </cell>
          <cell r="H2528">
            <v>30552.426500000001</v>
          </cell>
          <cell r="I2528">
            <v>7.6379338642709769</v>
          </cell>
          <cell r="J2528">
            <v>166620.3257805451</v>
          </cell>
          <cell r="K2528">
            <v>1.4005338898890045</v>
          </cell>
          <cell r="L2528">
            <v>31</v>
          </cell>
          <cell r="M2528">
            <v>171.25992225745685</v>
          </cell>
        </row>
        <row r="2529">
          <cell r="D2529">
            <v>45414</v>
          </cell>
          <cell r="E2529">
            <v>229223.693</v>
          </cell>
          <cell r="F2529">
            <v>0.625</v>
          </cell>
          <cell r="G2529">
            <v>229224.318</v>
          </cell>
          <cell r="H2529">
            <v>30552.426500000001</v>
          </cell>
          <cell r="I2529">
            <v>7.5026550837132362</v>
          </cell>
          <cell r="J2529">
            <v>166620.3257805451</v>
          </cell>
          <cell r="K2529">
            <v>1.3757284228450637</v>
          </cell>
          <cell r="L2529">
            <v>31</v>
          </cell>
          <cell r="M2529">
            <v>171.25992225745685</v>
          </cell>
        </row>
        <row r="2530">
          <cell r="D2530">
            <v>45415</v>
          </cell>
          <cell r="E2530">
            <v>171398.546</v>
          </cell>
          <cell r="F2530">
            <v>733.38599999999997</v>
          </cell>
          <cell r="G2530">
            <v>172131.932</v>
          </cell>
          <cell r="H2530">
            <v>30552.426500000001</v>
          </cell>
          <cell r="I2530">
            <v>5.6339856344961667</v>
          </cell>
          <cell r="J2530">
            <v>166620.3257805451</v>
          </cell>
          <cell r="K2530">
            <v>1.0330788347318094</v>
          </cell>
          <cell r="L2530">
            <v>31</v>
          </cell>
          <cell r="M2530">
            <v>171.25992225745685</v>
          </cell>
        </row>
        <row r="2531">
          <cell r="D2531">
            <v>45416</v>
          </cell>
          <cell r="E2531">
            <v>190547.84</v>
          </cell>
          <cell r="F2531">
            <v>834.16099999999994</v>
          </cell>
          <cell r="G2531">
            <v>191382.00099999999</v>
          </cell>
          <cell r="H2531">
            <v>30552.426500000001</v>
          </cell>
          <cell r="I2531">
            <v>6.2640524149530306</v>
          </cell>
          <cell r="J2531">
            <v>166620.3257805451</v>
          </cell>
          <cell r="K2531">
            <v>1.1486113720127302</v>
          </cell>
          <cell r="L2531">
            <v>31</v>
          </cell>
          <cell r="M2531">
            <v>171.25992225745685</v>
          </cell>
        </row>
        <row r="2532">
          <cell r="D2532">
            <v>45417</v>
          </cell>
          <cell r="E2532">
            <v>161452.82500000001</v>
          </cell>
          <cell r="F2532">
            <v>4.75</v>
          </cell>
          <cell r="G2532">
            <v>161457.57500000001</v>
          </cell>
          <cell r="H2532">
            <v>30552.426500000001</v>
          </cell>
          <cell r="I2532">
            <v>5.2846072635180059</v>
          </cell>
          <cell r="J2532">
            <v>166620.3257805451</v>
          </cell>
          <cell r="K2532">
            <v>0.96901488004923886</v>
          </cell>
          <cell r="L2532">
            <v>31</v>
          </cell>
          <cell r="M2532">
            <v>171.25992225745685</v>
          </cell>
        </row>
        <row r="2533">
          <cell r="D2533">
            <v>45418</v>
          </cell>
          <cell r="E2533">
            <v>134827.74900000001</v>
          </cell>
          <cell r="F2533">
            <v>0.5</v>
          </cell>
          <cell r="G2533">
            <v>134828.24900000001</v>
          </cell>
          <cell r="H2533">
            <v>30552.426500000001</v>
          </cell>
          <cell r="I2533">
            <v>4.4130127929446132</v>
          </cell>
          <cell r="J2533">
            <v>166620.3257805451</v>
          </cell>
          <cell r="K2533">
            <v>0.80919448673736061</v>
          </cell>
          <cell r="L2533">
            <v>31</v>
          </cell>
          <cell r="M2533">
            <v>171.25992225745685</v>
          </cell>
        </row>
        <row r="2534">
          <cell r="D2534">
            <v>45419</v>
          </cell>
          <cell r="E2534">
            <v>168615.05499999999</v>
          </cell>
          <cell r="F2534">
            <v>7358.2240000000002</v>
          </cell>
          <cell r="G2534">
            <v>175973.27899999998</v>
          </cell>
          <cell r="H2534">
            <v>30552.426500000001</v>
          </cell>
          <cell r="I2534">
            <v>5.7597153208109333</v>
          </cell>
          <cell r="J2534">
            <v>166620.3257805451</v>
          </cell>
          <cell r="K2534">
            <v>1.0561333269253934</v>
          </cell>
          <cell r="L2534">
            <v>31</v>
          </cell>
          <cell r="M2534">
            <v>171.25992225745685</v>
          </cell>
        </row>
        <row r="2535">
          <cell r="D2535">
            <v>45420</v>
          </cell>
          <cell r="E2535">
            <v>174589.29199999999</v>
          </cell>
          <cell r="F2535">
            <v>5084.8059999999996</v>
          </cell>
          <cell r="G2535">
            <v>179674.098</v>
          </cell>
          <cell r="H2535">
            <v>30552.426500000001</v>
          </cell>
          <cell r="I2535">
            <v>5.8808454379229094</v>
          </cell>
          <cell r="J2535">
            <v>166620.3257805451</v>
          </cell>
          <cell r="K2535">
            <v>1.078344416614861</v>
          </cell>
          <cell r="L2535">
            <v>31</v>
          </cell>
          <cell r="M2535">
            <v>171.25992225745685</v>
          </cell>
        </row>
        <row r="2536">
          <cell r="D2536">
            <v>45421</v>
          </cell>
          <cell r="E2536">
            <v>94128.41</v>
          </cell>
          <cell r="F2536">
            <v>221.42</v>
          </cell>
          <cell r="G2536">
            <v>94349.83</v>
          </cell>
          <cell r="H2536">
            <v>30552.426500000001</v>
          </cell>
          <cell r="I2536">
            <v>3.0881288594213623</v>
          </cell>
          <cell r="J2536">
            <v>166620.3257805451</v>
          </cell>
          <cell r="K2536">
            <v>0.56625642494702444</v>
          </cell>
          <cell r="L2536">
            <v>31</v>
          </cell>
          <cell r="M2536">
            <v>171.25992225745685</v>
          </cell>
        </row>
        <row r="2537">
          <cell r="D2537">
            <v>45422</v>
          </cell>
          <cell r="E2537">
            <v>103809.11900000001</v>
          </cell>
          <cell r="F2537">
            <v>711.46799999999996</v>
          </cell>
          <cell r="G2537">
            <v>104520.587</v>
          </cell>
          <cell r="H2537">
            <v>30552.426500000001</v>
          </cell>
          <cell r="I2537">
            <v>3.4210240878903675</v>
          </cell>
          <cell r="J2537">
            <v>166620.3257805451</v>
          </cell>
          <cell r="K2537">
            <v>0.62729793925420363</v>
          </cell>
          <cell r="L2537">
            <v>31</v>
          </cell>
          <cell r="M2537">
            <v>171.25992225745685</v>
          </cell>
        </row>
        <row r="2538">
          <cell r="D2538">
            <v>45423</v>
          </cell>
          <cell r="E2538">
            <v>111561.503</v>
          </cell>
          <cell r="F2538">
            <v>425.7</v>
          </cell>
          <cell r="G2538">
            <v>111987.20299999999</v>
          </cell>
          <cell r="H2538">
            <v>30552.426500000001</v>
          </cell>
          <cell r="I2538">
            <v>3.6654110926344914</v>
          </cell>
          <cell r="J2538">
            <v>166620.3257805451</v>
          </cell>
          <cell r="K2538">
            <v>0.67211009506425912</v>
          </cell>
          <cell r="L2538">
            <v>31</v>
          </cell>
          <cell r="M2538">
            <v>171.25992225745685</v>
          </cell>
        </row>
        <row r="2539">
          <cell r="D2539">
            <v>45424</v>
          </cell>
          <cell r="E2539">
            <v>42815.072</v>
          </cell>
          <cell r="F2539">
            <v>0</v>
          </cell>
          <cell r="G2539">
            <v>42815.072</v>
          </cell>
          <cell r="H2539">
            <v>30552.426500000001</v>
          </cell>
          <cell r="I2539">
            <v>1.4013640455038816</v>
          </cell>
          <cell r="J2539">
            <v>166620.3257805451</v>
          </cell>
          <cell r="K2539">
            <v>0.25696187904704704</v>
          </cell>
          <cell r="L2539">
            <v>31</v>
          </cell>
          <cell r="M2539">
            <v>171.25992225745685</v>
          </cell>
        </row>
        <row r="2540">
          <cell r="D2540">
            <v>45425</v>
          </cell>
          <cell r="E2540">
            <v>149339.31299999999</v>
          </cell>
          <cell r="F2540">
            <v>18.475000000000001</v>
          </cell>
          <cell r="G2540">
            <v>149357.788</v>
          </cell>
          <cell r="H2540">
            <v>30552.426500000001</v>
          </cell>
          <cell r="I2540">
            <v>4.8885736784278002</v>
          </cell>
          <cell r="J2540">
            <v>166620.3257805451</v>
          </cell>
          <cell r="K2540">
            <v>0.89639596670047617</v>
          </cell>
          <cell r="L2540">
            <v>31</v>
          </cell>
          <cell r="M2540">
            <v>171.25992225745685</v>
          </cell>
        </row>
        <row r="2541">
          <cell r="D2541">
            <v>45426</v>
          </cell>
          <cell r="E2541">
            <v>219237.90400000001</v>
          </cell>
          <cell r="F2541">
            <v>41.341999999999999</v>
          </cell>
          <cell r="G2541">
            <v>219279.24600000001</v>
          </cell>
          <cell r="H2541">
            <v>30552.426500000001</v>
          </cell>
          <cell r="I2541">
            <v>7.1771466662394232</v>
          </cell>
          <cell r="J2541">
            <v>166620.3257805451</v>
          </cell>
          <cell r="K2541">
            <v>1.3160413951465426</v>
          </cell>
          <cell r="L2541">
            <v>31</v>
          </cell>
          <cell r="M2541">
            <v>171.25992225745685</v>
          </cell>
        </row>
        <row r="2542">
          <cell r="D2542">
            <v>45427</v>
          </cell>
          <cell r="E2542">
            <v>161879.057</v>
          </cell>
          <cell r="F2542">
            <v>3.75</v>
          </cell>
          <cell r="G2542">
            <v>161882.807</v>
          </cell>
          <cell r="H2542">
            <v>30552.426500000001</v>
          </cell>
          <cell r="I2542">
            <v>5.2985253724446402</v>
          </cell>
          <cell r="J2542">
            <v>166620.3257805451</v>
          </cell>
          <cell r="K2542">
            <v>0.97156698164913646</v>
          </cell>
          <cell r="L2542">
            <v>31</v>
          </cell>
          <cell r="M2542">
            <v>171.25992225745685</v>
          </cell>
        </row>
        <row r="2543">
          <cell r="D2543">
            <v>45428</v>
          </cell>
          <cell r="E2543">
            <v>151246.946</v>
          </cell>
          <cell r="F2543">
            <v>9.1999999999999993</v>
          </cell>
          <cell r="G2543">
            <v>151256.14600000001</v>
          </cell>
          <cell r="H2543">
            <v>30552.426500000001</v>
          </cell>
          <cell r="I2543">
            <v>4.950708121333669</v>
          </cell>
          <cell r="J2543">
            <v>166620.3257805451</v>
          </cell>
          <cell r="K2543">
            <v>0.90778928255859259</v>
          </cell>
          <cell r="L2543">
            <v>31</v>
          </cell>
          <cell r="M2543">
            <v>171.25992225745685</v>
          </cell>
        </row>
        <row r="2544">
          <cell r="D2544">
            <v>45429</v>
          </cell>
          <cell r="E2544">
            <v>92694.32</v>
          </cell>
          <cell r="F2544">
            <v>0</v>
          </cell>
          <cell r="G2544">
            <v>92694.32</v>
          </cell>
          <cell r="H2544">
            <v>30552.426500000001</v>
          </cell>
          <cell r="I2544">
            <v>3.0339429832193527</v>
          </cell>
          <cell r="J2544">
            <v>166620.3257805451</v>
          </cell>
          <cell r="K2544">
            <v>0.55632060233808023</v>
          </cell>
          <cell r="L2544">
            <v>31</v>
          </cell>
          <cell r="M2544">
            <v>171.25992225745685</v>
          </cell>
        </row>
        <row r="2545">
          <cell r="D2545">
            <v>45430</v>
          </cell>
          <cell r="E2545">
            <v>66203.277000000002</v>
          </cell>
          <cell r="F2545">
            <v>0.1</v>
          </cell>
          <cell r="G2545">
            <v>66203.377000000008</v>
          </cell>
          <cell r="H2545">
            <v>30552.426500000001</v>
          </cell>
          <cell r="I2545">
            <v>2.1668778746591535</v>
          </cell>
          <cell r="J2545">
            <v>166620.3257805451</v>
          </cell>
          <cell r="K2545">
            <v>0.39733073795087992</v>
          </cell>
          <cell r="L2545">
            <v>31</v>
          </cell>
          <cell r="M2545">
            <v>171.25992225745685</v>
          </cell>
        </row>
        <row r="2546">
          <cell r="D2546">
            <v>45431</v>
          </cell>
          <cell r="E2546">
            <v>59654.917000000001</v>
          </cell>
          <cell r="F2546">
            <v>0</v>
          </cell>
          <cell r="G2546">
            <v>59654.917000000001</v>
          </cell>
          <cell r="H2546">
            <v>30552.426500000001</v>
          </cell>
          <cell r="I2546">
            <v>1.9525426892034254</v>
          </cell>
          <cell r="J2546">
            <v>166620.3257805451</v>
          </cell>
          <cell r="K2546">
            <v>0.35802905030068921</v>
          </cell>
          <cell r="L2546">
            <v>31</v>
          </cell>
          <cell r="M2546">
            <v>171.25992225745685</v>
          </cell>
        </row>
        <row r="2547">
          <cell r="D2547">
            <v>45432</v>
          </cell>
          <cell r="E2547">
            <v>86411.46</v>
          </cell>
          <cell r="F2547">
            <v>0.158</v>
          </cell>
          <cell r="G2547">
            <v>86411.618000000002</v>
          </cell>
          <cell r="H2547">
            <v>30552.426500000001</v>
          </cell>
          <cell r="I2547">
            <v>2.8283062230752769</v>
          </cell>
          <cell r="J2547">
            <v>166620.3257805451</v>
          </cell>
          <cell r="K2547">
            <v>0.51861390616780068</v>
          </cell>
          <cell r="L2547">
            <v>31</v>
          </cell>
          <cell r="M2547">
            <v>171.25992225745685</v>
          </cell>
        </row>
        <row r="2548">
          <cell r="D2548">
            <v>45433</v>
          </cell>
          <cell r="E2548">
            <v>107224.03599999999</v>
          </cell>
          <cell r="F2548">
            <v>2.5000000000000001E-2</v>
          </cell>
          <cell r="G2548">
            <v>107224.06099999999</v>
          </cell>
          <cell r="H2548">
            <v>30552.426500000001</v>
          </cell>
          <cell r="I2548">
            <v>3.5095104802886925</v>
          </cell>
          <cell r="J2548">
            <v>166620.3257805451</v>
          </cell>
          <cell r="K2548">
            <v>0.6435232946382804</v>
          </cell>
          <cell r="L2548">
            <v>31</v>
          </cell>
          <cell r="M2548">
            <v>171.25992225745685</v>
          </cell>
        </row>
        <row r="2549">
          <cell r="D2549">
            <v>45434</v>
          </cell>
          <cell r="E2549">
            <v>106349.511</v>
          </cell>
          <cell r="F2549">
            <v>0</v>
          </cell>
          <cell r="G2549">
            <v>106349.511</v>
          </cell>
          <cell r="H2549">
            <v>30552.426500000001</v>
          </cell>
          <cell r="I2549">
            <v>3.4808859126131928</v>
          </cell>
          <cell r="J2549">
            <v>166620.3257805451</v>
          </cell>
          <cell r="K2549">
            <v>0.63827453524531264</v>
          </cell>
          <cell r="L2549">
            <v>31</v>
          </cell>
          <cell r="M2549">
            <v>171.25992225745685</v>
          </cell>
        </row>
        <row r="2550">
          <cell r="D2550">
            <v>45435</v>
          </cell>
          <cell r="E2550">
            <v>103782.671</v>
          </cell>
          <cell r="F2550">
            <v>19.7</v>
          </cell>
          <cell r="G2550">
            <v>103802.371</v>
          </cell>
          <cell r="H2550">
            <v>30552.426500000001</v>
          </cell>
          <cell r="I2550">
            <v>3.3975164296688511</v>
          </cell>
          <cell r="J2550">
            <v>166620.3257805451</v>
          </cell>
          <cell r="K2550">
            <v>0.62298744474139156</v>
          </cell>
          <cell r="L2550">
            <v>31</v>
          </cell>
          <cell r="M2550">
            <v>171.25992225745685</v>
          </cell>
        </row>
        <row r="2551">
          <cell r="D2551">
            <v>45436</v>
          </cell>
          <cell r="E2551">
            <v>87483.930999999997</v>
          </cell>
          <cell r="F2551">
            <v>16.475000000000001</v>
          </cell>
          <cell r="G2551">
            <v>87500.406000000003</v>
          </cell>
          <cell r="H2551">
            <v>30552.426500000001</v>
          </cell>
          <cell r="I2551">
            <v>2.8639429342870688</v>
          </cell>
          <cell r="J2551">
            <v>166620.3257805451</v>
          </cell>
          <cell r="K2551">
            <v>0.52514845106740704</v>
          </cell>
          <cell r="L2551">
            <v>31</v>
          </cell>
          <cell r="M2551">
            <v>171.25992225745685</v>
          </cell>
        </row>
        <row r="2552">
          <cell r="D2552">
            <v>45437</v>
          </cell>
          <cell r="E2552">
            <v>90076.433999999994</v>
          </cell>
          <cell r="F2552">
            <v>0.4</v>
          </cell>
          <cell r="G2552">
            <v>90076.833999999988</v>
          </cell>
          <cell r="H2552">
            <v>30552.426500000001</v>
          </cell>
          <cell r="I2552">
            <v>2.948271031762403</v>
          </cell>
          <cell r="J2552">
            <v>166620.3257805451</v>
          </cell>
          <cell r="K2552">
            <v>0.54061131844526455</v>
          </cell>
          <cell r="L2552">
            <v>31</v>
          </cell>
          <cell r="M2552">
            <v>171.25992225745685</v>
          </cell>
        </row>
        <row r="2553">
          <cell r="D2553">
            <v>45438</v>
          </cell>
          <cell r="E2553">
            <v>73908.627999999997</v>
          </cell>
          <cell r="F2553">
            <v>8</v>
          </cell>
          <cell r="G2553">
            <v>73916.627999999997</v>
          </cell>
          <cell r="H2553">
            <v>30552.426500000001</v>
          </cell>
          <cell r="I2553">
            <v>2.4193373969822001</v>
          </cell>
          <cell r="J2553">
            <v>166620.3257805451</v>
          </cell>
          <cell r="K2553">
            <v>0.4436231153296103</v>
          </cell>
          <cell r="L2553">
            <v>31</v>
          </cell>
          <cell r="M2553">
            <v>171.25992225745685</v>
          </cell>
        </row>
        <row r="2554">
          <cell r="D2554">
            <v>45439</v>
          </cell>
          <cell r="E2554">
            <v>126788.12300000001</v>
          </cell>
          <cell r="F2554">
            <v>2197.6689999999999</v>
          </cell>
          <cell r="G2554">
            <v>128985.792</v>
          </cell>
          <cell r="H2554">
            <v>30552.426500000001</v>
          </cell>
          <cell r="I2554">
            <v>4.2217855265931163</v>
          </cell>
          <cell r="J2554">
            <v>166620.3257805451</v>
          </cell>
          <cell r="K2554">
            <v>0.7741299952197106</v>
          </cell>
          <cell r="L2554">
            <v>31</v>
          </cell>
          <cell r="M2554">
            <v>171.25992225745685</v>
          </cell>
        </row>
        <row r="2555">
          <cell r="D2555">
            <v>45440</v>
          </cell>
          <cell r="E2555">
            <v>95242.72</v>
          </cell>
          <cell r="F2555">
            <v>375.64100000000002</v>
          </cell>
          <cell r="G2555">
            <v>95618.361000000004</v>
          </cell>
          <cell r="H2555">
            <v>30552.426500000001</v>
          </cell>
          <cell r="I2555">
            <v>3.1296486712765677</v>
          </cell>
          <cell r="J2555">
            <v>166620.3257805451</v>
          </cell>
          <cell r="K2555">
            <v>0.57386972779022483</v>
          </cell>
          <cell r="L2555">
            <v>31</v>
          </cell>
          <cell r="M2555">
            <v>171.25992225745685</v>
          </cell>
        </row>
        <row r="2556">
          <cell r="D2556">
            <v>45441</v>
          </cell>
          <cell r="E2556">
            <v>95557.864000000001</v>
          </cell>
          <cell r="F2556">
            <v>125.1</v>
          </cell>
          <cell r="G2556">
            <v>95682.964000000007</v>
          </cell>
          <cell r="H2556">
            <v>30552.426500000001</v>
          </cell>
          <cell r="I2556">
            <v>3.1317631678125468</v>
          </cell>
          <cell r="J2556">
            <v>166620.3257805451</v>
          </cell>
          <cell r="K2556">
            <v>0.57425745359556923</v>
          </cell>
          <cell r="L2556">
            <v>31</v>
          </cell>
          <cell r="M2556">
            <v>171.25992225745685</v>
          </cell>
        </row>
        <row r="2557">
          <cell r="D2557">
            <v>45442</v>
          </cell>
          <cell r="E2557">
            <v>178112.34400000001</v>
          </cell>
          <cell r="F2557">
            <v>2588.3009999999999</v>
          </cell>
          <cell r="G2557">
            <v>180700.64500000002</v>
          </cell>
          <cell r="H2557">
            <v>30552.426500000001</v>
          </cell>
          <cell r="I2557">
            <v>5.9144449623338433</v>
          </cell>
          <cell r="J2557">
            <v>166620.3257805451</v>
          </cell>
          <cell r="K2557">
            <v>1.0845054116506774</v>
          </cell>
          <cell r="L2557">
            <v>31</v>
          </cell>
          <cell r="M2557">
            <v>171.25992225745685</v>
          </cell>
        </row>
        <row r="2558">
          <cell r="D2558">
            <v>45443</v>
          </cell>
          <cell r="E2558">
            <v>262939.29200000002</v>
          </cell>
          <cell r="F2558">
            <v>1847.4459999999999</v>
          </cell>
          <cell r="G2558">
            <v>264786.73800000001</v>
          </cell>
          <cell r="H2558">
            <v>30683.0265</v>
          </cell>
          <cell r="I2558">
            <v>8.6297464169644424</v>
          </cell>
          <cell r="J2558">
            <v>166620.3257805451</v>
          </cell>
          <cell r="K2558">
            <v>1.5891622871314599</v>
          </cell>
          <cell r="L2558">
            <v>31</v>
          </cell>
          <cell r="M2558">
            <v>171.25992225745685</v>
          </cell>
        </row>
        <row r="2559">
          <cell r="D2559">
            <v>45444</v>
          </cell>
          <cell r="E2559">
            <v>259480.076</v>
          </cell>
          <cell r="F2559">
            <v>353.44400000000002</v>
          </cell>
          <cell r="G2559">
            <v>259833.52</v>
          </cell>
          <cell r="H2559">
            <v>30683.0265</v>
          </cell>
          <cell r="I2559">
            <v>8.4683145582134802</v>
          </cell>
          <cell r="J2559">
            <v>128841.64464824599</v>
          </cell>
          <cell r="K2559">
            <v>2.0166889417577556</v>
          </cell>
          <cell r="L2559">
            <v>30</v>
          </cell>
          <cell r="M2559">
            <v>128.1573693072005</v>
          </cell>
        </row>
        <row r="2560">
          <cell r="D2560">
            <v>45445</v>
          </cell>
          <cell r="E2560">
            <v>223590.02799999999</v>
          </cell>
          <cell r="F2560">
            <v>463.87200000000001</v>
          </cell>
          <cell r="G2560">
            <v>224053.9</v>
          </cell>
          <cell r="H2560">
            <v>30683.0265</v>
          </cell>
          <cell r="I2560">
            <v>7.3022099042283193</v>
          </cell>
          <cell r="J2560">
            <v>128841.64464824599</v>
          </cell>
          <cell r="K2560">
            <v>1.738986649943002</v>
          </cell>
          <cell r="L2560">
            <v>30</v>
          </cell>
          <cell r="M2560">
            <v>128.1573693072005</v>
          </cell>
        </row>
        <row r="2561">
          <cell r="D2561">
            <v>45446</v>
          </cell>
          <cell r="E2561">
            <v>185789.283</v>
          </cell>
          <cell r="F2561">
            <v>619.01700000000005</v>
          </cell>
          <cell r="G2561">
            <v>186408.3</v>
          </cell>
          <cell r="H2561">
            <v>30683.0265</v>
          </cell>
          <cell r="I2561">
            <v>6.0752905193364803</v>
          </cell>
          <cell r="J2561">
            <v>128841.64464824599</v>
          </cell>
          <cell r="K2561">
            <v>1.4468016184434642</v>
          </cell>
          <cell r="L2561">
            <v>30</v>
          </cell>
          <cell r="M2561">
            <v>128.1573693072005</v>
          </cell>
        </row>
        <row r="2562">
          <cell r="D2562">
            <v>45447</v>
          </cell>
          <cell r="E2562">
            <v>66230.172999999995</v>
          </cell>
          <cell r="F2562">
            <v>0</v>
          </cell>
          <cell r="G2562">
            <v>66230.172999999995</v>
          </cell>
          <cell r="H2562">
            <v>30683.0265</v>
          </cell>
          <cell r="I2562">
            <v>2.1585280382950489</v>
          </cell>
          <cell r="J2562">
            <v>128841.64464824599</v>
          </cell>
          <cell r="K2562">
            <v>0.51404321313048085</v>
          </cell>
          <cell r="L2562">
            <v>30</v>
          </cell>
          <cell r="M2562">
            <v>128.1573693072005</v>
          </cell>
        </row>
        <row r="2563">
          <cell r="D2563">
            <v>45448</v>
          </cell>
          <cell r="E2563">
            <v>69742.851999999999</v>
          </cell>
          <cell r="F2563">
            <v>0</v>
          </cell>
          <cell r="G2563">
            <v>69742.851999999999</v>
          </cell>
          <cell r="H2563">
            <v>30683.0265</v>
          </cell>
          <cell r="I2563">
            <v>2.2730108452632596</v>
          </cell>
          <cell r="J2563">
            <v>128841.64464824599</v>
          </cell>
          <cell r="K2563">
            <v>0.54130675054953559</v>
          </cell>
          <cell r="L2563">
            <v>30</v>
          </cell>
          <cell r="M2563">
            <v>128.1573693072005</v>
          </cell>
        </row>
        <row r="2564">
          <cell r="D2564">
            <v>45449</v>
          </cell>
          <cell r="E2564">
            <v>157749.26300000001</v>
          </cell>
          <cell r="F2564">
            <v>68.849999999999994</v>
          </cell>
          <cell r="G2564">
            <v>157818.11300000001</v>
          </cell>
          <cell r="H2564">
            <v>30683.0265</v>
          </cell>
          <cell r="I2564">
            <v>5.1434988983241272</v>
          </cell>
          <cell r="J2564">
            <v>128841.64464824599</v>
          </cell>
          <cell r="K2564">
            <v>1.2248998639443283</v>
          </cell>
          <cell r="L2564">
            <v>30</v>
          </cell>
          <cell r="M2564">
            <v>128.1573693072005</v>
          </cell>
        </row>
        <row r="2565">
          <cell r="D2565">
            <v>45450</v>
          </cell>
          <cell r="E2565">
            <v>202479.976</v>
          </cell>
          <cell r="F2565">
            <v>206.54400000000001</v>
          </cell>
          <cell r="G2565">
            <v>202686.52</v>
          </cell>
          <cell r="H2565">
            <v>30683.0265</v>
          </cell>
          <cell r="I2565">
            <v>6.6058190185378223</v>
          </cell>
          <cell r="J2565">
            <v>128841.64464824599</v>
          </cell>
          <cell r="K2565">
            <v>1.5731444639142869</v>
          </cell>
          <cell r="L2565">
            <v>30</v>
          </cell>
          <cell r="M2565">
            <v>128.1573693072005</v>
          </cell>
        </row>
        <row r="2566">
          <cell r="D2566">
            <v>45451</v>
          </cell>
          <cell r="E2566">
            <v>166252.951</v>
          </cell>
          <cell r="F2566">
            <v>381.34100000000001</v>
          </cell>
          <cell r="G2566">
            <v>166634.29199999999</v>
          </cell>
          <cell r="H2566">
            <v>30683.0265</v>
          </cell>
          <cell r="I2566">
            <v>5.4308297129685039</v>
          </cell>
          <cell r="J2566">
            <v>128841.64464824599</v>
          </cell>
          <cell r="K2566">
            <v>1.2933263344699821</v>
          </cell>
          <cell r="L2566">
            <v>30</v>
          </cell>
          <cell r="M2566">
            <v>128.1573693072005</v>
          </cell>
        </row>
        <row r="2567">
          <cell r="D2567">
            <v>45452</v>
          </cell>
          <cell r="E2567">
            <v>238430.796</v>
          </cell>
          <cell r="F2567">
            <v>2652.3719999999998</v>
          </cell>
          <cell r="G2567">
            <v>241083.16800000001</v>
          </cell>
          <cell r="H2567">
            <v>30683.0265</v>
          </cell>
          <cell r="I2567">
            <v>7.8572160409273843</v>
          </cell>
          <cell r="J2567">
            <v>128841.64464824599</v>
          </cell>
          <cell r="K2567">
            <v>1.8711587286718327</v>
          </cell>
          <cell r="L2567">
            <v>30</v>
          </cell>
          <cell r="M2567">
            <v>128.1573693072005</v>
          </cell>
        </row>
        <row r="2568">
          <cell r="D2568">
            <v>45453</v>
          </cell>
          <cell r="E2568">
            <v>219845.79800000001</v>
          </cell>
          <cell r="F2568">
            <v>1012.389</v>
          </cell>
          <cell r="G2568">
            <v>220858.18700000001</v>
          </cell>
          <cell r="H2568">
            <v>30683.0265</v>
          </cell>
          <cell r="I2568">
            <v>7.1980574341321901</v>
          </cell>
          <cell r="J2568">
            <v>128841.64464824599</v>
          </cell>
          <cell r="K2568">
            <v>1.7141832332470672</v>
          </cell>
          <cell r="L2568">
            <v>30</v>
          </cell>
          <cell r="M2568">
            <v>128.1573693072005</v>
          </cell>
        </row>
        <row r="2569">
          <cell r="D2569">
            <v>45454</v>
          </cell>
          <cell r="E2569">
            <v>175368.802</v>
          </cell>
          <cell r="F2569">
            <v>1849.4359999999999</v>
          </cell>
          <cell r="G2569">
            <v>177218.23799999998</v>
          </cell>
          <cell r="H2569">
            <v>30683.0265</v>
          </cell>
          <cell r="I2569">
            <v>5.7757743682814331</v>
          </cell>
          <cell r="J2569">
            <v>128841.64464824599</v>
          </cell>
          <cell r="K2569">
            <v>1.3754732678539476</v>
          </cell>
          <cell r="L2569">
            <v>30</v>
          </cell>
          <cell r="M2569">
            <v>128.1573693072005</v>
          </cell>
        </row>
        <row r="2570">
          <cell r="D2570">
            <v>45455</v>
          </cell>
          <cell r="E2570">
            <v>178632.56200000001</v>
          </cell>
          <cell r="F2570">
            <v>343.99</v>
          </cell>
          <cell r="G2570">
            <v>178976.552</v>
          </cell>
          <cell r="H2570">
            <v>30683.0265</v>
          </cell>
          <cell r="I2570">
            <v>5.8330801233053071</v>
          </cell>
          <cell r="J2570">
            <v>128841.64464824599</v>
          </cell>
          <cell r="K2570">
            <v>1.3891203615774128</v>
          </cell>
          <cell r="L2570">
            <v>30</v>
          </cell>
          <cell r="M2570">
            <v>128.1573693072005</v>
          </cell>
        </row>
        <row r="2571">
          <cell r="D2571">
            <v>45456</v>
          </cell>
          <cell r="E2571">
            <v>100226.993</v>
          </cell>
          <cell r="F2571">
            <v>0</v>
          </cell>
          <cell r="G2571">
            <v>100226.993</v>
          </cell>
          <cell r="H2571">
            <v>30683.0265</v>
          </cell>
          <cell r="I2571">
            <v>3.26652890646234</v>
          </cell>
          <cell r="J2571">
            <v>128841.64464824599</v>
          </cell>
          <cell r="K2571">
            <v>0.77790836397371665</v>
          </cell>
          <cell r="L2571">
            <v>30</v>
          </cell>
          <cell r="M2571">
            <v>128.1573693072005</v>
          </cell>
        </row>
        <row r="2572">
          <cell r="D2572">
            <v>45457</v>
          </cell>
          <cell r="E2572">
            <v>152373.715</v>
          </cell>
          <cell r="F2572">
            <v>4.1500000000000004</v>
          </cell>
          <cell r="G2572">
            <v>152377.86499999999</v>
          </cell>
          <cell r="H2572">
            <v>30683.0265</v>
          </cell>
          <cell r="I2572">
            <v>4.9661940943146528</v>
          </cell>
          <cell r="J2572">
            <v>128841.64464824599</v>
          </cell>
          <cell r="K2572">
            <v>1.1826755659322021</v>
          </cell>
          <cell r="L2572">
            <v>30</v>
          </cell>
          <cell r="M2572">
            <v>128.1573693072005</v>
          </cell>
        </row>
        <row r="2573">
          <cell r="D2573">
            <v>45458</v>
          </cell>
          <cell r="E2573">
            <v>130532.421</v>
          </cell>
          <cell r="F2573">
            <v>66.930999999999997</v>
          </cell>
          <cell r="G2573">
            <v>130599.352</v>
          </cell>
          <cell r="H2573">
            <v>30683.0265</v>
          </cell>
          <cell r="I2573">
            <v>4.2564038459504641</v>
          </cell>
          <cell r="J2573">
            <v>128841.64464824599</v>
          </cell>
          <cell r="K2573">
            <v>1.0136423852439387</v>
          </cell>
          <cell r="L2573">
            <v>30</v>
          </cell>
          <cell r="M2573">
            <v>128.1573693072005</v>
          </cell>
        </row>
        <row r="2574">
          <cell r="D2574">
            <v>45459</v>
          </cell>
          <cell r="E2574">
            <v>93943.244999999995</v>
          </cell>
          <cell r="F2574">
            <v>0</v>
          </cell>
          <cell r="G2574">
            <v>93943.244999999995</v>
          </cell>
          <cell r="H2574">
            <v>30683.0265</v>
          </cell>
          <cell r="I2574">
            <v>3.0617333332485956</v>
          </cell>
          <cell r="J2574">
            <v>128841.64464824599</v>
          </cell>
          <cell r="K2574">
            <v>0.72913726968075387</v>
          </cell>
          <cell r="L2574">
            <v>30</v>
          </cell>
          <cell r="M2574">
            <v>128.1573693072005</v>
          </cell>
        </row>
        <row r="2575">
          <cell r="D2575">
            <v>45460</v>
          </cell>
          <cell r="E2575">
            <v>139071.80900000001</v>
          </cell>
          <cell r="F2575">
            <v>1597.893</v>
          </cell>
          <cell r="G2575">
            <v>140669.70200000002</v>
          </cell>
          <cell r="H2575">
            <v>30683.0265</v>
          </cell>
          <cell r="I2575">
            <v>4.5846097352880104</v>
          </cell>
          <cell r="J2575">
            <v>128841.64464824599</v>
          </cell>
          <cell r="K2575">
            <v>1.0918030609128448</v>
          </cell>
          <cell r="L2575">
            <v>30</v>
          </cell>
          <cell r="M2575">
            <v>128.1573693072005</v>
          </cell>
        </row>
        <row r="2576">
          <cell r="D2576">
            <v>45461</v>
          </cell>
          <cell r="E2576">
            <v>132460.785</v>
          </cell>
          <cell r="F2576">
            <v>137.41499999999999</v>
          </cell>
          <cell r="G2576">
            <v>132598.20000000001</v>
          </cell>
          <cell r="H2576">
            <v>30683.0265</v>
          </cell>
          <cell r="I2576">
            <v>4.321548918911243</v>
          </cell>
          <cell r="J2576">
            <v>128841.64464824599</v>
          </cell>
          <cell r="K2576">
            <v>1.0291563753475044</v>
          </cell>
          <cell r="L2576">
            <v>30</v>
          </cell>
          <cell r="M2576">
            <v>128.1573693072005</v>
          </cell>
        </row>
        <row r="2577">
          <cell r="D2577">
            <v>45462</v>
          </cell>
          <cell r="E2577">
            <v>93237.126999999993</v>
          </cell>
          <cell r="F2577">
            <v>0.625</v>
          </cell>
          <cell r="G2577">
            <v>93237.751999999993</v>
          </cell>
          <cell r="H2577">
            <v>30683.0265</v>
          </cell>
          <cell r="I2577">
            <v>3.0387403928357588</v>
          </cell>
          <cell r="J2577">
            <v>128841.64464824599</v>
          </cell>
          <cell r="K2577">
            <v>0.72366160999070506</v>
          </cell>
          <cell r="L2577">
            <v>30</v>
          </cell>
          <cell r="M2577">
            <v>128.1573693072005</v>
          </cell>
        </row>
        <row r="2578">
          <cell r="D2578">
            <v>45463</v>
          </cell>
          <cell r="E2578">
            <v>138864.34400000001</v>
          </cell>
          <cell r="F2578">
            <v>56.354999999999997</v>
          </cell>
          <cell r="G2578">
            <v>138920.69900000002</v>
          </cell>
          <cell r="H2578">
            <v>30683.0265</v>
          </cell>
          <cell r="I2578">
            <v>4.5276074379429296</v>
          </cell>
          <cell r="J2578">
            <v>128841.64464824599</v>
          </cell>
          <cell r="K2578">
            <v>1.0782282341961027</v>
          </cell>
          <cell r="L2578">
            <v>30</v>
          </cell>
          <cell r="M2578">
            <v>128.1573693072005</v>
          </cell>
        </row>
        <row r="2579">
          <cell r="D2579">
            <v>45464</v>
          </cell>
          <cell r="E2579">
            <v>73636.845000000001</v>
          </cell>
          <cell r="F2579">
            <v>0.22500000000000001</v>
          </cell>
          <cell r="G2579">
            <v>73637.070000000007</v>
          </cell>
          <cell r="H2579">
            <v>30683.0265</v>
          </cell>
          <cell r="I2579">
            <v>2.3999285077044146</v>
          </cell>
          <cell r="J2579">
            <v>128841.64464824599</v>
          </cell>
          <cell r="K2579">
            <v>0.57153158981351515</v>
          </cell>
          <cell r="L2579">
            <v>30</v>
          </cell>
          <cell r="M2579">
            <v>128.1573693072005</v>
          </cell>
        </row>
        <row r="2580">
          <cell r="D2580">
            <v>45465</v>
          </cell>
          <cell r="E2580">
            <v>103147.285</v>
          </cell>
          <cell r="F2580">
            <v>592.19100000000003</v>
          </cell>
          <cell r="G2580">
            <v>103739.47600000001</v>
          </cell>
          <cell r="H2580">
            <v>30683.0265</v>
          </cell>
          <cell r="I2580">
            <v>3.3810053255339727</v>
          </cell>
          <cell r="J2580">
            <v>128841.64464824599</v>
          </cell>
          <cell r="K2580">
            <v>0.8051703801455028</v>
          </cell>
          <cell r="L2580">
            <v>30</v>
          </cell>
          <cell r="M2580">
            <v>128.1573693072005</v>
          </cell>
        </row>
        <row r="2581">
          <cell r="D2581">
            <v>45466</v>
          </cell>
          <cell r="E2581">
            <v>146813.58100000001</v>
          </cell>
          <cell r="F2581">
            <v>1361.768</v>
          </cell>
          <cell r="G2581">
            <v>148175.34900000002</v>
          </cell>
          <cell r="H2581">
            <v>30683.0265</v>
          </cell>
          <cell r="I2581">
            <v>4.8292285964684751</v>
          </cell>
          <cell r="J2581">
            <v>128841.64464824599</v>
          </cell>
          <cell r="K2581">
            <v>1.150057882329409</v>
          </cell>
          <cell r="L2581">
            <v>30</v>
          </cell>
          <cell r="M2581">
            <v>128.1573693072005</v>
          </cell>
        </row>
        <row r="2582">
          <cell r="D2582">
            <v>45467</v>
          </cell>
          <cell r="E2582">
            <v>124169.542</v>
          </cell>
          <cell r="F2582">
            <v>24.11</v>
          </cell>
          <cell r="G2582">
            <v>124193.652</v>
          </cell>
          <cell r="H2582">
            <v>30683.0265</v>
          </cell>
          <cell r="I2582">
            <v>4.0476336974124765</v>
          </cell>
          <cell r="J2582">
            <v>128841.64464824599</v>
          </cell>
          <cell r="K2582">
            <v>0.96392476469129529</v>
          </cell>
          <cell r="L2582">
            <v>30</v>
          </cell>
          <cell r="M2582">
            <v>128.1573693072005</v>
          </cell>
        </row>
        <row r="2583">
          <cell r="D2583">
            <v>45468</v>
          </cell>
          <cell r="E2583">
            <v>93908.012000000002</v>
          </cell>
          <cell r="F2583">
            <v>4.75</v>
          </cell>
          <cell r="G2583">
            <v>93912.762000000002</v>
          </cell>
          <cell r="H2583">
            <v>30683.0265</v>
          </cell>
          <cell r="I2583">
            <v>3.0607398523740805</v>
          </cell>
          <cell r="J2583">
            <v>128841.64464824599</v>
          </cell>
          <cell r="K2583">
            <v>0.72890067692316207</v>
          </cell>
          <cell r="L2583">
            <v>30</v>
          </cell>
          <cell r="M2583">
            <v>128.1573693072005</v>
          </cell>
        </row>
        <row r="2584">
          <cell r="D2584">
            <v>45469</v>
          </cell>
          <cell r="E2584">
            <v>117992.569</v>
          </cell>
          <cell r="F2584">
            <v>853.34699999999998</v>
          </cell>
          <cell r="G2584">
            <v>118845.916</v>
          </cell>
          <cell r="H2584">
            <v>30683.0265</v>
          </cell>
          <cell r="I2584">
            <v>3.8733439805880949</v>
          </cell>
          <cell r="J2584">
            <v>128841.64464824599</v>
          </cell>
          <cell r="K2584">
            <v>0.92241849538993703</v>
          </cell>
          <cell r="L2584">
            <v>30</v>
          </cell>
          <cell r="M2584">
            <v>128.1573693072005</v>
          </cell>
        </row>
        <row r="2585">
          <cell r="D2585">
            <v>45470</v>
          </cell>
          <cell r="E2585">
            <v>129164.42</v>
          </cell>
          <cell r="F2585">
            <v>1778.18</v>
          </cell>
          <cell r="G2585">
            <v>130942.59999999999</v>
          </cell>
          <cell r="H2585">
            <v>30683.0265</v>
          </cell>
          <cell r="I2585">
            <v>4.2675907476076391</v>
          </cell>
          <cell r="J2585">
            <v>128841.64464824599</v>
          </cell>
          <cell r="K2585">
            <v>1.0163064928074295</v>
          </cell>
          <cell r="L2585">
            <v>30</v>
          </cell>
          <cell r="M2585">
            <v>128.1573693072005</v>
          </cell>
        </row>
        <row r="2586">
          <cell r="D2586">
            <v>45471</v>
          </cell>
          <cell r="E2586">
            <v>183483.69</v>
          </cell>
          <cell r="F2586">
            <v>1947.855</v>
          </cell>
          <cell r="G2586">
            <v>185431.54500000001</v>
          </cell>
          <cell r="H2586">
            <v>30683.0265</v>
          </cell>
          <cell r="I2586">
            <v>6.0434567952415001</v>
          </cell>
          <cell r="J2586">
            <v>128841.64464824599</v>
          </cell>
          <cell r="K2586">
            <v>1.4392205680566375</v>
          </cell>
          <cell r="L2586">
            <v>30</v>
          </cell>
          <cell r="M2586">
            <v>128.1573693072005</v>
          </cell>
        </row>
        <row r="2587">
          <cell r="D2587">
            <v>45472</v>
          </cell>
          <cell r="E2587">
            <v>155649.024</v>
          </cell>
          <cell r="F2587">
            <v>1169.1479999999999</v>
          </cell>
          <cell r="G2587">
            <v>156818.17199999999</v>
          </cell>
          <cell r="H2587">
            <v>30683.0265</v>
          </cell>
          <cell r="I2587">
            <v>5.1109095121369466</v>
          </cell>
          <cell r="J2587">
            <v>128841.64464824599</v>
          </cell>
          <cell r="K2587">
            <v>1.2171388562148013</v>
          </cell>
          <cell r="L2587">
            <v>30</v>
          </cell>
          <cell r="M2587">
            <v>128.1573693072005</v>
          </cell>
        </row>
        <row r="2588">
          <cell r="D2588">
            <v>45473</v>
          </cell>
          <cell r="E2588">
            <v>56953.692000000003</v>
          </cell>
          <cell r="F2588">
            <v>0.55000000000000004</v>
          </cell>
          <cell r="G2588">
            <v>56954.242000000006</v>
          </cell>
          <cell r="H2588">
            <v>30781.626499999998</v>
          </cell>
          <cell r="I2588">
            <v>1.8502674639366443</v>
          </cell>
          <cell r="J2588">
            <v>128841.64464824599</v>
          </cell>
          <cell r="K2588">
            <v>0.44204839324654932</v>
          </cell>
          <cell r="L2588">
            <v>30</v>
          </cell>
          <cell r="M2588">
            <v>128.1573693072005</v>
          </cell>
        </row>
        <row r="2589">
          <cell r="D2589">
            <v>45474</v>
          </cell>
          <cell r="E2589">
            <v>179775.815</v>
          </cell>
          <cell r="F2589">
            <v>3296.39</v>
          </cell>
          <cell r="G2589">
            <v>183072.20500000002</v>
          </cell>
          <cell r="H2589">
            <v>30781.626499999998</v>
          </cell>
          <cell r="I2589">
            <v>5.9474506650907486</v>
          </cell>
          <cell r="J2589">
            <v>138507.78519321111</v>
          </cell>
          <cell r="K2589">
            <v>1.321746678315763</v>
          </cell>
          <cell r="L2589">
            <v>31</v>
          </cell>
          <cell r="M2589">
            <v>142.36457894989638</v>
          </cell>
        </row>
        <row r="2590">
          <cell r="D2590">
            <v>45475</v>
          </cell>
          <cell r="E2590">
            <v>175149.79399999999</v>
          </cell>
          <cell r="F2590">
            <v>5074.4530000000004</v>
          </cell>
          <cell r="G2590">
            <v>180224.247</v>
          </cell>
          <cell r="H2590">
            <v>30781.626499999998</v>
          </cell>
          <cell r="I2590">
            <v>5.8549293033621863</v>
          </cell>
          <cell r="J2590">
            <v>138507.78519321111</v>
          </cell>
          <cell r="K2590">
            <v>1.3011849604597794</v>
          </cell>
          <cell r="L2590">
            <v>31</v>
          </cell>
          <cell r="M2590">
            <v>142.36457894989638</v>
          </cell>
        </row>
        <row r="2591">
          <cell r="D2591">
            <v>45476</v>
          </cell>
          <cell r="E2591">
            <v>136261.05499999999</v>
          </cell>
          <cell r="F2591">
            <v>3644.44</v>
          </cell>
          <cell r="G2591">
            <v>139905.495</v>
          </cell>
          <cell r="H2591">
            <v>30781.626499999998</v>
          </cell>
          <cell r="I2591">
            <v>4.5450975438221244</v>
          </cell>
          <cell r="J2591">
            <v>138507.78519321111</v>
          </cell>
          <cell r="K2591">
            <v>1.0100912003237881</v>
          </cell>
          <cell r="L2591">
            <v>31</v>
          </cell>
          <cell r="M2591">
            <v>142.36457894989638</v>
          </cell>
        </row>
        <row r="2592">
          <cell r="D2592">
            <v>45477</v>
          </cell>
          <cell r="E2592">
            <v>139507.47399999999</v>
          </cell>
          <cell r="F2592">
            <v>515.12199999999996</v>
          </cell>
          <cell r="G2592">
            <v>140022.59599999999</v>
          </cell>
          <cell r="H2592">
            <v>30781.626499999998</v>
          </cell>
          <cell r="I2592">
            <v>4.5489017937372473</v>
          </cell>
          <cell r="J2592">
            <v>138507.78519321111</v>
          </cell>
          <cell r="K2592">
            <v>1.0109366473853856</v>
          </cell>
          <cell r="L2592">
            <v>31</v>
          </cell>
          <cell r="M2592">
            <v>142.36457894989638</v>
          </cell>
        </row>
        <row r="2593">
          <cell r="D2593">
            <v>45478</v>
          </cell>
          <cell r="E2593">
            <v>150000.33799999999</v>
          </cell>
          <cell r="F2593">
            <v>145.92699999999999</v>
          </cell>
          <cell r="G2593">
            <v>150146.26499999998</v>
          </cell>
          <cell r="H2593">
            <v>30781.626499999998</v>
          </cell>
          <cell r="I2593">
            <v>4.8777885405113333</v>
          </cell>
          <cell r="J2593">
            <v>138507.78519321111</v>
          </cell>
          <cell r="K2593">
            <v>1.0840276219170917</v>
          </cell>
          <cell r="L2593">
            <v>31</v>
          </cell>
          <cell r="M2593">
            <v>142.36457894989638</v>
          </cell>
        </row>
        <row r="2594">
          <cell r="D2594">
            <v>45479</v>
          </cell>
          <cell r="E2594">
            <v>152698.99900000001</v>
          </cell>
          <cell r="F2594">
            <v>1066.838</v>
          </cell>
          <cell r="G2594">
            <v>153765.837</v>
          </cell>
          <cell r="H2594">
            <v>30781.626499999998</v>
          </cell>
          <cell r="I2594">
            <v>4.9953772585733898</v>
          </cell>
          <cell r="J2594">
            <v>138507.78519321111</v>
          </cell>
          <cell r="K2594">
            <v>1.1101602468446428</v>
          </cell>
          <cell r="L2594">
            <v>31</v>
          </cell>
          <cell r="M2594">
            <v>142.36457894989638</v>
          </cell>
        </row>
        <row r="2595">
          <cell r="D2595">
            <v>45480</v>
          </cell>
          <cell r="E2595">
            <v>90474.68</v>
          </cell>
          <cell r="F2595">
            <v>1813.2360000000001</v>
          </cell>
          <cell r="G2595">
            <v>92287.915999999997</v>
          </cell>
          <cell r="H2595">
            <v>30781.626499999998</v>
          </cell>
          <cell r="I2595">
            <v>2.9981494317722297</v>
          </cell>
          <cell r="J2595">
            <v>138507.78519321111</v>
          </cell>
          <cell r="K2595">
            <v>0.66630129036619268</v>
          </cell>
          <cell r="L2595">
            <v>31</v>
          </cell>
          <cell r="M2595">
            <v>142.36457894989638</v>
          </cell>
        </row>
        <row r="2596">
          <cell r="D2596">
            <v>45481</v>
          </cell>
          <cell r="E2596">
            <v>129612.363</v>
          </cell>
          <cell r="F2596">
            <v>291.11399999999998</v>
          </cell>
          <cell r="G2596">
            <v>129903.477</v>
          </cell>
          <cell r="H2596">
            <v>30781.626499999998</v>
          </cell>
          <cell r="I2596">
            <v>4.2201628624140444</v>
          </cell>
          <cell r="J2596">
            <v>138507.78519321111</v>
          </cell>
          <cell r="K2596">
            <v>0.93787852299270724</v>
          </cell>
          <cell r="L2596">
            <v>31</v>
          </cell>
          <cell r="M2596">
            <v>142.36457894989638</v>
          </cell>
        </row>
        <row r="2597">
          <cell r="D2597">
            <v>45482</v>
          </cell>
          <cell r="E2597">
            <v>135276.11499999999</v>
          </cell>
          <cell r="F2597">
            <v>33.174999999999997</v>
          </cell>
          <cell r="G2597">
            <v>135309.28999999998</v>
          </cell>
          <cell r="H2597">
            <v>30781.626499999998</v>
          </cell>
          <cell r="I2597">
            <v>4.3957810351574498</v>
          </cell>
          <cell r="J2597">
            <v>138507.78519321111</v>
          </cell>
          <cell r="K2597">
            <v>0.97690746993932942</v>
          </cell>
          <cell r="L2597">
            <v>31</v>
          </cell>
          <cell r="M2597">
            <v>142.36457894989638</v>
          </cell>
        </row>
        <row r="2598">
          <cell r="D2598">
            <v>45483</v>
          </cell>
          <cell r="E2598">
            <v>68314.876999999993</v>
          </cell>
          <cell r="F2598">
            <v>0</v>
          </cell>
          <cell r="G2598">
            <v>68314.876999999993</v>
          </cell>
          <cell r="H2598">
            <v>30781.626499999998</v>
          </cell>
          <cell r="I2598">
            <v>2.2193394166484346</v>
          </cell>
          <cell r="J2598">
            <v>138507.78519321111</v>
          </cell>
          <cell r="K2598">
            <v>0.49322048507745841</v>
          </cell>
          <cell r="L2598">
            <v>31</v>
          </cell>
          <cell r="M2598">
            <v>142.36457894989638</v>
          </cell>
        </row>
        <row r="2599">
          <cell r="D2599">
            <v>45484</v>
          </cell>
          <cell r="E2599">
            <v>124290.408</v>
          </cell>
          <cell r="F2599">
            <v>555.18899999999996</v>
          </cell>
          <cell r="G2599">
            <v>124845.59699999999</v>
          </cell>
          <cell r="H2599">
            <v>30781.626499999998</v>
          </cell>
          <cell r="I2599">
            <v>4.0558479585216203</v>
          </cell>
          <cell r="J2599">
            <v>138507.78519321111</v>
          </cell>
          <cell r="K2599">
            <v>0.90136158646856512</v>
          </cell>
          <cell r="L2599">
            <v>31</v>
          </cell>
          <cell r="M2599">
            <v>142.36457894989638</v>
          </cell>
        </row>
        <row r="2600">
          <cell r="D2600">
            <v>45485</v>
          </cell>
          <cell r="E2600">
            <v>184957.46599999999</v>
          </cell>
          <cell r="F2600">
            <v>5322.2619999999997</v>
          </cell>
          <cell r="G2600">
            <v>190279.72799999997</v>
          </cell>
          <cell r="H2600">
            <v>30781.626499999998</v>
          </cell>
          <cell r="I2600">
            <v>6.1816008325615925</v>
          </cell>
          <cell r="J2600">
            <v>138507.78519321111</v>
          </cell>
          <cell r="K2600">
            <v>1.3737836305343394</v>
          </cell>
          <cell r="L2600">
            <v>31</v>
          </cell>
          <cell r="M2600">
            <v>142.36457894989638</v>
          </cell>
        </row>
        <row r="2601">
          <cell r="D2601">
            <v>45486</v>
          </cell>
          <cell r="E2601">
            <v>132236.17800000001</v>
          </cell>
          <cell r="F2601">
            <v>462.29199999999997</v>
          </cell>
          <cell r="G2601">
            <v>132698.47</v>
          </cell>
          <cell r="H2601">
            <v>30781.626499999998</v>
          </cell>
          <cell r="I2601">
            <v>4.3109635548335952</v>
          </cell>
          <cell r="J2601">
            <v>138507.78519321111</v>
          </cell>
          <cell r="K2601">
            <v>0.95805784357097745</v>
          </cell>
          <cell r="L2601">
            <v>31</v>
          </cell>
          <cell r="M2601">
            <v>142.36457894989638</v>
          </cell>
        </row>
        <row r="2602">
          <cell r="D2602">
            <v>45487</v>
          </cell>
          <cell r="E2602">
            <v>100976.308</v>
          </cell>
          <cell r="F2602">
            <v>142.01300000000001</v>
          </cell>
          <cell r="G2602">
            <v>101118.32100000001</v>
          </cell>
          <cell r="H2602">
            <v>30781.626499999998</v>
          </cell>
          <cell r="I2602">
            <v>3.2850220244209649</v>
          </cell>
          <cell r="J2602">
            <v>138507.78519321111</v>
          </cell>
          <cell r="K2602">
            <v>0.73005514353539946</v>
          </cell>
          <cell r="L2602">
            <v>31</v>
          </cell>
          <cell r="M2602">
            <v>142.36457894989638</v>
          </cell>
        </row>
        <row r="2603">
          <cell r="D2603">
            <v>45488</v>
          </cell>
          <cell r="E2603">
            <v>190391.783</v>
          </cell>
          <cell r="F2603">
            <v>90.79</v>
          </cell>
          <cell r="G2603">
            <v>190482.573</v>
          </cell>
          <cell r="H2603">
            <v>30781.626499999998</v>
          </cell>
          <cell r="I2603">
            <v>6.1881906402834179</v>
          </cell>
          <cell r="J2603">
            <v>138507.78519321111</v>
          </cell>
          <cell r="K2603">
            <v>1.375248133051054</v>
          </cell>
          <cell r="L2603">
            <v>31</v>
          </cell>
          <cell r="M2603">
            <v>142.36457894989638</v>
          </cell>
        </row>
        <row r="2604">
          <cell r="D2604">
            <v>45489</v>
          </cell>
          <cell r="E2604">
            <v>98045.361000000004</v>
          </cell>
          <cell r="F2604">
            <v>816.87400000000002</v>
          </cell>
          <cell r="G2604">
            <v>98862.235000000001</v>
          </cell>
          <cell r="H2604">
            <v>30781.626499999998</v>
          </cell>
          <cell r="I2604">
            <v>3.2117287564385206</v>
          </cell>
          <cell r="J2604">
            <v>138507.78519321111</v>
          </cell>
          <cell r="K2604">
            <v>0.71376662952261027</v>
          </cell>
          <cell r="L2604">
            <v>31</v>
          </cell>
          <cell r="M2604">
            <v>142.36457894989638</v>
          </cell>
        </row>
        <row r="2605">
          <cell r="D2605">
            <v>45490</v>
          </cell>
          <cell r="E2605">
            <v>104377.58500000001</v>
          </cell>
          <cell r="F2605">
            <v>571.625</v>
          </cell>
          <cell r="G2605">
            <v>104949.21</v>
          </cell>
          <cell r="H2605">
            <v>30781.626499999998</v>
          </cell>
          <cell r="I2605">
            <v>3.4094757793256965</v>
          </cell>
          <cell r="J2605">
            <v>138507.78519321111</v>
          </cell>
          <cell r="K2605">
            <v>0.75771343721655326</v>
          </cell>
          <cell r="L2605">
            <v>31</v>
          </cell>
          <cell r="M2605">
            <v>142.36457894989638</v>
          </cell>
        </row>
        <row r="2606">
          <cell r="D2606">
            <v>45491</v>
          </cell>
          <cell r="E2606">
            <v>72422.434999999998</v>
          </cell>
          <cell r="F2606">
            <v>2.4500000000000002</v>
          </cell>
          <cell r="G2606">
            <v>72424.884999999995</v>
          </cell>
          <cell r="H2606">
            <v>30781.626499999998</v>
          </cell>
          <cell r="I2606">
            <v>2.352860886022381</v>
          </cell>
          <cell r="J2606">
            <v>138507.78519321111</v>
          </cell>
          <cell r="K2606">
            <v>0.52289396512240138</v>
          </cell>
          <cell r="L2606">
            <v>31</v>
          </cell>
          <cell r="M2606">
            <v>142.36457894989638</v>
          </cell>
        </row>
        <row r="2607">
          <cell r="D2607">
            <v>45492</v>
          </cell>
          <cell r="E2607">
            <v>59236.26</v>
          </cell>
          <cell r="F2607">
            <v>0.55000000000000004</v>
          </cell>
          <cell r="G2607">
            <v>59236.810000000005</v>
          </cell>
          <cell r="H2607">
            <v>30781.626499999998</v>
          </cell>
          <cell r="I2607">
            <v>1.924421050330138</v>
          </cell>
          <cell r="J2607">
            <v>138507.78519321111</v>
          </cell>
          <cell r="K2607">
            <v>0.42767855913202102</v>
          </cell>
          <cell r="L2607">
            <v>31</v>
          </cell>
          <cell r="M2607">
            <v>142.36457894989638</v>
          </cell>
        </row>
        <row r="2608">
          <cell r="D2608">
            <v>45493</v>
          </cell>
          <cell r="E2608">
            <v>154670.95600000001</v>
          </cell>
          <cell r="F2608">
            <v>1.5</v>
          </cell>
          <cell r="G2608">
            <v>154672.45600000001</v>
          </cell>
          <cell r="H2608">
            <v>30781.626499999998</v>
          </cell>
          <cell r="I2608">
            <v>5.0248305104995028</v>
          </cell>
          <cell r="J2608">
            <v>138507.78519321111</v>
          </cell>
          <cell r="K2608">
            <v>1.1167058644699288</v>
          </cell>
          <cell r="L2608">
            <v>31</v>
          </cell>
          <cell r="M2608">
            <v>142.36457894989638</v>
          </cell>
        </row>
        <row r="2609">
          <cell r="D2609">
            <v>45494</v>
          </cell>
          <cell r="E2609">
            <v>184784.65400000001</v>
          </cell>
          <cell r="F2609">
            <v>6445.9</v>
          </cell>
          <cell r="G2609">
            <v>191230.554</v>
          </cell>
          <cell r="H2609">
            <v>30781.626499999998</v>
          </cell>
          <cell r="I2609">
            <v>6.2124902334189525</v>
          </cell>
          <cell r="J2609">
            <v>138507.78519321111</v>
          </cell>
          <cell r="K2609">
            <v>1.380648414334569</v>
          </cell>
          <cell r="L2609">
            <v>31</v>
          </cell>
          <cell r="M2609">
            <v>142.36457894989638</v>
          </cell>
        </row>
        <row r="2610">
          <cell r="D2610">
            <v>45495</v>
          </cell>
          <cell r="E2610">
            <v>157966.33799999999</v>
          </cell>
          <cell r="F2610">
            <v>6623.9409999999998</v>
          </cell>
          <cell r="G2610">
            <v>164590.27899999998</v>
          </cell>
          <cell r="H2610">
            <v>30781.626499999998</v>
          </cell>
          <cell r="I2610">
            <v>5.3470299563280062</v>
          </cell>
          <cell r="J2610">
            <v>138507.78519321111</v>
          </cell>
          <cell r="K2610">
            <v>1.1883106698327834</v>
          </cell>
          <cell r="L2610">
            <v>31</v>
          </cell>
          <cell r="M2610">
            <v>142.36457894989638</v>
          </cell>
        </row>
        <row r="2611">
          <cell r="D2611">
            <v>45496</v>
          </cell>
          <cell r="E2611">
            <v>127516.414</v>
          </cell>
          <cell r="F2611">
            <v>164.321</v>
          </cell>
          <cell r="G2611">
            <v>127680.735</v>
          </cell>
          <cell r="H2611">
            <v>30781.626499999998</v>
          </cell>
          <cell r="I2611">
            <v>4.1479528380347288</v>
          </cell>
          <cell r="J2611">
            <v>138507.78519321111</v>
          </cell>
          <cell r="K2611">
            <v>0.92183074635040951</v>
          </cell>
          <cell r="L2611">
            <v>31</v>
          </cell>
          <cell r="M2611">
            <v>142.36457894989638</v>
          </cell>
        </row>
        <row r="2612">
          <cell r="D2612">
            <v>45497</v>
          </cell>
          <cell r="E2612">
            <v>131002.308</v>
          </cell>
          <cell r="F2612">
            <v>100.913</v>
          </cell>
          <cell r="G2612">
            <v>131103.22099999999</v>
          </cell>
          <cell r="H2612">
            <v>30781.626499999998</v>
          </cell>
          <cell r="I2612">
            <v>4.259138840502791</v>
          </cell>
          <cell r="J2612">
            <v>138507.78519321111</v>
          </cell>
          <cell r="K2612">
            <v>0.94654044765150103</v>
          </cell>
          <cell r="L2612">
            <v>31</v>
          </cell>
          <cell r="M2612">
            <v>142.36457894989638</v>
          </cell>
        </row>
        <row r="2613">
          <cell r="D2613">
            <v>45498</v>
          </cell>
          <cell r="E2613">
            <v>145588.35200000001</v>
          </cell>
          <cell r="F2613">
            <v>159.18</v>
          </cell>
          <cell r="G2613">
            <v>145747.53200000001</v>
          </cell>
          <cell r="H2613">
            <v>30781.626499999998</v>
          </cell>
          <cell r="I2613">
            <v>4.7348872873887942</v>
          </cell>
          <cell r="J2613">
            <v>138507.78519321111</v>
          </cell>
          <cell r="K2613">
            <v>1.052269602006052</v>
          </cell>
          <cell r="L2613">
            <v>31</v>
          </cell>
          <cell r="M2613">
            <v>142.36457894989638</v>
          </cell>
        </row>
        <row r="2614">
          <cell r="D2614">
            <v>45499</v>
          </cell>
          <cell r="E2614">
            <v>104141.20299999999</v>
          </cell>
          <cell r="F2614">
            <v>2.528</v>
          </cell>
          <cell r="G2614">
            <v>104143.731</v>
          </cell>
          <cell r="H2614">
            <v>30781.626499999998</v>
          </cell>
          <cell r="I2614">
            <v>3.3833082537077761</v>
          </cell>
          <cell r="J2614">
            <v>138507.78519321111</v>
          </cell>
          <cell r="K2614">
            <v>0.75189803125308041</v>
          </cell>
          <cell r="L2614">
            <v>31</v>
          </cell>
          <cell r="M2614">
            <v>142.36457894989638</v>
          </cell>
        </row>
        <row r="2615">
          <cell r="D2615">
            <v>45500</v>
          </cell>
          <cell r="E2615">
            <v>108453.81</v>
          </cell>
          <cell r="F2615">
            <v>0</v>
          </cell>
          <cell r="G2615">
            <v>108453.81</v>
          </cell>
          <cell r="H2615">
            <v>30781.626499999998</v>
          </cell>
          <cell r="I2615">
            <v>3.5233294121088763</v>
          </cell>
          <cell r="J2615">
            <v>138507.78519321111</v>
          </cell>
          <cell r="K2615">
            <v>0.78301598605964717</v>
          </cell>
          <cell r="L2615">
            <v>31</v>
          </cell>
          <cell r="M2615">
            <v>142.36457894989638</v>
          </cell>
        </row>
        <row r="2616">
          <cell r="D2616">
            <v>45501</v>
          </cell>
          <cell r="E2616">
            <v>159015.33300000001</v>
          </cell>
          <cell r="F2616">
            <v>4.8499999999999996</v>
          </cell>
          <cell r="G2616">
            <v>159020.18300000002</v>
          </cell>
          <cell r="H2616">
            <v>30781.626499999998</v>
          </cell>
          <cell r="I2616">
            <v>5.1660747361741919</v>
          </cell>
          <cell r="J2616">
            <v>138507.78519321111</v>
          </cell>
          <cell r="K2616">
            <v>1.1480956307125638</v>
          </cell>
          <cell r="L2616">
            <v>31</v>
          </cell>
          <cell r="M2616">
            <v>142.36457894989638</v>
          </cell>
        </row>
        <row r="2617">
          <cell r="D2617">
            <v>45502</v>
          </cell>
          <cell r="E2617">
            <v>126485.967</v>
          </cell>
          <cell r="F2617">
            <v>527.875</v>
          </cell>
          <cell r="G2617">
            <v>127013.842</v>
          </cell>
          <cell r="H2617">
            <v>30781.626499999998</v>
          </cell>
          <cell r="I2617">
            <v>4.1262875436423094</v>
          </cell>
          <cell r="J2617">
            <v>138507.78519321111</v>
          </cell>
          <cell r="K2617">
            <v>0.91701590508304165</v>
          </cell>
          <cell r="L2617">
            <v>31</v>
          </cell>
          <cell r="M2617">
            <v>142.36457894989638</v>
          </cell>
        </row>
        <row r="2618">
          <cell r="D2618">
            <v>45503</v>
          </cell>
          <cell r="E2618">
            <v>161365.53099999999</v>
          </cell>
          <cell r="F2618">
            <v>175.29300000000001</v>
          </cell>
          <cell r="G2618">
            <v>161540.82399999999</v>
          </cell>
          <cell r="H2618">
            <v>30781.626499999998</v>
          </cell>
          <cell r="I2618">
            <v>5.2479625792353763</v>
          </cell>
          <cell r="J2618">
            <v>138507.78519321111</v>
          </cell>
          <cell r="K2618">
            <v>1.1662941817650105</v>
          </cell>
          <cell r="L2618">
            <v>31</v>
          </cell>
          <cell r="M2618">
            <v>142.36457894989638</v>
          </cell>
        </row>
        <row r="2619">
          <cell r="D2619">
            <v>45504</v>
          </cell>
          <cell r="E2619">
            <v>75678.706000000006</v>
          </cell>
          <cell r="F2619">
            <v>270.01600000000002</v>
          </cell>
          <cell r="G2619">
            <v>75948.722000000009</v>
          </cell>
          <cell r="H2619">
            <v>30870.626499999998</v>
          </cell>
          <cell r="I2619">
            <v>2.4602261311412001</v>
          </cell>
          <cell r="J2619">
            <v>138507.78519321111</v>
          </cell>
          <cell r="K2619">
            <v>0.54833540146537985</v>
          </cell>
          <cell r="L2619">
            <v>31</v>
          </cell>
          <cell r="M2619">
            <v>142.36457894989638</v>
          </cell>
        </row>
        <row r="2620">
          <cell r="D2620">
            <v>45505</v>
          </cell>
          <cell r="E2620">
            <v>108273.11599999999</v>
          </cell>
          <cell r="F2620">
            <v>2440.9630000000002</v>
          </cell>
          <cell r="G2620">
            <v>110714.079</v>
          </cell>
          <cell r="H2620">
            <v>30870.626499999998</v>
          </cell>
          <cell r="I2620">
            <v>3.5863891197672975</v>
          </cell>
          <cell r="J2620">
            <v>132930.77628527916</v>
          </cell>
          <cell r="K2620">
            <v>0.83287017569505117</v>
          </cell>
          <cell r="L2620">
            <v>31</v>
          </cell>
          <cell r="M2620">
            <v>136.63227643801946</v>
          </cell>
        </row>
        <row r="2621">
          <cell r="D2621">
            <v>45506</v>
          </cell>
          <cell r="E2621">
            <v>186837.89199999999</v>
          </cell>
          <cell r="F2621">
            <v>7729.5360000000001</v>
          </cell>
          <cell r="G2621">
            <v>194567.42799999999</v>
          </cell>
          <cell r="H2621">
            <v>30870.626499999998</v>
          </cell>
          <cell r="I2621">
            <v>6.3026718294816595</v>
          </cell>
          <cell r="J2621">
            <v>132930.77628527916</v>
          </cell>
          <cell r="K2621">
            <v>1.4636748045647763</v>
          </cell>
          <cell r="L2621">
            <v>31</v>
          </cell>
          <cell r="M2621">
            <v>136.63227643801946</v>
          </cell>
        </row>
        <row r="2622">
          <cell r="D2622">
            <v>45507</v>
          </cell>
          <cell r="E2622">
            <v>124313.947</v>
          </cell>
          <cell r="F2622">
            <v>5372.8090000000002</v>
          </cell>
          <cell r="G2622">
            <v>129686.75599999999</v>
          </cell>
          <cell r="H2622">
            <v>30870.626499999998</v>
          </cell>
          <cell r="I2622">
            <v>4.200975837014516</v>
          </cell>
          <cell r="J2622">
            <v>132930.77628527916</v>
          </cell>
          <cell r="K2622">
            <v>0.9755961683521861</v>
          </cell>
          <cell r="L2622">
            <v>31</v>
          </cell>
          <cell r="M2622">
            <v>136.63227643801946</v>
          </cell>
        </row>
        <row r="2623">
          <cell r="D2623">
            <v>45508</v>
          </cell>
          <cell r="E2623">
            <v>87635.428</v>
          </cell>
          <cell r="F2623">
            <v>92.808000000000007</v>
          </cell>
          <cell r="G2623">
            <v>87728.236000000004</v>
          </cell>
          <cell r="H2623">
            <v>30870.626499999998</v>
          </cell>
          <cell r="I2623">
            <v>2.8418029028338641</v>
          </cell>
          <cell r="J2623">
            <v>132930.77628527916</v>
          </cell>
          <cell r="K2623">
            <v>0.65995428937937439</v>
          </cell>
          <cell r="L2623">
            <v>31</v>
          </cell>
          <cell r="M2623">
            <v>136.63227643801946</v>
          </cell>
        </row>
        <row r="2624">
          <cell r="D2624">
            <v>45509</v>
          </cell>
          <cell r="E2624">
            <v>71729.53</v>
          </cell>
          <cell r="F2624">
            <v>0</v>
          </cell>
          <cell r="G2624">
            <v>71729.53</v>
          </cell>
          <cell r="H2624">
            <v>30870.626499999998</v>
          </cell>
          <cell r="I2624">
            <v>2.3235527792090647</v>
          </cell>
          <cell r="J2624">
            <v>132930.77628527916</v>
          </cell>
          <cell r="K2624">
            <v>0.53960062526125019</v>
          </cell>
          <cell r="L2624">
            <v>31</v>
          </cell>
          <cell r="M2624">
            <v>136.63227643801946</v>
          </cell>
        </row>
        <row r="2625">
          <cell r="D2625">
            <v>45510</v>
          </cell>
          <cell r="E2625">
            <v>102846.844</v>
          </cell>
          <cell r="F2625">
            <v>0</v>
          </cell>
          <cell r="G2625">
            <v>102846.844</v>
          </cell>
          <cell r="H2625">
            <v>30870.626499999998</v>
          </cell>
          <cell r="I2625">
            <v>3.3315437896927684</v>
          </cell>
          <cell r="J2625">
            <v>132930.77628527916</v>
          </cell>
          <cell r="K2625">
            <v>0.7736872293537439</v>
          </cell>
          <cell r="L2625">
            <v>31</v>
          </cell>
          <cell r="M2625">
            <v>136.63227643801946</v>
          </cell>
        </row>
        <row r="2626">
          <cell r="D2626">
            <v>45511</v>
          </cell>
          <cell r="E2626">
            <v>146552.78200000001</v>
          </cell>
          <cell r="F2626">
            <v>319.65199999999999</v>
          </cell>
          <cell r="G2626">
            <v>146872.43400000001</v>
          </cell>
          <cell r="H2626">
            <v>30870.626499999998</v>
          </cell>
          <cell r="I2626">
            <v>4.7576758443823621</v>
          </cell>
          <cell r="J2626">
            <v>132930.77628527916</v>
          </cell>
          <cell r="K2626">
            <v>1.1048790814611738</v>
          </cell>
          <cell r="L2626">
            <v>31</v>
          </cell>
          <cell r="M2626">
            <v>136.63227643801946</v>
          </cell>
        </row>
        <row r="2627">
          <cell r="D2627">
            <v>45512</v>
          </cell>
          <cell r="E2627">
            <v>117327.21400000001</v>
          </cell>
          <cell r="F2627">
            <v>532.22799999999995</v>
          </cell>
          <cell r="G2627">
            <v>117859.44200000001</v>
          </cell>
          <cell r="H2627">
            <v>30870.626499999998</v>
          </cell>
          <cell r="I2627">
            <v>3.8178506678508781</v>
          </cell>
          <cell r="J2627">
            <v>132930.77628527916</v>
          </cell>
          <cell r="K2627">
            <v>0.88662268658587406</v>
          </cell>
          <cell r="L2627">
            <v>31</v>
          </cell>
          <cell r="M2627">
            <v>136.63227643801946</v>
          </cell>
        </row>
        <row r="2628">
          <cell r="D2628">
            <v>45513</v>
          </cell>
          <cell r="E2628">
            <v>104725.272</v>
          </cell>
          <cell r="F2628">
            <v>27.683</v>
          </cell>
          <cell r="G2628">
            <v>104752.955</v>
          </cell>
          <cell r="H2628">
            <v>30870.626499999998</v>
          </cell>
          <cell r="I2628">
            <v>3.3932889246675964</v>
          </cell>
          <cell r="J2628">
            <v>132930.77628527916</v>
          </cell>
          <cell r="K2628">
            <v>0.788026354222084</v>
          </cell>
          <cell r="L2628">
            <v>31</v>
          </cell>
          <cell r="M2628">
            <v>136.63227643801946</v>
          </cell>
        </row>
        <row r="2629">
          <cell r="D2629">
            <v>45514</v>
          </cell>
          <cell r="E2629">
            <v>131532.62599999999</v>
          </cell>
          <cell r="F2629">
            <v>16.181999999999999</v>
          </cell>
          <cell r="G2629">
            <v>131548.80799999999</v>
          </cell>
          <cell r="H2629">
            <v>30870.626499999998</v>
          </cell>
          <cell r="I2629">
            <v>4.2612937576760874</v>
          </cell>
          <cell r="J2629">
            <v>132930.77628527916</v>
          </cell>
          <cell r="K2629">
            <v>0.98960385003459717</v>
          </cell>
          <cell r="L2629">
            <v>31</v>
          </cell>
          <cell r="M2629">
            <v>136.63227643801946</v>
          </cell>
        </row>
        <row r="2630">
          <cell r="D2630">
            <v>45515</v>
          </cell>
          <cell r="E2630">
            <v>137390.853</v>
          </cell>
          <cell r="F2630">
            <v>3.9</v>
          </cell>
          <cell r="G2630">
            <v>137394.753</v>
          </cell>
          <cell r="H2630">
            <v>30870.626499999998</v>
          </cell>
          <cell r="I2630">
            <v>4.4506629303425376</v>
          </cell>
          <cell r="J2630">
            <v>132930.77628527916</v>
          </cell>
          <cell r="K2630">
            <v>1.0335812130152675</v>
          </cell>
          <cell r="L2630">
            <v>31</v>
          </cell>
          <cell r="M2630">
            <v>136.63227643801946</v>
          </cell>
        </row>
        <row r="2631">
          <cell r="D2631">
            <v>45516</v>
          </cell>
          <cell r="E2631">
            <v>91825.952999999994</v>
          </cell>
          <cell r="F2631">
            <v>0</v>
          </cell>
          <cell r="G2631">
            <v>91825.952999999994</v>
          </cell>
          <cell r="H2631">
            <v>30870.626499999998</v>
          </cell>
          <cell r="I2631">
            <v>2.9745412844148142</v>
          </cell>
          <cell r="J2631">
            <v>132930.77628527916</v>
          </cell>
          <cell r="K2631">
            <v>0.69078023589461923</v>
          </cell>
          <cell r="L2631">
            <v>31</v>
          </cell>
          <cell r="M2631">
            <v>136.63227643801946</v>
          </cell>
        </row>
        <row r="2632">
          <cell r="D2632">
            <v>45517</v>
          </cell>
          <cell r="E2632">
            <v>103752.11599999999</v>
          </cell>
          <cell r="F2632">
            <v>0</v>
          </cell>
          <cell r="G2632">
            <v>103752.11599999999</v>
          </cell>
          <cell r="H2632">
            <v>30870.626499999998</v>
          </cell>
          <cell r="I2632">
            <v>3.3608684941978746</v>
          </cell>
          <cell r="J2632">
            <v>132930.77628527916</v>
          </cell>
          <cell r="K2632">
            <v>0.78049733025962598</v>
          </cell>
          <cell r="L2632">
            <v>31</v>
          </cell>
          <cell r="M2632">
            <v>136.63227643801946</v>
          </cell>
        </row>
        <row r="2633">
          <cell r="D2633">
            <v>45518</v>
          </cell>
          <cell r="E2633">
            <v>150521.81</v>
          </cell>
          <cell r="F2633">
            <v>6295.192</v>
          </cell>
          <cell r="G2633">
            <v>156817.00200000001</v>
          </cell>
          <cell r="H2633">
            <v>30870.626499999998</v>
          </cell>
          <cell r="I2633">
            <v>5.0798127469165557</v>
          </cell>
          <cell r="J2633">
            <v>132930.77628527916</v>
          </cell>
          <cell r="K2633">
            <v>1.1796892065345292</v>
          </cell>
          <cell r="L2633">
            <v>31</v>
          </cell>
          <cell r="M2633">
            <v>136.63227643801946</v>
          </cell>
        </row>
        <row r="2634">
          <cell r="D2634">
            <v>45519</v>
          </cell>
          <cell r="E2634">
            <v>150321.921</v>
          </cell>
          <cell r="F2634">
            <v>8752.4369999999999</v>
          </cell>
          <cell r="G2634">
            <v>159074.35800000001</v>
          </cell>
          <cell r="H2634">
            <v>30870.626499999998</v>
          </cell>
          <cell r="I2634">
            <v>5.1529358498765818</v>
          </cell>
          <cell r="J2634">
            <v>132930.77628527916</v>
          </cell>
          <cell r="K2634">
            <v>1.1966706465221779</v>
          </cell>
          <cell r="L2634">
            <v>31</v>
          </cell>
          <cell r="M2634">
            <v>136.63227643801946</v>
          </cell>
        </row>
        <row r="2635">
          <cell r="D2635">
            <v>45520</v>
          </cell>
          <cell r="E2635">
            <v>112051.107</v>
          </cell>
          <cell r="F2635">
            <v>0</v>
          </cell>
          <cell r="G2635">
            <v>112051.107</v>
          </cell>
          <cell r="H2635">
            <v>30870.626499999998</v>
          </cell>
          <cell r="I2635">
            <v>3.6296998054121126</v>
          </cell>
          <cell r="J2635">
            <v>132930.77628527916</v>
          </cell>
          <cell r="K2635">
            <v>0.84292825281882156</v>
          </cell>
          <cell r="L2635">
            <v>31</v>
          </cell>
          <cell r="M2635">
            <v>136.63227643801946</v>
          </cell>
        </row>
        <row r="2636">
          <cell r="D2636">
            <v>45521</v>
          </cell>
          <cell r="E2636">
            <v>106829.81200000001</v>
          </cell>
          <cell r="F2636">
            <v>0.1</v>
          </cell>
          <cell r="G2636">
            <v>106829.91200000001</v>
          </cell>
          <cell r="H2636">
            <v>30870.626499999998</v>
          </cell>
          <cell r="I2636">
            <v>3.4605683172643098</v>
          </cell>
          <cell r="J2636">
            <v>132930.77628527916</v>
          </cell>
          <cell r="K2636">
            <v>0.80365070441426756</v>
          </cell>
          <cell r="L2636">
            <v>31</v>
          </cell>
          <cell r="M2636">
            <v>136.63227643801946</v>
          </cell>
        </row>
        <row r="2637">
          <cell r="D2637">
            <v>45522</v>
          </cell>
          <cell r="E2637">
            <v>137421.26500000001</v>
          </cell>
          <cell r="F2637">
            <v>7193.2889999999998</v>
          </cell>
          <cell r="G2637">
            <v>144614.554</v>
          </cell>
          <cell r="H2637">
            <v>30870.626499999998</v>
          </cell>
          <cell r="I2637">
            <v>4.6845357673580095</v>
          </cell>
          <cell r="J2637">
            <v>132930.77628527916</v>
          </cell>
          <cell r="K2637">
            <v>1.0878936995722239</v>
          </cell>
          <cell r="L2637">
            <v>31</v>
          </cell>
          <cell r="M2637">
            <v>136.63227643801946</v>
          </cell>
        </row>
        <row r="2638">
          <cell r="D2638">
            <v>45523</v>
          </cell>
          <cell r="E2638">
            <v>132323.28400000001</v>
          </cell>
          <cell r="F2638">
            <v>5657.9880000000003</v>
          </cell>
          <cell r="G2638">
            <v>137981.27200000003</v>
          </cell>
          <cell r="H2638">
            <v>30870.626499999998</v>
          </cell>
          <cell r="I2638">
            <v>4.4696621884236798</v>
          </cell>
          <cell r="J2638">
            <v>132930.77628527916</v>
          </cell>
          <cell r="K2638">
            <v>1.0379934267733615</v>
          </cell>
          <cell r="L2638">
            <v>31</v>
          </cell>
          <cell r="M2638">
            <v>136.63227643801946</v>
          </cell>
        </row>
        <row r="2639">
          <cell r="D2639">
            <v>45524</v>
          </cell>
          <cell r="E2639">
            <v>120940.936</v>
          </cell>
          <cell r="F2639">
            <v>3784.2550000000001</v>
          </cell>
          <cell r="G2639">
            <v>124725.19100000001</v>
          </cell>
          <cell r="H2639">
            <v>30870.626499999998</v>
          </cell>
          <cell r="I2639">
            <v>4.0402546090212974</v>
          </cell>
          <cell r="J2639">
            <v>132930.77628527916</v>
          </cell>
          <cell r="K2639">
            <v>0.93827174176979622</v>
          </cell>
          <cell r="L2639">
            <v>31</v>
          </cell>
          <cell r="M2639">
            <v>136.63227643801946</v>
          </cell>
        </row>
        <row r="2640">
          <cell r="D2640">
            <v>45525</v>
          </cell>
          <cell r="E2640">
            <v>168859.91099999999</v>
          </cell>
          <cell r="F2640">
            <v>4460.8609999999999</v>
          </cell>
          <cell r="G2640">
            <v>173320.772</v>
          </cell>
          <cell r="H2640">
            <v>30870.626499999998</v>
          </cell>
          <cell r="I2640">
            <v>5.6144235362375952</v>
          </cell>
          <cell r="J2640">
            <v>132930.77628527916</v>
          </cell>
          <cell r="K2640">
            <v>1.3038423218716555</v>
          </cell>
          <cell r="L2640">
            <v>31</v>
          </cell>
          <cell r="M2640">
            <v>136.63227643801946</v>
          </cell>
        </row>
        <row r="2641">
          <cell r="D2641">
            <v>45526</v>
          </cell>
          <cell r="E2641">
            <v>55629.601000000002</v>
          </cell>
          <cell r="F2641">
            <v>0</v>
          </cell>
          <cell r="G2641">
            <v>55629.601000000002</v>
          </cell>
          <cell r="H2641">
            <v>30870.626499999998</v>
          </cell>
          <cell r="I2641">
            <v>1.8020237133833357</v>
          </cell>
          <cell r="J2641">
            <v>132930.77628527916</v>
          </cell>
          <cell r="K2641">
            <v>0.41848548962517762</v>
          </cell>
          <cell r="L2641">
            <v>31</v>
          </cell>
          <cell r="M2641">
            <v>136.63227643801946</v>
          </cell>
        </row>
        <row r="2642">
          <cell r="D2642">
            <v>45527</v>
          </cell>
          <cell r="E2642">
            <v>76594.407000000007</v>
          </cell>
          <cell r="F2642">
            <v>0</v>
          </cell>
          <cell r="G2642">
            <v>76594.407000000007</v>
          </cell>
          <cell r="H2642">
            <v>30870.626499999998</v>
          </cell>
          <cell r="I2642">
            <v>2.4811419684015812</v>
          </cell>
          <cell r="J2642">
            <v>132930.77628527916</v>
          </cell>
          <cell r="K2642">
            <v>0.57619769582645641</v>
          </cell>
          <cell r="L2642">
            <v>31</v>
          </cell>
          <cell r="M2642">
            <v>136.63227643801946</v>
          </cell>
        </row>
        <row r="2643">
          <cell r="D2643">
            <v>45528</v>
          </cell>
          <cell r="E2643">
            <v>161894.11799999999</v>
          </cell>
          <cell r="F2643">
            <v>954.88400000000001</v>
          </cell>
          <cell r="G2643">
            <v>162849.00199999998</v>
          </cell>
          <cell r="H2643">
            <v>30870.626499999998</v>
          </cell>
          <cell r="I2643">
            <v>5.2752088461826325</v>
          </cell>
          <cell r="J2643">
            <v>132930.77628527916</v>
          </cell>
          <cell r="K2643">
            <v>1.2250662077720371</v>
          </cell>
          <cell r="L2643">
            <v>31</v>
          </cell>
          <cell r="M2643">
            <v>136.63227643801946</v>
          </cell>
        </row>
        <row r="2644">
          <cell r="D2644">
            <v>45529</v>
          </cell>
          <cell r="E2644">
            <v>191553.42199999999</v>
          </cell>
          <cell r="F2644">
            <v>1784.4380000000001</v>
          </cell>
          <cell r="G2644">
            <v>193337.86</v>
          </cell>
          <cell r="H2644">
            <v>30870.626499999998</v>
          </cell>
          <cell r="I2644">
            <v>6.2628421227538089</v>
          </cell>
          <cell r="J2644">
            <v>132930.77628527916</v>
          </cell>
          <cell r="K2644">
            <v>1.4544251181162353</v>
          </cell>
          <cell r="L2644">
            <v>31</v>
          </cell>
          <cell r="M2644">
            <v>136.63227643801946</v>
          </cell>
        </row>
        <row r="2645">
          <cell r="D2645">
            <v>45530</v>
          </cell>
          <cell r="E2645">
            <v>124230.792</v>
          </cell>
          <cell r="F2645">
            <v>393.17399999999998</v>
          </cell>
          <cell r="G2645">
            <v>124623.966</v>
          </cell>
          <cell r="H2645">
            <v>30870.626499999998</v>
          </cell>
          <cell r="I2645">
            <v>4.0369756020338627</v>
          </cell>
          <cell r="J2645">
            <v>132930.77628527916</v>
          </cell>
          <cell r="K2645">
            <v>0.93751025520642306</v>
          </cell>
          <cell r="L2645">
            <v>31</v>
          </cell>
          <cell r="M2645">
            <v>136.63227643801946</v>
          </cell>
        </row>
        <row r="2646">
          <cell r="D2646">
            <v>45531</v>
          </cell>
          <cell r="E2646">
            <v>50358.133999999998</v>
          </cell>
          <cell r="F2646">
            <v>0</v>
          </cell>
          <cell r="G2646">
            <v>50358.133999999998</v>
          </cell>
          <cell r="H2646">
            <v>30870.626499999998</v>
          </cell>
          <cell r="I2646">
            <v>1.6312637516443018</v>
          </cell>
          <cell r="J2646">
            <v>132930.77628527916</v>
          </cell>
          <cell r="K2646">
            <v>0.37882975942251146</v>
          </cell>
          <cell r="L2646">
            <v>31</v>
          </cell>
          <cell r="M2646">
            <v>136.63227643801946</v>
          </cell>
        </row>
        <row r="2647">
          <cell r="D2647">
            <v>45532</v>
          </cell>
          <cell r="E2647">
            <v>100160.223</v>
          </cell>
          <cell r="F2647">
            <v>7.8330000000000002</v>
          </cell>
          <cell r="G2647">
            <v>100168.056</v>
          </cell>
          <cell r="H2647">
            <v>30870.626499999998</v>
          </cell>
          <cell r="I2647">
            <v>3.244769133532162</v>
          </cell>
          <cell r="J2647">
            <v>132930.77628527916</v>
          </cell>
          <cell r="K2647">
            <v>0.75353547763109441</v>
          </cell>
          <cell r="L2647">
            <v>31</v>
          </cell>
          <cell r="M2647">
            <v>136.63227643801946</v>
          </cell>
        </row>
        <row r="2648">
          <cell r="D2648">
            <v>45533</v>
          </cell>
          <cell r="E2648">
            <v>143496.47200000001</v>
          </cell>
          <cell r="F2648">
            <v>297.935</v>
          </cell>
          <cell r="G2648">
            <v>143794.40700000001</v>
          </cell>
          <cell r="H2648">
            <v>30870.626499999998</v>
          </cell>
          <cell r="I2648">
            <v>4.6579685384745924</v>
          </cell>
          <cell r="J2648">
            <v>132930.77628527916</v>
          </cell>
          <cell r="K2648">
            <v>1.0817239695599663</v>
          </cell>
          <cell r="L2648">
            <v>31</v>
          </cell>
          <cell r="M2648">
            <v>136.63227643801946</v>
          </cell>
        </row>
        <row r="2649">
          <cell r="D2649">
            <v>45534</v>
          </cell>
          <cell r="E2649">
            <v>136896.671</v>
          </cell>
          <cell r="F2649">
            <v>108.15</v>
          </cell>
          <cell r="G2649">
            <v>137004.821</v>
          </cell>
          <cell r="H2649">
            <v>30870.626499999998</v>
          </cell>
          <cell r="I2649">
            <v>4.4380317645966789</v>
          </cell>
          <cell r="J2649">
            <v>132930.77628527916</v>
          </cell>
          <cell r="K2649">
            <v>1.0306478667210792</v>
          </cell>
          <cell r="L2649">
            <v>31</v>
          </cell>
          <cell r="M2649">
            <v>136.63227643801946</v>
          </cell>
        </row>
        <row r="2650">
          <cell r="D2650">
            <v>45535</v>
          </cell>
          <cell r="E2650">
            <v>116145.283</v>
          </cell>
          <cell r="F2650">
            <v>1457.1130000000001</v>
          </cell>
          <cell r="G2650">
            <v>117602.39599999999</v>
          </cell>
          <cell r="H2650">
            <v>30908.626499999998</v>
          </cell>
          <cell r="I2650">
            <v>3.8048405677295301</v>
          </cell>
          <cell r="J2650">
            <v>132930.77628527916</v>
          </cell>
          <cell r="K2650">
            <v>0.88468900345256885</v>
          </cell>
          <cell r="L2650">
            <v>31</v>
          </cell>
          <cell r="M2650">
            <v>136.63227643801946</v>
          </cell>
        </row>
        <row r="2651">
          <cell r="D2651">
            <v>45536</v>
          </cell>
          <cell r="E2651">
            <v>38287.339</v>
          </cell>
          <cell r="F2651">
            <v>0</v>
          </cell>
          <cell r="G2651">
            <v>38287.339</v>
          </cell>
          <cell r="H2651">
            <v>30908.626499999998</v>
          </cell>
          <cell r="I2651">
            <v>1.2387266383383293</v>
          </cell>
          <cell r="J2651">
            <v>125607.55433708039</v>
          </cell>
          <cell r="K2651">
            <v>0.30481716806022757</v>
          </cell>
          <cell r="L2651">
            <v>30</v>
          </cell>
          <cell r="M2651">
            <v>124.94045518356873</v>
          </cell>
        </row>
        <row r="2652">
          <cell r="D2652">
            <v>45537</v>
          </cell>
          <cell r="E2652">
            <v>84727.111999999994</v>
          </cell>
          <cell r="F2652">
            <v>0.83199999999999996</v>
          </cell>
          <cell r="G2652">
            <v>84727.943999999989</v>
          </cell>
          <cell r="H2652">
            <v>30908.626499999998</v>
          </cell>
          <cell r="I2652">
            <v>2.7412393753569084</v>
          </cell>
          <cell r="J2652">
            <v>125607.55433708039</v>
          </cell>
          <cell r="K2652">
            <v>0.67454497022228543</v>
          </cell>
          <cell r="L2652">
            <v>30</v>
          </cell>
          <cell r="M2652">
            <v>124.94045518356873</v>
          </cell>
        </row>
        <row r="2653">
          <cell r="D2653">
            <v>45538</v>
          </cell>
          <cell r="E2653">
            <v>145271.32699999999</v>
          </cell>
          <cell r="F2653">
            <v>78.132000000000005</v>
          </cell>
          <cell r="G2653">
            <v>145349.459</v>
          </cell>
          <cell r="H2653">
            <v>30908.626499999998</v>
          </cell>
          <cell r="I2653">
            <v>4.702553152919946</v>
          </cell>
          <cell r="J2653">
            <v>125607.55433708039</v>
          </cell>
          <cell r="K2653">
            <v>1.1571713163838875</v>
          </cell>
          <cell r="L2653">
            <v>30</v>
          </cell>
          <cell r="M2653">
            <v>124.94045518356873</v>
          </cell>
        </row>
        <row r="2654">
          <cell r="D2654">
            <v>45539</v>
          </cell>
          <cell r="E2654">
            <v>180713.772</v>
          </cell>
          <cell r="F2654">
            <v>5760.7389999999996</v>
          </cell>
          <cell r="G2654">
            <v>186474.511</v>
          </cell>
          <cell r="H2654">
            <v>30908.626499999998</v>
          </cell>
          <cell r="I2654">
            <v>6.0330895324643432</v>
          </cell>
          <cell r="J2654">
            <v>125607.55433708039</v>
          </cell>
          <cell r="K2654">
            <v>1.4845803820013648</v>
          </cell>
          <cell r="L2654">
            <v>30</v>
          </cell>
          <cell r="M2654">
            <v>124.94045518356873</v>
          </cell>
        </row>
        <row r="2655">
          <cell r="D2655">
            <v>45540</v>
          </cell>
          <cell r="E2655">
            <v>108368.939</v>
          </cell>
          <cell r="F2655">
            <v>2109.616</v>
          </cell>
          <cell r="G2655">
            <v>110478.55499999999</v>
          </cell>
          <cell r="H2655">
            <v>30908.626499999998</v>
          </cell>
          <cell r="I2655">
            <v>3.5743598959339069</v>
          </cell>
          <cell r="J2655">
            <v>125607.55433708039</v>
          </cell>
          <cell r="K2655">
            <v>0.87955342800099245</v>
          </cell>
          <cell r="L2655">
            <v>30</v>
          </cell>
          <cell r="M2655">
            <v>124.94045518356873</v>
          </cell>
        </row>
        <row r="2656">
          <cell r="D2656">
            <v>45541</v>
          </cell>
          <cell r="E2656">
            <v>139010.65100000001</v>
          </cell>
          <cell r="F2656">
            <v>1667.5930000000001</v>
          </cell>
          <cell r="G2656">
            <v>140678.24400000001</v>
          </cell>
          <cell r="H2656">
            <v>30908.626499999998</v>
          </cell>
          <cell r="I2656">
            <v>4.5514233380768312</v>
          </cell>
          <cell r="J2656">
            <v>125607.55433708039</v>
          </cell>
          <cell r="K2656">
            <v>1.1199823509219511</v>
          </cell>
          <cell r="L2656">
            <v>30</v>
          </cell>
          <cell r="M2656">
            <v>124.94045518356873</v>
          </cell>
        </row>
        <row r="2657">
          <cell r="D2657">
            <v>45542</v>
          </cell>
          <cell r="E2657">
            <v>85537.880999999994</v>
          </cell>
          <cell r="F2657">
            <v>180.874</v>
          </cell>
          <cell r="G2657">
            <v>85718.75499999999</v>
          </cell>
          <cell r="H2657">
            <v>30908.626499999998</v>
          </cell>
          <cell r="I2657">
            <v>2.7732955070002867</v>
          </cell>
          <cell r="J2657">
            <v>125607.55433708039</v>
          </cell>
          <cell r="K2657">
            <v>0.68243311839322307</v>
          </cell>
          <cell r="L2657">
            <v>30</v>
          </cell>
          <cell r="M2657">
            <v>124.94045518356873</v>
          </cell>
        </row>
        <row r="2658">
          <cell r="D2658">
            <v>45543</v>
          </cell>
          <cell r="E2658">
            <v>92355.114000000001</v>
          </cell>
          <cell r="F2658">
            <v>3989.1010000000001</v>
          </cell>
          <cell r="G2658">
            <v>96344.214999999997</v>
          </cell>
          <cell r="H2658">
            <v>30908.626499999998</v>
          </cell>
          <cell r="I2658">
            <v>3.1170655544981916</v>
          </cell>
          <cell r="J2658">
            <v>125607.55433708039</v>
          </cell>
          <cell r="K2658">
            <v>0.76702564195661904</v>
          </cell>
          <cell r="L2658">
            <v>30</v>
          </cell>
          <cell r="M2658">
            <v>124.94045518356873</v>
          </cell>
        </row>
        <row r="2659">
          <cell r="D2659">
            <v>45544</v>
          </cell>
          <cell r="E2659">
            <v>130851.746</v>
          </cell>
          <cell r="F2659">
            <v>7708.5320000000002</v>
          </cell>
          <cell r="G2659">
            <v>138560.27799999999</v>
          </cell>
          <cell r="H2659">
            <v>30908.626499999998</v>
          </cell>
          <cell r="I2659">
            <v>4.4828998791000956</v>
          </cell>
          <cell r="J2659">
            <v>125607.55433708039</v>
          </cell>
          <cell r="K2659">
            <v>1.1031205784658435</v>
          </cell>
          <cell r="L2659">
            <v>30</v>
          </cell>
          <cell r="M2659">
            <v>124.94045518356873</v>
          </cell>
        </row>
        <row r="2660">
          <cell r="D2660">
            <v>45545</v>
          </cell>
          <cell r="E2660">
            <v>148549.96599999999</v>
          </cell>
          <cell r="F2660">
            <v>8556.6059999999998</v>
          </cell>
          <cell r="G2660">
            <v>157106.57199999999</v>
          </cell>
          <cell r="H2660">
            <v>30908.626499999998</v>
          </cell>
          <cell r="I2660">
            <v>5.0829360534671446</v>
          </cell>
          <cell r="J2660">
            <v>125607.55433708039</v>
          </cell>
          <cell r="K2660">
            <v>1.2507732741805389</v>
          </cell>
          <cell r="L2660">
            <v>30</v>
          </cell>
          <cell r="M2660">
            <v>124.94045518356873</v>
          </cell>
        </row>
        <row r="2661">
          <cell r="D2661">
            <v>45546</v>
          </cell>
          <cell r="E2661">
            <v>160373.334</v>
          </cell>
          <cell r="F2661">
            <v>8716.8870000000006</v>
          </cell>
          <cell r="G2661">
            <v>169090.22099999999</v>
          </cell>
          <cell r="H2661">
            <v>30908.626499999998</v>
          </cell>
          <cell r="I2661">
            <v>5.4706481700181664</v>
          </cell>
          <cell r="J2661">
            <v>125607.55433708039</v>
          </cell>
          <cell r="K2661">
            <v>1.3461787540758061</v>
          </cell>
          <cell r="L2661">
            <v>30</v>
          </cell>
          <cell r="M2661">
            <v>124.94045518356873</v>
          </cell>
        </row>
        <row r="2662">
          <cell r="D2662">
            <v>45547</v>
          </cell>
          <cell r="E2662">
            <v>183543.533</v>
          </cell>
          <cell r="F2662">
            <v>462.13200000000001</v>
          </cell>
          <cell r="G2662">
            <v>184005.66500000001</v>
          </cell>
          <cell r="H2662">
            <v>30908.626499999998</v>
          </cell>
          <cell r="I2662">
            <v>5.9532139029212452</v>
          </cell>
          <cell r="J2662">
            <v>125607.55433708039</v>
          </cell>
          <cell r="K2662">
            <v>1.4649251469875966</v>
          </cell>
          <cell r="L2662">
            <v>30</v>
          </cell>
          <cell r="M2662">
            <v>124.94045518356873</v>
          </cell>
        </row>
        <row r="2663">
          <cell r="D2663">
            <v>45548</v>
          </cell>
          <cell r="E2663">
            <v>244673.18100000001</v>
          </cell>
          <cell r="F2663">
            <v>2017.5409999999999</v>
          </cell>
          <cell r="G2663">
            <v>246690.72200000001</v>
          </cell>
          <cell r="H2663">
            <v>30908.626499999998</v>
          </cell>
          <cell r="I2663">
            <v>7.9812903365343661</v>
          </cell>
          <cell r="J2663">
            <v>125607.55433708039</v>
          </cell>
          <cell r="K2663">
            <v>1.9639799795638155</v>
          </cell>
          <cell r="L2663">
            <v>30</v>
          </cell>
          <cell r="M2663">
            <v>124.94045518356873</v>
          </cell>
        </row>
        <row r="2664">
          <cell r="D2664">
            <v>45549</v>
          </cell>
          <cell r="E2664">
            <v>162372.27299999999</v>
          </cell>
          <cell r="F2664">
            <v>189.77199999999999</v>
          </cell>
          <cell r="G2664">
            <v>162562.04499999998</v>
          </cell>
          <cell r="H2664">
            <v>30908.626499999998</v>
          </cell>
          <cell r="I2664">
            <v>5.2594393024872845</v>
          </cell>
          <cell r="J2664">
            <v>125607.55433708039</v>
          </cell>
          <cell r="K2664">
            <v>1.2942059564645971</v>
          </cell>
          <cell r="L2664">
            <v>30</v>
          </cell>
          <cell r="M2664">
            <v>124.94045518356873</v>
          </cell>
        </row>
        <row r="2665">
          <cell r="D2665">
            <v>45550</v>
          </cell>
          <cell r="E2665">
            <v>178350.33300000001</v>
          </cell>
          <cell r="F2665">
            <v>1867.8140000000001</v>
          </cell>
          <cell r="G2665">
            <v>180218.14700000003</v>
          </cell>
          <cell r="H2665">
            <v>30908.626499999998</v>
          </cell>
          <cell r="I2665">
            <v>5.8306747147111189</v>
          </cell>
          <cell r="J2665">
            <v>125607.55433708039</v>
          </cell>
          <cell r="K2665">
            <v>1.4347715625157915</v>
          </cell>
          <cell r="L2665">
            <v>30</v>
          </cell>
          <cell r="M2665">
            <v>124.94045518356873</v>
          </cell>
        </row>
        <row r="2666">
          <cell r="D2666">
            <v>45551</v>
          </cell>
          <cell r="E2666">
            <v>256399.04500000001</v>
          </cell>
          <cell r="F2666">
            <v>1937.0840000000001</v>
          </cell>
          <cell r="G2666">
            <v>258336.12900000002</v>
          </cell>
          <cell r="H2666">
            <v>30908.626499999998</v>
          </cell>
          <cell r="I2666">
            <v>8.3580591651330742</v>
          </cell>
          <cell r="J2666">
            <v>125607.55433708039</v>
          </cell>
          <cell r="K2666">
            <v>2.0566926118689426</v>
          </cell>
          <cell r="L2666">
            <v>30</v>
          </cell>
          <cell r="M2666">
            <v>124.94045518356873</v>
          </cell>
        </row>
        <row r="2667">
          <cell r="D2667">
            <v>45552</v>
          </cell>
          <cell r="E2667">
            <v>264807.99800000002</v>
          </cell>
          <cell r="F2667">
            <v>2282.5920000000001</v>
          </cell>
          <cell r="G2667">
            <v>267090.59000000003</v>
          </cell>
          <cell r="H2667">
            <v>30908.626499999998</v>
          </cell>
          <cell r="I2667">
            <v>8.6412959825309628</v>
          </cell>
          <cell r="J2667">
            <v>125607.55433708039</v>
          </cell>
          <cell r="K2667">
            <v>2.1263895424891071</v>
          </cell>
          <cell r="L2667">
            <v>30</v>
          </cell>
          <cell r="M2667">
            <v>124.94045518356873</v>
          </cell>
        </row>
        <row r="2668">
          <cell r="D2668">
            <v>45553</v>
          </cell>
          <cell r="E2668">
            <v>170133.81</v>
          </cell>
          <cell r="F2668">
            <v>6.6749999999999998</v>
          </cell>
          <cell r="G2668">
            <v>170140.48499999999</v>
          </cell>
          <cell r="H2668">
            <v>30908.626499999998</v>
          </cell>
          <cell r="I2668">
            <v>5.5046278099740213</v>
          </cell>
          <cell r="J2668">
            <v>125607.55433708039</v>
          </cell>
          <cell r="K2668">
            <v>1.354540225689062</v>
          </cell>
          <cell r="L2668">
            <v>30</v>
          </cell>
          <cell r="M2668">
            <v>124.94045518356873</v>
          </cell>
        </row>
        <row r="2669">
          <cell r="D2669">
            <v>45554</v>
          </cell>
          <cell r="E2669">
            <v>98345.635999999999</v>
          </cell>
          <cell r="F2669">
            <v>0</v>
          </cell>
          <cell r="G2669">
            <v>98345.635999999999</v>
          </cell>
          <cell r="H2669">
            <v>30908.626499999998</v>
          </cell>
          <cell r="I2669">
            <v>3.1818183832917972</v>
          </cell>
          <cell r="J2669">
            <v>125607.55433708039</v>
          </cell>
          <cell r="K2669">
            <v>0.78295956416824808</v>
          </cell>
          <cell r="L2669">
            <v>30</v>
          </cell>
          <cell r="M2669">
            <v>124.94045518356873</v>
          </cell>
        </row>
        <row r="2670">
          <cell r="D2670">
            <v>45555</v>
          </cell>
          <cell r="E2670">
            <v>83848.354999999996</v>
          </cell>
          <cell r="F2670">
            <v>0</v>
          </cell>
          <cell r="G2670">
            <v>83848.354999999996</v>
          </cell>
          <cell r="H2670">
            <v>30908.626499999998</v>
          </cell>
          <cell r="I2670">
            <v>2.7127816566032141</v>
          </cell>
          <cell r="J2670">
            <v>125607.55433708039</v>
          </cell>
          <cell r="K2670">
            <v>0.66754229427144629</v>
          </cell>
          <cell r="L2670">
            <v>30</v>
          </cell>
          <cell r="M2670">
            <v>124.94045518356873</v>
          </cell>
        </row>
        <row r="2671">
          <cell r="D2671">
            <v>45556</v>
          </cell>
          <cell r="E2671">
            <v>102270.73699999999</v>
          </cell>
          <cell r="F2671">
            <v>569.80999999999995</v>
          </cell>
          <cell r="G2671">
            <v>102840.54699999999</v>
          </cell>
          <cell r="H2671">
            <v>30908.626499999998</v>
          </cell>
          <cell r="I2671">
            <v>3.3272441594905549</v>
          </cell>
          <cell r="J2671">
            <v>125607.55433708039</v>
          </cell>
          <cell r="K2671">
            <v>0.81874491978418062</v>
          </cell>
          <cell r="L2671">
            <v>30</v>
          </cell>
          <cell r="M2671">
            <v>124.94045518356873</v>
          </cell>
        </row>
        <row r="2672">
          <cell r="D2672">
            <v>45557</v>
          </cell>
          <cell r="E2672">
            <v>48319.129000000001</v>
          </cell>
          <cell r="F2672">
            <v>0</v>
          </cell>
          <cell r="G2672">
            <v>48319.129000000001</v>
          </cell>
          <cell r="H2672">
            <v>30908.626499999998</v>
          </cell>
          <cell r="I2672">
            <v>1.5632894266589297</v>
          </cell>
          <cell r="J2672">
            <v>125607.55433708039</v>
          </cell>
          <cell r="K2672">
            <v>0.38468330392239625</v>
          </cell>
          <cell r="L2672">
            <v>30</v>
          </cell>
          <cell r="M2672">
            <v>124.94045518356873</v>
          </cell>
        </row>
        <row r="2673">
          <cell r="D2673">
            <v>45558</v>
          </cell>
          <cell r="E2673">
            <v>82898.740999999995</v>
          </cell>
          <cell r="F2673">
            <v>16.041</v>
          </cell>
          <cell r="G2673">
            <v>82914.781999999992</v>
          </cell>
          <cell r="H2673">
            <v>30908.626499999998</v>
          </cell>
          <cell r="I2673">
            <v>2.6825773704308729</v>
          </cell>
          <cell r="J2673">
            <v>125607.55433708039</v>
          </cell>
          <cell r="K2673">
            <v>0.66010983525314015</v>
          </cell>
          <cell r="L2673">
            <v>30</v>
          </cell>
          <cell r="M2673">
            <v>124.94045518356873</v>
          </cell>
        </row>
        <row r="2674">
          <cell r="D2674">
            <v>45559</v>
          </cell>
          <cell r="E2674">
            <v>116535.204</v>
          </cell>
          <cell r="F2674">
            <v>51.29</v>
          </cell>
          <cell r="G2674">
            <v>116586.49399999999</v>
          </cell>
          <cell r="H2674">
            <v>30908.626499999998</v>
          </cell>
          <cell r="I2674">
            <v>3.771972656242101</v>
          </cell>
          <cell r="J2674">
            <v>125607.55433708039</v>
          </cell>
          <cell r="K2674">
            <v>0.92818059085147464</v>
          </cell>
          <cell r="L2674">
            <v>30</v>
          </cell>
          <cell r="M2674">
            <v>124.94045518356873</v>
          </cell>
        </row>
        <row r="2675">
          <cell r="D2675">
            <v>45560</v>
          </cell>
          <cell r="E2675">
            <v>262510.34600000002</v>
          </cell>
          <cell r="F2675">
            <v>746.96</v>
          </cell>
          <cell r="G2675">
            <v>263257.30600000004</v>
          </cell>
          <cell r="H2675">
            <v>30908.626499999998</v>
          </cell>
          <cell r="I2675">
            <v>8.517276107367632</v>
          </cell>
          <cell r="J2675">
            <v>125607.55433708039</v>
          </cell>
          <cell r="K2675">
            <v>2.0958716009510288</v>
          </cell>
          <cell r="L2675">
            <v>30</v>
          </cell>
          <cell r="M2675">
            <v>124.94045518356873</v>
          </cell>
        </row>
        <row r="2676">
          <cell r="D2676">
            <v>45561</v>
          </cell>
          <cell r="E2676">
            <v>349998.565</v>
          </cell>
          <cell r="F2676">
            <v>399.75</v>
          </cell>
          <cell r="G2676">
            <v>350398.315</v>
          </cell>
          <cell r="H2676">
            <v>30908.626499999998</v>
          </cell>
          <cell r="I2676">
            <v>11.336586405740158</v>
          </cell>
          <cell r="J2676">
            <v>125607.55433708039</v>
          </cell>
          <cell r="K2676">
            <v>2.7896277166552514</v>
          </cell>
          <cell r="L2676">
            <v>30</v>
          </cell>
          <cell r="M2676">
            <v>124.94045518356873</v>
          </cell>
        </row>
        <row r="2677">
          <cell r="D2677">
            <v>45562</v>
          </cell>
          <cell r="E2677">
            <v>250743.658</v>
          </cell>
          <cell r="F2677">
            <v>29.2</v>
          </cell>
          <cell r="G2677">
            <v>250772.85800000001</v>
          </cell>
          <cell r="H2677">
            <v>30908.626499999998</v>
          </cell>
          <cell r="I2677">
            <v>8.1133614267848504</v>
          </cell>
          <cell r="J2677">
            <v>125607.55433708039</v>
          </cell>
          <cell r="K2677">
            <v>1.9964791076739385</v>
          </cell>
          <cell r="L2677">
            <v>30</v>
          </cell>
          <cell r="M2677">
            <v>124.94045518356873</v>
          </cell>
        </row>
        <row r="2678">
          <cell r="D2678">
            <v>45563</v>
          </cell>
          <cell r="E2678">
            <v>121557.823</v>
          </cell>
          <cell r="F2678">
            <v>1690.5360000000001</v>
          </cell>
          <cell r="G2678">
            <v>123248.359</v>
          </cell>
          <cell r="H2678">
            <v>30908.626499999998</v>
          </cell>
          <cell r="I2678">
            <v>3.987506821113517</v>
          </cell>
          <cell r="J2678">
            <v>125607.55433708039</v>
          </cell>
          <cell r="K2678">
            <v>0.98121772731320556</v>
          </cell>
          <cell r="L2678">
            <v>30</v>
          </cell>
          <cell r="M2678">
            <v>124.94045518356873</v>
          </cell>
        </row>
        <row r="2679">
          <cell r="D2679">
            <v>45564</v>
          </cell>
          <cell r="E2679">
            <v>133951.78</v>
          </cell>
          <cell r="F2679">
            <v>0</v>
          </cell>
          <cell r="G2679">
            <v>133951.78</v>
          </cell>
          <cell r="H2679">
            <v>30908.626499999998</v>
          </cell>
          <cell r="I2679">
            <v>4.3337991741561215</v>
          </cell>
          <cell r="J2679">
            <v>125607.55433708039</v>
          </cell>
          <cell r="K2679">
            <v>1.0664309221444361</v>
          </cell>
          <cell r="L2679">
            <v>30</v>
          </cell>
          <cell r="M2679">
            <v>124.94045518356873</v>
          </cell>
        </row>
        <row r="2680">
          <cell r="D2680">
            <v>45565</v>
          </cell>
          <cell r="E2680">
            <v>71803.145000000004</v>
          </cell>
          <cell r="F2680">
            <v>0</v>
          </cell>
          <cell r="G2680">
            <v>71803.145000000004</v>
          </cell>
          <cell r="H2680">
            <v>30952.726500000001</v>
          </cell>
          <cell r="I2680">
            <v>2.3197680178513518</v>
          </cell>
          <cell r="J2680">
            <v>125607.55433708039</v>
          </cell>
          <cell r="K2680">
            <v>0.57164670850376642</v>
          </cell>
          <cell r="L2680">
            <v>30</v>
          </cell>
          <cell r="M2680">
            <v>124.94045518356873</v>
          </cell>
        </row>
        <row r="2681">
          <cell r="D2681">
            <v>45566</v>
          </cell>
          <cell r="E2681">
            <v>129446.932</v>
          </cell>
          <cell r="F2681">
            <v>62.924999999999997</v>
          </cell>
          <cell r="G2681">
            <v>129509.857</v>
          </cell>
          <cell r="H2681">
            <v>30952.726500000001</v>
          </cell>
          <cell r="I2681">
            <v>4.1841178999207065</v>
          </cell>
          <cell r="J2681">
            <v>158588.62447451119</v>
          </cell>
          <cell r="K2681">
            <v>0.81664026930768407</v>
          </cell>
          <cell r="L2681">
            <v>31</v>
          </cell>
          <cell r="M2681">
            <v>163.0045756493956</v>
          </cell>
        </row>
        <row r="2682">
          <cell r="D2682">
            <v>45567</v>
          </cell>
          <cell r="E2682">
            <v>227577.36</v>
          </cell>
          <cell r="F2682">
            <v>196.62</v>
          </cell>
          <cell r="G2682">
            <v>227773.97999999998</v>
          </cell>
          <cell r="H2682">
            <v>30952.726500000001</v>
          </cell>
          <cell r="I2682">
            <v>7.358769509367777</v>
          </cell>
          <cell r="J2682">
            <v>158588.62447451119</v>
          </cell>
          <cell r="K2682">
            <v>1.4362567350258371</v>
          </cell>
          <cell r="L2682">
            <v>31</v>
          </cell>
          <cell r="M2682">
            <v>163.0045756493956</v>
          </cell>
        </row>
        <row r="2683">
          <cell r="D2683">
            <v>45568</v>
          </cell>
          <cell r="E2683">
            <v>222881.31899999999</v>
          </cell>
          <cell r="F2683">
            <v>6731.84</v>
          </cell>
          <cell r="G2683">
            <v>229613.15899999999</v>
          </cell>
          <cell r="H2683">
            <v>30952.726500000001</v>
          </cell>
          <cell r="I2683">
            <v>7.4181884752543521</v>
          </cell>
          <cell r="J2683">
            <v>158588.62447451119</v>
          </cell>
          <cell r="K2683">
            <v>1.4478539035244868</v>
          </cell>
          <cell r="L2683">
            <v>31</v>
          </cell>
          <cell r="M2683">
            <v>163.0045756493956</v>
          </cell>
        </row>
        <row r="2684">
          <cell r="D2684">
            <v>45569</v>
          </cell>
          <cell r="E2684">
            <v>124615.34600000001</v>
          </cell>
          <cell r="F2684">
            <v>6268.799</v>
          </cell>
          <cell r="G2684">
            <v>130884.145</v>
          </cell>
          <cell r="H2684">
            <v>30952.726500000001</v>
          </cell>
          <cell r="I2684">
            <v>4.2285174780968005</v>
          </cell>
          <cell r="J2684">
            <v>158588.62447451119</v>
          </cell>
          <cell r="K2684">
            <v>0.82530601065296505</v>
          </cell>
          <cell r="L2684">
            <v>31</v>
          </cell>
          <cell r="M2684">
            <v>163.0045756493956</v>
          </cell>
        </row>
        <row r="2685">
          <cell r="D2685">
            <v>45570</v>
          </cell>
          <cell r="E2685">
            <v>146670.79500000001</v>
          </cell>
          <cell r="F2685">
            <v>0</v>
          </cell>
          <cell r="G2685">
            <v>146670.79500000001</v>
          </cell>
          <cell r="H2685">
            <v>30952.726500000001</v>
          </cell>
          <cell r="I2685">
            <v>4.7385420150305659</v>
          </cell>
          <cell r="J2685">
            <v>158588.62447451119</v>
          </cell>
          <cell r="K2685">
            <v>0.92485066621895917</v>
          </cell>
          <cell r="L2685">
            <v>31</v>
          </cell>
          <cell r="M2685">
            <v>163.0045756493956</v>
          </cell>
        </row>
        <row r="2686">
          <cell r="D2686">
            <v>45571</v>
          </cell>
          <cell r="E2686">
            <v>217896.69</v>
          </cell>
          <cell r="F2686">
            <v>3.1</v>
          </cell>
          <cell r="G2686">
            <v>217899.79</v>
          </cell>
          <cell r="H2686">
            <v>30952.726500000001</v>
          </cell>
          <cell r="I2686">
            <v>7.0397607784244789</v>
          </cell>
          <cell r="J2686">
            <v>158588.62447451119</v>
          </cell>
          <cell r="K2686">
            <v>1.3739938203135211</v>
          </cell>
          <cell r="L2686">
            <v>31</v>
          </cell>
          <cell r="M2686">
            <v>163.0045756493956</v>
          </cell>
        </row>
        <row r="2687">
          <cell r="D2687">
            <v>45572</v>
          </cell>
          <cell r="E2687">
            <v>283748.45400000003</v>
          </cell>
          <cell r="F2687">
            <v>3507.5250000000001</v>
          </cell>
          <cell r="G2687">
            <v>287255.97900000005</v>
          </cell>
          <cell r="H2687">
            <v>30952.726500000001</v>
          </cell>
          <cell r="I2687">
            <v>9.2804741772909747</v>
          </cell>
          <cell r="J2687">
            <v>158588.62447451119</v>
          </cell>
          <cell r="K2687">
            <v>1.811327766741357</v>
          </cell>
          <cell r="L2687">
            <v>31</v>
          </cell>
          <cell r="M2687">
            <v>163.0045756493956</v>
          </cell>
        </row>
        <row r="2688">
          <cell r="D2688">
            <v>45573</v>
          </cell>
          <cell r="E2688">
            <v>327730.96100000001</v>
          </cell>
          <cell r="F2688">
            <v>3121.9090000000001</v>
          </cell>
          <cell r="G2688">
            <v>330852.87</v>
          </cell>
          <cell r="H2688">
            <v>30952.726500000001</v>
          </cell>
          <cell r="I2688">
            <v>10.688973393022421</v>
          </cell>
          <cell r="J2688">
            <v>158588.62447451119</v>
          </cell>
          <cell r="K2688">
            <v>2.0862333039099887</v>
          </cell>
          <cell r="L2688">
            <v>31</v>
          </cell>
          <cell r="M2688">
            <v>163.0045756493956</v>
          </cell>
        </row>
        <row r="2689">
          <cell r="D2689">
            <v>45574</v>
          </cell>
          <cell r="E2689">
            <v>330499.27899999998</v>
          </cell>
          <cell r="F2689">
            <v>2082.7420000000002</v>
          </cell>
          <cell r="G2689">
            <v>332582.02100000001</v>
          </cell>
          <cell r="H2689">
            <v>30952.726500000001</v>
          </cell>
          <cell r="I2689">
            <v>10.744837647824014</v>
          </cell>
          <cell r="J2689">
            <v>158588.62447451119</v>
          </cell>
          <cell r="K2689">
            <v>2.0971366773753277</v>
          </cell>
          <cell r="L2689">
            <v>31</v>
          </cell>
          <cell r="M2689">
            <v>163.0045756493956</v>
          </cell>
        </row>
        <row r="2690">
          <cell r="D2690">
            <v>45575</v>
          </cell>
          <cell r="E2690">
            <v>152901.723</v>
          </cell>
          <cell r="F2690">
            <v>4615.3739999999998</v>
          </cell>
          <cell r="G2690">
            <v>157517.09700000001</v>
          </cell>
          <cell r="H2690">
            <v>30952.726500000001</v>
          </cell>
          <cell r="I2690">
            <v>5.0889570907428787</v>
          </cell>
          <cell r="J2690">
            <v>158588.62447451119</v>
          </cell>
          <cell r="K2690">
            <v>0.99324335223877669</v>
          </cell>
          <cell r="L2690">
            <v>31</v>
          </cell>
          <cell r="M2690">
            <v>163.0045756493956</v>
          </cell>
        </row>
        <row r="2691">
          <cell r="D2691">
            <v>45576</v>
          </cell>
          <cell r="E2691">
            <v>128615.70299999999</v>
          </cell>
          <cell r="F2691">
            <v>289.19200000000001</v>
          </cell>
          <cell r="G2691">
            <v>128904.89499999999</v>
          </cell>
          <cell r="H2691">
            <v>30952.726500000001</v>
          </cell>
          <cell r="I2691">
            <v>4.1645731919609723</v>
          </cell>
          <cell r="J2691">
            <v>158588.62447451119</v>
          </cell>
          <cell r="K2691">
            <v>0.81282560730399644</v>
          </cell>
          <cell r="L2691">
            <v>31</v>
          </cell>
          <cell r="M2691">
            <v>163.0045756493956</v>
          </cell>
        </row>
        <row r="2692">
          <cell r="D2692">
            <v>45577</v>
          </cell>
          <cell r="E2692">
            <v>164888.77499999999</v>
          </cell>
          <cell r="F2692">
            <v>0</v>
          </cell>
          <cell r="G2692">
            <v>164888.77499999999</v>
          </cell>
          <cell r="H2692">
            <v>30952.726500000001</v>
          </cell>
          <cell r="I2692">
            <v>5.3271163365850818</v>
          </cell>
          <cell r="J2692">
            <v>158588.62447451119</v>
          </cell>
          <cell r="K2692">
            <v>1.0397263709573406</v>
          </cell>
          <cell r="L2692">
            <v>31</v>
          </cell>
          <cell r="M2692">
            <v>163.0045756493956</v>
          </cell>
        </row>
        <row r="2693">
          <cell r="D2693">
            <v>45578</v>
          </cell>
          <cell r="E2693">
            <v>72970.892000000007</v>
          </cell>
          <cell r="F2693">
            <v>0</v>
          </cell>
          <cell r="G2693">
            <v>72970.892000000007</v>
          </cell>
          <cell r="H2693">
            <v>30952.726500000001</v>
          </cell>
          <cell r="I2693">
            <v>2.3574948074445077</v>
          </cell>
          <cell r="J2693">
            <v>158588.62447451119</v>
          </cell>
          <cell r="K2693">
            <v>0.46012689902438808</v>
          </cell>
          <cell r="L2693">
            <v>31</v>
          </cell>
          <cell r="M2693">
            <v>163.0045756493956</v>
          </cell>
        </row>
        <row r="2694">
          <cell r="D2694">
            <v>45579</v>
          </cell>
          <cell r="E2694">
            <v>81081.191999999995</v>
          </cell>
          <cell r="F2694">
            <v>0</v>
          </cell>
          <cell r="G2694">
            <v>81081.191999999995</v>
          </cell>
          <cell r="H2694">
            <v>30952.726500000001</v>
          </cell>
          <cell r="I2694">
            <v>2.6195169591925929</v>
          </cell>
          <cell r="J2694">
            <v>158588.62447451119</v>
          </cell>
          <cell r="K2694">
            <v>0.51126738925105941</v>
          </cell>
          <cell r="L2694">
            <v>31</v>
          </cell>
          <cell r="M2694">
            <v>163.0045756493956</v>
          </cell>
        </row>
        <row r="2695">
          <cell r="D2695">
            <v>45580</v>
          </cell>
          <cell r="E2695">
            <v>199938.85699999999</v>
          </cell>
          <cell r="F2695">
            <v>13.25</v>
          </cell>
          <cell r="G2695">
            <v>199952.10699999999</v>
          </cell>
          <cell r="H2695">
            <v>30952.726500000001</v>
          </cell>
          <cell r="I2695">
            <v>6.4599190316885329</v>
          </cell>
          <cell r="J2695">
            <v>158588.62447451119</v>
          </cell>
          <cell r="K2695">
            <v>1.2608225064221859</v>
          </cell>
          <cell r="L2695">
            <v>31</v>
          </cell>
          <cell r="M2695">
            <v>163.0045756493956</v>
          </cell>
        </row>
        <row r="2696">
          <cell r="D2696">
            <v>45581</v>
          </cell>
          <cell r="E2696">
            <v>233311.30799999999</v>
          </cell>
          <cell r="F2696">
            <v>32.375</v>
          </cell>
          <cell r="G2696">
            <v>233343.68299999999</v>
          </cell>
          <cell r="H2696">
            <v>30952.726500000001</v>
          </cell>
          <cell r="I2696">
            <v>7.5387117512895019</v>
          </cell>
          <cell r="J2696">
            <v>158588.62447451119</v>
          </cell>
          <cell r="K2696">
            <v>1.4713771796255388</v>
          </cell>
          <cell r="L2696">
            <v>31</v>
          </cell>
          <cell r="M2696">
            <v>163.0045756493956</v>
          </cell>
        </row>
        <row r="2697">
          <cell r="D2697">
            <v>45582</v>
          </cell>
          <cell r="E2697">
            <v>244782.75399999999</v>
          </cell>
          <cell r="F2697">
            <v>8.65</v>
          </cell>
          <cell r="G2697">
            <v>244791.40399999998</v>
          </cell>
          <cell r="H2697">
            <v>30952.726500000001</v>
          </cell>
          <cell r="I2697">
            <v>7.9085570700855694</v>
          </cell>
          <cell r="J2697">
            <v>158588.62447451119</v>
          </cell>
          <cell r="K2697">
            <v>1.5435621868284981</v>
          </cell>
          <cell r="L2697">
            <v>31</v>
          </cell>
          <cell r="M2697">
            <v>163.0045756493956</v>
          </cell>
        </row>
        <row r="2698">
          <cell r="D2698">
            <v>45583</v>
          </cell>
          <cell r="E2698">
            <v>246192.78200000001</v>
          </cell>
          <cell r="F2698">
            <v>603.53899999999999</v>
          </cell>
          <cell r="G2698">
            <v>246796.321</v>
          </cell>
          <cell r="H2698">
            <v>30952.726500000001</v>
          </cell>
          <cell r="I2698">
            <v>7.9733305885024377</v>
          </cell>
          <cell r="J2698">
            <v>158588.62447451119</v>
          </cell>
          <cell r="K2698">
            <v>1.5562044365903798</v>
          </cell>
          <cell r="L2698">
            <v>31</v>
          </cell>
          <cell r="M2698">
            <v>163.0045756493956</v>
          </cell>
        </row>
        <row r="2699">
          <cell r="D2699">
            <v>45584</v>
          </cell>
          <cell r="E2699">
            <v>170043.58900000001</v>
          </cell>
          <cell r="F2699">
            <v>1402.165</v>
          </cell>
          <cell r="G2699">
            <v>171445.75400000002</v>
          </cell>
          <cell r="H2699">
            <v>30952.726500000001</v>
          </cell>
          <cell r="I2699">
            <v>5.5389548316527142</v>
          </cell>
          <cell r="J2699">
            <v>158588.62447451119</v>
          </cell>
          <cell r="K2699">
            <v>1.0810722053242554</v>
          </cell>
          <cell r="L2699">
            <v>31</v>
          </cell>
          <cell r="M2699">
            <v>163.0045756493956</v>
          </cell>
        </row>
        <row r="2700">
          <cell r="D2700">
            <v>45585</v>
          </cell>
          <cell r="E2700">
            <v>116665.417</v>
          </cell>
          <cell r="F2700">
            <v>386.8</v>
          </cell>
          <cell r="G2700">
            <v>117052.217</v>
          </cell>
          <cell r="H2700">
            <v>30952.726500000001</v>
          </cell>
          <cell r="I2700">
            <v>3.7816447930685526</v>
          </cell>
          <cell r="J2700">
            <v>158588.62447451119</v>
          </cell>
          <cell r="K2700">
            <v>0.73808709412706308</v>
          </cell>
          <cell r="L2700">
            <v>31</v>
          </cell>
          <cell r="M2700">
            <v>163.0045756493956</v>
          </cell>
        </row>
        <row r="2701">
          <cell r="D2701">
            <v>45586</v>
          </cell>
          <cell r="E2701">
            <v>83377.528000000006</v>
          </cell>
          <cell r="F2701">
            <v>252.48599999999999</v>
          </cell>
          <cell r="G2701">
            <v>83630.01400000001</v>
          </cell>
          <cell r="H2701">
            <v>30952.726500000001</v>
          </cell>
          <cell r="I2701">
            <v>2.7018625968216403</v>
          </cell>
          <cell r="J2701">
            <v>158588.62447451119</v>
          </cell>
          <cell r="K2701">
            <v>0.52733929862315732</v>
          </cell>
          <cell r="L2701">
            <v>31</v>
          </cell>
          <cell r="M2701">
            <v>163.0045756493956</v>
          </cell>
        </row>
        <row r="2702">
          <cell r="D2702">
            <v>45587</v>
          </cell>
          <cell r="E2702">
            <v>162624.269</v>
          </cell>
          <cell r="F2702">
            <v>301.214</v>
          </cell>
          <cell r="G2702">
            <v>162925.48300000001</v>
          </cell>
          <cell r="H2702">
            <v>30952.726500000001</v>
          </cell>
          <cell r="I2702">
            <v>5.2636876108474642</v>
          </cell>
          <cell r="J2702">
            <v>158588.62447451119</v>
          </cell>
          <cell r="K2702">
            <v>1.0273465927323548</v>
          </cell>
          <cell r="L2702">
            <v>31</v>
          </cell>
          <cell r="M2702">
            <v>163.0045756493956</v>
          </cell>
        </row>
        <row r="2703">
          <cell r="D2703">
            <v>45588</v>
          </cell>
          <cell r="E2703">
            <v>119078.361</v>
          </cell>
          <cell r="F2703">
            <v>1434.0989999999999</v>
          </cell>
          <cell r="G2703">
            <v>120512.46</v>
          </cell>
          <cell r="H2703">
            <v>30952.726500000001</v>
          </cell>
          <cell r="I2703">
            <v>3.893436011202438</v>
          </cell>
          <cell r="J2703">
            <v>158588.62447451119</v>
          </cell>
          <cell r="K2703">
            <v>0.75990608027102924</v>
          </cell>
          <cell r="L2703">
            <v>31</v>
          </cell>
          <cell r="M2703">
            <v>163.0045756493956</v>
          </cell>
        </row>
        <row r="2704">
          <cell r="D2704">
            <v>45589</v>
          </cell>
          <cell r="E2704">
            <v>175338.764</v>
          </cell>
          <cell r="F2704">
            <v>193.45</v>
          </cell>
          <cell r="G2704">
            <v>175532.21400000001</v>
          </cell>
          <cell r="H2704">
            <v>30952.726500000001</v>
          </cell>
          <cell r="I2704">
            <v>5.6709774500802057</v>
          </cell>
          <cell r="J2704">
            <v>158588.62447451119</v>
          </cell>
          <cell r="K2704">
            <v>1.1068398794783167</v>
          </cell>
          <cell r="L2704">
            <v>31</v>
          </cell>
          <cell r="M2704">
            <v>163.0045756493956</v>
          </cell>
        </row>
        <row r="2705">
          <cell r="D2705">
            <v>45590</v>
          </cell>
          <cell r="E2705">
            <v>151447.11900000001</v>
          </cell>
          <cell r="F2705">
            <v>40.4</v>
          </cell>
          <cell r="G2705">
            <v>151487.519</v>
          </cell>
          <cell r="H2705">
            <v>30952.726500000001</v>
          </cell>
          <cell r="I2705">
            <v>4.8941575146861451</v>
          </cell>
          <cell r="J2705">
            <v>158588.62447451119</v>
          </cell>
          <cell r="K2705">
            <v>0.9552231094882061</v>
          </cell>
          <cell r="L2705">
            <v>31</v>
          </cell>
          <cell r="M2705">
            <v>163.0045756493956</v>
          </cell>
        </row>
        <row r="2706">
          <cell r="D2706">
            <v>45591</v>
          </cell>
          <cell r="E2706">
            <v>141729.69200000001</v>
          </cell>
          <cell r="F2706">
            <v>30.25</v>
          </cell>
          <cell r="G2706">
            <v>141759.94200000001</v>
          </cell>
          <cell r="H2706">
            <v>30952.726500000001</v>
          </cell>
          <cell r="I2706">
            <v>4.5798854585556468</v>
          </cell>
          <cell r="J2706">
            <v>158588.62447451119</v>
          </cell>
          <cell r="K2706">
            <v>0.89388468100865626</v>
          </cell>
          <cell r="L2706">
            <v>31</v>
          </cell>
          <cell r="M2706">
            <v>163.0045756493956</v>
          </cell>
        </row>
        <row r="2707">
          <cell r="D2707">
            <v>45592</v>
          </cell>
          <cell r="E2707">
            <v>95335.716</v>
          </cell>
          <cell r="F2707">
            <v>0.7</v>
          </cell>
          <cell r="G2707">
            <v>95336.415999999997</v>
          </cell>
          <cell r="H2707">
            <v>30952.726500000001</v>
          </cell>
          <cell r="I2707">
            <v>3.0800652084720226</v>
          </cell>
          <cell r="J2707">
            <v>158588.62447451119</v>
          </cell>
          <cell r="K2707">
            <v>0.60115545056210973</v>
          </cell>
          <cell r="L2707">
            <v>31</v>
          </cell>
          <cell r="M2707">
            <v>163.0045756493956</v>
          </cell>
        </row>
        <row r="2708">
          <cell r="D2708">
            <v>45593</v>
          </cell>
          <cell r="E2708">
            <v>199772.22500000001</v>
          </cell>
          <cell r="F2708">
            <v>12.8</v>
          </cell>
          <cell r="G2708">
            <v>199785.02499999999</v>
          </cell>
          <cell r="H2708">
            <v>30952.726500000001</v>
          </cell>
          <cell r="I2708">
            <v>6.4545210581045254</v>
          </cell>
          <cell r="J2708">
            <v>158588.62447451119</v>
          </cell>
          <cell r="K2708">
            <v>1.2597689504023033</v>
          </cell>
          <cell r="L2708">
            <v>31</v>
          </cell>
          <cell r="M2708">
            <v>163.0045756493956</v>
          </cell>
        </row>
        <row r="2709">
          <cell r="D2709">
            <v>45594</v>
          </cell>
          <cell r="E2709">
            <v>261752.929</v>
          </cell>
          <cell r="F2709">
            <v>1912.723</v>
          </cell>
          <cell r="G2709">
            <v>263665.652</v>
          </cell>
          <cell r="H2709">
            <v>30952.726500000001</v>
          </cell>
          <cell r="I2709">
            <v>8.5183336595566139</v>
          </cell>
          <cell r="J2709">
            <v>158588.62447451119</v>
          </cell>
          <cell r="K2709">
            <v>1.6625760698389631</v>
          </cell>
          <cell r="L2709">
            <v>31</v>
          </cell>
          <cell r="M2709">
            <v>163.0045756493956</v>
          </cell>
        </row>
        <row r="2710">
          <cell r="D2710">
            <v>45595</v>
          </cell>
          <cell r="E2710">
            <v>241467.201</v>
          </cell>
          <cell r="F2710">
            <v>4119.4970000000003</v>
          </cell>
          <cell r="G2710">
            <v>245586.698</v>
          </cell>
          <cell r="H2710">
            <v>30952.726500000001</v>
          </cell>
          <cell r="I2710">
            <v>7.9342508970897923</v>
          </cell>
          <cell r="J2710">
            <v>158588.62447451119</v>
          </cell>
          <cell r="K2710">
            <v>1.5485770105753796</v>
          </cell>
          <cell r="L2710">
            <v>31</v>
          </cell>
          <cell r="M2710">
            <v>163.0045756493956</v>
          </cell>
        </row>
        <row r="2711">
          <cell r="D2711">
            <v>45596</v>
          </cell>
          <cell r="E2711">
            <v>125412.958</v>
          </cell>
          <cell r="F2711">
            <v>901.48199999999997</v>
          </cell>
          <cell r="G2711">
            <v>126314.44</v>
          </cell>
          <cell r="H2711">
            <v>30968.326499999999</v>
          </cell>
          <cell r="I2711">
            <v>4.0788267974376984</v>
          </cell>
          <cell r="J2711">
            <v>158588.62447451119</v>
          </cell>
          <cell r="K2711">
            <v>0.79649117595002294</v>
          </cell>
          <cell r="L2711">
            <v>31</v>
          </cell>
          <cell r="M2711">
            <v>163.0045756493956</v>
          </cell>
        </row>
        <row r="2712">
          <cell r="D2712">
            <v>45597</v>
          </cell>
          <cell r="E2712">
            <v>76927.771999999997</v>
          </cell>
          <cell r="F2712">
            <v>3.9750000000000001</v>
          </cell>
          <cell r="G2712">
            <v>76931.747000000003</v>
          </cell>
          <cell r="H2712">
            <v>30968.326499999999</v>
          </cell>
          <cell r="I2712">
            <v>2.4842074369113876</v>
          </cell>
          <cell r="J2712">
            <v>206588.36225654033</v>
          </cell>
          <cell r="K2712">
            <v>0.37239148497855151</v>
          </cell>
          <cell r="L2712">
            <v>30</v>
          </cell>
          <cell r="M2712">
            <v>205.49117568751552</v>
          </cell>
        </row>
        <row r="2713">
          <cell r="D2713">
            <v>45598</v>
          </cell>
          <cell r="E2713">
            <v>54946.317999999999</v>
          </cell>
          <cell r="F2713">
            <v>174.50200000000001</v>
          </cell>
          <cell r="G2713">
            <v>55120.82</v>
          </cell>
          <cell r="H2713">
            <v>30968.326499999999</v>
          </cell>
          <cell r="I2713">
            <v>1.7799095472595201</v>
          </cell>
          <cell r="J2713">
            <v>206588.36225654033</v>
          </cell>
          <cell r="K2713">
            <v>0.26681473921338927</v>
          </cell>
          <cell r="L2713">
            <v>30</v>
          </cell>
          <cell r="M2713">
            <v>205.49117568751552</v>
          </cell>
        </row>
        <row r="2714">
          <cell r="D2714">
            <v>45599</v>
          </cell>
          <cell r="E2714">
            <v>123782.5</v>
          </cell>
          <cell r="F2714">
            <v>1422.2840000000001</v>
          </cell>
          <cell r="G2714">
            <v>125204.784</v>
          </cell>
          <cell r="H2714">
            <v>30968.326499999999</v>
          </cell>
          <cell r="I2714">
            <v>4.0429948321553635</v>
          </cell>
          <cell r="J2714">
            <v>206588.36225654033</v>
          </cell>
          <cell r="K2714">
            <v>0.60605923118031868</v>
          </cell>
          <cell r="L2714">
            <v>30</v>
          </cell>
          <cell r="M2714">
            <v>205.49117568751552</v>
          </cell>
        </row>
        <row r="2715">
          <cell r="D2715">
            <v>45600</v>
          </cell>
          <cell r="E2715">
            <v>112711.334</v>
          </cell>
          <cell r="F2715">
            <v>0</v>
          </cell>
          <cell r="G2715">
            <v>112711.334</v>
          </cell>
          <cell r="H2715">
            <v>30968.326499999999</v>
          </cell>
          <cell r="I2715">
            <v>3.6395681245481573</v>
          </cell>
          <cell r="J2715">
            <v>206588.36225654033</v>
          </cell>
          <cell r="K2715">
            <v>0.54558414021422785</v>
          </cell>
          <cell r="L2715">
            <v>30</v>
          </cell>
          <cell r="M2715">
            <v>205.49117568751552</v>
          </cell>
        </row>
        <row r="2716">
          <cell r="D2716">
            <v>45601</v>
          </cell>
          <cell r="E2716">
            <v>36601.855000000003</v>
          </cell>
          <cell r="F2716">
            <v>0</v>
          </cell>
          <cell r="G2716">
            <v>36601.855000000003</v>
          </cell>
          <cell r="H2716">
            <v>30968.326499999999</v>
          </cell>
          <cell r="I2716">
            <v>1.1819125905947809</v>
          </cell>
          <cell r="J2716">
            <v>206588.36225654033</v>
          </cell>
          <cell r="K2716">
            <v>0.1771728794410404</v>
          </cell>
          <cell r="L2716">
            <v>30</v>
          </cell>
          <cell r="M2716">
            <v>205.49117568751552</v>
          </cell>
        </row>
        <row r="2717">
          <cell r="D2717">
            <v>45602</v>
          </cell>
          <cell r="E2717">
            <v>51432.559000000001</v>
          </cell>
          <cell r="F2717">
            <v>48.55</v>
          </cell>
          <cell r="G2717">
            <v>51481.109000000004</v>
          </cell>
          <cell r="H2717">
            <v>30968.326499999999</v>
          </cell>
          <cell r="I2717">
            <v>1.6623794314490969</v>
          </cell>
          <cell r="J2717">
            <v>206588.36225654033</v>
          </cell>
          <cell r="K2717">
            <v>0.24919655898172538</v>
          </cell>
          <cell r="L2717">
            <v>30</v>
          </cell>
          <cell r="M2717">
            <v>205.49117568751552</v>
          </cell>
        </row>
        <row r="2718">
          <cell r="D2718">
            <v>45603</v>
          </cell>
          <cell r="E2718">
            <v>81255.679000000004</v>
          </cell>
          <cell r="F2718">
            <v>77.522999999999996</v>
          </cell>
          <cell r="G2718">
            <v>81333.202000000005</v>
          </cell>
          <cell r="H2718">
            <v>30968.326499999999</v>
          </cell>
          <cell r="I2718">
            <v>2.6263350717385392</v>
          </cell>
          <cell r="J2718">
            <v>206588.36225654033</v>
          </cell>
          <cell r="K2718">
            <v>0.39369692034733722</v>
          </cell>
          <cell r="L2718">
            <v>30</v>
          </cell>
          <cell r="M2718">
            <v>205.49117568751552</v>
          </cell>
        </row>
        <row r="2719">
          <cell r="D2719">
            <v>45604</v>
          </cell>
          <cell r="E2719">
            <v>89718.562000000005</v>
          </cell>
          <cell r="F2719">
            <v>0.9</v>
          </cell>
          <cell r="G2719">
            <v>89719.462</v>
          </cell>
          <cell r="H2719">
            <v>30968.326499999999</v>
          </cell>
          <cell r="I2719">
            <v>2.897136272442749</v>
          </cell>
          <cell r="J2719">
            <v>206588.36225654033</v>
          </cell>
          <cell r="K2719">
            <v>0.43429097854305482</v>
          </cell>
          <cell r="L2719">
            <v>30</v>
          </cell>
          <cell r="M2719">
            <v>205.49117568751552</v>
          </cell>
        </row>
        <row r="2720">
          <cell r="D2720">
            <v>45605</v>
          </cell>
          <cell r="E2720">
            <v>133492.88399999999</v>
          </cell>
          <cell r="F2720">
            <v>250.48500000000001</v>
          </cell>
          <cell r="G2720">
            <v>133743.36899999998</v>
          </cell>
          <cell r="H2720">
            <v>30968.326499999999</v>
          </cell>
          <cell r="I2720">
            <v>4.3187147681357594</v>
          </cell>
          <cell r="J2720">
            <v>206588.36225654033</v>
          </cell>
          <cell r="K2720">
            <v>0.64739062519851998</v>
          </cell>
          <cell r="L2720">
            <v>30</v>
          </cell>
          <cell r="M2720">
            <v>205.49117568751552</v>
          </cell>
        </row>
        <row r="2721">
          <cell r="D2721">
            <v>45606</v>
          </cell>
          <cell r="E2721">
            <v>163615.99</v>
          </cell>
          <cell r="F2721">
            <v>698.47699999999998</v>
          </cell>
          <cell r="G2721">
            <v>164314.467</v>
          </cell>
          <cell r="H2721">
            <v>30968.326499999999</v>
          </cell>
          <cell r="I2721">
            <v>5.3058878399515716</v>
          </cell>
          <cell r="J2721">
            <v>206588.36225654033</v>
          </cell>
          <cell r="K2721">
            <v>0.79537136170311074</v>
          </cell>
          <cell r="L2721">
            <v>30</v>
          </cell>
          <cell r="M2721">
            <v>205.49117568751552</v>
          </cell>
        </row>
        <row r="2722">
          <cell r="D2722">
            <v>45607</v>
          </cell>
          <cell r="E2722">
            <v>241600.96599999999</v>
          </cell>
          <cell r="F2722">
            <v>3410.9679999999998</v>
          </cell>
          <cell r="G2722">
            <v>245011.93399999998</v>
          </cell>
          <cell r="H2722">
            <v>30968.326499999999</v>
          </cell>
          <cell r="I2722">
            <v>7.9116943564903313</v>
          </cell>
          <cell r="J2722">
            <v>206588.36225654033</v>
          </cell>
          <cell r="K2722">
            <v>1.1859909789872165</v>
          </cell>
          <cell r="L2722">
            <v>30</v>
          </cell>
          <cell r="M2722">
            <v>205.49117568751552</v>
          </cell>
        </row>
        <row r="2723">
          <cell r="D2723">
            <v>45608</v>
          </cell>
          <cell r="E2723">
            <v>297412.82299999997</v>
          </cell>
          <cell r="F2723">
            <v>1282.9860000000001</v>
          </cell>
          <cell r="G2723">
            <v>298695.80899999995</v>
          </cell>
          <cell r="H2723">
            <v>30968.326499999999</v>
          </cell>
          <cell r="I2723">
            <v>9.6452034306729484</v>
          </cell>
          <cell r="J2723">
            <v>206588.36225654033</v>
          </cell>
          <cell r="K2723">
            <v>1.4458501231017122</v>
          </cell>
          <cell r="L2723">
            <v>30</v>
          </cell>
          <cell r="M2723">
            <v>205.49117568751552</v>
          </cell>
        </row>
        <row r="2724">
          <cell r="D2724">
            <v>45609</v>
          </cell>
          <cell r="E2724">
            <v>251336.826</v>
          </cell>
          <cell r="F2724">
            <v>94.406000000000006</v>
          </cell>
          <cell r="G2724">
            <v>251431.23199999999</v>
          </cell>
          <cell r="H2724">
            <v>30968.326499999999</v>
          </cell>
          <cell r="I2724">
            <v>8.1189802748947386</v>
          </cell>
          <cell r="J2724">
            <v>206588.36225654033</v>
          </cell>
          <cell r="K2724">
            <v>1.2170638716220328</v>
          </cell>
          <cell r="L2724">
            <v>30</v>
          </cell>
          <cell r="M2724">
            <v>205.49117568751552</v>
          </cell>
        </row>
        <row r="2725">
          <cell r="D2725">
            <v>45610</v>
          </cell>
          <cell r="E2725">
            <v>187306.128</v>
          </cell>
          <cell r="F2725">
            <v>13.9</v>
          </cell>
          <cell r="G2725">
            <v>187320.02799999999</v>
          </cell>
          <cell r="H2725">
            <v>30968.326499999999</v>
          </cell>
          <cell r="I2725">
            <v>6.048761724337929</v>
          </cell>
          <cell r="J2725">
            <v>206588.36225654033</v>
          </cell>
          <cell r="K2725">
            <v>0.90673078557729681</v>
          </cell>
          <cell r="L2725">
            <v>30</v>
          </cell>
          <cell r="M2725">
            <v>205.49117568751552</v>
          </cell>
        </row>
        <row r="2726">
          <cell r="D2726">
            <v>45611</v>
          </cell>
          <cell r="E2726">
            <v>139876.94399999999</v>
          </cell>
          <cell r="F2726">
            <v>1.175</v>
          </cell>
          <cell r="G2726">
            <v>139878.11899999998</v>
          </cell>
          <cell r="H2726">
            <v>30968.326499999999</v>
          </cell>
          <cell r="I2726">
            <v>4.5168123308180697</v>
          </cell>
          <cell r="J2726">
            <v>206588.36225654033</v>
          </cell>
          <cell r="K2726">
            <v>0.67708615079827228</v>
          </cell>
          <cell r="L2726">
            <v>30</v>
          </cell>
          <cell r="M2726">
            <v>205.49117568751552</v>
          </cell>
        </row>
        <row r="2727">
          <cell r="D2727">
            <v>45612</v>
          </cell>
          <cell r="E2727">
            <v>109898.344</v>
          </cell>
          <cell r="F2727">
            <v>0</v>
          </cell>
          <cell r="G2727">
            <v>109898.344</v>
          </cell>
          <cell r="H2727">
            <v>30968.326499999999</v>
          </cell>
          <cell r="I2727">
            <v>3.5487337037731117</v>
          </cell>
          <cell r="J2727">
            <v>206588.36225654033</v>
          </cell>
          <cell r="K2727">
            <v>0.53196773912912299</v>
          </cell>
          <cell r="L2727">
            <v>30</v>
          </cell>
          <cell r="M2727">
            <v>205.49117568751552</v>
          </cell>
        </row>
        <row r="2728">
          <cell r="D2728">
            <v>45613</v>
          </cell>
          <cell r="E2728">
            <v>56989.307999999997</v>
          </cell>
          <cell r="F2728">
            <v>0</v>
          </cell>
          <cell r="G2728">
            <v>56989.307999999997</v>
          </cell>
          <cell r="H2728">
            <v>30968.326499999999</v>
          </cell>
          <cell r="I2728">
            <v>1.8402450000002422</v>
          </cell>
          <cell r="J2728">
            <v>206588.36225654033</v>
          </cell>
          <cell r="K2728">
            <v>0.275859237071791</v>
          </cell>
          <cell r="L2728">
            <v>30</v>
          </cell>
          <cell r="M2728">
            <v>205.49117568751552</v>
          </cell>
        </row>
        <row r="2729">
          <cell r="D2729">
            <v>45614</v>
          </cell>
          <cell r="E2729">
            <v>39763.338000000003</v>
          </cell>
          <cell r="F2729">
            <v>0</v>
          </cell>
          <cell r="G2729">
            <v>39763.338000000003</v>
          </cell>
          <cell r="H2729">
            <v>30968.326499999999</v>
          </cell>
          <cell r="I2729">
            <v>1.2840002187396211</v>
          </cell>
          <cell r="J2729">
            <v>206588.36225654033</v>
          </cell>
          <cell r="K2729">
            <v>0.19247617612952514</v>
          </cell>
          <cell r="L2729">
            <v>30</v>
          </cell>
          <cell r="M2729">
            <v>205.49117568751552</v>
          </cell>
        </row>
        <row r="2730">
          <cell r="D2730">
            <v>45615</v>
          </cell>
          <cell r="E2730">
            <v>144488.21299999999</v>
          </cell>
          <cell r="F2730">
            <v>0</v>
          </cell>
          <cell r="G2730">
            <v>144488.21299999999</v>
          </cell>
          <cell r="H2730">
            <v>30968.326499999999</v>
          </cell>
          <cell r="I2730">
            <v>4.6656771395122041</v>
          </cell>
          <cell r="J2730">
            <v>206588.36225654033</v>
          </cell>
          <cell r="K2730">
            <v>0.69940151236871362</v>
          </cell>
          <cell r="L2730">
            <v>30</v>
          </cell>
          <cell r="M2730">
            <v>205.49117568751552</v>
          </cell>
        </row>
        <row r="2731">
          <cell r="D2731">
            <v>45616</v>
          </cell>
          <cell r="E2731">
            <v>338746.315</v>
          </cell>
          <cell r="F2731">
            <v>0</v>
          </cell>
          <cell r="G2731">
            <v>338746.315</v>
          </cell>
          <cell r="H2731">
            <v>30968.326499999999</v>
          </cell>
          <cell r="I2731">
            <v>10.938476607704327</v>
          </cell>
          <cell r="J2731">
            <v>206588.36225654033</v>
          </cell>
          <cell r="K2731">
            <v>1.6397163484908537</v>
          </cell>
          <cell r="L2731">
            <v>30</v>
          </cell>
          <cell r="M2731">
            <v>205.49117568751552</v>
          </cell>
        </row>
        <row r="2732">
          <cell r="D2732">
            <v>45617</v>
          </cell>
          <cell r="E2732">
            <v>440218.47100000002</v>
          </cell>
          <cell r="F2732">
            <v>873.96</v>
          </cell>
          <cell r="G2732">
            <v>441092.43100000004</v>
          </cell>
          <cell r="H2732">
            <v>30968.326499999999</v>
          </cell>
          <cell r="I2732">
            <v>14.24334088572723</v>
          </cell>
          <cell r="J2732">
            <v>206588.36225654033</v>
          </cell>
          <cell r="K2732">
            <v>2.1351271977859709</v>
          </cell>
          <cell r="L2732">
            <v>30</v>
          </cell>
          <cell r="M2732">
            <v>205.49117568751552</v>
          </cell>
        </row>
        <row r="2733">
          <cell r="D2733">
            <v>45618</v>
          </cell>
          <cell r="E2733">
            <v>259208.08499999999</v>
          </cell>
          <cell r="F2733">
            <v>625.54999999999995</v>
          </cell>
          <cell r="G2733">
            <v>259833.63499999998</v>
          </cell>
          <cell r="H2733">
            <v>30968.326499999999</v>
          </cell>
          <cell r="I2733">
            <v>8.3903027501340759</v>
          </cell>
          <cell r="J2733">
            <v>206588.36225654033</v>
          </cell>
          <cell r="K2733">
            <v>1.2577360707150578</v>
          </cell>
          <cell r="L2733">
            <v>30</v>
          </cell>
          <cell r="M2733">
            <v>205.49117568751552</v>
          </cell>
        </row>
        <row r="2734">
          <cell r="D2734">
            <v>45619</v>
          </cell>
          <cell r="E2734">
            <v>235973.92300000001</v>
          </cell>
          <cell r="F2734">
            <v>3964.5990000000002</v>
          </cell>
          <cell r="G2734">
            <v>239938.522</v>
          </cell>
          <cell r="H2734">
            <v>30968.326499999999</v>
          </cell>
          <cell r="I2734">
            <v>7.7478685197923109</v>
          </cell>
          <cell r="J2734">
            <v>206588.36225654033</v>
          </cell>
          <cell r="K2734">
            <v>1.161432906380494</v>
          </cell>
          <cell r="L2734">
            <v>30</v>
          </cell>
          <cell r="M2734">
            <v>205.49117568751552</v>
          </cell>
        </row>
        <row r="2735">
          <cell r="D2735">
            <v>45620</v>
          </cell>
          <cell r="E2735">
            <v>327409.75099999999</v>
          </cell>
          <cell r="F2735">
            <v>0</v>
          </cell>
          <cell r="G2735">
            <v>327409.75099999999</v>
          </cell>
          <cell r="H2735">
            <v>30968.326499999999</v>
          </cell>
          <cell r="I2735">
            <v>10.57240697200735</v>
          </cell>
          <cell r="J2735">
            <v>206588.36225654033</v>
          </cell>
          <cell r="K2735">
            <v>1.5848412147893611</v>
          </cell>
          <cell r="L2735">
            <v>30</v>
          </cell>
          <cell r="M2735">
            <v>205.49117568751552</v>
          </cell>
        </row>
        <row r="2736">
          <cell r="D2736">
            <v>45621</v>
          </cell>
          <cell r="E2736">
            <v>293973.77500000002</v>
          </cell>
          <cell r="F2736">
            <v>1847.925</v>
          </cell>
          <cell r="G2736">
            <v>295821.7</v>
          </cell>
          <cell r="H2736">
            <v>30968.326499999999</v>
          </cell>
          <cell r="I2736">
            <v>9.5523954127776332</v>
          </cell>
          <cell r="J2736">
            <v>206588.36225654033</v>
          </cell>
          <cell r="K2736">
            <v>1.4319378728248506</v>
          </cell>
          <cell r="L2736">
            <v>30</v>
          </cell>
          <cell r="M2736">
            <v>205.49117568751552</v>
          </cell>
        </row>
        <row r="2737">
          <cell r="D2737">
            <v>45622</v>
          </cell>
          <cell r="E2737">
            <v>99086.691000000006</v>
          </cell>
          <cell r="F2737">
            <v>0.2</v>
          </cell>
          <cell r="G2737">
            <v>99086.891000000003</v>
          </cell>
          <cell r="H2737">
            <v>30968.326499999999</v>
          </cell>
          <cell r="I2737">
            <v>3.1996204573727938</v>
          </cell>
          <cell r="J2737">
            <v>206588.36225654033</v>
          </cell>
          <cell r="K2737">
            <v>0.47963442818213753</v>
          </cell>
          <cell r="L2737">
            <v>30</v>
          </cell>
          <cell r="M2737">
            <v>205.49117568751552</v>
          </cell>
        </row>
        <row r="2738">
          <cell r="D2738">
            <v>45623</v>
          </cell>
          <cell r="E2738">
            <v>77781.171000000002</v>
          </cell>
          <cell r="F2738">
            <v>0.4</v>
          </cell>
          <cell r="G2738">
            <v>77781.570999999996</v>
          </cell>
          <cell r="H2738">
            <v>30968.326499999999</v>
          </cell>
          <cell r="I2738">
            <v>2.5116491522394662</v>
          </cell>
          <cell r="J2738">
            <v>206588.36225654033</v>
          </cell>
          <cell r="K2738">
            <v>0.37650509520672443</v>
          </cell>
          <cell r="L2738">
            <v>30</v>
          </cell>
          <cell r="M2738">
            <v>205.49117568751552</v>
          </cell>
        </row>
        <row r="2739">
          <cell r="D2739">
            <v>45624</v>
          </cell>
          <cell r="E2739">
            <v>91143.702000000005</v>
          </cell>
          <cell r="F2739">
            <v>2.5000000000000001E-2</v>
          </cell>
          <cell r="G2739">
            <v>91143.726999999999</v>
          </cell>
          <cell r="H2739">
            <v>30968.326499999999</v>
          </cell>
          <cell r="I2739">
            <v>2.9431272949153389</v>
          </cell>
          <cell r="J2739">
            <v>206588.36225654033</v>
          </cell>
          <cell r="K2739">
            <v>0.44118519554755076</v>
          </cell>
          <cell r="L2739">
            <v>30</v>
          </cell>
          <cell r="M2739">
            <v>205.49117568751552</v>
          </cell>
        </row>
        <row r="2740">
          <cell r="D2740">
            <v>45625</v>
          </cell>
          <cell r="E2740">
            <v>145246.76999999999</v>
          </cell>
          <cell r="F2740">
            <v>501.66300000000001</v>
          </cell>
          <cell r="G2740">
            <v>145748.43299999999</v>
          </cell>
          <cell r="H2740">
            <v>30968.326499999999</v>
          </cell>
          <cell r="I2740">
            <v>4.7063709755191319</v>
          </cell>
          <cell r="J2740">
            <v>206588.36225654033</v>
          </cell>
          <cell r="K2740">
            <v>0.70550166237830159</v>
          </cell>
          <cell r="L2740">
            <v>30</v>
          </cell>
          <cell r="M2740">
            <v>205.49117568751552</v>
          </cell>
        </row>
        <row r="2741">
          <cell r="D2741">
            <v>45626</v>
          </cell>
          <cell r="E2741">
            <v>102437.63800000001</v>
          </cell>
          <cell r="F2741">
            <v>799.27499999999998</v>
          </cell>
          <cell r="G2741">
            <v>103236.913</v>
          </cell>
          <cell r="H2741">
            <v>31096.451499999999</v>
          </cell>
          <cell r="I2741">
            <v>3.3198936862619197</v>
          </cell>
          <cell r="J2741">
            <v>206588.36225654033</v>
          </cell>
          <cell r="K2741">
            <v>0.49972279112121981</v>
          </cell>
          <cell r="L2741">
            <v>30</v>
          </cell>
          <cell r="M2741">
            <v>205.49117568751552</v>
          </cell>
        </row>
        <row r="2742">
          <cell r="D2742">
            <v>45627</v>
          </cell>
          <cell r="E2742">
            <v>84947.120999999999</v>
          </cell>
          <cell r="F2742">
            <v>198.45</v>
          </cell>
          <cell r="G2742">
            <v>85145.570999999996</v>
          </cell>
          <cell r="H2742">
            <v>31096.451499999999</v>
          </cell>
          <cell r="I2742">
            <v>2.7381121283243521</v>
          </cell>
          <cell r="J2742">
            <v>197242.99123529054</v>
          </cell>
          <cell r="K2742">
            <v>0.43167856290736389</v>
          </cell>
          <cell r="L2742">
            <v>31</v>
          </cell>
          <cell r="M2742">
            <v>202.73528566541967</v>
          </cell>
        </row>
        <row r="2743">
          <cell r="D2743">
            <v>45628</v>
          </cell>
          <cell r="E2743">
            <v>70599.47</v>
          </cell>
          <cell r="F2743">
            <v>0</v>
          </cell>
          <cell r="G2743">
            <v>70599.47</v>
          </cell>
          <cell r="H2743">
            <v>31096.451499999999</v>
          </cell>
          <cell r="I2743">
            <v>2.2703384661108359</v>
          </cell>
          <cell r="J2743">
            <v>197242.99123529054</v>
          </cell>
          <cell r="K2743">
            <v>0.3579314507341968</v>
          </cell>
          <cell r="L2743">
            <v>31</v>
          </cell>
          <cell r="M2743">
            <v>202.73528566541967</v>
          </cell>
        </row>
        <row r="2744">
          <cell r="D2744">
            <v>45629</v>
          </cell>
          <cell r="E2744">
            <v>129406.56200000001</v>
          </cell>
          <cell r="F2744">
            <v>0</v>
          </cell>
          <cell r="G2744">
            <v>129406.56200000001</v>
          </cell>
          <cell r="H2744">
            <v>31096.451499999999</v>
          </cell>
          <cell r="I2744">
            <v>4.1614575219297931</v>
          </cell>
          <cell r="J2744">
            <v>197242.99123529054</v>
          </cell>
          <cell r="K2744">
            <v>0.65607685824248796</v>
          </cell>
          <cell r="L2744">
            <v>31</v>
          </cell>
          <cell r="M2744">
            <v>202.73528566541967</v>
          </cell>
        </row>
        <row r="2745">
          <cell r="D2745">
            <v>45630</v>
          </cell>
          <cell r="E2745">
            <v>238805.185</v>
          </cell>
          <cell r="F2745">
            <v>1789.675</v>
          </cell>
          <cell r="G2745">
            <v>240594.86</v>
          </cell>
          <cell r="H2745">
            <v>31096.451499999999</v>
          </cell>
          <cell r="I2745">
            <v>7.7370519269698663</v>
          </cell>
          <cell r="J2745">
            <v>197242.99123529054</v>
          </cell>
          <cell r="K2745">
            <v>1.2197891468447422</v>
          </cell>
          <cell r="L2745">
            <v>31</v>
          </cell>
          <cell r="M2745">
            <v>202.73528566541967</v>
          </cell>
        </row>
        <row r="2746">
          <cell r="D2746">
            <v>45631</v>
          </cell>
          <cell r="E2746">
            <v>191665.114</v>
          </cell>
          <cell r="F2746">
            <v>760.95500000000004</v>
          </cell>
          <cell r="G2746">
            <v>192426.06899999999</v>
          </cell>
          <cell r="H2746">
            <v>31096.451499999999</v>
          </cell>
          <cell r="I2746">
            <v>6.1880394616729824</v>
          </cell>
          <cell r="J2746">
            <v>197242.99123529054</v>
          </cell>
          <cell r="K2746">
            <v>0.97557874069378492</v>
          </cell>
          <cell r="L2746">
            <v>31</v>
          </cell>
          <cell r="M2746">
            <v>202.73528566541967</v>
          </cell>
        </row>
        <row r="2747">
          <cell r="D2747">
            <v>45632</v>
          </cell>
          <cell r="E2747">
            <v>237110.682</v>
          </cell>
          <cell r="F2747">
            <v>115.375</v>
          </cell>
          <cell r="G2747">
            <v>237226.057</v>
          </cell>
          <cell r="H2747">
            <v>31096.451499999999</v>
          </cell>
          <cell r="I2747">
            <v>7.6287179262238336</v>
          </cell>
          <cell r="J2747">
            <v>197242.99123529054</v>
          </cell>
          <cell r="K2747">
            <v>1.2027096907946087</v>
          </cell>
          <cell r="L2747">
            <v>31</v>
          </cell>
          <cell r="M2747">
            <v>202.73528566541967</v>
          </cell>
        </row>
        <row r="2748">
          <cell r="D2748">
            <v>45633</v>
          </cell>
          <cell r="E2748">
            <v>329925.48499999999</v>
          </cell>
          <cell r="F2748">
            <v>229.83699999999999</v>
          </cell>
          <cell r="G2748">
            <v>330155.32199999999</v>
          </cell>
          <cell r="H2748">
            <v>31096.451499999999</v>
          </cell>
          <cell r="I2748">
            <v>10.61713816446227</v>
          </cell>
          <cell r="J2748">
            <v>197242.99123529054</v>
          </cell>
          <cell r="K2748">
            <v>1.6738507154667857</v>
          </cell>
          <cell r="L2748">
            <v>31</v>
          </cell>
          <cell r="M2748">
            <v>202.73528566541967</v>
          </cell>
        </row>
        <row r="2749">
          <cell r="D2749">
            <v>45634</v>
          </cell>
          <cell r="E2749">
            <v>359244.86800000002</v>
          </cell>
          <cell r="F2749">
            <v>1.3</v>
          </cell>
          <cell r="G2749">
            <v>359246.16800000001</v>
          </cell>
          <cell r="H2749">
            <v>31096.451499999999</v>
          </cell>
          <cell r="I2749">
            <v>11.55264188262767</v>
          </cell>
          <cell r="J2749">
            <v>197242.99123529054</v>
          </cell>
          <cell r="K2749">
            <v>1.8213380650441282</v>
          </cell>
          <cell r="L2749">
            <v>31</v>
          </cell>
          <cell r="M2749">
            <v>202.73528566541967</v>
          </cell>
        </row>
        <row r="2750">
          <cell r="D2750">
            <v>45635</v>
          </cell>
          <cell r="E2750">
            <v>349360.34899999999</v>
          </cell>
          <cell r="F2750">
            <v>6459.9080000000004</v>
          </cell>
          <cell r="G2750">
            <v>355820.25699999998</v>
          </cell>
          <cell r="H2750">
            <v>31096.451499999999</v>
          </cell>
          <cell r="I2750">
            <v>11.442471402243436</v>
          </cell>
          <cell r="J2750">
            <v>197242.99123529054</v>
          </cell>
          <cell r="K2750">
            <v>1.8039690777937105</v>
          </cell>
          <cell r="L2750">
            <v>31</v>
          </cell>
          <cell r="M2750">
            <v>202.73528566541967</v>
          </cell>
        </row>
        <row r="2751">
          <cell r="D2751">
            <v>45636</v>
          </cell>
          <cell r="E2751">
            <v>169387.91800000001</v>
          </cell>
          <cell r="F2751">
            <v>368.25</v>
          </cell>
          <cell r="G2751">
            <v>169756.16800000001</v>
          </cell>
          <cell r="H2751">
            <v>31096.451499999999</v>
          </cell>
          <cell r="I2751">
            <v>5.4590205573777446</v>
          </cell>
          <cell r="J2751">
            <v>197242.99123529054</v>
          </cell>
          <cell r="K2751">
            <v>0.86064486721101496</v>
          </cell>
          <cell r="L2751">
            <v>31</v>
          </cell>
          <cell r="M2751">
            <v>202.73528566541967</v>
          </cell>
        </row>
        <row r="2752">
          <cell r="D2752">
            <v>45637</v>
          </cell>
          <cell r="E2752">
            <v>44381.824000000001</v>
          </cell>
          <cell r="F2752">
            <v>0</v>
          </cell>
          <cell r="G2752">
            <v>44381.824000000001</v>
          </cell>
          <cell r="H2752">
            <v>31096.451499999999</v>
          </cell>
          <cell r="I2752">
            <v>1.4272311424343707</v>
          </cell>
          <cell r="J2752">
            <v>197242.99123529054</v>
          </cell>
          <cell r="K2752">
            <v>0.22501090518880371</v>
          </cell>
          <cell r="L2752">
            <v>31</v>
          </cell>
          <cell r="M2752">
            <v>202.73528566541967</v>
          </cell>
        </row>
        <row r="2753">
          <cell r="D2753">
            <v>45638</v>
          </cell>
          <cell r="E2753">
            <v>63364.561000000002</v>
          </cell>
          <cell r="F2753">
            <v>0</v>
          </cell>
          <cell r="G2753">
            <v>63364.561000000002</v>
          </cell>
          <cell r="H2753">
            <v>31096.451499999999</v>
          </cell>
          <cell r="I2753">
            <v>2.0376781897445762</v>
          </cell>
          <cell r="J2753">
            <v>197242.99123529054</v>
          </cell>
          <cell r="K2753">
            <v>0.32125126780506291</v>
          </cell>
          <cell r="L2753">
            <v>31</v>
          </cell>
          <cell r="M2753">
            <v>202.73528566541967</v>
          </cell>
        </row>
        <row r="2754">
          <cell r="D2754">
            <v>45639</v>
          </cell>
          <cell r="E2754">
            <v>29612.646000000001</v>
          </cell>
          <cell r="F2754">
            <v>0</v>
          </cell>
          <cell r="G2754">
            <v>29612.646000000001</v>
          </cell>
          <cell r="H2754">
            <v>31096.451499999999</v>
          </cell>
          <cell r="I2754">
            <v>0.95228376781189972</v>
          </cell>
          <cell r="J2754">
            <v>197242.99123529054</v>
          </cell>
          <cell r="K2754">
            <v>0.1501328174681511</v>
          </cell>
          <cell r="L2754">
            <v>31</v>
          </cell>
          <cell r="M2754">
            <v>202.73528566541967</v>
          </cell>
        </row>
        <row r="2755">
          <cell r="D2755">
            <v>45640</v>
          </cell>
          <cell r="E2755">
            <v>109122.535</v>
          </cell>
          <cell r="F2755">
            <v>0.125</v>
          </cell>
          <cell r="G2755">
            <v>109122.66</v>
          </cell>
          <cell r="H2755">
            <v>31096.451499999999</v>
          </cell>
          <cell r="I2755">
            <v>3.5091675974668686</v>
          </cell>
          <cell r="J2755">
            <v>197242.99123529054</v>
          </cell>
          <cell r="K2755">
            <v>0.55323973397781179</v>
          </cell>
          <cell r="L2755">
            <v>31</v>
          </cell>
          <cell r="M2755">
            <v>202.73528566541967</v>
          </cell>
        </row>
        <row r="2756">
          <cell r="D2756">
            <v>45641</v>
          </cell>
          <cell r="E2756">
            <v>217712.72399999999</v>
          </cell>
          <cell r="F2756">
            <v>2626.893</v>
          </cell>
          <cell r="G2756">
            <v>220339.617</v>
          </cell>
          <cell r="H2756">
            <v>31096.451499999999</v>
          </cell>
          <cell r="I2756">
            <v>7.0856836189170975</v>
          </cell>
          <cell r="J2756">
            <v>197242.99123529054</v>
          </cell>
          <cell r="K2756">
            <v>1.1170973205185151</v>
          </cell>
          <cell r="L2756">
            <v>31</v>
          </cell>
          <cell r="M2756">
            <v>202.73528566541967</v>
          </cell>
        </row>
        <row r="2757">
          <cell r="D2757">
            <v>45642</v>
          </cell>
          <cell r="E2757">
            <v>150235.83900000001</v>
          </cell>
          <cell r="F2757">
            <v>188.387</v>
          </cell>
          <cell r="G2757">
            <v>150424.226</v>
          </cell>
          <cell r="H2757">
            <v>31096.451499999999</v>
          </cell>
          <cell r="I2757">
            <v>4.8373437721664159</v>
          </cell>
          <cell r="J2757">
            <v>197242.99123529054</v>
          </cell>
          <cell r="K2757">
            <v>0.76263407413325734</v>
          </cell>
          <cell r="L2757">
            <v>31</v>
          </cell>
          <cell r="M2757">
            <v>202.73528566541967</v>
          </cell>
        </row>
        <row r="2758">
          <cell r="D2758">
            <v>45643</v>
          </cell>
          <cell r="E2758">
            <v>159057.079</v>
          </cell>
          <cell r="F2758">
            <v>367.82499999999999</v>
          </cell>
          <cell r="G2758">
            <v>159424.90400000001</v>
          </cell>
          <cell r="H2758">
            <v>31096.451499999999</v>
          </cell>
          <cell r="I2758">
            <v>5.1267876657888127</v>
          </cell>
          <cell r="J2758">
            <v>197242.99123529054</v>
          </cell>
          <cell r="K2758">
            <v>0.80826650925113253</v>
          </cell>
          <cell r="L2758">
            <v>31</v>
          </cell>
          <cell r="M2758">
            <v>202.73528566541967</v>
          </cell>
        </row>
        <row r="2759">
          <cell r="D2759">
            <v>45644</v>
          </cell>
          <cell r="E2759">
            <v>207517.48300000001</v>
          </cell>
          <cell r="F2759">
            <v>4269.134</v>
          </cell>
          <cell r="G2759">
            <v>211786.617</v>
          </cell>
          <cell r="H2759">
            <v>31096.451499999999</v>
          </cell>
          <cell r="I2759">
            <v>6.8106361589199338</v>
          </cell>
          <cell r="J2759">
            <v>197242.99123529054</v>
          </cell>
          <cell r="K2759">
            <v>1.0737345630058936</v>
          </cell>
          <cell r="L2759">
            <v>31</v>
          </cell>
          <cell r="M2759">
            <v>202.73528566541967</v>
          </cell>
        </row>
        <row r="2760">
          <cell r="D2760">
            <v>45645</v>
          </cell>
          <cell r="E2760">
            <v>357397.45899999997</v>
          </cell>
          <cell r="F2760">
            <v>3297.953</v>
          </cell>
          <cell r="G2760">
            <v>360695.41199999995</v>
          </cell>
          <cell r="H2760">
            <v>31096.451499999999</v>
          </cell>
          <cell r="I2760">
            <v>11.599246685751265</v>
          </cell>
          <cell r="J2760">
            <v>197242.99123529054</v>
          </cell>
          <cell r="K2760">
            <v>1.8286855707320293</v>
          </cell>
          <cell r="L2760">
            <v>31</v>
          </cell>
          <cell r="M2760">
            <v>202.73528566541967</v>
          </cell>
        </row>
        <row r="2761">
          <cell r="D2761">
            <v>45646</v>
          </cell>
          <cell r="E2761">
            <v>231052.36199999999</v>
          </cell>
          <cell r="F2761">
            <v>7712.4229999999998</v>
          </cell>
          <cell r="G2761">
            <v>238764.785</v>
          </cell>
          <cell r="H2761">
            <v>31096.451499999999</v>
          </cell>
          <cell r="I2761">
            <v>7.6782003567191586</v>
          </cell>
          <cell r="J2761">
            <v>197242.99123529054</v>
          </cell>
          <cell r="K2761">
            <v>1.2105108703973073</v>
          </cell>
          <cell r="L2761">
            <v>31</v>
          </cell>
          <cell r="M2761">
            <v>202.73528566541967</v>
          </cell>
        </row>
        <row r="2762">
          <cell r="D2762">
            <v>45647</v>
          </cell>
          <cell r="E2762">
            <v>172575.693</v>
          </cell>
          <cell r="F2762">
            <v>0.125</v>
          </cell>
          <cell r="G2762">
            <v>172575.818</v>
          </cell>
          <cell r="H2762">
            <v>31096.451499999999</v>
          </cell>
          <cell r="I2762">
            <v>5.5496948904282535</v>
          </cell>
          <cell r="J2762">
            <v>197242.99123529054</v>
          </cell>
          <cell r="K2762">
            <v>0.87494017870645069</v>
          </cell>
          <cell r="L2762">
            <v>31</v>
          </cell>
          <cell r="M2762">
            <v>202.73528566541967</v>
          </cell>
        </row>
        <row r="2763">
          <cell r="D2763">
            <v>45648</v>
          </cell>
          <cell r="E2763">
            <v>265923.89299999998</v>
          </cell>
          <cell r="F2763">
            <v>643.19100000000003</v>
          </cell>
          <cell r="G2763">
            <v>266567.08399999997</v>
          </cell>
          <cell r="H2763">
            <v>31096.451499999999</v>
          </cell>
          <cell r="I2763">
            <v>8.5722669675027063</v>
          </cell>
          <cell r="J2763">
            <v>197242.99123529054</v>
          </cell>
          <cell r="K2763">
            <v>1.3514654301810549</v>
          </cell>
          <cell r="L2763">
            <v>31</v>
          </cell>
          <cell r="M2763">
            <v>202.73528566541967</v>
          </cell>
        </row>
        <row r="2764">
          <cell r="D2764">
            <v>45649</v>
          </cell>
          <cell r="E2764">
            <v>345810.82</v>
          </cell>
          <cell r="F2764">
            <v>641.81600000000003</v>
          </cell>
          <cell r="G2764">
            <v>346452.636</v>
          </cell>
          <cell r="H2764">
            <v>31096.451499999999</v>
          </cell>
          <cell r="I2764">
            <v>11.141227351937568</v>
          </cell>
          <cell r="J2764">
            <v>197242.99123529054</v>
          </cell>
          <cell r="K2764">
            <v>1.7564762825296933</v>
          </cell>
          <cell r="L2764">
            <v>31</v>
          </cell>
          <cell r="M2764">
            <v>202.73528566541967</v>
          </cell>
        </row>
        <row r="2765">
          <cell r="D2765">
            <v>45650</v>
          </cell>
          <cell r="E2765">
            <v>281211.62199999997</v>
          </cell>
          <cell r="F2765">
            <v>143.30000000000001</v>
          </cell>
          <cell r="G2765">
            <v>281354.92199999996</v>
          </cell>
          <cell r="H2765">
            <v>31096.451499999999</v>
          </cell>
          <cell r="I2765">
            <v>9.047814410592796</v>
          </cell>
          <cell r="J2765">
            <v>197242.99123529054</v>
          </cell>
          <cell r="K2765">
            <v>1.4264381220236746</v>
          </cell>
          <cell r="L2765">
            <v>31</v>
          </cell>
          <cell r="M2765">
            <v>202.73528566541967</v>
          </cell>
        </row>
        <row r="2766">
          <cell r="D2766">
            <v>45651</v>
          </cell>
          <cell r="E2766">
            <v>109376.268</v>
          </cell>
          <cell r="F2766">
            <v>2.7749999999999999</v>
          </cell>
          <cell r="G2766">
            <v>109379.04299999999</v>
          </cell>
          <cell r="H2766">
            <v>31096.451499999999</v>
          </cell>
          <cell r="I2766">
            <v>3.5174123645587021</v>
          </cell>
          <cell r="J2766">
            <v>197242.99123529054</v>
          </cell>
          <cell r="K2766">
            <v>0.55453956723624254</v>
          </cell>
          <cell r="L2766">
            <v>31</v>
          </cell>
          <cell r="M2766">
            <v>202.73528566541967</v>
          </cell>
        </row>
        <row r="2767">
          <cell r="D2767">
            <v>45652</v>
          </cell>
          <cell r="E2767">
            <v>57152.720999999998</v>
          </cell>
          <cell r="F2767">
            <v>0</v>
          </cell>
          <cell r="G2767">
            <v>57152.720999999998</v>
          </cell>
          <cell r="H2767">
            <v>31096.451499999999</v>
          </cell>
          <cell r="I2767">
            <v>1.8379177765668857</v>
          </cell>
          <cell r="J2767">
            <v>197242.99123529054</v>
          </cell>
          <cell r="K2767">
            <v>0.28975793077393913</v>
          </cell>
          <cell r="L2767">
            <v>31</v>
          </cell>
          <cell r="M2767">
            <v>202.73528566541967</v>
          </cell>
        </row>
        <row r="2768">
          <cell r="D2768">
            <v>45653</v>
          </cell>
          <cell r="E2768">
            <v>94683.819000000003</v>
          </cell>
          <cell r="F2768">
            <v>0</v>
          </cell>
          <cell r="G2768">
            <v>94683.819000000003</v>
          </cell>
          <cell r="H2768">
            <v>31096.451499999999</v>
          </cell>
          <cell r="I2768">
            <v>3.0448432034118107</v>
          </cell>
          <cell r="J2768">
            <v>197242.99123529054</v>
          </cell>
          <cell r="K2768">
            <v>0.48003641805985375</v>
          </cell>
          <cell r="L2768">
            <v>31</v>
          </cell>
          <cell r="M2768">
            <v>202.73528566541967</v>
          </cell>
        </row>
        <row r="2769">
          <cell r="D2769">
            <v>45654</v>
          </cell>
          <cell r="E2769">
            <v>52418.404000000002</v>
          </cell>
          <cell r="F2769">
            <v>0</v>
          </cell>
          <cell r="G2769">
            <v>52418.404000000002</v>
          </cell>
          <cell r="H2769">
            <v>31096.451499999999</v>
          </cell>
          <cell r="I2769">
            <v>1.6856715628791279</v>
          </cell>
          <cell r="J2769">
            <v>197242.99123529054</v>
          </cell>
          <cell r="K2769">
            <v>0.26575547081148376</v>
          </cell>
          <cell r="L2769">
            <v>31</v>
          </cell>
          <cell r="M2769">
            <v>202.73528566541967</v>
          </cell>
        </row>
        <row r="2770">
          <cell r="D2770">
            <v>45655</v>
          </cell>
          <cell r="E2770">
            <v>29813.920999999998</v>
          </cell>
          <cell r="F2770">
            <v>0</v>
          </cell>
          <cell r="G2770">
            <v>29813.920999999998</v>
          </cell>
          <cell r="H2770">
            <v>31096.451499999999</v>
          </cell>
          <cell r="I2770">
            <v>0.95875637128564328</v>
          </cell>
          <cell r="J2770">
            <v>197242.99123529054</v>
          </cell>
          <cell r="K2770">
            <v>0.15115325930357174</v>
          </cell>
          <cell r="L2770">
            <v>31</v>
          </cell>
          <cell r="M2770">
            <v>202.73528566541967</v>
          </cell>
        </row>
        <row r="2771">
          <cell r="D2771">
            <v>45656</v>
          </cell>
          <cell r="E2771">
            <v>32461.75</v>
          </cell>
          <cell r="F2771">
            <v>0</v>
          </cell>
          <cell r="G2771">
            <v>32461.75</v>
          </cell>
          <cell r="H2771">
            <v>31096.451499999999</v>
          </cell>
          <cell r="I2771">
            <v>1.0439052828905575</v>
          </cell>
          <cell r="J2771">
            <v>197242.99123529054</v>
          </cell>
          <cell r="K2771">
            <v>0.16457745746350239</v>
          </cell>
          <cell r="L2771">
            <v>31</v>
          </cell>
          <cell r="M2771">
            <v>202.73528566541967</v>
          </cell>
        </row>
        <row r="2772">
          <cell r="D2772">
            <v>45657</v>
          </cell>
          <cell r="E2772">
            <v>28700.936000000002</v>
          </cell>
          <cell r="F2772">
            <v>0</v>
          </cell>
          <cell r="G2772">
            <v>28700.936000000002</v>
          </cell>
          <cell r="H2772">
            <v>31464.551500000001</v>
          </cell>
          <cell r="I2772">
            <v>0.912167332180152</v>
          </cell>
          <cell r="J2772">
            <v>197242.99123529054</v>
          </cell>
          <cell r="K2772">
            <v>0.14551054929887342</v>
          </cell>
          <cell r="L2772">
            <v>31</v>
          </cell>
          <cell r="M2772">
            <v>202.73528566541967</v>
          </cell>
        </row>
        <row r="2773">
          <cell r="D2773">
            <v>45658</v>
          </cell>
          <cell r="E2773">
            <v>95406.729000000007</v>
          </cell>
          <cell r="F2773">
            <v>646</v>
          </cell>
          <cell r="G2773">
            <v>96052.729000000007</v>
          </cell>
          <cell r="H2773">
            <v>31464.551500000001</v>
          </cell>
          <cell r="I2773">
            <v>3.052728369574885</v>
          </cell>
          <cell r="J2773">
            <v>226065.66399410239</v>
          </cell>
          <cell r="K2773">
            <v>0.42488862440651681</v>
          </cell>
          <cell r="L2773">
            <v>31</v>
          </cell>
          <cell r="M2773">
            <v>222.72796686191992</v>
          </cell>
        </row>
        <row r="2774">
          <cell r="D2774">
            <v>45659</v>
          </cell>
          <cell r="E2774">
            <v>161672.60800000001</v>
          </cell>
          <cell r="F2774">
            <v>2038.498</v>
          </cell>
          <cell r="G2774">
            <v>163711.106</v>
          </cell>
          <cell r="H2774">
            <v>31464.551500000001</v>
          </cell>
          <cell r="I2774">
            <v>5.2030331975334212</v>
          </cell>
          <cell r="J2774">
            <v>226065.66399410239</v>
          </cell>
          <cell r="K2774">
            <v>0.72417501670784867</v>
          </cell>
          <cell r="L2774">
            <v>31</v>
          </cell>
          <cell r="M2774">
            <v>222.72796686191992</v>
          </cell>
        </row>
        <row r="2775">
          <cell r="D2775">
            <v>45660</v>
          </cell>
          <cell r="E2775">
            <v>296363.84100000001</v>
          </cell>
          <cell r="F2775">
            <v>1764.675</v>
          </cell>
          <cell r="G2775">
            <v>298128.516</v>
          </cell>
          <cell r="H2775">
            <v>31464.551500000001</v>
          </cell>
          <cell r="I2775">
            <v>9.4750600846797379</v>
          </cell>
          <cell r="J2775">
            <v>226065.66399410239</v>
          </cell>
          <cell r="K2775">
            <v>1.3187695589533561</v>
          </cell>
          <cell r="L2775">
            <v>31</v>
          </cell>
          <cell r="M2775">
            <v>222.72796686191992</v>
          </cell>
        </row>
        <row r="2776">
          <cell r="D2776">
            <v>45661</v>
          </cell>
          <cell r="E2776">
            <v>245830.66500000001</v>
          </cell>
          <cell r="F2776">
            <v>1635.2080000000001</v>
          </cell>
          <cell r="G2776">
            <v>247465.87300000002</v>
          </cell>
          <cell r="H2776">
            <v>31464.551500000001</v>
          </cell>
          <cell r="I2776">
            <v>7.8649102308037033</v>
          </cell>
          <cell r="J2776">
            <v>226065.66399410239</v>
          </cell>
          <cell r="K2776">
            <v>1.0946636858857783</v>
          </cell>
          <cell r="L2776">
            <v>31</v>
          </cell>
          <cell r="M2776">
            <v>222.72796686191992</v>
          </cell>
        </row>
        <row r="2777">
          <cell r="D2777">
            <v>45662</v>
          </cell>
          <cell r="E2777">
            <v>326739.56400000001</v>
          </cell>
          <cell r="F2777">
            <v>210.47499999999999</v>
          </cell>
          <cell r="G2777">
            <v>326950.03899999999</v>
          </cell>
          <cell r="H2777">
            <v>31464.551500000001</v>
          </cell>
          <cell r="I2777">
            <v>10.391059888458921</v>
          </cell>
          <cell r="J2777">
            <v>226065.66399410239</v>
          </cell>
          <cell r="K2777">
            <v>1.446261379209403</v>
          </cell>
          <cell r="L2777">
            <v>31</v>
          </cell>
          <cell r="M2777">
            <v>222.72796686191992</v>
          </cell>
        </row>
        <row r="2778">
          <cell r="D2778">
            <v>45663</v>
          </cell>
          <cell r="E2778">
            <v>292714.79200000002</v>
          </cell>
          <cell r="F2778">
            <v>6.2</v>
          </cell>
          <cell r="G2778">
            <v>292720.99200000003</v>
          </cell>
          <cell r="H2778">
            <v>31464.551500000001</v>
          </cell>
          <cell r="I2778">
            <v>9.3031992526573912</v>
          </cell>
          <cell r="J2778">
            <v>226065.66399410239</v>
          </cell>
          <cell r="K2778">
            <v>1.2948494115746678</v>
          </cell>
          <cell r="L2778">
            <v>31</v>
          </cell>
          <cell r="M2778">
            <v>222.72796686191992</v>
          </cell>
        </row>
        <row r="2779">
          <cell r="D2779">
            <v>45664</v>
          </cell>
          <cell r="E2779">
            <v>324769.54200000002</v>
          </cell>
          <cell r="F2779">
            <v>1019.15</v>
          </cell>
          <cell r="G2779">
            <v>325788.69200000004</v>
          </cell>
          <cell r="H2779">
            <v>31464.551500000001</v>
          </cell>
          <cell r="I2779">
            <v>10.35415019343276</v>
          </cell>
          <cell r="J2779">
            <v>226065.66399410239</v>
          </cell>
          <cell r="K2779">
            <v>1.4411241682792626</v>
          </cell>
          <cell r="L2779">
            <v>31</v>
          </cell>
          <cell r="M2779">
            <v>222.72796686191992</v>
          </cell>
        </row>
        <row r="2780">
          <cell r="D2780">
            <v>45665</v>
          </cell>
          <cell r="E2780">
            <v>347822.462</v>
          </cell>
          <cell r="F2780">
            <v>487.90899999999999</v>
          </cell>
          <cell r="G2780">
            <v>348310.37099999998</v>
          </cell>
          <cell r="H2780">
            <v>31464.551500000001</v>
          </cell>
          <cell r="I2780">
            <v>11.069929631763541</v>
          </cell>
          <cell r="J2780">
            <v>226065.66399410239</v>
          </cell>
          <cell r="K2780">
            <v>1.540748669417956</v>
          </cell>
          <cell r="L2780">
            <v>31</v>
          </cell>
          <cell r="M2780">
            <v>222.72796686191992</v>
          </cell>
        </row>
        <row r="2781">
          <cell r="D2781">
            <v>45666</v>
          </cell>
          <cell r="E2781">
            <v>367193.00300000003</v>
          </cell>
          <cell r="F2781">
            <v>320.5</v>
          </cell>
          <cell r="G2781">
            <v>367513.50300000003</v>
          </cell>
          <cell r="H2781">
            <v>31464.551500000001</v>
          </cell>
          <cell r="I2781">
            <v>11.680239681789203</v>
          </cell>
          <cell r="J2781">
            <v>226065.66399410239</v>
          </cell>
          <cell r="K2781">
            <v>1.6256935994029935</v>
          </cell>
          <cell r="L2781">
            <v>31</v>
          </cell>
          <cell r="M2781">
            <v>222.72796686191992</v>
          </cell>
        </row>
        <row r="2782">
          <cell r="D2782">
            <v>45667</v>
          </cell>
          <cell r="E2782">
            <v>304499.853</v>
          </cell>
          <cell r="F2782">
            <v>245.34</v>
          </cell>
          <cell r="G2782">
            <v>304745.19300000003</v>
          </cell>
          <cell r="H2782">
            <v>31464.551500000001</v>
          </cell>
          <cell r="I2782">
            <v>9.6853499723331513</v>
          </cell>
          <cell r="J2782">
            <v>226065.66399410239</v>
          </cell>
          <cell r="K2782">
            <v>1.3480383867934507</v>
          </cell>
          <cell r="L2782">
            <v>31</v>
          </cell>
          <cell r="M2782">
            <v>222.72796686191992</v>
          </cell>
        </row>
        <row r="2783">
          <cell r="D2783">
            <v>45668</v>
          </cell>
          <cell r="E2783">
            <v>325815.49800000002</v>
          </cell>
          <cell r="F2783">
            <v>1066.875</v>
          </cell>
          <cell r="G2783">
            <v>326882.37300000002</v>
          </cell>
          <cell r="H2783">
            <v>31464.551500000001</v>
          </cell>
          <cell r="I2783">
            <v>10.388909341358323</v>
          </cell>
          <cell r="J2783">
            <v>226065.66399410239</v>
          </cell>
          <cell r="K2783">
            <v>1.4459620590968107</v>
          </cell>
          <cell r="L2783">
            <v>31</v>
          </cell>
          <cell r="M2783">
            <v>222.72796686191992</v>
          </cell>
        </row>
        <row r="2784">
          <cell r="D2784">
            <v>45669</v>
          </cell>
          <cell r="E2784">
            <v>282381.02100000001</v>
          </cell>
          <cell r="F2784">
            <v>2256.58</v>
          </cell>
          <cell r="G2784">
            <v>284637.60100000002</v>
          </cell>
          <cell r="H2784">
            <v>31464.551500000001</v>
          </cell>
          <cell r="I2784">
            <v>9.0462945578614082</v>
          </cell>
          <cell r="J2784">
            <v>226065.66399410239</v>
          </cell>
          <cell r="K2784">
            <v>1.2590925838584035</v>
          </cell>
          <cell r="L2784">
            <v>31</v>
          </cell>
          <cell r="M2784">
            <v>222.72796686191992</v>
          </cell>
        </row>
        <row r="2785">
          <cell r="D2785">
            <v>45670</v>
          </cell>
          <cell r="E2785">
            <v>220756.36600000001</v>
          </cell>
          <cell r="F2785">
            <v>1.167</v>
          </cell>
          <cell r="G2785">
            <v>220757.533</v>
          </cell>
          <cell r="H2785">
            <v>31464.551500000001</v>
          </cell>
          <cell r="I2785">
            <v>7.0160711809287983</v>
          </cell>
          <cell r="J2785">
            <v>226065.66399410239</v>
          </cell>
          <cell r="K2785">
            <v>0.97651951693893291</v>
          </cell>
          <cell r="L2785">
            <v>31</v>
          </cell>
          <cell r="M2785">
            <v>222.72796686191992</v>
          </cell>
        </row>
        <row r="2786">
          <cell r="D2786">
            <v>45671</v>
          </cell>
          <cell r="E2786">
            <v>113326.3</v>
          </cell>
          <cell r="F2786">
            <v>0</v>
          </cell>
          <cell r="G2786">
            <v>113326.3</v>
          </cell>
          <cell r="H2786">
            <v>31464.551500000001</v>
          </cell>
          <cell r="I2786">
            <v>3.6017135028922946</v>
          </cell>
          <cell r="J2786">
            <v>226065.66399410239</v>
          </cell>
          <cell r="K2786">
            <v>0.5012981538096668</v>
          </cell>
          <cell r="L2786">
            <v>31</v>
          </cell>
          <cell r="M2786">
            <v>222.72796686191992</v>
          </cell>
        </row>
        <row r="2787">
          <cell r="D2787">
            <v>45672</v>
          </cell>
          <cell r="E2787">
            <v>164740.905</v>
          </cell>
          <cell r="F2787">
            <v>1038.4159999999999</v>
          </cell>
          <cell r="G2787">
            <v>165779.321</v>
          </cell>
          <cell r="H2787">
            <v>31464.551500000001</v>
          </cell>
          <cell r="I2787">
            <v>5.2687647875737236</v>
          </cell>
          <cell r="J2787">
            <v>226065.66399410239</v>
          </cell>
          <cell r="K2787">
            <v>0.7333237523603976</v>
          </cell>
          <cell r="L2787">
            <v>31</v>
          </cell>
          <cell r="M2787">
            <v>222.72796686191992</v>
          </cell>
        </row>
        <row r="2788">
          <cell r="D2788">
            <v>45673</v>
          </cell>
          <cell r="E2788">
            <v>196324.06299999999</v>
          </cell>
          <cell r="F2788">
            <v>0</v>
          </cell>
          <cell r="G2788">
            <v>196324.06299999999</v>
          </cell>
          <cell r="H2788">
            <v>31464.551500000001</v>
          </cell>
          <cell r="I2788">
            <v>6.2395315884289655</v>
          </cell>
          <cell r="J2788">
            <v>226065.66399410239</v>
          </cell>
          <cell r="K2788">
            <v>0.8684382206982203</v>
          </cell>
          <cell r="L2788">
            <v>31</v>
          </cell>
          <cell r="M2788">
            <v>222.72796686191992</v>
          </cell>
        </row>
        <row r="2789">
          <cell r="D2789">
            <v>45674</v>
          </cell>
          <cell r="E2789">
            <v>111411.147</v>
          </cell>
          <cell r="F2789">
            <v>1.35</v>
          </cell>
          <cell r="G2789">
            <v>111412.497</v>
          </cell>
          <cell r="H2789">
            <v>31464.551500000001</v>
          </cell>
          <cell r="I2789">
            <v>3.5408894037469434</v>
          </cell>
          <cell r="J2789">
            <v>226065.66399410239</v>
          </cell>
          <cell r="K2789">
            <v>0.49283245863868358</v>
          </cell>
          <cell r="L2789">
            <v>31</v>
          </cell>
          <cell r="M2789">
            <v>222.72796686191992</v>
          </cell>
        </row>
        <row r="2790">
          <cell r="D2790">
            <v>45675</v>
          </cell>
          <cell r="E2790">
            <v>47349.745000000003</v>
          </cell>
          <cell r="F2790">
            <v>0</v>
          </cell>
          <cell r="G2790">
            <v>47349.745000000003</v>
          </cell>
          <cell r="H2790">
            <v>31464.551500000001</v>
          </cell>
          <cell r="I2790">
            <v>1.5048600009442372</v>
          </cell>
          <cell r="J2790">
            <v>226065.66399410239</v>
          </cell>
          <cell r="K2790">
            <v>0.20945129022882158</v>
          </cell>
          <cell r="L2790">
            <v>31</v>
          </cell>
          <cell r="M2790">
            <v>222.72796686191992</v>
          </cell>
        </row>
        <row r="2791">
          <cell r="D2791">
            <v>45676</v>
          </cell>
          <cell r="E2791">
            <v>97645.832999999999</v>
          </cell>
          <cell r="F2791">
            <v>36.496000000000002</v>
          </cell>
          <cell r="G2791">
            <v>97682.328999999998</v>
          </cell>
          <cell r="H2791">
            <v>31464.551500000001</v>
          </cell>
          <cell r="I2791">
            <v>3.1045199865632913</v>
          </cell>
          <cell r="J2791">
            <v>226065.66399410239</v>
          </cell>
          <cell r="K2791">
            <v>0.43209714944834937</v>
          </cell>
          <cell r="L2791">
            <v>31</v>
          </cell>
          <cell r="M2791">
            <v>222.72796686191992</v>
          </cell>
        </row>
        <row r="2792">
          <cell r="D2792">
            <v>45677</v>
          </cell>
          <cell r="E2792">
            <v>112441.274</v>
          </cell>
          <cell r="F2792">
            <v>0</v>
          </cell>
          <cell r="G2792">
            <v>112441.274</v>
          </cell>
          <cell r="H2792">
            <v>31464.551500000001</v>
          </cell>
          <cell r="I2792">
            <v>3.573585785896233</v>
          </cell>
          <cell r="J2792">
            <v>226065.66399410239</v>
          </cell>
          <cell r="K2792">
            <v>0.49738324703274434</v>
          </cell>
          <cell r="L2792">
            <v>31</v>
          </cell>
          <cell r="M2792">
            <v>222.72796686191992</v>
          </cell>
        </row>
        <row r="2793">
          <cell r="D2793">
            <v>45678</v>
          </cell>
          <cell r="E2793">
            <v>199057.22099999999</v>
          </cell>
          <cell r="F2793">
            <v>0</v>
          </cell>
          <cell r="G2793">
            <v>199057.22099999999</v>
          </cell>
          <cell r="H2793">
            <v>31464.551500000001</v>
          </cell>
          <cell r="I2793">
            <v>6.3263962621555239</v>
          </cell>
          <cell r="J2793">
            <v>226065.66399410239</v>
          </cell>
          <cell r="K2793">
            <v>0.88052832740310794</v>
          </cell>
          <cell r="L2793">
            <v>31</v>
          </cell>
          <cell r="M2793">
            <v>222.72796686191992</v>
          </cell>
        </row>
        <row r="2794">
          <cell r="D2794">
            <v>45679</v>
          </cell>
          <cell r="E2794">
            <v>262805.37199999997</v>
          </cell>
          <cell r="F2794">
            <v>0.875</v>
          </cell>
          <cell r="G2794">
            <v>262806.24699999997</v>
          </cell>
          <cell r="H2794">
            <v>31464.551500000001</v>
          </cell>
          <cell r="I2794">
            <v>8.3524548887976344</v>
          </cell>
          <cell r="J2794">
            <v>226065.66399410239</v>
          </cell>
          <cell r="K2794">
            <v>1.1625217308845985</v>
          </cell>
          <cell r="L2794">
            <v>31</v>
          </cell>
          <cell r="M2794">
            <v>222.72796686191992</v>
          </cell>
        </row>
        <row r="2795">
          <cell r="D2795">
            <v>45680</v>
          </cell>
          <cell r="E2795">
            <v>152128.15599999999</v>
          </cell>
          <cell r="F2795">
            <v>186.10499999999999</v>
          </cell>
          <cell r="G2795">
            <v>152314.261</v>
          </cell>
          <cell r="H2795">
            <v>31464.551500000001</v>
          </cell>
          <cell r="I2795">
            <v>4.8408209791263035</v>
          </cell>
          <cell r="J2795">
            <v>226065.66399410239</v>
          </cell>
          <cell r="K2795">
            <v>0.67376114669043052</v>
          </cell>
          <cell r="L2795">
            <v>31</v>
          </cell>
          <cell r="M2795">
            <v>222.72796686191992</v>
          </cell>
        </row>
        <row r="2796">
          <cell r="D2796">
            <v>45681</v>
          </cell>
          <cell r="E2796">
            <v>231314.75</v>
          </cell>
          <cell r="F2796">
            <v>578.65</v>
          </cell>
          <cell r="G2796">
            <v>231893.4</v>
          </cell>
          <cell r="H2796">
            <v>31464.551500000001</v>
          </cell>
          <cell r="I2796">
            <v>7.3699890494228075</v>
          </cell>
          <cell r="J2796">
            <v>226065.66399410239</v>
          </cell>
          <cell r="K2796">
            <v>1.0257789524642258</v>
          </cell>
          <cell r="L2796">
            <v>31</v>
          </cell>
          <cell r="M2796">
            <v>222.72796686191992</v>
          </cell>
        </row>
        <row r="2797">
          <cell r="D2797">
            <v>45682</v>
          </cell>
          <cell r="E2797">
            <v>298370.79800000001</v>
          </cell>
          <cell r="F2797">
            <v>234.7</v>
          </cell>
          <cell r="G2797">
            <v>298605.49800000002</v>
          </cell>
          <cell r="H2797">
            <v>31464.551500000001</v>
          </cell>
          <cell r="I2797">
            <v>9.4902194299511944</v>
          </cell>
          <cell r="J2797">
            <v>226065.66399410239</v>
          </cell>
          <cell r="K2797">
            <v>1.320879485739993</v>
          </cell>
          <cell r="L2797">
            <v>31</v>
          </cell>
          <cell r="M2797">
            <v>222.72796686191992</v>
          </cell>
        </row>
        <row r="2798">
          <cell r="D2798">
            <v>45683</v>
          </cell>
          <cell r="E2798">
            <v>307685.40100000001</v>
          </cell>
          <cell r="F2798">
            <v>176.97499999999999</v>
          </cell>
          <cell r="G2798">
            <v>307862.37599999999</v>
          </cell>
          <cell r="H2798">
            <v>31464.551500000001</v>
          </cell>
          <cell r="I2798">
            <v>9.7844196507933692</v>
          </cell>
          <cell r="J2798">
            <v>226065.66399410239</v>
          </cell>
          <cell r="K2798">
            <v>1.3618272255977428</v>
          </cell>
          <cell r="L2798">
            <v>31</v>
          </cell>
          <cell r="M2798">
            <v>222.72796686191992</v>
          </cell>
        </row>
        <row r="2799">
          <cell r="D2799">
            <v>45684</v>
          </cell>
          <cell r="E2799">
            <v>393333.375</v>
          </cell>
          <cell r="F2799">
            <v>1471.327</v>
          </cell>
          <cell r="G2799">
            <v>394804.70199999999</v>
          </cell>
          <cell r="H2799">
            <v>31464.551500000001</v>
          </cell>
          <cell r="I2799">
            <v>12.547603038295334</v>
          </cell>
          <cell r="J2799">
            <v>226065.66399410239</v>
          </cell>
          <cell r="K2799">
            <v>1.7464160413599992</v>
          </cell>
          <cell r="L2799">
            <v>31</v>
          </cell>
          <cell r="M2799">
            <v>222.72796686191992</v>
          </cell>
        </row>
        <row r="2800">
          <cell r="D2800">
            <v>45685</v>
          </cell>
          <cell r="E2800">
            <v>365473.57</v>
          </cell>
          <cell r="F2800">
            <v>117.65</v>
          </cell>
          <cell r="G2800">
            <v>365591.22000000003</v>
          </cell>
          <cell r="H2800">
            <v>31464.551500000001</v>
          </cell>
          <cell r="I2800">
            <v>11.619146073002184</v>
          </cell>
          <cell r="J2800">
            <v>226065.66399410239</v>
          </cell>
          <cell r="K2800">
            <v>1.6171903930069522</v>
          </cell>
          <cell r="L2800">
            <v>31</v>
          </cell>
          <cell r="M2800">
            <v>222.72796686191992</v>
          </cell>
        </row>
        <row r="2801">
          <cell r="D2801">
            <v>45686</v>
          </cell>
          <cell r="E2801">
            <v>335280.58399999997</v>
          </cell>
          <cell r="F2801">
            <v>391.92500000000001</v>
          </cell>
          <cell r="G2801">
            <v>335672.50899999996</v>
          </cell>
          <cell r="H2801">
            <v>31464.551500000001</v>
          </cell>
          <cell r="I2801">
            <v>10.668275662534073</v>
          </cell>
          <cell r="J2801">
            <v>226065.66399410239</v>
          </cell>
          <cell r="K2801">
            <v>1.4848451687415785</v>
          </cell>
          <cell r="L2801">
            <v>31</v>
          </cell>
          <cell r="M2801">
            <v>222.72796686191992</v>
          </cell>
        </row>
        <row r="2802">
          <cell r="D2802">
            <v>45687</v>
          </cell>
          <cell r="E2802">
            <v>311802.625</v>
          </cell>
          <cell r="F2802">
            <v>16.100000000000001</v>
          </cell>
          <cell r="G2802">
            <v>311818.72499999998</v>
          </cell>
          <cell r="H2802">
            <v>31464.551500000001</v>
          </cell>
          <cell r="I2802">
            <v>9.9101595330224228</v>
          </cell>
          <cell r="J2802">
            <v>226065.66399410239</v>
          </cell>
          <cell r="K2802">
            <v>1.3793281097660843</v>
          </cell>
          <cell r="L2802">
            <v>31</v>
          </cell>
          <cell r="M2802">
            <v>222.72796686191992</v>
          </cell>
        </row>
        <row r="2803">
          <cell r="D2803">
            <v>45688</v>
          </cell>
          <cell r="E2803">
            <v>202586.37</v>
          </cell>
          <cell r="F2803">
            <v>2.5000000000000001E-2</v>
          </cell>
          <cell r="G2803">
            <v>202586.39499999999</v>
          </cell>
          <cell r="H2803">
            <v>31534.551500000001</v>
          </cell>
          <cell r="I2803">
            <v>6.4242675212932703</v>
          </cell>
          <cell r="J2803">
            <v>226065.66399410239</v>
          </cell>
          <cell r="K2803">
            <v>0.89613960572661344</v>
          </cell>
          <cell r="L2803">
            <v>31</v>
          </cell>
          <cell r="M2803">
            <v>222.72796686191992</v>
          </cell>
        </row>
        <row r="2804">
          <cell r="D2804">
            <v>45689</v>
          </cell>
          <cell r="E2804">
            <v>162496.399</v>
          </cell>
          <cell r="F2804">
            <v>1129.95</v>
          </cell>
          <cell r="G2804">
            <v>163626.34900000002</v>
          </cell>
          <cell r="H2804">
            <v>31534.551500000001</v>
          </cell>
          <cell r="I2804">
            <v>5.1887958197217428</v>
          </cell>
          <cell r="J2804">
            <v>229747.77986474286</v>
          </cell>
          <cell r="K2804">
            <v>0.71219991373292113</v>
          </cell>
          <cell r="L2804">
            <v>28</v>
          </cell>
          <cell r="M2804">
            <v>204.45032678164185</v>
          </cell>
        </row>
        <row r="2805">
          <cell r="D2805">
            <v>45690</v>
          </cell>
          <cell r="E2805">
            <v>103744.97100000001</v>
          </cell>
          <cell r="F2805">
            <v>0</v>
          </cell>
          <cell r="G2805">
            <v>103744.97100000001</v>
          </cell>
          <cell r="H2805">
            <v>31534.551500000001</v>
          </cell>
          <cell r="I2805">
            <v>3.2898825594522885</v>
          </cell>
          <cell r="J2805">
            <v>229747.77986474286</v>
          </cell>
          <cell r="K2805">
            <v>0.45156027649571523</v>
          </cell>
          <cell r="L2805">
            <v>28</v>
          </cell>
          <cell r="M2805">
            <v>204.45032678164185</v>
          </cell>
        </row>
        <row r="2806">
          <cell r="D2806">
            <v>45691</v>
          </cell>
          <cell r="E2806">
            <v>99132.551999999996</v>
          </cell>
          <cell r="F2806">
            <v>22.55</v>
          </cell>
          <cell r="G2806">
            <v>99155.101999999999</v>
          </cell>
          <cell r="H2806">
            <v>31534.551500000001</v>
          </cell>
          <cell r="I2806">
            <v>3.1443320828583845</v>
          </cell>
          <cell r="J2806">
            <v>229747.77986474286</v>
          </cell>
          <cell r="K2806">
            <v>0.43158241641496864</v>
          </cell>
          <cell r="L2806">
            <v>28</v>
          </cell>
          <cell r="M2806">
            <v>204.45032678164185</v>
          </cell>
        </row>
        <row r="2807">
          <cell r="D2807">
            <v>45692</v>
          </cell>
          <cell r="E2807">
            <v>54181.845999999998</v>
          </cell>
          <cell r="F2807">
            <v>0.17499999999999999</v>
          </cell>
          <cell r="G2807">
            <v>54182.021000000001</v>
          </cell>
          <cell r="H2807">
            <v>31534.551500000001</v>
          </cell>
          <cell r="I2807">
            <v>1.7181795339629296</v>
          </cell>
          <cell r="J2807">
            <v>229747.77986474286</v>
          </cell>
          <cell r="K2807">
            <v>0.23583262058896956</v>
          </cell>
          <cell r="L2807">
            <v>28</v>
          </cell>
          <cell r="M2807">
            <v>204.45032678164185</v>
          </cell>
        </row>
        <row r="2808">
          <cell r="D2808">
            <v>45693</v>
          </cell>
          <cell r="E2808">
            <v>118510.643</v>
          </cell>
          <cell r="F2808">
            <v>0</v>
          </cell>
          <cell r="G2808">
            <v>118510.643</v>
          </cell>
          <cell r="H2808">
            <v>31534.551500000001</v>
          </cell>
          <cell r="I2808">
            <v>3.7581204540042368</v>
          </cell>
          <cell r="J2808">
            <v>229747.77986474286</v>
          </cell>
          <cell r="K2808">
            <v>0.51582932844778562</v>
          </cell>
          <cell r="L2808">
            <v>28</v>
          </cell>
          <cell r="M2808">
            <v>204.45032678164185</v>
          </cell>
        </row>
        <row r="2809">
          <cell r="D2809">
            <v>45694</v>
          </cell>
          <cell r="E2809">
            <v>46500.584999999999</v>
          </cell>
          <cell r="F2809">
            <v>0</v>
          </cell>
          <cell r="G2809">
            <v>46500.584999999999</v>
          </cell>
          <cell r="H2809">
            <v>31534.551500000001</v>
          </cell>
          <cell r="I2809">
            <v>1.4745916078749366</v>
          </cell>
          <cell r="J2809">
            <v>229747.77986474286</v>
          </cell>
          <cell r="K2809">
            <v>0.2023984084955068</v>
          </cell>
          <cell r="L2809">
            <v>28</v>
          </cell>
          <cell r="M2809">
            <v>204.45032678164185</v>
          </cell>
        </row>
        <row r="2810">
          <cell r="D2810">
            <v>45695</v>
          </cell>
          <cell r="E2810">
            <v>200779.80900000001</v>
          </cell>
          <cell r="F2810">
            <v>79.787999999999997</v>
          </cell>
          <cell r="G2810">
            <v>200859.59700000001</v>
          </cell>
          <cell r="H2810">
            <v>31534.551500000001</v>
          </cell>
          <cell r="I2810">
            <v>6.3695086007486106</v>
          </cell>
          <cell r="J2810">
            <v>229747.77986474286</v>
          </cell>
          <cell r="K2810">
            <v>0.87426131873069723</v>
          </cell>
          <cell r="L2810">
            <v>28</v>
          </cell>
          <cell r="M2810">
            <v>204.45032678164185</v>
          </cell>
        </row>
        <row r="2811">
          <cell r="D2811">
            <v>45696</v>
          </cell>
          <cell r="E2811">
            <v>164773.255</v>
          </cell>
          <cell r="F2811">
            <v>2.4</v>
          </cell>
          <cell r="G2811">
            <v>164775.655</v>
          </cell>
          <cell r="H2811">
            <v>31534.551500000001</v>
          </cell>
          <cell r="I2811">
            <v>5.2252417479284583</v>
          </cell>
          <cell r="J2811">
            <v>229747.77986474286</v>
          </cell>
          <cell r="K2811">
            <v>0.71720238209486398</v>
          </cell>
          <cell r="L2811">
            <v>28</v>
          </cell>
          <cell r="M2811">
            <v>204.45032678164185</v>
          </cell>
        </row>
        <row r="2812">
          <cell r="D2812">
            <v>45697</v>
          </cell>
          <cell r="E2812">
            <v>105026.69100000001</v>
          </cell>
          <cell r="F2812">
            <v>6.95</v>
          </cell>
          <cell r="G2812">
            <v>105033.641</v>
          </cell>
          <cell r="H2812">
            <v>31534.551500000001</v>
          </cell>
          <cell r="I2812">
            <v>3.3307478940995878</v>
          </cell>
          <cell r="J2812">
            <v>229747.77986474286</v>
          </cell>
          <cell r="K2812">
            <v>0.45716934049084357</v>
          </cell>
          <cell r="L2812">
            <v>28</v>
          </cell>
          <cell r="M2812">
            <v>204.45032678164185</v>
          </cell>
        </row>
        <row r="2813">
          <cell r="D2813">
            <v>45698</v>
          </cell>
          <cell r="E2813">
            <v>91191.558000000005</v>
          </cell>
          <cell r="F2813">
            <v>2.9750000000000001</v>
          </cell>
          <cell r="G2813">
            <v>91194.53300000001</v>
          </cell>
          <cell r="H2813">
            <v>31534.551500000001</v>
          </cell>
          <cell r="I2813">
            <v>2.8918925008335701</v>
          </cell>
          <cell r="J2813">
            <v>229747.77986474286</v>
          </cell>
          <cell r="K2813">
            <v>0.39693325025246412</v>
          </cell>
          <cell r="L2813">
            <v>28</v>
          </cell>
          <cell r="M2813">
            <v>204.45032678164185</v>
          </cell>
        </row>
        <row r="2814">
          <cell r="D2814">
            <v>45699</v>
          </cell>
          <cell r="E2814">
            <v>153956.177</v>
          </cell>
          <cell r="F2814">
            <v>0</v>
          </cell>
          <cell r="G2814">
            <v>153956.177</v>
          </cell>
          <cell r="H2814">
            <v>31534.551500000001</v>
          </cell>
          <cell r="I2814">
            <v>4.882142592070795</v>
          </cell>
          <cell r="J2814">
            <v>229747.77986474286</v>
          </cell>
          <cell r="K2814">
            <v>0.67010953094143977</v>
          </cell>
          <cell r="L2814">
            <v>28</v>
          </cell>
          <cell r="M2814">
            <v>204.45032678164185</v>
          </cell>
        </row>
        <row r="2815">
          <cell r="D2815">
            <v>45700</v>
          </cell>
          <cell r="E2815">
            <v>196064.28400000001</v>
          </cell>
          <cell r="F2815">
            <v>0</v>
          </cell>
          <cell r="G2815">
            <v>196064.28400000001</v>
          </cell>
          <cell r="H2815">
            <v>31534.551500000001</v>
          </cell>
          <cell r="I2815">
            <v>6.2174432384110494</v>
          </cell>
          <cell r="J2815">
            <v>229747.77986474286</v>
          </cell>
          <cell r="K2815">
            <v>0.85338924326244636</v>
          </cell>
          <cell r="L2815">
            <v>28</v>
          </cell>
          <cell r="M2815">
            <v>204.45032678164185</v>
          </cell>
        </row>
        <row r="2816">
          <cell r="D2816">
            <v>45701</v>
          </cell>
          <cell r="E2816">
            <v>153357.359</v>
          </cell>
          <cell r="F2816">
            <v>0</v>
          </cell>
          <cell r="G2816">
            <v>153357.359</v>
          </cell>
          <cell r="H2816">
            <v>31534.551500000001</v>
          </cell>
          <cell r="I2816">
            <v>4.8631533256466319</v>
          </cell>
          <cell r="J2816">
            <v>229747.77986474286</v>
          </cell>
          <cell r="K2816">
            <v>0.66750311620109914</v>
          </cell>
          <cell r="L2816">
            <v>28</v>
          </cell>
          <cell r="M2816">
            <v>204.45032678164185</v>
          </cell>
        </row>
        <row r="2817">
          <cell r="D2817">
            <v>45702</v>
          </cell>
          <cell r="E2817">
            <v>105507.743</v>
          </cell>
          <cell r="F2817">
            <v>0</v>
          </cell>
          <cell r="G2817">
            <v>105507.743</v>
          </cell>
          <cell r="H2817">
            <v>31534.551500000001</v>
          </cell>
          <cell r="I2817">
            <v>3.3457822604516827</v>
          </cell>
          <cell r="J2817">
            <v>229747.77986474286</v>
          </cell>
          <cell r="K2817">
            <v>0.45923291647089926</v>
          </cell>
          <cell r="L2817">
            <v>28</v>
          </cell>
          <cell r="M2817">
            <v>204.45032678164185</v>
          </cell>
        </row>
        <row r="2818">
          <cell r="D2818">
            <v>45703</v>
          </cell>
          <cell r="E2818">
            <v>112976.686</v>
          </cell>
          <cell r="F2818">
            <v>17.5</v>
          </cell>
          <cell r="G2818">
            <v>112994.186</v>
          </cell>
          <cell r="H2818">
            <v>31534.551500000001</v>
          </cell>
          <cell r="I2818">
            <v>3.5831867150544379</v>
          </cell>
          <cell r="J2818">
            <v>229747.77986474286</v>
          </cell>
          <cell r="K2818">
            <v>0.49181840219096767</v>
          </cell>
          <cell r="L2818">
            <v>28</v>
          </cell>
          <cell r="M2818">
            <v>204.45032678164185</v>
          </cell>
        </row>
        <row r="2819">
          <cell r="D2819">
            <v>45704</v>
          </cell>
          <cell r="E2819">
            <v>58922.659</v>
          </cell>
          <cell r="F2819">
            <v>0</v>
          </cell>
          <cell r="G2819">
            <v>58922.659</v>
          </cell>
          <cell r="H2819">
            <v>31534.551500000001</v>
          </cell>
          <cell r="I2819">
            <v>1.8685110837869376</v>
          </cell>
          <cell r="J2819">
            <v>229747.77986474286</v>
          </cell>
          <cell r="K2819">
            <v>0.25646671769663654</v>
          </cell>
          <cell r="L2819">
            <v>28</v>
          </cell>
          <cell r="M2819">
            <v>204.45032678164185</v>
          </cell>
        </row>
        <row r="2820">
          <cell r="D2820">
            <v>45705</v>
          </cell>
          <cell r="E2820">
            <v>54980.527999999998</v>
          </cell>
          <cell r="F2820">
            <v>0</v>
          </cell>
          <cell r="G2820">
            <v>54980.527999999998</v>
          </cell>
          <cell r="H2820">
            <v>31534.551500000001</v>
          </cell>
          <cell r="I2820">
            <v>1.7435011878954421</v>
          </cell>
          <cell r="J2820">
            <v>229747.77986474286</v>
          </cell>
          <cell r="K2820">
            <v>0.23930820150848961</v>
          </cell>
          <cell r="L2820">
            <v>28</v>
          </cell>
          <cell r="M2820">
            <v>204.45032678164185</v>
          </cell>
        </row>
        <row r="2821">
          <cell r="D2821">
            <v>45706</v>
          </cell>
          <cell r="E2821">
            <v>178124.25399999999</v>
          </cell>
          <cell r="F2821">
            <v>0</v>
          </cell>
          <cell r="G2821">
            <v>178124.25399999999</v>
          </cell>
          <cell r="H2821">
            <v>31534.551500000001</v>
          </cell>
          <cell r="I2821">
            <v>5.6485424883876965</v>
          </cell>
          <cell r="J2821">
            <v>229747.77986474286</v>
          </cell>
          <cell r="K2821">
            <v>0.77530348325831622</v>
          </cell>
          <cell r="L2821">
            <v>28</v>
          </cell>
          <cell r="M2821">
            <v>204.45032678164185</v>
          </cell>
        </row>
        <row r="2822">
          <cell r="D2822">
            <v>45707</v>
          </cell>
          <cell r="E2822">
            <v>67212.444000000003</v>
          </cell>
          <cell r="F2822">
            <v>0</v>
          </cell>
          <cell r="G2822">
            <v>67212.444000000003</v>
          </cell>
          <cell r="H2822">
            <v>31534.551500000001</v>
          </cell>
          <cell r="I2822">
            <v>2.1313905162088638</v>
          </cell>
          <cell r="J2822">
            <v>229747.77986474286</v>
          </cell>
          <cell r="K2822">
            <v>0.29254882915329722</v>
          </cell>
          <cell r="L2822">
            <v>28</v>
          </cell>
          <cell r="M2822">
            <v>204.45032678164185</v>
          </cell>
        </row>
        <row r="2823">
          <cell r="D2823">
            <v>45708</v>
          </cell>
          <cell r="E2823">
            <v>108500.921</v>
          </cell>
          <cell r="F2823">
            <v>1011.05</v>
          </cell>
          <cell r="G2823">
            <v>109511.97100000001</v>
          </cell>
          <cell r="H2823">
            <v>31534.551500000001</v>
          </cell>
          <cell r="I2823">
            <v>3.4727613297433453</v>
          </cell>
          <cell r="J2823">
            <v>229747.77986474286</v>
          </cell>
          <cell r="K2823">
            <v>0.47666171601080065</v>
          </cell>
          <cell r="L2823">
            <v>28</v>
          </cell>
          <cell r="M2823">
            <v>204.45032678164185</v>
          </cell>
        </row>
        <row r="2824">
          <cell r="D2824">
            <v>45709</v>
          </cell>
          <cell r="E2824">
            <v>290316.74400000001</v>
          </cell>
          <cell r="F2824">
            <v>232.9</v>
          </cell>
          <cell r="G2824">
            <v>290549.64400000003</v>
          </cell>
          <cell r="H2824">
            <v>31534.551500000001</v>
          </cell>
          <cell r="I2824">
            <v>9.2136919721214365</v>
          </cell>
          <cell r="J2824">
            <v>229747.77986474286</v>
          </cell>
          <cell r="K2824">
            <v>1.2646461444417545</v>
          </cell>
          <cell r="L2824">
            <v>28</v>
          </cell>
          <cell r="M2824">
            <v>204.45032678164185</v>
          </cell>
        </row>
        <row r="2825">
          <cell r="D2825">
            <v>45710</v>
          </cell>
          <cell r="E2825">
            <v>130818.576</v>
          </cell>
          <cell r="F2825">
            <v>0</v>
          </cell>
          <cell r="G2825">
            <v>130818.576</v>
          </cell>
          <cell r="H2825">
            <v>31534.551500000001</v>
          </cell>
          <cell r="I2825">
            <v>4.1484203762974081</v>
          </cell>
          <cell r="J2825">
            <v>229747.77986474286</v>
          </cell>
          <cell r="K2825">
            <v>0.56940082762503963</v>
          </cell>
          <cell r="L2825">
            <v>28</v>
          </cell>
          <cell r="M2825">
            <v>204.45032678164185</v>
          </cell>
        </row>
        <row r="2826">
          <cell r="D2826">
            <v>45711</v>
          </cell>
          <cell r="E2826">
            <v>109897.47500000001</v>
          </cell>
          <cell r="F2826">
            <v>103.6</v>
          </cell>
          <cell r="G2826">
            <v>110001.07500000001</v>
          </cell>
          <cell r="H2826">
            <v>31534.551500000001</v>
          </cell>
          <cell r="I2826">
            <v>3.4882714282459353</v>
          </cell>
          <cell r="J2826">
            <v>229747.77986474286</v>
          </cell>
          <cell r="K2826">
            <v>0.47879058968386923</v>
          </cell>
          <cell r="L2826">
            <v>28</v>
          </cell>
          <cell r="M2826">
            <v>204.45032678164185</v>
          </cell>
        </row>
        <row r="2827">
          <cell r="D2827">
            <v>45712</v>
          </cell>
          <cell r="E2827">
            <v>189041.875</v>
          </cell>
          <cell r="F2827">
            <v>511.43299999999999</v>
          </cell>
          <cell r="G2827">
            <v>189553.30799999999</v>
          </cell>
          <cell r="H2827">
            <v>31534.551500000001</v>
          </cell>
          <cell r="I2827">
            <v>6.0109720602812438</v>
          </cell>
          <cell r="J2827">
            <v>229747.77986474286</v>
          </cell>
          <cell r="K2827">
            <v>0.82504957441414162</v>
          </cell>
          <cell r="L2827">
            <v>28</v>
          </cell>
          <cell r="M2827">
            <v>204.45032678164185</v>
          </cell>
        </row>
        <row r="2828">
          <cell r="D2828">
            <v>45713</v>
          </cell>
          <cell r="E2828">
            <v>270488.32000000001</v>
          </cell>
          <cell r="F2828">
            <v>996.87199999999996</v>
          </cell>
          <cell r="G2828">
            <v>271485.19199999998</v>
          </cell>
          <cell r="H2828">
            <v>31534.551500000001</v>
          </cell>
          <cell r="I2828">
            <v>8.6091343965998686</v>
          </cell>
          <cell r="J2828">
            <v>229747.77986474286</v>
          </cell>
          <cell r="K2828">
            <v>1.1816662261538666</v>
          </cell>
          <cell r="L2828">
            <v>28</v>
          </cell>
          <cell r="M2828">
            <v>204.45032678164185</v>
          </cell>
        </row>
        <row r="2829">
          <cell r="D2829">
            <v>45714</v>
          </cell>
          <cell r="E2829">
            <v>114294.23299999999</v>
          </cell>
          <cell r="F2829">
            <v>71.724999999999994</v>
          </cell>
          <cell r="G2829">
            <v>114365.958</v>
          </cell>
          <cell r="H2829">
            <v>31534.551500000001</v>
          </cell>
          <cell r="I2829">
            <v>3.6266873178773444</v>
          </cell>
          <cell r="J2829">
            <v>229747.77986474286</v>
          </cell>
          <cell r="K2829">
            <v>0.49778917588378674</v>
          </cell>
          <cell r="L2829">
            <v>28</v>
          </cell>
          <cell r="M2829">
            <v>204.45032678164185</v>
          </cell>
        </row>
        <row r="2830">
          <cell r="D2830">
            <v>45715</v>
          </cell>
          <cell r="E2830">
            <v>32263.058000000001</v>
          </cell>
          <cell r="F2830">
            <v>0</v>
          </cell>
          <cell r="G2830">
            <v>32263.058000000001</v>
          </cell>
          <cell r="H2830">
            <v>31534.551500000001</v>
          </cell>
          <cell r="I2830">
            <v>1.0231018506795633</v>
          </cell>
          <cell r="J2830">
            <v>229747.77986474286</v>
          </cell>
          <cell r="K2830">
            <v>0.14042816004138936</v>
          </cell>
          <cell r="L2830">
            <v>28</v>
          </cell>
          <cell r="M2830">
            <v>204.45032678164185</v>
          </cell>
        </row>
        <row r="2831">
          <cell r="D2831">
            <v>45716</v>
          </cell>
          <cell r="E2831">
            <v>166913.905</v>
          </cell>
          <cell r="F2831">
            <v>106.61</v>
          </cell>
          <cell r="G2831">
            <v>167020.51499999998</v>
          </cell>
          <cell r="H2831">
            <v>31613.451499999999</v>
          </cell>
          <cell r="I2831">
            <v>5.2832103764437104</v>
          </cell>
          <cell r="J2831">
            <v>229747.77986474286</v>
          </cell>
          <cell r="K2831">
            <v>0.72697335790721596</v>
          </cell>
          <cell r="L2831">
            <v>28</v>
          </cell>
          <cell r="M2831">
            <v>204.45032678164185</v>
          </cell>
        </row>
        <row r="2832">
          <cell r="D2832">
            <v>45717</v>
          </cell>
          <cell r="E2832">
            <v>312361.72899999999</v>
          </cell>
          <cell r="F2832">
            <v>751.92499999999995</v>
          </cell>
          <cell r="G2832">
            <v>313113.65399999998</v>
          </cell>
          <cell r="H2832">
            <v>31613.451499999999</v>
          </cell>
          <cell r="I2832">
            <v>9.9044438093069331</v>
          </cell>
          <cell r="J2832">
            <v>229890.29782985439</v>
          </cell>
          <cell r="K2832">
            <v>1.3620133470432083</v>
          </cell>
          <cell r="L2832">
            <v>31</v>
          </cell>
          <cell r="M2832">
            <v>226.49613272655375</v>
          </cell>
        </row>
        <row r="2833">
          <cell r="D2833">
            <v>45718</v>
          </cell>
          <cell r="E2833">
            <v>277119.72700000001</v>
          </cell>
          <cell r="F2833">
            <v>204.72499999999999</v>
          </cell>
          <cell r="G2833">
            <v>277324.45199999999</v>
          </cell>
          <cell r="H2833">
            <v>31613.451499999999</v>
          </cell>
          <cell r="I2833">
            <v>8.7723560333170205</v>
          </cell>
          <cell r="J2833">
            <v>229890.29782985439</v>
          </cell>
          <cell r="K2833">
            <v>1.2063338671441124</v>
          </cell>
          <cell r="L2833">
            <v>31</v>
          </cell>
          <cell r="M2833">
            <v>226.49613272655375</v>
          </cell>
        </row>
        <row r="2834">
          <cell r="D2834">
            <v>45719</v>
          </cell>
          <cell r="E2834">
            <v>244362.353</v>
          </cell>
          <cell r="F2834">
            <v>1.075</v>
          </cell>
          <cell r="G2834">
            <v>244363.42800000001</v>
          </cell>
          <cell r="H2834">
            <v>31613.451499999999</v>
          </cell>
          <cell r="I2834">
            <v>7.7297294792376601</v>
          </cell>
          <cell r="J2834">
            <v>229890.29782985439</v>
          </cell>
          <cell r="K2834">
            <v>1.0629566811073403</v>
          </cell>
          <cell r="L2834">
            <v>31</v>
          </cell>
          <cell r="M2834">
            <v>226.49613272655375</v>
          </cell>
        </row>
        <row r="2835">
          <cell r="D2835">
            <v>45720</v>
          </cell>
          <cell r="E2835">
            <v>243514.78200000001</v>
          </cell>
          <cell r="F2835">
            <v>191.99299999999999</v>
          </cell>
          <cell r="G2835">
            <v>243706.77499999999</v>
          </cell>
          <cell r="H2835">
            <v>31613.451499999999</v>
          </cell>
          <cell r="I2835">
            <v>7.7089581629516157</v>
          </cell>
          <cell r="J2835">
            <v>229890.29782985439</v>
          </cell>
          <cell r="K2835">
            <v>1.0601003056700176</v>
          </cell>
          <cell r="L2835">
            <v>31</v>
          </cell>
          <cell r="M2835">
            <v>226.49613272655375</v>
          </cell>
        </row>
        <row r="2836">
          <cell r="D2836">
            <v>45721</v>
          </cell>
          <cell r="E2836">
            <v>258883.88200000001</v>
          </cell>
          <cell r="F2836">
            <v>0</v>
          </cell>
          <cell r="G2836">
            <v>258883.88200000001</v>
          </cell>
          <cell r="H2836">
            <v>31613.451499999999</v>
          </cell>
          <cell r="I2836">
            <v>8.1890419968854093</v>
          </cell>
          <cell r="J2836">
            <v>229890.29782985439</v>
          </cell>
          <cell r="K2836">
            <v>1.1261192161819906</v>
          </cell>
          <cell r="L2836">
            <v>31</v>
          </cell>
          <cell r="M2836">
            <v>226.49613272655375</v>
          </cell>
        </row>
        <row r="2837">
          <cell r="D2837">
            <v>45722</v>
          </cell>
          <cell r="E2837">
            <v>246049.40400000001</v>
          </cell>
          <cell r="F2837">
            <v>0</v>
          </cell>
          <cell r="G2837">
            <v>246049.40400000001</v>
          </cell>
          <cell r="H2837">
            <v>31613.451499999999</v>
          </cell>
          <cell r="I2837">
            <v>7.7830604481766255</v>
          </cell>
          <cell r="J2837">
            <v>229890.29782985439</v>
          </cell>
          <cell r="K2837">
            <v>1.0702905095286155</v>
          </cell>
          <cell r="L2837">
            <v>31</v>
          </cell>
          <cell r="M2837">
            <v>226.49613272655375</v>
          </cell>
        </row>
        <row r="2838">
          <cell r="D2838">
            <v>45723</v>
          </cell>
          <cell r="E2838">
            <v>286682.69099999999</v>
          </cell>
          <cell r="F2838">
            <v>590.91600000000005</v>
          </cell>
          <cell r="G2838">
            <v>287273.60700000002</v>
          </cell>
          <cell r="H2838">
            <v>31613.451499999999</v>
          </cell>
          <cell r="I2838">
            <v>9.0870687435062258</v>
          </cell>
          <cell r="J2838">
            <v>229890.29782985439</v>
          </cell>
          <cell r="K2838">
            <v>1.2496117048515722</v>
          </cell>
          <cell r="L2838">
            <v>31</v>
          </cell>
          <cell r="M2838">
            <v>226.49613272655375</v>
          </cell>
        </row>
        <row r="2839">
          <cell r="D2839">
            <v>45724</v>
          </cell>
          <cell r="E2839">
            <v>346560.565</v>
          </cell>
          <cell r="F2839">
            <v>416.36500000000001</v>
          </cell>
          <cell r="G2839">
            <v>346976.93</v>
          </cell>
          <cell r="H2839">
            <v>31613.451499999999</v>
          </cell>
          <cell r="I2839">
            <v>10.975610492894141</v>
          </cell>
          <cell r="J2839">
            <v>229890.29782985439</v>
          </cell>
          <cell r="K2839">
            <v>1.5093152398140932</v>
          </cell>
          <cell r="L2839">
            <v>31</v>
          </cell>
          <cell r="M2839">
            <v>226.49613272655375</v>
          </cell>
        </row>
        <row r="2840">
          <cell r="D2840">
            <v>45725</v>
          </cell>
          <cell r="E2840">
            <v>173100.611</v>
          </cell>
          <cell r="F2840">
            <v>239.065</v>
          </cell>
          <cell r="G2840">
            <v>173339.67600000001</v>
          </cell>
          <cell r="H2840">
            <v>31613.451499999999</v>
          </cell>
          <cell r="I2840">
            <v>5.4830987372574622</v>
          </cell>
          <cell r="J2840">
            <v>229890.29782985439</v>
          </cell>
          <cell r="K2840">
            <v>0.75401040251072959</v>
          </cell>
          <cell r="L2840">
            <v>31</v>
          </cell>
          <cell r="M2840">
            <v>226.49613272655375</v>
          </cell>
        </row>
        <row r="2841">
          <cell r="D2841">
            <v>45726</v>
          </cell>
          <cell r="E2841">
            <v>136974.473</v>
          </cell>
          <cell r="F2841">
            <v>8.4179999999999993</v>
          </cell>
          <cell r="G2841">
            <v>136982.891</v>
          </cell>
          <cell r="H2841">
            <v>31613.451499999999</v>
          </cell>
          <cell r="I2841">
            <v>4.3330571165252234</v>
          </cell>
          <cell r="J2841">
            <v>229890.29782985439</v>
          </cell>
          <cell r="K2841">
            <v>0.59586199284226993</v>
          </cell>
          <cell r="L2841">
            <v>31</v>
          </cell>
          <cell r="M2841">
            <v>226.49613272655375</v>
          </cell>
        </row>
        <row r="2842">
          <cell r="D2842">
            <v>45727</v>
          </cell>
          <cell r="E2842">
            <v>181293.19500000001</v>
          </cell>
          <cell r="F2842">
            <v>206.65</v>
          </cell>
          <cell r="G2842">
            <v>181499.845</v>
          </cell>
          <cell r="H2842">
            <v>31613.451499999999</v>
          </cell>
          <cell r="I2842">
            <v>5.741222055427893</v>
          </cell>
          <cell r="J2842">
            <v>229890.29782985439</v>
          </cell>
          <cell r="K2842">
            <v>0.78950632851122338</v>
          </cell>
          <cell r="L2842">
            <v>31</v>
          </cell>
          <cell r="M2842">
            <v>226.49613272655375</v>
          </cell>
        </row>
        <row r="2843">
          <cell r="D2843">
            <v>45728</v>
          </cell>
          <cell r="E2843">
            <v>196084.94</v>
          </cell>
          <cell r="F2843">
            <v>2675.5250000000001</v>
          </cell>
          <cell r="G2843">
            <v>198760.465</v>
          </cell>
          <cell r="H2843">
            <v>31613.451499999999</v>
          </cell>
          <cell r="I2843">
            <v>6.2872117902089872</v>
          </cell>
          <cell r="J2843">
            <v>229890.29782985439</v>
          </cell>
          <cell r="K2843">
            <v>0.86458831397532876</v>
          </cell>
          <cell r="L2843">
            <v>31</v>
          </cell>
          <cell r="M2843">
            <v>226.49613272655375</v>
          </cell>
        </row>
        <row r="2844">
          <cell r="D2844">
            <v>45729</v>
          </cell>
          <cell r="E2844">
            <v>181160.58100000001</v>
          </cell>
          <cell r="F2844">
            <v>0</v>
          </cell>
          <cell r="G2844">
            <v>181160.58100000001</v>
          </cell>
          <cell r="H2844">
            <v>31613.451499999999</v>
          </cell>
          <cell r="I2844">
            <v>5.730490421142405</v>
          </cell>
          <cell r="J2844">
            <v>229890.29782985439</v>
          </cell>
          <cell r="K2844">
            <v>0.78803056375210734</v>
          </cell>
          <cell r="L2844">
            <v>31</v>
          </cell>
          <cell r="M2844">
            <v>226.49613272655375</v>
          </cell>
        </row>
        <row r="2845">
          <cell r="D2845">
            <v>45730</v>
          </cell>
          <cell r="E2845">
            <v>211971.296</v>
          </cell>
          <cell r="F2845">
            <v>1714.143</v>
          </cell>
          <cell r="G2845">
            <v>213685.43900000001</v>
          </cell>
          <cell r="H2845">
            <v>31613.451499999999</v>
          </cell>
          <cell r="I2845">
            <v>6.7593201267504757</v>
          </cell>
          <cell r="J2845">
            <v>229890.29782985439</v>
          </cell>
          <cell r="K2845">
            <v>0.9295104709384131</v>
          </cell>
          <cell r="L2845">
            <v>31</v>
          </cell>
          <cell r="M2845">
            <v>226.49613272655375</v>
          </cell>
        </row>
        <row r="2846">
          <cell r="D2846">
            <v>45731</v>
          </cell>
          <cell r="E2846">
            <v>142826.08100000001</v>
          </cell>
          <cell r="F2846">
            <v>132.06800000000001</v>
          </cell>
          <cell r="G2846">
            <v>142958.149</v>
          </cell>
          <cell r="H2846">
            <v>31613.451499999999</v>
          </cell>
          <cell r="I2846">
            <v>4.522067101720924</v>
          </cell>
          <cell r="J2846">
            <v>229890.29782985439</v>
          </cell>
          <cell r="K2846">
            <v>0.62185377264509745</v>
          </cell>
          <cell r="L2846">
            <v>31</v>
          </cell>
          <cell r="M2846">
            <v>226.49613272655375</v>
          </cell>
        </row>
        <row r="2847">
          <cell r="D2847">
            <v>45732</v>
          </cell>
          <cell r="E2847">
            <v>95697.305999999997</v>
          </cell>
          <cell r="F2847">
            <v>304.17</v>
          </cell>
          <cell r="G2847">
            <v>96001.475999999995</v>
          </cell>
          <cell r="H2847">
            <v>31613.451499999999</v>
          </cell>
          <cell r="I2847">
            <v>3.0367287165718047</v>
          </cell>
          <cell r="J2847">
            <v>229890.29782985439</v>
          </cell>
          <cell r="K2847">
            <v>0.41759690124483756</v>
          </cell>
          <cell r="L2847">
            <v>31</v>
          </cell>
          <cell r="M2847">
            <v>226.49613272655375</v>
          </cell>
        </row>
        <row r="2848">
          <cell r="D2848">
            <v>45733</v>
          </cell>
          <cell r="E2848">
            <v>141406.50099999999</v>
          </cell>
          <cell r="F2848">
            <v>0.2</v>
          </cell>
          <cell r="G2848">
            <v>141406.701</v>
          </cell>
          <cell r="H2848">
            <v>31613.451499999999</v>
          </cell>
          <cell r="I2848">
            <v>4.4729915365299489</v>
          </cell>
          <cell r="J2848">
            <v>229890.29782985439</v>
          </cell>
          <cell r="K2848">
            <v>0.61510512768423764</v>
          </cell>
          <cell r="L2848">
            <v>31</v>
          </cell>
          <cell r="M2848">
            <v>226.49613272655375</v>
          </cell>
        </row>
        <row r="2849">
          <cell r="D2849">
            <v>45734</v>
          </cell>
          <cell r="E2849">
            <v>236291.94699999999</v>
          </cell>
          <cell r="F2849">
            <v>11.365</v>
          </cell>
          <cell r="G2849">
            <v>236303.31199999998</v>
          </cell>
          <cell r="H2849">
            <v>31613.451499999999</v>
          </cell>
          <cell r="I2849">
            <v>7.4747710480141656</v>
          </cell>
          <cell r="J2849">
            <v>229890.29782985439</v>
          </cell>
          <cell r="K2849">
            <v>1.0278959757357484</v>
          </cell>
          <cell r="L2849">
            <v>31</v>
          </cell>
          <cell r="M2849">
            <v>226.49613272655375</v>
          </cell>
        </row>
        <row r="2850">
          <cell r="D2850">
            <v>45735</v>
          </cell>
          <cell r="E2850">
            <v>270745.304</v>
          </cell>
          <cell r="F2850">
            <v>18.015000000000001</v>
          </cell>
          <cell r="G2850">
            <v>270763.31900000002</v>
          </cell>
          <cell r="H2850">
            <v>31613.451499999999</v>
          </cell>
          <cell r="I2850">
            <v>8.5648135889243235</v>
          </cell>
          <cell r="J2850">
            <v>229890.29782985439</v>
          </cell>
          <cell r="K2850">
            <v>1.1777935891857274</v>
          </cell>
          <cell r="L2850">
            <v>31</v>
          </cell>
          <cell r="M2850">
            <v>226.49613272655375</v>
          </cell>
        </row>
        <row r="2851">
          <cell r="D2851">
            <v>45736</v>
          </cell>
          <cell r="E2851">
            <v>372387.35200000001</v>
          </cell>
          <cell r="F2851">
            <v>0</v>
          </cell>
          <cell r="G2851">
            <v>372387.35200000001</v>
          </cell>
          <cell r="H2851">
            <v>31613.451499999999</v>
          </cell>
          <cell r="I2851">
            <v>11.779395615818792</v>
          </cell>
          <cell r="J2851">
            <v>229890.29782985439</v>
          </cell>
          <cell r="K2851">
            <v>1.6198480558566679</v>
          </cell>
          <cell r="L2851">
            <v>31</v>
          </cell>
          <cell r="M2851">
            <v>226.49613272655375</v>
          </cell>
        </row>
        <row r="2852">
          <cell r="D2852">
            <v>45737</v>
          </cell>
          <cell r="E2852">
            <v>347807.924</v>
          </cell>
          <cell r="F2852">
            <v>290</v>
          </cell>
          <cell r="G2852">
            <v>348097.924</v>
          </cell>
          <cell r="H2852">
            <v>31613.451499999999</v>
          </cell>
          <cell r="I2852">
            <v>11.011069892194467</v>
          </cell>
          <cell r="J2852">
            <v>229890.29782985439</v>
          </cell>
          <cell r="K2852">
            <v>1.5141914525580937</v>
          </cell>
          <cell r="L2852">
            <v>31</v>
          </cell>
          <cell r="M2852">
            <v>226.49613272655375</v>
          </cell>
        </row>
        <row r="2853">
          <cell r="D2853">
            <v>45738</v>
          </cell>
          <cell r="E2853">
            <v>244322.9</v>
          </cell>
          <cell r="F2853">
            <v>49.65</v>
          </cell>
          <cell r="G2853">
            <v>244372.55</v>
          </cell>
          <cell r="H2853">
            <v>31613.451499999999</v>
          </cell>
          <cell r="I2853">
            <v>7.7300180272944887</v>
          </cell>
          <cell r="J2853">
            <v>229890.29782985439</v>
          </cell>
          <cell r="K2853">
            <v>1.062996360902817</v>
          </cell>
          <cell r="L2853">
            <v>31</v>
          </cell>
          <cell r="M2853">
            <v>226.49613272655375</v>
          </cell>
        </row>
        <row r="2854">
          <cell r="D2854">
            <v>45739</v>
          </cell>
          <cell r="E2854">
            <v>165073.03899999999</v>
          </cell>
          <cell r="F2854">
            <v>7.375</v>
          </cell>
          <cell r="G2854">
            <v>165080.41399999999</v>
          </cell>
          <cell r="H2854">
            <v>31613.451499999999</v>
          </cell>
          <cell r="I2854">
            <v>5.2218408989603677</v>
          </cell>
          <cell r="J2854">
            <v>229890.29782985439</v>
          </cell>
          <cell r="K2854">
            <v>0.71808343178614142</v>
          </cell>
          <cell r="L2854">
            <v>31</v>
          </cell>
          <cell r="M2854">
            <v>226.49613272655375</v>
          </cell>
        </row>
        <row r="2855">
          <cell r="D2855">
            <v>45740</v>
          </cell>
          <cell r="E2855">
            <v>161511.70800000001</v>
          </cell>
          <cell r="F2855">
            <v>512.96199999999999</v>
          </cell>
          <cell r="G2855">
            <v>162024.67000000001</v>
          </cell>
          <cell r="H2855">
            <v>31613.451499999999</v>
          </cell>
          <cell r="I2855">
            <v>5.1251812855676331</v>
          </cell>
          <cell r="J2855">
            <v>229890.29782985439</v>
          </cell>
          <cell r="K2855">
            <v>0.70479124838890395</v>
          </cell>
          <cell r="L2855">
            <v>31</v>
          </cell>
          <cell r="M2855">
            <v>226.49613272655375</v>
          </cell>
        </row>
        <row r="2856">
          <cell r="D2856">
            <v>45741</v>
          </cell>
          <cell r="E2856">
            <v>166108.883</v>
          </cell>
          <cell r="F2856">
            <v>2651.5</v>
          </cell>
          <cell r="G2856">
            <v>168760.383</v>
          </cell>
          <cell r="H2856">
            <v>31613.451499999999</v>
          </cell>
          <cell r="I2856">
            <v>5.3382460627559132</v>
          </cell>
          <cell r="J2856">
            <v>229890.29782985439</v>
          </cell>
          <cell r="K2856">
            <v>0.73409093203621123</v>
          </cell>
          <cell r="L2856">
            <v>31</v>
          </cell>
          <cell r="M2856">
            <v>226.49613272655375</v>
          </cell>
        </row>
        <row r="2857">
          <cell r="D2857">
            <v>45742</v>
          </cell>
          <cell r="E2857">
            <v>170506.63399999999</v>
          </cell>
          <cell r="F2857">
            <v>2376.2310000000002</v>
          </cell>
          <cell r="G2857">
            <v>172882.86499999999</v>
          </cell>
          <cell r="H2857">
            <v>31613.451499999999</v>
          </cell>
          <cell r="I2857">
            <v>5.4686488439897172</v>
          </cell>
          <cell r="J2857">
            <v>229890.29782985439</v>
          </cell>
          <cell r="K2857">
            <v>0.7520233199573888</v>
          </cell>
          <cell r="L2857">
            <v>31</v>
          </cell>
          <cell r="M2857">
            <v>226.49613272655375</v>
          </cell>
        </row>
        <row r="2858">
          <cell r="D2858">
            <v>45743</v>
          </cell>
          <cell r="E2858">
            <v>157397.14199999999</v>
          </cell>
          <cell r="F2858">
            <v>1346.46</v>
          </cell>
          <cell r="G2858">
            <v>158743.60199999998</v>
          </cell>
          <cell r="H2858">
            <v>31613.451499999999</v>
          </cell>
          <cell r="I2858">
            <v>5.0213941998708993</v>
          </cell>
          <cell r="J2858">
            <v>229890.29782985439</v>
          </cell>
          <cell r="K2858">
            <v>0.69051892793443914</v>
          </cell>
          <cell r="L2858">
            <v>31</v>
          </cell>
          <cell r="M2858">
            <v>226.49613272655375</v>
          </cell>
        </row>
        <row r="2859">
          <cell r="D2859">
            <v>45744</v>
          </cell>
          <cell r="E2859">
            <v>187261.875</v>
          </cell>
          <cell r="F2859">
            <v>410.9</v>
          </cell>
          <cell r="G2859">
            <v>187672.77499999999</v>
          </cell>
          <cell r="H2859">
            <v>31613.451499999999</v>
          </cell>
          <cell r="I2859">
            <v>5.9364848219752275</v>
          </cell>
          <cell r="J2859">
            <v>229890.29782985439</v>
          </cell>
          <cell r="K2859">
            <v>0.81635796191320664</v>
          </cell>
          <cell r="L2859">
            <v>31</v>
          </cell>
          <cell r="M2859">
            <v>226.49613272655375</v>
          </cell>
        </row>
        <row r="2860">
          <cell r="D2860">
            <v>45745</v>
          </cell>
          <cell r="E2860">
            <v>233382.90299999999</v>
          </cell>
          <cell r="F2860">
            <v>1070.8489999999999</v>
          </cell>
          <cell r="G2860">
            <v>234453.75199999998</v>
          </cell>
          <cell r="H2860">
            <v>31613.451499999999</v>
          </cell>
          <cell r="I2860">
            <v>7.4162655729001932</v>
          </cell>
          <cell r="J2860">
            <v>229890.29782985439</v>
          </cell>
          <cell r="K2860">
            <v>1.019850573135205</v>
          </cell>
          <cell r="L2860">
            <v>31</v>
          </cell>
          <cell r="M2860">
            <v>226.49613272655375</v>
          </cell>
        </row>
        <row r="2861">
          <cell r="D2861">
            <v>45746</v>
          </cell>
          <cell r="E2861">
            <v>170986.84099999999</v>
          </cell>
          <cell r="F2861">
            <v>75.099999999999994</v>
          </cell>
          <cell r="G2861">
            <v>171061.94099999999</v>
          </cell>
          <cell r="H2861">
            <v>31613.451499999999</v>
          </cell>
          <cell r="I2861">
            <v>5.4110491858188912</v>
          </cell>
          <cell r="J2861">
            <v>229890.29782985439</v>
          </cell>
          <cell r="K2861">
            <v>0.74410248111734478</v>
          </cell>
          <cell r="L2861">
            <v>31</v>
          </cell>
          <cell r="M2861">
            <v>226.49613272655375</v>
          </cell>
        </row>
        <row r="2862">
          <cell r="D2862">
            <v>45747</v>
          </cell>
          <cell r="E2862">
            <v>113481.05899999999</v>
          </cell>
          <cell r="F2862">
            <v>5.5250000000000004</v>
          </cell>
          <cell r="G2862">
            <v>113486.58399999999</v>
          </cell>
          <cell r="H2862">
            <v>31840.9015</v>
          </cell>
          <cell r="I2862">
            <v>3.5641762215809116</v>
          </cell>
          <cell r="J2862">
            <v>229890.29782985439</v>
          </cell>
          <cell r="K2862">
            <v>0.49365538724906644</v>
          </cell>
          <cell r="L2862">
            <v>31</v>
          </cell>
          <cell r="M2862">
            <v>226.49613272655375</v>
          </cell>
        </row>
        <row r="2863">
          <cell r="D2863">
            <v>45748</v>
          </cell>
          <cell r="E2863">
            <v>54770.125</v>
          </cell>
          <cell r="F2863">
            <v>534.89800000000002</v>
          </cell>
          <cell r="G2863">
            <v>55305.023000000001</v>
          </cell>
          <cell r="H2863">
            <v>31840.9015</v>
          </cell>
          <cell r="I2863">
            <v>1.7369176246470284</v>
          </cell>
          <cell r="J2863">
            <v>182605.97718084921</v>
          </cell>
          <cell r="K2863">
            <v>0.30286534895419687</v>
          </cell>
          <cell r="L2863">
            <v>30</v>
          </cell>
          <cell r="M2863">
            <v>174.10638494006426</v>
          </cell>
        </row>
        <row r="2864">
          <cell r="D2864">
            <v>45749</v>
          </cell>
          <cell r="E2864">
            <v>157712.25200000001</v>
          </cell>
          <cell r="F2864">
            <v>1597.135</v>
          </cell>
          <cell r="G2864">
            <v>159309.38700000002</v>
          </cell>
          <cell r="H2864">
            <v>31840.9015</v>
          </cell>
          <cell r="I2864">
            <v>5.0032938608851891</v>
          </cell>
          <cell r="J2864">
            <v>182605.97718084921</v>
          </cell>
          <cell r="K2864">
            <v>0.87242153548031598</v>
          </cell>
          <cell r="L2864">
            <v>30</v>
          </cell>
          <cell r="M2864">
            <v>174.10638494006426</v>
          </cell>
        </row>
        <row r="2865">
          <cell r="D2865">
            <v>45750</v>
          </cell>
          <cell r="E2865">
            <v>240187.67300000001</v>
          </cell>
          <cell r="F2865">
            <v>85.712999999999994</v>
          </cell>
          <cell r="G2865">
            <v>240273.386</v>
          </cell>
          <cell r="H2865">
            <v>31840.9015</v>
          </cell>
          <cell r="I2865">
            <v>7.5460610309667269</v>
          </cell>
          <cell r="J2865">
            <v>182605.97718084921</v>
          </cell>
          <cell r="K2865">
            <v>1.3158024162705155</v>
          </cell>
          <cell r="L2865">
            <v>30</v>
          </cell>
          <cell r="M2865">
            <v>174.10638494006426</v>
          </cell>
        </row>
        <row r="2866">
          <cell r="D2866">
            <v>45751</v>
          </cell>
          <cell r="E2866">
            <v>250185.09700000001</v>
          </cell>
          <cell r="F2866">
            <v>32.18</v>
          </cell>
          <cell r="G2866">
            <v>250217.277</v>
          </cell>
          <cell r="H2866">
            <v>31840.9015</v>
          </cell>
          <cell r="I2866">
            <v>7.858360323120877</v>
          </cell>
          <cell r="J2866">
            <v>182605.97718084921</v>
          </cell>
          <cell r="K2866">
            <v>1.370257868132049</v>
          </cell>
          <cell r="L2866">
            <v>30</v>
          </cell>
          <cell r="M2866">
            <v>174.10638494006426</v>
          </cell>
        </row>
        <row r="2867">
          <cell r="D2867">
            <v>45752</v>
          </cell>
          <cell r="E2867">
            <v>142109.95800000001</v>
          </cell>
          <cell r="F2867">
            <v>0</v>
          </cell>
          <cell r="G2867">
            <v>142109.95800000001</v>
          </cell>
          <cell r="H2867">
            <v>31840.9015</v>
          </cell>
          <cell r="I2867">
            <v>4.463126083286304</v>
          </cell>
          <cell r="J2867">
            <v>182605.97718084921</v>
          </cell>
          <cell r="K2867">
            <v>0.7782327840192067</v>
          </cell>
          <cell r="L2867">
            <v>30</v>
          </cell>
          <cell r="M2867">
            <v>174.10638494006426</v>
          </cell>
        </row>
        <row r="2868">
          <cell r="D2868">
            <v>45753</v>
          </cell>
          <cell r="E2868">
            <v>92200.361000000004</v>
          </cell>
          <cell r="F2868">
            <v>0</v>
          </cell>
          <cell r="G2868">
            <v>92200.361000000004</v>
          </cell>
          <cell r="H2868">
            <v>31840.9015</v>
          </cell>
          <cell r="I2868">
            <v>2.8956579951104713</v>
          </cell>
          <cell r="J2868">
            <v>182605.97718084921</v>
          </cell>
          <cell r="K2868">
            <v>0.50491425540077839</v>
          </cell>
          <cell r="L2868">
            <v>30</v>
          </cell>
          <cell r="M2868">
            <v>174.10638494006426</v>
          </cell>
        </row>
        <row r="2869">
          <cell r="D2869">
            <v>45754</v>
          </cell>
          <cell r="E2869">
            <v>65277.235999999997</v>
          </cell>
          <cell r="F2869">
            <v>5.8449999999999998</v>
          </cell>
          <cell r="G2869">
            <v>65283.080999999998</v>
          </cell>
          <cell r="H2869">
            <v>31840.9015</v>
          </cell>
          <cell r="I2869">
            <v>2.0502899705901858</v>
          </cell>
          <cell r="J2869">
            <v>182605.97718084921</v>
          </cell>
          <cell r="K2869">
            <v>0.35750790860117893</v>
          </cell>
          <cell r="L2869">
            <v>30</v>
          </cell>
          <cell r="M2869">
            <v>174.10638494006426</v>
          </cell>
        </row>
        <row r="2870">
          <cell r="D2870">
            <v>45755</v>
          </cell>
          <cell r="E2870">
            <v>67661.652000000002</v>
          </cell>
          <cell r="F2870">
            <v>53.841000000000001</v>
          </cell>
          <cell r="G2870">
            <v>67715.493000000002</v>
          </cell>
          <cell r="H2870">
            <v>31840.9015</v>
          </cell>
          <cell r="I2870">
            <v>2.126682656896508</v>
          </cell>
          <cell r="J2870">
            <v>182605.97718084921</v>
          </cell>
          <cell r="K2870">
            <v>0.37082845833099959</v>
          </cell>
          <cell r="L2870">
            <v>30</v>
          </cell>
          <cell r="M2870">
            <v>174.10638494006426</v>
          </cell>
        </row>
        <row r="2871">
          <cell r="D2871">
            <v>45756</v>
          </cell>
          <cell r="E2871">
            <v>90286.600999999995</v>
          </cell>
          <cell r="F2871">
            <v>227.74799999999999</v>
          </cell>
          <cell r="G2871">
            <v>90514.349000000002</v>
          </cell>
          <cell r="H2871">
            <v>31840.9015</v>
          </cell>
          <cell r="I2871">
            <v>2.8427068561485296</v>
          </cell>
          <cell r="J2871">
            <v>182605.97718084921</v>
          </cell>
          <cell r="K2871">
            <v>0.49568119509229674</v>
          </cell>
          <cell r="L2871">
            <v>30</v>
          </cell>
          <cell r="M2871">
            <v>174.10638494006426</v>
          </cell>
        </row>
        <row r="2872">
          <cell r="D2872">
            <v>45757</v>
          </cell>
          <cell r="E2872">
            <v>181990.65299999999</v>
          </cell>
          <cell r="F2872">
            <v>10.981999999999999</v>
          </cell>
          <cell r="G2872">
            <v>182001.63499999998</v>
          </cell>
          <cell r="H2872">
            <v>31840.9015</v>
          </cell>
          <cell r="I2872">
            <v>5.7159699137287294</v>
          </cell>
          <cell r="J2872">
            <v>182605.97718084921</v>
          </cell>
          <cell r="K2872">
            <v>0.99669045783615995</v>
          </cell>
          <cell r="L2872">
            <v>30</v>
          </cell>
          <cell r="M2872">
            <v>174.10638494006426</v>
          </cell>
        </row>
        <row r="2873">
          <cell r="D2873">
            <v>45758</v>
          </cell>
          <cell r="E2873">
            <v>208042.94699999999</v>
          </cell>
          <cell r="F2873">
            <v>26.125</v>
          </cell>
          <cell r="G2873">
            <v>208069.07199999999</v>
          </cell>
          <cell r="H2873">
            <v>31840.9015</v>
          </cell>
          <cell r="I2873">
            <v>6.5346476449481177</v>
          </cell>
          <cell r="J2873">
            <v>182605.97718084921</v>
          </cell>
          <cell r="K2873">
            <v>1.1394428332098496</v>
          </cell>
          <cell r="L2873">
            <v>30</v>
          </cell>
          <cell r="M2873">
            <v>174.10638494006426</v>
          </cell>
        </row>
        <row r="2874">
          <cell r="D2874">
            <v>45759</v>
          </cell>
          <cell r="E2874">
            <v>92334.017999999996</v>
          </cell>
          <cell r="F2874">
            <v>27.024999999999999</v>
          </cell>
          <cell r="G2874">
            <v>92361.042999999991</v>
          </cell>
          <cell r="H2874">
            <v>31840.9015</v>
          </cell>
          <cell r="I2874">
            <v>2.9007043974555806</v>
          </cell>
          <cell r="J2874">
            <v>182605.97718084921</v>
          </cell>
          <cell r="K2874">
            <v>0.50579419373839829</v>
          </cell>
          <cell r="L2874">
            <v>30</v>
          </cell>
          <cell r="M2874">
            <v>174.10638494006426</v>
          </cell>
        </row>
        <row r="2875">
          <cell r="D2875">
            <v>45760</v>
          </cell>
          <cell r="E2875">
            <v>46474.044000000002</v>
          </cell>
          <cell r="F2875">
            <v>0.15</v>
          </cell>
          <cell r="G2875">
            <v>46474.194000000003</v>
          </cell>
          <cell r="H2875">
            <v>31840.9015</v>
          </cell>
          <cell r="I2875">
            <v>1.4595753201271642</v>
          </cell>
          <cell r="J2875">
            <v>182605.97718084921</v>
          </cell>
          <cell r="K2875">
            <v>0.25450532735833131</v>
          </cell>
          <cell r="L2875">
            <v>30</v>
          </cell>
          <cell r="M2875">
            <v>174.10638494006426</v>
          </cell>
        </row>
        <row r="2876">
          <cell r="D2876">
            <v>45761</v>
          </cell>
          <cell r="E2876">
            <v>168549.228</v>
          </cell>
          <cell r="F2876">
            <v>0</v>
          </cell>
          <cell r="G2876">
            <v>168549.228</v>
          </cell>
          <cell r="H2876">
            <v>31840.9015</v>
          </cell>
          <cell r="I2876">
            <v>5.2934816559763549</v>
          </cell>
          <cell r="J2876">
            <v>182605.97718084921</v>
          </cell>
          <cell r="K2876">
            <v>0.92302141803974092</v>
          </cell>
          <cell r="L2876">
            <v>30</v>
          </cell>
          <cell r="M2876">
            <v>174.10638494006426</v>
          </cell>
        </row>
        <row r="2877">
          <cell r="D2877">
            <v>45762</v>
          </cell>
          <cell r="E2877">
            <v>232051.14499999999</v>
          </cell>
          <cell r="F2877">
            <v>432.09</v>
          </cell>
          <cell r="G2877">
            <v>232483.23499999999</v>
          </cell>
          <cell r="H2877">
            <v>31840.9015</v>
          </cell>
          <cell r="I2877">
            <v>7.3014024116119947</v>
          </cell>
          <cell r="J2877">
            <v>182605.97718084921</v>
          </cell>
          <cell r="K2877">
            <v>1.2731414304678175</v>
          </cell>
          <cell r="L2877">
            <v>30</v>
          </cell>
          <cell r="M2877">
            <v>174.10638494006426</v>
          </cell>
        </row>
        <row r="2878">
          <cell r="D2878">
            <v>45763</v>
          </cell>
          <cell r="E2878">
            <v>263311.44099999999</v>
          </cell>
          <cell r="F2878">
            <v>96.775000000000006</v>
          </cell>
          <cell r="G2878">
            <v>263408.21600000001</v>
          </cell>
          <cell r="H2878">
            <v>31840.9015</v>
          </cell>
          <cell r="I2878">
            <v>8.2726368787014408</v>
          </cell>
          <cell r="J2878">
            <v>182605.97718084921</v>
          </cell>
          <cell r="K2878">
            <v>1.4424950380409833</v>
          </cell>
          <cell r="L2878">
            <v>30</v>
          </cell>
          <cell r="M2878">
            <v>174.10638494006426</v>
          </cell>
        </row>
        <row r="2879">
          <cell r="D2879">
            <v>45764</v>
          </cell>
          <cell r="E2879">
            <v>204359.46900000001</v>
          </cell>
          <cell r="F2879">
            <v>275.084</v>
          </cell>
          <cell r="G2879">
            <v>204634.55300000001</v>
          </cell>
          <cell r="H2879">
            <v>31840.9015</v>
          </cell>
          <cell r="I2879">
            <v>6.4267826399324788</v>
          </cell>
          <cell r="J2879">
            <v>182605.97718084921</v>
          </cell>
          <cell r="K2879">
            <v>1.1206344729742015</v>
          </cell>
          <cell r="L2879">
            <v>30</v>
          </cell>
          <cell r="M2879">
            <v>174.10638494006426</v>
          </cell>
        </row>
        <row r="2880">
          <cell r="D2880">
            <v>45765</v>
          </cell>
          <cell r="E2880">
            <v>177827.78200000001</v>
          </cell>
          <cell r="F2880">
            <v>493.5</v>
          </cell>
          <cell r="G2880">
            <v>178321.28200000001</v>
          </cell>
          <cell r="H2880">
            <v>31840.9015</v>
          </cell>
          <cell r="I2880">
            <v>5.6003842102272134</v>
          </cell>
          <cell r="J2880">
            <v>182605.97718084921</v>
          </cell>
          <cell r="K2880">
            <v>0.97653584374948621</v>
          </cell>
          <cell r="L2880">
            <v>30</v>
          </cell>
          <cell r="M2880">
            <v>174.10638494006426</v>
          </cell>
        </row>
        <row r="2881">
          <cell r="D2881">
            <v>45766</v>
          </cell>
          <cell r="E2881">
            <v>227572.83199999999</v>
          </cell>
          <cell r="F2881">
            <v>0</v>
          </cell>
          <cell r="G2881">
            <v>227572.83199999999</v>
          </cell>
          <cell r="H2881">
            <v>31840.9015</v>
          </cell>
          <cell r="I2881">
            <v>7.1471855782726506</v>
          </cell>
          <cell r="J2881">
            <v>182605.97718084921</v>
          </cell>
          <cell r="K2881">
            <v>1.2462507280066553</v>
          </cell>
          <cell r="L2881">
            <v>30</v>
          </cell>
          <cell r="M2881">
            <v>174.10638494006426</v>
          </cell>
        </row>
        <row r="2882">
          <cell r="D2882">
            <v>45767</v>
          </cell>
          <cell r="E2882">
            <v>131447.89799999999</v>
          </cell>
          <cell r="F2882">
            <v>0.375</v>
          </cell>
          <cell r="G2882">
            <v>131448.27299999999</v>
          </cell>
          <cell r="H2882">
            <v>31840.9015</v>
          </cell>
          <cell r="I2882">
            <v>4.1282836479990994</v>
          </cell>
          <cell r="J2882">
            <v>182605.97718084921</v>
          </cell>
          <cell r="K2882">
            <v>0.71984649697318681</v>
          </cell>
          <cell r="L2882">
            <v>30</v>
          </cell>
          <cell r="M2882">
            <v>174.10638494006426</v>
          </cell>
        </row>
        <row r="2883">
          <cell r="D2883">
            <v>45768</v>
          </cell>
          <cell r="E2883">
            <v>72025.679999999993</v>
          </cell>
          <cell r="F2883">
            <v>25.45</v>
          </cell>
          <cell r="G2883">
            <v>72051.12999999999</v>
          </cell>
          <cell r="H2883">
            <v>31840.9015</v>
          </cell>
          <cell r="I2883">
            <v>2.2628483053471333</v>
          </cell>
          <cell r="J2883">
            <v>182605.97718084921</v>
          </cell>
          <cell r="K2883">
            <v>0.39457158583939467</v>
          </cell>
          <cell r="L2883">
            <v>30</v>
          </cell>
          <cell r="M2883">
            <v>174.10638494006426</v>
          </cell>
        </row>
        <row r="2884">
          <cell r="D2884">
            <v>45769</v>
          </cell>
          <cell r="E2884">
            <v>101808.27</v>
          </cell>
          <cell r="F2884">
            <v>948.63199999999995</v>
          </cell>
          <cell r="G2884">
            <v>102756.902</v>
          </cell>
          <cell r="H2884">
            <v>31840.9015</v>
          </cell>
          <cell r="I2884">
            <v>3.2271982625868807</v>
          </cell>
          <cell r="J2884">
            <v>182605.97718084921</v>
          </cell>
          <cell r="K2884">
            <v>0.56272474530355421</v>
          </cell>
          <cell r="L2884">
            <v>30</v>
          </cell>
          <cell r="M2884">
            <v>174.10638494006426</v>
          </cell>
        </row>
        <row r="2885">
          <cell r="D2885">
            <v>45770</v>
          </cell>
          <cell r="E2885">
            <v>109100.109</v>
          </cell>
          <cell r="F2885">
            <v>1102.5540000000001</v>
          </cell>
          <cell r="G2885">
            <v>110202.663</v>
          </cell>
          <cell r="H2885">
            <v>31840.9015</v>
          </cell>
          <cell r="I2885">
            <v>3.4610409193345233</v>
          </cell>
          <cell r="J2885">
            <v>182605.97718084921</v>
          </cell>
          <cell r="K2885">
            <v>0.60349975779192344</v>
          </cell>
          <cell r="L2885">
            <v>30</v>
          </cell>
          <cell r="M2885">
            <v>174.10638494006426</v>
          </cell>
        </row>
        <row r="2886">
          <cell r="D2886">
            <v>45771</v>
          </cell>
          <cell r="E2886">
            <v>114465.374</v>
          </cell>
          <cell r="F2886">
            <v>184.053</v>
          </cell>
          <cell r="G2886">
            <v>114649.427</v>
          </cell>
          <cell r="H2886">
            <v>31840.9015</v>
          </cell>
          <cell r="I2886">
            <v>3.6006966385672214</v>
          </cell>
          <cell r="J2886">
            <v>182605.97718084921</v>
          </cell>
          <cell r="K2886">
            <v>0.62785144697894291</v>
          </cell>
          <cell r="L2886">
            <v>30</v>
          </cell>
          <cell r="M2886">
            <v>174.10638494006426</v>
          </cell>
        </row>
        <row r="2887">
          <cell r="D2887">
            <v>45772</v>
          </cell>
          <cell r="E2887">
            <v>77655.221000000005</v>
          </cell>
          <cell r="F2887">
            <v>0.27500000000000002</v>
          </cell>
          <cell r="G2887">
            <v>77655.495999999999</v>
          </cell>
          <cell r="H2887">
            <v>31840.9015</v>
          </cell>
          <cell r="I2887">
            <v>2.4388598419551659</v>
          </cell>
          <cell r="J2887">
            <v>182605.97718084921</v>
          </cell>
          <cell r="K2887">
            <v>0.42526261844699415</v>
          </cell>
          <cell r="L2887">
            <v>30</v>
          </cell>
          <cell r="M2887">
            <v>174.10638494006426</v>
          </cell>
        </row>
        <row r="2888">
          <cell r="D2888">
            <v>45773</v>
          </cell>
          <cell r="E2888">
            <v>181221.84599999999</v>
          </cell>
          <cell r="F2888">
            <v>3089.3310000000001</v>
          </cell>
          <cell r="G2888">
            <v>184311.177</v>
          </cell>
          <cell r="H2888">
            <v>31840.9015</v>
          </cell>
          <cell r="I2888">
            <v>5.7885037268809736</v>
          </cell>
          <cell r="J2888">
            <v>182605.97718084921</v>
          </cell>
          <cell r="K2888">
            <v>1.009338138025252</v>
          </cell>
          <cell r="L2888">
            <v>30</v>
          </cell>
          <cell r="M2888">
            <v>174.10638494006426</v>
          </cell>
        </row>
        <row r="2889">
          <cell r="D2889">
            <v>45774</v>
          </cell>
          <cell r="E2889">
            <v>131019.204</v>
          </cell>
          <cell r="F2889">
            <v>199.97499999999999</v>
          </cell>
          <cell r="G2889">
            <v>131219.179</v>
          </cell>
          <cell r="H2889">
            <v>31840.9015</v>
          </cell>
          <cell r="I2889">
            <v>4.1210886883965898</v>
          </cell>
          <cell r="J2889">
            <v>182605.97718084921</v>
          </cell>
          <cell r="K2889">
            <v>0.71859191591545346</v>
          </cell>
          <cell r="L2889">
            <v>30</v>
          </cell>
          <cell r="M2889">
            <v>174.10638494006426</v>
          </cell>
        </row>
        <row r="2890">
          <cell r="D2890">
            <v>45775</v>
          </cell>
          <cell r="E2890">
            <v>58299.002999999997</v>
          </cell>
          <cell r="F2890">
            <v>0.38700000000000001</v>
          </cell>
          <cell r="G2890">
            <v>58299.39</v>
          </cell>
          <cell r="H2890">
            <v>31840.9015</v>
          </cell>
          <cell r="I2890">
            <v>1.830959151706179</v>
          </cell>
          <cell r="J2890">
            <v>182605.97718084921</v>
          </cell>
          <cell r="K2890">
            <v>0.31926331711618333</v>
          </cell>
          <cell r="L2890">
            <v>30</v>
          </cell>
          <cell r="M2890">
            <v>174.10638494006426</v>
          </cell>
        </row>
        <row r="2891">
          <cell r="D2891">
            <v>45776</v>
          </cell>
          <cell r="E2891">
            <v>89623.407000000007</v>
          </cell>
          <cell r="F2891">
            <v>0</v>
          </cell>
          <cell r="G2891">
            <v>89623.407000000007</v>
          </cell>
          <cell r="H2891">
            <v>31840.9015</v>
          </cell>
          <cell r="I2891">
            <v>2.8147258016548307</v>
          </cell>
          <cell r="J2891">
            <v>182605.97718084921</v>
          </cell>
          <cell r="K2891">
            <v>0.49080215436342933</v>
          </cell>
          <cell r="L2891">
            <v>30</v>
          </cell>
          <cell r="M2891">
            <v>174.10638494006426</v>
          </cell>
        </row>
        <row r="2892">
          <cell r="D2892">
            <v>45777</v>
          </cell>
          <cell r="E2892">
            <v>223228.37700000001</v>
          </cell>
          <cell r="F2892">
            <v>758.89499999999998</v>
          </cell>
          <cell r="G2892">
            <v>223987.272</v>
          </cell>
          <cell r="H2892">
            <v>31905.3815</v>
          </cell>
          <cell r="I2892">
            <v>7.0203602486307837</v>
          </cell>
          <cell r="J2892">
            <v>182605.97718084921</v>
          </cell>
          <cell r="K2892">
            <v>1.2266152261717458</v>
          </cell>
          <cell r="L2892">
            <v>30</v>
          </cell>
          <cell r="M2892">
            <v>174.10638494006426</v>
          </cell>
        </row>
        <row r="2893">
          <cell r="D2893">
            <v>45778</v>
          </cell>
          <cell r="E2893">
            <v>130870.401</v>
          </cell>
          <cell r="F2893">
            <v>13.058</v>
          </cell>
          <cell r="G2893">
            <v>130883.459</v>
          </cell>
          <cell r="H2893">
            <v>31905.3815</v>
          </cell>
          <cell r="I2893">
            <v>4.1022377055732751</v>
          </cell>
          <cell r="J2893">
            <v>169060.63932352289</v>
          </cell>
          <cell r="K2893">
            <v>0.77418055156845156</v>
          </cell>
          <cell r="L2893">
            <v>31</v>
          </cell>
          <cell r="M2893">
            <v>166.56458043043165</v>
          </cell>
        </row>
        <row r="2894">
          <cell r="D2894">
            <v>45779</v>
          </cell>
          <cell r="E2894">
            <v>181604.79399999999</v>
          </cell>
          <cell r="F2894">
            <v>55.283999999999999</v>
          </cell>
          <cell r="G2894">
            <v>181660.07800000001</v>
          </cell>
          <cell r="H2894">
            <v>31905.3815</v>
          </cell>
          <cell r="I2894">
            <v>5.6937127675467538</v>
          </cell>
          <cell r="J2894">
            <v>169060.63932352289</v>
          </cell>
          <cell r="K2894">
            <v>1.0745261506574939</v>
          </cell>
          <cell r="L2894">
            <v>31</v>
          </cell>
          <cell r="M2894">
            <v>166.56458043043165</v>
          </cell>
        </row>
        <row r="2895">
          <cell r="D2895">
            <v>45780</v>
          </cell>
          <cell r="E2895">
            <v>89426.267999999996</v>
          </cell>
          <cell r="F2895">
            <v>19.608000000000001</v>
          </cell>
          <cell r="G2895">
            <v>89445.875999999989</v>
          </cell>
          <cell r="H2895">
            <v>31905.3815</v>
          </cell>
          <cell r="I2895">
            <v>2.8034730128520793</v>
          </cell>
          <cell r="J2895">
            <v>169060.63932352289</v>
          </cell>
          <cell r="K2895">
            <v>0.52907569945262001</v>
          </cell>
          <cell r="L2895">
            <v>31</v>
          </cell>
          <cell r="M2895">
            <v>166.56458043043165</v>
          </cell>
        </row>
        <row r="2896">
          <cell r="D2896">
            <v>45781</v>
          </cell>
          <cell r="E2896">
            <v>112932.982</v>
          </cell>
          <cell r="F2896">
            <v>33.274999999999999</v>
          </cell>
          <cell r="G2896">
            <v>112966.257</v>
          </cell>
          <cell r="H2896">
            <v>31905.3815</v>
          </cell>
          <cell r="I2896">
            <v>3.5406646681218965</v>
          </cell>
          <cell r="J2896">
            <v>169060.63932352289</v>
          </cell>
          <cell r="K2896">
            <v>0.66819963210846567</v>
          </cell>
          <cell r="L2896">
            <v>31</v>
          </cell>
          <cell r="M2896">
            <v>166.56458043043165</v>
          </cell>
        </row>
        <row r="2897">
          <cell r="D2897">
            <v>45782</v>
          </cell>
          <cell r="E2897">
            <v>218086.769</v>
          </cell>
          <cell r="F2897">
            <v>1703.972</v>
          </cell>
          <cell r="G2897">
            <v>219790.74100000001</v>
          </cell>
          <cell r="H2897">
            <v>31905.3815</v>
          </cell>
          <cell r="I2897">
            <v>6.8888297417788289</v>
          </cell>
          <cell r="J2897">
            <v>169060.63932352289</v>
          </cell>
          <cell r="K2897">
            <v>1.3000704473818856</v>
          </cell>
          <cell r="L2897">
            <v>31</v>
          </cell>
          <cell r="M2897">
            <v>166.56458043043165</v>
          </cell>
        </row>
        <row r="2898">
          <cell r="D2898">
            <v>45783</v>
          </cell>
          <cell r="E2898">
            <v>176060.26199999999</v>
          </cell>
          <cell r="F2898">
            <v>741.12199999999996</v>
          </cell>
          <cell r="G2898">
            <v>176801.38399999999</v>
          </cell>
          <cell r="H2898">
            <v>31905.3815</v>
          </cell>
          <cell r="I2898">
            <v>5.5414283010532248</v>
          </cell>
          <cell r="J2898">
            <v>169060.63932352289</v>
          </cell>
          <cell r="K2898">
            <v>1.045786794060704</v>
          </cell>
          <cell r="L2898">
            <v>31</v>
          </cell>
          <cell r="M2898">
            <v>166.56458043043165</v>
          </cell>
        </row>
        <row r="2899">
          <cell r="D2899">
            <v>45784</v>
          </cell>
          <cell r="E2899">
            <v>103299.974</v>
          </cell>
          <cell r="F2899">
            <v>0.68799999999999994</v>
          </cell>
          <cell r="G2899">
            <v>103300.662</v>
          </cell>
          <cell r="H2899">
            <v>31905.3815</v>
          </cell>
          <cell r="I2899">
            <v>3.2377190662960729</v>
          </cell>
          <cell r="J2899">
            <v>169060.63932352289</v>
          </cell>
          <cell r="K2899">
            <v>0.61102727644557575</v>
          </cell>
          <cell r="L2899">
            <v>31</v>
          </cell>
          <cell r="M2899">
            <v>166.56458043043165</v>
          </cell>
        </row>
        <row r="2900">
          <cell r="D2900">
            <v>45785</v>
          </cell>
          <cell r="E2900">
            <v>73210.046000000002</v>
          </cell>
          <cell r="F2900">
            <v>0</v>
          </cell>
          <cell r="G2900">
            <v>73210.046000000002</v>
          </cell>
          <cell r="H2900">
            <v>31905.3815</v>
          </cell>
          <cell r="I2900">
            <v>2.2945986713871451</v>
          </cell>
          <cell r="J2900">
            <v>169060.63932352289</v>
          </cell>
          <cell r="K2900">
            <v>0.43304015821152553</v>
          </cell>
          <cell r="L2900">
            <v>31</v>
          </cell>
          <cell r="M2900">
            <v>166.56458043043165</v>
          </cell>
        </row>
        <row r="2901">
          <cell r="D2901">
            <v>45786</v>
          </cell>
          <cell r="E2901">
            <v>65982.573999999993</v>
          </cell>
          <cell r="F2901">
            <v>0</v>
          </cell>
          <cell r="G2901">
            <v>65982.573999999993</v>
          </cell>
          <cell r="H2901">
            <v>31905.3815</v>
          </cell>
          <cell r="I2901">
            <v>2.0680703661230315</v>
          </cell>
          <cell r="J2901">
            <v>169060.63932352289</v>
          </cell>
          <cell r="K2901">
            <v>0.39028939121502104</v>
          </cell>
          <cell r="L2901">
            <v>31</v>
          </cell>
          <cell r="M2901">
            <v>166.56458043043165</v>
          </cell>
        </row>
        <row r="2902">
          <cell r="D2902">
            <v>45787</v>
          </cell>
          <cell r="E2902">
            <v>101789.667</v>
          </cell>
          <cell r="F2902">
            <v>0</v>
          </cell>
          <cell r="G2902">
            <v>101789.667</v>
          </cell>
          <cell r="H2902">
            <v>31905.3815</v>
          </cell>
          <cell r="I2902">
            <v>3.1903604412315207</v>
          </cell>
          <cell r="J2902">
            <v>169060.63932352289</v>
          </cell>
          <cell r="K2902">
            <v>0.60208968454928302</v>
          </cell>
          <cell r="L2902">
            <v>31</v>
          </cell>
          <cell r="M2902">
            <v>166.56458043043165</v>
          </cell>
        </row>
        <row r="2903">
          <cell r="D2903">
            <v>45788</v>
          </cell>
          <cell r="E2903">
            <v>84697.558000000005</v>
          </cell>
          <cell r="F2903">
            <v>0.30299999999999999</v>
          </cell>
          <cell r="G2903">
            <v>84697.861000000004</v>
          </cell>
          <cell r="H2903">
            <v>31905.3815</v>
          </cell>
          <cell r="I2903">
            <v>2.6546575222741029</v>
          </cell>
          <cell r="J2903">
            <v>169060.63932352289</v>
          </cell>
          <cell r="K2903">
            <v>0.50099101327730067</v>
          </cell>
          <cell r="L2903">
            <v>31</v>
          </cell>
          <cell r="M2903">
            <v>166.56458043043165</v>
          </cell>
        </row>
        <row r="2904">
          <cell r="D2904">
            <v>45789</v>
          </cell>
          <cell r="E2904">
            <v>77856.808000000005</v>
          </cell>
          <cell r="F2904">
            <v>1.75</v>
          </cell>
          <cell r="G2904">
            <v>77858.558000000005</v>
          </cell>
          <cell r="H2904">
            <v>31905.3815</v>
          </cell>
          <cell r="I2904">
            <v>2.4402954717842822</v>
          </cell>
          <cell r="J2904">
            <v>169060.63932352289</v>
          </cell>
          <cell r="K2904">
            <v>0.46053628042306155</v>
          </cell>
          <cell r="L2904">
            <v>31</v>
          </cell>
          <cell r="M2904">
            <v>166.56458043043165</v>
          </cell>
        </row>
        <row r="2905">
          <cell r="D2905">
            <v>45790</v>
          </cell>
          <cell r="E2905">
            <v>45845.228999999999</v>
          </cell>
          <cell r="F2905">
            <v>0</v>
          </cell>
          <cell r="G2905">
            <v>45845.228999999999</v>
          </cell>
          <cell r="H2905">
            <v>31905.3815</v>
          </cell>
          <cell r="I2905">
            <v>1.4369121083852265</v>
          </cell>
          <cell r="J2905">
            <v>169060.63932352289</v>
          </cell>
          <cell r="K2905">
            <v>0.2711762429353427</v>
          </cell>
          <cell r="L2905">
            <v>31</v>
          </cell>
          <cell r="M2905">
            <v>166.56458043043165</v>
          </cell>
        </row>
        <row r="2906">
          <cell r="D2906">
            <v>45791</v>
          </cell>
          <cell r="E2906">
            <v>50148.279000000002</v>
          </cell>
          <cell r="F2906">
            <v>331.69200000000001</v>
          </cell>
          <cell r="G2906">
            <v>50479.971000000005</v>
          </cell>
          <cell r="H2906">
            <v>31905.3815</v>
          </cell>
          <cell r="I2906">
            <v>1.5821773201489537</v>
          </cell>
          <cell r="J2906">
            <v>169060.63932352289</v>
          </cell>
          <cell r="K2906">
            <v>0.29859091508224461</v>
          </cell>
          <cell r="L2906">
            <v>31</v>
          </cell>
          <cell r="M2906">
            <v>166.56458043043165</v>
          </cell>
        </row>
        <row r="2907">
          <cell r="D2907">
            <v>45792</v>
          </cell>
          <cell r="E2907">
            <v>132162.21900000001</v>
          </cell>
          <cell r="F2907">
            <v>652.74099999999999</v>
          </cell>
          <cell r="G2907">
            <v>132814.96000000002</v>
          </cell>
          <cell r="H2907">
            <v>31905.3815</v>
          </cell>
          <cell r="I2907">
            <v>4.1627761134904473</v>
          </cell>
          <cell r="J2907">
            <v>169060.63932352289</v>
          </cell>
          <cell r="K2907">
            <v>0.78560545217055922</v>
          </cell>
          <cell r="L2907">
            <v>31</v>
          </cell>
          <cell r="M2907">
            <v>166.56458043043165</v>
          </cell>
        </row>
        <row r="2908">
          <cell r="D2908">
            <v>45793</v>
          </cell>
          <cell r="E2908">
            <v>157336.94099999999</v>
          </cell>
          <cell r="F2908">
            <v>539.928</v>
          </cell>
          <cell r="G2908">
            <v>157876.86900000001</v>
          </cell>
          <cell r="H2908">
            <v>31905.3815</v>
          </cell>
          <cell r="I2908">
            <v>4.9482833797176191</v>
          </cell>
          <cell r="J2908">
            <v>169060.63932352289</v>
          </cell>
          <cell r="K2908">
            <v>0.933847580558825</v>
          </cell>
          <cell r="L2908">
            <v>31</v>
          </cell>
          <cell r="M2908">
            <v>166.56458043043165</v>
          </cell>
        </row>
        <row r="2909">
          <cell r="D2909">
            <v>45794</v>
          </cell>
          <cell r="E2909">
            <v>60083.728999999999</v>
          </cell>
          <cell r="F2909">
            <v>6.6150000000000002</v>
          </cell>
          <cell r="G2909">
            <v>60090.343999999997</v>
          </cell>
          <cell r="H2909">
            <v>31905.3815</v>
          </cell>
          <cell r="I2909">
            <v>1.8833921167813021</v>
          </cell>
          <cell r="J2909">
            <v>169060.63932352289</v>
          </cell>
          <cell r="K2909">
            <v>0.3554366305512906</v>
          </cell>
          <cell r="L2909">
            <v>31</v>
          </cell>
          <cell r="M2909">
            <v>166.56458043043165</v>
          </cell>
        </row>
        <row r="2910">
          <cell r="D2910">
            <v>45795</v>
          </cell>
          <cell r="E2910">
            <v>88436.906000000003</v>
          </cell>
          <cell r="F2910">
            <v>4.9820000000000002</v>
          </cell>
          <cell r="G2910">
            <v>88441.888000000006</v>
          </cell>
          <cell r="H2910">
            <v>31905.3815</v>
          </cell>
          <cell r="I2910">
            <v>2.772005343361903</v>
          </cell>
          <cell r="J2910">
            <v>169060.63932352289</v>
          </cell>
          <cell r="K2910">
            <v>0.52313707290999412</v>
          </cell>
          <cell r="L2910">
            <v>31</v>
          </cell>
          <cell r="M2910">
            <v>166.56458043043165</v>
          </cell>
        </row>
        <row r="2911">
          <cell r="D2911">
            <v>45796</v>
          </cell>
          <cell r="E2911">
            <v>135735.76999999999</v>
          </cell>
          <cell r="F2911">
            <v>3655.6729999999998</v>
          </cell>
          <cell r="G2911">
            <v>139391.443</v>
          </cell>
          <cell r="H2911">
            <v>31905.3815</v>
          </cell>
          <cell r="I2911">
            <v>4.3689006821623497</v>
          </cell>
          <cell r="J2911">
            <v>169060.63932352289</v>
          </cell>
          <cell r="K2911">
            <v>0.82450559490227393</v>
          </cell>
          <cell r="L2911">
            <v>31</v>
          </cell>
          <cell r="M2911">
            <v>166.56458043043165</v>
          </cell>
        </row>
        <row r="2912">
          <cell r="D2912">
            <v>45797</v>
          </cell>
          <cell r="E2912">
            <v>133685.43</v>
          </cell>
          <cell r="F2912">
            <v>4103.9110000000001</v>
          </cell>
          <cell r="G2912">
            <v>137789.34099999999</v>
          </cell>
          <cell r="H2912">
            <v>31905.3815</v>
          </cell>
          <cell r="I2912">
            <v>4.3186865200154401</v>
          </cell>
          <cell r="J2912">
            <v>169060.63932352289</v>
          </cell>
          <cell r="K2912">
            <v>0.81502910169598619</v>
          </cell>
          <cell r="L2912">
            <v>31</v>
          </cell>
          <cell r="M2912">
            <v>166.56458043043165</v>
          </cell>
        </row>
        <row r="2913">
          <cell r="D2913">
            <v>45798</v>
          </cell>
          <cell r="E2913">
            <v>100994.977</v>
          </cell>
          <cell r="F2913">
            <v>311.86700000000002</v>
          </cell>
          <cell r="G2913">
            <v>101306.844</v>
          </cell>
          <cell r="H2913">
            <v>31905.3815</v>
          </cell>
          <cell r="I2913">
            <v>3.1752274769069913</v>
          </cell>
          <cell r="J2913">
            <v>169060.63932352289</v>
          </cell>
          <cell r="K2913">
            <v>0.59923376845945886</v>
          </cell>
          <cell r="L2913">
            <v>31</v>
          </cell>
          <cell r="M2913">
            <v>166.56458043043165</v>
          </cell>
        </row>
        <row r="2914">
          <cell r="D2914">
            <v>45799</v>
          </cell>
          <cell r="E2914">
            <v>193552.52799999999</v>
          </cell>
          <cell r="F2914">
            <v>1646.4949999999999</v>
          </cell>
          <cell r="G2914">
            <v>195199.02299999999</v>
          </cell>
          <cell r="H2914">
            <v>31905.3815</v>
          </cell>
          <cell r="I2914">
            <v>6.1180595192068141</v>
          </cell>
          <cell r="J2914">
            <v>169060.63932352289</v>
          </cell>
          <cell r="K2914">
            <v>1.1546095163313406</v>
          </cell>
          <cell r="L2914">
            <v>31</v>
          </cell>
          <cell r="M2914">
            <v>166.56458043043165</v>
          </cell>
        </row>
        <row r="2915">
          <cell r="D2915">
            <v>45800</v>
          </cell>
          <cell r="E2915">
            <v>197976.90900000001</v>
          </cell>
          <cell r="F2915">
            <v>232.374</v>
          </cell>
          <cell r="G2915">
            <v>198209.28300000002</v>
          </cell>
          <cell r="H2915">
            <v>31905.3815</v>
          </cell>
          <cell r="I2915">
            <v>6.2124091197593119</v>
          </cell>
          <cell r="J2915">
            <v>169060.63932352289</v>
          </cell>
          <cell r="K2915">
            <v>1.1724153167355345</v>
          </cell>
          <cell r="L2915">
            <v>31</v>
          </cell>
          <cell r="M2915">
            <v>166.56458043043165</v>
          </cell>
        </row>
        <row r="2916">
          <cell r="D2916">
            <v>45801</v>
          </cell>
          <cell r="E2916">
            <v>108365.512</v>
          </cell>
          <cell r="F2916">
            <v>31.274999999999999</v>
          </cell>
          <cell r="G2916">
            <v>108396.787</v>
          </cell>
          <cell r="H2916">
            <v>31905.3815</v>
          </cell>
          <cell r="I2916">
            <v>3.3974452554344161</v>
          </cell>
          <cell r="J2916">
            <v>169060.63932352289</v>
          </cell>
          <cell r="K2916">
            <v>0.64117104628101218</v>
          </cell>
          <cell r="L2916">
            <v>31</v>
          </cell>
          <cell r="M2916">
            <v>166.56458043043165</v>
          </cell>
        </row>
        <row r="2917">
          <cell r="D2917">
            <v>45802</v>
          </cell>
          <cell r="E2917">
            <v>60319.754999999997</v>
          </cell>
          <cell r="F2917">
            <v>10.925000000000001</v>
          </cell>
          <cell r="G2917">
            <v>60330.68</v>
          </cell>
          <cell r="H2917">
            <v>31905.3815</v>
          </cell>
          <cell r="I2917">
            <v>1.8909248898967093</v>
          </cell>
          <cell r="J2917">
            <v>169060.63932352289</v>
          </cell>
          <cell r="K2917">
            <v>0.35685822697350739</v>
          </cell>
          <cell r="L2917">
            <v>31</v>
          </cell>
          <cell r="M2917">
            <v>166.56458043043165</v>
          </cell>
        </row>
        <row r="2918">
          <cell r="D2918">
            <v>45803</v>
          </cell>
          <cell r="E2918">
            <v>108698.10799999999</v>
          </cell>
          <cell r="F2918">
            <v>63.488</v>
          </cell>
          <cell r="G2918">
            <v>108761.59599999999</v>
          </cell>
          <cell r="H2918">
            <v>31905.3815</v>
          </cell>
          <cell r="I2918">
            <v>3.4088793453229824</v>
          </cell>
          <cell r="J2918">
            <v>169060.63932352289</v>
          </cell>
          <cell r="K2918">
            <v>0.64332890515023056</v>
          </cell>
          <cell r="L2918">
            <v>31</v>
          </cell>
          <cell r="M2918">
            <v>166.56458043043165</v>
          </cell>
        </row>
        <row r="2919">
          <cell r="D2919">
            <v>45804</v>
          </cell>
          <cell r="E2919">
            <v>89949.153000000006</v>
          </cell>
          <cell r="F2919">
            <v>292.47500000000002</v>
          </cell>
          <cell r="G2919">
            <v>90241.628000000012</v>
          </cell>
          <cell r="H2919">
            <v>31905.3815</v>
          </cell>
          <cell r="I2919">
            <v>2.8284140090912255</v>
          </cell>
          <cell r="J2919">
            <v>169060.63932352289</v>
          </cell>
          <cell r="K2919">
            <v>0.53378260227272134</v>
          </cell>
          <cell r="L2919">
            <v>31</v>
          </cell>
          <cell r="M2919">
            <v>166.56458043043165</v>
          </cell>
        </row>
        <row r="2920">
          <cell r="D2920">
            <v>45805</v>
          </cell>
          <cell r="E2920">
            <v>73798.221000000005</v>
          </cell>
          <cell r="F2920">
            <v>0</v>
          </cell>
          <cell r="G2920">
            <v>73798.221000000005</v>
          </cell>
          <cell r="H2920">
            <v>31905.3815</v>
          </cell>
          <cell r="I2920">
            <v>2.3130336491980201</v>
          </cell>
          <cell r="J2920">
            <v>169060.63932352289</v>
          </cell>
          <cell r="K2920">
            <v>0.43651923531873105</v>
          </cell>
          <cell r="L2920">
            <v>31</v>
          </cell>
          <cell r="M2920">
            <v>166.56458043043165</v>
          </cell>
        </row>
        <row r="2921">
          <cell r="D2921">
            <v>45806</v>
          </cell>
          <cell r="E2921">
            <v>73775.948999999993</v>
          </cell>
          <cell r="F2921">
            <v>2.7250000000000001</v>
          </cell>
          <cell r="G2921">
            <v>73778.673999999999</v>
          </cell>
          <cell r="H2921">
            <v>31905.3815</v>
          </cell>
          <cell r="I2921">
            <v>2.3124209939316978</v>
          </cell>
          <cell r="J2921">
            <v>169060.63932352289</v>
          </cell>
          <cell r="K2921">
            <v>0.43640361408318967</v>
          </cell>
          <cell r="L2921">
            <v>31</v>
          </cell>
          <cell r="M2921">
            <v>166.56458043043165</v>
          </cell>
        </row>
        <row r="2922">
          <cell r="D2922">
            <v>45807</v>
          </cell>
          <cell r="E2922">
            <v>80868.812000000005</v>
          </cell>
          <cell r="F2922">
            <v>0</v>
          </cell>
          <cell r="G2922">
            <v>80868.812000000005</v>
          </cell>
          <cell r="H2922">
            <v>31905.3815</v>
          </cell>
          <cell r="I2922">
            <v>2.5346448842807288</v>
          </cell>
          <cell r="J2922">
            <v>169060.63932352289</v>
          </cell>
          <cell r="K2922">
            <v>0.47834204533703084</v>
          </cell>
          <cell r="L2922">
            <v>31</v>
          </cell>
          <cell r="M2922">
            <v>166.56458043043165</v>
          </cell>
        </row>
        <row r="2923">
          <cell r="D2923">
            <v>45808</v>
          </cell>
          <cell r="E2923">
            <v>68639.888000000006</v>
          </cell>
          <cell r="F2923">
            <v>59.55</v>
          </cell>
          <cell r="G2923">
            <v>68699.438000000009</v>
          </cell>
          <cell r="H2923">
            <v>31905.3815</v>
          </cell>
          <cell r="I2923">
            <v>2.1532241512297858</v>
          </cell>
          <cell r="J2923">
            <v>169060.63932352289</v>
          </cell>
          <cell r="K2923">
            <v>0.40635974331395569</v>
          </cell>
          <cell r="L2923">
            <v>31</v>
          </cell>
          <cell r="M2923">
            <v>166.56458043043165</v>
          </cell>
        </row>
        <row r="2924">
          <cell r="D2924">
            <v>45809</v>
          </cell>
          <cell r="E2924">
            <v>111347.667</v>
          </cell>
          <cell r="F2924">
            <v>9.7579999999999991</v>
          </cell>
          <cell r="G2924">
            <v>111357.425</v>
          </cell>
          <cell r="H2924">
            <v>31905.3815</v>
          </cell>
          <cell r="I2924">
            <v>3.4902395697728927</v>
          </cell>
          <cell r="J2924">
            <v>134034.35248397858</v>
          </cell>
          <cell r="K2924">
            <v>0.83081257107808093</v>
          </cell>
          <cell r="L2924">
            <v>30</v>
          </cell>
          <cell r="M2924">
            <v>127.79557892377258</v>
          </cell>
        </row>
        <row r="2925">
          <cell r="D2925">
            <v>45810</v>
          </cell>
          <cell r="E2925">
            <v>181813.36300000001</v>
          </cell>
          <cell r="F2925">
            <v>132.69800000000001</v>
          </cell>
          <cell r="G2925">
            <v>181946.06100000002</v>
          </cell>
          <cell r="H2925">
            <v>31905.3815</v>
          </cell>
          <cell r="I2925">
            <v>5.7026762397434432</v>
          </cell>
          <cell r="J2925">
            <v>134034.35248397858</v>
          </cell>
          <cell r="K2925">
            <v>1.3574584248597643</v>
          </cell>
          <cell r="L2925">
            <v>30</v>
          </cell>
          <cell r="M2925">
            <v>127.79557892377258</v>
          </cell>
        </row>
        <row r="2926">
          <cell r="D2926">
            <v>45811</v>
          </cell>
          <cell r="E2926">
            <v>105283.806</v>
          </cell>
          <cell r="F2926">
            <v>375.10199999999998</v>
          </cell>
          <cell r="G2926">
            <v>105658.908</v>
          </cell>
          <cell r="H2926">
            <v>31905.3815</v>
          </cell>
          <cell r="I2926">
            <v>3.3116328040145828</v>
          </cell>
          <cell r="J2926">
            <v>134034.35248397858</v>
          </cell>
          <cell r="K2926">
            <v>0.7882972241211792</v>
          </cell>
          <cell r="L2926">
            <v>30</v>
          </cell>
          <cell r="M2926">
            <v>127.79557892377258</v>
          </cell>
        </row>
        <row r="2927">
          <cell r="D2927">
            <v>45812</v>
          </cell>
          <cell r="E2927">
            <v>89465.347999999998</v>
          </cell>
          <cell r="F2927">
            <v>1113.0340000000001</v>
          </cell>
          <cell r="G2927">
            <v>90578.381999999998</v>
          </cell>
          <cell r="H2927">
            <v>31905.3815</v>
          </cell>
          <cell r="I2927">
            <v>2.8389687802353971</v>
          </cell>
          <cell r="J2927">
            <v>134034.35248397858</v>
          </cell>
          <cell r="K2927">
            <v>0.67578482919762695</v>
          </cell>
          <cell r="L2927">
            <v>30</v>
          </cell>
          <cell r="M2927">
            <v>127.79557892377258</v>
          </cell>
        </row>
        <row r="2928">
          <cell r="D2928">
            <v>45813</v>
          </cell>
          <cell r="E2928">
            <v>91906.262000000002</v>
          </cell>
          <cell r="F2928">
            <v>139.607</v>
          </cell>
          <cell r="G2928">
            <v>92045.869000000006</v>
          </cell>
          <cell r="H2928">
            <v>31905.3815</v>
          </cell>
          <cell r="I2928">
            <v>2.8849637482002843</v>
          </cell>
          <cell r="J2928">
            <v>134034.35248397858</v>
          </cell>
          <cell r="K2928">
            <v>0.68673341791987574</v>
          </cell>
          <cell r="L2928">
            <v>30</v>
          </cell>
          <cell r="M2928">
            <v>127.79557892377258</v>
          </cell>
        </row>
        <row r="2929">
          <cell r="D2929">
            <v>45814</v>
          </cell>
          <cell r="E2929">
            <v>72867.372000000003</v>
          </cell>
          <cell r="F2929">
            <v>91.436000000000007</v>
          </cell>
          <cell r="G2929">
            <v>72958.808000000005</v>
          </cell>
          <cell r="H2929">
            <v>31905.3815</v>
          </cell>
          <cell r="I2929">
            <v>2.2867242004299495</v>
          </cell>
          <cell r="J2929">
            <v>134034.35248397858</v>
          </cell>
          <cell r="K2929">
            <v>0.54432917120050195</v>
          </cell>
          <cell r="L2929">
            <v>30</v>
          </cell>
          <cell r="M2929">
            <v>127.79557892377258</v>
          </cell>
        </row>
        <row r="2930">
          <cell r="D2930">
            <v>45815</v>
          </cell>
          <cell r="E2930">
            <v>73171.501999999993</v>
          </cell>
          <cell r="F2930">
            <v>38.795000000000002</v>
          </cell>
          <cell r="G2930">
            <v>73210.296999999991</v>
          </cell>
          <cell r="H2930">
            <v>31905.3815</v>
          </cell>
          <cell r="I2930">
            <v>2.2946065383985457</v>
          </cell>
          <cell r="J2930">
            <v>134034.35248397858</v>
          </cell>
          <cell r="K2930">
            <v>0.54620547377024842</v>
          </cell>
          <cell r="L2930">
            <v>30</v>
          </cell>
          <cell r="M2930">
            <v>127.79557892377258</v>
          </cell>
        </row>
        <row r="2931">
          <cell r="D2931">
            <v>45816</v>
          </cell>
          <cell r="E2931">
            <v>89881.001999999993</v>
          </cell>
          <cell r="F2931">
            <v>806.92100000000005</v>
          </cell>
          <cell r="G2931">
            <v>90687.922999999995</v>
          </cell>
          <cell r="H2931">
            <v>31905.3815</v>
          </cell>
          <cell r="I2931">
            <v>2.8424020881869096</v>
          </cell>
          <cell r="J2931">
            <v>134034.35248397858</v>
          </cell>
          <cell r="K2931">
            <v>0.6766020898324564</v>
          </cell>
          <cell r="L2931">
            <v>30</v>
          </cell>
          <cell r="M2931">
            <v>127.79557892377258</v>
          </cell>
        </row>
        <row r="2932">
          <cell r="D2932">
            <v>45817</v>
          </cell>
          <cell r="E2932">
            <v>98101.553</v>
          </cell>
          <cell r="F2932">
            <v>673.52499999999998</v>
          </cell>
          <cell r="G2932">
            <v>98775.077999999994</v>
          </cell>
          <cell r="H2932">
            <v>31905.3815</v>
          </cell>
          <cell r="I2932">
            <v>3.0958751582393709</v>
          </cell>
          <cell r="J2932">
            <v>134034.35248397858</v>
          </cell>
          <cell r="K2932">
            <v>0.73693852485919076</v>
          </cell>
          <cell r="L2932">
            <v>30</v>
          </cell>
          <cell r="M2932">
            <v>127.79557892377258</v>
          </cell>
        </row>
        <row r="2933">
          <cell r="D2933">
            <v>45818</v>
          </cell>
          <cell r="E2933">
            <v>105467.497</v>
          </cell>
          <cell r="F2933">
            <v>225.23099999999999</v>
          </cell>
          <cell r="G2933">
            <v>105692.728</v>
          </cell>
          <cell r="H2933">
            <v>31905.3815</v>
          </cell>
          <cell r="I2933">
            <v>3.3126928132797913</v>
          </cell>
          <cell r="J2933">
            <v>134034.35248397858</v>
          </cell>
          <cell r="K2933">
            <v>0.78854954749480122</v>
          </cell>
          <cell r="L2933">
            <v>30</v>
          </cell>
          <cell r="M2933">
            <v>127.79557892377258</v>
          </cell>
        </row>
        <row r="2934">
          <cell r="D2934">
            <v>45819</v>
          </cell>
          <cell r="E2934">
            <v>156786.63800000001</v>
          </cell>
          <cell r="F2934">
            <v>2067.73</v>
          </cell>
          <cell r="G2934">
            <v>158854.36800000002</v>
          </cell>
          <cell r="H2934">
            <v>31905.3815</v>
          </cell>
          <cell r="I2934">
            <v>4.9789208130922997</v>
          </cell>
          <cell r="J2934">
            <v>134034.35248397858</v>
          </cell>
          <cell r="K2934">
            <v>1.1851765241973189</v>
          </cell>
          <cell r="L2934">
            <v>30</v>
          </cell>
          <cell r="M2934">
            <v>127.79557892377258</v>
          </cell>
        </row>
        <row r="2935">
          <cell r="D2935">
            <v>45820</v>
          </cell>
          <cell r="E2935">
            <v>90904.566999999995</v>
          </cell>
          <cell r="F2935">
            <v>247.35300000000001</v>
          </cell>
          <cell r="G2935">
            <v>91151.92</v>
          </cell>
          <cell r="H2935">
            <v>31905.3815</v>
          </cell>
          <cell r="I2935">
            <v>2.8569449953137216</v>
          </cell>
          <cell r="J2935">
            <v>134034.35248397858</v>
          </cell>
          <cell r="K2935">
            <v>0.68006386654418005</v>
          </cell>
          <cell r="L2935">
            <v>30</v>
          </cell>
          <cell r="M2935">
            <v>127.79557892377258</v>
          </cell>
        </row>
        <row r="2936">
          <cell r="D2936">
            <v>45821</v>
          </cell>
          <cell r="E2936">
            <v>100432.295</v>
          </cell>
          <cell r="F2936">
            <v>152.35</v>
          </cell>
          <cell r="G2936">
            <v>100584.645</v>
          </cell>
          <cell r="H2936">
            <v>31905.3815</v>
          </cell>
          <cell r="I2936">
            <v>3.1525918284349617</v>
          </cell>
          <cell r="J2936">
            <v>134034.35248397858</v>
          </cell>
          <cell r="K2936">
            <v>0.75043929512042895</v>
          </cell>
          <cell r="L2936">
            <v>30</v>
          </cell>
          <cell r="M2936">
            <v>127.79557892377258</v>
          </cell>
        </row>
        <row r="2937">
          <cell r="D2937">
            <v>45822</v>
          </cell>
          <cell r="E2937">
            <v>74384.493000000002</v>
          </cell>
          <cell r="F2937">
            <v>3.5369999999999999</v>
          </cell>
          <cell r="G2937">
            <v>74388.03</v>
          </cell>
          <cell r="H2937">
            <v>31905.3815</v>
          </cell>
          <cell r="I2937">
            <v>2.331519840939686</v>
          </cell>
          <cell r="J2937">
            <v>134034.35248397858</v>
          </cell>
          <cell r="K2937">
            <v>0.55499227340910051</v>
          </cell>
          <cell r="L2937">
            <v>30</v>
          </cell>
          <cell r="M2937">
            <v>127.79557892377258</v>
          </cell>
        </row>
        <row r="2938">
          <cell r="D2938">
            <v>45823</v>
          </cell>
          <cell r="E2938">
            <v>158461.28200000001</v>
          </cell>
          <cell r="F2938">
            <v>317.83300000000003</v>
          </cell>
          <cell r="G2938">
            <v>158779.11500000002</v>
          </cell>
          <cell r="H2938">
            <v>31905.3815</v>
          </cell>
          <cell r="I2938">
            <v>4.9765621827778492</v>
          </cell>
          <cell r="J2938">
            <v>134034.35248397858</v>
          </cell>
          <cell r="K2938">
            <v>1.1846150785783012</v>
          </cell>
          <cell r="L2938">
            <v>30</v>
          </cell>
          <cell r="M2938">
            <v>127.79557892377258</v>
          </cell>
        </row>
        <row r="2939">
          <cell r="D2939">
            <v>45824</v>
          </cell>
          <cell r="E2939">
            <v>142774.48000000001</v>
          </cell>
          <cell r="F2939">
            <v>1643.942</v>
          </cell>
          <cell r="G2939">
            <v>144418.42200000002</v>
          </cell>
          <cell r="H2939">
            <v>31905.3815</v>
          </cell>
          <cell r="I2939">
            <v>4.5264596507018737</v>
          </cell>
          <cell r="J2939">
            <v>134034.35248397858</v>
          </cell>
          <cell r="K2939">
            <v>1.0774731949204042</v>
          </cell>
          <cell r="L2939">
            <v>30</v>
          </cell>
          <cell r="M2939">
            <v>127.79557892377258</v>
          </cell>
        </row>
        <row r="2940">
          <cell r="D2940">
            <v>45825</v>
          </cell>
          <cell r="E2940">
            <v>95542.096999999994</v>
          </cell>
          <cell r="F2940">
            <v>200.536</v>
          </cell>
          <cell r="G2940">
            <v>95742.632999999987</v>
          </cell>
          <cell r="H2940">
            <v>31905.3815</v>
          </cell>
          <cell r="I2940">
            <v>3.000830220444159</v>
          </cell>
          <cell r="J2940">
            <v>134034.35248397858</v>
          </cell>
          <cell r="K2940">
            <v>0.71431413832095259</v>
          </cell>
          <cell r="L2940">
            <v>30</v>
          </cell>
          <cell r="M2940">
            <v>127.79557892377258</v>
          </cell>
        </row>
        <row r="2941">
          <cell r="D2941">
            <v>45826</v>
          </cell>
          <cell r="E2941">
            <v>67285.437999999995</v>
          </cell>
          <cell r="F2941">
            <v>0</v>
          </cell>
          <cell r="G2941">
            <v>67285.437999999995</v>
          </cell>
          <cell r="H2941">
            <v>31905.3815</v>
          </cell>
          <cell r="I2941">
            <v>2.108905608917417</v>
          </cell>
          <cell r="J2941">
            <v>134034.35248397858</v>
          </cell>
          <cell r="K2941">
            <v>0.50200144032510452</v>
          </cell>
          <cell r="L2941">
            <v>30</v>
          </cell>
          <cell r="M2941">
            <v>127.79557892377258</v>
          </cell>
        </row>
        <row r="2942">
          <cell r="D2942">
            <v>45827</v>
          </cell>
          <cell r="E2942">
            <v>89973.962</v>
          </cell>
          <cell r="F2942">
            <v>334.59500000000003</v>
          </cell>
          <cell r="G2942">
            <v>90308.557000000001</v>
          </cell>
          <cell r="H2942">
            <v>31905.3815</v>
          </cell>
          <cell r="I2942">
            <v>2.8305117429797853</v>
          </cell>
          <cell r="J2942">
            <v>134034.35248397858</v>
          </cell>
          <cell r="K2942">
            <v>0.67377172587747447</v>
          </cell>
          <cell r="L2942">
            <v>30</v>
          </cell>
          <cell r="M2942">
            <v>127.79557892377258</v>
          </cell>
        </row>
        <row r="2943">
          <cell r="D2943">
            <v>45828</v>
          </cell>
          <cell r="E2943">
            <v>79487.505000000005</v>
          </cell>
          <cell r="F2943">
            <v>260.89100000000002</v>
          </cell>
          <cell r="G2943">
            <v>79748.396000000008</v>
          </cell>
          <cell r="H2943">
            <v>31905.3815</v>
          </cell>
          <cell r="I2943">
            <v>2.4995280498369845</v>
          </cell>
          <cell r="J2943">
            <v>134034.35248397858</v>
          </cell>
          <cell r="K2943">
            <v>0.59498475220770364</v>
          </cell>
          <cell r="L2943">
            <v>30</v>
          </cell>
          <cell r="M2943">
            <v>127.79557892377258</v>
          </cell>
        </row>
        <row r="2944">
          <cell r="D2944">
            <v>45829</v>
          </cell>
          <cell r="E2944">
            <v>81433.909</v>
          </cell>
          <cell r="F2944">
            <v>218.577</v>
          </cell>
          <cell r="G2944">
            <v>81652.486000000004</v>
          </cell>
          <cell r="H2944">
            <v>31905.3815</v>
          </cell>
          <cell r="I2944">
            <v>2.5592073236923998</v>
          </cell>
          <cell r="J2944">
            <v>134034.35248397858</v>
          </cell>
          <cell r="K2944">
            <v>0.60919073720119699</v>
          </cell>
          <cell r="L2944">
            <v>30</v>
          </cell>
          <cell r="M2944">
            <v>127.79557892377258</v>
          </cell>
        </row>
        <row r="2945">
          <cell r="D2945">
            <v>45830</v>
          </cell>
          <cell r="E2945">
            <v>93955.955000000002</v>
          </cell>
          <cell r="F2945">
            <v>13.67</v>
          </cell>
          <cell r="G2945">
            <v>93969.625</v>
          </cell>
          <cell r="H2945">
            <v>31905.3815</v>
          </cell>
          <cell r="I2945">
            <v>2.9452594071003353</v>
          </cell>
          <cell r="J2945">
            <v>134034.35248397858</v>
          </cell>
          <cell r="K2945">
            <v>0.70108612649307489</v>
          </cell>
          <cell r="L2945">
            <v>30</v>
          </cell>
          <cell r="M2945">
            <v>127.79557892377258</v>
          </cell>
        </row>
        <row r="2946">
          <cell r="D2946">
            <v>45831</v>
          </cell>
          <cell r="E2946">
            <v>114431.72</v>
          </cell>
          <cell r="F2946">
            <v>376.42500000000001</v>
          </cell>
          <cell r="G2946">
            <v>114808.145</v>
          </cell>
          <cell r="H2946">
            <v>31905.3815</v>
          </cell>
          <cell r="I2946">
            <v>3.5983943649130166</v>
          </cell>
          <cell r="J2946">
            <v>134034.35248397858</v>
          </cell>
          <cell r="K2946">
            <v>0.85655761282334897</v>
          </cell>
          <cell r="L2946">
            <v>30</v>
          </cell>
          <cell r="M2946">
            <v>127.79557892377258</v>
          </cell>
        </row>
        <row r="2947">
          <cell r="D2947">
            <v>45832</v>
          </cell>
          <cell r="E2947">
            <v>145344.31400000001</v>
          </cell>
          <cell r="F2947">
            <v>340.149</v>
          </cell>
          <cell r="G2947">
            <v>145684.46300000002</v>
          </cell>
          <cell r="H2947">
            <v>31905.3815</v>
          </cell>
          <cell r="I2947">
            <v>4.5661407621783185</v>
          </cell>
          <cell r="J2947">
            <v>134034.35248397858</v>
          </cell>
          <cell r="K2947">
            <v>1.0869188405816637</v>
          </cell>
          <cell r="L2947">
            <v>30</v>
          </cell>
          <cell r="M2947">
            <v>127.79557892377258</v>
          </cell>
        </row>
        <row r="2948">
          <cell r="D2948">
            <v>45833</v>
          </cell>
          <cell r="E2948">
            <v>132253.81899999999</v>
          </cell>
          <cell r="F2948">
            <v>1188.231</v>
          </cell>
          <cell r="G2948">
            <v>133442.04999999999</v>
          </cell>
          <cell r="H2948">
            <v>31905.3815</v>
          </cell>
          <cell r="I2948">
            <v>4.1824307914951584</v>
          </cell>
          <cell r="J2948">
            <v>134034.35248397858</v>
          </cell>
          <cell r="K2948">
            <v>0.99558096508095273</v>
          </cell>
          <cell r="L2948">
            <v>30</v>
          </cell>
          <cell r="M2948">
            <v>127.79557892377258</v>
          </cell>
        </row>
        <row r="2949">
          <cell r="D2949">
            <v>45834</v>
          </cell>
          <cell r="E2949">
            <v>106553.621</v>
          </cell>
          <cell r="F2949">
            <v>548.52800000000002</v>
          </cell>
          <cell r="G2949">
            <v>107102.149</v>
          </cell>
          <cell r="H2949">
            <v>31905.3815</v>
          </cell>
          <cell r="I2949">
            <v>3.3568678374837804</v>
          </cell>
          <cell r="J2949">
            <v>134034.35248397858</v>
          </cell>
          <cell r="K2949">
            <v>0.79906491891921627</v>
          </cell>
          <cell r="L2949">
            <v>30</v>
          </cell>
          <cell r="M2949">
            <v>127.79557892377258</v>
          </cell>
        </row>
        <row r="2950">
          <cell r="D2950">
            <v>45835</v>
          </cell>
          <cell r="E2950">
            <v>73046.828999999998</v>
          </cell>
          <cell r="F2950">
            <v>1339.058</v>
          </cell>
          <cell r="G2950">
            <v>74385.887000000002</v>
          </cell>
          <cell r="H2950">
            <v>31905.3815</v>
          </cell>
          <cell r="I2950">
            <v>2.3314526735873695</v>
          </cell>
          <cell r="J2950">
            <v>134034.35248397858</v>
          </cell>
          <cell r="K2950">
            <v>0.55497628497061235</v>
          </cell>
          <cell r="L2950">
            <v>30</v>
          </cell>
          <cell r="M2950">
            <v>127.79557892377258</v>
          </cell>
        </row>
        <row r="2951">
          <cell r="D2951">
            <v>45836</v>
          </cell>
          <cell r="E2951">
            <v>82520.625</v>
          </cell>
          <cell r="F2951">
            <v>23.582999999999998</v>
          </cell>
          <cell r="G2951">
            <v>82544.207999999999</v>
          </cell>
          <cell r="H2951">
            <v>31905.3815</v>
          </cell>
          <cell r="I2951">
            <v>2.587156276441954</v>
          </cell>
          <cell r="J2951">
            <v>134034.35248397858</v>
          </cell>
          <cell r="K2951">
            <v>0.61584367343339597</v>
          </cell>
          <cell r="L2951">
            <v>30</v>
          </cell>
          <cell r="M2951">
            <v>127.79557892377258</v>
          </cell>
        </row>
        <row r="2952">
          <cell r="D2952">
            <v>45837</v>
          </cell>
          <cell r="E2952">
            <v>83201.902000000002</v>
          </cell>
          <cell r="F2952">
            <v>0</v>
          </cell>
          <cell r="G2952">
            <v>83201.902000000002</v>
          </cell>
          <cell r="H2952">
            <v>31905.3815</v>
          </cell>
          <cell r="I2952">
            <v>2.6077701656693875</v>
          </cell>
          <cell r="J2952">
            <v>134034.35248397858</v>
          </cell>
          <cell r="K2952">
            <v>0.62075057966908376</v>
          </cell>
          <cell r="L2952">
            <v>30</v>
          </cell>
          <cell r="M2952">
            <v>127.79557892377258</v>
          </cell>
        </row>
        <row r="2953">
          <cell r="D2953">
            <v>45838</v>
          </cell>
          <cell r="E2953">
            <v>87942.649000000005</v>
          </cell>
          <cell r="F2953">
            <v>477.06599999999997</v>
          </cell>
          <cell r="G2953">
            <v>88419.715000000011</v>
          </cell>
          <cell r="H2953">
            <v>31909.411499999998</v>
          </cell>
          <cell r="I2953">
            <v>2.7709603795106035</v>
          </cell>
          <cell r="J2953">
            <v>134034.35248397858</v>
          </cell>
          <cell r="K2953">
            <v>0.65967950276455445</v>
          </cell>
          <cell r="L2953">
            <v>30</v>
          </cell>
          <cell r="M2953">
            <v>127.79557892377258</v>
          </cell>
        </row>
        <row r="2954">
          <cell r="D2954">
            <v>45839</v>
          </cell>
          <cell r="E2954">
            <v>83563.97</v>
          </cell>
          <cell r="F2954">
            <v>713.24800000000005</v>
          </cell>
          <cell r="G2954">
            <v>84277.218000000008</v>
          </cell>
          <cell r="H2954">
            <v>31909.411499999998</v>
          </cell>
          <cell r="I2954">
            <v>2.6411398405138251</v>
          </cell>
          <cell r="J2954">
            <v>141918.98696599665</v>
          </cell>
          <cell r="K2954">
            <v>0.5938403296254684</v>
          </cell>
          <cell r="L2954">
            <v>31</v>
          </cell>
          <cell r="M2954">
            <v>139.82365507246772</v>
          </cell>
        </row>
        <row r="2955">
          <cell r="D2955">
            <v>45840</v>
          </cell>
          <cell r="E2955">
            <v>156015.18400000001</v>
          </cell>
          <cell r="F2955">
            <v>4650.3019999999997</v>
          </cell>
          <cell r="G2955">
            <v>160665.486</v>
          </cell>
          <cell r="H2955">
            <v>31909.411499999998</v>
          </cell>
          <cell r="I2955">
            <v>5.0350501136631749</v>
          </cell>
          <cell r="J2955">
            <v>141918.98696599665</v>
          </cell>
          <cell r="K2955">
            <v>1.132092959756646</v>
          </cell>
          <cell r="L2955">
            <v>31</v>
          </cell>
          <cell r="M2955">
            <v>139.82365507246772</v>
          </cell>
        </row>
        <row r="2956">
          <cell r="D2956">
            <v>45841</v>
          </cell>
          <cell r="E2956">
            <v>201900.60699999999</v>
          </cell>
          <cell r="F2956">
            <v>11705.422</v>
          </cell>
          <cell r="G2956">
            <v>213606.02899999998</v>
          </cell>
          <cell r="H2956">
            <v>31909.411499999998</v>
          </cell>
          <cell r="I2956">
            <v>6.6941387809674895</v>
          </cell>
          <cell r="J2956">
            <v>141918.98696599665</v>
          </cell>
          <cell r="K2956">
            <v>1.5051265060902621</v>
          </cell>
          <cell r="L2956">
            <v>31</v>
          </cell>
          <cell r="M2956">
            <v>139.82365507246772</v>
          </cell>
        </row>
        <row r="2957">
          <cell r="D2957">
            <v>45842</v>
          </cell>
          <cell r="E2957">
            <v>151970.60399999999</v>
          </cell>
          <cell r="F2957">
            <v>3708.7289999999998</v>
          </cell>
          <cell r="G2957">
            <v>155679.33299999998</v>
          </cell>
          <cell r="H2957">
            <v>31909.411499999998</v>
          </cell>
          <cell r="I2957">
            <v>4.8787904784768594</v>
          </cell>
          <cell r="J2957">
            <v>141918.98696599665</v>
          </cell>
          <cell r="K2957">
            <v>1.0969591619005867</v>
          </cell>
          <cell r="L2957">
            <v>31</v>
          </cell>
          <cell r="M2957">
            <v>139.82365507246772</v>
          </cell>
        </row>
        <row r="2958">
          <cell r="D2958">
            <v>45843</v>
          </cell>
          <cell r="E2958">
            <v>148416.158</v>
          </cell>
          <cell r="F2958">
            <v>813.31200000000001</v>
          </cell>
          <cell r="G2958">
            <v>149229.47</v>
          </cell>
          <cell r="H2958">
            <v>31909.411499999998</v>
          </cell>
          <cell r="I2958">
            <v>4.6766600505935374</v>
          </cell>
          <cell r="J2958">
            <v>141918.98696599665</v>
          </cell>
          <cell r="K2958">
            <v>1.0515116630289569</v>
          </cell>
          <cell r="L2958">
            <v>31</v>
          </cell>
          <cell r="M2958">
            <v>139.82365507246772</v>
          </cell>
        </row>
        <row r="2959">
          <cell r="D2959">
            <v>45844</v>
          </cell>
          <cell r="E2959">
            <v>111183.68700000001</v>
          </cell>
          <cell r="F2959">
            <v>4077.2829999999999</v>
          </cell>
          <cell r="G2959">
            <v>115260.97</v>
          </cell>
          <cell r="H2959">
            <v>31909.411499999998</v>
          </cell>
          <cell r="I2959">
            <v>3.6121308598875288</v>
          </cell>
          <cell r="J2959">
            <v>141918.98696599665</v>
          </cell>
          <cell r="K2959">
            <v>0.81216032092743284</v>
          </cell>
          <cell r="L2959">
            <v>31</v>
          </cell>
          <cell r="M2959">
            <v>139.82365507246772</v>
          </cell>
        </row>
        <row r="2960">
          <cell r="D2960">
            <v>45845</v>
          </cell>
          <cell r="E2960">
            <v>181406.34899999999</v>
          </cell>
          <cell r="F2960">
            <v>6013.8069999999998</v>
          </cell>
          <cell r="G2960">
            <v>187420.15599999999</v>
          </cell>
          <cell r="H2960">
            <v>31909.411499999998</v>
          </cell>
          <cell r="I2960">
            <v>5.8735071312737936</v>
          </cell>
          <cell r="J2960">
            <v>141918.98696599665</v>
          </cell>
          <cell r="K2960">
            <v>1.3206136825434449</v>
          </cell>
          <cell r="L2960">
            <v>31</v>
          </cell>
          <cell r="M2960">
            <v>139.82365507246772</v>
          </cell>
        </row>
        <row r="2961">
          <cell r="D2961">
            <v>45846</v>
          </cell>
          <cell r="E2961">
            <v>218325.73699999999</v>
          </cell>
          <cell r="F2961">
            <v>6744.3789999999999</v>
          </cell>
          <cell r="G2961">
            <v>225070.11599999998</v>
          </cell>
          <cell r="H2961">
            <v>31909.411499999998</v>
          </cell>
          <cell r="I2961">
            <v>7.0534085531473991</v>
          </cell>
          <cell r="J2961">
            <v>141918.98696599665</v>
          </cell>
          <cell r="K2961">
            <v>1.5859055987619619</v>
          </cell>
          <cell r="L2961">
            <v>31</v>
          </cell>
          <cell r="M2961">
            <v>139.82365507246772</v>
          </cell>
        </row>
        <row r="2962">
          <cell r="D2962">
            <v>45847</v>
          </cell>
          <cell r="E2962">
            <v>115718.367</v>
          </cell>
          <cell r="F2962">
            <v>1945.0930000000001</v>
          </cell>
          <cell r="G2962">
            <v>117663.45999999999</v>
          </cell>
          <cell r="H2962">
            <v>31909.411499999998</v>
          </cell>
          <cell r="I2962">
            <v>3.6874218128403902</v>
          </cell>
          <cell r="J2962">
            <v>141918.98696599665</v>
          </cell>
          <cell r="K2962">
            <v>0.82908892259914313</v>
          </cell>
          <cell r="L2962">
            <v>31</v>
          </cell>
          <cell r="M2962">
            <v>139.82365507246772</v>
          </cell>
        </row>
        <row r="2963">
          <cell r="D2963">
            <v>45848</v>
          </cell>
          <cell r="E2963">
            <v>60650.152999999998</v>
          </cell>
          <cell r="F2963">
            <v>0.32500000000000001</v>
          </cell>
          <cell r="G2963">
            <v>60650.477999999996</v>
          </cell>
          <cell r="H2963">
            <v>31909.411499999998</v>
          </cell>
          <cell r="I2963">
            <v>1.9007081343383596</v>
          </cell>
          <cell r="J2963">
            <v>141918.98696599665</v>
          </cell>
          <cell r="K2963">
            <v>0.4273598571735272</v>
          </cell>
          <cell r="L2963">
            <v>31</v>
          </cell>
          <cell r="M2963">
            <v>139.82365507246772</v>
          </cell>
        </row>
        <row r="2964">
          <cell r="D2964">
            <v>45849</v>
          </cell>
          <cell r="E2964">
            <v>99767.135999999999</v>
          </cell>
          <cell r="F2964">
            <v>191.786</v>
          </cell>
          <cell r="G2964">
            <v>99958.921999999991</v>
          </cell>
          <cell r="H2964">
            <v>31909.411499999998</v>
          </cell>
          <cell r="I2964">
            <v>3.1325843160723914</v>
          </cell>
          <cell r="J2964">
            <v>141918.98696599665</v>
          </cell>
          <cell r="K2964">
            <v>0.70433790528641416</v>
          </cell>
          <cell r="L2964">
            <v>31</v>
          </cell>
          <cell r="M2964">
            <v>139.82365507246772</v>
          </cell>
        </row>
        <row r="2965">
          <cell r="D2965">
            <v>45850</v>
          </cell>
          <cell r="E2965">
            <v>71311.199999999997</v>
          </cell>
          <cell r="F2965">
            <v>1.575</v>
          </cell>
          <cell r="G2965">
            <v>71312.774999999994</v>
          </cell>
          <cell r="H2965">
            <v>31909.411499999998</v>
          </cell>
          <cell r="I2965">
            <v>2.2348508370328295</v>
          </cell>
          <cell r="J2965">
            <v>141918.98696599665</v>
          </cell>
          <cell r="K2965">
            <v>0.50248931819874332</v>
          </cell>
          <cell r="L2965">
            <v>31</v>
          </cell>
          <cell r="M2965">
            <v>139.82365507246772</v>
          </cell>
        </row>
        <row r="2966">
          <cell r="D2966">
            <v>45851</v>
          </cell>
          <cell r="E2966">
            <v>41020.379000000001</v>
          </cell>
          <cell r="F2966">
            <v>105.58199999999999</v>
          </cell>
          <cell r="G2966">
            <v>41125.961000000003</v>
          </cell>
          <cell r="H2966">
            <v>31909.411499999998</v>
          </cell>
          <cell r="I2966">
            <v>1.2888348316922111</v>
          </cell>
          <cell r="J2966">
            <v>141918.98696599665</v>
          </cell>
          <cell r="K2966">
            <v>0.28978477002413816</v>
          </cell>
          <cell r="L2966">
            <v>31</v>
          </cell>
          <cell r="M2966">
            <v>139.82365507246772</v>
          </cell>
        </row>
        <row r="2967">
          <cell r="D2967">
            <v>45852</v>
          </cell>
          <cell r="E2967">
            <v>88223.395000000004</v>
          </cell>
          <cell r="F2967">
            <v>941.80600000000004</v>
          </cell>
          <cell r="G2967">
            <v>89165.201000000001</v>
          </cell>
          <cell r="H2967">
            <v>31909.411499999998</v>
          </cell>
          <cell r="I2967">
            <v>2.7943229539034276</v>
          </cell>
          <cell r="J2967">
            <v>141918.98696599665</v>
          </cell>
          <cell r="K2967">
            <v>0.62828239480996084</v>
          </cell>
          <cell r="L2967">
            <v>31</v>
          </cell>
          <cell r="M2967">
            <v>139.82365507246772</v>
          </cell>
        </row>
        <row r="2968">
          <cell r="D2968">
            <v>45853</v>
          </cell>
          <cell r="E2968">
            <v>111900.413</v>
          </cell>
          <cell r="F2968">
            <v>3573.5259999999998</v>
          </cell>
          <cell r="G2968">
            <v>115473.939</v>
          </cell>
          <cell r="H2968">
            <v>31909.411499999998</v>
          </cell>
          <cell r="I2968">
            <v>3.6188050349972767</v>
          </cell>
          <cell r="J2968">
            <v>141918.98696599665</v>
          </cell>
          <cell r="K2968">
            <v>0.81366095875294819</v>
          </cell>
          <cell r="L2968">
            <v>31</v>
          </cell>
          <cell r="M2968">
            <v>139.82365507246772</v>
          </cell>
        </row>
        <row r="2969">
          <cell r="D2969">
            <v>45854</v>
          </cell>
          <cell r="E2969">
            <v>76214.729000000007</v>
          </cell>
          <cell r="F2969">
            <v>791.45</v>
          </cell>
          <cell r="G2969">
            <v>77006.179000000004</v>
          </cell>
          <cell r="H2969">
            <v>31909.411499999998</v>
          </cell>
          <cell r="I2969">
            <v>2.4132748107874069</v>
          </cell>
          <cell r="J2969">
            <v>141918.98696599665</v>
          </cell>
          <cell r="K2969">
            <v>0.54260660004887473</v>
          </cell>
          <cell r="L2969">
            <v>31</v>
          </cell>
          <cell r="M2969">
            <v>139.82365507246772</v>
          </cell>
        </row>
        <row r="2970">
          <cell r="D2970">
            <v>45855</v>
          </cell>
          <cell r="E2970">
            <v>75289.683000000005</v>
          </cell>
          <cell r="F2970">
            <v>824.04600000000005</v>
          </cell>
          <cell r="G2970">
            <v>76113.729000000007</v>
          </cell>
          <cell r="H2970">
            <v>31909.411499999998</v>
          </cell>
          <cell r="I2970">
            <v>2.3853065732660101</v>
          </cell>
          <cell r="J2970">
            <v>141918.98696599665</v>
          </cell>
          <cell r="K2970">
            <v>0.53631815324496801</v>
          </cell>
          <cell r="L2970">
            <v>31</v>
          </cell>
          <cell r="M2970">
            <v>139.82365507246772</v>
          </cell>
        </row>
        <row r="2971">
          <cell r="D2971">
            <v>45856</v>
          </cell>
          <cell r="E2971">
            <v>137475.33100000001</v>
          </cell>
          <cell r="F2971">
            <v>2700.982</v>
          </cell>
          <cell r="G2971">
            <v>140176.31299999999</v>
          </cell>
          <cell r="H2971">
            <v>31909.411499999998</v>
          </cell>
          <cell r="I2971">
            <v>4.3929457301335688</v>
          </cell>
          <cell r="J2971">
            <v>141918.98696599665</v>
          </cell>
          <cell r="K2971">
            <v>0.98772064257748549</v>
          </cell>
          <cell r="L2971">
            <v>31</v>
          </cell>
          <cell r="M2971">
            <v>139.82365507246772</v>
          </cell>
        </row>
        <row r="2972">
          <cell r="D2972">
            <v>45857</v>
          </cell>
          <cell r="E2972">
            <v>169334.277</v>
          </cell>
          <cell r="F2972">
            <v>492.83</v>
          </cell>
          <cell r="G2972">
            <v>169827.10699999999</v>
          </cell>
          <cell r="H2972">
            <v>31909.411499999998</v>
          </cell>
          <cell r="I2972">
            <v>5.3221635566672862</v>
          </cell>
          <cell r="J2972">
            <v>141918.98696599665</v>
          </cell>
          <cell r="K2972">
            <v>1.1966482472193101</v>
          </cell>
          <cell r="L2972">
            <v>31</v>
          </cell>
          <cell r="M2972">
            <v>139.82365507246772</v>
          </cell>
        </row>
        <row r="2973">
          <cell r="D2973">
            <v>45858</v>
          </cell>
          <cell r="E2973">
            <v>179634.88800000001</v>
          </cell>
          <cell r="F2973">
            <v>749.94200000000001</v>
          </cell>
          <cell r="G2973">
            <v>180384.83000000002</v>
          </cell>
          <cell r="H2973">
            <v>31909.411499999998</v>
          </cell>
          <cell r="I2973">
            <v>5.6530290444247155</v>
          </cell>
          <cell r="J2973">
            <v>141918.98696599665</v>
          </cell>
          <cell r="K2973">
            <v>1.2710408512373306</v>
          </cell>
          <cell r="L2973">
            <v>31</v>
          </cell>
          <cell r="M2973">
            <v>139.82365507246772</v>
          </cell>
        </row>
        <row r="2974">
          <cell r="D2974">
            <v>45859</v>
          </cell>
          <cell r="E2974">
            <v>116798.851</v>
          </cell>
          <cell r="F2974">
            <v>235.63200000000001</v>
          </cell>
          <cell r="G2974">
            <v>117034.48299999999</v>
          </cell>
          <cell r="H2974">
            <v>31909.411499999998</v>
          </cell>
          <cell r="I2974">
            <v>3.6677104809657801</v>
          </cell>
          <cell r="J2974">
            <v>141918.98696599665</v>
          </cell>
          <cell r="K2974">
            <v>0.8246569786186615</v>
          </cell>
          <cell r="L2974">
            <v>31</v>
          </cell>
          <cell r="M2974">
            <v>139.82365507246772</v>
          </cell>
        </row>
        <row r="2975">
          <cell r="D2975">
            <v>45860</v>
          </cell>
          <cell r="E2975">
            <v>80682.398000000001</v>
          </cell>
          <cell r="F2975">
            <v>965.15</v>
          </cell>
          <cell r="G2975">
            <v>81647.547999999995</v>
          </cell>
          <cell r="H2975">
            <v>31909.411499999998</v>
          </cell>
          <cell r="I2975">
            <v>2.5587293579513366</v>
          </cell>
          <cell r="J2975">
            <v>141918.98696599665</v>
          </cell>
          <cell r="K2975">
            <v>0.57531095553523426</v>
          </cell>
          <cell r="L2975">
            <v>31</v>
          </cell>
          <cell r="M2975">
            <v>139.82365507246772</v>
          </cell>
        </row>
        <row r="2976">
          <cell r="D2976">
            <v>45861</v>
          </cell>
          <cell r="E2976">
            <v>139126.356</v>
          </cell>
          <cell r="F2976">
            <v>12017.72</v>
          </cell>
          <cell r="G2976">
            <v>151144.076</v>
          </cell>
          <cell r="H2976">
            <v>31909.411499999998</v>
          </cell>
          <cell r="I2976">
            <v>4.7366613451959152</v>
          </cell>
          <cell r="J2976">
            <v>141918.98696599665</v>
          </cell>
          <cell r="K2976">
            <v>1.0650025005900983</v>
          </cell>
          <cell r="L2976">
            <v>31</v>
          </cell>
          <cell r="M2976">
            <v>139.82365507246772</v>
          </cell>
        </row>
        <row r="2977">
          <cell r="D2977">
            <v>45862</v>
          </cell>
          <cell r="E2977">
            <v>239863.58</v>
          </cell>
          <cell r="F2977">
            <v>14224.411</v>
          </cell>
          <cell r="G2977">
            <v>254087.99099999998</v>
          </cell>
          <cell r="H2977">
            <v>31909.411499999998</v>
          </cell>
          <cell r="I2977">
            <v>7.9627915105861478</v>
          </cell>
          <cell r="J2977">
            <v>141918.98696599665</v>
          </cell>
          <cell r="K2977">
            <v>1.7903734830130846</v>
          </cell>
          <cell r="L2977">
            <v>31</v>
          </cell>
          <cell r="M2977">
            <v>139.82365507246772</v>
          </cell>
        </row>
        <row r="2978">
          <cell r="D2978">
            <v>45863</v>
          </cell>
          <cell r="E2978">
            <v>208653.476</v>
          </cell>
          <cell r="F2978">
            <v>11764.43</v>
          </cell>
          <cell r="G2978">
            <v>220417.90599999999</v>
          </cell>
          <cell r="H2978">
            <v>31909.411499999998</v>
          </cell>
          <cell r="I2978">
            <v>6.9076142629581243</v>
          </cell>
          <cell r="J2978">
            <v>141918.98696599665</v>
          </cell>
          <cell r="K2978">
            <v>1.5531248546243599</v>
          </cell>
          <cell r="L2978">
            <v>31</v>
          </cell>
          <cell r="M2978">
            <v>139.82365507246772</v>
          </cell>
        </row>
        <row r="2979">
          <cell r="D2979">
            <v>45864</v>
          </cell>
          <cell r="E2979">
            <v>175059.09099999999</v>
          </cell>
          <cell r="F2979">
            <v>4005.2289999999998</v>
          </cell>
          <cell r="G2979">
            <v>179064.31999999998</v>
          </cell>
          <cell r="H2979">
            <v>31909.411499999998</v>
          </cell>
          <cell r="I2979">
            <v>5.6116459559274539</v>
          </cell>
          <cell r="J2979">
            <v>141918.98696599665</v>
          </cell>
          <cell r="K2979">
            <v>1.2617361765899811</v>
          </cell>
          <cell r="L2979">
            <v>31</v>
          </cell>
          <cell r="M2979">
            <v>139.82365507246772</v>
          </cell>
        </row>
        <row r="2980">
          <cell r="D2980">
            <v>45865</v>
          </cell>
          <cell r="E2980">
            <v>139403.99600000001</v>
          </cell>
          <cell r="F2980">
            <v>3415.0549999999998</v>
          </cell>
          <cell r="G2980">
            <v>142819.05100000001</v>
          </cell>
          <cell r="H2980">
            <v>31909.411499999998</v>
          </cell>
          <cell r="I2980">
            <v>4.4757657470430008</v>
          </cell>
          <cell r="J2980">
            <v>141918.98696599665</v>
          </cell>
          <cell r="K2980">
            <v>1.0063420973700934</v>
          </cell>
          <cell r="L2980">
            <v>31</v>
          </cell>
          <cell r="M2980">
            <v>139.82365507246772</v>
          </cell>
        </row>
        <row r="2981">
          <cell r="D2981">
            <v>45866</v>
          </cell>
          <cell r="E2981">
            <v>216864.62400000001</v>
          </cell>
          <cell r="F2981">
            <v>6016.4260000000004</v>
          </cell>
          <cell r="G2981">
            <v>222881.05000000002</v>
          </cell>
          <cell r="H2981">
            <v>31909.411499999998</v>
          </cell>
          <cell r="I2981">
            <v>6.9848060344202851</v>
          </cell>
          <cell r="J2981">
            <v>141918.98696599665</v>
          </cell>
          <cell r="K2981">
            <v>1.5704808409702193</v>
          </cell>
          <cell r="L2981">
            <v>31</v>
          </cell>
          <cell r="M2981">
            <v>139.82365507246772</v>
          </cell>
        </row>
        <row r="2982">
          <cell r="D2982">
            <v>45867</v>
          </cell>
          <cell r="E2982">
            <v>229940.64199999999</v>
          </cell>
          <cell r="F2982">
            <v>16274.476000000001</v>
          </cell>
          <cell r="G2982">
            <v>246215.11799999999</v>
          </cell>
          <cell r="H2982">
            <v>31909.411499999998</v>
          </cell>
          <cell r="I2982">
            <v>7.7160657757665003</v>
          </cell>
          <cell r="J2982">
            <v>141918.98696599665</v>
          </cell>
          <cell r="K2982">
            <v>1.7348990664581925</v>
          </cell>
          <cell r="L2982">
            <v>31</v>
          </cell>
          <cell r="M2982">
            <v>139.82365507246772</v>
          </cell>
        </row>
        <row r="2983">
          <cell r="D2983">
            <v>45868</v>
          </cell>
          <cell r="E2983">
            <v>202525.38</v>
          </cell>
          <cell r="F2983">
            <v>11410.145</v>
          </cell>
          <cell r="G2983">
            <v>213935.52499999999</v>
          </cell>
          <cell r="H2983">
            <v>31909.411499999998</v>
          </cell>
          <cell r="I2983">
            <v>6.704464762692349</v>
          </cell>
          <cell r="J2983">
            <v>141918.98696599665</v>
          </cell>
          <cell r="K2983">
            <v>1.5074482250303709</v>
          </cell>
          <cell r="L2983">
            <v>31</v>
          </cell>
          <cell r="M2983">
            <v>139.82365507246772</v>
          </cell>
        </row>
        <row r="2984">
          <cell r="D2984">
            <v>45869</v>
          </cell>
          <cell r="E2984">
            <v>190195.07800000001</v>
          </cell>
          <cell r="F2984">
            <v>849.97699999999998</v>
          </cell>
          <cell r="G2984">
            <v>191045.05500000002</v>
          </cell>
          <cell r="H2984">
            <v>31950.871500000001</v>
          </cell>
          <cell r="I2984">
            <v>5.9793378405969309</v>
          </cell>
          <cell r="J2984">
            <v>141918.98696599665</v>
          </cell>
          <cell r="K2984">
            <v>1.346155712383811</v>
          </cell>
          <cell r="L2984">
            <v>31</v>
          </cell>
          <cell r="M2984">
            <v>139.82365507246772</v>
          </cell>
        </row>
        <row r="2985">
          <cell r="D2985">
            <v>45870</v>
          </cell>
          <cell r="E2985">
            <v>195117.75599999999</v>
          </cell>
          <cell r="F2985">
            <v>475.11799999999999</v>
          </cell>
          <cell r="G2985">
            <v>195592.87399999998</v>
          </cell>
          <cell r="H2985">
            <v>31950.871500000001</v>
          </cell>
          <cell r="I2985">
            <v>6.1216757107861666</v>
          </cell>
          <cell r="J2985">
            <v>138421.20397113479</v>
          </cell>
          <cell r="K2985">
            <v>1.4130268223991702</v>
          </cell>
          <cell r="L2985">
            <v>31</v>
          </cell>
          <cell r="M2985">
            <v>136.37751433085509</v>
          </cell>
        </row>
        <row r="2986">
          <cell r="D2986">
            <v>45871</v>
          </cell>
          <cell r="E2986">
            <v>207096.28400000001</v>
          </cell>
          <cell r="F2986">
            <v>63.484999999999999</v>
          </cell>
          <cell r="G2986">
            <v>207159.769</v>
          </cell>
          <cell r="H2986">
            <v>31950.871500000001</v>
          </cell>
          <cell r="I2986">
            <v>6.483696978343767</v>
          </cell>
          <cell r="J2986">
            <v>138421.20397113479</v>
          </cell>
          <cell r="K2986">
            <v>1.496589850809269</v>
          </cell>
          <cell r="L2986">
            <v>31</v>
          </cell>
          <cell r="M2986">
            <v>136.37751433085509</v>
          </cell>
        </row>
        <row r="2987">
          <cell r="D2987">
            <v>45872</v>
          </cell>
          <cell r="E2987">
            <v>166540.25200000001</v>
          </cell>
          <cell r="F2987">
            <v>340.71300000000002</v>
          </cell>
          <cell r="G2987">
            <v>166880.965</v>
          </cell>
          <cell r="H2987">
            <v>31950.871500000001</v>
          </cell>
          <cell r="I2987">
            <v>5.2230489237202811</v>
          </cell>
          <cell r="J2987">
            <v>138421.20397113479</v>
          </cell>
          <cell r="K2987">
            <v>1.2056026115391971</v>
          </cell>
          <cell r="L2987">
            <v>31</v>
          </cell>
          <cell r="M2987">
            <v>136.37751433085509</v>
          </cell>
        </row>
        <row r="2988">
          <cell r="D2988">
            <v>45873</v>
          </cell>
          <cell r="E2988">
            <v>97230.615999999995</v>
          </cell>
          <cell r="F2988">
            <v>380.44299999999998</v>
          </cell>
          <cell r="G2988">
            <v>97611.058999999994</v>
          </cell>
          <cell r="H2988">
            <v>31950.871500000001</v>
          </cell>
          <cell r="I2988">
            <v>3.0550358853278849</v>
          </cell>
          <cell r="J2988">
            <v>138421.20397113479</v>
          </cell>
          <cell r="K2988">
            <v>0.70517417996418374</v>
          </cell>
          <cell r="L2988">
            <v>31</v>
          </cell>
          <cell r="M2988">
            <v>136.37751433085509</v>
          </cell>
        </row>
        <row r="2989">
          <cell r="D2989">
            <v>45874</v>
          </cell>
          <cell r="E2989">
            <v>171683.99100000001</v>
          </cell>
          <cell r="F2989">
            <v>6053.9759999999997</v>
          </cell>
          <cell r="G2989">
            <v>177737.967</v>
          </cell>
          <cell r="H2989">
            <v>31950.871500000001</v>
          </cell>
          <cell r="I2989">
            <v>5.5628519240860141</v>
          </cell>
          <cell r="J2989">
            <v>138421.20397113479</v>
          </cell>
          <cell r="K2989">
            <v>1.2840371409936877</v>
          </cell>
          <cell r="L2989">
            <v>31</v>
          </cell>
          <cell r="M2989">
            <v>136.37751433085509</v>
          </cell>
        </row>
        <row r="2990">
          <cell r="D2990">
            <v>45875</v>
          </cell>
          <cell r="E2990">
            <v>107461.889</v>
          </cell>
          <cell r="F2990">
            <v>1116.3</v>
          </cell>
          <cell r="G2990">
            <v>108578.189</v>
          </cell>
          <cell r="H2990">
            <v>31950.871500000001</v>
          </cell>
          <cell r="I2990">
            <v>3.3982856774344947</v>
          </cell>
          <cell r="J2990">
            <v>138421.20397113479</v>
          </cell>
          <cell r="K2990">
            <v>0.78440431006973466</v>
          </cell>
          <cell r="L2990">
            <v>31</v>
          </cell>
          <cell r="M2990">
            <v>136.37751433085509</v>
          </cell>
        </row>
        <row r="2991">
          <cell r="D2991">
            <v>45876</v>
          </cell>
          <cell r="E2991">
            <v>59628.482000000004</v>
          </cell>
          <cell r="F2991">
            <v>292.93599999999998</v>
          </cell>
          <cell r="G2991">
            <v>59921.418000000005</v>
          </cell>
          <cell r="H2991">
            <v>31950.871500000001</v>
          </cell>
          <cell r="I2991">
            <v>1.875423585863691</v>
          </cell>
          <cell r="J2991">
            <v>138421.20397113479</v>
          </cell>
          <cell r="K2991">
            <v>0.43289190009137274</v>
          </cell>
          <cell r="L2991">
            <v>31</v>
          </cell>
          <cell r="M2991">
            <v>136.37751433085509</v>
          </cell>
        </row>
        <row r="2992">
          <cell r="D2992">
            <v>45877</v>
          </cell>
          <cell r="E2992">
            <v>94329.235000000001</v>
          </cell>
          <cell r="F2992">
            <v>20.951000000000001</v>
          </cell>
          <cell r="G2992">
            <v>94350.186000000002</v>
          </cell>
          <cell r="H2992">
            <v>31950.871500000001</v>
          </cell>
          <cell r="I2992">
            <v>2.952976916451246</v>
          </cell>
          <cell r="J2992">
            <v>138421.20397113479</v>
          </cell>
          <cell r="K2992">
            <v>0.68161656807778526</v>
          </cell>
          <cell r="L2992">
            <v>31</v>
          </cell>
          <cell r="M2992">
            <v>136.37751433085509</v>
          </cell>
        </row>
        <row r="2993">
          <cell r="D2993">
            <v>45878</v>
          </cell>
          <cell r="E2993">
            <v>100625.48299999999</v>
          </cell>
          <cell r="F2993">
            <v>422.26</v>
          </cell>
          <cell r="G2993">
            <v>101047.74299999999</v>
          </cell>
          <cell r="H2993">
            <v>31950.871500000001</v>
          </cell>
          <cell r="I2993">
            <v>3.1625973958175129</v>
          </cell>
          <cell r="J2993">
            <v>138421.20397113479</v>
          </cell>
          <cell r="K2993">
            <v>0.73000190795242359</v>
          </cell>
          <cell r="L2993">
            <v>31</v>
          </cell>
          <cell r="M2993">
            <v>136.37751433085509</v>
          </cell>
        </row>
        <row r="2994">
          <cell r="D2994">
            <v>45879</v>
          </cell>
          <cell r="E2994">
            <v>103059.711</v>
          </cell>
          <cell r="F2994">
            <v>7.5330000000000004</v>
          </cell>
          <cell r="G2994">
            <v>103067.24399999999</v>
          </cell>
          <cell r="H2994">
            <v>31950.871500000001</v>
          </cell>
          <cell r="I2994">
            <v>3.2258038407496956</v>
          </cell>
          <cell r="J2994">
            <v>138421.20397113479</v>
          </cell>
          <cell r="K2994">
            <v>0.74459144295185276</v>
          </cell>
          <cell r="L2994">
            <v>31</v>
          </cell>
          <cell r="M2994">
            <v>136.37751433085509</v>
          </cell>
        </row>
        <row r="2995">
          <cell r="D2995">
            <v>45880</v>
          </cell>
          <cell r="E2995">
            <v>76902.623000000007</v>
          </cell>
          <cell r="F2995">
            <v>434.005</v>
          </cell>
          <cell r="G2995">
            <v>77336.628000000012</v>
          </cell>
          <cell r="H2995">
            <v>31950.871500000001</v>
          </cell>
          <cell r="I2995">
            <v>2.4204857135117583</v>
          </cell>
          <cell r="J2995">
            <v>138421.20397113479</v>
          </cell>
          <cell r="K2995">
            <v>0.55870506671887599</v>
          </cell>
          <cell r="L2995">
            <v>31</v>
          </cell>
          <cell r="M2995">
            <v>136.37751433085509</v>
          </cell>
        </row>
        <row r="2996">
          <cell r="D2996">
            <v>45881</v>
          </cell>
          <cell r="E2996">
            <v>97871.995999999999</v>
          </cell>
          <cell r="F2996">
            <v>621.04200000000003</v>
          </cell>
          <cell r="G2996">
            <v>98493.038</v>
          </cell>
          <cell r="H2996">
            <v>31950.871500000001</v>
          </cell>
          <cell r="I2996">
            <v>3.0826401088934303</v>
          </cell>
          <cell r="J2996">
            <v>138421.20397113479</v>
          </cell>
          <cell r="K2996">
            <v>0.71154588440466771</v>
          </cell>
          <cell r="L2996">
            <v>31</v>
          </cell>
          <cell r="M2996">
            <v>136.37751433085509</v>
          </cell>
        </row>
        <row r="2997">
          <cell r="D2997">
            <v>45882</v>
          </cell>
          <cell r="E2997">
            <v>91042.066999999995</v>
          </cell>
          <cell r="F2997">
            <v>585.44500000000005</v>
          </cell>
          <cell r="G2997">
            <v>91627.512000000002</v>
          </cell>
          <cell r="H2997">
            <v>31950.871500000001</v>
          </cell>
          <cell r="I2997">
            <v>2.8677625272287175</v>
          </cell>
          <cell r="J2997">
            <v>138421.20397113479</v>
          </cell>
          <cell r="K2997">
            <v>0.66194708159818672</v>
          </cell>
          <cell r="L2997">
            <v>31</v>
          </cell>
          <cell r="M2997">
            <v>136.37751433085509</v>
          </cell>
        </row>
        <row r="2998">
          <cell r="D2998">
            <v>45883</v>
          </cell>
          <cell r="E2998">
            <v>103136.573</v>
          </cell>
          <cell r="F2998">
            <v>292.12599999999998</v>
          </cell>
          <cell r="G2998">
            <v>103428.69900000001</v>
          </cell>
          <cell r="H2998">
            <v>31950.871500000001</v>
          </cell>
          <cell r="I2998">
            <v>3.2371166777094014</v>
          </cell>
          <cell r="J2998">
            <v>138421.20397113479</v>
          </cell>
          <cell r="K2998">
            <v>0.74720271195999832</v>
          </cell>
          <cell r="L2998">
            <v>31</v>
          </cell>
          <cell r="M2998">
            <v>136.37751433085509</v>
          </cell>
        </row>
        <row r="2999">
          <cell r="D2999">
            <v>45884</v>
          </cell>
          <cell r="E2999">
            <v>90717.305999999997</v>
          </cell>
          <cell r="F2999">
            <v>1026.0530000000001</v>
          </cell>
          <cell r="G2999">
            <v>91743.358999999997</v>
          </cell>
          <cell r="H2999">
            <v>31950.871500000001</v>
          </cell>
          <cell r="I2999">
            <v>2.8713883125222419</v>
          </cell>
          <cell r="J2999">
            <v>138421.20397113479</v>
          </cell>
          <cell r="K2999">
            <v>0.66278399817365696</v>
          </cell>
          <cell r="L2999">
            <v>31</v>
          </cell>
          <cell r="M2999">
            <v>136.37751433085509</v>
          </cell>
        </row>
        <row r="3000">
          <cell r="D3000">
            <v>45885</v>
          </cell>
          <cell r="E3000">
            <v>47853.472999999998</v>
          </cell>
          <cell r="F3000">
            <v>163.26599999999999</v>
          </cell>
          <cell r="G3000">
            <v>48016.739000000001</v>
          </cell>
          <cell r="H3000">
            <v>31950.871500000001</v>
          </cell>
          <cell r="I3000">
            <v>1.5028303375073822</v>
          </cell>
          <cell r="J3000">
            <v>138421.20397113479</v>
          </cell>
          <cell r="K3000">
            <v>0.34688860971049645</v>
          </cell>
          <cell r="L3000">
            <v>31</v>
          </cell>
          <cell r="M3000">
            <v>136.37751433085509</v>
          </cell>
        </row>
        <row r="3001">
          <cell r="D3001">
            <v>45886</v>
          </cell>
          <cell r="E3001">
            <v>51093.851999999999</v>
          </cell>
          <cell r="F3001">
            <v>123.559</v>
          </cell>
          <cell r="G3001">
            <v>51217.411</v>
          </cell>
          <cell r="H3001">
            <v>31950.871500000001</v>
          </cell>
          <cell r="I3001">
            <v>1.6030051324265129</v>
          </cell>
          <cell r="J3001">
            <v>138421.20397113479</v>
          </cell>
          <cell r="K3001">
            <v>0.37001130990509556</v>
          </cell>
          <cell r="L3001">
            <v>31</v>
          </cell>
          <cell r="M3001">
            <v>136.37751433085509</v>
          </cell>
        </row>
        <row r="3002">
          <cell r="D3002">
            <v>45887</v>
          </cell>
          <cell r="E3002">
            <v>106778.45</v>
          </cell>
          <cell r="F3002">
            <v>1798.318</v>
          </cell>
          <cell r="G3002">
            <v>108576.768</v>
          </cell>
          <cell r="H3002">
            <v>31950.871500000001</v>
          </cell>
          <cell r="I3002">
            <v>3.3982412029042774</v>
          </cell>
          <cell r="J3002">
            <v>138421.20397113479</v>
          </cell>
          <cell r="K3002">
            <v>0.78439404430149084</v>
          </cell>
          <cell r="L3002">
            <v>31</v>
          </cell>
          <cell r="M3002">
            <v>136.37751433085509</v>
          </cell>
        </row>
        <row r="3003">
          <cell r="D3003">
            <v>45888</v>
          </cell>
          <cell r="E3003">
            <v>145634.21599999999</v>
          </cell>
          <cell r="F3003">
            <v>2930.51</v>
          </cell>
          <cell r="G3003">
            <v>148564.726</v>
          </cell>
          <cell r="H3003">
            <v>31950.871500000001</v>
          </cell>
          <cell r="I3003">
            <v>4.6497863446385175</v>
          </cell>
          <cell r="J3003">
            <v>138421.20397113479</v>
          </cell>
          <cell r="K3003">
            <v>1.073280117047533</v>
          </cell>
          <cell r="L3003">
            <v>31</v>
          </cell>
          <cell r="M3003">
            <v>136.37751433085509</v>
          </cell>
        </row>
        <row r="3004">
          <cell r="D3004">
            <v>45889</v>
          </cell>
          <cell r="E3004">
            <v>162574.375</v>
          </cell>
          <cell r="F3004">
            <v>12175.035</v>
          </cell>
          <cell r="G3004">
            <v>174749.41</v>
          </cell>
          <cell r="H3004">
            <v>31950.871500000001</v>
          </cell>
          <cell r="I3004">
            <v>5.4693159152168977</v>
          </cell>
          <cell r="J3004">
            <v>138421.20397113479</v>
          </cell>
          <cell r="K3004">
            <v>1.2624468288575268</v>
          </cell>
          <cell r="L3004">
            <v>31</v>
          </cell>
          <cell r="M3004">
            <v>136.37751433085509</v>
          </cell>
        </row>
        <row r="3005">
          <cell r="D3005">
            <v>45890</v>
          </cell>
          <cell r="E3005">
            <v>146963.022</v>
          </cell>
          <cell r="F3005">
            <v>13176.154</v>
          </cell>
          <cell r="G3005">
            <v>160139.17600000001</v>
          </cell>
          <cell r="H3005">
            <v>31950.871500000001</v>
          </cell>
          <cell r="I3005">
            <v>5.0120440689700745</v>
          </cell>
          <cell r="J3005">
            <v>138421.20397113479</v>
          </cell>
          <cell r="K3005">
            <v>1.156897725245867</v>
          </cell>
          <cell r="L3005">
            <v>31</v>
          </cell>
          <cell r="M3005">
            <v>136.37751433085509</v>
          </cell>
        </row>
        <row r="3006">
          <cell r="D3006">
            <v>45891</v>
          </cell>
          <cell r="E3006">
            <v>156156.913</v>
          </cell>
          <cell r="F3006">
            <v>3830.2620000000002</v>
          </cell>
          <cell r="G3006">
            <v>159987.17499999999</v>
          </cell>
          <cell r="H3006">
            <v>31950.871500000001</v>
          </cell>
          <cell r="I3006">
            <v>5.0072867339471472</v>
          </cell>
          <cell r="J3006">
            <v>138421.20397113479</v>
          </cell>
          <cell r="K3006">
            <v>1.1557996203628049</v>
          </cell>
          <cell r="L3006">
            <v>31</v>
          </cell>
          <cell r="M3006">
            <v>136.37751433085509</v>
          </cell>
        </row>
        <row r="3007">
          <cell r="D3007">
            <v>45892</v>
          </cell>
          <cell r="E3007">
            <v>70619.850000000006</v>
          </cell>
          <cell r="F3007">
            <v>333.73500000000001</v>
          </cell>
          <cell r="G3007">
            <v>70953.585000000006</v>
          </cell>
          <cell r="H3007">
            <v>31950.871500000001</v>
          </cell>
          <cell r="I3007">
            <v>2.2207089093015822</v>
          </cell>
          <cell r="J3007">
            <v>138421.20397113479</v>
          </cell>
          <cell r="K3007">
            <v>0.51259187873265488</v>
          </cell>
          <cell r="L3007">
            <v>31</v>
          </cell>
          <cell r="M3007">
            <v>136.37751433085509</v>
          </cell>
        </row>
        <row r="3008">
          <cell r="D3008">
            <v>45893</v>
          </cell>
          <cell r="E3008">
            <v>46668.775000000001</v>
          </cell>
          <cell r="F3008">
            <v>0</v>
          </cell>
          <cell r="G3008">
            <v>46668.775000000001</v>
          </cell>
          <cell r="H3008">
            <v>31950.871500000001</v>
          </cell>
          <cell r="I3008">
            <v>1.4606416917297544</v>
          </cell>
          <cell r="J3008">
            <v>138421.20397113479</v>
          </cell>
          <cell r="K3008">
            <v>0.33715047739168574</v>
          </cell>
          <cell r="L3008">
            <v>31</v>
          </cell>
          <cell r="M3008">
            <v>136.37751433085509</v>
          </cell>
        </row>
        <row r="3009">
          <cell r="D3009">
            <v>45894</v>
          </cell>
          <cell r="E3009">
            <v>83666.798999999999</v>
          </cell>
          <cell r="F3009">
            <v>2393.8679999999999</v>
          </cell>
          <cell r="G3009">
            <v>86060.667000000001</v>
          </cell>
          <cell r="H3009">
            <v>31950.871500000001</v>
          </cell>
          <cell r="I3009">
            <v>2.6935311295029933</v>
          </cell>
          <cell r="J3009">
            <v>138421.20397113479</v>
          </cell>
          <cell r="K3009">
            <v>0.62173037461765168</v>
          </cell>
          <cell r="L3009">
            <v>31</v>
          </cell>
          <cell r="M3009">
            <v>136.37751433085509</v>
          </cell>
        </row>
        <row r="3010">
          <cell r="D3010">
            <v>45895</v>
          </cell>
          <cell r="E3010">
            <v>80672.576000000001</v>
          </cell>
          <cell r="F3010">
            <v>579.97500000000002</v>
          </cell>
          <cell r="G3010">
            <v>81252.551000000007</v>
          </cell>
          <cell r="H3010">
            <v>31950.871500000001</v>
          </cell>
          <cell r="I3010">
            <v>2.5430464705790579</v>
          </cell>
          <cell r="J3010">
            <v>138421.20397113479</v>
          </cell>
          <cell r="K3010">
            <v>0.58699497381155374</v>
          </cell>
          <cell r="L3010">
            <v>31</v>
          </cell>
          <cell r="M3010">
            <v>136.37751433085509</v>
          </cell>
        </row>
        <row r="3011">
          <cell r="D3011">
            <v>45896</v>
          </cell>
          <cell r="E3011">
            <v>98679.75</v>
          </cell>
          <cell r="F3011">
            <v>192.51499999999999</v>
          </cell>
          <cell r="G3011">
            <v>98872.264999999999</v>
          </cell>
          <cell r="H3011">
            <v>31950.871500000001</v>
          </cell>
          <cell r="I3011">
            <v>3.0945091748123366</v>
          </cell>
          <cell r="J3011">
            <v>138421.20397113479</v>
          </cell>
          <cell r="K3011">
            <v>0.71428554414696466</v>
          </cell>
          <cell r="L3011">
            <v>31</v>
          </cell>
          <cell r="M3011">
            <v>136.37751433085509</v>
          </cell>
        </row>
        <row r="3012">
          <cell r="D3012">
            <v>45897</v>
          </cell>
          <cell r="E3012">
            <v>188819</v>
          </cell>
          <cell r="F3012">
            <v>565.59199999999998</v>
          </cell>
          <cell r="G3012">
            <v>189384.592</v>
          </cell>
          <cell r="H3012">
            <v>31950.871500000001</v>
          </cell>
          <cell r="I3012">
            <v>5.9273685852356168</v>
          </cell>
          <cell r="J3012">
            <v>138421.20397113479</v>
          </cell>
          <cell r="K3012">
            <v>1.3681761649717532</v>
          </cell>
          <cell r="L3012">
            <v>31</v>
          </cell>
          <cell r="M3012">
            <v>136.37751433085509</v>
          </cell>
        </row>
        <row r="3013">
          <cell r="D3013">
            <v>45898</v>
          </cell>
          <cell r="E3013">
            <v>183639.51500000001</v>
          </cell>
          <cell r="F3013">
            <v>1992.325</v>
          </cell>
          <cell r="G3013">
            <v>185631.84000000003</v>
          </cell>
          <cell r="H3013">
            <v>31950.871500000001</v>
          </cell>
          <cell r="I3013">
            <v>5.8099147624189227</v>
          </cell>
          <cell r="J3013">
            <v>138421.20397113479</v>
          </cell>
          <cell r="K3013">
            <v>1.341065058491401</v>
          </cell>
          <cell r="L3013">
            <v>31</v>
          </cell>
          <cell r="M3013">
            <v>136.37751433085509</v>
          </cell>
        </row>
        <row r="3014">
          <cell r="D3014">
            <v>45899</v>
          </cell>
          <cell r="E3014">
            <v>113774.186</v>
          </cell>
          <cell r="F3014">
            <v>709.83</v>
          </cell>
          <cell r="G3014">
            <v>114484.016</v>
          </cell>
          <cell r="H3014">
            <v>31950.871500000001</v>
          </cell>
          <cell r="I3014">
            <v>3.5831265510238115</v>
          </cell>
          <cell r="J3014">
            <v>138421.20397113479</v>
          </cell>
          <cell r="K3014">
            <v>0.82706993376443649</v>
          </cell>
          <cell r="L3014">
            <v>31</v>
          </cell>
          <cell r="M3014">
            <v>136.37751433085509</v>
          </cell>
        </row>
        <row r="3015">
          <cell r="D3015">
            <v>45900</v>
          </cell>
          <cell r="E3015">
            <v>151945.05499999999</v>
          </cell>
          <cell r="F3015">
            <v>0.25</v>
          </cell>
          <cell r="G3015">
            <v>151945.30499999999</v>
          </cell>
          <cell r="H3015">
            <v>31950.871500000001</v>
          </cell>
          <cell r="I3015">
            <v>4.7555918779868023</v>
          </cell>
          <cell r="J3015">
            <v>138421.20397113479</v>
          </cell>
          <cell r="K3015">
            <v>1.0977025241861458</v>
          </cell>
          <cell r="L3015">
            <v>31</v>
          </cell>
          <cell r="M3015">
            <v>136.37751433085509</v>
          </cell>
        </row>
        <row r="3016">
          <cell r="D3016"/>
          <cell r="E3016"/>
          <cell r="F3016"/>
          <cell r="G3016"/>
          <cell r="H3016"/>
          <cell r="I3016"/>
          <cell r="J3016"/>
          <cell r="K3016"/>
          <cell r="M3016"/>
        </row>
        <row r="3017">
          <cell r="D3017"/>
          <cell r="E3017"/>
          <cell r="F3017"/>
          <cell r="G3017"/>
          <cell r="H3017"/>
          <cell r="I3017"/>
          <cell r="J3017"/>
          <cell r="K3017"/>
          <cell r="M3017"/>
        </row>
        <row r="3018">
          <cell r="D3018"/>
          <cell r="E3018"/>
          <cell r="F3018"/>
          <cell r="G3018"/>
          <cell r="H3018"/>
          <cell r="I3018"/>
          <cell r="J3018"/>
          <cell r="K3018"/>
          <cell r="M3018"/>
        </row>
        <row r="3019">
          <cell r="D3019"/>
          <cell r="E3019"/>
          <cell r="F3019"/>
          <cell r="G3019"/>
          <cell r="H3019"/>
          <cell r="I3019"/>
          <cell r="J3019"/>
          <cell r="K3019"/>
          <cell r="M3019"/>
        </row>
        <row r="3020">
          <cell r="D3020"/>
          <cell r="E3020"/>
          <cell r="F3020"/>
          <cell r="G3020"/>
          <cell r="H3020"/>
          <cell r="I3020"/>
          <cell r="J3020"/>
          <cell r="K3020"/>
          <cell r="M3020"/>
        </row>
        <row r="3021">
          <cell r="D3021"/>
          <cell r="E3021"/>
          <cell r="F3021"/>
          <cell r="G3021"/>
          <cell r="H3021"/>
          <cell r="I3021"/>
          <cell r="J3021"/>
          <cell r="K3021"/>
          <cell r="M3021"/>
        </row>
        <row r="3022">
          <cell r="D3022"/>
          <cell r="E3022"/>
          <cell r="F3022"/>
          <cell r="G3022"/>
          <cell r="H3022"/>
          <cell r="I3022"/>
          <cell r="J3022"/>
          <cell r="K3022"/>
          <cell r="M3022"/>
        </row>
        <row r="3023">
          <cell r="D3023"/>
          <cell r="E3023"/>
          <cell r="F3023"/>
          <cell r="G3023"/>
          <cell r="H3023"/>
          <cell r="I3023"/>
          <cell r="J3023"/>
          <cell r="K3023"/>
          <cell r="M3023"/>
        </row>
        <row r="3024">
          <cell r="D3024"/>
          <cell r="E3024"/>
          <cell r="F3024"/>
          <cell r="G3024"/>
          <cell r="H3024"/>
          <cell r="I3024"/>
          <cell r="J3024"/>
          <cell r="K3024"/>
          <cell r="M3024"/>
        </row>
        <row r="3025">
          <cell r="D3025"/>
          <cell r="E3025"/>
          <cell r="F3025"/>
          <cell r="G3025"/>
          <cell r="H3025"/>
          <cell r="I3025"/>
          <cell r="J3025"/>
          <cell r="K3025"/>
          <cell r="M3025"/>
        </row>
        <row r="3026">
          <cell r="D3026"/>
          <cell r="E3026"/>
          <cell r="F3026"/>
          <cell r="G3026"/>
          <cell r="H3026"/>
          <cell r="I3026"/>
          <cell r="J3026"/>
          <cell r="K3026"/>
          <cell r="M3026"/>
        </row>
        <row r="3027">
          <cell r="D3027"/>
          <cell r="E3027"/>
          <cell r="F3027"/>
          <cell r="G3027"/>
          <cell r="H3027"/>
          <cell r="I3027"/>
          <cell r="J3027"/>
          <cell r="K3027"/>
          <cell r="M3027"/>
        </row>
        <row r="3028">
          <cell r="D3028"/>
          <cell r="E3028"/>
          <cell r="F3028"/>
          <cell r="G3028"/>
          <cell r="H3028"/>
          <cell r="I3028"/>
          <cell r="J3028"/>
          <cell r="K3028"/>
          <cell r="M3028"/>
        </row>
        <row r="3029">
          <cell r="D3029"/>
          <cell r="E3029"/>
          <cell r="F3029"/>
          <cell r="G3029"/>
          <cell r="H3029"/>
          <cell r="I3029"/>
          <cell r="J3029"/>
          <cell r="K3029"/>
          <cell r="M3029"/>
        </row>
        <row r="3030">
          <cell r="D3030"/>
          <cell r="E3030"/>
          <cell r="F3030"/>
          <cell r="G3030"/>
          <cell r="H3030"/>
          <cell r="I3030"/>
          <cell r="J3030"/>
          <cell r="K3030"/>
          <cell r="M3030"/>
        </row>
        <row r="3031">
          <cell r="D3031"/>
          <cell r="E3031"/>
          <cell r="F3031"/>
          <cell r="G3031"/>
          <cell r="H3031"/>
          <cell r="I3031"/>
          <cell r="J3031"/>
          <cell r="K3031"/>
          <cell r="M3031"/>
        </row>
        <row r="3032">
          <cell r="D3032"/>
          <cell r="E3032"/>
          <cell r="F3032"/>
          <cell r="G3032"/>
          <cell r="H3032"/>
          <cell r="I3032"/>
          <cell r="J3032"/>
          <cell r="K3032"/>
          <cell r="M3032"/>
        </row>
        <row r="3033">
          <cell r="D3033"/>
          <cell r="E3033"/>
          <cell r="F3033"/>
          <cell r="G3033"/>
          <cell r="H3033"/>
          <cell r="I3033"/>
          <cell r="J3033"/>
          <cell r="K3033"/>
          <cell r="M3033"/>
        </row>
        <row r="3034">
          <cell r="D3034"/>
          <cell r="E3034"/>
          <cell r="F3034"/>
          <cell r="G3034"/>
          <cell r="H3034"/>
          <cell r="I3034"/>
          <cell r="J3034"/>
          <cell r="K3034"/>
          <cell r="M3034"/>
        </row>
        <row r="3035">
          <cell r="D3035"/>
          <cell r="E3035"/>
          <cell r="F3035"/>
          <cell r="G3035"/>
          <cell r="H3035"/>
          <cell r="I3035"/>
          <cell r="J3035"/>
          <cell r="K3035"/>
          <cell r="M3035"/>
        </row>
        <row r="3036">
          <cell r="D3036"/>
          <cell r="E3036"/>
          <cell r="F3036"/>
          <cell r="G3036"/>
          <cell r="H3036"/>
          <cell r="I3036"/>
          <cell r="J3036"/>
          <cell r="K3036"/>
          <cell r="M3036"/>
        </row>
        <row r="3037">
          <cell r="D3037"/>
          <cell r="E3037"/>
          <cell r="F3037"/>
          <cell r="G3037"/>
          <cell r="H3037"/>
          <cell r="I3037"/>
          <cell r="J3037"/>
          <cell r="K3037"/>
          <cell r="M3037"/>
        </row>
        <row r="3038">
          <cell r="D3038"/>
          <cell r="E3038"/>
          <cell r="F3038"/>
          <cell r="G3038"/>
          <cell r="H3038"/>
          <cell r="I3038"/>
          <cell r="J3038"/>
          <cell r="K3038"/>
          <cell r="M3038"/>
        </row>
        <row r="3039">
          <cell r="D3039"/>
          <cell r="E3039"/>
          <cell r="F3039"/>
          <cell r="G3039"/>
          <cell r="H3039"/>
          <cell r="I3039"/>
          <cell r="J3039"/>
          <cell r="K3039"/>
          <cell r="M3039"/>
        </row>
        <row r="3040">
          <cell r="D3040"/>
          <cell r="E3040"/>
          <cell r="F3040"/>
          <cell r="G3040"/>
          <cell r="H3040"/>
          <cell r="I3040"/>
          <cell r="J3040"/>
          <cell r="K3040"/>
          <cell r="M3040"/>
        </row>
        <row r="3041">
          <cell r="D3041"/>
          <cell r="E3041"/>
          <cell r="F3041"/>
          <cell r="G3041"/>
          <cell r="H3041"/>
          <cell r="I3041"/>
          <cell r="J3041"/>
          <cell r="K3041"/>
          <cell r="M3041"/>
        </row>
        <row r="3042">
          <cell r="D3042"/>
          <cell r="E3042"/>
          <cell r="F3042"/>
          <cell r="G3042"/>
          <cell r="H3042"/>
          <cell r="I3042"/>
          <cell r="J3042"/>
          <cell r="K3042"/>
          <cell r="M3042"/>
        </row>
        <row r="3043">
          <cell r="D3043"/>
          <cell r="E3043"/>
          <cell r="F3043"/>
          <cell r="G3043"/>
          <cell r="H3043"/>
          <cell r="I3043"/>
          <cell r="J3043"/>
          <cell r="K3043"/>
          <cell r="M3043"/>
        </row>
        <row r="3044">
          <cell r="D3044"/>
        </row>
        <row r="3045">
          <cell r="D3045"/>
        </row>
        <row r="3046">
          <cell r="D3046"/>
        </row>
        <row r="3047">
          <cell r="D3047"/>
        </row>
        <row r="3048">
          <cell r="D3048"/>
          <cell r="E3048">
            <v>393333.375</v>
          </cell>
        </row>
        <row r="3049">
          <cell r="D3049"/>
          <cell r="E3049">
            <v>393.33337499999999</v>
          </cell>
        </row>
        <row r="3050">
          <cell r="D3050"/>
          <cell r="E3050">
            <v>45684</v>
          </cell>
        </row>
        <row r="3051">
          <cell r="D3051"/>
        </row>
        <row r="3052">
          <cell r="D3052"/>
        </row>
        <row r="3053">
          <cell r="D3053"/>
        </row>
        <row r="3054">
          <cell r="D3054"/>
        </row>
        <row r="3055">
          <cell r="D3055"/>
        </row>
        <row r="3056">
          <cell r="D3056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zart Reports"/>
      <sheetName val="VertidosTODO"/>
      <sheetName val="VertidosSUMA"/>
      <sheetName val="Historico"/>
      <sheetName val="PASOS"/>
      <sheetName val="tabla datos"/>
      <sheetName val="grafico diario"/>
      <sheetName val="datos y grafico mensual 10 a"/>
      <sheetName val="IndSolar10"/>
      <sheetName val="PENÍNSULA mensual"/>
      <sheetName val="vertidos solar para producible"/>
      <sheetName val="SeriediariaSOLARF"/>
      <sheetName val="Serie mensual Balance"/>
      <sheetName val="Horas equiva mensuales"/>
      <sheetName val="potencia solar"/>
      <sheetName val="promedios 10-15 años"/>
      <sheetName val="hidraulica"/>
      <sheetName val="tabla datos (2)"/>
      <sheetName val="grafico diario (2)"/>
      <sheetName val="IndEolic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D1" t="str">
            <v>Fecha</v>
          </cell>
          <cell r="E1" t="str">
            <v>Producción mensual (MWh)</v>
          </cell>
          <cell r="F1" t="str">
            <v>Vertidos (MWh)</v>
          </cell>
          <cell r="G1" t="str">
            <v>Total (MWh)</v>
          </cell>
          <cell r="H1" t="str">
            <v>Potencia Instalada (MW)</v>
          </cell>
          <cell r="I1" t="str">
            <v>Horas equivalentes</v>
          </cell>
          <cell r="J1" t="str">
            <v>Prod. sol. Med10 dia(MWh)</v>
          </cell>
          <cell r="K1" t="str">
            <v>Índice Prod Eól10</v>
          </cell>
          <cell r="L1" t="str">
            <v>Num dias mes</v>
          </cell>
          <cell r="M1" t="str">
            <v>Media  mensual 10 años</v>
          </cell>
        </row>
        <row r="2">
          <cell r="D2">
            <v>42370</v>
          </cell>
          <cell r="E2">
            <v>8179.9170000000004</v>
          </cell>
          <cell r="F2">
            <v>0</v>
          </cell>
          <cell r="G2">
            <v>8179.9170000000004</v>
          </cell>
          <cell r="H2">
            <v>4438.6758840000002</v>
          </cell>
          <cell r="I2">
            <v>1.8428732382749486</v>
          </cell>
          <cell r="J2">
            <v>11937.507469227838</v>
          </cell>
          <cell r="K2">
            <v>0.68522822047114562</v>
          </cell>
          <cell r="L2">
            <v>31</v>
          </cell>
          <cell r="M2">
            <v>83.37232571542792</v>
          </cell>
        </row>
        <row r="3">
          <cell r="D3">
            <v>42371</v>
          </cell>
          <cell r="E3">
            <v>11752.603999999999</v>
          </cell>
          <cell r="F3">
            <v>0</v>
          </cell>
          <cell r="G3">
            <v>11752.603999999999</v>
          </cell>
          <cell r="H3">
            <v>4438.6758840000002</v>
          </cell>
          <cell r="I3">
            <v>2.6477725130515517</v>
          </cell>
          <cell r="J3">
            <v>11937.507469227838</v>
          </cell>
          <cell r="K3">
            <v>0.98451071384001421</v>
          </cell>
          <cell r="L3">
            <v>31</v>
          </cell>
          <cell r="M3">
            <v>83.37232571542792</v>
          </cell>
        </row>
        <row r="4">
          <cell r="D4">
            <v>42372</v>
          </cell>
          <cell r="E4">
            <v>4289.6930000000002</v>
          </cell>
          <cell r="F4">
            <v>0</v>
          </cell>
          <cell r="G4">
            <v>4289.6930000000002</v>
          </cell>
          <cell r="H4">
            <v>4438.6758840000002</v>
          </cell>
          <cell r="I4">
            <v>0.96643528658241629</v>
          </cell>
          <cell r="J4">
            <v>11937.507469227838</v>
          </cell>
          <cell r="K4">
            <v>0.35934578563053027</v>
          </cell>
          <cell r="L4">
            <v>31</v>
          </cell>
          <cell r="M4">
            <v>83.37232571542792</v>
          </cell>
        </row>
        <row r="5">
          <cell r="D5">
            <v>42373</v>
          </cell>
          <cell r="E5">
            <v>4248.1549999999997</v>
          </cell>
          <cell r="F5">
            <v>0</v>
          </cell>
          <cell r="G5">
            <v>4248.1549999999997</v>
          </cell>
          <cell r="H5">
            <v>4438.6758840000002</v>
          </cell>
          <cell r="I5">
            <v>0.95707709033525812</v>
          </cell>
          <cell r="J5">
            <v>11937.507469227838</v>
          </cell>
          <cell r="K5">
            <v>0.35586616477106053</v>
          </cell>
          <cell r="L5">
            <v>31</v>
          </cell>
          <cell r="M5">
            <v>83.37232571542792</v>
          </cell>
        </row>
        <row r="6">
          <cell r="D6">
            <v>42374</v>
          </cell>
          <cell r="E6">
            <v>11973.133</v>
          </cell>
          <cell r="F6">
            <v>0</v>
          </cell>
          <cell r="G6">
            <v>11973.133</v>
          </cell>
          <cell r="H6">
            <v>4438.6758840000002</v>
          </cell>
          <cell r="I6">
            <v>2.6974560235766023</v>
          </cell>
          <cell r="J6">
            <v>11937.507469227838</v>
          </cell>
          <cell r="K6">
            <v>1.0029843357890245</v>
          </cell>
          <cell r="L6">
            <v>31</v>
          </cell>
          <cell r="M6">
            <v>83.37232571542792</v>
          </cell>
        </row>
        <row r="7">
          <cell r="D7">
            <v>42375</v>
          </cell>
          <cell r="E7">
            <v>8833.348</v>
          </cell>
          <cell r="F7">
            <v>0</v>
          </cell>
          <cell r="G7">
            <v>8833.348</v>
          </cell>
          <cell r="H7">
            <v>4438.6758840000002</v>
          </cell>
          <cell r="I7">
            <v>1.9900862849304632</v>
          </cell>
          <cell r="J7">
            <v>11937.507469227838</v>
          </cell>
          <cell r="K7">
            <v>0.73996586161477595</v>
          </cell>
          <cell r="L7">
            <v>31</v>
          </cell>
          <cell r="M7">
            <v>83.37232571542792</v>
          </cell>
        </row>
        <row r="8">
          <cell r="D8">
            <v>42376</v>
          </cell>
          <cell r="E8">
            <v>6735.7049999999999</v>
          </cell>
          <cell r="F8">
            <v>0</v>
          </cell>
          <cell r="G8">
            <v>6735.7049999999999</v>
          </cell>
          <cell r="H8">
            <v>4438.6758840000002</v>
          </cell>
          <cell r="I8">
            <v>1.5175032320517141</v>
          </cell>
          <cell r="J8">
            <v>11937.507469227838</v>
          </cell>
          <cell r="K8">
            <v>0.56424718622066672</v>
          </cell>
          <cell r="L8">
            <v>31</v>
          </cell>
          <cell r="M8">
            <v>83.37232571542792</v>
          </cell>
        </row>
        <row r="9">
          <cell r="D9">
            <v>42377</v>
          </cell>
          <cell r="E9">
            <v>8922.8809999999994</v>
          </cell>
          <cell r="F9">
            <v>0</v>
          </cell>
          <cell r="G9">
            <v>8922.8809999999994</v>
          </cell>
          <cell r="H9">
            <v>4438.6758840000002</v>
          </cell>
          <cell r="I9">
            <v>2.0102573905348931</v>
          </cell>
          <cell r="J9">
            <v>11937.507469227838</v>
          </cell>
          <cell r="K9">
            <v>0.74746600351883707</v>
          </cell>
          <cell r="L9">
            <v>31</v>
          </cell>
          <cell r="M9">
            <v>83.37232571542792</v>
          </cell>
        </row>
        <row r="10">
          <cell r="D10">
            <v>42378</v>
          </cell>
          <cell r="E10">
            <v>11283.87</v>
          </cell>
          <cell r="F10">
            <v>0</v>
          </cell>
          <cell r="G10">
            <v>11283.87</v>
          </cell>
          <cell r="H10">
            <v>4438.6758840000002</v>
          </cell>
          <cell r="I10">
            <v>2.542170299181953</v>
          </cell>
          <cell r="J10">
            <v>11937.507469227838</v>
          </cell>
          <cell r="K10">
            <v>0.94524506301564504</v>
          </cell>
          <cell r="L10">
            <v>31</v>
          </cell>
          <cell r="M10">
            <v>83.37232571542792</v>
          </cell>
        </row>
        <row r="11">
          <cell r="D11">
            <v>42379</v>
          </cell>
          <cell r="E11">
            <v>7323.3019999999997</v>
          </cell>
          <cell r="F11">
            <v>0</v>
          </cell>
          <cell r="G11">
            <v>7323.3019999999997</v>
          </cell>
          <cell r="H11">
            <v>4438.6758840000002</v>
          </cell>
          <cell r="I11">
            <v>1.6498843779961834</v>
          </cell>
          <cell r="J11">
            <v>11937.507469227838</v>
          </cell>
          <cell r="K11">
            <v>0.61346994076257511</v>
          </cell>
          <cell r="L11">
            <v>31</v>
          </cell>
          <cell r="M11">
            <v>83.37232571542792</v>
          </cell>
        </row>
        <row r="12">
          <cell r="D12">
            <v>42380</v>
          </cell>
          <cell r="E12">
            <v>9175.4850000000006</v>
          </cell>
          <cell r="F12">
            <v>0</v>
          </cell>
          <cell r="G12">
            <v>9175.4850000000006</v>
          </cell>
          <cell r="H12">
            <v>4438.6758840000002</v>
          </cell>
          <cell r="I12">
            <v>2.0671671552038018</v>
          </cell>
          <cell r="J12">
            <v>11937.507469227838</v>
          </cell>
          <cell r="K12">
            <v>0.76862653478142751</v>
          </cell>
          <cell r="L12">
            <v>31</v>
          </cell>
          <cell r="M12">
            <v>83.37232571542792</v>
          </cell>
        </row>
        <row r="13">
          <cell r="D13">
            <v>42381</v>
          </cell>
          <cell r="E13">
            <v>16631.43</v>
          </cell>
          <cell r="F13">
            <v>0</v>
          </cell>
          <cell r="G13">
            <v>16631.43</v>
          </cell>
          <cell r="H13">
            <v>4438.6758840000002</v>
          </cell>
          <cell r="I13">
            <v>3.7469349947246564</v>
          </cell>
          <cell r="J13">
            <v>11937.507469227838</v>
          </cell>
          <cell r="K13">
            <v>1.3932079240890127</v>
          </cell>
          <cell r="L13">
            <v>31</v>
          </cell>
          <cell r="M13">
            <v>83.37232571542792</v>
          </cell>
        </row>
        <row r="14">
          <cell r="D14">
            <v>42382</v>
          </cell>
          <cell r="E14">
            <v>15017.468000000001</v>
          </cell>
          <cell r="F14">
            <v>0</v>
          </cell>
          <cell r="G14">
            <v>15017.468000000001</v>
          </cell>
          <cell r="H14">
            <v>4438.6758840000002</v>
          </cell>
          <cell r="I14">
            <v>3.3833216014111653</v>
          </cell>
          <cell r="J14">
            <v>11937.507469227838</v>
          </cell>
          <cell r="K14">
            <v>1.2580070034478803</v>
          </cell>
          <cell r="L14">
            <v>31</v>
          </cell>
          <cell r="M14">
            <v>83.37232571542792</v>
          </cell>
        </row>
        <row r="15">
          <cell r="D15">
            <v>42383</v>
          </cell>
          <cell r="E15">
            <v>5859.7250000000004</v>
          </cell>
          <cell r="F15">
            <v>0</v>
          </cell>
          <cell r="G15">
            <v>5859.7250000000004</v>
          </cell>
          <cell r="H15">
            <v>4438.6758840000002</v>
          </cell>
          <cell r="I15">
            <v>1.3201515841970857</v>
          </cell>
          <cell r="J15">
            <v>11937.507469227838</v>
          </cell>
          <cell r="K15">
            <v>0.49086670857421705</v>
          </cell>
          <cell r="L15">
            <v>31</v>
          </cell>
          <cell r="M15">
            <v>83.37232571542792</v>
          </cell>
        </row>
        <row r="16">
          <cell r="D16">
            <v>42384</v>
          </cell>
          <cell r="E16">
            <v>11210.763000000001</v>
          </cell>
          <cell r="F16">
            <v>0</v>
          </cell>
          <cell r="G16">
            <v>11210.763000000001</v>
          </cell>
          <cell r="H16">
            <v>4438.6758840000002</v>
          </cell>
          <cell r="I16">
            <v>2.5256998467518654</v>
          </cell>
          <cell r="J16">
            <v>11937.507469227838</v>
          </cell>
          <cell r="K16">
            <v>0.93912092025062877</v>
          </cell>
          <cell r="L16">
            <v>31</v>
          </cell>
          <cell r="M16">
            <v>83.37232571542792</v>
          </cell>
        </row>
        <row r="17">
          <cell r="D17">
            <v>42385</v>
          </cell>
          <cell r="E17">
            <v>20565.909</v>
          </cell>
          <cell r="F17">
            <v>0</v>
          </cell>
          <cell r="G17">
            <v>20565.909</v>
          </cell>
          <cell r="H17">
            <v>4438.6758840000002</v>
          </cell>
          <cell r="I17">
            <v>4.6333432621502038</v>
          </cell>
          <cell r="J17">
            <v>11937.507469227838</v>
          </cell>
          <cell r="K17">
            <v>1.7227975817409293</v>
          </cell>
          <cell r="L17">
            <v>31</v>
          </cell>
          <cell r="M17">
            <v>83.37232571542792</v>
          </cell>
        </row>
        <row r="18">
          <cell r="D18">
            <v>42386</v>
          </cell>
          <cell r="E18">
            <v>13273.454</v>
          </cell>
          <cell r="F18">
            <v>0</v>
          </cell>
          <cell r="G18">
            <v>13273.454</v>
          </cell>
          <cell r="H18">
            <v>4438.6758840000002</v>
          </cell>
          <cell r="I18">
            <v>2.990408479214834</v>
          </cell>
          <cell r="J18">
            <v>11937.507469227838</v>
          </cell>
          <cell r="K18">
            <v>1.1119116812463512</v>
          </cell>
          <cell r="L18">
            <v>31</v>
          </cell>
          <cell r="M18">
            <v>83.37232571542792</v>
          </cell>
        </row>
        <row r="19">
          <cell r="D19">
            <v>42387</v>
          </cell>
          <cell r="E19">
            <v>12289.433000000001</v>
          </cell>
          <cell r="F19">
            <v>0</v>
          </cell>
          <cell r="G19">
            <v>12289.433000000001</v>
          </cell>
          <cell r="H19">
            <v>4438.6758840000002</v>
          </cell>
          <cell r="I19">
            <v>2.76871601377777</v>
          </cell>
          <cell r="J19">
            <v>11937.507469227838</v>
          </cell>
          <cell r="K19">
            <v>1.0294806542889583</v>
          </cell>
          <cell r="L19">
            <v>31</v>
          </cell>
          <cell r="M19">
            <v>83.37232571542792</v>
          </cell>
        </row>
        <row r="20">
          <cell r="D20">
            <v>42388</v>
          </cell>
          <cell r="E20">
            <v>11188.343000000001</v>
          </cell>
          <cell r="F20">
            <v>0</v>
          </cell>
          <cell r="G20">
            <v>11188.343000000001</v>
          </cell>
          <cell r="H20">
            <v>4438.6758840000002</v>
          </cell>
          <cell r="I20">
            <v>2.5206487908545836</v>
          </cell>
          <cell r="J20">
            <v>11937.507469227838</v>
          </cell>
          <cell r="K20">
            <v>0.93724280624250822</v>
          </cell>
          <cell r="L20">
            <v>31</v>
          </cell>
          <cell r="M20">
            <v>83.37232571542792</v>
          </cell>
        </row>
        <row r="21">
          <cell r="D21">
            <v>42389</v>
          </cell>
          <cell r="E21">
            <v>10642.32</v>
          </cell>
          <cell r="F21">
            <v>0</v>
          </cell>
          <cell r="G21">
            <v>10642.32</v>
          </cell>
          <cell r="H21">
            <v>4438.6758840000002</v>
          </cell>
          <cell r="I21">
            <v>2.3976339516841367</v>
          </cell>
          <cell r="J21">
            <v>11937.507469227838</v>
          </cell>
          <cell r="K21">
            <v>0.8915026882649888</v>
          </cell>
          <cell r="L21">
            <v>31</v>
          </cell>
          <cell r="M21">
            <v>83.37232571542792</v>
          </cell>
        </row>
        <row r="22">
          <cell r="D22">
            <v>42390</v>
          </cell>
          <cell r="E22">
            <v>10439.266</v>
          </cell>
          <cell r="F22">
            <v>0</v>
          </cell>
          <cell r="G22">
            <v>10439.266</v>
          </cell>
          <cell r="H22">
            <v>4438.6758840000002</v>
          </cell>
          <cell r="I22">
            <v>2.3518874260745637</v>
          </cell>
          <cell r="J22">
            <v>11937.507469227838</v>
          </cell>
          <cell r="K22">
            <v>0.87449293974559084</v>
          </cell>
          <cell r="L22">
            <v>31</v>
          </cell>
          <cell r="M22">
            <v>83.37232571542792</v>
          </cell>
        </row>
        <row r="23">
          <cell r="D23">
            <v>42391</v>
          </cell>
          <cell r="E23">
            <v>8120.4340000000002</v>
          </cell>
          <cell r="F23">
            <v>0</v>
          </cell>
          <cell r="G23">
            <v>8120.4340000000002</v>
          </cell>
          <cell r="H23">
            <v>4438.6758840000002</v>
          </cell>
          <cell r="I23">
            <v>1.829472169678249</v>
          </cell>
          <cell r="J23">
            <v>11937.507469227838</v>
          </cell>
          <cell r="K23">
            <v>0.68024535447894974</v>
          </cell>
          <cell r="L23">
            <v>31</v>
          </cell>
          <cell r="M23">
            <v>83.37232571542792</v>
          </cell>
        </row>
        <row r="24">
          <cell r="D24">
            <v>42392</v>
          </cell>
          <cell r="E24">
            <v>13310.125</v>
          </cell>
          <cell r="F24">
            <v>0</v>
          </cell>
          <cell r="G24">
            <v>13310.125</v>
          </cell>
          <cell r="H24">
            <v>4438.6758840000002</v>
          </cell>
          <cell r="I24">
            <v>2.9986701772883939</v>
          </cell>
          <cell r="J24">
            <v>11937.507469227838</v>
          </cell>
          <cell r="K24">
            <v>1.1149835955546379</v>
          </cell>
          <cell r="L24">
            <v>31</v>
          </cell>
          <cell r="M24">
            <v>83.37232571542792</v>
          </cell>
        </row>
        <row r="25">
          <cell r="D25">
            <v>42393</v>
          </cell>
          <cell r="E25">
            <v>17095.014999999999</v>
          </cell>
          <cell r="F25">
            <v>0</v>
          </cell>
          <cell r="G25">
            <v>17095.014999999999</v>
          </cell>
          <cell r="H25">
            <v>4438.6758840000002</v>
          </cell>
          <cell r="I25">
            <v>3.8513771779602184</v>
          </cell>
          <cell r="J25">
            <v>11937.507469227838</v>
          </cell>
          <cell r="K25">
            <v>1.4320422453403305</v>
          </cell>
          <cell r="L25">
            <v>31</v>
          </cell>
          <cell r="M25">
            <v>83.37232571542792</v>
          </cell>
        </row>
        <row r="26">
          <cell r="D26">
            <v>42394</v>
          </cell>
          <cell r="E26">
            <v>12049.054</v>
          </cell>
          <cell r="F26">
            <v>0</v>
          </cell>
          <cell r="G26">
            <v>12049.054</v>
          </cell>
          <cell r="H26">
            <v>4438.6758840000002</v>
          </cell>
          <cell r="I26">
            <v>2.7145604488565986</v>
          </cell>
          <cell r="J26">
            <v>11937.507469227838</v>
          </cell>
          <cell r="K26">
            <v>1.0093442061552382</v>
          </cell>
          <cell r="L26">
            <v>31</v>
          </cell>
          <cell r="M26">
            <v>83.37232571542792</v>
          </cell>
        </row>
        <row r="27">
          <cell r="D27">
            <v>42395</v>
          </cell>
          <cell r="E27">
            <v>9177.0570000000007</v>
          </cell>
          <cell r="F27">
            <v>0</v>
          </cell>
          <cell r="G27">
            <v>9177.0570000000007</v>
          </cell>
          <cell r="H27">
            <v>4438.6758840000002</v>
          </cell>
          <cell r="I27">
            <v>2.0675213148768852</v>
          </cell>
          <cell r="J27">
            <v>11937.507469227838</v>
          </cell>
          <cell r="K27">
            <v>0.76875822056290677</v>
          </cell>
          <cell r="L27">
            <v>31</v>
          </cell>
          <cell r="M27">
            <v>83.37232571542792</v>
          </cell>
        </row>
        <row r="28">
          <cell r="D28">
            <v>42396</v>
          </cell>
          <cell r="E28">
            <v>9926.8989999999994</v>
          </cell>
          <cell r="F28">
            <v>0</v>
          </cell>
          <cell r="G28">
            <v>9926.8989999999994</v>
          </cell>
          <cell r="H28">
            <v>4438.6758840000002</v>
          </cell>
          <cell r="I28">
            <v>2.2364550283527751</v>
          </cell>
          <cell r="J28">
            <v>11937.507469227838</v>
          </cell>
          <cell r="K28">
            <v>0.83157217078936063</v>
          </cell>
          <cell r="L28">
            <v>31</v>
          </cell>
          <cell r="M28">
            <v>83.37232571542792</v>
          </cell>
        </row>
        <row r="29">
          <cell r="D29">
            <v>42397</v>
          </cell>
          <cell r="E29">
            <v>8916.8310000000001</v>
          </cell>
          <cell r="F29">
            <v>0</v>
          </cell>
          <cell r="G29">
            <v>8916.8310000000001</v>
          </cell>
          <cell r="H29">
            <v>4438.6758840000002</v>
          </cell>
          <cell r="I29">
            <v>2.0088943714368308</v>
          </cell>
          <cell r="J29">
            <v>11937.507469227838</v>
          </cell>
          <cell r="K29">
            <v>0.74695919755322038</v>
          </cell>
          <cell r="L29">
            <v>31</v>
          </cell>
          <cell r="M29">
            <v>83.37232571542792</v>
          </cell>
        </row>
        <row r="30">
          <cell r="D30">
            <v>42398</v>
          </cell>
          <cell r="E30">
            <v>7850.6480000000001</v>
          </cell>
          <cell r="F30">
            <v>0</v>
          </cell>
          <cell r="G30">
            <v>7850.6480000000001</v>
          </cell>
          <cell r="H30">
            <v>4438.6758840000002</v>
          </cell>
          <cell r="I30">
            <v>1.7686914307708437</v>
          </cell>
          <cell r="J30">
            <v>11937.507469227838</v>
          </cell>
          <cell r="K30">
            <v>0.65764549427400776</v>
          </cell>
          <cell r="L30">
            <v>31</v>
          </cell>
          <cell r="M30">
            <v>83.37232571542792</v>
          </cell>
        </row>
        <row r="31">
          <cell r="D31">
            <v>42399</v>
          </cell>
          <cell r="E31">
            <v>15796.191000000001</v>
          </cell>
          <cell r="F31">
            <v>0</v>
          </cell>
          <cell r="G31">
            <v>15796.191000000001</v>
          </cell>
          <cell r="H31">
            <v>4438.6758840000002</v>
          </cell>
          <cell r="I31">
            <v>3.5587619850641024</v>
          </cell>
          <cell r="J31">
            <v>11937.507469227838</v>
          </cell>
          <cell r="K31">
            <v>1.323240302945901</v>
          </cell>
          <cell r="L31">
            <v>31</v>
          </cell>
          <cell r="M31">
            <v>83.37232571542792</v>
          </cell>
        </row>
        <row r="32">
          <cell r="D32">
            <v>42400</v>
          </cell>
          <cell r="E32">
            <v>15607.606</v>
          </cell>
          <cell r="F32">
            <v>0</v>
          </cell>
          <cell r="G32">
            <v>15607.606</v>
          </cell>
          <cell r="H32">
            <v>4438.6875440000003</v>
          </cell>
          <cell r="I32">
            <v>3.5162659784641961</v>
          </cell>
          <cell r="J32">
            <v>11937.507469227838</v>
          </cell>
          <cell r="K32">
            <v>1.3074426164953477</v>
          </cell>
          <cell r="L32">
            <v>31</v>
          </cell>
          <cell r="M32">
            <v>83.37232571542792</v>
          </cell>
        </row>
        <row r="33">
          <cell r="D33">
            <v>42401</v>
          </cell>
          <cell r="E33">
            <v>19801.162</v>
          </cell>
          <cell r="F33">
            <v>0</v>
          </cell>
          <cell r="G33">
            <v>19801.162</v>
          </cell>
          <cell r="H33">
            <v>4438.6875440000003</v>
          </cell>
          <cell r="I33">
            <v>4.4610398465118903</v>
          </cell>
          <cell r="J33">
            <v>15778.898637621001</v>
          </cell>
          <cell r="K33">
            <v>1.2549140757383963</v>
          </cell>
          <cell r="L33">
            <v>29</v>
          </cell>
          <cell r="M33">
            <v>103.09111826354948</v>
          </cell>
        </row>
        <row r="34">
          <cell r="D34">
            <v>42402</v>
          </cell>
          <cell r="E34">
            <v>14573.379000000001</v>
          </cell>
          <cell r="F34">
            <v>0</v>
          </cell>
          <cell r="G34">
            <v>14573.379000000001</v>
          </cell>
          <cell r="H34">
            <v>4438.6875440000003</v>
          </cell>
          <cell r="I34">
            <v>3.2832630942224301</v>
          </cell>
          <cell r="J34">
            <v>15778.898637621001</v>
          </cell>
          <cell r="K34">
            <v>0.92359925332515114</v>
          </cell>
          <cell r="L34">
            <v>29</v>
          </cell>
          <cell r="M34">
            <v>103.09111826354948</v>
          </cell>
        </row>
        <row r="35">
          <cell r="D35">
            <v>42403</v>
          </cell>
          <cell r="E35">
            <v>15269.262000000001</v>
          </cell>
          <cell r="F35">
            <v>0</v>
          </cell>
          <cell r="G35">
            <v>15269.262000000001</v>
          </cell>
          <cell r="H35">
            <v>4438.6875440000003</v>
          </cell>
          <cell r="I35">
            <v>3.4400398425521614</v>
          </cell>
          <cell r="J35">
            <v>15778.898637621001</v>
          </cell>
          <cell r="K35">
            <v>0.96770138085519519</v>
          </cell>
          <cell r="L35">
            <v>29</v>
          </cell>
          <cell r="M35">
            <v>103.09111826354948</v>
          </cell>
        </row>
        <row r="36">
          <cell r="D36">
            <v>42404</v>
          </cell>
          <cell r="E36">
            <v>21399.956999999999</v>
          </cell>
          <cell r="F36">
            <v>0</v>
          </cell>
          <cell r="G36">
            <v>21399.956999999999</v>
          </cell>
          <cell r="H36">
            <v>4438.6875440000003</v>
          </cell>
          <cell r="I36">
            <v>4.8212352835980559</v>
          </cell>
          <cell r="J36">
            <v>15778.898637621001</v>
          </cell>
          <cell r="K36">
            <v>1.3562389550419527</v>
          </cell>
          <cell r="L36">
            <v>29</v>
          </cell>
          <cell r="M36">
            <v>103.09111826354948</v>
          </cell>
        </row>
        <row r="37">
          <cell r="D37">
            <v>42405</v>
          </cell>
          <cell r="E37">
            <v>16420.175999999999</v>
          </cell>
          <cell r="F37">
            <v>0</v>
          </cell>
          <cell r="G37">
            <v>16420.175999999999</v>
          </cell>
          <cell r="H37">
            <v>4438.6875440000003</v>
          </cell>
          <cell r="I37">
            <v>3.6993313535204764</v>
          </cell>
          <cell r="J37">
            <v>15778.898637621001</v>
          </cell>
          <cell r="K37">
            <v>1.0406414526835241</v>
          </cell>
          <cell r="L37">
            <v>29</v>
          </cell>
          <cell r="M37">
            <v>103.09111826354948</v>
          </cell>
        </row>
        <row r="38">
          <cell r="D38">
            <v>42406</v>
          </cell>
          <cell r="E38">
            <v>11450.772000000001</v>
          </cell>
          <cell r="F38">
            <v>0</v>
          </cell>
          <cell r="G38">
            <v>11450.772000000001</v>
          </cell>
          <cell r="H38">
            <v>4438.6875440000003</v>
          </cell>
          <cell r="I38">
            <v>2.5797652766702606</v>
          </cell>
          <cell r="J38">
            <v>15778.898637621001</v>
          </cell>
          <cell r="K38">
            <v>0.72570160078843393</v>
          </cell>
          <cell r="L38">
            <v>29</v>
          </cell>
          <cell r="M38">
            <v>103.09111826354948</v>
          </cell>
        </row>
        <row r="39">
          <cell r="D39">
            <v>42407</v>
          </cell>
          <cell r="E39">
            <v>17299.123</v>
          </cell>
          <cell r="F39">
            <v>0</v>
          </cell>
          <cell r="G39">
            <v>17299.123</v>
          </cell>
          <cell r="H39">
            <v>4438.6875440000003</v>
          </cell>
          <cell r="I39">
            <v>3.8973509237846904</v>
          </cell>
          <cell r="J39">
            <v>15778.898637621001</v>
          </cell>
          <cell r="K39">
            <v>1.0963454039025504</v>
          </cell>
          <cell r="L39">
            <v>29</v>
          </cell>
          <cell r="M39">
            <v>103.09111826354948</v>
          </cell>
        </row>
        <row r="40">
          <cell r="D40">
            <v>42408</v>
          </cell>
          <cell r="E40">
            <v>11734.058999999999</v>
          </cell>
          <cell r="F40">
            <v>0</v>
          </cell>
          <cell r="G40">
            <v>11734.058999999999</v>
          </cell>
          <cell r="H40">
            <v>4438.6875440000003</v>
          </cell>
          <cell r="I40">
            <v>2.6435875207890054</v>
          </cell>
          <cell r="J40">
            <v>15778.898637621001</v>
          </cell>
          <cell r="K40">
            <v>0.74365513522109516</v>
          </cell>
          <cell r="L40">
            <v>29</v>
          </cell>
          <cell r="M40">
            <v>103.09111826354948</v>
          </cell>
        </row>
        <row r="41">
          <cell r="D41">
            <v>42409</v>
          </cell>
          <cell r="E41">
            <v>8395.384</v>
          </cell>
          <cell r="F41">
            <v>0</v>
          </cell>
          <cell r="G41">
            <v>8395.384</v>
          </cell>
          <cell r="H41">
            <v>4438.6875440000003</v>
          </cell>
          <cell r="I41">
            <v>1.8914113500393754</v>
          </cell>
          <cell r="J41">
            <v>15778.898637621001</v>
          </cell>
          <cell r="K41">
            <v>0.53206400477047366</v>
          </cell>
          <cell r="L41">
            <v>29</v>
          </cell>
          <cell r="M41">
            <v>103.09111826354948</v>
          </cell>
        </row>
        <row r="42">
          <cell r="D42">
            <v>42410</v>
          </cell>
          <cell r="E42">
            <v>6752.4669999999996</v>
          </cell>
          <cell r="F42">
            <v>0</v>
          </cell>
          <cell r="G42">
            <v>6752.4669999999996</v>
          </cell>
          <cell r="H42">
            <v>4438.6875440000003</v>
          </cell>
          <cell r="I42">
            <v>1.5212755872234469</v>
          </cell>
          <cell r="J42">
            <v>15778.898637621001</v>
          </cell>
          <cell r="K42">
            <v>0.42794285932608506</v>
          </cell>
          <cell r="L42">
            <v>29</v>
          </cell>
          <cell r="M42">
            <v>103.09111826354948</v>
          </cell>
        </row>
        <row r="43">
          <cell r="D43">
            <v>42411</v>
          </cell>
          <cell r="E43">
            <v>10513.188</v>
          </cell>
          <cell r="F43">
            <v>0</v>
          </cell>
          <cell r="G43">
            <v>10513.188</v>
          </cell>
          <cell r="H43">
            <v>4438.6875440000003</v>
          </cell>
          <cell r="I43">
            <v>2.3685352698932842</v>
          </cell>
          <cell r="J43">
            <v>15778.898637621001</v>
          </cell>
          <cell r="K43">
            <v>0.66628148398987896</v>
          </cell>
          <cell r="L43">
            <v>29</v>
          </cell>
          <cell r="M43">
            <v>103.09111826354948</v>
          </cell>
        </row>
        <row r="44">
          <cell r="D44">
            <v>42412</v>
          </cell>
          <cell r="E44">
            <v>5269.9660000000003</v>
          </cell>
          <cell r="F44">
            <v>0</v>
          </cell>
          <cell r="G44">
            <v>5269.9660000000003</v>
          </cell>
          <cell r="H44">
            <v>4438.6875440000003</v>
          </cell>
          <cell r="I44">
            <v>1.1872802371781455</v>
          </cell>
          <cell r="J44">
            <v>15778.898637621001</v>
          </cell>
          <cell r="K44">
            <v>0.33398820291772646</v>
          </cell>
          <cell r="L44">
            <v>29</v>
          </cell>
          <cell r="M44">
            <v>103.09111826354948</v>
          </cell>
        </row>
        <row r="45">
          <cell r="D45">
            <v>42413</v>
          </cell>
          <cell r="E45">
            <v>7290.8440000000001</v>
          </cell>
          <cell r="F45">
            <v>0</v>
          </cell>
          <cell r="G45">
            <v>7290.8440000000001</v>
          </cell>
          <cell r="H45">
            <v>4438.6875440000003</v>
          </cell>
          <cell r="I45">
            <v>1.6425675219818987</v>
          </cell>
          <cell r="J45">
            <v>15778.898637621001</v>
          </cell>
          <cell r="K45">
            <v>0.4620629213382948</v>
          </cell>
          <cell r="L45">
            <v>29</v>
          </cell>
          <cell r="M45">
            <v>103.09111826354948</v>
          </cell>
        </row>
        <row r="46">
          <cell r="D46">
            <v>42414</v>
          </cell>
          <cell r="E46">
            <v>11752.959000000001</v>
          </cell>
          <cell r="F46">
            <v>0</v>
          </cell>
          <cell r="G46">
            <v>11752.959000000001</v>
          </cell>
          <cell r="H46">
            <v>4438.6875440000003</v>
          </cell>
          <cell r="I46">
            <v>2.647845536207448</v>
          </cell>
          <cell r="J46">
            <v>15778.898637621001</v>
          </cell>
          <cell r="K46">
            <v>0.74485293745267411</v>
          </cell>
          <cell r="L46">
            <v>29</v>
          </cell>
          <cell r="M46">
            <v>103.09111826354948</v>
          </cell>
        </row>
        <row r="47">
          <cell r="D47">
            <v>42415</v>
          </cell>
          <cell r="E47">
            <v>17257.881000000001</v>
          </cell>
          <cell r="F47">
            <v>0</v>
          </cell>
          <cell r="G47">
            <v>17257.881000000001</v>
          </cell>
          <cell r="H47">
            <v>4438.6875440000003</v>
          </cell>
          <cell r="I47">
            <v>3.888059438499643</v>
          </cell>
          <cell r="J47">
            <v>15778.898637621001</v>
          </cell>
          <cell r="K47">
            <v>1.0937316600065305</v>
          </cell>
          <cell r="L47">
            <v>29</v>
          </cell>
          <cell r="M47">
            <v>103.09111826354948</v>
          </cell>
        </row>
        <row r="48">
          <cell r="D48">
            <v>42416</v>
          </cell>
          <cell r="E48">
            <v>24430.772000000001</v>
          </cell>
          <cell r="F48">
            <v>0</v>
          </cell>
          <cell r="G48">
            <v>24430.772000000001</v>
          </cell>
          <cell r="H48">
            <v>4438.6875440000003</v>
          </cell>
          <cell r="I48">
            <v>5.5040531143095031</v>
          </cell>
          <cell r="J48">
            <v>15778.898637621001</v>
          </cell>
          <cell r="K48">
            <v>1.5483192180315222</v>
          </cell>
          <cell r="L48">
            <v>29</v>
          </cell>
          <cell r="M48">
            <v>103.09111826354948</v>
          </cell>
        </row>
        <row r="49">
          <cell r="D49">
            <v>42417</v>
          </cell>
          <cell r="E49">
            <v>23902.938999999998</v>
          </cell>
          <cell r="F49">
            <v>0</v>
          </cell>
          <cell r="G49">
            <v>23902.938999999998</v>
          </cell>
          <cell r="H49">
            <v>4438.6875440000003</v>
          </cell>
          <cell r="I49">
            <v>5.3851366565125351</v>
          </cell>
          <cell r="J49">
            <v>15778.898637621001</v>
          </cell>
          <cell r="K49">
            <v>1.5148673902378187</v>
          </cell>
          <cell r="L49">
            <v>29</v>
          </cell>
          <cell r="M49">
            <v>103.09111826354948</v>
          </cell>
        </row>
        <row r="50">
          <cell r="D50">
            <v>42418</v>
          </cell>
          <cell r="E50">
            <v>11368.82</v>
          </cell>
          <cell r="F50">
            <v>0</v>
          </cell>
          <cell r="G50">
            <v>11368.82</v>
          </cell>
          <cell r="H50">
            <v>4438.6875440000003</v>
          </cell>
          <cell r="I50">
            <v>2.5613021613489808</v>
          </cell>
          <cell r="J50">
            <v>15778.898637621001</v>
          </cell>
          <cell r="K50">
            <v>0.72050782891106058</v>
          </cell>
          <cell r="L50">
            <v>29</v>
          </cell>
          <cell r="M50">
            <v>103.09111826354948</v>
          </cell>
        </row>
        <row r="51">
          <cell r="D51">
            <v>42419</v>
          </cell>
          <cell r="E51">
            <v>18829.077000000001</v>
          </cell>
          <cell r="F51">
            <v>0</v>
          </cell>
          <cell r="G51">
            <v>18829.077000000001</v>
          </cell>
          <cell r="H51">
            <v>4438.6875440000003</v>
          </cell>
          <cell r="I51">
            <v>4.2420370466157777</v>
          </cell>
          <cell r="J51">
            <v>15778.898637621001</v>
          </cell>
          <cell r="K51">
            <v>1.1933074311730847</v>
          </cell>
          <cell r="L51">
            <v>29</v>
          </cell>
          <cell r="M51">
            <v>103.09111826354948</v>
          </cell>
        </row>
        <row r="52">
          <cell r="D52">
            <v>42420</v>
          </cell>
          <cell r="E52">
            <v>24123.363000000001</v>
          </cell>
          <cell r="F52">
            <v>0</v>
          </cell>
          <cell r="G52">
            <v>24123.363000000001</v>
          </cell>
          <cell r="H52">
            <v>4438.6875440000003</v>
          </cell>
          <cell r="I52">
            <v>5.4347963808826281</v>
          </cell>
          <cell r="J52">
            <v>15778.898637621001</v>
          </cell>
          <cell r="K52">
            <v>1.5288369330470015</v>
          </cell>
          <cell r="L52">
            <v>29</v>
          </cell>
          <cell r="M52">
            <v>103.09111826354948</v>
          </cell>
        </row>
        <row r="53">
          <cell r="D53">
            <v>42421</v>
          </cell>
          <cell r="E53">
            <v>18604.572</v>
          </cell>
          <cell r="F53">
            <v>0</v>
          </cell>
          <cell r="G53">
            <v>18604.572</v>
          </cell>
          <cell r="H53">
            <v>4438.6875440000003</v>
          </cell>
          <cell r="I53">
            <v>4.1914579063238513</v>
          </cell>
          <cell r="J53">
            <v>15778.898637621001</v>
          </cell>
          <cell r="K53">
            <v>1.179079251807972</v>
          </cell>
          <cell r="L53">
            <v>29</v>
          </cell>
          <cell r="M53">
            <v>103.09111826354948</v>
          </cell>
        </row>
        <row r="54">
          <cell r="D54">
            <v>42422</v>
          </cell>
          <cell r="E54">
            <v>19635.417000000001</v>
          </cell>
          <cell r="F54">
            <v>0</v>
          </cell>
          <cell r="G54">
            <v>19635.417000000001</v>
          </cell>
          <cell r="H54">
            <v>4438.6875440000003</v>
          </cell>
          <cell r="I54">
            <v>4.4236988536267194</v>
          </cell>
          <cell r="J54">
            <v>15778.898637621001</v>
          </cell>
          <cell r="K54">
            <v>1.2444098571736848</v>
          </cell>
          <cell r="L54">
            <v>29</v>
          </cell>
          <cell r="M54">
            <v>103.09111826354948</v>
          </cell>
        </row>
        <row r="55">
          <cell r="D55">
            <v>42423</v>
          </cell>
          <cell r="E55">
            <v>23103.422999999999</v>
          </cell>
          <cell r="F55">
            <v>0</v>
          </cell>
          <cell r="G55">
            <v>23103.422999999999</v>
          </cell>
          <cell r="H55">
            <v>4438.6875440000003</v>
          </cell>
          <cell r="I55">
            <v>5.2050122408886539</v>
          </cell>
          <cell r="J55">
            <v>15778.898637621001</v>
          </cell>
          <cell r="K55">
            <v>1.4641974405561757</v>
          </cell>
          <cell r="L55">
            <v>29</v>
          </cell>
          <cell r="M55">
            <v>103.09111826354948</v>
          </cell>
        </row>
        <row r="56">
          <cell r="D56">
            <v>42424</v>
          </cell>
          <cell r="E56">
            <v>15455.661</v>
          </cell>
          <cell r="F56">
            <v>0</v>
          </cell>
          <cell r="G56">
            <v>15455.661</v>
          </cell>
          <cell r="H56">
            <v>4438.6875440000003</v>
          </cell>
          <cell r="I56">
            <v>3.4820340127099514</v>
          </cell>
          <cell r="J56">
            <v>15778.898637621001</v>
          </cell>
          <cell r="K56">
            <v>0.97951456276863846</v>
          </cell>
          <cell r="L56">
            <v>29</v>
          </cell>
          <cell r="M56">
            <v>103.09111826354948</v>
          </cell>
        </row>
        <row r="57">
          <cell r="D57">
            <v>42425</v>
          </cell>
          <cell r="E57">
            <v>17939.306</v>
          </cell>
          <cell r="F57">
            <v>0</v>
          </cell>
          <cell r="G57">
            <v>17939.306</v>
          </cell>
          <cell r="H57">
            <v>4438.6875440000003</v>
          </cell>
          <cell r="I57">
            <v>4.0415789176801757</v>
          </cell>
          <cell r="J57">
            <v>15778.898637621001</v>
          </cell>
          <cell r="K57">
            <v>1.1369175005173064</v>
          </cell>
          <cell r="L57">
            <v>29</v>
          </cell>
          <cell r="M57">
            <v>103.09111826354948</v>
          </cell>
        </row>
        <row r="58">
          <cell r="D58">
            <v>42426</v>
          </cell>
          <cell r="E58">
            <v>8167.9409999999998</v>
          </cell>
          <cell r="F58">
            <v>0</v>
          </cell>
          <cell r="G58">
            <v>8167.9409999999998</v>
          </cell>
          <cell r="H58">
            <v>4438.6875440000003</v>
          </cell>
          <cell r="I58">
            <v>1.8401703023771117</v>
          </cell>
          <cell r="J58">
            <v>15778.898637621001</v>
          </cell>
          <cell r="K58">
            <v>0.51764962736534115</v>
          </cell>
          <cell r="L58">
            <v>29</v>
          </cell>
          <cell r="M58">
            <v>103.09111826354948</v>
          </cell>
        </row>
        <row r="59">
          <cell r="D59">
            <v>42427</v>
          </cell>
          <cell r="E59">
            <v>13222.882</v>
          </cell>
          <cell r="F59">
            <v>0</v>
          </cell>
          <cell r="G59">
            <v>13222.882</v>
          </cell>
          <cell r="H59">
            <v>4438.6875440000003</v>
          </cell>
          <cell r="I59">
            <v>2.9790071657271846</v>
          </cell>
          <cell r="J59">
            <v>15778.898637621001</v>
          </cell>
          <cell r="K59">
            <v>0.83801045330712798</v>
          </cell>
          <cell r="L59">
            <v>29</v>
          </cell>
          <cell r="M59">
            <v>103.09111826354948</v>
          </cell>
        </row>
        <row r="60">
          <cell r="D60">
            <v>42428</v>
          </cell>
          <cell r="E60">
            <v>15491.873</v>
          </cell>
          <cell r="F60">
            <v>0</v>
          </cell>
          <cell r="G60">
            <v>15491.873</v>
          </cell>
          <cell r="H60">
            <v>4438.6875440000003</v>
          </cell>
          <cell r="I60">
            <v>3.4901922801349583</v>
          </cell>
          <cell r="J60">
            <v>15778.898637621001</v>
          </cell>
          <cell r="K60">
            <v>0.98180952649403186</v>
          </cell>
          <cell r="L60">
            <v>29</v>
          </cell>
          <cell r="M60">
            <v>103.09111826354948</v>
          </cell>
        </row>
        <row r="61">
          <cell r="D61">
            <v>42429</v>
          </cell>
          <cell r="E61">
            <v>23077.905999999999</v>
          </cell>
          <cell r="F61">
            <v>0</v>
          </cell>
          <cell r="G61">
            <v>23077.905999999999</v>
          </cell>
          <cell r="H61">
            <v>4440.9777439999998</v>
          </cell>
          <cell r="I61">
            <v>5.1965822236284547</v>
          </cell>
          <cell r="J61">
            <v>15778.898637621001</v>
          </cell>
          <cell r="K61">
            <v>1.4625802807919854</v>
          </cell>
          <cell r="L61">
            <v>29</v>
          </cell>
          <cell r="M61">
            <v>103.09111826354948</v>
          </cell>
        </row>
        <row r="62">
          <cell r="D62">
            <v>42430</v>
          </cell>
          <cell r="E62">
            <v>27112.251</v>
          </cell>
          <cell r="F62">
            <v>0</v>
          </cell>
          <cell r="G62">
            <v>27112.251</v>
          </cell>
          <cell r="H62">
            <v>4440.9777439999998</v>
          </cell>
          <cell r="I62">
            <v>6.1050184357780477</v>
          </cell>
          <cell r="J62">
            <v>19265.445414554397</v>
          </cell>
          <cell r="K62">
            <v>1.407299463708096</v>
          </cell>
          <cell r="L62">
            <v>31</v>
          </cell>
          <cell r="M62">
            <v>134.55111917587948</v>
          </cell>
        </row>
        <row r="63">
          <cell r="D63">
            <v>42431</v>
          </cell>
          <cell r="E63">
            <v>24490.945</v>
          </cell>
          <cell r="F63">
            <v>0</v>
          </cell>
          <cell r="G63">
            <v>24490.945</v>
          </cell>
          <cell r="H63">
            <v>4440.9777439999998</v>
          </cell>
          <cell r="I63">
            <v>5.5147641829749281</v>
          </cell>
          <cell r="J63">
            <v>19265.445414554397</v>
          </cell>
          <cell r="K63">
            <v>1.2712368945022114</v>
          </cell>
          <cell r="L63">
            <v>31</v>
          </cell>
          <cell r="M63">
            <v>134.55111917587948</v>
          </cell>
        </row>
        <row r="64">
          <cell r="D64">
            <v>42432</v>
          </cell>
          <cell r="E64">
            <v>26156.455999999998</v>
          </cell>
          <cell r="F64">
            <v>0</v>
          </cell>
          <cell r="G64">
            <v>26156.455999999998</v>
          </cell>
          <cell r="H64">
            <v>4440.9777439999998</v>
          </cell>
          <cell r="I64">
            <v>5.8897966861776734</v>
          </cell>
          <cell r="J64">
            <v>19265.445414554397</v>
          </cell>
          <cell r="K64">
            <v>1.3576875819460512</v>
          </cell>
          <cell r="L64">
            <v>31</v>
          </cell>
          <cell r="M64">
            <v>134.55111917587948</v>
          </cell>
        </row>
        <row r="65">
          <cell r="D65">
            <v>42433</v>
          </cell>
          <cell r="E65">
            <v>21701.22</v>
          </cell>
          <cell r="F65">
            <v>0</v>
          </cell>
          <cell r="G65">
            <v>21701.22</v>
          </cell>
          <cell r="H65">
            <v>4440.9777439999998</v>
          </cell>
          <cell r="I65">
            <v>4.8865860742759901</v>
          </cell>
          <cell r="J65">
            <v>19265.445414554397</v>
          </cell>
          <cell r="K65">
            <v>1.1264323005792256</v>
          </cell>
          <cell r="L65">
            <v>31</v>
          </cell>
          <cell r="M65">
            <v>134.55111917587948</v>
          </cell>
        </row>
        <row r="66">
          <cell r="D66">
            <v>42434</v>
          </cell>
          <cell r="E66">
            <v>22466.456999999999</v>
          </cell>
          <cell r="F66">
            <v>0</v>
          </cell>
          <cell r="G66">
            <v>22466.456999999999</v>
          </cell>
          <cell r="H66">
            <v>4440.9777439999998</v>
          </cell>
          <cell r="I66">
            <v>5.0588988045151524</v>
          </cell>
          <cell r="J66">
            <v>19265.445414554397</v>
          </cell>
          <cell r="K66">
            <v>1.1661530017378858</v>
          </cell>
          <cell r="L66">
            <v>31</v>
          </cell>
          <cell r="M66">
            <v>134.55111917587948</v>
          </cell>
        </row>
        <row r="67">
          <cell r="D67">
            <v>42435</v>
          </cell>
          <cell r="E67">
            <v>23132.827000000001</v>
          </cell>
          <cell r="F67">
            <v>0</v>
          </cell>
          <cell r="G67">
            <v>23132.827000000001</v>
          </cell>
          <cell r="H67">
            <v>4440.9777439999998</v>
          </cell>
          <cell r="I67">
            <v>5.2089490948820218</v>
          </cell>
          <cell r="J67">
            <v>19265.445414554397</v>
          </cell>
          <cell r="K67">
            <v>1.2007418724159851</v>
          </cell>
          <cell r="L67">
            <v>31</v>
          </cell>
          <cell r="M67">
            <v>134.55111917587948</v>
          </cell>
        </row>
        <row r="68">
          <cell r="D68">
            <v>42436</v>
          </cell>
          <cell r="E68">
            <v>13010.635</v>
          </cell>
          <cell r="F68">
            <v>0</v>
          </cell>
          <cell r="G68">
            <v>13010.635</v>
          </cell>
          <cell r="H68">
            <v>4440.9777439999998</v>
          </cell>
          <cell r="I68">
            <v>2.9296780461415439</v>
          </cell>
          <cell r="J68">
            <v>19265.445414554397</v>
          </cell>
          <cell r="K68">
            <v>0.67533528138264076</v>
          </cell>
          <cell r="L68">
            <v>31</v>
          </cell>
          <cell r="M68">
            <v>134.55111917587948</v>
          </cell>
        </row>
        <row r="69">
          <cell r="D69">
            <v>42437</v>
          </cell>
          <cell r="E69">
            <v>24518.126</v>
          </cell>
          <cell r="F69">
            <v>0</v>
          </cell>
          <cell r="G69">
            <v>24518.126</v>
          </cell>
          <cell r="H69">
            <v>4440.9777439999998</v>
          </cell>
          <cell r="I69">
            <v>5.520884682010692</v>
          </cell>
          <cell r="J69">
            <v>19265.445414554397</v>
          </cell>
          <cell r="K69">
            <v>1.2726477624793133</v>
          </cell>
          <cell r="L69">
            <v>31</v>
          </cell>
          <cell r="M69">
            <v>134.55111917587948</v>
          </cell>
        </row>
        <row r="70">
          <cell r="D70">
            <v>42438</v>
          </cell>
          <cell r="E70">
            <v>13480.282999999999</v>
          </cell>
          <cell r="F70">
            <v>0</v>
          </cell>
          <cell r="G70">
            <v>13480.282999999999</v>
          </cell>
          <cell r="H70">
            <v>4440.9777439999998</v>
          </cell>
          <cell r="I70">
            <v>3.035431334510196</v>
          </cell>
          <cell r="J70">
            <v>19265.445414554397</v>
          </cell>
          <cell r="K70">
            <v>0.69971302038083683</v>
          </cell>
          <cell r="L70">
            <v>31</v>
          </cell>
          <cell r="M70">
            <v>134.55111917587948</v>
          </cell>
        </row>
        <row r="71">
          <cell r="D71">
            <v>42439</v>
          </cell>
          <cell r="E71">
            <v>22094.129000000001</v>
          </cell>
          <cell r="F71">
            <v>0</v>
          </cell>
          <cell r="G71">
            <v>22094.129000000001</v>
          </cell>
          <cell r="H71">
            <v>4440.9777439999998</v>
          </cell>
          <cell r="I71">
            <v>4.9750596093057116</v>
          </cell>
          <cell r="J71">
            <v>19265.445414554397</v>
          </cell>
          <cell r="K71">
            <v>1.1468267940126953</v>
          </cell>
          <cell r="L71">
            <v>31</v>
          </cell>
          <cell r="M71">
            <v>134.55111917587948</v>
          </cell>
        </row>
        <row r="72">
          <cell r="D72">
            <v>42440</v>
          </cell>
          <cell r="E72">
            <v>27182.312000000002</v>
          </cell>
          <cell r="F72">
            <v>0</v>
          </cell>
          <cell r="G72">
            <v>27182.312000000002</v>
          </cell>
          <cell r="H72">
            <v>4440.9777439999998</v>
          </cell>
          <cell r="I72">
            <v>6.1207944662016756</v>
          </cell>
          <cell r="J72">
            <v>19265.445414554397</v>
          </cell>
          <cell r="K72">
            <v>1.4109360783044589</v>
          </cell>
          <cell r="L72">
            <v>31</v>
          </cell>
          <cell r="M72">
            <v>134.55111917587948</v>
          </cell>
        </row>
        <row r="73">
          <cell r="D73">
            <v>42441</v>
          </cell>
          <cell r="E73">
            <v>28588.67</v>
          </cell>
          <cell r="F73">
            <v>0</v>
          </cell>
          <cell r="G73">
            <v>28588.67</v>
          </cell>
          <cell r="H73">
            <v>4440.9777439999998</v>
          </cell>
          <cell r="I73">
            <v>6.4374720271059296</v>
          </cell>
          <cell r="J73">
            <v>19265.445414554397</v>
          </cell>
          <cell r="K73">
            <v>1.4839350653373535</v>
          </cell>
          <cell r="L73">
            <v>31</v>
          </cell>
          <cell r="M73">
            <v>134.55111917587948</v>
          </cell>
        </row>
        <row r="74">
          <cell r="D74">
            <v>42442</v>
          </cell>
          <cell r="E74">
            <v>28706.428</v>
          </cell>
          <cell r="F74">
            <v>0</v>
          </cell>
          <cell r="G74">
            <v>28706.428</v>
          </cell>
          <cell r="H74">
            <v>4440.9777439999998</v>
          </cell>
          <cell r="I74">
            <v>6.4639882599690868</v>
          </cell>
          <cell r="J74">
            <v>19265.445414554397</v>
          </cell>
          <cell r="K74">
            <v>1.4900474597028137</v>
          </cell>
          <cell r="L74">
            <v>31</v>
          </cell>
          <cell r="M74">
            <v>134.55111917587948</v>
          </cell>
        </row>
        <row r="75">
          <cell r="D75">
            <v>42443</v>
          </cell>
          <cell r="E75">
            <v>22267.08</v>
          </cell>
          <cell r="F75">
            <v>0</v>
          </cell>
          <cell r="G75">
            <v>22267.08</v>
          </cell>
          <cell r="H75">
            <v>4440.9777439999998</v>
          </cell>
          <cell r="I75">
            <v>5.0140039611961633</v>
          </cell>
          <cell r="J75">
            <v>19265.445414554397</v>
          </cell>
          <cell r="K75">
            <v>1.1558040585543883</v>
          </cell>
          <cell r="L75">
            <v>31</v>
          </cell>
          <cell r="M75">
            <v>134.55111917587948</v>
          </cell>
        </row>
        <row r="76">
          <cell r="D76">
            <v>42444</v>
          </cell>
          <cell r="E76">
            <v>17319.12</v>
          </cell>
          <cell r="F76">
            <v>0</v>
          </cell>
          <cell r="G76">
            <v>17319.12</v>
          </cell>
          <cell r="H76">
            <v>4440.9777439999998</v>
          </cell>
          <cell r="I76">
            <v>3.8998439078869653</v>
          </cell>
          <cell r="J76">
            <v>19265.445414554397</v>
          </cell>
          <cell r="K76">
            <v>0.89897324600219131</v>
          </cell>
          <cell r="L76">
            <v>31</v>
          </cell>
          <cell r="M76">
            <v>134.55111917587948</v>
          </cell>
        </row>
        <row r="77">
          <cell r="D77">
            <v>42445</v>
          </cell>
          <cell r="E77">
            <v>23006.05</v>
          </cell>
          <cell r="F77">
            <v>0</v>
          </cell>
          <cell r="G77">
            <v>23006.05</v>
          </cell>
          <cell r="H77">
            <v>4440.9777439999998</v>
          </cell>
          <cell r="I77">
            <v>5.1804020029333433</v>
          </cell>
          <cell r="J77">
            <v>19265.445414554397</v>
          </cell>
          <cell r="K77">
            <v>1.1941613341895383</v>
          </cell>
          <cell r="L77">
            <v>31</v>
          </cell>
          <cell r="M77">
            <v>134.55111917587948</v>
          </cell>
        </row>
        <row r="78">
          <cell r="D78">
            <v>42446</v>
          </cell>
          <cell r="E78">
            <v>23270.767</v>
          </cell>
          <cell r="F78">
            <v>0</v>
          </cell>
          <cell r="G78">
            <v>23270.767</v>
          </cell>
          <cell r="H78">
            <v>4440.9777439999998</v>
          </cell>
          <cell r="I78">
            <v>5.2400098224856135</v>
          </cell>
          <cell r="J78">
            <v>19265.445414554397</v>
          </cell>
          <cell r="K78">
            <v>1.2079018418343817</v>
          </cell>
          <cell r="L78">
            <v>31</v>
          </cell>
          <cell r="M78">
            <v>134.55111917587948</v>
          </cell>
        </row>
        <row r="79">
          <cell r="D79">
            <v>42447</v>
          </cell>
          <cell r="E79">
            <v>14017.017</v>
          </cell>
          <cell r="F79">
            <v>0</v>
          </cell>
          <cell r="G79">
            <v>14017.017</v>
          </cell>
          <cell r="H79">
            <v>4440.9777439999998</v>
          </cell>
          <cell r="I79">
            <v>3.1562907557773161</v>
          </cell>
          <cell r="J79">
            <v>19265.445414554397</v>
          </cell>
          <cell r="K79">
            <v>0.72757295242240361</v>
          </cell>
          <cell r="L79">
            <v>31</v>
          </cell>
          <cell r="M79">
            <v>134.55111917587948</v>
          </cell>
        </row>
        <row r="80">
          <cell r="D80">
            <v>42448</v>
          </cell>
          <cell r="E80">
            <v>12224.046</v>
          </cell>
          <cell r="F80">
            <v>0</v>
          </cell>
          <cell r="G80">
            <v>12224.046</v>
          </cell>
          <cell r="H80">
            <v>4440.9777439999998</v>
          </cell>
          <cell r="I80">
            <v>2.7525573656646545</v>
          </cell>
          <cell r="J80">
            <v>19265.445414554397</v>
          </cell>
          <cell r="K80">
            <v>0.63450627467793419</v>
          </cell>
          <cell r="L80">
            <v>31</v>
          </cell>
          <cell r="M80">
            <v>134.55111917587948</v>
          </cell>
        </row>
        <row r="81">
          <cell r="D81">
            <v>42449</v>
          </cell>
          <cell r="E81">
            <v>18756.528999999999</v>
          </cell>
          <cell r="F81">
            <v>0</v>
          </cell>
          <cell r="G81">
            <v>18756.528999999999</v>
          </cell>
          <cell r="H81">
            <v>4440.9777439999998</v>
          </cell>
          <cell r="I81">
            <v>4.22351339754879</v>
          </cell>
          <cell r="J81">
            <v>19265.445414554397</v>
          </cell>
          <cell r="K81">
            <v>0.9735839787970888</v>
          </cell>
          <cell r="L81">
            <v>31</v>
          </cell>
          <cell r="M81">
            <v>134.55111917587948</v>
          </cell>
        </row>
        <row r="82">
          <cell r="D82">
            <v>42450</v>
          </cell>
          <cell r="E82">
            <v>13632.621999999999</v>
          </cell>
          <cell r="F82">
            <v>0</v>
          </cell>
          <cell r="G82">
            <v>13632.621999999999</v>
          </cell>
          <cell r="H82">
            <v>4440.9777439999998</v>
          </cell>
          <cell r="I82">
            <v>3.0697343661355667</v>
          </cell>
          <cell r="J82">
            <v>19265.445414554397</v>
          </cell>
          <cell r="K82">
            <v>0.7076203901157152</v>
          </cell>
          <cell r="L82">
            <v>31</v>
          </cell>
          <cell r="M82">
            <v>134.55111917587948</v>
          </cell>
        </row>
        <row r="83">
          <cell r="D83">
            <v>42451</v>
          </cell>
          <cell r="E83">
            <v>15149.858</v>
          </cell>
          <cell r="F83">
            <v>0</v>
          </cell>
          <cell r="G83">
            <v>15149.858</v>
          </cell>
          <cell r="H83">
            <v>4440.9777439999998</v>
          </cell>
          <cell r="I83">
            <v>3.4113789515086568</v>
          </cell>
          <cell r="J83">
            <v>19265.445414554397</v>
          </cell>
          <cell r="K83">
            <v>0.78637465545202456</v>
          </cell>
          <cell r="L83">
            <v>31</v>
          </cell>
          <cell r="M83">
            <v>134.55111917587948</v>
          </cell>
        </row>
        <row r="84">
          <cell r="D84">
            <v>42452</v>
          </cell>
          <cell r="E84">
            <v>23606.902999999998</v>
          </cell>
          <cell r="F84">
            <v>0</v>
          </cell>
          <cell r="G84">
            <v>23606.902999999998</v>
          </cell>
          <cell r="H84">
            <v>4440.9777439999998</v>
          </cell>
          <cell r="I84">
            <v>5.3156994609788795</v>
          </cell>
          <cell r="J84">
            <v>19265.445414554397</v>
          </cell>
          <cell r="K84">
            <v>1.2253494529727185</v>
          </cell>
          <cell r="L84">
            <v>31</v>
          </cell>
          <cell r="M84">
            <v>134.55111917587948</v>
          </cell>
        </row>
        <row r="85">
          <cell r="D85">
            <v>42453</v>
          </cell>
          <cell r="E85">
            <v>30281.347000000002</v>
          </cell>
          <cell r="F85">
            <v>0</v>
          </cell>
          <cell r="G85">
            <v>30281.347000000002</v>
          </cell>
          <cell r="H85">
            <v>4440.9777439999998</v>
          </cell>
          <cell r="I85">
            <v>6.8186216517098588</v>
          </cell>
          <cell r="J85">
            <v>19265.445414554397</v>
          </cell>
          <cell r="K85">
            <v>1.57179584216223</v>
          </cell>
          <cell r="L85">
            <v>31</v>
          </cell>
          <cell r="M85">
            <v>134.55111917587948</v>
          </cell>
        </row>
        <row r="86">
          <cell r="D86">
            <v>42454</v>
          </cell>
          <cell r="E86">
            <v>22474.306</v>
          </cell>
          <cell r="F86">
            <v>0</v>
          </cell>
          <cell r="G86">
            <v>22474.306</v>
          </cell>
          <cell r="H86">
            <v>4440.9777439999998</v>
          </cell>
          <cell r="I86">
            <v>5.0606662081033837</v>
          </cell>
          <cell r="J86">
            <v>19265.445414554397</v>
          </cell>
          <cell r="K86">
            <v>1.1665604151057634</v>
          </cell>
          <cell r="L86">
            <v>31</v>
          </cell>
          <cell r="M86">
            <v>134.55111917587948</v>
          </cell>
        </row>
        <row r="87">
          <cell r="D87">
            <v>42455</v>
          </cell>
          <cell r="E87">
            <v>22046.5</v>
          </cell>
          <cell r="F87">
            <v>0</v>
          </cell>
          <cell r="G87">
            <v>22046.5</v>
          </cell>
          <cell r="H87">
            <v>4440.9777439999998</v>
          </cell>
          <cell r="I87">
            <v>4.9643347188096154</v>
          </cell>
          <cell r="J87">
            <v>19265.445414554397</v>
          </cell>
          <cell r="K87">
            <v>1.144354543879095</v>
          </cell>
          <cell r="L87">
            <v>31</v>
          </cell>
          <cell r="M87">
            <v>134.55111917587948</v>
          </cell>
        </row>
        <row r="88">
          <cell r="D88">
            <v>42456</v>
          </cell>
          <cell r="E88">
            <v>22515.671999999999</v>
          </cell>
          <cell r="F88">
            <v>0</v>
          </cell>
          <cell r="G88">
            <v>22515.671999999999</v>
          </cell>
          <cell r="H88">
            <v>4440.9777439999998</v>
          </cell>
          <cell r="I88">
            <v>5.0699808235742418</v>
          </cell>
          <cell r="J88">
            <v>19265.445414554397</v>
          </cell>
          <cell r="K88">
            <v>1.1687075754288123</v>
          </cell>
          <cell r="L88">
            <v>31</v>
          </cell>
          <cell r="M88">
            <v>134.55111917587948</v>
          </cell>
        </row>
        <row r="89">
          <cell r="D89">
            <v>42457</v>
          </cell>
          <cell r="E89">
            <v>18432.54</v>
          </cell>
          <cell r="F89">
            <v>0</v>
          </cell>
          <cell r="G89">
            <v>18432.54</v>
          </cell>
          <cell r="H89">
            <v>4440.9777439999998</v>
          </cell>
          <cell r="I89">
            <v>4.1505589675389292</v>
          </cell>
          <cell r="J89">
            <v>19265.445414554397</v>
          </cell>
          <cell r="K89">
            <v>0.95676687475259903</v>
          </cell>
          <cell r="L89">
            <v>31</v>
          </cell>
          <cell r="M89">
            <v>134.55111917587948</v>
          </cell>
        </row>
        <row r="90">
          <cell r="D90">
            <v>42458</v>
          </cell>
          <cell r="E90">
            <v>25199.528999999999</v>
          </cell>
          <cell r="F90">
            <v>0</v>
          </cell>
          <cell r="G90">
            <v>25199.528999999999</v>
          </cell>
          <cell r="H90">
            <v>4440.9777439999998</v>
          </cell>
          <cell r="I90">
            <v>5.6743200377542804</v>
          </cell>
          <cell r="J90">
            <v>19265.445414554397</v>
          </cell>
          <cell r="K90">
            <v>1.3080169421342629</v>
          </cell>
          <cell r="L90">
            <v>31</v>
          </cell>
          <cell r="M90">
            <v>134.55111917587948</v>
          </cell>
        </row>
        <row r="91">
          <cell r="D91">
            <v>42459</v>
          </cell>
          <cell r="E91">
            <v>26972.513999999999</v>
          </cell>
          <cell r="F91">
            <v>0</v>
          </cell>
          <cell r="G91">
            <v>26972.513999999999</v>
          </cell>
          <cell r="H91">
            <v>4440.9777439999998</v>
          </cell>
          <cell r="I91">
            <v>6.0735530675516936</v>
          </cell>
          <cell r="J91">
            <v>19265.445414554397</v>
          </cell>
          <cell r="K91">
            <v>1.4000462184810516</v>
          </cell>
          <cell r="L91">
            <v>31</v>
          </cell>
          <cell r="M91">
            <v>134.55111917587948</v>
          </cell>
        </row>
        <row r="92">
          <cell r="D92">
            <v>42460</v>
          </cell>
          <cell r="E92">
            <v>20779.672999999999</v>
          </cell>
          <cell r="F92">
            <v>0</v>
          </cell>
          <cell r="G92">
            <v>20779.672999999999</v>
          </cell>
          <cell r="H92">
            <v>4441.0409140000002</v>
          </cell>
          <cell r="I92">
            <v>4.6790095841031016</v>
          </cell>
          <cell r="J92">
            <v>19265.445414554397</v>
          </cell>
          <cell r="K92">
            <v>1.078598109353945</v>
          </cell>
          <cell r="L92">
            <v>31</v>
          </cell>
          <cell r="M92">
            <v>134.55111917587948</v>
          </cell>
        </row>
        <row r="93">
          <cell r="D93">
            <v>42461</v>
          </cell>
          <cell r="E93">
            <v>28712.804</v>
          </cell>
          <cell r="F93">
            <v>0</v>
          </cell>
          <cell r="G93">
            <v>28712.804</v>
          </cell>
          <cell r="H93">
            <v>4441.0409140000002</v>
          </cell>
          <cell r="I93">
            <v>6.4653320147277524</v>
          </cell>
          <cell r="J93">
            <v>22164.871699012805</v>
          </cell>
          <cell r="K93">
            <v>1.2954193640236065</v>
          </cell>
          <cell r="L93">
            <v>30</v>
          </cell>
          <cell r="M93">
            <v>149.807322802573</v>
          </cell>
        </row>
        <row r="94">
          <cell r="D94">
            <v>42462</v>
          </cell>
          <cell r="E94">
            <v>27301.716</v>
          </cell>
          <cell r="F94">
            <v>0</v>
          </cell>
          <cell r="G94">
            <v>27301.716</v>
          </cell>
          <cell r="H94">
            <v>4441.0409140000002</v>
          </cell>
          <cell r="I94">
            <v>6.1475938926691001</v>
          </cell>
          <cell r="J94">
            <v>22164.871699012805</v>
          </cell>
          <cell r="K94">
            <v>1.2317561035652638</v>
          </cell>
          <cell r="L94">
            <v>30</v>
          </cell>
          <cell r="M94">
            <v>149.807322802573</v>
          </cell>
        </row>
        <row r="95">
          <cell r="D95">
            <v>42463</v>
          </cell>
          <cell r="E95">
            <v>18760.567999999999</v>
          </cell>
          <cell r="F95">
            <v>0</v>
          </cell>
          <cell r="G95">
            <v>18760.567999999999</v>
          </cell>
          <cell r="H95">
            <v>4441.0409140000002</v>
          </cell>
          <cell r="I95">
            <v>4.2243627931593517</v>
          </cell>
          <cell r="J95">
            <v>22164.871699012805</v>
          </cell>
          <cell r="K95">
            <v>0.84640995241292427</v>
          </cell>
          <cell r="L95">
            <v>30</v>
          </cell>
          <cell r="M95">
            <v>149.807322802573</v>
          </cell>
        </row>
        <row r="96">
          <cell r="D96">
            <v>42464</v>
          </cell>
          <cell r="E96">
            <v>6781.57</v>
          </cell>
          <cell r="F96">
            <v>0</v>
          </cell>
          <cell r="G96">
            <v>6781.57</v>
          </cell>
          <cell r="H96">
            <v>4441.0409140000002</v>
          </cell>
          <cell r="I96">
            <v>1.5270226353064396</v>
          </cell>
          <cell r="J96">
            <v>22164.871699012805</v>
          </cell>
          <cell r="K96">
            <v>0.30596026415537708</v>
          </cell>
          <cell r="L96">
            <v>30</v>
          </cell>
          <cell r="M96">
            <v>149.807322802573</v>
          </cell>
        </row>
        <row r="97">
          <cell r="D97">
            <v>42465</v>
          </cell>
          <cell r="E97">
            <v>17626.182000000001</v>
          </cell>
          <cell r="F97">
            <v>0</v>
          </cell>
          <cell r="G97">
            <v>17626.182000000001</v>
          </cell>
          <cell r="H97">
            <v>4441.0409140000002</v>
          </cell>
          <cell r="I97">
            <v>3.9689303344256466</v>
          </cell>
          <cell r="J97">
            <v>22164.871699012805</v>
          </cell>
          <cell r="K97">
            <v>0.79523049983569494</v>
          </cell>
          <cell r="L97">
            <v>30</v>
          </cell>
          <cell r="M97">
            <v>149.807322802573</v>
          </cell>
        </row>
        <row r="98">
          <cell r="D98">
            <v>42466</v>
          </cell>
          <cell r="E98">
            <v>26662.252</v>
          </cell>
          <cell r="F98">
            <v>0</v>
          </cell>
          <cell r="G98">
            <v>26662.252</v>
          </cell>
          <cell r="H98">
            <v>4441.0409140000002</v>
          </cell>
          <cell r="I98">
            <v>6.0036042261960567</v>
          </cell>
          <cell r="J98">
            <v>22164.871699012805</v>
          </cell>
          <cell r="K98">
            <v>1.2029057673808914</v>
          </cell>
          <cell r="L98">
            <v>30</v>
          </cell>
          <cell r="M98">
            <v>149.807322802573</v>
          </cell>
        </row>
        <row r="99">
          <cell r="D99">
            <v>42467</v>
          </cell>
          <cell r="E99">
            <v>29247.37</v>
          </cell>
          <cell r="F99">
            <v>0</v>
          </cell>
          <cell r="G99">
            <v>29247.37</v>
          </cell>
          <cell r="H99">
            <v>4441.0409140000002</v>
          </cell>
          <cell r="I99">
            <v>6.5857015430324397</v>
          </cell>
          <cell r="J99">
            <v>22164.871699012805</v>
          </cell>
          <cell r="K99">
            <v>1.3195370763776015</v>
          </cell>
          <cell r="L99">
            <v>30</v>
          </cell>
          <cell r="M99">
            <v>149.807322802573</v>
          </cell>
        </row>
        <row r="100">
          <cell r="D100">
            <v>42468</v>
          </cell>
          <cell r="E100">
            <v>28234.654999999999</v>
          </cell>
          <cell r="F100">
            <v>0</v>
          </cell>
          <cell r="G100">
            <v>28234.654999999999</v>
          </cell>
          <cell r="H100">
            <v>4441.0409140000002</v>
          </cell>
          <cell r="I100">
            <v>6.3576660397324138</v>
          </cell>
          <cell r="J100">
            <v>22164.871699012805</v>
          </cell>
          <cell r="K100">
            <v>1.2738469856000807</v>
          </cell>
          <cell r="L100">
            <v>30</v>
          </cell>
          <cell r="M100">
            <v>149.807322802573</v>
          </cell>
        </row>
        <row r="101">
          <cell r="D101">
            <v>42469</v>
          </cell>
          <cell r="E101">
            <v>29716.432000000001</v>
          </cell>
          <cell r="F101">
            <v>0</v>
          </cell>
          <cell r="G101">
            <v>29716.432000000001</v>
          </cell>
          <cell r="H101">
            <v>4441.0409140000002</v>
          </cell>
          <cell r="I101">
            <v>6.6913213761038541</v>
          </cell>
          <cell r="J101">
            <v>22164.871699012805</v>
          </cell>
          <cell r="K101">
            <v>1.3406994817535323</v>
          </cell>
          <cell r="L101">
            <v>30</v>
          </cell>
          <cell r="M101">
            <v>149.807322802573</v>
          </cell>
        </row>
        <row r="102">
          <cell r="D102">
            <v>42470</v>
          </cell>
          <cell r="E102">
            <v>18717.759999999998</v>
          </cell>
          <cell r="F102">
            <v>0</v>
          </cell>
          <cell r="G102">
            <v>18717.759999999998</v>
          </cell>
          <cell r="H102">
            <v>4441.0409140000002</v>
          </cell>
          <cell r="I102">
            <v>4.2147236115285196</v>
          </cell>
          <cell r="J102">
            <v>22164.871699012805</v>
          </cell>
          <cell r="K102">
            <v>0.84447860805048847</v>
          </cell>
          <cell r="L102">
            <v>30</v>
          </cell>
          <cell r="M102">
            <v>149.807322802573</v>
          </cell>
        </row>
        <row r="103">
          <cell r="D103">
            <v>42471</v>
          </cell>
          <cell r="E103">
            <v>20152.599999999999</v>
          </cell>
          <cell r="F103">
            <v>0</v>
          </cell>
          <cell r="G103">
            <v>20152.599999999999</v>
          </cell>
          <cell r="H103">
            <v>4441.0409140000002</v>
          </cell>
          <cell r="I103">
            <v>4.5378100292817969</v>
          </cell>
          <cell r="J103">
            <v>22164.871699012805</v>
          </cell>
          <cell r="K103">
            <v>0.90921347408013964</v>
          </cell>
          <cell r="L103">
            <v>30</v>
          </cell>
          <cell r="M103">
            <v>149.807322802573</v>
          </cell>
        </row>
        <row r="104">
          <cell r="D104">
            <v>42472</v>
          </cell>
          <cell r="E104">
            <v>18688.822</v>
          </cell>
          <cell r="F104">
            <v>0</v>
          </cell>
          <cell r="G104">
            <v>18688.822</v>
          </cell>
          <cell r="H104">
            <v>4441.0409140000002</v>
          </cell>
          <cell r="I104">
            <v>4.2082075715819443</v>
          </cell>
          <cell r="J104">
            <v>22164.871699012805</v>
          </cell>
          <cell r="K104">
            <v>0.84317302864570054</v>
          </cell>
          <cell r="L104">
            <v>30</v>
          </cell>
          <cell r="M104">
            <v>149.807322802573</v>
          </cell>
        </row>
        <row r="105">
          <cell r="D105">
            <v>42473</v>
          </cell>
          <cell r="E105">
            <v>23282.416000000001</v>
          </cell>
          <cell r="F105">
            <v>0</v>
          </cell>
          <cell r="G105">
            <v>23282.416000000001</v>
          </cell>
          <cell r="H105">
            <v>4441.0409140000002</v>
          </cell>
          <cell r="I105">
            <v>5.2425583215421829</v>
          </cell>
          <cell r="J105">
            <v>22164.871699012805</v>
          </cell>
          <cell r="K105">
            <v>1.0504196151533316</v>
          </cell>
          <cell r="L105">
            <v>30</v>
          </cell>
          <cell r="M105">
            <v>149.807322802573</v>
          </cell>
        </row>
        <row r="106">
          <cell r="D106">
            <v>42474</v>
          </cell>
          <cell r="E106">
            <v>26597.739000000001</v>
          </cell>
          <cell r="F106">
            <v>0</v>
          </cell>
          <cell r="G106">
            <v>26597.739000000001</v>
          </cell>
          <cell r="H106">
            <v>4441.0409140000002</v>
          </cell>
          <cell r="I106">
            <v>5.9890776768466401</v>
          </cell>
          <cell r="J106">
            <v>22164.871699012805</v>
          </cell>
          <cell r="K106">
            <v>1.1999951707902117</v>
          </cell>
          <cell r="L106">
            <v>30</v>
          </cell>
          <cell r="M106">
            <v>149.807322802573</v>
          </cell>
        </row>
        <row r="107">
          <cell r="D107">
            <v>42475</v>
          </cell>
          <cell r="E107">
            <v>24048.144</v>
          </cell>
          <cell r="F107">
            <v>0</v>
          </cell>
          <cell r="G107">
            <v>24048.144</v>
          </cell>
          <cell r="H107">
            <v>4441.0409140000002</v>
          </cell>
          <cell r="I107">
            <v>5.4149791604464372</v>
          </cell>
          <cell r="J107">
            <v>22164.871699012805</v>
          </cell>
          <cell r="K107">
            <v>1.0849665329247573</v>
          </cell>
          <cell r="L107">
            <v>30</v>
          </cell>
          <cell r="M107">
            <v>149.807322802573</v>
          </cell>
        </row>
        <row r="108">
          <cell r="D108">
            <v>42476</v>
          </cell>
          <cell r="E108">
            <v>18846.77</v>
          </cell>
          <cell r="F108">
            <v>0</v>
          </cell>
          <cell r="G108">
            <v>18846.77</v>
          </cell>
          <cell r="H108">
            <v>4441.0409140000002</v>
          </cell>
          <cell r="I108">
            <v>4.2437731074683809</v>
          </cell>
          <cell r="J108">
            <v>22164.871699012805</v>
          </cell>
          <cell r="K108">
            <v>0.85029907936888316</v>
          </cell>
          <cell r="L108">
            <v>30</v>
          </cell>
          <cell r="M108">
            <v>149.807322802573</v>
          </cell>
        </row>
        <row r="109">
          <cell r="D109">
            <v>42477</v>
          </cell>
          <cell r="E109">
            <v>24191.554</v>
          </cell>
          <cell r="F109">
            <v>0</v>
          </cell>
          <cell r="G109">
            <v>24191.554</v>
          </cell>
          <cell r="H109">
            <v>4441.0409140000002</v>
          </cell>
          <cell r="I109">
            <v>5.4472711394615176</v>
          </cell>
          <cell r="J109">
            <v>22164.871699012805</v>
          </cell>
          <cell r="K109">
            <v>1.0914366809115101</v>
          </cell>
          <cell r="L109">
            <v>30</v>
          </cell>
          <cell r="M109">
            <v>149.807322802573</v>
          </cell>
        </row>
        <row r="110">
          <cell r="D110">
            <v>42478</v>
          </cell>
          <cell r="E110">
            <v>26651.366999999998</v>
          </cell>
          <cell r="F110">
            <v>0</v>
          </cell>
          <cell r="G110">
            <v>26651.366999999998</v>
          </cell>
          <cell r="H110">
            <v>4441.0409140000002</v>
          </cell>
          <cell r="I110">
            <v>6.0011532242326009</v>
          </cell>
          <cell r="J110">
            <v>22164.871699012805</v>
          </cell>
          <cell r="K110">
            <v>1.2024146749826219</v>
          </cell>
          <cell r="L110">
            <v>30</v>
          </cell>
          <cell r="M110">
            <v>149.807322802573</v>
          </cell>
        </row>
        <row r="111">
          <cell r="D111">
            <v>42479</v>
          </cell>
          <cell r="E111">
            <v>12824.078</v>
          </cell>
          <cell r="F111">
            <v>0</v>
          </cell>
          <cell r="G111">
            <v>12824.078</v>
          </cell>
          <cell r="H111">
            <v>4441.0409140000002</v>
          </cell>
          <cell r="I111">
            <v>2.8876288798811096</v>
          </cell>
          <cell r="J111">
            <v>22164.871699012805</v>
          </cell>
          <cell r="K111">
            <v>0.57857668540310869</v>
          </cell>
          <cell r="L111">
            <v>30</v>
          </cell>
          <cell r="M111">
            <v>149.807322802573</v>
          </cell>
        </row>
        <row r="112">
          <cell r="D112">
            <v>42480</v>
          </cell>
          <cell r="E112">
            <v>12736.916999999999</v>
          </cell>
          <cell r="F112">
            <v>0</v>
          </cell>
          <cell r="G112">
            <v>12736.916999999999</v>
          </cell>
          <cell r="H112">
            <v>4441.0409140000002</v>
          </cell>
          <cell r="I112">
            <v>2.8680026252061679</v>
          </cell>
          <cell r="J112">
            <v>22164.871699012805</v>
          </cell>
          <cell r="K112">
            <v>0.57464429178569465</v>
          </cell>
          <cell r="L112">
            <v>30</v>
          </cell>
          <cell r="M112">
            <v>149.807322802573</v>
          </cell>
        </row>
        <row r="113">
          <cell r="D113">
            <v>42481</v>
          </cell>
          <cell r="E113">
            <v>23749.899000000001</v>
          </cell>
          <cell r="F113">
            <v>0</v>
          </cell>
          <cell r="G113">
            <v>23749.899000000001</v>
          </cell>
          <cell r="H113">
            <v>4441.0409140000002</v>
          </cell>
          <cell r="I113">
            <v>5.347822607337501</v>
          </cell>
          <cell r="J113">
            <v>22164.871699012805</v>
          </cell>
          <cell r="K113">
            <v>1.0715107816779192</v>
          </cell>
          <cell r="L113">
            <v>30</v>
          </cell>
          <cell r="M113">
            <v>149.807322802573</v>
          </cell>
        </row>
        <row r="114">
          <cell r="D114">
            <v>42482</v>
          </cell>
          <cell r="E114">
            <v>17077.656999999999</v>
          </cell>
          <cell r="F114">
            <v>0</v>
          </cell>
          <cell r="G114">
            <v>17077.656999999999</v>
          </cell>
          <cell r="H114">
            <v>4441.0409140000002</v>
          </cell>
          <cell r="I114">
            <v>3.8454176240899183</v>
          </cell>
          <cell r="J114">
            <v>22164.871699012805</v>
          </cell>
          <cell r="K114">
            <v>0.77048300716130991</v>
          </cell>
          <cell r="L114">
            <v>30</v>
          </cell>
          <cell r="M114">
            <v>149.807322802573</v>
          </cell>
        </row>
        <row r="115">
          <cell r="D115">
            <v>42483</v>
          </cell>
          <cell r="E115">
            <v>20984.081999999999</v>
          </cell>
          <cell r="F115">
            <v>0</v>
          </cell>
          <cell r="G115">
            <v>20984.081999999999</v>
          </cell>
          <cell r="H115">
            <v>4441.0409140000002</v>
          </cell>
          <cell r="I115">
            <v>4.7250368565282708</v>
          </cell>
          <cell r="J115">
            <v>22164.871699012805</v>
          </cell>
          <cell r="K115">
            <v>0.94672697793845573</v>
          </cell>
          <cell r="L115">
            <v>30</v>
          </cell>
          <cell r="M115">
            <v>149.807322802573</v>
          </cell>
        </row>
        <row r="116">
          <cell r="D116">
            <v>42484</v>
          </cell>
          <cell r="E116">
            <v>29158.472000000002</v>
          </cell>
          <cell r="F116">
            <v>0</v>
          </cell>
          <cell r="G116">
            <v>29158.472000000002</v>
          </cell>
          <cell r="H116">
            <v>4441.0409140000002</v>
          </cell>
          <cell r="I116">
            <v>6.5656841638365506</v>
          </cell>
          <cell r="J116">
            <v>22164.871699012805</v>
          </cell>
          <cell r="K116">
            <v>1.3155263155120669</v>
          </cell>
          <cell r="L116">
            <v>30</v>
          </cell>
          <cell r="M116">
            <v>149.807322802573</v>
          </cell>
        </row>
        <row r="117">
          <cell r="D117">
            <v>42485</v>
          </cell>
          <cell r="E117">
            <v>32135.627</v>
          </cell>
          <cell r="F117">
            <v>0</v>
          </cell>
          <cell r="G117">
            <v>32135.627</v>
          </cell>
          <cell r="H117">
            <v>4441.0409140000002</v>
          </cell>
          <cell r="I117">
            <v>7.2360574068784631</v>
          </cell>
          <cell r="J117">
            <v>22164.871699012805</v>
          </cell>
          <cell r="K117">
            <v>1.4498449364555213</v>
          </cell>
          <cell r="L117">
            <v>30</v>
          </cell>
          <cell r="M117">
            <v>149.807322802573</v>
          </cell>
        </row>
        <row r="118">
          <cell r="D118">
            <v>42486</v>
          </cell>
          <cell r="E118">
            <v>31441.541000000001</v>
          </cell>
          <cell r="F118">
            <v>0</v>
          </cell>
          <cell r="G118">
            <v>31441.541000000001</v>
          </cell>
          <cell r="H118">
            <v>4441.0409140000002</v>
          </cell>
          <cell r="I118">
            <v>7.079768371618294</v>
          </cell>
          <cell r="J118">
            <v>22164.871699012805</v>
          </cell>
          <cell r="K118">
            <v>1.4185302503420476</v>
          </cell>
          <cell r="L118">
            <v>30</v>
          </cell>
          <cell r="M118">
            <v>149.807322802573</v>
          </cell>
        </row>
        <row r="119">
          <cell r="D119">
            <v>42487</v>
          </cell>
          <cell r="E119">
            <v>22494.066999999999</v>
          </cell>
          <cell r="F119">
            <v>0</v>
          </cell>
          <cell r="G119">
            <v>22494.066999999999</v>
          </cell>
          <cell r="H119">
            <v>4441.0409140000002</v>
          </cell>
          <cell r="I119">
            <v>5.0650438569681677</v>
          </cell>
          <cell r="J119">
            <v>22164.871699012805</v>
          </cell>
          <cell r="K119">
            <v>1.0148521184989243</v>
          </cell>
          <cell r="L119">
            <v>30</v>
          </cell>
          <cell r="M119">
            <v>149.807322802573</v>
          </cell>
        </row>
        <row r="120">
          <cell r="D120">
            <v>42488</v>
          </cell>
          <cell r="E120">
            <v>22488.44</v>
          </cell>
          <cell r="F120">
            <v>0</v>
          </cell>
          <cell r="G120">
            <v>22488.44</v>
          </cell>
          <cell r="H120">
            <v>4441.0409140000002</v>
          </cell>
          <cell r="I120">
            <v>5.0637768116720387</v>
          </cell>
          <cell r="J120">
            <v>22164.871699012805</v>
          </cell>
          <cell r="K120">
            <v>1.0145982483174765</v>
          </cell>
          <cell r="L120">
            <v>30</v>
          </cell>
          <cell r="M120">
            <v>149.807322802573</v>
          </cell>
        </row>
        <row r="121">
          <cell r="D121">
            <v>42489</v>
          </cell>
          <cell r="E121">
            <v>18762.36</v>
          </cell>
          <cell r="F121">
            <v>0</v>
          </cell>
          <cell r="G121">
            <v>18762.36</v>
          </cell>
          <cell r="H121">
            <v>4441.0409140000002</v>
          </cell>
          <cell r="I121">
            <v>4.2247663021642676</v>
          </cell>
          <cell r="J121">
            <v>22164.871699012805</v>
          </cell>
          <cell r="K121">
            <v>0.84649080106498664</v>
          </cell>
          <cell r="L121">
            <v>30</v>
          </cell>
          <cell r="M121">
            <v>149.807322802573</v>
          </cell>
        </row>
        <row r="122">
          <cell r="D122">
            <v>42490</v>
          </cell>
          <cell r="E122">
            <v>28079.148000000001</v>
          </cell>
          <cell r="F122">
            <v>0</v>
          </cell>
          <cell r="G122">
            <v>28079.148000000001</v>
          </cell>
          <cell r="H122">
            <v>4441.1119140000001</v>
          </cell>
          <cell r="I122">
            <v>6.3225490696337356</v>
          </cell>
          <cell r="J122">
            <v>22164.871699012805</v>
          </cell>
          <cell r="K122">
            <v>1.2668310640954719</v>
          </cell>
          <cell r="L122">
            <v>30</v>
          </cell>
          <cell r="M122">
            <v>149.807322802573</v>
          </cell>
        </row>
        <row r="123">
          <cell r="D123">
            <v>42491</v>
          </cell>
          <cell r="E123">
            <v>33277.42</v>
          </cell>
          <cell r="F123">
            <v>0</v>
          </cell>
          <cell r="G123">
            <v>33277.42</v>
          </cell>
          <cell r="H123">
            <v>4441.1119140000001</v>
          </cell>
          <cell r="I123">
            <v>7.4930379248263179</v>
          </cell>
          <cell r="J123">
            <v>24949.987062144133</v>
          </cell>
          <cell r="K123">
            <v>1.3337650202829496</v>
          </cell>
          <cell r="L123">
            <v>31</v>
          </cell>
          <cell r="M123">
            <v>174.25232640087674</v>
          </cell>
        </row>
        <row r="124">
          <cell r="D124">
            <v>42492</v>
          </cell>
          <cell r="E124">
            <v>33777.512000000002</v>
          </cell>
          <cell r="F124">
            <v>0</v>
          </cell>
          <cell r="G124">
            <v>33777.512000000002</v>
          </cell>
          <cell r="H124">
            <v>4441.1119140000001</v>
          </cell>
          <cell r="I124">
            <v>7.6056430583343326</v>
          </cell>
          <cell r="J124">
            <v>24949.987062144133</v>
          </cell>
          <cell r="K124">
            <v>1.3538087982117477</v>
          </cell>
          <cell r="L124">
            <v>31</v>
          </cell>
          <cell r="M124">
            <v>174.25232640087674</v>
          </cell>
        </row>
        <row r="125">
          <cell r="D125">
            <v>42493</v>
          </cell>
          <cell r="E125">
            <v>33256.372000000003</v>
          </cell>
          <cell r="F125">
            <v>0</v>
          </cell>
          <cell r="G125">
            <v>33256.372000000003</v>
          </cell>
          <cell r="H125">
            <v>4441.1119140000001</v>
          </cell>
          <cell r="I125">
            <v>7.4882985711672392</v>
          </cell>
          <cell r="J125">
            <v>24949.987062144133</v>
          </cell>
          <cell r="K125">
            <v>1.3329214126310669</v>
          </cell>
          <cell r="L125">
            <v>31</v>
          </cell>
          <cell r="M125">
            <v>174.25232640087674</v>
          </cell>
        </row>
        <row r="126">
          <cell r="D126">
            <v>42494</v>
          </cell>
          <cell r="E126">
            <v>27410.296999999999</v>
          </cell>
          <cell r="F126">
            <v>0</v>
          </cell>
          <cell r="G126">
            <v>27410.296999999999</v>
          </cell>
          <cell r="H126">
            <v>4441.1119140000001</v>
          </cell>
          <cell r="I126">
            <v>6.1719446685395996</v>
          </cell>
          <cell r="J126">
            <v>24949.987062144133</v>
          </cell>
          <cell r="K126">
            <v>1.0986096678819053</v>
          </cell>
          <cell r="L126">
            <v>31</v>
          </cell>
          <cell r="M126">
            <v>174.25232640087674</v>
          </cell>
        </row>
        <row r="127">
          <cell r="D127">
            <v>42495</v>
          </cell>
          <cell r="E127">
            <v>13805.191999999999</v>
          </cell>
          <cell r="F127">
            <v>0</v>
          </cell>
          <cell r="G127">
            <v>13805.191999999999</v>
          </cell>
          <cell r="H127">
            <v>4441.1119140000001</v>
          </cell>
          <cell r="I127">
            <v>3.1084990127091849</v>
          </cell>
          <cell r="J127">
            <v>24949.987062144133</v>
          </cell>
          <cell r="K127">
            <v>0.55331459553925788</v>
          </cell>
          <cell r="L127">
            <v>31</v>
          </cell>
          <cell r="M127">
            <v>174.25232640087674</v>
          </cell>
        </row>
        <row r="128">
          <cell r="D128">
            <v>42496</v>
          </cell>
          <cell r="E128">
            <v>14678.877</v>
          </cell>
          <cell r="F128">
            <v>0</v>
          </cell>
          <cell r="G128">
            <v>14678.877</v>
          </cell>
          <cell r="H128">
            <v>4441.1119140000001</v>
          </cell>
          <cell r="I128">
            <v>3.3052256471463468</v>
          </cell>
          <cell r="J128">
            <v>24949.987062144133</v>
          </cell>
          <cell r="K128">
            <v>0.58833204856734456</v>
          </cell>
          <cell r="L128">
            <v>31</v>
          </cell>
          <cell r="M128">
            <v>174.25232640087674</v>
          </cell>
        </row>
        <row r="129">
          <cell r="D129">
            <v>42497</v>
          </cell>
          <cell r="E129">
            <v>14804.977000000001</v>
          </cell>
          <cell r="F129">
            <v>0</v>
          </cell>
          <cell r="G129">
            <v>14804.977000000001</v>
          </cell>
          <cell r="H129">
            <v>4441.1119140000001</v>
          </cell>
          <cell r="I129">
            <v>3.3336194373596686</v>
          </cell>
          <cell r="J129">
            <v>24949.987062144133</v>
          </cell>
          <cell r="K129">
            <v>0.59338615940459338</v>
          </cell>
          <cell r="L129">
            <v>31</v>
          </cell>
          <cell r="M129">
            <v>174.25232640087674</v>
          </cell>
        </row>
        <row r="130">
          <cell r="D130">
            <v>42498</v>
          </cell>
          <cell r="E130">
            <v>10739.111000000001</v>
          </cell>
          <cell r="F130">
            <v>0</v>
          </cell>
          <cell r="G130">
            <v>10739.111000000001</v>
          </cell>
          <cell r="H130">
            <v>4441.1119140000001</v>
          </cell>
          <cell r="I130">
            <v>2.418113123010122</v>
          </cell>
          <cell r="J130">
            <v>24949.987062144133</v>
          </cell>
          <cell r="K130">
            <v>0.43042551377888816</v>
          </cell>
          <cell r="L130">
            <v>31</v>
          </cell>
          <cell r="M130">
            <v>174.25232640087674</v>
          </cell>
        </row>
        <row r="131">
          <cell r="D131">
            <v>42499</v>
          </cell>
          <cell r="E131">
            <v>14036.499</v>
          </cell>
          <cell r="F131">
            <v>0</v>
          </cell>
          <cell r="G131">
            <v>14036.499</v>
          </cell>
          <cell r="H131">
            <v>4441.1119140000001</v>
          </cell>
          <cell r="I131">
            <v>3.160582140646321</v>
          </cell>
          <cell r="J131">
            <v>24949.987062144133</v>
          </cell>
          <cell r="K131">
            <v>0.56258542198994399</v>
          </cell>
          <cell r="L131">
            <v>31</v>
          </cell>
          <cell r="M131">
            <v>174.25232640087674</v>
          </cell>
        </row>
        <row r="132">
          <cell r="D132">
            <v>42500</v>
          </cell>
          <cell r="E132">
            <v>11832.04</v>
          </cell>
          <cell r="F132">
            <v>0</v>
          </cell>
          <cell r="G132">
            <v>11832.04</v>
          </cell>
          <cell r="H132">
            <v>4441.1119140000001</v>
          </cell>
          <cell r="I132">
            <v>2.6642066737163517</v>
          </cell>
          <cell r="J132">
            <v>24949.987062144133</v>
          </cell>
          <cell r="K132">
            <v>0.47423030603299993</v>
          </cell>
          <cell r="L132">
            <v>31</v>
          </cell>
          <cell r="M132">
            <v>174.25232640087674</v>
          </cell>
        </row>
        <row r="133">
          <cell r="D133">
            <v>42501</v>
          </cell>
          <cell r="E133">
            <v>20469.668000000001</v>
          </cell>
          <cell r="F133">
            <v>0</v>
          </cell>
          <cell r="G133">
            <v>20469.668000000001</v>
          </cell>
          <cell r="H133">
            <v>4441.1119140000001</v>
          </cell>
          <cell r="I133">
            <v>4.6091313158473133</v>
          </cell>
          <cell r="J133">
            <v>24949.987062144133</v>
          </cell>
          <cell r="K133">
            <v>0.82042800058433751</v>
          </cell>
          <cell r="L133">
            <v>31</v>
          </cell>
          <cell r="M133">
            <v>174.25232640087674</v>
          </cell>
        </row>
        <row r="134">
          <cell r="D134">
            <v>42502</v>
          </cell>
          <cell r="E134">
            <v>18495.16</v>
          </cell>
          <cell r="F134">
            <v>0</v>
          </cell>
          <cell r="G134">
            <v>18495.16</v>
          </cell>
          <cell r="H134">
            <v>4441.1119140000001</v>
          </cell>
          <cell r="I134">
            <v>4.1645336479129309</v>
          </cell>
          <cell r="J134">
            <v>24949.987062144133</v>
          </cell>
          <cell r="K134">
            <v>0.74128936235250198</v>
          </cell>
          <cell r="L134">
            <v>31</v>
          </cell>
          <cell r="M134">
            <v>174.25232640087674</v>
          </cell>
        </row>
        <row r="135">
          <cell r="D135">
            <v>42503</v>
          </cell>
          <cell r="E135">
            <v>20936.262999999999</v>
          </cell>
          <cell r="F135">
            <v>0</v>
          </cell>
          <cell r="G135">
            <v>20936.262999999999</v>
          </cell>
          <cell r="H135">
            <v>4441.1119140000001</v>
          </cell>
          <cell r="I135">
            <v>4.7141939688575025</v>
          </cell>
          <cell r="J135">
            <v>24949.987062144133</v>
          </cell>
          <cell r="K135">
            <v>0.83912921268668561</v>
          </cell>
          <cell r="L135">
            <v>31</v>
          </cell>
          <cell r="M135">
            <v>174.25232640087674</v>
          </cell>
        </row>
        <row r="136">
          <cell r="D136">
            <v>42504</v>
          </cell>
          <cell r="E136">
            <v>23824.794999999998</v>
          </cell>
          <cell r="F136">
            <v>0</v>
          </cell>
          <cell r="G136">
            <v>23824.794999999998</v>
          </cell>
          <cell r="H136">
            <v>4441.1119140000001</v>
          </cell>
          <cell r="I136">
            <v>5.3646013569024413</v>
          </cell>
          <cell r="J136">
            <v>24949.987062144133</v>
          </cell>
          <cell r="K136">
            <v>0.95490209837217288</v>
          </cell>
          <cell r="L136">
            <v>31</v>
          </cell>
          <cell r="M136">
            <v>174.25232640087674</v>
          </cell>
        </row>
        <row r="137">
          <cell r="D137">
            <v>42505</v>
          </cell>
          <cell r="E137">
            <v>26631.187999999998</v>
          </cell>
          <cell r="F137">
            <v>0</v>
          </cell>
          <cell r="G137">
            <v>26631.187999999998</v>
          </cell>
          <cell r="H137">
            <v>4441.1119140000001</v>
          </cell>
          <cell r="I137">
            <v>5.9965136019312659</v>
          </cell>
          <cell r="J137">
            <v>24949.987062144133</v>
          </cell>
          <cell r="K137">
            <v>1.0673828380619363</v>
          </cell>
          <cell r="L137">
            <v>31</v>
          </cell>
          <cell r="M137">
            <v>174.25232640087674</v>
          </cell>
        </row>
        <row r="138">
          <cell r="D138">
            <v>42506</v>
          </cell>
          <cell r="E138">
            <v>30582.374</v>
          </cell>
          <cell r="F138">
            <v>0</v>
          </cell>
          <cell r="G138">
            <v>30582.374</v>
          </cell>
          <cell r="H138">
            <v>4441.1119140000001</v>
          </cell>
          <cell r="I138">
            <v>6.8861975541740419</v>
          </cell>
          <cell r="J138">
            <v>24949.987062144133</v>
          </cell>
          <cell r="K138">
            <v>1.2257470885186037</v>
          </cell>
          <cell r="L138">
            <v>31</v>
          </cell>
          <cell r="M138">
            <v>174.25232640087674</v>
          </cell>
        </row>
        <row r="139">
          <cell r="D139">
            <v>42507</v>
          </cell>
          <cell r="E139">
            <v>27395.899000000001</v>
          </cell>
          <cell r="F139">
            <v>0</v>
          </cell>
          <cell r="G139">
            <v>27395.899000000001</v>
          </cell>
          <cell r="H139">
            <v>4441.1119140000001</v>
          </cell>
          <cell r="I139">
            <v>6.1687026876395894</v>
          </cell>
          <cell r="J139">
            <v>24949.987062144133</v>
          </cell>
          <cell r="K139">
            <v>1.098032593434366</v>
          </cell>
          <cell r="L139">
            <v>31</v>
          </cell>
          <cell r="M139">
            <v>174.25232640087674</v>
          </cell>
        </row>
        <row r="140">
          <cell r="D140">
            <v>42508</v>
          </cell>
          <cell r="E140">
            <v>29186.446</v>
          </cell>
          <cell r="F140">
            <v>0</v>
          </cell>
          <cell r="G140">
            <v>29186.446</v>
          </cell>
          <cell r="H140">
            <v>4441.1119140000001</v>
          </cell>
          <cell r="I140">
            <v>6.5718780713437344</v>
          </cell>
          <cell r="J140">
            <v>24949.987062144133</v>
          </cell>
          <cell r="K140">
            <v>1.1697980414700784</v>
          </cell>
          <cell r="L140">
            <v>31</v>
          </cell>
          <cell r="M140">
            <v>174.25232640087674</v>
          </cell>
        </row>
        <row r="141">
          <cell r="D141">
            <v>42509</v>
          </cell>
          <cell r="E141">
            <v>31521.633999999998</v>
          </cell>
          <cell r="F141">
            <v>0</v>
          </cell>
          <cell r="G141">
            <v>31521.633999999998</v>
          </cell>
          <cell r="H141">
            <v>4441.1119140000001</v>
          </cell>
          <cell r="I141">
            <v>7.0976896350286385</v>
          </cell>
          <cell r="J141">
            <v>24949.987062144133</v>
          </cell>
          <cell r="K141">
            <v>1.2633927994226029</v>
          </cell>
          <cell r="L141">
            <v>31</v>
          </cell>
          <cell r="M141">
            <v>174.25232640087674</v>
          </cell>
        </row>
        <row r="142">
          <cell r="D142">
            <v>42510</v>
          </cell>
          <cell r="E142">
            <v>32084.812000000002</v>
          </cell>
          <cell r="F142">
            <v>0</v>
          </cell>
          <cell r="G142">
            <v>32084.812000000002</v>
          </cell>
          <cell r="H142">
            <v>4441.1119140000001</v>
          </cell>
          <cell r="I142">
            <v>7.2244997697214082</v>
          </cell>
          <cell r="J142">
            <v>24949.987062144133</v>
          </cell>
          <cell r="K142">
            <v>1.2859650756565451</v>
          </cell>
          <cell r="L142">
            <v>31</v>
          </cell>
          <cell r="M142">
            <v>174.25232640087674</v>
          </cell>
        </row>
        <row r="143">
          <cell r="D143">
            <v>42511</v>
          </cell>
          <cell r="E143">
            <v>29391.072</v>
          </cell>
          <cell r="F143">
            <v>0</v>
          </cell>
          <cell r="G143">
            <v>29391.072</v>
          </cell>
          <cell r="H143">
            <v>4441.1119140000001</v>
          </cell>
          <cell r="I143">
            <v>6.6179534695688824</v>
          </cell>
          <cell r="J143">
            <v>24949.987062144133</v>
          </cell>
          <cell r="K143">
            <v>1.1779994886087213</v>
          </cell>
          <cell r="L143">
            <v>31</v>
          </cell>
          <cell r="M143">
            <v>174.25232640087674</v>
          </cell>
        </row>
        <row r="144">
          <cell r="D144">
            <v>42512</v>
          </cell>
          <cell r="E144">
            <v>26445.059000000001</v>
          </cell>
          <cell r="F144">
            <v>0</v>
          </cell>
          <cell r="G144">
            <v>26445.059000000001</v>
          </cell>
          <cell r="H144">
            <v>4441.1119140000001</v>
          </cell>
          <cell r="I144">
            <v>5.9546031516646893</v>
          </cell>
          <cell r="J144">
            <v>24949.987062144133</v>
          </cell>
          <cell r="K144">
            <v>1.0599227540331793</v>
          </cell>
          <cell r="L144">
            <v>31</v>
          </cell>
          <cell r="M144">
            <v>174.25232640087674</v>
          </cell>
        </row>
        <row r="145">
          <cell r="D145">
            <v>42513</v>
          </cell>
          <cell r="E145">
            <v>28699.087</v>
          </cell>
          <cell r="F145">
            <v>0</v>
          </cell>
          <cell r="G145">
            <v>28699.087</v>
          </cell>
          <cell r="H145">
            <v>4441.1119140000001</v>
          </cell>
          <cell r="I145">
            <v>6.4621400126238742</v>
          </cell>
          <cell r="J145">
            <v>24949.987062144133</v>
          </cell>
          <cell r="K145">
            <v>1.1502646044872811</v>
          </cell>
          <cell r="L145">
            <v>31</v>
          </cell>
          <cell r="M145">
            <v>174.25232640087674</v>
          </cell>
        </row>
        <row r="146">
          <cell r="D146">
            <v>42514</v>
          </cell>
          <cell r="E146">
            <v>27492.256000000001</v>
          </cell>
          <cell r="F146">
            <v>0</v>
          </cell>
          <cell r="G146">
            <v>27492.256000000001</v>
          </cell>
          <cell r="H146">
            <v>4441.1119140000001</v>
          </cell>
          <cell r="I146">
            <v>6.1903992811652442</v>
          </cell>
          <cell r="J146">
            <v>24949.987062144133</v>
          </cell>
          <cell r="K146">
            <v>1.1018945994450304</v>
          </cell>
          <cell r="L146">
            <v>31</v>
          </cell>
          <cell r="M146">
            <v>174.25232640087674</v>
          </cell>
        </row>
        <row r="147">
          <cell r="D147">
            <v>42515</v>
          </cell>
          <cell r="E147">
            <v>25104.792000000001</v>
          </cell>
          <cell r="F147">
            <v>0</v>
          </cell>
          <cell r="G147">
            <v>25104.792000000001</v>
          </cell>
          <cell r="H147">
            <v>4441.1119140000001</v>
          </cell>
          <cell r="I147">
            <v>5.6528167914122056</v>
          </cell>
          <cell r="J147">
            <v>24949.987062144133</v>
          </cell>
          <cell r="K147">
            <v>1.006204609945099</v>
          </cell>
          <cell r="L147">
            <v>31</v>
          </cell>
          <cell r="M147">
            <v>174.25232640087674</v>
          </cell>
        </row>
        <row r="148">
          <cell r="D148">
            <v>42516</v>
          </cell>
          <cell r="E148">
            <v>27451.334999999999</v>
          </cell>
          <cell r="F148">
            <v>0</v>
          </cell>
          <cell r="G148">
            <v>27451.334999999999</v>
          </cell>
          <cell r="H148">
            <v>4441.1119140000001</v>
          </cell>
          <cell r="I148">
            <v>6.1811851472293249</v>
          </cell>
          <cell r="J148">
            <v>24949.987062144133</v>
          </cell>
          <cell r="K148">
            <v>1.1002544783540624</v>
          </cell>
          <cell r="L148">
            <v>31</v>
          </cell>
          <cell r="M148">
            <v>174.25232640087674</v>
          </cell>
        </row>
        <row r="149">
          <cell r="D149">
            <v>42517</v>
          </cell>
          <cell r="E149">
            <v>29087.923999999999</v>
          </cell>
          <cell r="F149">
            <v>0</v>
          </cell>
          <cell r="G149">
            <v>29087.923999999999</v>
          </cell>
          <cell r="H149">
            <v>4441.1119140000001</v>
          </cell>
          <cell r="I149">
            <v>6.5496939872882471</v>
          </cell>
          <cell r="J149">
            <v>24949.987062144133</v>
          </cell>
          <cell r="K149">
            <v>1.1658492618673231</v>
          </cell>
          <cell r="L149">
            <v>31</v>
          </cell>
          <cell r="M149">
            <v>174.25232640087674</v>
          </cell>
        </row>
        <row r="150">
          <cell r="D150">
            <v>42518</v>
          </cell>
          <cell r="E150">
            <v>22100.526999999998</v>
          </cell>
          <cell r="F150">
            <v>0</v>
          </cell>
          <cell r="G150">
            <v>22100.526999999998</v>
          </cell>
          <cell r="H150">
            <v>4441.1119140000001</v>
          </cell>
          <cell r="I150">
            <v>4.9763499384762406</v>
          </cell>
          <cell r="J150">
            <v>24949.987062144133</v>
          </cell>
          <cell r="K150">
            <v>0.8857931246598707</v>
          </cell>
          <cell r="L150">
            <v>31</v>
          </cell>
          <cell r="M150">
            <v>174.25232640087674</v>
          </cell>
        </row>
        <row r="151">
          <cell r="D151">
            <v>42519</v>
          </cell>
          <cell r="E151">
            <v>25450.867999999999</v>
          </cell>
          <cell r="F151">
            <v>0</v>
          </cell>
          <cell r="G151">
            <v>25450.867999999999</v>
          </cell>
          <cell r="H151">
            <v>4441.1119140000001</v>
          </cell>
          <cell r="I151">
            <v>5.7307423214825111</v>
          </cell>
          <cell r="J151">
            <v>24949.987062144133</v>
          </cell>
          <cell r="K151">
            <v>1.020075398700941</v>
          </cell>
          <cell r="L151">
            <v>31</v>
          </cell>
          <cell r="M151">
            <v>174.25232640087674</v>
          </cell>
        </row>
        <row r="152">
          <cell r="D152">
            <v>42520</v>
          </cell>
          <cell r="E152">
            <v>28429.484</v>
          </cell>
          <cell r="F152">
            <v>0</v>
          </cell>
          <cell r="G152">
            <v>28429.484</v>
          </cell>
          <cell r="H152">
            <v>4441.1119140000001</v>
          </cell>
          <cell r="I152">
            <v>6.4014338189451898</v>
          </cell>
          <cell r="J152">
            <v>24949.987062144133</v>
          </cell>
          <cell r="K152">
            <v>1.1394588674210258</v>
          </cell>
          <cell r="L152">
            <v>31</v>
          </cell>
          <cell r="M152">
            <v>174.25232640087674</v>
          </cell>
        </row>
        <row r="153">
          <cell r="D153">
            <v>42521</v>
          </cell>
          <cell r="E153">
            <v>30790.517</v>
          </cell>
          <cell r="F153">
            <v>0</v>
          </cell>
          <cell r="G153">
            <v>30790.517</v>
          </cell>
          <cell r="H153">
            <v>4441.1669140000004</v>
          </cell>
          <cell r="I153">
            <v>6.9329790112004774</v>
          </cell>
          <cell r="J153">
            <v>24949.987062144133</v>
          </cell>
          <cell r="K153">
            <v>1.2340894976541903</v>
          </cell>
          <cell r="L153">
            <v>31</v>
          </cell>
          <cell r="M153">
            <v>174.25232640087674</v>
          </cell>
        </row>
        <row r="154">
          <cell r="D154">
            <v>42522</v>
          </cell>
          <cell r="E154">
            <v>33393.82</v>
          </cell>
          <cell r="F154">
            <v>0</v>
          </cell>
          <cell r="G154">
            <v>33393.82</v>
          </cell>
          <cell r="H154">
            <v>4441.1669140000004</v>
          </cell>
          <cell r="I154">
            <v>7.5191544579718084</v>
          </cell>
          <cell r="J154">
            <v>25874.430511793813</v>
          </cell>
          <cell r="K154">
            <v>1.2906108207784042</v>
          </cell>
          <cell r="L154">
            <v>30</v>
          </cell>
          <cell r="M154">
            <v>174.87938647466569</v>
          </cell>
        </row>
        <row r="155">
          <cell r="D155">
            <v>42523</v>
          </cell>
          <cell r="E155">
            <v>30841.388999999999</v>
          </cell>
          <cell r="F155">
            <v>0</v>
          </cell>
          <cell r="G155">
            <v>30841.388999999999</v>
          </cell>
          <cell r="H155">
            <v>4441.1669140000004</v>
          </cell>
          <cell r="I155">
            <v>6.9444336583653108</v>
          </cell>
          <cell r="J155">
            <v>25874.430511793813</v>
          </cell>
          <cell r="K155">
            <v>1.1919639733111111</v>
          </cell>
          <cell r="L155">
            <v>30</v>
          </cell>
          <cell r="M155">
            <v>174.87938647466569</v>
          </cell>
        </row>
        <row r="156">
          <cell r="D156">
            <v>42524</v>
          </cell>
          <cell r="E156">
            <v>28807.305</v>
          </cell>
          <cell r="F156">
            <v>0</v>
          </cell>
          <cell r="G156">
            <v>28807.305</v>
          </cell>
          <cell r="H156">
            <v>4441.1669140000004</v>
          </cell>
          <cell r="I156">
            <v>6.4864270039457468</v>
          </cell>
          <cell r="J156">
            <v>25874.430511793813</v>
          </cell>
          <cell r="K156">
            <v>1.1133503010576158</v>
          </cell>
          <cell r="L156">
            <v>30</v>
          </cell>
          <cell r="M156">
            <v>174.87938647466569</v>
          </cell>
        </row>
        <row r="157">
          <cell r="D157">
            <v>42525</v>
          </cell>
          <cell r="E157">
            <v>28217.567999999999</v>
          </cell>
          <cell r="F157">
            <v>0</v>
          </cell>
          <cell r="G157">
            <v>28217.567999999999</v>
          </cell>
          <cell r="H157">
            <v>4441.1669140000004</v>
          </cell>
          <cell r="I157">
            <v>6.3536382546328225</v>
          </cell>
          <cell r="J157">
            <v>25874.430511793813</v>
          </cell>
          <cell r="K157">
            <v>1.0905580313019125</v>
          </cell>
          <cell r="L157">
            <v>30</v>
          </cell>
          <cell r="M157">
            <v>174.87938647466569</v>
          </cell>
        </row>
        <row r="158">
          <cell r="D158">
            <v>42526</v>
          </cell>
          <cell r="E158">
            <v>29237.360000000001</v>
          </cell>
          <cell r="F158">
            <v>0</v>
          </cell>
          <cell r="G158">
            <v>29237.360000000001</v>
          </cell>
          <cell r="H158">
            <v>4441.1669140000004</v>
          </cell>
          <cell r="I158">
            <v>6.5832607884730354</v>
          </cell>
          <cell r="J158">
            <v>25874.430511793813</v>
          </cell>
          <cell r="K158">
            <v>1.1299711499610912</v>
          </cell>
          <cell r="L158">
            <v>30</v>
          </cell>
          <cell r="M158">
            <v>174.87938647466569</v>
          </cell>
        </row>
        <row r="159">
          <cell r="D159">
            <v>42527</v>
          </cell>
          <cell r="E159">
            <v>28564.307000000001</v>
          </cell>
          <cell r="F159">
            <v>0</v>
          </cell>
          <cell r="G159">
            <v>28564.307000000001</v>
          </cell>
          <cell r="H159">
            <v>4441.1669140000004</v>
          </cell>
          <cell r="I159">
            <v>6.4317121047524761</v>
          </cell>
          <cell r="J159">
            <v>25874.430511793813</v>
          </cell>
          <cell r="K159">
            <v>1.1039588673064753</v>
          </cell>
          <cell r="L159">
            <v>30</v>
          </cell>
          <cell r="M159">
            <v>174.87938647466569</v>
          </cell>
        </row>
        <row r="160">
          <cell r="D160">
            <v>42528</v>
          </cell>
          <cell r="E160">
            <v>31490.047999999999</v>
          </cell>
          <cell r="F160">
            <v>0</v>
          </cell>
          <cell r="G160">
            <v>31490.047999999999</v>
          </cell>
          <cell r="H160">
            <v>4441.1669140000004</v>
          </cell>
          <cell r="I160">
            <v>7.0904896415248748</v>
          </cell>
          <cell r="J160">
            <v>25874.430511793813</v>
          </cell>
          <cell r="K160">
            <v>1.2170334719307747</v>
          </cell>
          <cell r="L160">
            <v>30</v>
          </cell>
          <cell r="M160">
            <v>174.87938647466569</v>
          </cell>
        </row>
        <row r="161">
          <cell r="D161">
            <v>42529</v>
          </cell>
          <cell r="E161">
            <v>30986.148000000001</v>
          </cell>
          <cell r="F161">
            <v>0</v>
          </cell>
          <cell r="G161">
            <v>30986.148000000001</v>
          </cell>
          <cell r="H161">
            <v>4441.1669140000004</v>
          </cell>
          <cell r="I161">
            <v>6.9770284702251564</v>
          </cell>
          <cell r="J161">
            <v>25874.430511793813</v>
          </cell>
          <cell r="K161">
            <v>1.1975586471700785</v>
          </cell>
          <cell r="L161">
            <v>30</v>
          </cell>
          <cell r="M161">
            <v>174.87938647466569</v>
          </cell>
        </row>
        <row r="162">
          <cell r="D162">
            <v>42530</v>
          </cell>
          <cell r="E162">
            <v>28797.906999999999</v>
          </cell>
          <cell r="F162">
            <v>0</v>
          </cell>
          <cell r="G162">
            <v>28797.906999999999</v>
          </cell>
          <cell r="H162">
            <v>4441.1669140000004</v>
          </cell>
          <cell r="I162">
            <v>6.4843108934320046</v>
          </cell>
          <cell r="J162">
            <v>25874.430511793813</v>
          </cell>
          <cell r="K162">
            <v>1.1129870853340573</v>
          </cell>
          <cell r="L162">
            <v>30</v>
          </cell>
          <cell r="M162">
            <v>174.87938647466569</v>
          </cell>
        </row>
        <row r="163">
          <cell r="D163">
            <v>42531</v>
          </cell>
          <cell r="E163">
            <v>28351.922999999999</v>
          </cell>
          <cell r="F163">
            <v>0</v>
          </cell>
          <cell r="G163">
            <v>28351.922999999999</v>
          </cell>
          <cell r="H163">
            <v>4441.1669140000004</v>
          </cell>
          <cell r="I163">
            <v>6.3838904389352109</v>
          </cell>
          <cell r="J163">
            <v>25874.430511793813</v>
          </cell>
          <cell r="K163">
            <v>1.0957506093545488</v>
          </cell>
          <cell r="L163">
            <v>30</v>
          </cell>
          <cell r="M163">
            <v>174.87938647466569</v>
          </cell>
        </row>
        <row r="164">
          <cell r="D164">
            <v>42532</v>
          </cell>
          <cell r="E164">
            <v>29957.741999999998</v>
          </cell>
          <cell r="F164">
            <v>0</v>
          </cell>
          <cell r="G164">
            <v>29957.741999999998</v>
          </cell>
          <cell r="H164">
            <v>4441.1669140000004</v>
          </cell>
          <cell r="I164">
            <v>6.7454663560523853</v>
          </cell>
          <cell r="J164">
            <v>25874.430511793813</v>
          </cell>
          <cell r="K164">
            <v>1.1578126129711328</v>
          </cell>
          <cell r="L164">
            <v>30</v>
          </cell>
          <cell r="M164">
            <v>174.87938647466569</v>
          </cell>
        </row>
        <row r="165">
          <cell r="D165">
            <v>42533</v>
          </cell>
          <cell r="E165">
            <v>28634.44</v>
          </cell>
          <cell r="F165">
            <v>0</v>
          </cell>
          <cell r="G165">
            <v>28634.44</v>
          </cell>
          <cell r="H165">
            <v>4441.1669140000004</v>
          </cell>
          <cell r="I165">
            <v>6.447503675156848</v>
          </cell>
          <cell r="J165">
            <v>25874.430511793813</v>
          </cell>
          <cell r="K165">
            <v>1.1066693810690111</v>
          </cell>
          <cell r="L165">
            <v>30</v>
          </cell>
          <cell r="M165">
            <v>174.87938647466569</v>
          </cell>
        </row>
        <row r="166">
          <cell r="D166">
            <v>42534</v>
          </cell>
          <cell r="E166">
            <v>30259.295999999998</v>
          </cell>
          <cell r="F166">
            <v>8.1999999999999993</v>
          </cell>
          <cell r="G166">
            <v>30267.495999999999</v>
          </cell>
          <cell r="H166">
            <v>4441.1669140000004</v>
          </cell>
          <cell r="I166">
            <v>6.8152124399078593</v>
          </cell>
          <cell r="J166">
            <v>25874.430511793813</v>
          </cell>
          <cell r="K166">
            <v>1.1697840455349842</v>
          </cell>
          <cell r="L166">
            <v>30</v>
          </cell>
          <cell r="M166">
            <v>174.87938647466569</v>
          </cell>
        </row>
        <row r="167">
          <cell r="D167">
            <v>42535</v>
          </cell>
          <cell r="E167">
            <v>30479.116000000002</v>
          </cell>
          <cell r="F167">
            <v>0</v>
          </cell>
          <cell r="G167">
            <v>30479.116000000002</v>
          </cell>
          <cell r="H167">
            <v>4441.1669140000004</v>
          </cell>
          <cell r="I167">
            <v>6.8628620788648877</v>
          </cell>
          <cell r="J167">
            <v>25874.430511793813</v>
          </cell>
          <cell r="K167">
            <v>1.1779627762669918</v>
          </cell>
          <cell r="L167">
            <v>30</v>
          </cell>
          <cell r="M167">
            <v>174.87938647466569</v>
          </cell>
        </row>
        <row r="168">
          <cell r="D168">
            <v>42536</v>
          </cell>
          <cell r="E168">
            <v>25011.456999999999</v>
          </cell>
          <cell r="F168">
            <v>0</v>
          </cell>
          <cell r="G168">
            <v>25011.456999999999</v>
          </cell>
          <cell r="H168">
            <v>4441.1669140000004</v>
          </cell>
          <cell r="I168">
            <v>5.6317309131426168</v>
          </cell>
          <cell r="J168">
            <v>25874.430511793813</v>
          </cell>
          <cell r="K168">
            <v>0.96664763263483378</v>
          </cell>
          <cell r="L168">
            <v>30</v>
          </cell>
          <cell r="M168">
            <v>174.87938647466569</v>
          </cell>
        </row>
        <row r="169">
          <cell r="D169">
            <v>42537</v>
          </cell>
          <cell r="E169">
            <v>23662.477999999999</v>
          </cell>
          <cell r="F169">
            <v>0</v>
          </cell>
          <cell r="G169">
            <v>23662.477999999999</v>
          </cell>
          <cell r="H169">
            <v>4441.1669140000004</v>
          </cell>
          <cell r="I169">
            <v>5.3279866436472325</v>
          </cell>
          <cell r="J169">
            <v>25874.430511793813</v>
          </cell>
          <cell r="K169">
            <v>0.91451203106535683</v>
          </cell>
          <cell r="L169">
            <v>30</v>
          </cell>
          <cell r="M169">
            <v>174.87938647466569</v>
          </cell>
        </row>
        <row r="170">
          <cell r="D170">
            <v>42538</v>
          </cell>
          <cell r="E170">
            <v>27971.780999999999</v>
          </cell>
          <cell r="F170">
            <v>0</v>
          </cell>
          <cell r="G170">
            <v>27971.780999999999</v>
          </cell>
          <cell r="H170">
            <v>4441.1669140000004</v>
          </cell>
          <cell r="I170">
            <v>6.29829536733327</v>
          </cell>
          <cell r="J170">
            <v>25874.430511793813</v>
          </cell>
          <cell r="K170">
            <v>1.0810588077387904</v>
          </cell>
          <cell r="L170">
            <v>30</v>
          </cell>
          <cell r="M170">
            <v>174.87938647466569</v>
          </cell>
        </row>
        <row r="171">
          <cell r="D171">
            <v>42539</v>
          </cell>
          <cell r="E171">
            <v>30119.708999999999</v>
          </cell>
          <cell r="F171">
            <v>0</v>
          </cell>
          <cell r="G171">
            <v>30119.708999999999</v>
          </cell>
          <cell r="H171">
            <v>4441.1669140000004</v>
          </cell>
          <cell r="I171">
            <v>6.7819358252563973</v>
          </cell>
          <cell r="J171">
            <v>25874.430511793813</v>
          </cell>
          <cell r="K171">
            <v>1.1640723449457622</v>
          </cell>
          <cell r="L171">
            <v>30</v>
          </cell>
          <cell r="M171">
            <v>174.87938647466569</v>
          </cell>
        </row>
        <row r="172">
          <cell r="D172">
            <v>42540</v>
          </cell>
          <cell r="E172">
            <v>32079.528999999999</v>
          </cell>
          <cell r="F172">
            <v>0</v>
          </cell>
          <cell r="G172">
            <v>32079.528999999999</v>
          </cell>
          <cell r="H172">
            <v>4441.1669140000004</v>
          </cell>
          <cell r="I172">
            <v>7.2232207483296573</v>
          </cell>
          <cell r="J172">
            <v>25874.430511793813</v>
          </cell>
          <cell r="K172">
            <v>1.2398158477489134</v>
          </cell>
          <cell r="L172">
            <v>30</v>
          </cell>
          <cell r="M172">
            <v>174.87938647466569</v>
          </cell>
        </row>
        <row r="173">
          <cell r="D173">
            <v>42541</v>
          </cell>
          <cell r="E173">
            <v>32089.648000000001</v>
          </cell>
          <cell r="F173">
            <v>0</v>
          </cell>
          <cell r="G173">
            <v>32089.648000000001</v>
          </cell>
          <cell r="H173">
            <v>4441.1669140000004</v>
          </cell>
          <cell r="I173">
            <v>7.2254992035635972</v>
          </cell>
          <cell r="J173">
            <v>25874.430511793813</v>
          </cell>
          <cell r="K173">
            <v>1.2402069288200654</v>
          </cell>
          <cell r="L173">
            <v>30</v>
          </cell>
          <cell r="M173">
            <v>174.87938647466569</v>
          </cell>
        </row>
        <row r="174">
          <cell r="D174">
            <v>42542</v>
          </cell>
          <cell r="E174">
            <v>31591.916000000001</v>
          </cell>
          <cell r="F174">
            <v>0</v>
          </cell>
          <cell r="G174">
            <v>31591.916000000001</v>
          </cell>
          <cell r="H174">
            <v>4441.1669140000004</v>
          </cell>
          <cell r="I174">
            <v>7.1134268564444225</v>
          </cell>
          <cell r="J174">
            <v>25874.430511793813</v>
          </cell>
          <cell r="K174">
            <v>1.2209704861175632</v>
          </cell>
          <cell r="L174">
            <v>30</v>
          </cell>
          <cell r="M174">
            <v>174.87938647466569</v>
          </cell>
        </row>
        <row r="175">
          <cell r="D175">
            <v>42543</v>
          </cell>
          <cell r="E175">
            <v>31922.241999999998</v>
          </cell>
          <cell r="F175">
            <v>0</v>
          </cell>
          <cell r="G175">
            <v>31922.241999999998</v>
          </cell>
          <cell r="H175">
            <v>4441.1669140000004</v>
          </cell>
          <cell r="I175">
            <v>7.1878050562276155</v>
          </cell>
          <cell r="J175">
            <v>25874.430511793813</v>
          </cell>
          <cell r="K175">
            <v>1.2337369893203847</v>
          </cell>
          <cell r="L175">
            <v>30</v>
          </cell>
          <cell r="M175">
            <v>174.87938647466569</v>
          </cell>
        </row>
        <row r="176">
          <cell r="D176">
            <v>42544</v>
          </cell>
          <cell r="E176">
            <v>31302.803</v>
          </cell>
          <cell r="F176">
            <v>0</v>
          </cell>
          <cell r="G176">
            <v>31302.803</v>
          </cell>
          <cell r="H176">
            <v>4441.1669140000004</v>
          </cell>
          <cell r="I176">
            <v>7.0483284249739411</v>
          </cell>
          <cell r="J176">
            <v>25874.430511793813</v>
          </cell>
          <cell r="K176">
            <v>1.2097967909180409</v>
          </cell>
          <cell r="L176">
            <v>30</v>
          </cell>
          <cell r="M176">
            <v>174.87938647466569</v>
          </cell>
        </row>
        <row r="177">
          <cell r="D177">
            <v>42545</v>
          </cell>
          <cell r="E177">
            <v>29405.398000000001</v>
          </cell>
          <cell r="F177">
            <v>0</v>
          </cell>
          <cell r="G177">
            <v>29405.398000000001</v>
          </cell>
          <cell r="H177">
            <v>4441.1669140000004</v>
          </cell>
          <cell r="I177">
            <v>6.6210972407509923</v>
          </cell>
          <cell r="J177">
            <v>25874.430511793813</v>
          </cell>
          <cell r="K177">
            <v>1.1364655151191343</v>
          </cell>
          <cell r="L177">
            <v>30</v>
          </cell>
          <cell r="M177">
            <v>174.87938647466569</v>
          </cell>
        </row>
        <row r="178">
          <cell r="D178">
            <v>42546</v>
          </cell>
          <cell r="E178">
            <v>29748.703000000001</v>
          </cell>
          <cell r="F178">
            <v>0</v>
          </cell>
          <cell r="G178">
            <v>29748.703000000001</v>
          </cell>
          <cell r="H178">
            <v>4441.1669140000004</v>
          </cell>
          <cell r="I178">
            <v>6.698397870663773</v>
          </cell>
          <cell r="J178">
            <v>25874.430511793813</v>
          </cell>
          <cell r="K178">
            <v>1.149733633226836</v>
          </cell>
          <cell r="L178">
            <v>30</v>
          </cell>
          <cell r="M178">
            <v>174.87938647466569</v>
          </cell>
        </row>
        <row r="179">
          <cell r="D179">
            <v>42547</v>
          </cell>
          <cell r="E179">
            <v>29217.597000000002</v>
          </cell>
          <cell r="F179">
            <v>0</v>
          </cell>
          <cell r="G179">
            <v>29217.597000000002</v>
          </cell>
          <cell r="H179">
            <v>4441.1669140000004</v>
          </cell>
          <cell r="I179">
            <v>6.5788108318776866</v>
          </cell>
          <cell r="J179">
            <v>25874.430511793813</v>
          </cell>
          <cell r="K179">
            <v>1.1292073457107525</v>
          </cell>
          <cell r="L179">
            <v>30</v>
          </cell>
          <cell r="M179">
            <v>174.87938647466569</v>
          </cell>
        </row>
        <row r="180">
          <cell r="D180">
            <v>42548</v>
          </cell>
          <cell r="E180">
            <v>30178.055</v>
          </cell>
          <cell r="F180">
            <v>0</v>
          </cell>
          <cell r="G180">
            <v>30178.055</v>
          </cell>
          <cell r="H180">
            <v>4441.1669140000004</v>
          </cell>
          <cell r="I180">
            <v>6.7950733634597187</v>
          </cell>
          <cell r="J180">
            <v>25874.430511793813</v>
          </cell>
          <cell r="K180">
            <v>1.1663273124502027</v>
          </cell>
          <cell r="L180">
            <v>30</v>
          </cell>
          <cell r="M180">
            <v>174.87938647466569</v>
          </cell>
        </row>
        <row r="181">
          <cell r="D181">
            <v>42549</v>
          </cell>
          <cell r="E181">
            <v>23099.834999999999</v>
          </cell>
          <cell r="F181">
            <v>0</v>
          </cell>
          <cell r="G181">
            <v>23099.834999999999</v>
          </cell>
          <cell r="H181">
            <v>4441.1669140000004</v>
          </cell>
          <cell r="I181">
            <v>5.2012985432233627</v>
          </cell>
          <cell r="J181">
            <v>25874.430511793813</v>
          </cell>
          <cell r="K181">
            <v>0.89276689546735621</v>
          </cell>
          <cell r="L181">
            <v>30</v>
          </cell>
          <cell r="M181">
            <v>174.87938647466569</v>
          </cell>
        </row>
        <row r="182">
          <cell r="D182">
            <v>42550</v>
          </cell>
          <cell r="E182">
            <v>26604.244999999999</v>
          </cell>
          <cell r="F182">
            <v>0</v>
          </cell>
          <cell r="G182">
            <v>26604.244999999999</v>
          </cell>
          <cell r="H182">
            <v>4441.1669140000004</v>
          </cell>
          <cell r="I182">
            <v>5.9903726914957369</v>
          </cell>
          <cell r="J182">
            <v>25874.430511793813</v>
          </cell>
          <cell r="K182">
            <v>1.0282060116404699</v>
          </cell>
          <cell r="L182">
            <v>30</v>
          </cell>
          <cell r="M182">
            <v>174.87938647466569</v>
          </cell>
        </row>
        <row r="183">
          <cell r="D183">
            <v>42551</v>
          </cell>
          <cell r="E183">
            <v>29438.626</v>
          </cell>
          <cell r="F183">
            <v>0</v>
          </cell>
          <cell r="G183">
            <v>29438.626</v>
          </cell>
          <cell r="H183">
            <v>4441.1885990000001</v>
          </cell>
          <cell r="I183">
            <v>6.6285466927994339</v>
          </cell>
          <cell r="J183">
            <v>25874.430511793813</v>
          </cell>
          <cell r="K183">
            <v>1.1377497172964481</v>
          </cell>
          <cell r="L183">
            <v>30</v>
          </cell>
          <cell r="M183">
            <v>174.87938647466569</v>
          </cell>
        </row>
        <row r="184">
          <cell r="D184">
            <v>42552</v>
          </cell>
          <cell r="E184">
            <v>30297.366999999998</v>
          </cell>
          <cell r="F184">
            <v>0</v>
          </cell>
          <cell r="G184">
            <v>30297.366999999998</v>
          </cell>
          <cell r="H184">
            <v>4441.1885990000001</v>
          </cell>
          <cell r="I184">
            <v>6.8219050654191769</v>
          </cell>
          <cell r="J184">
            <v>26417.944947451277</v>
          </cell>
          <cell r="K184">
            <v>1.146847987618469</v>
          </cell>
          <cell r="L184">
            <v>31</v>
          </cell>
          <cell r="M184">
            <v>184.5046393955152</v>
          </cell>
        </row>
        <row r="185">
          <cell r="D185">
            <v>42553</v>
          </cell>
          <cell r="E185">
            <v>30097.083999999999</v>
          </cell>
          <cell r="F185">
            <v>0</v>
          </cell>
          <cell r="G185">
            <v>30097.083999999999</v>
          </cell>
          <cell r="H185">
            <v>4441.1885990000001</v>
          </cell>
          <cell r="I185">
            <v>6.7768083541367297</v>
          </cell>
          <cell r="J185">
            <v>26417.944947451277</v>
          </cell>
          <cell r="K185">
            <v>1.1392666636207702</v>
          </cell>
          <cell r="L185">
            <v>31</v>
          </cell>
          <cell r="M185">
            <v>184.5046393955152</v>
          </cell>
        </row>
        <row r="186">
          <cell r="D186">
            <v>42554</v>
          </cell>
          <cell r="E186">
            <v>29902.075000000001</v>
          </cell>
          <cell r="F186">
            <v>0</v>
          </cell>
          <cell r="G186">
            <v>29902.075000000001</v>
          </cell>
          <cell r="H186">
            <v>4441.1885990000001</v>
          </cell>
          <cell r="I186">
            <v>6.7328991627900914</v>
          </cell>
          <cell r="J186">
            <v>26417.944947451277</v>
          </cell>
          <cell r="K186">
            <v>1.1318849766504968</v>
          </cell>
          <cell r="L186">
            <v>31</v>
          </cell>
          <cell r="M186">
            <v>184.5046393955152</v>
          </cell>
        </row>
        <row r="187">
          <cell r="D187">
            <v>42555</v>
          </cell>
          <cell r="E187">
            <v>27169.527999999998</v>
          </cell>
          <cell r="F187">
            <v>0</v>
          </cell>
          <cell r="G187">
            <v>27169.527999999998</v>
          </cell>
          <cell r="H187">
            <v>4441.1885990000001</v>
          </cell>
          <cell r="I187">
            <v>6.1176253595980192</v>
          </cell>
          <cell r="J187">
            <v>26417.944947451277</v>
          </cell>
          <cell r="K187">
            <v>1.0284497168134659</v>
          </cell>
          <cell r="L187">
            <v>31</v>
          </cell>
          <cell r="M187">
            <v>184.5046393955152</v>
          </cell>
        </row>
        <row r="188">
          <cell r="D188">
            <v>42556</v>
          </cell>
          <cell r="E188">
            <v>27883.846000000001</v>
          </cell>
          <cell r="F188">
            <v>0</v>
          </cell>
          <cell r="G188">
            <v>27883.846000000001</v>
          </cell>
          <cell r="H188">
            <v>4441.1885990000001</v>
          </cell>
          <cell r="I188">
            <v>6.2784647349311999</v>
          </cell>
          <cell r="J188">
            <v>26417.944947451277</v>
          </cell>
          <cell r="K188">
            <v>1.0554888374347282</v>
          </cell>
          <cell r="L188">
            <v>31</v>
          </cell>
          <cell r="M188">
            <v>184.5046393955152</v>
          </cell>
        </row>
        <row r="189">
          <cell r="D189">
            <v>42557</v>
          </cell>
          <cell r="E189">
            <v>27752.418000000001</v>
          </cell>
          <cell r="F189">
            <v>0</v>
          </cell>
          <cell r="G189">
            <v>27752.418000000001</v>
          </cell>
          <cell r="H189">
            <v>4441.1885990000001</v>
          </cell>
          <cell r="I189">
            <v>6.2488717561440357</v>
          </cell>
          <cell r="J189">
            <v>26417.944947451277</v>
          </cell>
          <cell r="K189">
            <v>1.0505138857395291</v>
          </cell>
          <cell r="L189">
            <v>31</v>
          </cell>
          <cell r="M189">
            <v>184.5046393955152</v>
          </cell>
        </row>
        <row r="190">
          <cell r="D190">
            <v>42558</v>
          </cell>
          <cell r="E190">
            <v>16340.556</v>
          </cell>
          <cell r="F190">
            <v>0</v>
          </cell>
          <cell r="G190">
            <v>16340.556</v>
          </cell>
          <cell r="H190">
            <v>4441.1885990000001</v>
          </cell>
          <cell r="I190">
            <v>3.6793204422075929</v>
          </cell>
          <cell r="J190">
            <v>26417.944947451277</v>
          </cell>
          <cell r="K190">
            <v>0.61854001257491786</v>
          </cell>
          <cell r="L190">
            <v>31</v>
          </cell>
          <cell r="M190">
            <v>184.5046393955152</v>
          </cell>
        </row>
        <row r="191">
          <cell r="D191">
            <v>42559</v>
          </cell>
          <cell r="E191">
            <v>28157.521000000001</v>
          </cell>
          <cell r="F191">
            <v>0</v>
          </cell>
          <cell r="G191">
            <v>28157.521000000001</v>
          </cell>
          <cell r="H191">
            <v>4441.1885990000001</v>
          </cell>
          <cell r="I191">
            <v>6.3400867520780553</v>
          </cell>
          <cell r="J191">
            <v>26417.944947451277</v>
          </cell>
          <cell r="K191">
            <v>1.0658482730586716</v>
          </cell>
          <cell r="L191">
            <v>31</v>
          </cell>
          <cell r="M191">
            <v>184.5046393955152</v>
          </cell>
        </row>
        <row r="192">
          <cell r="D192">
            <v>42560</v>
          </cell>
          <cell r="E192">
            <v>29773.105</v>
          </cell>
          <cell r="F192">
            <v>0</v>
          </cell>
          <cell r="G192">
            <v>29773.105</v>
          </cell>
          <cell r="H192">
            <v>4441.1885990000001</v>
          </cell>
          <cell r="I192">
            <v>6.7038596394451382</v>
          </cell>
          <cell r="J192">
            <v>26417.944947451277</v>
          </cell>
          <cell r="K192">
            <v>1.1270030677716443</v>
          </cell>
          <cell r="L192">
            <v>31</v>
          </cell>
          <cell r="M192">
            <v>184.5046393955152</v>
          </cell>
        </row>
        <row r="193">
          <cell r="D193">
            <v>42561</v>
          </cell>
          <cell r="E193">
            <v>28891.201000000001</v>
          </cell>
          <cell r="F193">
            <v>0</v>
          </cell>
          <cell r="G193">
            <v>28891.201000000001</v>
          </cell>
          <cell r="H193">
            <v>4441.1885990000001</v>
          </cell>
          <cell r="I193">
            <v>6.5052857711346208</v>
          </cell>
          <cell r="J193">
            <v>26417.944947451277</v>
          </cell>
          <cell r="K193">
            <v>1.0936203045872173</v>
          </cell>
          <cell r="L193">
            <v>31</v>
          </cell>
          <cell r="M193">
            <v>184.5046393955152</v>
          </cell>
        </row>
        <row r="194">
          <cell r="D194">
            <v>42562</v>
          </cell>
          <cell r="E194">
            <v>28934.902999999998</v>
          </cell>
          <cell r="F194">
            <v>0</v>
          </cell>
          <cell r="G194">
            <v>28934.902999999998</v>
          </cell>
          <cell r="H194">
            <v>4441.1885990000001</v>
          </cell>
          <cell r="I194">
            <v>6.5151259296925881</v>
          </cell>
          <cell r="J194">
            <v>26417.944947451277</v>
          </cell>
          <cell r="K194">
            <v>1.0952745589240676</v>
          </cell>
          <cell r="L194">
            <v>31</v>
          </cell>
          <cell r="M194">
            <v>184.5046393955152</v>
          </cell>
        </row>
        <row r="195">
          <cell r="D195">
            <v>42563</v>
          </cell>
          <cell r="E195">
            <v>30117.1</v>
          </cell>
          <cell r="F195">
            <v>0</v>
          </cell>
          <cell r="G195">
            <v>30117.1</v>
          </cell>
          <cell r="H195">
            <v>4441.1885990000001</v>
          </cell>
          <cell r="I195">
            <v>6.7813152557361143</v>
          </cell>
          <cell r="J195">
            <v>26417.944947451277</v>
          </cell>
          <cell r="K195">
            <v>1.1400243304279278</v>
          </cell>
          <cell r="L195">
            <v>31</v>
          </cell>
          <cell r="M195">
            <v>184.5046393955152</v>
          </cell>
        </row>
        <row r="196">
          <cell r="D196">
            <v>42564</v>
          </cell>
          <cell r="E196">
            <v>28752.534</v>
          </cell>
          <cell r="F196">
            <v>0</v>
          </cell>
          <cell r="G196">
            <v>28752.534</v>
          </cell>
          <cell r="H196">
            <v>4441.1885990000001</v>
          </cell>
          <cell r="I196">
            <v>6.4740628232888069</v>
          </cell>
          <cell r="J196">
            <v>26417.944947451277</v>
          </cell>
          <cell r="K196">
            <v>1.0883713346057964</v>
          </cell>
          <cell r="L196">
            <v>31</v>
          </cell>
          <cell r="M196">
            <v>184.5046393955152</v>
          </cell>
        </row>
        <row r="197">
          <cell r="D197">
            <v>42565</v>
          </cell>
          <cell r="E197">
            <v>29284.022000000001</v>
          </cell>
          <cell r="F197">
            <v>0</v>
          </cell>
          <cell r="G197">
            <v>29284.022000000001</v>
          </cell>
          <cell r="H197">
            <v>4441.1885990000001</v>
          </cell>
          <cell r="I197">
            <v>6.5937352911771718</v>
          </cell>
          <cell r="J197">
            <v>26417.944947451277</v>
          </cell>
          <cell r="K197">
            <v>1.1084897806490901</v>
          </cell>
          <cell r="L197">
            <v>31</v>
          </cell>
          <cell r="M197">
            <v>184.5046393955152</v>
          </cell>
        </row>
        <row r="198">
          <cell r="D198">
            <v>42566</v>
          </cell>
          <cell r="E198">
            <v>30529.984</v>
          </cell>
          <cell r="F198">
            <v>0</v>
          </cell>
          <cell r="G198">
            <v>30529.984</v>
          </cell>
          <cell r="H198">
            <v>4441.1885990000001</v>
          </cell>
          <cell r="I198">
            <v>6.8742822601306059</v>
          </cell>
          <cell r="J198">
            <v>26417.944947451277</v>
          </cell>
          <cell r="K198">
            <v>1.15565325239068</v>
          </cell>
          <cell r="L198">
            <v>31</v>
          </cell>
          <cell r="M198">
            <v>184.5046393955152</v>
          </cell>
        </row>
        <row r="199">
          <cell r="D199">
            <v>42567</v>
          </cell>
          <cell r="E199">
            <v>31261.258999999998</v>
          </cell>
          <cell r="F199">
            <v>0</v>
          </cell>
          <cell r="G199">
            <v>31261.258999999998</v>
          </cell>
          <cell r="H199">
            <v>4441.1885990000001</v>
          </cell>
          <cell r="I199">
            <v>7.0389397574872046</v>
          </cell>
          <cell r="J199">
            <v>26417.944947451277</v>
          </cell>
          <cell r="K199">
            <v>1.1833342473149484</v>
          </cell>
          <cell r="L199">
            <v>31</v>
          </cell>
          <cell r="M199">
            <v>184.5046393955152</v>
          </cell>
        </row>
        <row r="200">
          <cell r="D200">
            <v>42568</v>
          </cell>
          <cell r="E200">
            <v>30722.666000000001</v>
          </cell>
          <cell r="F200">
            <v>0</v>
          </cell>
          <cell r="G200">
            <v>30722.666000000001</v>
          </cell>
          <cell r="H200">
            <v>4441.1885990000001</v>
          </cell>
          <cell r="I200">
            <v>6.9176674926432238</v>
          </cell>
          <cell r="J200">
            <v>26417.944947451277</v>
          </cell>
          <cell r="K200">
            <v>1.1629468552951931</v>
          </cell>
          <cell r="L200">
            <v>31</v>
          </cell>
          <cell r="M200">
            <v>184.5046393955152</v>
          </cell>
        </row>
        <row r="201">
          <cell r="D201">
            <v>42569</v>
          </cell>
          <cell r="E201">
            <v>30560.012999999999</v>
          </cell>
          <cell r="F201">
            <v>0</v>
          </cell>
          <cell r="G201">
            <v>30560.012999999999</v>
          </cell>
          <cell r="H201">
            <v>4441.1885990000001</v>
          </cell>
          <cell r="I201">
            <v>6.8810437383544221</v>
          </cell>
          <cell r="J201">
            <v>26417.944947451277</v>
          </cell>
          <cell r="K201">
            <v>1.1567899418667058</v>
          </cell>
          <cell r="L201">
            <v>31</v>
          </cell>
          <cell r="M201">
            <v>184.5046393955152</v>
          </cell>
        </row>
        <row r="202">
          <cell r="D202">
            <v>42570</v>
          </cell>
          <cell r="E202">
            <v>25979.107</v>
          </cell>
          <cell r="F202">
            <v>0</v>
          </cell>
          <cell r="G202">
            <v>25979.107</v>
          </cell>
          <cell r="H202">
            <v>4441.1885990000001</v>
          </cell>
          <cell r="I202">
            <v>5.8495842770220534</v>
          </cell>
          <cell r="J202">
            <v>26417.944947451277</v>
          </cell>
          <cell r="K202">
            <v>0.98338864176134133</v>
          </cell>
          <cell r="L202">
            <v>31</v>
          </cell>
          <cell r="M202">
            <v>184.5046393955152</v>
          </cell>
        </row>
        <row r="203">
          <cell r="D203">
            <v>42571</v>
          </cell>
          <cell r="E203">
            <v>19032.825000000001</v>
          </cell>
          <cell r="F203">
            <v>0</v>
          </cell>
          <cell r="G203">
            <v>19032.825000000001</v>
          </cell>
          <cell r="H203">
            <v>4441.1885990000001</v>
          </cell>
          <cell r="I203">
            <v>4.2855250516236856</v>
          </cell>
          <cell r="J203">
            <v>26417.944947451277</v>
          </cell>
          <cell r="K203">
            <v>0.72045062694538742</v>
          </cell>
          <cell r="L203">
            <v>31</v>
          </cell>
          <cell r="M203">
            <v>184.5046393955152</v>
          </cell>
        </row>
        <row r="204">
          <cell r="D204">
            <v>42572</v>
          </cell>
          <cell r="E204">
            <v>27856.436000000002</v>
          </cell>
          <cell r="F204">
            <v>0</v>
          </cell>
          <cell r="G204">
            <v>27856.436000000002</v>
          </cell>
          <cell r="H204">
            <v>4441.1885990000001</v>
          </cell>
          <cell r="I204">
            <v>6.2722929637062235</v>
          </cell>
          <cell r="J204">
            <v>26417.944947451277</v>
          </cell>
          <cell r="K204">
            <v>1.0544512851173726</v>
          </cell>
          <cell r="L204">
            <v>31</v>
          </cell>
          <cell r="M204">
            <v>184.5046393955152</v>
          </cell>
        </row>
        <row r="205">
          <cell r="D205">
            <v>42573</v>
          </cell>
          <cell r="E205">
            <v>28835.325000000001</v>
          </cell>
          <cell r="F205">
            <v>0</v>
          </cell>
          <cell r="G205">
            <v>28835.325000000001</v>
          </cell>
          <cell r="H205">
            <v>4441.1885990000001</v>
          </cell>
          <cell r="I205">
            <v>6.4927044544995693</v>
          </cell>
          <cell r="J205">
            <v>26417.944947451277</v>
          </cell>
          <cell r="K205">
            <v>1.0915052271233514</v>
          </cell>
          <cell r="L205">
            <v>31</v>
          </cell>
          <cell r="M205">
            <v>184.5046393955152</v>
          </cell>
        </row>
        <row r="206">
          <cell r="D206">
            <v>42574</v>
          </cell>
          <cell r="E206">
            <v>29446.534</v>
          </cell>
          <cell r="F206">
            <v>0</v>
          </cell>
          <cell r="G206">
            <v>29446.534</v>
          </cell>
          <cell r="H206">
            <v>4441.1885990000001</v>
          </cell>
          <cell r="I206">
            <v>6.6303272972083027</v>
          </cell>
          <cell r="J206">
            <v>26417.944947451277</v>
          </cell>
          <cell r="K206">
            <v>1.1146413567964117</v>
          </cell>
          <cell r="L206">
            <v>31</v>
          </cell>
          <cell r="M206">
            <v>184.5046393955152</v>
          </cell>
        </row>
        <row r="207">
          <cell r="D207">
            <v>42575</v>
          </cell>
          <cell r="E207">
            <v>29832.204000000002</v>
          </cell>
          <cell r="F207">
            <v>0</v>
          </cell>
          <cell r="G207">
            <v>29832.204000000002</v>
          </cell>
          <cell r="H207">
            <v>4441.1885990000001</v>
          </cell>
          <cell r="I207">
            <v>6.717166662707629</v>
          </cell>
          <cell r="J207">
            <v>26417.944947451277</v>
          </cell>
          <cell r="K207">
            <v>1.1292401456411592</v>
          </cell>
          <cell r="L207">
            <v>31</v>
          </cell>
          <cell r="M207">
            <v>184.5046393955152</v>
          </cell>
        </row>
        <row r="208">
          <cell r="D208">
            <v>42576</v>
          </cell>
          <cell r="E208">
            <v>29954.030999999999</v>
          </cell>
          <cell r="F208">
            <v>0</v>
          </cell>
          <cell r="G208">
            <v>29954.030999999999</v>
          </cell>
          <cell r="H208">
            <v>4441.1885990000001</v>
          </cell>
          <cell r="I208">
            <v>6.7445978328289407</v>
          </cell>
          <cell r="J208">
            <v>26417.944947451277</v>
          </cell>
          <cell r="K208">
            <v>1.1338516701273493</v>
          </cell>
          <cell r="L208">
            <v>31</v>
          </cell>
          <cell r="M208">
            <v>184.5046393955152</v>
          </cell>
        </row>
        <row r="209">
          <cell r="D209">
            <v>42577</v>
          </cell>
          <cell r="E209">
            <v>29002.763999999999</v>
          </cell>
          <cell r="F209">
            <v>0</v>
          </cell>
          <cell r="G209">
            <v>29002.763999999999</v>
          </cell>
          <cell r="H209">
            <v>4441.1885990000001</v>
          </cell>
          <cell r="I209">
            <v>6.5304058482295497</v>
          </cell>
          <cell r="J209">
            <v>26417.944947451277</v>
          </cell>
          <cell r="K209">
            <v>1.0978433052870034</v>
          </cell>
          <cell r="L209">
            <v>31</v>
          </cell>
          <cell r="M209">
            <v>184.5046393955152</v>
          </cell>
        </row>
        <row r="210">
          <cell r="D210">
            <v>42578</v>
          </cell>
          <cell r="E210">
            <v>28510.19</v>
          </cell>
          <cell r="F210">
            <v>0</v>
          </cell>
          <cell r="G210">
            <v>28510.19</v>
          </cell>
          <cell r="H210">
            <v>4441.1885990000001</v>
          </cell>
          <cell r="I210">
            <v>6.4194954491280765</v>
          </cell>
          <cell r="J210">
            <v>26417.944947451277</v>
          </cell>
          <cell r="K210">
            <v>1.0791978731392797</v>
          </cell>
          <cell r="L210">
            <v>31</v>
          </cell>
          <cell r="M210">
            <v>184.5046393955152</v>
          </cell>
        </row>
        <row r="211">
          <cell r="D211">
            <v>42579</v>
          </cell>
          <cell r="E211">
            <v>28915.206999999999</v>
          </cell>
          <cell r="F211">
            <v>0</v>
          </cell>
          <cell r="G211">
            <v>28915.206999999999</v>
          </cell>
          <cell r="H211">
            <v>4441.1885990000001</v>
          </cell>
          <cell r="I211">
            <v>6.5106910808765672</v>
          </cell>
          <cell r="J211">
            <v>26417.944947451277</v>
          </cell>
          <cell r="K211">
            <v>1.0945290050954417</v>
          </cell>
          <cell r="L211">
            <v>31</v>
          </cell>
          <cell r="M211">
            <v>184.5046393955152</v>
          </cell>
        </row>
        <row r="212">
          <cell r="D212">
            <v>42580</v>
          </cell>
          <cell r="E212">
            <v>27191.909</v>
          </cell>
          <cell r="F212">
            <v>0</v>
          </cell>
          <cell r="G212">
            <v>27191.909</v>
          </cell>
          <cell r="H212">
            <v>4441.1885990000001</v>
          </cell>
          <cell r="I212">
            <v>6.1226647762994491</v>
          </cell>
          <cell r="J212">
            <v>26417.944947451277</v>
          </cell>
          <cell r="K212">
            <v>1.0292969061025843</v>
          </cell>
          <cell r="L212">
            <v>31</v>
          </cell>
          <cell r="M212">
            <v>184.5046393955152</v>
          </cell>
        </row>
        <row r="213">
          <cell r="D213">
            <v>42581</v>
          </cell>
          <cell r="E213">
            <v>28397.098999999998</v>
          </cell>
          <cell r="F213">
            <v>0</v>
          </cell>
          <cell r="G213">
            <v>28397.098999999998</v>
          </cell>
          <cell r="H213">
            <v>4441.1885990000001</v>
          </cell>
          <cell r="I213">
            <v>6.3940313199925871</v>
          </cell>
          <cell r="J213">
            <v>26417.944947451277</v>
          </cell>
          <cell r="K213">
            <v>1.0749170329670046</v>
          </cell>
          <cell r="L213">
            <v>31</v>
          </cell>
          <cell r="M213">
            <v>184.5046393955152</v>
          </cell>
        </row>
        <row r="214">
          <cell r="D214">
            <v>42582</v>
          </cell>
          <cell r="E214">
            <v>26129.37</v>
          </cell>
          <cell r="F214">
            <v>0</v>
          </cell>
          <cell r="G214">
            <v>26129.37</v>
          </cell>
          <cell r="H214">
            <v>4441.3949089999996</v>
          </cell>
          <cell r="I214">
            <v>5.8831449432816019</v>
          </cell>
          <cell r="J214">
            <v>26417.944947451277</v>
          </cell>
          <cell r="K214">
            <v>0.98907655580230447</v>
          </cell>
          <cell r="L214">
            <v>31</v>
          </cell>
          <cell r="M214">
            <v>184.5046393955152</v>
          </cell>
        </row>
        <row r="215">
          <cell r="D215">
            <v>42583</v>
          </cell>
          <cell r="E215">
            <v>29451.896000000001</v>
          </cell>
          <cell r="F215">
            <v>0</v>
          </cell>
          <cell r="G215">
            <v>29451.896000000001</v>
          </cell>
          <cell r="H215">
            <v>4441.3949089999996</v>
          </cell>
          <cell r="I215">
            <v>6.6312265861157638</v>
          </cell>
          <cell r="J215">
            <v>24983.064132670257</v>
          </cell>
          <cell r="K215">
            <v>1.1788744504516508</v>
          </cell>
          <cell r="L215">
            <v>31</v>
          </cell>
          <cell r="M215">
            <v>174.48333880482497</v>
          </cell>
        </row>
        <row r="216">
          <cell r="D216">
            <v>42584</v>
          </cell>
          <cell r="E216">
            <v>29396.388999999999</v>
          </cell>
          <cell r="F216">
            <v>0</v>
          </cell>
          <cell r="G216">
            <v>29396.388999999999</v>
          </cell>
          <cell r="H216">
            <v>4441.3949089999996</v>
          </cell>
          <cell r="I216">
            <v>6.6187289359096262</v>
          </cell>
          <cell r="J216">
            <v>24983.064132670257</v>
          </cell>
          <cell r="K216">
            <v>1.1766526653373337</v>
          </cell>
          <cell r="L216">
            <v>31</v>
          </cell>
          <cell r="M216">
            <v>174.48333880482497</v>
          </cell>
        </row>
        <row r="217">
          <cell r="D217">
            <v>42585</v>
          </cell>
          <cell r="E217">
            <v>28717.48</v>
          </cell>
          <cell r="F217">
            <v>0</v>
          </cell>
          <cell r="G217">
            <v>28717.48</v>
          </cell>
          <cell r="H217">
            <v>4441.3949089999996</v>
          </cell>
          <cell r="I217">
            <v>6.4658695271179729</v>
          </cell>
          <cell r="J217">
            <v>24983.064132670257</v>
          </cell>
          <cell r="K217">
            <v>1.1494778962059446</v>
          </cell>
          <cell r="L217">
            <v>31</v>
          </cell>
          <cell r="M217">
            <v>174.48333880482497</v>
          </cell>
        </row>
        <row r="218">
          <cell r="D218">
            <v>42586</v>
          </cell>
          <cell r="E218">
            <v>27931.153999999999</v>
          </cell>
          <cell r="F218">
            <v>0</v>
          </cell>
          <cell r="G218">
            <v>27931.153999999999</v>
          </cell>
          <cell r="H218">
            <v>4441.3949089999996</v>
          </cell>
          <cell r="I218">
            <v>6.2888246986100196</v>
          </cell>
          <cell r="J218">
            <v>24983.064132670257</v>
          </cell>
          <cell r="K218">
            <v>1.1180035343812986</v>
          </cell>
          <cell r="L218">
            <v>31</v>
          </cell>
          <cell r="M218">
            <v>174.48333880482497</v>
          </cell>
        </row>
        <row r="219">
          <cell r="D219">
            <v>42587</v>
          </cell>
          <cell r="E219">
            <v>28378.398000000001</v>
          </cell>
          <cell r="F219">
            <v>0</v>
          </cell>
          <cell r="G219">
            <v>28378.398000000001</v>
          </cell>
          <cell r="H219">
            <v>4441.3949089999996</v>
          </cell>
          <cell r="I219">
            <v>6.3895236927691998</v>
          </cell>
          <cell r="J219">
            <v>24983.064132670257</v>
          </cell>
          <cell r="K219">
            <v>1.1359054217408695</v>
          </cell>
          <cell r="L219">
            <v>31</v>
          </cell>
          <cell r="M219">
            <v>174.48333880482497</v>
          </cell>
        </row>
        <row r="220">
          <cell r="D220">
            <v>42588</v>
          </cell>
          <cell r="E220">
            <v>29538.935000000001</v>
          </cell>
          <cell r="F220">
            <v>0</v>
          </cell>
          <cell r="G220">
            <v>29538.935000000001</v>
          </cell>
          <cell r="H220">
            <v>4441.3949089999996</v>
          </cell>
          <cell r="I220">
            <v>6.6508238076606494</v>
          </cell>
          <cell r="J220">
            <v>24983.064132670257</v>
          </cell>
          <cell r="K220">
            <v>1.1823583705800143</v>
          </cell>
          <cell r="L220">
            <v>31</v>
          </cell>
          <cell r="M220">
            <v>174.48333880482497</v>
          </cell>
        </row>
        <row r="221">
          <cell r="D221">
            <v>42589</v>
          </cell>
          <cell r="E221">
            <v>29908.315999999999</v>
          </cell>
          <cell r="F221">
            <v>0</v>
          </cell>
          <cell r="G221">
            <v>29908.315999999999</v>
          </cell>
          <cell r="H221">
            <v>4441.3949089999996</v>
          </cell>
          <cell r="I221">
            <v>6.7339915978635627</v>
          </cell>
          <cell r="J221">
            <v>24983.064132670257</v>
          </cell>
          <cell r="K221">
            <v>1.197143626625407</v>
          </cell>
          <cell r="L221">
            <v>31</v>
          </cell>
          <cell r="M221">
            <v>174.48333880482497</v>
          </cell>
        </row>
        <row r="222">
          <cell r="D222">
            <v>42590</v>
          </cell>
          <cell r="E222">
            <v>29741.455999999998</v>
          </cell>
          <cell r="F222">
            <v>0</v>
          </cell>
          <cell r="G222">
            <v>29741.455999999998</v>
          </cell>
          <cell r="H222">
            <v>4441.3949089999996</v>
          </cell>
          <cell r="I222">
            <v>6.69642231987347</v>
          </cell>
          <cell r="J222">
            <v>24983.064132670257</v>
          </cell>
          <cell r="K222">
            <v>1.1904647020902137</v>
          </cell>
          <cell r="L222">
            <v>31</v>
          </cell>
          <cell r="M222">
            <v>174.48333880482497</v>
          </cell>
        </row>
        <row r="223">
          <cell r="D223">
            <v>42591</v>
          </cell>
          <cell r="E223">
            <v>26754.594000000001</v>
          </cell>
          <cell r="F223">
            <v>0</v>
          </cell>
          <cell r="G223">
            <v>26754.594000000001</v>
          </cell>
          <cell r="H223">
            <v>4441.3949089999996</v>
          </cell>
          <cell r="I223">
            <v>6.0239169333455918</v>
          </cell>
          <cell r="J223">
            <v>24983.064132670257</v>
          </cell>
          <cell r="K223">
            <v>1.0709092310663815</v>
          </cell>
          <cell r="L223">
            <v>31</v>
          </cell>
          <cell r="M223">
            <v>174.48333880482497</v>
          </cell>
        </row>
        <row r="224">
          <cell r="D224">
            <v>42592</v>
          </cell>
          <cell r="E224">
            <v>24180.159</v>
          </cell>
          <cell r="F224">
            <v>0</v>
          </cell>
          <cell r="G224">
            <v>24180.159</v>
          </cell>
          <cell r="H224">
            <v>4441.3949089999996</v>
          </cell>
          <cell r="I224">
            <v>5.444271337142653</v>
          </cell>
          <cell r="J224">
            <v>24983.064132670257</v>
          </cell>
          <cell r="K224">
            <v>0.9678620233128129</v>
          </cell>
          <cell r="L224">
            <v>31</v>
          </cell>
          <cell r="M224">
            <v>174.48333880482497</v>
          </cell>
        </row>
        <row r="225">
          <cell r="D225">
            <v>42593</v>
          </cell>
          <cell r="E225">
            <v>28791.534</v>
          </cell>
          <cell r="F225">
            <v>0</v>
          </cell>
          <cell r="G225">
            <v>28791.534</v>
          </cell>
          <cell r="H225">
            <v>4441.3949089999996</v>
          </cell>
          <cell r="I225">
            <v>6.4825431176266521</v>
          </cell>
          <cell r="J225">
            <v>24983.064132670257</v>
          </cell>
          <cell r="K225">
            <v>1.1524420642362048</v>
          </cell>
          <cell r="L225">
            <v>31</v>
          </cell>
          <cell r="M225">
            <v>174.48333880482497</v>
          </cell>
        </row>
        <row r="226">
          <cell r="D226">
            <v>42594</v>
          </cell>
          <cell r="E226">
            <v>29381.214</v>
          </cell>
          <cell r="F226">
            <v>0</v>
          </cell>
          <cell r="G226">
            <v>29381.214</v>
          </cell>
          <cell r="H226">
            <v>4441.3949089999996</v>
          </cell>
          <cell r="I226">
            <v>6.615312216543094</v>
          </cell>
          <cell r="J226">
            <v>24983.064132670257</v>
          </cell>
          <cell r="K226">
            <v>1.1760452538557229</v>
          </cell>
          <cell r="L226">
            <v>31</v>
          </cell>
          <cell r="M226">
            <v>174.48333880482497</v>
          </cell>
        </row>
        <row r="227">
          <cell r="D227">
            <v>42595</v>
          </cell>
          <cell r="E227">
            <v>29592.198</v>
          </cell>
          <cell r="F227">
            <v>0</v>
          </cell>
          <cell r="G227">
            <v>29592.198</v>
          </cell>
          <cell r="H227">
            <v>4441.3949089999996</v>
          </cell>
          <cell r="I227">
            <v>6.6628162111940679</v>
          </cell>
          <cell r="J227">
            <v>24983.064132670257</v>
          </cell>
          <cell r="K227">
            <v>1.184490334846573</v>
          </cell>
          <cell r="L227">
            <v>31</v>
          </cell>
          <cell r="M227">
            <v>174.48333880482497</v>
          </cell>
        </row>
        <row r="228">
          <cell r="D228">
            <v>42596</v>
          </cell>
          <cell r="E228">
            <v>28800.956999999999</v>
          </cell>
          <cell r="F228">
            <v>0</v>
          </cell>
          <cell r="G228">
            <v>28800.956999999999</v>
          </cell>
          <cell r="H228">
            <v>4441.3949089999996</v>
          </cell>
          <cell r="I228">
            <v>6.484664748373989</v>
          </cell>
          <cell r="J228">
            <v>24983.064132670257</v>
          </cell>
          <cell r="K228">
            <v>1.1528192397479817</v>
          </cell>
          <cell r="L228">
            <v>31</v>
          </cell>
          <cell r="M228">
            <v>174.48333880482497</v>
          </cell>
        </row>
        <row r="229">
          <cell r="D229">
            <v>42597</v>
          </cell>
          <cell r="E229">
            <v>24306.128000000001</v>
          </cell>
          <cell r="F229">
            <v>0</v>
          </cell>
          <cell r="G229">
            <v>24306.128000000001</v>
          </cell>
          <cell r="H229">
            <v>4441.3949089999996</v>
          </cell>
          <cell r="I229">
            <v>5.4726338229339389</v>
          </cell>
          <cell r="J229">
            <v>24983.064132670257</v>
          </cell>
          <cell r="K229">
            <v>0.97290419905759162</v>
          </cell>
          <cell r="L229">
            <v>31</v>
          </cell>
          <cell r="M229">
            <v>174.48333880482497</v>
          </cell>
        </row>
        <row r="230">
          <cell r="D230">
            <v>42598</v>
          </cell>
          <cell r="E230">
            <v>22612.535</v>
          </cell>
          <cell r="F230">
            <v>0</v>
          </cell>
          <cell r="G230">
            <v>22612.535</v>
          </cell>
          <cell r="H230">
            <v>4441.3949089999996</v>
          </cell>
          <cell r="I230">
            <v>5.0913137568961</v>
          </cell>
          <cell r="J230">
            <v>24983.064132670257</v>
          </cell>
          <cell r="K230">
            <v>0.90511455600154644</v>
          </cell>
          <cell r="L230">
            <v>31</v>
          </cell>
          <cell r="M230">
            <v>174.48333880482497</v>
          </cell>
        </row>
        <row r="231">
          <cell r="D231">
            <v>42599</v>
          </cell>
          <cell r="E231">
            <v>26739.245999999999</v>
          </cell>
          <cell r="F231">
            <v>0</v>
          </cell>
          <cell r="G231">
            <v>26739.245999999999</v>
          </cell>
          <cell r="H231">
            <v>4441.3949089999996</v>
          </cell>
          <cell r="I231">
            <v>6.0204612622525078</v>
          </cell>
          <cell r="J231">
            <v>24983.064132670257</v>
          </cell>
          <cell r="K231">
            <v>1.0702948948937447</v>
          </cell>
          <cell r="L231">
            <v>31</v>
          </cell>
          <cell r="M231">
            <v>174.48333880482497</v>
          </cell>
        </row>
        <row r="232">
          <cell r="D232">
            <v>42600</v>
          </cell>
          <cell r="E232">
            <v>28800.531999999999</v>
          </cell>
          <cell r="F232">
            <v>0</v>
          </cell>
          <cell r="G232">
            <v>28800.531999999999</v>
          </cell>
          <cell r="H232">
            <v>4441.3949089999996</v>
          </cell>
          <cell r="I232">
            <v>6.4845690577162776</v>
          </cell>
          <cell r="J232">
            <v>24983.064132670257</v>
          </cell>
          <cell r="K232">
            <v>1.1528022282237851</v>
          </cell>
          <cell r="L232">
            <v>31</v>
          </cell>
          <cell r="M232">
            <v>174.48333880482497</v>
          </cell>
        </row>
        <row r="233">
          <cell r="D233">
            <v>42601</v>
          </cell>
          <cell r="E233">
            <v>28132.057000000001</v>
          </cell>
          <cell r="F233">
            <v>0</v>
          </cell>
          <cell r="G233">
            <v>28132.057000000001</v>
          </cell>
          <cell r="H233">
            <v>4441.3949089999996</v>
          </cell>
          <cell r="I233">
            <v>6.3340589108600707</v>
          </cell>
          <cell r="J233">
            <v>24983.064132670257</v>
          </cell>
          <cell r="K233">
            <v>1.1260451020182034</v>
          </cell>
          <cell r="L233">
            <v>31</v>
          </cell>
          <cell r="M233">
            <v>174.48333880482497</v>
          </cell>
        </row>
        <row r="234">
          <cell r="D234">
            <v>42602</v>
          </cell>
          <cell r="E234">
            <v>27502.983</v>
          </cell>
          <cell r="F234">
            <v>0</v>
          </cell>
          <cell r="G234">
            <v>27502.983</v>
          </cell>
          <cell r="H234">
            <v>4441.3949089999996</v>
          </cell>
          <cell r="I234">
            <v>6.1924200760144572</v>
          </cell>
          <cell r="J234">
            <v>24983.064132670257</v>
          </cell>
          <cell r="K234">
            <v>1.1008650842005587</v>
          </cell>
          <cell r="L234">
            <v>31</v>
          </cell>
          <cell r="M234">
            <v>174.48333880482497</v>
          </cell>
        </row>
        <row r="235">
          <cell r="D235">
            <v>42603</v>
          </cell>
          <cell r="E235">
            <v>26755.02</v>
          </cell>
          <cell r="F235">
            <v>0</v>
          </cell>
          <cell r="G235">
            <v>26755.02</v>
          </cell>
          <cell r="H235">
            <v>4441.3949089999996</v>
          </cell>
          <cell r="I235">
            <v>6.024012849157792</v>
          </cell>
          <cell r="J235">
            <v>24983.064132670257</v>
          </cell>
          <cell r="K235">
            <v>1.070926282617694</v>
          </cell>
          <cell r="L235">
            <v>31</v>
          </cell>
          <cell r="M235">
            <v>174.48333880482497</v>
          </cell>
        </row>
        <row r="236">
          <cell r="D236">
            <v>42604</v>
          </cell>
          <cell r="E236">
            <v>28582.044999999998</v>
          </cell>
          <cell r="F236">
            <v>0</v>
          </cell>
          <cell r="G236">
            <v>28582.044999999998</v>
          </cell>
          <cell r="H236">
            <v>4441.3949089999996</v>
          </cell>
          <cell r="I236">
            <v>6.4353757289363349</v>
          </cell>
          <cell r="J236">
            <v>24983.064132670257</v>
          </cell>
          <cell r="K236">
            <v>1.1440568237834112</v>
          </cell>
          <cell r="L236">
            <v>31</v>
          </cell>
          <cell r="M236">
            <v>174.48333880482497</v>
          </cell>
        </row>
        <row r="237">
          <cell r="D237">
            <v>42605</v>
          </cell>
          <cell r="E237">
            <v>28511.319</v>
          </cell>
          <cell r="F237">
            <v>0</v>
          </cell>
          <cell r="G237">
            <v>28511.319</v>
          </cell>
          <cell r="H237">
            <v>4441.3949089999996</v>
          </cell>
          <cell r="I237">
            <v>6.419451452566161</v>
          </cell>
          <cell r="J237">
            <v>24983.064132670257</v>
          </cell>
          <cell r="K237">
            <v>1.1412258659943901</v>
          </cell>
          <cell r="L237">
            <v>31</v>
          </cell>
          <cell r="M237">
            <v>174.48333880482497</v>
          </cell>
        </row>
        <row r="238">
          <cell r="D238">
            <v>42606</v>
          </cell>
          <cell r="E238">
            <v>28811.303</v>
          </cell>
          <cell r="F238">
            <v>0</v>
          </cell>
          <cell r="G238">
            <v>28811.303</v>
          </cell>
          <cell r="H238">
            <v>4441.3949089999996</v>
          </cell>
          <cell r="I238">
            <v>6.4869941967144271</v>
          </cell>
          <cell r="J238">
            <v>24983.064132670257</v>
          </cell>
          <cell r="K238">
            <v>1.1532333602876026</v>
          </cell>
          <cell r="L238">
            <v>31</v>
          </cell>
          <cell r="M238">
            <v>174.48333880482497</v>
          </cell>
        </row>
        <row r="239">
          <cell r="D239">
            <v>42607</v>
          </cell>
          <cell r="E239">
            <v>27853.743999999999</v>
          </cell>
          <cell r="F239">
            <v>0</v>
          </cell>
          <cell r="G239">
            <v>27853.743999999999</v>
          </cell>
          <cell r="H239">
            <v>4441.3949089999996</v>
          </cell>
          <cell r="I239">
            <v>6.2713954896371504</v>
          </cell>
          <cell r="J239">
            <v>24983.064132670257</v>
          </cell>
          <cell r="K239">
            <v>1.1149050353505583</v>
          </cell>
          <cell r="L239">
            <v>31</v>
          </cell>
          <cell r="M239">
            <v>174.48333880482497</v>
          </cell>
        </row>
        <row r="240">
          <cell r="D240">
            <v>42608</v>
          </cell>
          <cell r="E240">
            <v>25349.383999999998</v>
          </cell>
          <cell r="F240">
            <v>0</v>
          </cell>
          <cell r="G240">
            <v>25349.383999999998</v>
          </cell>
          <cell r="H240">
            <v>4441.3949089999996</v>
          </cell>
          <cell r="I240">
            <v>5.7075275942322206</v>
          </cell>
          <cell r="J240">
            <v>24983.064132670257</v>
          </cell>
          <cell r="K240">
            <v>1.0146627277336533</v>
          </cell>
          <cell r="L240">
            <v>31</v>
          </cell>
          <cell r="M240">
            <v>174.48333880482497</v>
          </cell>
        </row>
        <row r="241">
          <cell r="D241">
            <v>42609</v>
          </cell>
          <cell r="E241">
            <v>26085.428</v>
          </cell>
          <cell r="F241">
            <v>0</v>
          </cell>
          <cell r="G241">
            <v>26085.428</v>
          </cell>
          <cell r="H241">
            <v>4441.3949089999996</v>
          </cell>
          <cell r="I241">
            <v>5.8732512047376693</v>
          </cell>
          <cell r="J241">
            <v>24983.064132670257</v>
          </cell>
          <cell r="K241">
            <v>1.0441244461238117</v>
          </cell>
          <cell r="L241">
            <v>31</v>
          </cell>
          <cell r="M241">
            <v>174.48333880482497</v>
          </cell>
        </row>
        <row r="242">
          <cell r="D242">
            <v>42610</v>
          </cell>
          <cell r="E242">
            <v>26084.623</v>
          </cell>
          <cell r="F242">
            <v>0</v>
          </cell>
          <cell r="G242">
            <v>26084.623</v>
          </cell>
          <cell r="H242">
            <v>4441.3949089999996</v>
          </cell>
          <cell r="I242">
            <v>5.8730699553742385</v>
          </cell>
          <cell r="J242">
            <v>24983.064132670257</v>
          </cell>
          <cell r="K242">
            <v>1.0440922242956274</v>
          </cell>
          <cell r="L242">
            <v>31</v>
          </cell>
          <cell r="M242">
            <v>174.48333880482497</v>
          </cell>
        </row>
        <row r="243">
          <cell r="D243">
            <v>42611</v>
          </cell>
          <cell r="E243">
            <v>26196.058000000001</v>
          </cell>
          <cell r="F243">
            <v>0</v>
          </cell>
          <cell r="G243">
            <v>26196.058000000001</v>
          </cell>
          <cell r="H243">
            <v>4441.3949089999996</v>
          </cell>
          <cell r="I243">
            <v>5.8981600458262697</v>
          </cell>
          <cell r="J243">
            <v>24983.064132670257</v>
          </cell>
          <cell r="K243">
            <v>1.0485526459399956</v>
          </cell>
          <cell r="L243">
            <v>31</v>
          </cell>
          <cell r="M243">
            <v>174.48333880482497</v>
          </cell>
        </row>
        <row r="244">
          <cell r="D244">
            <v>42612</v>
          </cell>
          <cell r="E244">
            <v>26586.94</v>
          </cell>
          <cell r="F244">
            <v>0</v>
          </cell>
          <cell r="G244">
            <v>26586.94</v>
          </cell>
          <cell r="H244">
            <v>4441.3949089999996</v>
          </cell>
          <cell r="I244">
            <v>5.9861688826914445</v>
          </cell>
          <cell r="J244">
            <v>24983.064132670257</v>
          </cell>
          <cell r="K244">
            <v>1.0641985250012771</v>
          </cell>
          <cell r="L244">
            <v>31</v>
          </cell>
          <cell r="M244">
            <v>174.48333880482497</v>
          </cell>
        </row>
        <row r="245">
          <cell r="D245">
            <v>42613</v>
          </cell>
          <cell r="E245">
            <v>25620.79</v>
          </cell>
          <cell r="F245">
            <v>0</v>
          </cell>
          <cell r="G245">
            <v>25620.79</v>
          </cell>
          <cell r="H245">
            <v>4441.7639040000004</v>
          </cell>
          <cell r="I245">
            <v>5.7681566498677181</v>
          </cell>
          <cell r="J245">
            <v>24983.064132670257</v>
          </cell>
          <cell r="K245">
            <v>1.0255263271127657</v>
          </cell>
          <cell r="L245">
            <v>31</v>
          </cell>
          <cell r="M245">
            <v>174.48333880482497</v>
          </cell>
        </row>
        <row r="246">
          <cell r="D246">
            <v>42614</v>
          </cell>
          <cell r="E246">
            <v>25865.553</v>
          </cell>
          <cell r="F246">
            <v>0</v>
          </cell>
          <cell r="G246">
            <v>25865.553</v>
          </cell>
          <cell r="H246">
            <v>4441.7639040000004</v>
          </cell>
          <cell r="I246">
            <v>5.8232615598291826</v>
          </cell>
          <cell r="J246">
            <v>21830.603387520528</v>
          </cell>
          <cell r="K246">
            <v>1.1848299628211858</v>
          </cell>
          <cell r="L246">
            <v>30</v>
          </cell>
          <cell r="M246">
            <v>147.54807936898143</v>
          </cell>
        </row>
        <row r="247">
          <cell r="D247">
            <v>42615</v>
          </cell>
          <cell r="E247">
            <v>26706.154999999999</v>
          </cell>
          <cell r="F247">
            <v>0</v>
          </cell>
          <cell r="G247">
            <v>26706.154999999999</v>
          </cell>
          <cell r="H247">
            <v>4441.7639040000004</v>
          </cell>
          <cell r="I247">
            <v>6.0125111503450128</v>
          </cell>
          <cell r="J247">
            <v>21830.603387520528</v>
          </cell>
          <cell r="K247">
            <v>1.2233356323658273</v>
          </cell>
          <cell r="L247">
            <v>30</v>
          </cell>
          <cell r="M247">
            <v>147.54807936898143</v>
          </cell>
        </row>
        <row r="248">
          <cell r="D248">
            <v>42616</v>
          </cell>
          <cell r="E248">
            <v>25549.802</v>
          </cell>
          <cell r="F248">
            <v>0</v>
          </cell>
          <cell r="G248">
            <v>25549.802</v>
          </cell>
          <cell r="H248">
            <v>4441.7639040000004</v>
          </cell>
          <cell r="I248">
            <v>5.7521747108150656</v>
          </cell>
          <cell r="J248">
            <v>21830.603387520528</v>
          </cell>
          <cell r="K248">
            <v>1.1703662764816456</v>
          </cell>
          <cell r="L248">
            <v>30</v>
          </cell>
          <cell r="M248">
            <v>147.54807936898143</v>
          </cell>
        </row>
        <row r="249">
          <cell r="D249">
            <v>42617</v>
          </cell>
          <cell r="E249">
            <v>25003.069</v>
          </cell>
          <cell r="F249">
            <v>0</v>
          </cell>
          <cell r="G249">
            <v>25003.069</v>
          </cell>
          <cell r="H249">
            <v>4441.7639040000004</v>
          </cell>
          <cell r="I249">
            <v>5.6290855480822959</v>
          </cell>
          <cell r="J249">
            <v>21830.603387520528</v>
          </cell>
          <cell r="K249">
            <v>1.1453219389388483</v>
          </cell>
          <cell r="L249">
            <v>30</v>
          </cell>
          <cell r="M249">
            <v>147.54807936898143</v>
          </cell>
        </row>
        <row r="250">
          <cell r="D250">
            <v>42618</v>
          </cell>
          <cell r="E250">
            <v>25637.133999999998</v>
          </cell>
          <cell r="F250">
            <v>0</v>
          </cell>
          <cell r="G250">
            <v>25637.133999999998</v>
          </cell>
          <cell r="H250">
            <v>4441.7639040000004</v>
          </cell>
          <cell r="I250">
            <v>5.771836269125572</v>
          </cell>
          <cell r="J250">
            <v>21830.603387520528</v>
          </cell>
          <cell r="K250">
            <v>1.1743667156105944</v>
          </cell>
          <cell r="L250">
            <v>30</v>
          </cell>
          <cell r="M250">
            <v>147.54807936898143</v>
          </cell>
        </row>
        <row r="251">
          <cell r="D251">
            <v>42619</v>
          </cell>
          <cell r="E251">
            <v>25839.087</v>
          </cell>
          <cell r="F251">
            <v>0</v>
          </cell>
          <cell r="G251">
            <v>25839.087</v>
          </cell>
          <cell r="H251">
            <v>4441.7639040000004</v>
          </cell>
          <cell r="I251">
            <v>5.8173031161631048</v>
          </cell>
          <cell r="J251">
            <v>21830.603387520528</v>
          </cell>
          <cell r="K251">
            <v>1.1836176280299664</v>
          </cell>
          <cell r="L251">
            <v>30</v>
          </cell>
          <cell r="M251">
            <v>147.54807936898143</v>
          </cell>
        </row>
        <row r="252">
          <cell r="D252">
            <v>42620</v>
          </cell>
          <cell r="E252">
            <v>25651.684000000001</v>
          </cell>
          <cell r="F252">
            <v>0</v>
          </cell>
          <cell r="G252">
            <v>25651.684000000001</v>
          </cell>
          <cell r="H252">
            <v>4441.7639040000004</v>
          </cell>
          <cell r="I252">
            <v>5.7751119947864744</v>
          </cell>
          <cell r="J252">
            <v>21830.603387520528</v>
          </cell>
          <cell r="K252">
            <v>1.1750332111600632</v>
          </cell>
          <cell r="L252">
            <v>30</v>
          </cell>
          <cell r="M252">
            <v>147.54807936898143</v>
          </cell>
        </row>
        <row r="253">
          <cell r="D253">
            <v>42621</v>
          </cell>
          <cell r="E253">
            <v>24781.3</v>
          </cell>
          <cell r="F253">
            <v>0</v>
          </cell>
          <cell r="G253">
            <v>24781.3</v>
          </cell>
          <cell r="H253">
            <v>4441.7639040000004</v>
          </cell>
          <cell r="I253">
            <v>5.5791574103439778</v>
          </cell>
          <cell r="J253">
            <v>21830.603387520528</v>
          </cell>
          <cell r="K253">
            <v>1.1351633099690794</v>
          </cell>
          <cell r="L253">
            <v>30</v>
          </cell>
          <cell r="M253">
            <v>147.54807936898143</v>
          </cell>
        </row>
        <row r="254">
          <cell r="D254">
            <v>42622</v>
          </cell>
          <cell r="E254">
            <v>25771.88</v>
          </cell>
          <cell r="F254">
            <v>0</v>
          </cell>
          <cell r="G254">
            <v>25771.88</v>
          </cell>
          <cell r="H254">
            <v>4441.7639040000004</v>
          </cell>
          <cell r="I254">
            <v>5.8021724155107188</v>
          </cell>
          <cell r="J254">
            <v>21830.603387520528</v>
          </cell>
          <cell r="K254">
            <v>1.1805390598929806</v>
          </cell>
          <cell r="L254">
            <v>30</v>
          </cell>
          <cell r="M254">
            <v>147.54807936898143</v>
          </cell>
        </row>
        <row r="255">
          <cell r="D255">
            <v>42623</v>
          </cell>
          <cell r="E255">
            <v>25864.32</v>
          </cell>
          <cell r="F255">
            <v>0</v>
          </cell>
          <cell r="G255">
            <v>25864.32</v>
          </cell>
          <cell r="H255">
            <v>4441.7639040000004</v>
          </cell>
          <cell r="I255">
            <v>5.8229839674071968</v>
          </cell>
          <cell r="J255">
            <v>21830.603387520528</v>
          </cell>
          <cell r="K255">
            <v>1.1847734824766845</v>
          </cell>
          <cell r="L255">
            <v>30</v>
          </cell>
          <cell r="M255">
            <v>147.54807936898143</v>
          </cell>
        </row>
        <row r="256">
          <cell r="D256">
            <v>42624</v>
          </cell>
          <cell r="E256">
            <v>25611.895</v>
          </cell>
          <cell r="F256">
            <v>0</v>
          </cell>
          <cell r="G256">
            <v>25611.895</v>
          </cell>
          <cell r="H256">
            <v>4441.7639040000004</v>
          </cell>
          <cell r="I256">
            <v>5.7661540670667755</v>
          </cell>
          <cell r="J256">
            <v>21830.603387520528</v>
          </cell>
          <cell r="K256">
            <v>1.173210586320351</v>
          </cell>
          <cell r="L256">
            <v>30</v>
          </cell>
          <cell r="M256">
            <v>147.54807936898143</v>
          </cell>
        </row>
        <row r="257">
          <cell r="D257">
            <v>42625</v>
          </cell>
          <cell r="E257">
            <v>25762.341</v>
          </cell>
          <cell r="F257">
            <v>0</v>
          </cell>
          <cell r="G257">
            <v>25762.341</v>
          </cell>
          <cell r="H257">
            <v>4441.7639040000004</v>
          </cell>
          <cell r="I257">
            <v>5.8000248452647156</v>
          </cell>
          <cell r="J257">
            <v>21830.603387520528</v>
          </cell>
          <cell r="K257">
            <v>1.1801021044946036</v>
          </cell>
          <cell r="L257">
            <v>30</v>
          </cell>
          <cell r="M257">
            <v>147.54807936898143</v>
          </cell>
        </row>
        <row r="258">
          <cell r="D258">
            <v>42626</v>
          </cell>
          <cell r="E258">
            <v>17249.431</v>
          </cell>
          <cell r="F258">
            <v>0</v>
          </cell>
          <cell r="G258">
            <v>17249.431</v>
          </cell>
          <cell r="H258">
            <v>4441.7639040000004</v>
          </cell>
          <cell r="I258">
            <v>3.8834641761274487</v>
          </cell>
          <cell r="J258">
            <v>21830.603387520528</v>
          </cell>
          <cell r="K258">
            <v>0.79014907164044046</v>
          </cell>
          <cell r="L258">
            <v>30</v>
          </cell>
          <cell r="M258">
            <v>147.54807936898143</v>
          </cell>
        </row>
        <row r="259">
          <cell r="D259">
            <v>42627</v>
          </cell>
          <cell r="E259">
            <v>21754.49</v>
          </cell>
          <cell r="F259">
            <v>0</v>
          </cell>
          <cell r="G259">
            <v>21754.49</v>
          </cell>
          <cell r="H259">
            <v>4441.7639040000004</v>
          </cell>
          <cell r="I259">
            <v>4.8977141672048674</v>
          </cell>
          <cell r="J259">
            <v>21830.603387520528</v>
          </cell>
          <cell r="K259">
            <v>0.99651345470533181</v>
          </cell>
          <cell r="L259">
            <v>30</v>
          </cell>
          <cell r="M259">
            <v>147.54807936898143</v>
          </cell>
        </row>
        <row r="260">
          <cell r="D260">
            <v>42628</v>
          </cell>
          <cell r="E260">
            <v>20107.132000000001</v>
          </cell>
          <cell r="F260">
            <v>0</v>
          </cell>
          <cell r="G260">
            <v>20107.132000000001</v>
          </cell>
          <cell r="H260">
            <v>4441.7639040000004</v>
          </cell>
          <cell r="I260">
            <v>4.5268349319270795</v>
          </cell>
          <cell r="J260">
            <v>21830.603387520528</v>
          </cell>
          <cell r="K260">
            <v>0.92105250794369931</v>
          </cell>
          <cell r="L260">
            <v>30</v>
          </cell>
          <cell r="M260">
            <v>147.54807936898143</v>
          </cell>
        </row>
        <row r="261">
          <cell r="D261">
            <v>42629</v>
          </cell>
          <cell r="E261">
            <v>27118.048999999999</v>
          </cell>
          <cell r="F261">
            <v>0</v>
          </cell>
          <cell r="G261">
            <v>27118.048999999999</v>
          </cell>
          <cell r="H261">
            <v>4441.7639040000004</v>
          </cell>
          <cell r="I261">
            <v>6.1052432290647021</v>
          </cell>
          <cell r="J261">
            <v>21830.603387520528</v>
          </cell>
          <cell r="K261">
            <v>1.2422033655515927</v>
          </cell>
          <cell r="L261">
            <v>30</v>
          </cell>
          <cell r="M261">
            <v>147.54807936898143</v>
          </cell>
        </row>
        <row r="262">
          <cell r="D262">
            <v>42630</v>
          </cell>
          <cell r="E262">
            <v>22987.019</v>
          </cell>
          <cell r="F262">
            <v>0</v>
          </cell>
          <cell r="G262">
            <v>22987.019</v>
          </cell>
          <cell r="H262">
            <v>4441.7639040000004</v>
          </cell>
          <cell r="I262">
            <v>5.1752005502361786</v>
          </cell>
          <cell r="J262">
            <v>21830.603387520528</v>
          </cell>
          <cell r="K262">
            <v>1.0529722239899488</v>
          </cell>
          <cell r="L262">
            <v>30</v>
          </cell>
          <cell r="M262">
            <v>147.54807936898143</v>
          </cell>
        </row>
        <row r="263">
          <cell r="D263">
            <v>42631</v>
          </cell>
          <cell r="E263">
            <v>27191.946</v>
          </cell>
          <cell r="F263">
            <v>0</v>
          </cell>
          <cell r="G263">
            <v>27191.946</v>
          </cell>
          <cell r="H263">
            <v>4441.7639040000004</v>
          </cell>
          <cell r="I263">
            <v>6.121880088113751</v>
          </cell>
          <cell r="J263">
            <v>21830.603387520528</v>
          </cell>
          <cell r="K263">
            <v>1.2455883842195716</v>
          </cell>
          <cell r="L263">
            <v>30</v>
          </cell>
          <cell r="M263">
            <v>147.54807936898143</v>
          </cell>
        </row>
        <row r="264">
          <cell r="D264">
            <v>42632</v>
          </cell>
          <cell r="E264">
            <v>26104.738000000001</v>
          </cell>
          <cell r="F264">
            <v>0</v>
          </cell>
          <cell r="G264">
            <v>26104.738000000001</v>
          </cell>
          <cell r="H264">
            <v>4441.7639040000004</v>
          </cell>
          <cell r="I264">
            <v>5.8771106623860749</v>
          </cell>
          <cell r="J264">
            <v>21830.603387520528</v>
          </cell>
          <cell r="K264">
            <v>1.1957863709311298</v>
          </cell>
          <cell r="L264">
            <v>30</v>
          </cell>
          <cell r="M264">
            <v>147.54807936898143</v>
          </cell>
        </row>
        <row r="265">
          <cell r="D265">
            <v>42633</v>
          </cell>
          <cell r="E265">
            <v>22307.43</v>
          </cell>
          <cell r="F265">
            <v>0</v>
          </cell>
          <cell r="G265">
            <v>22307.43</v>
          </cell>
          <cell r="H265">
            <v>4441.7639040000004</v>
          </cell>
          <cell r="I265">
            <v>5.022200747750504</v>
          </cell>
          <cell r="J265">
            <v>21830.603387520528</v>
          </cell>
          <cell r="K265">
            <v>1.021842117875315</v>
          </cell>
          <cell r="L265">
            <v>30</v>
          </cell>
          <cell r="M265">
            <v>147.54807936898143</v>
          </cell>
        </row>
        <row r="266">
          <cell r="D266">
            <v>42634</v>
          </cell>
          <cell r="E266">
            <v>27169.791000000001</v>
          </cell>
          <cell r="F266">
            <v>0</v>
          </cell>
          <cell r="G266">
            <v>27169.791000000001</v>
          </cell>
          <cell r="H266">
            <v>4441.7639040000004</v>
          </cell>
          <cell r="I266">
            <v>6.1168922048135945</v>
          </cell>
          <cell r="J266">
            <v>21830.603387520528</v>
          </cell>
          <cell r="K266">
            <v>1.2445735245014631</v>
          </cell>
          <cell r="L266">
            <v>30</v>
          </cell>
          <cell r="M266">
            <v>147.54807936898143</v>
          </cell>
        </row>
        <row r="267">
          <cell r="D267">
            <v>42635</v>
          </cell>
          <cell r="E267">
            <v>24017.894</v>
          </cell>
          <cell r="F267">
            <v>0</v>
          </cell>
          <cell r="G267">
            <v>24017.894</v>
          </cell>
          <cell r="H267">
            <v>4441.7639040000004</v>
          </cell>
          <cell r="I267">
            <v>5.4072874018294508</v>
          </cell>
          <cell r="J267">
            <v>21830.603387520528</v>
          </cell>
          <cell r="K267">
            <v>1.1001937772242172</v>
          </cell>
          <cell r="L267">
            <v>30</v>
          </cell>
          <cell r="M267">
            <v>147.54807936898143</v>
          </cell>
        </row>
        <row r="268">
          <cell r="D268">
            <v>42636</v>
          </cell>
          <cell r="E268">
            <v>23203.249</v>
          </cell>
          <cell r="F268">
            <v>0</v>
          </cell>
          <cell r="G268">
            <v>23203.249</v>
          </cell>
          <cell r="H268">
            <v>4441.7639040000004</v>
          </cell>
          <cell r="I268">
            <v>5.2238816608655112</v>
          </cell>
          <cell r="J268">
            <v>21830.603387520528</v>
          </cell>
          <cell r="K268">
            <v>1.062877126578377</v>
          </cell>
          <cell r="L268">
            <v>30</v>
          </cell>
          <cell r="M268">
            <v>147.54807936898143</v>
          </cell>
        </row>
        <row r="269">
          <cell r="D269">
            <v>42637</v>
          </cell>
          <cell r="E269">
            <v>25029.866000000002</v>
          </cell>
          <cell r="F269">
            <v>0</v>
          </cell>
          <cell r="G269">
            <v>25029.866000000002</v>
          </cell>
          <cell r="H269">
            <v>4441.7639040000004</v>
          </cell>
          <cell r="I269">
            <v>5.6351185116929621</v>
          </cell>
          <cell r="J269">
            <v>21830.603387520528</v>
          </cell>
          <cell r="K269">
            <v>1.1465494359312274</v>
          </cell>
          <cell r="L269">
            <v>30</v>
          </cell>
          <cell r="M269">
            <v>147.54807936898143</v>
          </cell>
        </row>
        <row r="270">
          <cell r="D270">
            <v>42638</v>
          </cell>
          <cell r="E270">
            <v>21687.726999999999</v>
          </cell>
          <cell r="F270">
            <v>0</v>
          </cell>
          <cell r="G270">
            <v>21687.726999999999</v>
          </cell>
          <cell r="H270">
            <v>4441.7639040000004</v>
          </cell>
          <cell r="I270">
            <v>4.8826834268406891</v>
          </cell>
          <cell r="J270">
            <v>21830.603387520528</v>
          </cell>
          <cell r="K270">
            <v>0.99345522498923666</v>
          </cell>
          <cell r="L270">
            <v>30</v>
          </cell>
          <cell r="M270">
            <v>147.54807936898143</v>
          </cell>
        </row>
        <row r="271">
          <cell r="D271">
            <v>42639</v>
          </cell>
          <cell r="E271">
            <v>19695.126</v>
          </cell>
          <cell r="F271">
            <v>0</v>
          </cell>
          <cell r="G271">
            <v>19695.126</v>
          </cell>
          <cell r="H271">
            <v>4441.7639040000004</v>
          </cell>
          <cell r="I271">
            <v>4.4340776379995539</v>
          </cell>
          <cell r="J271">
            <v>21830.603387520528</v>
          </cell>
          <cell r="K271">
            <v>0.90217964434545705</v>
          </cell>
          <cell r="L271">
            <v>30</v>
          </cell>
          <cell r="M271">
            <v>147.54807936898143</v>
          </cell>
        </row>
        <row r="272">
          <cell r="D272">
            <v>42640</v>
          </cell>
          <cell r="E272">
            <v>24251.042000000001</v>
          </cell>
          <cell r="F272">
            <v>0</v>
          </cell>
          <cell r="G272">
            <v>24251.042000000001</v>
          </cell>
          <cell r="H272">
            <v>4441.7639040000004</v>
          </cell>
          <cell r="I272">
            <v>5.4597773596568002</v>
          </cell>
          <cell r="J272">
            <v>21830.603387520528</v>
          </cell>
          <cell r="K272">
            <v>1.1108736469401994</v>
          </cell>
          <cell r="L272">
            <v>30</v>
          </cell>
          <cell r="M272">
            <v>147.54807936898143</v>
          </cell>
        </row>
        <row r="273">
          <cell r="D273">
            <v>42641</v>
          </cell>
          <cell r="E273">
            <v>22936.38</v>
          </cell>
          <cell r="F273">
            <v>0</v>
          </cell>
          <cell r="G273">
            <v>22936.38</v>
          </cell>
          <cell r="H273">
            <v>4441.7639040000004</v>
          </cell>
          <cell r="I273">
            <v>5.1637998992573193</v>
          </cell>
          <cell r="J273">
            <v>21830.603387520528</v>
          </cell>
          <cell r="K273">
            <v>1.0506525904415263</v>
          </cell>
          <cell r="L273">
            <v>30</v>
          </cell>
          <cell r="M273">
            <v>147.54807936898143</v>
          </cell>
        </row>
        <row r="274">
          <cell r="D274">
            <v>42642</v>
          </cell>
          <cell r="E274">
            <v>24638.978999999999</v>
          </cell>
          <cell r="F274">
            <v>0</v>
          </cell>
          <cell r="G274">
            <v>24638.978999999999</v>
          </cell>
          <cell r="H274">
            <v>4441.7639040000004</v>
          </cell>
          <cell r="I274">
            <v>5.547115860393105</v>
          </cell>
          <cell r="J274">
            <v>21830.603387520528</v>
          </cell>
          <cell r="K274">
            <v>1.1286439757356812</v>
          </cell>
          <cell r="L274">
            <v>30</v>
          </cell>
          <cell r="M274">
            <v>147.54807936898143</v>
          </cell>
        </row>
        <row r="275">
          <cell r="D275">
            <v>42643</v>
          </cell>
          <cell r="E275">
            <v>24528.85</v>
          </cell>
          <cell r="F275">
            <v>0</v>
          </cell>
          <cell r="G275">
            <v>24528.85</v>
          </cell>
          <cell r="H275">
            <v>4442.3266590000003</v>
          </cell>
          <cell r="I275">
            <v>5.5216223125567314</v>
          </cell>
          <cell r="J275">
            <v>21830.603387520528</v>
          </cell>
          <cell r="K275">
            <v>1.1235992686313894</v>
          </cell>
          <cell r="L275">
            <v>30</v>
          </cell>
          <cell r="M275">
            <v>147.54807936898143</v>
          </cell>
        </row>
        <row r="276">
          <cell r="D276">
            <v>42644</v>
          </cell>
          <cell r="E276">
            <v>23317.117999999999</v>
          </cell>
          <cell r="F276">
            <v>0</v>
          </cell>
          <cell r="G276">
            <v>23317.117999999999</v>
          </cell>
          <cell r="H276">
            <v>4442.3266590000003</v>
          </cell>
          <cell r="I276">
            <v>5.2488526373359603</v>
          </cell>
          <cell r="J276">
            <v>18182.37796047347</v>
          </cell>
          <cell r="K276">
            <v>1.2824020076300746</v>
          </cell>
          <cell r="L276">
            <v>31</v>
          </cell>
          <cell r="M276">
            <v>126.98690589382029</v>
          </cell>
        </row>
        <row r="277">
          <cell r="D277">
            <v>42645</v>
          </cell>
          <cell r="E277">
            <v>24806.341</v>
          </cell>
          <cell r="F277">
            <v>0</v>
          </cell>
          <cell r="G277">
            <v>24806.341</v>
          </cell>
          <cell r="H277">
            <v>4442.3266590000003</v>
          </cell>
          <cell r="I277">
            <v>5.5840875523512459</v>
          </cell>
          <cell r="J277">
            <v>18182.37796047347</v>
          </cell>
          <cell r="K277">
            <v>1.3643067509610851</v>
          </cell>
          <cell r="L277">
            <v>31</v>
          </cell>
          <cell r="M277">
            <v>126.98690589382029</v>
          </cell>
        </row>
        <row r="278">
          <cell r="D278">
            <v>42646</v>
          </cell>
          <cell r="E278">
            <v>24931.511999999999</v>
          </cell>
          <cell r="F278">
            <v>0</v>
          </cell>
          <cell r="G278">
            <v>24931.511999999999</v>
          </cell>
          <cell r="H278">
            <v>4442.3266590000003</v>
          </cell>
          <cell r="I278">
            <v>5.6122644536933404</v>
          </cell>
          <cell r="J278">
            <v>18182.37796047347</v>
          </cell>
          <cell r="K278">
            <v>1.3711909440117469</v>
          </cell>
          <cell r="L278">
            <v>31</v>
          </cell>
          <cell r="M278">
            <v>126.98690589382029</v>
          </cell>
        </row>
        <row r="279">
          <cell r="D279">
            <v>42647</v>
          </cell>
          <cell r="E279">
            <v>23989.827000000001</v>
          </cell>
          <cell r="F279">
            <v>0</v>
          </cell>
          <cell r="G279">
            <v>23989.827000000001</v>
          </cell>
          <cell r="H279">
            <v>4442.3266590000003</v>
          </cell>
          <cell r="I279">
            <v>5.4002843197938724</v>
          </cell>
          <cell r="J279">
            <v>18182.37796047347</v>
          </cell>
          <cell r="K279">
            <v>1.3193998635465229</v>
          </cell>
          <cell r="L279">
            <v>31</v>
          </cell>
          <cell r="M279">
            <v>126.98690589382029</v>
          </cell>
        </row>
        <row r="280">
          <cell r="D280">
            <v>42648</v>
          </cell>
          <cell r="E280">
            <v>21163.258999999998</v>
          </cell>
          <cell r="F280">
            <v>0</v>
          </cell>
          <cell r="G280">
            <v>21163.258999999998</v>
          </cell>
          <cell r="H280">
            <v>4442.3266590000003</v>
          </cell>
          <cell r="I280">
            <v>4.7640033308050338</v>
          </cell>
          <cell r="J280">
            <v>18182.37796047347</v>
          </cell>
          <cell r="K280">
            <v>1.1639434097127803</v>
          </cell>
          <cell r="L280">
            <v>31</v>
          </cell>
          <cell r="M280">
            <v>126.98690589382029</v>
          </cell>
        </row>
        <row r="281">
          <cell r="D281">
            <v>42649</v>
          </cell>
          <cell r="E281">
            <v>21514.672999999999</v>
          </cell>
          <cell r="F281">
            <v>0</v>
          </cell>
          <cell r="G281">
            <v>21514.672999999999</v>
          </cell>
          <cell r="H281">
            <v>4442.3266590000003</v>
          </cell>
          <cell r="I281">
            <v>4.843109174876191</v>
          </cell>
          <cell r="J281">
            <v>18182.37796047347</v>
          </cell>
          <cell r="K281">
            <v>1.1832705846710798</v>
          </cell>
          <cell r="L281">
            <v>31</v>
          </cell>
          <cell r="M281">
            <v>126.98690589382029</v>
          </cell>
        </row>
        <row r="282">
          <cell r="D282">
            <v>42650</v>
          </cell>
          <cell r="E282">
            <v>23652.623</v>
          </cell>
          <cell r="F282">
            <v>0</v>
          </cell>
          <cell r="G282">
            <v>23652.623</v>
          </cell>
          <cell r="H282">
            <v>4442.3266590000003</v>
          </cell>
          <cell r="I282">
            <v>5.3243772499441491</v>
          </cell>
          <cell r="J282">
            <v>18182.37796047347</v>
          </cell>
          <cell r="K282">
            <v>1.3008542145267386</v>
          </cell>
          <cell r="L282">
            <v>31</v>
          </cell>
          <cell r="M282">
            <v>126.98690589382029</v>
          </cell>
        </row>
        <row r="283">
          <cell r="D283">
            <v>42651</v>
          </cell>
          <cell r="E283">
            <v>23188.548999999999</v>
          </cell>
          <cell r="F283">
            <v>0</v>
          </cell>
          <cell r="G283">
            <v>23188.548999999999</v>
          </cell>
          <cell r="H283">
            <v>4442.3266590000003</v>
          </cell>
          <cell r="I283">
            <v>5.2199108215107959</v>
          </cell>
          <cell r="J283">
            <v>18182.37796047347</v>
          </cell>
          <cell r="K283">
            <v>1.2753309303331724</v>
          </cell>
          <cell r="L283">
            <v>31</v>
          </cell>
          <cell r="M283">
            <v>126.98690589382029</v>
          </cell>
        </row>
        <row r="284">
          <cell r="D284">
            <v>42652</v>
          </cell>
          <cell r="E284">
            <v>22704.275000000001</v>
          </cell>
          <cell r="F284">
            <v>0</v>
          </cell>
          <cell r="G284">
            <v>22704.275000000001</v>
          </cell>
          <cell r="H284">
            <v>4442.3266590000003</v>
          </cell>
          <cell r="I284">
            <v>5.110897226344651</v>
          </cell>
          <cell r="J284">
            <v>18182.37796047347</v>
          </cell>
          <cell r="K284">
            <v>1.248696680343828</v>
          </cell>
          <cell r="L284">
            <v>31</v>
          </cell>
          <cell r="M284">
            <v>126.98690589382029</v>
          </cell>
        </row>
        <row r="285">
          <cell r="D285">
            <v>42653</v>
          </cell>
          <cell r="E285">
            <v>23680.422999999999</v>
          </cell>
          <cell r="F285">
            <v>0</v>
          </cell>
          <cell r="G285">
            <v>23680.422999999999</v>
          </cell>
          <cell r="H285">
            <v>4442.3266590000003</v>
          </cell>
          <cell r="I285">
            <v>5.3306352318833374</v>
          </cell>
          <cell r="J285">
            <v>18182.37796047347</v>
          </cell>
          <cell r="K285">
            <v>1.3023831674536019</v>
          </cell>
          <cell r="L285">
            <v>31</v>
          </cell>
          <cell r="M285">
            <v>126.98690589382029</v>
          </cell>
        </row>
        <row r="286">
          <cell r="D286">
            <v>42654</v>
          </cell>
          <cell r="E286">
            <v>23267.030999999999</v>
          </cell>
          <cell r="F286">
            <v>0</v>
          </cell>
          <cell r="G286">
            <v>23267.030999999999</v>
          </cell>
          <cell r="H286">
            <v>4442.3266590000003</v>
          </cell>
          <cell r="I286">
            <v>5.2375776898040129</v>
          </cell>
          <cell r="J286">
            <v>18182.37796047347</v>
          </cell>
          <cell r="K286">
            <v>1.2796473074413048</v>
          </cell>
          <cell r="L286">
            <v>31</v>
          </cell>
          <cell r="M286">
            <v>126.98690589382029</v>
          </cell>
        </row>
        <row r="287">
          <cell r="D287">
            <v>42655</v>
          </cell>
          <cell r="E287">
            <v>5849.93</v>
          </cell>
          <cell r="F287">
            <v>0</v>
          </cell>
          <cell r="G287">
            <v>5849.93</v>
          </cell>
          <cell r="H287">
            <v>4442.3266590000003</v>
          </cell>
          <cell r="I287">
            <v>1.3168617368892142</v>
          </cell>
          <cell r="J287">
            <v>18182.37796047347</v>
          </cell>
          <cell r="K287">
            <v>0.32173624444047516</v>
          </cell>
          <cell r="L287">
            <v>31</v>
          </cell>
          <cell r="M287">
            <v>126.98690589382029</v>
          </cell>
        </row>
        <row r="288">
          <cell r="D288">
            <v>42656</v>
          </cell>
          <cell r="E288">
            <v>10176.209000000001</v>
          </cell>
          <cell r="F288">
            <v>0</v>
          </cell>
          <cell r="G288">
            <v>10176.209000000001</v>
          </cell>
          <cell r="H288">
            <v>4442.3266590000003</v>
          </cell>
          <cell r="I288">
            <v>2.2907385658781649</v>
          </cell>
          <cell r="J288">
            <v>18182.37796047347</v>
          </cell>
          <cell r="K288">
            <v>0.55967426384612518</v>
          </cell>
          <cell r="L288">
            <v>31</v>
          </cell>
          <cell r="M288">
            <v>126.98690589382029</v>
          </cell>
        </row>
        <row r="289">
          <cell r="D289">
            <v>42657</v>
          </cell>
          <cell r="E289">
            <v>17948.399000000001</v>
          </cell>
          <cell r="F289">
            <v>0</v>
          </cell>
          <cell r="G289">
            <v>17948.399000000001</v>
          </cell>
          <cell r="H289">
            <v>4442.3266590000003</v>
          </cell>
          <cell r="I289">
            <v>4.0403149920632613</v>
          </cell>
          <cell r="J289">
            <v>18182.37796047347</v>
          </cell>
          <cell r="K289">
            <v>0.98713155336545566</v>
          </cell>
          <cell r="L289">
            <v>31</v>
          </cell>
          <cell r="M289">
            <v>126.98690589382029</v>
          </cell>
        </row>
        <row r="290">
          <cell r="D290">
            <v>42658</v>
          </cell>
          <cell r="E290">
            <v>24648.859</v>
          </cell>
          <cell r="F290">
            <v>0</v>
          </cell>
          <cell r="G290">
            <v>24648.859</v>
          </cell>
          <cell r="H290">
            <v>4442.3266590000003</v>
          </cell>
          <cell r="I290">
            <v>5.5486372102020605</v>
          </cell>
          <cell r="J290">
            <v>18182.37796047347</v>
          </cell>
          <cell r="K290">
            <v>1.3556455076219383</v>
          </cell>
          <cell r="L290">
            <v>31</v>
          </cell>
          <cell r="M290">
            <v>126.98690589382029</v>
          </cell>
        </row>
        <row r="291">
          <cell r="D291">
            <v>42659</v>
          </cell>
          <cell r="E291">
            <v>18846.906999999999</v>
          </cell>
          <cell r="F291">
            <v>0</v>
          </cell>
          <cell r="G291">
            <v>18846.906999999999</v>
          </cell>
          <cell r="H291">
            <v>4442.3266590000003</v>
          </cell>
          <cell r="I291">
            <v>4.242575669625019</v>
          </cell>
          <cell r="J291">
            <v>18182.37796047347</v>
          </cell>
          <cell r="K291">
            <v>1.0365479719413568</v>
          </cell>
          <cell r="L291">
            <v>31</v>
          </cell>
          <cell r="M291">
            <v>126.98690589382029</v>
          </cell>
        </row>
        <row r="292">
          <cell r="D292">
            <v>42660</v>
          </cell>
          <cell r="E292">
            <v>13675.409</v>
          </cell>
          <cell r="F292">
            <v>0</v>
          </cell>
          <cell r="G292">
            <v>13675.409</v>
          </cell>
          <cell r="H292">
            <v>4442.3266590000003</v>
          </cell>
          <cell r="I292">
            <v>3.0784339040655855</v>
          </cell>
          <cell r="J292">
            <v>18182.37796047347</v>
          </cell>
          <cell r="K292">
            <v>0.75212433872669815</v>
          </cell>
          <cell r="L292">
            <v>31</v>
          </cell>
          <cell r="M292">
            <v>126.98690589382029</v>
          </cell>
        </row>
        <row r="293">
          <cell r="D293">
            <v>42661</v>
          </cell>
          <cell r="E293">
            <v>11827.208000000001</v>
          </cell>
          <cell r="F293">
            <v>0</v>
          </cell>
          <cell r="G293">
            <v>11827.208000000001</v>
          </cell>
          <cell r="H293">
            <v>4442.3266590000003</v>
          </cell>
          <cell r="I293">
            <v>2.6623904336342501</v>
          </cell>
          <cell r="J293">
            <v>18182.37796047347</v>
          </cell>
          <cell r="K293">
            <v>0.65047641324534533</v>
          </cell>
          <cell r="L293">
            <v>31</v>
          </cell>
          <cell r="M293">
            <v>126.98690589382029</v>
          </cell>
        </row>
        <row r="294">
          <cell r="D294">
            <v>42662</v>
          </cell>
          <cell r="E294">
            <v>12009.825999999999</v>
          </cell>
          <cell r="F294">
            <v>0</v>
          </cell>
          <cell r="G294">
            <v>12009.825999999999</v>
          </cell>
          <cell r="H294">
            <v>4442.3266590000003</v>
          </cell>
          <cell r="I294">
            <v>2.7034990719713297</v>
          </cell>
          <cell r="J294">
            <v>18182.37796047347</v>
          </cell>
          <cell r="K294">
            <v>0.66052009402224876</v>
          </cell>
          <cell r="L294">
            <v>31</v>
          </cell>
          <cell r="M294">
            <v>126.98690589382029</v>
          </cell>
        </row>
        <row r="295">
          <cell r="D295">
            <v>42663</v>
          </cell>
          <cell r="E295">
            <v>12538.018</v>
          </cell>
          <cell r="F295">
            <v>0</v>
          </cell>
          <cell r="G295">
            <v>12538.018</v>
          </cell>
          <cell r="H295">
            <v>4442.3266590000003</v>
          </cell>
          <cell r="I295">
            <v>2.8223989279578099</v>
          </cell>
          <cell r="J295">
            <v>18182.37796047347</v>
          </cell>
          <cell r="K295">
            <v>0.68956975964619693</v>
          </cell>
          <cell r="L295">
            <v>31</v>
          </cell>
          <cell r="M295">
            <v>126.98690589382029</v>
          </cell>
        </row>
        <row r="296">
          <cell r="D296">
            <v>42664</v>
          </cell>
          <cell r="E296">
            <v>13243.802</v>
          </cell>
          <cell r="F296">
            <v>0</v>
          </cell>
          <cell r="G296">
            <v>13243.802</v>
          </cell>
          <cell r="H296">
            <v>4442.3266590000003</v>
          </cell>
          <cell r="I296">
            <v>2.9812760331725077</v>
          </cell>
          <cell r="J296">
            <v>18182.37796047347</v>
          </cell>
          <cell r="K296">
            <v>0.72838668455746536</v>
          </cell>
          <cell r="L296">
            <v>31</v>
          </cell>
          <cell r="M296">
            <v>126.98690589382029</v>
          </cell>
        </row>
        <row r="297">
          <cell r="D297">
            <v>42665</v>
          </cell>
          <cell r="E297">
            <v>8420.3279999999995</v>
          </cell>
          <cell r="F297">
            <v>0</v>
          </cell>
          <cell r="G297">
            <v>8420.3279999999995</v>
          </cell>
          <cell r="H297">
            <v>4442.3266590000003</v>
          </cell>
          <cell r="I297">
            <v>1.8954769980592729</v>
          </cell>
          <cell r="J297">
            <v>18182.37796047347</v>
          </cell>
          <cell r="K297">
            <v>0.46310378204131963</v>
          </cell>
          <cell r="L297">
            <v>31</v>
          </cell>
          <cell r="M297">
            <v>126.98690589382029</v>
          </cell>
        </row>
        <row r="298">
          <cell r="D298">
            <v>42666</v>
          </cell>
          <cell r="E298">
            <v>10947.326999999999</v>
          </cell>
          <cell r="F298">
            <v>0</v>
          </cell>
          <cell r="G298">
            <v>10947.326999999999</v>
          </cell>
          <cell r="H298">
            <v>4442.3266590000003</v>
          </cell>
          <cell r="I298">
            <v>2.4643228290790127</v>
          </cell>
          <cell r="J298">
            <v>18182.37796047347</v>
          </cell>
          <cell r="K298">
            <v>0.60208444812874906</v>
          </cell>
          <cell r="L298">
            <v>31</v>
          </cell>
          <cell r="M298">
            <v>126.98690589382029</v>
          </cell>
        </row>
        <row r="299">
          <cell r="D299">
            <v>42667</v>
          </cell>
          <cell r="E299">
            <v>9325.2009999999991</v>
          </cell>
          <cell r="F299">
            <v>0</v>
          </cell>
          <cell r="G299">
            <v>9325.2009999999991</v>
          </cell>
          <cell r="H299">
            <v>4442.3266590000003</v>
          </cell>
          <cell r="I299">
            <v>2.0991704833563882</v>
          </cell>
          <cell r="J299">
            <v>18182.37796047347</v>
          </cell>
          <cell r="K299">
            <v>0.5128702648395046</v>
          </cell>
          <cell r="L299">
            <v>31</v>
          </cell>
          <cell r="M299">
            <v>126.98690589382029</v>
          </cell>
        </row>
        <row r="300">
          <cell r="D300">
            <v>42668</v>
          </cell>
          <cell r="E300">
            <v>10480.067999999999</v>
          </cell>
          <cell r="F300">
            <v>0</v>
          </cell>
          <cell r="G300">
            <v>10480.067999999999</v>
          </cell>
          <cell r="H300">
            <v>4442.3266590000003</v>
          </cell>
          <cell r="I300">
            <v>2.3591394340098208</v>
          </cell>
          <cell r="J300">
            <v>18182.37796047347</v>
          </cell>
          <cell r="K300">
            <v>0.5763859943282742</v>
          </cell>
          <cell r="L300">
            <v>31</v>
          </cell>
          <cell r="M300">
            <v>126.98690589382029</v>
          </cell>
        </row>
        <row r="301">
          <cell r="D301">
            <v>42669</v>
          </cell>
          <cell r="E301">
            <v>16505.633000000002</v>
          </cell>
          <cell r="F301">
            <v>0</v>
          </cell>
          <cell r="G301">
            <v>16505.633000000002</v>
          </cell>
          <cell r="H301">
            <v>4442.3266590000003</v>
          </cell>
          <cell r="I301">
            <v>3.7155378852116061</v>
          </cell>
          <cell r="J301">
            <v>18182.37796047347</v>
          </cell>
          <cell r="K301">
            <v>0.90778186636981528</v>
          </cell>
          <cell r="L301">
            <v>31</v>
          </cell>
          <cell r="M301">
            <v>126.98690589382029</v>
          </cell>
        </row>
        <row r="302">
          <cell r="D302">
            <v>42670</v>
          </cell>
          <cell r="E302">
            <v>18968.903999999999</v>
          </cell>
          <cell r="F302">
            <v>0</v>
          </cell>
          <cell r="G302">
            <v>18968.903999999999</v>
          </cell>
          <cell r="H302">
            <v>4442.3266590000003</v>
          </cell>
          <cell r="I302">
            <v>4.2700380805111786</v>
          </cell>
          <cell r="J302">
            <v>18182.37796047347</v>
          </cell>
          <cell r="K302">
            <v>1.043257600366484</v>
          </cell>
          <cell r="L302">
            <v>31</v>
          </cell>
          <cell r="M302">
            <v>126.98690589382029</v>
          </cell>
        </row>
        <row r="303">
          <cell r="D303">
            <v>42671</v>
          </cell>
          <cell r="E303">
            <v>18911.859</v>
          </cell>
          <cell r="F303">
            <v>0</v>
          </cell>
          <cell r="G303">
            <v>18911.859</v>
          </cell>
          <cell r="H303">
            <v>4442.3266590000003</v>
          </cell>
          <cell r="I303">
            <v>4.2571968366363215</v>
          </cell>
          <cell r="J303">
            <v>18182.37796047347</v>
          </cell>
          <cell r="K303">
            <v>1.0401202219595447</v>
          </cell>
          <cell r="L303">
            <v>31</v>
          </cell>
          <cell r="M303">
            <v>126.98690589382029</v>
          </cell>
        </row>
        <row r="304">
          <cell r="D304">
            <v>42672</v>
          </cell>
          <cell r="E304">
            <v>21883.391</v>
          </cell>
          <cell r="F304">
            <v>0</v>
          </cell>
          <cell r="G304">
            <v>21883.391</v>
          </cell>
          <cell r="H304">
            <v>4442.3266590000003</v>
          </cell>
          <cell r="I304">
            <v>4.9261102750435981</v>
          </cell>
          <cell r="J304">
            <v>18182.37796047347</v>
          </cell>
          <cell r="K304">
            <v>1.2035494503288917</v>
          </cell>
          <cell r="L304">
            <v>31</v>
          </cell>
          <cell r="M304">
            <v>126.98690589382029</v>
          </cell>
        </row>
        <row r="305">
          <cell r="D305">
            <v>42673</v>
          </cell>
          <cell r="E305">
            <v>22816.493999999999</v>
          </cell>
          <cell r="F305">
            <v>0</v>
          </cell>
          <cell r="G305">
            <v>22816.493999999999</v>
          </cell>
          <cell r="H305">
            <v>4442.3266590000003</v>
          </cell>
          <cell r="I305">
            <v>5.1361585384034223</v>
          </cell>
          <cell r="J305">
            <v>18182.37796047347</v>
          </cell>
          <cell r="K305">
            <v>1.2548685353258302</v>
          </cell>
          <cell r="L305">
            <v>31</v>
          </cell>
          <cell r="M305">
            <v>126.98690589382029</v>
          </cell>
        </row>
        <row r="306">
          <cell r="D306">
            <v>42674</v>
          </cell>
          <cell r="E306">
            <v>20543.659</v>
          </cell>
          <cell r="F306">
            <v>0</v>
          </cell>
          <cell r="G306">
            <v>20543.659</v>
          </cell>
          <cell r="H306">
            <v>4442.7495790000003</v>
          </cell>
          <cell r="I306">
            <v>4.6240866460504142</v>
          </cell>
          <cell r="J306">
            <v>18182.37796047347</v>
          </cell>
          <cell r="K306">
            <v>1.129866458868015</v>
          </cell>
          <cell r="L306">
            <v>31</v>
          </cell>
          <cell r="M306">
            <v>126.98690589382029</v>
          </cell>
        </row>
        <row r="307">
          <cell r="D307">
            <v>42675</v>
          </cell>
          <cell r="E307">
            <v>16801.530999999999</v>
          </cell>
          <cell r="F307">
            <v>0</v>
          </cell>
          <cell r="G307">
            <v>16801.530999999999</v>
          </cell>
          <cell r="H307">
            <v>4442.7495790000003</v>
          </cell>
          <cell r="I307">
            <v>3.7817866393860049</v>
          </cell>
          <cell r="J307">
            <v>13801.184253425972</v>
          </cell>
          <cell r="K307">
            <v>1.2173977748198839</v>
          </cell>
          <cell r="L307">
            <v>30</v>
          </cell>
          <cell r="M307">
            <v>93.27906304112993</v>
          </cell>
        </row>
        <row r="308">
          <cell r="D308">
            <v>42676</v>
          </cell>
          <cell r="E308">
            <v>18964.987000000001</v>
          </cell>
          <cell r="F308">
            <v>0</v>
          </cell>
          <cell r="G308">
            <v>18964.987000000001</v>
          </cell>
          <cell r="H308">
            <v>4442.7495790000003</v>
          </cell>
          <cell r="I308">
            <v>4.268749940272067</v>
          </cell>
          <cell r="J308">
            <v>13801.184253425972</v>
          </cell>
          <cell r="K308">
            <v>1.3741564964102395</v>
          </cell>
          <cell r="L308">
            <v>30</v>
          </cell>
          <cell r="M308">
            <v>93.27906304112993</v>
          </cell>
        </row>
        <row r="309">
          <cell r="D309">
            <v>42677</v>
          </cell>
          <cell r="E309">
            <v>15934.204</v>
          </cell>
          <cell r="F309">
            <v>0</v>
          </cell>
          <cell r="G309">
            <v>15934.204</v>
          </cell>
          <cell r="H309">
            <v>4442.7495790000003</v>
          </cell>
          <cell r="I309">
            <v>3.5865636171162638</v>
          </cell>
          <cell r="J309">
            <v>13801.184253425972</v>
          </cell>
          <cell r="K309">
            <v>1.1545533852317442</v>
          </cell>
          <cell r="L309">
            <v>30</v>
          </cell>
          <cell r="M309">
            <v>93.27906304112993</v>
          </cell>
        </row>
        <row r="310">
          <cell r="D310">
            <v>42678</v>
          </cell>
          <cell r="E310">
            <v>4775.5169999999998</v>
          </cell>
          <cell r="F310">
            <v>0</v>
          </cell>
          <cell r="G310">
            <v>4775.5169999999998</v>
          </cell>
          <cell r="H310">
            <v>4442.7495790000003</v>
          </cell>
          <cell r="I310">
            <v>1.074901232915068</v>
          </cell>
          <cell r="J310">
            <v>13801.184253425972</v>
          </cell>
          <cell r="K310">
            <v>0.34602226246016077</v>
          </cell>
          <cell r="L310">
            <v>30</v>
          </cell>
          <cell r="M310">
            <v>93.27906304112993</v>
          </cell>
        </row>
        <row r="311">
          <cell r="D311">
            <v>42679</v>
          </cell>
          <cell r="E311">
            <v>8497.3729999999996</v>
          </cell>
          <cell r="F311">
            <v>0</v>
          </cell>
          <cell r="G311">
            <v>8497.3729999999996</v>
          </cell>
          <cell r="H311">
            <v>4442.7495790000003</v>
          </cell>
          <cell r="I311">
            <v>1.9126382995263571</v>
          </cell>
          <cell r="J311">
            <v>13801.184253425972</v>
          </cell>
          <cell r="K311">
            <v>0.61569883018485405</v>
          </cell>
          <cell r="L311">
            <v>30</v>
          </cell>
          <cell r="M311">
            <v>93.27906304112993</v>
          </cell>
        </row>
        <row r="312">
          <cell r="D312">
            <v>42680</v>
          </cell>
          <cell r="E312">
            <v>19558.005000000001</v>
          </cell>
          <cell r="F312">
            <v>0</v>
          </cell>
          <cell r="G312">
            <v>19558.005000000001</v>
          </cell>
          <cell r="H312">
            <v>4442.7495790000003</v>
          </cell>
          <cell r="I312">
            <v>4.4022298921476075</v>
          </cell>
          <cell r="J312">
            <v>13801.184253425972</v>
          </cell>
          <cell r="K312">
            <v>1.4171251278777015</v>
          </cell>
          <cell r="L312">
            <v>30</v>
          </cell>
          <cell r="M312">
            <v>93.27906304112993</v>
          </cell>
        </row>
        <row r="313">
          <cell r="D313">
            <v>42681</v>
          </cell>
          <cell r="E313">
            <v>19581.815999999999</v>
          </cell>
          <cell r="F313">
            <v>0</v>
          </cell>
          <cell r="G313">
            <v>19581.815999999999</v>
          </cell>
          <cell r="H313">
            <v>4442.7495790000003</v>
          </cell>
          <cell r="I313">
            <v>4.4075894109718394</v>
          </cell>
          <cell r="J313">
            <v>13801.184253425972</v>
          </cell>
          <cell r="K313">
            <v>1.4188504146040262</v>
          </cell>
          <cell r="L313">
            <v>30</v>
          </cell>
          <cell r="M313">
            <v>93.27906304112993</v>
          </cell>
        </row>
        <row r="314">
          <cell r="D314">
            <v>42682</v>
          </cell>
          <cell r="E314">
            <v>21307.504000000001</v>
          </cell>
          <cell r="F314">
            <v>0</v>
          </cell>
          <cell r="G314">
            <v>21307.504000000001</v>
          </cell>
          <cell r="H314">
            <v>4442.7495790000003</v>
          </cell>
          <cell r="I314">
            <v>4.7960173359120581</v>
          </cell>
          <cell r="J314">
            <v>13801.184253425972</v>
          </cell>
          <cell r="K314">
            <v>1.5438895393857726</v>
          </cell>
          <cell r="L314">
            <v>30</v>
          </cell>
          <cell r="M314">
            <v>93.27906304112993</v>
          </cell>
        </row>
        <row r="315">
          <cell r="D315">
            <v>42683</v>
          </cell>
          <cell r="E315">
            <v>10447.976000000001</v>
          </cell>
          <cell r="F315">
            <v>0</v>
          </cell>
          <cell r="G315">
            <v>10447.976000000001</v>
          </cell>
          <cell r="H315">
            <v>4442.7495790000003</v>
          </cell>
          <cell r="I315">
            <v>2.3516914051121676</v>
          </cell>
          <cell r="J315">
            <v>13801.184253425972</v>
          </cell>
          <cell r="K315">
            <v>0.75703474485578448</v>
          </cell>
          <cell r="L315">
            <v>30</v>
          </cell>
          <cell r="M315">
            <v>93.27906304112993</v>
          </cell>
        </row>
        <row r="316">
          <cell r="D316">
            <v>42684</v>
          </cell>
          <cell r="E316">
            <v>20755.041000000001</v>
          </cell>
          <cell r="F316">
            <v>0</v>
          </cell>
          <cell r="G316">
            <v>20755.041000000001</v>
          </cell>
          <cell r="H316">
            <v>4442.7495790000003</v>
          </cell>
          <cell r="I316">
            <v>4.6716657400869455</v>
          </cell>
          <cell r="J316">
            <v>13801.184253425972</v>
          </cell>
          <cell r="K316">
            <v>1.5038594238641383</v>
          </cell>
          <cell r="L316">
            <v>30</v>
          </cell>
          <cell r="M316">
            <v>93.27906304112993</v>
          </cell>
        </row>
        <row r="317">
          <cell r="D317">
            <v>42685</v>
          </cell>
          <cell r="E317">
            <v>19003.849999999999</v>
          </cell>
          <cell r="F317">
            <v>0</v>
          </cell>
          <cell r="G317">
            <v>19003.849999999999</v>
          </cell>
          <cell r="H317">
            <v>4442.7495790000003</v>
          </cell>
          <cell r="I317">
            <v>4.2774974510891735</v>
          </cell>
          <cell r="J317">
            <v>13801.184253425972</v>
          </cell>
          <cell r="K317">
            <v>1.3769724141812345</v>
          </cell>
          <cell r="L317">
            <v>30</v>
          </cell>
          <cell r="M317">
            <v>93.27906304112993</v>
          </cell>
        </row>
        <row r="318">
          <cell r="D318">
            <v>42686</v>
          </cell>
          <cell r="E318">
            <v>14466.109</v>
          </cell>
          <cell r="F318">
            <v>0</v>
          </cell>
          <cell r="G318">
            <v>14466.109</v>
          </cell>
          <cell r="H318">
            <v>4442.7495790000003</v>
          </cell>
          <cell r="I318">
            <v>3.2561162277474383</v>
          </cell>
          <cell r="J318">
            <v>13801.184253425972</v>
          </cell>
          <cell r="K318">
            <v>1.0481788181625769</v>
          </cell>
          <cell r="L318">
            <v>30</v>
          </cell>
          <cell r="M318">
            <v>93.27906304112993</v>
          </cell>
        </row>
        <row r="319">
          <cell r="D319">
            <v>42687</v>
          </cell>
          <cell r="E319">
            <v>16264.147999999999</v>
          </cell>
          <cell r="F319">
            <v>0</v>
          </cell>
          <cell r="G319">
            <v>16264.147999999999</v>
          </cell>
          <cell r="H319">
            <v>4442.7495790000003</v>
          </cell>
          <cell r="I319">
            <v>3.6608293379571548</v>
          </cell>
          <cell r="J319">
            <v>13801.184253425972</v>
          </cell>
          <cell r="K319">
            <v>1.1784603191543237</v>
          </cell>
          <cell r="L319">
            <v>30</v>
          </cell>
          <cell r="M319">
            <v>93.27906304112993</v>
          </cell>
        </row>
        <row r="320">
          <cell r="D320">
            <v>42688</v>
          </cell>
          <cell r="E320">
            <v>19594.559000000001</v>
          </cell>
          <cell r="F320">
            <v>0</v>
          </cell>
          <cell r="G320">
            <v>19594.559000000001</v>
          </cell>
          <cell r="H320">
            <v>4442.7495790000003</v>
          </cell>
          <cell r="I320">
            <v>4.4104576797710164</v>
          </cell>
          <cell r="J320">
            <v>13801.184253425972</v>
          </cell>
          <cell r="K320">
            <v>1.419773741165429</v>
          </cell>
          <cell r="L320">
            <v>30</v>
          </cell>
          <cell r="M320">
            <v>93.27906304112993</v>
          </cell>
        </row>
        <row r="321">
          <cell r="D321">
            <v>42689</v>
          </cell>
          <cell r="E321">
            <v>20468.508999999998</v>
          </cell>
          <cell r="F321">
            <v>0</v>
          </cell>
          <cell r="G321">
            <v>20468.508999999998</v>
          </cell>
          <cell r="H321">
            <v>4442.7495790000003</v>
          </cell>
          <cell r="I321">
            <v>4.6071714455279222</v>
          </cell>
          <cell r="J321">
            <v>13801.184253425972</v>
          </cell>
          <cell r="K321">
            <v>1.4830980171081294</v>
          </cell>
          <cell r="L321">
            <v>30</v>
          </cell>
          <cell r="M321">
            <v>93.27906304112993</v>
          </cell>
        </row>
        <row r="322">
          <cell r="D322">
            <v>42690</v>
          </cell>
          <cell r="E322">
            <v>20926.349999999999</v>
          </cell>
          <cell r="F322">
            <v>0</v>
          </cell>
          <cell r="G322">
            <v>20926.349999999999</v>
          </cell>
          <cell r="H322">
            <v>4442.7495790000003</v>
          </cell>
          <cell r="I322">
            <v>4.7102249694456608</v>
          </cell>
          <cell r="J322">
            <v>13801.184253425972</v>
          </cell>
          <cell r="K322">
            <v>1.5162720543206496</v>
          </cell>
          <cell r="L322">
            <v>30</v>
          </cell>
          <cell r="M322">
            <v>93.27906304112993</v>
          </cell>
        </row>
        <row r="323">
          <cell r="D323">
            <v>42691</v>
          </cell>
          <cell r="E323">
            <v>20376.366000000002</v>
          </cell>
          <cell r="F323">
            <v>0</v>
          </cell>
          <cell r="G323">
            <v>20376.366000000002</v>
          </cell>
          <cell r="H323">
            <v>4442.7495790000003</v>
          </cell>
          <cell r="I323">
            <v>4.5864313614062473</v>
          </cell>
          <cell r="J323">
            <v>13801.184253425972</v>
          </cell>
          <cell r="K323">
            <v>1.4764215610658065</v>
          </cell>
          <cell r="L323">
            <v>30</v>
          </cell>
          <cell r="M323">
            <v>93.27906304112993</v>
          </cell>
        </row>
        <row r="324">
          <cell r="D324">
            <v>42692</v>
          </cell>
          <cell r="E324">
            <v>13926.467000000001</v>
          </cell>
          <cell r="F324">
            <v>0</v>
          </cell>
          <cell r="G324">
            <v>13926.467000000001</v>
          </cell>
          <cell r="H324">
            <v>4442.7495790000003</v>
          </cell>
          <cell r="I324">
            <v>3.1346504574166545</v>
          </cell>
          <cell r="J324">
            <v>13801.184253425972</v>
          </cell>
          <cell r="K324">
            <v>1.009077680891256</v>
          </cell>
          <cell r="L324">
            <v>30</v>
          </cell>
          <cell r="M324">
            <v>93.27906304112993</v>
          </cell>
        </row>
        <row r="325">
          <cell r="D325">
            <v>42693</v>
          </cell>
          <cell r="E325">
            <v>17260.866999999998</v>
          </cell>
          <cell r="F325">
            <v>0</v>
          </cell>
          <cell r="G325">
            <v>17260.866999999998</v>
          </cell>
          <cell r="H325">
            <v>4442.7495790000003</v>
          </cell>
          <cell r="I325">
            <v>3.8851766666275109</v>
          </cell>
          <cell r="J325">
            <v>13801.184253425972</v>
          </cell>
          <cell r="K325">
            <v>1.2506801360698596</v>
          </cell>
          <cell r="L325">
            <v>30</v>
          </cell>
          <cell r="M325">
            <v>93.27906304112993</v>
          </cell>
        </row>
        <row r="326">
          <cell r="D326">
            <v>42694</v>
          </cell>
          <cell r="E326">
            <v>4697.2539999999999</v>
          </cell>
          <cell r="F326">
            <v>0</v>
          </cell>
          <cell r="G326">
            <v>4697.2539999999999</v>
          </cell>
          <cell r="H326">
            <v>4442.7495790000003</v>
          </cell>
          <cell r="I326">
            <v>1.0572853401873001</v>
          </cell>
          <cell r="J326">
            <v>13801.184253425972</v>
          </cell>
          <cell r="K326">
            <v>0.34035151721374673</v>
          </cell>
          <cell r="L326">
            <v>30</v>
          </cell>
          <cell r="M326">
            <v>93.27906304112993</v>
          </cell>
        </row>
        <row r="327">
          <cell r="D327">
            <v>42695</v>
          </cell>
          <cell r="E327">
            <v>6407.8010000000004</v>
          </cell>
          <cell r="F327">
            <v>0</v>
          </cell>
          <cell r="G327">
            <v>6407.8010000000004</v>
          </cell>
          <cell r="H327">
            <v>4442.7495790000003</v>
          </cell>
          <cell r="I327">
            <v>1.4423052404953027</v>
          </cell>
          <cell r="J327">
            <v>13801.184253425972</v>
          </cell>
          <cell r="K327">
            <v>0.46429356222886042</v>
          </cell>
          <cell r="L327">
            <v>30</v>
          </cell>
          <cell r="M327">
            <v>93.27906304112993</v>
          </cell>
        </row>
        <row r="328">
          <cell r="D328">
            <v>42696</v>
          </cell>
          <cell r="E328">
            <v>4559.2550000000001</v>
          </cell>
          <cell r="F328">
            <v>0</v>
          </cell>
          <cell r="G328">
            <v>4559.2550000000001</v>
          </cell>
          <cell r="H328">
            <v>4442.7495790000003</v>
          </cell>
          <cell r="I328">
            <v>1.0262237200022928</v>
          </cell>
          <cell r="J328">
            <v>13801.184253425972</v>
          </cell>
          <cell r="K328">
            <v>0.33035244775231676</v>
          </cell>
          <cell r="L328">
            <v>30</v>
          </cell>
          <cell r="M328">
            <v>93.27906304112993</v>
          </cell>
        </row>
        <row r="329">
          <cell r="D329">
            <v>42697</v>
          </cell>
          <cell r="E329">
            <v>8007.915</v>
          </cell>
          <cell r="F329">
            <v>0</v>
          </cell>
          <cell r="G329">
            <v>8007.915</v>
          </cell>
          <cell r="H329">
            <v>4442.7495790000003</v>
          </cell>
          <cell r="I329">
            <v>1.8024682367540661</v>
          </cell>
          <cell r="J329">
            <v>13801.184253425972</v>
          </cell>
          <cell r="K329">
            <v>0.58023390260963548</v>
          </cell>
          <cell r="L329">
            <v>30</v>
          </cell>
          <cell r="M329">
            <v>93.27906304112993</v>
          </cell>
        </row>
        <row r="330">
          <cell r="D330">
            <v>42698</v>
          </cell>
          <cell r="E330">
            <v>10969.679</v>
          </cell>
          <cell r="F330">
            <v>0</v>
          </cell>
          <cell r="G330">
            <v>10969.679</v>
          </cell>
          <cell r="H330">
            <v>4442.7495790000003</v>
          </cell>
          <cell r="I330">
            <v>2.4691193606435768</v>
          </cell>
          <cell r="J330">
            <v>13801.184253425972</v>
          </cell>
          <cell r="K330">
            <v>0.79483606613518787</v>
          </cell>
          <cell r="L330">
            <v>30</v>
          </cell>
          <cell r="M330">
            <v>93.27906304112993</v>
          </cell>
        </row>
        <row r="331">
          <cell r="D331">
            <v>42699</v>
          </cell>
          <cell r="E331">
            <v>8143.7780000000002</v>
          </cell>
          <cell r="F331">
            <v>0</v>
          </cell>
          <cell r="G331">
            <v>8143.7780000000002</v>
          </cell>
          <cell r="H331">
            <v>4442.7495790000003</v>
          </cell>
          <cell r="I331">
            <v>1.8330490735948815</v>
          </cell>
          <cell r="J331">
            <v>13801.184253425972</v>
          </cell>
          <cell r="K331">
            <v>0.59007820274397171</v>
          </cell>
          <cell r="L331">
            <v>30</v>
          </cell>
          <cell r="M331">
            <v>93.27906304112993</v>
          </cell>
        </row>
        <row r="332">
          <cell r="D332">
            <v>42700</v>
          </cell>
          <cell r="E332">
            <v>4133.2290000000003</v>
          </cell>
          <cell r="F332">
            <v>0</v>
          </cell>
          <cell r="G332">
            <v>4133.2290000000003</v>
          </cell>
          <cell r="H332">
            <v>4442.7495790000003</v>
          </cell>
          <cell r="I332">
            <v>0.93033130193449509</v>
          </cell>
          <cell r="J332">
            <v>13801.184253425972</v>
          </cell>
          <cell r="K332">
            <v>0.2994836474974224</v>
          </cell>
          <cell r="L332">
            <v>30</v>
          </cell>
          <cell r="M332">
            <v>93.27906304112993</v>
          </cell>
        </row>
        <row r="333">
          <cell r="D333">
            <v>42701</v>
          </cell>
          <cell r="E333">
            <v>4393.982</v>
          </cell>
          <cell r="F333">
            <v>0</v>
          </cell>
          <cell r="G333">
            <v>4393.982</v>
          </cell>
          <cell r="H333">
            <v>4442.7495790000003</v>
          </cell>
          <cell r="I333">
            <v>0.9890231087454231</v>
          </cell>
          <cell r="J333">
            <v>13801.184253425972</v>
          </cell>
          <cell r="K333">
            <v>0.31837717106843555</v>
          </cell>
          <cell r="L333">
            <v>30</v>
          </cell>
          <cell r="M333">
            <v>93.27906304112993</v>
          </cell>
        </row>
        <row r="334">
          <cell r="D334">
            <v>42702</v>
          </cell>
          <cell r="E334">
            <v>10499.518</v>
          </cell>
          <cell r="F334">
            <v>0</v>
          </cell>
          <cell r="G334">
            <v>10499.518</v>
          </cell>
          <cell r="H334">
            <v>4442.7495790000003</v>
          </cell>
          <cell r="I334">
            <v>2.3632927792349916</v>
          </cell>
          <cell r="J334">
            <v>13801.184253425972</v>
          </cell>
          <cell r="K334">
            <v>0.7607693519049733</v>
          </cell>
          <cell r="L334">
            <v>30</v>
          </cell>
          <cell r="M334">
            <v>93.27906304112993</v>
          </cell>
        </row>
        <row r="335">
          <cell r="D335">
            <v>42703</v>
          </cell>
          <cell r="E335">
            <v>11654.63</v>
          </cell>
          <cell r="F335">
            <v>0</v>
          </cell>
          <cell r="G335">
            <v>11654.63</v>
          </cell>
          <cell r="H335">
            <v>4442.7495790000003</v>
          </cell>
          <cell r="I335">
            <v>2.6232921286153812</v>
          </cell>
          <cell r="J335">
            <v>13801.184253425972</v>
          </cell>
          <cell r="K335">
            <v>0.84446593755944399</v>
          </cell>
          <cell r="L335">
            <v>30</v>
          </cell>
          <cell r="M335">
            <v>93.27906304112993</v>
          </cell>
        </row>
        <row r="336">
          <cell r="D336">
            <v>42704</v>
          </cell>
          <cell r="E336">
            <v>10571.98</v>
          </cell>
          <cell r="F336">
            <v>0</v>
          </cell>
          <cell r="G336">
            <v>10571.98</v>
          </cell>
          <cell r="H336">
            <v>4442.9171889999998</v>
          </cell>
          <cell r="I336">
            <v>2.3795131780026524</v>
          </cell>
          <cell r="J336">
            <v>13801.184253425972</v>
          </cell>
          <cell r="K336">
            <v>0.76601977090303952</v>
          </cell>
          <cell r="L336">
            <v>30</v>
          </cell>
          <cell r="M336">
            <v>93.27906304112993</v>
          </cell>
        </row>
        <row r="337">
          <cell r="D337">
            <v>42705</v>
          </cell>
          <cell r="E337">
            <v>6785.9129999999996</v>
          </cell>
          <cell r="F337">
            <v>0</v>
          </cell>
          <cell r="G337">
            <v>6785.9129999999996</v>
          </cell>
          <cell r="H337">
            <v>4442.9171889999998</v>
          </cell>
          <cell r="I337">
            <v>1.5273552738729652</v>
          </cell>
          <cell r="J337">
            <v>11932.62499141457</v>
          </cell>
          <cell r="K337">
            <v>0.56868568356773219</v>
          </cell>
          <cell r="L337">
            <v>31</v>
          </cell>
          <cell r="M337">
            <v>83.338226173995551</v>
          </cell>
        </row>
        <row r="338">
          <cell r="D338">
            <v>42706</v>
          </cell>
          <cell r="E338">
            <v>11164.286</v>
          </cell>
          <cell r="F338">
            <v>0</v>
          </cell>
          <cell r="G338">
            <v>11164.286</v>
          </cell>
          <cell r="H338">
            <v>4442.9171889999998</v>
          </cell>
          <cell r="I338">
            <v>2.5128278392496504</v>
          </cell>
          <cell r="J338">
            <v>11932.62499141457</v>
          </cell>
          <cell r="K338">
            <v>0.93561022893391987</v>
          </cell>
          <cell r="L338">
            <v>31</v>
          </cell>
          <cell r="M338">
            <v>83.338226173995551</v>
          </cell>
        </row>
        <row r="339">
          <cell r="D339">
            <v>42707</v>
          </cell>
          <cell r="E339">
            <v>7529.9390000000003</v>
          </cell>
          <cell r="F339">
            <v>0</v>
          </cell>
          <cell r="G339">
            <v>7529.9390000000003</v>
          </cell>
          <cell r="H339">
            <v>4442.9171889999998</v>
          </cell>
          <cell r="I339">
            <v>1.6948186697341572</v>
          </cell>
          <cell r="J339">
            <v>11932.62499141457</v>
          </cell>
          <cell r="K339">
            <v>0.63103793217483428</v>
          </cell>
          <cell r="L339">
            <v>31</v>
          </cell>
          <cell r="M339">
            <v>83.338226173995551</v>
          </cell>
        </row>
        <row r="340">
          <cell r="D340">
            <v>42708</v>
          </cell>
          <cell r="E340">
            <v>4475.0919999999996</v>
          </cell>
          <cell r="F340">
            <v>0</v>
          </cell>
          <cell r="G340">
            <v>4475.0919999999996</v>
          </cell>
          <cell r="H340">
            <v>4442.9171889999998</v>
          </cell>
          <cell r="I340">
            <v>1.0072418209998737</v>
          </cell>
          <cell r="J340">
            <v>11932.62499141457</v>
          </cell>
          <cell r="K340">
            <v>0.37502997062421667</v>
          </cell>
          <cell r="L340">
            <v>31</v>
          </cell>
          <cell r="M340">
            <v>83.338226173995551</v>
          </cell>
        </row>
        <row r="341">
          <cell r="D341">
            <v>42709</v>
          </cell>
          <cell r="E341">
            <v>8319.7150000000001</v>
          </cell>
          <cell r="F341">
            <v>0</v>
          </cell>
          <cell r="G341">
            <v>8319.7150000000001</v>
          </cell>
          <cell r="H341">
            <v>4442.9171889999998</v>
          </cell>
          <cell r="I341">
            <v>1.872579354078076</v>
          </cell>
          <cell r="J341">
            <v>11932.62499141457</v>
          </cell>
          <cell r="K341">
            <v>0.69722420724576273</v>
          </cell>
          <cell r="L341">
            <v>31</v>
          </cell>
          <cell r="M341">
            <v>83.338226173995551</v>
          </cell>
        </row>
        <row r="342">
          <cell r="D342">
            <v>42710</v>
          </cell>
          <cell r="E342">
            <v>14828.056</v>
          </cell>
          <cell r="F342">
            <v>0</v>
          </cell>
          <cell r="G342">
            <v>14828.056</v>
          </cell>
          <cell r="H342">
            <v>4442.9171889999998</v>
          </cell>
          <cell r="I342">
            <v>3.3374594594542648</v>
          </cell>
          <cell r="J342">
            <v>11932.62499141457</v>
          </cell>
          <cell r="K342">
            <v>1.2426482865814246</v>
          </cell>
          <cell r="L342">
            <v>31</v>
          </cell>
          <cell r="M342">
            <v>83.338226173995551</v>
          </cell>
        </row>
        <row r="343">
          <cell r="D343">
            <v>42711</v>
          </cell>
          <cell r="E343">
            <v>13304.164000000001</v>
          </cell>
          <cell r="F343">
            <v>0</v>
          </cell>
          <cell r="G343">
            <v>13304.164000000001</v>
          </cell>
          <cell r="H343">
            <v>4442.9171889999998</v>
          </cell>
          <cell r="I343">
            <v>2.994465895727052</v>
          </cell>
          <cell r="J343">
            <v>11932.62499141457</v>
          </cell>
          <cell r="K343">
            <v>1.1149402591275803</v>
          </cell>
          <cell r="L343">
            <v>31</v>
          </cell>
          <cell r="M343">
            <v>83.338226173995551</v>
          </cell>
        </row>
        <row r="344">
          <cell r="D344">
            <v>42712</v>
          </cell>
          <cell r="E344">
            <v>12016.593000000001</v>
          </cell>
          <cell r="F344">
            <v>0</v>
          </cell>
          <cell r="G344">
            <v>12016.593000000001</v>
          </cell>
          <cell r="H344">
            <v>4442.9171889999998</v>
          </cell>
          <cell r="I344">
            <v>2.7046628349840263</v>
          </cell>
          <cell r="J344">
            <v>11932.62499141457</v>
          </cell>
          <cell r="K344">
            <v>1.0070368429952206</v>
          </cell>
          <cell r="L344">
            <v>31</v>
          </cell>
          <cell r="M344">
            <v>83.338226173995551</v>
          </cell>
        </row>
        <row r="345">
          <cell r="D345">
            <v>42713</v>
          </cell>
          <cell r="E345">
            <v>12376.675999999999</v>
          </cell>
          <cell r="F345">
            <v>0</v>
          </cell>
          <cell r="G345">
            <v>12376.675999999999</v>
          </cell>
          <cell r="H345">
            <v>4442.9171889999998</v>
          </cell>
          <cell r="I345">
            <v>2.7857093602020768</v>
          </cell>
          <cell r="J345">
            <v>11932.62499141457</v>
          </cell>
          <cell r="K345">
            <v>1.0372131872831771</v>
          </cell>
          <cell r="L345">
            <v>31</v>
          </cell>
          <cell r="M345">
            <v>83.338226173995551</v>
          </cell>
        </row>
        <row r="346">
          <cell r="D346">
            <v>42714</v>
          </cell>
          <cell r="E346">
            <v>12733.937</v>
          </cell>
          <cell r="F346">
            <v>0</v>
          </cell>
          <cell r="G346">
            <v>12733.937</v>
          </cell>
          <cell r="H346">
            <v>4442.9171889999998</v>
          </cell>
          <cell r="I346">
            <v>2.8661207171556851</v>
          </cell>
          <cell r="J346">
            <v>11932.62499141457</v>
          </cell>
          <cell r="K346">
            <v>1.0671530370863047</v>
          </cell>
          <cell r="L346">
            <v>31</v>
          </cell>
          <cell r="M346">
            <v>83.338226173995551</v>
          </cell>
        </row>
        <row r="347">
          <cell r="D347">
            <v>42715</v>
          </cell>
          <cell r="E347">
            <v>13868.974</v>
          </cell>
          <cell r="F347">
            <v>0</v>
          </cell>
          <cell r="G347">
            <v>13868.974</v>
          </cell>
          <cell r="H347">
            <v>4442.9171889999998</v>
          </cell>
          <cell r="I347">
            <v>3.121591830326595</v>
          </cell>
          <cell r="J347">
            <v>11932.62499141457</v>
          </cell>
          <cell r="K347">
            <v>1.1622735156747672</v>
          </cell>
          <cell r="L347">
            <v>31</v>
          </cell>
          <cell r="M347">
            <v>83.338226173995551</v>
          </cell>
        </row>
        <row r="348">
          <cell r="D348">
            <v>42716</v>
          </cell>
          <cell r="E348">
            <v>13798.582</v>
          </cell>
          <cell r="F348">
            <v>0</v>
          </cell>
          <cell r="G348">
            <v>13798.582</v>
          </cell>
          <cell r="H348">
            <v>4442.9171889999998</v>
          </cell>
          <cell r="I348">
            <v>3.1057481859358602</v>
          </cell>
          <cell r="J348">
            <v>11932.62499141457</v>
          </cell>
          <cell r="K348">
            <v>1.1563743945634739</v>
          </cell>
          <cell r="L348">
            <v>31</v>
          </cell>
          <cell r="M348">
            <v>83.338226173995551</v>
          </cell>
        </row>
        <row r="349">
          <cell r="D349">
            <v>42717</v>
          </cell>
          <cell r="E349">
            <v>10771.437</v>
          </cell>
          <cell r="F349">
            <v>0</v>
          </cell>
          <cell r="G349">
            <v>10771.437</v>
          </cell>
          <cell r="H349">
            <v>4442.9171889999998</v>
          </cell>
          <cell r="I349">
            <v>2.4244064297818722</v>
          </cell>
          <cell r="J349">
            <v>11932.62499141457</v>
          </cell>
          <cell r="K349">
            <v>0.9026879674631495</v>
          </cell>
          <cell r="L349">
            <v>31</v>
          </cell>
          <cell r="M349">
            <v>83.338226173995551</v>
          </cell>
        </row>
        <row r="350">
          <cell r="D350">
            <v>42718</v>
          </cell>
          <cell r="E350">
            <v>6102.6459999999997</v>
          </cell>
          <cell r="F350">
            <v>0</v>
          </cell>
          <cell r="G350">
            <v>6102.6459999999997</v>
          </cell>
          <cell r="H350">
            <v>4442.9171889999998</v>
          </cell>
          <cell r="I350">
            <v>1.373567352348867</v>
          </cell>
          <cell r="J350">
            <v>11932.62499141457</v>
          </cell>
          <cell r="K350">
            <v>0.51142527351616307</v>
          </cell>
          <cell r="L350">
            <v>31</v>
          </cell>
          <cell r="M350">
            <v>83.338226173995551</v>
          </cell>
        </row>
        <row r="351">
          <cell r="D351">
            <v>42719</v>
          </cell>
          <cell r="E351">
            <v>5993.4759999999997</v>
          </cell>
          <cell r="F351">
            <v>0</v>
          </cell>
          <cell r="G351">
            <v>5993.4759999999997</v>
          </cell>
          <cell r="H351">
            <v>4442.9171889999998</v>
          </cell>
          <cell r="I351">
            <v>1.3489956587169691</v>
          </cell>
          <cell r="J351">
            <v>11932.62499141457</v>
          </cell>
          <cell r="K351">
            <v>0.50227640643297333</v>
          </cell>
          <cell r="L351">
            <v>31</v>
          </cell>
          <cell r="M351">
            <v>83.338226173995551</v>
          </cell>
        </row>
        <row r="352">
          <cell r="D352">
            <v>42720</v>
          </cell>
          <cell r="E352">
            <v>3562.8359999999998</v>
          </cell>
          <cell r="F352">
            <v>0</v>
          </cell>
          <cell r="G352">
            <v>3562.8359999999998</v>
          </cell>
          <cell r="H352">
            <v>4442.9171889999998</v>
          </cell>
          <cell r="I352">
            <v>0.80191366357695126</v>
          </cell>
          <cell r="J352">
            <v>11932.62499141457</v>
          </cell>
          <cell r="K352">
            <v>0.29857939913166065</v>
          </cell>
          <cell r="L352">
            <v>31</v>
          </cell>
          <cell r="M352">
            <v>83.338226173995551</v>
          </cell>
        </row>
        <row r="353">
          <cell r="D353">
            <v>42721</v>
          </cell>
          <cell r="E353">
            <v>7282.1459999999997</v>
          </cell>
          <cell r="F353">
            <v>0</v>
          </cell>
          <cell r="G353">
            <v>7282.1459999999997</v>
          </cell>
          <cell r="H353">
            <v>4442.9171889999998</v>
          </cell>
          <cell r="I353">
            <v>1.6390460794609243</v>
          </cell>
          <cell r="J353">
            <v>11932.62499141457</v>
          </cell>
          <cell r="K353">
            <v>0.61027192300432187</v>
          </cell>
          <cell r="L353">
            <v>31</v>
          </cell>
          <cell r="M353">
            <v>83.338226173995551</v>
          </cell>
        </row>
        <row r="354">
          <cell r="D354">
            <v>42722</v>
          </cell>
          <cell r="E354">
            <v>9621.2540000000008</v>
          </cell>
          <cell r="F354">
            <v>0</v>
          </cell>
          <cell r="G354">
            <v>9621.2540000000008</v>
          </cell>
          <cell r="H354">
            <v>4442.9171889999998</v>
          </cell>
          <cell r="I354">
            <v>2.1655262951604839</v>
          </cell>
          <cell r="J354">
            <v>11932.62499141457</v>
          </cell>
          <cell r="K354">
            <v>0.80629819565455363</v>
          </cell>
          <cell r="L354">
            <v>31</v>
          </cell>
          <cell r="M354">
            <v>83.338226173995551</v>
          </cell>
        </row>
        <row r="355">
          <cell r="D355">
            <v>42723</v>
          </cell>
          <cell r="E355">
            <v>8862.7240000000002</v>
          </cell>
          <cell r="F355">
            <v>0</v>
          </cell>
          <cell r="G355">
            <v>8862.7240000000002</v>
          </cell>
          <cell r="H355">
            <v>4442.9171889999998</v>
          </cell>
          <cell r="I355">
            <v>1.9947983775035876</v>
          </cell>
          <cell r="J355">
            <v>11932.62499141457</v>
          </cell>
          <cell r="K355">
            <v>0.7427304559035971</v>
          </cell>
          <cell r="L355">
            <v>31</v>
          </cell>
          <cell r="M355">
            <v>83.338226173995551</v>
          </cell>
        </row>
        <row r="356">
          <cell r="D356">
            <v>42724</v>
          </cell>
          <cell r="E356">
            <v>13124.27</v>
          </cell>
          <cell r="F356">
            <v>0</v>
          </cell>
          <cell r="G356">
            <v>13124.27</v>
          </cell>
          <cell r="H356">
            <v>4442.9171889999998</v>
          </cell>
          <cell r="I356">
            <v>2.9539758320262495</v>
          </cell>
          <cell r="J356">
            <v>11932.62499141457</v>
          </cell>
          <cell r="K356">
            <v>1.099864448052529</v>
          </cell>
          <cell r="L356">
            <v>31</v>
          </cell>
          <cell r="M356">
            <v>83.338226173995551</v>
          </cell>
        </row>
        <row r="357">
          <cell r="D357">
            <v>42725</v>
          </cell>
          <cell r="E357">
            <v>14198.307000000001</v>
          </cell>
          <cell r="F357">
            <v>0</v>
          </cell>
          <cell r="G357">
            <v>14198.307000000001</v>
          </cell>
          <cell r="H357">
            <v>4442.9171889999998</v>
          </cell>
          <cell r="I357">
            <v>3.1957172272201899</v>
          </cell>
          <cell r="J357">
            <v>11932.62499141457</v>
          </cell>
          <cell r="K357">
            <v>1.1898728913558896</v>
          </cell>
          <cell r="L357">
            <v>31</v>
          </cell>
          <cell r="M357">
            <v>83.338226173995551</v>
          </cell>
        </row>
        <row r="358">
          <cell r="D358">
            <v>42726</v>
          </cell>
          <cell r="E358">
            <v>14358.583000000001</v>
          </cell>
          <cell r="F358">
            <v>0</v>
          </cell>
          <cell r="G358">
            <v>14358.583000000001</v>
          </cell>
          <cell r="H358">
            <v>4442.9171889999998</v>
          </cell>
          <cell r="I358">
            <v>3.2317917235886617</v>
          </cell>
          <cell r="J358">
            <v>11932.62499141457</v>
          </cell>
          <cell r="K358">
            <v>1.203304638361709</v>
          </cell>
          <cell r="L358">
            <v>31</v>
          </cell>
          <cell r="M358">
            <v>83.338226173995551</v>
          </cell>
        </row>
        <row r="359">
          <cell r="D359">
            <v>42727</v>
          </cell>
          <cell r="E359">
            <v>15486.460999999999</v>
          </cell>
          <cell r="F359">
            <v>0</v>
          </cell>
          <cell r="G359">
            <v>15486.460999999999</v>
          </cell>
          <cell r="H359">
            <v>4442.9171889999998</v>
          </cell>
          <cell r="I359">
            <v>3.4856515080547004</v>
          </cell>
          <cell r="J359">
            <v>11932.62499141457</v>
          </cell>
          <cell r="K359">
            <v>1.2978251651369574</v>
          </cell>
          <cell r="L359">
            <v>31</v>
          </cell>
          <cell r="M359">
            <v>83.338226173995551</v>
          </cell>
        </row>
        <row r="360">
          <cell r="D360">
            <v>42728</v>
          </cell>
          <cell r="E360">
            <v>14658.206</v>
          </cell>
          <cell r="F360">
            <v>0</v>
          </cell>
          <cell r="G360">
            <v>14658.206</v>
          </cell>
          <cell r="H360">
            <v>4442.9171889999998</v>
          </cell>
          <cell r="I360">
            <v>3.2992300725954404</v>
          </cell>
          <cell r="J360">
            <v>11932.62499141457</v>
          </cell>
          <cell r="K360">
            <v>1.2284142014474153</v>
          </cell>
          <cell r="L360">
            <v>31</v>
          </cell>
          <cell r="M360">
            <v>83.338226173995551</v>
          </cell>
        </row>
        <row r="361">
          <cell r="D361">
            <v>42729</v>
          </cell>
          <cell r="E361">
            <v>15259.101000000001</v>
          </cell>
          <cell r="F361">
            <v>0</v>
          </cell>
          <cell r="G361">
            <v>15259.101000000001</v>
          </cell>
          <cell r="H361">
            <v>4442.9171889999998</v>
          </cell>
          <cell r="I361">
            <v>3.434477923149065</v>
          </cell>
          <cell r="J361">
            <v>11932.62499141457</v>
          </cell>
          <cell r="K361">
            <v>1.27877152017924</v>
          </cell>
          <cell r="L361">
            <v>31</v>
          </cell>
          <cell r="M361">
            <v>83.338226173995551</v>
          </cell>
        </row>
        <row r="362">
          <cell r="D362">
            <v>42730</v>
          </cell>
          <cell r="E362">
            <v>15178.198</v>
          </cell>
          <cell r="F362">
            <v>0</v>
          </cell>
          <cell r="G362">
            <v>15178.198</v>
          </cell>
          <cell r="H362">
            <v>4442.9171889999998</v>
          </cell>
          <cell r="I362">
            <v>3.4162684907967571</v>
          </cell>
          <cell r="J362">
            <v>11932.62499141457</v>
          </cell>
          <cell r="K362">
            <v>1.2719915367256236</v>
          </cell>
          <cell r="L362">
            <v>31</v>
          </cell>
          <cell r="M362">
            <v>83.338226173995551</v>
          </cell>
        </row>
        <row r="363">
          <cell r="D363">
            <v>42731</v>
          </cell>
          <cell r="E363">
            <v>14565.316000000001</v>
          </cell>
          <cell r="F363">
            <v>0</v>
          </cell>
          <cell r="G363">
            <v>14565.316000000001</v>
          </cell>
          <cell r="H363">
            <v>4442.9171889999998</v>
          </cell>
          <cell r="I363">
            <v>3.2783226381219865</v>
          </cell>
          <cell r="J363">
            <v>11932.62499141457</v>
          </cell>
          <cell r="K363">
            <v>1.2206296611583478</v>
          </cell>
          <cell r="L363">
            <v>31</v>
          </cell>
          <cell r="M363">
            <v>83.338226173995551</v>
          </cell>
        </row>
        <row r="364">
          <cell r="D364">
            <v>42732</v>
          </cell>
          <cell r="E364">
            <v>12366.933999999999</v>
          </cell>
          <cell r="F364">
            <v>0</v>
          </cell>
          <cell r="G364">
            <v>12366.933999999999</v>
          </cell>
          <cell r="H364">
            <v>4442.9171889999998</v>
          </cell>
          <cell r="I364">
            <v>2.7835166567179517</v>
          </cell>
          <cell r="J364">
            <v>11932.62499141457</v>
          </cell>
          <cell r="K364">
            <v>1.0363967701069892</v>
          </cell>
          <cell r="L364">
            <v>31</v>
          </cell>
          <cell r="M364">
            <v>83.338226173995551</v>
          </cell>
        </row>
        <row r="365">
          <cell r="D365">
            <v>42733</v>
          </cell>
          <cell r="E365">
            <v>17128.975999999999</v>
          </cell>
          <cell r="F365">
            <v>0</v>
          </cell>
          <cell r="G365">
            <v>17128.975999999999</v>
          </cell>
          <cell r="H365">
            <v>4442.9171889999998</v>
          </cell>
          <cell r="I365">
            <v>3.8553444215455532</v>
          </cell>
          <cell r="J365">
            <v>11932.62499141457</v>
          </cell>
          <cell r="K365">
            <v>1.435474257535468</v>
          </cell>
          <cell r="L365">
            <v>31</v>
          </cell>
          <cell r="M365">
            <v>83.338226173995551</v>
          </cell>
        </row>
        <row r="366">
          <cell r="D366">
            <v>42734</v>
          </cell>
          <cell r="E366">
            <v>14463.654</v>
          </cell>
          <cell r="F366">
            <v>0</v>
          </cell>
          <cell r="G366">
            <v>14463.654</v>
          </cell>
          <cell r="H366">
            <v>4442.9171889999998</v>
          </cell>
          <cell r="I366">
            <v>3.2554408251879758</v>
          </cell>
          <cell r="J366">
            <v>11932.62499141457</v>
          </cell>
          <cell r="K366">
            <v>1.2121099934345114</v>
          </cell>
          <cell r="L366">
            <v>31</v>
          </cell>
          <cell r="M366">
            <v>83.338226173995551</v>
          </cell>
        </row>
        <row r="367">
          <cell r="D367">
            <v>42735</v>
          </cell>
          <cell r="E367">
            <v>14051.877</v>
          </cell>
          <cell r="F367">
            <v>0</v>
          </cell>
          <cell r="G367">
            <v>14051.877</v>
          </cell>
          <cell r="H367">
            <v>4443.1335090000002</v>
          </cell>
          <cell r="I367">
            <v>3.1626051685227448</v>
          </cell>
          <cell r="J367">
            <v>11932.62499141457</v>
          </cell>
          <cell r="K367">
            <v>1.1776014925559311</v>
          </cell>
          <cell r="L367">
            <v>31</v>
          </cell>
          <cell r="M367">
            <v>83.338226173995551</v>
          </cell>
        </row>
        <row r="368">
          <cell r="D368">
            <v>42736</v>
          </cell>
          <cell r="E368">
            <v>12554.781999999999</v>
          </cell>
          <cell r="F368">
            <v>0</v>
          </cell>
          <cell r="G368">
            <v>12554.781999999999</v>
          </cell>
          <cell r="H368">
            <v>4443.1335090000002</v>
          </cell>
          <cell r="I368">
            <v>2.8256594078411248</v>
          </cell>
          <cell r="J368">
            <v>12324.257199603722</v>
          </cell>
          <cell r="K368">
            <v>1.0187049650670783</v>
          </cell>
          <cell r="L368">
            <v>31</v>
          </cell>
          <cell r="M368">
            <v>85.987056750338908</v>
          </cell>
        </row>
        <row r="369">
          <cell r="D369">
            <v>42737</v>
          </cell>
          <cell r="E369">
            <v>10969.882</v>
          </cell>
          <cell r="F369">
            <v>0</v>
          </cell>
          <cell r="G369">
            <v>10969.882</v>
          </cell>
          <cell r="H369">
            <v>4443.1335090000002</v>
          </cell>
          <cell r="I369">
            <v>2.4689516931641675</v>
          </cell>
          <cell r="J369">
            <v>12324.257199603722</v>
          </cell>
          <cell r="K369">
            <v>0.89010492253867668</v>
          </cell>
          <cell r="L369">
            <v>31</v>
          </cell>
          <cell r="M369">
            <v>85.987056750338908</v>
          </cell>
        </row>
        <row r="370">
          <cell r="D370">
            <v>42738</v>
          </cell>
          <cell r="E370">
            <v>10131.981</v>
          </cell>
          <cell r="F370">
            <v>0</v>
          </cell>
          <cell r="G370">
            <v>10131.981</v>
          </cell>
          <cell r="H370">
            <v>4443.1335090000002</v>
          </cell>
          <cell r="I370">
            <v>2.2803683435297821</v>
          </cell>
          <cell r="J370">
            <v>12324.257199603722</v>
          </cell>
          <cell r="K370">
            <v>0.82211697110035864</v>
          </cell>
          <cell r="L370">
            <v>31</v>
          </cell>
          <cell r="M370">
            <v>85.987056750338908</v>
          </cell>
        </row>
        <row r="371">
          <cell r="D371">
            <v>42739</v>
          </cell>
          <cell r="E371">
            <v>11394.358</v>
          </cell>
          <cell r="F371">
            <v>0</v>
          </cell>
          <cell r="G371">
            <v>11394.358</v>
          </cell>
          <cell r="H371">
            <v>4443.1335090000002</v>
          </cell>
          <cell r="I371">
            <v>2.5644869722954793</v>
          </cell>
          <cell r="J371">
            <v>12324.257199603722</v>
          </cell>
          <cell r="K371">
            <v>0.92454724170852076</v>
          </cell>
          <cell r="L371">
            <v>31</v>
          </cell>
          <cell r="M371">
            <v>85.987056750338908</v>
          </cell>
        </row>
        <row r="372">
          <cell r="D372">
            <v>42740</v>
          </cell>
          <cell r="E372">
            <v>15321.078</v>
          </cell>
          <cell r="F372">
            <v>0</v>
          </cell>
          <cell r="G372">
            <v>15321.078</v>
          </cell>
          <cell r="H372">
            <v>4443.1335090000002</v>
          </cell>
          <cell r="I372">
            <v>3.4482596503043768</v>
          </cell>
          <cell r="J372">
            <v>12324.257199603722</v>
          </cell>
          <cell r="K372">
            <v>1.2431644156608999</v>
          </cell>
          <cell r="L372">
            <v>31</v>
          </cell>
          <cell r="M372">
            <v>85.987056750338908</v>
          </cell>
        </row>
        <row r="373">
          <cell r="D373">
            <v>42741</v>
          </cell>
          <cell r="E373">
            <v>16382.359</v>
          </cell>
          <cell r="F373">
            <v>0</v>
          </cell>
          <cell r="G373">
            <v>16382.359</v>
          </cell>
          <cell r="H373">
            <v>4443.1335090000002</v>
          </cell>
          <cell r="I373">
            <v>3.6871183291737544</v>
          </cell>
          <cell r="J373">
            <v>12324.257199603722</v>
          </cell>
          <cell r="K373">
            <v>1.3292775973976561</v>
          </cell>
          <cell r="L373">
            <v>31</v>
          </cell>
          <cell r="M373">
            <v>85.987056750338908</v>
          </cell>
        </row>
        <row r="374">
          <cell r="D374">
            <v>42742</v>
          </cell>
          <cell r="E374">
            <v>17096.276999999998</v>
          </cell>
          <cell r="F374">
            <v>0</v>
          </cell>
          <cell r="G374">
            <v>17096.276999999998</v>
          </cell>
          <cell r="H374">
            <v>4443.1335090000002</v>
          </cell>
          <cell r="I374">
            <v>3.8477972731113801</v>
          </cell>
          <cell r="J374">
            <v>12324.257199603722</v>
          </cell>
          <cell r="K374">
            <v>1.3872054699207119</v>
          </cell>
          <cell r="L374">
            <v>31</v>
          </cell>
          <cell r="M374">
            <v>85.987056750338908</v>
          </cell>
        </row>
        <row r="375">
          <cell r="D375">
            <v>42743</v>
          </cell>
          <cell r="E375">
            <v>17839.412</v>
          </cell>
          <cell r="F375">
            <v>0</v>
          </cell>
          <cell r="G375">
            <v>17839.412</v>
          </cell>
          <cell r="H375">
            <v>4443.1335090000002</v>
          </cell>
          <cell r="I375">
            <v>4.0150519816396537</v>
          </cell>
          <cell r="J375">
            <v>12324.257199603722</v>
          </cell>
          <cell r="K375">
            <v>1.4475040329873685</v>
          </cell>
          <cell r="L375">
            <v>31</v>
          </cell>
          <cell r="M375">
            <v>85.987056750338908</v>
          </cell>
        </row>
        <row r="376">
          <cell r="D376">
            <v>42744</v>
          </cell>
          <cell r="E376">
            <v>18572.057000000001</v>
          </cell>
          <cell r="F376">
            <v>0</v>
          </cell>
          <cell r="G376">
            <v>18572.057000000001</v>
          </cell>
          <cell r="H376">
            <v>4443.1335090000002</v>
          </cell>
          <cell r="I376">
            <v>4.17994574378206</v>
          </cell>
          <cell r="J376">
            <v>12324.257199603722</v>
          </cell>
          <cell r="K376">
            <v>1.5069514291374226</v>
          </cell>
          <cell r="L376">
            <v>31</v>
          </cell>
          <cell r="M376">
            <v>85.987056750338908</v>
          </cell>
        </row>
        <row r="377">
          <cell r="D377">
            <v>42745</v>
          </cell>
          <cell r="E377">
            <v>8303.2790000000005</v>
          </cell>
          <cell r="F377">
            <v>0</v>
          </cell>
          <cell r="G377">
            <v>8303.2790000000005</v>
          </cell>
          <cell r="H377">
            <v>4443.1335090000002</v>
          </cell>
          <cell r="I377">
            <v>1.8687889938893123</v>
          </cell>
          <cell r="J377">
            <v>12324.257199603722</v>
          </cell>
          <cell r="K377">
            <v>0.67373464100270375</v>
          </cell>
          <cell r="L377">
            <v>31</v>
          </cell>
          <cell r="M377">
            <v>85.987056750338908</v>
          </cell>
        </row>
        <row r="378">
          <cell r="D378">
            <v>42746</v>
          </cell>
          <cell r="E378">
            <v>14475.444</v>
          </cell>
          <cell r="F378">
            <v>0</v>
          </cell>
          <cell r="G378">
            <v>14475.444</v>
          </cell>
          <cell r="H378">
            <v>4443.1335090000002</v>
          </cell>
          <cell r="I378">
            <v>3.2579358623094659</v>
          </cell>
          <cell r="J378">
            <v>12324.257199603722</v>
          </cell>
          <cell r="K378">
            <v>1.1745490024717633</v>
          </cell>
          <cell r="L378">
            <v>31</v>
          </cell>
          <cell r="M378">
            <v>85.987056750338908</v>
          </cell>
        </row>
        <row r="379">
          <cell r="D379">
            <v>42747</v>
          </cell>
          <cell r="E379">
            <v>16554.592000000001</v>
          </cell>
          <cell r="F379">
            <v>0</v>
          </cell>
          <cell r="G379">
            <v>16554.592000000001</v>
          </cell>
          <cell r="H379">
            <v>4443.1335090000002</v>
          </cell>
          <cell r="I379">
            <v>3.7258821879799604</v>
          </cell>
          <cell r="J379">
            <v>12324.257199603722</v>
          </cell>
          <cell r="K379">
            <v>1.3432527195661172</v>
          </cell>
          <cell r="L379">
            <v>31</v>
          </cell>
          <cell r="M379">
            <v>85.987056750338908</v>
          </cell>
        </row>
        <row r="380">
          <cell r="D380">
            <v>42748</v>
          </cell>
          <cell r="E380">
            <v>16617.833999999999</v>
          </cell>
          <cell r="F380">
            <v>0</v>
          </cell>
          <cell r="G380">
            <v>16617.833999999999</v>
          </cell>
          <cell r="H380">
            <v>4443.1335090000002</v>
          </cell>
          <cell r="I380">
            <v>3.7401158363436426</v>
          </cell>
          <cell r="J380">
            <v>12324.257199603722</v>
          </cell>
          <cell r="K380">
            <v>1.3483842255851601</v>
          </cell>
          <cell r="L380">
            <v>31</v>
          </cell>
          <cell r="M380">
            <v>85.987056750338908</v>
          </cell>
        </row>
        <row r="381">
          <cell r="D381">
            <v>42749</v>
          </cell>
          <cell r="E381">
            <v>18955.846000000001</v>
          </cell>
          <cell r="F381">
            <v>0</v>
          </cell>
          <cell r="G381">
            <v>18955.846000000001</v>
          </cell>
          <cell r="H381">
            <v>4443.1335090000002</v>
          </cell>
          <cell r="I381">
            <v>4.266323746878883</v>
          </cell>
          <cell r="J381">
            <v>12324.257199603722</v>
          </cell>
          <cell r="K381">
            <v>1.5380923728701079</v>
          </cell>
          <cell r="L381">
            <v>31</v>
          </cell>
          <cell r="M381">
            <v>85.987056750338908</v>
          </cell>
        </row>
        <row r="382">
          <cell r="D382">
            <v>42750</v>
          </cell>
          <cell r="E382">
            <v>16109.62</v>
          </cell>
          <cell r="F382">
            <v>0</v>
          </cell>
          <cell r="G382">
            <v>16109.62</v>
          </cell>
          <cell r="H382">
            <v>4443.1335090000002</v>
          </cell>
          <cell r="I382">
            <v>3.625733948207587</v>
          </cell>
          <cell r="J382">
            <v>12324.257199603722</v>
          </cell>
          <cell r="K382">
            <v>1.30714733870679</v>
          </cell>
          <cell r="L382">
            <v>31</v>
          </cell>
          <cell r="M382">
            <v>85.987056750338908</v>
          </cell>
        </row>
        <row r="383">
          <cell r="D383">
            <v>42751</v>
          </cell>
          <cell r="E383">
            <v>17654.002</v>
          </cell>
          <cell r="F383">
            <v>0</v>
          </cell>
          <cell r="G383">
            <v>17654.002</v>
          </cell>
          <cell r="H383">
            <v>4443.1335090000002</v>
          </cell>
          <cell r="I383">
            <v>3.9733224230692366</v>
          </cell>
          <cell r="J383">
            <v>12324.257199603722</v>
          </cell>
          <cell r="K383">
            <v>1.432459718592018</v>
          </cell>
          <cell r="L383">
            <v>31</v>
          </cell>
          <cell r="M383">
            <v>85.987056750338908</v>
          </cell>
        </row>
        <row r="384">
          <cell r="D384">
            <v>42752</v>
          </cell>
          <cell r="E384">
            <v>18714.991000000002</v>
          </cell>
          <cell r="F384">
            <v>0</v>
          </cell>
          <cell r="G384">
            <v>18714.991000000002</v>
          </cell>
          <cell r="H384">
            <v>4443.1335090000002</v>
          </cell>
          <cell r="I384">
            <v>4.2121153825539928</v>
          </cell>
          <cell r="J384">
            <v>12324.257199603722</v>
          </cell>
          <cell r="K384">
            <v>1.518549207217273</v>
          </cell>
          <cell r="L384">
            <v>31</v>
          </cell>
          <cell r="M384">
            <v>85.987056750338908</v>
          </cell>
        </row>
        <row r="385">
          <cell r="D385">
            <v>42753</v>
          </cell>
          <cell r="E385">
            <v>16842.239000000001</v>
          </cell>
          <cell r="F385">
            <v>0</v>
          </cell>
          <cell r="G385">
            <v>16842.239000000001</v>
          </cell>
          <cell r="H385">
            <v>4443.1335090000002</v>
          </cell>
          <cell r="I385">
            <v>3.7906218586239651</v>
          </cell>
          <cell r="J385">
            <v>12324.257199603722</v>
          </cell>
          <cell r="K385">
            <v>1.366592625196231</v>
          </cell>
          <cell r="L385">
            <v>31</v>
          </cell>
          <cell r="M385">
            <v>85.987056750338908</v>
          </cell>
        </row>
        <row r="386">
          <cell r="D386">
            <v>42754</v>
          </cell>
          <cell r="E386">
            <v>10035.48</v>
          </cell>
          <cell r="F386">
            <v>0</v>
          </cell>
          <cell r="G386">
            <v>10035.48</v>
          </cell>
          <cell r="H386">
            <v>4443.1335090000002</v>
          </cell>
          <cell r="I386">
            <v>2.2586492122445017</v>
          </cell>
          <cell r="J386">
            <v>12324.257199603722</v>
          </cell>
          <cell r="K386">
            <v>0.8142868034531674</v>
          </cell>
          <cell r="L386">
            <v>31</v>
          </cell>
          <cell r="M386">
            <v>85.987056750338908</v>
          </cell>
        </row>
        <row r="387">
          <cell r="D387">
            <v>42755</v>
          </cell>
          <cell r="E387">
            <v>7469.5739999999996</v>
          </cell>
          <cell r="F387">
            <v>0</v>
          </cell>
          <cell r="G387">
            <v>7469.5739999999996</v>
          </cell>
          <cell r="H387">
            <v>4443.1335090000002</v>
          </cell>
          <cell r="I387">
            <v>1.6811500228092739</v>
          </cell>
          <cell r="J387">
            <v>12324.257199603722</v>
          </cell>
          <cell r="K387">
            <v>0.6060871563310265</v>
          </cell>
          <cell r="L387">
            <v>31</v>
          </cell>
          <cell r="M387">
            <v>85.987056750338908</v>
          </cell>
        </row>
        <row r="388">
          <cell r="D388">
            <v>42756</v>
          </cell>
          <cell r="E388">
            <v>13419.505999999999</v>
          </cell>
          <cell r="F388">
            <v>0</v>
          </cell>
          <cell r="G388">
            <v>13419.505999999999</v>
          </cell>
          <cell r="H388">
            <v>4443.1335090000002</v>
          </cell>
          <cell r="I388">
            <v>3.0202797131388199</v>
          </cell>
          <cell r="J388">
            <v>12324.257199603722</v>
          </cell>
          <cell r="K388">
            <v>1.0888693559910041</v>
          </cell>
          <cell r="L388">
            <v>31</v>
          </cell>
          <cell r="M388">
            <v>85.987056750338908</v>
          </cell>
        </row>
        <row r="389">
          <cell r="D389">
            <v>42757</v>
          </cell>
          <cell r="E389">
            <v>14391.231</v>
          </cell>
          <cell r="F389">
            <v>0</v>
          </cell>
          <cell r="G389">
            <v>14391.231</v>
          </cell>
          <cell r="H389">
            <v>4443.1335090000002</v>
          </cell>
          <cell r="I389">
            <v>3.23898234677152</v>
          </cell>
          <cell r="J389">
            <v>12324.257199603722</v>
          </cell>
          <cell r="K389">
            <v>1.1677158928866511</v>
          </cell>
          <cell r="L389">
            <v>31</v>
          </cell>
          <cell r="M389">
            <v>85.987056750338908</v>
          </cell>
        </row>
        <row r="390">
          <cell r="D390">
            <v>42758</v>
          </cell>
          <cell r="E390">
            <v>16695.348000000002</v>
          </cell>
          <cell r="F390">
            <v>0</v>
          </cell>
          <cell r="G390">
            <v>16695.348000000002</v>
          </cell>
          <cell r="H390">
            <v>4443.1335090000002</v>
          </cell>
          <cell r="I390">
            <v>3.7575616321638652</v>
          </cell>
          <cell r="J390">
            <v>12324.257199603722</v>
          </cell>
          <cell r="K390">
            <v>1.3546737729992222</v>
          </cell>
          <cell r="L390">
            <v>31</v>
          </cell>
          <cell r="M390">
            <v>85.987056750338908</v>
          </cell>
        </row>
        <row r="391">
          <cell r="D391">
            <v>42759</v>
          </cell>
          <cell r="E391">
            <v>19489.550999999999</v>
          </cell>
          <cell r="F391">
            <v>0</v>
          </cell>
          <cell r="G391">
            <v>19489.550999999999</v>
          </cell>
          <cell r="H391">
            <v>4443.1335090000002</v>
          </cell>
          <cell r="I391">
            <v>4.3864428022525122</v>
          </cell>
          <cell r="J391">
            <v>12324.257199603722</v>
          </cell>
          <cell r="K391">
            <v>1.5813976196980595</v>
          </cell>
          <cell r="L391">
            <v>31</v>
          </cell>
          <cell r="M391">
            <v>85.987056750338908</v>
          </cell>
        </row>
        <row r="392">
          <cell r="D392">
            <v>42760</v>
          </cell>
          <cell r="E392">
            <v>20910.627</v>
          </cell>
          <cell r="F392">
            <v>0</v>
          </cell>
          <cell r="G392">
            <v>20910.627</v>
          </cell>
          <cell r="H392">
            <v>4443.1335090000002</v>
          </cell>
          <cell r="I392">
            <v>4.7062792413605141</v>
          </cell>
          <cell r="J392">
            <v>12324.257199603722</v>
          </cell>
          <cell r="K392">
            <v>1.6967048529847597</v>
          </cell>
          <cell r="L392">
            <v>31</v>
          </cell>
          <cell r="M392">
            <v>85.987056750338908</v>
          </cell>
        </row>
        <row r="393">
          <cell r="D393">
            <v>42761</v>
          </cell>
          <cell r="E393">
            <v>9446.4719999999998</v>
          </cell>
          <cell r="F393">
            <v>0</v>
          </cell>
          <cell r="G393">
            <v>9446.4719999999998</v>
          </cell>
          <cell r="H393">
            <v>4443.1335090000002</v>
          </cell>
          <cell r="I393">
            <v>2.1260833105431671</v>
          </cell>
          <cell r="J393">
            <v>12324.257199603722</v>
          </cell>
          <cell r="K393">
            <v>0.76649422736031059</v>
          </cell>
          <cell r="L393">
            <v>31</v>
          </cell>
          <cell r="M393">
            <v>85.987056750338908</v>
          </cell>
        </row>
        <row r="394">
          <cell r="D394">
            <v>42762</v>
          </cell>
          <cell r="E394">
            <v>7161.7780000000002</v>
          </cell>
          <cell r="F394">
            <v>0</v>
          </cell>
          <cell r="G394">
            <v>7161.7780000000002</v>
          </cell>
          <cell r="H394">
            <v>4443.1335090000002</v>
          </cell>
          <cell r="I394">
            <v>1.6118754895600416</v>
          </cell>
          <cell r="J394">
            <v>12324.257199603722</v>
          </cell>
          <cell r="K394">
            <v>0.5811123448665354</v>
          </cell>
          <cell r="L394">
            <v>31</v>
          </cell>
          <cell r="M394">
            <v>85.987056750338908</v>
          </cell>
        </row>
        <row r="395">
          <cell r="D395">
            <v>42763</v>
          </cell>
          <cell r="E395">
            <v>17510.486000000001</v>
          </cell>
          <cell r="F395">
            <v>0</v>
          </cell>
          <cell r="G395">
            <v>17510.486000000001</v>
          </cell>
          <cell r="H395">
            <v>4443.1335090000002</v>
          </cell>
          <cell r="I395">
            <v>3.9410217956608333</v>
          </cell>
          <cell r="J395">
            <v>12324.257199603722</v>
          </cell>
          <cell r="K395">
            <v>1.420814716570751</v>
          </cell>
          <cell r="L395">
            <v>31</v>
          </cell>
          <cell r="M395">
            <v>85.987056750338908</v>
          </cell>
        </row>
        <row r="396">
          <cell r="D396">
            <v>42764</v>
          </cell>
          <cell r="E396">
            <v>10667.288</v>
          </cell>
          <cell r="F396">
            <v>0</v>
          </cell>
          <cell r="G396">
            <v>10667.288</v>
          </cell>
          <cell r="H396">
            <v>4443.1335090000002</v>
          </cell>
          <cell r="I396">
            <v>2.4008479552532842</v>
          </cell>
          <cell r="J396">
            <v>12324.257199603722</v>
          </cell>
          <cell r="K396">
            <v>0.86555220547839584</v>
          </cell>
          <cell r="L396">
            <v>31</v>
          </cell>
          <cell r="M396">
            <v>85.987056750338908</v>
          </cell>
        </row>
        <row r="397">
          <cell r="D397">
            <v>42765</v>
          </cell>
          <cell r="E397">
            <v>13624.504999999999</v>
          </cell>
          <cell r="F397">
            <v>0</v>
          </cell>
          <cell r="G397">
            <v>13624.504999999999</v>
          </cell>
          <cell r="H397">
            <v>4443.1335090000002</v>
          </cell>
          <cell r="I397">
            <v>3.06641809713848</v>
          </cell>
          <cell r="J397">
            <v>12324.257199603722</v>
          </cell>
          <cell r="K397">
            <v>1.105503137376757</v>
          </cell>
          <cell r="L397">
            <v>31</v>
          </cell>
          <cell r="M397">
            <v>85.987056750338908</v>
          </cell>
        </row>
        <row r="398">
          <cell r="D398">
            <v>42766</v>
          </cell>
          <cell r="E398">
            <v>17025.562999999998</v>
          </cell>
          <cell r="F398">
            <v>0</v>
          </cell>
          <cell r="G398">
            <v>17025.562999999998</v>
          </cell>
          <cell r="H398">
            <v>4444.3868130000001</v>
          </cell>
          <cell r="I398">
            <v>3.8308013492884059</v>
          </cell>
          <cell r="J398">
            <v>12324.257199603722</v>
          </cell>
          <cell r="K398">
            <v>1.3814676798977745</v>
          </cell>
          <cell r="L398">
            <v>31</v>
          </cell>
          <cell r="M398">
            <v>85.987056750338908</v>
          </cell>
        </row>
        <row r="399">
          <cell r="D399">
            <v>42767</v>
          </cell>
          <cell r="E399">
            <v>12112.069</v>
          </cell>
          <cell r="F399">
            <v>0</v>
          </cell>
          <cell r="G399">
            <v>12112.069</v>
          </cell>
          <cell r="H399">
            <v>4444.3868130000001</v>
          </cell>
          <cell r="I399">
            <v>2.7252508635323411</v>
          </cell>
          <cell r="J399">
            <v>16708.055379039299</v>
          </cell>
          <cell r="K399">
            <v>0.72492391994312599</v>
          </cell>
          <cell r="L399">
            <v>28</v>
          </cell>
          <cell r="M399">
            <v>105.29180580900262</v>
          </cell>
        </row>
        <row r="400">
          <cell r="D400">
            <v>42768</v>
          </cell>
          <cell r="E400">
            <v>5706.8190000000004</v>
          </cell>
          <cell r="F400">
            <v>0</v>
          </cell>
          <cell r="G400">
            <v>5706.8190000000004</v>
          </cell>
          <cell r="H400">
            <v>4444.3868130000001</v>
          </cell>
          <cell r="I400">
            <v>1.2840509253846533</v>
          </cell>
          <cell r="J400">
            <v>16708.055379039299</v>
          </cell>
          <cell r="K400">
            <v>0.34156093396478426</v>
          </cell>
          <cell r="L400">
            <v>28</v>
          </cell>
          <cell r="M400">
            <v>105.29180580900262</v>
          </cell>
        </row>
        <row r="401">
          <cell r="D401">
            <v>42769</v>
          </cell>
          <cell r="E401">
            <v>9949.5300000000007</v>
          </cell>
          <cell r="F401">
            <v>0</v>
          </cell>
          <cell r="G401">
            <v>9949.5300000000007</v>
          </cell>
          <cell r="H401">
            <v>4444.3868130000001</v>
          </cell>
          <cell r="I401">
            <v>2.2386732790443098</v>
          </cell>
          <cell r="J401">
            <v>16708.055379039299</v>
          </cell>
          <cell r="K401">
            <v>0.59549299869342975</v>
          </cell>
          <cell r="L401">
            <v>28</v>
          </cell>
          <cell r="M401">
            <v>105.29180580900262</v>
          </cell>
        </row>
        <row r="402">
          <cell r="D402">
            <v>42770</v>
          </cell>
          <cell r="E402">
            <v>7779.0119999999997</v>
          </cell>
          <cell r="F402">
            <v>0</v>
          </cell>
          <cell r="G402">
            <v>7779.0119999999997</v>
          </cell>
          <cell r="H402">
            <v>4444.3868130000001</v>
          </cell>
          <cell r="I402">
            <v>1.7503003962765109</v>
          </cell>
          <cell r="J402">
            <v>16708.055379039299</v>
          </cell>
          <cell r="K402">
            <v>0.46558452336463868</v>
          </cell>
          <cell r="L402">
            <v>28</v>
          </cell>
          <cell r="M402">
            <v>105.29180580900262</v>
          </cell>
        </row>
        <row r="403">
          <cell r="D403">
            <v>42771</v>
          </cell>
          <cell r="E403">
            <v>16190.790999999999</v>
          </cell>
          <cell r="F403">
            <v>0</v>
          </cell>
          <cell r="G403">
            <v>16190.790999999999</v>
          </cell>
          <cell r="H403">
            <v>4444.3868130000001</v>
          </cell>
          <cell r="I403">
            <v>3.6429752137328193</v>
          </cell>
          <cell r="J403">
            <v>16708.055379039299</v>
          </cell>
          <cell r="K403">
            <v>0.96904101840072776</v>
          </cell>
          <cell r="L403">
            <v>28</v>
          </cell>
          <cell r="M403">
            <v>105.29180580900262</v>
          </cell>
        </row>
        <row r="404">
          <cell r="D404">
            <v>42772</v>
          </cell>
          <cell r="E404">
            <v>18363.216</v>
          </cell>
          <cell r="F404">
            <v>0</v>
          </cell>
          <cell r="G404">
            <v>18363.216</v>
          </cell>
          <cell r="H404">
            <v>4444.3868130000001</v>
          </cell>
          <cell r="I404">
            <v>4.1317771770645386</v>
          </cell>
          <cell r="J404">
            <v>16708.055379039299</v>
          </cell>
          <cell r="K404">
            <v>1.0990636302915984</v>
          </cell>
          <cell r="L404">
            <v>28</v>
          </cell>
          <cell r="M404">
            <v>105.29180580900262</v>
          </cell>
        </row>
        <row r="405">
          <cell r="D405">
            <v>42773</v>
          </cell>
          <cell r="E405">
            <v>12301.645</v>
          </cell>
          <cell r="F405">
            <v>0</v>
          </cell>
          <cell r="G405">
            <v>12301.645</v>
          </cell>
          <cell r="H405">
            <v>4444.3868130000001</v>
          </cell>
          <cell r="I405">
            <v>2.7679060166449108</v>
          </cell>
          <cell r="J405">
            <v>16708.055379039299</v>
          </cell>
          <cell r="K405">
            <v>0.7362703032115121</v>
          </cell>
          <cell r="L405">
            <v>28</v>
          </cell>
          <cell r="M405">
            <v>105.29180580900262</v>
          </cell>
        </row>
        <row r="406">
          <cell r="D406">
            <v>42774</v>
          </cell>
          <cell r="E406">
            <v>22790.536</v>
          </cell>
          <cell r="F406">
            <v>0</v>
          </cell>
          <cell r="G406">
            <v>22790.536</v>
          </cell>
          <cell r="H406">
            <v>4444.3868130000001</v>
          </cell>
          <cell r="I406">
            <v>5.1279370943448974</v>
          </cell>
          <cell r="J406">
            <v>16708.055379039299</v>
          </cell>
          <cell r="K406">
            <v>1.3640447965351692</v>
          </cell>
          <cell r="L406">
            <v>28</v>
          </cell>
          <cell r="M406">
            <v>105.29180580900262</v>
          </cell>
        </row>
        <row r="407">
          <cell r="D407">
            <v>42775</v>
          </cell>
          <cell r="E407">
            <v>18784.294000000002</v>
          </cell>
          <cell r="F407">
            <v>0</v>
          </cell>
          <cell r="G407">
            <v>18784.294000000002</v>
          </cell>
          <cell r="H407">
            <v>4444.3868130000001</v>
          </cell>
          <cell r="I407">
            <v>4.2265209556142205</v>
          </cell>
          <cell r="J407">
            <v>16708.055379039299</v>
          </cell>
          <cell r="K407">
            <v>1.1242657253557706</v>
          </cell>
          <cell r="L407">
            <v>28</v>
          </cell>
          <cell r="M407">
            <v>105.29180580900262</v>
          </cell>
        </row>
        <row r="408">
          <cell r="D408">
            <v>42776</v>
          </cell>
          <cell r="E408">
            <v>11019.278</v>
          </cell>
          <cell r="F408">
            <v>0</v>
          </cell>
          <cell r="G408">
            <v>11019.278</v>
          </cell>
          <cell r="H408">
            <v>4444.3868130000001</v>
          </cell>
          <cell r="I408">
            <v>2.479369700172855</v>
          </cell>
          <cell r="J408">
            <v>16708.055379039299</v>
          </cell>
          <cell r="K408">
            <v>0.65951888176190621</v>
          </cell>
          <cell r="L408">
            <v>28</v>
          </cell>
          <cell r="M408">
            <v>105.29180580900262</v>
          </cell>
        </row>
        <row r="409">
          <cell r="D409">
            <v>42777</v>
          </cell>
          <cell r="E409">
            <v>7176.2139999999999</v>
          </cell>
          <cell r="F409">
            <v>0</v>
          </cell>
          <cell r="G409">
            <v>7176.2139999999999</v>
          </cell>
          <cell r="H409">
            <v>4444.3868130000001</v>
          </cell>
          <cell r="I409">
            <v>1.6146690875351581</v>
          </cell>
          <cell r="J409">
            <v>16708.055379039299</v>
          </cell>
          <cell r="K409">
            <v>0.42950623739269811</v>
          </cell>
          <cell r="L409">
            <v>28</v>
          </cell>
          <cell r="M409">
            <v>105.29180580900262</v>
          </cell>
        </row>
        <row r="410">
          <cell r="D410">
            <v>42778</v>
          </cell>
          <cell r="E410">
            <v>6506.076</v>
          </cell>
          <cell r="F410">
            <v>0</v>
          </cell>
          <cell r="G410">
            <v>6506.076</v>
          </cell>
          <cell r="H410">
            <v>4444.3868130000001</v>
          </cell>
          <cell r="I410">
            <v>1.4638860823206208</v>
          </cell>
          <cell r="J410">
            <v>16708.055379039299</v>
          </cell>
          <cell r="K410">
            <v>0.38939756018297894</v>
          </cell>
          <cell r="L410">
            <v>28</v>
          </cell>
          <cell r="M410">
            <v>105.29180580900262</v>
          </cell>
        </row>
        <row r="411">
          <cell r="D411">
            <v>42779</v>
          </cell>
          <cell r="E411">
            <v>10706.054</v>
          </cell>
          <cell r="F411">
            <v>0</v>
          </cell>
          <cell r="G411">
            <v>10706.054</v>
          </cell>
          <cell r="H411">
            <v>4444.3868130000001</v>
          </cell>
          <cell r="I411">
            <v>2.408893386301207</v>
          </cell>
          <cell r="J411">
            <v>16708.055379039299</v>
          </cell>
          <cell r="K411">
            <v>0.64077199632885051</v>
          </cell>
          <cell r="L411">
            <v>28</v>
          </cell>
          <cell r="M411">
            <v>105.29180580900262</v>
          </cell>
        </row>
        <row r="412">
          <cell r="D412">
            <v>42780</v>
          </cell>
          <cell r="E412">
            <v>16366.37</v>
          </cell>
          <cell r="F412">
            <v>0</v>
          </cell>
          <cell r="G412">
            <v>16366.37</v>
          </cell>
          <cell r="H412">
            <v>4444.3868130000001</v>
          </cell>
          <cell r="I412">
            <v>3.6824810010073263</v>
          </cell>
          <cell r="J412">
            <v>16708.055379039299</v>
          </cell>
          <cell r="K412">
            <v>0.9795496620469698</v>
          </cell>
          <cell r="L412">
            <v>28</v>
          </cell>
          <cell r="M412">
            <v>105.29180580900262</v>
          </cell>
        </row>
        <row r="413">
          <cell r="D413">
            <v>42781</v>
          </cell>
          <cell r="E413">
            <v>19080.883999999998</v>
          </cell>
          <cell r="F413">
            <v>0</v>
          </cell>
          <cell r="G413">
            <v>19080.883999999998</v>
          </cell>
          <cell r="H413">
            <v>4444.3868130000001</v>
          </cell>
          <cell r="I413">
            <v>4.2932545709540149</v>
          </cell>
          <cell r="J413">
            <v>16708.055379039299</v>
          </cell>
          <cell r="K413">
            <v>1.1420170431046976</v>
          </cell>
          <cell r="L413">
            <v>28</v>
          </cell>
          <cell r="M413">
            <v>105.29180580900262</v>
          </cell>
        </row>
        <row r="414">
          <cell r="D414">
            <v>42782</v>
          </cell>
          <cell r="E414">
            <v>17556.739000000001</v>
          </cell>
          <cell r="F414">
            <v>0</v>
          </cell>
          <cell r="G414">
            <v>17556.739000000001</v>
          </cell>
          <cell r="H414">
            <v>4444.3868130000001</v>
          </cell>
          <cell r="I414">
            <v>3.9503174990632846</v>
          </cell>
          <cell r="J414">
            <v>16708.055379039299</v>
          </cell>
          <cell r="K414">
            <v>1.0507948771839359</v>
          </cell>
          <cell r="L414">
            <v>28</v>
          </cell>
          <cell r="M414">
            <v>105.29180580900262</v>
          </cell>
        </row>
        <row r="415">
          <cell r="D415">
            <v>42783</v>
          </cell>
          <cell r="E415">
            <v>21027.556</v>
          </cell>
          <cell r="F415">
            <v>0</v>
          </cell>
          <cell r="G415">
            <v>21027.556</v>
          </cell>
          <cell r="H415">
            <v>4444.3868130000001</v>
          </cell>
          <cell r="I415">
            <v>4.7312614506220747</v>
          </cell>
          <cell r="J415">
            <v>16708.055379039299</v>
          </cell>
          <cell r="K415">
            <v>1.2585280287243739</v>
          </cell>
          <cell r="L415">
            <v>28</v>
          </cell>
          <cell r="M415">
            <v>105.29180580900262</v>
          </cell>
        </row>
        <row r="416">
          <cell r="D416">
            <v>42784</v>
          </cell>
          <cell r="E416">
            <v>17028.577000000001</v>
          </cell>
          <cell r="F416">
            <v>0</v>
          </cell>
          <cell r="G416">
            <v>17028.577000000001</v>
          </cell>
          <cell r="H416">
            <v>4444.3868130000001</v>
          </cell>
          <cell r="I416">
            <v>3.8314795080821424</v>
          </cell>
          <cell r="J416">
            <v>16708.055379039299</v>
          </cell>
          <cell r="K416">
            <v>1.0191836580433415</v>
          </cell>
          <cell r="L416">
            <v>28</v>
          </cell>
          <cell r="M416">
            <v>105.29180580900262</v>
          </cell>
        </row>
        <row r="417">
          <cell r="D417">
            <v>42785</v>
          </cell>
          <cell r="E417">
            <v>15794.781000000001</v>
          </cell>
          <cell r="F417">
            <v>0</v>
          </cell>
          <cell r="G417">
            <v>15794.781000000001</v>
          </cell>
          <cell r="H417">
            <v>4444.3868130000001</v>
          </cell>
          <cell r="I417">
            <v>3.5538718083222789</v>
          </cell>
          <cell r="J417">
            <v>16708.055379039299</v>
          </cell>
          <cell r="K417">
            <v>0.94533927747300717</v>
          </cell>
          <cell r="L417">
            <v>28</v>
          </cell>
          <cell r="M417">
            <v>105.29180580900262</v>
          </cell>
        </row>
        <row r="418">
          <cell r="D418">
            <v>42786</v>
          </cell>
          <cell r="E418">
            <v>19783.37</v>
          </cell>
          <cell r="F418">
            <v>0</v>
          </cell>
          <cell r="G418">
            <v>19783.37</v>
          </cell>
          <cell r="H418">
            <v>4444.3868130000001</v>
          </cell>
          <cell r="I418">
            <v>4.4513159705480385</v>
          </cell>
          <cell r="J418">
            <v>16708.055379039299</v>
          </cell>
          <cell r="K418">
            <v>1.1840617924225201</v>
          </cell>
          <cell r="L418">
            <v>28</v>
          </cell>
          <cell r="M418">
            <v>105.29180580900262</v>
          </cell>
        </row>
        <row r="419">
          <cell r="D419">
            <v>42787</v>
          </cell>
          <cell r="E419">
            <v>22462.731</v>
          </cell>
          <cell r="F419">
            <v>0</v>
          </cell>
          <cell r="G419">
            <v>22462.731</v>
          </cell>
          <cell r="H419">
            <v>4444.3868130000001</v>
          </cell>
          <cell r="I419">
            <v>5.0541800129312913</v>
          </cell>
          <cell r="J419">
            <v>16708.055379039299</v>
          </cell>
          <cell r="K419">
            <v>1.3444252182800456</v>
          </cell>
          <cell r="L419">
            <v>28</v>
          </cell>
          <cell r="M419">
            <v>105.29180580900262</v>
          </cell>
        </row>
        <row r="420">
          <cell r="D420">
            <v>42788</v>
          </cell>
          <cell r="E420">
            <v>18711.557000000001</v>
          </cell>
          <cell r="F420">
            <v>0</v>
          </cell>
          <cell r="G420">
            <v>18711.557000000001</v>
          </cell>
          <cell r="H420">
            <v>4444.3868130000001</v>
          </cell>
          <cell r="I420">
            <v>4.2101549183945881</v>
          </cell>
          <cell r="J420">
            <v>16708.055379039299</v>
          </cell>
          <cell r="K420">
            <v>1.1199123162755462</v>
          </cell>
          <cell r="L420">
            <v>28</v>
          </cell>
          <cell r="M420">
            <v>105.29180580900262</v>
          </cell>
        </row>
        <row r="421">
          <cell r="D421">
            <v>42789</v>
          </cell>
          <cell r="E421">
            <v>8119.3819999999996</v>
          </cell>
          <cell r="F421">
            <v>0</v>
          </cell>
          <cell r="G421">
            <v>8119.3819999999996</v>
          </cell>
          <cell r="H421">
            <v>4444.3868130000001</v>
          </cell>
          <cell r="I421">
            <v>1.8268846393501348</v>
          </cell>
          <cell r="J421">
            <v>16708.055379039299</v>
          </cell>
          <cell r="K421">
            <v>0.48595613408044969</v>
          </cell>
          <cell r="L421">
            <v>28</v>
          </cell>
          <cell r="M421">
            <v>105.29180580900262</v>
          </cell>
        </row>
        <row r="422">
          <cell r="D422">
            <v>42790</v>
          </cell>
          <cell r="E422">
            <v>14096.594999999999</v>
          </cell>
          <cell r="F422">
            <v>0</v>
          </cell>
          <cell r="G422">
            <v>14096.594999999999</v>
          </cell>
          <cell r="H422">
            <v>4444.3868130000001</v>
          </cell>
          <cell r="I422">
            <v>3.1717750036443553</v>
          </cell>
          <cell r="J422">
            <v>16708.055379039299</v>
          </cell>
          <cell r="K422">
            <v>0.84370051931265166</v>
          </cell>
          <cell r="L422">
            <v>28</v>
          </cell>
          <cell r="M422">
            <v>105.29180580900262</v>
          </cell>
        </row>
        <row r="423">
          <cell r="D423">
            <v>42791</v>
          </cell>
          <cell r="E423">
            <v>21780.955000000002</v>
          </cell>
          <cell r="F423">
            <v>0</v>
          </cell>
          <cell r="G423">
            <v>21780.955000000002</v>
          </cell>
          <cell r="H423">
            <v>4444.3868130000001</v>
          </cell>
          <cell r="I423">
            <v>4.9007784237613796</v>
          </cell>
          <cell r="J423">
            <v>16708.055379039299</v>
          </cell>
          <cell r="K423">
            <v>1.3036199908293811</v>
          </cell>
          <cell r="L423">
            <v>28</v>
          </cell>
          <cell r="M423">
            <v>105.29180580900262</v>
          </cell>
        </row>
        <row r="424">
          <cell r="D424">
            <v>42792</v>
          </cell>
          <cell r="E424">
            <v>18341.440999999999</v>
          </cell>
          <cell r="F424">
            <v>0</v>
          </cell>
          <cell r="G424">
            <v>18341.440999999999</v>
          </cell>
          <cell r="H424">
            <v>4444.3868130000001</v>
          </cell>
          <cell r="I424">
            <v>4.1268777385331514</v>
          </cell>
          <cell r="J424">
            <v>16708.055379039299</v>
          </cell>
          <cell r="K424">
            <v>1.0977603667156757</v>
          </cell>
          <cell r="L424">
            <v>28</v>
          </cell>
          <cell r="M424">
            <v>105.29180580900262</v>
          </cell>
        </row>
        <row r="425">
          <cell r="D425">
            <v>42793</v>
          </cell>
          <cell r="E425">
            <v>16753.105</v>
          </cell>
          <cell r="F425">
            <v>0</v>
          </cell>
          <cell r="G425">
            <v>16753.105</v>
          </cell>
          <cell r="H425">
            <v>4444.3868130000001</v>
          </cell>
          <cell r="I425">
            <v>3.7694975043568513</v>
          </cell>
          <cell r="J425">
            <v>16708.055379039299</v>
          </cell>
          <cell r="K425">
            <v>1.0026962815204226</v>
          </cell>
          <cell r="L425">
            <v>28</v>
          </cell>
          <cell r="M425">
            <v>105.29180580900262</v>
          </cell>
        </row>
        <row r="426">
          <cell r="D426">
            <v>42794</v>
          </cell>
          <cell r="E426">
            <v>13008.109</v>
          </cell>
          <cell r="F426">
            <v>0</v>
          </cell>
          <cell r="G426">
            <v>13008.109</v>
          </cell>
          <cell r="H426">
            <v>4444.4922130000004</v>
          </cell>
          <cell r="I426">
            <v>2.9267930680476137</v>
          </cell>
          <cell r="J426">
            <v>16708.055379039299</v>
          </cell>
          <cell r="K426">
            <v>0.7785531412781298</v>
          </cell>
          <cell r="L426">
            <v>28</v>
          </cell>
          <cell r="M426">
            <v>105.29180580900262</v>
          </cell>
        </row>
        <row r="427">
          <cell r="D427">
            <v>42795</v>
          </cell>
          <cell r="E427">
            <v>23026.793000000001</v>
          </cell>
          <cell r="F427">
            <v>0</v>
          </cell>
          <cell r="G427">
            <v>23026.793000000001</v>
          </cell>
          <cell r="H427">
            <v>4444.4922130000004</v>
          </cell>
          <cell r="I427">
            <v>5.1809727402935604</v>
          </cell>
          <cell r="J427">
            <v>20167.742967997943</v>
          </cell>
          <cell r="K427">
            <v>1.1417635100040089</v>
          </cell>
          <cell r="L427">
            <v>31</v>
          </cell>
          <cell r="M427">
            <v>140.7115115360663</v>
          </cell>
        </row>
        <row r="428">
          <cell r="D428">
            <v>42796</v>
          </cell>
          <cell r="E428">
            <v>24596.056</v>
          </cell>
          <cell r="F428">
            <v>0</v>
          </cell>
          <cell r="G428">
            <v>24596.056</v>
          </cell>
          <cell r="H428">
            <v>4444.4922130000004</v>
          </cell>
          <cell r="I428">
            <v>5.5340531204121151</v>
          </cell>
          <cell r="J428">
            <v>20167.742967997943</v>
          </cell>
          <cell r="K428">
            <v>1.2195740514458597</v>
          </cell>
          <cell r="L428">
            <v>31</v>
          </cell>
          <cell r="M428">
            <v>140.7115115360663</v>
          </cell>
        </row>
        <row r="429">
          <cell r="D429">
            <v>42797</v>
          </cell>
          <cell r="E429">
            <v>10603.507</v>
          </cell>
          <cell r="F429">
            <v>0</v>
          </cell>
          <cell r="G429">
            <v>10603.507</v>
          </cell>
          <cell r="H429">
            <v>4444.4922130000004</v>
          </cell>
          <cell r="I429">
            <v>2.3857634329935542</v>
          </cell>
          <cell r="J429">
            <v>20167.742967997943</v>
          </cell>
          <cell r="K429">
            <v>0.52576567525803863</v>
          </cell>
          <cell r="L429">
            <v>31</v>
          </cell>
          <cell r="M429">
            <v>140.7115115360663</v>
          </cell>
        </row>
        <row r="430">
          <cell r="D430">
            <v>42798</v>
          </cell>
          <cell r="E430">
            <v>12336.941000000001</v>
          </cell>
          <cell r="F430">
            <v>0</v>
          </cell>
          <cell r="G430">
            <v>12336.941000000001</v>
          </cell>
          <cell r="H430">
            <v>4444.4922130000004</v>
          </cell>
          <cell r="I430">
            <v>2.7757818911044181</v>
          </cell>
          <cell r="J430">
            <v>20167.742967997943</v>
          </cell>
          <cell r="K430">
            <v>0.61171649299458974</v>
          </cell>
          <cell r="L430">
            <v>31</v>
          </cell>
          <cell r="M430">
            <v>140.7115115360663</v>
          </cell>
        </row>
        <row r="431">
          <cell r="D431">
            <v>42799</v>
          </cell>
          <cell r="E431">
            <v>10252.467000000001</v>
          </cell>
          <cell r="F431">
            <v>0</v>
          </cell>
          <cell r="G431">
            <v>10252.467000000001</v>
          </cell>
          <cell r="H431">
            <v>4444.4922130000004</v>
          </cell>
          <cell r="I431">
            <v>2.3067802818985386</v>
          </cell>
          <cell r="J431">
            <v>20167.742967997943</v>
          </cell>
          <cell r="K431">
            <v>0.50835966207366656</v>
          </cell>
          <cell r="L431">
            <v>31</v>
          </cell>
          <cell r="M431">
            <v>140.7115115360663</v>
          </cell>
        </row>
        <row r="432">
          <cell r="D432">
            <v>42800</v>
          </cell>
          <cell r="E432">
            <v>19581.169000000002</v>
          </cell>
          <cell r="F432">
            <v>0</v>
          </cell>
          <cell r="G432">
            <v>19581.169000000002</v>
          </cell>
          <cell r="H432">
            <v>4444.4922130000004</v>
          </cell>
          <cell r="I432">
            <v>4.4057156726983786</v>
          </cell>
          <cell r="J432">
            <v>20167.742967997943</v>
          </cell>
          <cell r="K432">
            <v>0.9709152398000751</v>
          </cell>
          <cell r="L432">
            <v>31</v>
          </cell>
          <cell r="M432">
            <v>140.7115115360663</v>
          </cell>
        </row>
        <row r="433">
          <cell r="D433">
            <v>42801</v>
          </cell>
          <cell r="E433">
            <v>23778.044999999998</v>
          </cell>
          <cell r="F433">
            <v>0</v>
          </cell>
          <cell r="G433">
            <v>23778.044999999998</v>
          </cell>
          <cell r="H433">
            <v>4444.4922130000004</v>
          </cell>
          <cell r="I433">
            <v>5.3500026235730509</v>
          </cell>
          <cell r="J433">
            <v>20167.742967997943</v>
          </cell>
          <cell r="K433">
            <v>1.1790136872396113</v>
          </cell>
          <cell r="L433">
            <v>31</v>
          </cell>
          <cell r="M433">
            <v>140.7115115360663</v>
          </cell>
        </row>
        <row r="434">
          <cell r="D434">
            <v>42802</v>
          </cell>
          <cell r="E434">
            <v>26010.7</v>
          </cell>
          <cell r="F434">
            <v>0</v>
          </cell>
          <cell r="G434">
            <v>26010.7</v>
          </cell>
          <cell r="H434">
            <v>4444.4922130000004</v>
          </cell>
          <cell r="I434">
            <v>5.8523445994391707</v>
          </cell>
          <cell r="J434">
            <v>20167.742967997943</v>
          </cell>
          <cell r="K434">
            <v>1.2897179442079179</v>
          </cell>
          <cell r="L434">
            <v>31</v>
          </cell>
          <cell r="M434">
            <v>140.7115115360663</v>
          </cell>
        </row>
        <row r="435">
          <cell r="D435">
            <v>42803</v>
          </cell>
          <cell r="E435">
            <v>27404.136999999999</v>
          </cell>
          <cell r="F435">
            <v>0</v>
          </cell>
          <cell r="G435">
            <v>27404.136999999999</v>
          </cell>
          <cell r="H435">
            <v>4444.4922130000004</v>
          </cell>
          <cell r="I435">
            <v>6.1658645547502049</v>
          </cell>
          <cell r="J435">
            <v>20167.742967997943</v>
          </cell>
          <cell r="K435">
            <v>1.3588103063136376</v>
          </cell>
          <cell r="L435">
            <v>31</v>
          </cell>
          <cell r="M435">
            <v>140.7115115360663</v>
          </cell>
        </row>
        <row r="436">
          <cell r="D436">
            <v>42804</v>
          </cell>
          <cell r="E436">
            <v>27939.55</v>
          </cell>
          <cell r="F436">
            <v>0</v>
          </cell>
          <cell r="G436">
            <v>27939.55</v>
          </cell>
          <cell r="H436">
            <v>4444.4922130000004</v>
          </cell>
          <cell r="I436">
            <v>6.2863311849838981</v>
          </cell>
          <cell r="J436">
            <v>20167.742967997943</v>
          </cell>
          <cell r="K436">
            <v>1.3853582943978566</v>
          </cell>
          <cell r="L436">
            <v>31</v>
          </cell>
          <cell r="M436">
            <v>140.7115115360663</v>
          </cell>
        </row>
        <row r="437">
          <cell r="D437">
            <v>42805</v>
          </cell>
          <cell r="E437">
            <v>23962.170999999998</v>
          </cell>
          <cell r="F437">
            <v>0</v>
          </cell>
          <cell r="G437">
            <v>23962.170999999998</v>
          </cell>
          <cell r="H437">
            <v>4444.4922130000004</v>
          </cell>
          <cell r="I437">
            <v>5.391430528309038</v>
          </cell>
          <cell r="J437">
            <v>20167.742967997943</v>
          </cell>
          <cell r="K437">
            <v>1.1881434148592152</v>
          </cell>
          <cell r="L437">
            <v>31</v>
          </cell>
          <cell r="M437">
            <v>140.7115115360663</v>
          </cell>
        </row>
        <row r="438">
          <cell r="D438">
            <v>42806</v>
          </cell>
          <cell r="E438">
            <v>23071.328000000001</v>
          </cell>
          <cell r="F438">
            <v>0</v>
          </cell>
          <cell r="G438">
            <v>23071.328000000001</v>
          </cell>
          <cell r="H438">
            <v>4444.4922130000004</v>
          </cell>
          <cell r="I438">
            <v>5.1909930075964787</v>
          </cell>
          <cell r="J438">
            <v>20167.742967997943</v>
          </cell>
          <cell r="K438">
            <v>1.1439717392575586</v>
          </cell>
          <cell r="L438">
            <v>31</v>
          </cell>
          <cell r="M438">
            <v>140.7115115360663</v>
          </cell>
        </row>
        <row r="439">
          <cell r="D439">
            <v>42807</v>
          </cell>
          <cell r="E439">
            <v>9763.982</v>
          </cell>
          <cell r="F439">
            <v>0</v>
          </cell>
          <cell r="G439">
            <v>9763.982</v>
          </cell>
          <cell r="H439">
            <v>4444.4922130000004</v>
          </cell>
          <cell r="I439">
            <v>2.1968723381808744</v>
          </cell>
          <cell r="J439">
            <v>20167.742967997943</v>
          </cell>
          <cell r="K439">
            <v>0.48413855806737666</v>
          </cell>
          <cell r="L439">
            <v>31</v>
          </cell>
          <cell r="M439">
            <v>140.7115115360663</v>
          </cell>
        </row>
        <row r="440">
          <cell r="D440">
            <v>42808</v>
          </cell>
          <cell r="E440">
            <v>15784.177</v>
          </cell>
          <cell r="F440">
            <v>0</v>
          </cell>
          <cell r="G440">
            <v>15784.177</v>
          </cell>
          <cell r="H440">
            <v>4444.4922130000004</v>
          </cell>
          <cell r="I440">
            <v>3.5514016548013689</v>
          </cell>
          <cell r="J440">
            <v>20167.742967997943</v>
          </cell>
          <cell r="K440">
            <v>0.78264469281695226</v>
          </cell>
          <cell r="L440">
            <v>31</v>
          </cell>
          <cell r="M440">
            <v>140.7115115360663</v>
          </cell>
        </row>
        <row r="441">
          <cell r="D441">
            <v>42809</v>
          </cell>
          <cell r="E441">
            <v>27595.832999999999</v>
          </cell>
          <cell r="F441">
            <v>0</v>
          </cell>
          <cell r="G441">
            <v>27595.832999999999</v>
          </cell>
          <cell r="H441">
            <v>4444.4922130000004</v>
          </cell>
          <cell r="I441">
            <v>6.2089956911799851</v>
          </cell>
          <cell r="J441">
            <v>20167.742967997943</v>
          </cell>
          <cell r="K441">
            <v>1.368315385801421</v>
          </cell>
          <cell r="L441">
            <v>31</v>
          </cell>
          <cell r="M441">
            <v>140.7115115360663</v>
          </cell>
        </row>
        <row r="442">
          <cell r="D442">
            <v>42810</v>
          </cell>
          <cell r="E442">
            <v>26630.901999999998</v>
          </cell>
          <cell r="F442">
            <v>0</v>
          </cell>
          <cell r="G442">
            <v>26630.901999999998</v>
          </cell>
          <cell r="H442">
            <v>4444.4922130000004</v>
          </cell>
          <cell r="I442">
            <v>5.9918885496312591</v>
          </cell>
          <cell r="J442">
            <v>20167.742967997943</v>
          </cell>
          <cell r="K442">
            <v>1.3204701211363987</v>
          </cell>
          <cell r="L442">
            <v>31</v>
          </cell>
          <cell r="M442">
            <v>140.7115115360663</v>
          </cell>
        </row>
        <row r="443">
          <cell r="D443">
            <v>42811</v>
          </cell>
          <cell r="E443">
            <v>26317.455000000002</v>
          </cell>
          <cell r="F443">
            <v>0</v>
          </cell>
          <cell r="G443">
            <v>26317.455000000002</v>
          </cell>
          <cell r="H443">
            <v>4444.4922130000004</v>
          </cell>
          <cell r="I443">
            <v>5.9213637326267037</v>
          </cell>
          <cell r="J443">
            <v>20167.742967997943</v>
          </cell>
          <cell r="K443">
            <v>1.3049281241713753</v>
          </cell>
          <cell r="L443">
            <v>31</v>
          </cell>
          <cell r="M443">
            <v>140.7115115360663</v>
          </cell>
        </row>
        <row r="444">
          <cell r="D444">
            <v>42812</v>
          </cell>
          <cell r="E444">
            <v>28611.341</v>
          </cell>
          <cell r="F444">
            <v>0</v>
          </cell>
          <cell r="G444">
            <v>28611.341</v>
          </cell>
          <cell r="H444">
            <v>4444.4922130000004</v>
          </cell>
          <cell r="I444">
            <v>6.4374825354205196</v>
          </cell>
          <cell r="J444">
            <v>20167.742967997943</v>
          </cell>
          <cell r="K444">
            <v>1.4186684670367085</v>
          </cell>
          <cell r="L444">
            <v>31</v>
          </cell>
          <cell r="M444">
            <v>140.7115115360663</v>
          </cell>
        </row>
        <row r="445">
          <cell r="D445">
            <v>42813</v>
          </cell>
          <cell r="E445">
            <v>28446.963</v>
          </cell>
          <cell r="F445">
            <v>0</v>
          </cell>
          <cell r="G445">
            <v>28446.963</v>
          </cell>
          <cell r="H445">
            <v>4444.4922130000004</v>
          </cell>
          <cell r="I445">
            <v>6.4004978829287911</v>
          </cell>
          <cell r="J445">
            <v>20167.742967997943</v>
          </cell>
          <cell r="K445">
            <v>1.4105179268269867</v>
          </cell>
          <cell r="L445">
            <v>31</v>
          </cell>
          <cell r="M445">
            <v>140.7115115360663</v>
          </cell>
        </row>
        <row r="446">
          <cell r="D446">
            <v>42814</v>
          </cell>
          <cell r="E446">
            <v>26840.381000000001</v>
          </cell>
          <cell r="F446">
            <v>0</v>
          </cell>
          <cell r="G446">
            <v>26840.381000000001</v>
          </cell>
          <cell r="H446">
            <v>4444.4922130000004</v>
          </cell>
          <cell r="I446">
            <v>6.0390208180571738</v>
          </cell>
          <cell r="J446">
            <v>20167.742967997943</v>
          </cell>
          <cell r="K446">
            <v>1.3308569552175551</v>
          </cell>
          <cell r="L446">
            <v>31</v>
          </cell>
          <cell r="M446">
            <v>140.7115115360663</v>
          </cell>
        </row>
        <row r="447">
          <cell r="D447">
            <v>42815</v>
          </cell>
          <cell r="E447">
            <v>18870.969000000001</v>
          </cell>
          <cell r="F447">
            <v>0</v>
          </cell>
          <cell r="G447">
            <v>18870.969000000001</v>
          </cell>
          <cell r="H447">
            <v>4444.4922130000004</v>
          </cell>
          <cell r="I447">
            <v>4.245922390144595</v>
          </cell>
          <cell r="J447">
            <v>20167.742967997943</v>
          </cell>
          <cell r="K447">
            <v>0.93570059029135511</v>
          </cell>
          <cell r="L447">
            <v>31</v>
          </cell>
          <cell r="M447">
            <v>140.7115115360663</v>
          </cell>
        </row>
        <row r="448">
          <cell r="D448">
            <v>42816</v>
          </cell>
          <cell r="E448">
            <v>18619.57</v>
          </cell>
          <cell r="F448">
            <v>0</v>
          </cell>
          <cell r="G448">
            <v>18619.57</v>
          </cell>
          <cell r="H448">
            <v>4444.4922130000004</v>
          </cell>
          <cell r="I448">
            <v>4.1893582230920199</v>
          </cell>
          <cell r="J448">
            <v>20167.742967997943</v>
          </cell>
          <cell r="K448">
            <v>0.92323518945800853</v>
          </cell>
          <cell r="L448">
            <v>31</v>
          </cell>
          <cell r="M448">
            <v>140.7115115360663</v>
          </cell>
        </row>
        <row r="449">
          <cell r="D449">
            <v>42817</v>
          </cell>
          <cell r="E449">
            <v>20080.327000000001</v>
          </cell>
          <cell r="F449">
            <v>0</v>
          </cell>
          <cell r="G449">
            <v>20080.327000000001</v>
          </cell>
          <cell r="H449">
            <v>4444.4922130000004</v>
          </cell>
          <cell r="I449">
            <v>4.5180250156059838</v>
          </cell>
          <cell r="J449">
            <v>20167.742967997943</v>
          </cell>
          <cell r="K449">
            <v>0.9956655552316066</v>
          </cell>
          <cell r="L449">
            <v>31</v>
          </cell>
          <cell r="M449">
            <v>140.7115115360663</v>
          </cell>
        </row>
        <row r="450">
          <cell r="D450">
            <v>42818</v>
          </cell>
          <cell r="E450">
            <v>19016.835999999999</v>
          </cell>
          <cell r="F450">
            <v>0</v>
          </cell>
          <cell r="G450">
            <v>19016.835999999999</v>
          </cell>
          <cell r="H450">
            <v>4444.4922130000004</v>
          </cell>
          <cell r="I450">
            <v>4.278742112400681</v>
          </cell>
          <cell r="J450">
            <v>20167.742967997943</v>
          </cell>
          <cell r="K450">
            <v>0.94293327866067134</v>
          </cell>
          <cell r="L450">
            <v>31</v>
          </cell>
          <cell r="M450">
            <v>140.7115115360663</v>
          </cell>
        </row>
        <row r="451">
          <cell r="D451">
            <v>42819</v>
          </cell>
          <cell r="E451">
            <v>17692.460999999999</v>
          </cell>
          <cell r="F451">
            <v>0</v>
          </cell>
          <cell r="G451">
            <v>17692.460999999999</v>
          </cell>
          <cell r="H451">
            <v>4444.4922130000004</v>
          </cell>
          <cell r="I451">
            <v>3.9807609400799726</v>
          </cell>
          <cell r="J451">
            <v>20167.742967997943</v>
          </cell>
          <cell r="K451">
            <v>0.87726529577822832</v>
          </cell>
          <cell r="L451">
            <v>31</v>
          </cell>
          <cell r="M451">
            <v>140.7115115360663</v>
          </cell>
        </row>
        <row r="452">
          <cell r="D452">
            <v>42820</v>
          </cell>
          <cell r="E452">
            <v>20676.740000000002</v>
          </cell>
          <cell r="F452">
            <v>0</v>
          </cell>
          <cell r="G452">
            <v>20676.740000000002</v>
          </cell>
          <cell r="H452">
            <v>4444.4922130000004</v>
          </cell>
          <cell r="I452">
            <v>4.6522164983259922</v>
          </cell>
          <cell r="J452">
            <v>20167.742967997943</v>
          </cell>
          <cell r="K452">
            <v>1.0252381752786979</v>
          </cell>
          <cell r="L452">
            <v>31</v>
          </cell>
          <cell r="M452">
            <v>140.7115115360663</v>
          </cell>
        </row>
        <row r="453">
          <cell r="D453">
            <v>42821</v>
          </cell>
          <cell r="E453">
            <v>16393.177</v>
          </cell>
          <cell r="F453">
            <v>0</v>
          </cell>
          <cell r="G453">
            <v>16393.177</v>
          </cell>
          <cell r="H453">
            <v>4444.4922130000004</v>
          </cell>
          <cell r="I453">
            <v>3.6884251820827743</v>
          </cell>
          <cell r="J453">
            <v>20167.742967997943</v>
          </cell>
          <cell r="K453">
            <v>0.81284142831513662</v>
          </cell>
          <cell r="L453">
            <v>31</v>
          </cell>
          <cell r="M453">
            <v>140.7115115360663</v>
          </cell>
        </row>
        <row r="454">
          <cell r="D454">
            <v>42822</v>
          </cell>
          <cell r="E454">
            <v>26302.76</v>
          </cell>
          <cell r="F454">
            <v>0</v>
          </cell>
          <cell r="G454">
            <v>26302.76</v>
          </cell>
          <cell r="H454">
            <v>4444.4922130000004</v>
          </cell>
          <cell r="I454">
            <v>5.9180573931629921</v>
          </cell>
          <cell r="J454">
            <v>20167.742967997943</v>
          </cell>
          <cell r="K454">
            <v>1.3041994853731063</v>
          </cell>
          <cell r="L454">
            <v>31</v>
          </cell>
          <cell r="M454">
            <v>140.7115115360663</v>
          </cell>
        </row>
        <row r="455">
          <cell r="D455">
            <v>42823</v>
          </cell>
          <cell r="E455">
            <v>29713.981</v>
          </cell>
          <cell r="F455">
            <v>0</v>
          </cell>
          <cell r="G455">
            <v>29713.981</v>
          </cell>
          <cell r="H455">
            <v>4444.4922130000004</v>
          </cell>
          <cell r="I455">
            <v>6.6855738689534734</v>
          </cell>
          <cell r="J455">
            <v>20167.742967997943</v>
          </cell>
          <cell r="K455">
            <v>1.4733419127341107</v>
          </cell>
          <cell r="L455">
            <v>31</v>
          </cell>
          <cell r="M455">
            <v>140.7115115360663</v>
          </cell>
        </row>
        <row r="456">
          <cell r="D456">
            <v>42824</v>
          </cell>
          <cell r="E456">
            <v>25566.542000000001</v>
          </cell>
          <cell r="F456">
            <v>0</v>
          </cell>
          <cell r="G456">
            <v>25566.542000000001</v>
          </cell>
          <cell r="H456">
            <v>4444.4922130000004</v>
          </cell>
          <cell r="I456">
            <v>5.7524101235274232</v>
          </cell>
          <cell r="J456">
            <v>20167.742967997943</v>
          </cell>
          <cell r="K456">
            <v>1.2676947559560254</v>
          </cell>
          <cell r="L456">
            <v>31</v>
          </cell>
          <cell r="M456">
            <v>140.7115115360663</v>
          </cell>
        </row>
        <row r="457">
          <cell r="D457">
            <v>42825</v>
          </cell>
          <cell r="E457">
            <v>24340.692999999999</v>
          </cell>
          <cell r="F457">
            <v>0</v>
          </cell>
          <cell r="G457">
            <v>24340.692999999999</v>
          </cell>
          <cell r="H457">
            <v>4444.5974829999996</v>
          </cell>
          <cell r="I457">
            <v>5.4764673501031185</v>
          </cell>
          <cell r="J457">
            <v>20167.742967997943</v>
          </cell>
          <cell r="K457">
            <v>1.2069120991190569</v>
          </cell>
          <cell r="L457">
            <v>31</v>
          </cell>
          <cell r="M457">
            <v>140.7115115360663</v>
          </cell>
        </row>
        <row r="458">
          <cell r="D458">
            <v>42826</v>
          </cell>
          <cell r="E458">
            <v>28760.142</v>
          </cell>
          <cell r="F458">
            <v>0</v>
          </cell>
          <cell r="G458">
            <v>28760.142</v>
          </cell>
          <cell r="H458">
            <v>4444.5974829999996</v>
          </cell>
          <cell r="I458">
            <v>6.4708091362612157</v>
          </cell>
          <cell r="J458">
            <v>22683.864876655865</v>
          </cell>
          <cell r="K458">
            <v>1.2678678063188993</v>
          </cell>
          <cell r="L458">
            <v>30</v>
          </cell>
          <cell r="M458">
            <v>153.16126443673696</v>
          </cell>
        </row>
        <row r="459">
          <cell r="D459">
            <v>42827</v>
          </cell>
          <cell r="E459">
            <v>30357.429</v>
          </cell>
          <cell r="F459">
            <v>0</v>
          </cell>
          <cell r="G459">
            <v>30357.429</v>
          </cell>
          <cell r="H459">
            <v>4444.5974829999996</v>
          </cell>
          <cell r="I459">
            <v>6.8301863365834974</v>
          </cell>
          <cell r="J459">
            <v>22683.864876655865</v>
          </cell>
          <cell r="K459">
            <v>1.3382829233496738</v>
          </cell>
          <cell r="L459">
            <v>30</v>
          </cell>
          <cell r="M459">
            <v>153.16126443673696</v>
          </cell>
        </row>
        <row r="460">
          <cell r="D460">
            <v>42828</v>
          </cell>
          <cell r="E460">
            <v>30834.736000000001</v>
          </cell>
          <cell r="F460">
            <v>0</v>
          </cell>
          <cell r="G460">
            <v>30834.736000000001</v>
          </cell>
          <cell r="H460">
            <v>4444.5974829999996</v>
          </cell>
          <cell r="I460">
            <v>6.9375767137381521</v>
          </cell>
          <cell r="J460">
            <v>22683.864876655865</v>
          </cell>
          <cell r="K460">
            <v>1.359324619841668</v>
          </cell>
          <cell r="L460">
            <v>30</v>
          </cell>
          <cell r="M460">
            <v>153.16126443673696</v>
          </cell>
        </row>
        <row r="461">
          <cell r="D461">
            <v>42829</v>
          </cell>
          <cell r="E461">
            <v>30133.277999999998</v>
          </cell>
          <cell r="F461">
            <v>0</v>
          </cell>
          <cell r="G461">
            <v>30133.277999999998</v>
          </cell>
          <cell r="H461">
            <v>4444.5974829999996</v>
          </cell>
          <cell r="I461">
            <v>6.7797540981508044</v>
          </cell>
          <cell r="J461">
            <v>22683.864876655865</v>
          </cell>
          <cell r="K461">
            <v>1.3284014061911635</v>
          </cell>
          <cell r="L461">
            <v>30</v>
          </cell>
          <cell r="M461">
            <v>153.16126443673696</v>
          </cell>
        </row>
        <row r="462">
          <cell r="D462">
            <v>42830</v>
          </cell>
          <cell r="E462">
            <v>28189.213</v>
          </cell>
          <cell r="F462">
            <v>0</v>
          </cell>
          <cell r="G462">
            <v>28189.213</v>
          </cell>
          <cell r="H462">
            <v>4444.5974829999996</v>
          </cell>
          <cell r="I462">
            <v>6.342354534425227</v>
          </cell>
          <cell r="J462">
            <v>22683.864876655865</v>
          </cell>
          <cell r="K462">
            <v>1.2426988590030674</v>
          </cell>
          <cell r="L462">
            <v>30</v>
          </cell>
          <cell r="M462">
            <v>153.16126443673696</v>
          </cell>
        </row>
        <row r="463">
          <cell r="D463">
            <v>42831</v>
          </cell>
          <cell r="E463">
            <v>30562.287</v>
          </cell>
          <cell r="F463">
            <v>0</v>
          </cell>
          <cell r="G463">
            <v>30562.287</v>
          </cell>
          <cell r="H463">
            <v>4444.5974829999996</v>
          </cell>
          <cell r="I463">
            <v>6.8762777994850435</v>
          </cell>
          <cell r="J463">
            <v>22683.864876655865</v>
          </cell>
          <cell r="K463">
            <v>1.3473139240681986</v>
          </cell>
          <cell r="L463">
            <v>30</v>
          </cell>
          <cell r="M463">
            <v>153.16126443673696</v>
          </cell>
        </row>
        <row r="464">
          <cell r="D464">
            <v>42832</v>
          </cell>
          <cell r="E464">
            <v>31241.687000000002</v>
          </cell>
          <cell r="F464">
            <v>0</v>
          </cell>
          <cell r="G464">
            <v>31241.687000000002</v>
          </cell>
          <cell r="H464">
            <v>4444.5974829999996</v>
          </cell>
          <cell r="I464">
            <v>7.0291375359625574</v>
          </cell>
          <cell r="J464">
            <v>22683.864876655865</v>
          </cell>
          <cell r="K464">
            <v>1.3772647284701054</v>
          </cell>
          <cell r="L464">
            <v>30</v>
          </cell>
          <cell r="M464">
            <v>153.16126443673696</v>
          </cell>
        </row>
        <row r="465">
          <cell r="D465">
            <v>42833</v>
          </cell>
          <cell r="E465">
            <v>31225.22</v>
          </cell>
          <cell r="F465">
            <v>0</v>
          </cell>
          <cell r="G465">
            <v>31225.22</v>
          </cell>
          <cell r="H465">
            <v>4444.5974829999996</v>
          </cell>
          <cell r="I465">
            <v>7.0254325885375133</v>
          </cell>
          <cell r="J465">
            <v>22683.864876655865</v>
          </cell>
          <cell r="K465">
            <v>1.3765387939748357</v>
          </cell>
          <cell r="L465">
            <v>30</v>
          </cell>
          <cell r="M465">
            <v>153.16126443673696</v>
          </cell>
        </row>
        <row r="466">
          <cell r="D466">
            <v>42834</v>
          </cell>
          <cell r="E466">
            <v>30448.850999999999</v>
          </cell>
          <cell r="F466">
            <v>0</v>
          </cell>
          <cell r="G466">
            <v>30448.850999999999</v>
          </cell>
          <cell r="H466">
            <v>4444.5974829999996</v>
          </cell>
          <cell r="I466">
            <v>6.8507555783089122</v>
          </cell>
          <cell r="J466">
            <v>22683.864876655865</v>
          </cell>
          <cell r="K466">
            <v>1.3423131889370024</v>
          </cell>
          <cell r="L466">
            <v>30</v>
          </cell>
          <cell r="M466">
            <v>153.16126443673696</v>
          </cell>
        </row>
        <row r="467">
          <cell r="D467">
            <v>42835</v>
          </cell>
          <cell r="E467">
            <v>30688.263999999999</v>
          </cell>
          <cell r="F467">
            <v>0</v>
          </cell>
          <cell r="G467">
            <v>30688.263999999999</v>
          </cell>
          <cell r="H467">
            <v>4444.5974829999996</v>
          </cell>
          <cell r="I467">
            <v>6.9046216485021583</v>
          </cell>
          <cell r="J467">
            <v>22683.864876655865</v>
          </cell>
          <cell r="K467">
            <v>1.3528675191316943</v>
          </cell>
          <cell r="L467">
            <v>30</v>
          </cell>
          <cell r="M467">
            <v>153.16126443673696</v>
          </cell>
        </row>
        <row r="468">
          <cell r="D468">
            <v>42836</v>
          </cell>
          <cell r="E468">
            <v>30622.469000000001</v>
          </cell>
          <cell r="F468">
            <v>0</v>
          </cell>
          <cell r="G468">
            <v>30622.469000000001</v>
          </cell>
          <cell r="H468">
            <v>4444.5974829999996</v>
          </cell>
          <cell r="I468">
            <v>6.8898182832364272</v>
          </cell>
          <cell r="J468">
            <v>22683.864876655865</v>
          </cell>
          <cell r="K468">
            <v>1.3499669992971</v>
          </cell>
          <cell r="L468">
            <v>30</v>
          </cell>
          <cell r="M468">
            <v>153.16126443673696</v>
          </cell>
        </row>
        <row r="469">
          <cell r="D469">
            <v>42837</v>
          </cell>
          <cell r="E469">
            <v>30548.175999999999</v>
          </cell>
          <cell r="F469">
            <v>0</v>
          </cell>
          <cell r="G469">
            <v>30548.175999999999</v>
          </cell>
          <cell r="H469">
            <v>4444.5974829999996</v>
          </cell>
          <cell r="I469">
            <v>6.8731029338073366</v>
          </cell>
          <cell r="J469">
            <v>22683.864876655865</v>
          </cell>
          <cell r="K469">
            <v>1.3466918519443905</v>
          </cell>
          <cell r="L469">
            <v>30</v>
          </cell>
          <cell r="M469">
            <v>153.16126443673696</v>
          </cell>
        </row>
        <row r="470">
          <cell r="D470">
            <v>42838</v>
          </cell>
          <cell r="E470">
            <v>28248.234</v>
          </cell>
          <cell r="F470">
            <v>0</v>
          </cell>
          <cell r="G470">
            <v>28248.234</v>
          </cell>
          <cell r="H470">
            <v>4444.5974829999996</v>
          </cell>
          <cell r="I470">
            <v>6.355633802171238</v>
          </cell>
          <cell r="J470">
            <v>22683.864876655865</v>
          </cell>
          <cell r="K470">
            <v>1.245300752477611</v>
          </cell>
          <cell r="L470">
            <v>30</v>
          </cell>
          <cell r="M470">
            <v>153.16126443673696</v>
          </cell>
        </row>
        <row r="471">
          <cell r="D471">
            <v>42839</v>
          </cell>
          <cell r="E471">
            <v>27035.813999999998</v>
          </cell>
          <cell r="F471">
            <v>0</v>
          </cell>
          <cell r="G471">
            <v>27035.813999999998</v>
          </cell>
          <cell r="H471">
            <v>4444.5974829999996</v>
          </cell>
          <cell r="I471">
            <v>6.082848695164957</v>
          </cell>
          <cell r="J471">
            <v>22683.864876655865</v>
          </cell>
          <cell r="K471">
            <v>1.1918521886375173</v>
          </cell>
          <cell r="L471">
            <v>30</v>
          </cell>
          <cell r="M471">
            <v>153.16126443673696</v>
          </cell>
        </row>
        <row r="472">
          <cell r="D472">
            <v>42840</v>
          </cell>
          <cell r="E472">
            <v>27435.683000000001</v>
          </cell>
          <cell r="F472">
            <v>0</v>
          </cell>
          <cell r="G472">
            <v>27435.683000000001</v>
          </cell>
          <cell r="H472">
            <v>4444.5974829999996</v>
          </cell>
          <cell r="I472">
            <v>6.1728161222558127</v>
          </cell>
          <cell r="J472">
            <v>22683.864876655865</v>
          </cell>
          <cell r="K472">
            <v>1.2094800929727927</v>
          </cell>
          <cell r="L472">
            <v>30</v>
          </cell>
          <cell r="M472">
            <v>153.16126443673696</v>
          </cell>
        </row>
        <row r="473">
          <cell r="D473">
            <v>42841</v>
          </cell>
          <cell r="E473">
            <v>27208.455999999998</v>
          </cell>
          <cell r="F473">
            <v>0</v>
          </cell>
          <cell r="G473">
            <v>27208.455999999998</v>
          </cell>
          <cell r="H473">
            <v>4444.5974829999996</v>
          </cell>
          <cell r="I473">
            <v>6.1216918076538454</v>
          </cell>
          <cell r="J473">
            <v>22683.864876655865</v>
          </cell>
          <cell r="K473">
            <v>1.1994629728199635</v>
          </cell>
          <cell r="L473">
            <v>30</v>
          </cell>
          <cell r="M473">
            <v>153.16126443673696</v>
          </cell>
        </row>
        <row r="474">
          <cell r="D474">
            <v>42842</v>
          </cell>
          <cell r="E474">
            <v>29599.22</v>
          </cell>
          <cell r="F474">
            <v>0</v>
          </cell>
          <cell r="G474">
            <v>29599.22</v>
          </cell>
          <cell r="H474">
            <v>4444.5974829999996</v>
          </cell>
          <cell r="I474">
            <v>6.6595951856637461</v>
          </cell>
          <cell r="J474">
            <v>22683.864876655865</v>
          </cell>
          <cell r="K474">
            <v>1.3048578873550238</v>
          </cell>
          <cell r="L474">
            <v>30</v>
          </cell>
          <cell r="M474">
            <v>153.16126443673696</v>
          </cell>
        </row>
        <row r="475">
          <cell r="D475">
            <v>42843</v>
          </cell>
          <cell r="E475">
            <v>27949.918000000001</v>
          </cell>
          <cell r="F475">
            <v>0</v>
          </cell>
          <cell r="G475">
            <v>27949.918000000001</v>
          </cell>
          <cell r="H475">
            <v>4444.5974829999996</v>
          </cell>
          <cell r="I475">
            <v>6.2885150133177996</v>
          </cell>
          <cell r="J475">
            <v>22683.864876655865</v>
          </cell>
          <cell r="K475">
            <v>1.2321497307437883</v>
          </cell>
          <cell r="L475">
            <v>30</v>
          </cell>
          <cell r="M475">
            <v>153.16126443673696</v>
          </cell>
        </row>
        <row r="476">
          <cell r="D476">
            <v>42844</v>
          </cell>
          <cell r="E476">
            <v>20884.842000000001</v>
          </cell>
          <cell r="F476">
            <v>0</v>
          </cell>
          <cell r="G476">
            <v>20884.842000000001</v>
          </cell>
          <cell r="H476">
            <v>4444.5974829999996</v>
          </cell>
          <cell r="I476">
            <v>4.6989276486524982</v>
          </cell>
          <cell r="J476">
            <v>22683.864876655865</v>
          </cell>
          <cell r="K476">
            <v>0.92069151855567377</v>
          </cell>
          <cell r="L476">
            <v>30</v>
          </cell>
          <cell r="M476">
            <v>153.16126443673696</v>
          </cell>
        </row>
        <row r="477">
          <cell r="D477">
            <v>42845</v>
          </cell>
          <cell r="E477">
            <v>25742.435000000001</v>
          </cell>
          <cell r="F477">
            <v>0</v>
          </cell>
          <cell r="G477">
            <v>25742.435000000001</v>
          </cell>
          <cell r="H477">
            <v>4444.5974829999996</v>
          </cell>
          <cell r="I477">
            <v>5.7918484403731556</v>
          </cell>
          <cell r="J477">
            <v>22683.864876655865</v>
          </cell>
          <cell r="K477">
            <v>1.1348346121780919</v>
          </cell>
          <cell r="L477">
            <v>30</v>
          </cell>
          <cell r="M477">
            <v>153.16126443673696</v>
          </cell>
        </row>
        <row r="478">
          <cell r="D478">
            <v>42846</v>
          </cell>
          <cell r="E478">
            <v>30002.379000000001</v>
          </cell>
          <cell r="F478">
            <v>0</v>
          </cell>
          <cell r="G478">
            <v>30002.379000000001</v>
          </cell>
          <cell r="H478">
            <v>4444.5974829999996</v>
          </cell>
          <cell r="I478">
            <v>6.7503028372659513</v>
          </cell>
          <cell r="J478">
            <v>22683.864876655865</v>
          </cell>
          <cell r="K478">
            <v>1.3226308287030784</v>
          </cell>
          <cell r="L478">
            <v>30</v>
          </cell>
          <cell r="M478">
            <v>153.16126443673696</v>
          </cell>
        </row>
        <row r="479">
          <cell r="D479">
            <v>42847</v>
          </cell>
          <cell r="E479">
            <v>27156.031999999999</v>
          </cell>
          <cell r="F479">
            <v>0</v>
          </cell>
          <cell r="G479">
            <v>27156.031999999999</v>
          </cell>
          <cell r="H479">
            <v>4444.5974829999996</v>
          </cell>
          <cell r="I479">
            <v>6.109896813798831</v>
          </cell>
          <cell r="J479">
            <v>22683.864876655865</v>
          </cell>
          <cell r="K479">
            <v>1.1971519028023516</v>
          </cell>
          <cell r="L479">
            <v>30</v>
          </cell>
          <cell r="M479">
            <v>153.16126443673696</v>
          </cell>
        </row>
        <row r="480">
          <cell r="D480">
            <v>42848</v>
          </cell>
          <cell r="E480">
            <v>28702.231</v>
          </cell>
          <cell r="F480">
            <v>0</v>
          </cell>
          <cell r="G480">
            <v>28702.231</v>
          </cell>
          <cell r="H480">
            <v>4444.5974829999996</v>
          </cell>
          <cell r="I480">
            <v>6.4577796099156908</v>
          </cell>
          <cell r="J480">
            <v>22683.864876655865</v>
          </cell>
          <cell r="K480">
            <v>1.2653148463045942</v>
          </cell>
          <cell r="L480">
            <v>30</v>
          </cell>
          <cell r="M480">
            <v>153.16126443673696</v>
          </cell>
        </row>
        <row r="481">
          <cell r="D481">
            <v>42849</v>
          </cell>
          <cell r="E481">
            <v>26032.09</v>
          </cell>
          <cell r="F481">
            <v>0</v>
          </cell>
          <cell r="G481">
            <v>26032.09</v>
          </cell>
          <cell r="H481">
            <v>4444.5974829999996</v>
          </cell>
          <cell r="I481">
            <v>5.857018571326047</v>
          </cell>
          <cell r="J481">
            <v>22683.864876655865</v>
          </cell>
          <cell r="K481">
            <v>1.1476038206694583</v>
          </cell>
          <cell r="L481">
            <v>30</v>
          </cell>
          <cell r="M481">
            <v>153.16126443673696</v>
          </cell>
        </row>
        <row r="482">
          <cell r="D482">
            <v>42850</v>
          </cell>
          <cell r="E482">
            <v>21600.846000000001</v>
          </cell>
          <cell r="F482">
            <v>0</v>
          </cell>
          <cell r="G482">
            <v>21600.846000000001</v>
          </cell>
          <cell r="H482">
            <v>4444.5974829999996</v>
          </cell>
          <cell r="I482">
            <v>4.8600230015474732</v>
          </cell>
          <cell r="J482">
            <v>22683.864876655865</v>
          </cell>
          <cell r="K482">
            <v>0.95225598095629604</v>
          </cell>
          <cell r="L482">
            <v>30</v>
          </cell>
          <cell r="M482">
            <v>153.16126443673696</v>
          </cell>
        </row>
        <row r="483">
          <cell r="D483">
            <v>42851</v>
          </cell>
          <cell r="E483">
            <v>19093.552</v>
          </cell>
          <cell r="F483">
            <v>0</v>
          </cell>
          <cell r="G483">
            <v>19093.552</v>
          </cell>
          <cell r="H483">
            <v>4444.5974829999996</v>
          </cell>
          <cell r="I483">
            <v>4.2959012763316187</v>
          </cell>
          <cell r="J483">
            <v>22683.864876655865</v>
          </cell>
          <cell r="K483">
            <v>0.84172393478014929</v>
          </cell>
          <cell r="L483">
            <v>30</v>
          </cell>
          <cell r="M483">
            <v>153.16126443673696</v>
          </cell>
        </row>
        <row r="484">
          <cell r="D484">
            <v>42852</v>
          </cell>
          <cell r="E484">
            <v>19071.263999999999</v>
          </cell>
          <cell r="F484">
            <v>0</v>
          </cell>
          <cell r="G484">
            <v>19071.263999999999</v>
          </cell>
          <cell r="H484">
            <v>4444.5974829999996</v>
          </cell>
          <cell r="I484">
            <v>4.2908866490036663</v>
          </cell>
          <cell r="J484">
            <v>22683.864876655865</v>
          </cell>
          <cell r="K484">
            <v>0.84074138616591654</v>
          </cell>
          <cell r="L484">
            <v>30</v>
          </cell>
          <cell r="M484">
            <v>153.16126443673696</v>
          </cell>
        </row>
        <row r="485">
          <cell r="D485">
            <v>42853</v>
          </cell>
          <cell r="E485">
            <v>15988.993</v>
          </cell>
          <cell r="F485">
            <v>0</v>
          </cell>
          <cell r="G485">
            <v>15988.993</v>
          </cell>
          <cell r="H485">
            <v>4444.5974829999996</v>
          </cell>
          <cell r="I485">
            <v>3.5973995533129366</v>
          </cell>
          <cell r="J485">
            <v>22683.864876655865</v>
          </cell>
          <cell r="K485">
            <v>0.70486193983876144</v>
          </cell>
          <cell r="L485">
            <v>30</v>
          </cell>
          <cell r="M485">
            <v>153.16126443673696</v>
          </cell>
        </row>
        <row r="486">
          <cell r="D486">
            <v>42854</v>
          </cell>
          <cell r="E486">
            <v>14014.161</v>
          </cell>
          <cell r="F486">
            <v>0</v>
          </cell>
          <cell r="G486">
            <v>14014.161</v>
          </cell>
          <cell r="H486">
            <v>4444.5974829999996</v>
          </cell>
          <cell r="I486">
            <v>3.1530776529488489</v>
          </cell>
          <cell r="J486">
            <v>22683.864876655865</v>
          </cell>
          <cell r="K486">
            <v>0.61780305411808711</v>
          </cell>
          <cell r="L486">
            <v>30</v>
          </cell>
          <cell r="M486">
            <v>153.16126443673696</v>
          </cell>
        </row>
        <row r="487">
          <cell r="D487">
            <v>42855</v>
          </cell>
          <cell r="E487">
            <v>18814.150000000001</v>
          </cell>
          <cell r="F487">
            <v>0</v>
          </cell>
          <cell r="G487">
            <v>18814.150000000001</v>
          </cell>
          <cell r="H487">
            <v>4444.3402830000005</v>
          </cell>
          <cell r="I487">
            <v>4.2332829625953279</v>
          </cell>
          <cell r="J487">
            <v>22683.864876655865</v>
          </cell>
          <cell r="K487">
            <v>0.82940672157511319</v>
          </cell>
          <cell r="L487">
            <v>30</v>
          </cell>
          <cell r="M487">
            <v>153.16126443673696</v>
          </cell>
        </row>
        <row r="488">
          <cell r="D488">
            <v>42856</v>
          </cell>
          <cell r="E488">
            <v>32239.592000000001</v>
          </cell>
          <cell r="F488">
            <v>0</v>
          </cell>
          <cell r="G488">
            <v>32239.592000000001</v>
          </cell>
          <cell r="H488">
            <v>4444.3402830000005</v>
          </cell>
          <cell r="I488">
            <v>7.2540782089344793</v>
          </cell>
          <cell r="J488">
            <v>25548.650037359082</v>
          </cell>
          <cell r="K488">
            <v>1.2618902350166032</v>
          </cell>
          <cell r="L488">
            <v>31</v>
          </cell>
          <cell r="M488">
            <v>178.25441201661889</v>
          </cell>
        </row>
        <row r="489">
          <cell r="D489">
            <v>42857</v>
          </cell>
          <cell r="E489">
            <v>29451.008000000002</v>
          </cell>
          <cell r="F489">
            <v>0</v>
          </cell>
          <cell r="G489">
            <v>29451.008000000002</v>
          </cell>
          <cell r="H489">
            <v>4444.3402830000005</v>
          </cell>
          <cell r="I489">
            <v>6.626632103903642</v>
          </cell>
          <cell r="J489">
            <v>25548.650037359082</v>
          </cell>
          <cell r="K489">
            <v>1.152742237141086</v>
          </cell>
          <cell r="L489">
            <v>31</v>
          </cell>
          <cell r="M489">
            <v>178.25441201661889</v>
          </cell>
        </row>
        <row r="490">
          <cell r="D490">
            <v>42858</v>
          </cell>
          <cell r="E490">
            <v>30087.530999999999</v>
          </cell>
          <cell r="F490">
            <v>0</v>
          </cell>
          <cell r="G490">
            <v>30087.530999999999</v>
          </cell>
          <cell r="H490">
            <v>4444.3402830000005</v>
          </cell>
          <cell r="I490">
            <v>6.769853135478284</v>
          </cell>
          <cell r="J490">
            <v>25548.650037359082</v>
          </cell>
          <cell r="K490">
            <v>1.1776563910814792</v>
          </cell>
          <cell r="L490">
            <v>31</v>
          </cell>
          <cell r="M490">
            <v>178.25441201661889</v>
          </cell>
        </row>
        <row r="491">
          <cell r="D491">
            <v>42859</v>
          </cell>
          <cell r="E491">
            <v>24729.886999999999</v>
          </cell>
          <cell r="F491">
            <v>0</v>
          </cell>
          <cell r="G491">
            <v>24729.886999999999</v>
          </cell>
          <cell r="H491">
            <v>4444.3402830000005</v>
          </cell>
          <cell r="I491">
            <v>5.5643549830317971</v>
          </cell>
          <cell r="J491">
            <v>25548.650037359082</v>
          </cell>
          <cell r="K491">
            <v>0.9679527866966815</v>
          </cell>
          <cell r="L491">
            <v>31</v>
          </cell>
          <cell r="M491">
            <v>178.25441201661889</v>
          </cell>
        </row>
        <row r="492">
          <cell r="D492">
            <v>42860</v>
          </cell>
          <cell r="E492">
            <v>20521.707999999999</v>
          </cell>
          <cell r="F492">
            <v>0</v>
          </cell>
          <cell r="G492">
            <v>20521.707999999999</v>
          </cell>
          <cell r="H492">
            <v>4444.3402830000005</v>
          </cell>
          <cell r="I492">
            <v>4.6174925170553136</v>
          </cell>
          <cell r="J492">
            <v>25548.650037359082</v>
          </cell>
          <cell r="K492">
            <v>0.80324040487429571</v>
          </cell>
          <cell r="L492">
            <v>31</v>
          </cell>
          <cell r="M492">
            <v>178.25441201661889</v>
          </cell>
        </row>
        <row r="493">
          <cell r="D493">
            <v>42861</v>
          </cell>
          <cell r="E493">
            <v>30203.174999999999</v>
          </cell>
          <cell r="F493">
            <v>0</v>
          </cell>
          <cell r="G493">
            <v>30203.174999999999</v>
          </cell>
          <cell r="H493">
            <v>4444.3402830000005</v>
          </cell>
          <cell r="I493">
            <v>6.7958736453034092</v>
          </cell>
          <cell r="J493">
            <v>25548.650037359082</v>
          </cell>
          <cell r="K493">
            <v>1.1821828141931074</v>
          </cell>
          <cell r="L493">
            <v>31</v>
          </cell>
          <cell r="M493">
            <v>178.25441201661889</v>
          </cell>
        </row>
        <row r="494">
          <cell r="D494">
            <v>42862</v>
          </cell>
          <cell r="E494">
            <v>32416.796999999999</v>
          </cell>
          <cell r="F494">
            <v>0</v>
          </cell>
          <cell r="G494">
            <v>32416.796999999999</v>
          </cell>
          <cell r="H494">
            <v>4444.3402830000005</v>
          </cell>
          <cell r="I494">
            <v>7.2939502683890227</v>
          </cell>
          <cell r="J494">
            <v>25548.650037359082</v>
          </cell>
          <cell r="K494">
            <v>1.2688262179253236</v>
          </cell>
          <cell r="L494">
            <v>31</v>
          </cell>
          <cell r="M494">
            <v>178.25441201661889</v>
          </cell>
        </row>
        <row r="495">
          <cell r="D495">
            <v>42863</v>
          </cell>
          <cell r="E495">
            <v>30880.338</v>
          </cell>
          <cell r="F495">
            <v>0</v>
          </cell>
          <cell r="G495">
            <v>30880.338</v>
          </cell>
          <cell r="H495">
            <v>4444.3402830000005</v>
          </cell>
          <cell r="I495">
            <v>6.9482388911848307</v>
          </cell>
          <cell r="J495">
            <v>25548.650037359082</v>
          </cell>
          <cell r="K495">
            <v>1.2086876588330318</v>
          </cell>
          <cell r="L495">
            <v>31</v>
          </cell>
          <cell r="M495">
            <v>178.25441201661889</v>
          </cell>
        </row>
        <row r="496">
          <cell r="D496">
            <v>42864</v>
          </cell>
          <cell r="E496">
            <v>27439.121999999999</v>
          </cell>
          <cell r="F496">
            <v>0</v>
          </cell>
          <cell r="G496">
            <v>27439.121999999999</v>
          </cell>
          <cell r="H496">
            <v>4444.3402830000005</v>
          </cell>
          <cell r="I496">
            <v>6.1739471446318133</v>
          </cell>
          <cell r="J496">
            <v>25548.650037359082</v>
          </cell>
          <cell r="K496">
            <v>1.0739949844659711</v>
          </cell>
          <cell r="L496">
            <v>31</v>
          </cell>
          <cell r="M496">
            <v>178.25441201661889</v>
          </cell>
        </row>
        <row r="497">
          <cell r="D497">
            <v>42865</v>
          </cell>
          <cell r="E497">
            <v>19824.66</v>
          </cell>
          <cell r="F497">
            <v>0</v>
          </cell>
          <cell r="G497">
            <v>19824.66</v>
          </cell>
          <cell r="H497">
            <v>4444.3402830000005</v>
          </cell>
          <cell r="I497">
            <v>4.4606530413143881</v>
          </cell>
          <cell r="J497">
            <v>25548.650037359082</v>
          </cell>
          <cell r="K497">
            <v>0.77595724122452459</v>
          </cell>
          <cell r="L497">
            <v>31</v>
          </cell>
          <cell r="M497">
            <v>178.25441201661889</v>
          </cell>
        </row>
        <row r="498">
          <cell r="D498">
            <v>42866</v>
          </cell>
          <cell r="E498">
            <v>19506.218000000001</v>
          </cell>
          <cell r="F498">
            <v>0</v>
          </cell>
          <cell r="G498">
            <v>19506.218000000001</v>
          </cell>
          <cell r="H498">
            <v>4444.3402830000005</v>
          </cell>
          <cell r="I498">
            <v>4.389001912075237</v>
          </cell>
          <cell r="J498">
            <v>25548.650037359082</v>
          </cell>
          <cell r="K498">
            <v>0.76349309930178699</v>
          </cell>
          <cell r="L498">
            <v>31</v>
          </cell>
          <cell r="M498">
            <v>178.25441201661889</v>
          </cell>
        </row>
        <row r="499">
          <cell r="D499">
            <v>42867</v>
          </cell>
          <cell r="E499">
            <v>20559.776999999998</v>
          </cell>
          <cell r="F499">
            <v>0</v>
          </cell>
          <cell r="G499">
            <v>20559.776999999998</v>
          </cell>
          <cell r="H499">
            <v>4444.3402830000005</v>
          </cell>
          <cell r="I499">
            <v>4.6260582428044463</v>
          </cell>
          <cell r="J499">
            <v>25548.650037359082</v>
          </cell>
          <cell r="K499">
            <v>0.80473046403375548</v>
          </cell>
          <cell r="L499">
            <v>31</v>
          </cell>
          <cell r="M499">
            <v>178.25441201661889</v>
          </cell>
        </row>
        <row r="500">
          <cell r="D500">
            <v>42868</v>
          </cell>
          <cell r="E500">
            <v>23639.218000000001</v>
          </cell>
          <cell r="F500">
            <v>0</v>
          </cell>
          <cell r="G500">
            <v>23639.218000000001</v>
          </cell>
          <cell r="H500">
            <v>4444.3402830000005</v>
          </cell>
          <cell r="I500">
            <v>5.3189487066105459</v>
          </cell>
          <cell r="J500">
            <v>25548.650037359082</v>
          </cell>
          <cell r="K500">
            <v>0.92526289903509684</v>
          </cell>
          <cell r="L500">
            <v>31</v>
          </cell>
          <cell r="M500">
            <v>178.25441201661889</v>
          </cell>
        </row>
        <row r="501">
          <cell r="D501">
            <v>42869</v>
          </cell>
          <cell r="E501">
            <v>29930.576000000001</v>
          </cell>
          <cell r="F501">
            <v>0</v>
          </cell>
          <cell r="G501">
            <v>29930.576000000001</v>
          </cell>
          <cell r="H501">
            <v>4444.3402830000005</v>
          </cell>
          <cell r="I501">
            <v>6.7345374328079997</v>
          </cell>
          <cell r="J501">
            <v>25548.650037359082</v>
          </cell>
          <cell r="K501">
            <v>1.1715130136517331</v>
          </cell>
          <cell r="L501">
            <v>31</v>
          </cell>
          <cell r="M501">
            <v>178.25441201661889</v>
          </cell>
        </row>
        <row r="502">
          <cell r="D502">
            <v>42870</v>
          </cell>
          <cell r="E502">
            <v>27826.667000000001</v>
          </cell>
          <cell r="F502">
            <v>0</v>
          </cell>
          <cell r="G502">
            <v>27826.667000000001</v>
          </cell>
          <cell r="H502">
            <v>4444.3402830000005</v>
          </cell>
          <cell r="I502">
            <v>6.261146813271588</v>
          </cell>
          <cell r="J502">
            <v>25548.650037359082</v>
          </cell>
          <cell r="K502">
            <v>1.0891638876930811</v>
          </cell>
          <cell r="L502">
            <v>31</v>
          </cell>
          <cell r="M502">
            <v>178.25441201661889</v>
          </cell>
        </row>
        <row r="503">
          <cell r="D503">
            <v>42871</v>
          </cell>
          <cell r="E503">
            <v>26867.138999999999</v>
          </cell>
          <cell r="F503">
            <v>0</v>
          </cell>
          <cell r="G503">
            <v>26867.138999999999</v>
          </cell>
          <cell r="H503">
            <v>4444.3402830000005</v>
          </cell>
          <cell r="I503">
            <v>6.0452479533957408</v>
          </cell>
          <cell r="J503">
            <v>25548.650037359082</v>
          </cell>
          <cell r="K503">
            <v>1.0516069913953545</v>
          </cell>
          <cell r="L503">
            <v>31</v>
          </cell>
          <cell r="M503">
            <v>178.25441201661889</v>
          </cell>
        </row>
        <row r="504">
          <cell r="D504">
            <v>42872</v>
          </cell>
          <cell r="E504">
            <v>24584.379000000001</v>
          </cell>
          <cell r="F504">
            <v>0</v>
          </cell>
          <cell r="G504">
            <v>24584.379000000001</v>
          </cell>
          <cell r="H504">
            <v>4444.3402830000005</v>
          </cell>
          <cell r="I504">
            <v>5.5316149157249397</v>
          </cell>
          <cell r="J504">
            <v>25548.650037359082</v>
          </cell>
          <cell r="K504">
            <v>0.96225745642337046</v>
          </cell>
          <cell r="L504">
            <v>31</v>
          </cell>
          <cell r="M504">
            <v>178.25441201661889</v>
          </cell>
        </row>
        <row r="505">
          <cell r="D505">
            <v>42873</v>
          </cell>
          <cell r="E505">
            <v>25009.275000000001</v>
          </cell>
          <cell r="F505">
            <v>0</v>
          </cell>
          <cell r="G505">
            <v>25009.275000000001</v>
          </cell>
          <cell r="H505">
            <v>4444.3402830000005</v>
          </cell>
          <cell r="I505">
            <v>5.6272187563276193</v>
          </cell>
          <cell r="J505">
            <v>25548.650037359082</v>
          </cell>
          <cell r="K505">
            <v>0.97888831556382161</v>
          </cell>
          <cell r="L505">
            <v>31</v>
          </cell>
          <cell r="M505">
            <v>178.25441201661889</v>
          </cell>
        </row>
        <row r="506">
          <cell r="D506">
            <v>42874</v>
          </cell>
          <cell r="E506">
            <v>32437.177</v>
          </cell>
          <cell r="F506">
            <v>0</v>
          </cell>
          <cell r="G506">
            <v>32437.177</v>
          </cell>
          <cell r="H506">
            <v>4444.3402830000005</v>
          </cell>
          <cell r="I506">
            <v>7.2985358758588097</v>
          </cell>
          <cell r="J506">
            <v>25548.650037359082</v>
          </cell>
          <cell r="K506">
            <v>1.2696239117357675</v>
          </cell>
          <cell r="L506">
            <v>31</v>
          </cell>
          <cell r="M506">
            <v>178.25441201661889</v>
          </cell>
        </row>
        <row r="507">
          <cell r="D507">
            <v>42875</v>
          </cell>
          <cell r="E507">
            <v>32820.737000000001</v>
          </cell>
          <cell r="F507">
            <v>0</v>
          </cell>
          <cell r="G507">
            <v>32820.737000000001</v>
          </cell>
          <cell r="H507">
            <v>4444.3402830000005</v>
          </cell>
          <cell r="I507">
            <v>7.3848388984844968</v>
          </cell>
          <cell r="J507">
            <v>25548.650037359082</v>
          </cell>
          <cell r="K507">
            <v>1.2846368380328177</v>
          </cell>
          <cell r="L507">
            <v>31</v>
          </cell>
          <cell r="M507">
            <v>178.25441201661889</v>
          </cell>
        </row>
        <row r="508">
          <cell r="D508">
            <v>42876</v>
          </cell>
          <cell r="E508">
            <v>17810.656999999999</v>
          </cell>
          <cell r="F508">
            <v>0</v>
          </cell>
          <cell r="G508">
            <v>17810.656999999999</v>
          </cell>
          <cell r="H508">
            <v>4444.3402830000005</v>
          </cell>
          <cell r="I508">
            <v>4.0074917458789905</v>
          </cell>
          <cell r="J508">
            <v>25548.650037359082</v>
          </cell>
          <cell r="K508">
            <v>0.6971271270284719</v>
          </cell>
          <cell r="L508">
            <v>31</v>
          </cell>
          <cell r="M508">
            <v>178.25441201661889</v>
          </cell>
        </row>
        <row r="509">
          <cell r="D509">
            <v>42877</v>
          </cell>
          <cell r="E509">
            <v>30554.851999999999</v>
          </cell>
          <cell r="F509">
            <v>0</v>
          </cell>
          <cell r="G509">
            <v>30554.851999999999</v>
          </cell>
          <cell r="H509">
            <v>4444.3402830000005</v>
          </cell>
          <cell r="I509">
            <v>6.8750028248005766</v>
          </cell>
          <cell r="J509">
            <v>25548.650037359082</v>
          </cell>
          <cell r="K509">
            <v>1.195947807626645</v>
          </cell>
          <cell r="L509">
            <v>31</v>
          </cell>
          <cell r="M509">
            <v>178.25441201661889</v>
          </cell>
        </row>
        <row r="510">
          <cell r="D510">
            <v>42878</v>
          </cell>
          <cell r="E510">
            <v>31666.338</v>
          </cell>
          <cell r="F510">
            <v>0</v>
          </cell>
          <cell r="G510">
            <v>31666.338</v>
          </cell>
          <cell r="H510">
            <v>4444.3402830000005</v>
          </cell>
          <cell r="I510">
            <v>7.1250930359960458</v>
          </cell>
          <cell r="J510">
            <v>25548.650037359082</v>
          </cell>
          <cell r="K510">
            <v>1.2394524937206151</v>
          </cell>
          <cell r="L510">
            <v>31</v>
          </cell>
          <cell r="M510">
            <v>178.25441201661889</v>
          </cell>
        </row>
        <row r="511">
          <cell r="D511">
            <v>42879</v>
          </cell>
          <cell r="E511">
            <v>30963.395</v>
          </cell>
          <cell r="F511">
            <v>0</v>
          </cell>
          <cell r="G511">
            <v>30963.395</v>
          </cell>
          <cell r="H511">
            <v>4444.3402830000005</v>
          </cell>
          <cell r="I511">
            <v>6.9669271541690359</v>
          </cell>
          <cell r="J511">
            <v>25548.650037359082</v>
          </cell>
          <cell r="K511">
            <v>1.2119385938091871</v>
          </cell>
          <cell r="L511">
            <v>31</v>
          </cell>
          <cell r="M511">
            <v>178.25441201661889</v>
          </cell>
        </row>
        <row r="512">
          <cell r="D512">
            <v>42880</v>
          </cell>
          <cell r="E512">
            <v>28667.986000000001</v>
          </cell>
          <cell r="F512">
            <v>0</v>
          </cell>
          <cell r="G512">
            <v>28667.986000000001</v>
          </cell>
          <cell r="H512">
            <v>4444.3402830000005</v>
          </cell>
          <cell r="I512">
            <v>6.4504480247963043</v>
          </cell>
          <cell r="J512">
            <v>25548.650037359082</v>
          </cell>
          <cell r="K512">
            <v>1.1220939641851762</v>
          </cell>
          <cell r="L512">
            <v>31</v>
          </cell>
          <cell r="M512">
            <v>178.25441201661889</v>
          </cell>
        </row>
        <row r="513">
          <cell r="D513">
            <v>42881</v>
          </cell>
          <cell r="E513">
            <v>26833.953000000001</v>
          </cell>
          <cell r="F513">
            <v>0</v>
          </cell>
          <cell r="G513">
            <v>26833.953000000001</v>
          </cell>
          <cell r="H513">
            <v>4444.3402830000005</v>
          </cell>
          <cell r="I513">
            <v>6.0377809283961161</v>
          </cell>
          <cell r="J513">
            <v>25548.650037359082</v>
          </cell>
          <cell r="K513">
            <v>1.0503080577941086</v>
          </cell>
          <cell r="L513">
            <v>31</v>
          </cell>
          <cell r="M513">
            <v>178.25441201661889</v>
          </cell>
        </row>
        <row r="514">
          <cell r="D514">
            <v>42882</v>
          </cell>
          <cell r="E514">
            <v>27571.183000000001</v>
          </cell>
          <cell r="F514">
            <v>0</v>
          </cell>
          <cell r="G514">
            <v>27571.183000000001</v>
          </cell>
          <cell r="H514">
            <v>4444.3402830000005</v>
          </cell>
          <cell r="I514">
            <v>6.2036615660286509</v>
          </cell>
          <cell r="J514">
            <v>25548.650037359082</v>
          </cell>
          <cell r="K514">
            <v>1.0791639855602322</v>
          </cell>
          <cell r="L514">
            <v>31</v>
          </cell>
          <cell r="M514">
            <v>178.25441201661889</v>
          </cell>
        </row>
        <row r="515">
          <cell r="D515">
            <v>42883</v>
          </cell>
          <cell r="E515">
            <v>21996.275000000001</v>
          </cell>
          <cell r="F515">
            <v>0</v>
          </cell>
          <cell r="G515">
            <v>21996.275000000001</v>
          </cell>
          <cell r="H515">
            <v>4444.3402830000005</v>
          </cell>
          <cell r="I515">
            <v>4.9492778678846268</v>
          </cell>
          <cell r="J515">
            <v>25548.650037359082</v>
          </cell>
          <cell r="K515">
            <v>0.8609564484947525</v>
          </cell>
          <cell r="L515">
            <v>31</v>
          </cell>
          <cell r="M515">
            <v>178.25441201661889</v>
          </cell>
        </row>
        <row r="516">
          <cell r="D516">
            <v>42884</v>
          </cell>
          <cell r="E516">
            <v>22624.839</v>
          </cell>
          <cell r="F516">
            <v>0</v>
          </cell>
          <cell r="G516">
            <v>22624.839</v>
          </cell>
          <cell r="H516">
            <v>4444.3402830000005</v>
          </cell>
          <cell r="I516">
            <v>5.0907080824891011</v>
          </cell>
          <cell r="J516">
            <v>25548.650037359082</v>
          </cell>
          <cell r="K516">
            <v>0.88555907912615051</v>
          </cell>
          <cell r="L516">
            <v>31</v>
          </cell>
          <cell r="M516">
            <v>178.25441201661889</v>
          </cell>
        </row>
        <row r="517">
          <cell r="D517">
            <v>42885</v>
          </cell>
          <cell r="E517">
            <v>25784.356</v>
          </cell>
          <cell r="F517">
            <v>0</v>
          </cell>
          <cell r="G517">
            <v>25784.356</v>
          </cell>
          <cell r="H517">
            <v>4444.3402830000005</v>
          </cell>
          <cell r="I517">
            <v>5.8016160685597074</v>
          </cell>
          <cell r="J517">
            <v>25548.650037359082</v>
          </cell>
          <cell r="K517">
            <v>1.0092257697489397</v>
          </cell>
          <cell r="L517">
            <v>31</v>
          </cell>
          <cell r="M517">
            <v>178.25441201661889</v>
          </cell>
        </row>
        <row r="518">
          <cell r="D518">
            <v>42886</v>
          </cell>
          <cell r="E518">
            <v>28669.951000000001</v>
          </cell>
          <cell r="F518">
            <v>0</v>
          </cell>
          <cell r="G518">
            <v>28669.951000000001</v>
          </cell>
          <cell r="H518">
            <v>4444.8424180000002</v>
          </cell>
          <cell r="I518">
            <v>6.4501614014249631</v>
          </cell>
          <cell r="J518">
            <v>25548.650037359082</v>
          </cell>
          <cell r="K518">
            <v>1.122170876272395</v>
          </cell>
          <cell r="L518">
            <v>31</v>
          </cell>
          <cell r="M518">
            <v>178.25441201661889</v>
          </cell>
        </row>
        <row r="519">
          <cell r="D519">
            <v>42887</v>
          </cell>
          <cell r="E519">
            <v>28697.131000000001</v>
          </cell>
          <cell r="F519">
            <v>0</v>
          </cell>
          <cell r="G519">
            <v>28697.131000000001</v>
          </cell>
          <cell r="H519">
            <v>4444.8424180000002</v>
          </cell>
          <cell r="I519">
            <v>6.4562763538673558</v>
          </cell>
          <cell r="J519">
            <v>26776.241242252709</v>
          </cell>
          <cell r="K519">
            <v>1.0717385887125987</v>
          </cell>
          <cell r="L519">
            <v>30</v>
          </cell>
          <cell r="M519">
            <v>180.79295516113677</v>
          </cell>
        </row>
        <row r="520">
          <cell r="D520">
            <v>42888</v>
          </cell>
          <cell r="E520">
            <v>26448.473000000002</v>
          </cell>
          <cell r="F520">
            <v>0</v>
          </cell>
          <cell r="G520">
            <v>26448.473000000002</v>
          </cell>
          <cell r="H520">
            <v>4444.8424180000002</v>
          </cell>
          <cell r="I520">
            <v>5.950373604448445</v>
          </cell>
          <cell r="J520">
            <v>26776.241242252709</v>
          </cell>
          <cell r="K520">
            <v>0.98775898979668997</v>
          </cell>
          <cell r="L520">
            <v>30</v>
          </cell>
          <cell r="M520">
            <v>180.79295516113677</v>
          </cell>
        </row>
        <row r="521">
          <cell r="D521">
            <v>42889</v>
          </cell>
          <cell r="E521">
            <v>25677.938999999998</v>
          </cell>
          <cell r="F521">
            <v>0</v>
          </cell>
          <cell r="G521">
            <v>25677.938999999998</v>
          </cell>
          <cell r="H521">
            <v>4444.8424180000002</v>
          </cell>
          <cell r="I521">
            <v>5.7770189773238432</v>
          </cell>
          <cell r="J521">
            <v>26776.241242252709</v>
          </cell>
          <cell r="K521">
            <v>0.9589822099257308</v>
          </cell>
          <cell r="L521">
            <v>30</v>
          </cell>
          <cell r="M521">
            <v>180.79295516113677</v>
          </cell>
        </row>
        <row r="522">
          <cell r="D522">
            <v>42890</v>
          </cell>
          <cell r="E522">
            <v>21519.263999999999</v>
          </cell>
          <cell r="F522">
            <v>0</v>
          </cell>
          <cell r="G522">
            <v>21519.263999999999</v>
          </cell>
          <cell r="H522">
            <v>4444.8424180000002</v>
          </cell>
          <cell r="I522">
            <v>4.8414008813574094</v>
          </cell>
          <cell r="J522">
            <v>26776.241242252709</v>
          </cell>
          <cell r="K522">
            <v>0.80367008219371583</v>
          </cell>
          <cell r="L522">
            <v>30</v>
          </cell>
          <cell r="M522">
            <v>180.79295516113677</v>
          </cell>
        </row>
        <row r="523">
          <cell r="D523">
            <v>42891</v>
          </cell>
          <cell r="E523">
            <v>31563.129000000001</v>
          </cell>
          <cell r="F523">
            <v>0</v>
          </cell>
          <cell r="G523">
            <v>31563.129000000001</v>
          </cell>
          <cell r="H523">
            <v>4444.8424180000002</v>
          </cell>
          <cell r="I523">
            <v>7.1010681665970363</v>
          </cell>
          <cell r="J523">
            <v>26776.241242252709</v>
          </cell>
          <cell r="K523">
            <v>1.1787737014481936</v>
          </cell>
          <cell r="L523">
            <v>30</v>
          </cell>
          <cell r="M523">
            <v>180.79295516113677</v>
          </cell>
        </row>
        <row r="524">
          <cell r="D524">
            <v>42892</v>
          </cell>
          <cell r="E524">
            <v>31063.973000000002</v>
          </cell>
          <cell r="F524">
            <v>0</v>
          </cell>
          <cell r="G524">
            <v>31063.973000000002</v>
          </cell>
          <cell r="H524">
            <v>4444.8424180000002</v>
          </cell>
          <cell r="I524">
            <v>6.9887681223978095</v>
          </cell>
          <cell r="J524">
            <v>26776.241242252709</v>
          </cell>
          <cell r="K524">
            <v>1.1601319512680996</v>
          </cell>
          <cell r="L524">
            <v>30</v>
          </cell>
          <cell r="M524">
            <v>180.79295516113677</v>
          </cell>
        </row>
        <row r="525">
          <cell r="D525">
            <v>42893</v>
          </cell>
          <cell r="E525">
            <v>31848.361000000001</v>
          </cell>
          <cell r="F525">
            <v>0</v>
          </cell>
          <cell r="G525">
            <v>31848.361000000001</v>
          </cell>
          <cell r="H525">
            <v>4444.8424180000002</v>
          </cell>
          <cell r="I525">
            <v>7.1652396204251669</v>
          </cell>
          <cell r="J525">
            <v>26776.241242252709</v>
          </cell>
          <cell r="K525">
            <v>1.1894261301225328</v>
          </cell>
          <cell r="L525">
            <v>30</v>
          </cell>
          <cell r="M525">
            <v>180.79295516113677</v>
          </cell>
        </row>
        <row r="526">
          <cell r="D526">
            <v>42894</v>
          </cell>
          <cell r="E526">
            <v>28548.645</v>
          </cell>
          <cell r="F526">
            <v>0</v>
          </cell>
          <cell r="G526">
            <v>28548.645</v>
          </cell>
          <cell r="H526">
            <v>4444.8424180000002</v>
          </cell>
          <cell r="I526">
            <v>6.4228699952080053</v>
          </cell>
          <cell r="J526">
            <v>26776.241242252709</v>
          </cell>
          <cell r="K526">
            <v>1.0661931501778694</v>
          </cell>
          <cell r="L526">
            <v>30</v>
          </cell>
          <cell r="M526">
            <v>180.79295516113677</v>
          </cell>
        </row>
        <row r="527">
          <cell r="D527">
            <v>42895</v>
          </cell>
          <cell r="E527">
            <v>28131</v>
          </cell>
          <cell r="F527">
            <v>0</v>
          </cell>
          <cell r="G527">
            <v>28131</v>
          </cell>
          <cell r="H527">
            <v>4444.8424180000002</v>
          </cell>
          <cell r="I527">
            <v>6.3289082839201791</v>
          </cell>
          <cell r="J527">
            <v>26776.241242252709</v>
          </cell>
          <cell r="K527">
            <v>1.0505955539274681</v>
          </cell>
          <cell r="L527">
            <v>30</v>
          </cell>
          <cell r="M527">
            <v>180.79295516113677</v>
          </cell>
        </row>
        <row r="528">
          <cell r="D528">
            <v>42896</v>
          </cell>
          <cell r="E528">
            <v>30049.973999999998</v>
          </cell>
          <cell r="F528">
            <v>0</v>
          </cell>
          <cell r="G528">
            <v>30049.973999999998</v>
          </cell>
          <cell r="H528">
            <v>4444.8424180000002</v>
          </cell>
          <cell r="I528">
            <v>6.7606387750234971</v>
          </cell>
          <cell r="J528">
            <v>26776.241242252709</v>
          </cell>
          <cell r="K528">
            <v>1.1222625957141947</v>
          </cell>
          <cell r="L528">
            <v>30</v>
          </cell>
          <cell r="M528">
            <v>180.79295516113677</v>
          </cell>
        </row>
        <row r="529">
          <cell r="D529">
            <v>42897</v>
          </cell>
          <cell r="E529">
            <v>30172.718000000001</v>
          </cell>
          <cell r="F529">
            <v>0</v>
          </cell>
          <cell r="G529">
            <v>30172.718000000001</v>
          </cell>
          <cell r="H529">
            <v>4444.8424180000002</v>
          </cell>
          <cell r="I529">
            <v>6.7882537022710707</v>
          </cell>
          <cell r="J529">
            <v>26776.241242252709</v>
          </cell>
          <cell r="K529">
            <v>1.1268466595822149</v>
          </cell>
          <cell r="L529">
            <v>30</v>
          </cell>
          <cell r="M529">
            <v>180.79295516113677</v>
          </cell>
        </row>
        <row r="530">
          <cell r="D530">
            <v>42898</v>
          </cell>
          <cell r="E530">
            <v>30013.142</v>
          </cell>
          <cell r="F530">
            <v>0</v>
          </cell>
          <cell r="G530">
            <v>30013.142</v>
          </cell>
          <cell r="H530">
            <v>4444.8424180000002</v>
          </cell>
          <cell r="I530">
            <v>6.7523523170265065</v>
          </cell>
          <cell r="J530">
            <v>26776.241242252709</v>
          </cell>
          <cell r="K530">
            <v>1.120887047904225</v>
          </cell>
          <cell r="L530">
            <v>30</v>
          </cell>
          <cell r="M530">
            <v>180.79295516113677</v>
          </cell>
        </row>
        <row r="531">
          <cell r="D531">
            <v>42899</v>
          </cell>
          <cell r="E531">
            <v>29818.436000000002</v>
          </cell>
          <cell r="F531">
            <v>0</v>
          </cell>
          <cell r="G531">
            <v>29818.436000000002</v>
          </cell>
          <cell r="H531">
            <v>4444.8424180000002</v>
          </cell>
          <cell r="I531">
            <v>6.7085473894971273</v>
          </cell>
          <cell r="J531">
            <v>26776.241242252709</v>
          </cell>
          <cell r="K531">
            <v>1.1136154522295958</v>
          </cell>
          <cell r="L531">
            <v>30</v>
          </cell>
          <cell r="M531">
            <v>180.79295516113677</v>
          </cell>
        </row>
        <row r="532">
          <cell r="D532">
            <v>42900</v>
          </cell>
          <cell r="E532">
            <v>29678.352999999999</v>
          </cell>
          <cell r="F532">
            <v>0</v>
          </cell>
          <cell r="G532">
            <v>29678.352999999999</v>
          </cell>
          <cell r="H532">
            <v>4444.8424180000002</v>
          </cell>
          <cell r="I532">
            <v>6.6770315365542388</v>
          </cell>
          <cell r="J532">
            <v>26776.241242252709</v>
          </cell>
          <cell r="K532">
            <v>1.1083838366815943</v>
          </cell>
          <cell r="L532">
            <v>30</v>
          </cell>
          <cell r="M532">
            <v>180.79295516113677</v>
          </cell>
        </row>
        <row r="533">
          <cell r="D533">
            <v>42901</v>
          </cell>
          <cell r="E533">
            <v>27445.839</v>
          </cell>
          <cell r="F533">
            <v>0</v>
          </cell>
          <cell r="G533">
            <v>27445.839</v>
          </cell>
          <cell r="H533">
            <v>4444.8424180000002</v>
          </cell>
          <cell r="I533">
            <v>6.1747608619046437</v>
          </cell>
          <cell r="J533">
            <v>26776.241242252709</v>
          </cell>
          <cell r="K533">
            <v>1.0250071603287869</v>
          </cell>
          <cell r="L533">
            <v>30</v>
          </cell>
          <cell r="M533">
            <v>180.79295516113677</v>
          </cell>
        </row>
        <row r="534">
          <cell r="D534">
            <v>42902</v>
          </cell>
          <cell r="E534">
            <v>28641.25</v>
          </cell>
          <cell r="F534">
            <v>0</v>
          </cell>
          <cell r="G534">
            <v>28641.25</v>
          </cell>
          <cell r="H534">
            <v>4444.8424180000002</v>
          </cell>
          <cell r="I534">
            <v>6.4437042546240386</v>
          </cell>
          <cell r="J534">
            <v>26776.241242252709</v>
          </cell>
          <cell r="K534">
            <v>1.0696516266369875</v>
          </cell>
          <cell r="L534">
            <v>30</v>
          </cell>
          <cell r="M534">
            <v>180.79295516113677</v>
          </cell>
        </row>
        <row r="535">
          <cell r="D535">
            <v>42903</v>
          </cell>
          <cell r="E535">
            <v>28854.357</v>
          </cell>
          <cell r="F535">
            <v>0</v>
          </cell>
          <cell r="G535">
            <v>28854.357</v>
          </cell>
          <cell r="H535">
            <v>4444.8424180000002</v>
          </cell>
          <cell r="I535">
            <v>6.4916490364540973</v>
          </cell>
          <cell r="J535">
            <v>26776.241242252709</v>
          </cell>
          <cell r="K535">
            <v>1.0776104360184819</v>
          </cell>
          <cell r="L535">
            <v>30</v>
          </cell>
          <cell r="M535">
            <v>180.79295516113677</v>
          </cell>
        </row>
        <row r="536">
          <cell r="D536">
            <v>42904</v>
          </cell>
          <cell r="E536">
            <v>28401.254000000001</v>
          </cell>
          <cell r="F536">
            <v>0</v>
          </cell>
          <cell r="G536">
            <v>28401.254000000001</v>
          </cell>
          <cell r="H536">
            <v>4444.8424180000002</v>
          </cell>
          <cell r="I536">
            <v>6.3897099894892158</v>
          </cell>
          <cell r="J536">
            <v>26776.241242252709</v>
          </cell>
          <cell r="K536">
            <v>1.0606886061058873</v>
          </cell>
          <cell r="L536">
            <v>30</v>
          </cell>
          <cell r="M536">
            <v>180.79295516113677</v>
          </cell>
        </row>
        <row r="537">
          <cell r="D537">
            <v>42905</v>
          </cell>
          <cell r="E537">
            <v>24876.103999999999</v>
          </cell>
          <cell r="F537">
            <v>0</v>
          </cell>
          <cell r="G537">
            <v>24876.103999999999</v>
          </cell>
          <cell r="H537">
            <v>4444.8424180000002</v>
          </cell>
          <cell r="I537">
            <v>5.5966222557768974</v>
          </cell>
          <cell r="J537">
            <v>26776.241242252709</v>
          </cell>
          <cell r="K537">
            <v>0.9290364459648538</v>
          </cell>
          <cell r="L537">
            <v>30</v>
          </cell>
          <cell r="M537">
            <v>180.79295516113677</v>
          </cell>
        </row>
        <row r="538">
          <cell r="D538">
            <v>42906</v>
          </cell>
          <cell r="E538">
            <v>26576.287</v>
          </cell>
          <cell r="F538">
            <v>0</v>
          </cell>
          <cell r="G538">
            <v>26576.287</v>
          </cell>
          <cell r="H538">
            <v>4444.8424180000002</v>
          </cell>
          <cell r="I538">
            <v>5.9791291795577894</v>
          </cell>
          <cell r="J538">
            <v>26776.241242252709</v>
          </cell>
          <cell r="K538">
            <v>0.99253240062921222</v>
          </cell>
          <cell r="L538">
            <v>30</v>
          </cell>
          <cell r="M538">
            <v>180.79295516113677</v>
          </cell>
        </row>
        <row r="539">
          <cell r="D539">
            <v>42907</v>
          </cell>
          <cell r="E539">
            <v>28527.113000000001</v>
          </cell>
          <cell r="F539">
            <v>0</v>
          </cell>
          <cell r="G539">
            <v>28527.113000000001</v>
          </cell>
          <cell r="H539">
            <v>4444.8424180000002</v>
          </cell>
          <cell r="I539">
            <v>6.4180257289832223</v>
          </cell>
          <cell r="J539">
            <v>26776.241242252709</v>
          </cell>
          <cell r="K539">
            <v>1.0653890044501253</v>
          </cell>
          <cell r="L539">
            <v>30</v>
          </cell>
          <cell r="M539">
            <v>180.79295516113677</v>
          </cell>
        </row>
        <row r="540">
          <cell r="D540">
            <v>42908</v>
          </cell>
          <cell r="E540">
            <v>28642.544999999998</v>
          </cell>
          <cell r="F540">
            <v>0</v>
          </cell>
          <cell r="G540">
            <v>28642.544999999998</v>
          </cell>
          <cell r="H540">
            <v>4444.8424180000002</v>
          </cell>
          <cell r="I540">
            <v>6.4439956035354768</v>
          </cell>
          <cell r="J540">
            <v>26776.241242252709</v>
          </cell>
          <cell r="K540">
            <v>1.0696999904079993</v>
          </cell>
          <cell r="L540">
            <v>30</v>
          </cell>
          <cell r="M540">
            <v>180.79295516113677</v>
          </cell>
        </row>
        <row r="541">
          <cell r="D541">
            <v>42909</v>
          </cell>
          <cell r="E541">
            <v>30387.368999999999</v>
          </cell>
          <cell r="F541">
            <v>0</v>
          </cell>
          <cell r="G541">
            <v>30387.368999999999</v>
          </cell>
          <cell r="H541">
            <v>4444.8424180000002</v>
          </cell>
          <cell r="I541">
            <v>6.836545852996311</v>
          </cell>
          <cell r="J541">
            <v>26776.241242252709</v>
          </cell>
          <cell r="K541">
            <v>1.1348631320235103</v>
          </cell>
          <cell r="L541">
            <v>30</v>
          </cell>
          <cell r="M541">
            <v>180.79295516113677</v>
          </cell>
        </row>
        <row r="542">
          <cell r="D542">
            <v>42910</v>
          </cell>
          <cell r="E542">
            <v>27580.734</v>
          </cell>
          <cell r="F542">
            <v>0</v>
          </cell>
          <cell r="G542">
            <v>27580.734</v>
          </cell>
          <cell r="H542">
            <v>4444.8424180000002</v>
          </cell>
          <cell r="I542">
            <v>6.2051095193629422</v>
          </cell>
          <cell r="J542">
            <v>26776.241242252709</v>
          </cell>
          <cell r="K542">
            <v>1.03004502202041</v>
          </cell>
          <cell r="L542">
            <v>30</v>
          </cell>
          <cell r="M542">
            <v>180.79295516113677</v>
          </cell>
        </row>
        <row r="543">
          <cell r="D543">
            <v>42911</v>
          </cell>
          <cell r="E543">
            <v>18300.694</v>
          </cell>
          <cell r="F543">
            <v>0</v>
          </cell>
          <cell r="G543">
            <v>18300.694</v>
          </cell>
          <cell r="H543">
            <v>4444.8424180000002</v>
          </cell>
          <cell r="I543">
            <v>4.1172874714047962</v>
          </cell>
          <cell r="J543">
            <v>26776.241242252709</v>
          </cell>
          <cell r="K543">
            <v>0.6834676246911624</v>
          </cell>
          <cell r="L543">
            <v>30</v>
          </cell>
          <cell r="M543">
            <v>180.79295516113677</v>
          </cell>
        </row>
        <row r="544">
          <cell r="D544">
            <v>42912</v>
          </cell>
          <cell r="E544">
            <v>28831.243999999999</v>
          </cell>
          <cell r="F544">
            <v>0</v>
          </cell>
          <cell r="G544">
            <v>28831.243999999999</v>
          </cell>
          <cell r="H544">
            <v>4444.8424180000002</v>
          </cell>
          <cell r="I544">
            <v>6.4864490770795191</v>
          </cell>
          <cell r="J544">
            <v>26776.241242252709</v>
          </cell>
          <cell r="K544">
            <v>1.076747245408908</v>
          </cell>
          <cell r="L544">
            <v>30</v>
          </cell>
          <cell r="M544">
            <v>180.79295516113677</v>
          </cell>
        </row>
        <row r="545">
          <cell r="D545">
            <v>42913</v>
          </cell>
          <cell r="E545">
            <v>25904.976999999999</v>
          </cell>
          <cell r="F545">
            <v>0</v>
          </cell>
          <cell r="G545">
            <v>25904.976999999999</v>
          </cell>
          <cell r="H545">
            <v>4444.8424180000002</v>
          </cell>
          <cell r="I545">
            <v>5.8280979535054458</v>
          </cell>
          <cell r="J545">
            <v>26776.241242252709</v>
          </cell>
          <cell r="K545">
            <v>0.9674612939743813</v>
          </cell>
          <cell r="L545">
            <v>30</v>
          </cell>
          <cell r="M545">
            <v>180.79295516113677</v>
          </cell>
        </row>
        <row r="546">
          <cell r="D546">
            <v>42914</v>
          </cell>
          <cell r="E546">
            <v>25498.451000000001</v>
          </cell>
          <cell r="F546">
            <v>0</v>
          </cell>
          <cell r="G546">
            <v>25498.451000000001</v>
          </cell>
          <cell r="H546">
            <v>4444.8424180000002</v>
          </cell>
          <cell r="I546">
            <v>5.7366377932186126</v>
          </cell>
          <cell r="J546">
            <v>26776.241242252709</v>
          </cell>
          <cell r="K546">
            <v>0.95227895391693873</v>
          </cell>
          <cell r="L546">
            <v>30</v>
          </cell>
          <cell r="M546">
            <v>180.79295516113677</v>
          </cell>
        </row>
        <row r="547">
          <cell r="D547">
            <v>42915</v>
          </cell>
          <cell r="E547">
            <v>29634.517</v>
          </cell>
          <cell r="F547">
            <v>0</v>
          </cell>
          <cell r="G547">
            <v>29634.517</v>
          </cell>
          <cell r="H547">
            <v>4444.8424180000002</v>
          </cell>
          <cell r="I547">
            <v>6.6671693196570816</v>
          </cell>
          <cell r="J547">
            <v>26776.241242252709</v>
          </cell>
          <cell r="K547">
            <v>1.1067467136962059</v>
          </cell>
          <cell r="L547">
            <v>30</v>
          </cell>
          <cell r="M547">
            <v>180.79295516113677</v>
          </cell>
        </row>
        <row r="548">
          <cell r="D548">
            <v>42916</v>
          </cell>
          <cell r="E548">
            <v>29282.078000000001</v>
          </cell>
          <cell r="F548">
            <v>0</v>
          </cell>
          <cell r="G548">
            <v>29282.078000000001</v>
          </cell>
          <cell r="H548">
            <v>4444.9722730000003</v>
          </cell>
          <cell r="I548">
            <v>6.5876851871197264</v>
          </cell>
          <cell r="J548">
            <v>26776.241242252709</v>
          </cell>
          <cell r="K548">
            <v>1.0935843360192432</v>
          </cell>
          <cell r="L548">
            <v>30</v>
          </cell>
          <cell r="M548">
            <v>180.79295516113677</v>
          </cell>
        </row>
        <row r="549">
          <cell r="D549">
            <v>42917</v>
          </cell>
          <cell r="E549">
            <v>29490.663</v>
          </cell>
          <cell r="F549">
            <v>0.3</v>
          </cell>
          <cell r="G549">
            <v>29490.963</v>
          </cell>
          <cell r="H549">
            <v>4444.9722730000003</v>
          </cell>
          <cell r="I549">
            <v>6.634678731099477</v>
          </cell>
          <cell r="J549">
            <v>27363.094441642468</v>
          </cell>
          <cell r="K549">
            <v>1.0777641784227168</v>
          </cell>
          <cell r="L549">
            <v>31</v>
          </cell>
          <cell r="M549">
            <v>190.9138957838407</v>
          </cell>
        </row>
        <row r="550">
          <cell r="D550">
            <v>42918</v>
          </cell>
          <cell r="E550">
            <v>31817.162</v>
          </cell>
          <cell r="F550">
            <v>0.1</v>
          </cell>
          <cell r="G550">
            <v>31817.261999999999</v>
          </cell>
          <cell r="H550">
            <v>4444.9722730000003</v>
          </cell>
          <cell r="I550">
            <v>7.1580338516995727</v>
          </cell>
          <cell r="J550">
            <v>27363.094441642468</v>
          </cell>
          <cell r="K550">
            <v>1.1627801112866447</v>
          </cell>
          <cell r="L550">
            <v>31</v>
          </cell>
          <cell r="M550">
            <v>190.9138957838407</v>
          </cell>
        </row>
        <row r="551">
          <cell r="D551">
            <v>42919</v>
          </cell>
          <cell r="E551">
            <v>32134.846000000001</v>
          </cell>
          <cell r="F551">
            <v>0</v>
          </cell>
          <cell r="G551">
            <v>32134.846000000001</v>
          </cell>
          <cell r="H551">
            <v>4444.9722730000003</v>
          </cell>
          <cell r="I551">
            <v>7.2294817664434055</v>
          </cell>
          <cell r="J551">
            <v>27363.094441642468</v>
          </cell>
          <cell r="K551">
            <v>1.1743864009435883</v>
          </cell>
          <cell r="L551">
            <v>31</v>
          </cell>
          <cell r="M551">
            <v>190.9138957838407</v>
          </cell>
        </row>
        <row r="552">
          <cell r="D552">
            <v>42920</v>
          </cell>
          <cell r="E552">
            <v>31467.994999999999</v>
          </cell>
          <cell r="F552">
            <v>0</v>
          </cell>
          <cell r="G552">
            <v>31467.994999999999</v>
          </cell>
          <cell r="H552">
            <v>4444.9722730000003</v>
          </cell>
          <cell r="I552">
            <v>7.0794581084668096</v>
          </cell>
          <cell r="J552">
            <v>27363.094441642468</v>
          </cell>
          <cell r="K552">
            <v>1.1500159482003065</v>
          </cell>
          <cell r="L552">
            <v>31</v>
          </cell>
          <cell r="M552">
            <v>190.9138957838407</v>
          </cell>
        </row>
        <row r="553">
          <cell r="D553">
            <v>42921</v>
          </cell>
          <cell r="E553">
            <v>28994.636999999999</v>
          </cell>
          <cell r="F553">
            <v>0</v>
          </cell>
          <cell r="G553">
            <v>28994.636999999999</v>
          </cell>
          <cell r="H553">
            <v>4444.9722730000003</v>
          </cell>
          <cell r="I553">
            <v>6.5230186420107721</v>
          </cell>
          <cell r="J553">
            <v>27363.094441642468</v>
          </cell>
          <cell r="K553">
            <v>1.0596256597307421</v>
          </cell>
          <cell r="L553">
            <v>31</v>
          </cell>
          <cell r="M553">
            <v>190.9138957838407</v>
          </cell>
        </row>
        <row r="554">
          <cell r="D554">
            <v>42922</v>
          </cell>
          <cell r="E554">
            <v>15551.23</v>
          </cell>
          <cell r="F554">
            <v>0</v>
          </cell>
          <cell r="G554">
            <v>15551.23</v>
          </cell>
          <cell r="H554">
            <v>4444.9722730000003</v>
          </cell>
          <cell r="I554">
            <v>3.4986112499424356</v>
          </cell>
          <cell r="J554">
            <v>27363.094441642468</v>
          </cell>
          <cell r="K554">
            <v>0.56832863085592367</v>
          </cell>
          <cell r="L554">
            <v>31</v>
          </cell>
          <cell r="M554">
            <v>190.9138957838407</v>
          </cell>
        </row>
        <row r="555">
          <cell r="D555">
            <v>42923</v>
          </cell>
          <cell r="E555">
            <v>18474.383999999998</v>
          </cell>
          <cell r="F555">
            <v>0</v>
          </cell>
          <cell r="G555">
            <v>18474.383999999998</v>
          </cell>
          <cell r="H555">
            <v>4444.9722730000003</v>
          </cell>
          <cell r="I555">
            <v>4.1562427986825821</v>
          </cell>
          <cell r="J555">
            <v>27363.094441642468</v>
          </cell>
          <cell r="K555">
            <v>0.6751569724469757</v>
          </cell>
          <cell r="L555">
            <v>31</v>
          </cell>
          <cell r="M555">
            <v>190.9138957838407</v>
          </cell>
        </row>
        <row r="556">
          <cell r="D556">
            <v>42924</v>
          </cell>
          <cell r="E556">
            <v>25321.325000000001</v>
          </cell>
          <cell r="F556">
            <v>0</v>
          </cell>
          <cell r="G556">
            <v>25321.325000000001</v>
          </cell>
          <cell r="H556">
            <v>4444.9722730000003</v>
          </cell>
          <cell r="I556">
            <v>5.696621586102748</v>
          </cell>
          <cell r="J556">
            <v>27363.094441642468</v>
          </cell>
          <cell r="K556">
            <v>0.92538236324122736</v>
          </cell>
          <cell r="L556">
            <v>31</v>
          </cell>
          <cell r="M556">
            <v>190.9138957838407</v>
          </cell>
        </row>
        <row r="557">
          <cell r="D557">
            <v>42925</v>
          </cell>
          <cell r="E557">
            <v>29282.916000000001</v>
          </cell>
          <cell r="F557">
            <v>0</v>
          </cell>
          <cell r="G557">
            <v>29282.916000000001</v>
          </cell>
          <cell r="H557">
            <v>4444.9722730000003</v>
          </cell>
          <cell r="I557">
            <v>6.587873714729918</v>
          </cell>
          <cell r="J557">
            <v>27363.094441642468</v>
          </cell>
          <cell r="K557">
            <v>1.0701609813338895</v>
          </cell>
          <cell r="L557">
            <v>31</v>
          </cell>
          <cell r="M557">
            <v>190.9138957838407</v>
          </cell>
        </row>
        <row r="558">
          <cell r="D558">
            <v>42926</v>
          </cell>
          <cell r="E558">
            <v>29465.212</v>
          </cell>
          <cell r="F558">
            <v>0</v>
          </cell>
          <cell r="G558">
            <v>29465.212</v>
          </cell>
          <cell r="H558">
            <v>4444.9722730000003</v>
          </cell>
          <cell r="I558">
            <v>6.6288854441184943</v>
          </cell>
          <cell r="J558">
            <v>27363.094441642468</v>
          </cell>
          <cell r="K558">
            <v>1.0768230933398537</v>
          </cell>
          <cell r="L558">
            <v>31</v>
          </cell>
          <cell r="M558">
            <v>190.9138957838407</v>
          </cell>
        </row>
        <row r="559">
          <cell r="D559">
            <v>42927</v>
          </cell>
          <cell r="E559">
            <v>30353.335999999999</v>
          </cell>
          <cell r="F559">
            <v>0</v>
          </cell>
          <cell r="G559">
            <v>30353.335999999999</v>
          </cell>
          <cell r="H559">
            <v>4444.9722730000003</v>
          </cell>
          <cell r="I559">
            <v>6.8286896150904282</v>
          </cell>
          <cell r="J559">
            <v>27363.094441642468</v>
          </cell>
          <cell r="K559">
            <v>1.1092800949371735</v>
          </cell>
          <cell r="L559">
            <v>31</v>
          </cell>
          <cell r="M559">
            <v>190.9138957838407</v>
          </cell>
        </row>
        <row r="560">
          <cell r="D560">
            <v>42928</v>
          </cell>
          <cell r="E560">
            <v>29827.137999999999</v>
          </cell>
          <cell r="F560">
            <v>0</v>
          </cell>
          <cell r="G560">
            <v>29827.137999999999</v>
          </cell>
          <cell r="H560">
            <v>4444.9722730000003</v>
          </cell>
          <cell r="I560">
            <v>6.7103091241262272</v>
          </cell>
          <cell r="J560">
            <v>27363.094441642468</v>
          </cell>
          <cell r="K560">
            <v>1.0900498868507953</v>
          </cell>
          <cell r="L560">
            <v>31</v>
          </cell>
          <cell r="M560">
            <v>190.9138957838407</v>
          </cell>
        </row>
        <row r="561">
          <cell r="D561">
            <v>42929</v>
          </cell>
          <cell r="E561">
            <v>28026.754000000001</v>
          </cell>
          <cell r="F561">
            <v>0</v>
          </cell>
          <cell r="G561">
            <v>28026.754000000001</v>
          </cell>
          <cell r="H561">
            <v>4444.9722730000003</v>
          </cell>
          <cell r="I561">
            <v>6.3052708270515678</v>
          </cell>
          <cell r="J561">
            <v>27363.094441642468</v>
          </cell>
          <cell r="K561">
            <v>1.0242538196757287</v>
          </cell>
          <cell r="L561">
            <v>31</v>
          </cell>
          <cell r="M561">
            <v>190.9138957838407</v>
          </cell>
        </row>
        <row r="562">
          <cell r="D562">
            <v>42930</v>
          </cell>
          <cell r="E562">
            <v>28752.789000000001</v>
          </cell>
          <cell r="F562">
            <v>0</v>
          </cell>
          <cell r="G562">
            <v>28752.789000000001</v>
          </cell>
          <cell r="H562">
            <v>4444.9722730000003</v>
          </cell>
          <cell r="I562">
            <v>6.468609303741319</v>
          </cell>
          <cell r="J562">
            <v>27363.094441642468</v>
          </cell>
          <cell r="K562">
            <v>1.0507871856862296</v>
          </cell>
          <cell r="L562">
            <v>31</v>
          </cell>
          <cell r="M562">
            <v>190.9138957838407</v>
          </cell>
        </row>
        <row r="563">
          <cell r="D563">
            <v>42931</v>
          </cell>
          <cell r="E563">
            <v>29952.870999999999</v>
          </cell>
          <cell r="F563">
            <v>0</v>
          </cell>
          <cell r="G563">
            <v>29952.870999999999</v>
          </cell>
          <cell r="H563">
            <v>4444.9722730000003</v>
          </cell>
          <cell r="I563">
            <v>6.7385956897733834</v>
          </cell>
          <cell r="J563">
            <v>27363.094441642468</v>
          </cell>
          <cell r="K563">
            <v>1.0946448715396855</v>
          </cell>
          <cell r="L563">
            <v>31</v>
          </cell>
          <cell r="M563">
            <v>190.9138957838407</v>
          </cell>
        </row>
        <row r="564">
          <cell r="D564">
            <v>42932</v>
          </cell>
          <cell r="E564">
            <v>30106.401999999998</v>
          </cell>
          <cell r="F564">
            <v>0</v>
          </cell>
          <cell r="G564">
            <v>30106.401999999998</v>
          </cell>
          <cell r="H564">
            <v>4444.9722730000003</v>
          </cell>
          <cell r="I564">
            <v>6.7731360627094732</v>
          </cell>
          <cell r="J564">
            <v>27363.094441642468</v>
          </cell>
          <cell r="K564">
            <v>1.1002557501019561</v>
          </cell>
          <cell r="L564">
            <v>31</v>
          </cell>
          <cell r="M564">
            <v>190.9138957838407</v>
          </cell>
        </row>
        <row r="565">
          <cell r="D565">
            <v>42933</v>
          </cell>
          <cell r="E565">
            <v>26343.616999999998</v>
          </cell>
          <cell r="F565">
            <v>0</v>
          </cell>
          <cell r="G565">
            <v>26343.616999999998</v>
          </cell>
          <cell r="H565">
            <v>4444.9722730000003</v>
          </cell>
          <cell r="I565">
            <v>5.9266099723542629</v>
          </cell>
          <cell r="J565">
            <v>27363.094441642468</v>
          </cell>
          <cell r="K565">
            <v>0.96274261144635087</v>
          </cell>
          <cell r="L565">
            <v>31</v>
          </cell>
          <cell r="M565">
            <v>190.9138957838407</v>
          </cell>
        </row>
        <row r="566">
          <cell r="D566">
            <v>42934</v>
          </cell>
          <cell r="E566">
            <v>25895.038</v>
          </cell>
          <cell r="F566">
            <v>0</v>
          </cell>
          <cell r="G566">
            <v>25895.038</v>
          </cell>
          <cell r="H566">
            <v>4444.9722730000003</v>
          </cell>
          <cell r="I566">
            <v>5.8256916825541687</v>
          </cell>
          <cell r="J566">
            <v>27363.094441642468</v>
          </cell>
          <cell r="K566">
            <v>0.94634903428874229</v>
          </cell>
          <cell r="L566">
            <v>31</v>
          </cell>
          <cell r="M566">
            <v>190.9138957838407</v>
          </cell>
        </row>
        <row r="567">
          <cell r="D567">
            <v>42935</v>
          </cell>
          <cell r="E567">
            <v>28088.135999999999</v>
          </cell>
          <cell r="F567">
            <v>0</v>
          </cell>
          <cell r="G567">
            <v>28088.135999999999</v>
          </cell>
          <cell r="H567">
            <v>4444.9722730000003</v>
          </cell>
          <cell r="I567">
            <v>6.3190801370382355</v>
          </cell>
          <cell r="J567">
            <v>27363.094441642468</v>
          </cell>
          <cell r="K567">
            <v>1.0264970601151793</v>
          </cell>
          <cell r="L567">
            <v>31</v>
          </cell>
          <cell r="M567">
            <v>190.9138957838407</v>
          </cell>
        </row>
        <row r="568">
          <cell r="D568">
            <v>42936</v>
          </cell>
          <cell r="E568">
            <v>29062.383000000002</v>
          </cell>
          <cell r="F568">
            <v>0</v>
          </cell>
          <cell r="G568">
            <v>29062.383000000002</v>
          </cell>
          <cell r="H568">
            <v>4444.9722730000003</v>
          </cell>
          <cell r="I568">
            <v>6.53825968196315</v>
          </cell>
          <cell r="J568">
            <v>27363.094441642468</v>
          </cell>
          <cell r="K568">
            <v>1.0621014762048064</v>
          </cell>
          <cell r="L568">
            <v>31</v>
          </cell>
          <cell r="M568">
            <v>190.9138957838407</v>
          </cell>
        </row>
        <row r="569">
          <cell r="D569">
            <v>42937</v>
          </cell>
          <cell r="E569">
            <v>28701.421999999999</v>
          </cell>
          <cell r="F569">
            <v>0</v>
          </cell>
          <cell r="G569">
            <v>28701.421999999999</v>
          </cell>
          <cell r="H569">
            <v>4444.9722730000003</v>
          </cell>
          <cell r="I569">
            <v>6.4570531011724031</v>
          </cell>
          <cell r="J569">
            <v>27363.094441642468</v>
          </cell>
          <cell r="K569">
            <v>1.0489099491730292</v>
          </cell>
          <cell r="L569">
            <v>31</v>
          </cell>
          <cell r="M569">
            <v>190.9138957838407</v>
          </cell>
        </row>
        <row r="570">
          <cell r="D570">
            <v>42938</v>
          </cell>
          <cell r="E570">
            <v>29427.526000000002</v>
          </cell>
          <cell r="F570">
            <v>0</v>
          </cell>
          <cell r="G570">
            <v>29427.526000000002</v>
          </cell>
          <cell r="H570">
            <v>4444.9722730000003</v>
          </cell>
          <cell r="I570">
            <v>6.6204071010186025</v>
          </cell>
          <cell r="J570">
            <v>27363.094441642468</v>
          </cell>
          <cell r="K570">
            <v>1.0754458368281543</v>
          </cell>
          <cell r="L570">
            <v>31</v>
          </cell>
          <cell r="M570">
            <v>190.9138957838407</v>
          </cell>
        </row>
        <row r="571">
          <cell r="D571">
            <v>42939</v>
          </cell>
          <cell r="E571">
            <v>28268.239000000001</v>
          </cell>
          <cell r="F571">
            <v>0</v>
          </cell>
          <cell r="G571">
            <v>28268.239000000001</v>
          </cell>
          <cell r="H571">
            <v>4444.9722730000003</v>
          </cell>
          <cell r="I571">
            <v>6.3595985000197093</v>
          </cell>
          <cell r="J571">
            <v>27363.094441642468</v>
          </cell>
          <cell r="K571">
            <v>1.0330790276767836</v>
          </cell>
          <cell r="L571">
            <v>31</v>
          </cell>
          <cell r="M571">
            <v>190.9138957838407</v>
          </cell>
        </row>
        <row r="572">
          <cell r="D572">
            <v>42940</v>
          </cell>
          <cell r="E572">
            <v>29791.02</v>
          </cell>
          <cell r="F572">
            <v>0</v>
          </cell>
          <cell r="G572">
            <v>29791.02</v>
          </cell>
          <cell r="H572">
            <v>4444.9722730000003</v>
          </cell>
          <cell r="I572">
            <v>6.7021835391322808</v>
          </cell>
          <cell r="J572">
            <v>27363.094441642468</v>
          </cell>
          <cell r="K572">
            <v>1.0887299337995413</v>
          </cell>
          <cell r="L572">
            <v>31</v>
          </cell>
          <cell r="M572">
            <v>190.9138957838407</v>
          </cell>
        </row>
        <row r="573">
          <cell r="D573">
            <v>42941</v>
          </cell>
          <cell r="E573">
            <v>29140.38</v>
          </cell>
          <cell r="F573">
            <v>0</v>
          </cell>
          <cell r="G573">
            <v>29140.38</v>
          </cell>
          <cell r="H573">
            <v>4444.9722730000003</v>
          </cell>
          <cell r="I573">
            <v>6.555806923027796</v>
          </cell>
          <cell r="J573">
            <v>27363.094441642468</v>
          </cell>
          <cell r="K573">
            <v>1.0649519213606475</v>
          </cell>
          <cell r="L573">
            <v>31</v>
          </cell>
          <cell r="M573">
            <v>190.9138957838407</v>
          </cell>
        </row>
        <row r="574">
          <cell r="D574">
            <v>42942</v>
          </cell>
          <cell r="E574">
            <v>28956.502</v>
          </cell>
          <cell r="F574">
            <v>0</v>
          </cell>
          <cell r="G574">
            <v>28956.502</v>
          </cell>
          <cell r="H574">
            <v>4444.9722730000003</v>
          </cell>
          <cell r="I574">
            <v>6.5144392859073292</v>
          </cell>
          <cell r="J574">
            <v>27363.094441642468</v>
          </cell>
          <cell r="K574">
            <v>1.0582319942561982</v>
          </cell>
          <cell r="L574">
            <v>31</v>
          </cell>
          <cell r="M574">
            <v>190.9138957838407</v>
          </cell>
        </row>
        <row r="575">
          <cell r="D575">
            <v>42943</v>
          </cell>
          <cell r="E575">
            <v>28950.227999999999</v>
          </cell>
          <cell r="F575">
            <v>0</v>
          </cell>
          <cell r="G575">
            <v>28950.227999999999</v>
          </cell>
          <cell r="H575">
            <v>4444.9722730000003</v>
          </cell>
          <cell r="I575">
            <v>6.5130278035369864</v>
          </cell>
          <cell r="J575">
            <v>27363.094441642468</v>
          </cell>
          <cell r="K575">
            <v>1.0580027073232681</v>
          </cell>
          <cell r="L575">
            <v>31</v>
          </cell>
          <cell r="M575">
            <v>190.9138957838407</v>
          </cell>
        </row>
        <row r="576">
          <cell r="D576">
            <v>42944</v>
          </cell>
          <cell r="E576">
            <v>28938.172999999999</v>
          </cell>
          <cell r="F576">
            <v>0</v>
          </cell>
          <cell r="G576">
            <v>28938.172999999999</v>
          </cell>
          <cell r="H576">
            <v>4444.9722730000003</v>
          </cell>
          <cell r="I576">
            <v>6.5103157506242555</v>
          </cell>
          <cell r="J576">
            <v>27363.094441642468</v>
          </cell>
          <cell r="K576">
            <v>1.0575621504255199</v>
          </cell>
          <cell r="L576">
            <v>31</v>
          </cell>
          <cell r="M576">
            <v>190.9138957838407</v>
          </cell>
        </row>
        <row r="577">
          <cell r="D577">
            <v>42945</v>
          </cell>
          <cell r="E577">
            <v>28785.057000000001</v>
          </cell>
          <cell r="F577">
            <v>0</v>
          </cell>
          <cell r="G577">
            <v>28785.057000000001</v>
          </cell>
          <cell r="H577">
            <v>4444.9722730000003</v>
          </cell>
          <cell r="I577">
            <v>6.4758687416001344</v>
          </cell>
          <cell r="J577">
            <v>27363.094441642468</v>
          </cell>
          <cell r="K577">
            <v>1.0519664382765688</v>
          </cell>
          <cell r="L577">
            <v>31</v>
          </cell>
          <cell r="M577">
            <v>190.9138957838407</v>
          </cell>
        </row>
        <row r="578">
          <cell r="D578">
            <v>42946</v>
          </cell>
          <cell r="E578">
            <v>28351.504000000001</v>
          </cell>
          <cell r="F578">
            <v>0</v>
          </cell>
          <cell r="G578">
            <v>28351.504000000001</v>
          </cell>
          <cell r="H578">
            <v>4444.9722730000003</v>
          </cell>
          <cell r="I578">
            <v>6.3783309003331548</v>
          </cell>
          <cell r="J578">
            <v>27363.094441642468</v>
          </cell>
          <cell r="K578">
            <v>1.0361219949178453</v>
          </cell>
          <cell r="L578">
            <v>31</v>
          </cell>
          <cell r="M578">
            <v>190.9138957838407</v>
          </cell>
        </row>
        <row r="579">
          <cell r="D579">
            <v>42947</v>
          </cell>
          <cell r="E579">
            <v>27508.963</v>
          </cell>
          <cell r="F579">
            <v>0</v>
          </cell>
          <cell r="G579">
            <v>27508.963</v>
          </cell>
          <cell r="H579">
            <v>4444.5383780000002</v>
          </cell>
          <cell r="I579">
            <v>6.1893858620203366</v>
          </cell>
          <cell r="J579">
            <v>27363.094441642468</v>
          </cell>
          <cell r="K579">
            <v>1.0053308502321852</v>
          </cell>
          <cell r="L579">
            <v>31</v>
          </cell>
          <cell r="M579">
            <v>190.9138957838407</v>
          </cell>
        </row>
        <row r="580">
          <cell r="D580">
            <v>42948</v>
          </cell>
          <cell r="E580">
            <v>21277.295999999998</v>
          </cell>
          <cell r="F580">
            <v>0</v>
          </cell>
          <cell r="G580">
            <v>21277.295999999998</v>
          </cell>
          <cell r="H580">
            <v>4444.5383780000002</v>
          </cell>
          <cell r="I580">
            <v>4.7872904203775999</v>
          </cell>
          <cell r="J580">
            <v>25550.205862852592</v>
          </cell>
          <cell r="K580">
            <v>0.8327641708333563</v>
          </cell>
          <cell r="L580">
            <v>31</v>
          </cell>
          <cell r="M580">
            <v>178.26526710125702</v>
          </cell>
        </row>
        <row r="581">
          <cell r="D581">
            <v>42949</v>
          </cell>
          <cell r="E581">
            <v>25689.532999999999</v>
          </cell>
          <cell r="F581">
            <v>0</v>
          </cell>
          <cell r="G581">
            <v>25689.532999999999</v>
          </cell>
          <cell r="H581">
            <v>4444.5383780000002</v>
          </cell>
          <cell r="I581">
            <v>5.7800227639298827</v>
          </cell>
          <cell r="J581">
            <v>25550.205862852592</v>
          </cell>
          <cell r="K581">
            <v>1.0054530729769962</v>
          </cell>
          <cell r="L581">
            <v>31</v>
          </cell>
          <cell r="M581">
            <v>178.26526710125702</v>
          </cell>
        </row>
        <row r="582">
          <cell r="D582">
            <v>42950</v>
          </cell>
          <cell r="E582">
            <v>29046.851999999999</v>
          </cell>
          <cell r="F582">
            <v>0</v>
          </cell>
          <cell r="G582">
            <v>29046.851999999999</v>
          </cell>
          <cell r="H582">
            <v>4444.5383780000002</v>
          </cell>
          <cell r="I582">
            <v>6.5354035739186944</v>
          </cell>
          <cell r="J582">
            <v>25550.205862852592</v>
          </cell>
          <cell r="K582">
            <v>1.1368539320550515</v>
          </cell>
          <cell r="L582">
            <v>31</v>
          </cell>
          <cell r="M582">
            <v>178.26526710125702</v>
          </cell>
        </row>
        <row r="583">
          <cell r="D583">
            <v>42951</v>
          </cell>
          <cell r="E583">
            <v>28606.732</v>
          </cell>
          <cell r="F583">
            <v>0</v>
          </cell>
          <cell r="G583">
            <v>28606.732</v>
          </cell>
          <cell r="H583">
            <v>4444.5383780000002</v>
          </cell>
          <cell r="I583">
            <v>6.4363786668150578</v>
          </cell>
          <cell r="J583">
            <v>25550.205862852592</v>
          </cell>
          <cell r="K583">
            <v>1.1196282391442993</v>
          </cell>
          <cell r="L583">
            <v>31</v>
          </cell>
          <cell r="M583">
            <v>178.26526710125702</v>
          </cell>
        </row>
        <row r="584">
          <cell r="D584">
            <v>42952</v>
          </cell>
          <cell r="E584">
            <v>27610.293000000001</v>
          </cell>
          <cell r="F584">
            <v>0</v>
          </cell>
          <cell r="G584">
            <v>27610.293000000001</v>
          </cell>
          <cell r="H584">
            <v>4444.5383780000002</v>
          </cell>
          <cell r="I584">
            <v>6.2121846301672319</v>
          </cell>
          <cell r="J584">
            <v>25550.205862852592</v>
          </cell>
          <cell r="K584">
            <v>1.0806289838996002</v>
          </cell>
          <cell r="L584">
            <v>31</v>
          </cell>
          <cell r="M584">
            <v>178.26526710125702</v>
          </cell>
        </row>
        <row r="585">
          <cell r="D585">
            <v>42953</v>
          </cell>
          <cell r="E585">
            <v>28108.492999999999</v>
          </cell>
          <cell r="F585">
            <v>0</v>
          </cell>
          <cell r="G585">
            <v>28108.492999999999</v>
          </cell>
          <cell r="H585">
            <v>4444.5383780000002</v>
          </cell>
          <cell r="I585">
            <v>6.3242772610838722</v>
          </cell>
          <cell r="J585">
            <v>25550.205862852592</v>
          </cell>
          <cell r="K585">
            <v>1.1001278483187056</v>
          </cell>
          <cell r="L585">
            <v>31</v>
          </cell>
          <cell r="M585">
            <v>178.26526710125702</v>
          </cell>
        </row>
        <row r="586">
          <cell r="D586">
            <v>42954</v>
          </cell>
          <cell r="E586">
            <v>25065.425999999999</v>
          </cell>
          <cell r="F586">
            <v>0</v>
          </cell>
          <cell r="G586">
            <v>25065.425999999999</v>
          </cell>
          <cell r="H586">
            <v>4444.5383780000002</v>
          </cell>
          <cell r="I586">
            <v>5.6396016567370042</v>
          </cell>
          <cell r="J586">
            <v>25550.205862852592</v>
          </cell>
          <cell r="K586">
            <v>0.9810263813350556</v>
          </cell>
          <cell r="L586">
            <v>31</v>
          </cell>
          <cell r="M586">
            <v>178.26526710125702</v>
          </cell>
        </row>
        <row r="587">
          <cell r="D587">
            <v>42955</v>
          </cell>
          <cell r="E587">
            <v>28740.207999999999</v>
          </cell>
          <cell r="F587">
            <v>0</v>
          </cell>
          <cell r="G587">
            <v>28740.207999999999</v>
          </cell>
          <cell r="H587">
            <v>4444.5383780000002</v>
          </cell>
          <cell r="I587">
            <v>6.4664101320985372</v>
          </cell>
          <cell r="J587">
            <v>25550.205862852592</v>
          </cell>
          <cell r="K587">
            <v>1.1248523066416989</v>
          </cell>
          <cell r="L587">
            <v>31</v>
          </cell>
          <cell r="M587">
            <v>178.26526710125702</v>
          </cell>
        </row>
        <row r="588">
          <cell r="D588">
            <v>42956</v>
          </cell>
          <cell r="E588">
            <v>26389.276000000002</v>
          </cell>
          <cell r="F588">
            <v>0</v>
          </cell>
          <cell r="G588">
            <v>26389.276000000002</v>
          </cell>
          <cell r="H588">
            <v>4444.5383780000002</v>
          </cell>
          <cell r="I588">
            <v>5.9374616114519689</v>
          </cell>
          <cell r="J588">
            <v>25550.205862852592</v>
          </cell>
          <cell r="K588">
            <v>1.0328400538786786</v>
          </cell>
          <cell r="L588">
            <v>31</v>
          </cell>
          <cell r="M588">
            <v>178.26526710125702</v>
          </cell>
        </row>
        <row r="589">
          <cell r="D589">
            <v>42957</v>
          </cell>
          <cell r="E589">
            <v>27622.921999999999</v>
          </cell>
          <cell r="F589">
            <v>0</v>
          </cell>
          <cell r="G589">
            <v>27622.921999999999</v>
          </cell>
          <cell r="H589">
            <v>4444.5383780000002</v>
          </cell>
          <cell r="I589">
            <v>6.2150260951127283</v>
          </cell>
          <cell r="J589">
            <v>25550.205862852592</v>
          </cell>
          <cell r="K589">
            <v>1.0811232656313319</v>
          </cell>
          <cell r="L589">
            <v>31</v>
          </cell>
          <cell r="M589">
            <v>178.26526710125702</v>
          </cell>
        </row>
        <row r="590">
          <cell r="D590">
            <v>42958</v>
          </cell>
          <cell r="E590">
            <v>30000.617999999999</v>
          </cell>
          <cell r="F590">
            <v>0</v>
          </cell>
          <cell r="G590">
            <v>30000.617999999999</v>
          </cell>
          <cell r="H590">
            <v>4444.5383780000002</v>
          </cell>
          <cell r="I590">
            <v>6.749996388488829</v>
          </cell>
          <cell r="J590">
            <v>25550.205862852592</v>
          </cell>
          <cell r="K590">
            <v>1.1741830246314318</v>
          </cell>
          <cell r="L590">
            <v>31</v>
          </cell>
          <cell r="M590">
            <v>178.26526710125702</v>
          </cell>
        </row>
        <row r="591">
          <cell r="D591">
            <v>42959</v>
          </cell>
          <cell r="E591">
            <v>29791.256000000001</v>
          </cell>
          <cell r="F591">
            <v>0</v>
          </cell>
          <cell r="G591">
            <v>29791.256000000001</v>
          </cell>
          <cell r="H591">
            <v>4444.5383780000002</v>
          </cell>
          <cell r="I591">
            <v>6.7028909340649641</v>
          </cell>
          <cell r="J591">
            <v>25550.205862852592</v>
          </cell>
          <cell r="K591">
            <v>1.1659888832173155</v>
          </cell>
          <cell r="L591">
            <v>31</v>
          </cell>
          <cell r="M591">
            <v>178.26526710125702</v>
          </cell>
        </row>
        <row r="592">
          <cell r="D592">
            <v>42960</v>
          </cell>
          <cell r="E592">
            <v>28853.08</v>
          </cell>
          <cell r="F592">
            <v>0</v>
          </cell>
          <cell r="G592">
            <v>28853.08</v>
          </cell>
          <cell r="H592">
            <v>4444.5383780000002</v>
          </cell>
          <cell r="I592">
            <v>6.4918057953599249</v>
          </cell>
          <cell r="J592">
            <v>25550.205862852592</v>
          </cell>
          <cell r="K592">
            <v>1.1292699618498752</v>
          </cell>
          <cell r="L592">
            <v>31</v>
          </cell>
          <cell r="M592">
            <v>178.26526710125702</v>
          </cell>
        </row>
        <row r="593">
          <cell r="D593">
            <v>42961</v>
          </cell>
          <cell r="E593">
            <v>26855.114000000001</v>
          </cell>
          <cell r="F593">
            <v>0</v>
          </cell>
          <cell r="G593">
            <v>26855.114000000001</v>
          </cell>
          <cell r="H593">
            <v>4444.5383780000002</v>
          </cell>
          <cell r="I593">
            <v>6.0422729462591676</v>
          </cell>
          <cell r="J593">
            <v>25550.205862852592</v>
          </cell>
          <cell r="K593">
            <v>1.0510723140217282</v>
          </cell>
          <cell r="L593">
            <v>31</v>
          </cell>
          <cell r="M593">
            <v>178.26526710125702</v>
          </cell>
        </row>
        <row r="594">
          <cell r="D594">
            <v>42962</v>
          </cell>
          <cell r="E594">
            <v>24544.611000000001</v>
          </cell>
          <cell r="F594">
            <v>0</v>
          </cell>
          <cell r="G594">
            <v>24544.611000000001</v>
          </cell>
          <cell r="H594">
            <v>4444.5383780000002</v>
          </cell>
          <cell r="I594">
            <v>5.5224207583611511</v>
          </cell>
          <cell r="J594">
            <v>25550.205862852592</v>
          </cell>
          <cell r="K594">
            <v>0.96064239684602215</v>
          </cell>
          <cell r="L594">
            <v>31</v>
          </cell>
          <cell r="M594">
            <v>178.26526710125702</v>
          </cell>
        </row>
        <row r="595">
          <cell r="D595">
            <v>42963</v>
          </cell>
          <cell r="E595">
            <v>27370.277999999998</v>
          </cell>
          <cell r="F595">
            <v>0</v>
          </cell>
          <cell r="G595">
            <v>27370.277999999998</v>
          </cell>
          <cell r="H595">
            <v>4444.5383780000002</v>
          </cell>
          <cell r="I595">
            <v>6.1581823965071401</v>
          </cell>
          <cell r="J595">
            <v>25550.205862852592</v>
          </cell>
          <cell r="K595">
            <v>1.0712351261245063</v>
          </cell>
          <cell r="L595">
            <v>31</v>
          </cell>
          <cell r="M595">
            <v>178.26526710125702</v>
          </cell>
        </row>
        <row r="596">
          <cell r="D596">
            <v>42964</v>
          </cell>
          <cell r="E596">
            <v>27740.409</v>
          </cell>
          <cell r="F596">
            <v>0</v>
          </cell>
          <cell r="G596">
            <v>27740.409</v>
          </cell>
          <cell r="H596">
            <v>4444.5383780000002</v>
          </cell>
          <cell r="I596">
            <v>6.2414601114284718</v>
          </cell>
          <cell r="J596">
            <v>25550.205862852592</v>
          </cell>
          <cell r="K596">
            <v>1.0857215456072602</v>
          </cell>
          <cell r="L596">
            <v>31</v>
          </cell>
          <cell r="M596">
            <v>178.26526710125702</v>
          </cell>
        </row>
        <row r="597">
          <cell r="D597">
            <v>42965</v>
          </cell>
          <cell r="E597">
            <v>27280.225999999999</v>
          </cell>
          <cell r="F597">
            <v>0</v>
          </cell>
          <cell r="G597">
            <v>27280.225999999999</v>
          </cell>
          <cell r="H597">
            <v>4444.5383780000002</v>
          </cell>
          <cell r="I597">
            <v>6.1379211247301324</v>
          </cell>
          <cell r="J597">
            <v>25550.205862852592</v>
          </cell>
          <cell r="K597">
            <v>1.0677106144049775</v>
          </cell>
          <cell r="L597">
            <v>31</v>
          </cell>
          <cell r="M597">
            <v>178.26526710125702</v>
          </cell>
        </row>
        <row r="598">
          <cell r="D598">
            <v>42966</v>
          </cell>
          <cell r="E598">
            <v>26705.249</v>
          </cell>
          <cell r="F598">
            <v>0</v>
          </cell>
          <cell r="G598">
            <v>26705.249</v>
          </cell>
          <cell r="H598">
            <v>4444.5383780000002</v>
          </cell>
          <cell r="I598">
            <v>6.0085540339100652</v>
          </cell>
          <cell r="J598">
            <v>25550.205862852592</v>
          </cell>
          <cell r="K598">
            <v>1.0452068035516975</v>
          </cell>
          <cell r="L598">
            <v>31</v>
          </cell>
          <cell r="M598">
            <v>178.26526710125702</v>
          </cell>
        </row>
        <row r="599">
          <cell r="D599">
            <v>42967</v>
          </cell>
          <cell r="E599">
            <v>27513.08</v>
          </cell>
          <cell r="F599">
            <v>0</v>
          </cell>
          <cell r="G599">
            <v>27513.08</v>
          </cell>
          <cell r="H599">
            <v>4444.5383780000002</v>
          </cell>
          <cell r="I599">
            <v>6.1903121674428254</v>
          </cell>
          <cell r="J599">
            <v>25550.205862852592</v>
          </cell>
          <cell r="K599">
            <v>1.0768242004656889</v>
          </cell>
          <cell r="L599">
            <v>31</v>
          </cell>
          <cell r="M599">
            <v>178.26526710125702</v>
          </cell>
        </row>
        <row r="600">
          <cell r="D600">
            <v>42968</v>
          </cell>
          <cell r="E600">
            <v>27550.92</v>
          </cell>
          <cell r="F600">
            <v>0</v>
          </cell>
          <cell r="G600">
            <v>27550.92</v>
          </cell>
          <cell r="H600">
            <v>4444.5383780000002</v>
          </cell>
          <cell r="I600">
            <v>6.1988259875028122</v>
          </cell>
          <cell r="J600">
            <v>25550.205862852592</v>
          </cell>
          <cell r="K600">
            <v>1.0783052061453737</v>
          </cell>
          <cell r="L600">
            <v>31</v>
          </cell>
          <cell r="M600">
            <v>178.26526710125702</v>
          </cell>
        </row>
        <row r="601">
          <cell r="D601">
            <v>42969</v>
          </cell>
          <cell r="E601">
            <v>27183.634999999998</v>
          </cell>
          <cell r="F601">
            <v>0</v>
          </cell>
          <cell r="G601">
            <v>27183.634999999998</v>
          </cell>
          <cell r="H601">
            <v>4444.5383780000002</v>
          </cell>
          <cell r="I601">
            <v>6.1161886090479376</v>
          </cell>
          <cell r="J601">
            <v>25550.205862852592</v>
          </cell>
          <cell r="K601">
            <v>1.0639301751976193</v>
          </cell>
          <cell r="L601">
            <v>31</v>
          </cell>
          <cell r="M601">
            <v>178.26526710125702</v>
          </cell>
        </row>
        <row r="602">
          <cell r="D602">
            <v>42970</v>
          </cell>
          <cell r="E602">
            <v>25093.174999999999</v>
          </cell>
          <cell r="F602">
            <v>0</v>
          </cell>
          <cell r="G602">
            <v>25093.174999999999</v>
          </cell>
          <cell r="H602">
            <v>4444.5383780000002</v>
          </cell>
          <cell r="I602">
            <v>5.6458450497825803</v>
          </cell>
          <cell r="J602">
            <v>25550.205862852592</v>
          </cell>
          <cell r="K602">
            <v>0.98211243912061508</v>
          </cell>
          <cell r="L602">
            <v>31</v>
          </cell>
          <cell r="M602">
            <v>178.26526710125702</v>
          </cell>
        </row>
        <row r="603">
          <cell r="D603">
            <v>42971</v>
          </cell>
          <cell r="E603">
            <v>26672.706999999999</v>
          </cell>
          <cell r="F603">
            <v>0</v>
          </cell>
          <cell r="G603">
            <v>26672.706999999999</v>
          </cell>
          <cell r="H603">
            <v>4444.5383780000002</v>
          </cell>
          <cell r="I603">
            <v>6.0012322386565735</v>
          </cell>
          <cell r="J603">
            <v>25550.205862852592</v>
          </cell>
          <cell r="K603">
            <v>1.0439331543226198</v>
          </cell>
          <cell r="L603">
            <v>31</v>
          </cell>
          <cell r="M603">
            <v>178.26526710125702</v>
          </cell>
        </row>
        <row r="604">
          <cell r="D604">
            <v>42972</v>
          </cell>
          <cell r="E604">
            <v>23257.643</v>
          </cell>
          <cell r="F604">
            <v>0</v>
          </cell>
          <cell r="G604">
            <v>23257.643</v>
          </cell>
          <cell r="H604">
            <v>4444.5383780000002</v>
          </cell>
          <cell r="I604">
            <v>5.2328590782617379</v>
          </cell>
          <cell r="J604">
            <v>25550.205862852592</v>
          </cell>
          <cell r="K604">
            <v>0.91027223517655698</v>
          </cell>
          <cell r="L604">
            <v>31</v>
          </cell>
          <cell r="M604">
            <v>178.26526710125702</v>
          </cell>
        </row>
        <row r="605">
          <cell r="D605">
            <v>42973</v>
          </cell>
          <cell r="E605">
            <v>17974.498</v>
          </cell>
          <cell r="F605">
            <v>0</v>
          </cell>
          <cell r="G605">
            <v>17974.498</v>
          </cell>
          <cell r="H605">
            <v>4444.5383780000002</v>
          </cell>
          <cell r="I605">
            <v>4.0441765761258548</v>
          </cell>
          <cell r="J605">
            <v>25550.205862852592</v>
          </cell>
          <cell r="K605">
            <v>0.703497188886963</v>
          </cell>
          <cell r="L605">
            <v>31</v>
          </cell>
          <cell r="M605">
            <v>178.26526710125702</v>
          </cell>
        </row>
        <row r="606">
          <cell r="D606">
            <v>42974</v>
          </cell>
          <cell r="E606">
            <v>13116.263000000001</v>
          </cell>
          <cell r="F606">
            <v>0</v>
          </cell>
          <cell r="G606">
            <v>13116.263000000001</v>
          </cell>
          <cell r="H606">
            <v>4444.5383780000002</v>
          </cell>
          <cell r="I606">
            <v>2.951096803421505</v>
          </cell>
          <cell r="J606">
            <v>25550.205862852592</v>
          </cell>
          <cell r="K606">
            <v>0.51335253697778294</v>
          </cell>
          <cell r="L606">
            <v>31</v>
          </cell>
          <cell r="M606">
            <v>178.26526710125702</v>
          </cell>
        </row>
        <row r="607">
          <cell r="D607">
            <v>42975</v>
          </cell>
          <cell r="E607">
            <v>14004.107</v>
          </cell>
          <cell r="F607">
            <v>0</v>
          </cell>
          <cell r="G607">
            <v>14004.107</v>
          </cell>
          <cell r="H607">
            <v>4444.5383780000002</v>
          </cell>
          <cell r="I607">
            <v>3.1508574814695862</v>
          </cell>
          <cell r="J607">
            <v>25550.205862852592</v>
          </cell>
          <cell r="K607">
            <v>0.54810153292582864</v>
          </cell>
          <cell r="L607">
            <v>31</v>
          </cell>
          <cell r="M607">
            <v>178.26526710125702</v>
          </cell>
        </row>
        <row r="608">
          <cell r="D608">
            <v>42976</v>
          </cell>
          <cell r="E608">
            <v>16154.402</v>
          </cell>
          <cell r="F608">
            <v>0</v>
          </cell>
          <cell r="G608">
            <v>16154.402</v>
          </cell>
          <cell r="H608">
            <v>4444.5383780000002</v>
          </cell>
          <cell r="I608">
            <v>3.6346636312024212</v>
          </cell>
          <cell r="J608">
            <v>25550.205862852592</v>
          </cell>
          <cell r="K608">
            <v>0.63226112880314844</v>
          </cell>
          <cell r="L608">
            <v>31</v>
          </cell>
          <cell r="M608">
            <v>178.26526710125702</v>
          </cell>
        </row>
        <row r="609">
          <cell r="D609">
            <v>42977</v>
          </cell>
          <cell r="E609">
            <v>19836.748</v>
          </cell>
          <cell r="F609">
            <v>0</v>
          </cell>
          <cell r="G609">
            <v>19836.748</v>
          </cell>
          <cell r="H609">
            <v>4444.5383780000002</v>
          </cell>
          <cell r="I609">
            <v>4.4631739705949727</v>
          </cell>
          <cell r="J609">
            <v>25550.205862852592</v>
          </cell>
          <cell r="K609">
            <v>0.77638309869121713</v>
          </cell>
          <cell r="L609">
            <v>31</v>
          </cell>
          <cell r="M609">
            <v>178.26526710125702</v>
          </cell>
        </row>
        <row r="610">
          <cell r="D610">
            <v>42978</v>
          </cell>
          <cell r="E610">
            <v>24197.78</v>
          </cell>
          <cell r="F610">
            <v>0</v>
          </cell>
          <cell r="G610">
            <v>24197.78</v>
          </cell>
          <cell r="H610">
            <v>4444.7036179999996</v>
          </cell>
          <cell r="I610">
            <v>5.4441830276387178</v>
          </cell>
          <cell r="J610">
            <v>25550.205862852592</v>
          </cell>
          <cell r="K610">
            <v>0.9470679073933066</v>
          </cell>
          <cell r="L610">
            <v>31</v>
          </cell>
          <cell r="M610">
            <v>178.26526710125702</v>
          </cell>
        </row>
        <row r="611">
          <cell r="D611">
            <v>42979</v>
          </cell>
          <cell r="E611">
            <v>25645.061000000002</v>
          </cell>
          <cell r="F611">
            <v>0</v>
          </cell>
          <cell r="G611">
            <v>25645.061000000002</v>
          </cell>
          <cell r="H611">
            <v>4444.7036179999996</v>
          </cell>
          <cell r="I611">
            <v>5.7698022644622613</v>
          </cell>
          <cell r="J611">
            <v>22437.784917191238</v>
          </cell>
          <cell r="K611">
            <v>1.1429408515433015</v>
          </cell>
          <cell r="L611">
            <v>30</v>
          </cell>
          <cell r="M611">
            <v>151.49973462472815</v>
          </cell>
        </row>
        <row r="612">
          <cell r="D612">
            <v>42980</v>
          </cell>
          <cell r="E612">
            <v>27070.772000000001</v>
          </cell>
          <cell r="F612">
            <v>0</v>
          </cell>
          <cell r="G612">
            <v>27070.772000000001</v>
          </cell>
          <cell r="H612">
            <v>4444.7036179999996</v>
          </cell>
          <cell r="I612">
            <v>6.0905685342819647</v>
          </cell>
          <cell r="J612">
            <v>22437.784917191238</v>
          </cell>
          <cell r="K612">
            <v>1.2064814820138101</v>
          </cell>
          <cell r="L612">
            <v>30</v>
          </cell>
          <cell r="M612">
            <v>151.49973462472815</v>
          </cell>
        </row>
        <row r="613">
          <cell r="D613">
            <v>42981</v>
          </cell>
          <cell r="E613">
            <v>23525.124</v>
          </cell>
          <cell r="F613">
            <v>0</v>
          </cell>
          <cell r="G613">
            <v>23525.124</v>
          </cell>
          <cell r="H613">
            <v>4444.7036179999996</v>
          </cell>
          <cell r="I613">
            <v>5.2928442528155992</v>
          </cell>
          <cell r="J613">
            <v>22437.784917191238</v>
          </cell>
          <cell r="K613">
            <v>1.048460179417072</v>
          </cell>
          <cell r="L613">
            <v>30</v>
          </cell>
          <cell r="M613">
            <v>151.49973462472815</v>
          </cell>
        </row>
        <row r="614">
          <cell r="D614">
            <v>42982</v>
          </cell>
          <cell r="E614">
            <v>27104.911</v>
          </cell>
          <cell r="F614">
            <v>0</v>
          </cell>
          <cell r="G614">
            <v>27104.911</v>
          </cell>
          <cell r="H614">
            <v>4444.7036179999996</v>
          </cell>
          <cell r="I614">
            <v>6.0982493613818285</v>
          </cell>
          <cell r="J614">
            <v>22437.784917191238</v>
          </cell>
          <cell r="K614">
            <v>1.2080029780137937</v>
          </cell>
          <cell r="L614">
            <v>30</v>
          </cell>
          <cell r="M614">
            <v>151.49973462472815</v>
          </cell>
        </row>
        <row r="615">
          <cell r="D615">
            <v>42983</v>
          </cell>
          <cell r="E615">
            <v>27374.49</v>
          </cell>
          <cell r="F615">
            <v>0</v>
          </cell>
          <cell r="G615">
            <v>27374.49</v>
          </cell>
          <cell r="H615">
            <v>4444.7036179999996</v>
          </cell>
          <cell r="I615">
            <v>6.1589010995333373</v>
          </cell>
          <cell r="J615">
            <v>22437.784917191238</v>
          </cell>
          <cell r="K615">
            <v>1.2200174884030728</v>
          </cell>
          <cell r="L615">
            <v>30</v>
          </cell>
          <cell r="M615">
            <v>151.49973462472815</v>
          </cell>
        </row>
        <row r="616">
          <cell r="D616">
            <v>42984</v>
          </cell>
          <cell r="E616">
            <v>25052.904999999999</v>
          </cell>
          <cell r="F616">
            <v>0</v>
          </cell>
          <cell r="G616">
            <v>25052.904999999999</v>
          </cell>
          <cell r="H616">
            <v>4444.7036179999996</v>
          </cell>
          <cell r="I616">
            <v>5.6365749334875002</v>
          </cell>
          <cell r="J616">
            <v>22437.784917191238</v>
          </cell>
          <cell r="K616">
            <v>1.1165498329028516</v>
          </cell>
          <cell r="L616">
            <v>30</v>
          </cell>
          <cell r="M616">
            <v>151.49973462472815</v>
          </cell>
        </row>
        <row r="617">
          <cell r="D617">
            <v>42985</v>
          </cell>
          <cell r="E617">
            <v>25211.853999999999</v>
          </cell>
          <cell r="F617">
            <v>0</v>
          </cell>
          <cell r="G617">
            <v>25211.853999999999</v>
          </cell>
          <cell r="H617">
            <v>4444.7036179999996</v>
          </cell>
          <cell r="I617">
            <v>5.6723363730931231</v>
          </cell>
          <cell r="J617">
            <v>22437.784917191238</v>
          </cell>
          <cell r="K617">
            <v>1.1236338209429639</v>
          </cell>
          <cell r="L617">
            <v>30</v>
          </cell>
          <cell r="M617">
            <v>151.49973462472815</v>
          </cell>
        </row>
        <row r="618">
          <cell r="D618">
            <v>42986</v>
          </cell>
          <cell r="E618">
            <v>26066.453000000001</v>
          </cell>
          <cell r="F618">
            <v>0</v>
          </cell>
          <cell r="G618">
            <v>26066.453000000001</v>
          </cell>
          <cell r="H618">
            <v>4444.7036179999996</v>
          </cell>
          <cell r="I618">
            <v>5.8646099358429717</v>
          </cell>
          <cell r="J618">
            <v>22437.784917191238</v>
          </cell>
          <cell r="K618">
            <v>1.1617213150139689</v>
          </cell>
          <cell r="L618">
            <v>30</v>
          </cell>
          <cell r="M618">
            <v>151.49973462472815</v>
          </cell>
        </row>
        <row r="619">
          <cell r="D619">
            <v>42987</v>
          </cell>
          <cell r="E619">
            <v>17478.870999999999</v>
          </cell>
          <cell r="F619">
            <v>0</v>
          </cell>
          <cell r="G619">
            <v>17478.870999999999</v>
          </cell>
          <cell r="H619">
            <v>4444.7036179999996</v>
          </cell>
          <cell r="I619">
            <v>3.9325166540272116</v>
          </cell>
          <cell r="J619">
            <v>22437.784917191238</v>
          </cell>
          <cell r="K619">
            <v>0.77899271539090964</v>
          </cell>
          <cell r="L619">
            <v>30</v>
          </cell>
          <cell r="M619">
            <v>151.49973462472815</v>
          </cell>
        </row>
        <row r="620">
          <cell r="D620">
            <v>42988</v>
          </cell>
          <cell r="E620">
            <v>28518.138999999999</v>
          </cell>
          <cell r="F620">
            <v>0</v>
          </cell>
          <cell r="G620">
            <v>28518.138999999999</v>
          </cell>
          <cell r="H620">
            <v>4444.7036179999996</v>
          </cell>
          <cell r="I620">
            <v>6.4162071199771962</v>
          </cell>
          <cell r="J620">
            <v>22437.784917191238</v>
          </cell>
          <cell r="K620">
            <v>1.270987270144931</v>
          </cell>
          <cell r="L620">
            <v>30</v>
          </cell>
          <cell r="M620">
            <v>151.49973462472815</v>
          </cell>
        </row>
        <row r="621">
          <cell r="D621">
            <v>42989</v>
          </cell>
          <cell r="E621">
            <v>27588.441999999999</v>
          </cell>
          <cell r="F621">
            <v>0</v>
          </cell>
          <cell r="G621">
            <v>27588.441999999999</v>
          </cell>
          <cell r="H621">
            <v>4444.7036179999996</v>
          </cell>
          <cell r="I621">
            <v>6.2070374925053109</v>
          </cell>
          <cell r="J621">
            <v>22437.784917191238</v>
          </cell>
          <cell r="K621">
            <v>1.2295528325018599</v>
          </cell>
          <cell r="L621">
            <v>30</v>
          </cell>
          <cell r="M621">
            <v>151.49973462472815</v>
          </cell>
        </row>
        <row r="622">
          <cell r="D622">
            <v>42990</v>
          </cell>
          <cell r="E622">
            <v>26789.042000000001</v>
          </cell>
          <cell r="F622">
            <v>0</v>
          </cell>
          <cell r="G622">
            <v>26789.042000000001</v>
          </cell>
          <cell r="H622">
            <v>4444.7036179999996</v>
          </cell>
          <cell r="I622">
            <v>6.0271829805503137</v>
          </cell>
          <cell r="J622">
            <v>22437.784917191238</v>
          </cell>
          <cell r="K622">
            <v>1.1939254297546522</v>
          </cell>
          <cell r="L622">
            <v>30</v>
          </cell>
          <cell r="M622">
            <v>151.49973462472815</v>
          </cell>
        </row>
        <row r="623">
          <cell r="D623">
            <v>42991</v>
          </cell>
          <cell r="E623">
            <v>27843.823</v>
          </cell>
          <cell r="F623">
            <v>0</v>
          </cell>
          <cell r="G623">
            <v>27843.823</v>
          </cell>
          <cell r="H623">
            <v>4444.7036179999996</v>
          </cell>
          <cell r="I623">
            <v>6.2644948669331058</v>
          </cell>
          <cell r="J623">
            <v>22437.784917191238</v>
          </cell>
          <cell r="K623">
            <v>1.240934570981951</v>
          </cell>
          <cell r="L623">
            <v>30</v>
          </cell>
          <cell r="M623">
            <v>151.49973462472815</v>
          </cell>
        </row>
        <row r="624">
          <cell r="D624">
            <v>42992</v>
          </cell>
          <cell r="E624">
            <v>25018.878000000001</v>
          </cell>
          <cell r="F624">
            <v>0</v>
          </cell>
          <cell r="G624">
            <v>25018.878000000001</v>
          </cell>
          <cell r="H624">
            <v>4444.7036179999996</v>
          </cell>
          <cell r="I624">
            <v>5.6289193049182078</v>
          </cell>
          <cell r="J624">
            <v>22437.784917191238</v>
          </cell>
          <cell r="K624">
            <v>1.1150333284829377</v>
          </cell>
          <cell r="L624">
            <v>30</v>
          </cell>
          <cell r="M624">
            <v>151.49973462472815</v>
          </cell>
        </row>
        <row r="625">
          <cell r="D625">
            <v>42993</v>
          </cell>
          <cell r="E625">
            <v>22733.786</v>
          </cell>
          <cell r="F625">
            <v>0</v>
          </cell>
          <cell r="G625">
            <v>22733.786</v>
          </cell>
          <cell r="H625">
            <v>4444.7036179999996</v>
          </cell>
          <cell r="I625">
            <v>5.1148035850879996</v>
          </cell>
          <cell r="J625">
            <v>22437.784917191238</v>
          </cell>
          <cell r="K625">
            <v>1.0131920812995214</v>
          </cell>
          <cell r="L625">
            <v>30</v>
          </cell>
          <cell r="M625">
            <v>151.49973462472815</v>
          </cell>
        </row>
        <row r="626">
          <cell r="D626">
            <v>42994</v>
          </cell>
          <cell r="E626">
            <v>25426.865000000002</v>
          </cell>
          <cell r="F626">
            <v>0</v>
          </cell>
          <cell r="G626">
            <v>25426.865000000002</v>
          </cell>
          <cell r="H626">
            <v>4444.7036179999996</v>
          </cell>
          <cell r="I626">
            <v>5.7207110271711272</v>
          </cell>
          <cell r="J626">
            <v>22437.784917191238</v>
          </cell>
          <cell r="K626">
            <v>1.1332163622140174</v>
          </cell>
          <cell r="L626">
            <v>30</v>
          </cell>
          <cell r="M626">
            <v>151.49973462472815</v>
          </cell>
        </row>
        <row r="627">
          <cell r="D627">
            <v>42995</v>
          </cell>
          <cell r="E627">
            <v>26569.460999999999</v>
          </cell>
          <cell r="F627">
            <v>0</v>
          </cell>
          <cell r="G627">
            <v>26569.460999999999</v>
          </cell>
          <cell r="H627">
            <v>4444.7036179999996</v>
          </cell>
          <cell r="I627">
            <v>5.9777801364302361</v>
          </cell>
          <cell r="J627">
            <v>22437.784917191238</v>
          </cell>
          <cell r="K627">
            <v>1.1841392141896849</v>
          </cell>
          <cell r="L627">
            <v>30</v>
          </cell>
          <cell r="M627">
            <v>151.49973462472815</v>
          </cell>
        </row>
        <row r="628">
          <cell r="D628">
            <v>42996</v>
          </cell>
          <cell r="E628">
            <v>25625.128000000001</v>
          </cell>
          <cell r="F628">
            <v>0</v>
          </cell>
          <cell r="G628">
            <v>25625.128000000001</v>
          </cell>
          <cell r="H628">
            <v>4444.7036179999996</v>
          </cell>
          <cell r="I628">
            <v>5.7653176009811515</v>
          </cell>
          <cell r="J628">
            <v>22437.784917191238</v>
          </cell>
          <cell r="K628">
            <v>1.1420524839939394</v>
          </cell>
          <cell r="L628">
            <v>30</v>
          </cell>
          <cell r="M628">
            <v>151.49973462472815</v>
          </cell>
        </row>
        <row r="629">
          <cell r="D629">
            <v>42997</v>
          </cell>
          <cell r="E629">
            <v>27026.322</v>
          </cell>
          <cell r="F629">
            <v>0</v>
          </cell>
          <cell r="G629">
            <v>27026.322</v>
          </cell>
          <cell r="H629">
            <v>4444.7036179999996</v>
          </cell>
          <cell r="I629">
            <v>6.0805678674613493</v>
          </cell>
          <cell r="J629">
            <v>22437.784917191238</v>
          </cell>
          <cell r="K629">
            <v>1.2045004486736632</v>
          </cell>
          <cell r="L629">
            <v>30</v>
          </cell>
          <cell r="M629">
            <v>151.49973462472815</v>
          </cell>
        </row>
        <row r="630">
          <cell r="D630">
            <v>42998</v>
          </cell>
          <cell r="E630">
            <v>26196.280999999999</v>
          </cell>
          <cell r="F630">
            <v>0</v>
          </cell>
          <cell r="G630">
            <v>26196.280999999999</v>
          </cell>
          <cell r="H630">
            <v>4444.7036179999996</v>
          </cell>
          <cell r="I630">
            <v>5.8938195325130902</v>
          </cell>
          <cell r="J630">
            <v>22437.784917191238</v>
          </cell>
          <cell r="K630">
            <v>1.1675074476682901</v>
          </cell>
          <cell r="L630">
            <v>30</v>
          </cell>
          <cell r="M630">
            <v>151.49973462472815</v>
          </cell>
        </row>
        <row r="631">
          <cell r="D631">
            <v>42999</v>
          </cell>
          <cell r="E631">
            <v>23936.694</v>
          </cell>
          <cell r="F631">
            <v>0</v>
          </cell>
          <cell r="G631">
            <v>23936.694</v>
          </cell>
          <cell r="H631">
            <v>4444.7036179999996</v>
          </cell>
          <cell r="I631">
            <v>5.3854421030599307</v>
          </cell>
          <cell r="J631">
            <v>22437.784917191238</v>
          </cell>
          <cell r="K631">
            <v>1.0668028991427017</v>
          </cell>
          <cell r="L631">
            <v>30</v>
          </cell>
          <cell r="M631">
            <v>151.49973462472815</v>
          </cell>
        </row>
        <row r="632">
          <cell r="D632">
            <v>43000</v>
          </cell>
          <cell r="E632">
            <v>21763.594000000001</v>
          </cell>
          <cell r="F632">
            <v>0</v>
          </cell>
          <cell r="G632">
            <v>21763.594000000001</v>
          </cell>
          <cell r="H632">
            <v>4444.7036179999996</v>
          </cell>
          <cell r="I632">
            <v>4.8965231139063103</v>
          </cell>
          <cell r="J632">
            <v>22437.784917191238</v>
          </cell>
          <cell r="K632">
            <v>0.96995287548751341</v>
          </cell>
          <cell r="L632">
            <v>30</v>
          </cell>
          <cell r="M632">
            <v>151.49973462472815</v>
          </cell>
        </row>
        <row r="633">
          <cell r="D633">
            <v>43001</v>
          </cell>
          <cell r="E633">
            <v>24303.641</v>
          </cell>
          <cell r="F633">
            <v>0</v>
          </cell>
          <cell r="G633">
            <v>24303.641</v>
          </cell>
          <cell r="H633">
            <v>4444.7036179999996</v>
          </cell>
          <cell r="I633">
            <v>5.4680003637533883</v>
          </cell>
          <cell r="J633">
            <v>22437.784917191238</v>
          </cell>
          <cell r="K633">
            <v>1.0831568753196841</v>
          </cell>
          <cell r="L633">
            <v>30</v>
          </cell>
          <cell r="M633">
            <v>151.49973462472815</v>
          </cell>
        </row>
        <row r="634">
          <cell r="D634">
            <v>43002</v>
          </cell>
          <cell r="E634">
            <v>25499.602999999999</v>
          </cell>
          <cell r="F634">
            <v>0</v>
          </cell>
          <cell r="G634">
            <v>25499.602999999999</v>
          </cell>
          <cell r="H634">
            <v>4444.7036179999996</v>
          </cell>
          <cell r="I634">
            <v>5.7370761228561182</v>
          </cell>
          <cell r="J634">
            <v>22437.784917191238</v>
          </cell>
          <cell r="K634">
            <v>1.1364581260631872</v>
          </cell>
          <cell r="L634">
            <v>30</v>
          </cell>
          <cell r="M634">
            <v>151.49973462472815</v>
          </cell>
        </row>
        <row r="635">
          <cell r="D635">
            <v>43003</v>
          </cell>
          <cell r="E635">
            <v>25389.353999999999</v>
          </cell>
          <cell r="F635">
            <v>0</v>
          </cell>
          <cell r="G635">
            <v>25389.353999999999</v>
          </cell>
          <cell r="H635">
            <v>4444.7036179999996</v>
          </cell>
          <cell r="I635">
            <v>5.7122715443115517</v>
          </cell>
          <cell r="J635">
            <v>22437.784917191238</v>
          </cell>
          <cell r="K635">
            <v>1.1315445839997935</v>
          </cell>
          <cell r="L635">
            <v>30</v>
          </cell>
          <cell r="M635">
            <v>151.49973462472815</v>
          </cell>
        </row>
        <row r="636">
          <cell r="D636">
            <v>43004</v>
          </cell>
          <cell r="E636">
            <v>25469.865000000002</v>
          </cell>
          <cell r="F636">
            <v>0</v>
          </cell>
          <cell r="G636">
            <v>25469.865000000002</v>
          </cell>
          <cell r="H636">
            <v>4444.7036179999996</v>
          </cell>
          <cell r="I636">
            <v>5.7303854630155913</v>
          </cell>
          <cell r="J636">
            <v>22437.784917191238</v>
          </cell>
          <cell r="K636">
            <v>1.1351327724193339</v>
          </cell>
          <cell r="L636">
            <v>30</v>
          </cell>
          <cell r="M636">
            <v>151.49973462472815</v>
          </cell>
        </row>
        <row r="637">
          <cell r="D637">
            <v>43005</v>
          </cell>
          <cell r="E637">
            <v>18640.471000000001</v>
          </cell>
          <cell r="F637">
            <v>0</v>
          </cell>
          <cell r="G637">
            <v>18640.471000000001</v>
          </cell>
          <cell r="H637">
            <v>4444.7036179999996</v>
          </cell>
          <cell r="I637">
            <v>4.1938614139558146</v>
          </cell>
          <cell r="J637">
            <v>22437.784917191238</v>
          </cell>
          <cell r="K637">
            <v>0.830762531541969</v>
          </cell>
          <cell r="L637">
            <v>30</v>
          </cell>
          <cell r="M637">
            <v>151.49973462472815</v>
          </cell>
        </row>
        <row r="638">
          <cell r="D638">
            <v>43006</v>
          </cell>
          <cell r="E638">
            <v>21887.438999999998</v>
          </cell>
          <cell r="F638">
            <v>0</v>
          </cell>
          <cell r="G638">
            <v>21887.438999999998</v>
          </cell>
          <cell r="H638">
            <v>4444.7036179999996</v>
          </cell>
          <cell r="I638">
            <v>4.9243866140727679</v>
          </cell>
          <cell r="J638">
            <v>22437.784917191238</v>
          </cell>
          <cell r="K638">
            <v>0.97547235971722057</v>
          </cell>
          <cell r="L638">
            <v>30</v>
          </cell>
          <cell r="M638">
            <v>151.49973462472815</v>
          </cell>
        </row>
        <row r="639">
          <cell r="D639">
            <v>43007</v>
          </cell>
          <cell r="E639">
            <v>23777.668000000001</v>
          </cell>
          <cell r="F639">
            <v>0</v>
          </cell>
          <cell r="G639">
            <v>23777.668000000001</v>
          </cell>
          <cell r="H639">
            <v>4444.7036179999996</v>
          </cell>
          <cell r="I639">
            <v>5.3496633394645405</v>
          </cell>
          <cell r="J639">
            <v>22437.784917191238</v>
          </cell>
          <cell r="K639">
            <v>1.0597154793912915</v>
          </cell>
          <cell r="L639">
            <v>30</v>
          </cell>
          <cell r="M639">
            <v>151.49973462472815</v>
          </cell>
        </row>
        <row r="640">
          <cell r="D640">
            <v>43008</v>
          </cell>
          <cell r="E640">
            <v>17852.611000000001</v>
          </cell>
          <cell r="F640">
            <v>0</v>
          </cell>
          <cell r="G640">
            <v>17852.611000000001</v>
          </cell>
          <cell r="H640">
            <v>4445.2561429999996</v>
          </cell>
          <cell r="I640">
            <v>4.0161040051905061</v>
          </cell>
          <cell r="J640">
            <v>22437.784917191238</v>
          </cell>
          <cell r="K640">
            <v>0.7956494398126529</v>
          </cell>
          <cell r="L640">
            <v>30</v>
          </cell>
          <cell r="M640">
            <v>151.49973462472815</v>
          </cell>
        </row>
        <row r="641">
          <cell r="D641">
            <v>43009</v>
          </cell>
          <cell r="E641">
            <v>16366.17</v>
          </cell>
          <cell r="F641">
            <v>0</v>
          </cell>
          <cell r="G641">
            <v>16366.17</v>
          </cell>
          <cell r="H641">
            <v>4445.2561429999996</v>
          </cell>
          <cell r="I641">
            <v>3.6817158502265417</v>
          </cell>
          <cell r="J641">
            <v>18639.066003880955</v>
          </cell>
          <cell r="K641">
            <v>0.87805740891696504</v>
          </cell>
          <cell r="L641">
            <v>31</v>
          </cell>
          <cell r="M641">
            <v>130.04584376091717</v>
          </cell>
        </row>
        <row r="642">
          <cell r="D642">
            <v>43010</v>
          </cell>
          <cell r="E642">
            <v>22895.969000000001</v>
          </cell>
          <cell r="F642">
            <v>0</v>
          </cell>
          <cell r="G642">
            <v>22895.969000000001</v>
          </cell>
          <cell r="H642">
            <v>4445.2561429999996</v>
          </cell>
          <cell r="I642">
            <v>5.1506523501586221</v>
          </cell>
          <cell r="J642">
            <v>18639.066003880955</v>
          </cell>
          <cell r="K642">
            <v>1.2283860680161061</v>
          </cell>
          <cell r="L642">
            <v>31</v>
          </cell>
          <cell r="M642">
            <v>130.04584376091717</v>
          </cell>
        </row>
        <row r="643">
          <cell r="D643">
            <v>43011</v>
          </cell>
          <cell r="E643">
            <v>24393.955000000002</v>
          </cell>
          <cell r="F643">
            <v>0</v>
          </cell>
          <cell r="G643">
            <v>24393.955000000002</v>
          </cell>
          <cell r="H643">
            <v>4445.2561429999996</v>
          </cell>
          <cell r="I643">
            <v>5.4876376557993103</v>
          </cell>
          <cell r="J643">
            <v>18639.066003880955</v>
          </cell>
          <cell r="K643">
            <v>1.3087541508206895</v>
          </cell>
          <cell r="L643">
            <v>31</v>
          </cell>
          <cell r="M643">
            <v>130.04584376091717</v>
          </cell>
        </row>
        <row r="644">
          <cell r="D644">
            <v>43012</v>
          </cell>
          <cell r="E644">
            <v>23037.185000000001</v>
          </cell>
          <cell r="F644">
            <v>0</v>
          </cell>
          <cell r="G644">
            <v>23037.185000000001</v>
          </cell>
          <cell r="H644">
            <v>4445.2561429999996</v>
          </cell>
          <cell r="I644">
            <v>5.1824201483365462</v>
          </cell>
          <cell r="J644">
            <v>18639.066003880955</v>
          </cell>
          <cell r="K644">
            <v>1.2359624133099421</v>
          </cell>
          <cell r="L644">
            <v>31</v>
          </cell>
          <cell r="M644">
            <v>130.04584376091717</v>
          </cell>
        </row>
        <row r="645">
          <cell r="D645">
            <v>43013</v>
          </cell>
          <cell r="E645">
            <v>24809.848999999998</v>
          </cell>
          <cell r="F645">
            <v>0</v>
          </cell>
          <cell r="G645">
            <v>24809.848999999998</v>
          </cell>
          <cell r="H645">
            <v>4445.2561429999996</v>
          </cell>
          <cell r="I645">
            <v>5.5811967189041241</v>
          </cell>
          <cell r="J645">
            <v>18639.066003880955</v>
          </cell>
          <cell r="K645">
            <v>1.3310671787327857</v>
          </cell>
          <cell r="L645">
            <v>31</v>
          </cell>
          <cell r="M645">
            <v>130.04584376091717</v>
          </cell>
        </row>
        <row r="646">
          <cell r="D646">
            <v>43014</v>
          </cell>
          <cell r="E646">
            <v>24859.397000000001</v>
          </cell>
          <cell r="F646">
            <v>0</v>
          </cell>
          <cell r="G646">
            <v>24859.397000000001</v>
          </cell>
          <cell r="H646">
            <v>4445.2561429999996</v>
          </cell>
          <cell r="I646">
            <v>5.5923429832376259</v>
          </cell>
          <cell r="J646">
            <v>18639.066003880955</v>
          </cell>
          <cell r="K646">
            <v>1.3337254664382794</v>
          </cell>
          <cell r="L646">
            <v>31</v>
          </cell>
          <cell r="M646">
            <v>130.04584376091717</v>
          </cell>
        </row>
        <row r="647">
          <cell r="D647">
            <v>43015</v>
          </cell>
          <cell r="E647">
            <v>23777.025000000001</v>
          </cell>
          <cell r="F647">
            <v>0</v>
          </cell>
          <cell r="G647">
            <v>23777.025000000001</v>
          </cell>
          <cell r="H647">
            <v>4445.2561429999996</v>
          </cell>
          <cell r="I647">
            <v>5.3488537522054784</v>
          </cell>
          <cell r="J647">
            <v>18639.066003880955</v>
          </cell>
          <cell r="K647">
            <v>1.2756553893338454</v>
          </cell>
          <cell r="L647">
            <v>31</v>
          </cell>
          <cell r="M647">
            <v>130.04584376091717</v>
          </cell>
        </row>
        <row r="648">
          <cell r="D648">
            <v>43016</v>
          </cell>
          <cell r="E648">
            <v>24704.898000000001</v>
          </cell>
          <cell r="F648">
            <v>0</v>
          </cell>
          <cell r="G648">
            <v>24704.898000000001</v>
          </cell>
          <cell r="H648">
            <v>4445.2561429999996</v>
          </cell>
          <cell r="I648">
            <v>5.5575870557882503</v>
          </cell>
          <cell r="J648">
            <v>18639.066003880955</v>
          </cell>
          <cell r="K648">
            <v>1.3254364781398404</v>
          </cell>
          <cell r="L648">
            <v>31</v>
          </cell>
          <cell r="M648">
            <v>130.04584376091717</v>
          </cell>
        </row>
        <row r="649">
          <cell r="D649">
            <v>43017</v>
          </cell>
          <cell r="E649">
            <v>24621.577000000001</v>
          </cell>
          <cell r="F649">
            <v>0</v>
          </cell>
          <cell r="G649">
            <v>24621.577000000001</v>
          </cell>
          <cell r="H649">
            <v>4445.2561429999996</v>
          </cell>
          <cell r="I649">
            <v>5.5388432540095369</v>
          </cell>
          <cell r="J649">
            <v>18639.066003880955</v>
          </cell>
          <cell r="K649">
            <v>1.3209662434197824</v>
          </cell>
          <cell r="L649">
            <v>31</v>
          </cell>
          <cell r="M649">
            <v>130.04584376091717</v>
          </cell>
        </row>
        <row r="650">
          <cell r="D650">
            <v>43018</v>
          </cell>
          <cell r="E650">
            <v>23359.754000000001</v>
          </cell>
          <cell r="F650">
            <v>0</v>
          </cell>
          <cell r="G650">
            <v>23359.754000000001</v>
          </cell>
          <cell r="H650">
            <v>4445.2561429999996</v>
          </cell>
          <cell r="I650">
            <v>5.254984920674346</v>
          </cell>
          <cell r="J650">
            <v>18639.066003880955</v>
          </cell>
          <cell r="K650">
            <v>1.2532684843294253</v>
          </cell>
          <cell r="L650">
            <v>31</v>
          </cell>
          <cell r="M650">
            <v>130.04584376091717</v>
          </cell>
        </row>
        <row r="651">
          <cell r="D651">
            <v>43019</v>
          </cell>
          <cell r="E651">
            <v>22636.773000000001</v>
          </cell>
          <cell r="F651">
            <v>0</v>
          </cell>
          <cell r="G651">
            <v>22636.773000000001</v>
          </cell>
          <cell r="H651">
            <v>4445.2561429999996</v>
          </cell>
          <cell r="I651">
            <v>5.0923438991578491</v>
          </cell>
          <cell r="J651">
            <v>18639.066003880955</v>
          </cell>
          <cell r="K651">
            <v>1.2144800064169878</v>
          </cell>
          <cell r="L651">
            <v>31</v>
          </cell>
          <cell r="M651">
            <v>130.04584376091717</v>
          </cell>
        </row>
        <row r="652">
          <cell r="D652">
            <v>43020</v>
          </cell>
          <cell r="E652">
            <v>20945.483</v>
          </cell>
          <cell r="F652">
            <v>0</v>
          </cell>
          <cell r="G652">
            <v>20945.483</v>
          </cell>
          <cell r="H652">
            <v>4445.2561429999996</v>
          </cell>
          <cell r="I652">
            <v>4.7118731353609657</v>
          </cell>
          <cell r="J652">
            <v>18639.066003880955</v>
          </cell>
          <cell r="K652">
            <v>1.123741017690415</v>
          </cell>
          <cell r="L652">
            <v>31</v>
          </cell>
          <cell r="M652">
            <v>130.04584376091717</v>
          </cell>
        </row>
        <row r="653">
          <cell r="D653">
            <v>43021</v>
          </cell>
          <cell r="E653">
            <v>21663.391</v>
          </cell>
          <cell r="F653">
            <v>0</v>
          </cell>
          <cell r="G653">
            <v>21663.391</v>
          </cell>
          <cell r="H653">
            <v>4445.2561429999996</v>
          </cell>
          <cell r="I653">
            <v>4.8733729403003272</v>
          </cell>
          <cell r="J653">
            <v>18639.066003880955</v>
          </cell>
          <cell r="K653">
            <v>1.1622573253128312</v>
          </cell>
          <cell r="L653">
            <v>31</v>
          </cell>
          <cell r="M653">
            <v>130.04584376091717</v>
          </cell>
        </row>
        <row r="654">
          <cell r="D654">
            <v>43022</v>
          </cell>
          <cell r="E654">
            <v>18699.810000000001</v>
          </cell>
          <cell r="F654">
            <v>0</v>
          </cell>
          <cell r="G654">
            <v>18699.810000000001</v>
          </cell>
          <cell r="H654">
            <v>4445.2561429999996</v>
          </cell>
          <cell r="I654">
            <v>4.2066889732432688</v>
          </cell>
          <cell r="J654">
            <v>18639.066003880955</v>
          </cell>
          <cell r="K654">
            <v>1.0032589613721201</v>
          </cell>
          <cell r="L654">
            <v>31</v>
          </cell>
          <cell r="M654">
            <v>130.04584376091717</v>
          </cell>
        </row>
        <row r="655">
          <cell r="D655">
            <v>43023</v>
          </cell>
          <cell r="E655">
            <v>20605.971000000001</v>
          </cell>
          <cell r="F655">
            <v>0</v>
          </cell>
          <cell r="G655">
            <v>20605.971000000001</v>
          </cell>
          <cell r="H655">
            <v>4445.2561429999996</v>
          </cell>
          <cell r="I655">
            <v>4.6354968841218476</v>
          </cell>
          <cell r="J655">
            <v>18639.066003880955</v>
          </cell>
          <cell r="K655">
            <v>1.1055259418958818</v>
          </cell>
          <cell r="L655">
            <v>31</v>
          </cell>
          <cell r="M655">
            <v>130.04584376091717</v>
          </cell>
        </row>
        <row r="656">
          <cell r="D656">
            <v>43024</v>
          </cell>
          <cell r="E656">
            <v>20603.244999999999</v>
          </cell>
          <cell r="F656">
            <v>0</v>
          </cell>
          <cell r="G656">
            <v>20603.244999999999</v>
          </cell>
          <cell r="H656">
            <v>4445.2561429999996</v>
          </cell>
          <cell r="I656">
            <v>4.6348836461188379</v>
          </cell>
          <cell r="J656">
            <v>18639.066003880955</v>
          </cell>
          <cell r="K656">
            <v>1.1053796899324284</v>
          </cell>
          <cell r="L656">
            <v>31</v>
          </cell>
          <cell r="M656">
            <v>130.04584376091717</v>
          </cell>
        </row>
        <row r="657">
          <cell r="D657">
            <v>43025</v>
          </cell>
          <cell r="E657">
            <v>11081.861999999999</v>
          </cell>
          <cell r="F657">
            <v>0</v>
          </cell>
          <cell r="G657">
            <v>11081.861999999999</v>
          </cell>
          <cell r="H657">
            <v>4445.2561429999996</v>
          </cell>
          <cell r="I657">
            <v>2.49296365462556</v>
          </cell>
          <cell r="J657">
            <v>18639.066003880955</v>
          </cell>
          <cell r="K657">
            <v>0.59455028474562921</v>
          </cell>
          <cell r="L657">
            <v>31</v>
          </cell>
          <cell r="M657">
            <v>130.04584376091717</v>
          </cell>
        </row>
        <row r="658">
          <cell r="D658">
            <v>43026</v>
          </cell>
          <cell r="E658">
            <v>7339.2790000000005</v>
          </cell>
          <cell r="F658">
            <v>0</v>
          </cell>
          <cell r="G658">
            <v>7339.2790000000005</v>
          </cell>
          <cell r="H658">
            <v>4445.2561429999996</v>
          </cell>
          <cell r="I658">
            <v>1.6510362426599994</v>
          </cell>
          <cell r="J658">
            <v>18639.066003880955</v>
          </cell>
          <cell r="K658">
            <v>0.39375787383723221</v>
          </cell>
          <cell r="L658">
            <v>31</v>
          </cell>
          <cell r="M658">
            <v>130.04584376091717</v>
          </cell>
        </row>
        <row r="659">
          <cell r="D659">
            <v>43027</v>
          </cell>
          <cell r="E659">
            <v>16744.454000000002</v>
          </cell>
          <cell r="F659">
            <v>0</v>
          </cell>
          <cell r="G659">
            <v>16744.454000000002</v>
          </cell>
          <cell r="H659">
            <v>4445.2561429999996</v>
          </cell>
          <cell r="I659">
            <v>3.7668142085282761</v>
          </cell>
          <cell r="J659">
            <v>18639.066003880955</v>
          </cell>
          <cell r="K659">
            <v>0.89835263186006942</v>
          </cell>
          <cell r="L659">
            <v>31</v>
          </cell>
          <cell r="M659">
            <v>130.04584376091717</v>
          </cell>
        </row>
        <row r="660">
          <cell r="D660">
            <v>43028</v>
          </cell>
          <cell r="E660">
            <v>17593.223999999998</v>
          </cell>
          <cell r="F660">
            <v>0</v>
          </cell>
          <cell r="G660">
            <v>17593.223999999998</v>
          </cell>
          <cell r="H660">
            <v>4445.2561429999996</v>
          </cell>
          <cell r="I660">
            <v>3.9577525870369175</v>
          </cell>
          <cell r="J660">
            <v>18639.066003880955</v>
          </cell>
          <cell r="K660">
            <v>0.9438897848388329</v>
          </cell>
          <cell r="L660">
            <v>31</v>
          </cell>
          <cell r="M660">
            <v>130.04584376091717</v>
          </cell>
        </row>
        <row r="661">
          <cell r="D661">
            <v>43029</v>
          </cell>
          <cell r="E661">
            <v>17222.987000000001</v>
          </cell>
          <cell r="F661">
            <v>0</v>
          </cell>
          <cell r="G661">
            <v>17222.987000000001</v>
          </cell>
          <cell r="H661">
            <v>4445.2561429999996</v>
          </cell>
          <cell r="I661">
            <v>3.8744644731263134</v>
          </cell>
          <cell r="J661">
            <v>18639.066003880955</v>
          </cell>
          <cell r="K661">
            <v>0.92402628953692723</v>
          </cell>
          <cell r="L661">
            <v>31</v>
          </cell>
          <cell r="M661">
            <v>130.04584376091717</v>
          </cell>
        </row>
        <row r="662">
          <cell r="D662">
            <v>43030</v>
          </cell>
          <cell r="E662">
            <v>22188.792000000001</v>
          </cell>
          <cell r="F662">
            <v>0</v>
          </cell>
          <cell r="G662">
            <v>22188.792000000001</v>
          </cell>
          <cell r="H662">
            <v>4445.2561429999996</v>
          </cell>
          <cell r="I662">
            <v>4.9915665793389588</v>
          </cell>
          <cell r="J662">
            <v>18639.066003880955</v>
          </cell>
          <cell r="K662">
            <v>1.1904454866665495</v>
          </cell>
          <cell r="L662">
            <v>31</v>
          </cell>
          <cell r="M662">
            <v>130.04584376091717</v>
          </cell>
        </row>
        <row r="663">
          <cell r="D663">
            <v>43031</v>
          </cell>
          <cell r="E663">
            <v>22994.648000000001</v>
          </cell>
          <cell r="F663">
            <v>0</v>
          </cell>
          <cell r="G663">
            <v>22994.648000000001</v>
          </cell>
          <cell r="H663">
            <v>4445.2561429999996</v>
          </cell>
          <cell r="I663">
            <v>5.1728510709579609</v>
          </cell>
          <cell r="J663">
            <v>18639.066003880955</v>
          </cell>
          <cell r="K663">
            <v>1.2336802710614438</v>
          </cell>
          <cell r="L663">
            <v>31</v>
          </cell>
          <cell r="M663">
            <v>130.04584376091717</v>
          </cell>
        </row>
        <row r="664">
          <cell r="D664">
            <v>43032</v>
          </cell>
          <cell r="E664">
            <v>23750.102999999999</v>
          </cell>
          <cell r="F664">
            <v>0</v>
          </cell>
          <cell r="G664">
            <v>23750.102999999999</v>
          </cell>
          <cell r="H664">
            <v>4445.2561429999996</v>
          </cell>
          <cell r="I664">
            <v>5.3427974082887397</v>
          </cell>
          <cell r="J664">
            <v>18639.066003880955</v>
          </cell>
          <cell r="K664">
            <v>1.2742110036551642</v>
          </cell>
          <cell r="L664">
            <v>31</v>
          </cell>
          <cell r="M664">
            <v>130.04584376091717</v>
          </cell>
        </row>
        <row r="665">
          <cell r="D665">
            <v>43033</v>
          </cell>
          <cell r="E665">
            <v>23865.960999999999</v>
          </cell>
          <cell r="F665">
            <v>0</v>
          </cell>
          <cell r="G665">
            <v>23865.960999999999</v>
          </cell>
          <cell r="H665">
            <v>4445.2561429999996</v>
          </cell>
          <cell r="I665">
            <v>5.3688606982933988</v>
          </cell>
          <cell r="J665">
            <v>18639.066003880955</v>
          </cell>
          <cell r="K665">
            <v>1.2804268730541928</v>
          </cell>
          <cell r="L665">
            <v>31</v>
          </cell>
          <cell r="M665">
            <v>130.04584376091717</v>
          </cell>
        </row>
        <row r="666">
          <cell r="D666">
            <v>43034</v>
          </cell>
          <cell r="E666">
            <v>23364.664000000001</v>
          </cell>
          <cell r="F666">
            <v>0</v>
          </cell>
          <cell r="G666">
            <v>23364.664000000001</v>
          </cell>
          <cell r="H666">
            <v>4445.2561429999996</v>
          </cell>
          <cell r="I666">
            <v>5.256089468948292</v>
          </cell>
          <cell r="J666">
            <v>18639.066003880955</v>
          </cell>
          <cell r="K666">
            <v>1.2535319095460631</v>
          </cell>
          <cell r="L666">
            <v>31</v>
          </cell>
          <cell r="M666">
            <v>130.04584376091717</v>
          </cell>
        </row>
        <row r="667">
          <cell r="D667">
            <v>43035</v>
          </cell>
          <cell r="E667">
            <v>22775.828000000001</v>
          </cell>
          <cell r="F667">
            <v>0</v>
          </cell>
          <cell r="G667">
            <v>22775.828000000001</v>
          </cell>
          <cell r="H667">
            <v>4445.2561429999996</v>
          </cell>
          <cell r="I667">
            <v>5.123625561119888</v>
          </cell>
          <cell r="J667">
            <v>18639.066003880955</v>
          </cell>
          <cell r="K667">
            <v>1.2219404124250488</v>
          </cell>
          <cell r="L667">
            <v>31</v>
          </cell>
          <cell r="M667">
            <v>130.04584376091717</v>
          </cell>
        </row>
        <row r="668">
          <cell r="D668">
            <v>43036</v>
          </cell>
          <cell r="E668">
            <v>22340.862000000001</v>
          </cell>
          <cell r="F668">
            <v>0</v>
          </cell>
          <cell r="G668">
            <v>22340.862000000001</v>
          </cell>
          <cell r="H668">
            <v>4445.2561429999996</v>
          </cell>
          <cell r="I668">
            <v>5.0257760815831585</v>
          </cell>
          <cell r="J668">
            <v>18639.066003880955</v>
          </cell>
          <cell r="K668">
            <v>1.1986041572763502</v>
          </cell>
          <cell r="L668">
            <v>31</v>
          </cell>
          <cell r="M668">
            <v>130.04584376091717</v>
          </cell>
        </row>
        <row r="669">
          <cell r="D669">
            <v>43037</v>
          </cell>
          <cell r="E669">
            <v>21417.723999999998</v>
          </cell>
          <cell r="F669">
            <v>0</v>
          </cell>
          <cell r="G669">
            <v>21417.723999999998</v>
          </cell>
          <cell r="H669">
            <v>4445.2561429999996</v>
          </cell>
          <cell r="I669">
            <v>4.8181079584641608</v>
          </cell>
          <cell r="J669">
            <v>18639.066003880955</v>
          </cell>
          <cell r="K669">
            <v>1.1490771048045263</v>
          </cell>
          <cell r="L669">
            <v>31</v>
          </cell>
          <cell r="M669">
            <v>130.04584376091717</v>
          </cell>
        </row>
        <row r="670">
          <cell r="D670">
            <v>43038</v>
          </cell>
          <cell r="E670">
            <v>21536.588</v>
          </cell>
          <cell r="F670">
            <v>0</v>
          </cell>
          <cell r="G670">
            <v>21536.588</v>
          </cell>
          <cell r="H670">
            <v>4445.2561429999996</v>
          </cell>
          <cell r="I670">
            <v>4.8448474749681036</v>
          </cell>
          <cell r="J670">
            <v>18639.066003880955</v>
          </cell>
          <cell r="K670">
            <v>1.1554542483789549</v>
          </cell>
          <cell r="L670">
            <v>31</v>
          </cell>
          <cell r="M670">
            <v>130.04584376091717</v>
          </cell>
        </row>
        <row r="671">
          <cell r="D671">
            <v>43039</v>
          </cell>
          <cell r="E671">
            <v>20472.402999999998</v>
          </cell>
          <cell r="F671">
            <v>0</v>
          </cell>
          <cell r="G671">
            <v>20472.402999999998</v>
          </cell>
          <cell r="H671">
            <v>4445.4674530000002</v>
          </cell>
          <cell r="I671">
            <v>4.6052306571684163</v>
          </cell>
          <cell r="J671">
            <v>18639.066003880955</v>
          </cell>
          <cell r="K671">
            <v>1.0983599175912202</v>
          </cell>
          <cell r="L671">
            <v>31</v>
          </cell>
          <cell r="M671">
            <v>130.04584376091717</v>
          </cell>
        </row>
        <row r="672">
          <cell r="D672">
            <v>43040</v>
          </cell>
          <cell r="E672">
            <v>18056.84</v>
          </cell>
          <cell r="F672">
            <v>0</v>
          </cell>
          <cell r="G672">
            <v>18056.84</v>
          </cell>
          <cell r="H672">
            <v>4445.4674530000002</v>
          </cell>
          <cell r="I672">
            <v>4.0618540549238391</v>
          </cell>
          <cell r="J672">
            <v>14157.495802399058</v>
          </cell>
          <cell r="K672">
            <v>1.2754261242260216</v>
          </cell>
          <cell r="L672">
            <v>30</v>
          </cell>
          <cell r="M672">
            <v>95.591292319181974</v>
          </cell>
        </row>
        <row r="673">
          <cell r="D673">
            <v>43041</v>
          </cell>
          <cell r="E673">
            <v>12494.802</v>
          </cell>
          <cell r="F673">
            <v>0</v>
          </cell>
          <cell r="G673">
            <v>12494.802</v>
          </cell>
          <cell r="H673">
            <v>4445.4674530000002</v>
          </cell>
          <cell r="I673">
            <v>2.8106834955158537</v>
          </cell>
          <cell r="J673">
            <v>14157.495802399058</v>
          </cell>
          <cell r="K673">
            <v>0.88255735155384563</v>
          </cell>
          <cell r="L673">
            <v>30</v>
          </cell>
          <cell r="M673">
            <v>95.591292319181974</v>
          </cell>
        </row>
        <row r="674">
          <cell r="D674">
            <v>43042</v>
          </cell>
          <cell r="E674">
            <v>12634.013000000001</v>
          </cell>
          <cell r="F674">
            <v>0</v>
          </cell>
          <cell r="G674">
            <v>12634.013000000001</v>
          </cell>
          <cell r="H674">
            <v>4445.4674530000002</v>
          </cell>
          <cell r="I674">
            <v>2.8419987624640024</v>
          </cell>
          <cell r="J674">
            <v>14157.495802399058</v>
          </cell>
          <cell r="K674">
            <v>0.8923903758360362</v>
          </cell>
          <cell r="L674">
            <v>30</v>
          </cell>
          <cell r="M674">
            <v>95.591292319181974</v>
          </cell>
        </row>
        <row r="675">
          <cell r="D675">
            <v>43043</v>
          </cell>
          <cell r="E675">
            <v>10097.037</v>
          </cell>
          <cell r="F675">
            <v>0</v>
          </cell>
          <cell r="G675">
            <v>10097.037</v>
          </cell>
          <cell r="H675">
            <v>4445.4674530000002</v>
          </cell>
          <cell r="I675">
            <v>2.2713105217283882</v>
          </cell>
          <cell r="J675">
            <v>14157.495802399058</v>
          </cell>
          <cell r="K675">
            <v>0.71319371313456481</v>
          </cell>
          <cell r="L675">
            <v>30</v>
          </cell>
          <cell r="M675">
            <v>95.591292319181974</v>
          </cell>
        </row>
        <row r="676">
          <cell r="D676">
            <v>43044</v>
          </cell>
          <cell r="E676">
            <v>18994.687000000002</v>
          </cell>
          <cell r="F676">
            <v>0</v>
          </cell>
          <cell r="G676">
            <v>18994.687000000002</v>
          </cell>
          <cell r="H676">
            <v>4445.4674530000002</v>
          </cell>
          <cell r="I676">
            <v>4.2728210701849898</v>
          </cell>
          <cell r="J676">
            <v>14157.495802399058</v>
          </cell>
          <cell r="K676">
            <v>1.3416699722263916</v>
          </cell>
          <cell r="L676">
            <v>30</v>
          </cell>
          <cell r="M676">
            <v>95.591292319181974</v>
          </cell>
        </row>
        <row r="677">
          <cell r="D677">
            <v>43045</v>
          </cell>
          <cell r="E677">
            <v>21688.256000000001</v>
          </cell>
          <cell r="F677">
            <v>0</v>
          </cell>
          <cell r="G677">
            <v>21688.256000000001</v>
          </cell>
          <cell r="H677">
            <v>4445.4674530000002</v>
          </cell>
          <cell r="I677">
            <v>4.8787346278654669</v>
          </cell>
          <cell r="J677">
            <v>14157.495802399058</v>
          </cell>
          <cell r="K677">
            <v>1.5319274187123415</v>
          </cell>
          <cell r="L677">
            <v>30</v>
          </cell>
          <cell r="M677">
            <v>95.591292319181974</v>
          </cell>
        </row>
        <row r="678">
          <cell r="D678">
            <v>43046</v>
          </cell>
          <cell r="E678">
            <v>22911.52</v>
          </cell>
          <cell r="F678">
            <v>0</v>
          </cell>
          <cell r="G678">
            <v>22911.52</v>
          </cell>
          <cell r="H678">
            <v>4445.4674530000002</v>
          </cell>
          <cell r="I678">
            <v>5.1539056898365736</v>
          </cell>
          <cell r="J678">
            <v>14157.495802399058</v>
          </cell>
          <cell r="K678">
            <v>1.618331399831143</v>
          </cell>
          <cell r="L678">
            <v>30</v>
          </cell>
          <cell r="M678">
            <v>95.591292319181974</v>
          </cell>
        </row>
        <row r="679">
          <cell r="D679">
            <v>43047</v>
          </cell>
          <cell r="E679">
            <v>19637.411</v>
          </cell>
          <cell r="F679">
            <v>0</v>
          </cell>
          <cell r="G679">
            <v>19637.411</v>
          </cell>
          <cell r="H679">
            <v>4445.4674530000002</v>
          </cell>
          <cell r="I679">
            <v>4.4174006912923849</v>
          </cell>
          <cell r="J679">
            <v>14157.495802399058</v>
          </cell>
          <cell r="K679">
            <v>1.3870681138872274</v>
          </cell>
          <cell r="L679">
            <v>30</v>
          </cell>
          <cell r="M679">
            <v>95.591292319181974</v>
          </cell>
        </row>
        <row r="680">
          <cell r="D680">
            <v>43048</v>
          </cell>
          <cell r="E680">
            <v>20444.852999999999</v>
          </cell>
          <cell r="F680">
            <v>0</v>
          </cell>
          <cell r="G680">
            <v>20444.852999999999</v>
          </cell>
          <cell r="H680">
            <v>4445.4674530000002</v>
          </cell>
          <cell r="I680">
            <v>4.5990333336492881</v>
          </cell>
          <cell r="J680">
            <v>14157.495802399058</v>
          </cell>
          <cell r="K680">
            <v>1.4441009402620142</v>
          </cell>
          <cell r="L680">
            <v>30</v>
          </cell>
          <cell r="M680">
            <v>95.591292319181974</v>
          </cell>
        </row>
        <row r="681">
          <cell r="D681">
            <v>43049</v>
          </cell>
          <cell r="E681">
            <v>20164.490000000002</v>
          </cell>
          <cell r="F681">
            <v>0</v>
          </cell>
          <cell r="G681">
            <v>20164.490000000002</v>
          </cell>
          <cell r="H681">
            <v>4445.4674530000002</v>
          </cell>
          <cell r="I681">
            <v>4.5359661752538765</v>
          </cell>
          <cell r="J681">
            <v>14157.495802399058</v>
          </cell>
          <cell r="K681">
            <v>1.4242977911802048</v>
          </cell>
          <cell r="L681">
            <v>30</v>
          </cell>
          <cell r="M681">
            <v>95.591292319181974</v>
          </cell>
        </row>
        <row r="682">
          <cell r="D682">
            <v>43050</v>
          </cell>
          <cell r="E682">
            <v>19996.452000000001</v>
          </cell>
          <cell r="F682">
            <v>0</v>
          </cell>
          <cell r="G682">
            <v>19996.452000000001</v>
          </cell>
          <cell r="H682">
            <v>4445.4674530000002</v>
          </cell>
          <cell r="I682">
            <v>4.498166325906964</v>
          </cell>
          <cell r="J682">
            <v>14157.495802399058</v>
          </cell>
          <cell r="K682">
            <v>1.4124286017172263</v>
          </cell>
          <cell r="L682">
            <v>30</v>
          </cell>
          <cell r="M682">
            <v>95.591292319181974</v>
          </cell>
        </row>
        <row r="683">
          <cell r="D683">
            <v>43051</v>
          </cell>
          <cell r="E683">
            <v>20874.366999999998</v>
          </cell>
          <cell r="F683">
            <v>0</v>
          </cell>
          <cell r="G683">
            <v>20874.366999999998</v>
          </cell>
          <cell r="H683">
            <v>4445.4674530000002</v>
          </cell>
          <cell r="I683">
            <v>4.6956517443206209</v>
          </cell>
          <cell r="J683">
            <v>14157.495802399058</v>
          </cell>
          <cell r="K683">
            <v>1.4744392151938857</v>
          </cell>
          <cell r="L683">
            <v>30</v>
          </cell>
          <cell r="M683">
            <v>95.591292319181974</v>
          </cell>
        </row>
        <row r="684">
          <cell r="D684">
            <v>43052</v>
          </cell>
          <cell r="E684">
            <v>20743.73</v>
          </cell>
          <cell r="F684">
            <v>0</v>
          </cell>
          <cell r="G684">
            <v>20743.73</v>
          </cell>
          <cell r="H684">
            <v>4445.4674530000002</v>
          </cell>
          <cell r="I684">
            <v>4.6662651834288438</v>
          </cell>
          <cell r="J684">
            <v>14157.495802399058</v>
          </cell>
          <cell r="K684">
            <v>1.4652118064894548</v>
          </cell>
          <cell r="L684">
            <v>30</v>
          </cell>
          <cell r="M684">
            <v>95.591292319181974</v>
          </cell>
        </row>
        <row r="685">
          <cell r="D685">
            <v>43053</v>
          </cell>
          <cell r="E685">
            <v>21821.785</v>
          </cell>
          <cell r="F685">
            <v>0</v>
          </cell>
          <cell r="G685">
            <v>21821.785</v>
          </cell>
          <cell r="H685">
            <v>4445.4674530000002</v>
          </cell>
          <cell r="I685">
            <v>4.9087717390155863</v>
          </cell>
          <cell r="J685">
            <v>14157.495802399058</v>
          </cell>
          <cell r="K685">
            <v>1.5413591008306844</v>
          </cell>
          <cell r="L685">
            <v>30</v>
          </cell>
          <cell r="M685">
            <v>95.591292319181974</v>
          </cell>
        </row>
        <row r="686">
          <cell r="D686">
            <v>43054</v>
          </cell>
          <cell r="E686">
            <v>20462.88</v>
          </cell>
          <cell r="F686">
            <v>0</v>
          </cell>
          <cell r="G686">
            <v>20462.88</v>
          </cell>
          <cell r="H686">
            <v>4445.4674530000002</v>
          </cell>
          <cell r="I686">
            <v>4.6030884752492645</v>
          </cell>
          <cell r="J686">
            <v>14157.495802399058</v>
          </cell>
          <cell r="K686">
            <v>1.4453742586688576</v>
          </cell>
          <cell r="L686">
            <v>30</v>
          </cell>
          <cell r="M686">
            <v>95.591292319181974</v>
          </cell>
        </row>
        <row r="687">
          <cell r="D687">
            <v>43055</v>
          </cell>
          <cell r="E687">
            <v>20788.579000000002</v>
          </cell>
          <cell r="F687">
            <v>0</v>
          </cell>
          <cell r="G687">
            <v>20788.579000000002</v>
          </cell>
          <cell r="H687">
            <v>4445.4674530000002</v>
          </cell>
          <cell r="I687">
            <v>4.6763538862422527</v>
          </cell>
          <cell r="J687">
            <v>14157.495802399058</v>
          </cell>
          <cell r="K687">
            <v>1.4683796689861828</v>
          </cell>
          <cell r="L687">
            <v>30</v>
          </cell>
          <cell r="M687">
            <v>95.591292319181974</v>
          </cell>
        </row>
        <row r="688">
          <cell r="D688">
            <v>43056</v>
          </cell>
          <cell r="E688">
            <v>20160.633999999998</v>
          </cell>
          <cell r="F688">
            <v>0</v>
          </cell>
          <cell r="G688">
            <v>20160.633999999998</v>
          </cell>
          <cell r="H688">
            <v>4445.4674530000002</v>
          </cell>
          <cell r="I688">
            <v>4.5350987749094198</v>
          </cell>
          <cell r="J688">
            <v>14157.495802399058</v>
          </cell>
          <cell r="K688">
            <v>1.4240254266283221</v>
          </cell>
          <cell r="L688">
            <v>30</v>
          </cell>
          <cell r="M688">
            <v>95.591292319181974</v>
          </cell>
        </row>
        <row r="689">
          <cell r="D689">
            <v>43057</v>
          </cell>
          <cell r="E689">
            <v>20425.092000000001</v>
          </cell>
          <cell r="F689">
            <v>0</v>
          </cell>
          <cell r="G689">
            <v>20425.092000000001</v>
          </cell>
          <cell r="H689">
            <v>4445.4674530000002</v>
          </cell>
          <cell r="I689">
            <v>4.5945881318321735</v>
          </cell>
          <cell r="J689">
            <v>14157.495802399058</v>
          </cell>
          <cell r="K689">
            <v>1.4427051425675765</v>
          </cell>
          <cell r="L689">
            <v>30</v>
          </cell>
          <cell r="M689">
            <v>95.591292319181974</v>
          </cell>
        </row>
        <row r="690">
          <cell r="D690">
            <v>43058</v>
          </cell>
          <cell r="E690">
            <v>20406.786</v>
          </cell>
          <cell r="F690">
            <v>0</v>
          </cell>
          <cell r="G690">
            <v>20406.786</v>
          </cell>
          <cell r="H690">
            <v>4445.4674530000002</v>
          </cell>
          <cell r="I690">
            <v>4.5904702296782283</v>
          </cell>
          <cell r="J690">
            <v>14157.495802399058</v>
          </cell>
          <cell r="K690">
            <v>1.4414121172857397</v>
          </cell>
          <cell r="L690">
            <v>30</v>
          </cell>
          <cell r="M690">
            <v>95.591292319181974</v>
          </cell>
        </row>
        <row r="691">
          <cell r="D691">
            <v>43059</v>
          </cell>
          <cell r="E691">
            <v>20149.203000000001</v>
          </cell>
          <cell r="F691">
            <v>0</v>
          </cell>
          <cell r="G691">
            <v>20149.203000000001</v>
          </cell>
          <cell r="H691">
            <v>4445.4674530000002</v>
          </cell>
          <cell r="I691">
            <v>4.5325273917824811</v>
          </cell>
          <cell r="J691">
            <v>14157.495802399058</v>
          </cell>
          <cell r="K691">
            <v>1.42321800982527</v>
          </cell>
          <cell r="L691">
            <v>30</v>
          </cell>
          <cell r="M691">
            <v>95.591292319181974</v>
          </cell>
        </row>
        <row r="692">
          <cell r="D692">
            <v>43060</v>
          </cell>
          <cell r="E692">
            <v>20142.958999999999</v>
          </cell>
          <cell r="F692">
            <v>0</v>
          </cell>
          <cell r="G692">
            <v>20142.958999999999</v>
          </cell>
          <cell r="H692">
            <v>4445.4674530000002</v>
          </cell>
          <cell r="I692">
            <v>4.5311228150836262</v>
          </cell>
          <cell r="J692">
            <v>14157.495802399058</v>
          </cell>
          <cell r="K692">
            <v>1.4227769713755927</v>
          </cell>
          <cell r="L692">
            <v>30</v>
          </cell>
          <cell r="M692">
            <v>95.591292319181974</v>
          </cell>
        </row>
        <row r="693">
          <cell r="D693">
            <v>43061</v>
          </cell>
          <cell r="E693">
            <v>18412.548999999999</v>
          </cell>
          <cell r="F693">
            <v>0</v>
          </cell>
          <cell r="G693">
            <v>18412.548999999999</v>
          </cell>
          <cell r="H693">
            <v>4445.4674530000002</v>
          </cell>
          <cell r="I693">
            <v>4.1418701620623466</v>
          </cell>
          <cell r="J693">
            <v>14157.495802399058</v>
          </cell>
          <cell r="K693">
            <v>1.3005512596994662</v>
          </cell>
          <cell r="L693">
            <v>30</v>
          </cell>
          <cell r="M693">
            <v>95.591292319181974</v>
          </cell>
        </row>
        <row r="694">
          <cell r="D694">
            <v>43062</v>
          </cell>
          <cell r="E694">
            <v>12595.609</v>
          </cell>
          <cell r="F694">
            <v>0</v>
          </cell>
          <cell r="G694">
            <v>12595.609</v>
          </cell>
          <cell r="H694">
            <v>4445.4674530000002</v>
          </cell>
          <cell r="I694">
            <v>2.8333598509420916</v>
          </cell>
          <cell r="J694">
            <v>14157.495802399058</v>
          </cell>
          <cell r="K694">
            <v>0.88967774921505616</v>
          </cell>
          <cell r="L694">
            <v>30</v>
          </cell>
          <cell r="M694">
            <v>95.591292319181974</v>
          </cell>
        </row>
        <row r="695">
          <cell r="D695">
            <v>43063</v>
          </cell>
          <cell r="E695">
            <v>12598.852000000001</v>
          </cell>
          <cell r="F695">
            <v>0</v>
          </cell>
          <cell r="G695">
            <v>12598.852000000001</v>
          </cell>
          <cell r="H695">
            <v>4445.4674530000002</v>
          </cell>
          <cell r="I695">
            <v>2.8340893580263944</v>
          </cell>
          <cell r="J695">
            <v>14157.495802399058</v>
          </cell>
          <cell r="K695">
            <v>0.8899068151491214</v>
          </cell>
          <cell r="L695">
            <v>30</v>
          </cell>
          <cell r="M695">
            <v>95.591292319181974</v>
          </cell>
        </row>
        <row r="696">
          <cell r="D696">
            <v>43064</v>
          </cell>
          <cell r="E696">
            <v>5793.5649999999996</v>
          </cell>
          <cell r="F696">
            <v>0</v>
          </cell>
          <cell r="G696">
            <v>5793.5649999999996</v>
          </cell>
          <cell r="H696">
            <v>4445.4674530000002</v>
          </cell>
          <cell r="I696">
            <v>1.3032521464284352</v>
          </cell>
          <cell r="J696">
            <v>14157.495802399058</v>
          </cell>
          <cell r="K696">
            <v>0.40922244165654287</v>
          </cell>
          <cell r="L696">
            <v>30</v>
          </cell>
          <cell r="M696">
            <v>95.591292319181974</v>
          </cell>
        </row>
        <row r="697">
          <cell r="D697">
            <v>43065</v>
          </cell>
          <cell r="E697">
            <v>17864.52</v>
          </cell>
          <cell r="F697">
            <v>0</v>
          </cell>
          <cell r="G697">
            <v>17864.52</v>
          </cell>
          <cell r="H697">
            <v>4445.4674530000002</v>
          </cell>
          <cell r="I697">
            <v>4.0185920128476527</v>
          </cell>
          <cell r="J697">
            <v>14157.495802399058</v>
          </cell>
          <cell r="K697">
            <v>1.2618418009329566</v>
          </cell>
          <cell r="L697">
            <v>30</v>
          </cell>
          <cell r="M697">
            <v>95.591292319181974</v>
          </cell>
        </row>
        <row r="698">
          <cell r="D698">
            <v>43066</v>
          </cell>
          <cell r="E698">
            <v>12773.721</v>
          </cell>
          <cell r="F698">
            <v>0</v>
          </cell>
          <cell r="G698">
            <v>12773.721</v>
          </cell>
          <cell r="H698">
            <v>4445.4674530000002</v>
          </cell>
          <cell r="I698">
            <v>2.8734258286785388</v>
          </cell>
          <cell r="J698">
            <v>14157.495802399058</v>
          </cell>
          <cell r="K698">
            <v>0.90225850519662021</v>
          </cell>
          <cell r="L698">
            <v>30</v>
          </cell>
          <cell r="M698">
            <v>95.591292319181974</v>
          </cell>
        </row>
        <row r="699">
          <cell r="D699">
            <v>43067</v>
          </cell>
          <cell r="E699">
            <v>7259.4780000000001</v>
          </cell>
          <cell r="F699">
            <v>0</v>
          </cell>
          <cell r="G699">
            <v>7259.4780000000001</v>
          </cell>
          <cell r="H699">
            <v>4445.4674530000002</v>
          </cell>
          <cell r="I699">
            <v>1.6330066695462992</v>
          </cell>
          <cell r="J699">
            <v>14157.495802399058</v>
          </cell>
          <cell r="K699">
            <v>0.51276568266895373</v>
          </cell>
          <cell r="L699">
            <v>30</v>
          </cell>
          <cell r="M699">
            <v>95.591292319181974</v>
          </cell>
        </row>
        <row r="700">
          <cell r="D700">
            <v>43068</v>
          </cell>
          <cell r="E700">
            <v>8601.6990000000005</v>
          </cell>
          <cell r="F700">
            <v>0</v>
          </cell>
          <cell r="G700">
            <v>8601.6990000000005</v>
          </cell>
          <cell r="H700">
            <v>4445.4674530000002</v>
          </cell>
          <cell r="I700">
            <v>1.9349368971749392</v>
          </cell>
          <cell r="J700">
            <v>14157.495802399058</v>
          </cell>
          <cell r="K700">
            <v>0.6075720678329567</v>
          </cell>
          <cell r="L700">
            <v>30</v>
          </cell>
          <cell r="M700">
            <v>95.591292319181974</v>
          </cell>
        </row>
        <row r="701">
          <cell r="D701">
            <v>43069</v>
          </cell>
          <cell r="E701">
            <v>17984.306</v>
          </cell>
          <cell r="F701">
            <v>0</v>
          </cell>
          <cell r="G701">
            <v>17984.306</v>
          </cell>
          <cell r="H701">
            <v>4445.5430829999996</v>
          </cell>
          <cell r="I701">
            <v>4.0454688356914081</v>
          </cell>
          <cell r="J701">
            <v>14157.495802399058</v>
          </cell>
          <cell r="K701">
            <v>1.2703027605314543</v>
          </cell>
          <cell r="L701">
            <v>30</v>
          </cell>
          <cell r="M701">
            <v>95.591292319181974</v>
          </cell>
        </row>
        <row r="702">
          <cell r="D702">
            <v>43070</v>
          </cell>
          <cell r="E702">
            <v>15679.44</v>
          </cell>
          <cell r="F702">
            <v>0</v>
          </cell>
          <cell r="G702">
            <v>15679.44</v>
          </cell>
          <cell r="H702">
            <v>4445.5430829999996</v>
          </cell>
          <cell r="I702">
            <v>3.5270021473774573</v>
          </cell>
          <cell r="J702">
            <v>12135.444472676792</v>
          </cell>
          <cell r="K702">
            <v>1.2920367305295317</v>
          </cell>
          <cell r="L702">
            <v>31</v>
          </cell>
          <cell r="M702">
            <v>84.669699411677215</v>
          </cell>
        </row>
        <row r="703">
          <cell r="D703">
            <v>43071</v>
          </cell>
          <cell r="E703">
            <v>17662.835999999999</v>
          </cell>
          <cell r="F703">
            <v>0</v>
          </cell>
          <cell r="G703">
            <v>17662.835999999999</v>
          </cell>
          <cell r="H703">
            <v>4445.5430829999996</v>
          </cell>
          <cell r="I703">
            <v>3.9731559609766585</v>
          </cell>
          <cell r="J703">
            <v>12135.444472676792</v>
          </cell>
          <cell r="K703">
            <v>1.4554749963850311</v>
          </cell>
          <cell r="L703">
            <v>31</v>
          </cell>
          <cell r="M703">
            <v>84.669699411677215</v>
          </cell>
        </row>
        <row r="704">
          <cell r="D704">
            <v>43072</v>
          </cell>
          <cell r="E704">
            <v>19324.41</v>
          </cell>
          <cell r="F704">
            <v>0</v>
          </cell>
          <cell r="G704">
            <v>19324.41</v>
          </cell>
          <cell r="H704">
            <v>4445.5430829999996</v>
          </cell>
          <cell r="I704">
            <v>4.3469177194340105</v>
          </cell>
          <cell r="J704">
            <v>12135.444472676792</v>
          </cell>
          <cell r="K704">
            <v>1.5923940852359644</v>
          </cell>
          <cell r="L704">
            <v>31</v>
          </cell>
          <cell r="M704">
            <v>84.669699411677215</v>
          </cell>
        </row>
        <row r="705">
          <cell r="D705">
            <v>43073</v>
          </cell>
          <cell r="E705">
            <v>18415.23</v>
          </cell>
          <cell r="F705">
            <v>0</v>
          </cell>
          <cell r="G705">
            <v>18415.23</v>
          </cell>
          <cell r="H705">
            <v>4445.5430829999996</v>
          </cell>
          <cell r="I705">
            <v>4.142402774234907</v>
          </cell>
          <cell r="J705">
            <v>12135.444472676792</v>
          </cell>
          <cell r="K705">
            <v>1.5174747032514775</v>
          </cell>
          <cell r="L705">
            <v>31</v>
          </cell>
          <cell r="M705">
            <v>84.669699411677215</v>
          </cell>
        </row>
        <row r="706">
          <cell r="D706">
            <v>43074</v>
          </cell>
          <cell r="E706">
            <v>18668.758999999998</v>
          </cell>
          <cell r="F706">
            <v>0</v>
          </cell>
          <cell r="G706">
            <v>18668.758999999998</v>
          </cell>
          <cell r="H706">
            <v>4445.5430829999996</v>
          </cell>
          <cell r="I706">
            <v>4.1994327017975275</v>
          </cell>
          <cell r="J706">
            <v>12135.444472676792</v>
          </cell>
          <cell r="K706">
            <v>1.5383663154681397</v>
          </cell>
          <cell r="L706">
            <v>31</v>
          </cell>
          <cell r="M706">
            <v>84.669699411677215</v>
          </cell>
        </row>
        <row r="707">
          <cell r="D707">
            <v>43075</v>
          </cell>
          <cell r="E707">
            <v>17519.760999999999</v>
          </cell>
          <cell r="F707">
            <v>0</v>
          </cell>
          <cell r="G707">
            <v>17519.760999999999</v>
          </cell>
          <cell r="H707">
            <v>4445.5430829999996</v>
          </cell>
          <cell r="I707">
            <v>3.9409720416379552</v>
          </cell>
          <cell r="J707">
            <v>12135.444472676792</v>
          </cell>
          <cell r="K707">
            <v>1.4436851521545921</v>
          </cell>
          <cell r="L707">
            <v>31</v>
          </cell>
          <cell r="M707">
            <v>84.669699411677215</v>
          </cell>
        </row>
        <row r="708">
          <cell r="D708">
            <v>43076</v>
          </cell>
          <cell r="E708">
            <v>15379.914000000001</v>
          </cell>
          <cell r="F708">
            <v>0</v>
          </cell>
          <cell r="G708">
            <v>15379.914000000001</v>
          </cell>
          <cell r="H708">
            <v>4445.5430829999996</v>
          </cell>
          <cell r="I708">
            <v>3.4596254524702807</v>
          </cell>
          <cell r="J708">
            <v>12135.444472676792</v>
          </cell>
          <cell r="K708">
            <v>1.2673548162680155</v>
          </cell>
          <cell r="L708">
            <v>31</v>
          </cell>
          <cell r="M708">
            <v>84.669699411677215</v>
          </cell>
        </row>
        <row r="709">
          <cell r="D709">
            <v>43077</v>
          </cell>
          <cell r="E709">
            <v>12165.651</v>
          </cell>
          <cell r="F709">
            <v>0</v>
          </cell>
          <cell r="G709">
            <v>12165.651</v>
          </cell>
          <cell r="H709">
            <v>4445.5430829999996</v>
          </cell>
          <cell r="I709">
            <v>2.7365950060234745</v>
          </cell>
          <cell r="J709">
            <v>12135.444472676792</v>
          </cell>
          <cell r="K709">
            <v>1.002489115861493</v>
          </cell>
          <cell r="L709">
            <v>31</v>
          </cell>
          <cell r="M709">
            <v>84.669699411677215</v>
          </cell>
        </row>
        <row r="710">
          <cell r="D710">
            <v>43078</v>
          </cell>
          <cell r="E710">
            <v>7513.7169999999996</v>
          </cell>
          <cell r="F710">
            <v>0</v>
          </cell>
          <cell r="G710">
            <v>7513.7169999999996</v>
          </cell>
          <cell r="H710">
            <v>4445.5430829999996</v>
          </cell>
          <cell r="I710">
            <v>1.6901685260306811</v>
          </cell>
          <cell r="J710">
            <v>12135.444472676792</v>
          </cell>
          <cell r="K710">
            <v>0.61915466029425548</v>
          </cell>
          <cell r="L710">
            <v>31</v>
          </cell>
          <cell r="M710">
            <v>84.669699411677215</v>
          </cell>
        </row>
        <row r="711">
          <cell r="D711">
            <v>43079</v>
          </cell>
          <cell r="E711">
            <v>5372.5029999999997</v>
          </cell>
          <cell r="F711">
            <v>0</v>
          </cell>
          <cell r="G711">
            <v>5372.5029999999997</v>
          </cell>
          <cell r="H711">
            <v>4445.5430829999996</v>
          </cell>
          <cell r="I711">
            <v>1.2085144378748112</v>
          </cell>
          <cell r="J711">
            <v>12135.444472676792</v>
          </cell>
          <cell r="K711">
            <v>0.44271167917222176</v>
          </cell>
          <cell r="L711">
            <v>31</v>
          </cell>
          <cell r="M711">
            <v>84.669699411677215</v>
          </cell>
        </row>
        <row r="712">
          <cell r="D712">
            <v>43080</v>
          </cell>
          <cell r="E712">
            <v>7347.9120000000003</v>
          </cell>
          <cell r="F712">
            <v>0</v>
          </cell>
          <cell r="G712">
            <v>7347.9120000000003</v>
          </cell>
          <cell r="H712">
            <v>4445.5430829999996</v>
          </cell>
          <cell r="I712">
            <v>1.6528716205898035</v>
          </cell>
          <cell r="J712">
            <v>12135.444472676792</v>
          </cell>
          <cell r="K712">
            <v>0.60549179031258216</v>
          </cell>
          <cell r="L712">
            <v>31</v>
          </cell>
          <cell r="M712">
            <v>84.669699411677215</v>
          </cell>
        </row>
        <row r="713">
          <cell r="D713">
            <v>43081</v>
          </cell>
          <cell r="E713">
            <v>17947.61</v>
          </cell>
          <cell r="F713">
            <v>0</v>
          </cell>
          <cell r="G713">
            <v>17947.61</v>
          </cell>
          <cell r="H713">
            <v>4445.5430829999996</v>
          </cell>
          <cell r="I713">
            <v>4.0372142761663126</v>
          </cell>
          <cell r="J713">
            <v>12135.444472676792</v>
          </cell>
          <cell r="K713">
            <v>1.47894129798125</v>
          </cell>
          <cell r="L713">
            <v>31</v>
          </cell>
          <cell r="M713">
            <v>84.669699411677215</v>
          </cell>
        </row>
        <row r="714">
          <cell r="D714">
            <v>43082</v>
          </cell>
          <cell r="E714">
            <v>15055.703</v>
          </cell>
          <cell r="F714">
            <v>0</v>
          </cell>
          <cell r="G714">
            <v>15055.703</v>
          </cell>
          <cell r="H714">
            <v>4445.5430829999996</v>
          </cell>
          <cell r="I714">
            <v>3.3866960051683748</v>
          </cell>
          <cell r="J714">
            <v>12135.444472676792</v>
          </cell>
          <cell r="K714">
            <v>1.2406387779119448</v>
          </cell>
          <cell r="L714">
            <v>31</v>
          </cell>
          <cell r="M714">
            <v>84.669699411677215</v>
          </cell>
        </row>
        <row r="715">
          <cell r="D715">
            <v>43083</v>
          </cell>
          <cell r="E715">
            <v>7141.3950000000004</v>
          </cell>
          <cell r="F715">
            <v>0</v>
          </cell>
          <cell r="G715">
            <v>7141.3950000000004</v>
          </cell>
          <cell r="H715">
            <v>4445.5430829999996</v>
          </cell>
          <cell r="I715">
            <v>1.6064167789328341</v>
          </cell>
          <cell r="J715">
            <v>12135.444472676792</v>
          </cell>
          <cell r="K715">
            <v>0.58847411943410899</v>
          </cell>
          <cell r="L715">
            <v>31</v>
          </cell>
          <cell r="M715">
            <v>84.669699411677215</v>
          </cell>
        </row>
        <row r="716">
          <cell r="D716">
            <v>43084</v>
          </cell>
          <cell r="E716">
            <v>6846.558</v>
          </cell>
          <cell r="F716">
            <v>0</v>
          </cell>
          <cell r="G716">
            <v>6846.558</v>
          </cell>
          <cell r="H716">
            <v>4445.5430829999996</v>
          </cell>
          <cell r="I716">
            <v>1.5400948482946017</v>
          </cell>
          <cell r="J716">
            <v>12135.444472676792</v>
          </cell>
          <cell r="K716">
            <v>0.56417859398682668</v>
          </cell>
          <cell r="L716">
            <v>31</v>
          </cell>
          <cell r="M716">
            <v>84.669699411677215</v>
          </cell>
        </row>
        <row r="717">
          <cell r="D717">
            <v>43085</v>
          </cell>
          <cell r="E717">
            <v>17691.098999999998</v>
          </cell>
          <cell r="F717">
            <v>0</v>
          </cell>
          <cell r="G717">
            <v>17691.098999999998</v>
          </cell>
          <cell r="H717">
            <v>4445.5430829999996</v>
          </cell>
          <cell r="I717">
            <v>3.9795135644172994</v>
          </cell>
          <cell r="J717">
            <v>12135.444472676792</v>
          </cell>
          <cell r="K717">
            <v>1.4578039592889966</v>
          </cell>
          <cell r="L717">
            <v>31</v>
          </cell>
          <cell r="M717">
            <v>84.669699411677215</v>
          </cell>
        </row>
        <row r="718">
          <cell r="D718">
            <v>43086</v>
          </cell>
          <cell r="E718">
            <v>18480.164000000001</v>
          </cell>
          <cell r="F718">
            <v>0</v>
          </cell>
          <cell r="G718">
            <v>18480.164000000001</v>
          </cell>
          <cell r="H718">
            <v>4445.5430829999996</v>
          </cell>
          <cell r="I718">
            <v>4.1570093135907644</v>
          </cell>
          <cell r="J718">
            <v>12135.444472676792</v>
          </cell>
          <cell r="K718">
            <v>1.5228254755405521</v>
          </cell>
          <cell r="L718">
            <v>31</v>
          </cell>
          <cell r="M718">
            <v>84.669699411677215</v>
          </cell>
        </row>
        <row r="719">
          <cell r="D719">
            <v>43087</v>
          </cell>
          <cell r="E719">
            <v>16507.035</v>
          </cell>
          <cell r="F719">
            <v>0</v>
          </cell>
          <cell r="G719">
            <v>16507.035</v>
          </cell>
          <cell r="H719">
            <v>4445.5430829999996</v>
          </cell>
          <cell r="I719">
            <v>3.7131650040967563</v>
          </cell>
          <cell r="J719">
            <v>12135.444472676792</v>
          </cell>
          <cell r="K719">
            <v>1.3602332437980278</v>
          </cell>
          <cell r="L719">
            <v>31</v>
          </cell>
          <cell r="M719">
            <v>84.669699411677215</v>
          </cell>
        </row>
        <row r="720">
          <cell r="D720">
            <v>43088</v>
          </cell>
          <cell r="E720">
            <v>16910.901999999998</v>
          </cell>
          <cell r="F720">
            <v>0</v>
          </cell>
          <cell r="G720">
            <v>16910.901999999998</v>
          </cell>
          <cell r="H720">
            <v>4445.5430829999996</v>
          </cell>
          <cell r="I720">
            <v>3.8040126221401867</v>
          </cell>
          <cell r="J720">
            <v>12135.444472676792</v>
          </cell>
          <cell r="K720">
            <v>1.3935131950111304</v>
          </cell>
          <cell r="L720">
            <v>31</v>
          </cell>
          <cell r="M720">
            <v>84.669699411677215</v>
          </cell>
        </row>
        <row r="721">
          <cell r="D721">
            <v>43089</v>
          </cell>
          <cell r="E721">
            <v>16223.834999999999</v>
          </cell>
          <cell r="F721">
            <v>0</v>
          </cell>
          <cell r="G721">
            <v>16223.834999999999</v>
          </cell>
          <cell r="H721">
            <v>4445.5430829999996</v>
          </cell>
          <cell r="I721">
            <v>3.6494607513850972</v>
          </cell>
          <cell r="J721">
            <v>12135.444472676792</v>
          </cell>
          <cell r="K721">
            <v>1.3368966449089115</v>
          </cell>
          <cell r="L721">
            <v>31</v>
          </cell>
          <cell r="M721">
            <v>84.669699411677215</v>
          </cell>
        </row>
        <row r="722">
          <cell r="D722">
            <v>43090</v>
          </cell>
          <cell r="E722">
            <v>17319.861000000001</v>
          </cell>
          <cell r="F722">
            <v>0</v>
          </cell>
          <cell r="G722">
            <v>17319.861000000001</v>
          </cell>
          <cell r="H722">
            <v>4445.5430829999996</v>
          </cell>
          <cell r="I722">
            <v>3.8960056570438151</v>
          </cell>
          <cell r="J722">
            <v>12135.444472676792</v>
          </cell>
          <cell r="K722">
            <v>1.4272127435460671</v>
          </cell>
          <cell r="L722">
            <v>31</v>
          </cell>
          <cell r="M722">
            <v>84.669699411677215</v>
          </cell>
        </row>
        <row r="723">
          <cell r="D723">
            <v>43091</v>
          </cell>
          <cell r="E723">
            <v>16259.463</v>
          </cell>
          <cell r="F723">
            <v>0</v>
          </cell>
          <cell r="G723">
            <v>16259.463</v>
          </cell>
          <cell r="H723">
            <v>4445.5430829999996</v>
          </cell>
          <cell r="I723">
            <v>3.6574750702961527</v>
          </cell>
          <cell r="J723">
            <v>12135.444472676792</v>
          </cell>
          <cell r="K723">
            <v>1.3398325077098348</v>
          </cell>
          <cell r="L723">
            <v>31</v>
          </cell>
          <cell r="M723">
            <v>84.669699411677215</v>
          </cell>
        </row>
        <row r="724">
          <cell r="D724">
            <v>43092</v>
          </cell>
          <cell r="E724">
            <v>14229.805</v>
          </cell>
          <cell r="F724">
            <v>0</v>
          </cell>
          <cell r="G724">
            <v>14229.805</v>
          </cell>
          <cell r="H724">
            <v>4445.5430829999996</v>
          </cell>
          <cell r="I724">
            <v>3.2009148790876765</v>
          </cell>
          <cell r="J724">
            <v>12135.444472676792</v>
          </cell>
          <cell r="K724">
            <v>1.172582102949645</v>
          </cell>
          <cell r="L724">
            <v>31</v>
          </cell>
          <cell r="M724">
            <v>84.669699411677215</v>
          </cell>
        </row>
        <row r="725">
          <cell r="D725">
            <v>43093</v>
          </cell>
          <cell r="E725">
            <v>13993.773999999999</v>
          </cell>
          <cell r="F725">
            <v>0</v>
          </cell>
          <cell r="G725">
            <v>13993.773999999999</v>
          </cell>
          <cell r="H725">
            <v>4445.5430829999996</v>
          </cell>
          <cell r="I725">
            <v>3.1478210285517103</v>
          </cell>
          <cell r="J725">
            <v>12135.444472676792</v>
          </cell>
          <cell r="K725">
            <v>1.1531323827081303</v>
          </cell>
          <cell r="L725">
            <v>31</v>
          </cell>
          <cell r="M725">
            <v>84.669699411677215</v>
          </cell>
        </row>
        <row r="726">
          <cell r="D726">
            <v>43094</v>
          </cell>
          <cell r="E726">
            <v>8540.4269999999997</v>
          </cell>
          <cell r="F726">
            <v>0</v>
          </cell>
          <cell r="G726">
            <v>8540.4269999999997</v>
          </cell>
          <cell r="H726">
            <v>4445.5430829999996</v>
          </cell>
          <cell r="I726">
            <v>1.9211211859939139</v>
          </cell>
          <cell r="J726">
            <v>12135.444472676792</v>
          </cell>
          <cell r="K726">
            <v>0.70375889562421468</v>
          </cell>
          <cell r="L726">
            <v>31</v>
          </cell>
          <cell r="M726">
            <v>84.669699411677215</v>
          </cell>
        </row>
        <row r="727">
          <cell r="D727">
            <v>43095</v>
          </cell>
          <cell r="E727">
            <v>5922.4430000000002</v>
          </cell>
          <cell r="F727">
            <v>0</v>
          </cell>
          <cell r="G727">
            <v>5922.4430000000002</v>
          </cell>
          <cell r="H727">
            <v>4445.5430829999996</v>
          </cell>
          <cell r="I727">
            <v>1.3322203585536594</v>
          </cell>
          <cell r="J727">
            <v>12135.444472676792</v>
          </cell>
          <cell r="K727">
            <v>0.48802851954326887</v>
          </cell>
          <cell r="L727">
            <v>31</v>
          </cell>
          <cell r="M727">
            <v>84.669699411677215</v>
          </cell>
        </row>
        <row r="728">
          <cell r="D728">
            <v>43096</v>
          </cell>
          <cell r="E728">
            <v>10909.785</v>
          </cell>
          <cell r="F728">
            <v>0</v>
          </cell>
          <cell r="G728">
            <v>10909.785</v>
          </cell>
          <cell r="H728">
            <v>4445.5430829999996</v>
          </cell>
          <cell r="I728">
            <v>2.4540949882410579</v>
          </cell>
          <cell r="J728">
            <v>12135.444472676792</v>
          </cell>
          <cell r="K728">
            <v>0.89900168259709068</v>
          </cell>
          <cell r="L728">
            <v>31</v>
          </cell>
          <cell r="M728">
            <v>84.669699411677215</v>
          </cell>
        </row>
        <row r="729">
          <cell r="D729">
            <v>43097</v>
          </cell>
          <cell r="E729">
            <v>7024.759</v>
          </cell>
          <cell r="F729">
            <v>0</v>
          </cell>
          <cell r="G729">
            <v>7024.759</v>
          </cell>
          <cell r="H729">
            <v>4445.5430829999996</v>
          </cell>
          <cell r="I729">
            <v>1.5801801644579856</v>
          </cell>
          <cell r="J729">
            <v>12135.444472676792</v>
          </cell>
          <cell r="K729">
            <v>0.57886293458936688</v>
          </cell>
          <cell r="L729">
            <v>31</v>
          </cell>
          <cell r="M729">
            <v>84.669699411677215</v>
          </cell>
        </row>
        <row r="730">
          <cell r="D730">
            <v>43098</v>
          </cell>
          <cell r="E730">
            <v>8110.7860000000001</v>
          </cell>
          <cell r="F730">
            <v>0</v>
          </cell>
          <cell r="G730">
            <v>8110.7860000000001</v>
          </cell>
          <cell r="H730">
            <v>4445.5430829999996</v>
          </cell>
          <cell r="I730">
            <v>1.8244758511094157</v>
          </cell>
          <cell r="J730">
            <v>12135.444472676792</v>
          </cell>
          <cell r="K730">
            <v>0.66835508318311743</v>
          </cell>
          <cell r="L730">
            <v>31</v>
          </cell>
          <cell r="M730">
            <v>84.669699411677215</v>
          </cell>
        </row>
        <row r="731">
          <cell r="D731">
            <v>43099</v>
          </cell>
          <cell r="E731">
            <v>13129.332</v>
          </cell>
          <cell r="F731">
            <v>0</v>
          </cell>
          <cell r="G731">
            <v>13129.332</v>
          </cell>
          <cell r="H731">
            <v>4445.5430829999996</v>
          </cell>
          <cell r="I731">
            <v>2.9533696457036456</v>
          </cell>
          <cell r="J731">
            <v>12135.444472676792</v>
          </cell>
          <cell r="K731">
            <v>1.0818995570834646</v>
          </cell>
          <cell r="L731">
            <v>31</v>
          </cell>
          <cell r="M731">
            <v>84.669699411677215</v>
          </cell>
        </row>
        <row r="732">
          <cell r="D732">
            <v>43100</v>
          </cell>
          <cell r="E732">
            <v>5909.3119999999999</v>
          </cell>
          <cell r="F732">
            <v>0</v>
          </cell>
          <cell r="G732">
            <v>5909.3119999999999</v>
          </cell>
          <cell r="H732">
            <v>4446.0641429999996</v>
          </cell>
          <cell r="I732">
            <v>1.3291108292496805</v>
          </cell>
          <cell r="J732">
            <v>12135.444472676792</v>
          </cell>
          <cell r="K732">
            <v>0.48694648253757328</v>
          </cell>
          <cell r="L732">
            <v>31</v>
          </cell>
          <cell r="M732">
            <v>84.669699411677215</v>
          </cell>
        </row>
        <row r="733">
          <cell r="D733">
            <v>43101</v>
          </cell>
          <cell r="E733">
            <v>14735.956</v>
          </cell>
          <cell r="F733">
            <v>0</v>
          </cell>
          <cell r="G733">
            <v>14735.956</v>
          </cell>
          <cell r="H733">
            <v>4446.0641429999996</v>
          </cell>
          <cell r="I733">
            <v>3.3143822324742382</v>
          </cell>
          <cell r="J733">
            <v>12942.243445070795</v>
          </cell>
          <cell r="K733">
            <v>1.1385936342908431</v>
          </cell>
          <cell r="L733">
            <v>31</v>
          </cell>
          <cell r="M733">
            <v>90.239261938870044</v>
          </cell>
        </row>
        <row r="734">
          <cell r="D734">
            <v>43102</v>
          </cell>
          <cell r="E734">
            <v>12771.571</v>
          </cell>
          <cell r="F734">
            <v>0</v>
          </cell>
          <cell r="G734">
            <v>12771.571</v>
          </cell>
          <cell r="H734">
            <v>4446.0641429999996</v>
          </cell>
          <cell r="I734">
            <v>2.8725566229420907</v>
          </cell>
          <cell r="J734">
            <v>12942.243445070795</v>
          </cell>
          <cell r="K734">
            <v>0.98681276196084866</v>
          </cell>
          <cell r="L734">
            <v>31</v>
          </cell>
          <cell r="M734">
            <v>90.239261938870044</v>
          </cell>
        </row>
        <row r="735">
          <cell r="D735">
            <v>43103</v>
          </cell>
          <cell r="E735">
            <v>9546.4509999999991</v>
          </cell>
          <cell r="F735">
            <v>0</v>
          </cell>
          <cell r="G735">
            <v>9546.4509999999991</v>
          </cell>
          <cell r="H735">
            <v>4446.0641429999996</v>
          </cell>
          <cell r="I735">
            <v>2.1471689775394229</v>
          </cell>
          <cell r="J735">
            <v>12942.243445070795</v>
          </cell>
          <cell r="K735">
            <v>0.73761948927300369</v>
          </cell>
          <cell r="L735">
            <v>31</v>
          </cell>
          <cell r="M735">
            <v>90.239261938870044</v>
          </cell>
        </row>
        <row r="736">
          <cell r="D736">
            <v>43104</v>
          </cell>
          <cell r="E736">
            <v>8969.0360000000001</v>
          </cell>
          <cell r="F736">
            <v>0</v>
          </cell>
          <cell r="G736">
            <v>8969.0360000000001</v>
          </cell>
          <cell r="H736">
            <v>4446.0641429999996</v>
          </cell>
          <cell r="I736">
            <v>2.0172979317271178</v>
          </cell>
          <cell r="J736">
            <v>12942.243445070795</v>
          </cell>
          <cell r="K736">
            <v>0.69300473585326994</v>
          </cell>
          <cell r="L736">
            <v>31</v>
          </cell>
          <cell r="M736">
            <v>90.239261938870044</v>
          </cell>
        </row>
        <row r="737">
          <cell r="D737">
            <v>43105</v>
          </cell>
          <cell r="E737">
            <v>8267.1509999999998</v>
          </cell>
          <cell r="F737">
            <v>0</v>
          </cell>
          <cell r="G737">
            <v>8267.1509999999998</v>
          </cell>
          <cell r="H737">
            <v>4446.0641429999996</v>
          </cell>
          <cell r="I737">
            <v>1.8594313383930863</v>
          </cell>
          <cell r="J737">
            <v>12942.243445070795</v>
          </cell>
          <cell r="K737">
            <v>0.6387726390009022</v>
          </cell>
          <cell r="L737">
            <v>31</v>
          </cell>
          <cell r="M737">
            <v>90.239261938870044</v>
          </cell>
        </row>
        <row r="738">
          <cell r="D738">
            <v>43106</v>
          </cell>
          <cell r="E738">
            <v>5543.2380000000003</v>
          </cell>
          <cell r="F738">
            <v>0</v>
          </cell>
          <cell r="G738">
            <v>5543.2380000000003</v>
          </cell>
          <cell r="H738">
            <v>4446.0641429999996</v>
          </cell>
          <cell r="I738">
            <v>1.2467741853718912</v>
          </cell>
          <cell r="J738">
            <v>12942.243445070795</v>
          </cell>
          <cell r="K738">
            <v>0.42830580521271272</v>
          </cell>
          <cell r="L738">
            <v>31</v>
          </cell>
          <cell r="M738">
            <v>90.239261938870044</v>
          </cell>
        </row>
        <row r="739">
          <cell r="D739">
            <v>43107</v>
          </cell>
          <cell r="E739">
            <v>7199.8209999999999</v>
          </cell>
          <cell r="F739">
            <v>0</v>
          </cell>
          <cell r="G739">
            <v>7199.8209999999999</v>
          </cell>
          <cell r="H739">
            <v>4446.0641429999996</v>
          </cell>
          <cell r="I739">
            <v>1.6193695746237911</v>
          </cell>
          <cell r="J739">
            <v>12942.243445070795</v>
          </cell>
          <cell r="K739">
            <v>0.55630393838265624</v>
          </cell>
          <cell r="L739">
            <v>31</v>
          </cell>
          <cell r="M739">
            <v>90.239261938870044</v>
          </cell>
        </row>
        <row r="740">
          <cell r="D740">
            <v>43108</v>
          </cell>
          <cell r="E740">
            <v>14027.87</v>
          </cell>
          <cell r="F740">
            <v>0</v>
          </cell>
          <cell r="G740">
            <v>14027.87</v>
          </cell>
          <cell r="H740">
            <v>4446.0641429999996</v>
          </cell>
          <cell r="I740">
            <v>3.1551209224198549</v>
          </cell>
          <cell r="J740">
            <v>12942.243445070795</v>
          </cell>
          <cell r="K740">
            <v>1.0838824087598722</v>
          </cell>
          <cell r="L740">
            <v>31</v>
          </cell>
          <cell r="M740">
            <v>90.239261938870044</v>
          </cell>
        </row>
        <row r="741">
          <cell r="D741">
            <v>43109</v>
          </cell>
          <cell r="E741">
            <v>6296.52</v>
          </cell>
          <cell r="F741">
            <v>0</v>
          </cell>
          <cell r="G741">
            <v>6296.52</v>
          </cell>
          <cell r="H741">
            <v>4446.0641429999996</v>
          </cell>
          <cell r="I741">
            <v>1.4162008908291184</v>
          </cell>
          <cell r="J741">
            <v>12942.243445070795</v>
          </cell>
          <cell r="K741">
            <v>0.48650916100624764</v>
          </cell>
          <cell r="L741">
            <v>31</v>
          </cell>
          <cell r="M741">
            <v>90.239261938870044</v>
          </cell>
        </row>
        <row r="742">
          <cell r="D742">
            <v>43110</v>
          </cell>
          <cell r="E742">
            <v>9655.3150000000005</v>
          </cell>
          <cell r="F742">
            <v>0</v>
          </cell>
          <cell r="G742">
            <v>9655.3150000000005</v>
          </cell>
          <cell r="H742">
            <v>4446.0641429999996</v>
          </cell>
          <cell r="I742">
            <v>2.1716544542438916</v>
          </cell>
          <cell r="J742">
            <v>12942.243445070795</v>
          </cell>
          <cell r="K742">
            <v>0.74603101394119886</v>
          </cell>
          <cell r="L742">
            <v>31</v>
          </cell>
          <cell r="M742">
            <v>90.239261938870044</v>
          </cell>
        </row>
        <row r="743">
          <cell r="D743">
            <v>43111</v>
          </cell>
          <cell r="E743">
            <v>14026.127</v>
          </cell>
          <cell r="F743">
            <v>0</v>
          </cell>
          <cell r="G743">
            <v>14026.127</v>
          </cell>
          <cell r="H743">
            <v>4446.0641429999996</v>
          </cell>
          <cell r="I743">
            <v>3.1547288902889772</v>
          </cell>
          <cell r="J743">
            <v>12942.243445070795</v>
          </cell>
          <cell r="K743">
            <v>1.0837477334999455</v>
          </cell>
          <cell r="L743">
            <v>31</v>
          </cell>
          <cell r="M743">
            <v>90.239261938870044</v>
          </cell>
        </row>
        <row r="744">
          <cell r="D744">
            <v>43112</v>
          </cell>
          <cell r="E744">
            <v>15819.429</v>
          </cell>
          <cell r="F744">
            <v>0</v>
          </cell>
          <cell r="G744">
            <v>15819.429</v>
          </cell>
          <cell r="H744">
            <v>4446.0641429999996</v>
          </cell>
          <cell r="I744">
            <v>3.5580748480443147</v>
          </cell>
          <cell r="J744">
            <v>12942.243445070795</v>
          </cell>
          <cell r="K744">
            <v>1.222309645707137</v>
          </cell>
          <cell r="L744">
            <v>31</v>
          </cell>
          <cell r="M744">
            <v>90.239261938870044</v>
          </cell>
        </row>
        <row r="745">
          <cell r="D745">
            <v>43113</v>
          </cell>
          <cell r="E745">
            <v>5715.7510000000002</v>
          </cell>
          <cell r="F745">
            <v>0</v>
          </cell>
          <cell r="G745">
            <v>5715.7510000000002</v>
          </cell>
          <cell r="H745">
            <v>4446.0641429999996</v>
          </cell>
          <cell r="I745">
            <v>1.285575469935365</v>
          </cell>
          <cell r="J745">
            <v>12942.243445070795</v>
          </cell>
          <cell r="K745">
            <v>0.44163525622575978</v>
          </cell>
          <cell r="L745">
            <v>31</v>
          </cell>
          <cell r="M745">
            <v>90.239261938870044</v>
          </cell>
        </row>
        <row r="746">
          <cell r="D746">
            <v>43114</v>
          </cell>
          <cell r="E746">
            <v>7757.84</v>
          </cell>
          <cell r="F746">
            <v>0</v>
          </cell>
          <cell r="G746">
            <v>7757.84</v>
          </cell>
          <cell r="H746">
            <v>4446.0641429999996</v>
          </cell>
          <cell r="I746">
            <v>1.7448781102751627</v>
          </cell>
          <cell r="J746">
            <v>12942.243445070795</v>
          </cell>
          <cell r="K746">
            <v>0.59942003354562645</v>
          </cell>
          <cell r="L746">
            <v>31</v>
          </cell>
          <cell r="M746">
            <v>90.239261938870044</v>
          </cell>
        </row>
        <row r="747">
          <cell r="D747">
            <v>43115</v>
          </cell>
          <cell r="E747">
            <v>16269.749</v>
          </cell>
          <cell r="F747">
            <v>0</v>
          </cell>
          <cell r="G747">
            <v>16269.749</v>
          </cell>
          <cell r="H747">
            <v>4446.0641429999996</v>
          </cell>
          <cell r="I747">
            <v>3.659359936499234</v>
          </cell>
          <cell r="J747">
            <v>12942.243445070795</v>
          </cell>
          <cell r="K747">
            <v>1.2571042315076004</v>
          </cell>
          <cell r="L747">
            <v>31</v>
          </cell>
          <cell r="M747">
            <v>90.239261938870044</v>
          </cell>
        </row>
        <row r="748">
          <cell r="D748">
            <v>43116</v>
          </cell>
          <cell r="E748">
            <v>17283.848000000002</v>
          </cell>
          <cell r="F748">
            <v>0</v>
          </cell>
          <cell r="G748">
            <v>17283.848000000002</v>
          </cell>
          <cell r="H748">
            <v>4446.0641429999996</v>
          </cell>
          <cell r="I748">
            <v>3.8874490884734865</v>
          </cell>
          <cell r="J748">
            <v>12942.243445070795</v>
          </cell>
          <cell r="K748">
            <v>1.3354599666862825</v>
          </cell>
          <cell r="L748">
            <v>31</v>
          </cell>
          <cell r="M748">
            <v>90.239261938870044</v>
          </cell>
        </row>
        <row r="749">
          <cell r="D749">
            <v>43117</v>
          </cell>
          <cell r="E749">
            <v>17677.035</v>
          </cell>
          <cell r="F749">
            <v>0</v>
          </cell>
          <cell r="G749">
            <v>17677.035</v>
          </cell>
          <cell r="H749">
            <v>4446.0641429999996</v>
          </cell>
          <cell r="I749">
            <v>3.9758839349700317</v>
          </cell>
          <cell r="J749">
            <v>12942.243445070795</v>
          </cell>
          <cell r="K749">
            <v>1.3658400937228936</v>
          </cell>
          <cell r="L749">
            <v>31</v>
          </cell>
          <cell r="M749">
            <v>90.239261938870044</v>
          </cell>
        </row>
        <row r="750">
          <cell r="D750">
            <v>43118</v>
          </cell>
          <cell r="E750">
            <v>18963.197</v>
          </cell>
          <cell r="F750">
            <v>0</v>
          </cell>
          <cell r="G750">
            <v>18963.197</v>
          </cell>
          <cell r="H750">
            <v>4446.0641429999996</v>
          </cell>
          <cell r="I750">
            <v>4.2651649616562901</v>
          </cell>
          <cell r="J750">
            <v>12942.243445070795</v>
          </cell>
          <cell r="K750">
            <v>1.4652171457354526</v>
          </cell>
          <cell r="L750">
            <v>31</v>
          </cell>
          <cell r="M750">
            <v>90.239261938870044</v>
          </cell>
        </row>
        <row r="751">
          <cell r="D751">
            <v>43119</v>
          </cell>
          <cell r="E751">
            <v>16143.97</v>
          </cell>
          <cell r="F751">
            <v>0</v>
          </cell>
          <cell r="G751">
            <v>16143.97</v>
          </cell>
          <cell r="H751">
            <v>4446.0641429999996</v>
          </cell>
          <cell r="I751">
            <v>3.6310699712727921</v>
          </cell>
          <cell r="J751">
            <v>12942.243445070795</v>
          </cell>
          <cell r="K751">
            <v>1.2473857464138969</v>
          </cell>
          <cell r="L751">
            <v>31</v>
          </cell>
          <cell r="M751">
            <v>90.239261938870044</v>
          </cell>
        </row>
        <row r="752">
          <cell r="D752">
            <v>43120</v>
          </cell>
          <cell r="E752">
            <v>16938.7</v>
          </cell>
          <cell r="F752">
            <v>0</v>
          </cell>
          <cell r="G752">
            <v>16938.7</v>
          </cell>
          <cell r="H752">
            <v>4446.0641429999996</v>
          </cell>
          <cell r="I752">
            <v>3.8098190793465578</v>
          </cell>
          <cell r="J752">
            <v>12942.243445070795</v>
          </cell>
          <cell r="K752">
            <v>1.3087916381646572</v>
          </cell>
          <cell r="L752">
            <v>31</v>
          </cell>
          <cell r="M752">
            <v>90.239261938870044</v>
          </cell>
        </row>
        <row r="753">
          <cell r="D753">
            <v>43121</v>
          </cell>
          <cell r="E753">
            <v>17252.215</v>
          </cell>
          <cell r="F753">
            <v>0</v>
          </cell>
          <cell r="G753">
            <v>17252.215</v>
          </cell>
          <cell r="H753">
            <v>4446.0641429999996</v>
          </cell>
          <cell r="I753">
            <v>3.8803342563472327</v>
          </cell>
          <cell r="J753">
            <v>12942.243445070795</v>
          </cell>
          <cell r="K753">
            <v>1.3330158000211862</v>
          </cell>
          <cell r="L753">
            <v>31</v>
          </cell>
          <cell r="M753">
            <v>90.239261938870044</v>
          </cell>
        </row>
        <row r="754">
          <cell r="D754">
            <v>43122</v>
          </cell>
          <cell r="E754">
            <v>17165.587</v>
          </cell>
          <cell r="F754">
            <v>0</v>
          </cell>
          <cell r="G754">
            <v>17165.587</v>
          </cell>
          <cell r="H754">
            <v>4446.0641429999996</v>
          </cell>
          <cell r="I754">
            <v>3.8608500570163731</v>
          </cell>
          <cell r="J754">
            <v>12942.243445070795</v>
          </cell>
          <cell r="K754">
            <v>1.3263223700631064</v>
          </cell>
          <cell r="L754">
            <v>31</v>
          </cell>
          <cell r="M754">
            <v>90.239261938870044</v>
          </cell>
        </row>
        <row r="755">
          <cell r="D755">
            <v>43123</v>
          </cell>
          <cell r="E755">
            <v>15884.777</v>
          </cell>
          <cell r="F755">
            <v>0</v>
          </cell>
          <cell r="G755">
            <v>15884.777</v>
          </cell>
          <cell r="H755">
            <v>4446.0641429999996</v>
          </cell>
          <cell r="I755">
            <v>3.5727727916407619</v>
          </cell>
          <cell r="J755">
            <v>12942.243445070795</v>
          </cell>
          <cell r="K755">
            <v>1.2273588475922157</v>
          </cell>
          <cell r="L755">
            <v>31</v>
          </cell>
          <cell r="M755">
            <v>90.239261938870044</v>
          </cell>
        </row>
        <row r="756">
          <cell r="D756">
            <v>43124</v>
          </cell>
          <cell r="E756">
            <v>16642.373</v>
          </cell>
          <cell r="F756">
            <v>0</v>
          </cell>
          <cell r="G756">
            <v>16642.373</v>
          </cell>
          <cell r="H756">
            <v>4446.0641429999996</v>
          </cell>
          <cell r="I756">
            <v>3.7431697934907642</v>
          </cell>
          <cell r="J756">
            <v>12942.243445070795</v>
          </cell>
          <cell r="K756">
            <v>1.285895530449046</v>
          </cell>
          <cell r="L756">
            <v>31</v>
          </cell>
          <cell r="M756">
            <v>90.239261938870044</v>
          </cell>
        </row>
        <row r="757">
          <cell r="D757">
            <v>43125</v>
          </cell>
          <cell r="E757">
            <v>7974.8249999999998</v>
          </cell>
          <cell r="F757">
            <v>0</v>
          </cell>
          <cell r="G757">
            <v>7974.8249999999998</v>
          </cell>
          <cell r="H757">
            <v>4446.0641429999996</v>
          </cell>
          <cell r="I757">
            <v>1.7936819495858543</v>
          </cell>
          <cell r="J757">
            <v>12942.243445070795</v>
          </cell>
          <cell r="K757">
            <v>0.616185673978904</v>
          </cell>
          <cell r="L757">
            <v>31</v>
          </cell>
          <cell r="M757">
            <v>90.239261938870044</v>
          </cell>
        </row>
        <row r="758">
          <cell r="D758">
            <v>43126</v>
          </cell>
          <cell r="E758">
            <v>14625.991</v>
          </cell>
          <cell r="F758">
            <v>0</v>
          </cell>
          <cell r="G758">
            <v>14625.991</v>
          </cell>
          <cell r="H758">
            <v>4446.0641429999996</v>
          </cell>
          <cell r="I758">
            <v>3.2896491210158416</v>
          </cell>
          <cell r="J758">
            <v>12942.243445070795</v>
          </cell>
          <cell r="K758">
            <v>1.1300970393637959</v>
          </cell>
          <cell r="L758">
            <v>31</v>
          </cell>
          <cell r="M758">
            <v>90.239261938870044</v>
          </cell>
        </row>
        <row r="759">
          <cell r="D759">
            <v>43127</v>
          </cell>
          <cell r="E759">
            <v>17034.111000000001</v>
          </cell>
          <cell r="F759">
            <v>0</v>
          </cell>
          <cell r="G759">
            <v>17034.111000000001</v>
          </cell>
          <cell r="H759">
            <v>4446.0641429999996</v>
          </cell>
          <cell r="I759">
            <v>3.8312787337580256</v>
          </cell>
          <cell r="J759">
            <v>12942.243445070795</v>
          </cell>
          <cell r="K759">
            <v>1.3161636985346339</v>
          </cell>
          <cell r="L759">
            <v>31</v>
          </cell>
          <cell r="M759">
            <v>90.239261938870044</v>
          </cell>
        </row>
        <row r="760">
          <cell r="D760">
            <v>43128</v>
          </cell>
          <cell r="E760">
            <v>14449.406000000001</v>
          </cell>
          <cell r="F760">
            <v>0</v>
          </cell>
          <cell r="G760">
            <v>14449.406000000001</v>
          </cell>
          <cell r="H760">
            <v>4446.0641429999996</v>
          </cell>
          <cell r="I760">
            <v>3.2499319702234901</v>
          </cell>
          <cell r="J760">
            <v>12942.243445070795</v>
          </cell>
          <cell r="K760">
            <v>1.1164529597458026</v>
          </cell>
          <cell r="L760">
            <v>31</v>
          </cell>
          <cell r="M760">
            <v>90.239261938870044</v>
          </cell>
        </row>
        <row r="761">
          <cell r="D761">
            <v>43129</v>
          </cell>
          <cell r="E761">
            <v>18377.064999999999</v>
          </cell>
          <cell r="F761">
            <v>0</v>
          </cell>
          <cell r="G761">
            <v>18377.064999999999</v>
          </cell>
          <cell r="H761">
            <v>4446.0641429999996</v>
          </cell>
          <cell r="I761">
            <v>4.1333333053535304</v>
          </cell>
          <cell r="J761">
            <v>12942.243445070795</v>
          </cell>
          <cell r="K761">
            <v>1.4199288614833712</v>
          </cell>
          <cell r="L761">
            <v>31</v>
          </cell>
          <cell r="M761">
            <v>90.239261938870044</v>
          </cell>
        </row>
        <row r="762">
          <cell r="D762">
            <v>43130</v>
          </cell>
          <cell r="E762">
            <v>17892.530999999999</v>
          </cell>
          <cell r="F762">
            <v>0</v>
          </cell>
          <cell r="G762">
            <v>17892.530999999999</v>
          </cell>
          <cell r="H762">
            <v>4446.0641429999996</v>
          </cell>
          <cell r="I762">
            <v>4.0243528713301338</v>
          </cell>
          <cell r="J762">
            <v>12942.243445070795</v>
          </cell>
          <cell r="K762">
            <v>1.3824906845508751</v>
          </cell>
          <cell r="L762">
            <v>31</v>
          </cell>
          <cell r="M762">
            <v>90.239261938870044</v>
          </cell>
        </row>
        <row r="763">
          <cell r="D763">
            <v>43131</v>
          </cell>
          <cell r="E763">
            <v>17513.605</v>
          </cell>
          <cell r="F763">
            <v>0</v>
          </cell>
          <cell r="G763">
            <v>17513.605</v>
          </cell>
          <cell r="H763">
            <v>4446.1776330000002</v>
          </cell>
          <cell r="I763">
            <v>3.9390250335506556</v>
          </cell>
          <cell r="J763">
            <v>12942.243445070795</v>
          </cell>
          <cell r="K763">
            <v>1.3532124530287877</v>
          </cell>
          <cell r="L763">
            <v>31</v>
          </cell>
          <cell r="M763">
            <v>90.239261938870044</v>
          </cell>
        </row>
        <row r="764">
          <cell r="D764">
            <v>43132</v>
          </cell>
          <cell r="E764">
            <v>10966.326999999999</v>
          </cell>
          <cell r="F764">
            <v>0</v>
          </cell>
          <cell r="G764">
            <v>10966.326999999999</v>
          </cell>
          <cell r="H764">
            <v>4446.1776330000002</v>
          </cell>
          <cell r="I764">
            <v>2.4664617352682363</v>
          </cell>
          <cell r="J764">
            <v>17173.688057650459</v>
          </cell>
          <cell r="K764">
            <v>0.63855398812340536</v>
          </cell>
          <cell r="L764">
            <v>28</v>
          </cell>
          <cell r="M764">
            <v>108.15481966702991</v>
          </cell>
        </row>
        <row r="765">
          <cell r="D765">
            <v>43133</v>
          </cell>
          <cell r="E765">
            <v>17151.563999999998</v>
          </cell>
          <cell r="F765">
            <v>0</v>
          </cell>
          <cell r="G765">
            <v>17151.563999999998</v>
          </cell>
          <cell r="H765">
            <v>4446.1776330000002</v>
          </cell>
          <cell r="I765">
            <v>3.8575975626118213</v>
          </cell>
          <cell r="J765">
            <v>17173.688057650459</v>
          </cell>
          <cell r="K765">
            <v>0.99871174685506148</v>
          </cell>
          <cell r="L765">
            <v>28</v>
          </cell>
          <cell r="M765">
            <v>108.15481966702991</v>
          </cell>
        </row>
        <row r="766">
          <cell r="D766">
            <v>43134</v>
          </cell>
          <cell r="E766">
            <v>19675.740000000002</v>
          </cell>
          <cell r="F766">
            <v>0</v>
          </cell>
          <cell r="G766">
            <v>19675.740000000002</v>
          </cell>
          <cell r="H766">
            <v>4446.1776330000002</v>
          </cell>
          <cell r="I766">
            <v>4.4253157710039694</v>
          </cell>
          <cell r="J766">
            <v>17173.688057650459</v>
          </cell>
          <cell r="K766">
            <v>1.1456910090570174</v>
          </cell>
          <cell r="L766">
            <v>28</v>
          </cell>
          <cell r="M766">
            <v>108.15481966702991</v>
          </cell>
        </row>
        <row r="767">
          <cell r="D767">
            <v>43135</v>
          </cell>
          <cell r="E767">
            <v>7547.5879999999997</v>
          </cell>
          <cell r="F767">
            <v>0</v>
          </cell>
          <cell r="G767">
            <v>7547.5879999999997</v>
          </cell>
          <cell r="H767">
            <v>4446.1776330000002</v>
          </cell>
          <cell r="I767">
            <v>1.6975453126256144</v>
          </cell>
          <cell r="J767">
            <v>17173.688057650459</v>
          </cell>
          <cell r="K767">
            <v>0.43948556504947889</v>
          </cell>
          <cell r="L767">
            <v>28</v>
          </cell>
          <cell r="M767">
            <v>108.15481966702991</v>
          </cell>
        </row>
        <row r="768">
          <cell r="D768">
            <v>43136</v>
          </cell>
          <cell r="E768">
            <v>8772.8870000000006</v>
          </cell>
          <cell r="F768">
            <v>0</v>
          </cell>
          <cell r="G768">
            <v>8772.8870000000006</v>
          </cell>
          <cell r="H768">
            <v>4446.1776330000002</v>
          </cell>
          <cell r="I768">
            <v>1.9731301185284875</v>
          </cell>
          <cell r="J768">
            <v>17173.688057650459</v>
          </cell>
          <cell r="K768">
            <v>0.51083302378325746</v>
          </cell>
          <cell r="L768">
            <v>28</v>
          </cell>
          <cell r="M768">
            <v>108.15481966702991</v>
          </cell>
        </row>
        <row r="769">
          <cell r="D769">
            <v>43137</v>
          </cell>
          <cell r="E769">
            <v>12580.147999999999</v>
          </cell>
          <cell r="F769">
            <v>0</v>
          </cell>
          <cell r="G769">
            <v>12580.147999999999</v>
          </cell>
          <cell r="H769">
            <v>4446.1776330000002</v>
          </cell>
          <cell r="I769">
            <v>2.8294299145020232</v>
          </cell>
          <cell r="J769">
            <v>17173.688057650459</v>
          </cell>
          <cell r="K769">
            <v>0.73252454322971416</v>
          </cell>
          <cell r="L769">
            <v>28</v>
          </cell>
          <cell r="M769">
            <v>108.15481966702991</v>
          </cell>
        </row>
        <row r="770">
          <cell r="D770">
            <v>43138</v>
          </cell>
          <cell r="E770">
            <v>18766.414000000001</v>
          </cell>
          <cell r="F770">
            <v>0</v>
          </cell>
          <cell r="G770">
            <v>18766.414000000001</v>
          </cell>
          <cell r="H770">
            <v>4446.1776330000002</v>
          </cell>
          <cell r="I770">
            <v>4.2207971765935968</v>
          </cell>
          <cell r="J770">
            <v>17173.688057650459</v>
          </cell>
          <cell r="K770">
            <v>1.0927422192020089</v>
          </cell>
          <cell r="L770">
            <v>28</v>
          </cell>
          <cell r="M770">
            <v>108.15481966702991</v>
          </cell>
        </row>
        <row r="771">
          <cell r="D771">
            <v>43139</v>
          </cell>
          <cell r="E771">
            <v>21517.512999999999</v>
          </cell>
          <cell r="F771">
            <v>0</v>
          </cell>
          <cell r="G771">
            <v>21517.512999999999</v>
          </cell>
          <cell r="H771">
            <v>4446.1776330000002</v>
          </cell>
          <cell r="I771">
            <v>4.8395531569172459</v>
          </cell>
          <cell r="J771">
            <v>17173.688057650459</v>
          </cell>
          <cell r="K771">
            <v>1.2529348924801549</v>
          </cell>
          <cell r="L771">
            <v>28</v>
          </cell>
          <cell r="M771">
            <v>108.15481966702991</v>
          </cell>
        </row>
        <row r="772">
          <cell r="D772">
            <v>43140</v>
          </cell>
          <cell r="E772">
            <v>17581.511999999999</v>
          </cell>
          <cell r="F772">
            <v>0</v>
          </cell>
          <cell r="G772">
            <v>17581.511999999999</v>
          </cell>
          <cell r="H772">
            <v>4446.1776330000002</v>
          </cell>
          <cell r="I772">
            <v>3.9542981525317744</v>
          </cell>
          <cell r="J772">
            <v>17173.688057650459</v>
          </cell>
          <cell r="K772">
            <v>1.0237470216636353</v>
          </cell>
          <cell r="L772">
            <v>28</v>
          </cell>
          <cell r="M772">
            <v>108.15481966702991</v>
          </cell>
        </row>
        <row r="773">
          <cell r="D773">
            <v>43141</v>
          </cell>
          <cell r="E773">
            <v>19224.044000000002</v>
          </cell>
          <cell r="F773">
            <v>0</v>
          </cell>
          <cell r="G773">
            <v>19224.044000000002</v>
          </cell>
          <cell r="H773">
            <v>4446.1776330000002</v>
          </cell>
          <cell r="I773">
            <v>4.3237237885677615</v>
          </cell>
          <cell r="J773">
            <v>17173.688057650459</v>
          </cell>
          <cell r="K773">
            <v>1.1193893784181179</v>
          </cell>
          <cell r="L773">
            <v>28</v>
          </cell>
          <cell r="M773">
            <v>108.15481966702991</v>
          </cell>
        </row>
        <row r="774">
          <cell r="D774">
            <v>43142</v>
          </cell>
          <cell r="E774">
            <v>18844.508999999998</v>
          </cell>
          <cell r="F774">
            <v>0</v>
          </cell>
          <cell r="G774">
            <v>18844.508999999998</v>
          </cell>
          <cell r="H774">
            <v>4446.1776330000002</v>
          </cell>
          <cell r="I774">
            <v>4.2383617020008515</v>
          </cell>
          <cell r="J774">
            <v>17173.688057650459</v>
          </cell>
          <cell r="K774">
            <v>1.0972895825719409</v>
          </cell>
          <cell r="L774">
            <v>28</v>
          </cell>
          <cell r="M774">
            <v>108.15481966702991</v>
          </cell>
        </row>
        <row r="775">
          <cell r="D775">
            <v>43143</v>
          </cell>
          <cell r="E775">
            <v>13669.528</v>
          </cell>
          <cell r="F775">
            <v>0</v>
          </cell>
          <cell r="G775">
            <v>13669.528</v>
          </cell>
          <cell r="H775">
            <v>4446.1776330000002</v>
          </cell>
          <cell r="I775">
            <v>3.0744448666520472</v>
          </cell>
          <cell r="J775">
            <v>17173.688057650459</v>
          </cell>
          <cell r="K775">
            <v>0.7959576273956227</v>
          </cell>
          <cell r="L775">
            <v>28</v>
          </cell>
          <cell r="M775">
            <v>108.15481966702991</v>
          </cell>
        </row>
        <row r="776">
          <cell r="D776">
            <v>43144</v>
          </cell>
          <cell r="E776">
            <v>17992.957999999999</v>
          </cell>
          <cell r="F776">
            <v>0</v>
          </cell>
          <cell r="G776">
            <v>17992.957999999999</v>
          </cell>
          <cell r="H776">
            <v>4446.1776330000002</v>
          </cell>
          <cell r="I776">
            <v>4.0468374152337869</v>
          </cell>
          <cell r="J776">
            <v>17173.688057650459</v>
          </cell>
          <cell r="K776">
            <v>1.0477049507129352</v>
          </cell>
          <cell r="L776">
            <v>28</v>
          </cell>
          <cell r="M776">
            <v>108.15481966702991</v>
          </cell>
        </row>
        <row r="777">
          <cell r="D777">
            <v>43145</v>
          </cell>
          <cell r="E777">
            <v>11833.986000000001</v>
          </cell>
          <cell r="F777">
            <v>0</v>
          </cell>
          <cell r="G777">
            <v>11833.986000000001</v>
          </cell>
          <cell r="H777">
            <v>4446.1776330000002</v>
          </cell>
          <cell r="I777">
            <v>2.6616089092273114</v>
          </cell>
          <cell r="J777">
            <v>17173.688057650459</v>
          </cell>
          <cell r="K777">
            <v>0.68907656644713822</v>
          </cell>
          <cell r="L777">
            <v>28</v>
          </cell>
          <cell r="M777">
            <v>108.15481966702991</v>
          </cell>
        </row>
        <row r="778">
          <cell r="D778">
            <v>43146</v>
          </cell>
          <cell r="E778">
            <v>17875</v>
          </cell>
          <cell r="F778">
            <v>0</v>
          </cell>
          <cell r="G778">
            <v>17875</v>
          </cell>
          <cell r="H778">
            <v>4446.1776330000002</v>
          </cell>
          <cell r="I778">
            <v>4.0203072111491593</v>
          </cell>
          <cell r="J778">
            <v>17173.688057650459</v>
          </cell>
          <cell r="K778">
            <v>1.0408364202258304</v>
          </cell>
          <cell r="L778">
            <v>28</v>
          </cell>
          <cell r="M778">
            <v>108.15481966702991</v>
          </cell>
        </row>
        <row r="779">
          <cell r="D779">
            <v>43147</v>
          </cell>
          <cell r="E779">
            <v>17579.475999999999</v>
          </cell>
          <cell r="F779">
            <v>0</v>
          </cell>
          <cell r="G779">
            <v>17579.475999999999</v>
          </cell>
          <cell r="H779">
            <v>4446.1776330000002</v>
          </cell>
          <cell r="I779">
            <v>3.9538402311062137</v>
          </cell>
          <cell r="J779">
            <v>17173.688057650459</v>
          </cell>
          <cell r="K779">
            <v>1.0236284682117986</v>
          </cell>
          <cell r="L779">
            <v>28</v>
          </cell>
          <cell r="M779">
            <v>108.15481966702991</v>
          </cell>
        </row>
        <row r="780">
          <cell r="D780">
            <v>43148</v>
          </cell>
          <cell r="E780">
            <v>17327.528999999999</v>
          </cell>
          <cell r="F780">
            <v>0</v>
          </cell>
          <cell r="G780">
            <v>17327.528999999999</v>
          </cell>
          <cell r="H780">
            <v>4446.1776330000002</v>
          </cell>
          <cell r="I780">
            <v>3.8971742539913943</v>
          </cell>
          <cell r="J780">
            <v>17173.688057650459</v>
          </cell>
          <cell r="K780">
            <v>1.0089579443759029</v>
          </cell>
          <cell r="L780">
            <v>28</v>
          </cell>
          <cell r="M780">
            <v>108.15481966702991</v>
          </cell>
        </row>
        <row r="781">
          <cell r="D781">
            <v>43149</v>
          </cell>
          <cell r="E781">
            <v>18076.173999999999</v>
          </cell>
          <cell r="F781">
            <v>0</v>
          </cell>
          <cell r="G781">
            <v>18076.173999999999</v>
          </cell>
          <cell r="H781">
            <v>4446.1776330000002</v>
          </cell>
          <cell r="I781">
            <v>4.0655537164859821</v>
          </cell>
          <cell r="J781">
            <v>17173.688057650459</v>
          </cell>
          <cell r="K781">
            <v>1.0525505027993975</v>
          </cell>
          <cell r="L781">
            <v>28</v>
          </cell>
          <cell r="M781">
            <v>108.15481966702991</v>
          </cell>
        </row>
        <row r="782">
          <cell r="D782">
            <v>43150</v>
          </cell>
          <cell r="E782">
            <v>18290.617999999999</v>
          </cell>
          <cell r="F782">
            <v>0</v>
          </cell>
          <cell r="G782">
            <v>18290.617999999999</v>
          </cell>
          <cell r="H782">
            <v>4446.1776330000002</v>
          </cell>
          <cell r="I782">
            <v>4.1137848079314461</v>
          </cell>
          <cell r="J782">
            <v>17173.688057650459</v>
          </cell>
          <cell r="K782">
            <v>1.0650372790398959</v>
          </cell>
          <cell r="L782">
            <v>28</v>
          </cell>
          <cell r="M782">
            <v>108.15481966702991</v>
          </cell>
        </row>
        <row r="783">
          <cell r="D783">
            <v>43151</v>
          </cell>
          <cell r="E783">
            <v>21099.721000000001</v>
          </cell>
          <cell r="F783">
            <v>0</v>
          </cell>
          <cell r="G783">
            <v>21099.721000000001</v>
          </cell>
          <cell r="H783">
            <v>4446.1776330000002</v>
          </cell>
          <cell r="I783">
            <v>4.7455866008131666</v>
          </cell>
          <cell r="J783">
            <v>17173.688057650459</v>
          </cell>
          <cell r="K783">
            <v>1.2286074446659458</v>
          </cell>
          <cell r="L783">
            <v>28</v>
          </cell>
          <cell r="M783">
            <v>108.15481966702991</v>
          </cell>
        </row>
        <row r="784">
          <cell r="D784">
            <v>43152</v>
          </cell>
          <cell r="E784">
            <v>21462.706999999999</v>
          </cell>
          <cell r="F784">
            <v>0</v>
          </cell>
          <cell r="G784">
            <v>21462.706999999999</v>
          </cell>
          <cell r="H784">
            <v>4446.1776330000002</v>
          </cell>
          <cell r="I784">
            <v>4.8272266138674977</v>
          </cell>
          <cell r="J784">
            <v>17173.688057650459</v>
          </cell>
          <cell r="K784">
            <v>1.2497436152299788</v>
          </cell>
          <cell r="L784">
            <v>28</v>
          </cell>
          <cell r="M784">
            <v>108.15481966702991</v>
          </cell>
        </row>
        <row r="785">
          <cell r="D785">
            <v>43153</v>
          </cell>
          <cell r="E785">
            <v>26409.038</v>
          </cell>
          <cell r="F785">
            <v>0</v>
          </cell>
          <cell r="G785">
            <v>26409.038</v>
          </cell>
          <cell r="H785">
            <v>4446.1776330000002</v>
          </cell>
          <cell r="I785">
            <v>5.9397172537573244</v>
          </cell>
          <cell r="J785">
            <v>17173.688057650459</v>
          </cell>
          <cell r="K785">
            <v>1.5377615985190449</v>
          </cell>
          <cell r="L785">
            <v>28</v>
          </cell>
          <cell r="M785">
            <v>108.15481966702991</v>
          </cell>
        </row>
        <row r="786">
          <cell r="D786">
            <v>43154</v>
          </cell>
          <cell r="E786">
            <v>26772.987000000001</v>
          </cell>
          <cell r="F786">
            <v>0</v>
          </cell>
          <cell r="G786">
            <v>26772.987000000001</v>
          </cell>
          <cell r="H786">
            <v>4446.1776330000002</v>
          </cell>
          <cell r="I786">
            <v>6.0215738573484021</v>
          </cell>
          <cell r="J786">
            <v>17173.688057650459</v>
          </cell>
          <cell r="K786">
            <v>1.5589538432353958</v>
          </cell>
          <cell r="L786">
            <v>28</v>
          </cell>
          <cell r="M786">
            <v>108.15481966702991</v>
          </cell>
        </row>
        <row r="787">
          <cell r="D787">
            <v>43155</v>
          </cell>
          <cell r="E787">
            <v>25067.228999999999</v>
          </cell>
          <cell r="F787">
            <v>0</v>
          </cell>
          <cell r="G787">
            <v>25067.228999999999</v>
          </cell>
          <cell r="H787">
            <v>4446.1776330000002</v>
          </cell>
          <cell r="I787">
            <v>5.6379279167679623</v>
          </cell>
          <cell r="J787">
            <v>17173.688057650459</v>
          </cell>
          <cell r="K787">
            <v>1.4596299243267761</v>
          </cell>
          <cell r="L787">
            <v>28</v>
          </cell>
          <cell r="M787">
            <v>108.15481966702991</v>
          </cell>
        </row>
        <row r="788">
          <cell r="D788">
            <v>43156</v>
          </cell>
          <cell r="E788">
            <v>24097.678</v>
          </cell>
          <cell r="F788">
            <v>0</v>
          </cell>
          <cell r="G788">
            <v>24097.678</v>
          </cell>
          <cell r="H788">
            <v>4446.1776330000002</v>
          </cell>
          <cell r="I788">
            <v>5.4198639796000245</v>
          </cell>
          <cell r="J788">
            <v>17173.688057650459</v>
          </cell>
          <cell r="K788">
            <v>1.4031743163790069</v>
          </cell>
          <cell r="L788">
            <v>28</v>
          </cell>
          <cell r="M788">
            <v>108.15481966702991</v>
          </cell>
        </row>
        <row r="789">
          <cell r="D789">
            <v>43157</v>
          </cell>
          <cell r="E789">
            <v>22992.03</v>
          </cell>
          <cell r="F789">
            <v>0</v>
          </cell>
          <cell r="G789">
            <v>22992.03</v>
          </cell>
          <cell r="H789">
            <v>4446.1776330000002</v>
          </cell>
          <cell r="I789">
            <v>5.1711901542913452</v>
          </cell>
          <cell r="J789">
            <v>17173.688057650459</v>
          </cell>
          <cell r="K789">
            <v>1.3387939691706239</v>
          </cell>
          <cell r="L789">
            <v>28</v>
          </cell>
          <cell r="M789">
            <v>108.15481966702991</v>
          </cell>
        </row>
        <row r="790">
          <cell r="D790">
            <v>43158</v>
          </cell>
          <cell r="E790">
            <v>9212.11</v>
          </cell>
          <cell r="F790">
            <v>0</v>
          </cell>
          <cell r="G790">
            <v>9212.11</v>
          </cell>
          <cell r="H790">
            <v>4446.1776330000002</v>
          </cell>
          <cell r="I790">
            <v>2.0719167699524075</v>
          </cell>
          <cell r="J790">
            <v>17173.688057650459</v>
          </cell>
          <cell r="K790">
            <v>0.53640836895813016</v>
          </cell>
          <cell r="L790">
            <v>28</v>
          </cell>
          <cell r="M790">
            <v>108.15481966702991</v>
          </cell>
        </row>
        <row r="791">
          <cell r="D791">
            <v>43159</v>
          </cell>
          <cell r="E791">
            <v>5458.6890000000003</v>
          </cell>
          <cell r="F791">
            <v>0</v>
          </cell>
          <cell r="G791">
            <v>5458.6890000000003</v>
          </cell>
          <cell r="H791">
            <v>4460.6601330000003</v>
          </cell>
          <cell r="I791">
            <v>1.2237401723607173</v>
          </cell>
          <cell r="J791">
            <v>17173.688057650459</v>
          </cell>
          <cell r="K791">
            <v>0.31785187792369896</v>
          </cell>
          <cell r="L791">
            <v>28</v>
          </cell>
          <cell r="M791">
            <v>108.15481966702991</v>
          </cell>
        </row>
        <row r="792">
          <cell r="D792">
            <v>43160</v>
          </cell>
          <cell r="E792">
            <v>8519.2070000000003</v>
          </cell>
          <cell r="F792">
            <v>0</v>
          </cell>
          <cell r="G792">
            <v>8519.2070000000003</v>
          </cell>
          <cell r="H792">
            <v>4460.6601330000003</v>
          </cell>
          <cell r="I792">
            <v>1.9098534176533282</v>
          </cell>
          <cell r="J792">
            <v>20922.516348589819</v>
          </cell>
          <cell r="K792">
            <v>0.40717889082085462</v>
          </cell>
          <cell r="L792">
            <v>31</v>
          </cell>
          <cell r="M792">
            <v>145.88138766001705</v>
          </cell>
        </row>
        <row r="793">
          <cell r="D793">
            <v>43161</v>
          </cell>
          <cell r="E793">
            <v>7394.9759999999997</v>
          </cell>
          <cell r="F793">
            <v>0</v>
          </cell>
          <cell r="G793">
            <v>7394.9759999999997</v>
          </cell>
          <cell r="H793">
            <v>4460.6601330000003</v>
          </cell>
          <cell r="I793">
            <v>1.6578209905058461</v>
          </cell>
          <cell r="J793">
            <v>20922.516348589819</v>
          </cell>
          <cell r="K793">
            <v>0.35344582251926032</v>
          </cell>
          <cell r="L793">
            <v>31</v>
          </cell>
          <cell r="M793">
            <v>145.88138766001705</v>
          </cell>
        </row>
        <row r="794">
          <cell r="D794">
            <v>43162</v>
          </cell>
          <cell r="E794">
            <v>11158.529</v>
          </cell>
          <cell r="F794">
            <v>0</v>
          </cell>
          <cell r="G794">
            <v>11158.529</v>
          </cell>
          <cell r="H794">
            <v>4460.6601330000003</v>
          </cell>
          <cell r="I794">
            <v>2.5015420738847847</v>
          </cell>
          <cell r="J794">
            <v>20922.516348589819</v>
          </cell>
          <cell r="K794">
            <v>0.5333263367602572</v>
          </cell>
          <cell r="L794">
            <v>31</v>
          </cell>
          <cell r="M794">
            <v>145.88138766001705</v>
          </cell>
        </row>
        <row r="795">
          <cell r="D795">
            <v>43163</v>
          </cell>
          <cell r="E795">
            <v>14856.55</v>
          </cell>
          <cell r="F795">
            <v>0</v>
          </cell>
          <cell r="G795">
            <v>14856.55</v>
          </cell>
          <cell r="H795">
            <v>4460.6601330000003</v>
          </cell>
          <cell r="I795">
            <v>3.3305720581783671</v>
          </cell>
          <cell r="J795">
            <v>20922.516348589819</v>
          </cell>
          <cell r="K795">
            <v>0.71007472296712215</v>
          </cell>
          <cell r="L795">
            <v>31</v>
          </cell>
          <cell r="M795">
            <v>145.88138766001705</v>
          </cell>
        </row>
        <row r="796">
          <cell r="D796">
            <v>43164</v>
          </cell>
          <cell r="E796">
            <v>12100.828</v>
          </cell>
          <cell r="F796">
            <v>0</v>
          </cell>
          <cell r="G796">
            <v>12100.828</v>
          </cell>
          <cell r="H796">
            <v>4460.6601330000003</v>
          </cell>
          <cell r="I796">
            <v>2.712788609577756</v>
          </cell>
          <cell r="J796">
            <v>20922.516348589819</v>
          </cell>
          <cell r="K796">
            <v>0.57836389267850175</v>
          </cell>
          <cell r="L796">
            <v>31</v>
          </cell>
          <cell r="M796">
            <v>145.88138766001705</v>
          </cell>
        </row>
        <row r="797">
          <cell r="D797">
            <v>43165</v>
          </cell>
          <cell r="E797">
            <v>14509.499</v>
          </cell>
          <cell r="F797">
            <v>0</v>
          </cell>
          <cell r="G797">
            <v>14509.499</v>
          </cell>
          <cell r="H797">
            <v>4460.6601330000003</v>
          </cell>
          <cell r="I797">
            <v>3.2527694483286469</v>
          </cell>
          <cell r="J797">
            <v>20922.516348589819</v>
          </cell>
          <cell r="K797">
            <v>0.69348728223017697</v>
          </cell>
          <cell r="L797">
            <v>31</v>
          </cell>
          <cell r="M797">
            <v>145.88138766001705</v>
          </cell>
        </row>
        <row r="798">
          <cell r="D798">
            <v>43166</v>
          </cell>
          <cell r="E798">
            <v>23148.322</v>
          </cell>
          <cell r="F798">
            <v>0</v>
          </cell>
          <cell r="G798">
            <v>23148.322</v>
          </cell>
          <cell r="H798">
            <v>4460.6601330000003</v>
          </cell>
          <cell r="I798">
            <v>5.1894386278722564</v>
          </cell>
          <cell r="J798">
            <v>20922.516348589819</v>
          </cell>
          <cell r="K798">
            <v>1.1063832674008258</v>
          </cell>
          <cell r="L798">
            <v>31</v>
          </cell>
          <cell r="M798">
            <v>145.88138766001705</v>
          </cell>
        </row>
        <row r="799">
          <cell r="D799">
            <v>43167</v>
          </cell>
          <cell r="E799">
            <v>11957.422</v>
          </cell>
          <cell r="F799">
            <v>0</v>
          </cell>
          <cell r="G799">
            <v>11957.422</v>
          </cell>
          <cell r="H799">
            <v>4460.6601330000003</v>
          </cell>
          <cell r="I799">
            <v>2.6806395563604801</v>
          </cell>
          <cell r="J799">
            <v>20922.516348589819</v>
          </cell>
          <cell r="K799">
            <v>0.57150974580578751</v>
          </cell>
          <cell r="L799">
            <v>31</v>
          </cell>
          <cell r="M799">
            <v>145.88138766001705</v>
          </cell>
        </row>
        <row r="800">
          <cell r="D800">
            <v>43168</v>
          </cell>
          <cell r="E800">
            <v>12741.01</v>
          </cell>
          <cell r="F800">
            <v>0</v>
          </cell>
          <cell r="G800">
            <v>12741.01</v>
          </cell>
          <cell r="H800">
            <v>4460.6601330000003</v>
          </cell>
          <cell r="I800">
            <v>2.8563059323309354</v>
          </cell>
          <cell r="J800">
            <v>20922.516348589819</v>
          </cell>
          <cell r="K800">
            <v>0.60896164628203275</v>
          </cell>
          <cell r="L800">
            <v>31</v>
          </cell>
          <cell r="M800">
            <v>145.88138766001705</v>
          </cell>
        </row>
        <row r="801">
          <cell r="D801">
            <v>43169</v>
          </cell>
          <cell r="E801">
            <v>13122.656999999999</v>
          </cell>
          <cell r="F801">
            <v>0</v>
          </cell>
          <cell r="G801">
            <v>13122.656999999999</v>
          </cell>
          <cell r="H801">
            <v>4460.6601330000003</v>
          </cell>
          <cell r="I801">
            <v>2.9418643449023327</v>
          </cell>
          <cell r="J801">
            <v>20922.516348589819</v>
          </cell>
          <cell r="K801">
            <v>0.62720261661472987</v>
          </cell>
          <cell r="L801">
            <v>31</v>
          </cell>
          <cell r="M801">
            <v>145.88138766001705</v>
          </cell>
        </row>
        <row r="802">
          <cell r="D802">
            <v>43170</v>
          </cell>
          <cell r="E802">
            <v>16247.487999999999</v>
          </cell>
          <cell r="F802">
            <v>0</v>
          </cell>
          <cell r="G802">
            <v>16247.487999999999</v>
          </cell>
          <cell r="H802">
            <v>4460.6601330000003</v>
          </cell>
          <cell r="I802">
            <v>3.6423954113430317</v>
          </cell>
          <cell r="J802">
            <v>20922.516348589819</v>
          </cell>
          <cell r="K802">
            <v>0.77655515853355195</v>
          </cell>
          <cell r="L802">
            <v>31</v>
          </cell>
          <cell r="M802">
            <v>145.88138766001705</v>
          </cell>
        </row>
        <row r="803">
          <cell r="D803">
            <v>43171</v>
          </cell>
          <cell r="E803">
            <v>20446.759999999998</v>
          </cell>
          <cell r="F803">
            <v>0</v>
          </cell>
          <cell r="G803">
            <v>20446.759999999998</v>
          </cell>
          <cell r="H803">
            <v>4460.6601330000003</v>
          </cell>
          <cell r="I803">
            <v>4.5837968799135131</v>
          </cell>
          <cell r="J803">
            <v>20922.516348589819</v>
          </cell>
          <cell r="K803">
            <v>0.97726103587813007</v>
          </cell>
          <cell r="L803">
            <v>31</v>
          </cell>
          <cell r="M803">
            <v>145.88138766001705</v>
          </cell>
        </row>
        <row r="804">
          <cell r="D804">
            <v>43172</v>
          </cell>
          <cell r="E804">
            <v>15787.623</v>
          </cell>
          <cell r="F804">
            <v>0</v>
          </cell>
          <cell r="G804">
            <v>15787.623</v>
          </cell>
          <cell r="H804">
            <v>4460.6601330000003</v>
          </cell>
          <cell r="I804">
            <v>3.5393019260093443</v>
          </cell>
          <cell r="J804">
            <v>20922.516348589819</v>
          </cell>
          <cell r="K804">
            <v>0.75457572774529524</v>
          </cell>
          <cell r="L804">
            <v>31</v>
          </cell>
          <cell r="M804">
            <v>145.88138766001705</v>
          </cell>
        </row>
        <row r="805">
          <cell r="D805">
            <v>43173</v>
          </cell>
          <cell r="E805">
            <v>8642.393</v>
          </cell>
          <cell r="F805">
            <v>0</v>
          </cell>
          <cell r="G805">
            <v>8642.393</v>
          </cell>
          <cell r="H805">
            <v>4460.6601330000003</v>
          </cell>
          <cell r="I805">
            <v>1.9374695095157566</v>
          </cell>
          <cell r="J805">
            <v>20922.516348589819</v>
          </cell>
          <cell r="K805">
            <v>0.41306661474218415</v>
          </cell>
          <cell r="L805">
            <v>31</v>
          </cell>
          <cell r="M805">
            <v>145.88138766001705</v>
          </cell>
        </row>
        <row r="806">
          <cell r="D806">
            <v>43174</v>
          </cell>
          <cell r="E806">
            <v>16917.524000000001</v>
          </cell>
          <cell r="F806">
            <v>0</v>
          </cell>
          <cell r="G806">
            <v>16917.524000000001</v>
          </cell>
          <cell r="H806">
            <v>4460.6601330000003</v>
          </cell>
          <cell r="I806">
            <v>3.7926054654655306</v>
          </cell>
          <cell r="J806">
            <v>20922.516348589819</v>
          </cell>
          <cell r="K806">
            <v>0.80857979595462215</v>
          </cell>
          <cell r="L806">
            <v>31</v>
          </cell>
          <cell r="M806">
            <v>145.88138766001705</v>
          </cell>
        </row>
        <row r="807">
          <cell r="D807">
            <v>43175</v>
          </cell>
          <cell r="E807">
            <v>19927.422999999999</v>
          </cell>
          <cell r="F807">
            <v>0</v>
          </cell>
          <cell r="G807">
            <v>19927.422999999999</v>
          </cell>
          <cell r="H807">
            <v>4460.6601330000003</v>
          </cell>
          <cell r="I807">
            <v>4.4673708388085345</v>
          </cell>
          <cell r="J807">
            <v>20922.516348589819</v>
          </cell>
          <cell r="K807">
            <v>0.95243911716876783</v>
          </cell>
          <cell r="L807">
            <v>31</v>
          </cell>
          <cell r="M807">
            <v>145.88138766001705</v>
          </cell>
        </row>
        <row r="808">
          <cell r="D808">
            <v>43176</v>
          </cell>
          <cell r="E808">
            <v>10086.513000000001</v>
          </cell>
          <cell r="F808">
            <v>0</v>
          </cell>
          <cell r="G808">
            <v>10086.513000000001</v>
          </cell>
          <cell r="H808">
            <v>4460.6601330000003</v>
          </cell>
          <cell r="I808">
            <v>2.2612153132626926</v>
          </cell>
          <cell r="J808">
            <v>20922.516348589819</v>
          </cell>
          <cell r="K808">
            <v>0.48208890517510977</v>
          </cell>
          <cell r="L808">
            <v>31</v>
          </cell>
          <cell r="M808">
            <v>145.88138766001705</v>
          </cell>
        </row>
        <row r="809">
          <cell r="D809">
            <v>43177</v>
          </cell>
          <cell r="E809">
            <v>19156.478999999999</v>
          </cell>
          <cell r="F809">
            <v>0</v>
          </cell>
          <cell r="G809">
            <v>19156.478999999999</v>
          </cell>
          <cell r="H809">
            <v>4460.6601330000003</v>
          </cell>
          <cell r="I809">
            <v>4.2945390208682817</v>
          </cell>
          <cell r="J809">
            <v>20922.516348589819</v>
          </cell>
          <cell r="K809">
            <v>0.91559154170722634</v>
          </cell>
          <cell r="L809">
            <v>31</v>
          </cell>
          <cell r="M809">
            <v>145.88138766001705</v>
          </cell>
        </row>
        <row r="810">
          <cell r="D810">
            <v>43178</v>
          </cell>
          <cell r="E810">
            <v>12965.004999999999</v>
          </cell>
          <cell r="F810">
            <v>0</v>
          </cell>
          <cell r="G810">
            <v>12965.004999999999</v>
          </cell>
          <cell r="H810">
            <v>4460.6601330000003</v>
          </cell>
          <cell r="I810">
            <v>2.9065215939866804</v>
          </cell>
          <cell r="J810">
            <v>20922.516348589819</v>
          </cell>
          <cell r="K810">
            <v>0.61966757649941295</v>
          </cell>
          <cell r="L810">
            <v>31</v>
          </cell>
          <cell r="M810">
            <v>145.88138766001705</v>
          </cell>
        </row>
        <row r="811">
          <cell r="D811">
            <v>43179</v>
          </cell>
          <cell r="E811">
            <v>19805.879000000001</v>
          </cell>
          <cell r="F811">
            <v>0</v>
          </cell>
          <cell r="G811">
            <v>19805.879000000001</v>
          </cell>
          <cell r="H811">
            <v>4460.6601330000003</v>
          </cell>
          <cell r="I811">
            <v>4.4401228538968809</v>
          </cell>
          <cell r="J811">
            <v>20922.516348589819</v>
          </cell>
          <cell r="K811">
            <v>0.94662987329126502</v>
          </cell>
          <cell r="L811">
            <v>31</v>
          </cell>
          <cell r="M811">
            <v>145.88138766001705</v>
          </cell>
        </row>
        <row r="812">
          <cell r="D812">
            <v>43180</v>
          </cell>
          <cell r="E812">
            <v>28265.437000000002</v>
          </cell>
          <cell r="F812">
            <v>0</v>
          </cell>
          <cell r="G812">
            <v>28265.437000000002</v>
          </cell>
          <cell r="H812">
            <v>4460.6601330000003</v>
          </cell>
          <cell r="I812">
            <v>6.3366040355534077</v>
          </cell>
          <cell r="J812">
            <v>20922.516348589819</v>
          </cell>
          <cell r="K812">
            <v>1.3509578164055347</v>
          </cell>
          <cell r="L812">
            <v>31</v>
          </cell>
          <cell r="M812">
            <v>145.88138766001705</v>
          </cell>
        </row>
        <row r="813">
          <cell r="D813">
            <v>43181</v>
          </cell>
          <cell r="E813">
            <v>30100.412</v>
          </cell>
          <cell r="F813">
            <v>0</v>
          </cell>
          <cell r="G813">
            <v>30100.412</v>
          </cell>
          <cell r="H813">
            <v>4460.6601330000003</v>
          </cell>
          <cell r="I813">
            <v>6.7479725203265106</v>
          </cell>
          <cell r="J813">
            <v>20922.516348589819</v>
          </cell>
          <cell r="K813">
            <v>1.4386611771976832</v>
          </cell>
          <cell r="L813">
            <v>31</v>
          </cell>
          <cell r="M813">
            <v>145.88138766001705</v>
          </cell>
        </row>
        <row r="814">
          <cell r="D814">
            <v>43182</v>
          </cell>
          <cell r="E814">
            <v>13397.308000000001</v>
          </cell>
          <cell r="F814">
            <v>0</v>
          </cell>
          <cell r="G814">
            <v>13397.308000000001</v>
          </cell>
          <cell r="H814">
            <v>4460.6601330000003</v>
          </cell>
          <cell r="I814">
            <v>3.0034361732440913</v>
          </cell>
          <cell r="J814">
            <v>20922.516348589819</v>
          </cell>
          <cell r="K814">
            <v>0.64032967052278023</v>
          </cell>
          <cell r="L814">
            <v>31</v>
          </cell>
          <cell r="M814">
            <v>145.88138766001705</v>
          </cell>
        </row>
        <row r="815">
          <cell r="D815">
            <v>43183</v>
          </cell>
          <cell r="E815">
            <v>20547.195</v>
          </cell>
          <cell r="F815">
            <v>0</v>
          </cell>
          <cell r="G815">
            <v>20547.195</v>
          </cell>
          <cell r="H815">
            <v>4460.6601330000003</v>
          </cell>
          <cell r="I815">
            <v>4.6063126056145105</v>
          </cell>
          <cell r="J815">
            <v>20922.516348589819</v>
          </cell>
          <cell r="K815">
            <v>0.98206136669525812</v>
          </cell>
          <cell r="L815">
            <v>31</v>
          </cell>
          <cell r="M815">
            <v>145.88138766001705</v>
          </cell>
        </row>
        <row r="816">
          <cell r="D816">
            <v>43184</v>
          </cell>
          <cell r="E816">
            <v>17383.884999999998</v>
          </cell>
          <cell r="F816">
            <v>0</v>
          </cell>
          <cell r="G816">
            <v>17383.884999999998</v>
          </cell>
          <cell r="H816">
            <v>4460.6601330000003</v>
          </cell>
          <cell r="I816">
            <v>3.8971552374936334</v>
          </cell>
          <cell r="J816">
            <v>20922.516348589819</v>
          </cell>
          <cell r="K816">
            <v>0.83086970564951546</v>
          </cell>
          <cell r="L816">
            <v>31</v>
          </cell>
          <cell r="M816">
            <v>145.88138766001705</v>
          </cell>
        </row>
        <row r="817">
          <cell r="D817">
            <v>43185</v>
          </cell>
          <cell r="E817">
            <v>27095.537</v>
          </cell>
          <cell r="F817">
            <v>0</v>
          </cell>
          <cell r="G817">
            <v>27095.537</v>
          </cell>
          <cell r="H817">
            <v>4460.6601330000003</v>
          </cell>
          <cell r="I817">
            <v>6.0743334376782023</v>
          </cell>
          <cell r="J817">
            <v>20922.516348589819</v>
          </cell>
          <cell r="K817">
            <v>1.2950419800640396</v>
          </cell>
          <cell r="L817">
            <v>31</v>
          </cell>
          <cell r="M817">
            <v>145.88138766001705</v>
          </cell>
        </row>
        <row r="818">
          <cell r="D818">
            <v>43186</v>
          </cell>
          <cell r="E818">
            <v>28778.213</v>
          </cell>
          <cell r="F818">
            <v>0</v>
          </cell>
          <cell r="G818">
            <v>28778.213</v>
          </cell>
          <cell r="H818">
            <v>4460.6601330000003</v>
          </cell>
          <cell r="I818">
            <v>6.4515592181297432</v>
          </cell>
          <cell r="J818">
            <v>20922.516348589819</v>
          </cell>
          <cell r="K818">
            <v>1.3754661495073777</v>
          </cell>
          <cell r="L818">
            <v>31</v>
          </cell>
          <cell r="M818">
            <v>145.88138766001705</v>
          </cell>
        </row>
        <row r="819">
          <cell r="D819">
            <v>43187</v>
          </cell>
          <cell r="E819">
            <v>29159.232</v>
          </cell>
          <cell r="F819">
            <v>0</v>
          </cell>
          <cell r="G819">
            <v>29159.232</v>
          </cell>
          <cell r="H819">
            <v>4460.6601330000003</v>
          </cell>
          <cell r="I819">
            <v>6.5369768443643039</v>
          </cell>
          <cell r="J819">
            <v>20922.516348589819</v>
          </cell>
          <cell r="K819">
            <v>1.3936771043300122</v>
          </cell>
          <cell r="L819">
            <v>31</v>
          </cell>
          <cell r="M819">
            <v>145.88138766001705</v>
          </cell>
        </row>
        <row r="820">
          <cell r="D820">
            <v>43188</v>
          </cell>
          <cell r="E820">
            <v>24527.460999999999</v>
          </cell>
          <cell r="F820">
            <v>0</v>
          </cell>
          <cell r="G820">
            <v>24527.460999999999</v>
          </cell>
          <cell r="H820">
            <v>4460.6601330000003</v>
          </cell>
          <cell r="I820">
            <v>5.4986168568516671</v>
          </cell>
          <cell r="J820">
            <v>20922.516348589819</v>
          </cell>
          <cell r="K820">
            <v>1.1722997650640217</v>
          </cell>
          <cell r="L820">
            <v>31</v>
          </cell>
          <cell r="M820">
            <v>145.88138766001705</v>
          </cell>
        </row>
        <row r="821">
          <cell r="D821">
            <v>43189</v>
          </cell>
          <cell r="E821">
            <v>20929.175999999999</v>
          </cell>
          <cell r="F821">
            <v>0</v>
          </cell>
          <cell r="G821">
            <v>20929.175999999999</v>
          </cell>
          <cell r="H821">
            <v>4460.6601330000003</v>
          </cell>
          <cell r="I821">
            <v>4.6919458949956274</v>
          </cell>
          <cell r="J821">
            <v>20922.516348589819</v>
          </cell>
          <cell r="K821">
            <v>1.0003183006909506</v>
          </cell>
          <cell r="L821">
            <v>31</v>
          </cell>
          <cell r="M821">
            <v>145.88138766001705</v>
          </cell>
        </row>
        <row r="822">
          <cell r="D822">
            <v>43190</v>
          </cell>
          <cell r="E822">
            <v>26491.562000000002</v>
          </cell>
          <cell r="F822">
            <v>0</v>
          </cell>
          <cell r="G822">
            <v>26491.562000000002</v>
          </cell>
          <cell r="H822">
            <v>4460.7704329999997</v>
          </cell>
          <cell r="I822">
            <v>5.9387862249130912</v>
          </cell>
          <cell r="J822">
            <v>20922.516348589819</v>
          </cell>
          <cell r="K822">
            <v>1.2661747544427435</v>
          </cell>
          <cell r="L822">
            <v>31</v>
          </cell>
          <cell r="M822">
            <v>145.88138766001705</v>
          </cell>
        </row>
        <row r="823">
          <cell r="D823">
            <v>43191</v>
          </cell>
          <cell r="E823">
            <v>25821.942999999999</v>
          </cell>
          <cell r="F823">
            <v>0</v>
          </cell>
          <cell r="G823">
            <v>25821.942999999999</v>
          </cell>
          <cell r="H823">
            <v>4460.7704329999997</v>
          </cell>
          <cell r="I823">
            <v>5.7886733665946535</v>
          </cell>
          <cell r="J823">
            <v>23756.187695772853</v>
          </cell>
          <cell r="K823">
            <v>1.0869565155268883</v>
          </cell>
          <cell r="L823">
            <v>30</v>
          </cell>
          <cell r="M823">
            <v>160.29584998121464</v>
          </cell>
        </row>
        <row r="824">
          <cell r="D824">
            <v>43192</v>
          </cell>
          <cell r="E824">
            <v>20526.510999999999</v>
          </cell>
          <cell r="F824">
            <v>0</v>
          </cell>
          <cell r="G824">
            <v>20526.510999999999</v>
          </cell>
          <cell r="H824">
            <v>4460.7704329999997</v>
          </cell>
          <cell r="I824">
            <v>4.6015618396652869</v>
          </cell>
          <cell r="J824">
            <v>23756.187695772853</v>
          </cell>
          <cell r="K824">
            <v>0.86404903273484668</v>
          </cell>
          <cell r="L824">
            <v>30</v>
          </cell>
          <cell r="M824">
            <v>160.29584998121464</v>
          </cell>
        </row>
        <row r="825">
          <cell r="D825">
            <v>43193</v>
          </cell>
          <cell r="E825">
            <v>21289.045999999998</v>
          </cell>
          <cell r="F825">
            <v>0</v>
          </cell>
          <cell r="G825">
            <v>21289.045999999998</v>
          </cell>
          <cell r="H825">
            <v>4460.7704329999997</v>
          </cell>
          <cell r="I825">
            <v>4.7725042836787468</v>
          </cell>
          <cell r="J825">
            <v>23756.187695772853</v>
          </cell>
          <cell r="K825">
            <v>0.89614740684121408</v>
          </cell>
          <cell r="L825">
            <v>30</v>
          </cell>
          <cell r="M825">
            <v>160.29584998121464</v>
          </cell>
        </row>
        <row r="826">
          <cell r="D826">
            <v>43194</v>
          </cell>
          <cell r="E826">
            <v>23138.838</v>
          </cell>
          <cell r="F826">
            <v>0</v>
          </cell>
          <cell r="G826">
            <v>23138.838</v>
          </cell>
          <cell r="H826">
            <v>4460.7704329999997</v>
          </cell>
          <cell r="I826">
            <v>5.187184220201722</v>
          </cell>
          <cell r="J826">
            <v>23756.187695772853</v>
          </cell>
          <cell r="K826">
            <v>0.97401309908480371</v>
          </cell>
          <cell r="L826">
            <v>30</v>
          </cell>
          <cell r="M826">
            <v>160.29584998121464</v>
          </cell>
        </row>
        <row r="827">
          <cell r="D827">
            <v>43195</v>
          </cell>
          <cell r="E827">
            <v>28131.364000000001</v>
          </cell>
          <cell r="F827">
            <v>0</v>
          </cell>
          <cell r="G827">
            <v>28131.364000000001</v>
          </cell>
          <cell r="H827">
            <v>4460.7704329999997</v>
          </cell>
          <cell r="I827">
            <v>6.306391333633556</v>
          </cell>
          <cell r="J827">
            <v>23756.187695772853</v>
          </cell>
          <cell r="K827">
            <v>1.1841699670105597</v>
          </cell>
          <cell r="L827">
            <v>30</v>
          </cell>
          <cell r="M827">
            <v>160.29584998121464</v>
          </cell>
        </row>
        <row r="828">
          <cell r="D828">
            <v>43196</v>
          </cell>
          <cell r="E828">
            <v>20260.312000000002</v>
          </cell>
          <cell r="F828">
            <v>0</v>
          </cell>
          <cell r="G828">
            <v>20260.312000000002</v>
          </cell>
          <cell r="H828">
            <v>4460.7704329999997</v>
          </cell>
          <cell r="I828">
            <v>4.5418862737516719</v>
          </cell>
          <cell r="J828">
            <v>23756.187695772853</v>
          </cell>
          <cell r="K828">
            <v>0.85284357319693582</v>
          </cell>
          <cell r="L828">
            <v>30</v>
          </cell>
          <cell r="M828">
            <v>160.29584998121464</v>
          </cell>
        </row>
        <row r="829">
          <cell r="D829">
            <v>43197</v>
          </cell>
          <cell r="E829">
            <v>10246.011</v>
          </cell>
          <cell r="F829">
            <v>0</v>
          </cell>
          <cell r="G829">
            <v>10246.011</v>
          </cell>
          <cell r="H829">
            <v>4460.7704329999997</v>
          </cell>
          <cell r="I829">
            <v>2.2969151078033074</v>
          </cell>
          <cell r="J829">
            <v>23756.187695772853</v>
          </cell>
          <cell r="K829">
            <v>0.43129862127765406</v>
          </cell>
          <cell r="L829">
            <v>30</v>
          </cell>
          <cell r="M829">
            <v>160.29584998121464</v>
          </cell>
        </row>
        <row r="830">
          <cell r="D830">
            <v>43198</v>
          </cell>
          <cell r="E830">
            <v>18804.263999999999</v>
          </cell>
          <cell r="F830">
            <v>0</v>
          </cell>
          <cell r="G830">
            <v>18804.263999999999</v>
          </cell>
          <cell r="H830">
            <v>4460.7704329999997</v>
          </cell>
          <cell r="I830">
            <v>4.2154744976090548</v>
          </cell>
          <cell r="J830">
            <v>23756.187695772853</v>
          </cell>
          <cell r="K830">
            <v>0.79155225749230829</v>
          </cell>
          <cell r="L830">
            <v>30</v>
          </cell>
          <cell r="M830">
            <v>160.29584998121464</v>
          </cell>
        </row>
        <row r="831">
          <cell r="D831">
            <v>43199</v>
          </cell>
          <cell r="E831">
            <v>18128.423999999999</v>
          </cell>
          <cell r="F831">
            <v>0</v>
          </cell>
          <cell r="G831">
            <v>18128.423999999999</v>
          </cell>
          <cell r="H831">
            <v>4460.7704329999997</v>
          </cell>
          <cell r="I831">
            <v>4.0639670371488048</v>
          </cell>
          <cell r="J831">
            <v>23756.187695772853</v>
          </cell>
          <cell r="K831">
            <v>0.76310324838971322</v>
          </cell>
          <cell r="L831">
            <v>30</v>
          </cell>
          <cell r="M831">
            <v>160.29584998121464</v>
          </cell>
        </row>
        <row r="832">
          <cell r="D832">
            <v>43200</v>
          </cell>
          <cell r="E832">
            <v>9332.7479999999996</v>
          </cell>
          <cell r="F832">
            <v>0</v>
          </cell>
          <cell r="G832">
            <v>9332.7479999999996</v>
          </cell>
          <cell r="H832">
            <v>4460.7704329999997</v>
          </cell>
          <cell r="I832">
            <v>2.0921829850193503</v>
          </cell>
          <cell r="J832">
            <v>23756.187695772853</v>
          </cell>
          <cell r="K832">
            <v>0.39285545810284439</v>
          </cell>
          <cell r="L832">
            <v>30</v>
          </cell>
          <cell r="M832">
            <v>160.29584998121464</v>
          </cell>
        </row>
        <row r="833">
          <cell r="D833">
            <v>43201</v>
          </cell>
          <cell r="E833">
            <v>17530.146000000001</v>
          </cell>
          <cell r="F833">
            <v>0</v>
          </cell>
          <cell r="G833">
            <v>17530.146000000001</v>
          </cell>
          <cell r="H833">
            <v>4460.7704329999997</v>
          </cell>
          <cell r="I833">
            <v>3.9298471560686123</v>
          </cell>
          <cell r="J833">
            <v>23756.187695772853</v>
          </cell>
          <cell r="K833">
            <v>0.73791915708425282</v>
          </cell>
          <cell r="L833">
            <v>30</v>
          </cell>
          <cell r="M833">
            <v>160.29584998121464</v>
          </cell>
        </row>
        <row r="834">
          <cell r="D834">
            <v>43202</v>
          </cell>
          <cell r="E834">
            <v>14125.183000000001</v>
          </cell>
          <cell r="F834">
            <v>0</v>
          </cell>
          <cell r="G834">
            <v>14125.183000000001</v>
          </cell>
          <cell r="H834">
            <v>4460.7704329999997</v>
          </cell>
          <cell r="I834">
            <v>3.1665343940374888</v>
          </cell>
          <cell r="J834">
            <v>23756.187695772853</v>
          </cell>
          <cell r="K834">
            <v>0.59458963621984762</v>
          </cell>
          <cell r="L834">
            <v>30</v>
          </cell>
          <cell r="M834">
            <v>160.29584998121464</v>
          </cell>
        </row>
        <row r="835">
          <cell r="D835">
            <v>43203</v>
          </cell>
          <cell r="E835">
            <v>19126.728999999999</v>
          </cell>
          <cell r="F835">
            <v>0</v>
          </cell>
          <cell r="G835">
            <v>19126.728999999999</v>
          </cell>
          <cell r="H835">
            <v>4460.7704329999997</v>
          </cell>
          <cell r="I835">
            <v>4.2877635796955165</v>
          </cell>
          <cell r="J835">
            <v>23756.187695772853</v>
          </cell>
          <cell r="K835">
            <v>0.80512619469677726</v>
          </cell>
          <cell r="L835">
            <v>30</v>
          </cell>
          <cell r="M835">
            <v>160.29584998121464</v>
          </cell>
        </row>
        <row r="836">
          <cell r="D836">
            <v>43204</v>
          </cell>
          <cell r="E836">
            <v>25861.46</v>
          </cell>
          <cell r="F836">
            <v>0</v>
          </cell>
          <cell r="G836">
            <v>25861.46</v>
          </cell>
          <cell r="H836">
            <v>4460.7704329999997</v>
          </cell>
          <cell r="I836">
            <v>5.7975321502046908</v>
          </cell>
          <cell r="J836">
            <v>23756.187695772853</v>
          </cell>
          <cell r="K836">
            <v>1.0886199558274141</v>
          </cell>
          <cell r="L836">
            <v>30</v>
          </cell>
          <cell r="M836">
            <v>160.29584998121464</v>
          </cell>
        </row>
        <row r="837">
          <cell r="D837">
            <v>43205</v>
          </cell>
          <cell r="E837">
            <v>19026.701000000001</v>
          </cell>
          <cell r="F837">
            <v>0</v>
          </cell>
          <cell r="G837">
            <v>19026.701000000001</v>
          </cell>
          <cell r="H837">
            <v>4460.7704329999997</v>
          </cell>
          <cell r="I837">
            <v>4.2653396505778005</v>
          </cell>
          <cell r="J837">
            <v>23756.187695772853</v>
          </cell>
          <cell r="K837">
            <v>0.80091558644258354</v>
          </cell>
          <cell r="L837">
            <v>30</v>
          </cell>
          <cell r="M837">
            <v>160.29584998121464</v>
          </cell>
        </row>
        <row r="838">
          <cell r="D838">
            <v>43206</v>
          </cell>
          <cell r="E838">
            <v>25103.401000000002</v>
          </cell>
          <cell r="F838">
            <v>0</v>
          </cell>
          <cell r="G838">
            <v>25103.401000000002</v>
          </cell>
          <cell r="H838">
            <v>4460.7704329999997</v>
          </cell>
          <cell r="I838">
            <v>5.6275931203025893</v>
          </cell>
          <cell r="J838">
            <v>23756.187695772853</v>
          </cell>
          <cell r="K838">
            <v>1.056709995790565</v>
          </cell>
          <cell r="L838">
            <v>30</v>
          </cell>
          <cell r="M838">
            <v>160.29584998121464</v>
          </cell>
        </row>
        <row r="839">
          <cell r="D839">
            <v>43207</v>
          </cell>
          <cell r="E839">
            <v>31255.011999999999</v>
          </cell>
          <cell r="F839">
            <v>0</v>
          </cell>
          <cell r="G839">
            <v>31255.011999999999</v>
          </cell>
          <cell r="H839">
            <v>4460.7704329999997</v>
          </cell>
          <cell r="I839">
            <v>7.006639877448273</v>
          </cell>
          <cell r="J839">
            <v>23756.187695772853</v>
          </cell>
          <cell r="K839">
            <v>1.3156577309566164</v>
          </cell>
          <cell r="L839">
            <v>30</v>
          </cell>
          <cell r="M839">
            <v>160.29584998121464</v>
          </cell>
        </row>
        <row r="840">
          <cell r="D840">
            <v>43208</v>
          </cell>
          <cell r="E840">
            <v>31293.137999999999</v>
          </cell>
          <cell r="F840">
            <v>0</v>
          </cell>
          <cell r="G840">
            <v>31293.137999999999</v>
          </cell>
          <cell r="H840">
            <v>4460.7704329999997</v>
          </cell>
          <cell r="I840">
            <v>7.0151868315165551</v>
          </cell>
          <cell r="J840">
            <v>23756.187695772853</v>
          </cell>
          <cell r="K840">
            <v>1.3172626180912126</v>
          </cell>
          <cell r="L840">
            <v>30</v>
          </cell>
          <cell r="M840">
            <v>160.29584998121464</v>
          </cell>
        </row>
        <row r="841">
          <cell r="D841">
            <v>43209</v>
          </cell>
          <cell r="E841">
            <v>30491.723999999998</v>
          </cell>
          <cell r="F841">
            <v>0</v>
          </cell>
          <cell r="G841">
            <v>30491.723999999998</v>
          </cell>
          <cell r="H841">
            <v>4460.7704329999997</v>
          </cell>
          <cell r="I841">
            <v>6.8355286285139343</v>
          </cell>
          <cell r="J841">
            <v>23756.187695772853</v>
          </cell>
          <cell r="K841">
            <v>1.2835276598452561</v>
          </cell>
          <cell r="L841">
            <v>30</v>
          </cell>
          <cell r="M841">
            <v>160.29584998121464</v>
          </cell>
        </row>
        <row r="842">
          <cell r="D842">
            <v>43210</v>
          </cell>
          <cell r="E842">
            <v>26581.084999999999</v>
          </cell>
          <cell r="F842">
            <v>0</v>
          </cell>
          <cell r="G842">
            <v>26581.084999999999</v>
          </cell>
          <cell r="H842">
            <v>4460.7704329999997</v>
          </cell>
          <cell r="I842">
            <v>5.9588551796698122</v>
          </cell>
          <cell r="J842">
            <v>23756.187695772853</v>
          </cell>
          <cell r="K842">
            <v>1.118912063686456</v>
          </cell>
          <cell r="L842">
            <v>30</v>
          </cell>
          <cell r="M842">
            <v>160.29584998121464</v>
          </cell>
        </row>
        <row r="843">
          <cell r="D843">
            <v>43211</v>
          </cell>
          <cell r="E843">
            <v>17287.260999999999</v>
          </cell>
          <cell r="F843">
            <v>0</v>
          </cell>
          <cell r="G843">
            <v>17287.260999999999</v>
          </cell>
          <cell r="H843">
            <v>4460.7704329999997</v>
          </cell>
          <cell r="I843">
            <v>3.8753980415831006</v>
          </cell>
          <cell r="J843">
            <v>23756.187695772853</v>
          </cell>
          <cell r="K843">
            <v>0.72769508396652682</v>
          </cell>
          <cell r="L843">
            <v>30</v>
          </cell>
          <cell r="M843">
            <v>160.29584998121464</v>
          </cell>
        </row>
        <row r="844">
          <cell r="D844">
            <v>43212</v>
          </cell>
          <cell r="E844">
            <v>20780.244999999999</v>
          </cell>
          <cell r="F844">
            <v>0</v>
          </cell>
          <cell r="G844">
            <v>20780.244999999999</v>
          </cell>
          <cell r="H844">
            <v>4460.7704329999997</v>
          </cell>
          <cell r="I844">
            <v>4.6584430452352761</v>
          </cell>
          <cell r="J844">
            <v>23756.187695772853</v>
          </cell>
          <cell r="K844">
            <v>0.8747297868713847</v>
          </cell>
          <cell r="L844">
            <v>30</v>
          </cell>
          <cell r="M844">
            <v>160.29584998121464</v>
          </cell>
        </row>
        <row r="845">
          <cell r="D845">
            <v>43213</v>
          </cell>
          <cell r="E845">
            <v>20139.999</v>
          </cell>
          <cell r="F845">
            <v>0</v>
          </cell>
          <cell r="G845">
            <v>20139.999</v>
          </cell>
          <cell r="H845">
            <v>4460.7704329999997</v>
          </cell>
          <cell r="I845">
            <v>4.5149149238902337</v>
          </cell>
          <cell r="J845">
            <v>23756.187695772853</v>
          </cell>
          <cell r="K845">
            <v>0.84777908214556186</v>
          </cell>
          <cell r="L845">
            <v>30</v>
          </cell>
          <cell r="M845">
            <v>160.29584998121464</v>
          </cell>
        </row>
        <row r="846">
          <cell r="D846">
            <v>43214</v>
          </cell>
          <cell r="E846">
            <v>24548.942999999999</v>
          </cell>
          <cell r="F846">
            <v>0</v>
          </cell>
          <cell r="G846">
            <v>24548.942999999999</v>
          </cell>
          <cell r="H846">
            <v>4460.7704329999997</v>
          </cell>
          <cell r="I846">
            <v>5.5032966544055286</v>
          </cell>
          <cell r="J846">
            <v>23756.187695772853</v>
          </cell>
          <cell r="K846">
            <v>1.0333704765419163</v>
          </cell>
          <cell r="L846">
            <v>30</v>
          </cell>
          <cell r="M846">
            <v>160.29584998121464</v>
          </cell>
        </row>
        <row r="847">
          <cell r="D847">
            <v>43215</v>
          </cell>
          <cell r="E847">
            <v>23432.948</v>
          </cell>
          <cell r="F847">
            <v>0</v>
          </cell>
          <cell r="G847">
            <v>23432.948</v>
          </cell>
          <cell r="H847">
            <v>4460.7704329999997</v>
          </cell>
          <cell r="I847">
            <v>5.2531167770139318</v>
          </cell>
          <cell r="J847">
            <v>23756.187695772853</v>
          </cell>
          <cell r="K847">
            <v>0.98639345252225086</v>
          </cell>
          <cell r="L847">
            <v>30</v>
          </cell>
          <cell r="M847">
            <v>160.29584998121464</v>
          </cell>
        </row>
        <row r="848">
          <cell r="D848">
            <v>43216</v>
          </cell>
          <cell r="E848">
            <v>27170.144</v>
          </cell>
          <cell r="F848">
            <v>0</v>
          </cell>
          <cell r="G848">
            <v>27170.144</v>
          </cell>
          <cell r="H848">
            <v>4460.7704329999997</v>
          </cell>
          <cell r="I848">
            <v>6.0909083773959818</v>
          </cell>
          <cell r="J848">
            <v>23756.187695772853</v>
          </cell>
          <cell r="K848">
            <v>1.143708087675811</v>
          </cell>
          <cell r="L848">
            <v>30</v>
          </cell>
          <cell r="M848">
            <v>160.29584998121464</v>
          </cell>
        </row>
        <row r="849">
          <cell r="D849">
            <v>43217</v>
          </cell>
          <cell r="E849">
            <v>27821.917000000001</v>
          </cell>
          <cell r="F849">
            <v>0</v>
          </cell>
          <cell r="G849">
            <v>27821.917000000001</v>
          </cell>
          <cell r="H849">
            <v>4460.7704329999997</v>
          </cell>
          <cell r="I849">
            <v>6.2370205815072488</v>
          </cell>
          <cell r="J849">
            <v>23756.187695772853</v>
          </cell>
          <cell r="K849">
            <v>1.1711440133532283</v>
          </cell>
          <cell r="L849">
            <v>30</v>
          </cell>
          <cell r="M849">
            <v>160.29584998121464</v>
          </cell>
        </row>
        <row r="850">
          <cell r="D850">
            <v>43218</v>
          </cell>
          <cell r="E850">
            <v>24191.342000000001</v>
          </cell>
          <cell r="F850">
            <v>0</v>
          </cell>
          <cell r="G850">
            <v>24191.342000000001</v>
          </cell>
          <cell r="H850">
            <v>4460.7704329999997</v>
          </cell>
          <cell r="I850">
            <v>5.4231309060508206</v>
          </cell>
          <cell r="J850">
            <v>23756.187695772853</v>
          </cell>
          <cell r="K850">
            <v>1.0183175141483067</v>
          </cell>
          <cell r="L850">
            <v>30</v>
          </cell>
          <cell r="M850">
            <v>160.29584998121464</v>
          </cell>
        </row>
        <row r="851">
          <cell r="D851">
            <v>43219</v>
          </cell>
          <cell r="E851">
            <v>22105.827000000001</v>
          </cell>
          <cell r="F851">
            <v>0</v>
          </cell>
          <cell r="G851">
            <v>22105.827000000001</v>
          </cell>
          <cell r="H851">
            <v>4460.7704329999997</v>
          </cell>
          <cell r="I851">
            <v>4.9556074072911169</v>
          </cell>
          <cell r="J851">
            <v>23756.187695772853</v>
          </cell>
          <cell r="K851">
            <v>0.93052922813593886</v>
          </cell>
          <cell r="L851">
            <v>30</v>
          </cell>
          <cell r="M851">
            <v>160.29584998121464</v>
          </cell>
        </row>
        <row r="852">
          <cell r="D852">
            <v>43220</v>
          </cell>
          <cell r="E852">
            <v>21751.186000000002</v>
          </cell>
          <cell r="F852">
            <v>0</v>
          </cell>
          <cell r="G852">
            <v>21751.186000000002</v>
          </cell>
          <cell r="H852">
            <v>4463.0275330000004</v>
          </cell>
          <cell r="I852">
            <v>4.8736392144502592</v>
          </cell>
          <cell r="J852">
            <v>23756.187695772853</v>
          </cell>
          <cell r="K852">
            <v>0.9156008648589008</v>
          </cell>
          <cell r="L852">
            <v>30</v>
          </cell>
          <cell r="M852">
            <v>160.29584998121464</v>
          </cell>
        </row>
        <row r="853">
          <cell r="D853">
            <v>43221</v>
          </cell>
          <cell r="E853">
            <v>25382.73</v>
          </cell>
          <cell r="F853">
            <v>0</v>
          </cell>
          <cell r="G853">
            <v>25382.73</v>
          </cell>
          <cell r="H853">
            <v>4463.0275330000004</v>
          </cell>
          <cell r="I853">
            <v>5.6873343962854728</v>
          </cell>
          <cell r="J853">
            <v>26280.824160073757</v>
          </cell>
          <cell r="K853">
            <v>0.96582701689248562</v>
          </cell>
          <cell r="L853">
            <v>31</v>
          </cell>
          <cell r="M853">
            <v>183.24196924711049</v>
          </cell>
        </row>
        <row r="854">
          <cell r="D854">
            <v>43222</v>
          </cell>
          <cell r="E854">
            <v>28121.595000000001</v>
          </cell>
          <cell r="F854">
            <v>0</v>
          </cell>
          <cell r="G854">
            <v>28121.595000000001</v>
          </cell>
          <cell r="H854">
            <v>4463.0275330000004</v>
          </cell>
          <cell r="I854">
            <v>6.3010131109581033</v>
          </cell>
          <cell r="J854">
            <v>26280.824160073757</v>
          </cell>
          <cell r="K854">
            <v>1.070042355928958</v>
          </cell>
          <cell r="L854">
            <v>31</v>
          </cell>
          <cell r="M854">
            <v>183.24196924711049</v>
          </cell>
        </row>
        <row r="855">
          <cell r="D855">
            <v>43223</v>
          </cell>
          <cell r="E855">
            <v>25925.758000000002</v>
          </cell>
          <cell r="F855">
            <v>0</v>
          </cell>
          <cell r="G855">
            <v>25925.758000000002</v>
          </cell>
          <cell r="H855">
            <v>4463.0275330000004</v>
          </cell>
          <cell r="I855">
            <v>5.8090069595813087</v>
          </cell>
          <cell r="J855">
            <v>26280.824160073757</v>
          </cell>
          <cell r="K855">
            <v>0.98648953480640167</v>
          </cell>
          <cell r="L855">
            <v>31</v>
          </cell>
          <cell r="M855">
            <v>183.24196924711049</v>
          </cell>
        </row>
        <row r="856">
          <cell r="D856">
            <v>43224</v>
          </cell>
          <cell r="E856">
            <v>27827.647000000001</v>
          </cell>
          <cell r="F856">
            <v>0</v>
          </cell>
          <cell r="G856">
            <v>27827.647000000001</v>
          </cell>
          <cell r="H856">
            <v>4463.0275330000004</v>
          </cell>
          <cell r="I856">
            <v>6.2351501966411904</v>
          </cell>
          <cell r="J856">
            <v>26280.824160073757</v>
          </cell>
          <cell r="K856">
            <v>1.058857470774307</v>
          </cell>
          <cell r="L856">
            <v>31</v>
          </cell>
          <cell r="M856">
            <v>183.24196924711049</v>
          </cell>
        </row>
        <row r="857">
          <cell r="D857">
            <v>43225</v>
          </cell>
          <cell r="E857">
            <v>26912.592000000001</v>
          </cell>
          <cell r="F857">
            <v>0</v>
          </cell>
          <cell r="G857">
            <v>26912.592000000001</v>
          </cell>
          <cell r="H857">
            <v>4463.0275330000004</v>
          </cell>
          <cell r="I857">
            <v>6.030120092472214</v>
          </cell>
          <cell r="J857">
            <v>26280.824160073757</v>
          </cell>
          <cell r="K857">
            <v>1.0240391182589332</v>
          </cell>
          <cell r="L857">
            <v>31</v>
          </cell>
          <cell r="M857">
            <v>183.24196924711049</v>
          </cell>
        </row>
        <row r="858">
          <cell r="D858">
            <v>43226</v>
          </cell>
          <cell r="E858">
            <v>26501.96</v>
          </cell>
          <cell r="F858">
            <v>0</v>
          </cell>
          <cell r="G858">
            <v>26501.96</v>
          </cell>
          <cell r="H858">
            <v>4463.0275330000004</v>
          </cell>
          <cell r="I858">
            <v>5.9381125937588957</v>
          </cell>
          <cell r="J858">
            <v>26280.824160073757</v>
          </cell>
          <cell r="K858">
            <v>1.0084143419011264</v>
          </cell>
          <cell r="L858">
            <v>31</v>
          </cell>
          <cell r="M858">
            <v>183.24196924711049</v>
          </cell>
        </row>
        <row r="859">
          <cell r="D859">
            <v>43227</v>
          </cell>
          <cell r="E859">
            <v>26457.596000000001</v>
          </cell>
          <cell r="F859">
            <v>0</v>
          </cell>
          <cell r="G859">
            <v>26457.596000000001</v>
          </cell>
          <cell r="H859">
            <v>4463.0275330000004</v>
          </cell>
          <cell r="I859">
            <v>5.9281722562476515</v>
          </cell>
          <cell r="J859">
            <v>26280.824160073757</v>
          </cell>
          <cell r="K859">
            <v>1.0067262669865125</v>
          </cell>
          <cell r="L859">
            <v>31</v>
          </cell>
          <cell r="M859">
            <v>183.24196924711049</v>
          </cell>
        </row>
        <row r="860">
          <cell r="D860">
            <v>43228</v>
          </cell>
          <cell r="E860">
            <v>23637.132000000001</v>
          </cell>
          <cell r="F860">
            <v>0</v>
          </cell>
          <cell r="G860">
            <v>23637.132000000001</v>
          </cell>
          <cell r="H860">
            <v>4463.0275330000004</v>
          </cell>
          <cell r="I860">
            <v>5.2962102127367716</v>
          </cell>
          <cell r="J860">
            <v>26280.824160073757</v>
          </cell>
          <cell r="K860">
            <v>0.89940604054228657</v>
          </cell>
          <cell r="L860">
            <v>31</v>
          </cell>
          <cell r="M860">
            <v>183.24196924711049</v>
          </cell>
        </row>
        <row r="861">
          <cell r="D861">
            <v>43229</v>
          </cell>
          <cell r="E861">
            <v>24348.559000000001</v>
          </cell>
          <cell r="F861">
            <v>0</v>
          </cell>
          <cell r="G861">
            <v>24348.559000000001</v>
          </cell>
          <cell r="H861">
            <v>4463.0275330000004</v>
          </cell>
          <cell r="I861">
            <v>5.4556147861434221</v>
          </cell>
          <cell r="J861">
            <v>26280.824160073757</v>
          </cell>
          <cell r="K861">
            <v>0.92647623421911995</v>
          </cell>
          <cell r="L861">
            <v>31</v>
          </cell>
          <cell r="M861">
            <v>183.24196924711049</v>
          </cell>
        </row>
        <row r="862">
          <cell r="D862">
            <v>43230</v>
          </cell>
          <cell r="E862">
            <v>24554.137999999999</v>
          </cell>
          <cell r="F862">
            <v>0</v>
          </cell>
          <cell r="G862">
            <v>24554.137999999999</v>
          </cell>
          <cell r="H862">
            <v>4463.0275330000004</v>
          </cell>
          <cell r="I862">
            <v>5.5016774641080834</v>
          </cell>
          <cell r="J862">
            <v>26280.824160073757</v>
          </cell>
          <cell r="K862">
            <v>0.93429862969453725</v>
          </cell>
          <cell r="L862">
            <v>31</v>
          </cell>
          <cell r="M862">
            <v>183.24196924711049</v>
          </cell>
        </row>
        <row r="863">
          <cell r="D863">
            <v>43231</v>
          </cell>
          <cell r="E863">
            <v>27477.861000000001</v>
          </cell>
          <cell r="F863">
            <v>0</v>
          </cell>
          <cell r="G863">
            <v>27477.861000000001</v>
          </cell>
          <cell r="H863">
            <v>4463.0275330000004</v>
          </cell>
          <cell r="I863">
            <v>6.1567760442494226</v>
          </cell>
          <cell r="J863">
            <v>26280.824160073757</v>
          </cell>
          <cell r="K863">
            <v>1.0455479186130243</v>
          </cell>
          <cell r="L863">
            <v>31</v>
          </cell>
          <cell r="M863">
            <v>183.24196924711049</v>
          </cell>
        </row>
        <row r="864">
          <cell r="D864">
            <v>43232</v>
          </cell>
          <cell r="E864">
            <v>25301.666000000001</v>
          </cell>
          <cell r="F864">
            <v>0</v>
          </cell>
          <cell r="G864">
            <v>25301.666000000001</v>
          </cell>
          <cell r="H864">
            <v>4463.0275330000004</v>
          </cell>
          <cell r="I864">
            <v>5.669170941231565</v>
          </cell>
          <cell r="J864">
            <v>26280.824160073757</v>
          </cell>
          <cell r="K864">
            <v>0.96274248653277361</v>
          </cell>
          <cell r="L864">
            <v>31</v>
          </cell>
          <cell r="M864">
            <v>183.24196924711049</v>
          </cell>
        </row>
        <row r="865">
          <cell r="D865">
            <v>43233</v>
          </cell>
          <cell r="E865">
            <v>30754.754000000001</v>
          </cell>
          <cell r="F865">
            <v>0</v>
          </cell>
          <cell r="G865">
            <v>30754.754000000001</v>
          </cell>
          <cell r="H865">
            <v>4463.0275330000004</v>
          </cell>
          <cell r="I865">
            <v>6.8910070064763813</v>
          </cell>
          <cell r="J865">
            <v>26280.824160073757</v>
          </cell>
          <cell r="K865">
            <v>1.170235522777977</v>
          </cell>
          <cell r="L865">
            <v>31</v>
          </cell>
          <cell r="M865">
            <v>183.24196924711049</v>
          </cell>
        </row>
        <row r="866">
          <cell r="D866">
            <v>43234</v>
          </cell>
          <cell r="E866">
            <v>27342.403999999999</v>
          </cell>
          <cell r="F866">
            <v>0</v>
          </cell>
          <cell r="G866">
            <v>27342.403999999999</v>
          </cell>
          <cell r="H866">
            <v>4463.0275330000004</v>
          </cell>
          <cell r="I866">
            <v>6.1264251223699535</v>
          </cell>
          <cell r="J866">
            <v>26280.824160073757</v>
          </cell>
          <cell r="K866">
            <v>1.0403937043016716</v>
          </cell>
          <cell r="L866">
            <v>31</v>
          </cell>
          <cell r="M866">
            <v>183.24196924711049</v>
          </cell>
        </row>
        <row r="867">
          <cell r="D867">
            <v>43235</v>
          </cell>
          <cell r="E867">
            <v>31729.050999999999</v>
          </cell>
          <cell r="F867">
            <v>0</v>
          </cell>
          <cell r="G867">
            <v>31729.050999999999</v>
          </cell>
          <cell r="H867">
            <v>4463.0275330000004</v>
          </cell>
          <cell r="I867">
            <v>7.1093110596770313</v>
          </cell>
          <cell r="J867">
            <v>26280.824160073757</v>
          </cell>
          <cell r="K867">
            <v>1.2073080663963072</v>
          </cell>
          <cell r="L867">
            <v>31</v>
          </cell>
          <cell r="M867">
            <v>183.24196924711049</v>
          </cell>
        </row>
        <row r="868">
          <cell r="D868">
            <v>43236</v>
          </cell>
          <cell r="E868">
            <v>31666.113000000001</v>
          </cell>
          <cell r="F868">
            <v>0</v>
          </cell>
          <cell r="G868">
            <v>31666.113000000001</v>
          </cell>
          <cell r="H868">
            <v>4463.0275330000004</v>
          </cell>
          <cell r="I868">
            <v>7.0952089732492354</v>
          </cell>
          <cell r="J868">
            <v>26280.824160073757</v>
          </cell>
          <cell r="K868">
            <v>1.2049132404343568</v>
          </cell>
          <cell r="L868">
            <v>31</v>
          </cell>
          <cell r="M868">
            <v>183.24196924711049</v>
          </cell>
        </row>
        <row r="869">
          <cell r="D869">
            <v>43237</v>
          </cell>
          <cell r="E869">
            <v>28251.828000000001</v>
          </cell>
          <cell r="F869">
            <v>0</v>
          </cell>
          <cell r="G869">
            <v>28251.828000000001</v>
          </cell>
          <cell r="H869">
            <v>4463.0275330000004</v>
          </cell>
          <cell r="I869">
            <v>6.3301935269508451</v>
          </cell>
          <cell r="J869">
            <v>26280.824160073757</v>
          </cell>
          <cell r="K869">
            <v>1.0749977941300877</v>
          </cell>
          <cell r="L869">
            <v>31</v>
          </cell>
          <cell r="M869">
            <v>183.24196924711049</v>
          </cell>
        </row>
        <row r="870">
          <cell r="D870">
            <v>43238</v>
          </cell>
          <cell r="E870">
            <v>22875.991000000002</v>
          </cell>
          <cell r="F870">
            <v>0</v>
          </cell>
          <cell r="G870">
            <v>22875.991000000002</v>
          </cell>
          <cell r="H870">
            <v>4463.0275330000004</v>
          </cell>
          <cell r="I870">
            <v>5.1256665639754635</v>
          </cell>
          <cell r="J870">
            <v>26280.824160073757</v>
          </cell>
          <cell r="K870">
            <v>0.87044420147042301</v>
          </cell>
          <cell r="L870">
            <v>31</v>
          </cell>
          <cell r="M870">
            <v>183.24196924711049</v>
          </cell>
        </row>
        <row r="871">
          <cell r="D871">
            <v>43239</v>
          </cell>
          <cell r="E871">
            <v>26564.123</v>
          </cell>
          <cell r="F871">
            <v>0</v>
          </cell>
          <cell r="G871">
            <v>26564.123</v>
          </cell>
          <cell r="H871">
            <v>4463.0275330000004</v>
          </cell>
          <cell r="I871">
            <v>5.9520410312467584</v>
          </cell>
          <cell r="J871">
            <v>26280.824160073757</v>
          </cell>
          <cell r="K871">
            <v>1.0107796786813343</v>
          </cell>
          <cell r="L871">
            <v>31</v>
          </cell>
          <cell r="M871">
            <v>183.24196924711049</v>
          </cell>
        </row>
        <row r="872">
          <cell r="D872">
            <v>43240</v>
          </cell>
          <cell r="E872">
            <v>23485.937999999998</v>
          </cell>
          <cell r="F872">
            <v>0</v>
          </cell>
          <cell r="G872">
            <v>23485.937999999998</v>
          </cell>
          <cell r="H872">
            <v>4463.0275330000004</v>
          </cell>
          <cell r="I872">
            <v>5.2623332090924828</v>
          </cell>
          <cell r="J872">
            <v>26280.824160073757</v>
          </cell>
          <cell r="K872">
            <v>0.89365302461405327</v>
          </cell>
          <cell r="L872">
            <v>31</v>
          </cell>
          <cell r="M872">
            <v>183.24196924711049</v>
          </cell>
        </row>
        <row r="873">
          <cell r="D873">
            <v>43241</v>
          </cell>
          <cell r="E873">
            <v>24443.431</v>
          </cell>
          <cell r="F873">
            <v>0</v>
          </cell>
          <cell r="G873">
            <v>24443.431</v>
          </cell>
          <cell r="H873">
            <v>4463.0275330000004</v>
          </cell>
          <cell r="I873">
            <v>5.4768721051490763</v>
          </cell>
          <cell r="J873">
            <v>26280.824160073757</v>
          </cell>
          <cell r="K873">
            <v>0.93008616667109123</v>
          </cell>
          <cell r="L873">
            <v>31</v>
          </cell>
          <cell r="M873">
            <v>183.24196924711049</v>
          </cell>
        </row>
        <row r="874">
          <cell r="D874">
            <v>43242</v>
          </cell>
          <cell r="E874">
            <v>28179.875</v>
          </cell>
          <cell r="F874">
            <v>0</v>
          </cell>
          <cell r="G874">
            <v>28179.875</v>
          </cell>
          <cell r="H874">
            <v>4463.0275330000004</v>
          </cell>
          <cell r="I874">
            <v>6.314071511241111</v>
          </cell>
          <cell r="J874">
            <v>26280.824160073757</v>
          </cell>
          <cell r="K874">
            <v>1.0722599423959964</v>
          </cell>
          <cell r="L874">
            <v>31</v>
          </cell>
          <cell r="M874">
            <v>183.24196924711049</v>
          </cell>
        </row>
        <row r="875">
          <cell r="D875">
            <v>43243</v>
          </cell>
          <cell r="E875">
            <v>22472.929</v>
          </cell>
          <cell r="F875">
            <v>0</v>
          </cell>
          <cell r="G875">
            <v>22472.929</v>
          </cell>
          <cell r="H875">
            <v>4463.0275330000004</v>
          </cell>
          <cell r="I875">
            <v>5.0353552232947871</v>
          </cell>
          <cell r="J875">
            <v>26280.824160073757</v>
          </cell>
          <cell r="K875">
            <v>0.85510746782976577</v>
          </cell>
          <cell r="L875">
            <v>31</v>
          </cell>
          <cell r="M875">
            <v>183.24196924711049</v>
          </cell>
        </row>
        <row r="876">
          <cell r="D876">
            <v>43244</v>
          </cell>
          <cell r="E876">
            <v>20847.598999999998</v>
          </cell>
          <cell r="F876">
            <v>0</v>
          </cell>
          <cell r="G876">
            <v>20847.598999999998</v>
          </cell>
          <cell r="H876">
            <v>4463.0275330000004</v>
          </cell>
          <cell r="I876">
            <v>4.6711786664660035</v>
          </cell>
          <cell r="J876">
            <v>26280.824160073757</v>
          </cell>
          <cell r="K876">
            <v>0.79326275587932282</v>
          </cell>
          <cell r="L876">
            <v>31</v>
          </cell>
          <cell r="M876">
            <v>183.24196924711049</v>
          </cell>
        </row>
        <row r="877">
          <cell r="D877">
            <v>43245</v>
          </cell>
          <cell r="E877">
            <v>18745.287</v>
          </cell>
          <cell r="F877">
            <v>0</v>
          </cell>
          <cell r="G877">
            <v>18745.287</v>
          </cell>
          <cell r="H877">
            <v>4463.0275330000004</v>
          </cell>
          <cell r="I877">
            <v>4.2001280210341019</v>
          </cell>
          <cell r="J877">
            <v>26280.824160073757</v>
          </cell>
          <cell r="K877">
            <v>0.71326861310834144</v>
          </cell>
          <cell r="L877">
            <v>31</v>
          </cell>
          <cell r="M877">
            <v>183.24196924711049</v>
          </cell>
        </row>
        <row r="878">
          <cell r="D878">
            <v>43246</v>
          </cell>
          <cell r="E878">
            <v>23350.131000000001</v>
          </cell>
          <cell r="F878">
            <v>0</v>
          </cell>
          <cell r="G878">
            <v>23350.131000000001</v>
          </cell>
          <cell r="H878">
            <v>4463.0275330000004</v>
          </cell>
          <cell r="I878">
            <v>5.2319038651111089</v>
          </cell>
          <cell r="J878">
            <v>26280.824160073757</v>
          </cell>
          <cell r="K878">
            <v>0.88848549260772003</v>
          </cell>
          <cell r="L878">
            <v>31</v>
          </cell>
          <cell r="M878">
            <v>183.24196924711049</v>
          </cell>
        </row>
        <row r="879">
          <cell r="D879">
            <v>43247</v>
          </cell>
          <cell r="E879">
            <v>20930.61</v>
          </cell>
          <cell r="F879">
            <v>0</v>
          </cell>
          <cell r="G879">
            <v>20930.61</v>
          </cell>
          <cell r="H879">
            <v>4463.0275330000004</v>
          </cell>
          <cell r="I879">
            <v>4.6897783724696547</v>
          </cell>
          <cell r="J879">
            <v>26280.824160073757</v>
          </cell>
          <cell r="K879">
            <v>0.79642137067368357</v>
          </cell>
          <cell r="L879">
            <v>31</v>
          </cell>
          <cell r="M879">
            <v>183.24196924711049</v>
          </cell>
        </row>
        <row r="880">
          <cell r="D880">
            <v>43248</v>
          </cell>
          <cell r="E880">
            <v>19276.558000000001</v>
          </cell>
          <cell r="F880">
            <v>0</v>
          </cell>
          <cell r="G880">
            <v>19276.558000000001</v>
          </cell>
          <cell r="H880">
            <v>4463.0275330000004</v>
          </cell>
          <cell r="I880">
            <v>4.3191662738953571</v>
          </cell>
          <cell r="J880">
            <v>26280.824160073757</v>
          </cell>
          <cell r="K880">
            <v>0.73348377062258396</v>
          </cell>
          <cell r="L880">
            <v>31</v>
          </cell>
          <cell r="M880">
            <v>183.24196924711049</v>
          </cell>
        </row>
        <row r="881">
          <cell r="D881">
            <v>43249</v>
          </cell>
          <cell r="E881">
            <v>19650.606</v>
          </cell>
          <cell r="F881">
            <v>0</v>
          </cell>
          <cell r="G881">
            <v>19650.606</v>
          </cell>
          <cell r="H881">
            <v>4463.0275330000004</v>
          </cell>
          <cell r="I881">
            <v>4.402976646391215</v>
          </cell>
          <cell r="J881">
            <v>26280.824160073757</v>
          </cell>
          <cell r="K881">
            <v>0.74771650539991474</v>
          </cell>
          <cell r="L881">
            <v>31</v>
          </cell>
          <cell r="M881">
            <v>183.24196924711049</v>
          </cell>
        </row>
        <row r="882">
          <cell r="D882">
            <v>43250</v>
          </cell>
          <cell r="E882">
            <v>19489.145</v>
          </cell>
          <cell r="F882">
            <v>0</v>
          </cell>
          <cell r="G882">
            <v>19489.145</v>
          </cell>
          <cell r="H882">
            <v>4463.0275330000004</v>
          </cell>
          <cell r="I882">
            <v>4.3667991864033162</v>
          </cell>
          <cell r="J882">
            <v>26280.824160073757</v>
          </cell>
          <cell r="K882">
            <v>0.74157282440206795</v>
          </cell>
          <cell r="L882">
            <v>31</v>
          </cell>
          <cell r="M882">
            <v>183.24196924711049</v>
          </cell>
        </row>
        <row r="883">
          <cell r="D883">
            <v>43251</v>
          </cell>
          <cell r="E883">
            <v>26131.928</v>
          </cell>
          <cell r="F883">
            <v>0</v>
          </cell>
          <cell r="G883">
            <v>26131.928</v>
          </cell>
          <cell r="H883">
            <v>4466.0096329999997</v>
          </cell>
          <cell r="I883">
            <v>5.8512923498658296</v>
          </cell>
          <cell r="J883">
            <v>26280.824160073757</v>
          </cell>
          <cell r="K883">
            <v>0.9943344181610575</v>
          </cell>
          <cell r="L883">
            <v>31</v>
          </cell>
          <cell r="M883">
            <v>183.24196924711049</v>
          </cell>
        </row>
        <row r="884">
          <cell r="D884">
            <v>43252</v>
          </cell>
          <cell r="E884">
            <v>26873.3</v>
          </cell>
          <cell r="F884">
            <v>0</v>
          </cell>
          <cell r="G884">
            <v>26873.3</v>
          </cell>
          <cell r="H884">
            <v>4466.0096329999997</v>
          </cell>
          <cell r="I884">
            <v>6.0172955744271679</v>
          </cell>
          <cell r="J884">
            <v>27745.558558902634</v>
          </cell>
          <cell r="K884">
            <v>0.96856222746242904</v>
          </cell>
          <cell r="L884">
            <v>30</v>
          </cell>
          <cell r="M884">
            <v>187.21429336047237</v>
          </cell>
        </row>
        <row r="885">
          <cell r="D885">
            <v>43253</v>
          </cell>
          <cell r="E885">
            <v>21105.187000000002</v>
          </cell>
          <cell r="F885">
            <v>0</v>
          </cell>
          <cell r="G885">
            <v>21105.187000000002</v>
          </cell>
          <cell r="H885">
            <v>4466.0096329999997</v>
          </cell>
          <cell r="I885">
            <v>4.7257370078314835</v>
          </cell>
          <cell r="J885">
            <v>27745.558558902634</v>
          </cell>
          <cell r="K885">
            <v>0.76066902582604679</v>
          </cell>
          <cell r="L885">
            <v>30</v>
          </cell>
          <cell r="M885">
            <v>187.21429336047237</v>
          </cell>
        </row>
        <row r="886">
          <cell r="D886">
            <v>43254</v>
          </cell>
          <cell r="E886">
            <v>25157.883999999998</v>
          </cell>
          <cell r="F886">
            <v>0</v>
          </cell>
          <cell r="G886">
            <v>25157.883999999998</v>
          </cell>
          <cell r="H886">
            <v>4466.0096329999997</v>
          </cell>
          <cell r="I886">
            <v>5.6331907155113834</v>
          </cell>
          <cell r="J886">
            <v>27745.558558902634</v>
          </cell>
          <cell r="K886">
            <v>0.90673553918876371</v>
          </cell>
          <cell r="L886">
            <v>30</v>
          </cell>
          <cell r="M886">
            <v>187.21429336047237</v>
          </cell>
        </row>
        <row r="887">
          <cell r="D887">
            <v>43255</v>
          </cell>
          <cell r="E887">
            <v>23222.342000000001</v>
          </cell>
          <cell r="F887">
            <v>0</v>
          </cell>
          <cell r="G887">
            <v>23222.342000000001</v>
          </cell>
          <cell r="H887">
            <v>4466.0096329999997</v>
          </cell>
          <cell r="I887">
            <v>5.1997966660006085</v>
          </cell>
          <cell r="J887">
            <v>27745.558558902634</v>
          </cell>
          <cell r="K887">
            <v>0.83697511263649504</v>
          </cell>
          <cell r="L887">
            <v>30</v>
          </cell>
          <cell r="M887">
            <v>187.21429336047237</v>
          </cell>
        </row>
        <row r="888">
          <cell r="D888">
            <v>43256</v>
          </cell>
          <cell r="E888">
            <v>18710.771000000001</v>
          </cell>
          <cell r="F888">
            <v>0</v>
          </cell>
          <cell r="G888">
            <v>18710.771000000001</v>
          </cell>
          <cell r="H888">
            <v>4466.0096329999997</v>
          </cell>
          <cell r="I888">
            <v>4.1895948592997589</v>
          </cell>
          <cell r="J888">
            <v>27745.558558902634</v>
          </cell>
          <cell r="K888">
            <v>0.67436995223137552</v>
          </cell>
          <cell r="L888">
            <v>30</v>
          </cell>
          <cell r="M888">
            <v>187.21429336047237</v>
          </cell>
        </row>
        <row r="889">
          <cell r="D889">
            <v>43257</v>
          </cell>
          <cell r="E889">
            <v>18557.535</v>
          </cell>
          <cell r="F889">
            <v>0</v>
          </cell>
          <cell r="G889">
            <v>18557.535</v>
          </cell>
          <cell r="H889">
            <v>4466.0096329999997</v>
          </cell>
          <cell r="I889">
            <v>4.1552832449969772</v>
          </cell>
          <cell r="J889">
            <v>27745.558558902634</v>
          </cell>
          <cell r="K889">
            <v>0.66884705026223013</v>
          </cell>
          <cell r="L889">
            <v>30</v>
          </cell>
          <cell r="M889">
            <v>187.21429336047237</v>
          </cell>
        </row>
        <row r="890">
          <cell r="D890">
            <v>43258</v>
          </cell>
          <cell r="E890">
            <v>23859.166000000001</v>
          </cell>
          <cell r="F890">
            <v>0</v>
          </cell>
          <cell r="G890">
            <v>23859.166000000001</v>
          </cell>
          <cell r="H890">
            <v>4466.0096329999997</v>
          </cell>
          <cell r="I890">
            <v>5.3423901784047052</v>
          </cell>
          <cell r="J890">
            <v>27745.558558902634</v>
          </cell>
          <cell r="K890">
            <v>0.8599273988068401</v>
          </cell>
          <cell r="L890">
            <v>30</v>
          </cell>
          <cell r="M890">
            <v>187.21429336047237</v>
          </cell>
        </row>
        <row r="891">
          <cell r="D891">
            <v>43259</v>
          </cell>
          <cell r="E891">
            <v>18563.308000000001</v>
          </cell>
          <cell r="F891">
            <v>0</v>
          </cell>
          <cell r="G891">
            <v>18563.308000000001</v>
          </cell>
          <cell r="H891">
            <v>4466.0096329999997</v>
          </cell>
          <cell r="I891">
            <v>4.1565758978290148</v>
          </cell>
          <cell r="J891">
            <v>27745.558558902634</v>
          </cell>
          <cell r="K891">
            <v>0.66905511960016562</v>
          </cell>
          <cell r="L891">
            <v>30</v>
          </cell>
          <cell r="M891">
            <v>187.21429336047237</v>
          </cell>
        </row>
        <row r="892">
          <cell r="D892">
            <v>43260</v>
          </cell>
          <cell r="E892">
            <v>18222.775000000001</v>
          </cell>
          <cell r="F892">
            <v>0</v>
          </cell>
          <cell r="G892">
            <v>18222.775000000001</v>
          </cell>
          <cell r="H892">
            <v>4466.0096329999997</v>
          </cell>
          <cell r="I892">
            <v>4.0803259503403773</v>
          </cell>
          <cell r="J892">
            <v>27745.558558902634</v>
          </cell>
          <cell r="K892">
            <v>0.65678169575551448</v>
          </cell>
          <cell r="L892">
            <v>30</v>
          </cell>
          <cell r="M892">
            <v>187.21429336047237</v>
          </cell>
        </row>
        <row r="893">
          <cell r="D893">
            <v>43261</v>
          </cell>
          <cell r="E893">
            <v>20390.404999999999</v>
          </cell>
          <cell r="F893">
            <v>0</v>
          </cell>
          <cell r="G893">
            <v>20390.404999999999</v>
          </cell>
          <cell r="H893">
            <v>4466.0096329999997</v>
          </cell>
          <cell r="I893">
            <v>4.5656876441403771</v>
          </cell>
          <cell r="J893">
            <v>27745.558558902634</v>
          </cell>
          <cell r="K893">
            <v>0.73490699265296966</v>
          </cell>
          <cell r="L893">
            <v>30</v>
          </cell>
          <cell r="M893">
            <v>187.21429336047237</v>
          </cell>
        </row>
        <row r="894">
          <cell r="D894">
            <v>43262</v>
          </cell>
          <cell r="E894">
            <v>21573.001</v>
          </cell>
          <cell r="F894">
            <v>0</v>
          </cell>
          <cell r="G894">
            <v>21573.001</v>
          </cell>
          <cell r="H894">
            <v>4466.0096329999997</v>
          </cell>
          <cell r="I894">
            <v>4.8304868938467873</v>
          </cell>
          <cell r="J894">
            <v>27745.558558902634</v>
          </cell>
          <cell r="K894">
            <v>0.77752988660154176</v>
          </cell>
          <cell r="L894">
            <v>30</v>
          </cell>
          <cell r="M894">
            <v>187.21429336047237</v>
          </cell>
        </row>
        <row r="895">
          <cell r="D895">
            <v>43263</v>
          </cell>
          <cell r="E895">
            <v>25850.512999999999</v>
          </cell>
          <cell r="F895">
            <v>0</v>
          </cell>
          <cell r="G895">
            <v>25850.512999999999</v>
          </cell>
          <cell r="H895">
            <v>4466.0096329999997</v>
          </cell>
          <cell r="I895">
            <v>5.7882797226828107</v>
          </cell>
          <cell r="J895">
            <v>27745.558558902634</v>
          </cell>
          <cell r="K895">
            <v>0.93169913826461503</v>
          </cell>
          <cell r="L895">
            <v>30</v>
          </cell>
          <cell r="M895">
            <v>187.21429336047237</v>
          </cell>
        </row>
        <row r="896">
          <cell r="D896">
            <v>43264</v>
          </cell>
          <cell r="E896">
            <v>29539.755000000001</v>
          </cell>
          <cell r="F896">
            <v>0</v>
          </cell>
          <cell r="G896">
            <v>29539.755000000001</v>
          </cell>
          <cell r="H896">
            <v>4466.0096329999997</v>
          </cell>
          <cell r="I896">
            <v>6.6143509368467148</v>
          </cell>
          <cell r="J896">
            <v>27745.558558902634</v>
          </cell>
          <cell r="K896">
            <v>1.0646660775377206</v>
          </cell>
          <cell r="L896">
            <v>30</v>
          </cell>
          <cell r="M896">
            <v>187.21429336047237</v>
          </cell>
        </row>
        <row r="897">
          <cell r="D897">
            <v>43265</v>
          </cell>
          <cell r="E897">
            <v>31303.137999999999</v>
          </cell>
          <cell r="F897">
            <v>0</v>
          </cell>
          <cell r="G897">
            <v>31303.137999999999</v>
          </cell>
          <cell r="H897">
            <v>4466.0096329999997</v>
          </cell>
          <cell r="I897">
            <v>7.0091962562499921</v>
          </cell>
          <cell r="J897">
            <v>27745.558558902634</v>
          </cell>
          <cell r="K897">
            <v>1.1282215830524649</v>
          </cell>
          <cell r="L897">
            <v>30</v>
          </cell>
          <cell r="M897">
            <v>187.21429336047237</v>
          </cell>
        </row>
        <row r="898">
          <cell r="D898">
            <v>43266</v>
          </cell>
          <cell r="E898">
            <v>30883.973000000002</v>
          </cell>
          <cell r="F898">
            <v>0</v>
          </cell>
          <cell r="G898">
            <v>30883.973000000002</v>
          </cell>
          <cell r="H898">
            <v>4466.0096329999997</v>
          </cell>
          <cell r="I898">
            <v>6.9153395397523996</v>
          </cell>
          <cell r="J898">
            <v>27745.558558902634</v>
          </cell>
          <cell r="K898">
            <v>1.113114120028784</v>
          </cell>
          <cell r="L898">
            <v>30</v>
          </cell>
          <cell r="M898">
            <v>187.21429336047237</v>
          </cell>
        </row>
        <row r="899">
          <cell r="D899">
            <v>43267</v>
          </cell>
          <cell r="E899">
            <v>30425.254000000001</v>
          </cell>
          <cell r="F899">
            <v>0</v>
          </cell>
          <cell r="G899">
            <v>30425.254000000001</v>
          </cell>
          <cell r="H899">
            <v>4466.0096329999997</v>
          </cell>
          <cell r="I899">
            <v>6.8126261473292269</v>
          </cell>
          <cell r="J899">
            <v>27745.558558902634</v>
          </cell>
          <cell r="K899">
            <v>1.0965810594660939</v>
          </cell>
          <cell r="L899">
            <v>30</v>
          </cell>
          <cell r="M899">
            <v>187.21429336047237</v>
          </cell>
        </row>
        <row r="900">
          <cell r="D900">
            <v>43268</v>
          </cell>
          <cell r="E900">
            <v>30630.985000000001</v>
          </cell>
          <cell r="F900">
            <v>0</v>
          </cell>
          <cell r="G900">
            <v>30630.985000000001</v>
          </cell>
          <cell r="H900">
            <v>4466.0096329999997</v>
          </cell>
          <cell r="I900">
            <v>6.8586921026016521</v>
          </cell>
          <cell r="J900">
            <v>27745.558558902634</v>
          </cell>
          <cell r="K900">
            <v>1.1039959759675311</v>
          </cell>
          <cell r="L900">
            <v>30</v>
          </cell>
          <cell r="M900">
            <v>187.21429336047237</v>
          </cell>
        </row>
        <row r="901">
          <cell r="D901">
            <v>43269</v>
          </cell>
          <cell r="E901">
            <v>30469.866999999998</v>
          </cell>
          <cell r="F901">
            <v>0</v>
          </cell>
          <cell r="G901">
            <v>30469.866999999998</v>
          </cell>
          <cell r="H901">
            <v>4466.0096329999997</v>
          </cell>
          <cell r="I901">
            <v>6.8226156018235349</v>
          </cell>
          <cell r="J901">
            <v>27745.558558902634</v>
          </cell>
          <cell r="K901">
            <v>1.0981889924945563</v>
          </cell>
          <cell r="L901">
            <v>30</v>
          </cell>
          <cell r="M901">
            <v>187.21429336047237</v>
          </cell>
        </row>
        <row r="902">
          <cell r="D902">
            <v>43270</v>
          </cell>
          <cell r="E902">
            <v>31158.562999999998</v>
          </cell>
          <cell r="F902">
            <v>0</v>
          </cell>
          <cell r="G902">
            <v>31158.562999999998</v>
          </cell>
          <cell r="H902">
            <v>4466.0096329999997</v>
          </cell>
          <cell r="I902">
            <v>6.9768239570655668</v>
          </cell>
          <cell r="J902">
            <v>27745.558558902634</v>
          </cell>
          <cell r="K902">
            <v>1.1230108391529297</v>
          </cell>
          <cell r="L902">
            <v>30</v>
          </cell>
          <cell r="M902">
            <v>187.21429336047237</v>
          </cell>
        </row>
        <row r="903">
          <cell r="D903">
            <v>43271</v>
          </cell>
          <cell r="E903">
            <v>29645.653999999999</v>
          </cell>
          <cell r="F903">
            <v>0</v>
          </cell>
          <cell r="G903">
            <v>29645.653999999999</v>
          </cell>
          <cell r="H903">
            <v>4466.0096329999997</v>
          </cell>
          <cell r="I903">
            <v>6.6380631561884496</v>
          </cell>
          <cell r="J903">
            <v>27745.558558902634</v>
          </cell>
          <cell r="K903">
            <v>1.0684828686026826</v>
          </cell>
          <cell r="L903">
            <v>30</v>
          </cell>
          <cell r="M903">
            <v>187.21429336047237</v>
          </cell>
        </row>
        <row r="904">
          <cell r="D904">
            <v>43272</v>
          </cell>
          <cell r="E904">
            <v>28700.38</v>
          </cell>
          <cell r="F904">
            <v>0</v>
          </cell>
          <cell r="G904">
            <v>28700.38</v>
          </cell>
          <cell r="H904">
            <v>4466.0096329999997</v>
          </cell>
          <cell r="I904">
            <v>6.4264035142084532</v>
          </cell>
          <cell r="J904">
            <v>27745.558558902634</v>
          </cell>
          <cell r="K904">
            <v>1.0344134878045552</v>
          </cell>
          <cell r="L904">
            <v>30</v>
          </cell>
          <cell r="M904">
            <v>187.21429336047237</v>
          </cell>
        </row>
        <row r="905">
          <cell r="D905">
            <v>43273</v>
          </cell>
          <cell r="E905">
            <v>29388.521000000001</v>
          </cell>
          <cell r="F905">
            <v>0</v>
          </cell>
          <cell r="G905">
            <v>29388.521000000001</v>
          </cell>
          <cell r="H905">
            <v>4466.0096329999997</v>
          </cell>
          <cell r="I905">
            <v>6.58048759743909</v>
          </cell>
          <cell r="J905">
            <v>27745.558558902634</v>
          </cell>
          <cell r="K905">
            <v>1.0592153312613775</v>
          </cell>
          <cell r="L905">
            <v>30</v>
          </cell>
          <cell r="M905">
            <v>187.21429336047237</v>
          </cell>
        </row>
        <row r="906">
          <cell r="D906">
            <v>43274</v>
          </cell>
          <cell r="E906">
            <v>29760.005000000001</v>
          </cell>
          <cell r="F906">
            <v>0</v>
          </cell>
          <cell r="G906">
            <v>29760.005000000001</v>
          </cell>
          <cell r="H906">
            <v>4466.0096329999997</v>
          </cell>
          <cell r="I906">
            <v>6.6636678927199267</v>
          </cell>
          <cell r="J906">
            <v>27745.558558902634</v>
          </cell>
          <cell r="K906">
            <v>1.0726042850000941</v>
          </cell>
          <cell r="L906">
            <v>30</v>
          </cell>
          <cell r="M906">
            <v>187.21429336047237</v>
          </cell>
        </row>
        <row r="907">
          <cell r="D907">
            <v>43275</v>
          </cell>
          <cell r="E907">
            <v>28756.874</v>
          </cell>
          <cell r="F907">
            <v>0</v>
          </cell>
          <cell r="G907">
            <v>28756.874</v>
          </cell>
          <cell r="H907">
            <v>4466.0096329999997</v>
          </cell>
          <cell r="I907">
            <v>6.4390532854007398</v>
          </cell>
          <cell r="J907">
            <v>27745.558558902634</v>
          </cell>
          <cell r="K907">
            <v>1.0364496335134283</v>
          </cell>
          <cell r="L907">
            <v>30</v>
          </cell>
          <cell r="M907">
            <v>187.21429336047237</v>
          </cell>
        </row>
        <row r="908">
          <cell r="D908">
            <v>43276</v>
          </cell>
          <cell r="E908">
            <v>28446.644</v>
          </cell>
          <cell r="F908">
            <v>0</v>
          </cell>
          <cell r="G908">
            <v>28446.644</v>
          </cell>
          <cell r="H908">
            <v>4466.0096329999997</v>
          </cell>
          <cell r="I908">
            <v>6.3695885897342404</v>
          </cell>
          <cell r="J908">
            <v>27745.558558902634</v>
          </cell>
          <cell r="K908">
            <v>1.0252683844734642</v>
          </cell>
          <cell r="L908">
            <v>30</v>
          </cell>
          <cell r="M908">
            <v>187.21429336047237</v>
          </cell>
        </row>
        <row r="909">
          <cell r="D909">
            <v>43277</v>
          </cell>
          <cell r="E909">
            <v>28507.493999999999</v>
          </cell>
          <cell r="F909">
            <v>0</v>
          </cell>
          <cell r="G909">
            <v>28507.493999999999</v>
          </cell>
          <cell r="H909">
            <v>4466.0096329999997</v>
          </cell>
          <cell r="I909">
            <v>6.3832137282808228</v>
          </cell>
          <cell r="J909">
            <v>27745.558558902634</v>
          </cell>
          <cell r="K909">
            <v>1.0274615282831596</v>
          </cell>
          <cell r="L909">
            <v>30</v>
          </cell>
          <cell r="M909">
            <v>187.21429336047237</v>
          </cell>
        </row>
        <row r="910">
          <cell r="D910">
            <v>43278</v>
          </cell>
          <cell r="E910">
            <v>27530.563999999998</v>
          </cell>
          <cell r="F910">
            <v>0</v>
          </cell>
          <cell r="G910">
            <v>27530.563999999998</v>
          </cell>
          <cell r="H910">
            <v>4466.0096329999997</v>
          </cell>
          <cell r="I910">
            <v>6.1644658794671257</v>
          </cell>
          <cell r="J910">
            <v>27745.558558902634</v>
          </cell>
          <cell r="K910">
            <v>0.99225120811872602</v>
          </cell>
          <cell r="L910">
            <v>30</v>
          </cell>
          <cell r="M910">
            <v>187.21429336047237</v>
          </cell>
        </row>
        <row r="911">
          <cell r="D911">
            <v>43279</v>
          </cell>
          <cell r="E911">
            <v>23553.237000000001</v>
          </cell>
          <cell r="F911">
            <v>0</v>
          </cell>
          <cell r="G911">
            <v>23553.237000000001</v>
          </cell>
          <cell r="H911">
            <v>4466.0096329999997</v>
          </cell>
          <cell r="I911">
            <v>5.2738885348481297</v>
          </cell>
          <cell r="J911">
            <v>27745.558558902634</v>
          </cell>
          <cell r="K911">
            <v>0.8489011655684453</v>
          </cell>
          <cell r="L911">
            <v>30</v>
          </cell>
          <cell r="M911">
            <v>187.21429336047237</v>
          </cell>
        </row>
        <row r="912">
          <cell r="D912">
            <v>43280</v>
          </cell>
          <cell r="E912">
            <v>27211.195</v>
          </cell>
          <cell r="F912">
            <v>0</v>
          </cell>
          <cell r="G912">
            <v>27211.195</v>
          </cell>
          <cell r="H912">
            <v>4466.0096329999997</v>
          </cell>
          <cell r="I912">
            <v>6.0929548380129974</v>
          </cell>
          <cell r="J912">
            <v>27745.558558902634</v>
          </cell>
          <cell r="K912">
            <v>0.98074057302655471</v>
          </cell>
          <cell r="L912">
            <v>30</v>
          </cell>
          <cell r="M912">
            <v>187.21429336047237</v>
          </cell>
        </row>
        <row r="913">
          <cell r="D913">
            <v>43281</v>
          </cell>
          <cell r="E913">
            <v>23421.611000000001</v>
          </cell>
          <cell r="F913">
            <v>0</v>
          </cell>
          <cell r="G913">
            <v>23421.611000000001</v>
          </cell>
          <cell r="H913">
            <v>4466.9613730000001</v>
          </cell>
          <cell r="I913">
            <v>5.2432983059958955</v>
          </cell>
          <cell r="J913">
            <v>27745.558558902634</v>
          </cell>
          <cell r="K913">
            <v>0.84415712699662981</v>
          </cell>
          <cell r="L913">
            <v>30</v>
          </cell>
          <cell r="M913">
            <v>187.21429336047237</v>
          </cell>
        </row>
        <row r="914">
          <cell r="D914">
            <v>43282</v>
          </cell>
          <cell r="E914">
            <v>26017.177</v>
          </cell>
          <cell r="F914">
            <v>0</v>
          </cell>
          <cell r="G914">
            <v>26017.177</v>
          </cell>
          <cell r="H914">
            <v>4466.9613730000001</v>
          </cell>
          <cell r="I914">
            <v>5.8243568339895733</v>
          </cell>
          <cell r="J914">
            <v>28238.613888710646</v>
          </cell>
          <cell r="K914">
            <v>0.92133335943947514</v>
          </cell>
          <cell r="L914">
            <v>31</v>
          </cell>
          <cell r="M914">
            <v>196.8925778833574</v>
          </cell>
        </row>
        <row r="915">
          <cell r="D915">
            <v>43283</v>
          </cell>
          <cell r="E915">
            <v>26859.422999999999</v>
          </cell>
          <cell r="F915">
            <v>0</v>
          </cell>
          <cell r="G915">
            <v>26859.422999999999</v>
          </cell>
          <cell r="H915">
            <v>4466.9613730000001</v>
          </cell>
          <cell r="I915">
            <v>6.012906930950531</v>
          </cell>
          <cell r="J915">
            <v>28238.613888710646</v>
          </cell>
          <cell r="K915">
            <v>0.95115939846955355</v>
          </cell>
          <cell r="L915">
            <v>31</v>
          </cell>
          <cell r="M915">
            <v>196.8925778833574</v>
          </cell>
        </row>
        <row r="916">
          <cell r="D916">
            <v>43284</v>
          </cell>
          <cell r="E916">
            <v>29810.35</v>
          </cell>
          <cell r="F916">
            <v>0</v>
          </cell>
          <cell r="G916">
            <v>29810.35</v>
          </cell>
          <cell r="H916">
            <v>4466.9613730000001</v>
          </cell>
          <cell r="I916">
            <v>6.6735186429381281</v>
          </cell>
          <cell r="J916">
            <v>28238.613888710646</v>
          </cell>
          <cell r="K916">
            <v>1.0556591098091295</v>
          </cell>
          <cell r="L916">
            <v>31</v>
          </cell>
          <cell r="M916">
            <v>196.8925778833574</v>
          </cell>
        </row>
        <row r="917">
          <cell r="D917">
            <v>43285</v>
          </cell>
          <cell r="E917">
            <v>29884.612000000001</v>
          </cell>
          <cell r="F917">
            <v>0</v>
          </cell>
          <cell r="G917">
            <v>29884.612000000001</v>
          </cell>
          <cell r="H917">
            <v>4466.9613730000001</v>
          </cell>
          <cell r="I917">
            <v>6.6901433669504895</v>
          </cell>
          <cell r="J917">
            <v>28238.613888710646</v>
          </cell>
          <cell r="K917">
            <v>1.0582889131094142</v>
          </cell>
          <cell r="L917">
            <v>31</v>
          </cell>
          <cell r="M917">
            <v>196.8925778833574</v>
          </cell>
        </row>
        <row r="918">
          <cell r="D918">
            <v>43286</v>
          </cell>
          <cell r="E918">
            <v>30238.572</v>
          </cell>
          <cell r="F918">
            <v>0</v>
          </cell>
          <cell r="G918">
            <v>30238.572</v>
          </cell>
          <cell r="H918">
            <v>4466.9613730000001</v>
          </cell>
          <cell r="I918">
            <v>6.7693829149213913</v>
          </cell>
          <cell r="J918">
            <v>28238.613888710646</v>
          </cell>
          <cell r="K918">
            <v>1.0708235226832046</v>
          </cell>
          <cell r="L918">
            <v>31</v>
          </cell>
          <cell r="M918">
            <v>196.8925778833574</v>
          </cell>
        </row>
        <row r="919">
          <cell r="D919">
            <v>43287</v>
          </cell>
          <cell r="E919">
            <v>29254.909</v>
          </cell>
          <cell r="F919">
            <v>0</v>
          </cell>
          <cell r="G919">
            <v>29254.909</v>
          </cell>
          <cell r="H919">
            <v>4466.9613730000001</v>
          </cell>
          <cell r="I919">
            <v>6.5491743843651093</v>
          </cell>
          <cell r="J919">
            <v>28238.613888710646</v>
          </cell>
          <cell r="K919">
            <v>1.0359895537116166</v>
          </cell>
          <cell r="L919">
            <v>31</v>
          </cell>
          <cell r="M919">
            <v>196.8925778833574</v>
          </cell>
        </row>
        <row r="920">
          <cell r="D920">
            <v>43288</v>
          </cell>
          <cell r="E920">
            <v>27446.971000000001</v>
          </cell>
          <cell r="F920">
            <v>0</v>
          </cell>
          <cell r="G920">
            <v>27446.971000000001</v>
          </cell>
          <cell r="H920">
            <v>4466.9613730000001</v>
          </cell>
          <cell r="I920">
            <v>6.1444388496170683</v>
          </cell>
          <cell r="J920">
            <v>28238.613888710646</v>
          </cell>
          <cell r="K920">
            <v>0.97196594380196788</v>
          </cell>
          <cell r="L920">
            <v>31</v>
          </cell>
          <cell r="M920">
            <v>196.8925778833574</v>
          </cell>
        </row>
        <row r="921">
          <cell r="D921">
            <v>43289</v>
          </cell>
          <cell r="E921">
            <v>28894.87</v>
          </cell>
          <cell r="F921">
            <v>0</v>
          </cell>
          <cell r="G921">
            <v>28894.87</v>
          </cell>
          <cell r="H921">
            <v>4466.9613730000001</v>
          </cell>
          <cell r="I921">
            <v>6.4685739560345192</v>
          </cell>
          <cell r="J921">
            <v>28238.613888710646</v>
          </cell>
          <cell r="K921">
            <v>1.0232396715318848</v>
          </cell>
          <cell r="L921">
            <v>31</v>
          </cell>
          <cell r="M921">
            <v>196.8925778833574</v>
          </cell>
        </row>
        <row r="922">
          <cell r="D922">
            <v>43290</v>
          </cell>
          <cell r="E922">
            <v>29454.881000000001</v>
          </cell>
          <cell r="F922">
            <v>0</v>
          </cell>
          <cell r="G922">
            <v>29454.881000000001</v>
          </cell>
          <cell r="H922">
            <v>4466.9613730000001</v>
          </cell>
          <cell r="I922">
            <v>6.5939412814349403</v>
          </cell>
          <cell r="J922">
            <v>28238.613888710646</v>
          </cell>
          <cell r="K922">
            <v>1.0430710627682613</v>
          </cell>
          <cell r="L922">
            <v>31</v>
          </cell>
          <cell r="M922">
            <v>196.8925778833574</v>
          </cell>
        </row>
        <row r="923">
          <cell r="D923">
            <v>43291</v>
          </cell>
          <cell r="E923">
            <v>29763.643</v>
          </cell>
          <cell r="F923">
            <v>0</v>
          </cell>
          <cell r="G923">
            <v>29763.643</v>
          </cell>
          <cell r="H923">
            <v>4466.9613730000001</v>
          </cell>
          <cell r="I923">
            <v>6.663062541776763</v>
          </cell>
          <cell r="J923">
            <v>28238.613888710646</v>
          </cell>
          <cell r="K923">
            <v>1.0540050980299369</v>
          </cell>
          <cell r="L923">
            <v>31</v>
          </cell>
          <cell r="M923">
            <v>196.8925778833574</v>
          </cell>
        </row>
        <row r="924">
          <cell r="D924">
            <v>43292</v>
          </cell>
          <cell r="E924">
            <v>26923.330999999998</v>
          </cell>
          <cell r="F924">
            <v>0</v>
          </cell>
          <cell r="G924">
            <v>26923.330999999998</v>
          </cell>
          <cell r="H924">
            <v>4466.9613730000001</v>
          </cell>
          <cell r="I924">
            <v>6.0272137481946384</v>
          </cell>
          <cell r="J924">
            <v>28238.613888710646</v>
          </cell>
          <cell r="K924">
            <v>0.95342254071342791</v>
          </cell>
          <cell r="L924">
            <v>31</v>
          </cell>
          <cell r="M924">
            <v>196.8925778833574</v>
          </cell>
        </row>
        <row r="925">
          <cell r="D925">
            <v>43293</v>
          </cell>
          <cell r="E925">
            <v>27851.357</v>
          </cell>
          <cell r="F925">
            <v>0</v>
          </cell>
          <cell r="G925">
            <v>27851.357</v>
          </cell>
          <cell r="H925">
            <v>4466.9613730000001</v>
          </cell>
          <cell r="I925">
            <v>6.2349670557583305</v>
          </cell>
          <cell r="J925">
            <v>28238.613888710646</v>
          </cell>
          <cell r="K925">
            <v>0.98628626425373289</v>
          </cell>
          <cell r="L925">
            <v>31</v>
          </cell>
          <cell r="M925">
            <v>196.8925778833574</v>
          </cell>
        </row>
        <row r="926">
          <cell r="D926">
            <v>43294</v>
          </cell>
          <cell r="E926">
            <v>26764.315999999999</v>
          </cell>
          <cell r="F926">
            <v>0</v>
          </cell>
          <cell r="G926">
            <v>26764.315999999999</v>
          </cell>
          <cell r="H926">
            <v>4466.9613730000001</v>
          </cell>
          <cell r="I926">
            <v>5.9916157237834256</v>
          </cell>
          <cell r="J926">
            <v>28238.613888710646</v>
          </cell>
          <cell r="K926">
            <v>0.94779142154353235</v>
          </cell>
          <cell r="L926">
            <v>31</v>
          </cell>
          <cell r="M926">
            <v>196.8925778833574</v>
          </cell>
        </row>
        <row r="927">
          <cell r="D927">
            <v>43295</v>
          </cell>
          <cell r="E927">
            <v>29979.548999999999</v>
          </cell>
          <cell r="F927">
            <v>0</v>
          </cell>
          <cell r="G927">
            <v>29979.548999999999</v>
          </cell>
          <cell r="H927">
            <v>4466.9613730000001</v>
          </cell>
          <cell r="I927">
            <v>6.7113965169270777</v>
          </cell>
          <cell r="J927">
            <v>28238.613888710646</v>
          </cell>
          <cell r="K927">
            <v>1.0616508699099196</v>
          </cell>
          <cell r="L927">
            <v>31</v>
          </cell>
          <cell r="M927">
            <v>196.8925778833574</v>
          </cell>
        </row>
        <row r="928">
          <cell r="D928">
            <v>43296</v>
          </cell>
          <cell r="E928">
            <v>27671.528999999999</v>
          </cell>
          <cell r="F928">
            <v>0</v>
          </cell>
          <cell r="G928">
            <v>27671.528999999999</v>
          </cell>
          <cell r="H928">
            <v>4466.9613730000001</v>
          </cell>
          <cell r="I928">
            <v>6.1947097118988221</v>
          </cell>
          <cell r="J928">
            <v>28238.613888710646</v>
          </cell>
          <cell r="K928">
            <v>0.97991810465819784</v>
          </cell>
          <cell r="L928">
            <v>31</v>
          </cell>
          <cell r="M928">
            <v>196.8925778833574</v>
          </cell>
        </row>
        <row r="929">
          <cell r="D929">
            <v>43297</v>
          </cell>
          <cell r="E929">
            <v>29164.469000000001</v>
          </cell>
          <cell r="F929">
            <v>0</v>
          </cell>
          <cell r="G929">
            <v>29164.469000000001</v>
          </cell>
          <cell r="H929">
            <v>4466.9613730000001</v>
          </cell>
          <cell r="I929">
            <v>6.5289279590105824</v>
          </cell>
          <cell r="J929">
            <v>28238.613888710646</v>
          </cell>
          <cell r="K929">
            <v>1.0327868469372534</v>
          </cell>
          <cell r="L929">
            <v>31</v>
          </cell>
          <cell r="M929">
            <v>196.8925778833574</v>
          </cell>
        </row>
        <row r="930">
          <cell r="D930">
            <v>43298</v>
          </cell>
          <cell r="E930">
            <v>29931.834999999999</v>
          </cell>
          <cell r="F930">
            <v>0</v>
          </cell>
          <cell r="G930">
            <v>29931.834999999999</v>
          </cell>
          <cell r="H930">
            <v>4466.9613730000001</v>
          </cell>
          <cell r="I930">
            <v>6.7007149828783614</v>
          </cell>
          <cell r="J930">
            <v>28238.613888710646</v>
          </cell>
          <cell r="K930">
            <v>1.0599611977401722</v>
          </cell>
          <cell r="L930">
            <v>31</v>
          </cell>
          <cell r="M930">
            <v>196.8925778833574</v>
          </cell>
        </row>
        <row r="931">
          <cell r="D931">
            <v>43299</v>
          </cell>
          <cell r="E931">
            <v>28797.07</v>
          </cell>
          <cell r="F931">
            <v>0</v>
          </cell>
          <cell r="G931">
            <v>28797.07</v>
          </cell>
          <cell r="H931">
            <v>4466.9613730000001</v>
          </cell>
          <cell r="I931">
            <v>6.4466798781964751</v>
          </cell>
          <cell r="J931">
            <v>28238.613888710646</v>
          </cell>
          <cell r="K931">
            <v>1.019776328735194</v>
          </cell>
          <cell r="L931">
            <v>31</v>
          </cell>
          <cell r="M931">
            <v>196.8925778833574</v>
          </cell>
        </row>
        <row r="932">
          <cell r="D932">
            <v>43300</v>
          </cell>
          <cell r="E932">
            <v>29685.789000000001</v>
          </cell>
          <cell r="F932">
            <v>0</v>
          </cell>
          <cell r="G932">
            <v>29685.789000000001</v>
          </cell>
          <cell r="H932">
            <v>4466.9613730000001</v>
          </cell>
          <cell r="I932">
            <v>6.645633691715382</v>
          </cell>
          <cell r="J932">
            <v>28238.613888710646</v>
          </cell>
          <cell r="K932">
            <v>1.0512480930187551</v>
          </cell>
          <cell r="L932">
            <v>31</v>
          </cell>
          <cell r="M932">
            <v>196.8925778833574</v>
          </cell>
        </row>
        <row r="933">
          <cell r="D933">
            <v>43301</v>
          </cell>
          <cell r="E933">
            <v>27095.543000000001</v>
          </cell>
          <cell r="F933">
            <v>0</v>
          </cell>
          <cell r="G933">
            <v>27095.543000000001</v>
          </cell>
          <cell r="H933">
            <v>4466.9613730000001</v>
          </cell>
          <cell r="I933">
            <v>6.0657661299190284</v>
          </cell>
          <cell r="J933">
            <v>28238.613888710646</v>
          </cell>
          <cell r="K933">
            <v>0.95952099868585883</v>
          </cell>
          <cell r="L933">
            <v>31</v>
          </cell>
          <cell r="M933">
            <v>196.8925778833574</v>
          </cell>
        </row>
        <row r="934">
          <cell r="D934">
            <v>43302</v>
          </cell>
          <cell r="E934">
            <v>27376.513999999999</v>
          </cell>
          <cell r="F934">
            <v>0</v>
          </cell>
          <cell r="G934">
            <v>27376.513999999999</v>
          </cell>
          <cell r="H934">
            <v>4466.9613730000001</v>
          </cell>
          <cell r="I934">
            <v>6.1286659350747872</v>
          </cell>
          <cell r="J934">
            <v>28238.613888710646</v>
          </cell>
          <cell r="K934">
            <v>0.96947088507572599</v>
          </cell>
          <cell r="L934">
            <v>31</v>
          </cell>
          <cell r="M934">
            <v>196.8925778833574</v>
          </cell>
        </row>
        <row r="935">
          <cell r="D935">
            <v>43303</v>
          </cell>
          <cell r="E935">
            <v>27573.294000000002</v>
          </cell>
          <cell r="F935">
            <v>0</v>
          </cell>
          <cell r="G935">
            <v>27573.294000000002</v>
          </cell>
          <cell r="H935">
            <v>4466.9613730000001</v>
          </cell>
          <cell r="I935">
            <v>6.1727182524262227</v>
          </cell>
          <cell r="J935">
            <v>28238.613888710646</v>
          </cell>
          <cell r="K935">
            <v>0.9764393574226875</v>
          </cell>
          <cell r="L935">
            <v>31</v>
          </cell>
          <cell r="M935">
            <v>196.8925778833574</v>
          </cell>
        </row>
        <row r="936">
          <cell r="D936">
            <v>43304</v>
          </cell>
          <cell r="E936">
            <v>29944.578000000001</v>
          </cell>
          <cell r="F936">
            <v>0</v>
          </cell>
          <cell r="G936">
            <v>29944.578000000001</v>
          </cell>
          <cell r="H936">
            <v>4466.9613730000001</v>
          </cell>
          <cell r="I936">
            <v>6.7035677051062788</v>
          </cell>
          <cell r="J936">
            <v>28238.613888710646</v>
          </cell>
          <cell r="K936">
            <v>1.06041245926633</v>
          </cell>
          <cell r="L936">
            <v>31</v>
          </cell>
          <cell r="M936">
            <v>196.8925778833574</v>
          </cell>
        </row>
        <row r="937">
          <cell r="D937">
            <v>43305</v>
          </cell>
          <cell r="E937">
            <v>29924.386999999999</v>
          </cell>
          <cell r="F937">
            <v>0</v>
          </cell>
          <cell r="G937">
            <v>29924.386999999999</v>
          </cell>
          <cell r="H937">
            <v>4466.9613730000001</v>
          </cell>
          <cell r="I937">
            <v>6.6990476302021067</v>
          </cell>
          <cell r="J937">
            <v>28238.613888710646</v>
          </cell>
          <cell r="K937">
            <v>1.0596974454175776</v>
          </cell>
          <cell r="L937">
            <v>31</v>
          </cell>
          <cell r="M937">
            <v>196.8925778833574</v>
          </cell>
        </row>
        <row r="938">
          <cell r="D938">
            <v>43306</v>
          </cell>
          <cell r="E938">
            <v>29733.071</v>
          </cell>
          <cell r="F938">
            <v>0</v>
          </cell>
          <cell r="G938">
            <v>29733.071</v>
          </cell>
          <cell r="H938">
            <v>4466.9613730000001</v>
          </cell>
          <cell r="I938">
            <v>6.6562185157270219</v>
          </cell>
          <cell r="J938">
            <v>28238.613888710646</v>
          </cell>
          <cell r="K938">
            <v>1.0529224669871922</v>
          </cell>
          <cell r="L938">
            <v>31</v>
          </cell>
          <cell r="M938">
            <v>196.8925778833574</v>
          </cell>
        </row>
        <row r="939">
          <cell r="D939">
            <v>43307</v>
          </cell>
          <cell r="E939">
            <v>29046.455000000002</v>
          </cell>
          <cell r="F939">
            <v>0</v>
          </cell>
          <cell r="G939">
            <v>29046.455000000002</v>
          </cell>
          <cell r="H939">
            <v>4466.9613730000001</v>
          </cell>
          <cell r="I939">
            <v>6.5025086573543565</v>
          </cell>
          <cell r="J939">
            <v>28238.613888710646</v>
          </cell>
          <cell r="K939">
            <v>1.0286076758042404</v>
          </cell>
          <cell r="L939">
            <v>31</v>
          </cell>
          <cell r="M939">
            <v>196.8925778833574</v>
          </cell>
        </row>
        <row r="940">
          <cell r="D940">
            <v>43308</v>
          </cell>
          <cell r="E940">
            <v>28869.469000000001</v>
          </cell>
          <cell r="F940">
            <v>0</v>
          </cell>
          <cell r="G940">
            <v>28869.469000000001</v>
          </cell>
          <cell r="H940">
            <v>4466.9613730000001</v>
          </cell>
          <cell r="I940">
            <v>6.4628875401739458</v>
          </cell>
          <cell r="J940">
            <v>28238.613888710646</v>
          </cell>
          <cell r="K940">
            <v>1.0223401585423271</v>
          </cell>
          <cell r="L940">
            <v>31</v>
          </cell>
          <cell r="M940">
            <v>196.8925778833574</v>
          </cell>
        </row>
        <row r="941">
          <cell r="D941">
            <v>43309</v>
          </cell>
          <cell r="E941">
            <v>29893.526000000002</v>
          </cell>
          <cell r="F941">
            <v>0</v>
          </cell>
          <cell r="G941">
            <v>29893.526000000002</v>
          </cell>
          <cell r="H941">
            <v>4466.9613730000001</v>
          </cell>
          <cell r="I941">
            <v>6.6921389069284887</v>
          </cell>
          <cell r="J941">
            <v>28238.613888710646</v>
          </cell>
          <cell r="K941">
            <v>1.0586045801614563</v>
          </cell>
          <cell r="L941">
            <v>31</v>
          </cell>
          <cell r="M941">
            <v>196.8925778833574</v>
          </cell>
        </row>
        <row r="942">
          <cell r="D942">
            <v>43310</v>
          </cell>
          <cell r="E942">
            <v>29981.406999999999</v>
          </cell>
          <cell r="F942">
            <v>0</v>
          </cell>
          <cell r="G942">
            <v>29981.406999999999</v>
          </cell>
          <cell r="H942">
            <v>4466.9613730000001</v>
          </cell>
          <cell r="I942">
            <v>6.7118124596328359</v>
          </cell>
          <cell r="J942">
            <v>28238.613888710646</v>
          </cell>
          <cell r="K942">
            <v>1.0617166663405562</v>
          </cell>
          <cell r="L942">
            <v>31</v>
          </cell>
          <cell r="M942">
            <v>196.8925778833574</v>
          </cell>
        </row>
        <row r="943">
          <cell r="D943">
            <v>43311</v>
          </cell>
          <cell r="E943">
            <v>29633.012999999999</v>
          </cell>
          <cell r="F943">
            <v>0</v>
          </cell>
          <cell r="G943">
            <v>29633.012999999999</v>
          </cell>
          <cell r="H943">
            <v>4466.9613730000001</v>
          </cell>
          <cell r="I943">
            <v>6.6338189488525936</v>
          </cell>
          <cell r="J943">
            <v>28238.613888710646</v>
          </cell>
          <cell r="K943">
            <v>1.0493791627586513</v>
          </cell>
          <cell r="L943">
            <v>31</v>
          </cell>
          <cell r="M943">
            <v>196.8925778833574</v>
          </cell>
        </row>
        <row r="944">
          <cell r="D944">
            <v>43312</v>
          </cell>
          <cell r="E944">
            <v>28989.092000000001</v>
          </cell>
          <cell r="F944">
            <v>0</v>
          </cell>
          <cell r="G944">
            <v>28989.092000000001</v>
          </cell>
          <cell r="H944">
            <v>4467.1777929999998</v>
          </cell>
          <cell r="I944">
            <v>6.4893526390253529</v>
          </cell>
          <cell r="J944">
            <v>28238.613888710646</v>
          </cell>
          <cell r="K944">
            <v>1.0265763083927213</v>
          </cell>
          <cell r="L944">
            <v>31</v>
          </cell>
          <cell r="M944">
            <v>196.8925778833574</v>
          </cell>
        </row>
        <row r="945">
          <cell r="D945">
            <v>43313</v>
          </cell>
          <cell r="E945">
            <v>28154.081999999999</v>
          </cell>
          <cell r="F945">
            <v>0</v>
          </cell>
          <cell r="G945">
            <v>28154.081999999999</v>
          </cell>
          <cell r="H945">
            <v>4467.1777929999998</v>
          </cell>
          <cell r="I945">
            <v>6.3024314913359882</v>
          </cell>
          <cell r="J945">
            <v>26212.869319287394</v>
          </cell>
          <cell r="K945">
            <v>1.0740557112259459</v>
          </cell>
          <cell r="L945">
            <v>31</v>
          </cell>
          <cell r="M945">
            <v>182.76815690508795</v>
          </cell>
        </row>
        <row r="946">
          <cell r="D946">
            <v>43314</v>
          </cell>
          <cell r="E946">
            <v>27521.034</v>
          </cell>
          <cell r="F946">
            <v>0</v>
          </cell>
          <cell r="G946">
            <v>27521.034</v>
          </cell>
          <cell r="H946">
            <v>4467.1777929999998</v>
          </cell>
          <cell r="I946">
            <v>6.1607205433204486</v>
          </cell>
          <cell r="J946">
            <v>26212.869319287394</v>
          </cell>
          <cell r="K946">
            <v>1.0499054363251283</v>
          </cell>
          <cell r="L946">
            <v>31</v>
          </cell>
          <cell r="M946">
            <v>182.76815690508795</v>
          </cell>
        </row>
        <row r="947">
          <cell r="D947">
            <v>43315</v>
          </cell>
          <cell r="E947">
            <v>26719.762999999999</v>
          </cell>
          <cell r="F947">
            <v>0</v>
          </cell>
          <cell r="G947">
            <v>26719.762999999999</v>
          </cell>
          <cell r="H947">
            <v>4467.1777929999998</v>
          </cell>
          <cell r="I947">
            <v>5.9813520388352268</v>
          </cell>
          <cell r="J947">
            <v>26212.869319287394</v>
          </cell>
          <cell r="K947">
            <v>1.0193375885157157</v>
          </cell>
          <cell r="L947">
            <v>31</v>
          </cell>
          <cell r="M947">
            <v>182.76815690508795</v>
          </cell>
        </row>
        <row r="948">
          <cell r="D948">
            <v>43316</v>
          </cell>
          <cell r="E948">
            <v>26956.751</v>
          </cell>
          <cell r="F948">
            <v>0</v>
          </cell>
          <cell r="G948">
            <v>26956.751</v>
          </cell>
          <cell r="H948">
            <v>4467.1777929999998</v>
          </cell>
          <cell r="I948">
            <v>6.0344029830737478</v>
          </cell>
          <cell r="J948">
            <v>26212.869319287394</v>
          </cell>
          <cell r="K948">
            <v>1.0283784911774332</v>
          </cell>
          <cell r="L948">
            <v>31</v>
          </cell>
          <cell r="M948">
            <v>182.76815690508795</v>
          </cell>
        </row>
        <row r="949">
          <cell r="D949">
            <v>43317</v>
          </cell>
          <cell r="E949">
            <v>27172.201000000001</v>
          </cell>
          <cell r="F949">
            <v>0</v>
          </cell>
          <cell r="G949">
            <v>27172.201000000001</v>
          </cell>
          <cell r="H949">
            <v>4467.1777929999998</v>
          </cell>
          <cell r="I949">
            <v>6.0826325387313727</v>
          </cell>
          <cell r="J949">
            <v>26212.869319287394</v>
          </cell>
          <cell r="K949">
            <v>1.0365977363648142</v>
          </cell>
          <cell r="L949">
            <v>31</v>
          </cell>
          <cell r="M949">
            <v>182.76815690508795</v>
          </cell>
        </row>
        <row r="950">
          <cell r="D950">
            <v>43318</v>
          </cell>
          <cell r="E950">
            <v>25622.804</v>
          </cell>
          <cell r="F950">
            <v>0</v>
          </cell>
          <cell r="G950">
            <v>25622.804</v>
          </cell>
          <cell r="H950">
            <v>4467.1777929999998</v>
          </cell>
          <cell r="I950">
            <v>5.7357923027264661</v>
          </cell>
          <cell r="J950">
            <v>26212.869319287394</v>
          </cell>
          <cell r="K950">
            <v>0.97748947999167624</v>
          </cell>
          <cell r="L950">
            <v>31</v>
          </cell>
          <cell r="M950">
            <v>182.76815690508795</v>
          </cell>
        </row>
        <row r="951">
          <cell r="D951">
            <v>43319</v>
          </cell>
          <cell r="E951">
            <v>24956.06</v>
          </cell>
          <cell r="F951">
            <v>0</v>
          </cell>
          <cell r="G951">
            <v>24956.06</v>
          </cell>
          <cell r="H951">
            <v>4467.1777929999998</v>
          </cell>
          <cell r="I951">
            <v>5.5865383372709658</v>
          </cell>
          <cell r="J951">
            <v>26212.869319287394</v>
          </cell>
          <cell r="K951">
            <v>0.95205372964024837</v>
          </cell>
          <cell r="L951">
            <v>31</v>
          </cell>
          <cell r="M951">
            <v>182.76815690508795</v>
          </cell>
        </row>
        <row r="952">
          <cell r="D952">
            <v>43320</v>
          </cell>
          <cell r="E952">
            <v>25789.556</v>
          </cell>
          <cell r="F952">
            <v>0</v>
          </cell>
          <cell r="G952">
            <v>25789.556</v>
          </cell>
          <cell r="H952">
            <v>4467.1777929999998</v>
          </cell>
          <cell r="I952">
            <v>5.7731205685190874</v>
          </cell>
          <cell r="J952">
            <v>26212.869319287394</v>
          </cell>
          <cell r="K952">
            <v>0.98385093542674784</v>
          </cell>
          <cell r="L952">
            <v>31</v>
          </cell>
          <cell r="M952">
            <v>182.76815690508795</v>
          </cell>
        </row>
        <row r="953">
          <cell r="D953">
            <v>43321</v>
          </cell>
          <cell r="E953">
            <v>27416.523000000001</v>
          </cell>
          <cell r="F953">
            <v>0</v>
          </cell>
          <cell r="G953">
            <v>27416.523000000001</v>
          </cell>
          <cell r="H953">
            <v>4467.1777929999998</v>
          </cell>
          <cell r="I953">
            <v>6.1373252354005876</v>
          </cell>
          <cell r="J953">
            <v>26212.869319287394</v>
          </cell>
          <cell r="K953">
            <v>1.0459184252609446</v>
          </cell>
          <cell r="L953">
            <v>31</v>
          </cell>
          <cell r="M953">
            <v>182.76815690508795</v>
          </cell>
        </row>
        <row r="954">
          <cell r="D954">
            <v>43322</v>
          </cell>
          <cell r="E954">
            <v>26637.210999999999</v>
          </cell>
          <cell r="F954">
            <v>0</v>
          </cell>
          <cell r="G954">
            <v>26637.210999999999</v>
          </cell>
          <cell r="H954">
            <v>4467.1777929999998</v>
          </cell>
          <cell r="I954">
            <v>5.9628723624432647</v>
          </cell>
          <cell r="J954">
            <v>26212.869319287394</v>
          </cell>
          <cell r="K954">
            <v>1.016188295739161</v>
          </cell>
          <cell r="L954">
            <v>31</v>
          </cell>
          <cell r="M954">
            <v>182.76815690508795</v>
          </cell>
        </row>
        <row r="955">
          <cell r="D955">
            <v>43323</v>
          </cell>
          <cell r="E955">
            <v>26082.991000000002</v>
          </cell>
          <cell r="F955">
            <v>0</v>
          </cell>
          <cell r="G955">
            <v>26082.991000000002</v>
          </cell>
          <cell r="H955">
            <v>4467.1777929999998</v>
          </cell>
          <cell r="I955">
            <v>5.8388074548704232</v>
          </cell>
          <cell r="J955">
            <v>26212.869319287394</v>
          </cell>
          <cell r="K955">
            <v>0.99504524599327904</v>
          </cell>
          <cell r="L955">
            <v>31</v>
          </cell>
          <cell r="M955">
            <v>182.76815690508795</v>
          </cell>
        </row>
        <row r="956">
          <cell r="D956">
            <v>43324</v>
          </cell>
          <cell r="E956">
            <v>24606.23</v>
          </cell>
          <cell r="F956">
            <v>0</v>
          </cell>
          <cell r="G956">
            <v>24606.23</v>
          </cell>
          <cell r="H956">
            <v>4467.1777929999998</v>
          </cell>
          <cell r="I956">
            <v>5.508227149265827</v>
          </cell>
          <cell r="J956">
            <v>26212.869319287394</v>
          </cell>
          <cell r="K956">
            <v>0.93870799492731494</v>
          </cell>
          <cell r="L956">
            <v>31</v>
          </cell>
          <cell r="M956">
            <v>182.76815690508795</v>
          </cell>
        </row>
        <row r="957">
          <cell r="D957">
            <v>43325</v>
          </cell>
          <cell r="E957">
            <v>27714.058000000001</v>
          </cell>
          <cell r="F957">
            <v>0</v>
          </cell>
          <cell r="G957">
            <v>27714.058000000001</v>
          </cell>
          <cell r="H957">
            <v>4467.1777929999998</v>
          </cell>
          <cell r="I957">
            <v>6.2039299271740456</v>
          </cell>
          <cell r="J957">
            <v>26212.869319287394</v>
          </cell>
          <cell r="K957">
            <v>1.0572691475483775</v>
          </cell>
          <cell r="L957">
            <v>31</v>
          </cell>
          <cell r="M957">
            <v>182.76815690508795</v>
          </cell>
        </row>
        <row r="958">
          <cell r="D958">
            <v>43326</v>
          </cell>
          <cell r="E958">
            <v>28011.501</v>
          </cell>
          <cell r="F958">
            <v>0</v>
          </cell>
          <cell r="G958">
            <v>28011.501</v>
          </cell>
          <cell r="H958">
            <v>4467.1777929999998</v>
          </cell>
          <cell r="I958">
            <v>6.2705140242892501</v>
          </cell>
          <cell r="J958">
            <v>26212.869319287394</v>
          </cell>
          <cell r="K958">
            <v>1.0686163601093901</v>
          </cell>
          <cell r="L958">
            <v>31</v>
          </cell>
          <cell r="M958">
            <v>182.76815690508795</v>
          </cell>
        </row>
        <row r="959">
          <cell r="D959">
            <v>43327</v>
          </cell>
          <cell r="E959">
            <v>26420.401000000002</v>
          </cell>
          <cell r="F959">
            <v>0</v>
          </cell>
          <cell r="G959">
            <v>26420.401000000002</v>
          </cell>
          <cell r="H959">
            <v>4467.1777929999998</v>
          </cell>
          <cell r="I959">
            <v>5.9143383640114733</v>
          </cell>
          <cell r="J959">
            <v>26212.869319287394</v>
          </cell>
          <cell r="K959">
            <v>1.0079171676394811</v>
          </cell>
          <cell r="L959">
            <v>31</v>
          </cell>
          <cell r="M959">
            <v>182.76815690508795</v>
          </cell>
        </row>
        <row r="960">
          <cell r="D960">
            <v>43328</v>
          </cell>
          <cell r="E960">
            <v>21283.116000000002</v>
          </cell>
          <cell r="F960">
            <v>0</v>
          </cell>
          <cell r="G960">
            <v>21283.116000000002</v>
          </cell>
          <cell r="H960">
            <v>4467.1777929999998</v>
          </cell>
          <cell r="I960">
            <v>4.7643315279168705</v>
          </cell>
          <cell r="J960">
            <v>26212.869319287394</v>
          </cell>
          <cell r="K960">
            <v>0.81193385358770753</v>
          </cell>
          <cell r="L960">
            <v>31</v>
          </cell>
          <cell r="M960">
            <v>182.76815690508795</v>
          </cell>
        </row>
        <row r="961">
          <cell r="D961">
            <v>43329</v>
          </cell>
          <cell r="E961">
            <v>24125.743999999999</v>
          </cell>
          <cell r="F961">
            <v>0</v>
          </cell>
          <cell r="G961">
            <v>24125.743999999999</v>
          </cell>
          <cell r="H961">
            <v>4467.1777929999998</v>
          </cell>
          <cell r="I961">
            <v>5.4006679648624409</v>
          </cell>
          <cell r="J961">
            <v>26212.869319287394</v>
          </cell>
          <cell r="K961">
            <v>0.92037783831044806</v>
          </cell>
          <cell r="L961">
            <v>31</v>
          </cell>
          <cell r="M961">
            <v>182.76815690508795</v>
          </cell>
        </row>
        <row r="962">
          <cell r="D962">
            <v>43330</v>
          </cell>
          <cell r="E962">
            <v>25287.721000000001</v>
          </cell>
          <cell r="F962">
            <v>0</v>
          </cell>
          <cell r="G962">
            <v>25287.721000000001</v>
          </cell>
          <cell r="H962">
            <v>4467.1777929999998</v>
          </cell>
          <cell r="I962">
            <v>5.660782304126216</v>
          </cell>
          <cell r="J962">
            <v>26212.869319287394</v>
          </cell>
          <cell r="K962">
            <v>0.96470633153438601</v>
          </cell>
          <cell r="L962">
            <v>31</v>
          </cell>
          <cell r="M962">
            <v>182.76815690508795</v>
          </cell>
        </row>
        <row r="963">
          <cell r="D963">
            <v>43331</v>
          </cell>
          <cell r="E963">
            <v>26503.616999999998</v>
          </cell>
          <cell r="F963">
            <v>0</v>
          </cell>
          <cell r="G963">
            <v>26503.616999999998</v>
          </cell>
          <cell r="H963">
            <v>4467.1777929999998</v>
          </cell>
          <cell r="I963">
            <v>5.9329666801108223</v>
          </cell>
          <cell r="J963">
            <v>26212.869319287394</v>
          </cell>
          <cell r="K963">
            <v>1.0110917914849815</v>
          </cell>
          <cell r="L963">
            <v>31</v>
          </cell>
          <cell r="M963">
            <v>182.76815690508795</v>
          </cell>
        </row>
        <row r="964">
          <cell r="D964">
            <v>43332</v>
          </cell>
          <cell r="E964">
            <v>27802.011999999999</v>
          </cell>
          <cell r="F964">
            <v>0</v>
          </cell>
          <cell r="G964">
            <v>27802.011999999999</v>
          </cell>
          <cell r="H964">
            <v>4467.1777929999998</v>
          </cell>
          <cell r="I964">
            <v>6.2236188681733982</v>
          </cell>
          <cell r="J964">
            <v>26212.869319287394</v>
          </cell>
          <cell r="K964">
            <v>1.0606245223045199</v>
          </cell>
          <cell r="L964">
            <v>31</v>
          </cell>
          <cell r="M964">
            <v>182.76815690508795</v>
          </cell>
        </row>
        <row r="965">
          <cell r="D965">
            <v>43333</v>
          </cell>
          <cell r="E965">
            <v>27314.629000000001</v>
          </cell>
          <cell r="F965">
            <v>0</v>
          </cell>
          <cell r="G965">
            <v>27314.629000000001</v>
          </cell>
          <cell r="H965">
            <v>4467.1777929999998</v>
          </cell>
          <cell r="I965">
            <v>6.1145157559660177</v>
          </cell>
          <cell r="J965">
            <v>26212.869319287394</v>
          </cell>
          <cell r="K965">
            <v>1.0420312506537364</v>
          </cell>
          <cell r="L965">
            <v>31</v>
          </cell>
          <cell r="M965">
            <v>182.76815690508795</v>
          </cell>
        </row>
        <row r="966">
          <cell r="D966">
            <v>43334</v>
          </cell>
          <cell r="E966">
            <v>25099.39</v>
          </cell>
          <cell r="F966">
            <v>0</v>
          </cell>
          <cell r="G966">
            <v>25099.39</v>
          </cell>
          <cell r="H966">
            <v>4467.1777929999998</v>
          </cell>
          <cell r="I966">
            <v>5.6186234716984771</v>
          </cell>
          <cell r="J966">
            <v>26212.869319287394</v>
          </cell>
          <cell r="K966">
            <v>0.95752165450776894</v>
          </cell>
          <cell r="L966">
            <v>31</v>
          </cell>
          <cell r="M966">
            <v>182.76815690508795</v>
          </cell>
        </row>
        <row r="967">
          <cell r="D967">
            <v>43335</v>
          </cell>
          <cell r="E967">
            <v>24350.236000000001</v>
          </cell>
          <cell r="F967">
            <v>0</v>
          </cell>
          <cell r="G967">
            <v>24350.236000000001</v>
          </cell>
          <cell r="H967">
            <v>4467.1777929999998</v>
          </cell>
          <cell r="I967">
            <v>5.4509216172583175</v>
          </cell>
          <cell r="J967">
            <v>26212.869319287394</v>
          </cell>
          <cell r="K967">
            <v>0.92894202856621766</v>
          </cell>
          <cell r="L967">
            <v>31</v>
          </cell>
          <cell r="M967">
            <v>182.76815690508795</v>
          </cell>
        </row>
        <row r="968">
          <cell r="D968">
            <v>43336</v>
          </cell>
          <cell r="E968">
            <v>26708.741999999998</v>
          </cell>
          <cell r="F968">
            <v>0</v>
          </cell>
          <cell r="G968">
            <v>26708.741999999998</v>
          </cell>
          <cell r="H968">
            <v>4467.1777929999998</v>
          </cell>
          <cell r="I968">
            <v>5.9788849330895655</v>
          </cell>
          <cell r="J968">
            <v>26212.869319287394</v>
          </cell>
          <cell r="K968">
            <v>1.0189171461800919</v>
          </cell>
          <cell r="L968">
            <v>31</v>
          </cell>
          <cell r="M968">
            <v>182.76815690508795</v>
          </cell>
        </row>
        <row r="969">
          <cell r="D969">
            <v>43337</v>
          </cell>
          <cell r="E969">
            <v>26609.071</v>
          </cell>
          <cell r="F969">
            <v>0</v>
          </cell>
          <cell r="G969">
            <v>26609.071</v>
          </cell>
          <cell r="H969">
            <v>4467.1777929999998</v>
          </cell>
          <cell r="I969">
            <v>5.9565730832777719</v>
          </cell>
          <cell r="J969">
            <v>26212.869319287394</v>
          </cell>
          <cell r="K969">
            <v>1.0151147772449727</v>
          </cell>
          <cell r="L969">
            <v>31</v>
          </cell>
          <cell r="M969">
            <v>182.76815690508795</v>
          </cell>
        </row>
        <row r="970">
          <cell r="D970">
            <v>43338</v>
          </cell>
          <cell r="E970">
            <v>27295.268</v>
          </cell>
          <cell r="F970">
            <v>0</v>
          </cell>
          <cell r="G970">
            <v>27295.268</v>
          </cell>
          <cell r="H970">
            <v>4467.1777929999998</v>
          </cell>
          <cell r="I970">
            <v>6.1101816996787708</v>
          </cell>
          <cell r="J970">
            <v>26212.869319287394</v>
          </cell>
          <cell r="K970">
            <v>1.0412926439882786</v>
          </cell>
          <cell r="L970">
            <v>31</v>
          </cell>
          <cell r="M970">
            <v>182.76815690508795</v>
          </cell>
        </row>
        <row r="971">
          <cell r="D971">
            <v>43339</v>
          </cell>
          <cell r="E971">
            <v>24185.213</v>
          </cell>
          <cell r="F971">
            <v>0</v>
          </cell>
          <cell r="G971">
            <v>24185.213</v>
          </cell>
          <cell r="H971">
            <v>4467.1777929999998</v>
          </cell>
          <cell r="I971">
            <v>5.4139803967278546</v>
          </cell>
          <cell r="J971">
            <v>26212.869319287394</v>
          </cell>
          <cell r="K971">
            <v>0.92264653309832634</v>
          </cell>
          <cell r="L971">
            <v>31</v>
          </cell>
          <cell r="M971">
            <v>182.76815690508795</v>
          </cell>
        </row>
        <row r="972">
          <cell r="D972">
            <v>43340</v>
          </cell>
          <cell r="E972">
            <v>24163.757000000001</v>
          </cell>
          <cell r="F972">
            <v>0</v>
          </cell>
          <cell r="G972">
            <v>24163.757000000001</v>
          </cell>
          <cell r="H972">
            <v>4467.1777929999998</v>
          </cell>
          <cell r="I972">
            <v>5.4091773642554015</v>
          </cell>
          <cell r="J972">
            <v>26212.869319287394</v>
          </cell>
          <cell r="K972">
            <v>0.92182800385840791</v>
          </cell>
          <cell r="L972">
            <v>31</v>
          </cell>
          <cell r="M972">
            <v>182.76815690508795</v>
          </cell>
        </row>
        <row r="973">
          <cell r="D973">
            <v>43341</v>
          </cell>
          <cell r="E973">
            <v>26477.05</v>
          </cell>
          <cell r="F973">
            <v>0</v>
          </cell>
          <cell r="G973">
            <v>26477.05</v>
          </cell>
          <cell r="H973">
            <v>4467.1777929999998</v>
          </cell>
          <cell r="I973">
            <v>5.9270195248304507</v>
          </cell>
          <cell r="J973">
            <v>26212.869319287394</v>
          </cell>
          <cell r="K973">
            <v>1.0100782816827389</v>
          </cell>
          <cell r="L973">
            <v>31</v>
          </cell>
          <cell r="M973">
            <v>182.76815690508795</v>
          </cell>
        </row>
        <row r="974">
          <cell r="D974">
            <v>43342</v>
          </cell>
          <cell r="E974">
            <v>25442.49</v>
          </cell>
          <cell r="F974">
            <v>0</v>
          </cell>
          <cell r="G974">
            <v>25442.49</v>
          </cell>
          <cell r="H974">
            <v>4467.1777929999998</v>
          </cell>
          <cell r="I974">
            <v>5.695428115681449</v>
          </cell>
          <cell r="J974">
            <v>26212.869319287394</v>
          </cell>
          <cell r="K974">
            <v>0.97061064510322226</v>
          </cell>
          <cell r="L974">
            <v>31</v>
          </cell>
          <cell r="M974">
            <v>182.76815690508795</v>
          </cell>
        </row>
        <row r="975">
          <cell r="D975">
            <v>43343</v>
          </cell>
          <cell r="E975">
            <v>25759.440999999999</v>
          </cell>
          <cell r="F975">
            <v>0</v>
          </cell>
          <cell r="G975">
            <v>25759.440999999999</v>
          </cell>
          <cell r="H975">
            <v>4472.2708430000002</v>
          </cell>
          <cell r="I975">
            <v>5.7598123871050175</v>
          </cell>
          <cell r="J975">
            <v>26212.869319287394</v>
          </cell>
          <cell r="K975">
            <v>0.98270207226212491</v>
          </cell>
          <cell r="L975">
            <v>31</v>
          </cell>
          <cell r="M975">
            <v>182.76815690508795</v>
          </cell>
        </row>
        <row r="976">
          <cell r="D976">
            <v>43344</v>
          </cell>
          <cell r="E976">
            <v>26286.827000000001</v>
          </cell>
          <cell r="F976">
            <v>0</v>
          </cell>
          <cell r="G976">
            <v>26286.827000000001</v>
          </cell>
          <cell r="H976">
            <v>4472.2708430000002</v>
          </cell>
          <cell r="I976">
            <v>5.8777359249483183</v>
          </cell>
          <cell r="J976">
            <v>22986.034389960321</v>
          </cell>
          <cell r="K976">
            <v>1.1435999161073811</v>
          </cell>
          <cell r="L976">
            <v>30</v>
          </cell>
          <cell r="M976">
            <v>155.09920899015913</v>
          </cell>
        </row>
        <row r="977">
          <cell r="D977">
            <v>43345</v>
          </cell>
          <cell r="E977">
            <v>24733.607</v>
          </cell>
          <cell r="F977">
            <v>0</v>
          </cell>
          <cell r="G977">
            <v>24733.607</v>
          </cell>
          <cell r="H977">
            <v>4472.2708430000002</v>
          </cell>
          <cell r="I977">
            <v>5.5304358497681436</v>
          </cell>
          <cell r="J977">
            <v>22986.034389960321</v>
          </cell>
          <cell r="K977">
            <v>1.0760275818086731</v>
          </cell>
          <cell r="L977">
            <v>30</v>
          </cell>
          <cell r="M977">
            <v>155.09920899015913</v>
          </cell>
        </row>
        <row r="978">
          <cell r="D978">
            <v>43346</v>
          </cell>
          <cell r="E978">
            <v>19280.887999999999</v>
          </cell>
          <cell r="F978">
            <v>0</v>
          </cell>
          <cell r="G978">
            <v>19280.887999999999</v>
          </cell>
          <cell r="H978">
            <v>4472.2708430000002</v>
          </cell>
          <cell r="I978">
            <v>4.3112075893566351</v>
          </cell>
          <cell r="J978">
            <v>22986.034389960321</v>
          </cell>
          <cell r="K978">
            <v>0.83880880333239949</v>
          </cell>
          <cell r="L978">
            <v>30</v>
          </cell>
          <cell r="M978">
            <v>155.09920899015913</v>
          </cell>
        </row>
        <row r="979">
          <cell r="D979">
            <v>43347</v>
          </cell>
          <cell r="E979">
            <v>24719.669000000002</v>
          </cell>
          <cell r="F979">
            <v>0</v>
          </cell>
          <cell r="G979">
            <v>24719.669000000002</v>
          </cell>
          <cell r="H979">
            <v>4472.2708430000002</v>
          </cell>
          <cell r="I979">
            <v>5.5273193122217172</v>
          </cell>
          <cell r="J979">
            <v>22986.034389960321</v>
          </cell>
          <cell r="K979">
            <v>1.0754212136216452</v>
          </cell>
          <cell r="L979">
            <v>30</v>
          </cell>
          <cell r="M979">
            <v>155.09920899015913</v>
          </cell>
        </row>
        <row r="980">
          <cell r="D980">
            <v>43348</v>
          </cell>
          <cell r="E980">
            <v>21142.105</v>
          </cell>
          <cell r="F980">
            <v>0</v>
          </cell>
          <cell r="G980">
            <v>21142.105</v>
          </cell>
          <cell r="H980">
            <v>4472.2708430000002</v>
          </cell>
          <cell r="I980">
            <v>4.7273758102310888</v>
          </cell>
          <cell r="J980">
            <v>22986.034389960321</v>
          </cell>
          <cell r="K980">
            <v>0.91978044761101985</v>
          </cell>
          <cell r="L980">
            <v>30</v>
          </cell>
          <cell r="M980">
            <v>155.09920899015913</v>
          </cell>
        </row>
        <row r="981">
          <cell r="D981">
            <v>43349</v>
          </cell>
          <cell r="E981">
            <v>24517.798999999999</v>
          </cell>
          <cell r="F981">
            <v>0</v>
          </cell>
          <cell r="G981">
            <v>24517.798999999999</v>
          </cell>
          <cell r="H981">
            <v>4472.2708430000002</v>
          </cell>
          <cell r="I981">
            <v>5.4821811694108966</v>
          </cell>
          <cell r="J981">
            <v>22986.034389960321</v>
          </cell>
          <cell r="K981">
            <v>1.0666389244901118</v>
          </cell>
          <cell r="L981">
            <v>30</v>
          </cell>
          <cell r="M981">
            <v>155.09920899015913</v>
          </cell>
        </row>
        <row r="982">
          <cell r="D982">
            <v>43350</v>
          </cell>
          <cell r="E982">
            <v>24253.069</v>
          </cell>
          <cell r="F982">
            <v>0</v>
          </cell>
          <cell r="G982">
            <v>24253.069</v>
          </cell>
          <cell r="H982">
            <v>4472.2708430000002</v>
          </cell>
          <cell r="I982">
            <v>5.4229875272337118</v>
          </cell>
          <cell r="J982">
            <v>22986.034389960321</v>
          </cell>
          <cell r="K982">
            <v>1.0551219313668601</v>
          </cell>
          <cell r="L982">
            <v>30</v>
          </cell>
          <cell r="M982">
            <v>155.09920899015913</v>
          </cell>
        </row>
        <row r="983">
          <cell r="D983">
            <v>43351</v>
          </cell>
          <cell r="E983">
            <v>14714.23</v>
          </cell>
          <cell r="F983">
            <v>0</v>
          </cell>
          <cell r="G983">
            <v>14714.23</v>
          </cell>
          <cell r="H983">
            <v>4472.2708430000002</v>
          </cell>
          <cell r="I983">
            <v>3.2901026159966849</v>
          </cell>
          <cell r="J983">
            <v>22986.034389960321</v>
          </cell>
          <cell r="K983">
            <v>0.64013782239996897</v>
          </cell>
          <cell r="L983">
            <v>30</v>
          </cell>
          <cell r="M983">
            <v>155.09920899015913</v>
          </cell>
        </row>
        <row r="984">
          <cell r="D984">
            <v>43352</v>
          </cell>
          <cell r="E984">
            <v>18129.488000000001</v>
          </cell>
          <cell r="F984">
            <v>0</v>
          </cell>
          <cell r="G984">
            <v>18129.488000000001</v>
          </cell>
          <cell r="H984">
            <v>4472.2708430000002</v>
          </cell>
          <cell r="I984">
            <v>4.0537544876952794</v>
          </cell>
          <cell r="J984">
            <v>22986.034389960321</v>
          </cell>
          <cell r="K984">
            <v>0.78871751831705572</v>
          </cell>
          <cell r="L984">
            <v>30</v>
          </cell>
          <cell r="M984">
            <v>155.09920899015913</v>
          </cell>
        </row>
        <row r="985">
          <cell r="D985">
            <v>43353</v>
          </cell>
          <cell r="E985">
            <v>23943.644</v>
          </cell>
          <cell r="F985">
            <v>0</v>
          </cell>
          <cell r="G985">
            <v>23943.644</v>
          </cell>
          <cell r="H985">
            <v>4472.2708430000002</v>
          </cell>
          <cell r="I985">
            <v>5.3538000806629586</v>
          </cell>
          <cell r="J985">
            <v>22986.034389960321</v>
          </cell>
          <cell r="K985">
            <v>1.0416604967082941</v>
          </cell>
          <cell r="L985">
            <v>30</v>
          </cell>
          <cell r="M985">
            <v>155.09920899015913</v>
          </cell>
        </row>
        <row r="986">
          <cell r="D986">
            <v>43354</v>
          </cell>
          <cell r="E986">
            <v>21633.23</v>
          </cell>
          <cell r="F986">
            <v>0</v>
          </cell>
          <cell r="G986">
            <v>21633.23</v>
          </cell>
          <cell r="H986">
            <v>4472.2708430000002</v>
          </cell>
          <cell r="I986">
            <v>4.8371913865324903</v>
          </cell>
          <cell r="J986">
            <v>22986.034389960321</v>
          </cell>
          <cell r="K986">
            <v>0.94114668206747354</v>
          </cell>
          <cell r="L986">
            <v>30</v>
          </cell>
          <cell r="M986">
            <v>155.09920899015913</v>
          </cell>
        </row>
        <row r="987">
          <cell r="D987">
            <v>43355</v>
          </cell>
          <cell r="E987">
            <v>22014.851999999999</v>
          </cell>
          <cell r="F987">
            <v>0</v>
          </cell>
          <cell r="G987">
            <v>22014.851999999999</v>
          </cell>
          <cell r="H987">
            <v>4472.2708430000002</v>
          </cell>
          <cell r="I987">
            <v>4.9225220861696366</v>
          </cell>
          <cell r="J987">
            <v>22986.034389960321</v>
          </cell>
          <cell r="K987">
            <v>0.95774902388623817</v>
          </cell>
          <cell r="L987">
            <v>30</v>
          </cell>
          <cell r="M987">
            <v>155.09920899015913</v>
          </cell>
        </row>
        <row r="988">
          <cell r="D988">
            <v>43356</v>
          </cell>
          <cell r="E988">
            <v>25367.940999999999</v>
          </cell>
          <cell r="F988">
            <v>0</v>
          </cell>
          <cell r="G988">
            <v>25367.940999999999</v>
          </cell>
          <cell r="H988">
            <v>4472.2708430000002</v>
          </cell>
          <cell r="I988">
            <v>5.6722729661388707</v>
          </cell>
          <cell r="J988">
            <v>22986.034389960321</v>
          </cell>
          <cell r="K988">
            <v>1.1036240775433639</v>
          </cell>
          <cell r="L988">
            <v>30</v>
          </cell>
          <cell r="M988">
            <v>155.09920899015913</v>
          </cell>
        </row>
        <row r="989">
          <cell r="D989">
            <v>43357</v>
          </cell>
          <cell r="E989">
            <v>20852.939999999999</v>
          </cell>
          <cell r="F989">
            <v>0</v>
          </cell>
          <cell r="G989">
            <v>20852.939999999999</v>
          </cell>
          <cell r="H989">
            <v>4472.2708430000002</v>
          </cell>
          <cell r="I989">
            <v>4.6627185007453269</v>
          </cell>
          <cell r="J989">
            <v>22986.034389960321</v>
          </cell>
          <cell r="K989">
            <v>0.90720041770702298</v>
          </cell>
          <cell r="L989">
            <v>30</v>
          </cell>
          <cell r="M989">
            <v>155.09920899015913</v>
          </cell>
        </row>
        <row r="990">
          <cell r="D990">
            <v>43358</v>
          </cell>
          <cell r="E990">
            <v>18872.853999999999</v>
          </cell>
          <cell r="F990">
            <v>0</v>
          </cell>
          <cell r="G990">
            <v>18872.853999999999</v>
          </cell>
          <cell r="H990">
            <v>4472.2708430000002</v>
          </cell>
          <cell r="I990">
            <v>4.2199711651050373</v>
          </cell>
          <cell r="J990">
            <v>22986.034389960321</v>
          </cell>
          <cell r="K990">
            <v>0.82105741598660242</v>
          </cell>
          <cell r="L990">
            <v>30</v>
          </cell>
          <cell r="M990">
            <v>155.09920899015913</v>
          </cell>
        </row>
        <row r="991">
          <cell r="D991">
            <v>43359</v>
          </cell>
          <cell r="E991">
            <v>24568.782999999999</v>
          </cell>
          <cell r="F991">
            <v>0</v>
          </cell>
          <cell r="G991">
            <v>24568.782999999999</v>
          </cell>
          <cell r="H991">
            <v>4472.2708430000002</v>
          </cell>
          <cell r="I991">
            <v>5.493581194541262</v>
          </cell>
          <cell r="J991">
            <v>22986.034389960321</v>
          </cell>
          <cell r="K991">
            <v>1.0688569669386285</v>
          </cell>
          <cell r="L991">
            <v>30</v>
          </cell>
          <cell r="M991">
            <v>155.09920899015913</v>
          </cell>
        </row>
        <row r="992">
          <cell r="D992">
            <v>43360</v>
          </cell>
          <cell r="E992">
            <v>19669.133000000002</v>
          </cell>
          <cell r="F992">
            <v>0</v>
          </cell>
          <cell r="G992">
            <v>19669.133000000002</v>
          </cell>
          <cell r="H992">
            <v>4472.2708430000002</v>
          </cell>
          <cell r="I992">
            <v>4.3980191921484666</v>
          </cell>
          <cell r="J992">
            <v>22986.034389960321</v>
          </cell>
          <cell r="K992">
            <v>0.85569927662646095</v>
          </cell>
          <cell r="L992">
            <v>30</v>
          </cell>
          <cell r="M992">
            <v>155.09920899015913</v>
          </cell>
        </row>
        <row r="993">
          <cell r="D993">
            <v>43361</v>
          </cell>
          <cell r="E993">
            <v>22120.989000000001</v>
          </cell>
          <cell r="F993">
            <v>0</v>
          </cell>
          <cell r="G993">
            <v>22120.989000000001</v>
          </cell>
          <cell r="H993">
            <v>4472.2708430000002</v>
          </cell>
          <cell r="I993">
            <v>4.9462543250536317</v>
          </cell>
          <cell r="J993">
            <v>22986.034389960321</v>
          </cell>
          <cell r="K993">
            <v>0.96236647978138634</v>
          </cell>
          <cell r="L993">
            <v>30</v>
          </cell>
          <cell r="M993">
            <v>155.09920899015913</v>
          </cell>
        </row>
        <row r="994">
          <cell r="D994">
            <v>43362</v>
          </cell>
          <cell r="E994">
            <v>24627.167000000001</v>
          </cell>
          <cell r="F994">
            <v>0</v>
          </cell>
          <cell r="G994">
            <v>24627.167000000001</v>
          </cell>
          <cell r="H994">
            <v>4472.2708430000002</v>
          </cell>
          <cell r="I994">
            <v>5.5066358600679228</v>
          </cell>
          <cell r="J994">
            <v>22986.034389960321</v>
          </cell>
          <cell r="K994">
            <v>1.0713969439964155</v>
          </cell>
          <cell r="L994">
            <v>30</v>
          </cell>
          <cell r="M994">
            <v>155.09920899015913</v>
          </cell>
        </row>
        <row r="995">
          <cell r="D995">
            <v>43363</v>
          </cell>
          <cell r="E995">
            <v>24474.548999999999</v>
          </cell>
          <cell r="F995">
            <v>0</v>
          </cell>
          <cell r="G995">
            <v>24474.548999999999</v>
          </cell>
          <cell r="H995">
            <v>4472.2708430000002</v>
          </cell>
          <cell r="I995">
            <v>5.4725104670947138</v>
          </cell>
          <cell r="J995">
            <v>22986.034389960321</v>
          </cell>
          <cell r="K995">
            <v>1.064757347212959</v>
          </cell>
          <cell r="L995">
            <v>30</v>
          </cell>
          <cell r="M995">
            <v>155.09920899015913</v>
          </cell>
        </row>
        <row r="996">
          <cell r="D996">
            <v>43364</v>
          </cell>
          <cell r="E996">
            <v>24550.846000000001</v>
          </cell>
          <cell r="F996">
            <v>0</v>
          </cell>
          <cell r="G996">
            <v>24550.846000000001</v>
          </cell>
          <cell r="H996">
            <v>4472.2708430000002</v>
          </cell>
          <cell r="I996">
            <v>5.4895704803806762</v>
          </cell>
          <cell r="J996">
            <v>22986.034389960321</v>
          </cell>
          <cell r="K996">
            <v>1.0680766235485641</v>
          </cell>
          <cell r="L996">
            <v>30</v>
          </cell>
          <cell r="M996">
            <v>155.09920899015913</v>
          </cell>
        </row>
        <row r="997">
          <cell r="D997">
            <v>43365</v>
          </cell>
          <cell r="E997">
            <v>25439.172999999999</v>
          </cell>
          <cell r="F997">
            <v>0</v>
          </cell>
          <cell r="G997">
            <v>25439.172999999999</v>
          </cell>
          <cell r="H997">
            <v>4472.2708430000002</v>
          </cell>
          <cell r="I997">
            <v>5.6882004451535844</v>
          </cell>
          <cell r="J997">
            <v>22986.034389960321</v>
          </cell>
          <cell r="K997">
            <v>1.1067230026903268</v>
          </cell>
          <cell r="L997">
            <v>30</v>
          </cell>
          <cell r="M997">
            <v>155.09920899015913</v>
          </cell>
        </row>
        <row r="998">
          <cell r="D998">
            <v>43366</v>
          </cell>
          <cell r="E998">
            <v>25791.256000000001</v>
          </cell>
          <cell r="F998">
            <v>0</v>
          </cell>
          <cell r="G998">
            <v>25791.256000000001</v>
          </cell>
          <cell r="H998">
            <v>4472.2708430000002</v>
          </cell>
          <cell r="I998">
            <v>5.7669262228088183</v>
          </cell>
          <cell r="J998">
            <v>22986.034389960321</v>
          </cell>
          <cell r="K998">
            <v>1.1220402598573038</v>
          </cell>
          <cell r="L998">
            <v>30</v>
          </cell>
          <cell r="M998">
            <v>155.09920899015913</v>
          </cell>
        </row>
        <row r="999">
          <cell r="D999">
            <v>43367</v>
          </cell>
          <cell r="E999">
            <v>25596.655999999999</v>
          </cell>
          <cell r="F999">
            <v>0</v>
          </cell>
          <cell r="G999">
            <v>25596.655999999999</v>
          </cell>
          <cell r="H999">
            <v>4472.2708430000002</v>
          </cell>
          <cell r="I999">
            <v>5.7234136523873307</v>
          </cell>
          <cell r="J999">
            <v>22986.034389960321</v>
          </cell>
          <cell r="K999">
            <v>1.1135742497270398</v>
          </cell>
          <cell r="L999">
            <v>30</v>
          </cell>
          <cell r="M999">
            <v>155.09920899015913</v>
          </cell>
        </row>
        <row r="1000">
          <cell r="D1000">
            <v>43368</v>
          </cell>
          <cell r="E1000">
            <v>23358.752</v>
          </cell>
          <cell r="F1000">
            <v>0</v>
          </cell>
          <cell r="G1000">
            <v>23358.752</v>
          </cell>
          <cell r="H1000">
            <v>4472.2708430000002</v>
          </cell>
          <cell r="I1000">
            <v>5.2230181981400179</v>
          </cell>
          <cell r="J1000">
            <v>22986.034389960321</v>
          </cell>
          <cell r="K1000">
            <v>1.0162149592102965</v>
          </cell>
          <cell r="L1000">
            <v>30</v>
          </cell>
          <cell r="M1000">
            <v>155.09920899015913</v>
          </cell>
        </row>
        <row r="1001">
          <cell r="D1001">
            <v>43369</v>
          </cell>
          <cell r="E1001">
            <v>18680.199000000001</v>
          </cell>
          <cell r="F1001">
            <v>0</v>
          </cell>
          <cell r="G1001">
            <v>18680.199000000001</v>
          </cell>
          <cell r="H1001">
            <v>4472.2708430000002</v>
          </cell>
          <cell r="I1001">
            <v>4.176893496787712</v>
          </cell>
          <cell r="J1001">
            <v>22986.034389960321</v>
          </cell>
          <cell r="K1001">
            <v>0.81267602245296422</v>
          </cell>
          <cell r="L1001">
            <v>30</v>
          </cell>
          <cell r="M1001">
            <v>155.09920899015913</v>
          </cell>
        </row>
        <row r="1002">
          <cell r="D1002">
            <v>43370</v>
          </cell>
          <cell r="E1002">
            <v>23604.775000000001</v>
          </cell>
          <cell r="F1002">
            <v>0</v>
          </cell>
          <cell r="G1002">
            <v>23604.775000000001</v>
          </cell>
          <cell r="H1002">
            <v>4472.2708430000002</v>
          </cell>
          <cell r="I1002">
            <v>5.2780289541153804</v>
          </cell>
          <cell r="J1002">
            <v>22986.034389960321</v>
          </cell>
          <cell r="K1002">
            <v>1.0269181103422489</v>
          </cell>
          <cell r="L1002">
            <v>30</v>
          </cell>
          <cell r="M1002">
            <v>155.09920899015913</v>
          </cell>
        </row>
        <row r="1003">
          <cell r="D1003">
            <v>43371</v>
          </cell>
          <cell r="E1003">
            <v>25220.844000000001</v>
          </cell>
          <cell r="F1003">
            <v>0</v>
          </cell>
          <cell r="G1003">
            <v>25220.844000000001</v>
          </cell>
          <cell r="H1003">
            <v>4472.2708430000002</v>
          </cell>
          <cell r="I1003">
            <v>5.6393820690613303</v>
          </cell>
          <cell r="J1003">
            <v>22986.034389960321</v>
          </cell>
          <cell r="K1003">
            <v>1.0972246700812291</v>
          </cell>
          <cell r="L1003">
            <v>30</v>
          </cell>
          <cell r="M1003">
            <v>155.09920899015913</v>
          </cell>
        </row>
        <row r="1004">
          <cell r="D1004">
            <v>43372</v>
          </cell>
          <cell r="E1004">
            <v>25944.898000000001</v>
          </cell>
          <cell r="F1004">
            <v>0</v>
          </cell>
          <cell r="G1004">
            <v>25944.898000000001</v>
          </cell>
          <cell r="H1004">
            <v>4472.2708430000002</v>
          </cell>
          <cell r="I1004">
            <v>5.801280582236866</v>
          </cell>
          <cell r="J1004">
            <v>22986.034389960321</v>
          </cell>
          <cell r="K1004">
            <v>1.128724405429935</v>
          </cell>
          <cell r="L1004">
            <v>30</v>
          </cell>
          <cell r="M1004">
            <v>155.09920899015913</v>
          </cell>
        </row>
        <row r="1005">
          <cell r="D1005">
            <v>43373</v>
          </cell>
          <cell r="E1005">
            <v>24642.267</v>
          </cell>
          <cell r="F1005">
            <v>0</v>
          </cell>
          <cell r="G1005">
            <v>24642.267</v>
          </cell>
          <cell r="H1005">
            <v>4472.373603</v>
          </cell>
          <cell r="I1005">
            <v>5.5098856194550345</v>
          </cell>
          <cell r="J1005">
            <v>22986.034389960321</v>
          </cell>
          <cell r="K1005">
            <v>1.0720538646180342</v>
          </cell>
          <cell r="L1005">
            <v>30</v>
          </cell>
          <cell r="M1005">
            <v>155.09920899015913</v>
          </cell>
        </row>
        <row r="1006">
          <cell r="D1006">
            <v>43374</v>
          </cell>
          <cell r="E1006">
            <v>23756.043000000001</v>
          </cell>
          <cell r="F1006">
            <v>0</v>
          </cell>
          <cell r="G1006">
            <v>23756.043000000001</v>
          </cell>
          <cell r="H1006">
            <v>4472.373603</v>
          </cell>
          <cell r="I1006">
            <v>5.3117304386343775</v>
          </cell>
          <cell r="J1006">
            <v>19207.0844740143</v>
          </cell>
          <cell r="K1006">
            <v>1.23683753419943</v>
          </cell>
          <cell r="L1006">
            <v>31</v>
          </cell>
          <cell r="M1006">
            <v>133.92060922735169</v>
          </cell>
        </row>
        <row r="1007">
          <cell r="D1007">
            <v>43375</v>
          </cell>
          <cell r="E1007">
            <v>25579.282999999999</v>
          </cell>
          <cell r="F1007">
            <v>0</v>
          </cell>
          <cell r="G1007">
            <v>25579.282999999999</v>
          </cell>
          <cell r="H1007">
            <v>4472.373603</v>
          </cell>
          <cell r="I1007">
            <v>5.7193976332482164</v>
          </cell>
          <cell r="J1007">
            <v>19207.0844740143</v>
          </cell>
          <cell r="K1007">
            <v>1.3317629250085712</v>
          </cell>
          <cell r="L1007">
            <v>31</v>
          </cell>
          <cell r="M1007">
            <v>133.92060922735169</v>
          </cell>
        </row>
        <row r="1008">
          <cell r="D1008">
            <v>43376</v>
          </cell>
          <cell r="E1008">
            <v>25741.716</v>
          </cell>
          <cell r="F1008">
            <v>0</v>
          </cell>
          <cell r="G1008">
            <v>25741.716</v>
          </cell>
          <cell r="H1008">
            <v>4472.373603</v>
          </cell>
          <cell r="I1008">
            <v>5.7557168262358154</v>
          </cell>
          <cell r="J1008">
            <v>19207.0844740143</v>
          </cell>
          <cell r="K1008">
            <v>1.3402198566277226</v>
          </cell>
          <cell r="L1008">
            <v>31</v>
          </cell>
          <cell r="M1008">
            <v>133.92060922735169</v>
          </cell>
        </row>
        <row r="1009">
          <cell r="D1009">
            <v>43377</v>
          </cell>
          <cell r="E1009">
            <v>25422.313999999998</v>
          </cell>
          <cell r="F1009">
            <v>0</v>
          </cell>
          <cell r="G1009">
            <v>25422.313999999998</v>
          </cell>
          <cell r="H1009">
            <v>4472.373603</v>
          </cell>
          <cell r="I1009">
            <v>5.6843001628815397</v>
          </cell>
          <cell r="J1009">
            <v>19207.0844740143</v>
          </cell>
          <cell r="K1009">
            <v>1.3235904717550664</v>
          </cell>
          <cell r="L1009">
            <v>31</v>
          </cell>
          <cell r="M1009">
            <v>133.92060922735169</v>
          </cell>
        </row>
        <row r="1010">
          <cell r="D1010">
            <v>43378</v>
          </cell>
          <cell r="E1010">
            <v>24801.32</v>
          </cell>
          <cell r="F1010">
            <v>0</v>
          </cell>
          <cell r="G1010">
            <v>24801.32</v>
          </cell>
          <cell r="H1010">
            <v>4472.373603</v>
          </cell>
          <cell r="I1010">
            <v>5.5454490616266163</v>
          </cell>
          <cell r="J1010">
            <v>19207.0844740143</v>
          </cell>
          <cell r="K1010">
            <v>1.2912589640324781</v>
          </cell>
          <cell r="L1010">
            <v>31</v>
          </cell>
          <cell r="M1010">
            <v>133.92060922735169</v>
          </cell>
        </row>
        <row r="1011">
          <cell r="D1011">
            <v>43379</v>
          </cell>
          <cell r="E1011">
            <v>23385.921999999999</v>
          </cell>
          <cell r="F1011">
            <v>0</v>
          </cell>
          <cell r="G1011">
            <v>23385.921999999999</v>
          </cell>
          <cell r="H1011">
            <v>4472.373603</v>
          </cell>
          <cell r="I1011">
            <v>5.2289732647364433</v>
          </cell>
          <cell r="J1011">
            <v>19207.0844740143</v>
          </cell>
          <cell r="K1011">
            <v>1.2175675090948521</v>
          </cell>
          <cell r="L1011">
            <v>31</v>
          </cell>
          <cell r="M1011">
            <v>133.92060922735169</v>
          </cell>
        </row>
        <row r="1012">
          <cell r="D1012">
            <v>43380</v>
          </cell>
          <cell r="E1012">
            <v>23850.080999999998</v>
          </cell>
          <cell r="F1012">
            <v>0</v>
          </cell>
          <cell r="G1012">
            <v>23850.080999999998</v>
          </cell>
          <cell r="H1012">
            <v>4472.373603</v>
          </cell>
          <cell r="I1012">
            <v>5.3327568573434307</v>
          </cell>
          <cell r="J1012">
            <v>19207.0844740143</v>
          </cell>
          <cell r="K1012">
            <v>1.2417335401563581</v>
          </cell>
          <cell r="L1012">
            <v>31</v>
          </cell>
          <cell r="M1012">
            <v>133.92060922735169</v>
          </cell>
        </row>
        <row r="1013">
          <cell r="D1013">
            <v>43381</v>
          </cell>
          <cell r="E1013">
            <v>21806.754000000001</v>
          </cell>
          <cell r="F1013">
            <v>0</v>
          </cell>
          <cell r="G1013">
            <v>21806.754000000001</v>
          </cell>
          <cell r="H1013">
            <v>4472.373603</v>
          </cell>
          <cell r="I1013">
            <v>4.875879328456004</v>
          </cell>
          <cell r="J1013">
            <v>19207.0844740143</v>
          </cell>
          <cell r="K1013">
            <v>1.1353495128062174</v>
          </cell>
          <cell r="L1013">
            <v>31</v>
          </cell>
          <cell r="M1013">
            <v>133.92060922735169</v>
          </cell>
        </row>
        <row r="1014">
          <cell r="D1014">
            <v>43382</v>
          </cell>
          <cell r="E1014">
            <v>17473.464</v>
          </cell>
          <cell r="F1014">
            <v>0</v>
          </cell>
          <cell r="G1014">
            <v>17473.464</v>
          </cell>
          <cell r="H1014">
            <v>4472.373603</v>
          </cell>
          <cell r="I1014">
            <v>3.906977714983173</v>
          </cell>
          <cell r="J1014">
            <v>19207.0844740143</v>
          </cell>
          <cell r="K1014">
            <v>0.90974057117519558</v>
          </cell>
          <cell r="L1014">
            <v>31</v>
          </cell>
          <cell r="M1014">
            <v>133.92060922735169</v>
          </cell>
        </row>
        <row r="1015">
          <cell r="D1015">
            <v>43383</v>
          </cell>
          <cell r="E1015">
            <v>16601.847000000002</v>
          </cell>
          <cell r="F1015">
            <v>0</v>
          </cell>
          <cell r="G1015">
            <v>16601.847000000002</v>
          </cell>
          <cell r="H1015">
            <v>4472.373603</v>
          </cell>
          <cell r="I1015">
            <v>3.7120885851002554</v>
          </cell>
          <cell r="J1015">
            <v>19207.0844740143</v>
          </cell>
          <cell r="K1015">
            <v>0.8643605968652357</v>
          </cell>
          <cell r="L1015">
            <v>31</v>
          </cell>
          <cell r="M1015">
            <v>133.92060922735169</v>
          </cell>
        </row>
        <row r="1016">
          <cell r="D1016">
            <v>43384</v>
          </cell>
          <cell r="E1016">
            <v>11521.805</v>
          </cell>
          <cell r="F1016">
            <v>0</v>
          </cell>
          <cell r="G1016">
            <v>11521.805</v>
          </cell>
          <cell r="H1016">
            <v>4472.373603</v>
          </cell>
          <cell r="I1016">
            <v>2.5762170209285173</v>
          </cell>
          <cell r="J1016">
            <v>19207.0844740143</v>
          </cell>
          <cell r="K1016">
            <v>0.59987266758721824</v>
          </cell>
          <cell r="L1016">
            <v>31</v>
          </cell>
          <cell r="M1016">
            <v>133.92060922735169</v>
          </cell>
        </row>
        <row r="1017">
          <cell r="D1017">
            <v>43385</v>
          </cell>
          <cell r="E1017">
            <v>19023.219000000001</v>
          </cell>
          <cell r="F1017">
            <v>0</v>
          </cell>
          <cell r="G1017">
            <v>19023.219000000001</v>
          </cell>
          <cell r="H1017">
            <v>4472.373603</v>
          </cell>
          <cell r="I1017">
            <v>4.2534950539998526</v>
          </cell>
          <cell r="J1017">
            <v>19207.0844740143</v>
          </cell>
          <cell r="K1017">
            <v>0.9904272054270884</v>
          </cell>
          <cell r="L1017">
            <v>31</v>
          </cell>
          <cell r="M1017">
            <v>133.92060922735169</v>
          </cell>
        </row>
        <row r="1018">
          <cell r="D1018">
            <v>43386</v>
          </cell>
          <cell r="E1018">
            <v>21241.781999999999</v>
          </cell>
          <cell r="F1018">
            <v>0</v>
          </cell>
          <cell r="G1018">
            <v>21241.781999999999</v>
          </cell>
          <cell r="H1018">
            <v>4472.373603</v>
          </cell>
          <cell r="I1018">
            <v>4.7495544615841876</v>
          </cell>
          <cell r="J1018">
            <v>19207.0844740143</v>
          </cell>
          <cell r="K1018">
            <v>1.1059347413574656</v>
          </cell>
          <cell r="L1018">
            <v>31</v>
          </cell>
          <cell r="M1018">
            <v>133.92060922735169</v>
          </cell>
        </row>
        <row r="1019">
          <cell r="D1019">
            <v>43387</v>
          </cell>
          <cell r="E1019">
            <v>11495.195</v>
          </cell>
          <cell r="F1019">
            <v>0</v>
          </cell>
          <cell r="G1019">
            <v>11495.195</v>
          </cell>
          <cell r="H1019">
            <v>4472.373603</v>
          </cell>
          <cell r="I1019">
            <v>2.5702671602142537</v>
          </cell>
          <cell r="J1019">
            <v>19207.0844740143</v>
          </cell>
          <cell r="K1019">
            <v>0.59848724128600095</v>
          </cell>
          <cell r="L1019">
            <v>31</v>
          </cell>
          <cell r="M1019">
            <v>133.92060922735169</v>
          </cell>
        </row>
        <row r="1020">
          <cell r="D1020">
            <v>43388</v>
          </cell>
          <cell r="E1020">
            <v>13461.031999999999</v>
          </cell>
          <cell r="F1020">
            <v>0</v>
          </cell>
          <cell r="G1020">
            <v>13461.031999999999</v>
          </cell>
          <cell r="H1020">
            <v>4472.373603</v>
          </cell>
          <cell r="I1020">
            <v>3.009818319062286</v>
          </cell>
          <cell r="J1020">
            <v>19207.0844740143</v>
          </cell>
          <cell r="K1020">
            <v>0.70083681977927126</v>
          </cell>
          <cell r="L1020">
            <v>31</v>
          </cell>
          <cell r="M1020">
            <v>133.92060922735169</v>
          </cell>
        </row>
        <row r="1021">
          <cell r="D1021">
            <v>43389</v>
          </cell>
          <cell r="E1021">
            <v>18284.601999999999</v>
          </cell>
          <cell r="F1021">
            <v>0</v>
          </cell>
          <cell r="G1021">
            <v>18284.601999999999</v>
          </cell>
          <cell r="H1021">
            <v>4472.373603</v>
          </cell>
          <cell r="I1021">
            <v>4.0883440479424547</v>
          </cell>
          <cell r="J1021">
            <v>19207.0844740143</v>
          </cell>
          <cell r="K1021">
            <v>0.95197175941708656</v>
          </cell>
          <cell r="L1021">
            <v>31</v>
          </cell>
          <cell r="M1021">
            <v>133.92060922735169</v>
          </cell>
        </row>
        <row r="1022">
          <cell r="D1022">
            <v>43390</v>
          </cell>
          <cell r="E1022">
            <v>22268.512999999999</v>
          </cell>
          <cell r="F1022">
            <v>0</v>
          </cell>
          <cell r="G1022">
            <v>22268.512999999999</v>
          </cell>
          <cell r="H1022">
            <v>4472.373603</v>
          </cell>
          <cell r="I1022">
            <v>4.9791262932646365</v>
          </cell>
          <cell r="J1022">
            <v>19207.0844740143</v>
          </cell>
          <cell r="K1022">
            <v>1.1593905899735888</v>
          </cell>
          <cell r="L1022">
            <v>31</v>
          </cell>
          <cell r="M1022">
            <v>133.92060922735169</v>
          </cell>
        </row>
        <row r="1023">
          <cell r="D1023">
            <v>43391</v>
          </cell>
          <cell r="E1023">
            <v>10137.445</v>
          </cell>
          <cell r="F1023">
            <v>0</v>
          </cell>
          <cell r="G1023">
            <v>10137.445</v>
          </cell>
          <cell r="H1023">
            <v>4472.373603</v>
          </cell>
          <cell r="I1023">
            <v>2.2666811630405732</v>
          </cell>
          <cell r="J1023">
            <v>19207.0844740143</v>
          </cell>
          <cell r="K1023">
            <v>0.52779717888548772</v>
          </cell>
          <cell r="L1023">
            <v>31</v>
          </cell>
          <cell r="M1023">
            <v>133.92060922735169</v>
          </cell>
        </row>
        <row r="1024">
          <cell r="D1024">
            <v>43392</v>
          </cell>
          <cell r="E1024">
            <v>10887.009</v>
          </cell>
          <cell r="F1024">
            <v>0</v>
          </cell>
          <cell r="G1024">
            <v>10887.009</v>
          </cell>
          <cell r="H1024">
            <v>4472.373603</v>
          </cell>
          <cell r="I1024">
            <v>2.4342798626432192</v>
          </cell>
          <cell r="J1024">
            <v>19207.0844740143</v>
          </cell>
          <cell r="K1024">
            <v>0.5668225708451109</v>
          </cell>
          <cell r="L1024">
            <v>31</v>
          </cell>
          <cell r="M1024">
            <v>133.92060922735169</v>
          </cell>
        </row>
        <row r="1025">
          <cell r="D1025">
            <v>43393</v>
          </cell>
          <cell r="E1025">
            <v>10877.065000000001</v>
          </cell>
          <cell r="F1025">
            <v>0</v>
          </cell>
          <cell r="G1025">
            <v>10877.065000000001</v>
          </cell>
          <cell r="H1025">
            <v>4472.373603</v>
          </cell>
          <cell r="I1025">
            <v>2.4320564347987008</v>
          </cell>
          <cell r="J1025">
            <v>19207.0844740143</v>
          </cell>
          <cell r="K1025">
            <v>0.56630484521041324</v>
          </cell>
          <cell r="L1025">
            <v>31</v>
          </cell>
          <cell r="M1025">
            <v>133.92060922735169</v>
          </cell>
        </row>
        <row r="1026">
          <cell r="D1026">
            <v>43394</v>
          </cell>
          <cell r="E1026">
            <v>14573.1</v>
          </cell>
          <cell r="F1026">
            <v>0</v>
          </cell>
          <cell r="G1026">
            <v>14573.1</v>
          </cell>
          <cell r="H1026">
            <v>4472.373603</v>
          </cell>
          <cell r="I1026">
            <v>3.2584710700878361</v>
          </cell>
          <cell r="J1026">
            <v>19207.0844740143</v>
          </cell>
          <cell r="K1026">
            <v>0.7587356644219625</v>
          </cell>
          <cell r="L1026">
            <v>31</v>
          </cell>
          <cell r="M1026">
            <v>133.92060922735169</v>
          </cell>
        </row>
        <row r="1027">
          <cell r="D1027">
            <v>43395</v>
          </cell>
          <cell r="E1027">
            <v>21748.528999999999</v>
          </cell>
          <cell r="F1027">
            <v>0</v>
          </cell>
          <cell r="G1027">
            <v>21748.528999999999</v>
          </cell>
          <cell r="H1027">
            <v>4472.373603</v>
          </cell>
          <cell r="I1027">
            <v>4.8628605144729899</v>
          </cell>
          <cell r="J1027">
            <v>19207.0844740143</v>
          </cell>
          <cell r="K1027">
            <v>1.13231807927039</v>
          </cell>
          <cell r="L1027">
            <v>31</v>
          </cell>
          <cell r="M1027">
            <v>133.92060922735169</v>
          </cell>
        </row>
        <row r="1028">
          <cell r="D1028">
            <v>43396</v>
          </cell>
          <cell r="E1028">
            <v>18210.775000000001</v>
          </cell>
          <cell r="F1028">
            <v>0</v>
          </cell>
          <cell r="G1028">
            <v>18210.775000000001</v>
          </cell>
          <cell r="H1028">
            <v>4472.373603</v>
          </cell>
          <cell r="I1028">
            <v>4.0718367060802994</v>
          </cell>
          <cell r="J1028">
            <v>19207.0844740143</v>
          </cell>
          <cell r="K1028">
            <v>0.94812802144113917</v>
          </cell>
          <cell r="L1028">
            <v>31</v>
          </cell>
          <cell r="M1028">
            <v>133.92060922735169</v>
          </cell>
        </row>
        <row r="1029">
          <cell r="D1029">
            <v>43397</v>
          </cell>
          <cell r="E1029">
            <v>23121.302</v>
          </cell>
          <cell r="F1029">
            <v>0</v>
          </cell>
          <cell r="G1029">
            <v>23121.302</v>
          </cell>
          <cell r="H1029">
            <v>4472.373603</v>
          </cell>
          <cell r="I1029">
            <v>5.1698055780694583</v>
          </cell>
          <cell r="J1029">
            <v>19207.0844740143</v>
          </cell>
          <cell r="K1029">
            <v>1.2037903009840631</v>
          </cell>
          <cell r="L1029">
            <v>31</v>
          </cell>
          <cell r="M1029">
            <v>133.92060922735169</v>
          </cell>
        </row>
        <row r="1030">
          <cell r="D1030">
            <v>43398</v>
          </cell>
          <cell r="E1030">
            <v>22726.097000000002</v>
          </cell>
          <cell r="F1030">
            <v>0</v>
          </cell>
          <cell r="G1030">
            <v>22726.097000000002</v>
          </cell>
          <cell r="H1030">
            <v>4472.373603</v>
          </cell>
          <cell r="I1030">
            <v>5.0814397492990482</v>
          </cell>
          <cell r="J1030">
            <v>19207.0844740143</v>
          </cell>
          <cell r="K1030">
            <v>1.1832142994292889</v>
          </cell>
          <cell r="L1030">
            <v>31</v>
          </cell>
          <cell r="M1030">
            <v>133.92060922735169</v>
          </cell>
        </row>
        <row r="1031">
          <cell r="D1031">
            <v>43399</v>
          </cell>
          <cell r="E1031">
            <v>9305.5249999999996</v>
          </cell>
          <cell r="F1031">
            <v>0</v>
          </cell>
          <cell r="G1031">
            <v>9305.5249999999996</v>
          </cell>
          <cell r="H1031">
            <v>4472.373603</v>
          </cell>
          <cell r="I1031">
            <v>2.0806680805373672</v>
          </cell>
          <cell r="J1031">
            <v>19207.0844740143</v>
          </cell>
          <cell r="K1031">
            <v>0.48448399404863635</v>
          </cell>
          <cell r="L1031">
            <v>31</v>
          </cell>
          <cell r="M1031">
            <v>133.92060922735169</v>
          </cell>
        </row>
        <row r="1032">
          <cell r="D1032">
            <v>43400</v>
          </cell>
          <cell r="E1032">
            <v>9290.3780000000006</v>
          </cell>
          <cell r="F1032">
            <v>0</v>
          </cell>
          <cell r="G1032">
            <v>9290.3780000000006</v>
          </cell>
          <cell r="H1032">
            <v>4472.373603</v>
          </cell>
          <cell r="I1032">
            <v>2.0772812883449978</v>
          </cell>
          <cell r="J1032">
            <v>19207.0844740143</v>
          </cell>
          <cell r="K1032">
            <v>0.48369537878427948</v>
          </cell>
          <cell r="L1032">
            <v>31</v>
          </cell>
          <cell r="M1032">
            <v>133.92060922735169</v>
          </cell>
        </row>
        <row r="1033">
          <cell r="D1033">
            <v>43401</v>
          </cell>
          <cell r="E1033">
            <v>14743.621999999999</v>
          </cell>
          <cell r="F1033">
            <v>0</v>
          </cell>
          <cell r="G1033">
            <v>14743.621999999999</v>
          </cell>
          <cell r="H1033">
            <v>4472.373603</v>
          </cell>
          <cell r="I1033">
            <v>3.2965989223508076</v>
          </cell>
          <cell r="J1033">
            <v>19207.0844740143</v>
          </cell>
          <cell r="K1033">
            <v>0.76761374272846983</v>
          </cell>
          <cell r="L1033">
            <v>31</v>
          </cell>
          <cell r="M1033">
            <v>133.92060922735169</v>
          </cell>
        </row>
        <row r="1034">
          <cell r="D1034">
            <v>43402</v>
          </cell>
          <cell r="E1034">
            <v>19105.829000000002</v>
          </cell>
          <cell r="F1034">
            <v>0</v>
          </cell>
          <cell r="G1034">
            <v>19105.829000000002</v>
          </cell>
          <cell r="H1034">
            <v>4472.373603</v>
          </cell>
          <cell r="I1034">
            <v>4.2719662300090722</v>
          </cell>
          <cell r="J1034">
            <v>19207.0844740143</v>
          </cell>
          <cell r="K1034">
            <v>0.99472822259144589</v>
          </cell>
          <cell r="L1034">
            <v>31</v>
          </cell>
          <cell r="M1034">
            <v>133.92060922735169</v>
          </cell>
        </row>
        <row r="1035">
          <cell r="D1035">
            <v>43403</v>
          </cell>
          <cell r="E1035">
            <v>5112.6499999999996</v>
          </cell>
          <cell r="F1035">
            <v>0</v>
          </cell>
          <cell r="G1035">
            <v>5112.6499999999996</v>
          </cell>
          <cell r="H1035">
            <v>4472.373603</v>
          </cell>
          <cell r="I1035">
            <v>1.1431625471920575</v>
          </cell>
          <cell r="J1035">
            <v>19207.0844740143</v>
          </cell>
          <cell r="K1035">
            <v>0.2661856361863259</v>
          </cell>
          <cell r="L1035">
            <v>31</v>
          </cell>
          <cell r="M1035">
            <v>133.92060922735169</v>
          </cell>
        </row>
        <row r="1036">
          <cell r="D1036">
            <v>43404</v>
          </cell>
          <cell r="E1036">
            <v>8799.9380000000001</v>
          </cell>
          <cell r="F1036">
            <v>0</v>
          </cell>
          <cell r="G1036">
            <v>8799.9380000000001</v>
          </cell>
          <cell r="H1036">
            <v>4472.5599629999997</v>
          </cell>
          <cell r="I1036">
            <v>1.9675394120590801</v>
          </cell>
          <cell r="J1036">
            <v>19207.0844740143</v>
          </cell>
          <cell r="K1036">
            <v>0.4581610505178772</v>
          </cell>
          <cell r="L1036">
            <v>31</v>
          </cell>
          <cell r="M1036">
            <v>133.92060922735169</v>
          </cell>
        </row>
        <row r="1037">
          <cell r="D1037">
            <v>43405</v>
          </cell>
          <cell r="E1037">
            <v>19296.271000000001</v>
          </cell>
          <cell r="F1037">
            <v>0</v>
          </cell>
          <cell r="G1037">
            <v>19296.271000000001</v>
          </cell>
          <cell r="H1037">
            <v>4472.5599629999997</v>
          </cell>
          <cell r="I1037">
            <v>4.3143683169441278</v>
          </cell>
          <cell r="J1037">
            <v>14612.850414057037</v>
          </cell>
          <cell r="K1037">
            <v>1.3205001387982238</v>
          </cell>
          <cell r="L1037">
            <v>30</v>
          </cell>
          <cell r="M1037">
            <v>98.600806988337496</v>
          </cell>
        </row>
        <row r="1038">
          <cell r="D1038">
            <v>43406</v>
          </cell>
          <cell r="E1038">
            <v>12910.117</v>
          </cell>
          <cell r="F1038">
            <v>0</v>
          </cell>
          <cell r="G1038">
            <v>12910.117</v>
          </cell>
          <cell r="H1038">
            <v>4472.5599629999997</v>
          </cell>
          <cell r="I1038">
            <v>2.8865162472501438</v>
          </cell>
          <cell r="J1038">
            <v>14612.850414057037</v>
          </cell>
          <cell r="K1038">
            <v>0.88347698321615142</v>
          </cell>
          <cell r="L1038">
            <v>30</v>
          </cell>
          <cell r="M1038">
            <v>98.600806988337496</v>
          </cell>
        </row>
        <row r="1039">
          <cell r="D1039">
            <v>43407</v>
          </cell>
          <cell r="E1039">
            <v>20446.764999999999</v>
          </cell>
          <cell r="F1039">
            <v>0</v>
          </cell>
          <cell r="G1039">
            <v>20446.764999999999</v>
          </cell>
          <cell r="H1039">
            <v>4472.5599629999997</v>
          </cell>
          <cell r="I1039">
            <v>4.5716022074939815</v>
          </cell>
          <cell r="J1039">
            <v>14612.850414057037</v>
          </cell>
          <cell r="K1039">
            <v>1.3992318008217579</v>
          </cell>
          <cell r="L1039">
            <v>30</v>
          </cell>
          <cell r="M1039">
            <v>98.600806988337496</v>
          </cell>
        </row>
        <row r="1040">
          <cell r="D1040">
            <v>43408</v>
          </cell>
          <cell r="E1040">
            <v>16202.018</v>
          </cell>
          <cell r="F1040">
            <v>0</v>
          </cell>
          <cell r="G1040">
            <v>16202.018</v>
          </cell>
          <cell r="H1040">
            <v>4472.5599629999997</v>
          </cell>
          <cell r="I1040">
            <v>3.6225379053682687</v>
          </cell>
          <cell r="J1040">
            <v>14612.850414057037</v>
          </cell>
          <cell r="K1040">
            <v>1.1087513757353078</v>
          </cell>
          <cell r="L1040">
            <v>30</v>
          </cell>
          <cell r="M1040">
            <v>98.600806988337496</v>
          </cell>
        </row>
        <row r="1041">
          <cell r="D1041">
            <v>43409</v>
          </cell>
          <cell r="E1041">
            <v>7225.6660000000002</v>
          </cell>
          <cell r="F1041">
            <v>0</v>
          </cell>
          <cell r="G1041">
            <v>7225.6660000000002</v>
          </cell>
          <cell r="H1041">
            <v>4472.5599629999997</v>
          </cell>
          <cell r="I1041">
            <v>1.6155548633837289</v>
          </cell>
          <cell r="J1041">
            <v>14612.850414057037</v>
          </cell>
          <cell r="K1041">
            <v>0.49447341177523924</v>
          </cell>
          <cell r="L1041">
            <v>30</v>
          </cell>
          <cell r="M1041">
            <v>98.600806988337496</v>
          </cell>
        </row>
        <row r="1042">
          <cell r="D1042">
            <v>43410</v>
          </cell>
          <cell r="E1042">
            <v>12996.999</v>
          </cell>
          <cell r="F1042">
            <v>0</v>
          </cell>
          <cell r="G1042">
            <v>12996.999</v>
          </cell>
          <cell r="H1042">
            <v>4472.5599629999997</v>
          </cell>
          <cell r="I1042">
            <v>2.9059418112937219</v>
          </cell>
          <cell r="J1042">
            <v>14612.850414057037</v>
          </cell>
          <cell r="K1042">
            <v>0.88942257203271946</v>
          </cell>
          <cell r="L1042">
            <v>30</v>
          </cell>
          <cell r="M1042">
            <v>98.600806988337496</v>
          </cell>
        </row>
        <row r="1043">
          <cell r="D1043">
            <v>43411</v>
          </cell>
          <cell r="E1043">
            <v>12236.745999999999</v>
          </cell>
          <cell r="F1043">
            <v>0</v>
          </cell>
          <cell r="G1043">
            <v>12236.745999999999</v>
          </cell>
          <cell r="H1043">
            <v>4472.5599629999997</v>
          </cell>
          <cell r="I1043">
            <v>2.7359601886236353</v>
          </cell>
          <cell r="J1043">
            <v>14612.850414057037</v>
          </cell>
          <cell r="K1043">
            <v>0.83739624051914541</v>
          </cell>
          <cell r="L1043">
            <v>30</v>
          </cell>
          <cell r="M1043">
            <v>98.600806988337496</v>
          </cell>
        </row>
        <row r="1044">
          <cell r="D1044">
            <v>43412</v>
          </cell>
          <cell r="E1044">
            <v>8048.4840000000004</v>
          </cell>
          <cell r="F1044">
            <v>0</v>
          </cell>
          <cell r="G1044">
            <v>8048.4840000000004</v>
          </cell>
          <cell r="H1044">
            <v>4472.5599629999997</v>
          </cell>
          <cell r="I1044">
            <v>1.7995251190777608</v>
          </cell>
          <cell r="J1044">
            <v>14612.850414057037</v>
          </cell>
          <cell r="K1044">
            <v>0.55078124882860968</v>
          </cell>
          <cell r="L1044">
            <v>30</v>
          </cell>
          <cell r="M1044">
            <v>98.600806988337496</v>
          </cell>
        </row>
        <row r="1045">
          <cell r="D1045">
            <v>43413</v>
          </cell>
          <cell r="E1045">
            <v>16432.580999999998</v>
          </cell>
          <cell r="F1045">
            <v>0</v>
          </cell>
          <cell r="G1045">
            <v>16432.580999999998</v>
          </cell>
          <cell r="H1045">
            <v>4472.5599629999997</v>
          </cell>
          <cell r="I1045">
            <v>3.6740884719134619</v>
          </cell>
          <cell r="J1045">
            <v>14612.850414057037</v>
          </cell>
          <cell r="K1045">
            <v>1.1245294747007364</v>
          </cell>
          <cell r="L1045">
            <v>30</v>
          </cell>
          <cell r="M1045">
            <v>98.600806988337496</v>
          </cell>
        </row>
        <row r="1046">
          <cell r="D1046">
            <v>43414</v>
          </cell>
          <cell r="E1046">
            <v>7956.9009999999998</v>
          </cell>
          <cell r="F1046">
            <v>0</v>
          </cell>
          <cell r="G1046">
            <v>7956.9009999999998</v>
          </cell>
          <cell r="H1046">
            <v>4472.5599629999997</v>
          </cell>
          <cell r="I1046">
            <v>1.7790484791315921</v>
          </cell>
          <cell r="J1046">
            <v>14612.850414057037</v>
          </cell>
          <cell r="K1046">
            <v>0.5445139568626356</v>
          </cell>
          <cell r="L1046">
            <v>30</v>
          </cell>
          <cell r="M1046">
            <v>98.600806988337496</v>
          </cell>
        </row>
        <row r="1047">
          <cell r="D1047">
            <v>43415</v>
          </cell>
          <cell r="E1047">
            <v>12787.797</v>
          </cell>
          <cell r="F1047">
            <v>0</v>
          </cell>
          <cell r="G1047">
            <v>12787.797</v>
          </cell>
          <cell r="H1047">
            <v>4472.5599629999997</v>
          </cell>
          <cell r="I1047">
            <v>2.8591672567364528</v>
          </cell>
          <cell r="J1047">
            <v>14612.850414057037</v>
          </cell>
          <cell r="K1047">
            <v>0.87510626863726737</v>
          </cell>
          <cell r="L1047">
            <v>30</v>
          </cell>
          <cell r="M1047">
            <v>98.600806988337496</v>
          </cell>
        </row>
        <row r="1048">
          <cell r="D1048">
            <v>43416</v>
          </cell>
          <cell r="E1048">
            <v>8847.4779999999992</v>
          </cell>
          <cell r="F1048">
            <v>0</v>
          </cell>
          <cell r="G1048">
            <v>8847.4779999999992</v>
          </cell>
          <cell r="H1048">
            <v>4472.5599629999997</v>
          </cell>
          <cell r="I1048">
            <v>1.9781686714526447</v>
          </cell>
          <cell r="J1048">
            <v>14612.850414057037</v>
          </cell>
          <cell r="K1048">
            <v>0.60545874003398015</v>
          </cell>
          <cell r="L1048">
            <v>30</v>
          </cell>
          <cell r="M1048">
            <v>98.600806988337496</v>
          </cell>
        </row>
        <row r="1049">
          <cell r="D1049">
            <v>43417</v>
          </cell>
          <cell r="E1049">
            <v>12160.581</v>
          </cell>
          <cell r="F1049">
            <v>0</v>
          </cell>
          <cell r="G1049">
            <v>12160.581</v>
          </cell>
          <cell r="H1049">
            <v>4472.5599629999997</v>
          </cell>
          <cell r="I1049">
            <v>2.7189307914483964</v>
          </cell>
          <cell r="J1049">
            <v>14612.850414057037</v>
          </cell>
          <cell r="K1049">
            <v>0.83218404728908735</v>
          </cell>
          <cell r="L1049">
            <v>30</v>
          </cell>
          <cell r="M1049">
            <v>98.600806988337496</v>
          </cell>
        </row>
        <row r="1050">
          <cell r="D1050">
            <v>43418</v>
          </cell>
          <cell r="E1050">
            <v>10402.370999999999</v>
          </cell>
          <cell r="F1050">
            <v>0</v>
          </cell>
          <cell r="G1050">
            <v>10402.370999999999</v>
          </cell>
          <cell r="H1050">
            <v>4472.5599629999997</v>
          </cell>
          <cell r="I1050">
            <v>2.3258203547980023</v>
          </cell>
          <cell r="J1050">
            <v>14612.850414057037</v>
          </cell>
          <cell r="K1050">
            <v>0.71186460582620437</v>
          </cell>
          <cell r="L1050">
            <v>30</v>
          </cell>
          <cell r="M1050">
            <v>98.600806988337496</v>
          </cell>
        </row>
        <row r="1051">
          <cell r="D1051">
            <v>43419</v>
          </cell>
          <cell r="E1051">
            <v>10615.409</v>
          </cell>
          <cell r="F1051">
            <v>0</v>
          </cell>
          <cell r="G1051">
            <v>10615.409</v>
          </cell>
          <cell r="H1051">
            <v>4472.5599629999997</v>
          </cell>
          <cell r="I1051">
            <v>2.3734525837144154</v>
          </cell>
          <cell r="J1051">
            <v>14612.850414057037</v>
          </cell>
          <cell r="K1051">
            <v>0.72644341789664513</v>
          </cell>
          <cell r="L1051">
            <v>30</v>
          </cell>
          <cell r="M1051">
            <v>98.600806988337496</v>
          </cell>
        </row>
        <row r="1052">
          <cell r="D1052">
            <v>43420</v>
          </cell>
          <cell r="E1052">
            <v>10055.518</v>
          </cell>
          <cell r="F1052">
            <v>0</v>
          </cell>
          <cell r="G1052">
            <v>10055.518</v>
          </cell>
          <cell r="H1052">
            <v>4472.5599629999997</v>
          </cell>
          <cell r="I1052">
            <v>2.2482690189032577</v>
          </cell>
          <cell r="J1052">
            <v>14612.850414057037</v>
          </cell>
          <cell r="K1052">
            <v>0.68812844277985308</v>
          </cell>
          <cell r="L1052">
            <v>30</v>
          </cell>
          <cell r="M1052">
            <v>98.600806988337496</v>
          </cell>
        </row>
        <row r="1053">
          <cell r="D1053">
            <v>43421</v>
          </cell>
          <cell r="E1053">
            <v>11545.102000000001</v>
          </cell>
          <cell r="F1053">
            <v>0</v>
          </cell>
          <cell r="G1053">
            <v>11545.102000000001</v>
          </cell>
          <cell r="H1053">
            <v>4472.5599629999997</v>
          </cell>
          <cell r="I1053">
            <v>2.5813185503400264</v>
          </cell>
          <cell r="J1053">
            <v>14612.850414057037</v>
          </cell>
          <cell r="K1053">
            <v>0.79006502310418691</v>
          </cell>
          <cell r="L1053">
            <v>30</v>
          </cell>
          <cell r="M1053">
            <v>98.600806988337496</v>
          </cell>
        </row>
        <row r="1054">
          <cell r="D1054">
            <v>43422</v>
          </cell>
          <cell r="E1054">
            <v>3479.7739999999999</v>
          </cell>
          <cell r="F1054">
            <v>0</v>
          </cell>
          <cell r="G1054">
            <v>3479.7739999999999</v>
          </cell>
          <cell r="H1054">
            <v>4472.5599629999997</v>
          </cell>
          <cell r="I1054">
            <v>0.7780273554266488</v>
          </cell>
          <cell r="J1054">
            <v>14612.850414057037</v>
          </cell>
          <cell r="K1054">
            <v>0.23813109019802067</v>
          </cell>
          <cell r="L1054">
            <v>30</v>
          </cell>
          <cell r="M1054">
            <v>98.600806988337496</v>
          </cell>
        </row>
        <row r="1055">
          <cell r="D1055">
            <v>43423</v>
          </cell>
          <cell r="E1055">
            <v>6505.3729999999996</v>
          </cell>
          <cell r="F1055">
            <v>0</v>
          </cell>
          <cell r="G1055">
            <v>6505.3729999999996</v>
          </cell>
          <cell r="H1055">
            <v>4472.5599629999997</v>
          </cell>
          <cell r="I1055">
            <v>1.4545077212640602</v>
          </cell>
          <cell r="J1055">
            <v>14612.850414057037</v>
          </cell>
          <cell r="K1055">
            <v>0.44518165968099316</v>
          </cell>
          <cell r="L1055">
            <v>30</v>
          </cell>
          <cell r="M1055">
            <v>98.600806988337496</v>
          </cell>
        </row>
        <row r="1056">
          <cell r="D1056">
            <v>43424</v>
          </cell>
          <cell r="E1056">
            <v>7227.6239999999998</v>
          </cell>
          <cell r="F1056">
            <v>0</v>
          </cell>
          <cell r="G1056">
            <v>7227.6239999999998</v>
          </cell>
          <cell r="H1056">
            <v>4472.5599629999997</v>
          </cell>
          <cell r="I1056">
            <v>1.6159926439872754</v>
          </cell>
          <cell r="J1056">
            <v>14612.850414057037</v>
          </cell>
          <cell r="K1056">
            <v>0.49460740342946952</v>
          </cell>
          <cell r="L1056">
            <v>30</v>
          </cell>
          <cell r="M1056">
            <v>98.600806988337496</v>
          </cell>
        </row>
        <row r="1057">
          <cell r="D1057">
            <v>43425</v>
          </cell>
          <cell r="E1057">
            <v>9820.89</v>
          </cell>
          <cell r="F1057">
            <v>0</v>
          </cell>
          <cell r="G1057">
            <v>9820.89</v>
          </cell>
          <cell r="H1057">
            <v>4472.5599629999997</v>
          </cell>
          <cell r="I1057">
            <v>2.1958095768966666</v>
          </cell>
          <cell r="J1057">
            <v>14612.850414057037</v>
          </cell>
          <cell r="K1057">
            <v>0.67207216400112169</v>
          </cell>
          <cell r="L1057">
            <v>30</v>
          </cell>
          <cell r="M1057">
            <v>98.600806988337496</v>
          </cell>
        </row>
        <row r="1058">
          <cell r="D1058">
            <v>43426</v>
          </cell>
          <cell r="E1058">
            <v>5211.0370000000003</v>
          </cell>
          <cell r="F1058">
            <v>0</v>
          </cell>
          <cell r="G1058">
            <v>5211.0370000000003</v>
          </cell>
          <cell r="H1058">
            <v>4472.5599629999997</v>
          </cell>
          <cell r="I1058">
            <v>1.1651128309310943</v>
          </cell>
          <cell r="J1058">
            <v>14612.850414057037</v>
          </cell>
          <cell r="K1058">
            <v>0.35660646980873562</v>
          </cell>
          <cell r="L1058">
            <v>30</v>
          </cell>
          <cell r="M1058">
            <v>98.600806988337496</v>
          </cell>
        </row>
        <row r="1059">
          <cell r="D1059">
            <v>43427</v>
          </cell>
          <cell r="E1059">
            <v>9842.3880000000008</v>
          </cell>
          <cell r="F1059">
            <v>0</v>
          </cell>
          <cell r="G1059">
            <v>9842.3880000000008</v>
          </cell>
          <cell r="H1059">
            <v>4472.5599629999997</v>
          </cell>
          <cell r="I1059">
            <v>2.2006162201117037</v>
          </cell>
          <cell r="J1059">
            <v>14612.850414057037</v>
          </cell>
          <cell r="K1059">
            <v>0.67354333488091944</v>
          </cell>
          <cell r="L1059">
            <v>30</v>
          </cell>
          <cell r="M1059">
            <v>98.600806988337496</v>
          </cell>
        </row>
        <row r="1060">
          <cell r="D1060">
            <v>43428</v>
          </cell>
          <cell r="E1060">
            <v>14588.460999999999</v>
          </cell>
          <cell r="F1060">
            <v>0.9</v>
          </cell>
          <cell r="G1060">
            <v>14589.360999999999</v>
          </cell>
          <cell r="H1060">
            <v>4472.5599629999997</v>
          </cell>
          <cell r="I1060">
            <v>3.2619710234614914</v>
          </cell>
          <cell r="J1060">
            <v>14612.850414057037</v>
          </cell>
          <cell r="K1060">
            <v>0.99839255084453327</v>
          </cell>
          <cell r="L1060">
            <v>30</v>
          </cell>
          <cell r="M1060">
            <v>98.600806988337496</v>
          </cell>
        </row>
        <row r="1061">
          <cell r="D1061">
            <v>43429</v>
          </cell>
          <cell r="E1061">
            <v>9309.8520000000008</v>
          </cell>
          <cell r="F1061">
            <v>0</v>
          </cell>
          <cell r="G1061">
            <v>9309.8520000000008</v>
          </cell>
          <cell r="H1061">
            <v>4472.5599629999997</v>
          </cell>
          <cell r="I1061">
            <v>2.0815488393710333</v>
          </cell>
          <cell r="J1061">
            <v>14612.850414057037</v>
          </cell>
          <cell r="K1061">
            <v>0.63710034224700318</v>
          </cell>
          <cell r="L1061">
            <v>30</v>
          </cell>
          <cell r="M1061">
            <v>98.600806988337496</v>
          </cell>
        </row>
        <row r="1062">
          <cell r="D1062">
            <v>43430</v>
          </cell>
          <cell r="E1062">
            <v>13724.523999999999</v>
          </cell>
          <cell r="F1062">
            <v>0</v>
          </cell>
          <cell r="G1062">
            <v>13724.523999999999</v>
          </cell>
          <cell r="H1062">
            <v>4472.5599629999997</v>
          </cell>
          <cell r="I1062">
            <v>3.0686059244679602</v>
          </cell>
          <cell r="J1062">
            <v>14612.850414057037</v>
          </cell>
          <cell r="K1062">
            <v>0.93920923099284592</v>
          </cell>
          <cell r="L1062">
            <v>30</v>
          </cell>
          <cell r="M1062">
            <v>98.600806988337496</v>
          </cell>
        </row>
        <row r="1063">
          <cell r="D1063">
            <v>43431</v>
          </cell>
          <cell r="E1063">
            <v>16446.439999999999</v>
          </cell>
          <cell r="F1063">
            <v>0</v>
          </cell>
          <cell r="G1063">
            <v>16446.439999999999</v>
          </cell>
          <cell r="H1063">
            <v>4472.5599629999997</v>
          </cell>
          <cell r="I1063">
            <v>3.6771871447349893</v>
          </cell>
          <cell r="J1063">
            <v>14612.850414057037</v>
          </cell>
          <cell r="K1063">
            <v>1.1254778865168642</v>
          </cell>
          <cell r="L1063">
            <v>30</v>
          </cell>
          <cell r="M1063">
            <v>98.600806988337496</v>
          </cell>
        </row>
        <row r="1064">
          <cell r="D1064">
            <v>43432</v>
          </cell>
          <cell r="E1064">
            <v>17703.813999999998</v>
          </cell>
          <cell r="F1064">
            <v>0</v>
          </cell>
          <cell r="G1064">
            <v>17703.813999999998</v>
          </cell>
          <cell r="H1064">
            <v>4472.5599629999997</v>
          </cell>
          <cell r="I1064">
            <v>3.9583178641444188</v>
          </cell>
          <cell r="J1064">
            <v>14612.850414057037</v>
          </cell>
          <cell r="K1064">
            <v>1.2115236588591618</v>
          </cell>
          <cell r="L1064">
            <v>30</v>
          </cell>
          <cell r="M1064">
            <v>98.600806988337496</v>
          </cell>
        </row>
        <row r="1065">
          <cell r="D1065">
            <v>43433</v>
          </cell>
          <cell r="E1065">
            <v>14773.656000000001</v>
          </cell>
          <cell r="F1065">
            <v>0</v>
          </cell>
          <cell r="G1065">
            <v>14773.656000000001</v>
          </cell>
          <cell r="H1065">
            <v>4472.5599629999997</v>
          </cell>
          <cell r="I1065">
            <v>3.3031767314955061</v>
          </cell>
          <cell r="J1065">
            <v>14612.850414057037</v>
          </cell>
          <cell r="K1065">
            <v>1.0110043955413568</v>
          </cell>
          <cell r="L1065">
            <v>30</v>
          </cell>
          <cell r="M1065">
            <v>98.600806988337496</v>
          </cell>
        </row>
        <row r="1066">
          <cell r="D1066">
            <v>43434</v>
          </cell>
          <cell r="E1066">
            <v>15467.991</v>
          </cell>
          <cell r="F1066">
            <v>0</v>
          </cell>
          <cell r="G1066">
            <v>15467.991</v>
          </cell>
          <cell r="H1066">
            <v>4475.0898630000002</v>
          </cell>
          <cell r="I1066">
            <v>3.4564648919989742</v>
          </cell>
          <cell r="J1066">
            <v>14612.850414057037</v>
          </cell>
          <cell r="K1066">
            <v>1.0585197659397341</v>
          </cell>
          <cell r="L1066">
            <v>30</v>
          </cell>
          <cell r="M1066">
            <v>98.600806988337496</v>
          </cell>
        </row>
        <row r="1067">
          <cell r="D1067">
            <v>43435</v>
          </cell>
          <cell r="E1067">
            <v>14195.362999999999</v>
          </cell>
          <cell r="F1067">
            <v>0</v>
          </cell>
          <cell r="G1067">
            <v>14195.362999999999</v>
          </cell>
          <cell r="H1067">
            <v>4475.0898630000002</v>
          </cell>
          <cell r="I1067">
            <v>3.1720844574244471</v>
          </cell>
          <cell r="J1067">
            <v>12360.535468712153</v>
          </cell>
          <cell r="K1067">
            <v>1.1484423984650414</v>
          </cell>
          <cell r="L1067">
            <v>31</v>
          </cell>
          <cell r="M1067">
            <v>86.183326916990183</v>
          </cell>
        </row>
        <row r="1068">
          <cell r="D1068">
            <v>43436</v>
          </cell>
          <cell r="E1068">
            <v>13852.633</v>
          </cell>
          <cell r="F1068">
            <v>0</v>
          </cell>
          <cell r="G1068">
            <v>13852.633</v>
          </cell>
          <cell r="H1068">
            <v>4475.0898630000002</v>
          </cell>
          <cell r="I1068">
            <v>3.0954982858631368</v>
          </cell>
          <cell r="J1068">
            <v>12360.535468712153</v>
          </cell>
          <cell r="K1068">
            <v>1.1207146353056263</v>
          </cell>
          <cell r="L1068">
            <v>31</v>
          </cell>
          <cell r="M1068">
            <v>86.183326916990183</v>
          </cell>
        </row>
        <row r="1069">
          <cell r="D1069">
            <v>43437</v>
          </cell>
          <cell r="E1069">
            <v>12257.039000000001</v>
          </cell>
          <cell r="F1069">
            <v>0</v>
          </cell>
          <cell r="G1069">
            <v>12257.039000000001</v>
          </cell>
          <cell r="H1069">
            <v>4475.0898630000002</v>
          </cell>
          <cell r="I1069">
            <v>2.7389481273529457</v>
          </cell>
          <cell r="J1069">
            <v>12360.535468712153</v>
          </cell>
          <cell r="K1069">
            <v>0.9916268620421721</v>
          </cell>
          <cell r="L1069">
            <v>31</v>
          </cell>
          <cell r="M1069">
            <v>86.183326916990183</v>
          </cell>
        </row>
        <row r="1070">
          <cell r="D1070">
            <v>43438</v>
          </cell>
          <cell r="E1070">
            <v>16012.234</v>
          </cell>
          <cell r="F1070">
            <v>0</v>
          </cell>
          <cell r="G1070">
            <v>16012.234</v>
          </cell>
          <cell r="H1070">
            <v>4475.0898630000002</v>
          </cell>
          <cell r="I1070">
            <v>3.5780809972977297</v>
          </cell>
          <cell r="J1070">
            <v>12360.535468712153</v>
          </cell>
          <cell r="K1070">
            <v>1.2954320660728074</v>
          </cell>
          <cell r="L1070">
            <v>31</v>
          </cell>
          <cell r="M1070">
            <v>86.183326916990183</v>
          </cell>
        </row>
        <row r="1071">
          <cell r="D1071">
            <v>43439</v>
          </cell>
          <cell r="E1071">
            <v>15629.812</v>
          </cell>
          <cell r="F1071">
            <v>0</v>
          </cell>
          <cell r="G1071">
            <v>15629.812</v>
          </cell>
          <cell r="H1071">
            <v>4475.0898630000002</v>
          </cell>
          <cell r="I1071">
            <v>3.4926252831763525</v>
          </cell>
          <cell r="J1071">
            <v>12360.535468712153</v>
          </cell>
          <cell r="K1071">
            <v>1.2644931151699106</v>
          </cell>
          <cell r="L1071">
            <v>31</v>
          </cell>
          <cell r="M1071">
            <v>86.183326916990183</v>
          </cell>
        </row>
        <row r="1072">
          <cell r="D1072">
            <v>43440</v>
          </cell>
          <cell r="E1072">
            <v>15866.609</v>
          </cell>
          <cell r="F1072">
            <v>0</v>
          </cell>
          <cell r="G1072">
            <v>15866.609</v>
          </cell>
          <cell r="H1072">
            <v>4475.0898630000002</v>
          </cell>
          <cell r="I1072">
            <v>3.545539751320967</v>
          </cell>
          <cell r="J1072">
            <v>12360.535468712153</v>
          </cell>
          <cell r="K1072">
            <v>1.283650618548255</v>
          </cell>
          <cell r="L1072">
            <v>31</v>
          </cell>
          <cell r="M1072">
            <v>86.183326916990183</v>
          </cell>
        </row>
        <row r="1073">
          <cell r="D1073">
            <v>43441</v>
          </cell>
          <cell r="E1073">
            <v>15562.915999999999</v>
          </cell>
          <cell r="F1073">
            <v>0</v>
          </cell>
          <cell r="G1073">
            <v>15562.915999999999</v>
          </cell>
          <cell r="H1073">
            <v>4475.0898630000002</v>
          </cell>
          <cell r="I1073">
            <v>3.4776767565438269</v>
          </cell>
          <cell r="J1073">
            <v>12360.535468712153</v>
          </cell>
          <cell r="K1073">
            <v>1.2590810519005373</v>
          </cell>
          <cell r="L1073">
            <v>31</v>
          </cell>
          <cell r="M1073">
            <v>86.183326916990183</v>
          </cell>
        </row>
        <row r="1074">
          <cell r="D1074">
            <v>43442</v>
          </cell>
          <cell r="E1074">
            <v>14267.977000000001</v>
          </cell>
          <cell r="F1074">
            <v>0</v>
          </cell>
          <cell r="G1074">
            <v>14267.977000000001</v>
          </cell>
          <cell r="H1074">
            <v>4475.0898630000002</v>
          </cell>
          <cell r="I1074">
            <v>3.1883107237616604</v>
          </cell>
          <cell r="J1074">
            <v>12360.535468712153</v>
          </cell>
          <cell r="K1074">
            <v>1.1543170630524946</v>
          </cell>
          <cell r="L1074">
            <v>31</v>
          </cell>
          <cell r="M1074">
            <v>86.183326916990183</v>
          </cell>
        </row>
        <row r="1075">
          <cell r="D1075">
            <v>43443</v>
          </cell>
          <cell r="E1075">
            <v>16890.598000000002</v>
          </cell>
          <cell r="F1075">
            <v>0</v>
          </cell>
          <cell r="G1075">
            <v>16890.598000000002</v>
          </cell>
          <cell r="H1075">
            <v>4475.0898630000002</v>
          </cell>
          <cell r="I1075">
            <v>3.7743595139063695</v>
          </cell>
          <cell r="J1075">
            <v>12360.535468712153</v>
          </cell>
          <cell r="K1075">
            <v>1.3664940360192857</v>
          </cell>
          <cell r="L1075">
            <v>31</v>
          </cell>
          <cell r="M1075">
            <v>86.183326916990183</v>
          </cell>
        </row>
        <row r="1076">
          <cell r="D1076">
            <v>43444</v>
          </cell>
          <cell r="E1076">
            <v>16303.753000000001</v>
          </cell>
          <cell r="F1076">
            <v>0</v>
          </cell>
          <cell r="G1076">
            <v>16303.753000000001</v>
          </cell>
          <cell r="H1076">
            <v>4475.0898630000002</v>
          </cell>
          <cell r="I1076">
            <v>3.6432235997760118</v>
          </cell>
          <cell r="J1076">
            <v>12360.535468712153</v>
          </cell>
          <cell r="K1076">
            <v>1.3190167239331334</v>
          </cell>
          <cell r="L1076">
            <v>31</v>
          </cell>
          <cell r="M1076">
            <v>86.183326916990183</v>
          </cell>
        </row>
        <row r="1077">
          <cell r="D1077">
            <v>43445</v>
          </cell>
          <cell r="E1077">
            <v>12124.992</v>
          </cell>
          <cell r="F1077">
            <v>0</v>
          </cell>
          <cell r="G1077">
            <v>12124.992</v>
          </cell>
          <cell r="H1077">
            <v>4475.0898630000002</v>
          </cell>
          <cell r="I1077">
            <v>2.7094410103916164</v>
          </cell>
          <cell r="J1077">
            <v>12360.535468712153</v>
          </cell>
          <cell r="K1077">
            <v>0.98094391061711073</v>
          </cell>
          <cell r="L1077">
            <v>31</v>
          </cell>
          <cell r="M1077">
            <v>86.183326916990183</v>
          </cell>
        </row>
        <row r="1078">
          <cell r="D1078">
            <v>43446</v>
          </cell>
          <cell r="E1078">
            <v>8426.7919999999995</v>
          </cell>
          <cell r="F1078">
            <v>0</v>
          </cell>
          <cell r="G1078">
            <v>8426.7919999999995</v>
          </cell>
          <cell r="H1078">
            <v>4475.0898630000002</v>
          </cell>
          <cell r="I1078">
            <v>1.8830441975417376</v>
          </cell>
          <cell r="J1078">
            <v>12360.535468712153</v>
          </cell>
          <cell r="K1078">
            <v>0.68174975277814476</v>
          </cell>
          <cell r="L1078">
            <v>31</v>
          </cell>
          <cell r="M1078">
            <v>86.183326916990183</v>
          </cell>
        </row>
        <row r="1079">
          <cell r="D1079">
            <v>43447</v>
          </cell>
          <cell r="E1079">
            <v>6929.5389999999998</v>
          </cell>
          <cell r="F1079">
            <v>0</v>
          </cell>
          <cell r="G1079">
            <v>6929.5389999999998</v>
          </cell>
          <cell r="H1079">
            <v>4475.0898630000002</v>
          </cell>
          <cell r="I1079">
            <v>1.5484692402030542</v>
          </cell>
          <cell r="J1079">
            <v>12360.535468712153</v>
          </cell>
          <cell r="K1079">
            <v>0.56061802642292735</v>
          </cell>
          <cell r="L1079">
            <v>31</v>
          </cell>
          <cell r="M1079">
            <v>86.183326916990183</v>
          </cell>
        </row>
        <row r="1080">
          <cell r="D1080">
            <v>43448</v>
          </cell>
          <cell r="E1080">
            <v>14594.572</v>
          </cell>
          <cell r="F1080">
            <v>0</v>
          </cell>
          <cell r="G1080">
            <v>14594.572</v>
          </cell>
          <cell r="H1080">
            <v>4475.0898630000002</v>
          </cell>
          <cell r="I1080">
            <v>3.2612913811335456</v>
          </cell>
          <cell r="J1080">
            <v>12360.535468712153</v>
          </cell>
          <cell r="K1080">
            <v>1.1807394620518501</v>
          </cell>
          <cell r="L1080">
            <v>31</v>
          </cell>
          <cell r="M1080">
            <v>86.183326916990183</v>
          </cell>
        </row>
        <row r="1081">
          <cell r="D1081">
            <v>43449</v>
          </cell>
          <cell r="E1081">
            <v>11655.159</v>
          </cell>
          <cell r="F1081">
            <v>0</v>
          </cell>
          <cell r="G1081">
            <v>11655.159</v>
          </cell>
          <cell r="H1081">
            <v>4475.0898630000002</v>
          </cell>
          <cell r="I1081">
            <v>2.6044525041529876</v>
          </cell>
          <cell r="J1081">
            <v>12360.535468712153</v>
          </cell>
          <cell r="K1081">
            <v>0.94293317870430038</v>
          </cell>
          <cell r="L1081">
            <v>31</v>
          </cell>
          <cell r="M1081">
            <v>86.183326916990183</v>
          </cell>
        </row>
        <row r="1082">
          <cell r="D1082">
            <v>43450</v>
          </cell>
          <cell r="E1082">
            <v>8671.0190000000002</v>
          </cell>
          <cell r="F1082">
            <v>0</v>
          </cell>
          <cell r="G1082">
            <v>8671.0190000000002</v>
          </cell>
          <cell r="H1082">
            <v>4475.0898630000002</v>
          </cell>
          <cell r="I1082">
            <v>1.9376189675411664</v>
          </cell>
          <cell r="J1082">
            <v>12360.535468712153</v>
          </cell>
          <cell r="K1082">
            <v>0.70150836280100382</v>
          </cell>
          <cell r="L1082">
            <v>31</v>
          </cell>
          <cell r="M1082">
            <v>86.183326916990183</v>
          </cell>
        </row>
        <row r="1083">
          <cell r="D1083">
            <v>43451</v>
          </cell>
          <cell r="E1083">
            <v>14104.478999999999</v>
          </cell>
          <cell r="F1083">
            <v>0</v>
          </cell>
          <cell r="G1083">
            <v>14104.478999999999</v>
          </cell>
          <cell r="H1083">
            <v>4475.0898630000002</v>
          </cell>
          <cell r="I1083">
            <v>3.1517755915061496</v>
          </cell>
          <cell r="J1083">
            <v>12360.535468712153</v>
          </cell>
          <cell r="K1083">
            <v>1.1410896425727055</v>
          </cell>
          <cell r="L1083">
            <v>31</v>
          </cell>
          <cell r="M1083">
            <v>86.183326916990183</v>
          </cell>
        </row>
        <row r="1084">
          <cell r="D1084">
            <v>43452</v>
          </cell>
          <cell r="E1084">
            <v>9172.6849999999995</v>
          </cell>
          <cell r="F1084">
            <v>0</v>
          </cell>
          <cell r="G1084">
            <v>9172.6849999999995</v>
          </cell>
          <cell r="H1084">
            <v>4475.0898630000002</v>
          </cell>
          <cell r="I1084">
            <v>2.0497208504883155</v>
          </cell>
          <cell r="J1084">
            <v>12360.535468712153</v>
          </cell>
          <cell r="K1084">
            <v>0.74209446857852868</v>
          </cell>
          <cell r="L1084">
            <v>31</v>
          </cell>
          <cell r="M1084">
            <v>86.183326916990183</v>
          </cell>
        </row>
        <row r="1085">
          <cell r="D1085">
            <v>43453</v>
          </cell>
          <cell r="E1085">
            <v>11639.844999999999</v>
          </cell>
          <cell r="F1085">
            <v>0</v>
          </cell>
          <cell r="G1085">
            <v>11639.844999999999</v>
          </cell>
          <cell r="H1085">
            <v>4475.0898630000002</v>
          </cell>
          <cell r="I1085">
            <v>2.6010304499666308</v>
          </cell>
          <cell r="J1085">
            <v>12360.535468712153</v>
          </cell>
          <cell r="K1085">
            <v>0.94169423561492016</v>
          </cell>
          <cell r="L1085">
            <v>31</v>
          </cell>
          <cell r="M1085">
            <v>86.183326916990183</v>
          </cell>
        </row>
        <row r="1086">
          <cell r="D1086">
            <v>43454</v>
          </cell>
          <cell r="E1086">
            <v>10524.880999999999</v>
          </cell>
          <cell r="F1086">
            <v>0</v>
          </cell>
          <cell r="G1086">
            <v>10524.880999999999</v>
          </cell>
          <cell r="H1086">
            <v>4475.0898630000002</v>
          </cell>
          <cell r="I1086">
            <v>2.3518814866757456</v>
          </cell>
          <cell r="J1086">
            <v>12360.535468712153</v>
          </cell>
          <cell r="K1086">
            <v>0.85149070011095473</v>
          </cell>
          <cell r="L1086">
            <v>31</v>
          </cell>
          <cell r="M1086">
            <v>86.183326916990183</v>
          </cell>
        </row>
        <row r="1087">
          <cell r="D1087">
            <v>43455</v>
          </cell>
          <cell r="E1087">
            <v>12245.181</v>
          </cell>
          <cell r="F1087">
            <v>0</v>
          </cell>
          <cell r="G1087">
            <v>12245.181</v>
          </cell>
          <cell r="H1087">
            <v>4475.0898630000002</v>
          </cell>
          <cell r="I1087">
            <v>2.7362983481612377</v>
          </cell>
          <cell r="J1087">
            <v>12360.535468712153</v>
          </cell>
          <cell r="K1087">
            <v>0.99066751849026724</v>
          </cell>
          <cell r="L1087">
            <v>31</v>
          </cell>
          <cell r="M1087">
            <v>86.183326916990183</v>
          </cell>
        </row>
        <row r="1088">
          <cell r="D1088">
            <v>43456</v>
          </cell>
          <cell r="E1088">
            <v>12004.183000000001</v>
          </cell>
          <cell r="F1088">
            <v>0</v>
          </cell>
          <cell r="G1088">
            <v>12004.183000000001</v>
          </cell>
          <cell r="H1088">
            <v>4475.0898630000002</v>
          </cell>
          <cell r="I1088">
            <v>2.6824451279180939</v>
          </cell>
          <cell r="J1088">
            <v>12360.535468712153</v>
          </cell>
          <cell r="K1088">
            <v>0.97117014310470806</v>
          </cell>
          <cell r="L1088">
            <v>31</v>
          </cell>
          <cell r="M1088">
            <v>86.183326916990183</v>
          </cell>
        </row>
        <row r="1089">
          <cell r="D1089">
            <v>43457</v>
          </cell>
          <cell r="E1089">
            <v>13431.716</v>
          </cell>
          <cell r="F1089">
            <v>0</v>
          </cell>
          <cell r="G1089">
            <v>13431.716</v>
          </cell>
          <cell r="H1089">
            <v>4475.0898630000002</v>
          </cell>
          <cell r="I1089">
            <v>3.0014405098439023</v>
          </cell>
          <cell r="J1089">
            <v>12360.535468712153</v>
          </cell>
          <cell r="K1089">
            <v>1.0866613371240506</v>
          </cell>
          <cell r="L1089">
            <v>31</v>
          </cell>
          <cell r="M1089">
            <v>86.183326916990183</v>
          </cell>
        </row>
        <row r="1090">
          <cell r="D1090">
            <v>43458</v>
          </cell>
          <cell r="E1090">
            <v>12482.227000000001</v>
          </cell>
          <cell r="F1090">
            <v>0</v>
          </cell>
          <cell r="G1090">
            <v>12482.227000000001</v>
          </cell>
          <cell r="H1090">
            <v>4475.0898630000002</v>
          </cell>
          <cell r="I1090">
            <v>2.7892684576466125</v>
          </cell>
          <cell r="J1090">
            <v>12360.535468712153</v>
          </cell>
          <cell r="K1090">
            <v>1.0098451666269541</v>
          </cell>
          <cell r="L1090">
            <v>31</v>
          </cell>
          <cell r="M1090">
            <v>86.183326916990183</v>
          </cell>
        </row>
        <row r="1091">
          <cell r="D1091">
            <v>43459</v>
          </cell>
          <cell r="E1091">
            <v>10857.352000000001</v>
          </cell>
          <cell r="F1091">
            <v>0</v>
          </cell>
          <cell r="G1091">
            <v>10857.352000000001</v>
          </cell>
          <cell r="H1091">
            <v>4475.0898630000002</v>
          </cell>
          <cell r="I1091">
            <v>2.4261751903058935</v>
          </cell>
          <cell r="J1091">
            <v>12360.535468712153</v>
          </cell>
          <cell r="K1091">
            <v>0.87838848304613382</v>
          </cell>
          <cell r="L1091">
            <v>31</v>
          </cell>
          <cell r="M1091">
            <v>86.183326916990183</v>
          </cell>
        </row>
        <row r="1092">
          <cell r="D1092">
            <v>43460</v>
          </cell>
          <cell r="E1092">
            <v>12653.02</v>
          </cell>
          <cell r="F1092">
            <v>0</v>
          </cell>
          <cell r="G1092">
            <v>12653.02</v>
          </cell>
          <cell r="H1092">
            <v>4475.0898630000002</v>
          </cell>
          <cell r="I1092">
            <v>2.8274337247649588</v>
          </cell>
          <cell r="J1092">
            <v>12360.535468712153</v>
          </cell>
          <cell r="K1092">
            <v>1.023662771894325</v>
          </cell>
          <cell r="L1092">
            <v>31</v>
          </cell>
          <cell r="M1092">
            <v>86.183326916990183</v>
          </cell>
        </row>
        <row r="1093">
          <cell r="D1093">
            <v>43461</v>
          </cell>
          <cell r="E1093">
            <v>12621.789000000001</v>
          </cell>
          <cell r="F1093">
            <v>0</v>
          </cell>
          <cell r="G1093">
            <v>12621.789000000001</v>
          </cell>
          <cell r="H1093">
            <v>4475.0898630000002</v>
          </cell>
          <cell r="I1093">
            <v>2.8204548704947427</v>
          </cell>
          <cell r="J1093">
            <v>12360.535468712153</v>
          </cell>
          <cell r="K1093">
            <v>1.0211361014212654</v>
          </cell>
          <cell r="L1093">
            <v>31</v>
          </cell>
          <cell r="M1093">
            <v>86.183326916990183</v>
          </cell>
        </row>
        <row r="1094">
          <cell r="D1094">
            <v>43462</v>
          </cell>
          <cell r="E1094">
            <v>10153.824000000001</v>
          </cell>
          <cell r="F1094">
            <v>0</v>
          </cell>
          <cell r="G1094">
            <v>10153.824000000001</v>
          </cell>
          <cell r="H1094">
            <v>4475.0898630000002</v>
          </cell>
          <cell r="I1094">
            <v>2.2689653863605557</v>
          </cell>
          <cell r="J1094">
            <v>12360.535468712153</v>
          </cell>
          <cell r="K1094">
            <v>0.82147120775649785</v>
          </cell>
          <cell r="L1094">
            <v>31</v>
          </cell>
          <cell r="M1094">
            <v>86.183326916990183</v>
          </cell>
        </row>
        <row r="1095">
          <cell r="D1095">
            <v>43463</v>
          </cell>
          <cell r="E1095">
            <v>13659.873</v>
          </cell>
          <cell r="F1095">
            <v>0</v>
          </cell>
          <cell r="G1095">
            <v>13659.873</v>
          </cell>
          <cell r="H1095">
            <v>4475.0898630000002</v>
          </cell>
          <cell r="I1095">
            <v>3.0524242905018952</v>
          </cell>
          <cell r="J1095">
            <v>12360.535468712153</v>
          </cell>
          <cell r="K1095">
            <v>1.1051198416587065</v>
          </cell>
          <cell r="L1095">
            <v>31</v>
          </cell>
          <cell r="M1095">
            <v>86.183326916990183</v>
          </cell>
        </row>
        <row r="1096">
          <cell r="D1096">
            <v>43464</v>
          </cell>
          <cell r="E1096">
            <v>17766.111000000001</v>
          </cell>
          <cell r="F1096">
            <v>0</v>
          </cell>
          <cell r="G1096">
            <v>17766.111000000001</v>
          </cell>
          <cell r="H1096">
            <v>4475.0898630000002</v>
          </cell>
          <cell r="I1096">
            <v>3.9700009483362635</v>
          </cell>
          <cell r="J1096">
            <v>12360.535468712153</v>
          </cell>
          <cell r="K1096">
            <v>1.4373253525278753</v>
          </cell>
          <cell r="L1096">
            <v>31</v>
          </cell>
          <cell r="M1096">
            <v>86.183326916990183</v>
          </cell>
        </row>
        <row r="1097">
          <cell r="D1097">
            <v>43465</v>
          </cell>
          <cell r="E1097">
            <v>18173.972000000002</v>
          </cell>
          <cell r="F1097">
            <v>0</v>
          </cell>
          <cell r="G1097">
            <v>18173.972000000002</v>
          </cell>
          <cell r="H1097">
            <v>4526.3603130000001</v>
          </cell>
          <cell r="I1097">
            <v>4.015140365163413</v>
          </cell>
          <cell r="J1097">
            <v>12360.535468712153</v>
          </cell>
          <cell r="K1097">
            <v>1.4703223857900998</v>
          </cell>
          <cell r="L1097">
            <v>31</v>
          </cell>
          <cell r="M1097">
            <v>86.183326916990183</v>
          </cell>
        </row>
        <row r="1098">
          <cell r="D1098">
            <v>43466</v>
          </cell>
          <cell r="E1098">
            <v>18129.605</v>
          </cell>
          <cell r="F1098">
            <v>0</v>
          </cell>
          <cell r="G1098">
            <v>18129.605</v>
          </cell>
          <cell r="H1098">
            <v>4526.3603130000001</v>
          </cell>
          <cell r="I1098">
            <v>4.0053384499529567</v>
          </cell>
          <cell r="J1098">
            <v>13415.171417490938</v>
          </cell>
          <cell r="K1098">
            <v>1.3514255193461262</v>
          </cell>
          <cell r="L1098">
            <v>31</v>
          </cell>
          <cell r="M1098">
            <v>91.877421412478483</v>
          </cell>
        </row>
        <row r="1099">
          <cell r="D1099">
            <v>43467</v>
          </cell>
          <cell r="E1099">
            <v>17861.191999999999</v>
          </cell>
          <cell r="F1099">
            <v>0</v>
          </cell>
          <cell r="G1099">
            <v>17861.191999999999</v>
          </cell>
          <cell r="H1099">
            <v>4526.3603130000001</v>
          </cell>
          <cell r="I1099">
            <v>3.9460384867509326</v>
          </cell>
          <cell r="J1099">
            <v>13415.171417490938</v>
          </cell>
          <cell r="K1099">
            <v>1.3314173516047854</v>
          </cell>
          <cell r="L1099">
            <v>31</v>
          </cell>
          <cell r="M1099">
            <v>91.877421412478483</v>
          </cell>
        </row>
        <row r="1100">
          <cell r="D1100">
            <v>43468</v>
          </cell>
          <cell r="E1100">
            <v>15888.608</v>
          </cell>
          <cell r="F1100">
            <v>0</v>
          </cell>
          <cell r="G1100">
            <v>15888.608</v>
          </cell>
          <cell r="H1100">
            <v>4526.3603130000001</v>
          </cell>
          <cell r="I1100">
            <v>3.5102393316693963</v>
          </cell>
          <cell r="J1100">
            <v>13415.171417490938</v>
          </cell>
          <cell r="K1100">
            <v>1.1843760698640162</v>
          </cell>
          <cell r="L1100">
            <v>31</v>
          </cell>
          <cell r="M1100">
            <v>91.877421412478483</v>
          </cell>
        </row>
        <row r="1101">
          <cell r="D1101">
            <v>43469</v>
          </cell>
          <cell r="E1101">
            <v>17515.772000000001</v>
          </cell>
          <cell r="F1101">
            <v>0</v>
          </cell>
          <cell r="G1101">
            <v>17515.772000000001</v>
          </cell>
          <cell r="H1101">
            <v>4526.3603130000001</v>
          </cell>
          <cell r="I1101">
            <v>3.8697255164803317</v>
          </cell>
          <cell r="J1101">
            <v>13415.171417490938</v>
          </cell>
          <cell r="K1101">
            <v>1.3056688919503949</v>
          </cell>
          <cell r="L1101">
            <v>31</v>
          </cell>
          <cell r="M1101">
            <v>91.877421412478483</v>
          </cell>
        </row>
        <row r="1102">
          <cell r="D1102">
            <v>43470</v>
          </cell>
          <cell r="E1102">
            <v>18746.446</v>
          </cell>
          <cell r="F1102">
            <v>0</v>
          </cell>
          <cell r="G1102">
            <v>18746.446</v>
          </cell>
          <cell r="H1102">
            <v>4526.3603130000001</v>
          </cell>
          <cell r="I1102">
            <v>4.1416159350281934</v>
          </cell>
          <cell r="J1102">
            <v>13415.171417490938</v>
          </cell>
          <cell r="K1102">
            <v>1.3974063704887179</v>
          </cell>
          <cell r="L1102">
            <v>31</v>
          </cell>
          <cell r="M1102">
            <v>91.877421412478483</v>
          </cell>
        </row>
        <row r="1103">
          <cell r="D1103">
            <v>43471</v>
          </cell>
          <cell r="E1103">
            <v>19007.884999999998</v>
          </cell>
          <cell r="F1103">
            <v>0</v>
          </cell>
          <cell r="G1103">
            <v>19007.884999999998</v>
          </cell>
          <cell r="H1103">
            <v>4526.3603130000001</v>
          </cell>
          <cell r="I1103">
            <v>4.1993751459441091</v>
          </cell>
          <cell r="J1103">
            <v>13415.171417490938</v>
          </cell>
          <cell r="K1103">
            <v>1.416894679051002</v>
          </cell>
          <cell r="L1103">
            <v>31</v>
          </cell>
          <cell r="M1103">
            <v>91.877421412478483</v>
          </cell>
        </row>
        <row r="1104">
          <cell r="D1104">
            <v>43472</v>
          </cell>
          <cell r="E1104">
            <v>18739.309000000001</v>
          </cell>
          <cell r="F1104">
            <v>0</v>
          </cell>
          <cell r="G1104">
            <v>18739.309000000001</v>
          </cell>
          <cell r="H1104">
            <v>4526.3603130000001</v>
          </cell>
          <cell r="I1104">
            <v>4.1400391714684073</v>
          </cell>
          <cell r="J1104">
            <v>13415.171417490938</v>
          </cell>
          <cell r="K1104">
            <v>1.3968743608872085</v>
          </cell>
          <cell r="L1104">
            <v>31</v>
          </cell>
          <cell r="M1104">
            <v>91.877421412478483</v>
          </cell>
        </row>
        <row r="1105">
          <cell r="D1105">
            <v>43473</v>
          </cell>
          <cell r="E1105">
            <v>18267.580000000002</v>
          </cell>
          <cell r="F1105">
            <v>0</v>
          </cell>
          <cell r="G1105">
            <v>18267.580000000002</v>
          </cell>
          <cell r="H1105">
            <v>4526.3603130000001</v>
          </cell>
          <cell r="I1105">
            <v>4.0358209989457379</v>
          </cell>
          <cell r="J1105">
            <v>13415.171417490938</v>
          </cell>
          <cell r="K1105">
            <v>1.3617105165113588</v>
          </cell>
          <cell r="L1105">
            <v>31</v>
          </cell>
          <cell r="M1105">
            <v>91.877421412478483</v>
          </cell>
        </row>
        <row r="1106">
          <cell r="D1106">
            <v>43474</v>
          </cell>
          <cell r="E1106">
            <v>17678.399000000001</v>
          </cell>
          <cell r="F1106">
            <v>0</v>
          </cell>
          <cell r="G1106">
            <v>17678.399000000001</v>
          </cell>
          <cell r="H1106">
            <v>4526.3603130000001</v>
          </cell>
          <cell r="I1106">
            <v>3.9056543839929168</v>
          </cell>
          <cell r="J1106">
            <v>13415.171417490938</v>
          </cell>
          <cell r="K1106">
            <v>1.317791510062301</v>
          </cell>
          <cell r="L1106">
            <v>31</v>
          </cell>
          <cell r="M1106">
            <v>91.877421412478483</v>
          </cell>
        </row>
        <row r="1107">
          <cell r="D1107">
            <v>43475</v>
          </cell>
          <cell r="E1107">
            <v>19045.674999999999</v>
          </cell>
          <cell r="F1107">
            <v>0</v>
          </cell>
          <cell r="G1107">
            <v>19045.674999999999</v>
          </cell>
          <cell r="H1107">
            <v>4526.3603130000001</v>
          </cell>
          <cell r="I1107">
            <v>4.2077240173080313</v>
          </cell>
          <cell r="J1107">
            <v>13415.171417490938</v>
          </cell>
          <cell r="K1107">
            <v>1.4197116389558699</v>
          </cell>
          <cell r="L1107">
            <v>31</v>
          </cell>
          <cell r="M1107">
            <v>91.877421412478483</v>
          </cell>
        </row>
        <row r="1108">
          <cell r="D1108">
            <v>43476</v>
          </cell>
          <cell r="E1108">
            <v>19498.782999999999</v>
          </cell>
          <cell r="F1108">
            <v>0</v>
          </cell>
          <cell r="G1108">
            <v>19498.782999999999</v>
          </cell>
          <cell r="H1108">
            <v>4526.3603130000001</v>
          </cell>
          <cell r="I1108">
            <v>4.30782828843701</v>
          </cell>
          <cell r="J1108">
            <v>13415.171417490938</v>
          </cell>
          <cell r="K1108">
            <v>1.4534874280158017</v>
          </cell>
          <cell r="L1108">
            <v>31</v>
          </cell>
          <cell r="M1108">
            <v>91.877421412478483</v>
          </cell>
        </row>
        <row r="1109">
          <cell r="D1109">
            <v>43477</v>
          </cell>
          <cell r="E1109">
            <v>18556.441999999999</v>
          </cell>
          <cell r="F1109">
            <v>0</v>
          </cell>
          <cell r="G1109">
            <v>18556.441999999999</v>
          </cell>
          <cell r="H1109">
            <v>4526.3603130000001</v>
          </cell>
          <cell r="I1109">
            <v>4.0996387200339965</v>
          </cell>
          <cell r="J1109">
            <v>13415.171417490938</v>
          </cell>
          <cell r="K1109">
            <v>1.3832430032020151</v>
          </cell>
          <cell r="L1109">
            <v>31</v>
          </cell>
          <cell r="M1109">
            <v>91.877421412478483</v>
          </cell>
        </row>
        <row r="1110">
          <cell r="D1110">
            <v>43478</v>
          </cell>
          <cell r="E1110">
            <v>18392.965</v>
          </cell>
          <cell r="F1110">
            <v>0</v>
          </cell>
          <cell r="G1110">
            <v>18392.965</v>
          </cell>
          <cell r="H1110">
            <v>4526.3603130000001</v>
          </cell>
          <cell r="I1110">
            <v>4.0635220636709395</v>
          </cell>
          <cell r="J1110">
            <v>13415.171417490938</v>
          </cell>
          <cell r="K1110">
            <v>1.3710570239914286</v>
          </cell>
          <cell r="L1110">
            <v>31</v>
          </cell>
          <cell r="M1110">
            <v>91.877421412478483</v>
          </cell>
        </row>
        <row r="1111">
          <cell r="D1111">
            <v>43479</v>
          </cell>
          <cell r="E1111">
            <v>18587.334999999999</v>
          </cell>
          <cell r="F1111">
            <v>0</v>
          </cell>
          <cell r="G1111">
            <v>18587.334999999999</v>
          </cell>
          <cell r="H1111">
            <v>4526.3603130000001</v>
          </cell>
          <cell r="I1111">
            <v>4.1064638505723838</v>
          </cell>
          <cell r="J1111">
            <v>13415.171417490938</v>
          </cell>
          <cell r="K1111">
            <v>1.3855458436979422</v>
          </cell>
          <cell r="L1111">
            <v>31</v>
          </cell>
          <cell r="M1111">
            <v>91.877421412478483</v>
          </cell>
        </row>
        <row r="1112">
          <cell r="D1112">
            <v>43480</v>
          </cell>
          <cell r="E1112">
            <v>16716.839</v>
          </cell>
          <cell r="F1112">
            <v>0</v>
          </cell>
          <cell r="G1112">
            <v>16716.839</v>
          </cell>
          <cell r="H1112">
            <v>4526.3603130000001</v>
          </cell>
          <cell r="I1112">
            <v>3.6932187992167029</v>
          </cell>
          <cell r="J1112">
            <v>13415.171417490938</v>
          </cell>
          <cell r="K1112">
            <v>1.2461144535361128</v>
          </cell>
          <cell r="L1112">
            <v>31</v>
          </cell>
          <cell r="M1112">
            <v>91.877421412478483</v>
          </cell>
        </row>
        <row r="1113">
          <cell r="D1113">
            <v>43481</v>
          </cell>
          <cell r="E1113">
            <v>11980.758</v>
          </cell>
          <cell r="F1113">
            <v>0</v>
          </cell>
          <cell r="G1113">
            <v>11980.758</v>
          </cell>
          <cell r="H1113">
            <v>4526.3603130000001</v>
          </cell>
          <cell r="I1113">
            <v>2.6468856148262185</v>
          </cell>
          <cell r="J1113">
            <v>13415.171417490938</v>
          </cell>
          <cell r="K1113">
            <v>0.89307528224196042</v>
          </cell>
          <cell r="L1113">
            <v>31</v>
          </cell>
          <cell r="M1113">
            <v>91.877421412478483</v>
          </cell>
        </row>
        <row r="1114">
          <cell r="D1114">
            <v>43482</v>
          </cell>
          <cell r="E1114">
            <v>9009.9509999999991</v>
          </cell>
          <cell r="F1114">
            <v>0</v>
          </cell>
          <cell r="G1114">
            <v>9009.9509999999991</v>
          </cell>
          <cell r="H1114">
            <v>4526.3603130000001</v>
          </cell>
          <cell r="I1114">
            <v>1.9905509895274656</v>
          </cell>
          <cell r="J1114">
            <v>13415.171417490938</v>
          </cell>
          <cell r="K1114">
            <v>0.67162399343273882</v>
          </cell>
          <cell r="L1114">
            <v>31</v>
          </cell>
          <cell r="M1114">
            <v>91.877421412478483</v>
          </cell>
        </row>
        <row r="1115">
          <cell r="D1115">
            <v>43483</v>
          </cell>
          <cell r="E1115">
            <v>11381.191999999999</v>
          </cell>
          <cell r="F1115">
            <v>0</v>
          </cell>
          <cell r="G1115">
            <v>11381.191999999999</v>
          </cell>
          <cell r="H1115">
            <v>4526.3603130000001</v>
          </cell>
          <cell r="I1115">
            <v>2.5144246619767494</v>
          </cell>
          <cell r="J1115">
            <v>13415.171417490938</v>
          </cell>
          <cell r="K1115">
            <v>0.84838215225196456</v>
          </cell>
          <cell r="L1115">
            <v>31</v>
          </cell>
          <cell r="M1115">
            <v>91.877421412478483</v>
          </cell>
        </row>
        <row r="1116">
          <cell r="D1116">
            <v>43484</v>
          </cell>
          <cell r="E1116">
            <v>9234.3739999999998</v>
          </cell>
          <cell r="F1116">
            <v>0</v>
          </cell>
          <cell r="G1116">
            <v>9234.3739999999998</v>
          </cell>
          <cell r="H1116">
            <v>4526.3603130000001</v>
          </cell>
          <cell r="I1116">
            <v>2.0401323273974188</v>
          </cell>
          <cell r="J1116">
            <v>13415.171417490938</v>
          </cell>
          <cell r="K1116">
            <v>0.68835303796118918</v>
          </cell>
          <cell r="L1116">
            <v>31</v>
          </cell>
          <cell r="M1116">
            <v>91.877421412478483</v>
          </cell>
        </row>
        <row r="1117">
          <cell r="D1117">
            <v>43485</v>
          </cell>
          <cell r="E1117">
            <v>11967.321</v>
          </cell>
          <cell r="F1117">
            <v>0</v>
          </cell>
          <cell r="G1117">
            <v>11967.321</v>
          </cell>
          <cell r="H1117">
            <v>4526.3603130000001</v>
          </cell>
          <cell r="I1117">
            <v>2.6439170044923466</v>
          </cell>
          <cell r="J1117">
            <v>13415.171417490938</v>
          </cell>
          <cell r="K1117">
            <v>0.89207365508552472</v>
          </cell>
          <cell r="L1117">
            <v>31</v>
          </cell>
          <cell r="M1117">
            <v>91.877421412478483</v>
          </cell>
        </row>
        <row r="1118">
          <cell r="D1118">
            <v>43486</v>
          </cell>
          <cell r="E1118">
            <v>18308.217000000001</v>
          </cell>
          <cell r="F1118">
            <v>0</v>
          </cell>
          <cell r="G1118">
            <v>18308.217000000001</v>
          </cell>
          <cell r="H1118">
            <v>4526.3603130000001</v>
          </cell>
          <cell r="I1118">
            <v>4.0447988524947105</v>
          </cell>
          <cell r="J1118">
            <v>13415.171417490938</v>
          </cell>
          <cell r="K1118">
            <v>1.3647396988255718</v>
          </cell>
          <cell r="L1118">
            <v>31</v>
          </cell>
          <cell r="M1118">
            <v>91.877421412478483</v>
          </cell>
        </row>
        <row r="1119">
          <cell r="D1119">
            <v>43487</v>
          </cell>
          <cell r="E1119">
            <v>8732.116</v>
          </cell>
          <cell r="F1119">
            <v>0</v>
          </cell>
          <cell r="G1119">
            <v>8732.116</v>
          </cell>
          <cell r="H1119">
            <v>4526.3603130000001</v>
          </cell>
          <cell r="I1119">
            <v>1.9291694421499759</v>
          </cell>
          <cell r="J1119">
            <v>13415.171417490938</v>
          </cell>
          <cell r="K1119">
            <v>0.65091348654814152</v>
          </cell>
          <cell r="L1119">
            <v>31</v>
          </cell>
          <cell r="M1119">
            <v>91.877421412478483</v>
          </cell>
        </row>
        <row r="1120">
          <cell r="D1120">
            <v>43488</v>
          </cell>
          <cell r="E1120">
            <v>10755.129000000001</v>
          </cell>
          <cell r="F1120">
            <v>0</v>
          </cell>
          <cell r="G1120">
            <v>10755.129000000001</v>
          </cell>
          <cell r="H1120">
            <v>4526.3603130000001</v>
          </cell>
          <cell r="I1120">
            <v>2.3761097783379226</v>
          </cell>
          <cell r="J1120">
            <v>13415.171417490938</v>
          </cell>
          <cell r="K1120">
            <v>0.80171387045992371</v>
          </cell>
          <cell r="L1120">
            <v>31</v>
          </cell>
          <cell r="M1120">
            <v>91.877421412478483</v>
          </cell>
        </row>
        <row r="1121">
          <cell r="D1121">
            <v>43489</v>
          </cell>
          <cell r="E1121">
            <v>12814.828</v>
          </cell>
          <cell r="F1121">
            <v>0</v>
          </cell>
          <cell r="G1121">
            <v>12814.828</v>
          </cell>
          <cell r="H1121">
            <v>4526.3603130000001</v>
          </cell>
          <cell r="I1121">
            <v>2.8311550813122373</v>
          </cell>
          <cell r="J1121">
            <v>13415.171417490938</v>
          </cell>
          <cell r="K1121">
            <v>0.95524891939075784</v>
          </cell>
          <cell r="L1121">
            <v>31</v>
          </cell>
          <cell r="M1121">
            <v>91.877421412478483</v>
          </cell>
        </row>
        <row r="1122">
          <cell r="D1122">
            <v>43490</v>
          </cell>
          <cell r="E1122">
            <v>19853.756000000001</v>
          </cell>
          <cell r="F1122">
            <v>0</v>
          </cell>
          <cell r="G1122">
            <v>19853.756000000001</v>
          </cell>
          <cell r="H1122">
            <v>4526.3603130000001</v>
          </cell>
          <cell r="I1122">
            <v>4.3862517844588567</v>
          </cell>
          <cell r="J1122">
            <v>13415.171417490938</v>
          </cell>
          <cell r="K1122">
            <v>1.4799479918768927</v>
          </cell>
          <cell r="L1122">
            <v>31</v>
          </cell>
          <cell r="M1122">
            <v>91.877421412478483</v>
          </cell>
        </row>
        <row r="1123">
          <cell r="D1123">
            <v>43491</v>
          </cell>
          <cell r="E1123">
            <v>21255.695</v>
          </cell>
          <cell r="F1123">
            <v>0</v>
          </cell>
          <cell r="G1123">
            <v>21255.695</v>
          </cell>
          <cell r="H1123">
            <v>4526.3603130000001</v>
          </cell>
          <cell r="I1123">
            <v>4.6959794470962173</v>
          </cell>
          <cell r="J1123">
            <v>13415.171417490938</v>
          </cell>
          <cell r="K1123">
            <v>1.584451986374654</v>
          </cell>
          <cell r="L1123">
            <v>31</v>
          </cell>
          <cell r="M1123">
            <v>91.877421412478483</v>
          </cell>
        </row>
        <row r="1124">
          <cell r="D1124">
            <v>43492</v>
          </cell>
          <cell r="E1124">
            <v>17688.042000000001</v>
          </cell>
          <cell r="F1124">
            <v>0</v>
          </cell>
          <cell r="G1124">
            <v>17688.042000000001</v>
          </cell>
          <cell r="H1124">
            <v>4526.3603130000001</v>
          </cell>
          <cell r="I1124">
            <v>3.907784793269506</v>
          </cell>
          <cell r="J1124">
            <v>13415.171417490938</v>
          </cell>
          <cell r="K1124">
            <v>1.3185103230912145</v>
          </cell>
          <cell r="L1124">
            <v>31</v>
          </cell>
          <cell r="M1124">
            <v>91.877421412478483</v>
          </cell>
        </row>
        <row r="1125">
          <cell r="D1125">
            <v>43493</v>
          </cell>
          <cell r="E1125">
            <v>17381.728999999999</v>
          </cell>
          <cell r="F1125">
            <v>0</v>
          </cell>
          <cell r="G1125">
            <v>17381.728999999999</v>
          </cell>
          <cell r="H1125">
            <v>4526.3603130000001</v>
          </cell>
          <cell r="I1125">
            <v>3.8401116566170277</v>
          </cell>
          <cell r="J1125">
            <v>13415.171417490938</v>
          </cell>
          <cell r="K1125">
            <v>1.2956769957734118</v>
          </cell>
          <cell r="L1125">
            <v>31</v>
          </cell>
          <cell r="M1125">
            <v>91.877421412478483</v>
          </cell>
        </row>
        <row r="1126">
          <cell r="D1126">
            <v>43494</v>
          </cell>
          <cell r="E1126">
            <v>8399.6730000000007</v>
          </cell>
          <cell r="F1126">
            <v>0</v>
          </cell>
          <cell r="G1126">
            <v>8399.6730000000007</v>
          </cell>
          <cell r="H1126">
            <v>4526.3603130000001</v>
          </cell>
          <cell r="I1126">
            <v>1.8557234553059321</v>
          </cell>
          <cell r="J1126">
            <v>13415.171417490938</v>
          </cell>
          <cell r="K1126">
            <v>0.62613236451443022</v>
          </cell>
          <cell r="L1126">
            <v>31</v>
          </cell>
          <cell r="M1126">
            <v>91.877421412478483</v>
          </cell>
        </row>
        <row r="1127">
          <cell r="D1127">
            <v>43495</v>
          </cell>
          <cell r="E1127">
            <v>13284.942999999999</v>
          </cell>
          <cell r="F1127">
            <v>0</v>
          </cell>
          <cell r="G1127">
            <v>13284.942999999999</v>
          </cell>
          <cell r="H1127">
            <v>4526.3603130000001</v>
          </cell>
          <cell r="I1127">
            <v>2.9350166759470699</v>
          </cell>
          <cell r="J1127">
            <v>13415.171417490938</v>
          </cell>
          <cell r="K1127">
            <v>0.99029245222158369</v>
          </cell>
          <cell r="L1127">
            <v>31</v>
          </cell>
          <cell r="M1127">
            <v>91.877421412478483</v>
          </cell>
        </row>
        <row r="1128">
          <cell r="D1128">
            <v>43496</v>
          </cell>
          <cell r="E1128">
            <v>7451.0559999999996</v>
          </cell>
          <cell r="F1128">
            <v>0</v>
          </cell>
          <cell r="G1128">
            <v>7451.0559999999996</v>
          </cell>
          <cell r="H1128">
            <v>4585.0849429999998</v>
          </cell>
          <cell r="I1128">
            <v>1.6250638957900763</v>
          </cell>
          <cell r="J1128">
            <v>13415.171417490938</v>
          </cell>
          <cell r="K1128">
            <v>0.55542011116497414</v>
          </cell>
          <cell r="L1128">
            <v>31</v>
          </cell>
          <cell r="M1128">
            <v>91.877421412478483</v>
          </cell>
        </row>
        <row r="1129">
          <cell r="D1129">
            <v>43497</v>
          </cell>
          <cell r="E1129">
            <v>13023.081</v>
          </cell>
          <cell r="F1129">
            <v>0</v>
          </cell>
          <cell r="G1129">
            <v>13023.081</v>
          </cell>
          <cell r="H1129">
            <v>4585.0849429999998</v>
          </cell>
          <cell r="I1129">
            <v>2.8403140098597732</v>
          </cell>
          <cell r="J1129">
            <v>17871.952718345445</v>
          </cell>
          <cell r="K1129">
            <v>0.72868819682092667</v>
          </cell>
          <cell r="L1129">
            <v>28</v>
          </cell>
          <cell r="M1129">
            <v>110.55564327843035</v>
          </cell>
        </row>
        <row r="1130">
          <cell r="D1130">
            <v>43498</v>
          </cell>
          <cell r="E1130">
            <v>17018.127</v>
          </cell>
          <cell r="F1130">
            <v>0</v>
          </cell>
          <cell r="G1130">
            <v>17018.127</v>
          </cell>
          <cell r="H1130">
            <v>4585.0849429999998</v>
          </cell>
          <cell r="I1130">
            <v>3.7116274205522393</v>
          </cell>
          <cell r="J1130">
            <v>17871.952718345445</v>
          </cell>
          <cell r="K1130">
            <v>0.95222538175870408</v>
          </cell>
          <cell r="L1130">
            <v>28</v>
          </cell>
          <cell r="M1130">
            <v>110.55564327843035</v>
          </cell>
        </row>
        <row r="1131">
          <cell r="D1131">
            <v>43499</v>
          </cell>
          <cell r="E1131">
            <v>21856.963</v>
          </cell>
          <cell r="F1131">
            <v>0</v>
          </cell>
          <cell r="G1131">
            <v>21856.963</v>
          </cell>
          <cell r="H1131">
            <v>4585.0849429999998</v>
          </cell>
          <cell r="I1131">
            <v>4.7669701372422315</v>
          </cell>
          <cell r="J1131">
            <v>17871.952718345445</v>
          </cell>
          <cell r="K1131">
            <v>1.2229756504203353</v>
          </cell>
          <cell r="L1131">
            <v>28</v>
          </cell>
          <cell r="M1131">
            <v>110.55564327843035</v>
          </cell>
        </row>
        <row r="1132">
          <cell r="D1132">
            <v>43500</v>
          </cell>
          <cell r="E1132">
            <v>21541.141</v>
          </cell>
          <cell r="F1132">
            <v>0</v>
          </cell>
          <cell r="G1132">
            <v>21541.141</v>
          </cell>
          <cell r="H1132">
            <v>4585.0849429999998</v>
          </cell>
          <cell r="I1132">
            <v>4.6980898429998836</v>
          </cell>
          <cell r="J1132">
            <v>17871.952718345445</v>
          </cell>
          <cell r="K1132">
            <v>1.2053042742155511</v>
          </cell>
          <cell r="L1132">
            <v>28</v>
          </cell>
          <cell r="M1132">
            <v>110.55564327843035</v>
          </cell>
        </row>
        <row r="1133">
          <cell r="D1133">
            <v>43501</v>
          </cell>
          <cell r="E1133">
            <v>22656.896000000001</v>
          </cell>
          <cell r="F1133">
            <v>0</v>
          </cell>
          <cell r="G1133">
            <v>22656.896000000001</v>
          </cell>
          <cell r="H1133">
            <v>4585.0849429999998</v>
          </cell>
          <cell r="I1133">
            <v>4.9414342987451176</v>
          </cell>
          <cell r="J1133">
            <v>17871.952718345445</v>
          </cell>
          <cell r="K1133">
            <v>1.2677347773387315</v>
          </cell>
          <cell r="L1133">
            <v>28</v>
          </cell>
          <cell r="M1133">
            <v>110.55564327843035</v>
          </cell>
        </row>
        <row r="1134">
          <cell r="D1134">
            <v>43502</v>
          </cell>
          <cell r="E1134">
            <v>22486.319</v>
          </cell>
          <cell r="F1134">
            <v>0</v>
          </cell>
          <cell r="G1134">
            <v>22486.319</v>
          </cell>
          <cell r="H1134">
            <v>4585.0849429999998</v>
          </cell>
          <cell r="I1134">
            <v>4.9042317164330012</v>
          </cell>
          <cell r="J1134">
            <v>17871.952718345445</v>
          </cell>
          <cell r="K1134">
            <v>1.2581903810050894</v>
          </cell>
          <cell r="L1134">
            <v>28</v>
          </cell>
          <cell r="M1134">
            <v>110.55564327843035</v>
          </cell>
        </row>
        <row r="1135">
          <cell r="D1135">
            <v>43503</v>
          </cell>
          <cell r="E1135">
            <v>21700.74</v>
          </cell>
          <cell r="F1135">
            <v>0</v>
          </cell>
          <cell r="G1135">
            <v>21700.74</v>
          </cell>
          <cell r="H1135">
            <v>4585.0849429999998</v>
          </cell>
          <cell r="I1135">
            <v>4.7328981403344095</v>
          </cell>
          <cell r="J1135">
            <v>17871.952718345445</v>
          </cell>
          <cell r="K1135">
            <v>1.2142344119859008</v>
          </cell>
          <cell r="L1135">
            <v>28</v>
          </cell>
          <cell r="M1135">
            <v>110.55564327843035</v>
          </cell>
        </row>
        <row r="1136">
          <cell r="D1136">
            <v>43504</v>
          </cell>
          <cell r="E1136">
            <v>22712.95</v>
          </cell>
          <cell r="F1136">
            <v>0</v>
          </cell>
          <cell r="G1136">
            <v>22712.95</v>
          </cell>
          <cell r="H1136">
            <v>4585.0849429999998</v>
          </cell>
          <cell r="I1136">
            <v>4.9536595902493845</v>
          </cell>
          <cell r="J1136">
            <v>17871.952718345445</v>
          </cell>
          <cell r="K1136">
            <v>1.2708712001394959</v>
          </cell>
          <cell r="L1136">
            <v>28</v>
          </cell>
          <cell r="M1136">
            <v>110.55564327843035</v>
          </cell>
        </row>
        <row r="1137">
          <cell r="D1137">
            <v>43505</v>
          </cell>
          <cell r="E1137">
            <v>20753.742999999999</v>
          </cell>
          <cell r="F1137">
            <v>0</v>
          </cell>
          <cell r="G1137">
            <v>20753.742999999999</v>
          </cell>
          <cell r="H1137">
            <v>4585.0849429999998</v>
          </cell>
          <cell r="I1137">
            <v>4.5263595457886812</v>
          </cell>
          <cell r="J1137">
            <v>17871.952718345445</v>
          </cell>
          <cell r="K1137">
            <v>1.1612465256074909</v>
          </cell>
          <cell r="L1137">
            <v>28</v>
          </cell>
          <cell r="M1137">
            <v>110.55564327843035</v>
          </cell>
        </row>
        <row r="1138">
          <cell r="D1138">
            <v>43506</v>
          </cell>
          <cell r="E1138">
            <v>11692.082</v>
          </cell>
          <cell r="F1138">
            <v>0</v>
          </cell>
          <cell r="G1138">
            <v>11692.082</v>
          </cell>
          <cell r="H1138">
            <v>4585.0849429999998</v>
          </cell>
          <cell r="I1138">
            <v>2.5500251675490064</v>
          </cell>
          <cell r="J1138">
            <v>17871.952718345445</v>
          </cell>
          <cell r="K1138">
            <v>0.65421401814688962</v>
          </cell>
          <cell r="L1138">
            <v>28</v>
          </cell>
          <cell r="M1138">
            <v>110.55564327843035</v>
          </cell>
        </row>
        <row r="1139">
          <cell r="D1139">
            <v>43507</v>
          </cell>
          <cell r="E1139">
            <v>20009.350999999999</v>
          </cell>
          <cell r="F1139">
            <v>0</v>
          </cell>
          <cell r="G1139">
            <v>20009.350999999999</v>
          </cell>
          <cell r="H1139">
            <v>4585.0849429999998</v>
          </cell>
          <cell r="I1139">
            <v>4.3640087912761709</v>
          </cell>
          <cell r="J1139">
            <v>17871.952718345445</v>
          </cell>
          <cell r="K1139">
            <v>1.1195951172957461</v>
          </cell>
          <cell r="L1139">
            <v>28</v>
          </cell>
          <cell r="M1139">
            <v>110.55564327843035</v>
          </cell>
        </row>
        <row r="1140">
          <cell r="D1140">
            <v>43508</v>
          </cell>
          <cell r="E1140">
            <v>22127.228999999999</v>
          </cell>
          <cell r="F1140">
            <v>0</v>
          </cell>
          <cell r="G1140">
            <v>22127.228999999999</v>
          </cell>
          <cell r="H1140">
            <v>4585.0849429999998</v>
          </cell>
          <cell r="I1140">
            <v>4.8259147376934433</v>
          </cell>
          <cell r="J1140">
            <v>17871.952718345445</v>
          </cell>
          <cell r="K1140">
            <v>1.2380980046621621</v>
          </cell>
          <cell r="L1140">
            <v>28</v>
          </cell>
          <cell r="M1140">
            <v>110.55564327843035</v>
          </cell>
        </row>
        <row r="1141">
          <cell r="D1141">
            <v>43509</v>
          </cell>
          <cell r="E1141">
            <v>23752.832999999999</v>
          </cell>
          <cell r="F1141">
            <v>0</v>
          </cell>
          <cell r="G1141">
            <v>23752.832999999999</v>
          </cell>
          <cell r="H1141">
            <v>4585.0849429999998</v>
          </cell>
          <cell r="I1141">
            <v>5.1804564790589529</v>
          </cell>
          <cell r="J1141">
            <v>17871.952718345445</v>
          </cell>
          <cell r="K1141">
            <v>1.3290563921209275</v>
          </cell>
          <cell r="L1141">
            <v>28</v>
          </cell>
          <cell r="M1141">
            <v>110.55564327843035</v>
          </cell>
        </row>
        <row r="1142">
          <cell r="D1142">
            <v>43510</v>
          </cell>
          <cell r="E1142">
            <v>22861.364000000001</v>
          </cell>
          <cell r="F1142">
            <v>0</v>
          </cell>
          <cell r="G1142">
            <v>22861.364000000001</v>
          </cell>
          <cell r="H1142">
            <v>4585.0849429999998</v>
          </cell>
          <cell r="I1142">
            <v>4.9860284562235213</v>
          </cell>
          <cell r="J1142">
            <v>17871.952718345445</v>
          </cell>
          <cell r="K1142">
            <v>1.2791754969524376</v>
          </cell>
          <cell r="L1142">
            <v>28</v>
          </cell>
          <cell r="M1142">
            <v>110.55564327843035</v>
          </cell>
        </row>
        <row r="1143">
          <cell r="D1143">
            <v>43511</v>
          </cell>
          <cell r="E1143">
            <v>21762.375</v>
          </cell>
          <cell r="F1143">
            <v>0</v>
          </cell>
          <cell r="G1143">
            <v>21762.375</v>
          </cell>
          <cell r="H1143">
            <v>4585.0849429999998</v>
          </cell>
          <cell r="I1143">
            <v>4.7463406393864931</v>
          </cell>
          <cell r="J1143">
            <v>17871.952718345445</v>
          </cell>
          <cell r="K1143">
            <v>1.2176831117990292</v>
          </cell>
          <cell r="L1143">
            <v>28</v>
          </cell>
          <cell r="M1143">
            <v>110.55564327843035</v>
          </cell>
        </row>
        <row r="1144">
          <cell r="D1144">
            <v>43512</v>
          </cell>
          <cell r="E1144">
            <v>22782.808000000001</v>
          </cell>
          <cell r="F1144">
            <v>0</v>
          </cell>
          <cell r="G1144">
            <v>22782.808000000001</v>
          </cell>
          <cell r="H1144">
            <v>4585.0849429999998</v>
          </cell>
          <cell r="I1144">
            <v>4.9688955130007502</v>
          </cell>
          <cell r="J1144">
            <v>17871.952718345445</v>
          </cell>
          <cell r="K1144">
            <v>1.2747800063623487</v>
          </cell>
          <cell r="L1144">
            <v>28</v>
          </cell>
          <cell r="M1144">
            <v>110.55564327843035</v>
          </cell>
        </row>
        <row r="1145">
          <cell r="D1145">
            <v>43513</v>
          </cell>
          <cell r="E1145">
            <v>22877.347000000002</v>
          </cell>
          <cell r="F1145">
            <v>0</v>
          </cell>
          <cell r="G1145">
            <v>22877.347000000002</v>
          </cell>
          <cell r="H1145">
            <v>4585.0849429999998</v>
          </cell>
          <cell r="I1145">
            <v>4.9895143240315765</v>
          </cell>
          <cell r="J1145">
            <v>17871.952718345445</v>
          </cell>
          <cell r="K1145">
            <v>1.2800698032575115</v>
          </cell>
          <cell r="L1145">
            <v>28</v>
          </cell>
          <cell r="M1145">
            <v>110.55564327843035</v>
          </cell>
        </row>
        <row r="1146">
          <cell r="D1146">
            <v>43514</v>
          </cell>
          <cell r="E1146">
            <v>16773.632000000001</v>
          </cell>
          <cell r="F1146">
            <v>0</v>
          </cell>
          <cell r="G1146">
            <v>16773.632000000001</v>
          </cell>
          <cell r="H1146">
            <v>4585.0849429999998</v>
          </cell>
          <cell r="I1146">
            <v>3.6583034357101991</v>
          </cell>
          <cell r="J1146">
            <v>17871.952718345445</v>
          </cell>
          <cell r="K1146">
            <v>0.93854500760747739</v>
          </cell>
          <cell r="L1146">
            <v>28</v>
          </cell>
          <cell r="M1146">
            <v>110.55564327843035</v>
          </cell>
        </row>
        <row r="1147">
          <cell r="D1147">
            <v>43515</v>
          </cell>
          <cell r="E1147">
            <v>17602.036</v>
          </cell>
          <cell r="F1147">
            <v>0</v>
          </cell>
          <cell r="G1147">
            <v>17602.036</v>
          </cell>
          <cell r="H1147">
            <v>4585.0849429999998</v>
          </cell>
          <cell r="I1147">
            <v>3.8389770786848434</v>
          </cell>
          <cell r="J1147">
            <v>17871.952718345445</v>
          </cell>
          <cell r="K1147">
            <v>0.98489718932232984</v>
          </cell>
          <cell r="L1147">
            <v>28</v>
          </cell>
          <cell r="M1147">
            <v>110.55564327843035</v>
          </cell>
        </row>
        <row r="1148">
          <cell r="D1148">
            <v>43516</v>
          </cell>
          <cell r="E1148">
            <v>20688.215</v>
          </cell>
          <cell r="F1148">
            <v>0</v>
          </cell>
          <cell r="G1148">
            <v>20688.215</v>
          </cell>
          <cell r="H1148">
            <v>4585.0849429999998</v>
          </cell>
          <cell r="I1148">
            <v>4.5120679894021327</v>
          </cell>
          <cell r="J1148">
            <v>17871.952718345445</v>
          </cell>
          <cell r="K1148">
            <v>1.1575799984499555</v>
          </cell>
          <cell r="L1148">
            <v>28</v>
          </cell>
          <cell r="M1148">
            <v>110.55564327843035</v>
          </cell>
        </row>
        <row r="1149">
          <cell r="D1149">
            <v>43517</v>
          </cell>
          <cell r="E1149">
            <v>23242.280999999999</v>
          </cell>
          <cell r="F1149">
            <v>0</v>
          </cell>
          <cell r="G1149">
            <v>23242.280999999999</v>
          </cell>
          <cell r="H1149">
            <v>4585.0849429999998</v>
          </cell>
          <cell r="I1149">
            <v>5.0691058702159362</v>
          </cell>
          <cell r="J1149">
            <v>17871.952718345445</v>
          </cell>
          <cell r="K1149">
            <v>1.3004891724082253</v>
          </cell>
          <cell r="L1149">
            <v>28</v>
          </cell>
          <cell r="M1149">
            <v>110.55564327843035</v>
          </cell>
        </row>
        <row r="1150">
          <cell r="D1150">
            <v>43518</v>
          </cell>
          <cell r="E1150">
            <v>25230.862000000001</v>
          </cell>
          <cell r="F1150">
            <v>0</v>
          </cell>
          <cell r="G1150">
            <v>25230.862000000001</v>
          </cell>
          <cell r="H1150">
            <v>4585.0849429999998</v>
          </cell>
          <cell r="I1150">
            <v>5.5028123390646639</v>
          </cell>
          <cell r="J1150">
            <v>17871.952718345445</v>
          </cell>
          <cell r="K1150">
            <v>1.4117574278327563</v>
          </cell>
          <cell r="L1150">
            <v>28</v>
          </cell>
          <cell r="M1150">
            <v>110.55564327843035</v>
          </cell>
        </row>
        <row r="1151">
          <cell r="D1151">
            <v>43519</v>
          </cell>
          <cell r="E1151">
            <v>22102.638999999999</v>
          </cell>
          <cell r="F1151">
            <v>0</v>
          </cell>
          <cell r="G1151">
            <v>22102.638999999999</v>
          </cell>
          <cell r="H1151">
            <v>4585.0849429999998</v>
          </cell>
          <cell r="I1151">
            <v>4.8205516963745376</v>
          </cell>
          <cell r="J1151">
            <v>17871.952718345445</v>
          </cell>
          <cell r="K1151">
            <v>1.2367221057669755</v>
          </cell>
          <cell r="L1151">
            <v>28</v>
          </cell>
          <cell r="M1151">
            <v>110.55564327843035</v>
          </cell>
        </row>
        <row r="1152">
          <cell r="D1152">
            <v>43520</v>
          </cell>
          <cell r="E1152">
            <v>24715.357</v>
          </cell>
          <cell r="F1152">
            <v>0</v>
          </cell>
          <cell r="G1152">
            <v>24715.357</v>
          </cell>
          <cell r="H1152">
            <v>4585.0849429999998</v>
          </cell>
          <cell r="I1152">
            <v>5.3903814885114985</v>
          </cell>
          <cell r="J1152">
            <v>17871.952718345445</v>
          </cell>
          <cell r="K1152">
            <v>1.3829130699651999</v>
          </cell>
          <cell r="L1152">
            <v>28</v>
          </cell>
          <cell r="M1152">
            <v>110.55564327843035</v>
          </cell>
        </row>
        <row r="1153">
          <cell r="D1153">
            <v>43521</v>
          </cell>
          <cell r="E1153">
            <v>26059.662</v>
          </cell>
          <cell r="F1153">
            <v>0</v>
          </cell>
          <cell r="G1153">
            <v>26059.662</v>
          </cell>
          <cell r="H1153">
            <v>4585.0849429999998</v>
          </cell>
          <cell r="I1153">
            <v>5.6835723490324881</v>
          </cell>
          <cell r="J1153">
            <v>17871.952718345445</v>
          </cell>
          <cell r="K1153">
            <v>1.4581317671711342</v>
          </cell>
          <cell r="L1153">
            <v>28</v>
          </cell>
          <cell r="M1153">
            <v>110.55564327843035</v>
          </cell>
        </row>
        <row r="1154">
          <cell r="D1154">
            <v>43522</v>
          </cell>
          <cell r="E1154">
            <v>26432.951000000001</v>
          </cell>
          <cell r="F1154">
            <v>0</v>
          </cell>
          <cell r="G1154">
            <v>26432.951000000001</v>
          </cell>
          <cell r="H1154">
            <v>4585.0849429999998</v>
          </cell>
          <cell r="I1154">
            <v>5.7649861079138578</v>
          </cell>
          <cell r="J1154">
            <v>17871.952718345445</v>
          </cell>
          <cell r="K1154">
            <v>1.4790186286060809</v>
          </cell>
          <cell r="L1154">
            <v>28</v>
          </cell>
          <cell r="M1154">
            <v>110.55564327843035</v>
          </cell>
        </row>
        <row r="1155">
          <cell r="D1155">
            <v>43523</v>
          </cell>
          <cell r="E1155">
            <v>25843.721000000001</v>
          </cell>
          <cell r="F1155">
            <v>0</v>
          </cell>
          <cell r="G1155">
            <v>25843.721000000001</v>
          </cell>
          <cell r="H1155">
            <v>4585.0849429999998</v>
          </cell>
          <cell r="I1155">
            <v>5.6364759478350193</v>
          </cell>
          <cell r="J1155">
            <v>17871.952718345445</v>
          </cell>
          <cell r="K1155">
            <v>1.4460490919647291</v>
          </cell>
          <cell r="L1155">
            <v>28</v>
          </cell>
          <cell r="M1155">
            <v>110.55564327843035</v>
          </cell>
        </row>
        <row r="1156">
          <cell r="D1156">
            <v>43524</v>
          </cell>
          <cell r="E1156">
            <v>23770.773000000001</v>
          </cell>
          <cell r="F1156">
            <v>0</v>
          </cell>
          <cell r="G1156">
            <v>23770.773000000001</v>
          </cell>
          <cell r="H1156">
            <v>4764.4151680000004</v>
          </cell>
          <cell r="I1156">
            <v>4.989232080288768</v>
          </cell>
          <cell r="J1156">
            <v>17871.952718345445</v>
          </cell>
          <cell r="K1156">
            <v>1.33006019961095</v>
          </cell>
          <cell r="L1156">
            <v>28</v>
          </cell>
          <cell r="M1156">
            <v>110.55564327843035</v>
          </cell>
        </row>
        <row r="1157">
          <cell r="D1157">
            <v>43525</v>
          </cell>
          <cell r="E1157">
            <v>23035.749</v>
          </cell>
          <cell r="F1157">
            <v>0</v>
          </cell>
          <cell r="G1157">
            <v>23035.749</v>
          </cell>
          <cell r="H1157">
            <v>4764.4151680000004</v>
          </cell>
          <cell r="I1157">
            <v>4.8349583711173336</v>
          </cell>
          <cell r="J1157">
            <v>21430.654783761009</v>
          </cell>
          <cell r="K1157">
            <v>1.0748971150174675</v>
          </cell>
          <cell r="L1157">
            <v>31</v>
          </cell>
          <cell r="M1157">
            <v>146.77362215034762</v>
          </cell>
        </row>
        <row r="1158">
          <cell r="D1158">
            <v>43526</v>
          </cell>
          <cell r="E1158">
            <v>25471.233</v>
          </cell>
          <cell r="F1158">
            <v>0</v>
          </cell>
          <cell r="G1158">
            <v>25471.233</v>
          </cell>
          <cell r="H1158">
            <v>4764.4151680000004</v>
          </cell>
          <cell r="I1158">
            <v>5.346140523411246</v>
          </cell>
          <cell r="J1158">
            <v>21430.654783761009</v>
          </cell>
          <cell r="K1158">
            <v>1.1885419860946445</v>
          </cell>
          <cell r="L1158">
            <v>31</v>
          </cell>
          <cell r="M1158">
            <v>146.77362215034762</v>
          </cell>
        </row>
        <row r="1159">
          <cell r="D1159">
            <v>43527</v>
          </cell>
          <cell r="E1159">
            <v>24430.941999999999</v>
          </cell>
          <cell r="F1159">
            <v>0</v>
          </cell>
          <cell r="G1159">
            <v>24430.941999999999</v>
          </cell>
          <cell r="H1159">
            <v>4764.4151680000004</v>
          </cell>
          <cell r="I1159">
            <v>5.127794522209026</v>
          </cell>
          <cell r="J1159">
            <v>21430.654783761009</v>
          </cell>
          <cell r="K1159">
            <v>1.139999792190785</v>
          </cell>
          <cell r="L1159">
            <v>31</v>
          </cell>
          <cell r="M1159">
            <v>146.77362215034762</v>
          </cell>
        </row>
        <row r="1160">
          <cell r="D1160">
            <v>43528</v>
          </cell>
          <cell r="E1160">
            <v>18422.569</v>
          </cell>
          <cell r="F1160">
            <v>0</v>
          </cell>
          <cell r="G1160">
            <v>18422.569</v>
          </cell>
          <cell r="H1160">
            <v>4764.4151680000004</v>
          </cell>
          <cell r="I1160">
            <v>3.866701022138967</v>
          </cell>
          <cell r="J1160">
            <v>21430.654783761009</v>
          </cell>
          <cell r="K1160">
            <v>0.85963631003750884</v>
          </cell>
          <cell r="L1160">
            <v>31</v>
          </cell>
          <cell r="M1160">
            <v>146.77362215034762</v>
          </cell>
        </row>
        <row r="1161">
          <cell r="D1161">
            <v>43529</v>
          </cell>
          <cell r="E1161">
            <v>14939.396000000001</v>
          </cell>
          <cell r="F1161">
            <v>0</v>
          </cell>
          <cell r="G1161">
            <v>14939.396000000001</v>
          </cell>
          <cell r="H1161">
            <v>4764.4151680000004</v>
          </cell>
          <cell r="I1161">
            <v>3.135620107235793</v>
          </cell>
          <cell r="J1161">
            <v>21430.654783761009</v>
          </cell>
          <cell r="K1161">
            <v>0.69710403861856185</v>
          </cell>
          <cell r="L1161">
            <v>31</v>
          </cell>
          <cell r="M1161">
            <v>146.77362215034762</v>
          </cell>
        </row>
        <row r="1162">
          <cell r="D1162">
            <v>43530</v>
          </cell>
          <cell r="E1162">
            <v>10381.065000000001</v>
          </cell>
          <cell r="F1162">
            <v>0</v>
          </cell>
          <cell r="G1162">
            <v>10381.065000000001</v>
          </cell>
          <cell r="H1162">
            <v>4764.4151680000004</v>
          </cell>
          <cell r="I1162">
            <v>2.1788749791840138</v>
          </cell>
          <cell r="J1162">
            <v>21430.654783761009</v>
          </cell>
          <cell r="K1162">
            <v>0.48440260480823993</v>
          </cell>
          <cell r="L1162">
            <v>31</v>
          </cell>
          <cell r="M1162">
            <v>146.77362215034762</v>
          </cell>
        </row>
        <row r="1163">
          <cell r="D1163">
            <v>43531</v>
          </cell>
          <cell r="E1163">
            <v>22128.895</v>
          </cell>
          <cell r="F1163">
            <v>0</v>
          </cell>
          <cell r="G1163">
            <v>22128.895</v>
          </cell>
          <cell r="H1163">
            <v>4764.4151680000004</v>
          </cell>
          <cell r="I1163">
            <v>4.6446193750342788</v>
          </cell>
          <cell r="J1163">
            <v>21430.654783761009</v>
          </cell>
          <cell r="K1163">
            <v>1.0325813757575004</v>
          </cell>
          <cell r="L1163">
            <v>31</v>
          </cell>
          <cell r="M1163">
            <v>146.77362215034762</v>
          </cell>
        </row>
        <row r="1164">
          <cell r="D1164">
            <v>43532</v>
          </cell>
          <cell r="E1164">
            <v>21623.944</v>
          </cell>
          <cell r="F1164">
            <v>0</v>
          </cell>
          <cell r="G1164">
            <v>21623.944</v>
          </cell>
          <cell r="H1164">
            <v>4764.4151680000004</v>
          </cell>
          <cell r="I1164">
            <v>4.5386355381530006</v>
          </cell>
          <cell r="J1164">
            <v>21430.654783761009</v>
          </cell>
          <cell r="K1164">
            <v>1.0090192865402066</v>
          </cell>
          <cell r="L1164">
            <v>31</v>
          </cell>
          <cell r="M1164">
            <v>146.77362215034762</v>
          </cell>
        </row>
        <row r="1165">
          <cell r="D1165">
            <v>43533</v>
          </cell>
          <cell r="E1165">
            <v>26866.959999999999</v>
          </cell>
          <cell r="F1165">
            <v>0</v>
          </cell>
          <cell r="G1165">
            <v>26866.959999999999</v>
          </cell>
          <cell r="H1165">
            <v>4764.4151680000004</v>
          </cell>
          <cell r="I1165">
            <v>5.6390887554155311</v>
          </cell>
          <cell r="J1165">
            <v>21430.654783761009</v>
          </cell>
          <cell r="K1165">
            <v>1.2536695808453939</v>
          </cell>
          <cell r="L1165">
            <v>31</v>
          </cell>
          <cell r="M1165">
            <v>146.77362215034762</v>
          </cell>
        </row>
        <row r="1166">
          <cell r="D1166">
            <v>43534</v>
          </cell>
          <cell r="E1166">
            <v>26569.178</v>
          </cell>
          <cell r="F1166">
            <v>0</v>
          </cell>
          <cell r="G1166">
            <v>26569.178</v>
          </cell>
          <cell r="H1166">
            <v>4764.4151680000004</v>
          </cell>
          <cell r="I1166">
            <v>5.576587485165188</v>
          </cell>
          <cell r="J1166">
            <v>21430.654783761009</v>
          </cell>
          <cell r="K1166">
            <v>1.2397744384428555</v>
          </cell>
          <cell r="L1166">
            <v>31</v>
          </cell>
          <cell r="M1166">
            <v>146.77362215034762</v>
          </cell>
        </row>
        <row r="1167">
          <cell r="D1167">
            <v>43535</v>
          </cell>
          <cell r="E1167">
            <v>27396.511999999999</v>
          </cell>
          <cell r="F1167">
            <v>0</v>
          </cell>
          <cell r="G1167">
            <v>27396.511999999999</v>
          </cell>
          <cell r="H1167">
            <v>4764.4151680000004</v>
          </cell>
          <cell r="I1167">
            <v>5.7502360801820025</v>
          </cell>
          <cell r="J1167">
            <v>21430.654783761009</v>
          </cell>
          <cell r="K1167">
            <v>1.2783796051233858</v>
          </cell>
          <cell r="L1167">
            <v>31</v>
          </cell>
          <cell r="M1167">
            <v>146.77362215034762</v>
          </cell>
        </row>
        <row r="1168">
          <cell r="D1168">
            <v>43536</v>
          </cell>
          <cell r="E1168">
            <v>26965.465</v>
          </cell>
          <cell r="F1168">
            <v>0</v>
          </cell>
          <cell r="G1168">
            <v>26965.465</v>
          </cell>
          <cell r="H1168">
            <v>4764.4151680000004</v>
          </cell>
          <cell r="I1168">
            <v>5.6597639057805971</v>
          </cell>
          <cell r="J1168">
            <v>21430.654783761009</v>
          </cell>
          <cell r="K1168">
            <v>1.2582660339633194</v>
          </cell>
          <cell r="L1168">
            <v>31</v>
          </cell>
          <cell r="M1168">
            <v>146.77362215034762</v>
          </cell>
        </row>
        <row r="1169">
          <cell r="D1169">
            <v>43537</v>
          </cell>
          <cell r="E1169">
            <v>25708.274000000001</v>
          </cell>
          <cell r="F1169">
            <v>0</v>
          </cell>
          <cell r="G1169">
            <v>25708.274000000001</v>
          </cell>
          <cell r="H1169">
            <v>4764.4151680000004</v>
          </cell>
          <cell r="I1169">
            <v>5.3958929046881918</v>
          </cell>
          <cell r="J1169">
            <v>21430.654783761009</v>
          </cell>
          <cell r="K1169">
            <v>1.1996028240574497</v>
          </cell>
          <cell r="L1169">
            <v>31</v>
          </cell>
          <cell r="M1169">
            <v>146.77362215034762</v>
          </cell>
        </row>
        <row r="1170">
          <cell r="D1170">
            <v>43538</v>
          </cell>
          <cell r="E1170">
            <v>28717.963</v>
          </cell>
          <cell r="F1170">
            <v>0</v>
          </cell>
          <cell r="G1170">
            <v>28717.963</v>
          </cell>
          <cell r="H1170">
            <v>4764.4151680000004</v>
          </cell>
          <cell r="I1170">
            <v>6.0275945708684295</v>
          </cell>
          <cell r="J1170">
            <v>21430.654783761009</v>
          </cell>
          <cell r="K1170">
            <v>1.3400413235045399</v>
          </cell>
          <cell r="L1170">
            <v>31</v>
          </cell>
          <cell r="M1170">
            <v>146.77362215034762</v>
          </cell>
        </row>
        <row r="1171">
          <cell r="D1171">
            <v>43539</v>
          </cell>
          <cell r="E1171">
            <v>29245.805</v>
          </cell>
          <cell r="F1171">
            <v>0</v>
          </cell>
          <cell r="G1171">
            <v>29245.805</v>
          </cell>
          <cell r="H1171">
            <v>4764.4151680000004</v>
          </cell>
          <cell r="I1171">
            <v>6.1383829848473859</v>
          </cell>
          <cell r="J1171">
            <v>21430.654783761009</v>
          </cell>
          <cell r="K1171">
            <v>1.3646715555401923</v>
          </cell>
          <cell r="L1171">
            <v>31</v>
          </cell>
          <cell r="M1171">
            <v>146.77362215034762</v>
          </cell>
        </row>
        <row r="1172">
          <cell r="D1172">
            <v>43540</v>
          </cell>
          <cell r="E1172">
            <v>28900.686000000002</v>
          </cell>
          <cell r="F1172">
            <v>0</v>
          </cell>
          <cell r="G1172">
            <v>28900.686000000002</v>
          </cell>
          <cell r="H1172">
            <v>4764.4151680000004</v>
          </cell>
          <cell r="I1172">
            <v>6.0659461824633327</v>
          </cell>
          <cell r="J1172">
            <v>21430.654783761009</v>
          </cell>
          <cell r="K1172">
            <v>1.3485675678887505</v>
          </cell>
          <cell r="L1172">
            <v>31</v>
          </cell>
          <cell r="M1172">
            <v>146.77362215034762</v>
          </cell>
        </row>
        <row r="1173">
          <cell r="D1173">
            <v>43541</v>
          </cell>
          <cell r="E1173">
            <v>26580.560000000001</v>
          </cell>
          <cell r="F1173">
            <v>0</v>
          </cell>
          <cell r="G1173">
            <v>26580.560000000001</v>
          </cell>
          <cell r="H1173">
            <v>4764.4151680000004</v>
          </cell>
          <cell r="I1173">
            <v>5.5789764457403388</v>
          </cell>
          <cell r="J1173">
            <v>21430.654783761009</v>
          </cell>
          <cell r="K1173">
            <v>1.2403055468067785</v>
          </cell>
          <cell r="L1173">
            <v>31</v>
          </cell>
          <cell r="M1173">
            <v>146.77362215034762</v>
          </cell>
        </row>
        <row r="1174">
          <cell r="D1174">
            <v>43542</v>
          </cell>
          <cell r="E1174">
            <v>24491.329000000002</v>
          </cell>
          <cell r="F1174">
            <v>0</v>
          </cell>
          <cell r="G1174">
            <v>24491.329000000002</v>
          </cell>
          <cell r="H1174">
            <v>4764.4151680000004</v>
          </cell>
          <cell r="I1174">
            <v>5.1404691103527274</v>
          </cell>
          <cell r="J1174">
            <v>21430.654783761009</v>
          </cell>
          <cell r="K1174">
            <v>1.1428175782364898</v>
          </cell>
          <cell r="L1174">
            <v>31</v>
          </cell>
          <cell r="M1174">
            <v>146.77362215034762</v>
          </cell>
        </row>
        <row r="1175">
          <cell r="D1175">
            <v>43543</v>
          </cell>
          <cell r="E1175">
            <v>24013.688999999998</v>
          </cell>
          <cell r="F1175">
            <v>0</v>
          </cell>
          <cell r="G1175">
            <v>24013.688999999998</v>
          </cell>
          <cell r="H1175">
            <v>4764.4151680000004</v>
          </cell>
          <cell r="I1175">
            <v>5.0402175614935825</v>
          </cell>
          <cell r="J1175">
            <v>21430.654783761009</v>
          </cell>
          <cell r="K1175">
            <v>1.1205298784522568</v>
          </cell>
          <cell r="L1175">
            <v>31</v>
          </cell>
          <cell r="M1175">
            <v>146.77362215034762</v>
          </cell>
        </row>
        <row r="1176">
          <cell r="D1176">
            <v>43544</v>
          </cell>
          <cell r="E1176">
            <v>26217.791000000001</v>
          </cell>
          <cell r="F1176">
            <v>0</v>
          </cell>
          <cell r="G1176">
            <v>26217.791000000001</v>
          </cell>
          <cell r="H1176">
            <v>4764.4151680000004</v>
          </cell>
          <cell r="I1176">
            <v>5.5028350963389423</v>
          </cell>
          <cell r="J1176">
            <v>21430.654783761009</v>
          </cell>
          <cell r="K1176">
            <v>1.223377972560429</v>
          </cell>
          <cell r="L1176">
            <v>31</v>
          </cell>
          <cell r="M1176">
            <v>146.77362215034762</v>
          </cell>
        </row>
        <row r="1177">
          <cell r="D1177">
            <v>43545</v>
          </cell>
          <cell r="E1177">
            <v>29223.079000000002</v>
          </cell>
          <cell r="F1177">
            <v>0</v>
          </cell>
          <cell r="G1177">
            <v>29223.079000000002</v>
          </cell>
          <cell r="H1177">
            <v>4764.4151680000004</v>
          </cell>
          <cell r="I1177">
            <v>6.1336130394923636</v>
          </cell>
          <cell r="J1177">
            <v>21430.654783761009</v>
          </cell>
          <cell r="K1177">
            <v>1.3636111119732874</v>
          </cell>
          <cell r="L1177">
            <v>31</v>
          </cell>
          <cell r="M1177">
            <v>146.77362215034762</v>
          </cell>
        </row>
        <row r="1178">
          <cell r="D1178">
            <v>43546</v>
          </cell>
          <cell r="E1178">
            <v>28750.062999999998</v>
          </cell>
          <cell r="F1178">
            <v>0</v>
          </cell>
          <cell r="G1178">
            <v>28750.062999999998</v>
          </cell>
          <cell r="H1178">
            <v>4764.4151680000004</v>
          </cell>
          <cell r="I1178">
            <v>6.0343320189849576</v>
          </cell>
          <cell r="J1178">
            <v>21430.654783761009</v>
          </cell>
          <cell r="K1178">
            <v>1.3415391778782813</v>
          </cell>
          <cell r="L1178">
            <v>31</v>
          </cell>
          <cell r="M1178">
            <v>146.77362215034762</v>
          </cell>
        </row>
        <row r="1179">
          <cell r="D1179">
            <v>43547</v>
          </cell>
          <cell r="E1179">
            <v>22924.227999999999</v>
          </cell>
          <cell r="F1179">
            <v>0</v>
          </cell>
          <cell r="G1179">
            <v>22924.227999999999</v>
          </cell>
          <cell r="H1179">
            <v>4764.4151680000004</v>
          </cell>
          <cell r="I1179">
            <v>4.8115513009801578</v>
          </cell>
          <cell r="J1179">
            <v>21430.654783761009</v>
          </cell>
          <cell r="K1179">
            <v>1.0696933076151616</v>
          </cell>
          <cell r="L1179">
            <v>31</v>
          </cell>
          <cell r="M1179">
            <v>146.77362215034762</v>
          </cell>
        </row>
        <row r="1180">
          <cell r="D1180">
            <v>43548</v>
          </cell>
          <cell r="E1180">
            <v>25630.562999999998</v>
          </cell>
          <cell r="F1180">
            <v>0</v>
          </cell>
          <cell r="G1180">
            <v>25630.562999999998</v>
          </cell>
          <cell r="H1180">
            <v>4764.4151680000004</v>
          </cell>
          <cell r="I1180">
            <v>5.3795821934550592</v>
          </cell>
          <cell r="J1180">
            <v>21430.654783761009</v>
          </cell>
          <cell r="K1180">
            <v>1.1959766632712245</v>
          </cell>
          <cell r="L1180">
            <v>31</v>
          </cell>
          <cell r="M1180">
            <v>146.77362215034762</v>
          </cell>
        </row>
        <row r="1181">
          <cell r="D1181">
            <v>43549</v>
          </cell>
          <cell r="E1181">
            <v>29097.114000000001</v>
          </cell>
          <cell r="F1181">
            <v>0</v>
          </cell>
          <cell r="G1181">
            <v>29097.114000000001</v>
          </cell>
          <cell r="H1181">
            <v>4764.4151680000004</v>
          </cell>
          <cell r="I1181">
            <v>6.1071743275920989</v>
          </cell>
          <cell r="J1181">
            <v>21430.654783761009</v>
          </cell>
          <cell r="K1181">
            <v>1.3577333167649279</v>
          </cell>
          <cell r="L1181">
            <v>31</v>
          </cell>
          <cell r="M1181">
            <v>146.77362215034762</v>
          </cell>
        </row>
        <row r="1182">
          <cell r="D1182">
            <v>43550</v>
          </cell>
          <cell r="E1182">
            <v>28251.857</v>
          </cell>
          <cell r="F1182">
            <v>0</v>
          </cell>
          <cell r="G1182">
            <v>28251.857</v>
          </cell>
          <cell r="H1182">
            <v>4764.4151680000004</v>
          </cell>
          <cell r="I1182">
            <v>5.9297638857655484</v>
          </cell>
          <cell r="J1182">
            <v>21430.654783761009</v>
          </cell>
          <cell r="K1182">
            <v>1.3182918247279933</v>
          </cell>
          <cell r="L1182">
            <v>31</v>
          </cell>
          <cell r="M1182">
            <v>146.77362215034762</v>
          </cell>
        </row>
        <row r="1183">
          <cell r="D1183">
            <v>43551</v>
          </cell>
          <cell r="E1183">
            <v>31041.624</v>
          </cell>
          <cell r="F1183">
            <v>0</v>
          </cell>
          <cell r="G1183">
            <v>31041.624</v>
          </cell>
          <cell r="H1183">
            <v>4764.4151680000004</v>
          </cell>
          <cell r="I1183">
            <v>6.5153062664416392</v>
          </cell>
          <cell r="J1183">
            <v>21430.654783761009</v>
          </cell>
          <cell r="K1183">
            <v>1.4484682952161436</v>
          </cell>
          <cell r="L1183">
            <v>31</v>
          </cell>
          <cell r="M1183">
            <v>146.77362215034762</v>
          </cell>
        </row>
        <row r="1184">
          <cell r="D1184">
            <v>43552</v>
          </cell>
          <cell r="E1184">
            <v>31133.113000000001</v>
          </cell>
          <cell r="F1184">
            <v>0</v>
          </cell>
          <cell r="G1184">
            <v>31133.113000000001</v>
          </cell>
          <cell r="H1184">
            <v>4764.4151680000004</v>
          </cell>
          <cell r="I1184">
            <v>6.5345088331311425</v>
          </cell>
          <cell r="J1184">
            <v>21430.654783761009</v>
          </cell>
          <cell r="K1184">
            <v>1.4527373668298269</v>
          </cell>
          <cell r="L1184">
            <v>31</v>
          </cell>
          <cell r="M1184">
            <v>146.77362215034762</v>
          </cell>
        </row>
        <row r="1185">
          <cell r="D1185">
            <v>43553</v>
          </cell>
          <cell r="E1185">
            <v>28006.008000000002</v>
          </cell>
          <cell r="F1185">
            <v>0</v>
          </cell>
          <cell r="G1185">
            <v>28006.008000000002</v>
          </cell>
          <cell r="H1185">
            <v>4764.4151680000004</v>
          </cell>
          <cell r="I1185">
            <v>5.8781627990988712</v>
          </cell>
          <cell r="J1185">
            <v>21430.654783761009</v>
          </cell>
          <cell r="K1185">
            <v>1.3068199867239447</v>
          </cell>
          <cell r="L1185">
            <v>31</v>
          </cell>
          <cell r="M1185">
            <v>146.77362215034762</v>
          </cell>
        </row>
        <row r="1186">
          <cell r="D1186">
            <v>43554</v>
          </cell>
          <cell r="E1186">
            <v>27286.416000000001</v>
          </cell>
          <cell r="F1186">
            <v>0</v>
          </cell>
          <cell r="G1186">
            <v>27286.416000000001</v>
          </cell>
          <cell r="H1186">
            <v>4764.4151680000004</v>
          </cell>
          <cell r="I1186">
            <v>5.7271281023677574</v>
          </cell>
          <cell r="J1186">
            <v>21430.654783761009</v>
          </cell>
          <cell r="K1186">
            <v>1.2732422912563628</v>
          </cell>
          <cell r="L1186">
            <v>31</v>
          </cell>
          <cell r="M1186">
            <v>146.77362215034762</v>
          </cell>
        </row>
        <row r="1187">
          <cell r="D1187">
            <v>43555</v>
          </cell>
          <cell r="E1187">
            <v>12959.300999999999</v>
          </cell>
          <cell r="F1187">
            <v>0</v>
          </cell>
          <cell r="G1187">
            <v>12959.300999999999</v>
          </cell>
          <cell r="H1187">
            <v>4768.6207780000004</v>
          </cell>
          <cell r="I1187">
            <v>2.7176203777384953</v>
          </cell>
          <cell r="J1187">
            <v>21430.654783761009</v>
          </cell>
          <cell r="K1187">
            <v>0.60470858827047402</v>
          </cell>
          <cell r="L1187">
            <v>31</v>
          </cell>
          <cell r="M1187">
            <v>146.77362215034762</v>
          </cell>
        </row>
        <row r="1188">
          <cell r="D1188">
            <v>43556</v>
          </cell>
          <cell r="E1188">
            <v>16281.723</v>
          </cell>
          <cell r="F1188">
            <v>0</v>
          </cell>
          <cell r="G1188">
            <v>16281.723</v>
          </cell>
          <cell r="H1188">
            <v>4768.6207780000004</v>
          </cell>
          <cell r="I1188">
            <v>3.4143463609259137</v>
          </cell>
          <cell r="J1188">
            <v>24607.100475823252</v>
          </cell>
          <cell r="K1188">
            <v>0.66166767661216208</v>
          </cell>
          <cell r="L1188">
            <v>30</v>
          </cell>
          <cell r="M1188">
            <v>163.0919686518331</v>
          </cell>
        </row>
        <row r="1189">
          <cell r="D1189">
            <v>43557</v>
          </cell>
          <cell r="E1189">
            <v>22860.78</v>
          </cell>
          <cell r="F1189">
            <v>0</v>
          </cell>
          <cell r="G1189">
            <v>22860.78</v>
          </cell>
          <cell r="H1189">
            <v>4768.6207780000004</v>
          </cell>
          <cell r="I1189">
            <v>4.7940025144100478</v>
          </cell>
          <cell r="J1189">
            <v>24607.100475823252</v>
          </cell>
          <cell r="K1189">
            <v>0.92903184682246365</v>
          </cell>
          <cell r="L1189">
            <v>30</v>
          </cell>
          <cell r="M1189">
            <v>163.0919686518331</v>
          </cell>
        </row>
        <row r="1190">
          <cell r="D1190">
            <v>43558</v>
          </cell>
          <cell r="E1190">
            <v>25140.502</v>
          </cell>
          <cell r="F1190">
            <v>0</v>
          </cell>
          <cell r="G1190">
            <v>25140.502</v>
          </cell>
          <cell r="H1190">
            <v>4768.6207780000004</v>
          </cell>
          <cell r="I1190">
            <v>5.2720698856964123</v>
          </cell>
          <cell r="J1190">
            <v>24607.100475823252</v>
          </cell>
          <cell r="K1190">
            <v>1.0216767320758016</v>
          </cell>
          <cell r="L1190">
            <v>30</v>
          </cell>
          <cell r="M1190">
            <v>163.0919686518331</v>
          </cell>
        </row>
        <row r="1191">
          <cell r="D1191">
            <v>43559</v>
          </cell>
          <cell r="E1191">
            <v>29980.78</v>
          </cell>
          <cell r="F1191">
            <v>0</v>
          </cell>
          <cell r="G1191">
            <v>29980.78</v>
          </cell>
          <cell r="H1191">
            <v>4768.6207780000004</v>
          </cell>
          <cell r="I1191">
            <v>6.2870967090350574</v>
          </cell>
          <cell r="J1191">
            <v>24607.100475823252</v>
          </cell>
          <cell r="K1191">
            <v>1.2183792247061553</v>
          </cell>
          <cell r="L1191">
            <v>30</v>
          </cell>
          <cell r="M1191">
            <v>163.0919686518331</v>
          </cell>
        </row>
        <row r="1192">
          <cell r="D1192">
            <v>43560</v>
          </cell>
          <cell r="E1192">
            <v>13877.996999999999</v>
          </cell>
          <cell r="F1192">
            <v>0</v>
          </cell>
          <cell r="G1192">
            <v>13877.996999999999</v>
          </cell>
          <cell r="H1192">
            <v>4768.6207780000004</v>
          </cell>
          <cell r="I1192">
            <v>2.9102748249611383</v>
          </cell>
          <cell r="J1192">
            <v>24607.100475823252</v>
          </cell>
          <cell r="K1192">
            <v>0.56398343289715436</v>
          </cell>
          <cell r="L1192">
            <v>30</v>
          </cell>
          <cell r="M1192">
            <v>163.0919686518331</v>
          </cell>
        </row>
        <row r="1193">
          <cell r="D1193">
            <v>43561</v>
          </cell>
          <cell r="E1193">
            <v>17301.429</v>
          </cell>
          <cell r="F1193">
            <v>0</v>
          </cell>
          <cell r="G1193">
            <v>17301.429</v>
          </cell>
          <cell r="H1193">
            <v>4768.6207780000004</v>
          </cell>
          <cell r="I1193">
            <v>3.6281830335135949</v>
          </cell>
          <cell r="J1193">
            <v>24607.100475823252</v>
          </cell>
          <cell r="K1193">
            <v>0.70310717904366038</v>
          </cell>
          <cell r="L1193">
            <v>30</v>
          </cell>
          <cell r="M1193">
            <v>163.0919686518331</v>
          </cell>
        </row>
        <row r="1194">
          <cell r="D1194">
            <v>43562</v>
          </cell>
          <cell r="E1194">
            <v>18057.615000000002</v>
          </cell>
          <cell r="F1194">
            <v>0</v>
          </cell>
          <cell r="G1194">
            <v>18057.615000000002</v>
          </cell>
          <cell r="H1194">
            <v>4768.6207780000004</v>
          </cell>
          <cell r="I1194">
            <v>3.7867584445608857</v>
          </cell>
          <cell r="J1194">
            <v>24607.100475823252</v>
          </cell>
          <cell r="K1194">
            <v>0.73383757739932864</v>
          </cell>
          <cell r="L1194">
            <v>30</v>
          </cell>
          <cell r="M1194">
            <v>163.0919686518331</v>
          </cell>
        </row>
        <row r="1195">
          <cell r="D1195">
            <v>43563</v>
          </cell>
          <cell r="E1195">
            <v>17679.796999999999</v>
          </cell>
          <cell r="F1195">
            <v>0</v>
          </cell>
          <cell r="G1195">
            <v>17679.796999999999</v>
          </cell>
          <cell r="H1195">
            <v>4768.6207780000004</v>
          </cell>
          <cell r="I1195">
            <v>3.7075284077034647</v>
          </cell>
          <cell r="J1195">
            <v>24607.100475823252</v>
          </cell>
          <cell r="K1195">
            <v>0.71848355385757845</v>
          </cell>
          <cell r="L1195">
            <v>30</v>
          </cell>
          <cell r="M1195">
            <v>163.0919686518331</v>
          </cell>
        </row>
        <row r="1196">
          <cell r="D1196">
            <v>43564</v>
          </cell>
          <cell r="E1196">
            <v>20784.903999999999</v>
          </cell>
          <cell r="F1196">
            <v>0</v>
          </cell>
          <cell r="G1196">
            <v>20784.903999999999</v>
          </cell>
          <cell r="H1196">
            <v>4768.6207780000004</v>
          </cell>
          <cell r="I1196">
            <v>4.3586825137974934</v>
          </cell>
          <cell r="J1196">
            <v>24607.100475823252</v>
          </cell>
          <cell r="K1196">
            <v>0.84467099325340655</v>
          </cell>
          <cell r="L1196">
            <v>30</v>
          </cell>
          <cell r="M1196">
            <v>163.0919686518331</v>
          </cell>
        </row>
        <row r="1197">
          <cell r="D1197">
            <v>43565</v>
          </cell>
          <cell r="E1197">
            <v>21650.393</v>
          </cell>
          <cell r="F1197">
            <v>0</v>
          </cell>
          <cell r="G1197">
            <v>21650.393</v>
          </cell>
          <cell r="H1197">
            <v>4768.6207780000004</v>
          </cell>
          <cell r="I1197">
            <v>4.5401792274789265</v>
          </cell>
          <cell r="J1197">
            <v>24607.100475823252</v>
          </cell>
          <cell r="K1197">
            <v>0.87984332088503281</v>
          </cell>
          <cell r="L1197">
            <v>30</v>
          </cell>
          <cell r="M1197">
            <v>163.0919686518331</v>
          </cell>
        </row>
        <row r="1198">
          <cell r="D1198">
            <v>43566</v>
          </cell>
          <cell r="E1198">
            <v>28091.114000000001</v>
          </cell>
          <cell r="F1198">
            <v>2.7</v>
          </cell>
          <cell r="G1198">
            <v>28093.814000000002</v>
          </cell>
          <cell r="H1198">
            <v>4768.6207780000004</v>
          </cell>
          <cell r="I1198">
            <v>5.891391936555455</v>
          </cell>
          <cell r="J1198">
            <v>24607.100475823252</v>
          </cell>
          <cell r="K1198">
            <v>1.1416954235466501</v>
          </cell>
          <cell r="L1198">
            <v>30</v>
          </cell>
          <cell r="M1198">
            <v>163.0919686518331</v>
          </cell>
        </row>
        <row r="1199">
          <cell r="D1199">
            <v>43567</v>
          </cell>
          <cell r="E1199">
            <v>32258.514999999999</v>
          </cell>
          <cell r="F1199">
            <v>0</v>
          </cell>
          <cell r="G1199">
            <v>32258.514999999999</v>
          </cell>
          <cell r="H1199">
            <v>4768.6207780000004</v>
          </cell>
          <cell r="I1199">
            <v>6.7647473979949169</v>
          </cell>
          <cell r="J1199">
            <v>24607.100475823252</v>
          </cell>
          <cell r="K1199">
            <v>1.3109433609089518</v>
          </cell>
          <cell r="L1199">
            <v>30</v>
          </cell>
          <cell r="M1199">
            <v>163.0919686518331</v>
          </cell>
        </row>
        <row r="1200">
          <cell r="D1200">
            <v>43568</v>
          </cell>
          <cell r="E1200">
            <v>31946.027999999998</v>
          </cell>
          <cell r="F1200">
            <v>0</v>
          </cell>
          <cell r="G1200">
            <v>31946.027999999998</v>
          </cell>
          <cell r="H1200">
            <v>4768.6207780000004</v>
          </cell>
          <cell r="I1200">
            <v>6.699217548894385</v>
          </cell>
          <cell r="J1200">
            <v>24607.100475823252</v>
          </cell>
          <cell r="K1200">
            <v>1.2982443027526678</v>
          </cell>
          <cell r="L1200">
            <v>30</v>
          </cell>
          <cell r="M1200">
            <v>163.0919686518331</v>
          </cell>
        </row>
        <row r="1201">
          <cell r="D1201">
            <v>43569</v>
          </cell>
          <cell r="E1201">
            <v>27058.911</v>
          </cell>
          <cell r="F1201">
            <v>0</v>
          </cell>
          <cell r="G1201">
            <v>27058.911</v>
          </cell>
          <cell r="H1201">
            <v>4768.6207780000004</v>
          </cell>
          <cell r="I1201">
            <v>5.67436838862006</v>
          </cell>
          <cell r="J1201">
            <v>24607.100475823252</v>
          </cell>
          <cell r="K1201">
            <v>1.0996383351458121</v>
          </cell>
          <cell r="L1201">
            <v>30</v>
          </cell>
          <cell r="M1201">
            <v>163.0919686518331</v>
          </cell>
        </row>
        <row r="1202">
          <cell r="D1202">
            <v>43570</v>
          </cell>
          <cell r="E1202">
            <v>23709.769</v>
          </cell>
          <cell r="F1202">
            <v>0</v>
          </cell>
          <cell r="G1202">
            <v>23709.769</v>
          </cell>
          <cell r="H1202">
            <v>4768.6207780000004</v>
          </cell>
          <cell r="I1202">
            <v>4.9720391081179818</v>
          </cell>
          <cell r="J1202">
            <v>24607.100475823252</v>
          </cell>
          <cell r="K1202">
            <v>0.96353363628905042</v>
          </cell>
          <cell r="L1202">
            <v>30</v>
          </cell>
          <cell r="M1202">
            <v>163.0919686518331</v>
          </cell>
        </row>
        <row r="1203">
          <cell r="D1203">
            <v>43571</v>
          </cell>
          <cell r="E1203">
            <v>30446.746999999999</v>
          </cell>
          <cell r="F1203">
            <v>0</v>
          </cell>
          <cell r="G1203">
            <v>30446.746999999999</v>
          </cell>
          <cell r="H1203">
            <v>4768.6207780000004</v>
          </cell>
          <cell r="I1203">
            <v>6.384811965016354</v>
          </cell>
          <cell r="J1203">
            <v>24607.100475823252</v>
          </cell>
          <cell r="K1203">
            <v>1.2373155069576063</v>
          </cell>
          <cell r="L1203">
            <v>30</v>
          </cell>
          <cell r="M1203">
            <v>163.0919686518331</v>
          </cell>
        </row>
        <row r="1204">
          <cell r="D1204">
            <v>43572</v>
          </cell>
          <cell r="E1204">
            <v>18248.155999999999</v>
          </cell>
          <cell r="F1204">
            <v>0</v>
          </cell>
          <cell r="G1204">
            <v>18248.155999999999</v>
          </cell>
          <cell r="H1204">
            <v>4768.6207780000004</v>
          </cell>
          <cell r="I1204">
            <v>3.8267157003106105</v>
          </cell>
          <cell r="J1204">
            <v>24607.100475823252</v>
          </cell>
          <cell r="K1204">
            <v>0.74158091149052741</v>
          </cell>
          <cell r="L1204">
            <v>30</v>
          </cell>
          <cell r="M1204">
            <v>163.0919686518331</v>
          </cell>
        </row>
        <row r="1205">
          <cell r="D1205">
            <v>43573</v>
          </cell>
          <cell r="E1205">
            <v>9806.3420000000006</v>
          </cell>
          <cell r="F1205">
            <v>0</v>
          </cell>
          <cell r="G1205">
            <v>9806.3420000000006</v>
          </cell>
          <cell r="H1205">
            <v>4768.6207780000004</v>
          </cell>
          <cell r="I1205">
            <v>2.0564315043128389</v>
          </cell>
          <cell r="J1205">
            <v>24607.100475823252</v>
          </cell>
          <cell r="K1205">
            <v>0.39851676184420182</v>
          </cell>
          <cell r="L1205">
            <v>30</v>
          </cell>
          <cell r="M1205">
            <v>163.0919686518331</v>
          </cell>
        </row>
        <row r="1206">
          <cell r="D1206">
            <v>43574</v>
          </cell>
          <cell r="E1206">
            <v>11645.174999999999</v>
          </cell>
          <cell r="F1206">
            <v>0</v>
          </cell>
          <cell r="G1206">
            <v>11645.174999999999</v>
          </cell>
          <cell r="H1206">
            <v>4768.6207780000004</v>
          </cell>
          <cell r="I1206">
            <v>2.4420425825691434</v>
          </cell>
          <cell r="J1206">
            <v>24607.100475823252</v>
          </cell>
          <cell r="K1206">
            <v>0.47324450157959536</v>
          </cell>
          <cell r="L1206">
            <v>30</v>
          </cell>
          <cell r="M1206">
            <v>163.0919686518331</v>
          </cell>
        </row>
        <row r="1207">
          <cell r="D1207">
            <v>43575</v>
          </cell>
          <cell r="E1207">
            <v>14382.314</v>
          </cell>
          <cell r="F1207">
            <v>0</v>
          </cell>
          <cell r="G1207">
            <v>14382.314</v>
          </cell>
          <cell r="H1207">
            <v>4768.6207780000004</v>
          </cell>
          <cell r="I1207">
            <v>3.0160322385778104</v>
          </cell>
          <cell r="J1207">
            <v>24607.100475823252</v>
          </cell>
          <cell r="K1207">
            <v>0.58447820839886366</v>
          </cell>
          <cell r="L1207">
            <v>30</v>
          </cell>
          <cell r="M1207">
            <v>163.0919686518331</v>
          </cell>
        </row>
        <row r="1208">
          <cell r="D1208">
            <v>43576</v>
          </cell>
          <cell r="E1208">
            <v>11642.97</v>
          </cell>
          <cell r="F1208">
            <v>0</v>
          </cell>
          <cell r="G1208">
            <v>11642.97</v>
          </cell>
          <cell r="H1208">
            <v>4768.6207780000004</v>
          </cell>
          <cell r="I1208">
            <v>2.4415801847181395</v>
          </cell>
          <cell r="J1208">
            <v>24607.100475823252</v>
          </cell>
          <cell r="K1208">
            <v>0.47315489329754012</v>
          </cell>
          <cell r="L1208">
            <v>30</v>
          </cell>
          <cell r="M1208">
            <v>163.0919686518331</v>
          </cell>
        </row>
        <row r="1209">
          <cell r="D1209">
            <v>43577</v>
          </cell>
          <cell r="E1209">
            <v>18244.991000000002</v>
          </cell>
          <cell r="F1209">
            <v>0</v>
          </cell>
          <cell r="G1209">
            <v>18244.991000000002</v>
          </cell>
          <cell r="H1209">
            <v>4768.6207780000004</v>
          </cell>
          <cell r="I1209">
            <v>3.8260519863884217</v>
          </cell>
          <cell r="J1209">
            <v>24607.100475823252</v>
          </cell>
          <cell r="K1209">
            <v>0.74145229007887004</v>
          </cell>
          <cell r="L1209">
            <v>30</v>
          </cell>
          <cell r="M1209">
            <v>163.0919686518331</v>
          </cell>
        </row>
        <row r="1210">
          <cell r="D1210">
            <v>43578</v>
          </cell>
          <cell r="E1210">
            <v>16115.824000000001</v>
          </cell>
          <cell r="F1210">
            <v>0</v>
          </cell>
          <cell r="G1210">
            <v>16115.824000000001</v>
          </cell>
          <cell r="H1210">
            <v>4768.6207780000004</v>
          </cell>
          <cell r="I1210">
            <v>3.3795566370784282</v>
          </cell>
          <cell r="J1210">
            <v>24607.100475823252</v>
          </cell>
          <cell r="K1210">
            <v>0.65492576079144216</v>
          </cell>
          <cell r="L1210">
            <v>30</v>
          </cell>
          <cell r="M1210">
            <v>163.0919686518331</v>
          </cell>
        </row>
        <row r="1211">
          <cell r="D1211">
            <v>43579</v>
          </cell>
          <cell r="E1211">
            <v>16634.456999999999</v>
          </cell>
          <cell r="F1211">
            <v>0</v>
          </cell>
          <cell r="G1211">
            <v>16634.456999999999</v>
          </cell>
          <cell r="H1211">
            <v>4768.6207780000004</v>
          </cell>
          <cell r="I1211">
            <v>3.4883161766066517</v>
          </cell>
          <cell r="J1211">
            <v>24607.100475823252</v>
          </cell>
          <cell r="K1211">
            <v>0.67600231958834545</v>
          </cell>
          <cell r="L1211">
            <v>30</v>
          </cell>
          <cell r="M1211">
            <v>163.0919686518331</v>
          </cell>
        </row>
        <row r="1212">
          <cell r="D1212">
            <v>43580</v>
          </cell>
          <cell r="E1212">
            <v>19644.469000000001</v>
          </cell>
          <cell r="F1212">
            <v>0</v>
          </cell>
          <cell r="G1212">
            <v>19644.469000000001</v>
          </cell>
          <cell r="H1212">
            <v>4768.6207780000004</v>
          </cell>
          <cell r="I1212">
            <v>4.1195284579200813</v>
          </cell>
          <cell r="J1212">
            <v>24607.100475823252</v>
          </cell>
          <cell r="K1212">
            <v>0.79832522402632966</v>
          </cell>
          <cell r="L1212">
            <v>30</v>
          </cell>
          <cell r="M1212">
            <v>163.0919686518331</v>
          </cell>
        </row>
        <row r="1213">
          <cell r="D1213">
            <v>43581</v>
          </cell>
          <cell r="E1213">
            <v>30347.964</v>
          </cell>
          <cell r="F1213">
            <v>0</v>
          </cell>
          <cell r="G1213">
            <v>30347.964</v>
          </cell>
          <cell r="H1213">
            <v>4768.6207780000004</v>
          </cell>
          <cell r="I1213">
            <v>6.3640967509956186</v>
          </cell>
          <cell r="J1213">
            <v>24607.100475823252</v>
          </cell>
          <cell r="K1213">
            <v>1.2333010965602067</v>
          </cell>
          <cell r="L1213">
            <v>30</v>
          </cell>
          <cell r="M1213">
            <v>163.0919686518331</v>
          </cell>
        </row>
        <row r="1214">
          <cell r="D1214">
            <v>43582</v>
          </cell>
          <cell r="E1214">
            <v>32539.686000000002</v>
          </cell>
          <cell r="F1214">
            <v>0</v>
          </cell>
          <cell r="G1214">
            <v>32539.686000000002</v>
          </cell>
          <cell r="H1214">
            <v>4768.6207780000004</v>
          </cell>
          <cell r="I1214">
            <v>6.8237101490899885</v>
          </cell>
          <cell r="J1214">
            <v>24607.100475823252</v>
          </cell>
          <cell r="K1214">
            <v>1.3223697782666675</v>
          </cell>
          <cell r="L1214">
            <v>30</v>
          </cell>
          <cell r="M1214">
            <v>163.0919686518331</v>
          </cell>
        </row>
        <row r="1215">
          <cell r="D1215">
            <v>43583</v>
          </cell>
          <cell r="E1215">
            <v>32108.323</v>
          </cell>
          <cell r="F1215">
            <v>0</v>
          </cell>
          <cell r="G1215">
            <v>32108.323</v>
          </cell>
          <cell r="H1215">
            <v>4768.6207780000004</v>
          </cell>
          <cell r="I1215">
            <v>6.7332514986579621</v>
          </cell>
          <cell r="J1215">
            <v>24607.100475823252</v>
          </cell>
          <cell r="K1215">
            <v>1.3048397567826726</v>
          </cell>
          <cell r="L1215">
            <v>30</v>
          </cell>
          <cell r="M1215">
            <v>163.0919686518331</v>
          </cell>
        </row>
        <row r="1216">
          <cell r="D1216">
            <v>43584</v>
          </cell>
          <cell r="E1216">
            <v>29744.991000000002</v>
          </cell>
          <cell r="F1216">
            <v>0</v>
          </cell>
          <cell r="G1216">
            <v>29744.991000000002</v>
          </cell>
          <cell r="H1216">
            <v>4768.6207780000004</v>
          </cell>
          <cell r="I1216">
            <v>6.2376507557967944</v>
          </cell>
          <cell r="J1216">
            <v>24607.100475823252</v>
          </cell>
          <cell r="K1216">
            <v>1.208797071773035</v>
          </cell>
          <cell r="L1216">
            <v>30</v>
          </cell>
          <cell r="M1216">
            <v>163.0919686518331</v>
          </cell>
        </row>
        <row r="1217">
          <cell r="D1217">
            <v>43585</v>
          </cell>
          <cell r="E1217">
            <v>30043.832999999999</v>
          </cell>
          <cell r="F1217">
            <v>0</v>
          </cell>
          <cell r="G1217">
            <v>30043.832999999999</v>
          </cell>
          <cell r="H1217">
            <v>5262.4915579999997</v>
          </cell>
          <cell r="I1217">
            <v>5.7090510585860406</v>
          </cell>
          <cell r="J1217">
            <v>24607.100475823252</v>
          </cell>
          <cell r="K1217">
            <v>1.2209416151861694</v>
          </cell>
          <cell r="L1217">
            <v>30</v>
          </cell>
          <cell r="M1217">
            <v>163.0919686518331</v>
          </cell>
        </row>
        <row r="1218">
          <cell r="D1218">
            <v>43586</v>
          </cell>
          <cell r="E1218">
            <v>28355.295999999998</v>
          </cell>
          <cell r="F1218">
            <v>0</v>
          </cell>
          <cell r="G1218">
            <v>28355.295999999998</v>
          </cell>
          <cell r="H1218">
            <v>5262.4915579999997</v>
          </cell>
          <cell r="I1218">
            <v>5.3881884060972016</v>
          </cell>
          <cell r="J1218">
            <v>27795.74941637371</v>
          </cell>
          <cell r="K1218">
            <v>1.0201306529010754</v>
          </cell>
          <cell r="L1218">
            <v>31</v>
          </cell>
          <cell r="M1218">
            <v>190.36669030364595</v>
          </cell>
        </row>
        <row r="1219">
          <cell r="D1219">
            <v>43587</v>
          </cell>
          <cell r="E1219">
            <v>29249.106</v>
          </cell>
          <cell r="F1219">
            <v>0</v>
          </cell>
          <cell r="G1219">
            <v>29249.106</v>
          </cell>
          <cell r="H1219">
            <v>5262.4915579999997</v>
          </cell>
          <cell r="I1219">
            <v>5.5580338092012198</v>
          </cell>
          <cell r="J1219">
            <v>27795.74941637371</v>
          </cell>
          <cell r="K1219">
            <v>1.0522870084146807</v>
          </cell>
          <cell r="L1219">
            <v>31</v>
          </cell>
          <cell r="M1219">
            <v>190.36669030364595</v>
          </cell>
        </row>
        <row r="1220">
          <cell r="D1220">
            <v>43588</v>
          </cell>
          <cell r="E1220">
            <v>26330.384999999998</v>
          </cell>
          <cell r="F1220">
            <v>0</v>
          </cell>
          <cell r="G1220">
            <v>26330.384999999998</v>
          </cell>
          <cell r="H1220">
            <v>5262.4915579999997</v>
          </cell>
          <cell r="I1220">
            <v>5.0034066011892691</v>
          </cell>
          <cell r="J1220">
            <v>27795.74941637371</v>
          </cell>
          <cell r="K1220">
            <v>0.94728098910294156</v>
          </cell>
          <cell r="L1220">
            <v>31</v>
          </cell>
          <cell r="M1220">
            <v>190.36669030364595</v>
          </cell>
        </row>
        <row r="1221">
          <cell r="D1221">
            <v>43589</v>
          </cell>
          <cell r="E1221">
            <v>31177.999</v>
          </cell>
          <cell r="F1221">
            <v>0</v>
          </cell>
          <cell r="G1221">
            <v>31177.999</v>
          </cell>
          <cell r="H1221">
            <v>5262.4915579999997</v>
          </cell>
          <cell r="I1221">
            <v>5.924569884127119</v>
          </cell>
          <cell r="J1221">
            <v>27795.74941637371</v>
          </cell>
          <cell r="K1221">
            <v>1.12168225914549</v>
          </cell>
          <cell r="L1221">
            <v>31</v>
          </cell>
          <cell r="M1221">
            <v>190.36669030364595</v>
          </cell>
        </row>
        <row r="1222">
          <cell r="D1222">
            <v>43590</v>
          </cell>
          <cell r="E1222">
            <v>31678.084999999999</v>
          </cell>
          <cell r="F1222">
            <v>0</v>
          </cell>
          <cell r="G1222">
            <v>31678.084999999999</v>
          </cell>
          <cell r="H1222">
            <v>5262.4915579999997</v>
          </cell>
          <cell r="I1222">
            <v>6.0195982550970966</v>
          </cell>
          <cell r="J1222">
            <v>27795.74941637371</v>
          </cell>
          <cell r="K1222">
            <v>1.139673715051529</v>
          </cell>
          <cell r="L1222">
            <v>31</v>
          </cell>
          <cell r="M1222">
            <v>190.36669030364595</v>
          </cell>
        </row>
        <row r="1223">
          <cell r="D1223">
            <v>43591</v>
          </cell>
          <cell r="E1223">
            <v>29763.638999999999</v>
          </cell>
          <cell r="F1223">
            <v>0</v>
          </cell>
          <cell r="G1223">
            <v>29763.638999999999</v>
          </cell>
          <cell r="H1223">
            <v>5262.4915579999997</v>
          </cell>
          <cell r="I1223">
            <v>5.6558074577342632</v>
          </cell>
          <cell r="J1223">
            <v>27795.74941637371</v>
          </cell>
          <cell r="K1223">
            <v>1.0707982200496835</v>
          </cell>
          <cell r="L1223">
            <v>31</v>
          </cell>
          <cell r="M1223">
            <v>190.36669030364595</v>
          </cell>
        </row>
        <row r="1224">
          <cell r="D1224">
            <v>43592</v>
          </cell>
          <cell r="E1224">
            <v>25978.108</v>
          </cell>
          <cell r="F1224">
            <v>0</v>
          </cell>
          <cell r="G1224">
            <v>25978.108</v>
          </cell>
          <cell r="H1224">
            <v>5262.4915579999997</v>
          </cell>
          <cell r="I1224">
            <v>4.9364654961789496</v>
          </cell>
          <cell r="J1224">
            <v>27795.74941637371</v>
          </cell>
          <cell r="K1224">
            <v>0.93460721676735981</v>
          </cell>
          <cell r="L1224">
            <v>31</v>
          </cell>
          <cell r="M1224">
            <v>190.36669030364595</v>
          </cell>
        </row>
        <row r="1225">
          <cell r="D1225">
            <v>43593</v>
          </cell>
          <cell r="E1225">
            <v>18848.97</v>
          </cell>
          <cell r="F1225">
            <v>0</v>
          </cell>
          <cell r="G1225">
            <v>18848.97</v>
          </cell>
          <cell r="H1225">
            <v>5262.4915579999997</v>
          </cell>
          <cell r="I1225">
            <v>3.5817577647884185</v>
          </cell>
          <cell r="J1225">
            <v>27795.74941637371</v>
          </cell>
          <cell r="K1225">
            <v>0.67812418789818962</v>
          </cell>
          <cell r="L1225">
            <v>31</v>
          </cell>
          <cell r="M1225">
            <v>190.36669030364595</v>
          </cell>
        </row>
        <row r="1226">
          <cell r="D1226">
            <v>43594</v>
          </cell>
          <cell r="E1226">
            <v>20693.587</v>
          </cell>
          <cell r="F1226">
            <v>0</v>
          </cell>
          <cell r="G1226">
            <v>20693.587</v>
          </cell>
          <cell r="H1226">
            <v>5262.4915579999997</v>
          </cell>
          <cell r="I1226">
            <v>3.932279372218995</v>
          </cell>
          <cell r="J1226">
            <v>27795.74941637371</v>
          </cell>
          <cell r="K1226">
            <v>0.74448746425271695</v>
          </cell>
          <cell r="L1226">
            <v>31</v>
          </cell>
          <cell r="M1226">
            <v>190.36669030364595</v>
          </cell>
        </row>
        <row r="1227">
          <cell r="D1227">
            <v>43595</v>
          </cell>
          <cell r="E1227">
            <v>27167.469000000001</v>
          </cell>
          <cell r="F1227">
            <v>0</v>
          </cell>
          <cell r="G1227">
            <v>27167.469000000001</v>
          </cell>
          <cell r="H1227">
            <v>5262.4915579999997</v>
          </cell>
          <cell r="I1227">
            <v>5.1624726995904098</v>
          </cell>
          <cell r="J1227">
            <v>27795.74941637371</v>
          </cell>
          <cell r="K1227">
            <v>0.97739652898138418</v>
          </cell>
          <cell r="L1227">
            <v>31</v>
          </cell>
          <cell r="M1227">
            <v>190.36669030364595</v>
          </cell>
        </row>
        <row r="1228">
          <cell r="D1228">
            <v>43596</v>
          </cell>
          <cell r="E1228">
            <v>31568.400000000001</v>
          </cell>
          <cell r="F1228">
            <v>0</v>
          </cell>
          <cell r="G1228">
            <v>31568.400000000001</v>
          </cell>
          <cell r="H1228">
            <v>5262.4915579999997</v>
          </cell>
          <cell r="I1228">
            <v>5.9987554663170828</v>
          </cell>
          <cell r="J1228">
            <v>27795.74941637371</v>
          </cell>
          <cell r="K1228">
            <v>1.1357276080998171</v>
          </cell>
          <cell r="L1228">
            <v>31</v>
          </cell>
          <cell r="M1228">
            <v>190.36669030364595</v>
          </cell>
        </row>
        <row r="1229">
          <cell r="D1229">
            <v>43597</v>
          </cell>
          <cell r="E1229">
            <v>32815.248</v>
          </cell>
          <cell r="F1229">
            <v>0</v>
          </cell>
          <cell r="G1229">
            <v>32815.248</v>
          </cell>
          <cell r="H1229">
            <v>5262.4915579999997</v>
          </cell>
          <cell r="I1229">
            <v>6.2356865827394072</v>
          </cell>
          <cell r="J1229">
            <v>27795.74941637371</v>
          </cell>
          <cell r="K1229">
            <v>1.1805851142358277</v>
          </cell>
          <cell r="L1229">
            <v>31</v>
          </cell>
          <cell r="M1229">
            <v>190.36669030364595</v>
          </cell>
        </row>
        <row r="1230">
          <cell r="D1230">
            <v>43598</v>
          </cell>
          <cell r="E1230">
            <v>32738.170999999998</v>
          </cell>
          <cell r="F1230">
            <v>0</v>
          </cell>
          <cell r="G1230">
            <v>32738.170999999998</v>
          </cell>
          <cell r="H1230">
            <v>5262.4915579999997</v>
          </cell>
          <cell r="I1230">
            <v>6.2210400984362018</v>
          </cell>
          <cell r="J1230">
            <v>27795.74941637371</v>
          </cell>
          <cell r="K1230">
            <v>1.1778121362942942</v>
          </cell>
          <cell r="L1230">
            <v>31</v>
          </cell>
          <cell r="M1230">
            <v>190.36669030364595</v>
          </cell>
        </row>
        <row r="1231">
          <cell r="D1231">
            <v>43599</v>
          </cell>
          <cell r="E1231">
            <v>32852.084000000003</v>
          </cell>
          <cell r="F1231">
            <v>2.1</v>
          </cell>
          <cell r="G1231">
            <v>32854.184000000001</v>
          </cell>
          <cell r="H1231">
            <v>5262.4915579999997</v>
          </cell>
          <cell r="I1231">
            <v>6.2430853594539872</v>
          </cell>
          <cell r="J1231">
            <v>27795.74941637371</v>
          </cell>
          <cell r="K1231">
            <v>1.1819859039543112</v>
          </cell>
          <cell r="L1231">
            <v>31</v>
          </cell>
          <cell r="M1231">
            <v>190.36669030364595</v>
          </cell>
        </row>
        <row r="1232">
          <cell r="D1232">
            <v>43600</v>
          </cell>
          <cell r="E1232">
            <v>31522.287</v>
          </cell>
          <cell r="F1232">
            <v>0</v>
          </cell>
          <cell r="G1232">
            <v>31522.287</v>
          </cell>
          <cell r="H1232">
            <v>5262.4915579999997</v>
          </cell>
          <cell r="I1232">
            <v>5.9899928869396586</v>
          </cell>
          <cell r="J1232">
            <v>27795.74941637371</v>
          </cell>
          <cell r="K1232">
            <v>1.134068613434509</v>
          </cell>
          <cell r="L1232">
            <v>31</v>
          </cell>
          <cell r="M1232">
            <v>190.36669030364595</v>
          </cell>
        </row>
        <row r="1233">
          <cell r="D1233">
            <v>43601</v>
          </cell>
          <cell r="E1233">
            <v>29547.831999999999</v>
          </cell>
          <cell r="F1233">
            <v>0</v>
          </cell>
          <cell r="G1233">
            <v>29547.831999999999</v>
          </cell>
          <cell r="H1233">
            <v>5262.4915579999997</v>
          </cell>
          <cell r="I1233">
            <v>5.6147989358921837</v>
          </cell>
          <cell r="J1233">
            <v>27795.74941637371</v>
          </cell>
          <cell r="K1233">
            <v>1.0630341912132142</v>
          </cell>
          <cell r="L1233">
            <v>31</v>
          </cell>
          <cell r="M1233">
            <v>190.36669030364595</v>
          </cell>
        </row>
        <row r="1234">
          <cell r="D1234">
            <v>43602</v>
          </cell>
          <cell r="E1234">
            <v>22890.231</v>
          </cell>
          <cell r="F1234">
            <v>0</v>
          </cell>
          <cell r="G1234">
            <v>22890.231</v>
          </cell>
          <cell r="H1234">
            <v>5262.4915579999997</v>
          </cell>
          <cell r="I1234">
            <v>4.3496945786454413</v>
          </cell>
          <cell r="J1234">
            <v>27795.74941637371</v>
          </cell>
          <cell r="K1234">
            <v>0.82351551876187212</v>
          </cell>
          <cell r="L1234">
            <v>31</v>
          </cell>
          <cell r="M1234">
            <v>190.36669030364595</v>
          </cell>
        </row>
        <row r="1235">
          <cell r="D1235">
            <v>43603</v>
          </cell>
          <cell r="E1235">
            <v>27376.644</v>
          </cell>
          <cell r="F1235">
            <v>0</v>
          </cell>
          <cell r="G1235">
            <v>27376.644</v>
          </cell>
          <cell r="H1235">
            <v>5262.4915579999997</v>
          </cell>
          <cell r="I1235">
            <v>5.2022209818811458</v>
          </cell>
          <cell r="J1235">
            <v>27795.74941637371</v>
          </cell>
          <cell r="K1235">
            <v>0.98492196018550859</v>
          </cell>
          <cell r="L1235">
            <v>31</v>
          </cell>
          <cell r="M1235">
            <v>190.36669030364595</v>
          </cell>
        </row>
        <row r="1236">
          <cell r="D1236">
            <v>43604</v>
          </cell>
          <cell r="E1236">
            <v>28076.834999999999</v>
          </cell>
          <cell r="F1236">
            <v>0</v>
          </cell>
          <cell r="G1236">
            <v>28076.834999999999</v>
          </cell>
          <cell r="H1236">
            <v>5262.4915579999997</v>
          </cell>
          <cell r="I1236">
            <v>5.3352741169375957</v>
          </cell>
          <cell r="J1236">
            <v>27795.74941637371</v>
          </cell>
          <cell r="K1236">
            <v>1.0101125384106646</v>
          </cell>
          <cell r="L1236">
            <v>31</v>
          </cell>
          <cell r="M1236">
            <v>190.36669030364595</v>
          </cell>
        </row>
        <row r="1237">
          <cell r="D1237">
            <v>43605</v>
          </cell>
          <cell r="E1237">
            <v>29329.331999999999</v>
          </cell>
          <cell r="F1237">
            <v>0</v>
          </cell>
          <cell r="G1237">
            <v>29329.331999999999</v>
          </cell>
          <cell r="H1237">
            <v>5262.4915579999997</v>
          </cell>
          <cell r="I1237">
            <v>5.5732786792624438</v>
          </cell>
          <cell r="J1237">
            <v>27795.74941637371</v>
          </cell>
          <cell r="K1237">
            <v>1.0551732770595095</v>
          </cell>
          <cell r="L1237">
            <v>31</v>
          </cell>
          <cell r="M1237">
            <v>190.36669030364595</v>
          </cell>
        </row>
        <row r="1238">
          <cell r="D1238">
            <v>43606</v>
          </cell>
          <cell r="E1238">
            <v>28038.348000000002</v>
          </cell>
          <cell r="F1238">
            <v>0</v>
          </cell>
          <cell r="G1238">
            <v>28038.348000000002</v>
          </cell>
          <cell r="H1238">
            <v>5262.4915579999997</v>
          </cell>
          <cell r="I1238">
            <v>5.3279606610249699</v>
          </cell>
          <cell r="J1238">
            <v>27795.74941637371</v>
          </cell>
          <cell r="K1238">
            <v>1.0087279022411744</v>
          </cell>
          <cell r="L1238">
            <v>31</v>
          </cell>
          <cell r="M1238">
            <v>190.36669030364595</v>
          </cell>
        </row>
        <row r="1239">
          <cell r="D1239">
            <v>43607</v>
          </cell>
          <cell r="E1239">
            <v>30877.445</v>
          </cell>
          <cell r="F1239">
            <v>0</v>
          </cell>
          <cell r="G1239">
            <v>30877.445</v>
          </cell>
          <cell r="H1239">
            <v>5262.4915579999997</v>
          </cell>
          <cell r="I1239">
            <v>5.8674573934584924</v>
          </cell>
          <cell r="J1239">
            <v>27795.74941637371</v>
          </cell>
          <cell r="K1239">
            <v>1.1108693108958216</v>
          </cell>
          <cell r="L1239">
            <v>31</v>
          </cell>
          <cell r="M1239">
            <v>190.36669030364595</v>
          </cell>
        </row>
        <row r="1240">
          <cell r="D1240">
            <v>43608</v>
          </cell>
          <cell r="E1240">
            <v>26836.248</v>
          </cell>
          <cell r="F1240">
            <v>0</v>
          </cell>
          <cell r="G1240">
            <v>26836.248</v>
          </cell>
          <cell r="H1240">
            <v>5262.4915579999997</v>
          </cell>
          <cell r="I1240">
            <v>5.0995327411411688</v>
          </cell>
          <cell r="J1240">
            <v>27795.74941637371</v>
          </cell>
          <cell r="K1240">
            <v>0.96548028254246332</v>
          </cell>
          <cell r="L1240">
            <v>31</v>
          </cell>
          <cell r="M1240">
            <v>190.36669030364595</v>
          </cell>
        </row>
        <row r="1241">
          <cell r="D1241">
            <v>43609</v>
          </cell>
          <cell r="E1241">
            <v>22942.906999999999</v>
          </cell>
          <cell r="F1241">
            <v>0</v>
          </cell>
          <cell r="G1241">
            <v>22942.906999999999</v>
          </cell>
          <cell r="H1241">
            <v>5262.4915579999997</v>
          </cell>
          <cell r="I1241">
            <v>4.3597042859142201</v>
          </cell>
          <cell r="J1241">
            <v>27795.74941637371</v>
          </cell>
          <cell r="K1241">
            <v>0.82541062866558168</v>
          </cell>
          <cell r="L1241">
            <v>31</v>
          </cell>
          <cell r="M1241">
            <v>190.36669030364595</v>
          </cell>
        </row>
        <row r="1242">
          <cell r="D1242">
            <v>43610</v>
          </cell>
          <cell r="E1242">
            <v>28509.507000000001</v>
          </cell>
          <cell r="F1242">
            <v>0</v>
          </cell>
          <cell r="G1242">
            <v>28509.507000000001</v>
          </cell>
          <cell r="H1242">
            <v>5262.4915579999997</v>
          </cell>
          <cell r="I1242">
            <v>5.4174922060749084</v>
          </cell>
          <cell r="J1242">
            <v>27795.74941637371</v>
          </cell>
          <cell r="K1242">
            <v>1.0256786594574001</v>
          </cell>
          <cell r="L1242">
            <v>31</v>
          </cell>
          <cell r="M1242">
            <v>190.36669030364595</v>
          </cell>
        </row>
        <row r="1243">
          <cell r="D1243">
            <v>43611</v>
          </cell>
          <cell r="E1243">
            <v>31543.580999999998</v>
          </cell>
          <cell r="F1243">
            <v>0</v>
          </cell>
          <cell r="G1243">
            <v>31543.580999999998</v>
          </cell>
          <cell r="H1243">
            <v>5262.4915579999997</v>
          </cell>
          <cell r="I1243">
            <v>5.9940392592264944</v>
          </cell>
          <cell r="J1243">
            <v>27795.74941637371</v>
          </cell>
          <cell r="K1243">
            <v>1.134834701791438</v>
          </cell>
          <cell r="L1243">
            <v>31</v>
          </cell>
          <cell r="M1243">
            <v>190.36669030364595</v>
          </cell>
        </row>
        <row r="1244">
          <cell r="D1244">
            <v>43612</v>
          </cell>
          <cell r="E1244">
            <v>30541.204000000002</v>
          </cell>
          <cell r="F1244">
            <v>0</v>
          </cell>
          <cell r="G1244">
            <v>30541.204000000002</v>
          </cell>
          <cell r="H1244">
            <v>5262.4915579999997</v>
          </cell>
          <cell r="I1244">
            <v>5.8035635142390865</v>
          </cell>
          <cell r="J1244">
            <v>27795.74941637371</v>
          </cell>
          <cell r="K1244">
            <v>1.0987724613033467</v>
          </cell>
          <cell r="L1244">
            <v>31</v>
          </cell>
          <cell r="M1244">
            <v>190.36669030364595</v>
          </cell>
        </row>
        <row r="1245">
          <cell r="D1245">
            <v>43613</v>
          </cell>
          <cell r="E1245">
            <v>31331.527999999998</v>
          </cell>
          <cell r="F1245">
            <v>0</v>
          </cell>
          <cell r="G1245">
            <v>31331.527999999998</v>
          </cell>
          <cell r="H1245">
            <v>5262.4915579999997</v>
          </cell>
          <cell r="I1245">
            <v>5.9537440876974044</v>
          </cell>
          <cell r="J1245">
            <v>27795.74941637371</v>
          </cell>
          <cell r="K1245">
            <v>1.1272057295761724</v>
          </cell>
          <cell r="L1245">
            <v>31</v>
          </cell>
          <cell r="M1245">
            <v>190.36669030364595</v>
          </cell>
        </row>
        <row r="1246">
          <cell r="D1246">
            <v>43614</v>
          </cell>
          <cell r="E1246">
            <v>32855.26</v>
          </cell>
          <cell r="F1246">
            <v>0</v>
          </cell>
          <cell r="G1246">
            <v>32855.26</v>
          </cell>
          <cell r="H1246">
            <v>5262.4915579999997</v>
          </cell>
          <cell r="I1246">
            <v>6.2432898253401827</v>
          </cell>
          <cell r="J1246">
            <v>27795.74941637371</v>
          </cell>
          <cell r="K1246">
            <v>1.1820246149091369</v>
          </cell>
          <cell r="L1246">
            <v>31</v>
          </cell>
          <cell r="M1246">
            <v>190.36669030364595</v>
          </cell>
        </row>
        <row r="1247">
          <cell r="D1247">
            <v>43615</v>
          </cell>
          <cell r="E1247">
            <v>33364.053</v>
          </cell>
          <cell r="F1247">
            <v>0</v>
          </cell>
          <cell r="G1247">
            <v>33364.053</v>
          </cell>
          <cell r="H1247">
            <v>5262.4915579999997</v>
          </cell>
          <cell r="I1247">
            <v>6.3399727357814415</v>
          </cell>
          <cell r="J1247">
            <v>27795.74941637371</v>
          </cell>
          <cell r="K1247">
            <v>1.2003293201494383</v>
          </cell>
          <cell r="L1247">
            <v>31</v>
          </cell>
          <cell r="M1247">
            <v>190.36669030364595</v>
          </cell>
        </row>
        <row r="1248">
          <cell r="D1248">
            <v>43616</v>
          </cell>
          <cell r="E1248">
            <v>33201.408000000003</v>
          </cell>
          <cell r="F1248">
            <v>0</v>
          </cell>
          <cell r="G1248">
            <v>33201.408000000003</v>
          </cell>
          <cell r="H1248">
            <v>5317.2611079999997</v>
          </cell>
          <cell r="I1248">
            <v>6.2440808013071543</v>
          </cell>
          <cell r="J1248">
            <v>27795.74941637371</v>
          </cell>
          <cell r="K1248">
            <v>1.1944778859044529</v>
          </cell>
          <cell r="L1248">
            <v>31</v>
          </cell>
          <cell r="M1248">
            <v>190.36669030364595</v>
          </cell>
        </row>
        <row r="1249">
          <cell r="D1249">
            <v>43617</v>
          </cell>
          <cell r="E1249">
            <v>32798.620999999999</v>
          </cell>
          <cell r="F1249">
            <v>0</v>
          </cell>
          <cell r="G1249">
            <v>32798.620999999999</v>
          </cell>
          <cell r="H1249">
            <v>5317.2611079999997</v>
          </cell>
          <cell r="I1249">
            <v>6.1683299604477506</v>
          </cell>
          <cell r="J1249">
            <v>29081.803451141353</v>
          </cell>
          <cell r="K1249">
            <v>1.1278056072108134</v>
          </cell>
          <cell r="L1249">
            <v>30</v>
          </cell>
          <cell r="M1249">
            <v>192.74959199083111</v>
          </cell>
        </row>
        <row r="1250">
          <cell r="D1250">
            <v>43618</v>
          </cell>
          <cell r="E1250">
            <v>31176.237000000001</v>
          </cell>
          <cell r="F1250">
            <v>0</v>
          </cell>
          <cell r="G1250">
            <v>31176.237000000001</v>
          </cell>
          <cell r="H1250">
            <v>5317.2611079999997</v>
          </cell>
          <cell r="I1250">
            <v>5.8632134790398567</v>
          </cell>
          <cell r="J1250">
            <v>29081.803451141353</v>
          </cell>
          <cell r="K1250">
            <v>1.0720186955522681</v>
          </cell>
          <cell r="L1250">
            <v>30</v>
          </cell>
          <cell r="M1250">
            <v>192.74959199083111</v>
          </cell>
        </row>
        <row r="1251">
          <cell r="D1251">
            <v>43619</v>
          </cell>
          <cell r="E1251">
            <v>29963.43</v>
          </cell>
          <cell r="F1251">
            <v>0</v>
          </cell>
          <cell r="G1251">
            <v>29963.43</v>
          </cell>
          <cell r="H1251">
            <v>5317.2611079999997</v>
          </cell>
          <cell r="I1251">
            <v>5.6351248117040935</v>
          </cell>
          <cell r="J1251">
            <v>29081.803451141353</v>
          </cell>
          <cell r="K1251">
            <v>1.0303154015307137</v>
          </cell>
          <cell r="L1251">
            <v>30</v>
          </cell>
          <cell r="M1251">
            <v>192.74959199083111</v>
          </cell>
        </row>
        <row r="1252">
          <cell r="D1252">
            <v>43620</v>
          </cell>
          <cell r="E1252">
            <v>30242.007000000001</v>
          </cell>
          <cell r="F1252">
            <v>0</v>
          </cell>
          <cell r="G1252">
            <v>30242.007000000001</v>
          </cell>
          <cell r="H1252">
            <v>5317.2611079999997</v>
          </cell>
          <cell r="I1252">
            <v>5.6875158819076752</v>
          </cell>
          <cell r="J1252">
            <v>29081.803451141353</v>
          </cell>
          <cell r="K1252">
            <v>1.0398944842195856</v>
          </cell>
          <cell r="L1252">
            <v>30</v>
          </cell>
          <cell r="M1252">
            <v>192.74959199083111</v>
          </cell>
        </row>
        <row r="1253">
          <cell r="D1253">
            <v>43621</v>
          </cell>
          <cell r="E1253">
            <v>28070.097000000002</v>
          </cell>
          <cell r="F1253">
            <v>0</v>
          </cell>
          <cell r="G1253">
            <v>28070.097000000002</v>
          </cell>
          <cell r="H1253">
            <v>5317.2611079999997</v>
          </cell>
          <cell r="I1253">
            <v>5.2790518332394072</v>
          </cell>
          <cell r="J1253">
            <v>29081.803451141353</v>
          </cell>
          <cell r="K1253">
            <v>0.9652117017831765</v>
          </cell>
          <cell r="L1253">
            <v>30</v>
          </cell>
          <cell r="M1253">
            <v>192.74959199083111</v>
          </cell>
        </row>
        <row r="1254">
          <cell r="D1254">
            <v>43622</v>
          </cell>
          <cell r="E1254">
            <v>31342.809000000001</v>
          </cell>
          <cell r="F1254">
            <v>0</v>
          </cell>
          <cell r="G1254">
            <v>31342.809000000001</v>
          </cell>
          <cell r="H1254">
            <v>5317.2611079999997</v>
          </cell>
          <cell r="I1254">
            <v>5.8945401332358269</v>
          </cell>
          <cell r="J1254">
            <v>29081.803451141353</v>
          </cell>
          <cell r="K1254">
            <v>1.077746400860498</v>
          </cell>
          <cell r="L1254">
            <v>30</v>
          </cell>
          <cell r="M1254">
            <v>192.74959199083111</v>
          </cell>
        </row>
        <row r="1255">
          <cell r="D1255">
            <v>43623</v>
          </cell>
          <cell r="E1255">
            <v>31687.905999999999</v>
          </cell>
          <cell r="F1255">
            <v>0</v>
          </cell>
          <cell r="G1255">
            <v>31687.905999999999</v>
          </cell>
          <cell r="H1255">
            <v>5317.2611079999997</v>
          </cell>
          <cell r="I1255">
            <v>5.9594414034557133</v>
          </cell>
          <cell r="J1255">
            <v>29081.803451141353</v>
          </cell>
          <cell r="K1255">
            <v>1.0896128245016512</v>
          </cell>
          <cell r="L1255">
            <v>30</v>
          </cell>
          <cell r="M1255">
            <v>192.74959199083111</v>
          </cell>
        </row>
        <row r="1256">
          <cell r="D1256">
            <v>43624</v>
          </cell>
          <cell r="E1256">
            <v>30037.397000000001</v>
          </cell>
          <cell r="F1256">
            <v>0</v>
          </cell>
          <cell r="G1256">
            <v>30037.397000000001</v>
          </cell>
          <cell r="H1256">
            <v>5317.2611079999997</v>
          </cell>
          <cell r="I1256">
            <v>5.6490355447859644</v>
          </cell>
          <cell r="J1256">
            <v>29081.803451141353</v>
          </cell>
          <cell r="K1256">
            <v>1.0328588132597789</v>
          </cell>
          <cell r="L1256">
            <v>30</v>
          </cell>
          <cell r="M1256">
            <v>192.74959199083111</v>
          </cell>
        </row>
        <row r="1257">
          <cell r="D1257">
            <v>43625</v>
          </cell>
          <cell r="E1257">
            <v>28623.18</v>
          </cell>
          <cell r="F1257">
            <v>0</v>
          </cell>
          <cell r="G1257">
            <v>28623.18</v>
          </cell>
          <cell r="H1257">
            <v>5317.2611079999997</v>
          </cell>
          <cell r="I1257">
            <v>5.3830683539191737</v>
          </cell>
          <cell r="J1257">
            <v>29081.803451141353</v>
          </cell>
          <cell r="K1257">
            <v>0.98422988271989875</v>
          </cell>
          <cell r="L1257">
            <v>30</v>
          </cell>
          <cell r="M1257">
            <v>192.74959199083111</v>
          </cell>
        </row>
        <row r="1258">
          <cell r="D1258">
            <v>43626</v>
          </cell>
          <cell r="E1258">
            <v>31572.039000000001</v>
          </cell>
          <cell r="F1258">
            <v>0</v>
          </cell>
          <cell r="G1258">
            <v>31572.039000000001</v>
          </cell>
          <cell r="H1258">
            <v>5317.2611079999997</v>
          </cell>
          <cell r="I1258">
            <v>5.9376506736708485</v>
          </cell>
          <cell r="J1258">
            <v>29081.803451141353</v>
          </cell>
          <cell r="K1258">
            <v>1.0856286493044474</v>
          </cell>
          <cell r="L1258">
            <v>30</v>
          </cell>
          <cell r="M1258">
            <v>192.74959199083111</v>
          </cell>
        </row>
        <row r="1259">
          <cell r="D1259">
            <v>43627</v>
          </cell>
          <cell r="E1259">
            <v>27354.145</v>
          </cell>
          <cell r="F1259">
            <v>0</v>
          </cell>
          <cell r="G1259">
            <v>27354.145</v>
          </cell>
          <cell r="H1259">
            <v>5317.2611079999997</v>
          </cell>
          <cell r="I1259">
            <v>5.1444050695281378</v>
          </cell>
          <cell r="J1259">
            <v>29081.803451141353</v>
          </cell>
          <cell r="K1259">
            <v>0.94059314601847543</v>
          </cell>
          <cell r="L1259">
            <v>30</v>
          </cell>
          <cell r="M1259">
            <v>192.74959199083111</v>
          </cell>
        </row>
        <row r="1260">
          <cell r="D1260">
            <v>43628</v>
          </cell>
          <cell r="E1260">
            <v>32498.959999999999</v>
          </cell>
          <cell r="F1260">
            <v>0</v>
          </cell>
          <cell r="G1260">
            <v>32498.959999999999</v>
          </cell>
          <cell r="H1260">
            <v>5317.2611079999997</v>
          </cell>
          <cell r="I1260">
            <v>6.1119736909485622</v>
          </cell>
          <cell r="J1260">
            <v>29081.803451141353</v>
          </cell>
          <cell r="K1260">
            <v>1.117501535095635</v>
          </cell>
          <cell r="L1260">
            <v>30</v>
          </cell>
          <cell r="M1260">
            <v>192.74959199083111</v>
          </cell>
        </row>
        <row r="1261">
          <cell r="D1261">
            <v>43629</v>
          </cell>
          <cell r="E1261">
            <v>29358.222000000002</v>
          </cell>
          <cell r="F1261">
            <v>0</v>
          </cell>
          <cell r="G1261">
            <v>29358.222000000002</v>
          </cell>
          <cell r="H1261">
            <v>5317.2611079999997</v>
          </cell>
          <cell r="I1261">
            <v>5.5213053118323572</v>
          </cell>
          <cell r="J1261">
            <v>29081.803451141353</v>
          </cell>
          <cell r="K1261">
            <v>1.0095048626995586</v>
          </cell>
          <cell r="L1261">
            <v>30</v>
          </cell>
          <cell r="M1261">
            <v>192.74959199083111</v>
          </cell>
        </row>
        <row r="1262">
          <cell r="D1262">
            <v>43630</v>
          </cell>
          <cell r="E1262">
            <v>30434.32</v>
          </cell>
          <cell r="F1262">
            <v>0</v>
          </cell>
          <cell r="G1262">
            <v>30434.32</v>
          </cell>
          <cell r="H1262">
            <v>5317.2611079999997</v>
          </cell>
          <cell r="I1262">
            <v>5.7236835622404421</v>
          </cell>
          <cell r="J1262">
            <v>29081.803451141353</v>
          </cell>
          <cell r="K1262">
            <v>1.0465073134522394</v>
          </cell>
          <cell r="L1262">
            <v>30</v>
          </cell>
          <cell r="M1262">
            <v>192.74959199083111</v>
          </cell>
        </row>
        <row r="1263">
          <cell r="D1263">
            <v>43631</v>
          </cell>
          <cell r="E1263">
            <v>33506.400999999998</v>
          </cell>
          <cell r="F1263">
            <v>0</v>
          </cell>
          <cell r="G1263">
            <v>33506.400999999998</v>
          </cell>
          <cell r="H1263">
            <v>5317.2611079999997</v>
          </cell>
          <cell r="I1263">
            <v>6.3014398427018152</v>
          </cell>
          <cell r="J1263">
            <v>29081.803451141353</v>
          </cell>
          <cell r="K1263">
            <v>1.1521431625205827</v>
          </cell>
          <cell r="L1263">
            <v>30</v>
          </cell>
          <cell r="M1263">
            <v>192.74959199083111</v>
          </cell>
        </row>
        <row r="1264">
          <cell r="D1264">
            <v>43632</v>
          </cell>
          <cell r="E1264">
            <v>26726.848000000002</v>
          </cell>
          <cell r="F1264">
            <v>0</v>
          </cell>
          <cell r="G1264">
            <v>26726.848000000002</v>
          </cell>
          <cell r="H1264">
            <v>5317.2611079999997</v>
          </cell>
          <cell r="I1264">
            <v>5.0264313632799702</v>
          </cell>
          <cell r="J1264">
            <v>29081.803451141353</v>
          </cell>
          <cell r="K1264">
            <v>0.91902306006923629</v>
          </cell>
          <cell r="L1264">
            <v>30</v>
          </cell>
          <cell r="M1264">
            <v>192.74959199083111</v>
          </cell>
        </row>
        <row r="1265">
          <cell r="D1265">
            <v>43633</v>
          </cell>
          <cell r="E1265">
            <v>31452.308000000001</v>
          </cell>
          <cell r="F1265">
            <v>0</v>
          </cell>
          <cell r="G1265">
            <v>31452.308000000001</v>
          </cell>
          <cell r="H1265">
            <v>5317.2611079999997</v>
          </cell>
          <cell r="I1265">
            <v>5.9151332539752346</v>
          </cell>
          <cell r="J1265">
            <v>29081.803451141353</v>
          </cell>
          <cell r="K1265">
            <v>1.0815116075191553</v>
          </cell>
          <cell r="L1265">
            <v>30</v>
          </cell>
          <cell r="M1265">
            <v>192.74959199083111</v>
          </cell>
        </row>
        <row r="1266">
          <cell r="D1266">
            <v>43634</v>
          </cell>
          <cell r="E1266">
            <v>31010.134999999998</v>
          </cell>
          <cell r="F1266">
            <v>0</v>
          </cell>
          <cell r="G1266">
            <v>31010.134999999998</v>
          </cell>
          <cell r="H1266">
            <v>5317.2611079999997</v>
          </cell>
          <cell r="I1266">
            <v>5.8319752162150165</v>
          </cell>
          <cell r="J1266">
            <v>29081.803451141353</v>
          </cell>
          <cell r="K1266">
            <v>1.0663071515526306</v>
          </cell>
          <cell r="L1266">
            <v>30</v>
          </cell>
          <cell r="M1266">
            <v>192.74959199083111</v>
          </cell>
        </row>
        <row r="1267">
          <cell r="D1267">
            <v>43635</v>
          </cell>
          <cell r="E1267">
            <v>27763.385999999999</v>
          </cell>
          <cell r="F1267">
            <v>0</v>
          </cell>
          <cell r="G1267">
            <v>27763.385999999999</v>
          </cell>
          <cell r="H1267">
            <v>5317.2611079999997</v>
          </cell>
          <cell r="I1267">
            <v>5.221369693173247</v>
          </cell>
          <cell r="J1267">
            <v>29081.803451141353</v>
          </cell>
          <cell r="K1267">
            <v>0.95466521003911087</v>
          </cell>
          <cell r="L1267">
            <v>30</v>
          </cell>
          <cell r="M1267">
            <v>192.74959199083111</v>
          </cell>
        </row>
        <row r="1268">
          <cell r="D1268">
            <v>43636</v>
          </cell>
          <cell r="E1268">
            <v>27546.159</v>
          </cell>
          <cell r="F1268">
            <v>0</v>
          </cell>
          <cell r="G1268">
            <v>27546.159</v>
          </cell>
          <cell r="H1268">
            <v>5317.2611079999997</v>
          </cell>
          <cell r="I1268">
            <v>5.1805165179035253</v>
          </cell>
          <cell r="J1268">
            <v>29081.803451141353</v>
          </cell>
          <cell r="K1268">
            <v>0.94719569390800329</v>
          </cell>
          <cell r="L1268">
            <v>30</v>
          </cell>
          <cell r="M1268">
            <v>192.74959199083111</v>
          </cell>
        </row>
        <row r="1269">
          <cell r="D1269">
            <v>43637</v>
          </cell>
          <cell r="E1269">
            <v>29720.789000000001</v>
          </cell>
          <cell r="F1269">
            <v>0</v>
          </cell>
          <cell r="G1269">
            <v>29720.789000000001</v>
          </cell>
          <cell r="H1269">
            <v>5317.2611079999997</v>
          </cell>
          <cell r="I1269">
            <v>5.5894921081238733</v>
          </cell>
          <cell r="J1269">
            <v>29081.803451141353</v>
          </cell>
          <cell r="K1269">
            <v>1.0219720056196711</v>
          </cell>
          <cell r="L1269">
            <v>30</v>
          </cell>
          <cell r="M1269">
            <v>192.74959199083111</v>
          </cell>
        </row>
        <row r="1270">
          <cell r="D1270">
            <v>43638</v>
          </cell>
          <cell r="E1270">
            <v>30129.293000000001</v>
          </cell>
          <cell r="F1270">
            <v>0</v>
          </cell>
          <cell r="G1270">
            <v>30129.293000000001</v>
          </cell>
          <cell r="H1270">
            <v>5317.2611079999997</v>
          </cell>
          <cell r="I1270">
            <v>5.6663181265763791</v>
          </cell>
          <cell r="J1270">
            <v>29081.803451141353</v>
          </cell>
          <cell r="K1270">
            <v>1.036018727333003</v>
          </cell>
          <cell r="L1270">
            <v>30</v>
          </cell>
          <cell r="M1270">
            <v>192.74959199083111</v>
          </cell>
        </row>
        <row r="1271">
          <cell r="D1271">
            <v>43639</v>
          </cell>
          <cell r="E1271">
            <v>28330.863000000001</v>
          </cell>
          <cell r="F1271">
            <v>0</v>
          </cell>
          <cell r="G1271">
            <v>28330.863000000001</v>
          </cell>
          <cell r="H1271">
            <v>5317.2611079999997</v>
          </cell>
          <cell r="I1271">
            <v>5.3280932466106012</v>
          </cell>
          <cell r="J1271">
            <v>29081.803451141353</v>
          </cell>
          <cell r="K1271">
            <v>0.97417833964791889</v>
          </cell>
          <cell r="L1271">
            <v>30</v>
          </cell>
          <cell r="M1271">
            <v>192.74959199083111</v>
          </cell>
        </row>
        <row r="1272">
          <cell r="D1272">
            <v>43640</v>
          </cell>
          <cell r="E1272">
            <v>25374.880000000001</v>
          </cell>
          <cell r="F1272">
            <v>0</v>
          </cell>
          <cell r="G1272">
            <v>25374.880000000001</v>
          </cell>
          <cell r="H1272">
            <v>5317.2611079999997</v>
          </cell>
          <cell r="I1272">
            <v>4.77217113935267</v>
          </cell>
          <cell r="J1272">
            <v>29081.803451141353</v>
          </cell>
          <cell r="K1272">
            <v>0.87253460888802381</v>
          </cell>
          <cell r="L1272">
            <v>30</v>
          </cell>
          <cell r="M1272">
            <v>192.74959199083111</v>
          </cell>
        </row>
        <row r="1273">
          <cell r="D1273">
            <v>43641</v>
          </cell>
          <cell r="E1273">
            <v>29309.653999999999</v>
          </cell>
          <cell r="F1273">
            <v>0</v>
          </cell>
          <cell r="G1273">
            <v>29309.653999999999</v>
          </cell>
          <cell r="H1273">
            <v>5317.2611079999997</v>
          </cell>
          <cell r="I1273">
            <v>5.512171286059778</v>
          </cell>
          <cell r="J1273">
            <v>29081.803451141353</v>
          </cell>
          <cell r="K1273">
            <v>1.007834814963984</v>
          </cell>
          <cell r="L1273">
            <v>30</v>
          </cell>
          <cell r="M1273">
            <v>192.74959199083111</v>
          </cell>
        </row>
        <row r="1274">
          <cell r="D1274">
            <v>43642</v>
          </cell>
          <cell r="E1274">
            <v>29897.773000000001</v>
          </cell>
          <cell r="F1274">
            <v>0</v>
          </cell>
          <cell r="G1274">
            <v>29897.773000000001</v>
          </cell>
          <cell r="H1274">
            <v>5317.2611079999997</v>
          </cell>
          <cell r="I1274">
            <v>5.6227769132905259</v>
          </cell>
          <cell r="J1274">
            <v>29081.803451141353</v>
          </cell>
          <cell r="K1274">
            <v>1.028057735491869</v>
          </cell>
          <cell r="L1274">
            <v>30</v>
          </cell>
          <cell r="M1274">
            <v>192.74959199083111</v>
          </cell>
        </row>
        <row r="1275">
          <cell r="D1275">
            <v>43643</v>
          </cell>
          <cell r="E1275">
            <v>28486.812000000002</v>
          </cell>
          <cell r="F1275">
            <v>0</v>
          </cell>
          <cell r="G1275">
            <v>28486.812000000002</v>
          </cell>
          <cell r="H1275">
            <v>5317.2611079999997</v>
          </cell>
          <cell r="I1275">
            <v>5.3574220677522542</v>
          </cell>
          <cell r="J1275">
            <v>29081.803451141353</v>
          </cell>
          <cell r="K1275">
            <v>0.97954076499619558</v>
          </cell>
          <cell r="L1275">
            <v>30</v>
          </cell>
          <cell r="M1275">
            <v>192.74959199083111</v>
          </cell>
        </row>
        <row r="1276">
          <cell r="D1276">
            <v>43644</v>
          </cell>
          <cell r="E1276">
            <v>30917.418000000001</v>
          </cell>
          <cell r="F1276">
            <v>0</v>
          </cell>
          <cell r="G1276">
            <v>30917.418000000001</v>
          </cell>
          <cell r="H1276">
            <v>5317.2611079999997</v>
          </cell>
          <cell r="I1276">
            <v>5.8145382316252432</v>
          </cell>
          <cell r="J1276">
            <v>29081.803451141353</v>
          </cell>
          <cell r="K1276">
            <v>1.0631190067680141</v>
          </cell>
          <cell r="L1276">
            <v>30</v>
          </cell>
          <cell r="M1276">
            <v>192.74959199083111</v>
          </cell>
        </row>
        <row r="1277">
          <cell r="D1277">
            <v>43645</v>
          </cell>
          <cell r="E1277">
            <v>31381.633000000002</v>
          </cell>
          <cell r="F1277">
            <v>0</v>
          </cell>
          <cell r="G1277">
            <v>31381.633000000002</v>
          </cell>
          <cell r="H1277">
            <v>5317.2611079999997</v>
          </cell>
          <cell r="I1277">
            <v>5.9018416366247788</v>
          </cell>
          <cell r="J1277">
            <v>29081.803451141353</v>
          </cell>
          <cell r="K1277">
            <v>1.0790813937217634</v>
          </cell>
          <cell r="L1277">
            <v>30</v>
          </cell>
          <cell r="M1277">
            <v>192.74959199083111</v>
          </cell>
        </row>
        <row r="1278">
          <cell r="D1278">
            <v>43646</v>
          </cell>
          <cell r="E1278">
            <v>31162.668000000001</v>
          </cell>
          <cell r="F1278">
            <v>0</v>
          </cell>
          <cell r="G1278">
            <v>31162.668000000001</v>
          </cell>
          <cell r="H1278">
            <v>5502.1720079999996</v>
          </cell>
          <cell r="I1278">
            <v>5.663702980330382</v>
          </cell>
          <cell r="J1278">
            <v>29081.803451141353</v>
          </cell>
          <cell r="K1278">
            <v>1.0715521151346266</v>
          </cell>
          <cell r="L1278">
            <v>30</v>
          </cell>
          <cell r="M1278">
            <v>192.74959199083111</v>
          </cell>
        </row>
        <row r="1279">
          <cell r="D1279">
            <v>43647</v>
          </cell>
          <cell r="E1279">
            <v>29679.123</v>
          </cell>
          <cell r="F1279">
            <v>0</v>
          </cell>
          <cell r="G1279">
            <v>29679.123</v>
          </cell>
          <cell r="H1279">
            <v>5502.1720079999996</v>
          </cell>
          <cell r="I1279">
            <v>5.3940740051106015</v>
          </cell>
          <cell r="J1279">
            <v>30078.888070936799</v>
          </cell>
          <cell r="K1279">
            <v>0.9867094465063333</v>
          </cell>
          <cell r="L1279">
            <v>31</v>
          </cell>
          <cell r="M1279">
            <v>206.00338146324688</v>
          </cell>
        </row>
        <row r="1280">
          <cell r="D1280">
            <v>43648</v>
          </cell>
          <cell r="E1280">
            <v>30502.853999999999</v>
          </cell>
          <cell r="F1280">
            <v>0</v>
          </cell>
          <cell r="G1280">
            <v>30502.853999999999</v>
          </cell>
          <cell r="H1280">
            <v>5502.1720079999996</v>
          </cell>
          <cell r="I1280">
            <v>5.5437841557206369</v>
          </cell>
          <cell r="J1280">
            <v>30078.888070936799</v>
          </cell>
          <cell r="K1280">
            <v>1.0140951330402685</v>
          </cell>
          <cell r="L1280">
            <v>31</v>
          </cell>
          <cell r="M1280">
            <v>206.00338146324688</v>
          </cell>
        </row>
        <row r="1281">
          <cell r="D1281">
            <v>43649</v>
          </cell>
          <cell r="E1281">
            <v>31417.255000000001</v>
          </cell>
          <cell r="F1281">
            <v>0</v>
          </cell>
          <cell r="G1281">
            <v>31417.255000000001</v>
          </cell>
          <cell r="H1281">
            <v>5502.1720079999996</v>
          </cell>
          <cell r="I1281">
            <v>5.7099732531662442</v>
          </cell>
          <cell r="J1281">
            <v>30078.888070936799</v>
          </cell>
          <cell r="K1281">
            <v>1.0444952262167024</v>
          </cell>
          <cell r="L1281">
            <v>31</v>
          </cell>
          <cell r="M1281">
            <v>206.00338146324688</v>
          </cell>
        </row>
        <row r="1282">
          <cell r="D1282">
            <v>43650</v>
          </cell>
          <cell r="E1282">
            <v>29401.149000000001</v>
          </cell>
          <cell r="F1282">
            <v>0</v>
          </cell>
          <cell r="G1282">
            <v>29401.149000000001</v>
          </cell>
          <cell r="H1282">
            <v>5502.1720079999996</v>
          </cell>
          <cell r="I1282">
            <v>5.3435532290251153</v>
          </cell>
          <cell r="J1282">
            <v>30078.888070936799</v>
          </cell>
          <cell r="K1282">
            <v>0.9774679479727294</v>
          </cell>
          <cell r="L1282">
            <v>31</v>
          </cell>
          <cell r="M1282">
            <v>206.00338146324688</v>
          </cell>
        </row>
        <row r="1283">
          <cell r="D1283">
            <v>43651</v>
          </cell>
          <cell r="E1283">
            <v>32906.296999999999</v>
          </cell>
          <cell r="F1283">
            <v>0</v>
          </cell>
          <cell r="G1283">
            <v>32906.296999999999</v>
          </cell>
          <cell r="H1283">
            <v>5502.1720079999996</v>
          </cell>
          <cell r="I1283">
            <v>5.9806012883921458</v>
          </cell>
          <cell r="J1283">
            <v>30078.888070936799</v>
          </cell>
          <cell r="K1283">
            <v>1.0939997822524277</v>
          </cell>
          <cell r="L1283">
            <v>31</v>
          </cell>
          <cell r="M1283">
            <v>206.00338146324688</v>
          </cell>
        </row>
        <row r="1284">
          <cell r="D1284">
            <v>43652</v>
          </cell>
          <cell r="E1284">
            <v>28559.732</v>
          </cell>
          <cell r="F1284">
            <v>0</v>
          </cell>
          <cell r="G1284">
            <v>28559.732</v>
          </cell>
          <cell r="H1284">
            <v>5502.1720079999996</v>
          </cell>
          <cell r="I1284">
            <v>5.1906287114388592</v>
          </cell>
          <cell r="J1284">
            <v>30078.888070936799</v>
          </cell>
          <cell r="K1284">
            <v>0.94949427427788935</v>
          </cell>
          <cell r="L1284">
            <v>31</v>
          </cell>
          <cell r="M1284">
            <v>206.00338146324688</v>
          </cell>
        </row>
        <row r="1285">
          <cell r="D1285">
            <v>43653</v>
          </cell>
          <cell r="E1285">
            <v>28527.457999999999</v>
          </cell>
          <cell r="F1285">
            <v>0</v>
          </cell>
          <cell r="G1285">
            <v>28527.457999999999</v>
          </cell>
          <cell r="H1285">
            <v>5502.1720079999996</v>
          </cell>
          <cell r="I1285">
            <v>5.1847630278591614</v>
          </cell>
          <cell r="J1285">
            <v>30078.888070936799</v>
          </cell>
          <cell r="K1285">
            <v>0.94842129578467227</v>
          </cell>
          <cell r="L1285">
            <v>31</v>
          </cell>
          <cell r="M1285">
            <v>206.00338146324688</v>
          </cell>
        </row>
        <row r="1286">
          <cell r="D1286">
            <v>43654</v>
          </cell>
          <cell r="E1286">
            <v>25550.633999999998</v>
          </cell>
          <cell r="F1286">
            <v>0</v>
          </cell>
          <cell r="G1286">
            <v>25550.633999999998</v>
          </cell>
          <cell r="H1286">
            <v>5502.1720079999996</v>
          </cell>
          <cell r="I1286">
            <v>4.6437359578817441</v>
          </cell>
          <cell r="J1286">
            <v>30078.888070936799</v>
          </cell>
          <cell r="K1286">
            <v>0.84945407355958258</v>
          </cell>
          <cell r="L1286">
            <v>31</v>
          </cell>
          <cell r="M1286">
            <v>206.00338146324688</v>
          </cell>
        </row>
        <row r="1287">
          <cell r="D1287">
            <v>43655</v>
          </cell>
          <cell r="E1287">
            <v>30291.124</v>
          </cell>
          <cell r="F1287">
            <v>0</v>
          </cell>
          <cell r="G1287">
            <v>30291.124</v>
          </cell>
          <cell r="H1287">
            <v>5502.1720079999996</v>
          </cell>
          <cell r="I1287">
            <v>5.5053029887029297</v>
          </cell>
          <cell r="J1287">
            <v>30078.888070936799</v>
          </cell>
          <cell r="K1287">
            <v>1.0070559765561371</v>
          </cell>
          <cell r="L1287">
            <v>31</v>
          </cell>
          <cell r="M1287">
            <v>206.00338146324688</v>
          </cell>
        </row>
        <row r="1288">
          <cell r="D1288">
            <v>43656</v>
          </cell>
          <cell r="E1288">
            <v>33165.156999999999</v>
          </cell>
          <cell r="F1288">
            <v>0</v>
          </cell>
          <cell r="G1288">
            <v>33165.156999999999</v>
          </cell>
          <cell r="H1288">
            <v>5502.1720079999996</v>
          </cell>
          <cell r="I1288">
            <v>6.0276481636304382</v>
          </cell>
          <cell r="J1288">
            <v>30078.888070936799</v>
          </cell>
          <cell r="K1288">
            <v>1.1026058184659178</v>
          </cell>
          <cell r="L1288">
            <v>31</v>
          </cell>
          <cell r="M1288">
            <v>206.00338146324688</v>
          </cell>
        </row>
        <row r="1289">
          <cell r="D1289">
            <v>43657</v>
          </cell>
          <cell r="E1289">
            <v>33689.713000000003</v>
          </cell>
          <cell r="F1289">
            <v>0</v>
          </cell>
          <cell r="G1289">
            <v>33689.713000000003</v>
          </cell>
          <cell r="H1289">
            <v>5502.1720079999996</v>
          </cell>
          <cell r="I1289">
            <v>6.122984332553786</v>
          </cell>
          <cell r="J1289">
            <v>30078.888070936799</v>
          </cell>
          <cell r="K1289">
            <v>1.1200451599323613</v>
          </cell>
          <cell r="L1289">
            <v>31</v>
          </cell>
          <cell r="M1289">
            <v>206.00338146324688</v>
          </cell>
        </row>
        <row r="1290">
          <cell r="D1290">
            <v>43658</v>
          </cell>
          <cell r="E1290">
            <v>25503.33</v>
          </cell>
          <cell r="F1290">
            <v>0</v>
          </cell>
          <cell r="G1290">
            <v>25503.33</v>
          </cell>
          <cell r="H1290">
            <v>5502.1720079999996</v>
          </cell>
          <cell r="I1290">
            <v>4.6351386257861247</v>
          </cell>
          <cell r="J1290">
            <v>30078.888070936799</v>
          </cell>
          <cell r="K1290">
            <v>0.847881409041917</v>
          </cell>
          <cell r="L1290">
            <v>31</v>
          </cell>
          <cell r="M1290">
            <v>206.00338146324688</v>
          </cell>
        </row>
        <row r="1291">
          <cell r="D1291">
            <v>43659</v>
          </cell>
          <cell r="E1291">
            <v>28151.963</v>
          </cell>
          <cell r="F1291">
            <v>0</v>
          </cell>
          <cell r="G1291">
            <v>28151.963</v>
          </cell>
          <cell r="H1291">
            <v>5502.1720079999996</v>
          </cell>
          <cell r="I1291">
            <v>5.1165181602952172</v>
          </cell>
          <cell r="J1291">
            <v>30078.888070936799</v>
          </cell>
          <cell r="K1291">
            <v>0.93593762288045956</v>
          </cell>
          <cell r="L1291">
            <v>31</v>
          </cell>
          <cell r="M1291">
            <v>206.00338146324688</v>
          </cell>
        </row>
        <row r="1292">
          <cell r="D1292">
            <v>43660</v>
          </cell>
          <cell r="E1292">
            <v>32635.288</v>
          </cell>
          <cell r="F1292">
            <v>0</v>
          </cell>
          <cell r="G1292">
            <v>32635.288</v>
          </cell>
          <cell r="H1292">
            <v>5502.1720079999996</v>
          </cell>
          <cell r="I1292">
            <v>5.9313463760400857</v>
          </cell>
          <cell r="J1292">
            <v>30078.888070936799</v>
          </cell>
          <cell r="K1292">
            <v>1.0849898414806523</v>
          </cell>
          <cell r="L1292">
            <v>31</v>
          </cell>
          <cell r="M1292">
            <v>206.00338146324688</v>
          </cell>
        </row>
        <row r="1293">
          <cell r="D1293">
            <v>43661</v>
          </cell>
          <cell r="E1293">
            <v>33504.192999999999</v>
          </cell>
          <cell r="F1293">
            <v>0</v>
          </cell>
          <cell r="G1293">
            <v>33504.192999999999</v>
          </cell>
          <cell r="H1293">
            <v>5502.1720079999996</v>
          </cell>
          <cell r="I1293">
            <v>6.0892667388961792</v>
          </cell>
          <cell r="J1293">
            <v>30078.888070936799</v>
          </cell>
          <cell r="K1293">
            <v>1.1138773787443572</v>
          </cell>
          <cell r="L1293">
            <v>31</v>
          </cell>
          <cell r="M1293">
            <v>206.00338146324688</v>
          </cell>
        </row>
        <row r="1294">
          <cell r="D1294">
            <v>43662</v>
          </cell>
          <cell r="E1294">
            <v>32428.511999999999</v>
          </cell>
          <cell r="F1294">
            <v>0</v>
          </cell>
          <cell r="G1294">
            <v>32428.511999999999</v>
          </cell>
          <cell r="H1294">
            <v>5502.1720079999996</v>
          </cell>
          <cell r="I1294">
            <v>5.8937655807288243</v>
          </cell>
          <cell r="J1294">
            <v>30078.888070936799</v>
          </cell>
          <cell r="K1294">
            <v>1.0781153852337209</v>
          </cell>
          <cell r="L1294">
            <v>31</v>
          </cell>
          <cell r="M1294">
            <v>206.00338146324688</v>
          </cell>
        </row>
        <row r="1295">
          <cell r="D1295">
            <v>43663</v>
          </cell>
          <cell r="E1295">
            <v>29972.044000000002</v>
          </cell>
          <cell r="F1295">
            <v>0</v>
          </cell>
          <cell r="G1295">
            <v>29972.044000000002</v>
          </cell>
          <cell r="H1295">
            <v>5502.1720079999996</v>
          </cell>
          <cell r="I1295">
            <v>5.4473113447601262</v>
          </cell>
          <cell r="J1295">
            <v>30078.888070936799</v>
          </cell>
          <cell r="K1295">
            <v>0.99644787165387161</v>
          </cell>
          <cell r="L1295">
            <v>31</v>
          </cell>
          <cell r="M1295">
            <v>206.00338146324688</v>
          </cell>
        </row>
        <row r="1296">
          <cell r="D1296">
            <v>43664</v>
          </cell>
          <cell r="E1296">
            <v>33857.131000000001</v>
          </cell>
          <cell r="F1296">
            <v>0</v>
          </cell>
          <cell r="G1296">
            <v>33857.131000000001</v>
          </cell>
          <cell r="H1296">
            <v>5502.1720079999996</v>
          </cell>
          <cell r="I1296">
            <v>6.1534119527293418</v>
          </cell>
          <cell r="J1296">
            <v>30078.888070936799</v>
          </cell>
          <cell r="K1296">
            <v>1.1256111236609794</v>
          </cell>
          <cell r="L1296">
            <v>31</v>
          </cell>
          <cell r="M1296">
            <v>206.00338146324688</v>
          </cell>
        </row>
        <row r="1297">
          <cell r="D1297">
            <v>43665</v>
          </cell>
          <cell r="E1297">
            <v>33414.228000000003</v>
          </cell>
          <cell r="F1297">
            <v>0</v>
          </cell>
          <cell r="G1297">
            <v>33414.228000000003</v>
          </cell>
          <cell r="H1297">
            <v>5502.1720079999996</v>
          </cell>
          <cell r="I1297">
            <v>6.0729159232784218</v>
          </cell>
          <cell r="J1297">
            <v>30078.888070936799</v>
          </cell>
          <cell r="K1297">
            <v>1.1108864104682752</v>
          </cell>
          <cell r="L1297">
            <v>31</v>
          </cell>
          <cell r="M1297">
            <v>206.00338146324688</v>
          </cell>
        </row>
        <row r="1298">
          <cell r="D1298">
            <v>43666</v>
          </cell>
          <cell r="E1298">
            <v>32292.493999999999</v>
          </cell>
          <cell r="F1298">
            <v>0</v>
          </cell>
          <cell r="G1298">
            <v>32292.493999999999</v>
          </cell>
          <cell r="H1298">
            <v>5502.1720079999996</v>
          </cell>
          <cell r="I1298">
            <v>5.86904479777216</v>
          </cell>
          <cell r="J1298">
            <v>30078.888070936799</v>
          </cell>
          <cell r="K1298">
            <v>1.0735933430731457</v>
          </cell>
          <cell r="L1298">
            <v>31</v>
          </cell>
          <cell r="M1298">
            <v>206.00338146324688</v>
          </cell>
        </row>
        <row r="1299">
          <cell r="D1299">
            <v>43667</v>
          </cell>
          <cell r="E1299">
            <v>31621.485000000001</v>
          </cell>
          <cell r="F1299">
            <v>0</v>
          </cell>
          <cell r="G1299">
            <v>31621.485000000001</v>
          </cell>
          <cell r="H1299">
            <v>5502.1720079999996</v>
          </cell>
          <cell r="I1299">
            <v>5.7470913221221132</v>
          </cell>
          <cell r="J1299">
            <v>30078.888070936799</v>
          </cell>
          <cell r="K1299">
            <v>1.0512850383772567</v>
          </cell>
          <cell r="L1299">
            <v>31</v>
          </cell>
          <cell r="M1299">
            <v>206.00338146324688</v>
          </cell>
        </row>
        <row r="1300">
          <cell r="D1300">
            <v>43668</v>
          </cell>
          <cell r="E1300">
            <v>31482.748</v>
          </cell>
          <cell r="F1300">
            <v>0</v>
          </cell>
          <cell r="G1300">
            <v>31482.748</v>
          </cell>
          <cell r="H1300">
            <v>5502.1720079999996</v>
          </cell>
          <cell r="I1300">
            <v>5.7218763706814313</v>
          </cell>
          <cell r="J1300">
            <v>30078.888070936799</v>
          </cell>
          <cell r="K1300">
            <v>1.0466726005879072</v>
          </cell>
          <cell r="L1300">
            <v>31</v>
          </cell>
          <cell r="M1300">
            <v>206.00338146324688</v>
          </cell>
        </row>
        <row r="1301">
          <cell r="D1301">
            <v>43669</v>
          </cell>
          <cell r="E1301">
            <v>30469.837</v>
          </cell>
          <cell r="F1301">
            <v>0</v>
          </cell>
          <cell r="G1301">
            <v>30469.837</v>
          </cell>
          <cell r="H1301">
            <v>5502.1720079999996</v>
          </cell>
          <cell r="I1301">
            <v>5.5377834345596133</v>
          </cell>
          <cell r="J1301">
            <v>30078.888070936799</v>
          </cell>
          <cell r="K1301">
            <v>1.0129974528360624</v>
          </cell>
          <cell r="L1301">
            <v>31</v>
          </cell>
          <cell r="M1301">
            <v>206.00338146324688</v>
          </cell>
        </row>
        <row r="1302">
          <cell r="D1302">
            <v>43670</v>
          </cell>
          <cell r="E1302">
            <v>32078.888999999999</v>
          </cell>
          <cell r="F1302">
            <v>0</v>
          </cell>
          <cell r="G1302">
            <v>32078.888999999999</v>
          </cell>
          <cell r="H1302">
            <v>5502.1720079999996</v>
          </cell>
          <cell r="I1302">
            <v>5.8302228562389944</v>
          </cell>
          <cell r="J1302">
            <v>30078.888070936799</v>
          </cell>
          <cell r="K1302">
            <v>1.06649185050812</v>
          </cell>
          <cell r="L1302">
            <v>31</v>
          </cell>
          <cell r="M1302">
            <v>206.00338146324688</v>
          </cell>
        </row>
        <row r="1303">
          <cell r="D1303">
            <v>43671</v>
          </cell>
          <cell r="E1303">
            <v>32150.157999999999</v>
          </cell>
          <cell r="F1303">
            <v>0</v>
          </cell>
          <cell r="G1303">
            <v>32150.157999999999</v>
          </cell>
          <cell r="H1303">
            <v>5502.1720079999996</v>
          </cell>
          <cell r="I1303">
            <v>5.8431757410082046</v>
          </cell>
          <cell r="J1303">
            <v>30078.888070936799</v>
          </cell>
          <cell r="K1303">
            <v>1.0688612532543891</v>
          </cell>
          <cell r="L1303">
            <v>31</v>
          </cell>
          <cell r="M1303">
            <v>206.00338146324688</v>
          </cell>
        </row>
        <row r="1304">
          <cell r="D1304">
            <v>43672</v>
          </cell>
          <cell r="E1304">
            <v>29516.805</v>
          </cell>
          <cell r="F1304">
            <v>0</v>
          </cell>
          <cell r="G1304">
            <v>29516.805</v>
          </cell>
          <cell r="H1304">
            <v>5502.1720079999996</v>
          </cell>
          <cell r="I1304">
            <v>5.364573291617095</v>
          </cell>
          <cell r="J1304">
            <v>30078.888070936799</v>
          </cell>
          <cell r="K1304">
            <v>0.98131303691774763</v>
          </cell>
          <cell r="L1304">
            <v>31</v>
          </cell>
          <cell r="M1304">
            <v>206.00338146324688</v>
          </cell>
        </row>
        <row r="1305">
          <cell r="D1305">
            <v>43673</v>
          </cell>
          <cell r="E1305">
            <v>26156.651000000002</v>
          </cell>
          <cell r="F1305">
            <v>0</v>
          </cell>
          <cell r="G1305">
            <v>26156.651000000002</v>
          </cell>
          <cell r="H1305">
            <v>5502.1720079999996</v>
          </cell>
          <cell r="I1305">
            <v>4.7538773709671354</v>
          </cell>
          <cell r="J1305">
            <v>30078.888070936799</v>
          </cell>
          <cell r="K1305">
            <v>0.86960166008508177</v>
          </cell>
          <cell r="L1305">
            <v>31</v>
          </cell>
          <cell r="M1305">
            <v>206.00338146324688</v>
          </cell>
        </row>
        <row r="1306">
          <cell r="D1306">
            <v>43674</v>
          </cell>
          <cell r="E1306">
            <v>34094.775000000001</v>
          </cell>
          <cell r="F1306">
            <v>0</v>
          </cell>
          <cell r="G1306">
            <v>34094.775000000001</v>
          </cell>
          <cell r="H1306">
            <v>5502.1720079999996</v>
          </cell>
          <cell r="I1306">
            <v>6.196602896170309</v>
          </cell>
          <cell r="J1306">
            <v>30078.888070936799</v>
          </cell>
          <cell r="K1306">
            <v>1.1335118146519347</v>
          </cell>
          <cell r="L1306">
            <v>31</v>
          </cell>
          <cell r="M1306">
            <v>206.00338146324688</v>
          </cell>
        </row>
        <row r="1307">
          <cell r="D1307">
            <v>43675</v>
          </cell>
          <cell r="E1307">
            <v>34760.821000000004</v>
          </cell>
          <cell r="F1307">
            <v>0</v>
          </cell>
          <cell r="G1307">
            <v>34760.821000000004</v>
          </cell>
          <cell r="H1307">
            <v>5502.1720079999996</v>
          </cell>
          <cell r="I1307">
            <v>6.3176543643962368</v>
          </cell>
          <cell r="J1307">
            <v>30078.888070936799</v>
          </cell>
          <cell r="K1307">
            <v>1.1556551198974354</v>
          </cell>
          <cell r="L1307">
            <v>31</v>
          </cell>
          <cell r="M1307">
            <v>206.00338146324688</v>
          </cell>
        </row>
        <row r="1308">
          <cell r="D1308">
            <v>43676</v>
          </cell>
          <cell r="E1308">
            <v>34578.296000000002</v>
          </cell>
          <cell r="F1308">
            <v>0</v>
          </cell>
          <cell r="G1308">
            <v>34578.296000000002</v>
          </cell>
          <cell r="H1308">
            <v>5502.1720079999996</v>
          </cell>
          <cell r="I1308">
            <v>6.2844811012313242</v>
          </cell>
          <cell r="J1308">
            <v>30078.888070936799</v>
          </cell>
          <cell r="K1308">
            <v>1.1495869102093133</v>
          </cell>
          <cell r="L1308">
            <v>31</v>
          </cell>
          <cell r="M1308">
            <v>206.00338146324688</v>
          </cell>
        </row>
        <row r="1309">
          <cell r="D1309">
            <v>43677</v>
          </cell>
          <cell r="E1309">
            <v>29092.5</v>
          </cell>
          <cell r="F1309">
            <v>0</v>
          </cell>
          <cell r="G1309">
            <v>29092.5</v>
          </cell>
          <cell r="H1309">
            <v>5755.4847879999998</v>
          </cell>
          <cell r="I1309">
            <v>5.0547436178889615</v>
          </cell>
          <cell r="J1309">
            <v>30078.888070936799</v>
          </cell>
          <cell r="K1309">
            <v>0.96720663115569494</v>
          </cell>
          <cell r="L1309">
            <v>31</v>
          </cell>
          <cell r="M1309">
            <v>206.00338146324688</v>
          </cell>
        </row>
        <row r="1310">
          <cell r="D1310">
            <v>43678</v>
          </cell>
          <cell r="E1310">
            <v>31976.811000000002</v>
          </cell>
          <cell r="F1310">
            <v>0</v>
          </cell>
          <cell r="G1310">
            <v>31976.811000000002</v>
          </cell>
          <cell r="H1310">
            <v>5755.4847879999998</v>
          </cell>
          <cell r="I1310">
            <v>5.5558848955122988</v>
          </cell>
          <cell r="J1310">
            <v>27746.728502127102</v>
          </cell>
          <cell r="K1310">
            <v>1.1524533783342643</v>
          </cell>
          <cell r="L1310">
            <v>31</v>
          </cell>
          <cell r="M1310">
            <v>190.03095734458824</v>
          </cell>
        </row>
        <row r="1311">
          <cell r="D1311">
            <v>43679</v>
          </cell>
          <cell r="E1311">
            <v>34179.656000000003</v>
          </cell>
          <cell r="F1311">
            <v>0</v>
          </cell>
          <cell r="G1311">
            <v>34179.656000000003</v>
          </cell>
          <cell r="H1311">
            <v>5755.4847879999998</v>
          </cell>
          <cell r="I1311">
            <v>5.9386232887390271</v>
          </cell>
          <cell r="J1311">
            <v>27746.728502127102</v>
          </cell>
          <cell r="K1311">
            <v>1.2318445397041942</v>
          </cell>
          <cell r="L1311">
            <v>31</v>
          </cell>
          <cell r="M1311">
            <v>190.03095734458824</v>
          </cell>
        </row>
        <row r="1312">
          <cell r="D1312">
            <v>43680</v>
          </cell>
          <cell r="E1312">
            <v>33430.089999999997</v>
          </cell>
          <cell r="F1312">
            <v>0</v>
          </cell>
          <cell r="G1312">
            <v>33430.089999999997</v>
          </cell>
          <cell r="H1312">
            <v>5755.4847879999998</v>
          </cell>
          <cell r="I1312">
            <v>5.8083882125274062</v>
          </cell>
          <cell r="J1312">
            <v>27746.728502127102</v>
          </cell>
          <cell r="K1312">
            <v>1.2048299675198537</v>
          </cell>
          <cell r="L1312">
            <v>31</v>
          </cell>
          <cell r="M1312">
            <v>190.03095734458824</v>
          </cell>
        </row>
        <row r="1313">
          <cell r="D1313">
            <v>43681</v>
          </cell>
          <cell r="E1313">
            <v>33229.057000000001</v>
          </cell>
          <cell r="F1313">
            <v>0</v>
          </cell>
          <cell r="G1313">
            <v>33229.057000000001</v>
          </cell>
          <cell r="H1313">
            <v>5755.4847879999998</v>
          </cell>
          <cell r="I1313">
            <v>5.7734592695443334</v>
          </cell>
          <cell r="J1313">
            <v>27746.728502127102</v>
          </cell>
          <cell r="K1313">
            <v>1.1975846809274331</v>
          </cell>
          <cell r="L1313">
            <v>31</v>
          </cell>
          <cell r="M1313">
            <v>190.03095734458824</v>
          </cell>
        </row>
        <row r="1314">
          <cell r="D1314">
            <v>43682</v>
          </cell>
          <cell r="E1314">
            <v>33373.368999999999</v>
          </cell>
          <cell r="F1314">
            <v>0</v>
          </cell>
          <cell r="G1314">
            <v>33373.368999999999</v>
          </cell>
          <cell r="H1314">
            <v>5755.4847879999998</v>
          </cell>
          <cell r="I1314">
            <v>5.7985330913535549</v>
          </cell>
          <cell r="J1314">
            <v>27746.728502127102</v>
          </cell>
          <cell r="K1314">
            <v>1.2027857265205717</v>
          </cell>
          <cell r="L1314">
            <v>31</v>
          </cell>
          <cell r="M1314">
            <v>190.03095734458824</v>
          </cell>
        </row>
        <row r="1315">
          <cell r="D1315">
            <v>43683</v>
          </cell>
          <cell r="E1315">
            <v>31221.447</v>
          </cell>
          <cell r="F1315">
            <v>0</v>
          </cell>
          <cell r="G1315">
            <v>31221.447</v>
          </cell>
          <cell r="H1315">
            <v>5755.4847879999998</v>
          </cell>
          <cell r="I1315">
            <v>5.4246424323969569</v>
          </cell>
          <cell r="J1315">
            <v>27746.728502127102</v>
          </cell>
          <cell r="K1315">
            <v>1.1252298445781284</v>
          </cell>
          <cell r="L1315">
            <v>31</v>
          </cell>
          <cell r="M1315">
            <v>190.03095734458824</v>
          </cell>
        </row>
        <row r="1316">
          <cell r="D1316">
            <v>43684</v>
          </cell>
          <cell r="E1316">
            <v>21504.403999999999</v>
          </cell>
          <cell r="F1316">
            <v>0</v>
          </cell>
          <cell r="G1316">
            <v>21504.403999999999</v>
          </cell>
          <cell r="H1316">
            <v>5755.4847879999998</v>
          </cell>
          <cell r="I1316">
            <v>3.7363323494201546</v>
          </cell>
          <cell r="J1316">
            <v>27746.728502127102</v>
          </cell>
          <cell r="K1316">
            <v>0.77502484656349457</v>
          </cell>
          <cell r="L1316">
            <v>31</v>
          </cell>
          <cell r="M1316">
            <v>190.03095734458824</v>
          </cell>
        </row>
        <row r="1317">
          <cell r="D1317">
            <v>43685</v>
          </cell>
          <cell r="E1317">
            <v>32683.098999999998</v>
          </cell>
          <cell r="F1317">
            <v>0</v>
          </cell>
          <cell r="G1317">
            <v>32683.098999999998</v>
          </cell>
          <cell r="H1317">
            <v>5755.4847879999998</v>
          </cell>
          <cell r="I1317">
            <v>5.6786005356391884</v>
          </cell>
          <cell r="J1317">
            <v>27746.728502127102</v>
          </cell>
          <cell r="K1317">
            <v>1.1779081990691072</v>
          </cell>
          <cell r="L1317">
            <v>31</v>
          </cell>
          <cell r="M1317">
            <v>190.03095734458824</v>
          </cell>
        </row>
        <row r="1318">
          <cell r="D1318">
            <v>43686</v>
          </cell>
          <cell r="E1318">
            <v>30835.453000000001</v>
          </cell>
          <cell r="F1318">
            <v>0</v>
          </cell>
          <cell r="G1318">
            <v>30835.453000000001</v>
          </cell>
          <cell r="H1318">
            <v>5755.4847879999998</v>
          </cell>
          <cell r="I1318">
            <v>5.3575770131980764</v>
          </cell>
          <cell r="J1318">
            <v>27746.728502127102</v>
          </cell>
          <cell r="K1318">
            <v>1.1113185108520491</v>
          </cell>
          <cell r="L1318">
            <v>31</v>
          </cell>
          <cell r="M1318">
            <v>190.03095734458824</v>
          </cell>
        </row>
        <row r="1319">
          <cell r="D1319">
            <v>43687</v>
          </cell>
          <cell r="E1319">
            <v>33547.449999999997</v>
          </cell>
          <cell r="F1319">
            <v>0</v>
          </cell>
          <cell r="G1319">
            <v>33547.449999999997</v>
          </cell>
          <cell r="H1319">
            <v>5755.4847879999998</v>
          </cell>
          <cell r="I1319">
            <v>5.8287791968359208</v>
          </cell>
          <cell r="J1319">
            <v>27746.728502127102</v>
          </cell>
          <cell r="K1319">
            <v>1.2090596553546198</v>
          </cell>
          <cell r="L1319">
            <v>31</v>
          </cell>
          <cell r="M1319">
            <v>190.03095734458824</v>
          </cell>
        </row>
        <row r="1320">
          <cell r="D1320">
            <v>43688</v>
          </cell>
          <cell r="E1320">
            <v>31202.15</v>
          </cell>
          <cell r="F1320">
            <v>0</v>
          </cell>
          <cell r="G1320">
            <v>31202.15</v>
          </cell>
          <cell r="H1320">
            <v>5755.4847879999998</v>
          </cell>
          <cell r="I1320">
            <v>5.4212896305547496</v>
          </cell>
          <cell r="J1320">
            <v>27746.728502127102</v>
          </cell>
          <cell r="K1320">
            <v>1.1245343752005936</v>
          </cell>
          <cell r="L1320">
            <v>31</v>
          </cell>
          <cell r="M1320">
            <v>190.03095734458824</v>
          </cell>
        </row>
        <row r="1321">
          <cell r="D1321">
            <v>43689</v>
          </cell>
          <cell r="E1321">
            <v>33040.267</v>
          </cell>
          <cell r="F1321">
            <v>0.1</v>
          </cell>
          <cell r="G1321">
            <v>33040.366999999998</v>
          </cell>
          <cell r="H1321">
            <v>5755.4847879999998</v>
          </cell>
          <cell r="I1321">
            <v>5.7406748896093163</v>
          </cell>
          <cell r="J1321">
            <v>27746.728502127102</v>
          </cell>
          <cell r="K1321">
            <v>1.1907842395714177</v>
          </cell>
          <cell r="L1321">
            <v>31</v>
          </cell>
          <cell r="M1321">
            <v>190.03095734458824</v>
          </cell>
        </row>
        <row r="1322">
          <cell r="D1322">
            <v>43690</v>
          </cell>
          <cell r="E1322">
            <v>31315.823</v>
          </cell>
          <cell r="F1322">
            <v>0</v>
          </cell>
          <cell r="G1322">
            <v>31315.823</v>
          </cell>
          <cell r="H1322">
            <v>5755.4847879999998</v>
          </cell>
          <cell r="I1322">
            <v>5.4410400085310764</v>
          </cell>
          <cell r="J1322">
            <v>27746.728502127102</v>
          </cell>
          <cell r="K1322">
            <v>1.1286311825049677</v>
          </cell>
          <cell r="L1322">
            <v>31</v>
          </cell>
          <cell r="M1322">
            <v>190.03095734458824</v>
          </cell>
        </row>
        <row r="1323">
          <cell r="D1323">
            <v>43691</v>
          </cell>
          <cell r="E1323">
            <v>34419.993999999999</v>
          </cell>
          <cell r="F1323">
            <v>0</v>
          </cell>
          <cell r="G1323">
            <v>34419.993999999999</v>
          </cell>
          <cell r="H1323">
            <v>5755.4847879999998</v>
          </cell>
          <cell r="I1323">
            <v>5.9803813697439665</v>
          </cell>
          <cell r="J1323">
            <v>27746.728502127102</v>
          </cell>
          <cell r="K1323">
            <v>1.2405063896942414</v>
          </cell>
          <cell r="L1323">
            <v>31</v>
          </cell>
          <cell r="M1323">
            <v>190.03095734458824</v>
          </cell>
        </row>
        <row r="1324">
          <cell r="D1324">
            <v>43692</v>
          </cell>
          <cell r="E1324">
            <v>33690.701999999997</v>
          </cell>
          <cell r="F1324">
            <v>0</v>
          </cell>
          <cell r="G1324">
            <v>33690.701999999997</v>
          </cell>
          <cell r="H1324">
            <v>5755.4847879999998</v>
          </cell>
          <cell r="I1324">
            <v>5.8536688464964799</v>
          </cell>
          <cell r="J1324">
            <v>27746.728502127102</v>
          </cell>
          <cell r="K1324">
            <v>1.2142224982457741</v>
          </cell>
          <cell r="L1324">
            <v>31</v>
          </cell>
          <cell r="M1324">
            <v>190.03095734458824</v>
          </cell>
        </row>
        <row r="1325">
          <cell r="D1325">
            <v>43693</v>
          </cell>
          <cell r="E1325">
            <v>34242.387999999999</v>
          </cell>
          <cell r="F1325">
            <v>0</v>
          </cell>
          <cell r="G1325">
            <v>34242.387999999999</v>
          </cell>
          <cell r="H1325">
            <v>5755.4847879999998</v>
          </cell>
          <cell r="I1325">
            <v>5.9495228049936424</v>
          </cell>
          <cell r="J1325">
            <v>27746.728502127102</v>
          </cell>
          <cell r="K1325">
            <v>1.2341054188559537</v>
          </cell>
          <cell r="L1325">
            <v>31</v>
          </cell>
          <cell r="M1325">
            <v>190.03095734458824</v>
          </cell>
        </row>
        <row r="1326">
          <cell r="D1326">
            <v>43694</v>
          </cell>
          <cell r="E1326">
            <v>34124.177000000003</v>
          </cell>
          <cell r="F1326">
            <v>0</v>
          </cell>
          <cell r="G1326">
            <v>34124.177000000003</v>
          </cell>
          <cell r="H1326">
            <v>5755.4847879999998</v>
          </cell>
          <cell r="I1326">
            <v>5.9289839617242688</v>
          </cell>
          <cell r="J1326">
            <v>27746.728502127102</v>
          </cell>
          <cell r="K1326">
            <v>1.2298450607387461</v>
          </cell>
          <cell r="L1326">
            <v>31</v>
          </cell>
          <cell r="M1326">
            <v>190.03095734458824</v>
          </cell>
        </row>
        <row r="1327">
          <cell r="D1327">
            <v>43695</v>
          </cell>
          <cell r="E1327">
            <v>32887.42</v>
          </cell>
          <cell r="F1327">
            <v>0</v>
          </cell>
          <cell r="G1327">
            <v>32887.42</v>
          </cell>
          <cell r="H1327">
            <v>5755.4847879999998</v>
          </cell>
          <cell r="I1327">
            <v>5.714100759777736</v>
          </cell>
          <cell r="J1327">
            <v>27746.728502127102</v>
          </cell>
          <cell r="K1327">
            <v>1.1852719861182484</v>
          </cell>
          <cell r="L1327">
            <v>31</v>
          </cell>
          <cell r="M1327">
            <v>190.03095734458824</v>
          </cell>
        </row>
        <row r="1328">
          <cell r="D1328">
            <v>43696</v>
          </cell>
          <cell r="E1328">
            <v>29952.843000000001</v>
          </cell>
          <cell r="F1328">
            <v>0</v>
          </cell>
          <cell r="G1328">
            <v>29952.843000000001</v>
          </cell>
          <cell r="H1328">
            <v>5755.4847879999998</v>
          </cell>
          <cell r="I1328">
            <v>5.2042258998669775</v>
          </cell>
          <cell r="J1328">
            <v>27746.728502127102</v>
          </cell>
          <cell r="K1328">
            <v>1.0795089950047183</v>
          </cell>
          <cell r="L1328">
            <v>31</v>
          </cell>
          <cell r="M1328">
            <v>190.03095734458824</v>
          </cell>
        </row>
        <row r="1329">
          <cell r="D1329">
            <v>43697</v>
          </cell>
          <cell r="E1329">
            <v>29089.352999999999</v>
          </cell>
          <cell r="F1329">
            <v>0</v>
          </cell>
          <cell r="G1329">
            <v>29089.352999999999</v>
          </cell>
          <cell r="H1329">
            <v>5755.4847879999998</v>
          </cell>
          <cell r="I1329">
            <v>5.0541968351042055</v>
          </cell>
          <cell r="J1329">
            <v>27746.728502127102</v>
          </cell>
          <cell r="K1329">
            <v>1.0483885694044965</v>
          </cell>
          <cell r="L1329">
            <v>31</v>
          </cell>
          <cell r="M1329">
            <v>190.03095734458824</v>
          </cell>
        </row>
        <row r="1330">
          <cell r="D1330">
            <v>43698</v>
          </cell>
          <cell r="E1330">
            <v>24572.852999999999</v>
          </cell>
          <cell r="F1330">
            <v>0</v>
          </cell>
          <cell r="G1330">
            <v>24572.852999999999</v>
          </cell>
          <cell r="H1330">
            <v>5755.4847879999998</v>
          </cell>
          <cell r="I1330">
            <v>4.26946710922312</v>
          </cell>
          <cell r="J1330">
            <v>27746.728502127102</v>
          </cell>
          <cell r="K1330">
            <v>0.88561262269590491</v>
          </cell>
          <cell r="L1330">
            <v>31</v>
          </cell>
          <cell r="M1330">
            <v>190.03095734458824</v>
          </cell>
        </row>
        <row r="1331">
          <cell r="D1331">
            <v>43699</v>
          </cell>
          <cell r="E1331">
            <v>34618.836000000003</v>
          </cell>
          <cell r="F1331">
            <v>0</v>
          </cell>
          <cell r="G1331">
            <v>34618.836000000003</v>
          </cell>
          <cell r="H1331">
            <v>5755.4847879999998</v>
          </cell>
          <cell r="I1331">
            <v>6.0149296323707011</v>
          </cell>
          <cell r="J1331">
            <v>27746.728502127102</v>
          </cell>
          <cell r="K1331">
            <v>1.2476727120224669</v>
          </cell>
          <cell r="L1331">
            <v>31</v>
          </cell>
          <cell r="M1331">
            <v>190.03095734458824</v>
          </cell>
        </row>
        <row r="1332">
          <cell r="D1332">
            <v>43700</v>
          </cell>
          <cell r="E1332">
            <v>34856.203000000001</v>
          </cell>
          <cell r="F1332">
            <v>0</v>
          </cell>
          <cell r="G1332">
            <v>34856.203000000001</v>
          </cell>
          <cell r="H1332">
            <v>5755.4847879999998</v>
          </cell>
          <cell r="I1332">
            <v>6.0561715101174558</v>
          </cell>
          <cell r="J1332">
            <v>27746.728502127102</v>
          </cell>
          <cell r="K1332">
            <v>1.2562274863261043</v>
          </cell>
          <cell r="L1332">
            <v>31</v>
          </cell>
          <cell r="M1332">
            <v>190.03095734458824</v>
          </cell>
        </row>
        <row r="1333">
          <cell r="D1333">
            <v>43701</v>
          </cell>
          <cell r="E1333">
            <v>34164.663</v>
          </cell>
          <cell r="F1333">
            <v>0</v>
          </cell>
          <cell r="G1333">
            <v>34164.663</v>
          </cell>
          <cell r="H1333">
            <v>5755.4847879999998</v>
          </cell>
          <cell r="I1333">
            <v>5.9360182953193137</v>
          </cell>
          <cell r="J1333">
            <v>27746.728502127102</v>
          </cell>
          <cell r="K1333">
            <v>1.2313041877128286</v>
          </cell>
          <cell r="L1333">
            <v>31</v>
          </cell>
          <cell r="M1333">
            <v>190.03095734458824</v>
          </cell>
        </row>
        <row r="1334">
          <cell r="D1334">
            <v>43702</v>
          </cell>
          <cell r="E1334">
            <v>30802.405999999999</v>
          </cell>
          <cell r="F1334">
            <v>0</v>
          </cell>
          <cell r="G1334">
            <v>30802.405999999999</v>
          </cell>
          <cell r="H1334">
            <v>5755.4847879999998</v>
          </cell>
          <cell r="I1334">
            <v>5.3518351858425586</v>
          </cell>
          <cell r="J1334">
            <v>27746.728502127102</v>
          </cell>
          <cell r="K1334">
            <v>1.110127487557268</v>
          </cell>
          <cell r="L1334">
            <v>31</v>
          </cell>
          <cell r="M1334">
            <v>190.03095734458824</v>
          </cell>
        </row>
        <row r="1335">
          <cell r="D1335">
            <v>43703</v>
          </cell>
          <cell r="E1335">
            <v>21341.08</v>
          </cell>
          <cell r="F1335">
            <v>0</v>
          </cell>
          <cell r="G1335">
            <v>21341.08</v>
          </cell>
          <cell r="H1335">
            <v>5755.4847879999998</v>
          </cell>
          <cell r="I1335">
            <v>3.7079552437520928</v>
          </cell>
          <cell r="J1335">
            <v>27746.728502127102</v>
          </cell>
          <cell r="K1335">
            <v>0.76913860307401527</v>
          </cell>
          <cell r="L1335">
            <v>31</v>
          </cell>
          <cell r="M1335">
            <v>190.03095734458824</v>
          </cell>
        </row>
        <row r="1336">
          <cell r="D1336">
            <v>43704</v>
          </cell>
          <cell r="E1336">
            <v>29020.548999999999</v>
          </cell>
          <cell r="F1336">
            <v>0</v>
          </cell>
          <cell r="G1336">
            <v>29020.548999999999</v>
          </cell>
          <cell r="H1336">
            <v>5755.4847879999998</v>
          </cell>
          <cell r="I1336">
            <v>5.0422423251829125</v>
          </cell>
          <cell r="J1336">
            <v>27746.728502127102</v>
          </cell>
          <cell r="K1336">
            <v>1.0459088536428807</v>
          </cell>
          <cell r="L1336">
            <v>31</v>
          </cell>
          <cell r="M1336">
            <v>190.03095734458824</v>
          </cell>
        </row>
        <row r="1337">
          <cell r="D1337">
            <v>43705</v>
          </cell>
          <cell r="E1337">
            <v>33655.474999999999</v>
          </cell>
          <cell r="F1337">
            <v>0</v>
          </cell>
          <cell r="G1337">
            <v>33655.474999999999</v>
          </cell>
          <cell r="H1337">
            <v>5755.4847879999998</v>
          </cell>
          <cell r="I1337">
            <v>5.8475482500050351</v>
          </cell>
          <cell r="J1337">
            <v>27746.728502127102</v>
          </cell>
          <cell r="K1337">
            <v>1.2129529071299314</v>
          </cell>
          <cell r="L1337">
            <v>31</v>
          </cell>
          <cell r="M1337">
            <v>190.03095734458824</v>
          </cell>
        </row>
        <row r="1338">
          <cell r="D1338">
            <v>43706</v>
          </cell>
          <cell r="E1338">
            <v>29467.287</v>
          </cell>
          <cell r="F1338">
            <v>0</v>
          </cell>
          <cell r="G1338">
            <v>29467.287</v>
          </cell>
          <cell r="H1338">
            <v>5755.4847879999998</v>
          </cell>
          <cell r="I1338">
            <v>5.1198618509840115</v>
          </cell>
          <cell r="J1338">
            <v>27746.728502127102</v>
          </cell>
          <cell r="K1338">
            <v>1.0620094184343569</v>
          </cell>
          <cell r="L1338">
            <v>31</v>
          </cell>
          <cell r="M1338">
            <v>190.03095734458824</v>
          </cell>
        </row>
        <row r="1339">
          <cell r="D1339">
            <v>43707</v>
          </cell>
          <cell r="E1339">
            <v>30947.33</v>
          </cell>
          <cell r="F1339">
            <v>0</v>
          </cell>
          <cell r="G1339">
            <v>30947.33</v>
          </cell>
          <cell r="H1339">
            <v>5755.4847879999998</v>
          </cell>
          <cell r="I1339">
            <v>5.3770153410055377</v>
          </cell>
          <cell r="J1339">
            <v>27746.728502127102</v>
          </cell>
          <cell r="K1339">
            <v>1.1153505898047598</v>
          </cell>
          <cell r="L1339">
            <v>31</v>
          </cell>
          <cell r="M1339">
            <v>190.03095734458824</v>
          </cell>
        </row>
        <row r="1340">
          <cell r="D1340">
            <v>43708</v>
          </cell>
          <cell r="E1340">
            <v>31797.829000000002</v>
          </cell>
          <cell r="F1340">
            <v>0</v>
          </cell>
          <cell r="G1340">
            <v>31797.829000000002</v>
          </cell>
          <cell r="H1340">
            <v>6073.470523</v>
          </cell>
          <cell r="I1340">
            <v>5.2355286618388686</v>
          </cell>
          <cell r="J1340">
            <v>27746.728502127102</v>
          </cell>
          <cell r="K1340">
            <v>1.1460028160639673</v>
          </cell>
          <cell r="L1340">
            <v>31</v>
          </cell>
          <cell r="M1340">
            <v>190.03095734458824</v>
          </cell>
        </row>
        <row r="1341">
          <cell r="D1341">
            <v>43709</v>
          </cell>
          <cell r="E1341">
            <v>28128.025000000001</v>
          </cell>
          <cell r="F1341">
            <v>0</v>
          </cell>
          <cell r="G1341">
            <v>28128.025000000001</v>
          </cell>
          <cell r="H1341">
            <v>6073.470523</v>
          </cell>
          <cell r="I1341">
            <v>4.6312935731687919</v>
          </cell>
          <cell r="J1341">
            <v>24237.957217491952</v>
          </cell>
          <cell r="K1341">
            <v>1.1604948695800437</v>
          </cell>
          <cell r="L1341">
            <v>30</v>
          </cell>
          <cell r="M1341">
            <v>160.64534554095684</v>
          </cell>
        </row>
        <row r="1342">
          <cell r="D1342">
            <v>43710</v>
          </cell>
          <cell r="E1342">
            <v>29770.161</v>
          </cell>
          <cell r="F1342">
            <v>0</v>
          </cell>
          <cell r="G1342">
            <v>29770.161</v>
          </cell>
          <cell r="H1342">
            <v>6073.470523</v>
          </cell>
          <cell r="I1342">
            <v>4.9016720978988113</v>
          </cell>
          <cell r="J1342">
            <v>24237.957217491952</v>
          </cell>
          <cell r="K1342">
            <v>1.2282454636282463</v>
          </cell>
          <cell r="L1342">
            <v>30</v>
          </cell>
          <cell r="M1342">
            <v>160.64534554095684</v>
          </cell>
        </row>
        <row r="1343">
          <cell r="D1343">
            <v>43711</v>
          </cell>
          <cell r="E1343">
            <v>32782.353999999999</v>
          </cell>
          <cell r="F1343">
            <v>0</v>
          </cell>
          <cell r="G1343">
            <v>32782.353999999999</v>
          </cell>
          <cell r="H1343">
            <v>6073.470523</v>
          </cell>
          <cell r="I1343">
            <v>5.3976312021033905</v>
          </cell>
          <cell r="J1343">
            <v>24237.957217491952</v>
          </cell>
          <cell r="K1343">
            <v>1.3525213245422252</v>
          </cell>
          <cell r="L1343">
            <v>30</v>
          </cell>
          <cell r="M1343">
            <v>160.64534554095684</v>
          </cell>
        </row>
        <row r="1344">
          <cell r="D1344">
            <v>43712</v>
          </cell>
          <cell r="E1344">
            <v>31676.455000000002</v>
          </cell>
          <cell r="F1344">
            <v>0</v>
          </cell>
          <cell r="G1344">
            <v>31676.455000000002</v>
          </cell>
          <cell r="H1344">
            <v>6073.470523</v>
          </cell>
          <cell r="I1344">
            <v>5.2155443712194671</v>
          </cell>
          <cell r="J1344">
            <v>24237.957217491952</v>
          </cell>
          <cell r="K1344">
            <v>1.3068945833908752</v>
          </cell>
          <cell r="L1344">
            <v>30</v>
          </cell>
          <cell r="M1344">
            <v>160.64534554095684</v>
          </cell>
        </row>
        <row r="1345">
          <cell r="D1345">
            <v>43713</v>
          </cell>
          <cell r="E1345">
            <v>29243.85</v>
          </cell>
          <cell r="F1345">
            <v>0</v>
          </cell>
          <cell r="G1345">
            <v>29243.85</v>
          </cell>
          <cell r="H1345">
            <v>6073.470523</v>
          </cell>
          <cell r="I1345">
            <v>4.81501472498379</v>
          </cell>
          <cell r="J1345">
            <v>24237.957217491952</v>
          </cell>
          <cell r="K1345">
            <v>1.2065311336920512</v>
          </cell>
          <cell r="L1345">
            <v>30</v>
          </cell>
          <cell r="M1345">
            <v>160.64534554095684</v>
          </cell>
        </row>
        <row r="1346">
          <cell r="D1346">
            <v>43714</v>
          </cell>
          <cell r="E1346">
            <v>31403.466</v>
          </cell>
          <cell r="F1346">
            <v>0</v>
          </cell>
          <cell r="G1346">
            <v>31403.466</v>
          </cell>
          <cell r="H1346">
            <v>6073.470523</v>
          </cell>
          <cell r="I1346">
            <v>5.1705965940027667</v>
          </cell>
          <cell r="J1346">
            <v>24237.957217491952</v>
          </cell>
          <cell r="K1346">
            <v>1.2956317117903349</v>
          </cell>
          <cell r="L1346">
            <v>30</v>
          </cell>
          <cell r="M1346">
            <v>160.64534554095684</v>
          </cell>
        </row>
        <row r="1347">
          <cell r="D1347">
            <v>43715</v>
          </cell>
          <cell r="E1347">
            <v>29707.813999999998</v>
          </cell>
          <cell r="F1347">
            <v>0</v>
          </cell>
          <cell r="G1347">
            <v>29707.813999999998</v>
          </cell>
          <cell r="H1347">
            <v>6073.470523</v>
          </cell>
          <cell r="I1347">
            <v>4.8914066327477261</v>
          </cell>
          <cell r="J1347">
            <v>24237.957217491952</v>
          </cell>
          <cell r="K1347">
            <v>1.2256731758962172</v>
          </cell>
          <cell r="L1347">
            <v>30</v>
          </cell>
          <cell r="M1347">
            <v>160.64534554095684</v>
          </cell>
        </row>
        <row r="1348">
          <cell r="D1348">
            <v>43716</v>
          </cell>
          <cell r="E1348">
            <v>27471.562000000002</v>
          </cell>
          <cell r="F1348">
            <v>2</v>
          </cell>
          <cell r="G1348">
            <v>27473.562000000002</v>
          </cell>
          <cell r="H1348">
            <v>6073.470523</v>
          </cell>
          <cell r="I1348">
            <v>4.5235359084988849</v>
          </cell>
          <cell r="J1348">
            <v>24237.957217491952</v>
          </cell>
          <cell r="K1348">
            <v>1.1334932953909578</v>
          </cell>
          <cell r="L1348">
            <v>30</v>
          </cell>
          <cell r="M1348">
            <v>160.64534554095684</v>
          </cell>
        </row>
        <row r="1349">
          <cell r="D1349">
            <v>43717</v>
          </cell>
          <cell r="E1349">
            <v>29541.745999999999</v>
          </cell>
          <cell r="F1349">
            <v>0</v>
          </cell>
          <cell r="G1349">
            <v>29541.745999999999</v>
          </cell>
          <cell r="H1349">
            <v>6073.470523</v>
          </cell>
          <cell r="I1349">
            <v>4.8640634523748059</v>
          </cell>
          <cell r="J1349">
            <v>24237.957217491952</v>
          </cell>
          <cell r="K1349">
            <v>1.2188216083936492</v>
          </cell>
          <cell r="L1349">
            <v>30</v>
          </cell>
          <cell r="M1349">
            <v>160.64534554095684</v>
          </cell>
        </row>
        <row r="1350">
          <cell r="D1350">
            <v>43718</v>
          </cell>
          <cell r="E1350">
            <v>29784.491999999998</v>
          </cell>
          <cell r="F1350">
            <v>0</v>
          </cell>
          <cell r="G1350">
            <v>29784.491999999998</v>
          </cell>
          <cell r="H1350">
            <v>6073.470523</v>
          </cell>
          <cell r="I1350">
            <v>4.9040317043125947</v>
          </cell>
          <cell r="J1350">
            <v>24237.957217491952</v>
          </cell>
          <cell r="K1350">
            <v>1.2288367263271365</v>
          </cell>
          <cell r="L1350">
            <v>30</v>
          </cell>
          <cell r="M1350">
            <v>160.64534554095684</v>
          </cell>
        </row>
        <row r="1351">
          <cell r="D1351">
            <v>43719</v>
          </cell>
          <cell r="E1351">
            <v>23735.427</v>
          </cell>
          <cell r="F1351">
            <v>0</v>
          </cell>
          <cell r="G1351">
            <v>23735.427</v>
          </cell>
          <cell r="H1351">
            <v>6073.470523</v>
          </cell>
          <cell r="I1351">
            <v>3.9080500860446836</v>
          </cell>
          <cell r="J1351">
            <v>24237.957217491952</v>
          </cell>
          <cell r="K1351">
            <v>0.97926680813145062</v>
          </cell>
          <cell r="L1351">
            <v>30</v>
          </cell>
          <cell r="M1351">
            <v>160.64534554095684</v>
          </cell>
        </row>
        <row r="1352">
          <cell r="D1352">
            <v>43720</v>
          </cell>
          <cell r="E1352">
            <v>21206.440999999999</v>
          </cell>
          <cell r="F1352">
            <v>0</v>
          </cell>
          <cell r="G1352">
            <v>21206.440999999999</v>
          </cell>
          <cell r="H1352">
            <v>6073.470523</v>
          </cell>
          <cell r="I1352">
            <v>3.4916512593075111</v>
          </cell>
          <cell r="J1352">
            <v>24237.957217491952</v>
          </cell>
          <cell r="K1352">
            <v>0.87492690946313822</v>
          </cell>
          <cell r="L1352">
            <v>30</v>
          </cell>
          <cell r="M1352">
            <v>160.64534554095684</v>
          </cell>
        </row>
        <row r="1353">
          <cell r="D1353">
            <v>43721</v>
          </cell>
          <cell r="E1353">
            <v>15647.272999999999</v>
          </cell>
          <cell r="F1353">
            <v>0</v>
          </cell>
          <cell r="G1353">
            <v>15647.272999999999</v>
          </cell>
          <cell r="H1353">
            <v>6073.470523</v>
          </cell>
          <cell r="I1353">
            <v>2.5763314303978881</v>
          </cell>
          <cell r="J1353">
            <v>24237.957217491952</v>
          </cell>
          <cell r="K1353">
            <v>0.64556896687265941</v>
          </cell>
          <cell r="L1353">
            <v>30</v>
          </cell>
          <cell r="M1353">
            <v>160.64534554095684</v>
          </cell>
        </row>
        <row r="1354">
          <cell r="D1354">
            <v>43722</v>
          </cell>
          <cell r="E1354">
            <v>16259.398999999999</v>
          </cell>
          <cell r="F1354">
            <v>0</v>
          </cell>
          <cell r="G1354">
            <v>16259.398999999999</v>
          </cell>
          <cell r="H1354">
            <v>6073.470523</v>
          </cell>
          <cell r="I1354">
            <v>2.6771182865589416</v>
          </cell>
          <cell r="J1354">
            <v>24237.957217491952</v>
          </cell>
          <cell r="K1354">
            <v>0.67082381795219859</v>
          </cell>
          <cell r="L1354">
            <v>30</v>
          </cell>
          <cell r="M1354">
            <v>160.64534554095684</v>
          </cell>
        </row>
        <row r="1355">
          <cell r="D1355">
            <v>43723</v>
          </cell>
          <cell r="E1355">
            <v>21293.367999999999</v>
          </cell>
          <cell r="F1355">
            <v>0</v>
          </cell>
          <cell r="G1355">
            <v>21293.367999999999</v>
          </cell>
          <cell r="H1355">
            <v>6073.470523</v>
          </cell>
          <cell r="I1355">
            <v>3.5059638339171699</v>
          </cell>
          <cell r="J1355">
            <v>24237.957217491952</v>
          </cell>
          <cell r="K1355">
            <v>0.87851330906026548</v>
          </cell>
          <cell r="L1355">
            <v>30</v>
          </cell>
          <cell r="M1355">
            <v>160.64534554095684</v>
          </cell>
        </row>
        <row r="1356">
          <cell r="D1356">
            <v>43724</v>
          </cell>
          <cell r="E1356">
            <v>26219.62</v>
          </cell>
          <cell r="F1356">
            <v>0</v>
          </cell>
          <cell r="G1356">
            <v>26219.62</v>
          </cell>
          <cell r="H1356">
            <v>6073.470523</v>
          </cell>
          <cell r="I1356">
            <v>4.3170737226281588</v>
          </cell>
          <cell r="J1356">
            <v>24237.957217491952</v>
          </cell>
          <cell r="K1356">
            <v>1.0817586550189109</v>
          </cell>
          <cell r="L1356">
            <v>30</v>
          </cell>
          <cell r="M1356">
            <v>160.64534554095684</v>
          </cell>
        </row>
        <row r="1357">
          <cell r="D1357">
            <v>43725</v>
          </cell>
          <cell r="E1357">
            <v>25183.05</v>
          </cell>
          <cell r="F1357">
            <v>0</v>
          </cell>
          <cell r="G1357">
            <v>25183.05</v>
          </cell>
          <cell r="H1357">
            <v>6073.470523</v>
          </cell>
          <cell r="I1357">
            <v>4.146401946734203</v>
          </cell>
          <cell r="J1357">
            <v>24237.957217491952</v>
          </cell>
          <cell r="K1357">
            <v>1.0389922621790089</v>
          </cell>
          <cell r="L1357">
            <v>30</v>
          </cell>
          <cell r="M1357">
            <v>160.64534554095684</v>
          </cell>
        </row>
        <row r="1358">
          <cell r="D1358">
            <v>43726</v>
          </cell>
          <cell r="E1358">
            <v>30759.059000000001</v>
          </cell>
          <cell r="F1358">
            <v>0</v>
          </cell>
          <cell r="G1358">
            <v>30759.059000000001</v>
          </cell>
          <cell r="H1358">
            <v>6073.470523</v>
          </cell>
          <cell r="I1358">
            <v>5.0644946548298249</v>
          </cell>
          <cell r="J1358">
            <v>24237.957217491952</v>
          </cell>
          <cell r="K1358">
            <v>1.2690450240502085</v>
          </cell>
          <cell r="L1358">
            <v>30</v>
          </cell>
          <cell r="M1358">
            <v>160.64534554095684</v>
          </cell>
        </row>
        <row r="1359">
          <cell r="D1359">
            <v>43727</v>
          </cell>
          <cell r="E1359">
            <v>30487.219000000001</v>
          </cell>
          <cell r="F1359">
            <v>0</v>
          </cell>
          <cell r="G1359">
            <v>30487.219000000001</v>
          </cell>
          <cell r="H1359">
            <v>6073.470523</v>
          </cell>
          <cell r="I1359">
            <v>5.0197360610455046</v>
          </cell>
          <cell r="J1359">
            <v>24237.957217491952</v>
          </cell>
          <cell r="K1359">
            <v>1.2578295574347373</v>
          </cell>
          <cell r="L1359">
            <v>30</v>
          </cell>
          <cell r="M1359">
            <v>160.64534554095684</v>
          </cell>
        </row>
        <row r="1360">
          <cell r="D1360">
            <v>43728</v>
          </cell>
          <cell r="E1360">
            <v>18452.644</v>
          </cell>
          <cell r="F1360">
            <v>0</v>
          </cell>
          <cell r="G1360">
            <v>18452.644</v>
          </cell>
          <cell r="H1360">
            <v>6073.470523</v>
          </cell>
          <cell r="I1360">
            <v>3.0382371874730509</v>
          </cell>
          <cell r="J1360">
            <v>24237.957217491952</v>
          </cell>
          <cell r="K1360">
            <v>0.76131184795900086</v>
          </cell>
          <cell r="L1360">
            <v>30</v>
          </cell>
          <cell r="M1360">
            <v>160.64534554095684</v>
          </cell>
        </row>
        <row r="1361">
          <cell r="D1361">
            <v>43729</v>
          </cell>
          <cell r="E1361">
            <v>15168.766</v>
          </cell>
          <cell r="F1361">
            <v>0</v>
          </cell>
          <cell r="G1361">
            <v>15168.766</v>
          </cell>
          <cell r="H1361">
            <v>6073.470523</v>
          </cell>
          <cell r="I1361">
            <v>2.4975450103127139</v>
          </cell>
          <cell r="J1361">
            <v>24237.957217491952</v>
          </cell>
          <cell r="K1361">
            <v>0.6258269153579108</v>
          </cell>
          <cell r="L1361">
            <v>30</v>
          </cell>
          <cell r="M1361">
            <v>160.64534554095684</v>
          </cell>
        </row>
        <row r="1362">
          <cell r="D1362">
            <v>43730</v>
          </cell>
          <cell r="E1362">
            <v>24812.576000000001</v>
          </cell>
          <cell r="F1362">
            <v>0</v>
          </cell>
          <cell r="G1362">
            <v>24812.576000000001</v>
          </cell>
          <cell r="H1362">
            <v>6073.470523</v>
          </cell>
          <cell r="I1362">
            <v>4.0854032148564361</v>
          </cell>
          <cell r="J1362">
            <v>24237.957217491952</v>
          </cell>
          <cell r="K1362">
            <v>1.0237073932160157</v>
          </cell>
          <cell r="L1362">
            <v>30</v>
          </cell>
          <cell r="M1362">
            <v>160.64534554095684</v>
          </cell>
        </row>
        <row r="1363">
          <cell r="D1363">
            <v>43731</v>
          </cell>
          <cell r="E1363">
            <v>30173.366000000002</v>
          </cell>
          <cell r="F1363">
            <v>0</v>
          </cell>
          <cell r="G1363">
            <v>30173.366000000002</v>
          </cell>
          <cell r="H1363">
            <v>6073.470523</v>
          </cell>
          <cell r="I1363">
            <v>4.9680600055165529</v>
          </cell>
          <cell r="J1363">
            <v>24237.957217491952</v>
          </cell>
          <cell r="K1363">
            <v>1.2448807351728721</v>
          </cell>
          <cell r="L1363">
            <v>30</v>
          </cell>
          <cell r="M1363">
            <v>160.64534554095684</v>
          </cell>
        </row>
        <row r="1364">
          <cell r="D1364">
            <v>43732</v>
          </cell>
          <cell r="E1364">
            <v>31892.934000000001</v>
          </cell>
          <cell r="F1364">
            <v>0</v>
          </cell>
          <cell r="G1364">
            <v>31892.934000000001</v>
          </cell>
          <cell r="H1364">
            <v>6073.470523</v>
          </cell>
          <cell r="I1364">
            <v>5.2511877482936127</v>
          </cell>
          <cell r="J1364">
            <v>24237.957217491952</v>
          </cell>
          <cell r="K1364">
            <v>1.3158259878841454</v>
          </cell>
          <cell r="L1364">
            <v>30</v>
          </cell>
          <cell r="M1364">
            <v>160.64534554095684</v>
          </cell>
        </row>
        <row r="1365">
          <cell r="D1365">
            <v>43733</v>
          </cell>
          <cell r="E1365">
            <v>32646.350999999999</v>
          </cell>
          <cell r="F1365">
            <v>0</v>
          </cell>
          <cell r="G1365">
            <v>32646.350999999999</v>
          </cell>
          <cell r="H1365">
            <v>6073.470523</v>
          </cell>
          <cell r="I1365">
            <v>5.3752382392191613</v>
          </cell>
          <cell r="J1365">
            <v>24237.957217491952</v>
          </cell>
          <cell r="K1365">
            <v>1.3469101668534966</v>
          </cell>
          <cell r="L1365">
            <v>30</v>
          </cell>
          <cell r="M1365">
            <v>160.64534554095684</v>
          </cell>
        </row>
        <row r="1366">
          <cell r="D1366">
            <v>43734</v>
          </cell>
          <cell r="E1366">
            <v>33163.499000000003</v>
          </cell>
          <cell r="F1366">
            <v>0</v>
          </cell>
          <cell r="G1366">
            <v>33163.499000000003</v>
          </cell>
          <cell r="H1366">
            <v>6073.470523</v>
          </cell>
          <cell r="I1366">
            <v>5.4603869195398422</v>
          </cell>
          <cell r="J1366">
            <v>24237.957217491952</v>
          </cell>
          <cell r="K1366">
            <v>1.3682464533796066</v>
          </cell>
          <cell r="L1366">
            <v>30</v>
          </cell>
          <cell r="M1366">
            <v>160.64534554095684</v>
          </cell>
        </row>
        <row r="1367">
          <cell r="D1367">
            <v>43735</v>
          </cell>
          <cell r="E1367">
            <v>33516.129999999997</v>
          </cell>
          <cell r="F1367">
            <v>0</v>
          </cell>
          <cell r="G1367">
            <v>33516.129999999997</v>
          </cell>
          <cell r="H1367">
            <v>6073.470523</v>
          </cell>
          <cell r="I1367">
            <v>5.5184477924237383</v>
          </cell>
          <cell r="J1367">
            <v>24237.957217491952</v>
          </cell>
          <cell r="K1367">
            <v>1.3827951629443511</v>
          </cell>
          <cell r="L1367">
            <v>30</v>
          </cell>
          <cell r="M1367">
            <v>160.64534554095684</v>
          </cell>
        </row>
        <row r="1368">
          <cell r="D1368">
            <v>43736</v>
          </cell>
          <cell r="E1368">
            <v>32900.057999999997</v>
          </cell>
          <cell r="F1368">
            <v>0</v>
          </cell>
          <cell r="G1368">
            <v>32900.057999999997</v>
          </cell>
          <cell r="H1368">
            <v>6073.470523</v>
          </cell>
          <cell r="I1368">
            <v>5.4170112253626224</v>
          </cell>
          <cell r="J1368">
            <v>24237.957217491952</v>
          </cell>
          <cell r="K1368">
            <v>1.3573775093660456</v>
          </cell>
          <cell r="L1368">
            <v>30</v>
          </cell>
          <cell r="M1368">
            <v>160.64534554095684</v>
          </cell>
        </row>
        <row r="1369">
          <cell r="D1369">
            <v>43737</v>
          </cell>
          <cell r="E1369">
            <v>32852.557999999997</v>
          </cell>
          <cell r="F1369">
            <v>0</v>
          </cell>
          <cell r="G1369">
            <v>32852.557999999997</v>
          </cell>
          <cell r="H1369">
            <v>6073.470523</v>
          </cell>
          <cell r="I1369">
            <v>5.4091903262868604</v>
          </cell>
          <cell r="J1369">
            <v>24237.957217491952</v>
          </cell>
          <cell r="K1369">
            <v>1.3554177732557056</v>
          </cell>
          <cell r="L1369">
            <v>30</v>
          </cell>
          <cell r="M1369">
            <v>160.64534554095684</v>
          </cell>
        </row>
        <row r="1370">
          <cell r="D1370">
            <v>43738</v>
          </cell>
          <cell r="E1370">
            <v>32052.416000000001</v>
          </cell>
          <cell r="F1370">
            <v>0</v>
          </cell>
          <cell r="G1370">
            <v>32052.416000000001</v>
          </cell>
          <cell r="H1370">
            <v>6321.8434829999997</v>
          </cell>
          <cell r="I1370">
            <v>5.070105909169027</v>
          </cell>
          <cell r="J1370">
            <v>24237.957217491952</v>
          </cell>
          <cell r="K1370">
            <v>1.3224058328178143</v>
          </cell>
          <cell r="L1370">
            <v>30</v>
          </cell>
          <cell r="M1370">
            <v>160.64534554095684</v>
          </cell>
        </row>
        <row r="1371">
          <cell r="D1371">
            <v>43739</v>
          </cell>
          <cell r="E1371">
            <v>30202.708999999999</v>
          </cell>
          <cell r="F1371">
            <v>0</v>
          </cell>
          <cell r="G1371">
            <v>30202.708999999999</v>
          </cell>
          <cell r="H1371">
            <v>6321.8434829999997</v>
          </cell>
          <cell r="I1371">
            <v>4.7775160965654679</v>
          </cell>
          <cell r="J1371">
            <v>19878.665201041062</v>
          </cell>
          <cell r="K1371">
            <v>1.5193529693542129</v>
          </cell>
          <cell r="L1371">
            <v>31</v>
          </cell>
          <cell r="M1371">
            <v>136.14440270307153</v>
          </cell>
        </row>
        <row r="1372">
          <cell r="D1372">
            <v>43740</v>
          </cell>
          <cell r="E1372">
            <v>32045.258999999998</v>
          </cell>
          <cell r="F1372">
            <v>0</v>
          </cell>
          <cell r="G1372">
            <v>32045.258999999998</v>
          </cell>
          <cell r="H1372">
            <v>6321.8434829999997</v>
          </cell>
          <cell r="I1372">
            <v>5.0689738026847007</v>
          </cell>
          <cell r="J1372">
            <v>19878.665201041062</v>
          </cell>
          <cell r="K1372">
            <v>1.6120427944186999</v>
          </cell>
          <cell r="L1372">
            <v>31</v>
          </cell>
          <cell r="M1372">
            <v>136.14440270307153</v>
          </cell>
        </row>
        <row r="1373">
          <cell r="D1373">
            <v>43741</v>
          </cell>
          <cell r="E1373">
            <v>31740.814999999999</v>
          </cell>
          <cell r="F1373">
            <v>0</v>
          </cell>
          <cell r="G1373">
            <v>31740.814999999999</v>
          </cell>
          <cell r="H1373">
            <v>6321.8434829999997</v>
          </cell>
          <cell r="I1373">
            <v>5.0208163307671061</v>
          </cell>
          <cell r="J1373">
            <v>19878.665201041062</v>
          </cell>
          <cell r="K1373">
            <v>1.5967276816120284</v>
          </cell>
          <cell r="L1373">
            <v>31</v>
          </cell>
          <cell r="M1373">
            <v>136.14440270307153</v>
          </cell>
        </row>
        <row r="1374">
          <cell r="D1374">
            <v>43742</v>
          </cell>
          <cell r="E1374">
            <v>31474.633000000002</v>
          </cell>
          <cell r="F1374">
            <v>0</v>
          </cell>
          <cell r="G1374">
            <v>31474.633000000002</v>
          </cell>
          <cell r="H1374">
            <v>6321.8434829999997</v>
          </cell>
          <cell r="I1374">
            <v>4.9787112073619184</v>
          </cell>
          <cell r="J1374">
            <v>19878.665201041062</v>
          </cell>
          <cell r="K1374">
            <v>1.5833373459276154</v>
          </cell>
          <cell r="L1374">
            <v>31</v>
          </cell>
          <cell r="M1374">
            <v>136.14440270307153</v>
          </cell>
        </row>
        <row r="1375">
          <cell r="D1375">
            <v>43743</v>
          </cell>
          <cell r="E1375">
            <v>31465.264999999999</v>
          </cell>
          <cell r="F1375">
            <v>0</v>
          </cell>
          <cell r="G1375">
            <v>31465.264999999999</v>
          </cell>
          <cell r="H1375">
            <v>6321.8434829999997</v>
          </cell>
          <cell r="I1375">
            <v>4.9772293611211511</v>
          </cell>
          <cell r="J1375">
            <v>19878.665201041062</v>
          </cell>
          <cell r="K1375">
            <v>1.5828660869217788</v>
          </cell>
          <cell r="L1375">
            <v>31</v>
          </cell>
          <cell r="M1375">
            <v>136.14440270307153</v>
          </cell>
        </row>
        <row r="1376">
          <cell r="D1376">
            <v>43744</v>
          </cell>
          <cell r="E1376">
            <v>29589.409</v>
          </cell>
          <cell r="F1376">
            <v>0</v>
          </cell>
          <cell r="G1376">
            <v>29589.409</v>
          </cell>
          <cell r="H1376">
            <v>6321.8434829999997</v>
          </cell>
          <cell r="I1376">
            <v>4.6805032550344778</v>
          </cell>
          <cell r="J1376">
            <v>19878.665201041062</v>
          </cell>
          <cell r="K1376">
            <v>1.4885007972492226</v>
          </cell>
          <cell r="L1376">
            <v>31</v>
          </cell>
          <cell r="M1376">
            <v>136.14440270307153</v>
          </cell>
        </row>
        <row r="1377">
          <cell r="D1377">
            <v>43745</v>
          </cell>
          <cell r="E1377">
            <v>30163.74</v>
          </cell>
          <cell r="F1377">
            <v>0</v>
          </cell>
          <cell r="G1377">
            <v>30163.74</v>
          </cell>
          <cell r="H1377">
            <v>6321.8434829999997</v>
          </cell>
          <cell r="I1377">
            <v>4.7713519135854892</v>
          </cell>
          <cell r="J1377">
            <v>19878.665201041062</v>
          </cell>
          <cell r="K1377">
            <v>1.5173926264636874</v>
          </cell>
          <cell r="L1377">
            <v>31</v>
          </cell>
          <cell r="M1377">
            <v>136.14440270307153</v>
          </cell>
        </row>
        <row r="1378">
          <cell r="D1378">
            <v>43746</v>
          </cell>
          <cell r="E1378">
            <v>29205.245999999999</v>
          </cell>
          <cell r="F1378">
            <v>0</v>
          </cell>
          <cell r="G1378">
            <v>29205.245999999999</v>
          </cell>
          <cell r="H1378">
            <v>6321.8434829999997</v>
          </cell>
          <cell r="I1378">
            <v>4.6197356955349349</v>
          </cell>
          <cell r="J1378">
            <v>19878.665201041062</v>
          </cell>
          <cell r="K1378">
            <v>1.4691754051207873</v>
          </cell>
          <cell r="L1378">
            <v>31</v>
          </cell>
          <cell r="M1378">
            <v>136.14440270307153</v>
          </cell>
        </row>
        <row r="1379">
          <cell r="D1379">
            <v>43747</v>
          </cell>
          <cell r="E1379">
            <v>28755.019</v>
          </cell>
          <cell r="F1379">
            <v>0</v>
          </cell>
          <cell r="G1379">
            <v>28755.019</v>
          </cell>
          <cell r="H1379">
            <v>6321.8434829999997</v>
          </cell>
          <cell r="I1379">
            <v>4.5485180196765089</v>
          </cell>
          <cell r="J1379">
            <v>19878.665201041062</v>
          </cell>
          <cell r="K1379">
            <v>1.4465266510195098</v>
          </cell>
          <cell r="L1379">
            <v>31</v>
          </cell>
          <cell r="M1379">
            <v>136.14440270307153</v>
          </cell>
        </row>
        <row r="1380">
          <cell r="D1380">
            <v>43748</v>
          </cell>
          <cell r="E1380">
            <v>26932.677</v>
          </cell>
          <cell r="F1380">
            <v>0</v>
          </cell>
          <cell r="G1380">
            <v>26932.677</v>
          </cell>
          <cell r="H1380">
            <v>6321.8434829999997</v>
          </cell>
          <cell r="I1380">
            <v>4.2602568495130209</v>
          </cell>
          <cell r="J1380">
            <v>19878.665201041062</v>
          </cell>
          <cell r="K1380">
            <v>1.3548533932041631</v>
          </cell>
          <cell r="L1380">
            <v>31</v>
          </cell>
          <cell r="M1380">
            <v>136.14440270307153</v>
          </cell>
        </row>
        <row r="1381">
          <cell r="D1381">
            <v>43749</v>
          </cell>
          <cell r="E1381">
            <v>23228.967000000001</v>
          </cell>
          <cell r="F1381">
            <v>0</v>
          </cell>
          <cell r="G1381">
            <v>23228.967000000001</v>
          </cell>
          <cell r="H1381">
            <v>6321.8434829999997</v>
          </cell>
          <cell r="I1381">
            <v>3.6743976756882328</v>
          </cell>
          <cell r="J1381">
            <v>19878.665201041062</v>
          </cell>
          <cell r="K1381">
            <v>1.1685375635172668</v>
          </cell>
          <cell r="L1381">
            <v>31</v>
          </cell>
          <cell r="M1381">
            <v>136.14440270307153</v>
          </cell>
        </row>
        <row r="1382">
          <cell r="D1382">
            <v>43750</v>
          </cell>
          <cell r="E1382">
            <v>19918.948</v>
          </cell>
          <cell r="F1382">
            <v>0</v>
          </cell>
          <cell r="G1382">
            <v>19918.948</v>
          </cell>
          <cell r="H1382">
            <v>6321.8434829999997</v>
          </cell>
          <cell r="I1382">
            <v>3.1508132166770384</v>
          </cell>
          <cell r="J1382">
            <v>19878.665201041062</v>
          </cell>
          <cell r="K1382">
            <v>1.0020264337948017</v>
          </cell>
          <cell r="L1382">
            <v>31</v>
          </cell>
          <cell r="M1382">
            <v>136.14440270307153</v>
          </cell>
        </row>
        <row r="1383">
          <cell r="D1383">
            <v>43751</v>
          </cell>
          <cell r="E1383">
            <v>27890.286</v>
          </cell>
          <cell r="F1383">
            <v>0</v>
          </cell>
          <cell r="G1383">
            <v>27890.286</v>
          </cell>
          <cell r="H1383">
            <v>6321.8434829999997</v>
          </cell>
          <cell r="I1383">
            <v>4.4117330767519736</v>
          </cell>
          <cell r="J1383">
            <v>19878.665201041062</v>
          </cell>
          <cell r="K1383">
            <v>1.4030260944552435</v>
          </cell>
          <cell r="L1383">
            <v>31</v>
          </cell>
          <cell r="M1383">
            <v>136.14440270307153</v>
          </cell>
        </row>
        <row r="1384">
          <cell r="D1384">
            <v>43752</v>
          </cell>
          <cell r="E1384">
            <v>17521.355</v>
          </cell>
          <cell r="F1384">
            <v>0</v>
          </cell>
          <cell r="G1384">
            <v>17521.355</v>
          </cell>
          <cell r="H1384">
            <v>6321.8434829999997</v>
          </cell>
          <cell r="I1384">
            <v>2.7715578607911575</v>
          </cell>
          <cell r="J1384">
            <v>19878.665201041062</v>
          </cell>
          <cell r="K1384">
            <v>0.88141506599157338</v>
          </cell>
          <cell r="L1384">
            <v>31</v>
          </cell>
          <cell r="M1384">
            <v>136.14440270307153</v>
          </cell>
        </row>
        <row r="1385">
          <cell r="D1385">
            <v>43753</v>
          </cell>
          <cell r="E1385">
            <v>30252.159</v>
          </cell>
          <cell r="F1385">
            <v>0</v>
          </cell>
          <cell r="G1385">
            <v>30252.159</v>
          </cell>
          <cell r="H1385">
            <v>6321.8434829999997</v>
          </cell>
          <cell r="I1385">
            <v>4.7853381820272443</v>
          </cell>
          <cell r="J1385">
            <v>19878.665201041062</v>
          </cell>
          <cell r="K1385">
            <v>1.5218405609253718</v>
          </cell>
          <cell r="L1385">
            <v>31</v>
          </cell>
          <cell r="M1385">
            <v>136.14440270307153</v>
          </cell>
        </row>
        <row r="1386">
          <cell r="D1386">
            <v>43754</v>
          </cell>
          <cell r="E1386">
            <v>29650.628000000001</v>
          </cell>
          <cell r="F1386">
            <v>0</v>
          </cell>
          <cell r="G1386">
            <v>29650.628000000001</v>
          </cell>
          <cell r="H1386">
            <v>6321.8434829999997</v>
          </cell>
          <cell r="I1386">
            <v>4.6901869810179866</v>
          </cell>
          <cell r="J1386">
            <v>19878.665201041062</v>
          </cell>
          <cell r="K1386">
            <v>1.4915804305837985</v>
          </cell>
          <cell r="L1386">
            <v>31</v>
          </cell>
          <cell r="M1386">
            <v>136.14440270307153</v>
          </cell>
        </row>
        <row r="1387">
          <cell r="D1387">
            <v>43755</v>
          </cell>
          <cell r="E1387">
            <v>23470.673999999999</v>
          </cell>
          <cell r="F1387">
            <v>0</v>
          </cell>
          <cell r="G1387">
            <v>23470.673999999999</v>
          </cell>
          <cell r="H1387">
            <v>6321.8434829999997</v>
          </cell>
          <cell r="I1387">
            <v>3.7126313017895387</v>
          </cell>
          <cell r="J1387">
            <v>19878.665201041062</v>
          </cell>
          <cell r="K1387">
            <v>1.1806966797132246</v>
          </cell>
          <cell r="L1387">
            <v>31</v>
          </cell>
          <cell r="M1387">
            <v>136.14440270307153</v>
          </cell>
        </row>
        <row r="1388">
          <cell r="D1388">
            <v>43756</v>
          </cell>
          <cell r="E1388">
            <v>19410.772000000001</v>
          </cell>
          <cell r="F1388">
            <v>0</v>
          </cell>
          <cell r="G1388">
            <v>19410.772000000001</v>
          </cell>
          <cell r="H1388">
            <v>6321.8434829999997</v>
          </cell>
          <cell r="I1388">
            <v>3.0704290690203413</v>
          </cell>
          <cell r="J1388">
            <v>19878.665201041062</v>
          </cell>
          <cell r="K1388">
            <v>0.97646254432533242</v>
          </cell>
          <cell r="L1388">
            <v>31</v>
          </cell>
          <cell r="M1388">
            <v>136.14440270307153</v>
          </cell>
        </row>
        <row r="1389">
          <cell r="D1389">
            <v>43757</v>
          </cell>
          <cell r="E1389">
            <v>17723.129000000001</v>
          </cell>
          <cell r="F1389">
            <v>0.3</v>
          </cell>
          <cell r="G1389">
            <v>17723.429</v>
          </cell>
          <cell r="H1389">
            <v>6321.8434829999997</v>
          </cell>
          <cell r="I1389">
            <v>2.8035222712583567</v>
          </cell>
          <cell r="J1389">
            <v>19878.665201041062</v>
          </cell>
          <cell r="K1389">
            <v>0.89158043665184372</v>
          </cell>
          <cell r="L1389">
            <v>31</v>
          </cell>
          <cell r="M1389">
            <v>136.14440270307153</v>
          </cell>
        </row>
        <row r="1390">
          <cell r="D1390">
            <v>43758</v>
          </cell>
          <cell r="E1390">
            <v>14880.409</v>
          </cell>
          <cell r="F1390">
            <v>0</v>
          </cell>
          <cell r="G1390">
            <v>14880.409</v>
          </cell>
          <cell r="H1390">
            <v>6321.8434829999997</v>
          </cell>
          <cell r="I1390">
            <v>2.3538085117125638</v>
          </cell>
          <cell r="J1390">
            <v>19878.665201041062</v>
          </cell>
          <cell r="K1390">
            <v>0.74856177965212178</v>
          </cell>
          <cell r="L1390">
            <v>31</v>
          </cell>
          <cell r="M1390">
            <v>136.14440270307153</v>
          </cell>
        </row>
        <row r="1391">
          <cell r="D1391">
            <v>43759</v>
          </cell>
          <cell r="E1391">
            <v>23873.719000000001</v>
          </cell>
          <cell r="F1391">
            <v>6.8</v>
          </cell>
          <cell r="G1391">
            <v>23880.519</v>
          </cell>
          <cell r="H1391">
            <v>6321.8434829999997</v>
          </cell>
          <cell r="I1391">
            <v>3.7774612839145485</v>
          </cell>
          <cell r="J1391">
            <v>19878.665201041062</v>
          </cell>
          <cell r="K1391">
            <v>1.2013140096926307</v>
          </cell>
          <cell r="L1391">
            <v>31</v>
          </cell>
          <cell r="M1391">
            <v>136.14440270307153</v>
          </cell>
        </row>
        <row r="1392">
          <cell r="D1392">
            <v>43760</v>
          </cell>
          <cell r="E1392">
            <v>11817.321</v>
          </cell>
          <cell r="F1392">
            <v>0</v>
          </cell>
          <cell r="G1392">
            <v>11817.321</v>
          </cell>
          <cell r="H1392">
            <v>6321.8434829999997</v>
          </cell>
          <cell r="I1392">
            <v>1.8692840200453917</v>
          </cell>
          <cell r="J1392">
            <v>19878.665201041062</v>
          </cell>
          <cell r="K1392">
            <v>0.59447256043032093</v>
          </cell>
          <cell r="L1392">
            <v>31</v>
          </cell>
          <cell r="M1392">
            <v>136.14440270307153</v>
          </cell>
        </row>
        <row r="1393">
          <cell r="D1393">
            <v>43761</v>
          </cell>
          <cell r="E1393">
            <v>11060.205</v>
          </cell>
          <cell r="F1393">
            <v>0</v>
          </cell>
          <cell r="G1393">
            <v>11060.205</v>
          </cell>
          <cell r="H1393">
            <v>6321.8434829999997</v>
          </cell>
          <cell r="I1393">
            <v>1.7495221179932525</v>
          </cell>
          <cell r="J1393">
            <v>19878.665201041062</v>
          </cell>
          <cell r="K1393">
            <v>0.55638569733649768</v>
          </cell>
          <cell r="L1393">
            <v>31</v>
          </cell>
          <cell r="M1393">
            <v>136.14440270307153</v>
          </cell>
        </row>
        <row r="1394">
          <cell r="D1394">
            <v>43762</v>
          </cell>
          <cell r="E1394">
            <v>26201.428</v>
          </cell>
          <cell r="F1394">
            <v>16.7</v>
          </cell>
          <cell r="G1394">
            <v>26218.128000000001</v>
          </cell>
          <cell r="H1394">
            <v>6321.8434829999997</v>
          </cell>
          <cell r="I1394">
            <v>4.1472282682263302</v>
          </cell>
          <cell r="J1394">
            <v>19878.665201041062</v>
          </cell>
          <cell r="K1394">
            <v>1.3189078710690765</v>
          </cell>
          <cell r="L1394">
            <v>31</v>
          </cell>
          <cell r="M1394">
            <v>136.14440270307153</v>
          </cell>
        </row>
        <row r="1395">
          <cell r="D1395">
            <v>43763</v>
          </cell>
          <cell r="E1395">
            <v>30934.946</v>
          </cell>
          <cell r="F1395">
            <v>3.2</v>
          </cell>
          <cell r="G1395">
            <v>30938.146000000001</v>
          </cell>
          <cell r="H1395">
            <v>6321.8434829999997</v>
          </cell>
          <cell r="I1395">
            <v>4.8938487773693593</v>
          </cell>
          <cell r="J1395">
            <v>19878.665201041062</v>
          </cell>
          <cell r="K1395">
            <v>1.5563492662666176</v>
          </cell>
          <cell r="L1395">
            <v>31</v>
          </cell>
          <cell r="M1395">
            <v>136.14440270307153</v>
          </cell>
        </row>
        <row r="1396">
          <cell r="D1396">
            <v>43764</v>
          </cell>
          <cell r="E1396">
            <v>30740.589</v>
          </cell>
          <cell r="F1396">
            <v>2.2000000000000002</v>
          </cell>
          <cell r="G1396">
            <v>30742.789000000001</v>
          </cell>
          <cell r="H1396">
            <v>6321.8434829999997</v>
          </cell>
          <cell r="I1396">
            <v>4.8629468734349564</v>
          </cell>
          <cell r="J1396">
            <v>19878.665201041062</v>
          </cell>
          <cell r="K1396">
            <v>1.5465217955574793</v>
          </cell>
          <cell r="L1396">
            <v>31</v>
          </cell>
          <cell r="M1396">
            <v>136.14440270307153</v>
          </cell>
        </row>
        <row r="1397">
          <cell r="D1397">
            <v>43765</v>
          </cell>
          <cell r="E1397">
            <v>24114.562999999998</v>
          </cell>
          <cell r="F1397">
            <v>3.6</v>
          </cell>
          <cell r="G1397">
            <v>24118.162999999997</v>
          </cell>
          <cell r="H1397">
            <v>6321.8434829999997</v>
          </cell>
          <cell r="I1397">
            <v>3.8150522177361532</v>
          </cell>
          <cell r="J1397">
            <v>19878.665201041062</v>
          </cell>
          <cell r="K1397">
            <v>1.2132687359077263</v>
          </cell>
          <cell r="L1397">
            <v>31</v>
          </cell>
          <cell r="M1397">
            <v>136.14440270307153</v>
          </cell>
        </row>
        <row r="1398">
          <cell r="D1398">
            <v>43766</v>
          </cell>
          <cell r="E1398">
            <v>19403.465</v>
          </cell>
          <cell r="F1398">
            <v>0</v>
          </cell>
          <cell r="G1398">
            <v>19403.465</v>
          </cell>
          <cell r="H1398">
            <v>6321.8434829999997</v>
          </cell>
          <cell r="I1398">
            <v>3.0692732352798116</v>
          </cell>
          <cell r="J1398">
            <v>19878.665201041062</v>
          </cell>
          <cell r="K1398">
            <v>0.97609496431298748</v>
          </cell>
          <cell r="L1398">
            <v>31</v>
          </cell>
          <cell r="M1398">
            <v>136.14440270307153</v>
          </cell>
        </row>
        <row r="1399">
          <cell r="D1399">
            <v>43767</v>
          </cell>
          <cell r="E1399">
            <v>22493.815999999999</v>
          </cell>
          <cell r="F1399">
            <v>0</v>
          </cell>
          <cell r="G1399">
            <v>22493.815999999999</v>
          </cell>
          <cell r="H1399">
            <v>6321.8434829999997</v>
          </cell>
          <cell r="I1399">
            <v>3.558110234852836</v>
          </cell>
          <cell r="J1399">
            <v>19878.665201041062</v>
          </cell>
          <cell r="K1399">
            <v>1.1315556538887721</v>
          </cell>
          <cell r="L1399">
            <v>31</v>
          </cell>
          <cell r="M1399">
            <v>136.14440270307153</v>
          </cell>
        </row>
        <row r="1400">
          <cell r="D1400">
            <v>43768</v>
          </cell>
          <cell r="E1400">
            <v>20524.870999999999</v>
          </cell>
          <cell r="F1400">
            <v>0</v>
          </cell>
          <cell r="G1400">
            <v>20524.870999999999</v>
          </cell>
          <cell r="H1400">
            <v>6321.8434829999997</v>
          </cell>
          <cell r="I1400">
            <v>3.2466591517479366</v>
          </cell>
          <cell r="J1400">
            <v>19878.665201041062</v>
          </cell>
          <cell r="K1400">
            <v>1.0325075045242522</v>
          </cell>
          <cell r="L1400">
            <v>31</v>
          </cell>
          <cell r="M1400">
            <v>136.14440270307153</v>
          </cell>
        </row>
        <row r="1401">
          <cell r="D1401">
            <v>43769</v>
          </cell>
          <cell r="E1401">
            <v>18019.665000000001</v>
          </cell>
          <cell r="F1401">
            <v>0.5</v>
          </cell>
          <cell r="G1401">
            <v>18020.165000000001</v>
          </cell>
          <cell r="H1401">
            <v>7189.5566829999998</v>
          </cell>
          <cell r="I1401">
            <v>2.5064361816090019</v>
          </cell>
          <cell r="J1401">
            <v>19878.665201041062</v>
          </cell>
          <cell r="K1401">
            <v>0.90650779706558315</v>
          </cell>
          <cell r="L1401">
            <v>31</v>
          </cell>
          <cell r="M1401">
            <v>136.14440270307153</v>
          </cell>
        </row>
        <row r="1402">
          <cell r="D1402">
            <v>43770</v>
          </cell>
          <cell r="E1402">
            <v>16311.87</v>
          </cell>
          <cell r="F1402">
            <v>0</v>
          </cell>
          <cell r="G1402">
            <v>16311.87</v>
          </cell>
          <cell r="H1402">
            <v>7189.5566829999998</v>
          </cell>
          <cell r="I1402">
            <v>2.2688283463388061</v>
          </cell>
          <cell r="J1402">
            <v>14550.955063425798</v>
          </cell>
          <cell r="K1402">
            <v>1.121017137974696</v>
          </cell>
          <cell r="L1402">
            <v>30</v>
          </cell>
          <cell r="M1402">
            <v>96.441427928093873</v>
          </cell>
        </row>
        <row r="1403">
          <cell r="D1403">
            <v>43771</v>
          </cell>
          <cell r="E1403">
            <v>15125.76</v>
          </cell>
          <cell r="F1403">
            <v>0</v>
          </cell>
          <cell r="G1403">
            <v>15125.76</v>
          </cell>
          <cell r="H1403">
            <v>7189.5566829999998</v>
          </cell>
          <cell r="I1403">
            <v>2.1038515539860025</v>
          </cell>
          <cell r="J1403">
            <v>14550.955063425798</v>
          </cell>
          <cell r="K1403">
            <v>1.0395029009483363</v>
          </cell>
          <cell r="L1403">
            <v>30</v>
          </cell>
          <cell r="M1403">
            <v>96.441427928093873</v>
          </cell>
        </row>
        <row r="1404">
          <cell r="D1404">
            <v>43772</v>
          </cell>
          <cell r="E1404">
            <v>19802.133000000002</v>
          </cell>
          <cell r="F1404">
            <v>0</v>
          </cell>
          <cell r="G1404">
            <v>19802.133000000002</v>
          </cell>
          <cell r="H1404">
            <v>7189.5566829999998</v>
          </cell>
          <cell r="I1404">
            <v>2.7542912411863938</v>
          </cell>
          <cell r="J1404">
            <v>14550.955063425798</v>
          </cell>
          <cell r="K1404">
            <v>1.3608820117775757</v>
          </cell>
          <cell r="L1404">
            <v>30</v>
          </cell>
          <cell r="M1404">
            <v>96.441427928093873</v>
          </cell>
        </row>
        <row r="1405">
          <cell r="D1405">
            <v>43773</v>
          </cell>
          <cell r="E1405">
            <v>15536.18</v>
          </cell>
          <cell r="F1405">
            <v>0</v>
          </cell>
          <cell r="G1405">
            <v>15536.18</v>
          </cell>
          <cell r="H1405">
            <v>7189.5566829999998</v>
          </cell>
          <cell r="I1405">
            <v>2.1609371321511288</v>
          </cell>
          <cell r="J1405">
            <v>14550.955063425798</v>
          </cell>
          <cell r="K1405">
            <v>1.0677086096603097</v>
          </cell>
          <cell r="L1405">
            <v>30</v>
          </cell>
          <cell r="M1405">
            <v>96.441427928093873</v>
          </cell>
        </row>
        <row r="1406">
          <cell r="D1406">
            <v>43774</v>
          </cell>
          <cell r="E1406">
            <v>21190.208999999999</v>
          </cell>
          <cell r="F1406">
            <v>0</v>
          </cell>
          <cell r="G1406">
            <v>21190.208999999999</v>
          </cell>
          <cell r="H1406">
            <v>7189.5566829999998</v>
          </cell>
          <cell r="I1406">
            <v>2.9473596126038082</v>
          </cell>
          <cell r="J1406">
            <v>14550.955063425798</v>
          </cell>
          <cell r="K1406">
            <v>1.4562761624673104</v>
          </cell>
          <cell r="L1406">
            <v>30</v>
          </cell>
          <cell r="M1406">
            <v>96.441427928093873</v>
          </cell>
        </row>
        <row r="1407">
          <cell r="D1407">
            <v>43775</v>
          </cell>
          <cell r="E1407">
            <v>23649.16</v>
          </cell>
          <cell r="F1407">
            <v>0</v>
          </cell>
          <cell r="G1407">
            <v>23649.16</v>
          </cell>
          <cell r="H1407">
            <v>7189.5566829999998</v>
          </cell>
          <cell r="I1407">
            <v>3.2893766671204365</v>
          </cell>
          <cell r="J1407">
            <v>14550.955063425798</v>
          </cell>
          <cell r="K1407">
            <v>1.6252651387428703</v>
          </cell>
          <cell r="L1407">
            <v>30</v>
          </cell>
          <cell r="M1407">
            <v>96.441427928093873</v>
          </cell>
        </row>
        <row r="1408">
          <cell r="D1408">
            <v>43776</v>
          </cell>
          <cell r="E1408">
            <v>18517.598999999998</v>
          </cell>
          <cell r="F1408">
            <v>0</v>
          </cell>
          <cell r="G1408">
            <v>18517.598999999998</v>
          </cell>
          <cell r="H1408">
            <v>7189.5566829999998</v>
          </cell>
          <cell r="I1408">
            <v>2.5756245922346808</v>
          </cell>
          <cell r="J1408">
            <v>14550.955063425798</v>
          </cell>
          <cell r="K1408">
            <v>1.2726036826644089</v>
          </cell>
          <cell r="L1408">
            <v>30</v>
          </cell>
          <cell r="M1408">
            <v>96.441427928093873</v>
          </cell>
        </row>
        <row r="1409">
          <cell r="D1409">
            <v>43777</v>
          </cell>
          <cell r="E1409">
            <v>26533.510999999999</v>
          </cell>
          <cell r="F1409">
            <v>0</v>
          </cell>
          <cell r="G1409">
            <v>26533.510999999999</v>
          </cell>
          <cell r="H1409">
            <v>7189.5566829999998</v>
          </cell>
          <cell r="I1409">
            <v>3.6905628775053083</v>
          </cell>
          <cell r="J1409">
            <v>14550.955063425798</v>
          </cell>
          <cell r="K1409">
            <v>1.8234893094194666</v>
          </cell>
          <cell r="L1409">
            <v>30</v>
          </cell>
          <cell r="M1409">
            <v>96.441427928093873</v>
          </cell>
        </row>
        <row r="1410">
          <cell r="D1410">
            <v>43778</v>
          </cell>
          <cell r="E1410">
            <v>21055.428</v>
          </cell>
          <cell r="F1410">
            <v>0</v>
          </cell>
          <cell r="G1410">
            <v>21055.428</v>
          </cell>
          <cell r="H1410">
            <v>7189.5566829999998</v>
          </cell>
          <cell r="I1410">
            <v>2.9286128378104896</v>
          </cell>
          <cell r="J1410">
            <v>14550.955063425798</v>
          </cell>
          <cell r="K1410">
            <v>1.447013471502181</v>
          </cell>
          <cell r="L1410">
            <v>30</v>
          </cell>
          <cell r="M1410">
            <v>96.441427928093873</v>
          </cell>
        </row>
        <row r="1411">
          <cell r="D1411">
            <v>43779</v>
          </cell>
          <cell r="E1411">
            <v>16354.418</v>
          </cell>
          <cell r="F1411">
            <v>0</v>
          </cell>
          <cell r="G1411">
            <v>16354.418</v>
          </cell>
          <cell r="H1411">
            <v>7189.5566829999998</v>
          </cell>
          <cell r="I1411">
            <v>2.2747463746507055</v>
          </cell>
          <cell r="J1411">
            <v>14550.955063425798</v>
          </cell>
          <cell r="K1411">
            <v>1.1239412072068899</v>
          </cell>
          <cell r="L1411">
            <v>30</v>
          </cell>
          <cell r="M1411">
            <v>96.441427928093873</v>
          </cell>
        </row>
        <row r="1412">
          <cell r="D1412">
            <v>43780</v>
          </cell>
          <cell r="E1412">
            <v>9654.4150000000009</v>
          </cell>
          <cell r="F1412">
            <v>0</v>
          </cell>
          <cell r="G1412">
            <v>9654.4150000000009</v>
          </cell>
          <cell r="H1412">
            <v>7189.5566829999998</v>
          </cell>
          <cell r="I1412">
            <v>1.3428387069856837</v>
          </cell>
          <cell r="J1412">
            <v>14550.955063425798</v>
          </cell>
          <cell r="K1412">
            <v>0.66349012541909524</v>
          </cell>
          <cell r="L1412">
            <v>30</v>
          </cell>
          <cell r="M1412">
            <v>96.441427928093873</v>
          </cell>
        </row>
        <row r="1413">
          <cell r="D1413">
            <v>43781</v>
          </cell>
          <cell r="E1413">
            <v>24487.858</v>
          </cell>
          <cell r="F1413">
            <v>0</v>
          </cell>
          <cell r="G1413">
            <v>24487.858</v>
          </cell>
          <cell r="H1413">
            <v>7189.5566829999998</v>
          </cell>
          <cell r="I1413">
            <v>3.406031703999572</v>
          </cell>
          <cell r="J1413">
            <v>14550.955063425798</v>
          </cell>
          <cell r="K1413">
            <v>1.6829038295603609</v>
          </cell>
          <cell r="L1413">
            <v>30</v>
          </cell>
          <cell r="M1413">
            <v>96.441427928093873</v>
          </cell>
        </row>
        <row r="1414">
          <cell r="D1414">
            <v>43782</v>
          </cell>
          <cell r="E1414">
            <v>18561.09</v>
          </cell>
          <cell r="F1414">
            <v>0</v>
          </cell>
          <cell r="G1414">
            <v>18561.09</v>
          </cell>
          <cell r="H1414">
            <v>7189.5566829999998</v>
          </cell>
          <cell r="I1414">
            <v>2.5816737830148075</v>
          </cell>
          <cell r="J1414">
            <v>14550.955063425798</v>
          </cell>
          <cell r="K1414">
            <v>1.2755925586392456</v>
          </cell>
          <cell r="L1414">
            <v>30</v>
          </cell>
          <cell r="M1414">
            <v>96.441427928093873</v>
          </cell>
        </row>
        <row r="1415">
          <cell r="D1415">
            <v>43783</v>
          </cell>
          <cell r="E1415">
            <v>10821.486000000001</v>
          </cell>
          <cell r="F1415">
            <v>0</v>
          </cell>
          <cell r="G1415">
            <v>10821.486000000001</v>
          </cell>
          <cell r="H1415">
            <v>7189.5566829999998</v>
          </cell>
          <cell r="I1415">
            <v>1.5051673527503922</v>
          </cell>
          <cell r="J1415">
            <v>14550.955063425798</v>
          </cell>
          <cell r="K1415">
            <v>0.74369592599458201</v>
          </cell>
          <cell r="L1415">
            <v>30</v>
          </cell>
          <cell r="M1415">
            <v>96.441427928093873</v>
          </cell>
        </row>
        <row r="1416">
          <cell r="D1416">
            <v>43784</v>
          </cell>
          <cell r="E1416">
            <v>18554.580999999998</v>
          </cell>
          <cell r="F1416">
            <v>0</v>
          </cell>
          <cell r="G1416">
            <v>18554.580999999998</v>
          </cell>
          <cell r="H1416">
            <v>7189.5566829999998</v>
          </cell>
          <cell r="I1416">
            <v>2.5807684420755819</v>
          </cell>
          <cell r="J1416">
            <v>14550.955063425798</v>
          </cell>
          <cell r="K1416">
            <v>1.2751452340497853</v>
          </cell>
          <cell r="L1416">
            <v>30</v>
          </cell>
          <cell r="M1416">
            <v>96.441427928093873</v>
          </cell>
        </row>
        <row r="1417">
          <cell r="D1417">
            <v>43785</v>
          </cell>
          <cell r="E1417">
            <v>25850.807000000001</v>
          </cell>
          <cell r="F1417">
            <v>0</v>
          </cell>
          <cell r="G1417">
            <v>25850.807000000001</v>
          </cell>
          <cell r="H1417">
            <v>7189.5566829999998</v>
          </cell>
          <cell r="I1417">
            <v>3.5956051450467439</v>
          </cell>
          <cell r="J1417">
            <v>14550.955063425798</v>
          </cell>
          <cell r="K1417">
            <v>1.7765711520185141</v>
          </cell>
          <cell r="L1417">
            <v>30</v>
          </cell>
          <cell r="M1417">
            <v>96.441427928093873</v>
          </cell>
        </row>
        <row r="1418">
          <cell r="D1418">
            <v>43786</v>
          </cell>
          <cell r="E1418">
            <v>9788.5290000000005</v>
          </cell>
          <cell r="F1418">
            <v>0.4</v>
          </cell>
          <cell r="G1418">
            <v>9788.9290000000001</v>
          </cell>
          <cell r="H1418">
            <v>7189.5566829999998</v>
          </cell>
          <cell r="I1418">
            <v>1.3615483445796208</v>
          </cell>
          <cell r="J1418">
            <v>14550.955063425798</v>
          </cell>
          <cell r="K1418">
            <v>0.67273446707321138</v>
          </cell>
          <cell r="L1418">
            <v>30</v>
          </cell>
          <cell r="M1418">
            <v>96.441427928093873</v>
          </cell>
        </row>
        <row r="1419">
          <cell r="D1419">
            <v>43787</v>
          </cell>
          <cell r="E1419">
            <v>23782.932000000001</v>
          </cell>
          <cell r="F1419">
            <v>0</v>
          </cell>
          <cell r="G1419">
            <v>23782.932000000001</v>
          </cell>
          <cell r="H1419">
            <v>7189.5566829999998</v>
          </cell>
          <cell r="I1419">
            <v>3.3079830994636588</v>
          </cell>
          <cell r="J1419">
            <v>14550.955063425798</v>
          </cell>
          <cell r="K1419">
            <v>1.6344584871806125</v>
          </cell>
          <cell r="L1419">
            <v>30</v>
          </cell>
          <cell r="M1419">
            <v>96.441427928093873</v>
          </cell>
        </row>
        <row r="1420">
          <cell r="D1420">
            <v>43788</v>
          </cell>
          <cell r="E1420">
            <v>19568.499</v>
          </cell>
          <cell r="F1420">
            <v>0</v>
          </cell>
          <cell r="G1420">
            <v>19568.499</v>
          </cell>
          <cell r="H1420">
            <v>7189.5566829999998</v>
          </cell>
          <cell r="I1420">
            <v>2.7217949399120136</v>
          </cell>
          <cell r="J1420">
            <v>14550.955063425798</v>
          </cell>
          <cell r="K1420">
            <v>1.3448257461247977</v>
          </cell>
          <cell r="L1420">
            <v>30</v>
          </cell>
          <cell r="M1420">
            <v>96.441427928093873</v>
          </cell>
        </row>
        <row r="1421">
          <cell r="D1421">
            <v>43789</v>
          </cell>
          <cell r="E1421">
            <v>11954.843000000001</v>
          </cell>
          <cell r="F1421">
            <v>0</v>
          </cell>
          <cell r="G1421">
            <v>11954.843000000001</v>
          </cell>
          <cell r="H1421">
            <v>7189.5566829999998</v>
          </cell>
          <cell r="I1421">
            <v>1.6628066968673765</v>
          </cell>
          <cell r="J1421">
            <v>14550.955063425798</v>
          </cell>
          <cell r="K1421">
            <v>0.82158476525357493</v>
          </cell>
          <cell r="L1421">
            <v>30</v>
          </cell>
          <cell r="M1421">
            <v>96.441427928093873</v>
          </cell>
        </row>
        <row r="1422">
          <cell r="D1422">
            <v>43790</v>
          </cell>
          <cell r="E1422">
            <v>8621.34</v>
          </cell>
          <cell r="F1422">
            <v>0</v>
          </cell>
          <cell r="G1422">
            <v>8621.34</v>
          </cell>
          <cell r="H1422">
            <v>7189.5566829999998</v>
          </cell>
          <cell r="I1422">
            <v>1.1991476498662998</v>
          </cell>
          <cell r="J1422">
            <v>14550.955063425798</v>
          </cell>
          <cell r="K1422">
            <v>0.5924930674598784</v>
          </cell>
          <cell r="L1422">
            <v>30</v>
          </cell>
          <cell r="M1422">
            <v>96.441427928093873</v>
          </cell>
        </row>
        <row r="1423">
          <cell r="D1423">
            <v>43791</v>
          </cell>
          <cell r="E1423">
            <v>4648.9840000000004</v>
          </cell>
          <cell r="F1423">
            <v>0</v>
          </cell>
          <cell r="G1423">
            <v>4648.9840000000004</v>
          </cell>
          <cell r="H1423">
            <v>7189.5566829999998</v>
          </cell>
          <cell r="I1423">
            <v>0.64663013381516454</v>
          </cell>
          <cell r="J1423">
            <v>14550.955063425798</v>
          </cell>
          <cell r="K1423">
            <v>0.31949682888412884</v>
          </cell>
          <cell r="L1423">
            <v>30</v>
          </cell>
          <cell r="M1423">
            <v>96.441427928093873</v>
          </cell>
        </row>
        <row r="1424">
          <cell r="D1424">
            <v>43792</v>
          </cell>
          <cell r="E1424">
            <v>19184.307000000001</v>
          </cell>
          <cell r="F1424">
            <v>0</v>
          </cell>
          <cell r="G1424">
            <v>19184.307000000001</v>
          </cell>
          <cell r="H1424">
            <v>7189.5566829999998</v>
          </cell>
          <cell r="I1424">
            <v>2.6683574309055906</v>
          </cell>
          <cell r="J1424">
            <v>14550.955063425798</v>
          </cell>
          <cell r="K1424">
            <v>1.3184225307808319</v>
          </cell>
          <cell r="L1424">
            <v>30</v>
          </cell>
          <cell r="M1424">
            <v>96.441427928093873</v>
          </cell>
        </row>
        <row r="1425">
          <cell r="D1425">
            <v>43793</v>
          </cell>
          <cell r="E1425">
            <v>18338.897000000001</v>
          </cell>
          <cell r="F1425">
            <v>0</v>
          </cell>
          <cell r="G1425">
            <v>18338.897000000001</v>
          </cell>
          <cell r="H1425">
            <v>7189.5566829999998</v>
          </cell>
          <cell r="I1425">
            <v>2.5507688176884495</v>
          </cell>
          <cell r="J1425">
            <v>14550.955063425798</v>
          </cell>
          <cell r="K1425">
            <v>1.2603225643995901</v>
          </cell>
          <cell r="L1425">
            <v>30</v>
          </cell>
          <cell r="M1425">
            <v>96.441427928093873</v>
          </cell>
        </row>
        <row r="1426">
          <cell r="D1426">
            <v>43794</v>
          </cell>
          <cell r="E1426">
            <v>11153.897000000001</v>
          </cell>
          <cell r="F1426">
            <v>0</v>
          </cell>
          <cell r="G1426">
            <v>11153.897000000001</v>
          </cell>
          <cell r="H1426">
            <v>7189.5566829999998</v>
          </cell>
          <cell r="I1426">
            <v>1.5514026096176201</v>
          </cell>
          <cell r="J1426">
            <v>14550.955063425798</v>
          </cell>
          <cell r="K1426">
            <v>0.76654054331015087</v>
          </cell>
          <cell r="L1426">
            <v>30</v>
          </cell>
          <cell r="M1426">
            <v>96.441427928093873</v>
          </cell>
        </row>
        <row r="1427">
          <cell r="D1427">
            <v>43795</v>
          </cell>
          <cell r="E1427">
            <v>11886.886</v>
          </cell>
          <cell r="F1427">
            <v>0</v>
          </cell>
          <cell r="G1427">
            <v>11886.886</v>
          </cell>
          <cell r="H1427">
            <v>7189.5566829999998</v>
          </cell>
          <cell r="I1427">
            <v>1.6533545146263369</v>
          </cell>
          <cell r="J1427">
            <v>14550.955063425798</v>
          </cell>
          <cell r="K1427">
            <v>0.81691448761861662</v>
          </cell>
          <cell r="L1427">
            <v>30</v>
          </cell>
          <cell r="M1427">
            <v>96.441427928093873</v>
          </cell>
        </row>
        <row r="1428">
          <cell r="D1428">
            <v>43796</v>
          </cell>
          <cell r="E1428">
            <v>15671.564</v>
          </cell>
          <cell r="F1428">
            <v>0</v>
          </cell>
          <cell r="G1428">
            <v>15671.564</v>
          </cell>
          <cell r="H1428">
            <v>7189.5566829999998</v>
          </cell>
          <cell r="I1428">
            <v>2.1797677785969825</v>
          </cell>
          <cell r="J1428">
            <v>14550.955063425798</v>
          </cell>
          <cell r="K1428">
            <v>1.0770127412042445</v>
          </cell>
          <cell r="L1428">
            <v>30</v>
          </cell>
          <cell r="M1428">
            <v>96.441427928093873</v>
          </cell>
        </row>
        <row r="1429">
          <cell r="D1429">
            <v>43797</v>
          </cell>
          <cell r="E1429">
            <v>12592.828</v>
          </cell>
          <cell r="F1429">
            <v>0</v>
          </cell>
          <cell r="G1429">
            <v>12592.828</v>
          </cell>
          <cell r="H1429">
            <v>7189.5566829999998</v>
          </cell>
          <cell r="I1429">
            <v>1.7515444352467873</v>
          </cell>
          <cell r="J1429">
            <v>14550.955063425798</v>
          </cell>
          <cell r="K1429">
            <v>0.86542965359383173</v>
          </cell>
          <cell r="L1429">
            <v>30</v>
          </cell>
          <cell r="M1429">
            <v>96.441427928093873</v>
          </cell>
        </row>
        <row r="1430">
          <cell r="D1430">
            <v>43798</v>
          </cell>
          <cell r="E1430">
            <v>14626.946</v>
          </cell>
          <cell r="F1430">
            <v>0</v>
          </cell>
          <cell r="G1430">
            <v>14626.946</v>
          </cell>
          <cell r="H1430">
            <v>7189.5566829999998</v>
          </cell>
          <cell r="I1430">
            <v>2.0344711982848693</v>
          </cell>
          <cell r="J1430">
            <v>14550.955063425798</v>
          </cell>
          <cell r="K1430">
            <v>1.0052224019827543</v>
          </cell>
          <cell r="L1430">
            <v>30</v>
          </cell>
          <cell r="M1430">
            <v>96.441427928093873</v>
          </cell>
        </row>
        <row r="1431">
          <cell r="D1431">
            <v>43799</v>
          </cell>
          <cell r="E1431">
            <v>17242.672999999999</v>
          </cell>
          <cell r="F1431">
            <v>0</v>
          </cell>
          <cell r="G1431">
            <v>17242.672999999999</v>
          </cell>
          <cell r="H1431">
            <v>8348.2096230000006</v>
          </cell>
          <cell r="I1431">
            <v>2.0654336413037622</v>
          </cell>
          <cell r="J1431">
            <v>14550.955063425798</v>
          </cell>
          <cell r="K1431">
            <v>1.1849856538516776</v>
          </cell>
          <cell r="L1431">
            <v>30</v>
          </cell>
          <cell r="M1431">
            <v>96.441427928093873</v>
          </cell>
        </row>
        <row r="1432">
          <cell r="D1432">
            <v>43800</v>
          </cell>
          <cell r="E1432">
            <v>14317.065000000001</v>
          </cell>
          <cell r="F1432">
            <v>0</v>
          </cell>
          <cell r="G1432">
            <v>14317.065000000001</v>
          </cell>
          <cell r="H1432">
            <v>8348.2096230000006</v>
          </cell>
          <cell r="I1432">
            <v>1.7149862840716548</v>
          </cell>
          <cell r="J1432">
            <v>12782.573628778653</v>
          </cell>
          <cell r="K1432">
            <v>1.1200455726510816</v>
          </cell>
          <cell r="L1432">
            <v>31</v>
          </cell>
          <cell r="M1432">
            <v>87.544904755826536</v>
          </cell>
        </row>
        <row r="1433">
          <cell r="D1433">
            <v>43801</v>
          </cell>
          <cell r="E1433">
            <v>10790.156000000001</v>
          </cell>
          <cell r="F1433">
            <v>0</v>
          </cell>
          <cell r="G1433">
            <v>10790.156000000001</v>
          </cell>
          <cell r="H1433">
            <v>8348.2096230000006</v>
          </cell>
          <cell r="I1433">
            <v>1.2925113871448841</v>
          </cell>
          <cell r="J1433">
            <v>12782.573628778653</v>
          </cell>
          <cell r="K1433">
            <v>0.84413016606507718</v>
          </cell>
          <cell r="L1433">
            <v>31</v>
          </cell>
          <cell r="M1433">
            <v>87.544904755826536</v>
          </cell>
        </row>
        <row r="1434">
          <cell r="D1434">
            <v>43802</v>
          </cell>
          <cell r="E1434">
            <v>12365.897999999999</v>
          </cell>
          <cell r="F1434">
            <v>0</v>
          </cell>
          <cell r="G1434">
            <v>12365.897999999999</v>
          </cell>
          <cell r="H1434">
            <v>8348.2096230000006</v>
          </cell>
          <cell r="I1434">
            <v>1.4812634754559755</v>
          </cell>
          <cell r="J1434">
            <v>12782.573628778653</v>
          </cell>
          <cell r="K1434">
            <v>0.96740283757563883</v>
          </cell>
          <cell r="L1434">
            <v>31</v>
          </cell>
          <cell r="M1434">
            <v>87.544904755826536</v>
          </cell>
        </row>
        <row r="1435">
          <cell r="D1435">
            <v>43803</v>
          </cell>
          <cell r="E1435">
            <v>9894.6630000000005</v>
          </cell>
          <cell r="F1435">
            <v>0</v>
          </cell>
          <cell r="G1435">
            <v>9894.6630000000005</v>
          </cell>
          <cell r="H1435">
            <v>8348.2096230000006</v>
          </cell>
          <cell r="I1435">
            <v>1.1852437165376626</v>
          </cell>
          <cell r="J1435">
            <v>12782.573628778653</v>
          </cell>
          <cell r="K1435">
            <v>0.77407439904927922</v>
          </cell>
          <cell r="L1435">
            <v>31</v>
          </cell>
          <cell r="M1435">
            <v>87.544904755826536</v>
          </cell>
        </row>
        <row r="1436">
          <cell r="D1436">
            <v>43804</v>
          </cell>
          <cell r="E1436">
            <v>15751.923000000001</v>
          </cell>
          <cell r="F1436">
            <v>0</v>
          </cell>
          <cell r="G1436">
            <v>15751.923000000001</v>
          </cell>
          <cell r="H1436">
            <v>8348.2096230000006</v>
          </cell>
          <cell r="I1436">
            <v>1.8868624185720211</v>
          </cell>
          <cell r="J1436">
            <v>12782.573628778653</v>
          </cell>
          <cell r="K1436">
            <v>1.2322966765109149</v>
          </cell>
          <cell r="L1436">
            <v>31</v>
          </cell>
          <cell r="M1436">
            <v>87.544904755826536</v>
          </cell>
        </row>
        <row r="1437">
          <cell r="D1437">
            <v>43805</v>
          </cell>
          <cell r="E1437">
            <v>19140.345000000001</v>
          </cell>
          <cell r="F1437">
            <v>0</v>
          </cell>
          <cell r="G1437">
            <v>19140.345000000001</v>
          </cell>
          <cell r="H1437">
            <v>8348.2096230000006</v>
          </cell>
          <cell r="I1437">
            <v>2.2927484891211627</v>
          </cell>
          <cell r="J1437">
            <v>12782.573628778653</v>
          </cell>
          <cell r="K1437">
            <v>1.4973780363687856</v>
          </cell>
          <cell r="L1437">
            <v>31</v>
          </cell>
          <cell r="M1437">
            <v>87.544904755826536</v>
          </cell>
        </row>
        <row r="1438">
          <cell r="D1438">
            <v>43806</v>
          </cell>
          <cell r="E1438">
            <v>20230.296999999999</v>
          </cell>
          <cell r="F1438">
            <v>0</v>
          </cell>
          <cell r="G1438">
            <v>20230.296999999999</v>
          </cell>
          <cell r="H1438">
            <v>8348.2096230000006</v>
          </cell>
          <cell r="I1438">
            <v>2.4233096572304409</v>
          </cell>
          <cell r="J1438">
            <v>12782.573628778653</v>
          </cell>
          <cell r="K1438">
            <v>1.5826466240298871</v>
          </cell>
          <cell r="L1438">
            <v>31</v>
          </cell>
          <cell r="M1438">
            <v>87.544904755826536</v>
          </cell>
        </row>
        <row r="1439">
          <cell r="D1439">
            <v>43807</v>
          </cell>
          <cell r="E1439">
            <v>15238.912</v>
          </cell>
          <cell r="F1439">
            <v>0</v>
          </cell>
          <cell r="G1439">
            <v>15238.912</v>
          </cell>
          <cell r="H1439">
            <v>8348.2096230000006</v>
          </cell>
          <cell r="I1439">
            <v>1.8254107992228119</v>
          </cell>
          <cell r="J1439">
            <v>12782.573628778653</v>
          </cell>
          <cell r="K1439">
            <v>1.1921630528058258</v>
          </cell>
          <cell r="L1439">
            <v>31</v>
          </cell>
          <cell r="M1439">
            <v>87.544904755826536</v>
          </cell>
        </row>
        <row r="1440">
          <cell r="D1440">
            <v>43808</v>
          </cell>
          <cell r="E1440">
            <v>15897.994000000001</v>
          </cell>
          <cell r="F1440">
            <v>0</v>
          </cell>
          <cell r="G1440">
            <v>15897.994000000001</v>
          </cell>
          <cell r="H1440">
            <v>8348.2096230000006</v>
          </cell>
          <cell r="I1440">
            <v>1.9043597032110604</v>
          </cell>
          <cell r="J1440">
            <v>12782.573628778653</v>
          </cell>
          <cell r="K1440">
            <v>1.2437240309891349</v>
          </cell>
          <cell r="L1440">
            <v>31</v>
          </cell>
          <cell r="M1440">
            <v>87.544904755826536</v>
          </cell>
        </row>
        <row r="1441">
          <cell r="D1441">
            <v>43809</v>
          </cell>
          <cell r="E1441">
            <v>20204.198</v>
          </cell>
          <cell r="F1441">
            <v>0</v>
          </cell>
          <cell r="G1441">
            <v>20204.198</v>
          </cell>
          <cell r="H1441">
            <v>8348.2096230000006</v>
          </cell>
          <cell r="I1441">
            <v>2.4201833581581109</v>
          </cell>
          <cell r="J1441">
            <v>12782.573628778653</v>
          </cell>
          <cell r="K1441">
            <v>1.5806048599252596</v>
          </cell>
          <cell r="L1441">
            <v>31</v>
          </cell>
          <cell r="M1441">
            <v>87.544904755826536</v>
          </cell>
        </row>
        <row r="1442">
          <cell r="D1442">
            <v>43810</v>
          </cell>
          <cell r="E1442">
            <v>14319.849</v>
          </cell>
          <cell r="F1442">
            <v>0</v>
          </cell>
          <cell r="G1442">
            <v>14319.849</v>
          </cell>
          <cell r="H1442">
            <v>8348.2096230000006</v>
          </cell>
          <cell r="I1442">
            <v>1.715319768749894</v>
          </cell>
          <cell r="J1442">
            <v>12782.573628778653</v>
          </cell>
          <cell r="K1442">
            <v>1.1202633691669359</v>
          </cell>
          <cell r="L1442">
            <v>31</v>
          </cell>
          <cell r="M1442">
            <v>87.544904755826536</v>
          </cell>
        </row>
        <row r="1443">
          <cell r="D1443">
            <v>43811</v>
          </cell>
          <cell r="E1443">
            <v>10968.111000000001</v>
          </cell>
          <cell r="F1443">
            <v>0</v>
          </cell>
          <cell r="G1443">
            <v>10968.111000000001</v>
          </cell>
          <cell r="H1443">
            <v>8348.2096230000006</v>
          </cell>
          <cell r="I1443">
            <v>1.313827933810138</v>
          </cell>
          <cell r="J1443">
            <v>12782.573628778653</v>
          </cell>
          <cell r="K1443">
            <v>0.85805185391668104</v>
          </cell>
          <cell r="L1443">
            <v>31</v>
          </cell>
          <cell r="M1443">
            <v>87.544904755826536</v>
          </cell>
        </row>
        <row r="1444">
          <cell r="D1444">
            <v>43812</v>
          </cell>
          <cell r="E1444">
            <v>10873.118</v>
          </cell>
          <cell r="F1444">
            <v>0</v>
          </cell>
          <cell r="G1444">
            <v>10873.118</v>
          </cell>
          <cell r="H1444">
            <v>8348.2096230000006</v>
          </cell>
          <cell r="I1444">
            <v>1.3024490868130181</v>
          </cell>
          <cell r="J1444">
            <v>12782.573628778653</v>
          </cell>
          <cell r="K1444">
            <v>0.85062040835972896</v>
          </cell>
          <cell r="L1444">
            <v>31</v>
          </cell>
          <cell r="M1444">
            <v>87.544904755826536</v>
          </cell>
        </row>
        <row r="1445">
          <cell r="D1445">
            <v>43813</v>
          </cell>
          <cell r="E1445">
            <v>11760.071</v>
          </cell>
          <cell r="F1445">
            <v>0</v>
          </cell>
          <cell r="G1445">
            <v>11760.071</v>
          </cell>
          <cell r="H1445">
            <v>8348.2096230000006</v>
          </cell>
          <cell r="I1445">
            <v>1.4086937835868474</v>
          </cell>
          <cell r="J1445">
            <v>12782.573628778653</v>
          </cell>
          <cell r="K1445">
            <v>0.92000807830462294</v>
          </cell>
          <cell r="L1445">
            <v>31</v>
          </cell>
          <cell r="M1445">
            <v>87.544904755826536</v>
          </cell>
        </row>
        <row r="1446">
          <cell r="D1446">
            <v>43814</v>
          </cell>
          <cell r="E1446">
            <v>16205.59</v>
          </cell>
          <cell r="F1446">
            <v>0</v>
          </cell>
          <cell r="G1446">
            <v>16205.59</v>
          </cell>
          <cell r="H1446">
            <v>8348.2096230000006</v>
          </cell>
          <cell r="I1446">
            <v>1.9412054478546243</v>
          </cell>
          <cell r="J1446">
            <v>12782.573628778653</v>
          </cell>
          <cell r="K1446">
            <v>1.2677877296567865</v>
          </cell>
          <cell r="L1446">
            <v>31</v>
          </cell>
          <cell r="M1446">
            <v>87.544904755826536</v>
          </cell>
        </row>
        <row r="1447">
          <cell r="D1447">
            <v>43815</v>
          </cell>
          <cell r="E1447">
            <v>9837.4390000000003</v>
          </cell>
          <cell r="F1447">
            <v>0</v>
          </cell>
          <cell r="G1447">
            <v>9837.4390000000003</v>
          </cell>
          <cell r="H1447">
            <v>8348.2096230000006</v>
          </cell>
          <cell r="I1447">
            <v>1.1783890731369575</v>
          </cell>
          <cell r="J1447">
            <v>12782.573628778653</v>
          </cell>
          <cell r="K1447">
            <v>0.76959767928518052</v>
          </cell>
          <cell r="L1447">
            <v>31</v>
          </cell>
          <cell r="M1447">
            <v>87.544904755826536</v>
          </cell>
        </row>
        <row r="1448">
          <cell r="D1448">
            <v>43816</v>
          </cell>
          <cell r="E1448">
            <v>13366.638000000001</v>
          </cell>
          <cell r="F1448">
            <v>0</v>
          </cell>
          <cell r="G1448">
            <v>13366.638000000001</v>
          </cell>
          <cell r="H1448">
            <v>8348.2096230000006</v>
          </cell>
          <cell r="I1448">
            <v>1.6011382803773662</v>
          </cell>
          <cell r="J1448">
            <v>12782.573628778653</v>
          </cell>
          <cell r="K1448">
            <v>1.0456922360225163</v>
          </cell>
          <cell r="L1448">
            <v>31</v>
          </cell>
          <cell r="M1448">
            <v>87.544904755826536</v>
          </cell>
        </row>
        <row r="1449">
          <cell r="D1449">
            <v>43817</v>
          </cell>
          <cell r="E1449">
            <v>17257.644</v>
          </cell>
          <cell r="F1449">
            <v>0</v>
          </cell>
          <cell r="G1449">
            <v>17257.644</v>
          </cell>
          <cell r="H1449">
            <v>8348.2096230000006</v>
          </cell>
          <cell r="I1449">
            <v>2.0672269599524404</v>
          </cell>
          <cell r="J1449">
            <v>12782.573628778653</v>
          </cell>
          <cell r="K1449">
            <v>1.350091499660615</v>
          </cell>
          <cell r="L1449">
            <v>31</v>
          </cell>
          <cell r="M1449">
            <v>87.544904755826536</v>
          </cell>
        </row>
        <row r="1450">
          <cell r="D1450">
            <v>43818</v>
          </cell>
          <cell r="E1450">
            <v>5099.9219999999996</v>
          </cell>
          <cell r="F1450">
            <v>0</v>
          </cell>
          <cell r="G1450">
            <v>5099.9219999999996</v>
          </cell>
          <cell r="H1450">
            <v>8348.2096230000006</v>
          </cell>
          <cell r="I1450">
            <v>0.6109000887985967</v>
          </cell>
          <cell r="J1450">
            <v>12782.573628778653</v>
          </cell>
          <cell r="K1450">
            <v>0.398974584313604</v>
          </cell>
          <cell r="L1450">
            <v>31</v>
          </cell>
          <cell r="M1450">
            <v>87.544904755826536</v>
          </cell>
        </row>
        <row r="1451">
          <cell r="D1451">
            <v>43819</v>
          </cell>
          <cell r="E1451">
            <v>3928.297</v>
          </cell>
          <cell r="F1451">
            <v>0</v>
          </cell>
          <cell r="G1451">
            <v>3928.297</v>
          </cell>
          <cell r="H1451">
            <v>8348.2096230000006</v>
          </cell>
          <cell r="I1451">
            <v>0.47055562538549828</v>
          </cell>
          <cell r="J1451">
            <v>12782.573628778653</v>
          </cell>
          <cell r="K1451">
            <v>0.30731659477054313</v>
          </cell>
          <cell r="L1451">
            <v>31</v>
          </cell>
          <cell r="M1451">
            <v>87.544904755826536</v>
          </cell>
        </row>
        <row r="1452">
          <cell r="D1452">
            <v>43820</v>
          </cell>
          <cell r="E1452">
            <v>9600.0990000000002</v>
          </cell>
          <cell r="F1452">
            <v>0</v>
          </cell>
          <cell r="G1452">
            <v>9600.0990000000002</v>
          </cell>
          <cell r="H1452">
            <v>8348.2096230000006</v>
          </cell>
          <cell r="I1452">
            <v>1.1499590251724086</v>
          </cell>
          <cell r="J1452">
            <v>12782.573628778653</v>
          </cell>
          <cell r="K1452">
            <v>0.75103021338256659</v>
          </cell>
          <cell r="L1452">
            <v>31</v>
          </cell>
          <cell r="M1452">
            <v>87.544904755826536</v>
          </cell>
        </row>
        <row r="1453">
          <cell r="D1453">
            <v>43821</v>
          </cell>
          <cell r="E1453">
            <v>16722.768</v>
          </cell>
          <cell r="F1453">
            <v>0</v>
          </cell>
          <cell r="G1453">
            <v>16722.768</v>
          </cell>
          <cell r="H1453">
            <v>8348.2096230000006</v>
          </cell>
          <cell r="I1453">
            <v>2.0031562161457237</v>
          </cell>
          <cell r="J1453">
            <v>12782.573628778653</v>
          </cell>
          <cell r="K1453">
            <v>1.3082473440520932</v>
          </cell>
          <cell r="L1453">
            <v>31</v>
          </cell>
          <cell r="M1453">
            <v>87.544904755826536</v>
          </cell>
        </row>
        <row r="1454">
          <cell r="D1454">
            <v>43822</v>
          </cell>
          <cell r="E1454">
            <v>22675.573</v>
          </cell>
          <cell r="F1454">
            <v>0</v>
          </cell>
          <cell r="G1454">
            <v>22675.573</v>
          </cell>
          <cell r="H1454">
            <v>8348.2096230000006</v>
          </cell>
          <cell r="I1454">
            <v>2.7162198871392667</v>
          </cell>
          <cell r="J1454">
            <v>12782.573628778653</v>
          </cell>
          <cell r="K1454">
            <v>1.7739442508626178</v>
          </cell>
          <cell r="L1454">
            <v>31</v>
          </cell>
          <cell r="M1454">
            <v>87.544904755826536</v>
          </cell>
        </row>
        <row r="1455">
          <cell r="D1455">
            <v>43823</v>
          </cell>
          <cell r="E1455">
            <v>24335.906999999999</v>
          </cell>
          <cell r="F1455">
            <v>0</v>
          </cell>
          <cell r="G1455">
            <v>24335.906999999999</v>
          </cell>
          <cell r="H1455">
            <v>8348.2096230000006</v>
          </cell>
          <cell r="I1455">
            <v>2.9151049265644438</v>
          </cell>
          <cell r="J1455">
            <v>12782.573628778653</v>
          </cell>
          <cell r="K1455">
            <v>1.9038346820244556</v>
          </cell>
          <cell r="L1455">
            <v>31</v>
          </cell>
          <cell r="M1455">
            <v>87.544904755826536</v>
          </cell>
        </row>
        <row r="1456">
          <cell r="D1456">
            <v>43824</v>
          </cell>
          <cell r="E1456">
            <v>23396.171999999999</v>
          </cell>
          <cell r="F1456">
            <v>0</v>
          </cell>
          <cell r="G1456">
            <v>23396.171999999999</v>
          </cell>
          <cell r="H1456">
            <v>8348.2096230000006</v>
          </cell>
          <cell r="I1456">
            <v>2.8025376765266685</v>
          </cell>
          <cell r="J1456">
            <v>12782.573628778653</v>
          </cell>
          <cell r="K1456">
            <v>1.8303177966701414</v>
          </cell>
          <cell r="L1456">
            <v>31</v>
          </cell>
          <cell r="M1456">
            <v>87.544904755826536</v>
          </cell>
        </row>
        <row r="1457">
          <cell r="D1457">
            <v>43825</v>
          </cell>
          <cell r="E1457">
            <v>18616.482</v>
          </cell>
          <cell r="F1457">
            <v>0</v>
          </cell>
          <cell r="G1457">
            <v>18616.482</v>
          </cell>
          <cell r="H1457">
            <v>8348.2096230000006</v>
          </cell>
          <cell r="I1457">
            <v>2.2299969503293338</v>
          </cell>
          <cell r="J1457">
            <v>12782.573628778653</v>
          </cell>
          <cell r="K1457">
            <v>1.456395444348304</v>
          </cell>
          <cell r="L1457">
            <v>31</v>
          </cell>
          <cell r="M1457">
            <v>87.544904755826536</v>
          </cell>
        </row>
        <row r="1458">
          <cell r="D1458">
            <v>43826</v>
          </cell>
          <cell r="E1458">
            <v>24048.457999999999</v>
          </cell>
          <cell r="F1458">
            <v>0</v>
          </cell>
          <cell r="G1458">
            <v>24048.457999999999</v>
          </cell>
          <cell r="H1458">
            <v>8348.2096230000006</v>
          </cell>
          <cell r="I1458">
            <v>2.8806725137500777</v>
          </cell>
          <cell r="J1458">
            <v>12782.573628778653</v>
          </cell>
          <cell r="K1458">
            <v>1.8813471135309843</v>
          </cell>
          <cell r="L1458">
            <v>31</v>
          </cell>
          <cell r="M1458">
            <v>87.544904755826536</v>
          </cell>
        </row>
        <row r="1459">
          <cell r="D1459">
            <v>43827</v>
          </cell>
          <cell r="E1459">
            <v>25096.882000000001</v>
          </cell>
          <cell r="F1459">
            <v>0</v>
          </cell>
          <cell r="G1459">
            <v>25096.882000000001</v>
          </cell>
          <cell r="H1459">
            <v>8348.2096230000006</v>
          </cell>
          <cell r="I1459">
            <v>3.0062592020756207</v>
          </cell>
          <cell r="J1459">
            <v>12782.573628778653</v>
          </cell>
          <cell r="K1459">
            <v>1.9633669031639251</v>
          </cell>
          <cell r="L1459">
            <v>31</v>
          </cell>
          <cell r="M1459">
            <v>87.544904755826536</v>
          </cell>
        </row>
        <row r="1460">
          <cell r="D1460">
            <v>43828</v>
          </cell>
          <cell r="E1460">
            <v>22601.85</v>
          </cell>
          <cell r="F1460">
            <v>0</v>
          </cell>
          <cell r="G1460">
            <v>22601.85</v>
          </cell>
          <cell r="H1460">
            <v>8348.2096230000006</v>
          </cell>
          <cell r="I1460">
            <v>2.7073888918325735</v>
          </cell>
          <cell r="J1460">
            <v>12782.573628778653</v>
          </cell>
          <cell r="K1460">
            <v>1.7681767894623546</v>
          </cell>
          <cell r="L1460">
            <v>31</v>
          </cell>
          <cell r="M1460">
            <v>87.544904755826536</v>
          </cell>
        </row>
        <row r="1461">
          <cell r="D1461">
            <v>43829</v>
          </cell>
          <cell r="E1461">
            <v>19898.904999999999</v>
          </cell>
          <cell r="F1461">
            <v>0</v>
          </cell>
          <cell r="G1461">
            <v>19898.904999999999</v>
          </cell>
          <cell r="H1461">
            <v>8348.2096230000006</v>
          </cell>
          <cell r="I1461">
            <v>2.3836134810483061</v>
          </cell>
          <cell r="J1461">
            <v>12782.573628778653</v>
          </cell>
          <cell r="K1461">
            <v>1.5567213284185319</v>
          </cell>
          <cell r="L1461">
            <v>31</v>
          </cell>
          <cell r="M1461">
            <v>87.544904755826536</v>
          </cell>
        </row>
        <row r="1462">
          <cell r="D1462">
            <v>43830</v>
          </cell>
          <cell r="E1462">
            <v>20406.097000000002</v>
          </cell>
          <cell r="F1462">
            <v>0</v>
          </cell>
          <cell r="G1462">
            <v>20406.097000000002</v>
          </cell>
          <cell r="H1462">
            <v>8527.8024229999992</v>
          </cell>
          <cell r="I1462">
            <v>2.3928904526403572</v>
          </cell>
          <cell r="J1462">
            <v>12782.573628778653</v>
          </cell>
          <cell r="K1462">
            <v>1.5963997229836226</v>
          </cell>
          <cell r="L1462">
            <v>31</v>
          </cell>
          <cell r="M1462">
            <v>87.544904755826536</v>
          </cell>
        </row>
        <row r="1463">
          <cell r="D1463">
            <v>43831</v>
          </cell>
          <cell r="E1463">
            <v>21916.266</v>
          </cell>
          <cell r="F1463">
            <v>0</v>
          </cell>
          <cell r="G1463">
            <v>21916.266</v>
          </cell>
          <cell r="H1463">
            <v>8527.8024229999992</v>
          </cell>
          <cell r="I1463">
            <v>2.5699781623564006</v>
          </cell>
          <cell r="J1463">
            <v>26045.026434440952</v>
          </cell>
          <cell r="K1463">
            <v>0.84147605129779268</v>
          </cell>
          <cell r="L1463">
            <v>31</v>
          </cell>
          <cell r="M1463">
            <v>94.6780635172872</v>
          </cell>
        </row>
        <row r="1464">
          <cell r="D1464">
            <v>43832</v>
          </cell>
          <cell r="E1464">
            <v>18334.72</v>
          </cell>
          <cell r="F1464">
            <v>0</v>
          </cell>
          <cell r="G1464">
            <v>18334.72</v>
          </cell>
          <cell r="H1464">
            <v>8527.8024229999992</v>
          </cell>
          <cell r="I1464">
            <v>2.1499935259463978</v>
          </cell>
          <cell r="J1464">
            <v>26045.026434440952</v>
          </cell>
          <cell r="K1464">
            <v>0.70396242622948024</v>
          </cell>
          <cell r="L1464">
            <v>31</v>
          </cell>
          <cell r="M1464">
            <v>94.6780635172872</v>
          </cell>
        </row>
        <row r="1465">
          <cell r="D1465">
            <v>43833</v>
          </cell>
          <cell r="E1465">
            <v>16604.617999999999</v>
          </cell>
          <cell r="F1465">
            <v>0</v>
          </cell>
          <cell r="G1465">
            <v>16604.617999999999</v>
          </cell>
          <cell r="H1465">
            <v>8527.8024229999992</v>
          </cell>
          <cell r="I1465">
            <v>1.9471157018385346</v>
          </cell>
          <cell r="J1465">
            <v>26045.026434440952</v>
          </cell>
          <cell r="K1465">
            <v>0.63753507955909328</v>
          </cell>
          <cell r="L1465">
            <v>31</v>
          </cell>
          <cell r="M1465">
            <v>94.6780635172872</v>
          </cell>
        </row>
        <row r="1466">
          <cell r="D1466">
            <v>43834</v>
          </cell>
          <cell r="E1466">
            <v>20899.662</v>
          </cell>
          <cell r="F1466">
            <v>0</v>
          </cell>
          <cell r="G1466">
            <v>20899.662</v>
          </cell>
          <cell r="H1466">
            <v>8527.8024229999992</v>
          </cell>
          <cell r="I1466">
            <v>2.4507676143659647</v>
          </cell>
          <cell r="J1466">
            <v>26045.026434440952</v>
          </cell>
          <cell r="K1466">
            <v>0.80244349348646016</v>
          </cell>
          <cell r="L1466">
            <v>31</v>
          </cell>
          <cell r="M1466">
            <v>94.6780635172872</v>
          </cell>
        </row>
        <row r="1467">
          <cell r="D1467">
            <v>43835</v>
          </cell>
          <cell r="E1467">
            <v>25736.734</v>
          </cell>
          <cell r="F1467">
            <v>0</v>
          </cell>
          <cell r="G1467">
            <v>25736.734</v>
          </cell>
          <cell r="H1467">
            <v>8527.8024229999992</v>
          </cell>
          <cell r="I1467">
            <v>3.0179796298500623</v>
          </cell>
          <cell r="J1467">
            <v>26045.026434440952</v>
          </cell>
          <cell r="K1467">
            <v>0.98816309765640031</v>
          </cell>
          <cell r="L1467">
            <v>31</v>
          </cell>
          <cell r="M1467">
            <v>94.6780635172872</v>
          </cell>
        </row>
        <row r="1468">
          <cell r="D1468">
            <v>43836</v>
          </cell>
          <cell r="E1468">
            <v>23997.274000000001</v>
          </cell>
          <cell r="F1468">
            <v>0</v>
          </cell>
          <cell r="G1468">
            <v>23997.274000000001</v>
          </cell>
          <cell r="H1468">
            <v>8527.8024229999992</v>
          </cell>
          <cell r="I1468">
            <v>2.8140044538646793</v>
          </cell>
          <cell r="J1468">
            <v>26045.026434440952</v>
          </cell>
          <cell r="K1468">
            <v>0.92137645014124159</v>
          </cell>
          <cell r="L1468">
            <v>31</v>
          </cell>
          <cell r="M1468">
            <v>94.6780635172872</v>
          </cell>
        </row>
        <row r="1469">
          <cell r="D1469">
            <v>43837</v>
          </cell>
          <cell r="E1469">
            <v>25427.651000000002</v>
          </cell>
          <cell r="F1469">
            <v>0</v>
          </cell>
          <cell r="G1469">
            <v>25427.651000000002</v>
          </cell>
          <cell r="H1469">
            <v>8527.8024229999992</v>
          </cell>
          <cell r="I1469">
            <v>2.9817354740091173</v>
          </cell>
          <cell r="J1469">
            <v>26045.026434440952</v>
          </cell>
          <cell r="K1469">
            <v>0.97629584151143134</v>
          </cell>
          <cell r="L1469">
            <v>31</v>
          </cell>
          <cell r="M1469">
            <v>94.6780635172872</v>
          </cell>
        </row>
        <row r="1470">
          <cell r="D1470">
            <v>43838</v>
          </cell>
          <cell r="E1470">
            <v>25005.460999999999</v>
          </cell>
          <cell r="F1470">
            <v>0</v>
          </cell>
          <cell r="G1470">
            <v>25005.460999999999</v>
          </cell>
          <cell r="H1470">
            <v>8527.8024229999992</v>
          </cell>
          <cell r="I1470">
            <v>2.9322279949355718</v>
          </cell>
          <cell r="J1470">
            <v>26045.026434440952</v>
          </cell>
          <cell r="K1470">
            <v>0.96008583684652093</v>
          </cell>
          <cell r="L1470">
            <v>31</v>
          </cell>
          <cell r="M1470">
            <v>94.6780635172872</v>
          </cell>
        </row>
        <row r="1471">
          <cell r="D1471">
            <v>43839</v>
          </cell>
          <cell r="E1471">
            <v>21259.312999999998</v>
          </cell>
          <cell r="F1471">
            <v>0</v>
          </cell>
          <cell r="G1471">
            <v>21259.312999999998</v>
          </cell>
          <cell r="H1471">
            <v>8527.8024229999992</v>
          </cell>
          <cell r="I1471">
            <v>2.4929415511154835</v>
          </cell>
          <cell r="J1471">
            <v>26045.026434440952</v>
          </cell>
          <cell r="K1471">
            <v>0.81625231034081391</v>
          </cell>
          <cell r="L1471">
            <v>31</v>
          </cell>
          <cell r="M1471">
            <v>94.6780635172872</v>
          </cell>
        </row>
        <row r="1472">
          <cell r="D1472">
            <v>43840</v>
          </cell>
          <cell r="E1472">
            <v>22196.074000000001</v>
          </cell>
          <cell r="F1472">
            <v>0</v>
          </cell>
          <cell r="G1472">
            <v>22196.074000000001</v>
          </cell>
          <cell r="H1472">
            <v>8527.8024229999992</v>
          </cell>
          <cell r="I1472">
            <v>2.6027894290955715</v>
          </cell>
          <cell r="J1472">
            <v>26045.026434440952</v>
          </cell>
          <cell r="K1472">
            <v>0.85221929245764783</v>
          </cell>
          <cell r="L1472">
            <v>31</v>
          </cell>
          <cell r="M1472">
            <v>94.6780635172872</v>
          </cell>
        </row>
        <row r="1473">
          <cell r="D1473">
            <v>43841</v>
          </cell>
          <cell r="E1473">
            <v>27952.37</v>
          </cell>
          <cell r="F1473">
            <v>0</v>
          </cell>
          <cell r="G1473">
            <v>27952.37</v>
          </cell>
          <cell r="H1473">
            <v>8527.8024229999992</v>
          </cell>
          <cell r="I1473">
            <v>3.2777928724768253</v>
          </cell>
          <cell r="J1473">
            <v>26045.026434440952</v>
          </cell>
          <cell r="K1473">
            <v>1.073232544814654</v>
          </cell>
          <cell r="L1473">
            <v>31</v>
          </cell>
          <cell r="M1473">
            <v>94.6780635172872</v>
          </cell>
        </row>
        <row r="1474">
          <cell r="D1474">
            <v>43842</v>
          </cell>
          <cell r="E1474">
            <v>28128.166000000001</v>
          </cell>
          <cell r="F1474">
            <v>0</v>
          </cell>
          <cell r="G1474">
            <v>28128.166000000001</v>
          </cell>
          <cell r="H1474">
            <v>8527.8024229999992</v>
          </cell>
          <cell r="I1474">
            <v>3.2984073275591652</v>
          </cell>
          <cell r="J1474">
            <v>26045.026434440952</v>
          </cell>
          <cell r="K1474">
            <v>1.0799822404021209</v>
          </cell>
          <cell r="L1474">
            <v>31</v>
          </cell>
          <cell r="M1474">
            <v>94.6780635172872</v>
          </cell>
        </row>
        <row r="1475">
          <cell r="D1475">
            <v>43843</v>
          </cell>
          <cell r="E1475">
            <v>22090.856</v>
          </cell>
          <cell r="F1475">
            <v>0</v>
          </cell>
          <cell r="G1475">
            <v>22090.856</v>
          </cell>
          <cell r="H1475">
            <v>8527.8024229999992</v>
          </cell>
          <cell r="I1475">
            <v>2.590451197652003</v>
          </cell>
          <cell r="J1475">
            <v>26045.026434440952</v>
          </cell>
          <cell r="K1475">
            <v>0.84817944245922872</v>
          </cell>
          <cell r="L1475">
            <v>31</v>
          </cell>
          <cell r="M1475">
            <v>94.6780635172872</v>
          </cell>
        </row>
        <row r="1476">
          <cell r="D1476">
            <v>43844</v>
          </cell>
          <cell r="E1476">
            <v>24032.384999999998</v>
          </cell>
          <cell r="F1476">
            <v>0</v>
          </cell>
          <cell r="G1476">
            <v>24032.384999999998</v>
          </cell>
          <cell r="H1476">
            <v>8527.8024229999992</v>
          </cell>
          <cell r="I1476">
            <v>2.8181216927802177</v>
          </cell>
          <cell r="J1476">
            <v>26045.026434440952</v>
          </cell>
          <cell r="K1476">
            <v>0.92272453861749537</v>
          </cell>
          <cell r="L1476">
            <v>31</v>
          </cell>
          <cell r="M1476">
            <v>94.6780635172872</v>
          </cell>
        </row>
        <row r="1477">
          <cell r="D1477">
            <v>43845</v>
          </cell>
          <cell r="E1477">
            <v>19111.263999999999</v>
          </cell>
          <cell r="F1477">
            <v>0</v>
          </cell>
          <cell r="G1477">
            <v>19111.263999999999</v>
          </cell>
          <cell r="H1477">
            <v>8527.8024229999992</v>
          </cell>
          <cell r="I1477">
            <v>2.2410537969847617</v>
          </cell>
          <cell r="J1477">
            <v>26045.026434440952</v>
          </cell>
          <cell r="K1477">
            <v>0.7337778691876462</v>
          </cell>
          <cell r="L1477">
            <v>31</v>
          </cell>
          <cell r="M1477">
            <v>94.6780635172872</v>
          </cell>
        </row>
        <row r="1478">
          <cell r="D1478">
            <v>43846</v>
          </cell>
          <cell r="E1478">
            <v>28082.547999999999</v>
          </cell>
          <cell r="F1478">
            <v>0</v>
          </cell>
          <cell r="G1478">
            <v>28082.547999999999</v>
          </cell>
          <cell r="H1478">
            <v>8527.8024229999992</v>
          </cell>
          <cell r="I1478">
            <v>3.2930580009991397</v>
          </cell>
          <cell r="J1478">
            <v>26045.026434440952</v>
          </cell>
          <cell r="K1478">
            <v>1.0782307351727125</v>
          </cell>
          <cell r="L1478">
            <v>31</v>
          </cell>
          <cell r="M1478">
            <v>94.6780635172872</v>
          </cell>
        </row>
        <row r="1479">
          <cell r="D1479">
            <v>43847</v>
          </cell>
          <cell r="E1479">
            <v>21795.447</v>
          </cell>
          <cell r="F1479">
            <v>0</v>
          </cell>
          <cell r="G1479">
            <v>21795.447</v>
          </cell>
          <cell r="H1479">
            <v>8527.8024229999992</v>
          </cell>
          <cell r="I1479">
            <v>2.555810502975111</v>
          </cell>
          <cell r="J1479">
            <v>26045.026434440952</v>
          </cell>
          <cell r="K1479">
            <v>0.83683720017955254</v>
          </cell>
          <cell r="L1479">
            <v>31</v>
          </cell>
          <cell r="M1479">
            <v>94.6780635172872</v>
          </cell>
        </row>
        <row r="1480">
          <cell r="D1480">
            <v>43848</v>
          </cell>
          <cell r="E1480">
            <v>9241.4060000000009</v>
          </cell>
          <cell r="F1480">
            <v>0</v>
          </cell>
          <cell r="G1480">
            <v>9241.4060000000009</v>
          </cell>
          <cell r="H1480">
            <v>8527.8024229999992</v>
          </cell>
          <cell r="I1480">
            <v>1.0836796564464686</v>
          </cell>
          <cell r="J1480">
            <v>26045.026434440952</v>
          </cell>
          <cell r="K1480">
            <v>0.35482421272491077</v>
          </cell>
          <cell r="L1480">
            <v>31</v>
          </cell>
          <cell r="M1480">
            <v>94.6780635172872</v>
          </cell>
        </row>
        <row r="1481">
          <cell r="D1481">
            <v>43849</v>
          </cell>
          <cell r="E1481">
            <v>15641.718000000001</v>
          </cell>
          <cell r="F1481">
            <v>0</v>
          </cell>
          <cell r="G1481">
            <v>15641.718000000001</v>
          </cell>
          <cell r="H1481">
            <v>8527.8024229999992</v>
          </cell>
          <cell r="I1481">
            <v>1.8342026731075922</v>
          </cell>
          <cell r="J1481">
            <v>26045.026434440952</v>
          </cell>
          <cell r="K1481">
            <v>0.6005644893228439</v>
          </cell>
          <cell r="L1481">
            <v>31</v>
          </cell>
          <cell r="M1481">
            <v>94.6780635172872</v>
          </cell>
        </row>
        <row r="1482">
          <cell r="D1482">
            <v>43850</v>
          </cell>
          <cell r="E1482">
            <v>10805.874</v>
          </cell>
          <cell r="F1482">
            <v>0</v>
          </cell>
          <cell r="G1482">
            <v>10805.874</v>
          </cell>
          <cell r="H1482">
            <v>8527.8024229999992</v>
          </cell>
          <cell r="I1482">
            <v>1.2671346572073368</v>
          </cell>
          <cell r="J1482">
            <v>26045.026434440952</v>
          </cell>
          <cell r="K1482">
            <v>0.41489203426995658</v>
          </cell>
          <cell r="L1482">
            <v>31</v>
          </cell>
          <cell r="M1482">
            <v>94.6780635172872</v>
          </cell>
        </row>
        <row r="1483">
          <cell r="D1483">
            <v>43851</v>
          </cell>
          <cell r="E1483">
            <v>8998.518</v>
          </cell>
          <cell r="F1483">
            <v>0</v>
          </cell>
          <cell r="G1483">
            <v>8998.518</v>
          </cell>
          <cell r="H1483">
            <v>8527.8024229999992</v>
          </cell>
          <cell r="I1483">
            <v>1.0551977583029424</v>
          </cell>
          <cell r="J1483">
            <v>26045.026434440952</v>
          </cell>
          <cell r="K1483">
            <v>0.34549851668035564</v>
          </cell>
          <cell r="L1483">
            <v>31</v>
          </cell>
          <cell r="M1483">
            <v>94.6780635172872</v>
          </cell>
        </row>
        <row r="1484">
          <cell r="D1484">
            <v>43852</v>
          </cell>
          <cell r="E1484">
            <v>12610.15</v>
          </cell>
          <cell r="F1484">
            <v>0</v>
          </cell>
          <cell r="G1484">
            <v>12610.15</v>
          </cell>
          <cell r="H1484">
            <v>8527.8024229999992</v>
          </cell>
          <cell r="I1484">
            <v>1.4787103845170781</v>
          </cell>
          <cell r="J1484">
            <v>26045.026434440952</v>
          </cell>
          <cell r="K1484">
            <v>0.48416729511646101</v>
          </cell>
          <cell r="L1484">
            <v>31</v>
          </cell>
          <cell r="M1484">
            <v>94.6780635172872</v>
          </cell>
        </row>
        <row r="1485">
          <cell r="D1485">
            <v>43853</v>
          </cell>
          <cell r="E1485">
            <v>13653.502</v>
          </cell>
          <cell r="F1485">
            <v>0</v>
          </cell>
          <cell r="G1485">
            <v>13653.502</v>
          </cell>
          <cell r="H1485">
            <v>8527.8024229999992</v>
          </cell>
          <cell r="I1485">
            <v>1.6010574967327666</v>
          </cell>
          <cell r="J1485">
            <v>26045.026434440952</v>
          </cell>
          <cell r="K1485">
            <v>0.5242268436305032</v>
          </cell>
          <cell r="L1485">
            <v>31</v>
          </cell>
          <cell r="M1485">
            <v>94.6780635172872</v>
          </cell>
        </row>
        <row r="1486">
          <cell r="D1486">
            <v>43854</v>
          </cell>
          <cell r="E1486">
            <v>11484.887000000001</v>
          </cell>
          <cell r="F1486">
            <v>0</v>
          </cell>
          <cell r="G1486">
            <v>11484.887000000001</v>
          </cell>
          <cell r="H1486">
            <v>8527.8024229999992</v>
          </cell>
          <cell r="I1486">
            <v>1.3467581013632028</v>
          </cell>
          <cell r="J1486">
            <v>26045.026434440952</v>
          </cell>
          <cell r="K1486">
            <v>0.44096276995184092</v>
          </cell>
          <cell r="L1486">
            <v>31</v>
          </cell>
          <cell r="M1486">
            <v>94.6780635172872</v>
          </cell>
        </row>
        <row r="1487">
          <cell r="D1487">
            <v>43855</v>
          </cell>
          <cell r="E1487">
            <v>9599.7180000000008</v>
          </cell>
          <cell r="F1487">
            <v>0</v>
          </cell>
          <cell r="G1487">
            <v>9599.7180000000008</v>
          </cell>
          <cell r="H1487">
            <v>8527.8024229999992</v>
          </cell>
          <cell r="I1487">
            <v>1.1256965773631176</v>
          </cell>
          <cell r="J1487">
            <v>26045.026434440952</v>
          </cell>
          <cell r="K1487">
            <v>0.3685816186120548</v>
          </cell>
          <cell r="L1487">
            <v>31</v>
          </cell>
          <cell r="M1487">
            <v>94.6780635172872</v>
          </cell>
        </row>
        <row r="1488">
          <cell r="D1488">
            <v>43856</v>
          </cell>
          <cell r="E1488">
            <v>22566.633000000002</v>
          </cell>
          <cell r="F1488">
            <v>0</v>
          </cell>
          <cell r="G1488">
            <v>22566.633000000002</v>
          </cell>
          <cell r="H1488">
            <v>8527.8024229999992</v>
          </cell>
          <cell r="I1488">
            <v>2.6462424761549852</v>
          </cell>
          <cell r="J1488">
            <v>26045.026434440952</v>
          </cell>
          <cell r="K1488">
            <v>0.86644692247878641</v>
          </cell>
          <cell r="L1488">
            <v>31</v>
          </cell>
          <cell r="M1488">
            <v>94.6780635172872</v>
          </cell>
        </row>
        <row r="1489">
          <cell r="D1489">
            <v>43857</v>
          </cell>
          <cell r="E1489">
            <v>20975.365000000002</v>
          </cell>
          <cell r="F1489">
            <v>0</v>
          </cell>
          <cell r="G1489">
            <v>20975.365000000002</v>
          </cell>
          <cell r="H1489">
            <v>8527.8024229999992</v>
          </cell>
          <cell r="I1489">
            <v>2.4596448134666176</v>
          </cell>
          <cell r="J1489">
            <v>26045.026434440952</v>
          </cell>
          <cell r="K1489">
            <v>0.80535011368861498</v>
          </cell>
          <cell r="L1489">
            <v>31</v>
          </cell>
          <cell r="M1489">
            <v>94.6780635172872</v>
          </cell>
        </row>
        <row r="1490">
          <cell r="D1490">
            <v>43858</v>
          </cell>
          <cell r="E1490">
            <v>14066.039000000001</v>
          </cell>
          <cell r="F1490">
            <v>0</v>
          </cell>
          <cell r="G1490">
            <v>14066.039000000001</v>
          </cell>
          <cell r="H1490">
            <v>8527.8024229999992</v>
          </cell>
          <cell r="I1490">
            <v>1.6494330311948882</v>
          </cell>
          <cell r="J1490">
            <v>26045.026434440952</v>
          </cell>
          <cell r="K1490">
            <v>0.54006622091193601</v>
          </cell>
          <cell r="L1490">
            <v>31</v>
          </cell>
          <cell r="M1490">
            <v>94.6780635172872</v>
          </cell>
        </row>
        <row r="1491">
          <cell r="D1491">
            <v>43859</v>
          </cell>
          <cell r="E1491">
            <v>17848.723000000002</v>
          </cell>
          <cell r="F1491">
            <v>0</v>
          </cell>
          <cell r="G1491">
            <v>17848.723000000002</v>
          </cell>
          <cell r="H1491">
            <v>8527.8024229999992</v>
          </cell>
          <cell r="I1491">
            <v>2.0930038144247942</v>
          </cell>
          <cell r="J1491">
            <v>26045.026434440952</v>
          </cell>
          <cell r="K1491">
            <v>0.68530254883510233</v>
          </cell>
          <cell r="L1491">
            <v>31</v>
          </cell>
          <cell r="M1491">
            <v>94.6780635172872</v>
          </cell>
        </row>
        <row r="1492">
          <cell r="D1492">
            <v>43860</v>
          </cell>
          <cell r="E1492">
            <v>20369.963</v>
          </cell>
          <cell r="F1492">
            <v>0</v>
          </cell>
          <cell r="G1492">
            <v>20369.963</v>
          </cell>
          <cell r="H1492">
            <v>8527.8024229999992</v>
          </cell>
          <cell r="I1492">
            <v>2.3886532531594513</v>
          </cell>
          <cell r="J1492">
            <v>26045.026434440952</v>
          </cell>
          <cell r="K1492">
            <v>0.7821056757716911</v>
          </cell>
          <cell r="L1492">
            <v>31</v>
          </cell>
          <cell r="M1492">
            <v>94.6780635172872</v>
          </cell>
        </row>
        <row r="1493">
          <cell r="D1493">
            <v>43861</v>
          </cell>
          <cell r="E1493">
            <v>20472.09</v>
          </cell>
          <cell r="F1493">
            <v>0</v>
          </cell>
          <cell r="G1493">
            <v>20472.09</v>
          </cell>
          <cell r="H1493">
            <v>8649.6163930000002</v>
          </cell>
          <cell r="I1493">
            <v>2.3668205698194598</v>
          </cell>
          <cell r="J1493">
            <v>26045.026434440952</v>
          </cell>
          <cell r="K1493">
            <v>0.78602684668150258</v>
          </cell>
          <cell r="L1493">
            <v>31</v>
          </cell>
          <cell r="M1493">
            <v>94.6780635172872</v>
          </cell>
        </row>
        <row r="1494">
          <cell r="D1494">
            <v>43862</v>
          </cell>
          <cell r="E1494">
            <v>20627.356</v>
          </cell>
          <cell r="F1494">
            <v>0</v>
          </cell>
          <cell r="G1494">
            <v>20627.356</v>
          </cell>
          <cell r="H1494">
            <v>8649.6163930000002</v>
          </cell>
          <cell r="I1494">
            <v>2.3847711924766277</v>
          </cell>
          <cell r="J1494">
            <v>32774.883315574203</v>
          </cell>
          <cell r="K1494">
            <v>0.62936474254961405</v>
          </cell>
          <cell r="L1494">
            <v>29</v>
          </cell>
          <cell r="M1494">
            <v>111.45563288241439</v>
          </cell>
        </row>
        <row r="1495">
          <cell r="D1495">
            <v>43863</v>
          </cell>
          <cell r="E1495">
            <v>29301.753000000001</v>
          </cell>
          <cell r="F1495">
            <v>0</v>
          </cell>
          <cell r="G1495">
            <v>29301.753000000001</v>
          </cell>
          <cell r="H1495">
            <v>8649.6163930000002</v>
          </cell>
          <cell r="I1495">
            <v>3.3876361295876025</v>
          </cell>
          <cell r="J1495">
            <v>32774.883315574203</v>
          </cell>
          <cell r="K1495">
            <v>0.8940307343848326</v>
          </cell>
          <cell r="L1495">
            <v>29</v>
          </cell>
          <cell r="M1495">
            <v>111.45563288241439</v>
          </cell>
        </row>
        <row r="1496">
          <cell r="D1496">
            <v>43864</v>
          </cell>
          <cell r="E1496">
            <v>32597.236000000001</v>
          </cell>
          <cell r="F1496">
            <v>0</v>
          </cell>
          <cell r="G1496">
            <v>32597.236000000001</v>
          </cell>
          <cell r="H1496">
            <v>8649.6163930000002</v>
          </cell>
          <cell r="I1496">
            <v>3.7686337195693946</v>
          </cell>
          <cell r="J1496">
            <v>32774.883315574203</v>
          </cell>
          <cell r="K1496">
            <v>0.99457977275269849</v>
          </cell>
          <cell r="L1496">
            <v>29</v>
          </cell>
          <cell r="M1496">
            <v>111.45563288241439</v>
          </cell>
        </row>
        <row r="1497">
          <cell r="D1497">
            <v>43865</v>
          </cell>
          <cell r="E1497">
            <v>32695.302</v>
          </cell>
          <cell r="F1497">
            <v>0</v>
          </cell>
          <cell r="G1497">
            <v>32695.302</v>
          </cell>
          <cell r="H1497">
            <v>8649.6163930000002</v>
          </cell>
          <cell r="I1497">
            <v>3.7799713321922344</v>
          </cell>
          <cell r="J1497">
            <v>32774.883315574203</v>
          </cell>
          <cell r="K1497">
            <v>0.9975718810404921</v>
          </cell>
          <cell r="L1497">
            <v>29</v>
          </cell>
          <cell r="M1497">
            <v>111.45563288241439</v>
          </cell>
        </row>
        <row r="1498">
          <cell r="D1498">
            <v>43866</v>
          </cell>
          <cell r="E1498">
            <v>31367.350999999999</v>
          </cell>
          <cell r="F1498">
            <v>0</v>
          </cell>
          <cell r="G1498">
            <v>31367.350999999999</v>
          </cell>
          <cell r="H1498">
            <v>8649.6163930000002</v>
          </cell>
          <cell r="I1498">
            <v>3.6264441768059341</v>
          </cell>
          <cell r="J1498">
            <v>32774.883315574203</v>
          </cell>
          <cell r="K1498">
            <v>0.95705454380960786</v>
          </cell>
          <cell r="L1498">
            <v>29</v>
          </cell>
          <cell r="M1498">
            <v>111.45563288241439</v>
          </cell>
        </row>
        <row r="1499">
          <cell r="D1499">
            <v>43867</v>
          </cell>
          <cell r="E1499">
            <v>30718.714</v>
          </cell>
          <cell r="F1499">
            <v>0</v>
          </cell>
          <cell r="G1499">
            <v>30718.714</v>
          </cell>
          <cell r="H1499">
            <v>8649.6163930000002</v>
          </cell>
          <cell r="I1499">
            <v>3.5514539147493496</v>
          </cell>
          <cell r="J1499">
            <v>32774.883315574203</v>
          </cell>
          <cell r="K1499">
            <v>0.93726387075809547</v>
          </cell>
          <cell r="L1499">
            <v>29</v>
          </cell>
          <cell r="M1499">
            <v>111.45563288241439</v>
          </cell>
        </row>
        <row r="1500">
          <cell r="D1500">
            <v>43868</v>
          </cell>
          <cell r="E1500">
            <v>23380.698</v>
          </cell>
          <cell r="F1500">
            <v>0</v>
          </cell>
          <cell r="G1500">
            <v>23380.698</v>
          </cell>
          <cell r="H1500">
            <v>8649.6163930000002</v>
          </cell>
          <cell r="I1500">
            <v>2.7030907427202937</v>
          </cell>
          <cell r="J1500">
            <v>32774.883315574203</v>
          </cell>
          <cell r="K1500">
            <v>0.71337242530745471</v>
          </cell>
          <cell r="L1500">
            <v>29</v>
          </cell>
          <cell r="M1500">
            <v>111.45563288241439</v>
          </cell>
        </row>
        <row r="1501">
          <cell r="D1501">
            <v>43869</v>
          </cell>
          <cell r="E1501">
            <v>17673.841</v>
          </cell>
          <cell r="F1501">
            <v>0</v>
          </cell>
          <cell r="G1501">
            <v>17673.841</v>
          </cell>
          <cell r="H1501">
            <v>8649.6163930000002</v>
          </cell>
          <cell r="I1501">
            <v>2.0433092286385284</v>
          </cell>
          <cell r="J1501">
            <v>32774.883315574203</v>
          </cell>
          <cell r="K1501">
            <v>0.53924954758272525</v>
          </cell>
          <cell r="L1501">
            <v>29</v>
          </cell>
          <cell r="M1501">
            <v>111.45563288241439</v>
          </cell>
        </row>
        <row r="1502">
          <cell r="D1502">
            <v>43870</v>
          </cell>
          <cell r="E1502">
            <v>26284.309000000001</v>
          </cell>
          <cell r="F1502">
            <v>0</v>
          </cell>
          <cell r="G1502">
            <v>26284.309000000001</v>
          </cell>
          <cell r="H1502">
            <v>8649.6163930000002</v>
          </cell>
          <cell r="I1502">
            <v>3.0387832021396326</v>
          </cell>
          <cell r="J1502">
            <v>32774.883315574203</v>
          </cell>
          <cell r="K1502">
            <v>0.80196499090234852</v>
          </cell>
          <cell r="L1502">
            <v>29</v>
          </cell>
          <cell r="M1502">
            <v>111.45563288241439</v>
          </cell>
        </row>
        <row r="1503">
          <cell r="D1503">
            <v>43871</v>
          </cell>
          <cell r="E1503">
            <v>35196.805</v>
          </cell>
          <cell r="F1503">
            <v>0</v>
          </cell>
          <cell r="G1503">
            <v>35196.805</v>
          </cell>
          <cell r="H1503">
            <v>8649.6163930000002</v>
          </cell>
          <cell r="I1503">
            <v>4.0691752559667531</v>
          </cell>
          <cell r="J1503">
            <v>32774.883315574203</v>
          </cell>
          <cell r="K1503">
            <v>1.0738956615377158</v>
          </cell>
          <cell r="L1503">
            <v>29</v>
          </cell>
          <cell r="M1503">
            <v>111.45563288241439</v>
          </cell>
        </row>
        <row r="1504">
          <cell r="D1504">
            <v>43872</v>
          </cell>
          <cell r="E1504">
            <v>26476.132000000001</v>
          </cell>
          <cell r="F1504">
            <v>0</v>
          </cell>
          <cell r="G1504">
            <v>26476.132000000001</v>
          </cell>
          <cell r="H1504">
            <v>8649.6163930000002</v>
          </cell>
          <cell r="I1504">
            <v>3.0609602550035309</v>
          </cell>
          <cell r="J1504">
            <v>32774.883315574203</v>
          </cell>
          <cell r="K1504">
            <v>0.80781773485121411</v>
          </cell>
          <cell r="L1504">
            <v>29</v>
          </cell>
          <cell r="M1504">
            <v>111.45563288241439</v>
          </cell>
        </row>
        <row r="1505">
          <cell r="D1505">
            <v>43873</v>
          </cell>
          <cell r="E1505">
            <v>16032.314</v>
          </cell>
          <cell r="F1505">
            <v>0</v>
          </cell>
          <cell r="G1505">
            <v>16032.314</v>
          </cell>
          <cell r="H1505">
            <v>8649.6163930000002</v>
          </cell>
          <cell r="I1505">
            <v>1.8535289048164845</v>
          </cell>
          <cell r="J1505">
            <v>32774.883315574203</v>
          </cell>
          <cell r="K1505">
            <v>0.4891646400578229</v>
          </cell>
          <cell r="L1505">
            <v>29</v>
          </cell>
          <cell r="M1505">
            <v>111.45563288241439</v>
          </cell>
        </row>
        <row r="1506">
          <cell r="D1506">
            <v>43874</v>
          </cell>
          <cell r="E1506">
            <v>21483.687999999998</v>
          </cell>
          <cell r="F1506">
            <v>0</v>
          </cell>
          <cell r="G1506">
            <v>21483.687999999998</v>
          </cell>
          <cell r="H1506">
            <v>8649.6163930000002</v>
          </cell>
          <cell r="I1506">
            <v>2.4837735020695728</v>
          </cell>
          <cell r="J1506">
            <v>32774.883315574203</v>
          </cell>
          <cell r="K1506">
            <v>0.65549243282252134</v>
          </cell>
          <cell r="L1506">
            <v>29</v>
          </cell>
          <cell r="M1506">
            <v>111.45563288241439</v>
          </cell>
        </row>
        <row r="1507">
          <cell r="D1507">
            <v>43875</v>
          </cell>
          <cell r="E1507">
            <v>35033.845999999998</v>
          </cell>
          <cell r="F1507">
            <v>0</v>
          </cell>
          <cell r="G1507">
            <v>35033.845999999998</v>
          </cell>
          <cell r="H1507">
            <v>8649.6163930000002</v>
          </cell>
          <cell r="I1507">
            <v>4.0503352297047925</v>
          </cell>
          <cell r="J1507">
            <v>32774.883315574203</v>
          </cell>
          <cell r="K1507">
            <v>1.0689235919675224</v>
          </cell>
          <cell r="L1507">
            <v>29</v>
          </cell>
          <cell r="M1507">
            <v>111.45563288241439</v>
          </cell>
        </row>
        <row r="1508">
          <cell r="D1508">
            <v>43876</v>
          </cell>
          <cell r="E1508">
            <v>36228.586000000003</v>
          </cell>
          <cell r="F1508">
            <v>0</v>
          </cell>
          <cell r="G1508">
            <v>36228.586000000003</v>
          </cell>
          <cell r="H1508">
            <v>8649.6163930000002</v>
          </cell>
          <cell r="I1508">
            <v>4.1884615864952384</v>
          </cell>
          <cell r="J1508">
            <v>32774.883315574203</v>
          </cell>
          <cell r="K1508">
            <v>1.1053765058801794</v>
          </cell>
          <cell r="L1508">
            <v>29</v>
          </cell>
          <cell r="M1508">
            <v>111.45563288241439</v>
          </cell>
        </row>
        <row r="1509">
          <cell r="D1509">
            <v>43877</v>
          </cell>
          <cell r="E1509">
            <v>36440.531000000003</v>
          </cell>
          <cell r="F1509">
            <v>0</v>
          </cell>
          <cell r="G1509">
            <v>36440.531000000003</v>
          </cell>
          <cell r="H1509">
            <v>8649.6163930000002</v>
          </cell>
          <cell r="I1509">
            <v>4.2129649853016318</v>
          </cell>
          <cell r="J1509">
            <v>32774.883315574203</v>
          </cell>
          <cell r="K1509">
            <v>1.111843195569332</v>
          </cell>
          <cell r="L1509">
            <v>29</v>
          </cell>
          <cell r="M1509">
            <v>111.45563288241439</v>
          </cell>
        </row>
        <row r="1510">
          <cell r="D1510">
            <v>43878</v>
          </cell>
          <cell r="E1510">
            <v>27613.683000000001</v>
          </cell>
          <cell r="F1510">
            <v>0</v>
          </cell>
          <cell r="G1510">
            <v>27613.683000000001</v>
          </cell>
          <cell r="H1510">
            <v>8649.6163930000002</v>
          </cell>
          <cell r="I1510">
            <v>3.1924748734923463</v>
          </cell>
          <cell r="J1510">
            <v>32774.883315574203</v>
          </cell>
          <cell r="K1510">
            <v>0.8425257455265549</v>
          </cell>
          <cell r="L1510">
            <v>29</v>
          </cell>
          <cell r="M1510">
            <v>111.45563288241439</v>
          </cell>
        </row>
        <row r="1511">
          <cell r="D1511">
            <v>43879</v>
          </cell>
          <cell r="E1511">
            <v>25625.911</v>
          </cell>
          <cell r="F1511">
            <v>0</v>
          </cell>
          <cell r="G1511">
            <v>25625.911</v>
          </cell>
          <cell r="H1511">
            <v>8649.6163930000002</v>
          </cell>
          <cell r="I1511">
            <v>2.9626644507308613</v>
          </cell>
          <cell r="J1511">
            <v>32774.883315574203</v>
          </cell>
          <cell r="K1511">
            <v>0.78187649833135775</v>
          </cell>
          <cell r="L1511">
            <v>29</v>
          </cell>
          <cell r="M1511">
            <v>111.45563288241439</v>
          </cell>
        </row>
        <row r="1512">
          <cell r="D1512">
            <v>43880</v>
          </cell>
          <cell r="E1512">
            <v>34957.156000000003</v>
          </cell>
          <cell r="F1512">
            <v>0</v>
          </cell>
          <cell r="G1512">
            <v>34957.156000000003</v>
          </cell>
          <cell r="H1512">
            <v>8649.6163930000002</v>
          </cell>
          <cell r="I1512">
            <v>4.0414689405521251</v>
          </cell>
          <cell r="J1512">
            <v>32774.883315574203</v>
          </cell>
          <cell r="K1512">
            <v>1.0665836904257966</v>
          </cell>
          <cell r="L1512">
            <v>29</v>
          </cell>
          <cell r="M1512">
            <v>111.45563288241439</v>
          </cell>
        </row>
        <row r="1513">
          <cell r="D1513">
            <v>43881</v>
          </cell>
          <cell r="E1513">
            <v>41568.61</v>
          </cell>
          <cell r="F1513">
            <v>0</v>
          </cell>
          <cell r="G1513">
            <v>41568.61</v>
          </cell>
          <cell r="H1513">
            <v>8649.6163930000002</v>
          </cell>
          <cell r="I1513">
            <v>4.8058327804734589</v>
          </cell>
          <cell r="J1513">
            <v>32774.883315574203</v>
          </cell>
          <cell r="K1513">
            <v>1.2683068799896271</v>
          </cell>
          <cell r="L1513">
            <v>29</v>
          </cell>
          <cell r="M1513">
            <v>111.45563288241439</v>
          </cell>
        </row>
        <row r="1514">
          <cell r="D1514">
            <v>43882</v>
          </cell>
          <cell r="E1514">
            <v>42853.067999999999</v>
          </cell>
          <cell r="F1514">
            <v>0</v>
          </cell>
          <cell r="G1514">
            <v>42853.067999999999</v>
          </cell>
          <cell r="H1514">
            <v>8649.6163930000002</v>
          </cell>
          <cell r="I1514">
            <v>4.9543316203803354</v>
          </cell>
          <cell r="J1514">
            <v>32774.883315574203</v>
          </cell>
          <cell r="K1514">
            <v>1.3074971949522325</v>
          </cell>
          <cell r="L1514">
            <v>29</v>
          </cell>
          <cell r="M1514">
            <v>111.45563288241439</v>
          </cell>
        </row>
        <row r="1515">
          <cell r="D1515">
            <v>43883</v>
          </cell>
          <cell r="E1515">
            <v>44176.656000000003</v>
          </cell>
          <cell r="F1515">
            <v>0</v>
          </cell>
          <cell r="G1515">
            <v>44176.656000000003</v>
          </cell>
          <cell r="H1515">
            <v>8649.6163930000002</v>
          </cell>
          <cell r="I1515">
            <v>5.1073543603334226</v>
          </cell>
          <cell r="J1515">
            <v>32774.883315574203</v>
          </cell>
          <cell r="K1515">
            <v>1.3478814119532754</v>
          </cell>
          <cell r="L1515">
            <v>29</v>
          </cell>
          <cell r="M1515">
            <v>111.45563288241439</v>
          </cell>
        </row>
        <row r="1516">
          <cell r="D1516">
            <v>43884</v>
          </cell>
          <cell r="E1516">
            <v>45127.203999999998</v>
          </cell>
          <cell r="F1516">
            <v>0</v>
          </cell>
          <cell r="G1516">
            <v>45127.203999999998</v>
          </cell>
          <cell r="H1516">
            <v>8649.6163930000002</v>
          </cell>
          <cell r="I1516">
            <v>5.2172491761045894</v>
          </cell>
          <cell r="J1516">
            <v>32774.883315574203</v>
          </cell>
          <cell r="K1516">
            <v>1.3768837425137721</v>
          </cell>
          <cell r="L1516">
            <v>29</v>
          </cell>
          <cell r="M1516">
            <v>111.45563288241439</v>
          </cell>
        </row>
        <row r="1517">
          <cell r="D1517">
            <v>43885</v>
          </cell>
          <cell r="E1517">
            <v>45036.462</v>
          </cell>
          <cell r="F1517">
            <v>0</v>
          </cell>
          <cell r="G1517">
            <v>45036.462</v>
          </cell>
          <cell r="H1517">
            <v>8649.6163930000002</v>
          </cell>
          <cell r="I1517">
            <v>5.2067583062350957</v>
          </cell>
          <cell r="J1517">
            <v>32774.883315574203</v>
          </cell>
          <cell r="K1517">
            <v>1.3741150980268861</v>
          </cell>
          <cell r="L1517">
            <v>29</v>
          </cell>
          <cell r="M1517">
            <v>111.45563288241439</v>
          </cell>
        </row>
        <row r="1518">
          <cell r="D1518">
            <v>43886</v>
          </cell>
          <cell r="E1518">
            <v>35116.54</v>
          </cell>
          <cell r="F1518">
            <v>0</v>
          </cell>
          <cell r="G1518">
            <v>35116.54</v>
          </cell>
          <cell r="H1518">
            <v>8649.6163930000002</v>
          </cell>
          <cell r="I1518">
            <v>4.0598956536869393</v>
          </cell>
          <cell r="J1518">
            <v>32774.883315574203</v>
          </cell>
          <cell r="K1518">
            <v>1.0714466825672289</v>
          </cell>
          <cell r="L1518">
            <v>29</v>
          </cell>
          <cell r="M1518">
            <v>111.45563288241439</v>
          </cell>
        </row>
        <row r="1519">
          <cell r="D1519">
            <v>43887</v>
          </cell>
          <cell r="E1519">
            <v>43544.631999999998</v>
          </cell>
          <cell r="F1519">
            <v>0</v>
          </cell>
          <cell r="G1519">
            <v>43544.631999999998</v>
          </cell>
          <cell r="H1519">
            <v>8649.6163930000002</v>
          </cell>
          <cell r="I1519">
            <v>5.0342847614883812</v>
          </cell>
          <cell r="J1519">
            <v>32774.883315574203</v>
          </cell>
          <cell r="K1519">
            <v>1.3285976209504351</v>
          </cell>
          <cell r="L1519">
            <v>29</v>
          </cell>
          <cell r="M1519">
            <v>111.45563288241439</v>
          </cell>
        </row>
        <row r="1520">
          <cell r="D1520">
            <v>43888</v>
          </cell>
          <cell r="E1520">
            <v>43416.773999999998</v>
          </cell>
          <cell r="F1520">
            <v>0</v>
          </cell>
          <cell r="G1520">
            <v>43416.773999999998</v>
          </cell>
          <cell r="H1520">
            <v>8649.6163930000002</v>
          </cell>
          <cell r="I1520">
            <v>5.019502834268641</v>
          </cell>
          <cell r="J1520">
            <v>32774.883315574203</v>
          </cell>
          <cell r="K1520">
            <v>1.3246965239192448</v>
          </cell>
          <cell r="L1520">
            <v>29</v>
          </cell>
          <cell r="M1520">
            <v>111.45563288241439</v>
          </cell>
        </row>
        <row r="1521">
          <cell r="D1521">
            <v>43889</v>
          </cell>
          <cell r="E1521">
            <v>39399.421999999999</v>
          </cell>
          <cell r="F1521">
            <v>0</v>
          </cell>
          <cell r="G1521">
            <v>39399.421999999999</v>
          </cell>
          <cell r="H1521">
            <v>8649.6163930000002</v>
          </cell>
          <cell r="I1521">
            <v>4.5550484795933075</v>
          </cell>
          <cell r="J1521">
            <v>32774.883315574203</v>
          </cell>
          <cell r="K1521">
            <v>1.2021224185801418</v>
          </cell>
          <cell r="L1521">
            <v>29</v>
          </cell>
          <cell r="M1521">
            <v>111.45563288241439</v>
          </cell>
        </row>
        <row r="1522">
          <cell r="D1522">
            <v>43890</v>
          </cell>
          <cell r="E1522">
            <v>24441.830999999998</v>
          </cell>
          <cell r="F1522">
            <v>0</v>
          </cell>
          <cell r="G1522">
            <v>24441.830999999998</v>
          </cell>
          <cell r="H1522">
            <v>8690.6611030000004</v>
          </cell>
          <cell r="I1522">
            <v>2.8124248213479093</v>
          </cell>
          <cell r="J1522">
            <v>32774.883315574203</v>
          </cell>
          <cell r="K1522">
            <v>0.745748833479006</v>
          </cell>
          <cell r="L1522">
            <v>29</v>
          </cell>
          <cell r="M1522">
            <v>111.45563288241439</v>
          </cell>
        </row>
        <row r="1523">
          <cell r="D1523">
            <v>43891</v>
          </cell>
          <cell r="E1523">
            <v>23543.756000000001</v>
          </cell>
          <cell r="F1523">
            <v>0</v>
          </cell>
          <cell r="G1523">
            <v>23543.756000000001</v>
          </cell>
          <cell r="H1523">
            <v>8690.6611030000004</v>
          </cell>
          <cell r="I1523">
            <v>2.709086883145488</v>
          </cell>
          <cell r="J1523">
            <v>41878.647446242183</v>
          </cell>
          <cell r="K1523">
            <v>0.56218998071086479</v>
          </cell>
          <cell r="L1523">
            <v>30</v>
          </cell>
          <cell r="M1523">
            <v>147.32510922143177</v>
          </cell>
        </row>
        <row r="1524">
          <cell r="D1524">
            <v>43892</v>
          </cell>
          <cell r="E1524">
            <v>31217.633000000002</v>
          </cell>
          <cell r="F1524">
            <v>0</v>
          </cell>
          <cell r="G1524">
            <v>31217.633000000002</v>
          </cell>
          <cell r="H1524">
            <v>8690.6611030000004</v>
          </cell>
          <cell r="I1524">
            <v>3.5920895579766343</v>
          </cell>
          <cell r="J1524">
            <v>40527.723335073082</v>
          </cell>
          <cell r="K1524">
            <v>0.77027847683178297</v>
          </cell>
          <cell r="L1524">
            <v>31</v>
          </cell>
          <cell r="M1524">
            <v>147.32510922143177</v>
          </cell>
        </row>
        <row r="1525">
          <cell r="D1525">
            <v>43893</v>
          </cell>
          <cell r="E1525">
            <v>25361.083999999999</v>
          </cell>
          <cell r="F1525">
            <v>0</v>
          </cell>
          <cell r="G1525">
            <v>25361.083999999999</v>
          </cell>
          <cell r="H1525">
            <v>8690.6611030000004</v>
          </cell>
          <cell r="I1525">
            <v>2.9181996282475446</v>
          </cell>
          <cell r="J1525">
            <v>40527.723335073082</v>
          </cell>
          <cell r="K1525">
            <v>0.62577124775356607</v>
          </cell>
          <cell r="L1525">
            <v>31</v>
          </cell>
          <cell r="M1525">
            <v>147.32510922143177</v>
          </cell>
        </row>
        <row r="1526">
          <cell r="D1526">
            <v>43894</v>
          </cell>
          <cell r="E1526">
            <v>30741.054</v>
          </cell>
          <cell r="F1526">
            <v>0</v>
          </cell>
          <cell r="G1526">
            <v>30741.054</v>
          </cell>
          <cell r="H1526">
            <v>8690.6611030000004</v>
          </cell>
          <cell r="I1526">
            <v>3.537251497401992</v>
          </cell>
          <cell r="J1526">
            <v>40527.723335073082</v>
          </cell>
          <cell r="K1526">
            <v>0.75851914369432138</v>
          </cell>
          <cell r="L1526">
            <v>31</v>
          </cell>
          <cell r="M1526">
            <v>147.32510922143177</v>
          </cell>
        </row>
        <row r="1527">
          <cell r="D1527">
            <v>43895</v>
          </cell>
          <cell r="E1527">
            <v>28336.478999999999</v>
          </cell>
          <cell r="F1527">
            <v>0</v>
          </cell>
          <cell r="G1527">
            <v>28336.478999999999</v>
          </cell>
          <cell r="H1527">
            <v>8690.6611030000004</v>
          </cell>
          <cell r="I1527">
            <v>3.260566562677067</v>
          </cell>
          <cell r="J1527">
            <v>40527.723335073082</v>
          </cell>
          <cell r="K1527">
            <v>0.69918753554748381</v>
          </cell>
          <cell r="L1527">
            <v>31</v>
          </cell>
          <cell r="M1527">
            <v>147.32510922143177</v>
          </cell>
        </row>
        <row r="1528">
          <cell r="D1528">
            <v>43896</v>
          </cell>
          <cell r="E1528">
            <v>37701.915999999997</v>
          </cell>
          <cell r="F1528">
            <v>0</v>
          </cell>
          <cell r="G1528">
            <v>37701.915999999997</v>
          </cell>
          <cell r="H1528">
            <v>8690.6611030000004</v>
          </cell>
          <cell r="I1528">
            <v>4.3382103562852503</v>
          </cell>
          <cell r="J1528">
            <v>40527.723335073082</v>
          </cell>
          <cell r="K1528">
            <v>0.93027470821121594</v>
          </cell>
          <cell r="L1528">
            <v>31</v>
          </cell>
          <cell r="M1528">
            <v>147.32510922143177</v>
          </cell>
        </row>
        <row r="1529">
          <cell r="D1529">
            <v>43897</v>
          </cell>
          <cell r="E1529">
            <v>41501.837</v>
          </cell>
          <cell r="F1529">
            <v>0</v>
          </cell>
          <cell r="G1529">
            <v>41501.837</v>
          </cell>
          <cell r="H1529">
            <v>8690.6611030000004</v>
          </cell>
          <cell r="I1529">
            <v>4.7754522363866707</v>
          </cell>
          <cell r="J1529">
            <v>40527.723335073082</v>
          </cell>
          <cell r="K1529">
            <v>1.0240357361520949</v>
          </cell>
          <cell r="L1529">
            <v>31</v>
          </cell>
          <cell r="M1529">
            <v>147.32510922143177</v>
          </cell>
        </row>
        <row r="1530">
          <cell r="D1530">
            <v>43898</v>
          </cell>
          <cell r="E1530">
            <v>43164.106</v>
          </cell>
          <cell r="F1530">
            <v>0</v>
          </cell>
          <cell r="G1530">
            <v>43164.106</v>
          </cell>
          <cell r="H1530">
            <v>8690.6611030000004</v>
          </cell>
          <cell r="I1530">
            <v>4.9667229556448618</v>
          </cell>
          <cell r="J1530">
            <v>40527.723335073082</v>
          </cell>
          <cell r="K1530">
            <v>1.0650513388854825</v>
          </cell>
          <cell r="L1530">
            <v>31</v>
          </cell>
          <cell r="M1530">
            <v>147.32510922143177</v>
          </cell>
        </row>
        <row r="1531">
          <cell r="D1531">
            <v>43899</v>
          </cell>
          <cell r="E1531">
            <v>42631.228999999999</v>
          </cell>
          <cell r="F1531">
            <v>0</v>
          </cell>
          <cell r="G1531">
            <v>42631.228999999999</v>
          </cell>
          <cell r="H1531">
            <v>8690.6611030000004</v>
          </cell>
          <cell r="I1531">
            <v>4.9054069068789001</v>
          </cell>
          <cell r="J1531">
            <v>40527.723335073082</v>
          </cell>
          <cell r="K1531">
            <v>1.0519028825659822</v>
          </cell>
          <cell r="L1531">
            <v>31</v>
          </cell>
          <cell r="M1531">
            <v>147.32510922143177</v>
          </cell>
        </row>
        <row r="1532">
          <cell r="D1532">
            <v>43900</v>
          </cell>
          <cell r="E1532">
            <v>43872.006999999998</v>
          </cell>
          <cell r="F1532">
            <v>0</v>
          </cell>
          <cell r="G1532">
            <v>43872.006999999998</v>
          </cell>
          <cell r="H1532">
            <v>8690.6611030000004</v>
          </cell>
          <cell r="I1532">
            <v>5.0481783238395366</v>
          </cell>
          <cell r="J1532">
            <v>40527.723335073082</v>
          </cell>
          <cell r="K1532">
            <v>1.0825184192380415</v>
          </cell>
          <cell r="L1532">
            <v>31</v>
          </cell>
          <cell r="M1532">
            <v>147.32510922143177</v>
          </cell>
        </row>
        <row r="1533">
          <cell r="D1533">
            <v>43901</v>
          </cell>
          <cell r="E1533">
            <v>44748.47</v>
          </cell>
          <cell r="F1533">
            <v>0</v>
          </cell>
          <cell r="G1533">
            <v>44748.47</v>
          </cell>
          <cell r="H1533">
            <v>8690.6611030000004</v>
          </cell>
          <cell r="I1533">
            <v>5.1490294546812914</v>
          </cell>
          <cell r="J1533">
            <v>40527.723335073082</v>
          </cell>
          <cell r="K1533">
            <v>1.1041446772134433</v>
          </cell>
          <cell r="L1533">
            <v>31</v>
          </cell>
          <cell r="M1533">
            <v>147.32510922143177</v>
          </cell>
        </row>
        <row r="1534">
          <cell r="D1534">
            <v>43902</v>
          </cell>
          <cell r="E1534">
            <v>39874.910000000003</v>
          </cell>
          <cell r="F1534">
            <v>0</v>
          </cell>
          <cell r="G1534">
            <v>39874.910000000003</v>
          </cell>
          <cell r="H1534">
            <v>8690.6611030000004</v>
          </cell>
          <cell r="I1534">
            <v>4.588248181284535</v>
          </cell>
          <cell r="J1534">
            <v>40527.723335073082</v>
          </cell>
          <cell r="K1534">
            <v>0.98389217845582444</v>
          </cell>
          <cell r="L1534">
            <v>31</v>
          </cell>
          <cell r="M1534">
            <v>147.32510922143177</v>
          </cell>
        </row>
        <row r="1535">
          <cell r="D1535">
            <v>43903</v>
          </cell>
          <cell r="E1535">
            <v>38487.733999999997</v>
          </cell>
          <cell r="F1535">
            <v>0</v>
          </cell>
          <cell r="G1535">
            <v>38487.733999999997</v>
          </cell>
          <cell r="H1535">
            <v>8690.6611030000004</v>
          </cell>
          <cell r="I1535">
            <v>4.4286313254942256</v>
          </cell>
          <cell r="J1535">
            <v>40527.723335073082</v>
          </cell>
          <cell r="K1535">
            <v>0.94966434906281405</v>
          </cell>
          <cell r="L1535">
            <v>31</v>
          </cell>
          <cell r="M1535">
            <v>147.32510922143177</v>
          </cell>
        </row>
        <row r="1536">
          <cell r="D1536">
            <v>43904</v>
          </cell>
          <cell r="E1536">
            <v>44823.355000000003</v>
          </cell>
          <cell r="F1536">
            <v>0</v>
          </cell>
          <cell r="G1536">
            <v>44823.355000000003</v>
          </cell>
          <cell r="H1536">
            <v>8690.6611030000004</v>
          </cell>
          <cell r="I1536">
            <v>5.1576461754476952</v>
          </cell>
          <cell r="J1536">
            <v>40527.723335073082</v>
          </cell>
          <cell r="K1536">
            <v>1.105992424726445</v>
          </cell>
          <cell r="L1536">
            <v>31</v>
          </cell>
          <cell r="M1536">
            <v>147.32510922143177</v>
          </cell>
        </row>
        <row r="1537">
          <cell r="D1537">
            <v>43905</v>
          </cell>
          <cell r="E1537">
            <v>37070.212</v>
          </cell>
          <cell r="F1537">
            <v>0</v>
          </cell>
          <cell r="G1537">
            <v>37070.212</v>
          </cell>
          <cell r="H1537">
            <v>8690.6611030000004</v>
          </cell>
          <cell r="I1537">
            <v>4.2655226755077846</v>
          </cell>
          <cell r="J1537">
            <v>40527.723335073082</v>
          </cell>
          <cell r="K1537">
            <v>0.9146877482732686</v>
          </cell>
          <cell r="L1537">
            <v>31</v>
          </cell>
          <cell r="M1537">
            <v>147.32510922143177</v>
          </cell>
        </row>
        <row r="1538">
          <cell r="D1538">
            <v>43906</v>
          </cell>
          <cell r="E1538">
            <v>18452.269</v>
          </cell>
          <cell r="F1538">
            <v>0</v>
          </cell>
          <cell r="G1538">
            <v>18452.269</v>
          </cell>
          <cell r="H1538">
            <v>8690.6611030000004</v>
          </cell>
          <cell r="I1538">
            <v>2.1232296117990739</v>
          </cell>
          <cell r="J1538">
            <v>40527.723335073082</v>
          </cell>
          <cell r="K1538">
            <v>0.45529991525655794</v>
          </cell>
          <cell r="L1538">
            <v>31</v>
          </cell>
          <cell r="M1538">
            <v>147.32510922143177</v>
          </cell>
        </row>
        <row r="1539">
          <cell r="D1539">
            <v>43907</v>
          </cell>
          <cell r="E1539">
            <v>23986.492999999999</v>
          </cell>
          <cell r="F1539">
            <v>0</v>
          </cell>
          <cell r="G1539">
            <v>23986.492999999999</v>
          </cell>
          <cell r="H1539">
            <v>8690.6611030000004</v>
          </cell>
          <cell r="I1539">
            <v>2.760030878631305</v>
          </cell>
          <cell r="J1539">
            <v>40527.723335073082</v>
          </cell>
          <cell r="K1539">
            <v>0.59185394653644052</v>
          </cell>
          <cell r="L1539">
            <v>31</v>
          </cell>
          <cell r="M1539">
            <v>147.32510922143177</v>
          </cell>
        </row>
        <row r="1540">
          <cell r="D1540">
            <v>43908</v>
          </cell>
          <cell r="E1540">
            <v>29629.942999999999</v>
          </cell>
          <cell r="F1540">
            <v>0</v>
          </cell>
          <cell r="G1540">
            <v>29629.942999999999</v>
          </cell>
          <cell r="H1540">
            <v>8690.6611030000004</v>
          </cell>
          <cell r="I1540">
            <v>3.4094003492751312</v>
          </cell>
          <cell r="J1540">
            <v>40527.723335073082</v>
          </cell>
          <cell r="K1540">
            <v>0.73110307122428364</v>
          </cell>
          <cell r="L1540">
            <v>31</v>
          </cell>
          <cell r="M1540">
            <v>147.32510922143177</v>
          </cell>
        </row>
        <row r="1541">
          <cell r="D1541">
            <v>43909</v>
          </cell>
          <cell r="E1541">
            <v>31440.651000000002</v>
          </cell>
          <cell r="F1541">
            <v>0</v>
          </cell>
          <cell r="G1541">
            <v>31440.651000000002</v>
          </cell>
          <cell r="H1541">
            <v>8690.6611030000004</v>
          </cell>
          <cell r="I1541">
            <v>3.6177513571604751</v>
          </cell>
          <cell r="J1541">
            <v>40527.723335073082</v>
          </cell>
          <cell r="K1541">
            <v>0.77578132726717863</v>
          </cell>
          <cell r="L1541">
            <v>31</v>
          </cell>
          <cell r="M1541">
            <v>147.32510922143177</v>
          </cell>
        </row>
        <row r="1542">
          <cell r="D1542">
            <v>43910</v>
          </cell>
          <cell r="E1542">
            <v>23116.458999999999</v>
          </cell>
          <cell r="F1542">
            <v>0</v>
          </cell>
          <cell r="G1542">
            <v>23116.458999999999</v>
          </cell>
          <cell r="H1542">
            <v>8690.6611030000004</v>
          </cell>
          <cell r="I1542">
            <v>2.6599195073917032</v>
          </cell>
          <cell r="J1542">
            <v>40527.723335073082</v>
          </cell>
          <cell r="K1542">
            <v>0.57038632071382089</v>
          </cell>
          <cell r="L1542">
            <v>31</v>
          </cell>
          <cell r="M1542">
            <v>147.32510922143177</v>
          </cell>
        </row>
        <row r="1543">
          <cell r="D1543">
            <v>43911</v>
          </cell>
          <cell r="E1543">
            <v>22495.32</v>
          </cell>
          <cell r="F1543">
            <v>0</v>
          </cell>
          <cell r="G1543">
            <v>22495.32</v>
          </cell>
          <cell r="H1543">
            <v>8690.6611030000004</v>
          </cell>
          <cell r="I1543">
            <v>2.5884474993777697</v>
          </cell>
          <cell r="J1543">
            <v>40527.723335073082</v>
          </cell>
          <cell r="K1543">
            <v>0.55506004652702345</v>
          </cell>
          <cell r="L1543">
            <v>31</v>
          </cell>
          <cell r="M1543">
            <v>147.32510922143177</v>
          </cell>
        </row>
        <row r="1544">
          <cell r="D1544">
            <v>43912</v>
          </cell>
          <cell r="E1544">
            <v>25403.406999999999</v>
          </cell>
          <cell r="F1544">
            <v>0</v>
          </cell>
          <cell r="G1544">
            <v>25403.406999999999</v>
          </cell>
          <cell r="H1544">
            <v>8690.6611030000004</v>
          </cell>
          <cell r="I1544">
            <v>2.9230695684624948</v>
          </cell>
          <cell r="J1544">
            <v>40527.723335073082</v>
          </cell>
          <cell r="K1544">
            <v>0.62681554524963035</v>
          </cell>
          <cell r="L1544">
            <v>31</v>
          </cell>
          <cell r="M1544">
            <v>147.32510922143177</v>
          </cell>
        </row>
        <row r="1545">
          <cell r="D1545">
            <v>43913</v>
          </cell>
          <cell r="E1545">
            <v>28310.876</v>
          </cell>
          <cell r="F1545">
            <v>0</v>
          </cell>
          <cell r="G1545">
            <v>28310.876</v>
          </cell>
          <cell r="H1545">
            <v>8690.6611030000004</v>
          </cell>
          <cell r="I1545">
            <v>3.2576205267315208</v>
          </cell>
          <cell r="J1545">
            <v>40527.723335073082</v>
          </cell>
          <cell r="K1545">
            <v>0.69855579515120447</v>
          </cell>
          <cell r="L1545">
            <v>31</v>
          </cell>
          <cell r="M1545">
            <v>147.32510922143177</v>
          </cell>
        </row>
        <row r="1546">
          <cell r="D1546">
            <v>43914</v>
          </cell>
          <cell r="E1546">
            <v>24287.29</v>
          </cell>
          <cell r="F1546">
            <v>0</v>
          </cell>
          <cell r="G1546">
            <v>24287.29</v>
          </cell>
          <cell r="H1546">
            <v>8690.6611030000004</v>
          </cell>
          <cell r="I1546">
            <v>2.7946423997152614</v>
          </cell>
          <cell r="J1546">
            <v>40527.723335073082</v>
          </cell>
          <cell r="K1546">
            <v>0.59927595239433418</v>
          </cell>
          <cell r="L1546">
            <v>31</v>
          </cell>
          <cell r="M1546">
            <v>147.32510922143177</v>
          </cell>
        </row>
        <row r="1547">
          <cell r="D1547">
            <v>43915</v>
          </cell>
          <cell r="E1547">
            <v>36871.892999999996</v>
          </cell>
          <cell r="F1547">
            <v>0</v>
          </cell>
          <cell r="G1547">
            <v>36871.892999999996</v>
          </cell>
          <cell r="H1547">
            <v>8690.6611030000004</v>
          </cell>
          <cell r="I1547">
            <v>4.2427028925649726</v>
          </cell>
          <cell r="J1547">
            <v>40527.723335073082</v>
          </cell>
          <cell r="K1547">
            <v>0.90979433251536002</v>
          </cell>
          <cell r="L1547">
            <v>31</v>
          </cell>
          <cell r="M1547">
            <v>147.32510922143177</v>
          </cell>
        </row>
        <row r="1548">
          <cell r="D1548">
            <v>43916</v>
          </cell>
          <cell r="E1548">
            <v>47975.392999999996</v>
          </cell>
          <cell r="F1548">
            <v>0</v>
          </cell>
          <cell r="G1548">
            <v>47975.392999999996</v>
          </cell>
          <cell r="H1548">
            <v>8690.6611030000004</v>
          </cell>
          <cell r="I1548">
            <v>5.5203387212324939</v>
          </cell>
          <cell r="J1548">
            <v>40527.723335073082</v>
          </cell>
          <cell r="K1548">
            <v>1.1837672845166121</v>
          </cell>
          <cell r="L1548">
            <v>31</v>
          </cell>
          <cell r="M1548">
            <v>147.32510922143177</v>
          </cell>
        </row>
        <row r="1549">
          <cell r="D1549">
            <v>43917</v>
          </cell>
          <cell r="E1549">
            <v>32846.112999999998</v>
          </cell>
          <cell r="F1549">
            <v>0</v>
          </cell>
          <cell r="G1549">
            <v>32846.112999999998</v>
          </cell>
          <cell r="H1549">
            <v>8690.6611030000004</v>
          </cell>
          <cell r="I1549">
            <v>3.7794723106463763</v>
          </cell>
          <cell r="J1549">
            <v>40527.723335073082</v>
          </cell>
          <cell r="K1549">
            <v>0.81046035397637683</v>
          </cell>
          <cell r="L1549">
            <v>31</v>
          </cell>
          <cell r="M1549">
            <v>147.32510922143177</v>
          </cell>
        </row>
        <row r="1550">
          <cell r="D1550">
            <v>43918</v>
          </cell>
          <cell r="E1550">
            <v>47885.163</v>
          </cell>
          <cell r="F1550">
            <v>0</v>
          </cell>
          <cell r="G1550">
            <v>47885.163</v>
          </cell>
          <cell r="H1550">
            <v>8690.6611030000004</v>
          </cell>
          <cell r="I1550">
            <v>5.509956312008315</v>
          </cell>
          <cell r="J1550">
            <v>40527.723335073082</v>
          </cell>
          <cell r="K1550">
            <v>1.1815409072969001</v>
          </cell>
          <cell r="L1550">
            <v>31</v>
          </cell>
          <cell r="M1550">
            <v>147.32510922143177</v>
          </cell>
        </row>
        <row r="1551">
          <cell r="D1551">
            <v>43919</v>
          </cell>
          <cell r="E1551">
            <v>50428.959000000003</v>
          </cell>
          <cell r="F1551">
            <v>2.1</v>
          </cell>
          <cell r="G1551">
            <v>50431.059000000001</v>
          </cell>
          <cell r="H1551">
            <v>8690.6611030000004</v>
          </cell>
          <cell r="I1551">
            <v>5.8029024952533579</v>
          </cell>
          <cell r="J1551">
            <v>40527.723335073082</v>
          </cell>
          <cell r="K1551">
            <v>1.2443595358922241</v>
          </cell>
          <cell r="L1551">
            <v>31</v>
          </cell>
          <cell r="M1551">
            <v>147.32510922143177</v>
          </cell>
        </row>
        <row r="1552">
          <cell r="D1552">
            <v>43920</v>
          </cell>
          <cell r="E1552">
            <v>20459.703000000001</v>
          </cell>
          <cell r="F1552">
            <v>0</v>
          </cell>
          <cell r="G1552">
            <v>20459.703000000001</v>
          </cell>
          <cell r="H1552">
            <v>8690.6611030000004</v>
          </cell>
          <cell r="I1552">
            <v>2.3542171024178296</v>
          </cell>
          <cell r="J1552">
            <v>40527.723335073082</v>
          </cell>
          <cell r="K1552">
            <v>0.50483228063033037</v>
          </cell>
          <cell r="L1552">
            <v>31</v>
          </cell>
          <cell r="M1552">
            <v>147.32510922143177</v>
          </cell>
        </row>
        <row r="1553">
          <cell r="D1553">
            <v>43921</v>
          </cell>
          <cell r="E1553">
            <v>20100.628000000001</v>
          </cell>
          <cell r="F1553">
            <v>0</v>
          </cell>
          <cell r="G1553">
            <v>20100.628000000001</v>
          </cell>
          <cell r="H1553">
            <v>9195.7365929999996</v>
          </cell>
          <cell r="I1553">
            <v>2.1858638290380186</v>
          </cell>
          <cell r="J1553">
            <v>40527.723335073082</v>
          </cell>
          <cell r="K1553">
            <v>0.49597229614437099</v>
          </cell>
          <cell r="L1553">
            <v>31</v>
          </cell>
          <cell r="M1553">
            <v>147.32510922143177</v>
          </cell>
        </row>
        <row r="1554">
          <cell r="D1554">
            <v>43922</v>
          </cell>
          <cell r="E1554">
            <v>31577.776000000002</v>
          </cell>
          <cell r="F1554">
            <v>0</v>
          </cell>
          <cell r="G1554">
            <v>31577.776000000002</v>
          </cell>
          <cell r="H1554">
            <v>9195.7365929999996</v>
          </cell>
          <cell r="I1554">
            <v>3.4339583002016076</v>
          </cell>
          <cell r="J1554">
            <v>45167.758056206694</v>
          </cell>
          <cell r="K1554">
            <v>0.69912205871951094</v>
          </cell>
          <cell r="L1554">
            <v>30</v>
          </cell>
          <cell r="M1554">
            <v>158.89588835121174</v>
          </cell>
        </row>
        <row r="1555">
          <cell r="D1555">
            <v>43923</v>
          </cell>
          <cell r="E1555">
            <v>35005.807999999997</v>
          </cell>
          <cell r="F1555">
            <v>0</v>
          </cell>
          <cell r="G1555">
            <v>35005.807999999997</v>
          </cell>
          <cell r="H1555">
            <v>9195.7365929999996</v>
          </cell>
          <cell r="I1555">
            <v>3.8067432277961508</v>
          </cell>
          <cell r="J1555">
            <v>45167.758056206694</v>
          </cell>
          <cell r="K1555">
            <v>0.77501761226312849</v>
          </cell>
          <cell r="L1555">
            <v>30</v>
          </cell>
          <cell r="M1555">
            <v>158.89588835121174</v>
          </cell>
        </row>
        <row r="1556">
          <cell r="D1556">
            <v>43924</v>
          </cell>
          <cell r="E1556">
            <v>53163.504999999997</v>
          </cell>
          <cell r="F1556">
            <v>0</v>
          </cell>
          <cell r="G1556">
            <v>53163.504999999997</v>
          </cell>
          <cell r="H1556">
            <v>9195.7365929999996</v>
          </cell>
          <cell r="I1556">
            <v>5.781320991781044</v>
          </cell>
          <cell r="J1556">
            <v>45167.758056206694</v>
          </cell>
          <cell r="K1556">
            <v>1.1770233300896495</v>
          </cell>
          <cell r="L1556">
            <v>30</v>
          </cell>
          <cell r="M1556">
            <v>158.89588835121174</v>
          </cell>
        </row>
        <row r="1557">
          <cell r="D1557">
            <v>43925</v>
          </cell>
          <cell r="E1557">
            <v>43526.489000000001</v>
          </cell>
          <cell r="F1557">
            <v>0</v>
          </cell>
          <cell r="G1557">
            <v>43526.489000000001</v>
          </cell>
          <cell r="H1557">
            <v>9195.7365929999996</v>
          </cell>
          <cell r="I1557">
            <v>4.7333336008268594</v>
          </cell>
          <cell r="J1557">
            <v>45167.758056206694</v>
          </cell>
          <cell r="K1557">
            <v>0.96366281775233786</v>
          </cell>
          <cell r="L1557">
            <v>30</v>
          </cell>
          <cell r="M1557">
            <v>158.89588835121174</v>
          </cell>
        </row>
        <row r="1558">
          <cell r="D1558">
            <v>43926</v>
          </cell>
          <cell r="E1558">
            <v>42379.690999999999</v>
          </cell>
          <cell r="F1558">
            <v>0</v>
          </cell>
          <cell r="G1558">
            <v>42379.690999999999</v>
          </cell>
          <cell r="H1558">
            <v>9195.7365929999996</v>
          </cell>
          <cell r="I1558">
            <v>4.6086238520860165</v>
          </cell>
          <cell r="J1558">
            <v>45167.758056206694</v>
          </cell>
          <cell r="K1558">
            <v>0.93827306963659285</v>
          </cell>
          <cell r="L1558">
            <v>30</v>
          </cell>
          <cell r="M1558">
            <v>158.89588835121174</v>
          </cell>
        </row>
        <row r="1559">
          <cell r="D1559">
            <v>43927</v>
          </cell>
          <cell r="E1559">
            <v>28576.782999999999</v>
          </cell>
          <cell r="F1559">
            <v>0</v>
          </cell>
          <cell r="G1559">
            <v>28576.782999999999</v>
          </cell>
          <cell r="H1559">
            <v>9195.7365929999996</v>
          </cell>
          <cell r="I1559">
            <v>3.1076121755981228</v>
          </cell>
          <cell r="J1559">
            <v>45167.758056206694</v>
          </cell>
          <cell r="K1559">
            <v>0.63268101472822913</v>
          </cell>
          <cell r="L1559">
            <v>30</v>
          </cell>
          <cell r="M1559">
            <v>158.89588835121174</v>
          </cell>
        </row>
        <row r="1560">
          <cell r="D1560">
            <v>43928</v>
          </cell>
          <cell r="E1560">
            <v>34530.877999999997</v>
          </cell>
          <cell r="F1560">
            <v>0</v>
          </cell>
          <cell r="G1560">
            <v>34530.877999999997</v>
          </cell>
          <cell r="H1560">
            <v>9195.7365929999996</v>
          </cell>
          <cell r="I1560">
            <v>3.7550964678877028</v>
          </cell>
          <cell r="J1560">
            <v>45167.758056206694</v>
          </cell>
          <cell r="K1560">
            <v>0.7645028109880907</v>
          </cell>
          <cell r="L1560">
            <v>30</v>
          </cell>
          <cell r="M1560">
            <v>158.89588835121174</v>
          </cell>
        </row>
        <row r="1561">
          <cell r="D1561">
            <v>43929</v>
          </cell>
          <cell r="E1561">
            <v>45767.623</v>
          </cell>
          <cell r="F1561">
            <v>0</v>
          </cell>
          <cell r="G1561">
            <v>45767.623</v>
          </cell>
          <cell r="H1561">
            <v>9195.7365929999996</v>
          </cell>
          <cell r="I1561">
            <v>4.9770480632121776</v>
          </cell>
          <cell r="J1561">
            <v>45167.758056206694</v>
          </cell>
          <cell r="K1561">
            <v>1.0132808217544655</v>
          </cell>
          <cell r="L1561">
            <v>30</v>
          </cell>
          <cell r="M1561">
            <v>158.89588835121174</v>
          </cell>
        </row>
        <row r="1562">
          <cell r="D1562">
            <v>43930</v>
          </cell>
          <cell r="E1562">
            <v>27199.327000000001</v>
          </cell>
          <cell r="F1562">
            <v>0</v>
          </cell>
          <cell r="G1562">
            <v>27199.327000000001</v>
          </cell>
          <cell r="H1562">
            <v>9195.7365929999996</v>
          </cell>
          <cell r="I1562">
            <v>2.9578192812422159</v>
          </cell>
          <cell r="J1562">
            <v>45167.758056206694</v>
          </cell>
          <cell r="K1562">
            <v>0.60218457082047772</v>
          </cell>
          <cell r="L1562">
            <v>30</v>
          </cell>
          <cell r="M1562">
            <v>158.89588835121174</v>
          </cell>
        </row>
        <row r="1563">
          <cell r="D1563">
            <v>43931</v>
          </cell>
          <cell r="E1563">
            <v>30513.508000000002</v>
          </cell>
          <cell r="F1563">
            <v>0</v>
          </cell>
          <cell r="G1563">
            <v>30513.508000000002</v>
          </cell>
          <cell r="H1563">
            <v>9195.7365929999996</v>
          </cell>
          <cell r="I1563">
            <v>3.3182233626860915</v>
          </cell>
          <cell r="J1563">
            <v>45167.758056206694</v>
          </cell>
          <cell r="K1563">
            <v>0.67555949892463196</v>
          </cell>
          <cell r="L1563">
            <v>30</v>
          </cell>
          <cell r="M1563">
            <v>158.89588835121174</v>
          </cell>
        </row>
        <row r="1564">
          <cell r="D1564">
            <v>43932</v>
          </cell>
          <cell r="E1564">
            <v>38245.004000000001</v>
          </cell>
          <cell r="F1564">
            <v>0</v>
          </cell>
          <cell r="G1564">
            <v>38245.004000000001</v>
          </cell>
          <cell r="H1564">
            <v>9195.7365929999996</v>
          </cell>
          <cell r="I1564">
            <v>4.1589929869362452</v>
          </cell>
          <cell r="J1564">
            <v>45167.758056206694</v>
          </cell>
          <cell r="K1564">
            <v>0.84673239598051275</v>
          </cell>
          <cell r="L1564">
            <v>30</v>
          </cell>
          <cell r="M1564">
            <v>158.89588835121174</v>
          </cell>
        </row>
        <row r="1565">
          <cell r="D1565">
            <v>43933</v>
          </cell>
          <cell r="E1565">
            <v>39121.813000000002</v>
          </cell>
          <cell r="F1565">
            <v>0</v>
          </cell>
          <cell r="G1565">
            <v>39121.813000000002</v>
          </cell>
          <cell r="H1565">
            <v>9195.7365929999996</v>
          </cell>
          <cell r="I1565">
            <v>4.2543424993034709</v>
          </cell>
          <cell r="J1565">
            <v>45167.758056206694</v>
          </cell>
          <cell r="K1565">
            <v>0.86614467229736913</v>
          </cell>
          <cell r="L1565">
            <v>30</v>
          </cell>
          <cell r="M1565">
            <v>158.89588835121174</v>
          </cell>
        </row>
        <row r="1566">
          <cell r="D1566">
            <v>43934</v>
          </cell>
          <cell r="E1566">
            <v>34250.603000000003</v>
          </cell>
          <cell r="F1566">
            <v>0</v>
          </cell>
          <cell r="G1566">
            <v>34250.603000000003</v>
          </cell>
          <cell r="H1566">
            <v>9195.7365929999996</v>
          </cell>
          <cell r="I1566">
            <v>3.72461766967883</v>
          </cell>
          <cell r="J1566">
            <v>45167.758056206694</v>
          </cell>
          <cell r="K1566">
            <v>0.75829761037460841</v>
          </cell>
          <cell r="L1566">
            <v>30</v>
          </cell>
          <cell r="M1566">
            <v>158.89588835121174</v>
          </cell>
        </row>
        <row r="1567">
          <cell r="D1567">
            <v>43935</v>
          </cell>
          <cell r="E1567">
            <v>33961.856</v>
          </cell>
          <cell r="F1567">
            <v>0</v>
          </cell>
          <cell r="G1567">
            <v>33961.856</v>
          </cell>
          <cell r="H1567">
            <v>9195.7365929999996</v>
          </cell>
          <cell r="I1567">
            <v>3.6932175749632199</v>
          </cell>
          <cell r="J1567">
            <v>45167.758056206694</v>
          </cell>
          <cell r="K1567">
            <v>0.7519048423377116</v>
          </cell>
          <cell r="L1567">
            <v>30</v>
          </cell>
          <cell r="M1567">
            <v>158.89588835121174</v>
          </cell>
        </row>
        <row r="1568">
          <cell r="D1568">
            <v>43936</v>
          </cell>
          <cell r="E1568">
            <v>26801.535</v>
          </cell>
          <cell r="F1568">
            <v>0</v>
          </cell>
          <cell r="G1568">
            <v>26801.535</v>
          </cell>
          <cell r="H1568">
            <v>9195.7365929999996</v>
          </cell>
          <cell r="I1568">
            <v>2.9145609738758642</v>
          </cell>
          <cell r="J1568">
            <v>45167.758056206694</v>
          </cell>
          <cell r="K1568">
            <v>0.59337758067708846</v>
          </cell>
          <cell r="L1568">
            <v>30</v>
          </cell>
          <cell r="M1568">
            <v>158.89588835121174</v>
          </cell>
        </row>
        <row r="1569">
          <cell r="D1569">
            <v>43937</v>
          </cell>
          <cell r="E1569">
            <v>33184.792999999998</v>
          </cell>
          <cell r="F1569">
            <v>0</v>
          </cell>
          <cell r="G1569">
            <v>33184.792999999998</v>
          </cell>
          <cell r="H1569">
            <v>9195.7365929999996</v>
          </cell>
          <cell r="I1569">
            <v>3.608715045759467</v>
          </cell>
          <cell r="J1569">
            <v>45167.758056206694</v>
          </cell>
          <cell r="K1569">
            <v>0.73470091118325798</v>
          </cell>
          <cell r="L1569">
            <v>30</v>
          </cell>
          <cell r="M1569">
            <v>158.89588835121174</v>
          </cell>
        </row>
        <row r="1570">
          <cell r="D1570">
            <v>43938</v>
          </cell>
          <cell r="E1570">
            <v>30690.538</v>
          </cell>
          <cell r="F1570">
            <v>0</v>
          </cell>
          <cell r="G1570">
            <v>30690.538</v>
          </cell>
          <cell r="H1570">
            <v>9195.7365929999996</v>
          </cell>
          <cell r="I1570">
            <v>3.3374746753144628</v>
          </cell>
          <cell r="J1570">
            <v>45167.758056206694</v>
          </cell>
          <cell r="K1570">
            <v>0.67947888761290165</v>
          </cell>
          <cell r="L1570">
            <v>30</v>
          </cell>
          <cell r="M1570">
            <v>158.89588835121174</v>
          </cell>
        </row>
        <row r="1571">
          <cell r="D1571">
            <v>43939</v>
          </cell>
          <cell r="E1571">
            <v>35807.188999999998</v>
          </cell>
          <cell r="F1571">
            <v>0</v>
          </cell>
          <cell r="G1571">
            <v>35807.188999999998</v>
          </cell>
          <cell r="H1571">
            <v>9195.7365929999996</v>
          </cell>
          <cell r="I1571">
            <v>3.8938902433609539</v>
          </cell>
          <cell r="J1571">
            <v>45167.758056206694</v>
          </cell>
          <cell r="K1571">
            <v>0.79275993631212738</v>
          </cell>
          <cell r="L1571">
            <v>30</v>
          </cell>
          <cell r="M1571">
            <v>158.89588835121174</v>
          </cell>
        </row>
        <row r="1572">
          <cell r="D1572">
            <v>43940</v>
          </cell>
          <cell r="E1572">
            <v>33343.402000000002</v>
          </cell>
          <cell r="F1572">
            <v>0</v>
          </cell>
          <cell r="G1572">
            <v>33343.402000000002</v>
          </cell>
          <cell r="H1572">
            <v>9195.7365929999996</v>
          </cell>
          <cell r="I1572">
            <v>3.6259631474635481</v>
          </cell>
          <cell r="J1572">
            <v>45167.758056206694</v>
          </cell>
          <cell r="K1572">
            <v>0.73821246470784585</v>
          </cell>
          <cell r="L1572">
            <v>30</v>
          </cell>
          <cell r="M1572">
            <v>158.89588835121174</v>
          </cell>
        </row>
        <row r="1573">
          <cell r="D1573">
            <v>43941</v>
          </cell>
          <cell r="E1573">
            <v>35680.091999999997</v>
          </cell>
          <cell r="F1573">
            <v>0</v>
          </cell>
          <cell r="G1573">
            <v>35680.091999999997</v>
          </cell>
          <cell r="H1573">
            <v>9195.7365929999996</v>
          </cell>
          <cell r="I1573">
            <v>3.8800689470771141</v>
          </cell>
          <cell r="J1573">
            <v>45167.758056206694</v>
          </cell>
          <cell r="K1573">
            <v>0.78994604858624462</v>
          </cell>
          <cell r="L1573">
            <v>30</v>
          </cell>
          <cell r="M1573">
            <v>158.89588835121174</v>
          </cell>
        </row>
        <row r="1574">
          <cell r="D1574">
            <v>43942</v>
          </cell>
          <cell r="E1574">
            <v>28832.103999999999</v>
          </cell>
          <cell r="F1574">
            <v>0</v>
          </cell>
          <cell r="G1574">
            <v>28832.103999999999</v>
          </cell>
          <cell r="H1574">
            <v>9195.7365929999996</v>
          </cell>
          <cell r="I1574">
            <v>3.135377324960313</v>
          </cell>
          <cell r="J1574">
            <v>45167.758056206694</v>
          </cell>
          <cell r="K1574">
            <v>0.6383337416065985</v>
          </cell>
          <cell r="L1574">
            <v>30</v>
          </cell>
          <cell r="M1574">
            <v>158.89588835121174</v>
          </cell>
        </row>
        <row r="1575">
          <cell r="D1575">
            <v>43943</v>
          </cell>
          <cell r="E1575">
            <v>41047.712</v>
          </cell>
          <cell r="F1575">
            <v>0</v>
          </cell>
          <cell r="G1575">
            <v>41047.712</v>
          </cell>
          <cell r="H1575">
            <v>9195.7365929999996</v>
          </cell>
          <cell r="I1575">
            <v>4.463776401691022</v>
          </cell>
          <cell r="J1575">
            <v>45167.758056206694</v>
          </cell>
          <cell r="K1575">
            <v>0.90878347224850708</v>
          </cell>
          <cell r="L1575">
            <v>30</v>
          </cell>
          <cell r="M1575">
            <v>158.89588835121174</v>
          </cell>
        </row>
        <row r="1576">
          <cell r="D1576">
            <v>43944</v>
          </cell>
          <cell r="E1576">
            <v>43555.889000000003</v>
          </cell>
          <cell r="F1576">
            <v>0</v>
          </cell>
          <cell r="G1576">
            <v>43555.889000000003</v>
          </cell>
          <cell r="H1576">
            <v>9195.7365929999996</v>
          </cell>
          <cell r="I1576">
            <v>4.7365307345966956</v>
          </cell>
          <cell r="J1576">
            <v>45167.758056206694</v>
          </cell>
          <cell r="K1576">
            <v>0.96431372453330799</v>
          </cell>
          <cell r="L1576">
            <v>30</v>
          </cell>
          <cell r="M1576">
            <v>158.89588835121174</v>
          </cell>
        </row>
        <row r="1577">
          <cell r="D1577">
            <v>43945</v>
          </cell>
          <cell r="E1577">
            <v>45788.44</v>
          </cell>
          <cell r="F1577">
            <v>0</v>
          </cell>
          <cell r="G1577">
            <v>45788.44</v>
          </cell>
          <cell r="H1577">
            <v>9195.7365929999996</v>
          </cell>
          <cell r="I1577">
            <v>4.9793118296641063</v>
          </cell>
          <cell r="J1577">
            <v>45167.758056206694</v>
          </cell>
          <cell r="K1577">
            <v>1.0137417036068279</v>
          </cell>
          <cell r="L1577">
            <v>30</v>
          </cell>
          <cell r="M1577">
            <v>158.89588835121174</v>
          </cell>
        </row>
        <row r="1578">
          <cell r="D1578">
            <v>43946</v>
          </cell>
          <cell r="E1578">
            <v>33121.847999999998</v>
          </cell>
          <cell r="F1578">
            <v>0</v>
          </cell>
          <cell r="G1578">
            <v>33121.847999999998</v>
          </cell>
          <cell r="H1578">
            <v>9195.7365929999996</v>
          </cell>
          <cell r="I1578">
            <v>3.601870025856666</v>
          </cell>
          <cell r="J1578">
            <v>45167.758056206694</v>
          </cell>
          <cell r="K1578">
            <v>0.73330732862107562</v>
          </cell>
          <cell r="L1578">
            <v>30</v>
          </cell>
          <cell r="M1578">
            <v>158.89588835121174</v>
          </cell>
        </row>
        <row r="1579">
          <cell r="D1579">
            <v>43947</v>
          </cell>
          <cell r="E1579">
            <v>33875.603000000003</v>
          </cell>
          <cell r="F1579">
            <v>0</v>
          </cell>
          <cell r="G1579">
            <v>33875.603000000003</v>
          </cell>
          <cell r="H1579">
            <v>9195.7365929999996</v>
          </cell>
          <cell r="I1579">
            <v>3.6838379022064278</v>
          </cell>
          <cell r="J1579">
            <v>45167.758056206694</v>
          </cell>
          <cell r="K1579">
            <v>0.74999522796427598</v>
          </cell>
          <cell r="L1579">
            <v>30</v>
          </cell>
          <cell r="M1579">
            <v>158.89588835121174</v>
          </cell>
        </row>
        <row r="1580">
          <cell r="D1580">
            <v>43948</v>
          </cell>
          <cell r="E1580">
            <v>34172.468999999997</v>
          </cell>
          <cell r="F1580">
            <v>0</v>
          </cell>
          <cell r="G1580">
            <v>34172.468999999997</v>
          </cell>
          <cell r="H1580">
            <v>9195.7365929999996</v>
          </cell>
          <cell r="I1580">
            <v>3.7161209060743263</v>
          </cell>
          <cell r="J1580">
            <v>45167.758056206694</v>
          </cell>
          <cell r="K1580">
            <v>0.75656774811527783</v>
          </cell>
          <cell r="L1580">
            <v>30</v>
          </cell>
          <cell r="M1580">
            <v>158.89588835121174</v>
          </cell>
        </row>
        <row r="1581">
          <cell r="D1581">
            <v>43949</v>
          </cell>
          <cell r="E1581">
            <v>44183.262000000002</v>
          </cell>
          <cell r="F1581">
            <v>0</v>
          </cell>
          <cell r="G1581">
            <v>44183.262000000002</v>
          </cell>
          <cell r="H1581">
            <v>9195.7365929999996</v>
          </cell>
          <cell r="I1581">
            <v>4.8047550680859308</v>
          </cell>
          <cell r="J1581">
            <v>45167.758056206694</v>
          </cell>
          <cell r="K1581">
            <v>0.97820356602642122</v>
          </cell>
          <cell r="L1581">
            <v>30</v>
          </cell>
          <cell r="M1581">
            <v>158.89588835121174</v>
          </cell>
        </row>
        <row r="1582">
          <cell r="D1582">
            <v>43950</v>
          </cell>
          <cell r="E1582">
            <v>55374.909</v>
          </cell>
          <cell r="F1582">
            <v>0</v>
          </cell>
          <cell r="G1582">
            <v>55374.909</v>
          </cell>
          <cell r="H1582">
            <v>9195.7365929999996</v>
          </cell>
          <cell r="I1582">
            <v>6.0218024342011516</v>
          </cell>
          <cell r="J1582">
            <v>45167.758056206694</v>
          </cell>
          <cell r="K1582">
            <v>1.2259831212142862</v>
          </cell>
          <cell r="L1582">
            <v>30</v>
          </cell>
          <cell r="M1582">
            <v>158.89588835121174</v>
          </cell>
        </row>
        <row r="1583">
          <cell r="D1583">
            <v>43951</v>
          </cell>
          <cell r="E1583">
            <v>41821.114999999998</v>
          </cell>
          <cell r="F1583">
            <v>0</v>
          </cell>
          <cell r="G1583">
            <v>41821.114999999998</v>
          </cell>
          <cell r="H1583">
            <v>9282.2826129999994</v>
          </cell>
          <cell r="I1583">
            <v>4.5054774502802566</v>
          </cell>
          <cell r="J1583">
            <v>45167.758056206694</v>
          </cell>
          <cell r="K1583">
            <v>0.92590637215063587</v>
          </cell>
          <cell r="L1583">
            <v>30</v>
          </cell>
          <cell r="M1583">
            <v>158.89588835121174</v>
          </cell>
        </row>
        <row r="1584">
          <cell r="D1584">
            <v>43952</v>
          </cell>
          <cell r="E1584">
            <v>51992.038</v>
          </cell>
          <cell r="F1584">
            <v>0</v>
          </cell>
          <cell r="G1584">
            <v>51992.038</v>
          </cell>
          <cell r="H1584">
            <v>9282.2826129999994</v>
          </cell>
          <cell r="I1584">
            <v>5.6012125645888267</v>
          </cell>
          <cell r="J1584">
            <v>51510.076436492585</v>
          </cell>
          <cell r="K1584">
            <v>1.0093566462496253</v>
          </cell>
          <cell r="L1584">
            <v>31</v>
          </cell>
          <cell r="M1584">
            <v>187.247814891275</v>
          </cell>
        </row>
        <row r="1585">
          <cell r="D1585">
            <v>43953</v>
          </cell>
          <cell r="E1585">
            <v>59350.207999999999</v>
          </cell>
          <cell r="F1585">
            <v>0</v>
          </cell>
          <cell r="G1585">
            <v>59350.207999999999</v>
          </cell>
          <cell r="H1585">
            <v>9282.2826129999994</v>
          </cell>
          <cell r="I1585">
            <v>6.3939238304249635</v>
          </cell>
          <cell r="J1585">
            <v>51510.076436492585</v>
          </cell>
          <cell r="K1585">
            <v>1.1522057839144078</v>
          </cell>
          <cell r="L1585">
            <v>31</v>
          </cell>
          <cell r="M1585">
            <v>187.247814891275</v>
          </cell>
        </row>
        <row r="1586">
          <cell r="D1586">
            <v>43954</v>
          </cell>
          <cell r="E1586">
            <v>59315.214</v>
          </cell>
          <cell r="F1586">
            <v>0</v>
          </cell>
          <cell r="G1586">
            <v>59315.214</v>
          </cell>
          <cell r="H1586">
            <v>9282.2826129999994</v>
          </cell>
          <cell r="I1586">
            <v>6.3901538525586368</v>
          </cell>
          <cell r="J1586">
            <v>51510.076436492585</v>
          </cell>
          <cell r="K1586">
            <v>1.1515264216920833</v>
          </cell>
          <cell r="L1586">
            <v>31</v>
          </cell>
          <cell r="M1586">
            <v>187.247814891275</v>
          </cell>
        </row>
        <row r="1587">
          <cell r="D1587">
            <v>43955</v>
          </cell>
          <cell r="E1587">
            <v>50924.303999999996</v>
          </cell>
          <cell r="F1587">
            <v>0</v>
          </cell>
          <cell r="G1587">
            <v>50924.303999999996</v>
          </cell>
          <cell r="H1587">
            <v>9282.2826129999994</v>
          </cell>
          <cell r="I1587">
            <v>5.4861833153711155</v>
          </cell>
          <cell r="J1587">
            <v>51510.076436492585</v>
          </cell>
          <cell r="K1587">
            <v>0.98862800296530728</v>
          </cell>
          <cell r="L1587">
            <v>31</v>
          </cell>
          <cell r="M1587">
            <v>187.247814891275</v>
          </cell>
        </row>
        <row r="1588">
          <cell r="D1588">
            <v>43956</v>
          </cell>
          <cell r="E1588">
            <v>52708.966</v>
          </cell>
          <cell r="F1588">
            <v>0</v>
          </cell>
          <cell r="G1588">
            <v>52708.966</v>
          </cell>
          <cell r="H1588">
            <v>9282.2826129999994</v>
          </cell>
          <cell r="I1588">
            <v>5.678448739125888</v>
          </cell>
          <cell r="J1588">
            <v>51510.076436492585</v>
          </cell>
          <cell r="K1588">
            <v>1.0232748550661839</v>
          </cell>
          <cell r="L1588">
            <v>31</v>
          </cell>
          <cell r="M1588">
            <v>187.247814891275</v>
          </cell>
        </row>
        <row r="1589">
          <cell r="D1589">
            <v>43957</v>
          </cell>
          <cell r="E1589">
            <v>58044.451000000001</v>
          </cell>
          <cell r="F1589">
            <v>0</v>
          </cell>
          <cell r="G1589">
            <v>58044.451000000001</v>
          </cell>
          <cell r="H1589">
            <v>9282.2826129999994</v>
          </cell>
          <cell r="I1589">
            <v>6.2532518584068679</v>
          </cell>
          <cell r="J1589">
            <v>51510.076436492585</v>
          </cell>
          <cell r="K1589">
            <v>1.1268562389256735</v>
          </cell>
          <cell r="L1589">
            <v>31</v>
          </cell>
          <cell r="M1589">
            <v>187.247814891275</v>
          </cell>
        </row>
        <row r="1590">
          <cell r="D1590">
            <v>43958</v>
          </cell>
          <cell r="E1590">
            <v>45791.631000000001</v>
          </cell>
          <cell r="F1590">
            <v>0</v>
          </cell>
          <cell r="G1590">
            <v>45791.631000000001</v>
          </cell>
          <cell r="H1590">
            <v>9282.2826129999994</v>
          </cell>
          <cell r="I1590">
            <v>4.9332295631537892</v>
          </cell>
          <cell r="J1590">
            <v>51510.076436492585</v>
          </cell>
          <cell r="K1590">
            <v>0.88898394581994211</v>
          </cell>
          <cell r="L1590">
            <v>31</v>
          </cell>
          <cell r="M1590">
            <v>187.247814891275</v>
          </cell>
        </row>
        <row r="1591">
          <cell r="D1591">
            <v>43959</v>
          </cell>
          <cell r="E1591">
            <v>55868.633999999998</v>
          </cell>
          <cell r="F1591">
            <v>0</v>
          </cell>
          <cell r="G1591">
            <v>55868.633999999998</v>
          </cell>
          <cell r="H1591">
            <v>9282.2826129999994</v>
          </cell>
          <cell r="I1591">
            <v>6.0188464765934837</v>
          </cell>
          <cell r="J1591">
            <v>51510.076436492585</v>
          </cell>
          <cell r="K1591">
            <v>1.0846156298929421</v>
          </cell>
          <cell r="L1591">
            <v>31</v>
          </cell>
          <cell r="M1591">
            <v>187.247814891275</v>
          </cell>
        </row>
        <row r="1592">
          <cell r="D1592">
            <v>43960</v>
          </cell>
          <cell r="E1592">
            <v>41482.946000000004</v>
          </cell>
          <cell r="F1592">
            <v>0</v>
          </cell>
          <cell r="G1592">
            <v>41482.946000000004</v>
          </cell>
          <cell r="H1592">
            <v>9282.2826129999994</v>
          </cell>
          <cell r="I1592">
            <v>4.4690457864213711</v>
          </cell>
          <cell r="J1592">
            <v>51510.076436492585</v>
          </cell>
          <cell r="K1592">
            <v>0.80533652577947235</v>
          </cell>
          <cell r="L1592">
            <v>31</v>
          </cell>
          <cell r="M1592">
            <v>187.247814891275</v>
          </cell>
        </row>
        <row r="1593">
          <cell r="D1593">
            <v>43961</v>
          </cell>
          <cell r="E1593">
            <v>36260.485000000001</v>
          </cell>
          <cell r="F1593">
            <v>0</v>
          </cell>
          <cell r="G1593">
            <v>36260.485000000001</v>
          </cell>
          <cell r="H1593">
            <v>9282.2826129999994</v>
          </cell>
          <cell r="I1593">
            <v>3.9064189824619815</v>
          </cell>
          <cell r="J1593">
            <v>51510.076436492585</v>
          </cell>
          <cell r="K1593">
            <v>0.70394935337954712</v>
          </cell>
          <cell r="L1593">
            <v>31</v>
          </cell>
          <cell r="M1593">
            <v>187.247814891275</v>
          </cell>
        </row>
        <row r="1594">
          <cell r="D1594">
            <v>43962</v>
          </cell>
          <cell r="E1594">
            <v>41893.461000000003</v>
          </cell>
          <cell r="F1594">
            <v>0</v>
          </cell>
          <cell r="G1594">
            <v>41893.461000000003</v>
          </cell>
          <cell r="H1594">
            <v>9282.2826129999994</v>
          </cell>
          <cell r="I1594">
            <v>4.5132714383558499</v>
          </cell>
          <cell r="J1594">
            <v>51510.076436492585</v>
          </cell>
          <cell r="K1594">
            <v>0.81330613150324038</v>
          </cell>
          <cell r="L1594">
            <v>31</v>
          </cell>
          <cell r="M1594">
            <v>187.247814891275</v>
          </cell>
        </row>
        <row r="1595">
          <cell r="D1595">
            <v>43963</v>
          </cell>
          <cell r="E1595">
            <v>23193.224999999999</v>
          </cell>
          <cell r="F1595">
            <v>0</v>
          </cell>
          <cell r="G1595">
            <v>23193.224999999999</v>
          </cell>
          <cell r="H1595">
            <v>9282.2826129999994</v>
          </cell>
          <cell r="I1595">
            <v>2.4986553380218655</v>
          </cell>
          <cell r="J1595">
            <v>51510.076436492585</v>
          </cell>
          <cell r="K1595">
            <v>0.45026578495947711</v>
          </cell>
          <cell r="L1595">
            <v>31</v>
          </cell>
          <cell r="M1595">
            <v>187.247814891275</v>
          </cell>
        </row>
        <row r="1596">
          <cell r="D1596">
            <v>43964</v>
          </cell>
          <cell r="E1596">
            <v>41320.483</v>
          </cell>
          <cell r="F1596">
            <v>0</v>
          </cell>
          <cell r="G1596">
            <v>41320.483</v>
          </cell>
          <cell r="H1596">
            <v>9282.2826129999994</v>
          </cell>
          <cell r="I1596">
            <v>4.4515433027356801</v>
          </cell>
          <cell r="J1596">
            <v>51510.076436492585</v>
          </cell>
          <cell r="K1596">
            <v>0.80218252152944358</v>
          </cell>
          <cell r="L1596">
            <v>31</v>
          </cell>
          <cell r="M1596">
            <v>187.247814891275</v>
          </cell>
        </row>
        <row r="1597">
          <cell r="D1597">
            <v>43965</v>
          </cell>
          <cell r="E1597">
            <v>24869.636999999999</v>
          </cell>
          <cell r="F1597">
            <v>0</v>
          </cell>
          <cell r="G1597">
            <v>24869.636999999999</v>
          </cell>
          <cell r="H1597">
            <v>9282.2826129999994</v>
          </cell>
          <cell r="I1597">
            <v>2.6792587596039832</v>
          </cell>
          <cell r="J1597">
            <v>51510.076436492585</v>
          </cell>
          <cell r="K1597">
            <v>0.48281110649606751</v>
          </cell>
          <cell r="L1597">
            <v>31</v>
          </cell>
          <cell r="M1597">
            <v>187.247814891275</v>
          </cell>
        </row>
        <row r="1598">
          <cell r="D1598">
            <v>43966</v>
          </cell>
          <cell r="E1598">
            <v>33607.887000000002</v>
          </cell>
          <cell r="F1598">
            <v>0</v>
          </cell>
          <cell r="G1598">
            <v>33607.887000000002</v>
          </cell>
          <cell r="H1598">
            <v>9282.2826129999994</v>
          </cell>
          <cell r="I1598">
            <v>3.6206489719383859</v>
          </cell>
          <cell r="J1598">
            <v>51510.076436492585</v>
          </cell>
          <cell r="K1598">
            <v>0.65245267188519096</v>
          </cell>
          <cell r="L1598">
            <v>31</v>
          </cell>
          <cell r="M1598">
            <v>187.247814891275</v>
          </cell>
        </row>
        <row r="1599">
          <cell r="D1599">
            <v>43967</v>
          </cell>
          <cell r="E1599">
            <v>39640.281999999999</v>
          </cell>
          <cell r="F1599">
            <v>0</v>
          </cell>
          <cell r="G1599">
            <v>39640.281999999999</v>
          </cell>
          <cell r="H1599">
            <v>9282.2826129999994</v>
          </cell>
          <cell r="I1599">
            <v>4.2705316841444896</v>
          </cell>
          <cell r="J1599">
            <v>51510.076436492585</v>
          </cell>
          <cell r="K1599">
            <v>0.76956364156968382</v>
          </cell>
          <cell r="L1599">
            <v>31</v>
          </cell>
          <cell r="M1599">
            <v>187.247814891275</v>
          </cell>
        </row>
        <row r="1600">
          <cell r="D1600">
            <v>43968</v>
          </cell>
          <cell r="E1600">
            <v>52734.966</v>
          </cell>
          <cell r="F1600">
            <v>0.7</v>
          </cell>
          <cell r="G1600">
            <v>52735.665999999997</v>
          </cell>
          <cell r="H1600">
            <v>9282.2826129999994</v>
          </cell>
          <cell r="I1600">
            <v>5.6813251867749397</v>
          </cell>
          <cell r="J1600">
            <v>51510.076436492585</v>
          </cell>
          <cell r="K1600">
            <v>1.0237932002492456</v>
          </cell>
          <cell r="L1600">
            <v>31</v>
          </cell>
          <cell r="M1600">
            <v>187.247814891275</v>
          </cell>
        </row>
        <row r="1601">
          <cell r="D1601">
            <v>43969</v>
          </cell>
          <cell r="E1601">
            <v>64058.851999999999</v>
          </cell>
          <cell r="F1601">
            <v>0.1</v>
          </cell>
          <cell r="G1601">
            <v>64058.951999999997</v>
          </cell>
          <cell r="H1601">
            <v>9282.2826129999994</v>
          </cell>
          <cell r="I1601">
            <v>6.9012068120274979</v>
          </cell>
          <cell r="J1601">
            <v>51510.076436492585</v>
          </cell>
          <cell r="K1601">
            <v>1.2436198202691289</v>
          </cell>
          <cell r="L1601">
            <v>31</v>
          </cell>
          <cell r="M1601">
            <v>187.247814891275</v>
          </cell>
        </row>
        <row r="1602">
          <cell r="D1602">
            <v>43970</v>
          </cell>
          <cell r="E1602">
            <v>63665.578999999998</v>
          </cell>
          <cell r="F1602">
            <v>0</v>
          </cell>
          <cell r="G1602">
            <v>63665.578999999998</v>
          </cell>
          <cell r="H1602">
            <v>9282.2826129999994</v>
          </cell>
          <cell r="I1602">
            <v>6.8588279041229834</v>
          </cell>
          <cell r="J1602">
            <v>51510.076436492585</v>
          </cell>
          <cell r="K1602">
            <v>1.2359830038010928</v>
          </cell>
          <cell r="L1602">
            <v>31</v>
          </cell>
          <cell r="M1602">
            <v>187.247814891275</v>
          </cell>
        </row>
        <row r="1603">
          <cell r="D1603">
            <v>43971</v>
          </cell>
          <cell r="E1603">
            <v>63655.991999999998</v>
          </cell>
          <cell r="F1603">
            <v>0</v>
          </cell>
          <cell r="G1603">
            <v>63655.991999999998</v>
          </cell>
          <cell r="H1603">
            <v>9282.2826129999994</v>
          </cell>
          <cell r="I1603">
            <v>6.8577950762723674</v>
          </cell>
          <cell r="J1603">
            <v>51510.076436492585</v>
          </cell>
          <cell r="K1603">
            <v>1.2357968848771224</v>
          </cell>
          <cell r="L1603">
            <v>31</v>
          </cell>
          <cell r="M1603">
            <v>187.247814891275</v>
          </cell>
        </row>
        <row r="1604">
          <cell r="D1604">
            <v>43972</v>
          </cell>
          <cell r="E1604">
            <v>61125.349000000002</v>
          </cell>
          <cell r="F1604">
            <v>0</v>
          </cell>
          <cell r="G1604">
            <v>61125.349000000002</v>
          </cell>
          <cell r="H1604">
            <v>9282.2826129999994</v>
          </cell>
          <cell r="I1604">
            <v>6.5851635366491514</v>
          </cell>
          <cell r="J1604">
            <v>51510.076436492585</v>
          </cell>
          <cell r="K1604">
            <v>1.1866677983940133</v>
          </cell>
          <cell r="L1604">
            <v>31</v>
          </cell>
          <cell r="M1604">
            <v>187.247814891275</v>
          </cell>
        </row>
        <row r="1605">
          <cell r="D1605">
            <v>43973</v>
          </cell>
          <cell r="E1605">
            <v>61799.82</v>
          </cell>
          <cell r="F1605">
            <v>0</v>
          </cell>
          <cell r="G1605">
            <v>61799.82</v>
          </cell>
          <cell r="H1605">
            <v>9282.2826129999994</v>
          </cell>
          <cell r="I1605">
            <v>6.657825728495733</v>
          </cell>
          <cell r="J1605">
            <v>51510.076436492585</v>
          </cell>
          <cell r="K1605">
            <v>1.1997617607147946</v>
          </cell>
          <cell r="L1605">
            <v>31</v>
          </cell>
          <cell r="M1605">
            <v>187.247814891275</v>
          </cell>
        </row>
        <row r="1606">
          <cell r="D1606">
            <v>43974</v>
          </cell>
          <cell r="E1606">
            <v>59600.446000000004</v>
          </cell>
          <cell r="F1606">
            <v>0</v>
          </cell>
          <cell r="G1606">
            <v>59600.446000000004</v>
          </cell>
          <cell r="H1606">
            <v>9282.2826129999994</v>
          </cell>
          <cell r="I1606">
            <v>6.4208825010917607</v>
          </cell>
          <cell r="J1606">
            <v>51510.076436492585</v>
          </cell>
          <cell r="K1606">
            <v>1.1570638236866555</v>
          </cell>
          <cell r="L1606">
            <v>31</v>
          </cell>
          <cell r="M1606">
            <v>187.247814891275</v>
          </cell>
        </row>
        <row r="1607">
          <cell r="D1607">
            <v>43975</v>
          </cell>
          <cell r="E1607">
            <v>57773.108</v>
          </cell>
          <cell r="F1607">
            <v>0</v>
          </cell>
          <cell r="G1607">
            <v>57773.108</v>
          </cell>
          <cell r="H1607">
            <v>9282.2826129999994</v>
          </cell>
          <cell r="I1607">
            <v>6.2240195013118598</v>
          </cell>
          <cell r="J1607">
            <v>51510.076436492585</v>
          </cell>
          <cell r="K1607">
            <v>1.1215884734946799</v>
          </cell>
          <cell r="L1607">
            <v>31</v>
          </cell>
          <cell r="M1607">
            <v>187.247814891275</v>
          </cell>
        </row>
        <row r="1608">
          <cell r="D1608">
            <v>43976</v>
          </cell>
          <cell r="E1608">
            <v>47445.853999999999</v>
          </cell>
          <cell r="F1608">
            <v>0</v>
          </cell>
          <cell r="G1608">
            <v>47445.853999999999</v>
          </cell>
          <cell r="H1608">
            <v>9282.2826129999994</v>
          </cell>
          <cell r="I1608">
            <v>5.1114425166877862</v>
          </cell>
          <cell r="J1608">
            <v>51510.076436492585</v>
          </cell>
          <cell r="K1608">
            <v>0.92109849727162774</v>
          </cell>
          <cell r="L1608">
            <v>31</v>
          </cell>
          <cell r="M1608">
            <v>187.247814891275</v>
          </cell>
        </row>
        <row r="1609">
          <cell r="D1609">
            <v>43977</v>
          </cell>
          <cell r="E1609">
            <v>57554.402999999998</v>
          </cell>
          <cell r="F1609">
            <v>0</v>
          </cell>
          <cell r="G1609">
            <v>57554.402999999998</v>
          </cell>
          <cell r="H1609">
            <v>9282.2826129999994</v>
          </cell>
          <cell r="I1609">
            <v>6.2004579476382293</v>
          </cell>
          <cell r="J1609">
            <v>51510.076436492585</v>
          </cell>
          <cell r="K1609">
            <v>1.1173426052077313</v>
          </cell>
          <cell r="L1609">
            <v>31</v>
          </cell>
          <cell r="M1609">
            <v>187.247814891275</v>
          </cell>
        </row>
        <row r="1610">
          <cell r="D1610">
            <v>43978</v>
          </cell>
          <cell r="E1610">
            <v>61292.37</v>
          </cell>
          <cell r="F1610">
            <v>0</v>
          </cell>
          <cell r="G1610">
            <v>61292.37</v>
          </cell>
          <cell r="H1610">
            <v>9282.2826129999994</v>
          </cell>
          <cell r="I1610">
            <v>6.6031570633454928</v>
          </cell>
          <cell r="J1610">
            <v>51510.076436492585</v>
          </cell>
          <cell r="K1610">
            <v>1.1899102901850307</v>
          </cell>
          <cell r="L1610">
            <v>31</v>
          </cell>
          <cell r="M1610">
            <v>187.247814891275</v>
          </cell>
        </row>
        <row r="1611">
          <cell r="D1611">
            <v>43979</v>
          </cell>
          <cell r="E1611">
            <v>62197.974000000002</v>
          </cell>
          <cell r="F1611">
            <v>0</v>
          </cell>
          <cell r="G1611">
            <v>62197.974000000002</v>
          </cell>
          <cell r="H1611">
            <v>9282.2826129999994</v>
          </cell>
          <cell r="I1611">
            <v>6.7007197036740349</v>
          </cell>
          <cell r="J1611">
            <v>51510.076436492585</v>
          </cell>
          <cell r="K1611">
            <v>1.2074913939738501</v>
          </cell>
          <cell r="L1611">
            <v>31</v>
          </cell>
          <cell r="M1611">
            <v>187.247814891275</v>
          </cell>
        </row>
        <row r="1612">
          <cell r="D1612">
            <v>43980</v>
          </cell>
          <cell r="E1612">
            <v>63799.213000000003</v>
          </cell>
          <cell r="F1612">
            <v>0</v>
          </cell>
          <cell r="G1612">
            <v>63799.213000000003</v>
          </cell>
          <cell r="H1612">
            <v>9282.2826129999994</v>
          </cell>
          <cell r="I1612">
            <v>6.8732245784725503</v>
          </cell>
          <cell r="J1612">
            <v>51510.076436492585</v>
          </cell>
          <cell r="K1612">
            <v>1.2385773311491557</v>
          </cell>
          <cell r="L1612">
            <v>31</v>
          </cell>
          <cell r="M1612">
            <v>187.247814891275</v>
          </cell>
        </row>
        <row r="1613">
          <cell r="D1613">
            <v>43981</v>
          </cell>
          <cell r="E1613">
            <v>60742.385999999999</v>
          </cell>
          <cell r="F1613">
            <v>0</v>
          </cell>
          <cell r="G1613">
            <v>60742.385999999999</v>
          </cell>
          <cell r="H1613">
            <v>9282.2826129999994</v>
          </cell>
          <cell r="I1613">
            <v>6.5439061201314024</v>
          </cell>
          <cell r="J1613">
            <v>51510.076436492585</v>
          </cell>
          <cell r="K1613">
            <v>1.1792330783063396</v>
          </cell>
          <cell r="L1613">
            <v>31</v>
          </cell>
          <cell r="M1613">
            <v>187.247814891275</v>
          </cell>
        </row>
        <row r="1614">
          <cell r="D1614">
            <v>43982</v>
          </cell>
          <cell r="E1614">
            <v>44092.330999999998</v>
          </cell>
          <cell r="F1614">
            <v>0</v>
          </cell>
          <cell r="G1614">
            <v>44092.330999999998</v>
          </cell>
          <cell r="H1614">
            <v>9498.4708429999991</v>
          </cell>
          <cell r="I1614">
            <v>4.6420452016752067</v>
          </cell>
          <cell r="J1614">
            <v>51510.076436492585</v>
          </cell>
          <cell r="K1614">
            <v>0.85599428403803635</v>
          </cell>
          <cell r="L1614">
            <v>31</v>
          </cell>
          <cell r="M1614">
            <v>187.247814891275</v>
          </cell>
        </row>
        <row r="1615">
          <cell r="D1615">
            <v>43983</v>
          </cell>
          <cell r="E1615">
            <v>53323.512000000002</v>
          </cell>
          <cell r="F1615">
            <v>0</v>
          </cell>
          <cell r="G1615">
            <v>53323.512000000002</v>
          </cell>
          <cell r="H1615">
            <v>9498.4708429999991</v>
          </cell>
          <cell r="I1615">
            <v>5.6139048991551457</v>
          </cell>
          <cell r="J1615">
            <v>53998.518058520174</v>
          </cell>
          <cell r="K1615">
            <v>0.98749954475067925</v>
          </cell>
          <cell r="L1615">
            <v>30</v>
          </cell>
          <cell r="M1615">
            <v>189.96166437750566</v>
          </cell>
        </row>
        <row r="1616">
          <cell r="D1616">
            <v>43984</v>
          </cell>
          <cell r="E1616">
            <v>51683.355000000003</v>
          </cell>
          <cell r="F1616">
            <v>0</v>
          </cell>
          <cell r="G1616">
            <v>51683.355000000003</v>
          </cell>
          <cell r="H1616">
            <v>9498.4708429999991</v>
          </cell>
          <cell r="I1616">
            <v>5.4412289993066212</v>
          </cell>
          <cell r="J1616">
            <v>53998.518058520174</v>
          </cell>
          <cell r="K1616">
            <v>0.95712543340520673</v>
          </cell>
          <cell r="L1616">
            <v>30</v>
          </cell>
          <cell r="M1616">
            <v>189.96166437750566</v>
          </cell>
        </row>
        <row r="1617">
          <cell r="D1617">
            <v>43985</v>
          </cell>
          <cell r="E1617">
            <v>55668.998</v>
          </cell>
          <cell r="F1617">
            <v>0</v>
          </cell>
          <cell r="G1617">
            <v>55668.998</v>
          </cell>
          <cell r="H1617">
            <v>9498.4708429999991</v>
          </cell>
          <cell r="I1617">
            <v>5.8608379096121421</v>
          </cell>
          <cell r="J1617">
            <v>53998.518058520174</v>
          </cell>
          <cell r="K1617">
            <v>1.0309356627096593</v>
          </cell>
          <cell r="L1617">
            <v>30</v>
          </cell>
          <cell r="M1617">
            <v>189.96166437750566</v>
          </cell>
        </row>
        <row r="1618">
          <cell r="D1618">
            <v>43986</v>
          </cell>
          <cell r="E1618">
            <v>39031.462</v>
          </cell>
          <cell r="F1618">
            <v>1.3</v>
          </cell>
          <cell r="G1618">
            <v>39032.762000000002</v>
          </cell>
          <cell r="H1618">
            <v>9498.4708429999991</v>
          </cell>
          <cell r="I1618">
            <v>4.1093732501969642</v>
          </cell>
          <cell r="J1618">
            <v>53998.518058520174</v>
          </cell>
          <cell r="K1618">
            <v>0.72284876332529657</v>
          </cell>
          <cell r="L1618">
            <v>30</v>
          </cell>
          <cell r="M1618">
            <v>189.96166437750566</v>
          </cell>
        </row>
        <row r="1619">
          <cell r="D1619">
            <v>43987</v>
          </cell>
          <cell r="E1619">
            <v>64363.082000000002</v>
          </cell>
          <cell r="F1619">
            <v>0</v>
          </cell>
          <cell r="G1619">
            <v>64363.082000000002</v>
          </cell>
          <cell r="H1619">
            <v>9498.4708429999991</v>
          </cell>
          <cell r="I1619">
            <v>6.7761519789717592</v>
          </cell>
          <cell r="J1619">
            <v>53998.518058520174</v>
          </cell>
          <cell r="K1619">
            <v>1.1919416368102431</v>
          </cell>
          <cell r="L1619">
            <v>30</v>
          </cell>
          <cell r="M1619">
            <v>189.96166437750566</v>
          </cell>
        </row>
        <row r="1620">
          <cell r="D1620">
            <v>43988</v>
          </cell>
          <cell r="E1620">
            <v>60542.726999999999</v>
          </cell>
          <cell r="F1620">
            <v>0</v>
          </cell>
          <cell r="G1620">
            <v>60542.726999999999</v>
          </cell>
          <cell r="H1620">
            <v>9498.4708429999991</v>
          </cell>
          <cell r="I1620">
            <v>6.373944606527651</v>
          </cell>
          <cell r="J1620">
            <v>53998.518058520174</v>
          </cell>
          <cell r="K1620">
            <v>1.1211923803980626</v>
          </cell>
          <cell r="L1620">
            <v>30</v>
          </cell>
          <cell r="M1620">
            <v>189.96166437750566</v>
          </cell>
        </row>
        <row r="1621">
          <cell r="D1621">
            <v>43989</v>
          </cell>
          <cell r="E1621">
            <v>48534.256999999998</v>
          </cell>
          <cell r="F1621">
            <v>0</v>
          </cell>
          <cell r="G1621">
            <v>48534.256999999998</v>
          </cell>
          <cell r="H1621">
            <v>9498.4708429999991</v>
          </cell>
          <cell r="I1621">
            <v>5.1096916337610114</v>
          </cell>
          <cell r="J1621">
            <v>53998.518058520174</v>
          </cell>
          <cell r="K1621">
            <v>0.89880720332735142</v>
          </cell>
          <cell r="L1621">
            <v>30</v>
          </cell>
          <cell r="M1621">
            <v>189.96166437750566</v>
          </cell>
        </row>
        <row r="1622">
          <cell r="D1622">
            <v>43990</v>
          </cell>
          <cell r="E1622">
            <v>54253.982000000004</v>
          </cell>
          <cell r="F1622">
            <v>0</v>
          </cell>
          <cell r="G1622">
            <v>54253.982000000004</v>
          </cell>
          <cell r="H1622">
            <v>9498.4708429999991</v>
          </cell>
          <cell r="I1622">
            <v>5.7118648777011369</v>
          </cell>
          <cell r="J1622">
            <v>53998.518058520174</v>
          </cell>
          <cell r="K1622">
            <v>1.0047309435640988</v>
          </cell>
          <cell r="L1622">
            <v>30</v>
          </cell>
          <cell r="M1622">
            <v>189.96166437750566</v>
          </cell>
        </row>
        <row r="1623">
          <cell r="D1623">
            <v>43991</v>
          </cell>
          <cell r="E1623">
            <v>59245.046000000002</v>
          </cell>
          <cell r="F1623">
            <v>96.3</v>
          </cell>
          <cell r="G1623">
            <v>59341.346000000005</v>
          </cell>
          <cell r="H1623">
            <v>9498.4708429999991</v>
          </cell>
          <cell r="I1623">
            <v>6.2474630896753505</v>
          </cell>
          <cell r="J1623">
            <v>53998.518058520174</v>
          </cell>
          <cell r="K1623">
            <v>1.0989439735307109</v>
          </cell>
          <cell r="L1623">
            <v>30</v>
          </cell>
          <cell r="M1623">
            <v>189.96166437750566</v>
          </cell>
        </row>
        <row r="1624">
          <cell r="D1624">
            <v>43992</v>
          </cell>
          <cell r="E1624">
            <v>59363.837</v>
          </cell>
          <cell r="F1624">
            <v>100.8</v>
          </cell>
          <cell r="G1624">
            <v>59464.637000000002</v>
          </cell>
          <cell r="H1624">
            <v>9498.4708429999991</v>
          </cell>
          <cell r="I1624">
            <v>6.2604431790010819</v>
          </cell>
          <cell r="J1624">
            <v>53998.518058520174</v>
          </cell>
          <cell r="K1624">
            <v>1.1012272028568635</v>
          </cell>
          <cell r="L1624">
            <v>30</v>
          </cell>
          <cell r="M1624">
            <v>189.96166437750566</v>
          </cell>
        </row>
        <row r="1625">
          <cell r="D1625">
            <v>43993</v>
          </cell>
          <cell r="E1625">
            <v>54517.457000000002</v>
          </cell>
          <cell r="F1625">
            <v>52.1</v>
          </cell>
          <cell r="G1625">
            <v>54569.557000000001</v>
          </cell>
          <cell r="H1625">
            <v>9498.4708429999991</v>
          </cell>
          <cell r="I1625">
            <v>5.7450886465810047</v>
          </cell>
          <cell r="J1625">
            <v>53998.518058520174</v>
          </cell>
          <cell r="K1625">
            <v>1.0105750854284736</v>
          </cell>
          <cell r="L1625">
            <v>30</v>
          </cell>
          <cell r="M1625">
            <v>189.96166437750566</v>
          </cell>
        </row>
        <row r="1626">
          <cell r="D1626">
            <v>43994</v>
          </cell>
          <cell r="E1626">
            <v>50035.343999999997</v>
          </cell>
          <cell r="F1626">
            <v>0</v>
          </cell>
          <cell r="G1626">
            <v>50035.343999999997</v>
          </cell>
          <cell r="H1626">
            <v>9498.4708429999991</v>
          </cell>
          <cell r="I1626">
            <v>5.2677262295197851</v>
          </cell>
          <cell r="J1626">
            <v>53998.518058520174</v>
          </cell>
          <cell r="K1626">
            <v>0.92660587362369573</v>
          </cell>
          <cell r="L1626">
            <v>30</v>
          </cell>
          <cell r="M1626">
            <v>189.96166437750566</v>
          </cell>
        </row>
        <row r="1627">
          <cell r="D1627">
            <v>43995</v>
          </cell>
          <cell r="E1627">
            <v>60779.254000000001</v>
          </cell>
          <cell r="F1627">
            <v>0</v>
          </cell>
          <cell r="G1627">
            <v>60779.254000000001</v>
          </cell>
          <cell r="H1627">
            <v>9498.4708429999991</v>
          </cell>
          <cell r="I1627">
            <v>6.3988461937314813</v>
          </cell>
          <cell r="J1627">
            <v>53998.518058520174</v>
          </cell>
          <cell r="K1627">
            <v>1.1255726302364686</v>
          </cell>
          <cell r="L1627">
            <v>30</v>
          </cell>
          <cell r="M1627">
            <v>189.96166437750566</v>
          </cell>
        </row>
        <row r="1628">
          <cell r="D1628">
            <v>43996</v>
          </cell>
          <cell r="E1628">
            <v>62642.595000000001</v>
          </cell>
          <cell r="F1628">
            <v>0</v>
          </cell>
          <cell r="G1628">
            <v>62642.595000000001</v>
          </cell>
          <cell r="H1628">
            <v>9498.4708429999991</v>
          </cell>
          <cell r="I1628">
            <v>6.5950189283536247</v>
          </cell>
          <cell r="J1628">
            <v>53998.518058520174</v>
          </cell>
          <cell r="K1628">
            <v>1.1600798920465174</v>
          </cell>
          <cell r="L1628">
            <v>30</v>
          </cell>
          <cell r="M1628">
            <v>189.96166437750566</v>
          </cell>
        </row>
        <row r="1629">
          <cell r="D1629">
            <v>43997</v>
          </cell>
          <cell r="E1629">
            <v>63559.574000000001</v>
          </cell>
          <cell r="F1629">
            <v>0</v>
          </cell>
          <cell r="G1629">
            <v>63559.574000000001</v>
          </cell>
          <cell r="H1629">
            <v>9498.4708429999991</v>
          </cell>
          <cell r="I1629">
            <v>6.6915585730139835</v>
          </cell>
          <cell r="J1629">
            <v>53998.518058520174</v>
          </cell>
          <cell r="K1629">
            <v>1.1770614506701491</v>
          </cell>
          <cell r="L1629">
            <v>30</v>
          </cell>
          <cell r="M1629">
            <v>189.96166437750566</v>
          </cell>
        </row>
        <row r="1630">
          <cell r="D1630">
            <v>43998</v>
          </cell>
          <cell r="E1630">
            <v>53473.78</v>
          </cell>
          <cell r="F1630">
            <v>0</v>
          </cell>
          <cell r="G1630">
            <v>53473.78</v>
          </cell>
          <cell r="H1630">
            <v>9498.4708429999991</v>
          </cell>
          <cell r="I1630">
            <v>5.6297251298516207</v>
          </cell>
          <cell r="J1630">
            <v>53998.518058520174</v>
          </cell>
          <cell r="K1630">
            <v>0.99028236186127372</v>
          </cell>
          <cell r="L1630">
            <v>30</v>
          </cell>
          <cell r="M1630">
            <v>189.96166437750566</v>
          </cell>
        </row>
        <row r="1631">
          <cell r="D1631">
            <v>43999</v>
          </cell>
          <cell r="E1631">
            <v>62337.010999999999</v>
          </cell>
          <cell r="F1631">
            <v>0</v>
          </cell>
          <cell r="G1631">
            <v>62337.010999999999</v>
          </cell>
          <cell r="H1631">
            <v>9498.4708429999991</v>
          </cell>
          <cell r="I1631">
            <v>6.5628470129947214</v>
          </cell>
          <cell r="J1631">
            <v>53998.518058520174</v>
          </cell>
          <cell r="K1631">
            <v>1.1544207737783303</v>
          </cell>
          <cell r="L1631">
            <v>30</v>
          </cell>
          <cell r="M1631">
            <v>189.96166437750566</v>
          </cell>
        </row>
        <row r="1632">
          <cell r="D1632">
            <v>44000</v>
          </cell>
          <cell r="E1632">
            <v>62902.821000000004</v>
          </cell>
          <cell r="F1632">
            <v>0</v>
          </cell>
          <cell r="G1632">
            <v>62902.821000000004</v>
          </cell>
          <cell r="H1632">
            <v>9498.4708429999991</v>
          </cell>
          <cell r="I1632">
            <v>6.6224155487466616</v>
          </cell>
          <cell r="J1632">
            <v>53998.518058520174</v>
          </cell>
          <cell r="K1632">
            <v>1.1648990242997022</v>
          </cell>
          <cell r="L1632">
            <v>30</v>
          </cell>
          <cell r="M1632">
            <v>189.96166437750566</v>
          </cell>
        </row>
        <row r="1633">
          <cell r="D1633">
            <v>44001</v>
          </cell>
          <cell r="E1633">
            <v>62355.226000000002</v>
          </cell>
          <cell r="F1633">
            <v>0</v>
          </cell>
          <cell r="G1633">
            <v>62355.226000000002</v>
          </cell>
          <cell r="H1633">
            <v>9498.4708429999991</v>
          </cell>
          <cell r="I1633">
            <v>6.5647646900925487</v>
          </cell>
          <cell r="J1633">
            <v>53998.518058520174</v>
          </cell>
          <cell r="K1633">
            <v>1.1547580978504512</v>
          </cell>
          <cell r="L1633">
            <v>30</v>
          </cell>
          <cell r="M1633">
            <v>189.96166437750566</v>
          </cell>
        </row>
        <row r="1634">
          <cell r="D1634">
            <v>44002</v>
          </cell>
          <cell r="E1634">
            <v>66174.088000000003</v>
          </cell>
          <cell r="F1634">
            <v>0</v>
          </cell>
          <cell r="G1634">
            <v>66174.088000000003</v>
          </cell>
          <cell r="H1634">
            <v>9498.4708429999991</v>
          </cell>
          <cell r="I1634">
            <v>6.9668148793411007</v>
          </cell>
          <cell r="J1634">
            <v>53998.518058520174</v>
          </cell>
          <cell r="K1634">
            <v>1.2254797053557047</v>
          </cell>
          <cell r="L1634">
            <v>30</v>
          </cell>
          <cell r="M1634">
            <v>189.96166437750566</v>
          </cell>
        </row>
        <row r="1635">
          <cell r="D1635">
            <v>44003</v>
          </cell>
          <cell r="E1635">
            <v>66976.823999999993</v>
          </cell>
          <cell r="F1635">
            <v>0</v>
          </cell>
          <cell r="G1635">
            <v>66976.823999999993</v>
          </cell>
          <cell r="H1635">
            <v>9498.4708429999991</v>
          </cell>
          <cell r="I1635">
            <v>7.0513270090584408</v>
          </cell>
          <cell r="J1635">
            <v>53998.518058520174</v>
          </cell>
          <cell r="K1635">
            <v>1.2403455948071529</v>
          </cell>
          <cell r="L1635">
            <v>30</v>
          </cell>
          <cell r="M1635">
            <v>189.96166437750566</v>
          </cell>
        </row>
        <row r="1636">
          <cell r="D1636">
            <v>44004</v>
          </cell>
          <cell r="E1636">
            <v>66085.267999999996</v>
          </cell>
          <cell r="F1636">
            <v>0</v>
          </cell>
          <cell r="G1636">
            <v>66085.267999999996</v>
          </cell>
          <cell r="H1636">
            <v>9498.4708429999991</v>
          </cell>
          <cell r="I1636">
            <v>6.9574639004869132</v>
          </cell>
          <cell r="J1636">
            <v>53998.518058520174</v>
          </cell>
          <cell r="K1636">
            <v>1.2238348454004047</v>
          </cell>
          <cell r="L1636">
            <v>30</v>
          </cell>
          <cell r="M1636">
            <v>189.96166437750566</v>
          </cell>
        </row>
        <row r="1637">
          <cell r="D1637">
            <v>44005</v>
          </cell>
          <cell r="E1637">
            <v>62987.22</v>
          </cell>
          <cell r="F1637">
            <v>0</v>
          </cell>
          <cell r="G1637">
            <v>62987.22</v>
          </cell>
          <cell r="H1637">
            <v>9498.4708429999991</v>
          </cell>
          <cell r="I1637">
            <v>6.6313010842602225</v>
          </cell>
          <cell r="J1637">
            <v>53998.518058520174</v>
          </cell>
          <cell r="K1637">
            <v>1.166462011637772</v>
          </cell>
          <cell r="L1637">
            <v>30</v>
          </cell>
          <cell r="M1637">
            <v>189.96166437750566</v>
          </cell>
        </row>
        <row r="1638">
          <cell r="D1638">
            <v>44006</v>
          </cell>
          <cell r="E1638">
            <v>49322.453999999998</v>
          </cell>
          <cell r="F1638">
            <v>0</v>
          </cell>
          <cell r="G1638">
            <v>49322.453999999998</v>
          </cell>
          <cell r="H1638">
            <v>9498.4708429999991</v>
          </cell>
          <cell r="I1638">
            <v>5.1926730960435297</v>
          </cell>
          <cell r="J1638">
            <v>53998.518058520174</v>
          </cell>
          <cell r="K1638">
            <v>0.9134038446489855</v>
          </cell>
          <cell r="L1638">
            <v>30</v>
          </cell>
          <cell r="M1638">
            <v>189.96166437750566</v>
          </cell>
        </row>
        <row r="1639">
          <cell r="D1639">
            <v>44007</v>
          </cell>
          <cell r="E1639">
            <v>59835.96</v>
          </cell>
          <cell r="F1639">
            <v>0</v>
          </cell>
          <cell r="G1639">
            <v>59835.96</v>
          </cell>
          <cell r="H1639">
            <v>9498.4708429999991</v>
          </cell>
          <cell r="I1639">
            <v>6.2995361031293537</v>
          </cell>
          <cell r="J1639">
            <v>53998.518058520174</v>
          </cell>
          <cell r="K1639">
            <v>1.1081037434240988</v>
          </cell>
          <cell r="L1639">
            <v>30</v>
          </cell>
          <cell r="M1639">
            <v>189.96166437750566</v>
          </cell>
        </row>
        <row r="1640">
          <cell r="D1640">
            <v>44008</v>
          </cell>
          <cell r="E1640">
            <v>57974.247000000003</v>
          </cell>
          <cell r="F1640">
            <v>0</v>
          </cell>
          <cell r="G1640">
            <v>57974.247000000003</v>
          </cell>
          <cell r="H1640">
            <v>9498.4708429999991</v>
          </cell>
          <cell r="I1640">
            <v>6.1035347645168327</v>
          </cell>
          <cell r="J1640">
            <v>53998.518058520174</v>
          </cell>
          <cell r="K1640">
            <v>1.0736266305895874</v>
          </cell>
          <cell r="L1640">
            <v>30</v>
          </cell>
          <cell r="M1640">
            <v>189.96166437750566</v>
          </cell>
        </row>
        <row r="1641">
          <cell r="D1641">
            <v>44009</v>
          </cell>
          <cell r="E1641">
            <v>64570.451999999997</v>
          </cell>
          <cell r="F1641">
            <v>0</v>
          </cell>
          <cell r="G1641">
            <v>64570.451999999997</v>
          </cell>
          <cell r="H1641">
            <v>9498.4708429999991</v>
          </cell>
          <cell r="I1641">
            <v>6.7979839141777108</v>
          </cell>
          <cell r="J1641">
            <v>53998.518058520174</v>
          </cell>
          <cell r="K1641">
            <v>1.1957819273859076</v>
          </cell>
          <cell r="L1641">
            <v>30</v>
          </cell>
          <cell r="M1641">
            <v>189.96166437750566</v>
          </cell>
        </row>
        <row r="1642">
          <cell r="D1642">
            <v>44010</v>
          </cell>
          <cell r="E1642">
            <v>64331.813999999998</v>
          </cell>
          <cell r="F1642">
            <v>0</v>
          </cell>
          <cell r="G1642">
            <v>64331.813999999998</v>
          </cell>
          <cell r="H1642">
            <v>9498.4708429999991</v>
          </cell>
          <cell r="I1642">
            <v>6.7728600806739356</v>
          </cell>
          <cell r="J1642">
            <v>53998.518058520174</v>
          </cell>
          <cell r="K1642">
            <v>1.1913625838820474</v>
          </cell>
          <cell r="L1642">
            <v>30</v>
          </cell>
          <cell r="M1642">
            <v>189.96166437750566</v>
          </cell>
        </row>
        <row r="1643">
          <cell r="D1643">
            <v>44011</v>
          </cell>
          <cell r="E1643">
            <v>64048.864000000001</v>
          </cell>
          <cell r="F1643">
            <v>0</v>
          </cell>
          <cell r="G1643">
            <v>64048.864000000001</v>
          </cell>
          <cell r="H1643">
            <v>9498.4708429999991</v>
          </cell>
          <cell r="I1643">
            <v>6.7430710751932779</v>
          </cell>
          <cell r="J1643">
            <v>53998.518058520174</v>
          </cell>
          <cell r="K1643">
            <v>1.1861226252651582</v>
          </cell>
          <cell r="L1643">
            <v>30</v>
          </cell>
          <cell r="M1643">
            <v>189.96166437750566</v>
          </cell>
        </row>
        <row r="1644">
          <cell r="D1644">
            <v>44012</v>
          </cell>
          <cell r="E1644">
            <v>60769.167999999998</v>
          </cell>
          <cell r="F1644">
            <v>0</v>
          </cell>
          <cell r="G1644">
            <v>60769.167999999998</v>
          </cell>
          <cell r="H1644">
            <v>9656.6505529999995</v>
          </cell>
          <cell r="I1644">
            <v>6.2929861307988455</v>
          </cell>
          <cell r="J1644">
            <v>53998.518058520174</v>
          </cell>
          <cell r="K1644">
            <v>1.1253858473327403</v>
          </cell>
          <cell r="L1644">
            <v>30</v>
          </cell>
          <cell r="M1644">
            <v>189.96166437750566</v>
          </cell>
        </row>
        <row r="1645">
          <cell r="D1645">
            <v>44013</v>
          </cell>
          <cell r="E1645">
            <v>64895.39</v>
          </cell>
          <cell r="F1645">
            <v>0</v>
          </cell>
          <cell r="G1645">
            <v>64895.39</v>
          </cell>
          <cell r="H1645">
            <v>9656.6505529999995</v>
          </cell>
          <cell r="I1645">
            <v>6.7202794223344</v>
          </cell>
          <cell r="J1645">
            <v>55399.389873851353</v>
          </cell>
          <cell r="K1645">
            <v>1.1714098322702067</v>
          </cell>
          <cell r="L1645">
            <v>31</v>
          </cell>
          <cell r="M1645">
            <v>201.3861251589872</v>
          </cell>
        </row>
        <row r="1646">
          <cell r="D1646">
            <v>44014</v>
          </cell>
          <cell r="E1646">
            <v>64795.961000000003</v>
          </cell>
          <cell r="F1646">
            <v>0</v>
          </cell>
          <cell r="G1646">
            <v>64795.961000000003</v>
          </cell>
          <cell r="H1646">
            <v>9656.6505529999995</v>
          </cell>
          <cell r="I1646">
            <v>6.7099829950738004</v>
          </cell>
          <cell r="J1646">
            <v>55399.389873851353</v>
          </cell>
          <cell r="K1646">
            <v>1.1696150652118256</v>
          </cell>
          <cell r="L1646">
            <v>31</v>
          </cell>
          <cell r="M1646">
            <v>201.3861251589872</v>
          </cell>
        </row>
        <row r="1647">
          <cell r="D1647">
            <v>44015</v>
          </cell>
          <cell r="E1647">
            <v>63975.188999999998</v>
          </cell>
          <cell r="F1647">
            <v>3</v>
          </cell>
          <cell r="G1647">
            <v>63978.188999999998</v>
          </cell>
          <cell r="H1647">
            <v>9656.6505529999995</v>
          </cell>
          <cell r="I1647">
            <v>6.6252981454448623</v>
          </cell>
          <cell r="J1647">
            <v>55399.389873851353</v>
          </cell>
          <cell r="K1647">
            <v>1.1548536752062293</v>
          </cell>
          <cell r="L1647">
            <v>31</v>
          </cell>
          <cell r="M1647">
            <v>201.3861251589872</v>
          </cell>
        </row>
        <row r="1648">
          <cell r="D1648">
            <v>44016</v>
          </cell>
          <cell r="E1648">
            <v>65854.964000000007</v>
          </cell>
          <cell r="F1648">
            <v>1.9</v>
          </cell>
          <cell r="G1648">
            <v>65856.864000000001</v>
          </cell>
          <cell r="H1648">
            <v>9656.6505529999995</v>
          </cell>
          <cell r="I1648">
            <v>6.8198454151932077</v>
          </cell>
          <cell r="J1648">
            <v>55399.389873851353</v>
          </cell>
          <cell r="K1648">
            <v>1.1887651497599725</v>
          </cell>
          <cell r="L1648">
            <v>31</v>
          </cell>
          <cell r="M1648">
            <v>201.3861251589872</v>
          </cell>
        </row>
        <row r="1649">
          <cell r="D1649">
            <v>44017</v>
          </cell>
          <cell r="E1649">
            <v>65064.732000000004</v>
          </cell>
          <cell r="F1649">
            <v>0.3</v>
          </cell>
          <cell r="G1649">
            <v>65065.032000000007</v>
          </cell>
          <cell r="H1649">
            <v>9656.6505529999995</v>
          </cell>
          <cell r="I1649">
            <v>6.7378467971781859</v>
          </cell>
          <cell r="J1649">
            <v>55399.389873851353</v>
          </cell>
          <cell r="K1649">
            <v>1.1744719959580432</v>
          </cell>
          <cell r="L1649">
            <v>31</v>
          </cell>
          <cell r="M1649">
            <v>201.3861251589872</v>
          </cell>
        </row>
        <row r="1650">
          <cell r="D1650">
            <v>44018</v>
          </cell>
          <cell r="E1650">
            <v>63256.368999999999</v>
          </cell>
          <cell r="F1650">
            <v>4.5999999999999996</v>
          </cell>
          <cell r="G1650">
            <v>63260.968999999997</v>
          </cell>
          <cell r="H1650">
            <v>9656.6505529999995</v>
          </cell>
          <cell r="I1650">
            <v>6.5510260159871816</v>
          </cell>
          <cell r="J1650">
            <v>55399.389873851353</v>
          </cell>
          <cell r="K1650">
            <v>1.1419073232403834</v>
          </cell>
          <cell r="L1650">
            <v>31</v>
          </cell>
          <cell r="M1650">
            <v>201.3861251589872</v>
          </cell>
        </row>
        <row r="1651">
          <cell r="D1651">
            <v>44019</v>
          </cell>
          <cell r="E1651">
            <v>62358.826000000001</v>
          </cell>
          <cell r="F1651">
            <v>0.2</v>
          </cell>
          <cell r="G1651">
            <v>62359.025999999998</v>
          </cell>
          <cell r="H1651">
            <v>9656.6505529999995</v>
          </cell>
          <cell r="I1651">
            <v>6.4576247900600618</v>
          </cell>
          <cell r="J1651">
            <v>55399.389873851353</v>
          </cell>
          <cell r="K1651">
            <v>1.125626584372071</v>
          </cell>
          <cell r="L1651">
            <v>31</v>
          </cell>
          <cell r="M1651">
            <v>201.3861251589872</v>
          </cell>
        </row>
        <row r="1652">
          <cell r="D1652">
            <v>44020</v>
          </cell>
          <cell r="E1652">
            <v>49267.815999999999</v>
          </cell>
          <cell r="F1652">
            <v>0</v>
          </cell>
          <cell r="G1652">
            <v>49267.815999999999</v>
          </cell>
          <cell r="H1652">
            <v>9656.6505529999995</v>
          </cell>
          <cell r="I1652">
            <v>5.1019570118641324</v>
          </cell>
          <cell r="J1652">
            <v>55399.389873851353</v>
          </cell>
          <cell r="K1652">
            <v>0.88932055230547813</v>
          </cell>
          <cell r="L1652">
            <v>31</v>
          </cell>
          <cell r="M1652">
            <v>201.3861251589872</v>
          </cell>
        </row>
        <row r="1653">
          <cell r="D1653">
            <v>44021</v>
          </cell>
          <cell r="E1653">
            <v>57444.042000000001</v>
          </cell>
          <cell r="F1653">
            <v>0</v>
          </cell>
          <cell r="G1653">
            <v>57444.042000000001</v>
          </cell>
          <cell r="H1653">
            <v>9656.6505529999995</v>
          </cell>
          <cell r="I1653">
            <v>5.9486507961245474</v>
          </cell>
          <cell r="J1653">
            <v>55399.389873851353</v>
          </cell>
          <cell r="K1653">
            <v>1.0369074845554163</v>
          </cell>
          <cell r="L1653">
            <v>31</v>
          </cell>
          <cell r="M1653">
            <v>201.3861251589872</v>
          </cell>
        </row>
        <row r="1654">
          <cell r="D1654">
            <v>44022</v>
          </cell>
          <cell r="E1654">
            <v>62566.764000000003</v>
          </cell>
          <cell r="F1654">
            <v>0</v>
          </cell>
          <cell r="G1654">
            <v>62566.764000000003</v>
          </cell>
          <cell r="H1654">
            <v>9656.6505529999995</v>
          </cell>
          <cell r="I1654">
            <v>6.4791372180867199</v>
          </cell>
          <cell r="J1654">
            <v>55399.389873851353</v>
          </cell>
          <cell r="K1654">
            <v>1.1293764090627949</v>
          </cell>
          <cell r="L1654">
            <v>31</v>
          </cell>
          <cell r="M1654">
            <v>201.3861251589872</v>
          </cell>
        </row>
        <row r="1655">
          <cell r="D1655">
            <v>44023</v>
          </cell>
          <cell r="E1655">
            <v>61702.088000000003</v>
          </cell>
          <cell r="F1655">
            <v>0</v>
          </cell>
          <cell r="G1655">
            <v>61702.088000000003</v>
          </cell>
          <cell r="H1655">
            <v>9656.6505529999995</v>
          </cell>
          <cell r="I1655">
            <v>6.3895951977708485</v>
          </cell>
          <cell r="J1655">
            <v>55399.389873851353</v>
          </cell>
          <cell r="K1655">
            <v>1.1137683671336522</v>
          </cell>
          <cell r="L1655">
            <v>31</v>
          </cell>
          <cell r="M1655">
            <v>201.3861251589872</v>
          </cell>
        </row>
        <row r="1656">
          <cell r="D1656">
            <v>44024</v>
          </cell>
          <cell r="E1656">
            <v>49451.516000000003</v>
          </cell>
          <cell r="F1656">
            <v>0</v>
          </cell>
          <cell r="G1656">
            <v>49451.516000000003</v>
          </cell>
          <cell r="H1656">
            <v>9656.6505529999995</v>
          </cell>
          <cell r="I1656">
            <v>5.1209801709804097</v>
          </cell>
          <cell r="J1656">
            <v>55399.389873851353</v>
          </cell>
          <cell r="K1656">
            <v>0.89263647330060647</v>
          </cell>
          <cell r="L1656">
            <v>31</v>
          </cell>
          <cell r="M1656">
            <v>201.3861251589872</v>
          </cell>
        </row>
        <row r="1657">
          <cell r="D1657">
            <v>44025</v>
          </cell>
          <cell r="E1657">
            <v>62233.773999999998</v>
          </cell>
          <cell r="F1657">
            <v>0</v>
          </cell>
          <cell r="G1657">
            <v>62233.773999999998</v>
          </cell>
          <cell r="H1657">
            <v>9656.6505529999995</v>
          </cell>
          <cell r="I1657">
            <v>6.4446542471878141</v>
          </cell>
          <cell r="J1657">
            <v>55399.389873851353</v>
          </cell>
          <cell r="K1657">
            <v>1.1233656930466394</v>
          </cell>
          <cell r="L1657">
            <v>31</v>
          </cell>
          <cell r="M1657">
            <v>201.3861251589872</v>
          </cell>
        </row>
        <row r="1658">
          <cell r="D1658">
            <v>44026</v>
          </cell>
          <cell r="E1658">
            <v>53507.777999999998</v>
          </cell>
          <cell r="F1658">
            <v>0</v>
          </cell>
          <cell r="G1658">
            <v>53507.777999999998</v>
          </cell>
          <cell r="H1658">
            <v>9656.6505529999995</v>
          </cell>
          <cell r="I1658">
            <v>5.5410287144932378</v>
          </cell>
          <cell r="J1658">
            <v>55399.389873851353</v>
          </cell>
          <cell r="K1658">
            <v>0.96585500529593016</v>
          </cell>
          <cell r="L1658">
            <v>31</v>
          </cell>
          <cell r="M1658">
            <v>201.3861251589872</v>
          </cell>
        </row>
        <row r="1659">
          <cell r="D1659">
            <v>44027</v>
          </cell>
          <cell r="E1659">
            <v>61834.02</v>
          </cell>
          <cell r="F1659">
            <v>0</v>
          </cell>
          <cell r="G1659">
            <v>61834.02</v>
          </cell>
          <cell r="H1659">
            <v>9656.6505529999995</v>
          </cell>
          <cell r="I1659">
            <v>6.4032574918836875</v>
          </cell>
          <cell r="J1659">
            <v>55399.389873851353</v>
          </cell>
          <cell r="K1659">
            <v>1.116149837404361</v>
          </cell>
          <cell r="L1659">
            <v>31</v>
          </cell>
          <cell r="M1659">
            <v>201.3861251589872</v>
          </cell>
        </row>
        <row r="1660">
          <cell r="D1660">
            <v>44028</v>
          </cell>
          <cell r="E1660">
            <v>63318.728999999999</v>
          </cell>
          <cell r="F1660">
            <v>2.7</v>
          </cell>
          <cell r="G1660">
            <v>63321.428999999996</v>
          </cell>
          <cell r="H1660">
            <v>9656.6505529999995</v>
          </cell>
          <cell r="I1660">
            <v>6.5572869860479877</v>
          </cell>
          <cell r="J1660">
            <v>55399.389873851353</v>
          </cell>
          <cell r="K1660">
            <v>1.1429986709995856</v>
          </cell>
          <cell r="L1660">
            <v>31</v>
          </cell>
          <cell r="M1660">
            <v>201.3861251589872</v>
          </cell>
        </row>
        <row r="1661">
          <cell r="D1661">
            <v>44029</v>
          </cell>
          <cell r="E1661">
            <v>63070.588000000003</v>
          </cell>
          <cell r="F1661">
            <v>4</v>
          </cell>
          <cell r="G1661">
            <v>63074.588000000003</v>
          </cell>
          <cell r="H1661">
            <v>9656.6505529999995</v>
          </cell>
          <cell r="I1661">
            <v>6.5317252243744939</v>
          </cell>
          <cell r="J1661">
            <v>55399.389873851353</v>
          </cell>
          <cell r="K1661">
            <v>1.1385430082104815</v>
          </cell>
          <cell r="L1661">
            <v>31</v>
          </cell>
          <cell r="M1661">
            <v>201.3861251589872</v>
          </cell>
        </row>
        <row r="1662">
          <cell r="D1662">
            <v>44030</v>
          </cell>
          <cell r="E1662">
            <v>64291.906999999999</v>
          </cell>
          <cell r="F1662">
            <v>0</v>
          </cell>
          <cell r="G1662">
            <v>64291.906999999999</v>
          </cell>
          <cell r="H1662">
            <v>9656.6505529999995</v>
          </cell>
          <cell r="I1662">
            <v>6.6577853933035449</v>
          </cell>
          <cell r="J1662">
            <v>55399.389873851353</v>
          </cell>
          <cell r="K1662">
            <v>1.1605165173551115</v>
          </cell>
          <cell r="L1662">
            <v>31</v>
          </cell>
          <cell r="M1662">
            <v>201.3861251589872</v>
          </cell>
        </row>
        <row r="1663">
          <cell r="D1663">
            <v>44031</v>
          </cell>
          <cell r="E1663">
            <v>61875.112999999998</v>
          </cell>
          <cell r="F1663">
            <v>0</v>
          </cell>
          <cell r="G1663">
            <v>61875.112999999998</v>
          </cell>
          <cell r="H1663">
            <v>9656.6505529999995</v>
          </cell>
          <cell r="I1663">
            <v>6.4075129011246519</v>
          </cell>
          <cell r="J1663">
            <v>55399.389873851353</v>
          </cell>
          <cell r="K1663">
            <v>1.1168915964759605</v>
          </cell>
          <cell r="L1663">
            <v>31</v>
          </cell>
          <cell r="M1663">
            <v>201.3861251589872</v>
          </cell>
        </row>
        <row r="1664">
          <cell r="D1664">
            <v>44032</v>
          </cell>
          <cell r="E1664">
            <v>59372.243000000002</v>
          </cell>
          <cell r="F1664">
            <v>0</v>
          </cell>
          <cell r="G1664">
            <v>59372.243000000002</v>
          </cell>
          <cell r="H1664">
            <v>9656.6505529999995</v>
          </cell>
          <cell r="I1664">
            <v>6.1483267592773174</v>
          </cell>
          <cell r="J1664">
            <v>55399.389873851353</v>
          </cell>
          <cell r="K1664">
            <v>1.0717129400738012</v>
          </cell>
          <cell r="L1664">
            <v>31</v>
          </cell>
          <cell r="M1664">
            <v>201.3861251589872</v>
          </cell>
        </row>
        <row r="1665">
          <cell r="D1665">
            <v>44033</v>
          </cell>
          <cell r="E1665">
            <v>48101.567000000003</v>
          </cell>
          <cell r="F1665">
            <v>0</v>
          </cell>
          <cell r="G1665">
            <v>48101.567000000003</v>
          </cell>
          <cell r="H1665">
            <v>9656.6505529999995</v>
          </cell>
          <cell r="I1665">
            <v>4.9811854261472108</v>
          </cell>
          <cell r="J1665">
            <v>55399.389873851353</v>
          </cell>
          <cell r="K1665">
            <v>0.86826889446853028</v>
          </cell>
          <cell r="L1665">
            <v>31</v>
          </cell>
          <cell r="M1665">
            <v>201.3861251589872</v>
          </cell>
        </row>
        <row r="1666">
          <cell r="D1666">
            <v>44034</v>
          </cell>
          <cell r="E1666">
            <v>57414.16</v>
          </cell>
          <cell r="F1666">
            <v>0</v>
          </cell>
          <cell r="G1666">
            <v>57414.16</v>
          </cell>
          <cell r="H1666">
            <v>9656.6505529999995</v>
          </cell>
          <cell r="I1666">
            <v>5.9455563484342235</v>
          </cell>
          <cell r="J1666">
            <v>55399.389873851353</v>
          </cell>
          <cell r="K1666">
            <v>1.0363680923334433</v>
          </cell>
          <cell r="L1666">
            <v>31</v>
          </cell>
          <cell r="M1666">
            <v>201.3861251589872</v>
          </cell>
        </row>
        <row r="1667">
          <cell r="D1667">
            <v>44035</v>
          </cell>
          <cell r="E1667">
            <v>62341.391000000003</v>
          </cell>
          <cell r="F1667">
            <v>0</v>
          </cell>
          <cell r="G1667">
            <v>62341.391000000003</v>
          </cell>
          <cell r="H1667">
            <v>9656.6505529999995</v>
          </cell>
          <cell r="I1667">
            <v>6.4557985874960142</v>
          </cell>
          <cell r="J1667">
            <v>55399.389873851353</v>
          </cell>
          <cell r="K1667">
            <v>1.1253082595666868</v>
          </cell>
          <cell r="L1667">
            <v>31</v>
          </cell>
          <cell r="M1667">
            <v>201.3861251589872</v>
          </cell>
        </row>
        <row r="1668">
          <cell r="D1668">
            <v>44036</v>
          </cell>
          <cell r="E1668">
            <v>61732.811999999998</v>
          </cell>
          <cell r="F1668">
            <v>0</v>
          </cell>
          <cell r="G1668">
            <v>61732.811999999998</v>
          </cell>
          <cell r="H1668">
            <v>9656.6505529999995</v>
          </cell>
          <cell r="I1668">
            <v>6.3927768392552711</v>
          </cell>
          <cell r="J1668">
            <v>55399.389873851353</v>
          </cell>
          <cell r="K1668">
            <v>1.1143229580789669</v>
          </cell>
          <cell r="L1668">
            <v>31</v>
          </cell>
          <cell r="M1668">
            <v>201.3861251589872</v>
          </cell>
        </row>
        <row r="1669">
          <cell r="D1669">
            <v>44037</v>
          </cell>
          <cell r="E1669">
            <v>63210.963000000003</v>
          </cell>
          <cell r="F1669">
            <v>0</v>
          </cell>
          <cell r="G1669">
            <v>63210.963000000003</v>
          </cell>
          <cell r="H1669">
            <v>9656.6505529999995</v>
          </cell>
          <cell r="I1669">
            <v>6.5458476159067871</v>
          </cell>
          <cell r="J1669">
            <v>55399.389873851353</v>
          </cell>
          <cell r="K1669">
            <v>1.1410046779203922</v>
          </cell>
          <cell r="L1669">
            <v>31</v>
          </cell>
          <cell r="M1669">
            <v>201.3861251589872</v>
          </cell>
        </row>
        <row r="1670">
          <cell r="D1670">
            <v>44038</v>
          </cell>
          <cell r="E1670">
            <v>62787.082999999999</v>
          </cell>
          <cell r="F1670">
            <v>0</v>
          </cell>
          <cell r="G1670">
            <v>62787.082999999999</v>
          </cell>
          <cell r="H1670">
            <v>9656.6505529999995</v>
          </cell>
          <cell r="I1670">
            <v>6.5019524788016838</v>
          </cell>
          <cell r="J1670">
            <v>55399.389873851353</v>
          </cell>
          <cell r="K1670">
            <v>1.133353330117371</v>
          </cell>
          <cell r="L1670">
            <v>31</v>
          </cell>
          <cell r="M1670">
            <v>201.3861251589872</v>
          </cell>
        </row>
        <row r="1671">
          <cell r="D1671">
            <v>44039</v>
          </cell>
          <cell r="E1671">
            <v>59901.146000000001</v>
          </cell>
          <cell r="F1671">
            <v>0</v>
          </cell>
          <cell r="G1671">
            <v>59901.146000000001</v>
          </cell>
          <cell r="H1671">
            <v>9656.6505529999995</v>
          </cell>
          <cell r="I1671">
            <v>6.2030976135292288</v>
          </cell>
          <cell r="J1671">
            <v>55399.389873851353</v>
          </cell>
          <cell r="K1671">
            <v>1.081260030776503</v>
          </cell>
          <cell r="L1671">
            <v>31</v>
          </cell>
          <cell r="M1671">
            <v>201.3861251589872</v>
          </cell>
        </row>
        <row r="1672">
          <cell r="D1672">
            <v>44040</v>
          </cell>
          <cell r="E1672">
            <v>60911.023999999998</v>
          </cell>
          <cell r="F1672">
            <v>0</v>
          </cell>
          <cell r="G1672">
            <v>60911.023999999998</v>
          </cell>
          <cell r="H1672">
            <v>9656.6505529999995</v>
          </cell>
          <cell r="I1672">
            <v>6.3076761104373782</v>
          </cell>
          <cell r="J1672">
            <v>55399.389873851353</v>
          </cell>
          <cell r="K1672">
            <v>1.0994890763002816</v>
          </cell>
          <cell r="L1672">
            <v>31</v>
          </cell>
          <cell r="M1672">
            <v>201.3861251589872</v>
          </cell>
        </row>
        <row r="1673">
          <cell r="D1673">
            <v>44041</v>
          </cell>
          <cell r="E1673">
            <v>61034.877</v>
          </cell>
          <cell r="F1673">
            <v>0</v>
          </cell>
          <cell r="G1673">
            <v>61034.877</v>
          </cell>
          <cell r="H1673">
            <v>9656.6505529999995</v>
          </cell>
          <cell r="I1673">
            <v>6.3205017790602867</v>
          </cell>
          <cell r="J1673">
            <v>55399.389873851353</v>
          </cell>
          <cell r="K1673">
            <v>1.1017247146400182</v>
          </cell>
          <cell r="L1673">
            <v>31</v>
          </cell>
          <cell r="M1673">
            <v>201.3861251589872</v>
          </cell>
        </row>
        <row r="1674">
          <cell r="D1674">
            <v>44042</v>
          </cell>
          <cell r="E1674">
            <v>51555.025999999998</v>
          </cell>
          <cell r="F1674">
            <v>21.4</v>
          </cell>
          <cell r="G1674">
            <v>51576.425999999999</v>
          </cell>
          <cell r="H1674">
            <v>9656.6505529999995</v>
          </cell>
          <cell r="I1674">
            <v>5.3410264477238352</v>
          </cell>
          <cell r="J1674">
            <v>55399.389873851353</v>
          </cell>
          <cell r="K1674">
            <v>0.93099267189482526</v>
          </cell>
          <cell r="L1674">
            <v>31</v>
          </cell>
          <cell r="M1674">
            <v>201.3861251589872</v>
          </cell>
        </row>
        <row r="1675">
          <cell r="D1675">
            <v>44043</v>
          </cell>
          <cell r="E1675">
            <v>54306.008000000002</v>
          </cell>
          <cell r="F1675">
            <v>0</v>
          </cell>
          <cell r="G1675">
            <v>54306.008000000002</v>
          </cell>
          <cell r="H1675">
            <v>9949.5882679999995</v>
          </cell>
          <cell r="I1675">
            <v>5.4581161086494125</v>
          </cell>
          <cell r="J1675">
            <v>55399.389873851353</v>
          </cell>
          <cell r="K1675">
            <v>0.98026364773436914</v>
          </cell>
          <cell r="L1675">
            <v>31</v>
          </cell>
          <cell r="M1675">
            <v>201.3861251589872</v>
          </cell>
        </row>
        <row r="1676">
          <cell r="D1676">
            <v>44044</v>
          </cell>
          <cell r="E1676">
            <v>52779.824999999997</v>
          </cell>
          <cell r="F1676">
            <v>0.2</v>
          </cell>
          <cell r="G1676">
            <v>52780.024999999994</v>
          </cell>
          <cell r="H1676">
            <v>9949.5882679999995</v>
          </cell>
          <cell r="I1676">
            <v>5.3047446364943385</v>
          </cell>
          <cell r="J1676">
            <v>51288.54073221836</v>
          </cell>
          <cell r="K1676">
            <v>1.0290802632808134</v>
          </cell>
          <cell r="L1676">
            <v>31</v>
          </cell>
          <cell r="M1676">
            <v>186.44249524479977</v>
          </cell>
        </row>
        <row r="1677">
          <cell r="D1677">
            <v>44045</v>
          </cell>
          <cell r="E1677">
            <v>60285.243000000002</v>
          </cell>
          <cell r="F1677">
            <v>1.3</v>
          </cell>
          <cell r="G1677">
            <v>60286.543000000005</v>
          </cell>
          <cell r="H1677">
            <v>9949.5882679999995</v>
          </cell>
          <cell r="I1677">
            <v>6.0591997755218072</v>
          </cell>
          <cell r="J1677">
            <v>51288.54073221836</v>
          </cell>
          <cell r="K1677">
            <v>1.1754388434399206</v>
          </cell>
          <cell r="L1677">
            <v>31</v>
          </cell>
          <cell r="M1677">
            <v>186.44249524479977</v>
          </cell>
        </row>
        <row r="1678">
          <cell r="D1678">
            <v>44046</v>
          </cell>
          <cell r="E1678">
            <v>57821.724000000002</v>
          </cell>
          <cell r="F1678">
            <v>2</v>
          </cell>
          <cell r="G1678">
            <v>57823.724000000002</v>
          </cell>
          <cell r="H1678">
            <v>9949.5882679999995</v>
          </cell>
          <cell r="I1678">
            <v>5.8116700352288388</v>
          </cell>
          <cell r="J1678">
            <v>51288.54073221836</v>
          </cell>
          <cell r="K1678">
            <v>1.1274199494562025</v>
          </cell>
          <cell r="L1678">
            <v>31</v>
          </cell>
          <cell r="M1678">
            <v>186.44249524479977</v>
          </cell>
        </row>
        <row r="1679">
          <cell r="D1679">
            <v>44047</v>
          </cell>
          <cell r="E1679">
            <v>59724.006999999998</v>
          </cell>
          <cell r="F1679">
            <v>22.6</v>
          </cell>
          <cell r="G1679">
            <v>59746.606999999996</v>
          </cell>
          <cell r="H1679">
            <v>9949.5882679999995</v>
          </cell>
          <cell r="I1679">
            <v>6.0049326053177339</v>
          </cell>
          <cell r="J1679">
            <v>51288.54073221836</v>
          </cell>
          <cell r="K1679">
            <v>1.1649114236246627</v>
          </cell>
          <cell r="L1679">
            <v>31</v>
          </cell>
          <cell r="M1679">
            <v>186.44249524479977</v>
          </cell>
        </row>
        <row r="1680">
          <cell r="D1680">
            <v>44048</v>
          </cell>
          <cell r="E1680">
            <v>61914.95</v>
          </cell>
          <cell r="F1680">
            <v>0</v>
          </cell>
          <cell r="G1680">
            <v>61914.95</v>
          </cell>
          <cell r="H1680">
            <v>9949.5882679999995</v>
          </cell>
          <cell r="I1680">
            <v>6.2228655430025883</v>
          </cell>
          <cell r="J1680">
            <v>51288.54073221836</v>
          </cell>
          <cell r="K1680">
            <v>1.20718876216937</v>
          </cell>
          <cell r="L1680">
            <v>31</v>
          </cell>
          <cell r="M1680">
            <v>186.44249524479977</v>
          </cell>
        </row>
        <row r="1681">
          <cell r="D1681">
            <v>44049</v>
          </cell>
          <cell r="E1681">
            <v>60707.112999999998</v>
          </cell>
          <cell r="F1681">
            <v>1.7</v>
          </cell>
          <cell r="G1681">
            <v>60708.812999999995</v>
          </cell>
          <cell r="H1681">
            <v>9949.5882679999995</v>
          </cell>
          <cell r="I1681">
            <v>6.1016407277125726</v>
          </cell>
          <cell r="J1681">
            <v>51288.54073221836</v>
          </cell>
          <cell r="K1681">
            <v>1.1836720665726412</v>
          </cell>
          <cell r="L1681">
            <v>31</v>
          </cell>
          <cell r="M1681">
            <v>186.44249524479977</v>
          </cell>
        </row>
        <row r="1682">
          <cell r="D1682">
            <v>44050</v>
          </cell>
          <cell r="E1682">
            <v>58582.616000000002</v>
          </cell>
          <cell r="F1682">
            <v>0</v>
          </cell>
          <cell r="G1682">
            <v>58582.616000000002</v>
          </cell>
          <cell r="H1682">
            <v>9949.5882679999995</v>
          </cell>
          <cell r="I1682">
            <v>5.8879437442064013</v>
          </cell>
          <cell r="J1682">
            <v>51288.54073221836</v>
          </cell>
          <cell r="K1682">
            <v>1.1422164710410576</v>
          </cell>
          <cell r="L1682">
            <v>31</v>
          </cell>
          <cell r="M1682">
            <v>186.44249524479977</v>
          </cell>
        </row>
        <row r="1683">
          <cell r="D1683">
            <v>44051</v>
          </cell>
          <cell r="E1683">
            <v>51892.063999999998</v>
          </cell>
          <cell r="F1683">
            <v>0</v>
          </cell>
          <cell r="G1683">
            <v>51892.063999999998</v>
          </cell>
          <cell r="H1683">
            <v>9949.5882679999995</v>
          </cell>
          <cell r="I1683">
            <v>5.215498631927912</v>
          </cell>
          <cell r="J1683">
            <v>51288.54073221836</v>
          </cell>
          <cell r="K1683">
            <v>1.0117672146480572</v>
          </cell>
          <cell r="L1683">
            <v>31</v>
          </cell>
          <cell r="M1683">
            <v>186.44249524479977</v>
          </cell>
        </row>
        <row r="1684">
          <cell r="D1684">
            <v>44052</v>
          </cell>
          <cell r="E1684">
            <v>56323.381000000001</v>
          </cell>
          <cell r="F1684">
            <v>0</v>
          </cell>
          <cell r="G1684">
            <v>56323.381000000001</v>
          </cell>
          <cell r="H1684">
            <v>9949.5882679999995</v>
          </cell>
          <cell r="I1684">
            <v>5.6608755541320255</v>
          </cell>
          <cell r="J1684">
            <v>51288.54073221836</v>
          </cell>
          <cell r="K1684">
            <v>1.0981669627542914</v>
          </cell>
          <cell r="L1684">
            <v>31</v>
          </cell>
          <cell r="M1684">
            <v>186.44249524479977</v>
          </cell>
        </row>
        <row r="1685">
          <cell r="D1685">
            <v>44053</v>
          </cell>
          <cell r="E1685">
            <v>45860.184999999998</v>
          </cell>
          <cell r="F1685">
            <v>0</v>
          </cell>
          <cell r="G1685">
            <v>45860.184999999998</v>
          </cell>
          <cell r="H1685">
            <v>9949.5882679999995</v>
          </cell>
          <cell r="I1685">
            <v>4.609254550512019</v>
          </cell>
          <cell r="J1685">
            <v>51288.54073221836</v>
          </cell>
          <cell r="K1685">
            <v>0.89416045661037136</v>
          </cell>
          <cell r="L1685">
            <v>31</v>
          </cell>
          <cell r="M1685">
            <v>186.44249524479977</v>
          </cell>
        </row>
        <row r="1686">
          <cell r="D1686">
            <v>44054</v>
          </cell>
          <cell r="E1686">
            <v>37446.303999999996</v>
          </cell>
          <cell r="F1686">
            <v>0</v>
          </cell>
          <cell r="G1686">
            <v>37446.303999999996</v>
          </cell>
          <cell r="H1686">
            <v>9949.5882679999995</v>
          </cell>
          <cell r="I1686">
            <v>3.763603376476925</v>
          </cell>
          <cell r="J1686">
            <v>51288.54073221836</v>
          </cell>
          <cell r="K1686">
            <v>0.73011053668908599</v>
          </cell>
          <cell r="L1686">
            <v>31</v>
          </cell>
          <cell r="M1686">
            <v>186.44249524479977</v>
          </cell>
        </row>
        <row r="1687">
          <cell r="D1687">
            <v>44055</v>
          </cell>
          <cell r="E1687">
            <v>54780.728999999999</v>
          </cell>
          <cell r="F1687">
            <v>0</v>
          </cell>
          <cell r="G1687">
            <v>54780.728999999999</v>
          </cell>
          <cell r="H1687">
            <v>9949.5882679999995</v>
          </cell>
          <cell r="I1687">
            <v>5.5058287362690699</v>
          </cell>
          <cell r="J1687">
            <v>51288.54073221836</v>
          </cell>
          <cell r="K1687">
            <v>1.068089054941427</v>
          </cell>
          <cell r="L1687">
            <v>31</v>
          </cell>
          <cell r="M1687">
            <v>186.44249524479977</v>
          </cell>
        </row>
        <row r="1688">
          <cell r="D1688">
            <v>44056</v>
          </cell>
          <cell r="E1688">
            <v>62218.616000000002</v>
          </cell>
          <cell r="F1688">
            <v>208.5</v>
          </cell>
          <cell r="G1688">
            <v>62427.116000000002</v>
          </cell>
          <cell r="H1688">
            <v>9949.5882679999995</v>
          </cell>
          <cell r="I1688">
            <v>6.2743416429380234</v>
          </cell>
          <cell r="J1688">
            <v>51288.54073221836</v>
          </cell>
          <cell r="K1688">
            <v>1.2171747355015821</v>
          </cell>
          <cell r="L1688">
            <v>31</v>
          </cell>
          <cell r="M1688">
            <v>186.44249524479977</v>
          </cell>
        </row>
        <row r="1689">
          <cell r="D1689">
            <v>44057</v>
          </cell>
          <cell r="E1689">
            <v>60174.85</v>
          </cell>
          <cell r="F1689">
            <v>106.2</v>
          </cell>
          <cell r="G1689">
            <v>60281.049999999996</v>
          </cell>
          <cell r="H1689">
            <v>9949.5882679999995</v>
          </cell>
          <cell r="I1689">
            <v>6.0586476923750432</v>
          </cell>
          <cell r="J1689">
            <v>51288.54073221836</v>
          </cell>
          <cell r="K1689">
            <v>1.1753317434928059</v>
          </cell>
          <cell r="L1689">
            <v>31</v>
          </cell>
          <cell r="M1689">
            <v>186.44249524479977</v>
          </cell>
        </row>
        <row r="1690">
          <cell r="D1690">
            <v>44058</v>
          </cell>
          <cell r="E1690">
            <v>63627.591</v>
          </cell>
          <cell r="F1690">
            <v>0</v>
          </cell>
          <cell r="G1690">
            <v>63627.591</v>
          </cell>
          <cell r="H1690">
            <v>9949.5882679999995</v>
          </cell>
          <cell r="I1690">
            <v>6.3949973894537848</v>
          </cell>
          <cell r="J1690">
            <v>51288.54073221836</v>
          </cell>
          <cell r="K1690">
            <v>1.2405810360681702</v>
          </cell>
          <cell r="L1690">
            <v>31</v>
          </cell>
          <cell r="M1690">
            <v>186.44249524479977</v>
          </cell>
        </row>
        <row r="1691">
          <cell r="D1691">
            <v>44059</v>
          </cell>
          <cell r="E1691">
            <v>64642.004000000001</v>
          </cell>
          <cell r="F1691">
            <v>0</v>
          </cell>
          <cell r="G1691">
            <v>64642.004000000001</v>
          </cell>
          <cell r="H1691">
            <v>9949.5882679999995</v>
          </cell>
          <cell r="I1691">
            <v>6.49695266364966</v>
          </cell>
          <cell r="J1691">
            <v>51288.54073221836</v>
          </cell>
          <cell r="K1691">
            <v>1.2603595867057547</v>
          </cell>
          <cell r="L1691">
            <v>31</v>
          </cell>
          <cell r="M1691">
            <v>186.44249524479977</v>
          </cell>
        </row>
        <row r="1692">
          <cell r="D1692">
            <v>44060</v>
          </cell>
          <cell r="E1692">
            <v>59506.093000000001</v>
          </cell>
          <cell r="F1692">
            <v>0</v>
          </cell>
          <cell r="G1692">
            <v>59506.093000000001</v>
          </cell>
          <cell r="H1692">
            <v>9949.5882679999995</v>
          </cell>
          <cell r="I1692">
            <v>5.9807593437192068</v>
          </cell>
          <cell r="J1692">
            <v>51288.54073221836</v>
          </cell>
          <cell r="K1692">
            <v>1.1602219940451446</v>
          </cell>
          <cell r="L1692">
            <v>31</v>
          </cell>
          <cell r="M1692">
            <v>186.44249524479977</v>
          </cell>
        </row>
        <row r="1693">
          <cell r="D1693">
            <v>44061</v>
          </cell>
          <cell r="E1693">
            <v>49997.285000000003</v>
          </cell>
          <cell r="F1693">
            <v>0</v>
          </cell>
          <cell r="G1693">
            <v>49997.285000000003</v>
          </cell>
          <cell r="H1693">
            <v>9949.5882679999995</v>
          </cell>
          <cell r="I1693">
            <v>5.0250607013359483</v>
          </cell>
          <cell r="J1693">
            <v>51288.54073221836</v>
          </cell>
          <cell r="K1693">
            <v>0.97482369913856382</v>
          </cell>
          <cell r="L1693">
            <v>31</v>
          </cell>
          <cell r="M1693">
            <v>186.44249524479977</v>
          </cell>
        </row>
        <row r="1694">
          <cell r="D1694">
            <v>44062</v>
          </cell>
          <cell r="E1694">
            <v>62383.561999999998</v>
          </cell>
          <cell r="F1694">
            <v>0</v>
          </cell>
          <cell r="G1694">
            <v>62383.561999999998</v>
          </cell>
          <cell r="H1694">
            <v>9949.5882679999995</v>
          </cell>
          <cell r="I1694">
            <v>6.2699641753658142</v>
          </cell>
          <cell r="J1694">
            <v>51288.54073221836</v>
          </cell>
          <cell r="K1694">
            <v>1.2163255399624187</v>
          </cell>
          <cell r="L1694">
            <v>31</v>
          </cell>
          <cell r="M1694">
            <v>186.44249524479977</v>
          </cell>
        </row>
        <row r="1695">
          <cell r="D1695">
            <v>44063</v>
          </cell>
          <cell r="E1695">
            <v>57745.654999999999</v>
          </cell>
          <cell r="F1695">
            <v>0</v>
          </cell>
          <cell r="G1695">
            <v>57745.654999999999</v>
          </cell>
          <cell r="H1695">
            <v>9949.5882679999995</v>
          </cell>
          <cell r="I1695">
            <v>5.8038235798884621</v>
          </cell>
          <cell r="J1695">
            <v>51288.54073221836</v>
          </cell>
          <cell r="K1695">
            <v>1.12589779657594</v>
          </cell>
          <cell r="L1695">
            <v>31</v>
          </cell>
          <cell r="M1695">
            <v>186.44249524479977</v>
          </cell>
        </row>
        <row r="1696">
          <cell r="D1696">
            <v>44064</v>
          </cell>
          <cell r="E1696">
            <v>57638.353000000003</v>
          </cell>
          <cell r="F1696">
            <v>0</v>
          </cell>
          <cell r="G1696">
            <v>57638.353000000003</v>
          </cell>
          <cell r="H1696">
            <v>9949.5882679999995</v>
          </cell>
          <cell r="I1696">
            <v>5.7930390130189862</v>
          </cell>
          <cell r="J1696">
            <v>51288.54073221836</v>
          </cell>
          <cell r="K1696">
            <v>1.1238056723222938</v>
          </cell>
          <cell r="L1696">
            <v>31</v>
          </cell>
          <cell r="M1696">
            <v>186.44249524479977</v>
          </cell>
        </row>
        <row r="1697">
          <cell r="D1697">
            <v>44065</v>
          </cell>
          <cell r="E1697">
            <v>62374.546999999999</v>
          </cell>
          <cell r="F1697">
            <v>3.1</v>
          </cell>
          <cell r="G1697">
            <v>62377.646999999997</v>
          </cell>
          <cell r="H1697">
            <v>9949.5882679999995</v>
          </cell>
          <cell r="I1697">
            <v>6.2693696784036614</v>
          </cell>
          <cell r="J1697">
            <v>51288.54073221836</v>
          </cell>
          <cell r="K1697">
            <v>1.2162102120565053</v>
          </cell>
          <cell r="L1697">
            <v>31</v>
          </cell>
          <cell r="M1697">
            <v>186.44249524479977</v>
          </cell>
        </row>
        <row r="1698">
          <cell r="D1698">
            <v>44066</v>
          </cell>
          <cell r="E1698">
            <v>59091.313000000002</v>
          </cell>
          <cell r="F1698">
            <v>3.8</v>
          </cell>
          <cell r="G1698">
            <v>59095.113000000005</v>
          </cell>
          <cell r="H1698">
            <v>9949.5882679999995</v>
          </cell>
          <cell r="I1698">
            <v>5.9394531118501162</v>
          </cell>
          <cell r="J1698">
            <v>51288.54073221836</v>
          </cell>
          <cell r="K1698">
            <v>1.152208898056593</v>
          </cell>
          <cell r="L1698">
            <v>31</v>
          </cell>
          <cell r="M1698">
            <v>186.44249524479977</v>
          </cell>
        </row>
        <row r="1699">
          <cell r="D1699">
            <v>44067</v>
          </cell>
          <cell r="E1699">
            <v>57974.332999999999</v>
          </cell>
          <cell r="F1699">
            <v>2.2999999999999998</v>
          </cell>
          <cell r="G1699">
            <v>57976.633000000002</v>
          </cell>
          <cell r="H1699">
            <v>9949.5882679999995</v>
          </cell>
          <cell r="I1699">
            <v>5.8270384098671935</v>
          </cell>
          <cell r="J1699">
            <v>51288.54073221836</v>
          </cell>
          <cell r="K1699">
            <v>1.1304012976836426</v>
          </cell>
          <cell r="L1699">
            <v>31</v>
          </cell>
          <cell r="M1699">
            <v>186.44249524479977</v>
          </cell>
        </row>
        <row r="1700">
          <cell r="D1700">
            <v>44068</v>
          </cell>
          <cell r="E1700">
            <v>60038.324999999997</v>
          </cell>
          <cell r="F1700">
            <v>0</v>
          </cell>
          <cell r="G1700">
            <v>60038.324999999997</v>
          </cell>
          <cell r="H1700">
            <v>9949.5882679999995</v>
          </cell>
          <cell r="I1700">
            <v>6.034252210525743</v>
          </cell>
          <cell r="J1700">
            <v>51288.54073221836</v>
          </cell>
          <cell r="K1700">
            <v>1.1705992048684903</v>
          </cell>
          <cell r="L1700">
            <v>31</v>
          </cell>
          <cell r="M1700">
            <v>186.44249524479977</v>
          </cell>
        </row>
        <row r="1701">
          <cell r="D1701">
            <v>44069</v>
          </cell>
          <cell r="E1701">
            <v>59748.216999999997</v>
          </cell>
          <cell r="F1701">
            <v>0</v>
          </cell>
          <cell r="G1701">
            <v>59748.216999999997</v>
          </cell>
          <cell r="H1701">
            <v>9949.5882679999995</v>
          </cell>
          <cell r="I1701">
            <v>6.0050944210589119</v>
          </cell>
          <cell r="J1701">
            <v>51288.54073221836</v>
          </cell>
          <cell r="K1701">
            <v>1.164942814652308</v>
          </cell>
          <cell r="L1701">
            <v>31</v>
          </cell>
          <cell r="M1701">
            <v>186.44249524479977</v>
          </cell>
        </row>
        <row r="1702">
          <cell r="D1702">
            <v>44070</v>
          </cell>
          <cell r="E1702">
            <v>58372.642999999996</v>
          </cell>
          <cell r="F1702">
            <v>0</v>
          </cell>
          <cell r="G1702">
            <v>58372.642999999996</v>
          </cell>
          <cell r="H1702">
            <v>9949.5882679999995</v>
          </cell>
          <cell r="I1702">
            <v>5.8668400568633459</v>
          </cell>
          <cell r="J1702">
            <v>51288.54073221836</v>
          </cell>
          <cell r="K1702">
            <v>1.1381225156076931</v>
          </cell>
          <cell r="L1702">
            <v>31</v>
          </cell>
          <cell r="M1702">
            <v>186.44249524479977</v>
          </cell>
        </row>
        <row r="1703">
          <cell r="D1703">
            <v>44071</v>
          </cell>
          <cell r="E1703">
            <v>53803.618000000002</v>
          </cell>
          <cell r="F1703">
            <v>0</v>
          </cell>
          <cell r="G1703">
            <v>53803.618000000002</v>
          </cell>
          <cell r="H1703">
            <v>9949.5882679999995</v>
          </cell>
          <cell r="I1703">
            <v>5.4076225619349421</v>
          </cell>
          <cell r="J1703">
            <v>51288.54073221836</v>
          </cell>
          <cell r="K1703">
            <v>1.049037801268573</v>
          </cell>
          <cell r="L1703">
            <v>31</v>
          </cell>
          <cell r="M1703">
            <v>186.44249524479977</v>
          </cell>
        </row>
        <row r="1704">
          <cell r="D1704">
            <v>44072</v>
          </cell>
          <cell r="E1704">
            <v>55701.087</v>
          </cell>
          <cell r="F1704">
            <v>6.4</v>
          </cell>
          <cell r="G1704">
            <v>55707.487000000001</v>
          </cell>
          <cell r="H1704">
            <v>9949.5882679999995</v>
          </cell>
          <cell r="I1704">
            <v>5.5989740981711948</v>
          </cell>
          <cell r="J1704">
            <v>51288.54073221836</v>
          </cell>
          <cell r="K1704">
            <v>1.0861585493502988</v>
          </cell>
          <cell r="L1704">
            <v>31</v>
          </cell>
          <cell r="M1704">
            <v>186.44249524479977</v>
          </cell>
        </row>
        <row r="1705">
          <cell r="D1705">
            <v>44073</v>
          </cell>
          <cell r="E1705">
            <v>56322.004999999997</v>
          </cell>
          <cell r="F1705">
            <v>7.5</v>
          </cell>
          <cell r="G1705">
            <v>56329.504999999997</v>
          </cell>
          <cell r="H1705">
            <v>9949.5882679999995</v>
          </cell>
          <cell r="I1705">
            <v>5.6614910569885302</v>
          </cell>
          <cell r="J1705">
            <v>51288.54073221836</v>
          </cell>
          <cell r="K1705">
            <v>1.0982863656445387</v>
          </cell>
          <cell r="L1705">
            <v>31</v>
          </cell>
          <cell r="M1705">
            <v>186.44249524479977</v>
          </cell>
        </row>
        <row r="1706">
          <cell r="D1706">
            <v>44074</v>
          </cell>
          <cell r="E1706">
            <v>59568.616999999998</v>
          </cell>
          <cell r="F1706">
            <v>39</v>
          </cell>
          <cell r="G1706">
            <v>59607.616999999998</v>
          </cell>
          <cell r="H1706">
            <v>9983.1109980000001</v>
          </cell>
          <cell r="I1706">
            <v>5.970845862771804</v>
          </cell>
          <cell r="J1706">
            <v>51288.54073221836</v>
          </cell>
          <cell r="K1706">
            <v>1.162201461554857</v>
          </cell>
          <cell r="L1706">
            <v>31</v>
          </cell>
          <cell r="M1706">
            <v>186.44249524479977</v>
          </cell>
        </row>
        <row r="1707">
          <cell r="D1707">
            <v>44075</v>
          </cell>
          <cell r="E1707">
            <v>39737.178999999996</v>
          </cell>
          <cell r="F1707">
            <v>0</v>
          </cell>
          <cell r="G1707">
            <v>39737.178999999996</v>
          </cell>
          <cell r="H1707">
            <v>9983.1109980000001</v>
          </cell>
          <cell r="I1707">
            <v>3.9804404667002977</v>
          </cell>
          <cell r="J1707">
            <v>45080.748608479254</v>
          </cell>
          <cell r="K1707">
            <v>0.88146670644519454</v>
          </cell>
          <cell r="L1707">
            <v>30</v>
          </cell>
          <cell r="M1707">
            <v>158.58979736758585</v>
          </cell>
        </row>
        <row r="1708">
          <cell r="D1708">
            <v>44076</v>
          </cell>
          <cell r="E1708">
            <v>57399.85</v>
          </cell>
          <cell r="F1708">
            <v>0</v>
          </cell>
          <cell r="G1708">
            <v>57399.85</v>
          </cell>
          <cell r="H1708">
            <v>9983.1109980000001</v>
          </cell>
          <cell r="I1708">
            <v>5.7496956621537505</v>
          </cell>
          <cell r="J1708">
            <v>45080.748608479254</v>
          </cell>
          <cell r="K1708">
            <v>1.2732674538861504</v>
          </cell>
          <cell r="L1708">
            <v>30</v>
          </cell>
          <cell r="M1708">
            <v>158.58979736758585</v>
          </cell>
        </row>
        <row r="1709">
          <cell r="D1709">
            <v>44077</v>
          </cell>
          <cell r="E1709">
            <v>58932.381999999998</v>
          </cell>
          <cell r="F1709">
            <v>0</v>
          </cell>
          <cell r="G1709">
            <v>58932.381999999998</v>
          </cell>
          <cell r="H1709">
            <v>9983.1109980000001</v>
          </cell>
          <cell r="I1709">
            <v>5.9032081293903689</v>
          </cell>
          <cell r="J1709">
            <v>45080.748608479254</v>
          </cell>
          <cell r="K1709">
            <v>1.3072627189894399</v>
          </cell>
          <cell r="L1709">
            <v>30</v>
          </cell>
          <cell r="M1709">
            <v>158.58979736758585</v>
          </cell>
        </row>
        <row r="1710">
          <cell r="D1710">
            <v>44078</v>
          </cell>
          <cell r="E1710">
            <v>59490.502</v>
          </cell>
          <cell r="F1710">
            <v>0</v>
          </cell>
          <cell r="G1710">
            <v>59490.502</v>
          </cell>
          <cell r="H1710">
            <v>9983.1109980000001</v>
          </cell>
          <cell r="I1710">
            <v>5.9591145497549043</v>
          </cell>
          <cell r="J1710">
            <v>45080.748608479254</v>
          </cell>
          <cell r="K1710">
            <v>1.3196431700073945</v>
          </cell>
          <cell r="L1710">
            <v>30</v>
          </cell>
          <cell r="M1710">
            <v>158.58979736758585</v>
          </cell>
        </row>
        <row r="1711">
          <cell r="D1711">
            <v>44079</v>
          </cell>
          <cell r="E1711">
            <v>58539.478999999999</v>
          </cell>
          <cell r="F1711">
            <v>0</v>
          </cell>
          <cell r="G1711">
            <v>58539.478999999999</v>
          </cell>
          <cell r="H1711">
            <v>9983.1109980000001</v>
          </cell>
          <cell r="I1711">
            <v>5.863851359734225</v>
          </cell>
          <cell r="J1711">
            <v>45080.748608479254</v>
          </cell>
          <cell r="K1711">
            <v>1.2985471804917916</v>
          </cell>
          <cell r="L1711">
            <v>30</v>
          </cell>
          <cell r="M1711">
            <v>158.58979736758585</v>
          </cell>
        </row>
        <row r="1712">
          <cell r="D1712">
            <v>44080</v>
          </cell>
          <cell r="E1712">
            <v>56031.449000000001</v>
          </cell>
          <cell r="F1712">
            <v>0.1</v>
          </cell>
          <cell r="G1712">
            <v>56031.548999999999</v>
          </cell>
          <cell r="H1712">
            <v>9983.1109980000001</v>
          </cell>
          <cell r="I1712">
            <v>5.6126340788182425</v>
          </cell>
          <cell r="J1712">
            <v>45080.748608479254</v>
          </cell>
          <cell r="K1712">
            <v>1.2429152294392247</v>
          </cell>
          <cell r="L1712">
            <v>30</v>
          </cell>
          <cell r="M1712">
            <v>158.58979736758585</v>
          </cell>
        </row>
        <row r="1713">
          <cell r="D1713">
            <v>44081</v>
          </cell>
          <cell r="E1713">
            <v>53888.654999999999</v>
          </cell>
          <cell r="F1713">
            <v>0</v>
          </cell>
          <cell r="G1713">
            <v>53888.654999999999</v>
          </cell>
          <cell r="H1713">
            <v>9983.1109980000001</v>
          </cell>
          <cell r="I1713">
            <v>5.397982153138031</v>
          </cell>
          <cell r="J1713">
            <v>45080.748608479254</v>
          </cell>
          <cell r="K1713">
            <v>1.1953806594477019</v>
          </cell>
          <cell r="L1713">
            <v>30</v>
          </cell>
          <cell r="M1713">
            <v>158.58979736758585</v>
          </cell>
        </row>
        <row r="1714">
          <cell r="D1714">
            <v>44082</v>
          </cell>
          <cell r="E1714">
            <v>54423.849000000002</v>
          </cell>
          <cell r="F1714">
            <v>0</v>
          </cell>
          <cell r="G1714">
            <v>54423.849000000002</v>
          </cell>
          <cell r="H1714">
            <v>9983.1109980000001</v>
          </cell>
          <cell r="I1714">
            <v>5.4515920949795298</v>
          </cell>
          <cell r="J1714">
            <v>45080.748608479254</v>
          </cell>
          <cell r="K1714">
            <v>1.2072525563553618</v>
          </cell>
          <cell r="L1714">
            <v>30</v>
          </cell>
          <cell r="M1714">
            <v>158.58979736758585</v>
          </cell>
        </row>
        <row r="1715">
          <cell r="D1715">
            <v>44083</v>
          </cell>
          <cell r="E1715">
            <v>52578.432000000001</v>
          </cell>
          <cell r="F1715">
            <v>0</v>
          </cell>
          <cell r="G1715">
            <v>52578.432000000001</v>
          </cell>
          <cell r="H1715">
            <v>9983.1109980000001</v>
          </cell>
          <cell r="I1715">
            <v>5.2667381951912065</v>
          </cell>
          <cell r="J1715">
            <v>45080.748608479254</v>
          </cell>
          <cell r="K1715">
            <v>1.1663167454612877</v>
          </cell>
          <cell r="L1715">
            <v>30</v>
          </cell>
          <cell r="M1715">
            <v>158.58979736758585</v>
          </cell>
        </row>
        <row r="1716">
          <cell r="D1716">
            <v>44084</v>
          </cell>
          <cell r="E1716">
            <v>55176.516000000003</v>
          </cell>
          <cell r="F1716">
            <v>0</v>
          </cell>
          <cell r="G1716">
            <v>55176.516000000003</v>
          </cell>
          <cell r="H1716">
            <v>9983.1109980000001</v>
          </cell>
          <cell r="I1716">
            <v>5.5269861279769374</v>
          </cell>
          <cell r="J1716">
            <v>45080.748608479254</v>
          </cell>
          <cell r="K1716">
            <v>1.223948530207456</v>
          </cell>
          <cell r="L1716">
            <v>30</v>
          </cell>
          <cell r="M1716">
            <v>158.58979736758585</v>
          </cell>
        </row>
        <row r="1717">
          <cell r="D1717">
            <v>44085</v>
          </cell>
          <cell r="E1717">
            <v>51823.46</v>
          </cell>
          <cell r="F1717">
            <v>0</v>
          </cell>
          <cell r="G1717">
            <v>51823.46</v>
          </cell>
          <cell r="H1717">
            <v>9983.1109980000001</v>
          </cell>
          <cell r="I1717">
            <v>5.1911132722437152</v>
          </cell>
          <cell r="J1717">
            <v>45080.748608479254</v>
          </cell>
          <cell r="K1717">
            <v>1.1495696411361835</v>
          </cell>
          <cell r="L1717">
            <v>30</v>
          </cell>
          <cell r="M1717">
            <v>158.58979736758585</v>
          </cell>
        </row>
        <row r="1718">
          <cell r="D1718">
            <v>44086</v>
          </cell>
          <cell r="E1718">
            <v>51865.724999999999</v>
          </cell>
          <cell r="F1718">
            <v>0</v>
          </cell>
          <cell r="G1718">
            <v>51865.724999999999</v>
          </cell>
          <cell r="H1718">
            <v>9983.1109980000001</v>
          </cell>
          <cell r="I1718">
            <v>5.1953469224564062</v>
          </cell>
          <cell r="J1718">
            <v>45080.748608479254</v>
          </cell>
          <cell r="K1718">
            <v>1.1505071810241536</v>
          </cell>
          <cell r="L1718">
            <v>30</v>
          </cell>
          <cell r="M1718">
            <v>158.58979736758585</v>
          </cell>
        </row>
        <row r="1719">
          <cell r="D1719">
            <v>44087</v>
          </cell>
          <cell r="E1719">
            <v>46173.13</v>
          </cell>
          <cell r="F1719">
            <v>0</v>
          </cell>
          <cell r="G1719">
            <v>46173.13</v>
          </cell>
          <cell r="H1719">
            <v>9983.1109980000001</v>
          </cell>
          <cell r="I1719">
            <v>4.6251243734793936</v>
          </cell>
          <cell r="J1719">
            <v>45080.748608479254</v>
          </cell>
          <cell r="K1719">
            <v>1.0242316604146915</v>
          </cell>
          <cell r="L1719">
            <v>30</v>
          </cell>
          <cell r="M1719">
            <v>158.58979736758585</v>
          </cell>
        </row>
        <row r="1720">
          <cell r="D1720">
            <v>44088</v>
          </cell>
          <cell r="E1720">
            <v>41830.427000000003</v>
          </cell>
          <cell r="F1720">
            <v>0</v>
          </cell>
          <cell r="G1720">
            <v>41830.427000000003</v>
          </cell>
          <cell r="H1720">
            <v>9983.1109980000001</v>
          </cell>
          <cell r="I1720">
            <v>4.1901193934816749</v>
          </cell>
          <cell r="J1720">
            <v>45080.748608479254</v>
          </cell>
          <cell r="K1720">
            <v>0.9279000081230262</v>
          </cell>
          <cell r="L1720">
            <v>30</v>
          </cell>
          <cell r="M1720">
            <v>158.58979736758585</v>
          </cell>
        </row>
        <row r="1721">
          <cell r="D1721">
            <v>44089</v>
          </cell>
          <cell r="E1721">
            <v>49094.824999999997</v>
          </cell>
          <cell r="F1721">
            <v>0</v>
          </cell>
          <cell r="G1721">
            <v>49094.824999999997</v>
          </cell>
          <cell r="H1721">
            <v>9983.1109980000001</v>
          </cell>
          <cell r="I1721">
            <v>4.9177881533958274</v>
          </cell>
          <cell r="J1721">
            <v>45080.748608479254</v>
          </cell>
          <cell r="K1721">
            <v>1.0890419195648791</v>
          </cell>
          <cell r="L1721">
            <v>30</v>
          </cell>
          <cell r="M1721">
            <v>158.58979736758585</v>
          </cell>
        </row>
        <row r="1722">
          <cell r="D1722">
            <v>44090</v>
          </cell>
          <cell r="E1722">
            <v>41484.377999999997</v>
          </cell>
          <cell r="F1722">
            <v>0</v>
          </cell>
          <cell r="G1722">
            <v>41484.377999999997</v>
          </cell>
          <cell r="H1722">
            <v>9983.1109980000001</v>
          </cell>
          <cell r="I1722">
            <v>4.1554559503856972</v>
          </cell>
          <cell r="J1722">
            <v>45080.748608479254</v>
          </cell>
          <cell r="K1722">
            <v>0.92022380462859454</v>
          </cell>
          <cell r="L1722">
            <v>30</v>
          </cell>
          <cell r="M1722">
            <v>158.58979736758585</v>
          </cell>
        </row>
        <row r="1723">
          <cell r="D1723">
            <v>44091</v>
          </cell>
          <cell r="E1723">
            <v>25952.098999999998</v>
          </cell>
          <cell r="F1723">
            <v>0</v>
          </cell>
          <cell r="G1723">
            <v>25952.098999999998</v>
          </cell>
          <cell r="H1723">
            <v>9983.1109980000001</v>
          </cell>
          <cell r="I1723">
            <v>2.5996003655773436</v>
          </cell>
          <cell r="J1723">
            <v>45080.748608479254</v>
          </cell>
          <cell r="K1723">
            <v>0.57568030259192848</v>
          </cell>
          <cell r="L1723">
            <v>30</v>
          </cell>
          <cell r="M1723">
            <v>158.58979736758585</v>
          </cell>
        </row>
        <row r="1724">
          <cell r="D1724">
            <v>44092</v>
          </cell>
          <cell r="E1724">
            <v>23937.325000000001</v>
          </cell>
          <cell r="F1724">
            <v>1.5</v>
          </cell>
          <cell r="G1724">
            <v>23938.825000000001</v>
          </cell>
          <cell r="H1724">
            <v>9983.1109980000001</v>
          </cell>
          <cell r="I1724">
            <v>2.3979323684566731</v>
          </cell>
          <cell r="J1724">
            <v>45080.748608479254</v>
          </cell>
          <cell r="K1724">
            <v>0.53102101759457776</v>
          </cell>
          <cell r="L1724">
            <v>30</v>
          </cell>
          <cell r="M1724">
            <v>158.58979736758585</v>
          </cell>
        </row>
        <row r="1725">
          <cell r="D1725">
            <v>44093</v>
          </cell>
          <cell r="E1725">
            <v>38718.561999999998</v>
          </cell>
          <cell r="F1725">
            <v>0</v>
          </cell>
          <cell r="G1725">
            <v>38718.561999999998</v>
          </cell>
          <cell r="H1725">
            <v>9983.1109980000001</v>
          </cell>
          <cell r="I1725">
            <v>3.8784064414145862</v>
          </cell>
          <cell r="J1725">
            <v>45080.748608479254</v>
          </cell>
          <cell r="K1725">
            <v>0.85887131858137356</v>
          </cell>
          <cell r="L1725">
            <v>30</v>
          </cell>
          <cell r="M1725">
            <v>158.58979736758585</v>
          </cell>
        </row>
        <row r="1726">
          <cell r="D1726">
            <v>44094</v>
          </cell>
          <cell r="E1726">
            <v>40854.616000000002</v>
          </cell>
          <cell r="F1726">
            <v>0</v>
          </cell>
          <cell r="G1726">
            <v>40854.616000000002</v>
          </cell>
          <cell r="H1726">
            <v>9983.1109980000001</v>
          </cell>
          <cell r="I1726">
            <v>4.0923732099327301</v>
          </cell>
          <cell r="J1726">
            <v>45080.748608479254</v>
          </cell>
          <cell r="K1726">
            <v>0.90625416083520061</v>
          </cell>
          <cell r="L1726">
            <v>30</v>
          </cell>
          <cell r="M1726">
            <v>158.58979736758585</v>
          </cell>
        </row>
        <row r="1727">
          <cell r="D1727">
            <v>44095</v>
          </cell>
          <cell r="E1727">
            <v>46731.936000000002</v>
          </cell>
          <cell r="F1727">
            <v>0</v>
          </cell>
          <cell r="G1727">
            <v>46731.936000000002</v>
          </cell>
          <cell r="H1727">
            <v>9983.1109980000001</v>
          </cell>
          <cell r="I1727">
            <v>4.6810995098984876</v>
          </cell>
          <cell r="J1727">
            <v>45080.748608479254</v>
          </cell>
          <cell r="K1727">
            <v>1.0366273285712513</v>
          </cell>
          <cell r="L1727">
            <v>30</v>
          </cell>
          <cell r="M1727">
            <v>158.58979736758585</v>
          </cell>
        </row>
        <row r="1728">
          <cell r="D1728">
            <v>44096</v>
          </cell>
          <cell r="E1728">
            <v>48978.396999999997</v>
          </cell>
          <cell r="F1728">
            <v>0</v>
          </cell>
          <cell r="G1728">
            <v>48978.396999999997</v>
          </cell>
          <cell r="H1728">
            <v>9983.1109980000001</v>
          </cell>
          <cell r="I1728">
            <v>4.9061256566026614</v>
          </cell>
          <cell r="J1728">
            <v>45080.748608479254</v>
          </cell>
          <cell r="K1728">
            <v>1.0864592650262164</v>
          </cell>
          <cell r="L1728">
            <v>30</v>
          </cell>
          <cell r="M1728">
            <v>158.58979736758585</v>
          </cell>
        </row>
        <row r="1729">
          <cell r="D1729">
            <v>44097</v>
          </cell>
          <cell r="E1729">
            <v>38549.057999999997</v>
          </cell>
          <cell r="F1729">
            <v>0</v>
          </cell>
          <cell r="G1729">
            <v>38549.057999999997</v>
          </cell>
          <cell r="H1729">
            <v>9983.1109980000001</v>
          </cell>
          <cell r="I1729">
            <v>3.8614273654497935</v>
          </cell>
          <cell r="J1729">
            <v>45080.748608479254</v>
          </cell>
          <cell r="K1729">
            <v>0.85511131003599372</v>
          </cell>
          <cell r="L1729">
            <v>30</v>
          </cell>
          <cell r="M1729">
            <v>158.58979736758585</v>
          </cell>
        </row>
        <row r="1730">
          <cell r="D1730">
            <v>44098</v>
          </cell>
          <cell r="E1730">
            <v>29553.800999999999</v>
          </cell>
          <cell r="F1730">
            <v>0</v>
          </cell>
          <cell r="G1730">
            <v>29553.800999999999</v>
          </cell>
          <cell r="H1730">
            <v>9983.1109980000001</v>
          </cell>
          <cell r="I1730">
            <v>2.9603798861818484</v>
          </cell>
          <cell r="J1730">
            <v>45080.748608479254</v>
          </cell>
          <cell r="K1730">
            <v>0.65557476111745883</v>
          </cell>
          <cell r="L1730">
            <v>30</v>
          </cell>
          <cell r="M1730">
            <v>158.58979736758585</v>
          </cell>
        </row>
        <row r="1731">
          <cell r="D1731">
            <v>44099</v>
          </cell>
          <cell r="E1731">
            <v>51300.667000000001</v>
          </cell>
          <cell r="F1731">
            <v>90.5</v>
          </cell>
          <cell r="G1731">
            <v>51391.167000000001</v>
          </cell>
          <cell r="H1731">
            <v>9983.1109980000001</v>
          </cell>
          <cell r="I1731">
            <v>5.1478108387551362</v>
          </cell>
          <cell r="J1731">
            <v>45080.748608479254</v>
          </cell>
          <cell r="K1731">
            <v>1.1399803372017168</v>
          </cell>
          <cell r="L1731">
            <v>30</v>
          </cell>
          <cell r="M1731">
            <v>158.58979736758585</v>
          </cell>
        </row>
        <row r="1732">
          <cell r="D1732">
            <v>44100</v>
          </cell>
          <cell r="E1732">
            <v>50973.796999999999</v>
          </cell>
          <cell r="F1732">
            <v>6</v>
          </cell>
          <cell r="G1732">
            <v>50979.796999999999</v>
          </cell>
          <cell r="H1732">
            <v>9983.1109980000001</v>
          </cell>
          <cell r="I1732">
            <v>5.1066042449305842</v>
          </cell>
          <cell r="J1732">
            <v>45080.748608479254</v>
          </cell>
          <cell r="K1732">
            <v>1.1308551559947075</v>
          </cell>
          <cell r="L1732">
            <v>30</v>
          </cell>
          <cell r="M1732">
            <v>158.58979736758585</v>
          </cell>
        </row>
        <row r="1733">
          <cell r="D1733">
            <v>44101</v>
          </cell>
          <cell r="E1733">
            <v>52799.284</v>
          </cell>
          <cell r="F1733">
            <v>15.1</v>
          </cell>
          <cell r="G1733">
            <v>52814.383999999998</v>
          </cell>
          <cell r="H1733">
            <v>9983.1109980000001</v>
          </cell>
          <cell r="I1733">
            <v>5.2903733125456327</v>
          </cell>
          <cell r="J1733">
            <v>45080.748608479254</v>
          </cell>
          <cell r="K1733">
            <v>1.1715507313040965</v>
          </cell>
          <cell r="L1733">
            <v>30</v>
          </cell>
          <cell r="M1733">
            <v>158.58979736758585</v>
          </cell>
        </row>
        <row r="1734">
          <cell r="D1734">
            <v>44102</v>
          </cell>
          <cell r="E1734">
            <v>55072.4</v>
          </cell>
          <cell r="F1734">
            <v>14.4</v>
          </cell>
          <cell r="G1734">
            <v>55086.8</v>
          </cell>
          <cell r="H1734">
            <v>9983.1109980000001</v>
          </cell>
          <cell r="I1734">
            <v>5.5179993502061633</v>
          </cell>
          <cell r="J1734">
            <v>45080.748608479254</v>
          </cell>
          <cell r="K1734">
            <v>1.2219584124128477</v>
          </cell>
          <cell r="L1734">
            <v>30</v>
          </cell>
          <cell r="M1734">
            <v>158.58979736758585</v>
          </cell>
        </row>
        <row r="1735">
          <cell r="D1735">
            <v>44103</v>
          </cell>
          <cell r="E1735">
            <v>53585.192000000003</v>
          </cell>
          <cell r="F1735">
            <v>0</v>
          </cell>
          <cell r="G1735">
            <v>53585.192000000003</v>
          </cell>
          <cell r="H1735">
            <v>9983.1109980000001</v>
          </cell>
          <cell r="I1735">
            <v>5.3675845145601579</v>
          </cell>
          <cell r="J1735">
            <v>45080.748608479254</v>
          </cell>
          <cell r="K1735">
            <v>1.1886491163973516</v>
          </cell>
          <cell r="L1735">
            <v>30</v>
          </cell>
          <cell r="M1735">
            <v>158.58979736758585</v>
          </cell>
        </row>
        <row r="1736">
          <cell r="D1736">
            <v>44104</v>
          </cell>
          <cell r="E1736">
            <v>43425.021000000001</v>
          </cell>
          <cell r="F1736">
            <v>0</v>
          </cell>
          <cell r="G1736">
            <v>43425.021000000001</v>
          </cell>
          <cell r="H1736">
            <v>10493.430048</v>
          </cell>
          <cell r="I1736">
            <v>4.1383056637687892</v>
          </cell>
          <cell r="J1736">
            <v>45080.748608479254</v>
          </cell>
          <cell r="K1736">
            <v>0.96327195843930979</v>
          </cell>
          <cell r="L1736">
            <v>30</v>
          </cell>
          <cell r="M1736">
            <v>158.58979736758585</v>
          </cell>
        </row>
        <row r="1737">
          <cell r="D1737">
            <v>44105</v>
          </cell>
          <cell r="E1737">
            <v>47222.970999999998</v>
          </cell>
          <cell r="F1737">
            <v>0</v>
          </cell>
          <cell r="G1737">
            <v>47222.970999999998</v>
          </cell>
          <cell r="H1737">
            <v>10493.430048</v>
          </cell>
          <cell r="I1737">
            <v>4.5002416544436281</v>
          </cell>
          <cell r="J1737">
            <v>36298.886005785113</v>
          </cell>
          <cell r="K1737">
            <v>1.3009482162200203</v>
          </cell>
          <cell r="L1737">
            <v>31</v>
          </cell>
          <cell r="M1737">
            <v>131.95257234670794</v>
          </cell>
        </row>
        <row r="1738">
          <cell r="D1738">
            <v>44106</v>
          </cell>
          <cell r="E1738">
            <v>20116.307000000001</v>
          </cell>
          <cell r="F1738">
            <v>0</v>
          </cell>
          <cell r="G1738">
            <v>20116.307000000001</v>
          </cell>
          <cell r="H1738">
            <v>10493.430048</v>
          </cell>
          <cell r="I1738">
            <v>1.9170382713738181</v>
          </cell>
          <cell r="J1738">
            <v>36298.886005785113</v>
          </cell>
          <cell r="K1738">
            <v>0.55418524405388025</v>
          </cell>
          <cell r="L1738">
            <v>31</v>
          </cell>
          <cell r="M1738">
            <v>131.95257234670794</v>
          </cell>
        </row>
        <row r="1739">
          <cell r="D1739">
            <v>44107</v>
          </cell>
          <cell r="E1739">
            <v>49968.963000000003</v>
          </cell>
          <cell r="F1739">
            <v>0</v>
          </cell>
          <cell r="G1739">
            <v>49968.963000000003</v>
          </cell>
          <cell r="H1739">
            <v>10493.430048</v>
          </cell>
          <cell r="I1739">
            <v>4.7619284420277674</v>
          </cell>
          <cell r="J1739">
            <v>36298.886005785113</v>
          </cell>
          <cell r="K1739">
            <v>1.3765977003271184</v>
          </cell>
          <cell r="L1739">
            <v>31</v>
          </cell>
          <cell r="M1739">
            <v>131.95257234670794</v>
          </cell>
        </row>
        <row r="1740">
          <cell r="D1740">
            <v>44108</v>
          </cell>
          <cell r="E1740">
            <v>39162.417000000001</v>
          </cell>
          <cell r="F1740">
            <v>0</v>
          </cell>
          <cell r="G1740">
            <v>39162.417000000001</v>
          </cell>
          <cell r="H1740">
            <v>10493.430048</v>
          </cell>
          <cell r="I1740">
            <v>3.7320892044698177</v>
          </cell>
          <cell r="J1740">
            <v>36298.886005785113</v>
          </cell>
          <cell r="K1740">
            <v>1.0788875723006628</v>
          </cell>
          <cell r="L1740">
            <v>31</v>
          </cell>
          <cell r="M1740">
            <v>131.95257234670794</v>
          </cell>
        </row>
        <row r="1741">
          <cell r="D1741">
            <v>44109</v>
          </cell>
          <cell r="E1741">
            <v>52375.58</v>
          </cell>
          <cell r="F1741">
            <v>0</v>
          </cell>
          <cell r="G1741">
            <v>52375.58</v>
          </cell>
          <cell r="H1741">
            <v>10493.430048</v>
          </cell>
          <cell r="I1741">
            <v>4.9912735645464705</v>
          </cell>
          <cell r="J1741">
            <v>36298.886005785113</v>
          </cell>
          <cell r="K1741">
            <v>1.4428977239591505</v>
          </cell>
          <cell r="L1741">
            <v>31</v>
          </cell>
          <cell r="M1741">
            <v>131.95257234670794</v>
          </cell>
        </row>
        <row r="1742">
          <cell r="D1742">
            <v>44110</v>
          </cell>
          <cell r="E1742">
            <v>49840.178</v>
          </cell>
          <cell r="F1742">
            <v>0</v>
          </cell>
          <cell r="G1742">
            <v>49840.178</v>
          </cell>
          <cell r="H1742">
            <v>10493.430048</v>
          </cell>
          <cell r="I1742">
            <v>4.7496555246489027</v>
          </cell>
          <cell r="J1742">
            <v>36298.886005785113</v>
          </cell>
          <cell r="K1742">
            <v>1.3730497953038214</v>
          </cell>
          <cell r="L1742">
            <v>31</v>
          </cell>
          <cell r="M1742">
            <v>131.95257234670794</v>
          </cell>
        </row>
        <row r="1743">
          <cell r="D1743">
            <v>44111</v>
          </cell>
          <cell r="E1743">
            <v>50787.036999999997</v>
          </cell>
          <cell r="F1743">
            <v>4.7</v>
          </cell>
          <cell r="G1743">
            <v>50791.736999999994</v>
          </cell>
          <cell r="H1743">
            <v>10493.430048</v>
          </cell>
          <cell r="I1743">
            <v>4.8403369315527733</v>
          </cell>
          <cell r="J1743">
            <v>36298.886005785113</v>
          </cell>
          <cell r="K1743">
            <v>1.3992643463467471</v>
          </cell>
          <cell r="L1743">
            <v>31</v>
          </cell>
          <cell r="M1743">
            <v>131.95257234670794</v>
          </cell>
        </row>
        <row r="1744">
          <cell r="D1744">
            <v>44112</v>
          </cell>
          <cell r="E1744">
            <v>47381.567000000003</v>
          </cell>
          <cell r="F1744">
            <v>0</v>
          </cell>
          <cell r="G1744">
            <v>47381.567000000003</v>
          </cell>
          <cell r="H1744">
            <v>10493.430048</v>
          </cell>
          <cell r="I1744">
            <v>4.5153554922711585</v>
          </cell>
          <cell r="J1744">
            <v>36298.886005785113</v>
          </cell>
          <cell r="K1744">
            <v>1.3053173861161633</v>
          </cell>
          <cell r="L1744">
            <v>31</v>
          </cell>
          <cell r="M1744">
            <v>131.95257234670794</v>
          </cell>
        </row>
        <row r="1745">
          <cell r="D1745">
            <v>44113</v>
          </cell>
          <cell r="E1745">
            <v>43141.705000000002</v>
          </cell>
          <cell r="F1745">
            <v>0</v>
          </cell>
          <cell r="G1745">
            <v>43141.705000000002</v>
          </cell>
          <cell r="H1745">
            <v>10493.430048</v>
          </cell>
          <cell r="I1745">
            <v>4.1113062938102507</v>
          </cell>
          <cell r="J1745">
            <v>36298.886005785113</v>
          </cell>
          <cell r="K1745">
            <v>1.1885131955047965</v>
          </cell>
          <cell r="L1745">
            <v>31</v>
          </cell>
          <cell r="M1745">
            <v>131.95257234670794</v>
          </cell>
        </row>
        <row r="1746">
          <cell r="D1746">
            <v>44114</v>
          </cell>
          <cell r="E1746">
            <v>44884.934000000001</v>
          </cell>
          <cell r="F1746">
            <v>0</v>
          </cell>
          <cell r="G1746">
            <v>44884.934000000001</v>
          </cell>
          <cell r="H1746">
            <v>10493.430048</v>
          </cell>
          <cell r="I1746">
            <v>4.2774320498333971</v>
          </cell>
          <cell r="J1746">
            <v>36298.886005785113</v>
          </cell>
          <cell r="K1746">
            <v>1.23653750676664</v>
          </cell>
          <cell r="L1746">
            <v>31</v>
          </cell>
          <cell r="M1746">
            <v>131.95257234670794</v>
          </cell>
        </row>
        <row r="1747">
          <cell r="D1747">
            <v>44115</v>
          </cell>
          <cell r="E1747">
            <v>47940.707000000002</v>
          </cell>
          <cell r="F1747">
            <v>3</v>
          </cell>
          <cell r="G1747">
            <v>47943.707000000002</v>
          </cell>
          <cell r="H1747">
            <v>10493.430048</v>
          </cell>
          <cell r="I1747">
            <v>4.5689261548122539</v>
          </cell>
          <cell r="J1747">
            <v>36298.886005785113</v>
          </cell>
          <cell r="K1747">
            <v>1.320803811785271</v>
          </cell>
          <cell r="L1747">
            <v>31</v>
          </cell>
          <cell r="M1747">
            <v>131.95257234670794</v>
          </cell>
        </row>
        <row r="1748">
          <cell r="D1748">
            <v>44116</v>
          </cell>
          <cell r="E1748">
            <v>53260.097999999998</v>
          </cell>
          <cell r="F1748">
            <v>4.5999999999999996</v>
          </cell>
          <cell r="G1748">
            <v>53264.697999999997</v>
          </cell>
          <cell r="H1748">
            <v>10493.430048</v>
          </cell>
          <cell r="I1748">
            <v>5.0760044862691966</v>
          </cell>
          <cell r="J1748">
            <v>36298.886005785113</v>
          </cell>
          <cell r="K1748">
            <v>1.4673920844708834</v>
          </cell>
          <cell r="L1748">
            <v>31</v>
          </cell>
          <cell r="M1748">
            <v>131.95257234670794</v>
          </cell>
        </row>
        <row r="1749">
          <cell r="D1749">
            <v>44117</v>
          </cell>
          <cell r="E1749">
            <v>48932.792000000001</v>
          </cell>
          <cell r="F1749">
            <v>2.8</v>
          </cell>
          <cell r="G1749">
            <v>48935.592000000004</v>
          </cell>
          <cell r="H1749">
            <v>10493.430048</v>
          </cell>
          <cell r="I1749">
            <v>4.663450537732122</v>
          </cell>
          <cell r="J1749">
            <v>36298.886005785113</v>
          </cell>
          <cell r="K1749">
            <v>1.3481293060123367</v>
          </cell>
          <cell r="L1749">
            <v>31</v>
          </cell>
          <cell r="M1749">
            <v>131.95257234670794</v>
          </cell>
        </row>
        <row r="1750">
          <cell r="D1750">
            <v>44118</v>
          </cell>
          <cell r="E1750">
            <v>48034.737000000001</v>
          </cell>
          <cell r="F1750">
            <v>21.5</v>
          </cell>
          <cell r="G1750">
            <v>48056.237000000001</v>
          </cell>
          <cell r="H1750">
            <v>10493.430048</v>
          </cell>
          <cell r="I1750">
            <v>4.5796500076883158</v>
          </cell>
          <cell r="J1750">
            <v>36298.886005785113</v>
          </cell>
          <cell r="K1750">
            <v>1.3239039069226826</v>
          </cell>
          <cell r="L1750">
            <v>31</v>
          </cell>
          <cell r="M1750">
            <v>131.95257234670794</v>
          </cell>
        </row>
        <row r="1751">
          <cell r="D1751">
            <v>44119</v>
          </cell>
          <cell r="E1751">
            <v>49048.69</v>
          </cell>
          <cell r="F1751">
            <v>5.0999999999999996</v>
          </cell>
          <cell r="G1751">
            <v>49053.79</v>
          </cell>
          <cell r="H1751">
            <v>10493.430048</v>
          </cell>
          <cell r="I1751">
            <v>4.6747145381075308</v>
          </cell>
          <cell r="J1751">
            <v>36298.886005785113</v>
          </cell>
          <cell r="K1751">
            <v>1.3513855491923934</v>
          </cell>
          <cell r="L1751">
            <v>31</v>
          </cell>
          <cell r="M1751">
            <v>131.95257234670794</v>
          </cell>
        </row>
        <row r="1752">
          <cell r="D1752">
            <v>44120</v>
          </cell>
          <cell r="E1752">
            <v>52471.38</v>
          </cell>
          <cell r="F1752">
            <v>2.9</v>
          </cell>
          <cell r="G1752">
            <v>52474.28</v>
          </cell>
          <cell r="H1752">
            <v>10493.430048</v>
          </cell>
          <cell r="I1752">
            <v>5.000679449900308</v>
          </cell>
          <cell r="J1752">
            <v>36298.886005785113</v>
          </cell>
          <cell r="K1752">
            <v>1.445616815668584</v>
          </cell>
          <cell r="L1752">
            <v>31</v>
          </cell>
          <cell r="M1752">
            <v>131.95257234670794</v>
          </cell>
        </row>
        <row r="1753">
          <cell r="D1753">
            <v>44121</v>
          </cell>
          <cell r="E1753">
            <v>48509.377</v>
          </cell>
          <cell r="F1753">
            <v>0</v>
          </cell>
          <cell r="G1753">
            <v>48509.377</v>
          </cell>
          <cell r="H1753">
            <v>10493.430048</v>
          </cell>
          <cell r="I1753">
            <v>4.6228332183188918</v>
          </cell>
          <cell r="J1753">
            <v>36298.886005785113</v>
          </cell>
          <cell r="K1753">
            <v>1.3363874856178464</v>
          </cell>
          <cell r="L1753">
            <v>31</v>
          </cell>
          <cell r="M1753">
            <v>131.95257234670794</v>
          </cell>
        </row>
        <row r="1754">
          <cell r="D1754">
            <v>44122</v>
          </cell>
          <cell r="E1754">
            <v>45457.141000000003</v>
          </cell>
          <cell r="F1754">
            <v>0</v>
          </cell>
          <cell r="G1754">
            <v>45457.141000000003</v>
          </cell>
          <cell r="H1754">
            <v>10493.430048</v>
          </cell>
          <cell r="I1754">
            <v>4.3319620745614946</v>
          </cell>
          <cell r="J1754">
            <v>36298.886005785113</v>
          </cell>
          <cell r="K1754">
            <v>1.252301268770488</v>
          </cell>
          <cell r="L1754">
            <v>31</v>
          </cell>
          <cell r="M1754">
            <v>131.95257234670794</v>
          </cell>
        </row>
        <row r="1755">
          <cell r="D1755">
            <v>44123</v>
          </cell>
          <cell r="E1755">
            <v>39662.54</v>
          </cell>
          <cell r="F1755">
            <v>0</v>
          </cell>
          <cell r="G1755">
            <v>39662.54</v>
          </cell>
          <cell r="H1755">
            <v>10493.430048</v>
          </cell>
          <cell r="I1755">
            <v>3.7797497880647235</v>
          </cell>
          <cell r="J1755">
            <v>36298.886005785113</v>
          </cell>
          <cell r="K1755">
            <v>1.0926654882378155</v>
          </cell>
          <cell r="L1755">
            <v>31</v>
          </cell>
          <cell r="M1755">
            <v>131.95257234670794</v>
          </cell>
        </row>
        <row r="1756">
          <cell r="D1756">
            <v>44124</v>
          </cell>
          <cell r="E1756">
            <v>13121.058999999999</v>
          </cell>
          <cell r="F1756">
            <v>0</v>
          </cell>
          <cell r="G1756">
            <v>13121.058999999999</v>
          </cell>
          <cell r="H1756">
            <v>10493.430048</v>
          </cell>
          <cell r="I1756">
            <v>1.2504070585099878</v>
          </cell>
          <cell r="J1756">
            <v>36298.886005785113</v>
          </cell>
          <cell r="K1756">
            <v>0.36147277351456014</v>
          </cell>
          <cell r="L1756">
            <v>31</v>
          </cell>
          <cell r="M1756">
            <v>131.95257234670794</v>
          </cell>
        </row>
        <row r="1757">
          <cell r="D1757">
            <v>44125</v>
          </cell>
          <cell r="E1757">
            <v>28380.643</v>
          </cell>
          <cell r="F1757">
            <v>0</v>
          </cell>
          <cell r="G1757">
            <v>28380.643</v>
          </cell>
          <cell r="H1757">
            <v>10493.430048</v>
          </cell>
          <cell r="I1757">
            <v>2.7046106821295504</v>
          </cell>
          <cell r="J1757">
            <v>36298.886005785113</v>
          </cell>
          <cell r="K1757">
            <v>0.78185988945988183</v>
          </cell>
          <cell r="L1757">
            <v>31</v>
          </cell>
          <cell r="M1757">
            <v>131.95257234670794</v>
          </cell>
        </row>
        <row r="1758">
          <cell r="D1758">
            <v>44126</v>
          </cell>
          <cell r="E1758">
            <v>15958.544</v>
          </cell>
          <cell r="F1758">
            <v>0</v>
          </cell>
          <cell r="G1758">
            <v>15958.544</v>
          </cell>
          <cell r="H1758">
            <v>10493.430048</v>
          </cell>
          <cell r="I1758">
            <v>1.5208129207514587</v>
          </cell>
          <cell r="J1758">
            <v>36298.886005785113</v>
          </cell>
          <cell r="K1758">
            <v>0.43964280329309879</v>
          </cell>
          <cell r="L1758">
            <v>31</v>
          </cell>
          <cell r="M1758">
            <v>131.95257234670794</v>
          </cell>
        </row>
        <row r="1759">
          <cell r="D1759">
            <v>44127</v>
          </cell>
          <cell r="E1759">
            <v>36313.963000000003</v>
          </cell>
          <cell r="F1759">
            <v>0</v>
          </cell>
          <cell r="G1759">
            <v>36313.963000000003</v>
          </cell>
          <cell r="H1759">
            <v>10493.430048</v>
          </cell>
          <cell r="I1759">
            <v>3.4606380214943426</v>
          </cell>
          <cell r="J1759">
            <v>36298.886005785113</v>
          </cell>
          <cell r="K1759">
            <v>1.0004153569399481</v>
          </cell>
          <cell r="L1759">
            <v>31</v>
          </cell>
          <cell r="M1759">
            <v>131.95257234670794</v>
          </cell>
        </row>
        <row r="1760">
          <cell r="D1760">
            <v>44128</v>
          </cell>
          <cell r="E1760">
            <v>41435.838000000003</v>
          </cell>
          <cell r="F1760">
            <v>0</v>
          </cell>
          <cell r="G1760">
            <v>41435.838000000003</v>
          </cell>
          <cell r="H1760">
            <v>10493.430048</v>
          </cell>
          <cell r="I1760">
            <v>3.9487410513493142</v>
          </cell>
          <cell r="J1760">
            <v>36298.886005785113</v>
          </cell>
          <cell r="K1760">
            <v>1.1415181720286456</v>
          </cell>
          <cell r="L1760">
            <v>31</v>
          </cell>
          <cell r="M1760">
            <v>131.95257234670794</v>
          </cell>
        </row>
        <row r="1761">
          <cell r="D1761">
            <v>44129</v>
          </cell>
          <cell r="E1761">
            <v>26177.683000000001</v>
          </cell>
          <cell r="F1761">
            <v>0</v>
          </cell>
          <cell r="G1761">
            <v>26177.683000000001</v>
          </cell>
          <cell r="H1761">
            <v>10493.430048</v>
          </cell>
          <cell r="I1761">
            <v>2.4946736081772753</v>
          </cell>
          <cell r="J1761">
            <v>36298.886005785113</v>
          </cell>
          <cell r="K1761">
            <v>0.72117042368264273</v>
          </cell>
          <cell r="L1761">
            <v>31</v>
          </cell>
          <cell r="M1761">
            <v>131.95257234670794</v>
          </cell>
        </row>
        <row r="1762">
          <cell r="D1762">
            <v>44130</v>
          </cell>
          <cell r="E1762">
            <v>41573.057999999997</v>
          </cell>
          <cell r="F1762">
            <v>0.3</v>
          </cell>
          <cell r="G1762">
            <v>41573.358</v>
          </cell>
          <cell r="H1762">
            <v>10493.430048</v>
          </cell>
          <cell r="I1762">
            <v>3.9618463943468791</v>
          </cell>
          <cell r="J1762">
            <v>36298.886005785113</v>
          </cell>
          <cell r="K1762">
            <v>1.1453067180456797</v>
          </cell>
          <cell r="L1762">
            <v>31</v>
          </cell>
          <cell r="M1762">
            <v>131.95257234670794</v>
          </cell>
        </row>
        <row r="1763">
          <cell r="D1763">
            <v>44131</v>
          </cell>
          <cell r="E1763">
            <v>39288.578000000001</v>
          </cell>
          <cell r="F1763">
            <v>0</v>
          </cell>
          <cell r="G1763">
            <v>39288.578000000001</v>
          </cell>
          <cell r="H1763">
            <v>10493.430048</v>
          </cell>
          <cell r="I1763">
            <v>3.7441120606210383</v>
          </cell>
          <cell r="J1763">
            <v>36298.886005785113</v>
          </cell>
          <cell r="K1763">
            <v>1.0823631886041465</v>
          </cell>
          <cell r="L1763">
            <v>31</v>
          </cell>
          <cell r="M1763">
            <v>131.95257234670794</v>
          </cell>
        </row>
        <row r="1764">
          <cell r="D1764">
            <v>44132</v>
          </cell>
          <cell r="E1764">
            <v>35030.249000000003</v>
          </cell>
          <cell r="F1764">
            <v>0</v>
          </cell>
          <cell r="G1764">
            <v>35030.249000000003</v>
          </cell>
          <cell r="H1764">
            <v>10493.430048</v>
          </cell>
          <cell r="I1764">
            <v>3.3383029990919519</v>
          </cell>
          <cell r="J1764">
            <v>36298.886005785113</v>
          </cell>
          <cell r="K1764">
            <v>0.96505024959766206</v>
          </cell>
          <cell r="L1764">
            <v>31</v>
          </cell>
          <cell r="M1764">
            <v>131.95257234670794</v>
          </cell>
        </row>
        <row r="1765">
          <cell r="D1765">
            <v>44133</v>
          </cell>
          <cell r="E1765">
            <v>43190.57</v>
          </cell>
          <cell r="F1765">
            <v>0</v>
          </cell>
          <cell r="G1765">
            <v>43190.57</v>
          </cell>
          <cell r="H1765">
            <v>10493.430048</v>
          </cell>
          <cell r="I1765">
            <v>4.1159630170910537</v>
          </cell>
          <cell r="J1765">
            <v>36298.886005785113</v>
          </cell>
          <cell r="K1765">
            <v>1.1898593800679318</v>
          </cell>
          <cell r="L1765">
            <v>31</v>
          </cell>
          <cell r="M1765">
            <v>131.95257234670794</v>
          </cell>
        </row>
        <row r="1766">
          <cell r="D1766">
            <v>44134</v>
          </cell>
          <cell r="E1766">
            <v>43639.182000000001</v>
          </cell>
          <cell r="F1766">
            <v>0</v>
          </cell>
          <cell r="G1766">
            <v>43639.182000000001</v>
          </cell>
          <cell r="H1766">
            <v>10493.430048</v>
          </cell>
          <cell r="I1766">
            <v>4.1587147196275858</v>
          </cell>
          <cell r="J1766">
            <v>36298.886005785113</v>
          </cell>
          <cell r="K1766">
            <v>1.2022182166429305</v>
          </cell>
          <cell r="L1766">
            <v>31</v>
          </cell>
          <cell r="M1766">
            <v>131.95257234670794</v>
          </cell>
        </row>
        <row r="1767">
          <cell r="D1767">
            <v>44135</v>
          </cell>
          <cell r="E1767">
            <v>42898.411999999997</v>
          </cell>
          <cell r="F1767">
            <v>0</v>
          </cell>
          <cell r="G1767">
            <v>42898.411999999997</v>
          </cell>
          <cell r="H1767">
            <v>10897.730979</v>
          </cell>
          <cell r="I1767">
            <v>3.9364535684231443</v>
          </cell>
          <cell r="J1767">
            <v>36298.886005785113</v>
          </cell>
          <cell r="K1767">
            <v>1.18181070331368</v>
          </cell>
          <cell r="L1767">
            <v>31</v>
          </cell>
          <cell r="M1767">
            <v>131.95257234670794</v>
          </cell>
        </row>
        <row r="1768">
          <cell r="D1768">
            <v>44136</v>
          </cell>
          <cell r="E1768">
            <v>38805.584999999999</v>
          </cell>
          <cell r="F1768">
            <v>0</v>
          </cell>
          <cell r="G1768">
            <v>38805.584999999999</v>
          </cell>
          <cell r="H1768">
            <v>10897.730979</v>
          </cell>
          <cell r="I1768">
            <v>3.5608866721686026</v>
          </cell>
          <cell r="J1768">
            <v>26114.973015047864</v>
          </cell>
          <cell r="K1768">
            <v>1.4859515641712362</v>
          </cell>
          <cell r="L1768">
            <v>30</v>
          </cell>
          <cell r="M1768">
            <v>91.869997871717345</v>
          </cell>
        </row>
        <row r="1769">
          <cell r="D1769">
            <v>44137</v>
          </cell>
          <cell r="E1769">
            <v>35810.317000000003</v>
          </cell>
          <cell r="F1769">
            <v>0</v>
          </cell>
          <cell r="G1769">
            <v>35810.317000000003</v>
          </cell>
          <cell r="H1769">
            <v>10897.730979</v>
          </cell>
          <cell r="I1769">
            <v>3.286034227584322</v>
          </cell>
          <cell r="J1769">
            <v>26114.973015047864</v>
          </cell>
          <cell r="K1769">
            <v>1.3712561364457672</v>
          </cell>
          <cell r="L1769">
            <v>30</v>
          </cell>
          <cell r="M1769">
            <v>91.869997871717345</v>
          </cell>
        </row>
        <row r="1770">
          <cell r="D1770">
            <v>44138</v>
          </cell>
          <cell r="E1770">
            <v>24347.510999999999</v>
          </cell>
          <cell r="F1770">
            <v>0</v>
          </cell>
          <cell r="G1770">
            <v>24347.510999999999</v>
          </cell>
          <cell r="H1770">
            <v>10897.730979</v>
          </cell>
          <cell r="I1770">
            <v>2.2341816885476264</v>
          </cell>
          <cell r="J1770">
            <v>26114.973015047864</v>
          </cell>
          <cell r="K1770">
            <v>0.93231997543978218</v>
          </cell>
          <cell r="L1770">
            <v>30</v>
          </cell>
          <cell r="M1770">
            <v>91.869997871717345</v>
          </cell>
        </row>
        <row r="1771">
          <cell r="D1771">
            <v>44139</v>
          </cell>
          <cell r="E1771">
            <v>13037.200999999999</v>
          </cell>
          <cell r="F1771">
            <v>0</v>
          </cell>
          <cell r="G1771">
            <v>13037.200999999999</v>
          </cell>
          <cell r="H1771">
            <v>10897.730979</v>
          </cell>
          <cell r="I1771">
            <v>1.1963225211856277</v>
          </cell>
          <cell r="J1771">
            <v>26114.973015047864</v>
          </cell>
          <cell r="K1771">
            <v>0.49922322310989009</v>
          </cell>
          <cell r="L1771">
            <v>30</v>
          </cell>
          <cell r="M1771">
            <v>91.869997871717345</v>
          </cell>
        </row>
        <row r="1772">
          <cell r="D1772">
            <v>44140</v>
          </cell>
          <cell r="E1772">
            <v>11185.165000000001</v>
          </cell>
          <cell r="F1772">
            <v>0</v>
          </cell>
          <cell r="G1772">
            <v>11185.165000000001</v>
          </cell>
          <cell r="H1772">
            <v>10897.730979</v>
          </cell>
          <cell r="I1772">
            <v>1.0263755841976543</v>
          </cell>
          <cell r="J1772">
            <v>26114.973015047864</v>
          </cell>
          <cell r="K1772">
            <v>0.42830467385721327</v>
          </cell>
          <cell r="L1772">
            <v>30</v>
          </cell>
          <cell r="M1772">
            <v>91.869997871717345</v>
          </cell>
        </row>
        <row r="1773">
          <cell r="D1773">
            <v>44141</v>
          </cell>
          <cell r="E1773">
            <v>15405.17</v>
          </cell>
          <cell r="F1773">
            <v>0</v>
          </cell>
          <cell r="G1773">
            <v>15405.17</v>
          </cell>
          <cell r="H1773">
            <v>10897.730979</v>
          </cell>
          <cell r="I1773">
            <v>1.4136126162121148</v>
          </cell>
          <cell r="J1773">
            <v>26114.973015047864</v>
          </cell>
          <cell r="K1773">
            <v>0.58989798653528358</v>
          </cell>
          <cell r="L1773">
            <v>30</v>
          </cell>
          <cell r="M1773">
            <v>91.869997871717345</v>
          </cell>
        </row>
        <row r="1774">
          <cell r="D1774">
            <v>44142</v>
          </cell>
          <cell r="E1774">
            <v>26594.125</v>
          </cell>
          <cell r="F1774">
            <v>0</v>
          </cell>
          <cell r="G1774">
            <v>26594.125</v>
          </cell>
          <cell r="H1774">
            <v>10897.730979</v>
          </cell>
          <cell r="I1774">
            <v>2.4403359792278829</v>
          </cell>
          <cell r="J1774">
            <v>26114.973015047864</v>
          </cell>
          <cell r="K1774">
            <v>1.0183477878639215</v>
          </cell>
          <cell r="L1774">
            <v>30</v>
          </cell>
          <cell r="M1774">
            <v>91.869997871717345</v>
          </cell>
        </row>
        <row r="1775">
          <cell r="D1775">
            <v>44143</v>
          </cell>
          <cell r="E1775">
            <v>30457.246999999999</v>
          </cell>
          <cell r="F1775">
            <v>2.2999999999999998</v>
          </cell>
          <cell r="G1775">
            <v>30459.546999999999</v>
          </cell>
          <cell r="H1775">
            <v>10897.730979</v>
          </cell>
          <cell r="I1775">
            <v>2.795035687584484</v>
          </cell>
          <cell r="J1775">
            <v>26114.973015047864</v>
          </cell>
          <cell r="K1775">
            <v>1.1663633342622532</v>
          </cell>
          <cell r="L1775">
            <v>30</v>
          </cell>
          <cell r="M1775">
            <v>91.869997871717345</v>
          </cell>
        </row>
        <row r="1776">
          <cell r="D1776">
            <v>44144</v>
          </cell>
          <cell r="E1776">
            <v>28632.668000000001</v>
          </cell>
          <cell r="F1776">
            <v>0</v>
          </cell>
          <cell r="G1776">
            <v>28632.668000000001</v>
          </cell>
          <cell r="H1776">
            <v>10897.730979</v>
          </cell>
          <cell r="I1776">
            <v>2.6273972127936855</v>
          </cell>
          <cell r="J1776">
            <v>26114.973015047864</v>
          </cell>
          <cell r="K1776">
            <v>1.0964081021068413</v>
          </cell>
          <cell r="L1776">
            <v>30</v>
          </cell>
          <cell r="M1776">
            <v>91.869997871717345</v>
          </cell>
        </row>
        <row r="1777">
          <cell r="D1777">
            <v>44145</v>
          </cell>
          <cell r="E1777">
            <v>35700.292000000001</v>
          </cell>
          <cell r="F1777">
            <v>0</v>
          </cell>
          <cell r="G1777">
            <v>35700.292000000001</v>
          </cell>
          <cell r="H1777">
            <v>10897.730979</v>
          </cell>
          <cell r="I1777">
            <v>3.2759380892035876</v>
          </cell>
          <cell r="J1777">
            <v>26114.973015047864</v>
          </cell>
          <cell r="K1777">
            <v>1.3670430361704347</v>
          </cell>
          <cell r="L1777">
            <v>30</v>
          </cell>
          <cell r="M1777">
            <v>91.869997871717345</v>
          </cell>
        </row>
        <row r="1778">
          <cell r="D1778">
            <v>44146</v>
          </cell>
          <cell r="E1778">
            <v>31722.544000000002</v>
          </cell>
          <cell r="F1778">
            <v>0</v>
          </cell>
          <cell r="G1778">
            <v>31722.544000000002</v>
          </cell>
          <cell r="H1778">
            <v>10897.730979</v>
          </cell>
          <cell r="I1778">
            <v>2.9109310975954128</v>
          </cell>
          <cell r="J1778">
            <v>26114.973015047864</v>
          </cell>
          <cell r="K1778">
            <v>1.2147262791242772</v>
          </cell>
          <cell r="L1778">
            <v>30</v>
          </cell>
          <cell r="M1778">
            <v>91.869997871717345</v>
          </cell>
        </row>
        <row r="1779">
          <cell r="D1779">
            <v>44147</v>
          </cell>
          <cell r="E1779">
            <v>28460.545999999998</v>
          </cell>
          <cell r="F1779">
            <v>0</v>
          </cell>
          <cell r="G1779">
            <v>28460.545999999998</v>
          </cell>
          <cell r="H1779">
            <v>10897.730979</v>
          </cell>
          <cell r="I1779">
            <v>2.6116029157669298</v>
          </cell>
          <cell r="J1779">
            <v>26114.973015047864</v>
          </cell>
          <cell r="K1779">
            <v>1.0898171705404627</v>
          </cell>
          <cell r="L1779">
            <v>30</v>
          </cell>
          <cell r="M1779">
            <v>91.869997871717345</v>
          </cell>
        </row>
        <row r="1780">
          <cell r="D1780">
            <v>44148</v>
          </cell>
          <cell r="E1780">
            <v>24150.834999999999</v>
          </cell>
          <cell r="F1780">
            <v>0</v>
          </cell>
          <cell r="G1780">
            <v>24150.834999999999</v>
          </cell>
          <cell r="H1780">
            <v>10897.730979</v>
          </cell>
          <cell r="I1780">
            <v>2.2161342619430431</v>
          </cell>
          <cell r="J1780">
            <v>26114.973015047864</v>
          </cell>
          <cell r="K1780">
            <v>0.92478881697805704</v>
          </cell>
          <cell r="L1780">
            <v>30</v>
          </cell>
          <cell r="M1780">
            <v>91.869997871717345</v>
          </cell>
        </row>
        <row r="1781">
          <cell r="D1781">
            <v>44149</v>
          </cell>
          <cell r="E1781">
            <v>11078.361000000001</v>
          </cell>
          <cell r="F1781">
            <v>0</v>
          </cell>
          <cell r="G1781">
            <v>11078.361000000001</v>
          </cell>
          <cell r="H1781">
            <v>10897.730979</v>
          </cell>
          <cell r="I1781">
            <v>1.0165750119312063</v>
          </cell>
          <cell r="J1781">
            <v>26114.973015047864</v>
          </cell>
          <cell r="K1781">
            <v>0.42421491278648737</v>
          </cell>
          <cell r="L1781">
            <v>30</v>
          </cell>
          <cell r="M1781">
            <v>91.869997871717345</v>
          </cell>
        </row>
        <row r="1782">
          <cell r="D1782">
            <v>44150</v>
          </cell>
          <cell r="E1782">
            <v>26799.94</v>
          </cell>
          <cell r="F1782">
            <v>0</v>
          </cell>
          <cell r="G1782">
            <v>26799.94</v>
          </cell>
          <cell r="H1782">
            <v>10897.730979</v>
          </cell>
          <cell r="I1782">
            <v>2.4592220207714486</v>
          </cell>
          <cell r="J1782">
            <v>26114.973015047864</v>
          </cell>
          <cell r="K1782">
            <v>1.0262288988220454</v>
          </cell>
          <cell r="L1782">
            <v>30</v>
          </cell>
          <cell r="M1782">
            <v>91.869997871717345</v>
          </cell>
        </row>
        <row r="1783">
          <cell r="D1783">
            <v>44151</v>
          </cell>
          <cell r="E1783">
            <v>26324.536</v>
          </cell>
          <cell r="F1783">
            <v>0</v>
          </cell>
          <cell r="G1783">
            <v>26324.536</v>
          </cell>
          <cell r="H1783">
            <v>10897.730979</v>
          </cell>
          <cell r="I1783">
            <v>2.4155978937934472</v>
          </cell>
          <cell r="J1783">
            <v>26114.973015047864</v>
          </cell>
          <cell r="K1783">
            <v>1.0080246295805622</v>
          </cell>
          <cell r="L1783">
            <v>30</v>
          </cell>
          <cell r="M1783">
            <v>91.869997871717345</v>
          </cell>
        </row>
        <row r="1784">
          <cell r="D1784">
            <v>44152</v>
          </cell>
          <cell r="E1784">
            <v>32196.313999999998</v>
          </cell>
          <cell r="F1784">
            <v>0</v>
          </cell>
          <cell r="G1784">
            <v>32196.313999999998</v>
          </cell>
          <cell r="H1784">
            <v>10897.730979</v>
          </cell>
          <cell r="I1784">
            <v>2.9544052851040745</v>
          </cell>
          <cell r="J1784">
            <v>26114.973015047864</v>
          </cell>
          <cell r="K1784">
            <v>1.2328679788965498</v>
          </cell>
          <cell r="L1784">
            <v>30</v>
          </cell>
          <cell r="M1784">
            <v>91.869997871717345</v>
          </cell>
        </row>
        <row r="1785">
          <cell r="D1785">
            <v>44153</v>
          </cell>
          <cell r="E1785">
            <v>32617.059000000001</v>
          </cell>
          <cell r="F1785">
            <v>0</v>
          </cell>
          <cell r="G1785">
            <v>32617.059000000001</v>
          </cell>
          <cell r="H1785">
            <v>10897.730979</v>
          </cell>
          <cell r="I1785">
            <v>2.9930137808368817</v>
          </cell>
          <cell r="J1785">
            <v>26114.973015047864</v>
          </cell>
          <cell r="K1785">
            <v>1.2489792342961845</v>
          </cell>
          <cell r="L1785">
            <v>30</v>
          </cell>
          <cell r="M1785">
            <v>91.869997871717345</v>
          </cell>
        </row>
        <row r="1786">
          <cell r="D1786">
            <v>44154</v>
          </cell>
          <cell r="E1786">
            <v>32818.834000000003</v>
          </cell>
          <cell r="F1786">
            <v>0</v>
          </cell>
          <cell r="G1786">
            <v>32818.834000000003</v>
          </cell>
          <cell r="H1786">
            <v>10897.730979</v>
          </cell>
          <cell r="I1786">
            <v>3.0115291030070495</v>
          </cell>
          <cell r="J1786">
            <v>26114.973015047864</v>
          </cell>
          <cell r="K1786">
            <v>1.2567056447306786</v>
          </cell>
          <cell r="L1786">
            <v>30</v>
          </cell>
          <cell r="M1786">
            <v>91.869997871717345</v>
          </cell>
        </row>
        <row r="1787">
          <cell r="D1787">
            <v>44155</v>
          </cell>
          <cell r="E1787">
            <v>38438.665999999997</v>
          </cell>
          <cell r="F1787">
            <v>0</v>
          </cell>
          <cell r="G1787">
            <v>38438.665999999997</v>
          </cell>
          <cell r="H1787">
            <v>10897.730979</v>
          </cell>
          <cell r="I1787">
            <v>3.5272173697507823</v>
          </cell>
          <cell r="J1787">
            <v>26114.973015047864</v>
          </cell>
          <cell r="K1787">
            <v>1.4719014252035039</v>
          </cell>
          <cell r="L1787">
            <v>30</v>
          </cell>
          <cell r="M1787">
            <v>91.869997871717345</v>
          </cell>
        </row>
        <row r="1788">
          <cell r="D1788">
            <v>44156</v>
          </cell>
          <cell r="E1788">
            <v>38401.008999999998</v>
          </cell>
          <cell r="F1788">
            <v>0</v>
          </cell>
          <cell r="G1788">
            <v>38401.008999999998</v>
          </cell>
          <cell r="H1788">
            <v>10897.730979</v>
          </cell>
          <cell r="I1788">
            <v>3.5237618797893799</v>
          </cell>
          <cell r="J1788">
            <v>26114.973015047864</v>
          </cell>
          <cell r="K1788">
            <v>1.4704594554959993</v>
          </cell>
          <cell r="L1788">
            <v>30</v>
          </cell>
          <cell r="M1788">
            <v>91.869997871717345</v>
          </cell>
        </row>
        <row r="1789">
          <cell r="D1789">
            <v>44157</v>
          </cell>
          <cell r="E1789">
            <v>37821.576000000001</v>
          </cell>
          <cell r="F1789">
            <v>0</v>
          </cell>
          <cell r="G1789">
            <v>37821.576000000001</v>
          </cell>
          <cell r="H1789">
            <v>10897.730979</v>
          </cell>
          <cell r="I1789">
            <v>3.4705918207085888</v>
          </cell>
          <cell r="J1789">
            <v>26114.973015047864</v>
          </cell>
          <cell r="K1789">
            <v>1.4482716860632636</v>
          </cell>
          <cell r="L1789">
            <v>30</v>
          </cell>
          <cell r="M1789">
            <v>91.869997871717345</v>
          </cell>
        </row>
        <row r="1790">
          <cell r="D1790">
            <v>44158</v>
          </cell>
          <cell r="E1790">
            <v>38082.497000000003</v>
          </cell>
          <cell r="F1790">
            <v>0</v>
          </cell>
          <cell r="G1790">
            <v>38082.497000000003</v>
          </cell>
          <cell r="H1790">
            <v>10897.730979</v>
          </cell>
          <cell r="I1790">
            <v>3.4945345112101984</v>
          </cell>
          <cell r="J1790">
            <v>26114.973015047864</v>
          </cell>
          <cell r="K1790">
            <v>1.4582629274805783</v>
          </cell>
          <cell r="L1790">
            <v>30</v>
          </cell>
          <cell r="M1790">
            <v>91.869997871717345</v>
          </cell>
        </row>
        <row r="1791">
          <cell r="D1791">
            <v>44159</v>
          </cell>
          <cell r="E1791">
            <v>29643.368999999999</v>
          </cell>
          <cell r="F1791">
            <v>0</v>
          </cell>
          <cell r="G1791">
            <v>29643.368999999999</v>
          </cell>
          <cell r="H1791">
            <v>10897.730979</v>
          </cell>
          <cell r="I1791">
            <v>2.720141381460321</v>
          </cell>
          <cell r="J1791">
            <v>26114.973015047864</v>
          </cell>
          <cell r="K1791">
            <v>1.1351100758526158</v>
          </cell>
          <cell r="L1791">
            <v>30</v>
          </cell>
          <cell r="M1791">
            <v>91.869997871717345</v>
          </cell>
        </row>
        <row r="1792">
          <cell r="D1792">
            <v>44160</v>
          </cell>
          <cell r="E1792">
            <v>17382.406999999999</v>
          </cell>
          <cell r="F1792">
            <v>0</v>
          </cell>
          <cell r="G1792">
            <v>17382.406999999999</v>
          </cell>
          <cell r="H1792">
            <v>10897.730979</v>
          </cell>
          <cell r="I1792">
            <v>1.5950482750488164</v>
          </cell>
          <cell r="J1792">
            <v>26114.973015047864</v>
          </cell>
          <cell r="K1792">
            <v>0.66561075862433317</v>
          </cell>
          <cell r="L1792">
            <v>30</v>
          </cell>
          <cell r="M1792">
            <v>91.869997871717345</v>
          </cell>
        </row>
        <row r="1793">
          <cell r="D1793">
            <v>44161</v>
          </cell>
          <cell r="E1793">
            <v>7394.1540000000005</v>
          </cell>
          <cell r="F1793">
            <v>0</v>
          </cell>
          <cell r="G1793">
            <v>7394.1540000000005</v>
          </cell>
          <cell r="H1793">
            <v>10897.730979</v>
          </cell>
          <cell r="I1793">
            <v>0.67850399447817022</v>
          </cell>
          <cell r="J1793">
            <v>26114.973015047864</v>
          </cell>
          <cell r="K1793">
            <v>0.28313848900932698</v>
          </cell>
          <cell r="L1793">
            <v>30</v>
          </cell>
          <cell r="M1793">
            <v>91.869997871717345</v>
          </cell>
        </row>
        <row r="1794">
          <cell r="D1794">
            <v>44162</v>
          </cell>
          <cell r="E1794">
            <v>9393.3240000000005</v>
          </cell>
          <cell r="F1794">
            <v>0</v>
          </cell>
          <cell r="G1794">
            <v>9393.3240000000005</v>
          </cell>
          <cell r="H1794">
            <v>10897.730979</v>
          </cell>
          <cell r="I1794">
            <v>0.86195227411109687</v>
          </cell>
          <cell r="J1794">
            <v>26114.973015047864</v>
          </cell>
          <cell r="K1794">
            <v>0.35969112411440812</v>
          </cell>
          <cell r="L1794">
            <v>30</v>
          </cell>
          <cell r="M1794">
            <v>91.869997871717345</v>
          </cell>
        </row>
        <row r="1795">
          <cell r="D1795">
            <v>44163</v>
          </cell>
          <cell r="E1795">
            <v>20120.695</v>
          </cell>
          <cell r="F1795">
            <v>0</v>
          </cell>
          <cell r="G1795">
            <v>20120.695</v>
          </cell>
          <cell r="H1795">
            <v>10897.730979</v>
          </cell>
          <cell r="I1795">
            <v>1.8463196640449937</v>
          </cell>
          <cell r="J1795">
            <v>26114.973015047864</v>
          </cell>
          <cell r="K1795">
            <v>0.7704658545274442</v>
          </cell>
          <cell r="L1795">
            <v>30</v>
          </cell>
          <cell r="M1795">
            <v>91.869997871717345</v>
          </cell>
        </row>
        <row r="1796">
          <cell r="D1796">
            <v>44164</v>
          </cell>
          <cell r="E1796">
            <v>22328.846000000001</v>
          </cell>
          <cell r="F1796">
            <v>0</v>
          </cell>
          <cell r="G1796">
            <v>22328.846000000001</v>
          </cell>
          <cell r="H1796">
            <v>10897.730979</v>
          </cell>
          <cell r="I1796">
            <v>2.0489445044136101</v>
          </cell>
          <cell r="J1796">
            <v>26114.973015047864</v>
          </cell>
          <cell r="K1796">
            <v>0.8550208337237708</v>
          </cell>
          <cell r="L1796">
            <v>30</v>
          </cell>
          <cell r="M1796">
            <v>91.869997871717345</v>
          </cell>
        </row>
        <row r="1797">
          <cell r="D1797">
            <v>44165</v>
          </cell>
          <cell r="E1797">
            <v>25563.902999999998</v>
          </cell>
          <cell r="F1797">
            <v>0</v>
          </cell>
          <cell r="G1797">
            <v>25563.902999999998</v>
          </cell>
          <cell r="H1797">
            <v>11198.248914</v>
          </cell>
          <cell r="I1797">
            <v>2.2828482556804146</v>
          </cell>
          <cell r="J1797">
            <v>26114.973015047864</v>
          </cell>
          <cell r="K1797">
            <v>0.97889831190978716</v>
          </cell>
          <cell r="L1797">
            <v>30</v>
          </cell>
          <cell r="M1797">
            <v>91.869997871717345</v>
          </cell>
        </row>
        <row r="1798">
          <cell r="D1798">
            <v>44166</v>
          </cell>
          <cell r="E1798">
            <v>29413.870999999999</v>
          </cell>
          <cell r="F1798">
            <v>0</v>
          </cell>
          <cell r="G1798">
            <v>29413.870999999999</v>
          </cell>
          <cell r="H1798">
            <v>11198.248914</v>
          </cell>
          <cell r="I1798">
            <v>2.6266491507638228</v>
          </cell>
          <cell r="J1798">
            <v>23752.850214432325</v>
          </cell>
          <cell r="K1798">
            <v>1.2383301681466428</v>
          </cell>
          <cell r="L1798">
            <v>31</v>
          </cell>
          <cell r="M1798">
            <v>86.345616387810878</v>
          </cell>
        </row>
        <row r="1799">
          <cell r="D1799">
            <v>44167</v>
          </cell>
          <cell r="E1799">
            <v>28737.454000000002</v>
          </cell>
          <cell r="F1799">
            <v>0</v>
          </cell>
          <cell r="G1799">
            <v>28737.454000000002</v>
          </cell>
          <cell r="H1799">
            <v>11198.248914</v>
          </cell>
          <cell r="I1799">
            <v>2.5662453318100984</v>
          </cell>
          <cell r="J1799">
            <v>23752.850214432325</v>
          </cell>
          <cell r="K1799">
            <v>1.2098528698900737</v>
          </cell>
          <cell r="L1799">
            <v>31</v>
          </cell>
          <cell r="M1799">
            <v>86.345616387810878</v>
          </cell>
        </row>
        <row r="1800">
          <cell r="D1800">
            <v>44168</v>
          </cell>
          <cell r="E1800">
            <v>33422.947999999997</v>
          </cell>
          <cell r="F1800">
            <v>0</v>
          </cell>
          <cell r="G1800">
            <v>33422.947999999997</v>
          </cell>
          <cell r="H1800">
            <v>11198.248914</v>
          </cell>
          <cell r="I1800">
            <v>2.9846584279989328</v>
          </cell>
          <cell r="J1800">
            <v>23752.850214432325</v>
          </cell>
          <cell r="K1800">
            <v>1.4071131547696152</v>
          </cell>
          <cell r="L1800">
            <v>31</v>
          </cell>
          <cell r="M1800">
            <v>86.345616387810878</v>
          </cell>
        </row>
        <row r="1801">
          <cell r="D1801">
            <v>44169</v>
          </cell>
          <cell r="E1801">
            <v>15224.545</v>
          </cell>
          <cell r="F1801">
            <v>0</v>
          </cell>
          <cell r="G1801">
            <v>15224.545</v>
          </cell>
          <cell r="H1801">
            <v>11198.248914</v>
          </cell>
          <cell r="I1801">
            <v>1.3595469360362533</v>
          </cell>
          <cell r="J1801">
            <v>23752.850214432325</v>
          </cell>
          <cell r="K1801">
            <v>0.6409565531108139</v>
          </cell>
          <cell r="L1801">
            <v>31</v>
          </cell>
          <cell r="M1801">
            <v>86.345616387810878</v>
          </cell>
        </row>
        <row r="1802">
          <cell r="D1802">
            <v>44170</v>
          </cell>
          <cell r="E1802">
            <v>29728.553</v>
          </cell>
          <cell r="F1802">
            <v>0</v>
          </cell>
          <cell r="G1802">
            <v>29728.553</v>
          </cell>
          <cell r="H1802">
            <v>11198.248914</v>
          </cell>
          <cell r="I1802">
            <v>2.6547501514128249</v>
          </cell>
          <cell r="J1802">
            <v>23752.850214432325</v>
          </cell>
          <cell r="K1802">
            <v>1.2515783466666588</v>
          </cell>
          <cell r="L1802">
            <v>31</v>
          </cell>
          <cell r="M1802">
            <v>86.345616387810878</v>
          </cell>
        </row>
        <row r="1803">
          <cell r="D1803">
            <v>44171</v>
          </cell>
          <cell r="E1803">
            <v>23782.564999999999</v>
          </cell>
          <cell r="F1803">
            <v>0</v>
          </cell>
          <cell r="G1803">
            <v>23782.564999999999</v>
          </cell>
          <cell r="H1803">
            <v>11198.248914</v>
          </cell>
          <cell r="I1803">
            <v>2.1237753494001321</v>
          </cell>
          <cell r="J1803">
            <v>23752.850214432325</v>
          </cell>
          <cell r="K1803">
            <v>1.0012509987348641</v>
          </cell>
          <cell r="L1803">
            <v>31</v>
          </cell>
          <cell r="M1803">
            <v>86.345616387810878</v>
          </cell>
        </row>
        <row r="1804">
          <cell r="D1804">
            <v>44172</v>
          </cell>
          <cell r="E1804">
            <v>14128.832</v>
          </cell>
          <cell r="F1804">
            <v>0</v>
          </cell>
          <cell r="G1804">
            <v>14128.832</v>
          </cell>
          <cell r="H1804">
            <v>11198.248914</v>
          </cell>
          <cell r="I1804">
            <v>1.2617001201264779</v>
          </cell>
          <cell r="J1804">
            <v>23752.850214432325</v>
          </cell>
          <cell r="K1804">
            <v>0.59482680488656758</v>
          </cell>
          <cell r="L1804">
            <v>31</v>
          </cell>
          <cell r="M1804">
            <v>86.345616387810878</v>
          </cell>
        </row>
        <row r="1805">
          <cell r="D1805">
            <v>44173</v>
          </cell>
          <cell r="E1805">
            <v>22747.776000000002</v>
          </cell>
          <cell r="F1805">
            <v>0</v>
          </cell>
          <cell r="G1805">
            <v>22747.776000000002</v>
          </cell>
          <cell r="H1805">
            <v>11198.248914</v>
          </cell>
          <cell r="I1805">
            <v>2.0313690269521367</v>
          </cell>
          <cell r="J1805">
            <v>23752.850214432325</v>
          </cell>
          <cell r="K1805">
            <v>0.95768616375050286</v>
          </cell>
          <cell r="L1805">
            <v>31</v>
          </cell>
          <cell r="M1805">
            <v>86.345616387810878</v>
          </cell>
        </row>
        <row r="1806">
          <cell r="D1806">
            <v>44174</v>
          </cell>
          <cell r="E1806">
            <v>27137.948</v>
          </cell>
          <cell r="F1806">
            <v>0</v>
          </cell>
          <cell r="G1806">
            <v>27137.948</v>
          </cell>
          <cell r="H1806">
            <v>11198.248914</v>
          </cell>
          <cell r="I1806">
            <v>2.4234099642196969</v>
          </cell>
          <cell r="J1806">
            <v>23752.850214432325</v>
          </cell>
          <cell r="K1806">
            <v>1.1425133301901966</v>
          </cell>
          <cell r="L1806">
            <v>31</v>
          </cell>
          <cell r="M1806">
            <v>86.345616387810878</v>
          </cell>
        </row>
        <row r="1807">
          <cell r="D1807">
            <v>44175</v>
          </cell>
          <cell r="E1807">
            <v>9638.0130000000008</v>
          </cell>
          <cell r="F1807">
            <v>0</v>
          </cell>
          <cell r="G1807">
            <v>9638.0130000000008</v>
          </cell>
          <cell r="H1807">
            <v>11198.248914</v>
          </cell>
          <cell r="I1807">
            <v>0.86067143836663618</v>
          </cell>
          <cell r="J1807">
            <v>23752.850214432325</v>
          </cell>
          <cell r="K1807">
            <v>0.40576237853526759</v>
          </cell>
          <cell r="L1807">
            <v>31</v>
          </cell>
          <cell r="M1807">
            <v>86.345616387810878</v>
          </cell>
        </row>
        <row r="1808">
          <cell r="D1808">
            <v>44176</v>
          </cell>
          <cell r="E1808">
            <v>9944.8359999999993</v>
          </cell>
          <cell r="F1808">
            <v>0</v>
          </cell>
          <cell r="G1808">
            <v>9944.8359999999993</v>
          </cell>
          <cell r="H1808">
            <v>11198.248914</v>
          </cell>
          <cell r="I1808">
            <v>0.88807063286180488</v>
          </cell>
          <cell r="J1808">
            <v>23752.850214432325</v>
          </cell>
          <cell r="K1808">
            <v>0.41867969149897971</v>
          </cell>
          <cell r="L1808">
            <v>31</v>
          </cell>
          <cell r="M1808">
            <v>86.345616387810878</v>
          </cell>
        </row>
        <row r="1809">
          <cell r="D1809">
            <v>44177</v>
          </cell>
          <cell r="E1809">
            <v>27014</v>
          </cell>
          <cell r="F1809">
            <v>0</v>
          </cell>
          <cell r="G1809">
            <v>27014</v>
          </cell>
          <cell r="H1809">
            <v>11198.248914</v>
          </cell>
          <cell r="I1809">
            <v>2.4123414479764973</v>
          </cell>
          <cell r="J1809">
            <v>23752.850214432325</v>
          </cell>
          <cell r="K1809">
            <v>1.1372950932678465</v>
          </cell>
          <cell r="L1809">
            <v>31</v>
          </cell>
          <cell r="M1809">
            <v>86.345616387810878</v>
          </cell>
        </row>
        <row r="1810">
          <cell r="D1810">
            <v>44178</v>
          </cell>
          <cell r="E1810">
            <v>20701.399000000001</v>
          </cell>
          <cell r="F1810">
            <v>0</v>
          </cell>
          <cell r="G1810">
            <v>20701.399000000001</v>
          </cell>
          <cell r="H1810">
            <v>11198.248914</v>
          </cell>
          <cell r="I1810">
            <v>1.8486282238394618</v>
          </cell>
          <cell r="J1810">
            <v>23752.850214432325</v>
          </cell>
          <cell r="K1810">
            <v>0.87153326077144844</v>
          </cell>
          <cell r="L1810">
            <v>31</v>
          </cell>
          <cell r="M1810">
            <v>86.345616387810878</v>
          </cell>
        </row>
        <row r="1811">
          <cell r="D1811">
            <v>44179</v>
          </cell>
          <cell r="E1811">
            <v>11884.346</v>
          </cell>
          <cell r="F1811">
            <v>0</v>
          </cell>
          <cell r="G1811">
            <v>11884.346</v>
          </cell>
          <cell r="H1811">
            <v>11198.248914</v>
          </cell>
          <cell r="I1811">
            <v>1.0612682474973605</v>
          </cell>
          <cell r="J1811">
            <v>23752.850214432325</v>
          </cell>
          <cell r="K1811">
            <v>0.5003334712555475</v>
          </cell>
          <cell r="L1811">
            <v>31</v>
          </cell>
          <cell r="M1811">
            <v>86.345616387810878</v>
          </cell>
        </row>
        <row r="1812">
          <cell r="D1812">
            <v>44180</v>
          </cell>
          <cell r="E1812">
            <v>26528.925999999999</v>
          </cell>
          <cell r="F1812">
            <v>0</v>
          </cell>
          <cell r="G1812">
            <v>26528.925999999999</v>
          </cell>
          <cell r="H1812">
            <v>11198.248914</v>
          </cell>
          <cell r="I1812">
            <v>2.3690244969312708</v>
          </cell>
          <cell r="J1812">
            <v>23752.850214432325</v>
          </cell>
          <cell r="K1812">
            <v>1.1168733756372917</v>
          </cell>
          <cell r="L1812">
            <v>31</v>
          </cell>
          <cell r="M1812">
            <v>86.345616387810878</v>
          </cell>
        </row>
        <row r="1813">
          <cell r="D1813">
            <v>44181</v>
          </cell>
          <cell r="E1813">
            <v>17264.501</v>
          </cell>
          <cell r="F1813">
            <v>0</v>
          </cell>
          <cell r="G1813">
            <v>17264.501</v>
          </cell>
          <cell r="H1813">
            <v>11198.248914</v>
          </cell>
          <cell r="I1813">
            <v>1.5417143459292104</v>
          </cell>
          <cell r="J1813">
            <v>23752.850214432325</v>
          </cell>
          <cell r="K1813">
            <v>0.72683913063662653</v>
          </cell>
          <cell r="L1813">
            <v>31</v>
          </cell>
          <cell r="M1813">
            <v>86.345616387810878</v>
          </cell>
        </row>
        <row r="1814">
          <cell r="D1814">
            <v>44182</v>
          </cell>
          <cell r="E1814">
            <v>20275.781999999999</v>
          </cell>
          <cell r="F1814">
            <v>0</v>
          </cell>
          <cell r="G1814">
            <v>20275.781999999999</v>
          </cell>
          <cell r="H1814">
            <v>11198.248914</v>
          </cell>
          <cell r="I1814">
            <v>1.810620763631295</v>
          </cell>
          <cell r="J1814">
            <v>23752.850214432325</v>
          </cell>
          <cell r="K1814">
            <v>0.8536146953716045</v>
          </cell>
          <cell r="L1814">
            <v>31</v>
          </cell>
          <cell r="M1814">
            <v>86.345616387810878</v>
          </cell>
        </row>
        <row r="1815">
          <cell r="D1815">
            <v>44183</v>
          </cell>
          <cell r="E1815">
            <v>20180.116999999998</v>
          </cell>
          <cell r="F1815">
            <v>0</v>
          </cell>
          <cell r="G1815">
            <v>20180.116999999998</v>
          </cell>
          <cell r="H1815">
            <v>11198.248914</v>
          </cell>
          <cell r="I1815">
            <v>1.80207791012494</v>
          </cell>
          <cell r="J1815">
            <v>23752.850214432325</v>
          </cell>
          <cell r="K1815">
            <v>0.84958717870996725</v>
          </cell>
          <cell r="L1815">
            <v>31</v>
          </cell>
          <cell r="M1815">
            <v>86.345616387810878</v>
          </cell>
        </row>
        <row r="1816">
          <cell r="D1816">
            <v>44184</v>
          </cell>
          <cell r="E1816">
            <v>11347.573</v>
          </cell>
          <cell r="F1816">
            <v>0</v>
          </cell>
          <cell r="G1816">
            <v>11347.573</v>
          </cell>
          <cell r="H1816">
            <v>11198.248914</v>
          </cell>
          <cell r="I1816">
            <v>1.0133345925016291</v>
          </cell>
          <cell r="J1816">
            <v>23752.850214432325</v>
          </cell>
          <cell r="K1816">
            <v>0.47773521482929954</v>
          </cell>
          <cell r="L1816">
            <v>31</v>
          </cell>
          <cell r="M1816">
            <v>86.345616387810878</v>
          </cell>
        </row>
        <row r="1817">
          <cell r="D1817">
            <v>44185</v>
          </cell>
          <cell r="E1817">
            <v>24593.272000000001</v>
          </cell>
          <cell r="F1817">
            <v>0</v>
          </cell>
          <cell r="G1817">
            <v>24593.272000000001</v>
          </cell>
          <cell r="H1817">
            <v>11198.248914</v>
          </cell>
          <cell r="I1817">
            <v>2.1961712218464444</v>
          </cell>
          <cell r="J1817">
            <v>23752.850214432325</v>
          </cell>
          <cell r="K1817">
            <v>1.0353819342933857</v>
          </cell>
          <cell r="L1817">
            <v>31</v>
          </cell>
          <cell r="M1817">
            <v>86.345616387810878</v>
          </cell>
        </row>
        <row r="1818">
          <cell r="D1818">
            <v>44186</v>
          </cell>
          <cell r="E1818">
            <v>23134.095000000001</v>
          </cell>
          <cell r="F1818">
            <v>0</v>
          </cell>
          <cell r="G1818">
            <v>23134.095000000001</v>
          </cell>
          <cell r="H1818">
            <v>11198.248914</v>
          </cell>
          <cell r="I1818">
            <v>2.0658671884921098</v>
          </cell>
          <cell r="J1818">
            <v>23752.850214432325</v>
          </cell>
          <cell r="K1818">
            <v>0.9739502750681952</v>
          </cell>
          <cell r="L1818">
            <v>31</v>
          </cell>
          <cell r="M1818">
            <v>86.345616387810878</v>
          </cell>
        </row>
        <row r="1819">
          <cell r="D1819">
            <v>44187</v>
          </cell>
          <cell r="E1819">
            <v>26056.366000000002</v>
          </cell>
          <cell r="F1819">
            <v>0</v>
          </cell>
          <cell r="G1819">
            <v>26056.366000000002</v>
          </cell>
          <cell r="H1819">
            <v>11198.248914</v>
          </cell>
          <cell r="I1819">
            <v>2.326825042031746</v>
          </cell>
          <cell r="J1819">
            <v>23752.850214432325</v>
          </cell>
          <cell r="K1819">
            <v>1.0969785000440937</v>
          </cell>
          <cell r="L1819">
            <v>31</v>
          </cell>
          <cell r="M1819">
            <v>86.345616387810878</v>
          </cell>
        </row>
        <row r="1820">
          <cell r="D1820">
            <v>44188</v>
          </cell>
          <cell r="E1820">
            <v>18417.580999999998</v>
          </cell>
          <cell r="F1820">
            <v>0</v>
          </cell>
          <cell r="G1820">
            <v>18417.580999999998</v>
          </cell>
          <cell r="H1820">
            <v>11198.248914</v>
          </cell>
          <cell r="I1820">
            <v>1.644684016353166</v>
          </cell>
          <cell r="J1820">
            <v>23752.850214432325</v>
          </cell>
          <cell r="K1820">
            <v>0.77538404165111119</v>
          </cell>
          <cell r="L1820">
            <v>31</v>
          </cell>
          <cell r="M1820">
            <v>86.345616387810878</v>
          </cell>
        </row>
        <row r="1821">
          <cell r="D1821">
            <v>44189</v>
          </cell>
          <cell r="E1821">
            <v>20665.611000000001</v>
          </cell>
          <cell r="F1821">
            <v>0</v>
          </cell>
          <cell r="G1821">
            <v>20665.611000000001</v>
          </cell>
          <cell r="H1821">
            <v>11198.248914</v>
          </cell>
          <cell r="I1821">
            <v>1.8454323670340949</v>
          </cell>
          <cell r="J1821">
            <v>23752.850214432325</v>
          </cell>
          <cell r="K1821">
            <v>0.87002657842903819</v>
          </cell>
          <cell r="L1821">
            <v>31</v>
          </cell>
          <cell r="M1821">
            <v>86.345616387810878</v>
          </cell>
        </row>
        <row r="1822">
          <cell r="D1822">
            <v>44190</v>
          </cell>
          <cell r="E1822">
            <v>30309.339</v>
          </cell>
          <cell r="F1822">
            <v>0</v>
          </cell>
          <cell r="G1822">
            <v>30309.339</v>
          </cell>
          <cell r="H1822">
            <v>11198.248914</v>
          </cell>
          <cell r="I1822">
            <v>2.7066141530491792</v>
          </cell>
          <cell r="J1822">
            <v>23752.850214432325</v>
          </cell>
          <cell r="K1822">
            <v>1.2760295596687561</v>
          </cell>
          <cell r="L1822">
            <v>31</v>
          </cell>
          <cell r="M1822">
            <v>86.345616387810878</v>
          </cell>
        </row>
        <row r="1823">
          <cell r="D1823">
            <v>44191</v>
          </cell>
          <cell r="E1823">
            <v>35757.817999999999</v>
          </cell>
          <cell r="F1823">
            <v>9.9</v>
          </cell>
          <cell r="G1823">
            <v>35767.718000000001</v>
          </cell>
          <cell r="H1823">
            <v>11198.248914</v>
          </cell>
          <cell r="I1823">
            <v>3.1940456293379373</v>
          </cell>
          <cell r="J1823">
            <v>23752.850214432325</v>
          </cell>
          <cell r="K1823">
            <v>1.5058284659357384</v>
          </cell>
          <cell r="L1823">
            <v>31</v>
          </cell>
          <cell r="M1823">
            <v>86.345616387810878</v>
          </cell>
        </row>
        <row r="1824">
          <cell r="D1824">
            <v>44192</v>
          </cell>
          <cell r="E1824">
            <v>31011.879000000001</v>
          </cell>
          <cell r="F1824">
            <v>0</v>
          </cell>
          <cell r="G1824">
            <v>31011.879000000001</v>
          </cell>
          <cell r="H1824">
            <v>11198.248914</v>
          </cell>
          <cell r="I1824">
            <v>2.7693507474395473</v>
          </cell>
          <cell r="J1824">
            <v>23752.850214432325</v>
          </cell>
          <cell r="K1824">
            <v>1.3056066417308128</v>
          </cell>
          <cell r="L1824">
            <v>31</v>
          </cell>
          <cell r="M1824">
            <v>86.345616387810878</v>
          </cell>
        </row>
        <row r="1825">
          <cell r="D1825">
            <v>44193</v>
          </cell>
          <cell r="E1825">
            <v>24804.701000000001</v>
          </cell>
          <cell r="F1825">
            <v>0</v>
          </cell>
          <cell r="G1825">
            <v>24804.701000000001</v>
          </cell>
          <cell r="H1825">
            <v>11198.248914</v>
          </cell>
          <cell r="I1825">
            <v>2.2150517630474598</v>
          </cell>
          <cell r="J1825">
            <v>23752.850214432325</v>
          </cell>
          <cell r="K1825">
            <v>1.0442831397525745</v>
          </cell>
          <cell r="L1825">
            <v>31</v>
          </cell>
          <cell r="M1825">
            <v>86.345616387810878</v>
          </cell>
        </row>
        <row r="1826">
          <cell r="D1826">
            <v>44194</v>
          </cell>
          <cell r="E1826">
            <v>24458.937000000002</v>
          </cell>
          <cell r="F1826">
            <v>0</v>
          </cell>
          <cell r="G1826">
            <v>24458.937000000002</v>
          </cell>
          <cell r="H1826">
            <v>11198.248914</v>
          </cell>
          <cell r="I1826">
            <v>2.1841751498684361</v>
          </cell>
          <cell r="J1826">
            <v>23752.850214432325</v>
          </cell>
          <cell r="K1826">
            <v>1.0297264024819495</v>
          </cell>
          <cell r="L1826">
            <v>31</v>
          </cell>
          <cell r="M1826">
            <v>86.345616387810878</v>
          </cell>
        </row>
        <row r="1827">
          <cell r="D1827">
            <v>44195</v>
          </cell>
          <cell r="E1827">
            <v>34871.097000000002</v>
          </cell>
          <cell r="F1827">
            <v>0</v>
          </cell>
          <cell r="G1827">
            <v>34871.097000000002</v>
          </cell>
          <cell r="H1827">
            <v>11198.248914</v>
          </cell>
          <cell r="I1827">
            <v>3.1139776645261308</v>
          </cell>
          <cell r="J1827">
            <v>23752.850214432325</v>
          </cell>
          <cell r="K1827">
            <v>1.4680805328706272</v>
          </cell>
          <cell r="L1827">
            <v>31</v>
          </cell>
          <cell r="M1827">
            <v>86.345616387810878</v>
          </cell>
        </row>
        <row r="1828">
          <cell r="D1828">
            <v>44196</v>
          </cell>
          <cell r="E1828">
            <v>27566.235000000001</v>
          </cell>
          <cell r="F1828">
            <v>0</v>
          </cell>
          <cell r="G1828">
            <v>27566.235000000001</v>
          </cell>
          <cell r="H1828">
            <v>11463.352524</v>
          </cell>
          <cell r="I1828">
            <v>2.404727146119475</v>
          </cell>
          <cell r="J1828">
            <v>23752.850214432325</v>
          </cell>
          <cell r="K1828">
            <v>1.1605443031527496</v>
          </cell>
          <cell r="L1828">
            <v>31</v>
          </cell>
          <cell r="M1828">
            <v>86.345616387810878</v>
          </cell>
        </row>
        <row r="1829">
          <cell r="D1829">
            <v>44197</v>
          </cell>
          <cell r="E1829">
            <v>29370.449000000001</v>
          </cell>
          <cell r="F1829">
            <v>0</v>
          </cell>
          <cell r="G1829">
            <v>29370.449000000001</v>
          </cell>
          <cell r="H1829">
            <v>11463.352524</v>
          </cell>
          <cell r="I1829">
            <v>2.5621168797268683</v>
          </cell>
          <cell r="J1829">
            <v>34831.663347774505</v>
          </cell>
          <cell r="K1829">
            <v>0.84321121006345978</v>
          </cell>
          <cell r="L1829">
            <v>31</v>
          </cell>
          <cell r="M1829">
            <v>94.194221238538077</v>
          </cell>
        </row>
        <row r="1830">
          <cell r="D1830">
            <v>44198</v>
          </cell>
          <cell r="E1830">
            <v>33709.442999999999</v>
          </cell>
          <cell r="F1830">
            <v>0.2</v>
          </cell>
          <cell r="G1830">
            <v>33709.642999999996</v>
          </cell>
          <cell r="H1830">
            <v>11463.352524</v>
          </cell>
          <cell r="I1830">
            <v>2.940644364676436</v>
          </cell>
          <cell r="J1830">
            <v>34831.663347774505</v>
          </cell>
          <cell r="K1830">
            <v>0.96778734519302834</v>
          </cell>
          <cell r="L1830">
            <v>31</v>
          </cell>
          <cell r="M1830">
            <v>94.194221238538077</v>
          </cell>
        </row>
        <row r="1831">
          <cell r="D1831">
            <v>44199</v>
          </cell>
          <cell r="E1831">
            <v>36592.815999999999</v>
          </cell>
          <cell r="F1831">
            <v>0</v>
          </cell>
          <cell r="G1831">
            <v>36592.815999999999</v>
          </cell>
          <cell r="H1831">
            <v>11463.352524</v>
          </cell>
          <cell r="I1831">
            <v>3.1921565635697098</v>
          </cell>
          <cell r="J1831">
            <v>34831.663347774505</v>
          </cell>
          <cell r="K1831">
            <v>1.0505618303278077</v>
          </cell>
          <cell r="L1831">
            <v>31</v>
          </cell>
          <cell r="M1831">
            <v>94.194221238538077</v>
          </cell>
        </row>
        <row r="1832">
          <cell r="D1832">
            <v>44200</v>
          </cell>
          <cell r="E1832">
            <v>25886.478999999999</v>
          </cell>
          <cell r="F1832">
            <v>0</v>
          </cell>
          <cell r="G1832">
            <v>25886.478999999999</v>
          </cell>
          <cell r="H1832">
            <v>11463.352524</v>
          </cell>
          <cell r="I1832">
            <v>2.2581944458048668</v>
          </cell>
          <cell r="J1832">
            <v>34831.663347774505</v>
          </cell>
          <cell r="K1832">
            <v>0.74318813722842092</v>
          </cell>
          <cell r="L1832">
            <v>31</v>
          </cell>
          <cell r="M1832">
            <v>94.194221238538077</v>
          </cell>
        </row>
        <row r="1833">
          <cell r="D1833">
            <v>44201</v>
          </cell>
          <cell r="E1833">
            <v>28908.045999999998</v>
          </cell>
          <cell r="F1833">
            <v>0</v>
          </cell>
          <cell r="G1833">
            <v>28908.045999999998</v>
          </cell>
          <cell r="H1833">
            <v>11463.352524</v>
          </cell>
          <cell r="I1833">
            <v>2.5217793781947555</v>
          </cell>
          <cell r="J1833">
            <v>34831.663347774505</v>
          </cell>
          <cell r="K1833">
            <v>0.82993584634099926</v>
          </cell>
          <cell r="L1833">
            <v>31</v>
          </cell>
          <cell r="M1833">
            <v>94.194221238538077</v>
          </cell>
        </row>
        <row r="1834">
          <cell r="D1834">
            <v>44202</v>
          </cell>
          <cell r="E1834">
            <v>24692.758000000002</v>
          </cell>
          <cell r="F1834">
            <v>0</v>
          </cell>
          <cell r="G1834">
            <v>24692.758000000002</v>
          </cell>
          <cell r="H1834">
            <v>11463.352524</v>
          </cell>
          <cell r="I1834">
            <v>2.1540607730855825</v>
          </cell>
          <cell r="J1834">
            <v>34831.663347774505</v>
          </cell>
          <cell r="K1834">
            <v>0.70891699180302548</v>
          </cell>
          <cell r="L1834">
            <v>31</v>
          </cell>
          <cell r="M1834">
            <v>94.194221238538077</v>
          </cell>
        </row>
        <row r="1835">
          <cell r="D1835">
            <v>44203</v>
          </cell>
          <cell r="E1835">
            <v>8984.7289999999994</v>
          </cell>
          <cell r="F1835">
            <v>0</v>
          </cell>
          <cell r="G1835">
            <v>8984.7289999999994</v>
          </cell>
          <cell r="H1835">
            <v>11463.352524</v>
          </cell>
          <cell r="I1835">
            <v>0.78377847852007654</v>
          </cell>
          <cell r="J1835">
            <v>34831.663347774505</v>
          </cell>
          <cell r="K1835">
            <v>0.25794717037462578</v>
          </cell>
          <cell r="L1835">
            <v>31</v>
          </cell>
          <cell r="M1835">
            <v>94.194221238538077</v>
          </cell>
        </row>
        <row r="1836">
          <cell r="D1836">
            <v>44204</v>
          </cell>
          <cell r="E1836">
            <v>6268.7809999999999</v>
          </cell>
          <cell r="F1836">
            <v>0</v>
          </cell>
          <cell r="G1836">
            <v>6268.7809999999999</v>
          </cell>
          <cell r="H1836">
            <v>11463.352524</v>
          </cell>
          <cell r="I1836">
            <v>0.54685407143115439</v>
          </cell>
          <cell r="J1836">
            <v>34831.663347774505</v>
          </cell>
          <cell r="K1836">
            <v>0.17997363311105066</v>
          </cell>
          <cell r="L1836">
            <v>31</v>
          </cell>
          <cell r="M1836">
            <v>94.194221238538077</v>
          </cell>
        </row>
        <row r="1837">
          <cell r="D1837">
            <v>44205</v>
          </cell>
          <cell r="E1837">
            <v>12774.1</v>
          </cell>
          <cell r="F1837">
            <v>0</v>
          </cell>
          <cell r="G1837">
            <v>12774.1</v>
          </cell>
          <cell r="H1837">
            <v>11463.352524</v>
          </cell>
          <cell r="I1837">
            <v>1.1143424206187311</v>
          </cell>
          <cell r="J1837">
            <v>34831.663347774505</v>
          </cell>
          <cell r="K1837">
            <v>0.36673815638540769</v>
          </cell>
          <cell r="L1837">
            <v>31</v>
          </cell>
          <cell r="M1837">
            <v>94.194221238538077</v>
          </cell>
        </row>
        <row r="1838">
          <cell r="D1838">
            <v>44206</v>
          </cell>
          <cell r="E1838">
            <v>18203.932000000001</v>
          </cell>
          <cell r="F1838">
            <v>0</v>
          </cell>
          <cell r="G1838">
            <v>18203.932000000001</v>
          </cell>
          <cell r="H1838">
            <v>11463.352524</v>
          </cell>
          <cell r="I1838">
            <v>1.5880111827572023</v>
          </cell>
          <cell r="J1838">
            <v>34831.663347774505</v>
          </cell>
          <cell r="K1838">
            <v>0.52262597448315951</v>
          </cell>
          <cell r="L1838">
            <v>31</v>
          </cell>
          <cell r="M1838">
            <v>94.194221238538077</v>
          </cell>
        </row>
        <row r="1839">
          <cell r="D1839">
            <v>44207</v>
          </cell>
          <cell r="E1839">
            <v>33041.430999999997</v>
          </cell>
          <cell r="F1839">
            <v>0</v>
          </cell>
          <cell r="G1839">
            <v>33041.430999999997</v>
          </cell>
          <cell r="H1839">
            <v>11463.352524</v>
          </cell>
          <cell r="I1839">
            <v>2.8823532148054873</v>
          </cell>
          <cell r="J1839">
            <v>34831.663347774505</v>
          </cell>
          <cell r="K1839">
            <v>0.94860330585134423</v>
          </cell>
          <cell r="L1839">
            <v>31</v>
          </cell>
          <cell r="M1839">
            <v>94.194221238538077</v>
          </cell>
        </row>
        <row r="1840">
          <cell r="D1840">
            <v>44208</v>
          </cell>
          <cell r="E1840">
            <v>39247.042999999998</v>
          </cell>
          <cell r="F1840">
            <v>0</v>
          </cell>
          <cell r="G1840">
            <v>39247.042999999998</v>
          </cell>
          <cell r="H1840">
            <v>11463.352524</v>
          </cell>
          <cell r="I1840">
            <v>3.4236967691459612</v>
          </cell>
          <cell r="J1840">
            <v>34831.663347774505</v>
          </cell>
          <cell r="K1840">
            <v>1.1267633879019907</v>
          </cell>
          <cell r="L1840">
            <v>31</v>
          </cell>
          <cell r="M1840">
            <v>94.194221238538077</v>
          </cell>
        </row>
        <row r="1841">
          <cell r="D1841">
            <v>44209</v>
          </cell>
          <cell r="E1841">
            <v>39485.237999999998</v>
          </cell>
          <cell r="F1841">
            <v>0</v>
          </cell>
          <cell r="G1841">
            <v>39485.237999999998</v>
          </cell>
          <cell r="H1841">
            <v>11463.352524</v>
          </cell>
          <cell r="I1841">
            <v>3.4444755944940701</v>
          </cell>
          <cell r="J1841">
            <v>34831.663347774505</v>
          </cell>
          <cell r="K1841">
            <v>1.1336018497239759</v>
          </cell>
          <cell r="L1841">
            <v>31</v>
          </cell>
          <cell r="M1841">
            <v>94.194221238538077</v>
          </cell>
        </row>
        <row r="1842">
          <cell r="D1842">
            <v>44210</v>
          </cell>
          <cell r="E1842">
            <v>36853.574999999997</v>
          </cell>
          <cell r="F1842">
            <v>0</v>
          </cell>
          <cell r="G1842">
            <v>36853.574999999997</v>
          </cell>
          <cell r="H1842">
            <v>11463.352524</v>
          </cell>
          <cell r="I1842">
            <v>3.2149037485187955</v>
          </cell>
          <cell r="J1842">
            <v>34831.663347774505</v>
          </cell>
          <cell r="K1842">
            <v>1.0580480935417251</v>
          </cell>
          <cell r="L1842">
            <v>31</v>
          </cell>
          <cell r="M1842">
            <v>94.194221238538077</v>
          </cell>
        </row>
        <row r="1843">
          <cell r="D1843">
            <v>44211</v>
          </cell>
          <cell r="E1843">
            <v>36328.205000000002</v>
          </cell>
          <cell r="F1843">
            <v>0</v>
          </cell>
          <cell r="G1843">
            <v>36328.205000000002</v>
          </cell>
          <cell r="H1843">
            <v>11463.352524</v>
          </cell>
          <cell r="I1843">
            <v>3.1690733512680729</v>
          </cell>
          <cell r="J1843">
            <v>34831.663347774505</v>
          </cell>
          <cell r="K1843">
            <v>1.0429649780799548</v>
          </cell>
          <cell r="L1843">
            <v>31</v>
          </cell>
          <cell r="M1843">
            <v>94.194221238538077</v>
          </cell>
        </row>
        <row r="1844">
          <cell r="D1844">
            <v>44212</v>
          </cell>
          <cell r="E1844">
            <v>39506.142999999996</v>
          </cell>
          <cell r="F1844">
            <v>0</v>
          </cell>
          <cell r="G1844">
            <v>39506.142999999996</v>
          </cell>
          <cell r="H1844">
            <v>11463.352524</v>
          </cell>
          <cell r="I1844">
            <v>3.4462992320343298</v>
          </cell>
          <cell r="J1844">
            <v>34831.663347774505</v>
          </cell>
          <cell r="K1844">
            <v>1.1342020220382085</v>
          </cell>
          <cell r="L1844">
            <v>31</v>
          </cell>
          <cell r="M1844">
            <v>94.194221238538077</v>
          </cell>
        </row>
        <row r="1845">
          <cell r="D1845">
            <v>44213</v>
          </cell>
          <cell r="E1845">
            <v>40240.097000000002</v>
          </cell>
          <cell r="F1845">
            <v>0</v>
          </cell>
          <cell r="G1845">
            <v>40240.097000000002</v>
          </cell>
          <cell r="H1845">
            <v>11463.352524</v>
          </cell>
          <cell r="I1845">
            <v>3.5103253534035694</v>
          </cell>
          <cell r="J1845">
            <v>34831.663347774505</v>
          </cell>
          <cell r="K1845">
            <v>1.1552734820104724</v>
          </cell>
          <cell r="L1845">
            <v>31</v>
          </cell>
          <cell r="M1845">
            <v>94.194221238538077</v>
          </cell>
        </row>
        <row r="1846">
          <cell r="D1846">
            <v>44214</v>
          </cell>
          <cell r="E1846">
            <v>40305.139000000003</v>
          </cell>
          <cell r="F1846">
            <v>7.5</v>
          </cell>
          <cell r="G1846">
            <v>40312.639000000003</v>
          </cell>
          <cell r="H1846">
            <v>11463.352524</v>
          </cell>
          <cell r="I1846">
            <v>3.5166535196052218</v>
          </cell>
          <cell r="J1846">
            <v>34831.663347774505</v>
          </cell>
          <cell r="K1846">
            <v>1.1573561273115511</v>
          </cell>
          <cell r="L1846">
            <v>31</v>
          </cell>
          <cell r="M1846">
            <v>94.194221238538077</v>
          </cell>
        </row>
        <row r="1847">
          <cell r="D1847">
            <v>44215</v>
          </cell>
          <cell r="E1847">
            <v>30969.77</v>
          </cell>
          <cell r="F1847">
            <v>87.2</v>
          </cell>
          <cell r="G1847">
            <v>31056.97</v>
          </cell>
          <cell r="H1847">
            <v>11463.352524</v>
          </cell>
          <cell r="I1847">
            <v>2.709239721536806</v>
          </cell>
          <cell r="J1847">
            <v>34831.663347774505</v>
          </cell>
          <cell r="K1847">
            <v>0.89163040219795642</v>
          </cell>
          <cell r="L1847">
            <v>31</v>
          </cell>
          <cell r="M1847">
            <v>94.194221238538077</v>
          </cell>
        </row>
        <row r="1848">
          <cell r="D1848">
            <v>44216</v>
          </cell>
          <cell r="E1848">
            <v>10434.486000000001</v>
          </cell>
          <cell r="F1848">
            <v>0</v>
          </cell>
          <cell r="G1848">
            <v>10434.486000000001</v>
          </cell>
          <cell r="H1848">
            <v>11463.352524</v>
          </cell>
          <cell r="I1848">
            <v>0.91024732757315674</v>
          </cell>
          <cell r="J1848">
            <v>34831.663347774505</v>
          </cell>
          <cell r="K1848">
            <v>0.29956898399647314</v>
          </cell>
          <cell r="L1848">
            <v>31</v>
          </cell>
          <cell r="M1848">
            <v>94.194221238538077</v>
          </cell>
        </row>
        <row r="1849">
          <cell r="D1849">
            <v>44217</v>
          </cell>
          <cell r="E1849">
            <v>18482.036</v>
          </cell>
          <cell r="F1849">
            <v>0</v>
          </cell>
          <cell r="G1849">
            <v>18482.036</v>
          </cell>
          <cell r="H1849">
            <v>11463.352524</v>
          </cell>
          <cell r="I1849">
            <v>1.6122714503724356</v>
          </cell>
          <cell r="J1849">
            <v>34831.663347774505</v>
          </cell>
          <cell r="K1849">
            <v>0.53061020415440108</v>
          </cell>
          <cell r="L1849">
            <v>31</v>
          </cell>
          <cell r="M1849">
            <v>94.194221238538077</v>
          </cell>
        </row>
        <row r="1850">
          <cell r="D1850">
            <v>44218</v>
          </cell>
          <cell r="E1850">
            <v>23033.482</v>
          </cell>
          <cell r="F1850">
            <v>0</v>
          </cell>
          <cell r="G1850">
            <v>23033.482</v>
          </cell>
          <cell r="H1850">
            <v>11463.352524</v>
          </cell>
          <cell r="I1850">
            <v>2.0093146356422737</v>
          </cell>
          <cell r="J1850">
            <v>34831.663347774505</v>
          </cell>
          <cell r="K1850">
            <v>0.66127999027849116</v>
          </cell>
          <cell r="L1850">
            <v>31</v>
          </cell>
          <cell r="M1850">
            <v>94.194221238538077</v>
          </cell>
        </row>
        <row r="1851">
          <cell r="D1851">
            <v>44219</v>
          </cell>
          <cell r="E1851">
            <v>18101.762999999999</v>
          </cell>
          <cell r="F1851">
            <v>0</v>
          </cell>
          <cell r="G1851">
            <v>18101.762999999999</v>
          </cell>
          <cell r="H1851">
            <v>11463.352524</v>
          </cell>
          <cell r="I1851">
            <v>1.5790985195737142</v>
          </cell>
          <cell r="J1851">
            <v>34831.663347774505</v>
          </cell>
          <cell r="K1851">
            <v>0.51969275251842295</v>
          </cell>
          <cell r="L1851">
            <v>31</v>
          </cell>
          <cell r="M1851">
            <v>94.194221238538077</v>
          </cell>
        </row>
        <row r="1852">
          <cell r="D1852">
            <v>44220</v>
          </cell>
          <cell r="E1852">
            <v>29166.728999999999</v>
          </cell>
          <cell r="F1852">
            <v>0</v>
          </cell>
          <cell r="G1852">
            <v>29166.728999999999</v>
          </cell>
          <cell r="H1852">
            <v>11463.352524</v>
          </cell>
          <cell r="I1852">
            <v>2.5443454642902856</v>
          </cell>
          <cell r="J1852">
            <v>34831.663347774505</v>
          </cell>
          <cell r="K1852">
            <v>0.83736250861139383</v>
          </cell>
          <cell r="L1852">
            <v>31</v>
          </cell>
          <cell r="M1852">
            <v>94.194221238538077</v>
          </cell>
        </row>
        <row r="1853">
          <cell r="D1853">
            <v>44221</v>
          </cell>
          <cell r="E1853">
            <v>12557.383</v>
          </cell>
          <cell r="F1853">
            <v>0</v>
          </cell>
          <cell r="G1853">
            <v>12557.383</v>
          </cell>
          <cell r="H1853">
            <v>11463.352524</v>
          </cell>
          <cell r="I1853">
            <v>1.0954372181880918</v>
          </cell>
          <cell r="J1853">
            <v>34831.663347774505</v>
          </cell>
          <cell r="K1853">
            <v>0.36051631742709545</v>
          </cell>
          <cell r="L1853">
            <v>31</v>
          </cell>
          <cell r="M1853">
            <v>94.194221238538077</v>
          </cell>
        </row>
        <row r="1854">
          <cell r="D1854">
            <v>44222</v>
          </cell>
          <cell r="E1854">
            <v>17000</v>
          </cell>
          <cell r="F1854">
            <v>0</v>
          </cell>
          <cell r="G1854">
            <v>17000</v>
          </cell>
          <cell r="H1854">
            <v>11463.352524</v>
          </cell>
          <cell r="I1854">
            <v>1.4829867584032086</v>
          </cell>
          <cell r="J1854">
            <v>34831.663347774505</v>
          </cell>
          <cell r="K1854">
            <v>0.48806167624740143</v>
          </cell>
          <cell r="L1854">
            <v>31</v>
          </cell>
          <cell r="M1854">
            <v>94.194221238538077</v>
          </cell>
        </row>
        <row r="1855">
          <cell r="D1855">
            <v>44223</v>
          </cell>
          <cell r="E1855">
            <v>25574.09</v>
          </cell>
          <cell r="F1855">
            <v>0</v>
          </cell>
          <cell r="G1855">
            <v>25574.09</v>
          </cell>
          <cell r="H1855">
            <v>11463.352524</v>
          </cell>
          <cell r="I1855">
            <v>2.230943342835995</v>
          </cell>
          <cell r="J1855">
            <v>34831.663347774505</v>
          </cell>
          <cell r="K1855">
            <v>0.73421960199422986</v>
          </cell>
          <cell r="L1855">
            <v>31</v>
          </cell>
          <cell r="M1855">
            <v>94.194221238538077</v>
          </cell>
        </row>
        <row r="1856">
          <cell r="D1856">
            <v>44224</v>
          </cell>
          <cell r="E1856">
            <v>33149.535000000003</v>
          </cell>
          <cell r="F1856">
            <v>0</v>
          </cell>
          <cell r="G1856">
            <v>33149.535000000003</v>
          </cell>
          <cell r="H1856">
            <v>11463.352524</v>
          </cell>
          <cell r="I1856">
            <v>2.8917836148366889</v>
          </cell>
          <cell r="J1856">
            <v>34831.663347774505</v>
          </cell>
          <cell r="K1856">
            <v>0.95170691876011204</v>
          </cell>
          <cell r="L1856">
            <v>31</v>
          </cell>
          <cell r="M1856">
            <v>94.194221238538077</v>
          </cell>
        </row>
        <row r="1857">
          <cell r="D1857">
            <v>44225</v>
          </cell>
          <cell r="E1857">
            <v>29157.795999999998</v>
          </cell>
          <cell r="F1857">
            <v>0</v>
          </cell>
          <cell r="G1857">
            <v>29157.795999999998</v>
          </cell>
          <cell r="H1857">
            <v>11463.352524</v>
          </cell>
          <cell r="I1857">
            <v>2.5435661983660025</v>
          </cell>
          <cell r="J1857">
            <v>34831.663347774505</v>
          </cell>
          <cell r="K1857">
            <v>0.83710604655528098</v>
          </cell>
          <cell r="L1857">
            <v>31</v>
          </cell>
          <cell r="M1857">
            <v>94.194221238538077</v>
          </cell>
        </row>
        <row r="1858">
          <cell r="D1858">
            <v>44226</v>
          </cell>
          <cell r="E1858">
            <v>28244.374</v>
          </cell>
          <cell r="F1858">
            <v>0</v>
          </cell>
          <cell r="G1858">
            <v>28244.374</v>
          </cell>
          <cell r="H1858">
            <v>11463.352524</v>
          </cell>
          <cell r="I1858">
            <v>2.4638842730228157</v>
          </cell>
          <cell r="J1858">
            <v>34831.663347774505</v>
          </cell>
          <cell r="K1858">
            <v>0.81088214817638371</v>
          </cell>
          <cell r="L1858">
            <v>31</v>
          </cell>
          <cell r="M1858">
            <v>94.194221238538077</v>
          </cell>
        </row>
        <row r="1859">
          <cell r="D1859">
            <v>44227</v>
          </cell>
          <cell r="E1859">
            <v>16891.462</v>
          </cell>
          <cell r="F1859">
            <v>0</v>
          </cell>
          <cell r="G1859">
            <v>16891.462</v>
          </cell>
          <cell r="H1859">
            <v>11584.797963999999</v>
          </cell>
          <cell r="I1859">
            <v>1.4580713494089901</v>
          </cell>
          <cell r="J1859">
            <v>34831.663347774505</v>
          </cell>
          <cell r="K1859">
            <v>0.48494560341113435</v>
          </cell>
          <cell r="L1859">
            <v>31</v>
          </cell>
          <cell r="M1859">
            <v>94.194221238538077</v>
          </cell>
        </row>
        <row r="1860">
          <cell r="D1860">
            <v>44228</v>
          </cell>
          <cell r="E1860">
            <v>31947.737000000001</v>
          </cell>
          <cell r="F1860">
            <v>0</v>
          </cell>
          <cell r="G1860">
            <v>31947.737000000001</v>
          </cell>
          <cell r="H1860">
            <v>11584.797963999999</v>
          </cell>
          <cell r="I1860">
            <v>2.7577293189987655</v>
          </cell>
          <cell r="J1860">
            <v>46545.756790654137</v>
          </cell>
          <cell r="K1860">
            <v>0.68637270511443793</v>
          </cell>
          <cell r="L1860">
            <v>28</v>
          </cell>
          <cell r="M1860">
            <v>113.69110279124099</v>
          </cell>
        </row>
        <row r="1861">
          <cell r="D1861">
            <v>44229</v>
          </cell>
          <cell r="E1861">
            <v>27552.857</v>
          </cell>
          <cell r="F1861">
            <v>0</v>
          </cell>
          <cell r="G1861">
            <v>27552.857</v>
          </cell>
          <cell r="H1861">
            <v>11584.797963999999</v>
          </cell>
          <cell r="I1861">
            <v>2.3783631864466757</v>
          </cell>
          <cell r="J1861">
            <v>46545.756790654137</v>
          </cell>
          <cell r="K1861">
            <v>0.59195206823948998</v>
          </cell>
          <cell r="L1861">
            <v>28</v>
          </cell>
          <cell r="M1861">
            <v>113.69110279124099</v>
          </cell>
        </row>
        <row r="1862">
          <cell r="D1862">
            <v>44230</v>
          </cell>
          <cell r="E1862">
            <v>24266.992999999999</v>
          </cell>
          <cell r="F1862">
            <v>0</v>
          </cell>
          <cell r="G1862">
            <v>24266.992999999999</v>
          </cell>
          <cell r="H1862">
            <v>11584.797963999999</v>
          </cell>
          <cell r="I1862">
            <v>2.0947273379656846</v>
          </cell>
          <cell r="J1862">
            <v>46545.756790654137</v>
          </cell>
          <cell r="K1862">
            <v>0.52135779227189483</v>
          </cell>
          <cell r="L1862">
            <v>28</v>
          </cell>
          <cell r="M1862">
            <v>113.69110279124099</v>
          </cell>
        </row>
        <row r="1863">
          <cell r="D1863">
            <v>44231</v>
          </cell>
          <cell r="E1863">
            <v>22472.248</v>
          </cell>
          <cell r="F1863">
            <v>0</v>
          </cell>
          <cell r="G1863">
            <v>22472.248</v>
          </cell>
          <cell r="H1863">
            <v>11584.797963999999</v>
          </cell>
          <cell r="I1863">
            <v>1.9398049124234171</v>
          </cell>
          <cell r="J1863">
            <v>46545.756790654137</v>
          </cell>
          <cell r="K1863">
            <v>0.48279906804549311</v>
          </cell>
          <cell r="L1863">
            <v>28</v>
          </cell>
          <cell r="M1863">
            <v>113.69110279124099</v>
          </cell>
        </row>
        <row r="1864">
          <cell r="D1864">
            <v>44232</v>
          </cell>
          <cell r="E1864">
            <v>20158.438999999998</v>
          </cell>
          <cell r="F1864">
            <v>0</v>
          </cell>
          <cell r="G1864">
            <v>20158.438999999998</v>
          </cell>
          <cell r="H1864">
            <v>11584.797963999999</v>
          </cell>
          <cell r="I1864">
            <v>1.7400768716591146</v>
          </cell>
          <cell r="J1864">
            <v>46545.756790654137</v>
          </cell>
          <cell r="K1864">
            <v>0.43308865060815999</v>
          </cell>
          <cell r="L1864">
            <v>28</v>
          </cell>
          <cell r="M1864">
            <v>113.69110279124099</v>
          </cell>
        </row>
        <row r="1865">
          <cell r="D1865">
            <v>44233</v>
          </cell>
          <cell r="E1865">
            <v>20981.435000000001</v>
          </cell>
          <cell r="F1865">
            <v>0</v>
          </cell>
          <cell r="G1865">
            <v>20981.435000000001</v>
          </cell>
          <cell r="H1865">
            <v>11584.797963999999</v>
          </cell>
          <cell r="I1865">
            <v>1.8111179034110261</v>
          </cell>
          <cell r="J1865">
            <v>46545.756790654137</v>
          </cell>
          <cell r="K1865">
            <v>0.4507700904803601</v>
          </cell>
          <cell r="L1865">
            <v>28</v>
          </cell>
          <cell r="M1865">
            <v>113.69110279124099</v>
          </cell>
        </row>
        <row r="1866">
          <cell r="D1866">
            <v>44234</v>
          </cell>
          <cell r="E1866">
            <v>28378.016</v>
          </cell>
          <cell r="F1866">
            <v>0</v>
          </cell>
          <cell r="G1866">
            <v>28378.016</v>
          </cell>
          <cell r="H1866">
            <v>11584.797963999999</v>
          </cell>
          <cell r="I1866">
            <v>2.4495909284033504</v>
          </cell>
          <cell r="J1866">
            <v>46545.756790654137</v>
          </cell>
          <cell r="K1866">
            <v>0.60967997851305722</v>
          </cell>
          <cell r="L1866">
            <v>28</v>
          </cell>
          <cell r="M1866">
            <v>113.69110279124099</v>
          </cell>
        </row>
        <row r="1867">
          <cell r="D1867">
            <v>44235</v>
          </cell>
          <cell r="E1867">
            <v>24969.782999999999</v>
          </cell>
          <cell r="F1867">
            <v>0</v>
          </cell>
          <cell r="G1867">
            <v>24969.782999999999</v>
          </cell>
          <cell r="H1867">
            <v>11584.797963999999</v>
          </cell>
          <cell r="I1867">
            <v>2.1553921853099309</v>
          </cell>
          <cell r="J1867">
            <v>46545.756790654137</v>
          </cell>
          <cell r="K1867">
            <v>0.53645669813265662</v>
          </cell>
          <cell r="L1867">
            <v>28</v>
          </cell>
          <cell r="M1867">
            <v>113.69110279124099</v>
          </cell>
        </row>
        <row r="1868">
          <cell r="D1868">
            <v>44236</v>
          </cell>
          <cell r="E1868">
            <v>9911.6560000000009</v>
          </cell>
          <cell r="F1868">
            <v>0</v>
          </cell>
          <cell r="G1868">
            <v>9911.6560000000009</v>
          </cell>
          <cell r="H1868">
            <v>11584.797963999999</v>
          </cell>
          <cell r="I1868">
            <v>0.855574351041829</v>
          </cell>
          <cell r="J1868">
            <v>46545.756790654137</v>
          </cell>
          <cell r="K1868">
            <v>0.21294435161037384</v>
          </cell>
          <cell r="L1868">
            <v>28</v>
          </cell>
          <cell r="M1868">
            <v>113.69110279124099</v>
          </cell>
        </row>
        <row r="1869">
          <cell r="D1869">
            <v>44237</v>
          </cell>
          <cell r="E1869">
            <v>29914.024000000001</v>
          </cell>
          <cell r="F1869">
            <v>0</v>
          </cell>
          <cell r="G1869">
            <v>29914.024000000001</v>
          </cell>
          <cell r="H1869">
            <v>11584.797963999999</v>
          </cell>
          <cell r="I1869">
            <v>2.5821791707510524</v>
          </cell>
          <cell r="J1869">
            <v>46545.756790654137</v>
          </cell>
          <cell r="K1869">
            <v>0.64267993610120866</v>
          </cell>
          <cell r="L1869">
            <v>28</v>
          </cell>
          <cell r="M1869">
            <v>113.69110279124099</v>
          </cell>
        </row>
        <row r="1870">
          <cell r="D1870">
            <v>44238</v>
          </cell>
          <cell r="E1870">
            <v>24579.99</v>
          </cell>
          <cell r="F1870">
            <v>0</v>
          </cell>
          <cell r="G1870">
            <v>24579.99</v>
          </cell>
          <cell r="H1870">
            <v>11584.797963999999</v>
          </cell>
          <cell r="I1870">
            <v>2.1217452454831611</v>
          </cell>
          <cell r="J1870">
            <v>46545.756790654137</v>
          </cell>
          <cell r="K1870">
            <v>0.52808229352789005</v>
          </cell>
          <cell r="L1870">
            <v>28</v>
          </cell>
          <cell r="M1870">
            <v>113.69110279124099</v>
          </cell>
        </row>
        <row r="1871">
          <cell r="D1871">
            <v>44239</v>
          </cell>
          <cell r="E1871">
            <v>38370.1</v>
          </cell>
          <cell r="F1871">
            <v>0</v>
          </cell>
          <cell r="G1871">
            <v>38370.1</v>
          </cell>
          <cell r="H1871">
            <v>11584.797963999999</v>
          </cell>
          <cell r="I1871">
            <v>3.3121078260696373</v>
          </cell>
          <cell r="J1871">
            <v>46545.756790654137</v>
          </cell>
          <cell r="K1871">
            <v>0.82435226421550589</v>
          </cell>
          <cell r="L1871">
            <v>28</v>
          </cell>
          <cell r="M1871">
            <v>113.69110279124099</v>
          </cell>
        </row>
        <row r="1872">
          <cell r="D1872">
            <v>44240</v>
          </cell>
          <cell r="E1872">
            <v>44113.154999999999</v>
          </cell>
          <cell r="F1872">
            <v>0</v>
          </cell>
          <cell r="G1872">
            <v>44113.154999999999</v>
          </cell>
          <cell r="H1872">
            <v>11584.797963999999</v>
          </cell>
          <cell r="I1872">
            <v>3.8078484525222231</v>
          </cell>
          <cell r="J1872">
            <v>46545.756790654137</v>
          </cell>
          <cell r="K1872">
            <v>0.94773741027361325</v>
          </cell>
          <cell r="L1872">
            <v>28</v>
          </cell>
          <cell r="M1872">
            <v>113.69110279124099</v>
          </cell>
        </row>
        <row r="1873">
          <cell r="D1873">
            <v>44241</v>
          </cell>
          <cell r="E1873">
            <v>47765.665999999997</v>
          </cell>
          <cell r="F1873">
            <v>0</v>
          </cell>
          <cell r="G1873">
            <v>47765.665999999997</v>
          </cell>
          <cell r="H1873">
            <v>11584.797963999999</v>
          </cell>
          <cell r="I1873">
            <v>4.1231332776309779</v>
          </cell>
          <cell r="J1873">
            <v>46545.756790654137</v>
          </cell>
          <cell r="K1873">
            <v>1.0262088167312988</v>
          </cell>
          <cell r="L1873">
            <v>28</v>
          </cell>
          <cell r="M1873">
            <v>113.69110279124099</v>
          </cell>
        </row>
        <row r="1874">
          <cell r="D1874">
            <v>44242</v>
          </cell>
          <cell r="E1874">
            <v>42174.033000000003</v>
          </cell>
          <cell r="F1874">
            <v>0</v>
          </cell>
          <cell r="G1874">
            <v>42174.033000000003</v>
          </cell>
          <cell r="H1874">
            <v>11584.797963999999</v>
          </cell>
          <cell r="I1874">
            <v>3.6404634013520725</v>
          </cell>
          <cell r="J1874">
            <v>46545.756790654137</v>
          </cell>
          <cell r="K1874">
            <v>0.90607685657971881</v>
          </cell>
          <cell r="L1874">
            <v>28</v>
          </cell>
          <cell r="M1874">
            <v>113.69110279124099</v>
          </cell>
        </row>
        <row r="1875">
          <cell r="D1875">
            <v>44243</v>
          </cell>
          <cell r="E1875">
            <v>46232.455999999998</v>
          </cell>
          <cell r="F1875">
            <v>0</v>
          </cell>
          <cell r="G1875">
            <v>46232.455999999998</v>
          </cell>
          <cell r="H1875">
            <v>11584.797963999999</v>
          </cell>
          <cell r="I1875">
            <v>3.9907865587011804</v>
          </cell>
          <cell r="J1875">
            <v>46545.756790654137</v>
          </cell>
          <cell r="K1875">
            <v>0.99326897203405129</v>
          </cell>
          <cell r="L1875">
            <v>28</v>
          </cell>
          <cell r="M1875">
            <v>113.69110279124099</v>
          </cell>
        </row>
        <row r="1876">
          <cell r="D1876">
            <v>44244</v>
          </cell>
          <cell r="E1876">
            <v>45721.046000000002</v>
          </cell>
          <cell r="F1876">
            <v>0</v>
          </cell>
          <cell r="G1876">
            <v>45721.046000000002</v>
          </cell>
          <cell r="H1876">
            <v>11584.797963999999</v>
          </cell>
          <cell r="I1876">
            <v>3.946641636917545</v>
          </cell>
          <cell r="J1876">
            <v>46545.756790654137</v>
          </cell>
          <cell r="K1876">
            <v>0.98228171916156859</v>
          </cell>
          <cell r="L1876">
            <v>28</v>
          </cell>
          <cell r="M1876">
            <v>113.69110279124099</v>
          </cell>
        </row>
        <row r="1877">
          <cell r="D1877">
            <v>44245</v>
          </cell>
          <cell r="E1877">
            <v>42692.116999999998</v>
          </cell>
          <cell r="F1877">
            <v>0</v>
          </cell>
          <cell r="G1877">
            <v>42692.116999999998</v>
          </cell>
          <cell r="H1877">
            <v>11584.797963999999</v>
          </cell>
          <cell r="I1877">
            <v>3.6851844229538262</v>
          </cell>
          <cell r="J1877">
            <v>46545.756790654137</v>
          </cell>
          <cell r="K1877">
            <v>0.91720749523986889</v>
          </cell>
          <cell r="L1877">
            <v>28</v>
          </cell>
          <cell r="M1877">
            <v>113.69110279124099</v>
          </cell>
        </row>
        <row r="1878">
          <cell r="D1878">
            <v>44246</v>
          </cell>
          <cell r="E1878">
            <v>46104.21</v>
          </cell>
          <cell r="F1878">
            <v>0</v>
          </cell>
          <cell r="G1878">
            <v>46104.21</v>
          </cell>
          <cell r="H1878">
            <v>11584.797963999999</v>
          </cell>
          <cell r="I1878">
            <v>3.979716361327128</v>
          </cell>
          <cell r="J1878">
            <v>46545.756790654137</v>
          </cell>
          <cell r="K1878">
            <v>0.99051370476926492</v>
          </cell>
          <cell r="L1878">
            <v>28</v>
          </cell>
          <cell r="M1878">
            <v>113.69110279124099</v>
          </cell>
        </row>
        <row r="1879">
          <cell r="D1879">
            <v>44247</v>
          </cell>
          <cell r="E1879">
            <v>34940.896000000001</v>
          </cell>
          <cell r="F1879">
            <v>0</v>
          </cell>
          <cell r="G1879">
            <v>34940.896000000001</v>
          </cell>
          <cell r="H1879">
            <v>11584.797963999999</v>
          </cell>
          <cell r="I1879">
            <v>3.0160988658222232</v>
          </cell>
          <cell r="J1879">
            <v>46545.756790654137</v>
          </cell>
          <cell r="K1879">
            <v>0.75067843793262246</v>
          </cell>
          <cell r="L1879">
            <v>28</v>
          </cell>
          <cell r="M1879">
            <v>113.69110279124099</v>
          </cell>
        </row>
        <row r="1880">
          <cell r="D1880">
            <v>44248</v>
          </cell>
          <cell r="E1880">
            <v>12074.852000000001</v>
          </cell>
          <cell r="F1880">
            <v>0</v>
          </cell>
          <cell r="G1880">
            <v>12074.852000000001</v>
          </cell>
          <cell r="H1880">
            <v>11584.797963999999</v>
          </cell>
          <cell r="I1880">
            <v>1.0423014745291936</v>
          </cell>
          <cell r="J1880">
            <v>46545.756790654137</v>
          </cell>
          <cell r="K1880">
            <v>0.25941896388769203</v>
          </cell>
          <cell r="L1880">
            <v>28</v>
          </cell>
          <cell r="M1880">
            <v>113.69110279124099</v>
          </cell>
        </row>
        <row r="1881">
          <cell r="D1881">
            <v>44249</v>
          </cell>
          <cell r="E1881">
            <v>42491.37</v>
          </cell>
          <cell r="F1881">
            <v>0</v>
          </cell>
          <cell r="G1881">
            <v>42491.37</v>
          </cell>
          <cell r="H1881">
            <v>11584.797963999999</v>
          </cell>
          <cell r="I1881">
            <v>3.6678559377593651</v>
          </cell>
          <cell r="J1881">
            <v>46545.756790654137</v>
          </cell>
          <cell r="K1881">
            <v>0.9128945994177452</v>
          </cell>
          <cell r="L1881">
            <v>28</v>
          </cell>
          <cell r="M1881">
            <v>113.69110279124099</v>
          </cell>
        </row>
        <row r="1882">
          <cell r="D1882">
            <v>44250</v>
          </cell>
          <cell r="E1882">
            <v>53001.792000000001</v>
          </cell>
          <cell r="F1882">
            <v>0</v>
          </cell>
          <cell r="G1882">
            <v>53001.792000000001</v>
          </cell>
          <cell r="H1882">
            <v>11584.797963999999</v>
          </cell>
          <cell r="I1882">
            <v>4.5751157823126629</v>
          </cell>
          <cell r="J1882">
            <v>46545.756790654137</v>
          </cell>
          <cell r="K1882">
            <v>1.1387029807761588</v>
          </cell>
          <cell r="L1882">
            <v>28</v>
          </cell>
          <cell r="M1882">
            <v>113.69110279124099</v>
          </cell>
        </row>
        <row r="1883">
          <cell r="D1883">
            <v>44251</v>
          </cell>
          <cell r="E1883">
            <v>46766.392</v>
          </cell>
          <cell r="F1883">
            <v>0</v>
          </cell>
          <cell r="G1883">
            <v>46766.392</v>
          </cell>
          <cell r="H1883">
            <v>11584.797963999999</v>
          </cell>
          <cell r="I1883">
            <v>4.0368759252709916</v>
          </cell>
          <cell r="J1883">
            <v>46545.756790654137</v>
          </cell>
          <cell r="K1883">
            <v>1.0047401787952057</v>
          </cell>
          <cell r="L1883">
            <v>28</v>
          </cell>
          <cell r="M1883">
            <v>113.69110279124099</v>
          </cell>
        </row>
        <row r="1884">
          <cell r="D1884">
            <v>44252</v>
          </cell>
          <cell r="E1884">
            <v>27262.131000000001</v>
          </cell>
          <cell r="F1884">
            <v>0</v>
          </cell>
          <cell r="G1884">
            <v>27262.131000000001</v>
          </cell>
          <cell r="H1884">
            <v>11584.797963999999</v>
          </cell>
          <cell r="I1884">
            <v>2.3532677121100982</v>
          </cell>
          <cell r="J1884">
            <v>46545.756790654137</v>
          </cell>
          <cell r="K1884">
            <v>0.58570604239211621</v>
          </cell>
          <cell r="L1884">
            <v>28</v>
          </cell>
          <cell r="M1884">
            <v>113.69110279124099</v>
          </cell>
        </row>
        <row r="1885">
          <cell r="D1885">
            <v>44253</v>
          </cell>
          <cell r="E1885">
            <v>31145.472000000002</v>
          </cell>
          <cell r="F1885">
            <v>0</v>
          </cell>
          <cell r="G1885">
            <v>31145.472000000002</v>
          </cell>
          <cell r="H1885">
            <v>11584.797963999999</v>
          </cell>
          <cell r="I1885">
            <v>2.6884777875958825</v>
          </cell>
          <cell r="J1885">
            <v>46545.756790654137</v>
          </cell>
          <cell r="K1885">
            <v>0.66913665492820307</v>
          </cell>
          <cell r="L1885">
            <v>28</v>
          </cell>
          <cell r="M1885">
            <v>113.69110279124099</v>
          </cell>
        </row>
        <row r="1886">
          <cell r="D1886">
            <v>44254</v>
          </cell>
          <cell r="E1886">
            <v>41261.648000000001</v>
          </cell>
          <cell r="F1886">
            <v>0</v>
          </cell>
          <cell r="G1886">
            <v>41261.648000000001</v>
          </cell>
          <cell r="H1886">
            <v>11584.797963999999</v>
          </cell>
          <cell r="I1886">
            <v>3.5617063092702548</v>
          </cell>
          <cell r="J1886">
            <v>46545.756790654137</v>
          </cell>
          <cell r="K1886">
            <v>0.88647496238120838</v>
          </cell>
          <cell r="L1886">
            <v>28</v>
          </cell>
          <cell r="M1886">
            <v>113.69110279124099</v>
          </cell>
        </row>
        <row r="1887">
          <cell r="D1887">
            <v>44255</v>
          </cell>
          <cell r="E1887">
            <v>38884.749000000003</v>
          </cell>
          <cell r="F1887">
            <v>0</v>
          </cell>
          <cell r="G1887">
            <v>38884.749000000003</v>
          </cell>
          <cell r="H1887">
            <v>11905.637964</v>
          </cell>
          <cell r="I1887">
            <v>3.2660785686225999</v>
          </cell>
          <cell r="J1887">
            <v>46545.756790654137</v>
          </cell>
          <cell r="K1887">
            <v>0.83540910452674433</v>
          </cell>
          <cell r="L1887">
            <v>28</v>
          </cell>
          <cell r="M1887">
            <v>113.69110279124099</v>
          </cell>
        </row>
        <row r="1888">
          <cell r="D1888">
            <v>44256</v>
          </cell>
          <cell r="E1888">
            <v>24113.987000000001</v>
          </cell>
          <cell r="F1888">
            <v>0</v>
          </cell>
          <cell r="G1888">
            <v>24113.987000000001</v>
          </cell>
          <cell r="H1888">
            <v>11905.637964</v>
          </cell>
          <cell r="I1888">
            <v>2.0254258589850735</v>
          </cell>
          <cell r="J1888">
            <v>53653.084408232811</v>
          </cell>
          <cell r="K1888">
            <v>0.44944269776780671</v>
          </cell>
          <cell r="L1888">
            <v>31</v>
          </cell>
          <cell r="M1888">
            <v>145.09242502775686</v>
          </cell>
        </row>
        <row r="1889">
          <cell r="D1889">
            <v>44257</v>
          </cell>
          <cell r="E1889">
            <v>28812.312999999998</v>
          </cell>
          <cell r="F1889">
            <v>0</v>
          </cell>
          <cell r="G1889">
            <v>28812.312999999998</v>
          </cell>
          <cell r="H1889">
            <v>11905.637964</v>
          </cell>
          <cell r="I1889">
            <v>2.4200562025421926</v>
          </cell>
          <cell r="J1889">
            <v>53653.084408232811</v>
          </cell>
          <cell r="K1889">
            <v>0.53701130732344038</v>
          </cell>
          <cell r="L1889">
            <v>31</v>
          </cell>
          <cell r="M1889">
            <v>145.09242502775686</v>
          </cell>
        </row>
        <row r="1890">
          <cell r="D1890">
            <v>44258</v>
          </cell>
          <cell r="E1890">
            <v>33443.919999999998</v>
          </cell>
          <cell r="F1890">
            <v>0</v>
          </cell>
          <cell r="G1890">
            <v>33443.919999999998</v>
          </cell>
          <cell r="H1890">
            <v>11905.637964</v>
          </cell>
          <cell r="I1890">
            <v>2.809082562490727</v>
          </cell>
          <cell r="J1890">
            <v>53653.084408232811</v>
          </cell>
          <cell r="K1890">
            <v>0.62333639098050042</v>
          </cell>
          <cell r="L1890">
            <v>31</v>
          </cell>
          <cell r="M1890">
            <v>145.09242502775686</v>
          </cell>
        </row>
        <row r="1891">
          <cell r="D1891">
            <v>44259</v>
          </cell>
          <cell r="E1891">
            <v>35567.281999999999</v>
          </cell>
          <cell r="F1891">
            <v>0</v>
          </cell>
          <cell r="G1891">
            <v>35567.281999999999</v>
          </cell>
          <cell r="H1891">
            <v>11905.637964</v>
          </cell>
          <cell r="I1891">
            <v>2.9874318459495868</v>
          </cell>
          <cell r="J1891">
            <v>53653.084408232811</v>
          </cell>
          <cell r="K1891">
            <v>0.66291215858863783</v>
          </cell>
          <cell r="L1891">
            <v>31</v>
          </cell>
          <cell r="M1891">
            <v>145.09242502775686</v>
          </cell>
        </row>
        <row r="1892">
          <cell r="D1892">
            <v>44260</v>
          </cell>
          <cell r="E1892">
            <v>27738.974999999999</v>
          </cell>
          <cell r="F1892">
            <v>0</v>
          </cell>
          <cell r="G1892">
            <v>27738.974999999999</v>
          </cell>
          <cell r="H1892">
            <v>11905.637964</v>
          </cell>
          <cell r="I1892">
            <v>2.3299024448649024</v>
          </cell>
          <cell r="J1892">
            <v>53653.084408232811</v>
          </cell>
          <cell r="K1892">
            <v>0.5170061573523177</v>
          </cell>
          <cell r="L1892">
            <v>31</v>
          </cell>
          <cell r="M1892">
            <v>145.09242502775686</v>
          </cell>
        </row>
        <row r="1893">
          <cell r="D1893">
            <v>44261</v>
          </cell>
          <cell r="E1893">
            <v>34935.087</v>
          </cell>
          <cell r="F1893">
            <v>0</v>
          </cell>
          <cell r="G1893">
            <v>34935.087</v>
          </cell>
          <cell r="H1893">
            <v>11905.637964</v>
          </cell>
          <cell r="I1893">
            <v>2.9343313735589751</v>
          </cell>
          <cell r="J1893">
            <v>53653.084408232811</v>
          </cell>
          <cell r="K1893">
            <v>0.6511291454222411</v>
          </cell>
          <cell r="L1893">
            <v>31</v>
          </cell>
          <cell r="M1893">
            <v>145.09242502775686</v>
          </cell>
        </row>
        <row r="1894">
          <cell r="D1894">
            <v>44262</v>
          </cell>
          <cell r="E1894">
            <v>31898.008999999998</v>
          </cell>
          <cell r="F1894">
            <v>0</v>
          </cell>
          <cell r="G1894">
            <v>31898.008999999998</v>
          </cell>
          <cell r="H1894">
            <v>11905.637964</v>
          </cell>
          <cell r="I1894">
            <v>2.6792355937961898</v>
          </cell>
          <cell r="J1894">
            <v>53653.084408232811</v>
          </cell>
          <cell r="K1894">
            <v>0.59452330377310791</v>
          </cell>
          <cell r="L1894">
            <v>31</v>
          </cell>
          <cell r="M1894">
            <v>145.09242502775686</v>
          </cell>
        </row>
        <row r="1895">
          <cell r="D1895">
            <v>44263</v>
          </cell>
          <cell r="E1895">
            <v>31416.703000000001</v>
          </cell>
          <cell r="F1895">
            <v>0</v>
          </cell>
          <cell r="G1895">
            <v>31416.703000000001</v>
          </cell>
          <cell r="H1895">
            <v>11905.637964</v>
          </cell>
          <cell r="I1895">
            <v>2.6388088647577828</v>
          </cell>
          <cell r="J1895">
            <v>53653.084408232811</v>
          </cell>
          <cell r="K1895">
            <v>0.58555259863455789</v>
          </cell>
          <cell r="L1895">
            <v>31</v>
          </cell>
          <cell r="M1895">
            <v>145.09242502775686</v>
          </cell>
        </row>
        <row r="1896">
          <cell r="D1896">
            <v>44264</v>
          </cell>
          <cell r="E1896">
            <v>45387.214999999997</v>
          </cell>
          <cell r="F1896">
            <v>0</v>
          </cell>
          <cell r="G1896">
            <v>45387.214999999997</v>
          </cell>
          <cell r="H1896">
            <v>11905.637964</v>
          </cell>
          <cell r="I1896">
            <v>3.8122455207558668</v>
          </cell>
          <cell r="J1896">
            <v>53653.084408232811</v>
          </cell>
          <cell r="K1896">
            <v>0.84593859795012161</v>
          </cell>
          <cell r="L1896">
            <v>31</v>
          </cell>
          <cell r="M1896">
            <v>145.09242502775686</v>
          </cell>
        </row>
        <row r="1897">
          <cell r="D1897">
            <v>44265</v>
          </cell>
          <cell r="E1897">
            <v>63548.247000000003</v>
          </cell>
          <cell r="F1897">
            <v>0</v>
          </cell>
          <cell r="G1897">
            <v>63548.247000000003</v>
          </cell>
          <cell r="H1897">
            <v>11905.637964</v>
          </cell>
          <cell r="I1897">
            <v>5.3376599550696708</v>
          </cell>
          <cell r="J1897">
            <v>53653.084408232811</v>
          </cell>
          <cell r="K1897">
            <v>1.1844285878604368</v>
          </cell>
          <cell r="L1897">
            <v>31</v>
          </cell>
          <cell r="M1897">
            <v>145.09242502775686</v>
          </cell>
        </row>
        <row r="1898">
          <cell r="D1898">
            <v>44266</v>
          </cell>
          <cell r="E1898">
            <v>57966.377999999997</v>
          </cell>
          <cell r="F1898">
            <v>0</v>
          </cell>
          <cell r="G1898">
            <v>57966.377999999997</v>
          </cell>
          <cell r="H1898">
            <v>11905.637964</v>
          </cell>
          <cell r="I1898">
            <v>4.8688174607087351</v>
          </cell>
          <cell r="J1898">
            <v>53653.084408232811</v>
          </cell>
          <cell r="K1898">
            <v>1.0803922764057405</v>
          </cell>
          <cell r="L1898">
            <v>31</v>
          </cell>
          <cell r="M1898">
            <v>145.09242502775686</v>
          </cell>
        </row>
        <row r="1899">
          <cell r="D1899">
            <v>44267</v>
          </cell>
          <cell r="E1899">
            <v>53304.110999999997</v>
          </cell>
          <cell r="F1899">
            <v>0</v>
          </cell>
          <cell r="G1899">
            <v>53304.110999999997</v>
          </cell>
          <cell r="H1899">
            <v>11905.637964</v>
          </cell>
          <cell r="I1899">
            <v>4.4772158502702473</v>
          </cell>
          <cell r="J1899">
            <v>53653.084408232811</v>
          </cell>
          <cell r="K1899">
            <v>0.99349574377537064</v>
          </cell>
          <cell r="L1899">
            <v>31</v>
          </cell>
          <cell r="M1899">
            <v>145.09242502775686</v>
          </cell>
        </row>
        <row r="1900">
          <cell r="D1900">
            <v>44268</v>
          </cell>
          <cell r="E1900">
            <v>66309.964999999997</v>
          </cell>
          <cell r="F1900">
            <v>0</v>
          </cell>
          <cell r="G1900">
            <v>66309.964999999997</v>
          </cell>
          <cell r="H1900">
            <v>11905.637964</v>
          </cell>
          <cell r="I1900">
            <v>5.5696271968378825</v>
          </cell>
          <cell r="J1900">
            <v>53653.084408232811</v>
          </cell>
          <cell r="K1900">
            <v>1.2359021989390986</v>
          </cell>
          <cell r="L1900">
            <v>31</v>
          </cell>
          <cell r="M1900">
            <v>145.09242502775686</v>
          </cell>
        </row>
        <row r="1901">
          <cell r="D1901">
            <v>44269</v>
          </cell>
          <cell r="E1901">
            <v>65238.862999999998</v>
          </cell>
          <cell r="F1901">
            <v>2.1</v>
          </cell>
          <cell r="G1901">
            <v>65240.962999999996</v>
          </cell>
          <cell r="H1901">
            <v>11905.637964</v>
          </cell>
          <cell r="I1901">
            <v>5.4798376363596937</v>
          </cell>
          <cell r="J1901">
            <v>53653.084408232811</v>
          </cell>
          <cell r="K1901">
            <v>1.2159778644522641</v>
          </cell>
          <cell r="L1901">
            <v>31</v>
          </cell>
          <cell r="M1901">
            <v>145.09242502775686</v>
          </cell>
        </row>
        <row r="1902">
          <cell r="D1902">
            <v>44270</v>
          </cell>
          <cell r="E1902">
            <v>66237.455000000002</v>
          </cell>
          <cell r="F1902">
            <v>4</v>
          </cell>
          <cell r="G1902">
            <v>66241.455000000002</v>
          </cell>
          <cell r="H1902">
            <v>11905.637964</v>
          </cell>
          <cell r="I1902">
            <v>5.5638727802995041</v>
          </cell>
          <cell r="J1902">
            <v>53653.084408232811</v>
          </cell>
          <cell r="K1902">
            <v>1.2346252919214382</v>
          </cell>
          <cell r="L1902">
            <v>31</v>
          </cell>
          <cell r="M1902">
            <v>145.09242502775686</v>
          </cell>
        </row>
        <row r="1903">
          <cell r="D1903">
            <v>44271</v>
          </cell>
          <cell r="E1903">
            <v>67113.357000000004</v>
          </cell>
          <cell r="F1903">
            <v>0</v>
          </cell>
          <cell r="G1903">
            <v>67113.357000000004</v>
          </cell>
          <cell r="H1903">
            <v>11905.637964</v>
          </cell>
          <cell r="I1903">
            <v>5.6371071590565629</v>
          </cell>
          <cell r="J1903">
            <v>53653.084408232811</v>
          </cell>
          <cell r="K1903">
            <v>1.2508760258655656</v>
          </cell>
          <cell r="L1903">
            <v>31</v>
          </cell>
          <cell r="M1903">
            <v>145.09242502775686</v>
          </cell>
        </row>
        <row r="1904">
          <cell r="D1904">
            <v>44272</v>
          </cell>
          <cell r="E1904">
            <v>67741.453999999998</v>
          </cell>
          <cell r="F1904">
            <v>0</v>
          </cell>
          <cell r="G1904">
            <v>67741.453999999998</v>
          </cell>
          <cell r="H1904">
            <v>11905.637964</v>
          </cell>
          <cell r="I1904">
            <v>5.6898634247769913</v>
          </cell>
          <cell r="J1904">
            <v>53653.084408232811</v>
          </cell>
          <cell r="K1904">
            <v>1.2625826594529463</v>
          </cell>
          <cell r="L1904">
            <v>31</v>
          </cell>
          <cell r="M1904">
            <v>145.09242502775686</v>
          </cell>
        </row>
        <row r="1905">
          <cell r="D1905">
            <v>44273</v>
          </cell>
          <cell r="E1905">
            <v>55077.08</v>
          </cell>
          <cell r="F1905">
            <v>7.6</v>
          </cell>
          <cell r="G1905">
            <v>55084.68</v>
          </cell>
          <cell r="H1905">
            <v>11905.637964</v>
          </cell>
          <cell r="I1905">
            <v>4.6267726405391985</v>
          </cell>
          <cell r="J1905">
            <v>53653.084408232811</v>
          </cell>
          <cell r="K1905">
            <v>1.0266824471986464</v>
          </cell>
          <cell r="L1905">
            <v>31</v>
          </cell>
          <cell r="M1905">
            <v>145.09242502775686</v>
          </cell>
        </row>
        <row r="1906">
          <cell r="D1906">
            <v>44274</v>
          </cell>
          <cell r="E1906">
            <v>43281.595999999998</v>
          </cell>
          <cell r="F1906">
            <v>0</v>
          </cell>
          <cell r="G1906">
            <v>43281.595999999998</v>
          </cell>
          <cell r="H1906">
            <v>11905.637964</v>
          </cell>
          <cell r="I1906">
            <v>3.6353865396271847</v>
          </cell>
          <cell r="J1906">
            <v>53653.084408232811</v>
          </cell>
          <cell r="K1906">
            <v>0.80669352894385771</v>
          </cell>
          <cell r="L1906">
            <v>31</v>
          </cell>
          <cell r="M1906">
            <v>145.09242502775686</v>
          </cell>
        </row>
        <row r="1907">
          <cell r="D1907">
            <v>44275</v>
          </cell>
          <cell r="E1907">
            <v>62180.353000000003</v>
          </cell>
          <cell r="F1907">
            <v>0</v>
          </cell>
          <cell r="G1907">
            <v>62180.353000000003</v>
          </cell>
          <cell r="H1907">
            <v>11905.637964</v>
          </cell>
          <cell r="I1907">
            <v>5.222765314048651</v>
          </cell>
          <cell r="J1907">
            <v>53653.084408232811</v>
          </cell>
          <cell r="K1907">
            <v>1.1589334273288998</v>
          </cell>
          <cell r="L1907">
            <v>31</v>
          </cell>
          <cell r="M1907">
            <v>145.09242502775686</v>
          </cell>
        </row>
        <row r="1908">
          <cell r="D1908">
            <v>44276</v>
          </cell>
          <cell r="E1908">
            <v>70293.129000000001</v>
          </cell>
          <cell r="F1908">
            <v>3.9</v>
          </cell>
          <cell r="G1908">
            <v>70297.028999999995</v>
          </cell>
          <cell r="H1908">
            <v>11905.637964</v>
          </cell>
          <cell r="I1908">
            <v>5.9045159287190296</v>
          </cell>
          <cell r="J1908">
            <v>53653.084408232811</v>
          </cell>
          <cell r="K1908">
            <v>1.3102141242268124</v>
          </cell>
          <cell r="L1908">
            <v>31</v>
          </cell>
          <cell r="M1908">
            <v>145.09242502775686</v>
          </cell>
        </row>
        <row r="1909">
          <cell r="D1909">
            <v>44277</v>
          </cell>
          <cell r="E1909">
            <v>69989.399999999994</v>
          </cell>
          <cell r="F1909">
            <v>0</v>
          </cell>
          <cell r="G1909">
            <v>69989.399999999994</v>
          </cell>
          <cell r="H1909">
            <v>11905.637964</v>
          </cell>
          <cell r="I1909">
            <v>5.878676994179763</v>
          </cell>
          <cell r="J1909">
            <v>53653.084408232811</v>
          </cell>
          <cell r="K1909">
            <v>1.3044804557267997</v>
          </cell>
          <cell r="L1909">
            <v>31</v>
          </cell>
          <cell r="M1909">
            <v>145.09242502775686</v>
          </cell>
        </row>
        <row r="1910">
          <cell r="D1910">
            <v>44278</v>
          </cell>
          <cell r="E1910">
            <v>72709.784</v>
          </cell>
          <cell r="F1910">
            <v>0</v>
          </cell>
          <cell r="G1910">
            <v>72709.784</v>
          </cell>
          <cell r="H1910">
            <v>11905.637964</v>
          </cell>
          <cell r="I1910">
            <v>6.1071724354342214</v>
          </cell>
          <cell r="J1910">
            <v>53653.084408232811</v>
          </cell>
          <cell r="K1910">
            <v>1.3551836730721678</v>
          </cell>
          <cell r="L1910">
            <v>31</v>
          </cell>
          <cell r="M1910">
            <v>145.09242502775686</v>
          </cell>
        </row>
        <row r="1911">
          <cell r="D1911">
            <v>44279</v>
          </cell>
          <cell r="E1911">
            <v>70581.467999999993</v>
          </cell>
          <cell r="F1911">
            <v>0</v>
          </cell>
          <cell r="G1911">
            <v>70581.467999999993</v>
          </cell>
          <cell r="H1911">
            <v>11905.637964</v>
          </cell>
          <cell r="I1911">
            <v>5.9284070465961296</v>
          </cell>
          <cell r="J1911">
            <v>53653.084408232811</v>
          </cell>
          <cell r="K1911">
            <v>1.3155155715366404</v>
          </cell>
          <cell r="L1911">
            <v>31</v>
          </cell>
          <cell r="M1911">
            <v>145.09242502775686</v>
          </cell>
        </row>
        <row r="1912">
          <cell r="D1912">
            <v>44280</v>
          </cell>
          <cell r="E1912">
            <v>69320.98</v>
          </cell>
          <cell r="F1912">
            <v>0</v>
          </cell>
          <cell r="G1912">
            <v>69320.98</v>
          </cell>
          <cell r="H1912">
            <v>11905.637964</v>
          </cell>
          <cell r="I1912">
            <v>5.8225338456965696</v>
          </cell>
          <cell r="J1912">
            <v>53653.084408232811</v>
          </cell>
          <cell r="K1912">
            <v>1.2920222716844032</v>
          </cell>
          <cell r="L1912">
            <v>31</v>
          </cell>
          <cell r="M1912">
            <v>145.09242502775686</v>
          </cell>
        </row>
        <row r="1913">
          <cell r="D1913">
            <v>44281</v>
          </cell>
          <cell r="E1913">
            <v>56662.402000000002</v>
          </cell>
          <cell r="F1913">
            <v>0</v>
          </cell>
          <cell r="G1913">
            <v>56662.402000000002</v>
          </cell>
          <cell r="H1913">
            <v>11905.637964</v>
          </cell>
          <cell r="I1913">
            <v>4.7592915366093358</v>
          </cell>
          <cell r="J1913">
            <v>53653.084408232811</v>
          </cell>
          <cell r="K1913">
            <v>1.0560884360136698</v>
          </cell>
          <cell r="L1913">
            <v>31</v>
          </cell>
          <cell r="M1913">
            <v>145.09242502775686</v>
          </cell>
        </row>
        <row r="1914">
          <cell r="D1914">
            <v>44282</v>
          </cell>
          <cell r="E1914">
            <v>55589.862999999998</v>
          </cell>
          <cell r="F1914">
            <v>0</v>
          </cell>
          <cell r="G1914">
            <v>55589.862999999998</v>
          </cell>
          <cell r="H1914">
            <v>11905.637964</v>
          </cell>
          <cell r="I1914">
            <v>4.6692048899934111</v>
          </cell>
          <cell r="J1914">
            <v>53653.084408232811</v>
          </cell>
          <cell r="K1914">
            <v>1.0360981780102467</v>
          </cell>
          <cell r="L1914">
            <v>31</v>
          </cell>
          <cell r="M1914">
            <v>145.09242502775686</v>
          </cell>
        </row>
        <row r="1915">
          <cell r="D1915">
            <v>44283</v>
          </cell>
          <cell r="E1915">
            <v>66455.168999999994</v>
          </cell>
          <cell r="F1915">
            <v>0</v>
          </cell>
          <cell r="G1915">
            <v>66455.168999999994</v>
          </cell>
          <cell r="H1915">
            <v>11905.637964</v>
          </cell>
          <cell r="I1915">
            <v>5.5818234353291807</v>
          </cell>
          <cell r="J1915">
            <v>53653.084408232811</v>
          </cell>
          <cell r="K1915">
            <v>1.2386085484733615</v>
          </cell>
          <cell r="L1915">
            <v>31</v>
          </cell>
          <cell r="M1915">
            <v>145.09242502775686</v>
          </cell>
        </row>
        <row r="1916">
          <cell r="D1916">
            <v>44284</v>
          </cell>
          <cell r="E1916">
            <v>50233.076000000001</v>
          </cell>
          <cell r="F1916">
            <v>0</v>
          </cell>
          <cell r="G1916">
            <v>50233.076000000001</v>
          </cell>
          <cell r="H1916">
            <v>11905.637964</v>
          </cell>
          <cell r="I1916">
            <v>4.2192678923963287</v>
          </cell>
          <cell r="J1916">
            <v>53653.084408232811</v>
          </cell>
          <cell r="K1916">
            <v>0.9362570028181264</v>
          </cell>
          <cell r="L1916">
            <v>31</v>
          </cell>
          <cell r="M1916">
            <v>145.09242502775686</v>
          </cell>
        </row>
        <row r="1917">
          <cell r="D1917">
            <v>44285</v>
          </cell>
          <cell r="E1917">
            <v>43345.377999999997</v>
          </cell>
          <cell r="F1917">
            <v>0</v>
          </cell>
          <cell r="G1917">
            <v>43345.377999999997</v>
          </cell>
          <cell r="H1917">
            <v>11905.637964</v>
          </cell>
          <cell r="I1917">
            <v>3.6407438333894224</v>
          </cell>
          <cell r="J1917">
            <v>53653.084408232811</v>
          </cell>
          <cell r="K1917">
            <v>0.8078823142803111</v>
          </cell>
          <cell r="L1917">
            <v>31</v>
          </cell>
          <cell r="M1917">
            <v>145.09242502775686</v>
          </cell>
        </row>
        <row r="1918">
          <cell r="D1918">
            <v>44286</v>
          </cell>
          <cell r="E1918">
            <v>64458.661999999997</v>
          </cell>
          <cell r="F1918">
            <v>0</v>
          </cell>
          <cell r="G1918">
            <v>64458.661999999997</v>
          </cell>
          <cell r="H1918">
            <v>12210.729744</v>
          </cell>
          <cell r="I1918">
            <v>5.278854200476685</v>
          </cell>
          <cell r="J1918">
            <v>53653.084408232811</v>
          </cell>
          <cell r="K1918">
            <v>1.2013971370136014</v>
          </cell>
          <cell r="L1918">
            <v>31</v>
          </cell>
          <cell r="M1918">
            <v>145.09242502775686</v>
          </cell>
        </row>
        <row r="1919">
          <cell r="D1919">
            <v>44287</v>
          </cell>
          <cell r="E1919">
            <v>50740.578999999998</v>
          </cell>
          <cell r="F1919">
            <v>0</v>
          </cell>
          <cell r="G1919">
            <v>50740.578999999998</v>
          </cell>
          <cell r="H1919">
            <v>12210.729744</v>
          </cell>
          <cell r="I1919">
            <v>4.1554092231819686</v>
          </cell>
          <cell r="J1919">
            <v>59019.951335233789</v>
          </cell>
          <cell r="K1919">
            <v>0.85971909247761169</v>
          </cell>
          <cell r="L1919">
            <v>30</v>
          </cell>
          <cell r="M1919">
            <v>154.45730525603557</v>
          </cell>
        </row>
        <row r="1920">
          <cell r="D1920">
            <v>44288</v>
          </cell>
          <cell r="E1920">
            <v>52555.406000000003</v>
          </cell>
          <cell r="F1920">
            <v>0</v>
          </cell>
          <cell r="G1920">
            <v>52555.406000000003</v>
          </cell>
          <cell r="H1920">
            <v>12210.729744</v>
          </cell>
          <cell r="I1920">
            <v>4.304034820345132</v>
          </cell>
          <cell r="J1920">
            <v>59019.951335233789</v>
          </cell>
          <cell r="K1920">
            <v>0.89046847398238071</v>
          </cell>
          <cell r="L1920">
            <v>30</v>
          </cell>
          <cell r="M1920">
            <v>154.45730525603557</v>
          </cell>
        </row>
        <row r="1921">
          <cell r="D1921">
            <v>44289</v>
          </cell>
          <cell r="E1921">
            <v>57486.692999999999</v>
          </cell>
          <cell r="F1921">
            <v>0</v>
          </cell>
          <cell r="G1921">
            <v>57486.692999999999</v>
          </cell>
          <cell r="H1921">
            <v>12210.729744</v>
          </cell>
          <cell r="I1921">
            <v>4.7078834930604616</v>
          </cell>
          <cell r="J1921">
            <v>59019.951335233789</v>
          </cell>
          <cell r="K1921">
            <v>0.97402135548155788</v>
          </cell>
          <cell r="L1921">
            <v>30</v>
          </cell>
          <cell r="M1921">
            <v>154.45730525603557</v>
          </cell>
        </row>
        <row r="1922">
          <cell r="D1922">
            <v>44290</v>
          </cell>
          <cell r="E1922">
            <v>67063.626999999993</v>
          </cell>
          <cell r="F1922">
            <v>0</v>
          </cell>
          <cell r="G1922">
            <v>67063.626999999993</v>
          </cell>
          <cell r="H1922">
            <v>12210.729744</v>
          </cell>
          <cell r="I1922">
            <v>5.4921882971779903</v>
          </cell>
          <cell r="J1922">
            <v>59019.951335233789</v>
          </cell>
          <cell r="K1922">
            <v>1.1362873991386075</v>
          </cell>
          <cell r="L1922">
            <v>30</v>
          </cell>
          <cell r="M1922">
            <v>154.45730525603557</v>
          </cell>
        </row>
        <row r="1923">
          <cell r="D1923">
            <v>44291</v>
          </cell>
          <cell r="E1923">
            <v>70375.660999999993</v>
          </cell>
          <cell r="F1923">
            <v>0</v>
          </cell>
          <cell r="G1923">
            <v>70375.660999999993</v>
          </cell>
          <cell r="H1923">
            <v>12210.729744</v>
          </cell>
          <cell r="I1923">
            <v>5.7634279420999031</v>
          </cell>
          <cell r="J1923">
            <v>59019.951335233789</v>
          </cell>
          <cell r="K1923">
            <v>1.192404592139795</v>
          </cell>
          <cell r="L1923">
            <v>30</v>
          </cell>
          <cell r="M1923">
            <v>154.45730525603557</v>
          </cell>
        </row>
        <row r="1924">
          <cell r="D1924">
            <v>44292</v>
          </cell>
          <cell r="E1924">
            <v>71696.764999999999</v>
          </cell>
          <cell r="F1924">
            <v>33.700000000000003</v>
          </cell>
          <cell r="G1924">
            <v>71730.464999999997</v>
          </cell>
          <cell r="H1924">
            <v>12210.729744</v>
          </cell>
          <cell r="I1924">
            <v>5.8743798694952094</v>
          </cell>
          <cell r="J1924">
            <v>59019.951335233789</v>
          </cell>
          <cell r="K1924">
            <v>1.2153596093729455</v>
          </cell>
          <cell r="L1924">
            <v>30</v>
          </cell>
          <cell r="M1924">
            <v>154.45730525603557</v>
          </cell>
        </row>
        <row r="1925">
          <cell r="D1925">
            <v>44293</v>
          </cell>
          <cell r="E1925">
            <v>61746.334000000003</v>
          </cell>
          <cell r="F1925">
            <v>0</v>
          </cell>
          <cell r="G1925">
            <v>61746.334000000003</v>
          </cell>
          <cell r="H1925">
            <v>12210.729744</v>
          </cell>
          <cell r="I1925">
            <v>5.0567275907764948</v>
          </cell>
          <cell r="J1925">
            <v>59019.951335233789</v>
          </cell>
          <cell r="K1925">
            <v>1.046194254706859</v>
          </cell>
          <cell r="L1925">
            <v>30</v>
          </cell>
          <cell r="M1925">
            <v>154.45730525603557</v>
          </cell>
        </row>
        <row r="1926">
          <cell r="D1926">
            <v>44294</v>
          </cell>
          <cell r="E1926">
            <v>45435.616999999998</v>
          </cell>
          <cell r="F1926">
            <v>0</v>
          </cell>
          <cell r="G1926">
            <v>45435.616999999998</v>
          </cell>
          <cell r="H1926">
            <v>12210.729744</v>
          </cell>
          <cell r="I1926">
            <v>3.7209583663356196</v>
          </cell>
          <cell r="J1926">
            <v>59019.951335233789</v>
          </cell>
          <cell r="K1926">
            <v>0.76983487739468537</v>
          </cell>
          <cell r="L1926">
            <v>30</v>
          </cell>
          <cell r="M1926">
            <v>154.45730525603557</v>
          </cell>
        </row>
        <row r="1927">
          <cell r="D1927">
            <v>44295</v>
          </cell>
          <cell r="E1927">
            <v>37621.404000000002</v>
          </cell>
          <cell r="F1927">
            <v>0</v>
          </cell>
          <cell r="G1927">
            <v>37621.404000000002</v>
          </cell>
          <cell r="H1927">
            <v>12210.729744</v>
          </cell>
          <cell r="I1927">
            <v>3.0810119287494731</v>
          </cell>
          <cell r="J1927">
            <v>59019.951335233789</v>
          </cell>
          <cell r="K1927">
            <v>0.63743536124437195</v>
          </cell>
          <cell r="L1927">
            <v>30</v>
          </cell>
          <cell r="M1927">
            <v>154.45730525603557</v>
          </cell>
        </row>
        <row r="1928">
          <cell r="D1928">
            <v>44296</v>
          </cell>
          <cell r="E1928">
            <v>40207.105000000003</v>
          </cell>
          <cell r="F1928">
            <v>0</v>
          </cell>
          <cell r="G1928">
            <v>40207.105000000003</v>
          </cell>
          <cell r="H1928">
            <v>12210.729744</v>
          </cell>
          <cell r="I1928">
            <v>3.2927683965617707</v>
          </cell>
          <cell r="J1928">
            <v>59019.951335233789</v>
          </cell>
          <cell r="K1928">
            <v>0.68124598699892736</v>
          </cell>
          <cell r="L1928">
            <v>30</v>
          </cell>
          <cell r="M1928">
            <v>154.45730525603557</v>
          </cell>
        </row>
        <row r="1929">
          <cell r="D1929">
            <v>44297</v>
          </cell>
          <cell r="E1929">
            <v>48916.262999999999</v>
          </cell>
          <cell r="F1929">
            <v>9.1</v>
          </cell>
          <cell r="G1929">
            <v>48925.362999999998</v>
          </cell>
          <cell r="H1929">
            <v>12210.729744</v>
          </cell>
          <cell r="I1929">
            <v>4.0067517687909282</v>
          </cell>
          <cell r="J1929">
            <v>59019.951335233789</v>
          </cell>
          <cell r="K1929">
            <v>0.82896311998130179</v>
          </cell>
          <cell r="L1929">
            <v>30</v>
          </cell>
          <cell r="M1929">
            <v>154.45730525603557</v>
          </cell>
        </row>
        <row r="1930">
          <cell r="D1930">
            <v>44298</v>
          </cell>
          <cell r="E1930">
            <v>65720.387000000002</v>
          </cell>
          <cell r="F1930">
            <v>0</v>
          </cell>
          <cell r="G1930">
            <v>65720.387000000002</v>
          </cell>
          <cell r="H1930">
            <v>12210.729744</v>
          </cell>
          <cell r="I1930">
            <v>5.3821834057291378</v>
          </cell>
          <cell r="J1930">
            <v>59019.951335233789</v>
          </cell>
          <cell r="K1930">
            <v>1.1135283156488505</v>
          </cell>
          <cell r="L1930">
            <v>30</v>
          </cell>
          <cell r="M1930">
            <v>154.45730525603557</v>
          </cell>
        </row>
        <row r="1931">
          <cell r="D1931">
            <v>44299</v>
          </cell>
          <cell r="E1931">
            <v>52258.002</v>
          </cell>
          <cell r="F1931">
            <v>0</v>
          </cell>
          <cell r="G1931">
            <v>52258.002</v>
          </cell>
          <cell r="H1931">
            <v>12210.729744</v>
          </cell>
          <cell r="I1931">
            <v>4.2796788640480781</v>
          </cell>
          <cell r="J1931">
            <v>59019.951335233789</v>
          </cell>
          <cell r="K1931">
            <v>0.88542943221308568</v>
          </cell>
          <cell r="L1931">
            <v>30</v>
          </cell>
          <cell r="M1931">
            <v>154.45730525603557</v>
          </cell>
        </row>
        <row r="1932">
          <cell r="D1932">
            <v>44300</v>
          </cell>
          <cell r="E1932">
            <v>40853.811999999998</v>
          </cell>
          <cell r="F1932">
            <v>0</v>
          </cell>
          <cell r="G1932">
            <v>40853.811999999998</v>
          </cell>
          <cell r="H1932">
            <v>12210.729744</v>
          </cell>
          <cell r="I1932">
            <v>3.345730587483879</v>
          </cell>
          <cell r="J1932">
            <v>59019.951335233789</v>
          </cell>
          <cell r="K1932">
            <v>0.69220341724699197</v>
          </cell>
          <cell r="L1932">
            <v>30</v>
          </cell>
          <cell r="M1932">
            <v>154.45730525603557</v>
          </cell>
        </row>
        <row r="1933">
          <cell r="D1933">
            <v>44301</v>
          </cell>
          <cell r="E1933">
            <v>34856.213000000003</v>
          </cell>
          <cell r="F1933">
            <v>0</v>
          </cell>
          <cell r="G1933">
            <v>34856.213000000003</v>
          </cell>
          <cell r="H1933">
            <v>12210.729744</v>
          </cell>
          <cell r="I1933">
            <v>2.8545560937606811</v>
          </cell>
          <cell r="J1933">
            <v>59019.951335233789</v>
          </cell>
          <cell r="K1933">
            <v>0.59058356049832095</v>
          </cell>
          <cell r="L1933">
            <v>30</v>
          </cell>
          <cell r="M1933">
            <v>154.45730525603557</v>
          </cell>
        </row>
        <row r="1934">
          <cell r="D1934">
            <v>44302</v>
          </cell>
          <cell r="E1934">
            <v>68099.160999999993</v>
          </cell>
          <cell r="F1934">
            <v>143.1</v>
          </cell>
          <cell r="G1934">
            <v>68242.260999999999</v>
          </cell>
          <cell r="H1934">
            <v>12210.729744</v>
          </cell>
          <cell r="I1934">
            <v>5.5887127494187867</v>
          </cell>
          <cell r="J1934">
            <v>59019.951335233789</v>
          </cell>
          <cell r="K1934">
            <v>1.1562574935445713</v>
          </cell>
          <cell r="L1934">
            <v>30</v>
          </cell>
          <cell r="M1934">
            <v>154.45730525603557</v>
          </cell>
        </row>
        <row r="1935">
          <cell r="D1935">
            <v>44303</v>
          </cell>
          <cell r="E1935">
            <v>77690.063999999998</v>
          </cell>
          <cell r="F1935">
            <v>194.4</v>
          </cell>
          <cell r="G1935">
            <v>77884.463999999993</v>
          </cell>
          <cell r="H1935">
            <v>12210.729744</v>
          </cell>
          <cell r="I1935">
            <v>6.3783627705191144</v>
          </cell>
          <cell r="J1935">
            <v>59019.951335233789</v>
          </cell>
          <cell r="K1935">
            <v>1.3196294174763992</v>
          </cell>
          <cell r="L1935">
            <v>30</v>
          </cell>
          <cell r="M1935">
            <v>154.45730525603557</v>
          </cell>
        </row>
        <row r="1936">
          <cell r="D1936">
            <v>44304</v>
          </cell>
          <cell r="E1936">
            <v>79621.316000000006</v>
          </cell>
          <cell r="F1936">
            <v>16.3</v>
          </cell>
          <cell r="G1936">
            <v>79637.616000000009</v>
          </cell>
          <cell r="H1936">
            <v>12210.729744</v>
          </cell>
          <cell r="I1936">
            <v>6.5219374820027962</v>
          </cell>
          <cell r="J1936">
            <v>59019.951335233789</v>
          </cell>
          <cell r="K1936">
            <v>1.3493338133685966</v>
          </cell>
          <cell r="L1936">
            <v>30</v>
          </cell>
          <cell r="M1936">
            <v>154.45730525603557</v>
          </cell>
        </row>
        <row r="1937">
          <cell r="D1937">
            <v>44305</v>
          </cell>
          <cell r="E1937">
            <v>60742.402000000002</v>
          </cell>
          <cell r="F1937">
            <v>0</v>
          </cell>
          <cell r="G1937">
            <v>60742.402000000002</v>
          </cell>
          <cell r="H1937">
            <v>12210.729744</v>
          </cell>
          <cell r="I1937">
            <v>4.974510391555186</v>
          </cell>
          <cell r="J1937">
            <v>59019.951335233789</v>
          </cell>
          <cell r="K1937">
            <v>1.029184210183141</v>
          </cell>
          <cell r="L1937">
            <v>30</v>
          </cell>
          <cell r="M1937">
            <v>154.45730525603557</v>
          </cell>
        </row>
        <row r="1938">
          <cell r="D1938">
            <v>44306</v>
          </cell>
          <cell r="E1938">
            <v>58907.192999999999</v>
          </cell>
          <cell r="F1938">
            <v>0</v>
          </cell>
          <cell r="G1938">
            <v>58907.192999999999</v>
          </cell>
          <cell r="H1938">
            <v>12210.729744</v>
          </cell>
          <cell r="I1938">
            <v>4.8242156066835635</v>
          </cell>
          <cell r="J1938">
            <v>59019.951335233789</v>
          </cell>
          <cell r="K1938">
            <v>0.99808948783110107</v>
          </cell>
          <cell r="L1938">
            <v>30</v>
          </cell>
          <cell r="M1938">
            <v>154.45730525603557</v>
          </cell>
        </row>
        <row r="1939">
          <cell r="D1939">
            <v>44307</v>
          </cell>
          <cell r="E1939">
            <v>43284.182000000001</v>
          </cell>
          <cell r="F1939">
            <v>0</v>
          </cell>
          <cell r="G1939">
            <v>43284.182000000001</v>
          </cell>
          <cell r="H1939">
            <v>12210.729744</v>
          </cell>
          <cell r="I1939">
            <v>3.5447661939507422</v>
          </cell>
          <cell r="J1939">
            <v>59019.951335233789</v>
          </cell>
          <cell r="K1939">
            <v>0.73338220416593547</v>
          </cell>
          <cell r="L1939">
            <v>30</v>
          </cell>
          <cell r="M1939">
            <v>154.45730525603557</v>
          </cell>
        </row>
        <row r="1940">
          <cell r="D1940">
            <v>44308</v>
          </cell>
          <cell r="E1940">
            <v>49728.103999999999</v>
          </cell>
          <cell r="F1940">
            <v>0</v>
          </cell>
          <cell r="G1940">
            <v>49728.103999999999</v>
          </cell>
          <cell r="H1940">
            <v>12210.729744</v>
          </cell>
          <cell r="I1940">
            <v>4.0724923933751747</v>
          </cell>
          <cell r="J1940">
            <v>59019.951335233789</v>
          </cell>
          <cell r="K1940">
            <v>0.84256430029133667</v>
          </cell>
          <cell r="L1940">
            <v>30</v>
          </cell>
          <cell r="M1940">
            <v>154.45730525603557</v>
          </cell>
        </row>
        <row r="1941">
          <cell r="D1941">
            <v>44309</v>
          </cell>
          <cell r="E1941">
            <v>56772.754000000001</v>
          </cell>
          <cell r="F1941">
            <v>0</v>
          </cell>
          <cell r="G1941">
            <v>56772.754000000001</v>
          </cell>
          <cell r="H1941">
            <v>12210.729744</v>
          </cell>
          <cell r="I1941">
            <v>4.6494153249027965</v>
          </cell>
          <cell r="J1941">
            <v>59019.951335233789</v>
          </cell>
          <cell r="K1941">
            <v>0.96192478501939638</v>
          </cell>
          <cell r="L1941">
            <v>30</v>
          </cell>
          <cell r="M1941">
            <v>154.45730525603557</v>
          </cell>
        </row>
        <row r="1942">
          <cell r="D1942">
            <v>44310</v>
          </cell>
          <cell r="E1942">
            <v>40889.642</v>
          </cell>
          <cell r="F1942">
            <v>0</v>
          </cell>
          <cell r="G1942">
            <v>40889.642</v>
          </cell>
          <cell r="H1942">
            <v>12210.729744</v>
          </cell>
          <cell r="I1942">
            <v>3.3486648920464388</v>
          </cell>
          <cell r="J1942">
            <v>59019.951335233789</v>
          </cell>
          <cell r="K1942">
            <v>0.6928105000925282</v>
          </cell>
          <cell r="L1942">
            <v>30</v>
          </cell>
          <cell r="M1942">
            <v>154.45730525603557</v>
          </cell>
        </row>
        <row r="1943">
          <cell r="D1943">
            <v>44311</v>
          </cell>
          <cell r="E1943">
            <v>38193.553</v>
          </cell>
          <cell r="F1943">
            <v>0</v>
          </cell>
          <cell r="G1943">
            <v>38193.553</v>
          </cell>
          <cell r="H1943">
            <v>12210.729744</v>
          </cell>
          <cell r="I1943">
            <v>3.127868178293538</v>
          </cell>
          <cell r="J1943">
            <v>59019.951335233789</v>
          </cell>
          <cell r="K1943">
            <v>0.64712952376155508</v>
          </cell>
          <cell r="L1943">
            <v>30</v>
          </cell>
          <cell r="M1943">
            <v>154.45730525603557</v>
          </cell>
        </row>
        <row r="1944">
          <cell r="D1944">
            <v>44312</v>
          </cell>
          <cell r="E1944">
            <v>42221.684000000001</v>
          </cell>
          <cell r="F1944">
            <v>0</v>
          </cell>
          <cell r="G1944">
            <v>42221.684000000001</v>
          </cell>
          <cell r="H1944">
            <v>12210.729744</v>
          </cell>
          <cell r="I1944">
            <v>3.4577527211874064</v>
          </cell>
          <cell r="J1944">
            <v>59019.951335233789</v>
          </cell>
          <cell r="K1944">
            <v>0.71537985113170466</v>
          </cell>
          <cell r="L1944">
            <v>30</v>
          </cell>
          <cell r="M1944">
            <v>154.45730525603557</v>
          </cell>
        </row>
        <row r="1945">
          <cell r="D1945">
            <v>44313</v>
          </cell>
          <cell r="E1945">
            <v>47248.4</v>
          </cell>
          <cell r="F1945">
            <v>0</v>
          </cell>
          <cell r="G1945">
            <v>47248.4</v>
          </cell>
          <cell r="H1945">
            <v>12210.729744</v>
          </cell>
          <cell r="I1945">
            <v>3.8694165697358507</v>
          </cell>
          <cell r="J1945">
            <v>59019.951335233789</v>
          </cell>
          <cell r="K1945">
            <v>0.80054962654287387</v>
          </cell>
          <cell r="L1945">
            <v>30</v>
          </cell>
          <cell r="M1945">
            <v>154.45730525603557</v>
          </cell>
        </row>
        <row r="1946">
          <cell r="D1946">
            <v>44314</v>
          </cell>
          <cell r="E1946">
            <v>52733.228000000003</v>
          </cell>
          <cell r="F1946">
            <v>0</v>
          </cell>
          <cell r="G1946">
            <v>52733.228000000003</v>
          </cell>
          <cell r="H1946">
            <v>12210.729744</v>
          </cell>
          <cell r="I1946">
            <v>4.3185975863491359</v>
          </cell>
          <cell r="J1946">
            <v>59019.951335233789</v>
          </cell>
          <cell r="K1946">
            <v>0.89348138734433802</v>
          </cell>
          <cell r="L1946">
            <v>30</v>
          </cell>
          <cell r="M1946">
            <v>154.45730525603557</v>
          </cell>
        </row>
        <row r="1947">
          <cell r="D1947">
            <v>44315</v>
          </cell>
          <cell r="E1947">
            <v>53054.228999999999</v>
          </cell>
          <cell r="F1947">
            <v>0</v>
          </cell>
          <cell r="G1947">
            <v>53054.228999999999</v>
          </cell>
          <cell r="H1947">
            <v>12210.729744</v>
          </cell>
          <cell r="I1947">
            <v>4.3448860233819619</v>
          </cell>
          <cell r="J1947">
            <v>59019.951335233789</v>
          </cell>
          <cell r="K1947">
            <v>0.89892024306579921</v>
          </cell>
          <cell r="L1947">
            <v>30</v>
          </cell>
          <cell r="M1947">
            <v>154.45730525603557</v>
          </cell>
        </row>
        <row r="1948">
          <cell r="D1948">
            <v>44316</v>
          </cell>
          <cell r="E1948">
            <v>61371.688999999998</v>
          </cell>
          <cell r="F1948">
            <v>0</v>
          </cell>
          <cell r="G1948">
            <v>61371.688999999998</v>
          </cell>
          <cell r="H1948">
            <v>12352.007389</v>
          </cell>
          <cell r="I1948">
            <v>4.9685599325866789</v>
          </cell>
          <cell r="J1948">
            <v>59019.951335233789</v>
          </cell>
          <cell r="K1948">
            <v>1.0398464860028149</v>
          </cell>
          <cell r="L1948">
            <v>30</v>
          </cell>
          <cell r="M1948">
            <v>154.45730525603557</v>
          </cell>
        </row>
        <row r="1949">
          <cell r="D1949">
            <v>44317</v>
          </cell>
          <cell r="E1949">
            <v>72798.570999999996</v>
          </cell>
          <cell r="F1949">
            <v>11.4</v>
          </cell>
          <cell r="G1949">
            <v>72809.97099999999</v>
          </cell>
          <cell r="H1949">
            <v>12352.007389</v>
          </cell>
          <cell r="I1949">
            <v>5.8945860949565523</v>
          </cell>
          <cell r="J1949">
            <v>68194.891447624846</v>
          </cell>
          <cell r="K1949">
            <v>1.0676748573743184</v>
          </cell>
          <cell r="L1949">
            <v>31</v>
          </cell>
          <cell r="M1949">
            <v>184.41739713145461</v>
          </cell>
        </row>
        <row r="1950">
          <cell r="D1950">
            <v>44318</v>
          </cell>
          <cell r="E1950">
            <v>79407.072</v>
          </cell>
          <cell r="F1950">
            <v>0</v>
          </cell>
          <cell r="G1950">
            <v>79407.072</v>
          </cell>
          <cell r="H1950">
            <v>12352.007389</v>
          </cell>
          <cell r="I1950">
            <v>6.4286775014978899</v>
          </cell>
          <cell r="J1950">
            <v>68194.891447624846</v>
          </cell>
          <cell r="K1950">
            <v>1.16441378986557</v>
          </cell>
          <cell r="L1950">
            <v>31</v>
          </cell>
          <cell r="M1950">
            <v>184.41739713145461</v>
          </cell>
        </row>
        <row r="1951">
          <cell r="D1951">
            <v>44319</v>
          </cell>
          <cell r="E1951">
            <v>58549.061000000002</v>
          </cell>
          <cell r="F1951">
            <v>0</v>
          </cell>
          <cell r="G1951">
            <v>58549.061000000002</v>
          </cell>
          <cell r="H1951">
            <v>12352.007389</v>
          </cell>
          <cell r="I1951">
            <v>4.7400442014097637</v>
          </cell>
          <cell r="J1951">
            <v>68194.891447624846</v>
          </cell>
          <cell r="K1951">
            <v>0.85855494095136065</v>
          </cell>
          <cell r="L1951">
            <v>31</v>
          </cell>
          <cell r="M1951">
            <v>184.41739713145461</v>
          </cell>
        </row>
        <row r="1952">
          <cell r="D1952">
            <v>44320</v>
          </cell>
          <cell r="E1952">
            <v>85475.989000000001</v>
          </cell>
          <cell r="F1952">
            <v>0</v>
          </cell>
          <cell r="G1952">
            <v>85475.989000000001</v>
          </cell>
          <cell r="H1952">
            <v>12352.007389</v>
          </cell>
          <cell r="I1952">
            <v>6.9200079232562706</v>
          </cell>
          <cell r="J1952">
            <v>68194.891447624846</v>
          </cell>
          <cell r="K1952">
            <v>1.2534075087669494</v>
          </cell>
          <cell r="L1952">
            <v>31</v>
          </cell>
          <cell r="M1952">
            <v>184.41739713145461</v>
          </cell>
        </row>
        <row r="1953">
          <cell r="D1953">
            <v>44321</v>
          </cell>
          <cell r="E1953">
            <v>86634.229000000007</v>
          </cell>
          <cell r="F1953">
            <v>0</v>
          </cell>
          <cell r="G1953">
            <v>86634.229000000007</v>
          </cell>
          <cell r="H1953">
            <v>12352.007389</v>
          </cell>
          <cell r="I1953">
            <v>7.0137772972149897</v>
          </cell>
          <cell r="J1953">
            <v>68194.891447624846</v>
          </cell>
          <cell r="K1953">
            <v>1.2703917721833602</v>
          </cell>
          <cell r="L1953">
            <v>31</v>
          </cell>
          <cell r="M1953">
            <v>184.41739713145461</v>
          </cell>
        </row>
        <row r="1954">
          <cell r="D1954">
            <v>44322</v>
          </cell>
          <cell r="E1954">
            <v>89166.936000000002</v>
          </cell>
          <cell r="F1954">
            <v>0</v>
          </cell>
          <cell r="G1954">
            <v>89166.936000000002</v>
          </cell>
          <cell r="H1954">
            <v>12352.007389</v>
          </cell>
          <cell r="I1954">
            <v>7.218821458883439</v>
          </cell>
          <cell r="J1954">
            <v>68194.891447624846</v>
          </cell>
          <cell r="K1954">
            <v>1.3075310203914927</v>
          </cell>
          <cell r="L1954">
            <v>31</v>
          </cell>
          <cell r="M1954">
            <v>184.41739713145461</v>
          </cell>
        </row>
        <row r="1955">
          <cell r="D1955">
            <v>44323</v>
          </cell>
          <cell r="E1955">
            <v>88973.966</v>
          </cell>
          <cell r="F1955">
            <v>0</v>
          </cell>
          <cell r="G1955">
            <v>88973.966</v>
          </cell>
          <cell r="H1955">
            <v>12352.007389</v>
          </cell>
          <cell r="I1955">
            <v>7.2031988969853744</v>
          </cell>
          <cell r="J1955">
            <v>68194.891447624846</v>
          </cell>
          <cell r="K1955">
            <v>1.3047013362919411</v>
          </cell>
          <cell r="L1955">
            <v>31</v>
          </cell>
          <cell r="M1955">
            <v>184.41739713145461</v>
          </cell>
        </row>
        <row r="1956">
          <cell r="D1956">
            <v>44324</v>
          </cell>
          <cell r="E1956">
            <v>78448.034</v>
          </cell>
          <cell r="F1956">
            <v>0</v>
          </cell>
          <cell r="G1956">
            <v>78448.034</v>
          </cell>
          <cell r="H1956">
            <v>12352.007389</v>
          </cell>
          <cell r="I1956">
            <v>6.3510352228141791</v>
          </cell>
          <cell r="J1956">
            <v>68194.891447624846</v>
          </cell>
          <cell r="K1956">
            <v>1.1503505956930775</v>
          </cell>
          <cell r="L1956">
            <v>31</v>
          </cell>
          <cell r="M1956">
            <v>184.41739713145461</v>
          </cell>
        </row>
        <row r="1957">
          <cell r="D1957">
            <v>44325</v>
          </cell>
          <cell r="E1957">
            <v>42461.178</v>
          </cell>
          <cell r="F1957">
            <v>0</v>
          </cell>
          <cell r="G1957">
            <v>42461.178</v>
          </cell>
          <cell r="H1957">
            <v>12352.007389</v>
          </cell>
          <cell r="I1957">
            <v>3.4375933127933136</v>
          </cell>
          <cell r="J1957">
            <v>68194.891447624846</v>
          </cell>
          <cell r="K1957">
            <v>0.62264455736557778</v>
          </cell>
          <cell r="L1957">
            <v>31</v>
          </cell>
          <cell r="M1957">
            <v>184.41739713145461</v>
          </cell>
        </row>
        <row r="1958">
          <cell r="D1958">
            <v>44326</v>
          </cell>
          <cell r="E1958">
            <v>59583.519999999997</v>
          </cell>
          <cell r="F1958">
            <v>0</v>
          </cell>
          <cell r="G1958">
            <v>59583.519999999997</v>
          </cell>
          <cell r="H1958">
            <v>12352.007389</v>
          </cell>
          <cell r="I1958">
            <v>4.8237924511817987</v>
          </cell>
          <cell r="J1958">
            <v>68194.891447624846</v>
          </cell>
          <cell r="K1958">
            <v>0.87372409773188697</v>
          </cell>
          <cell r="L1958">
            <v>31</v>
          </cell>
          <cell r="M1958">
            <v>184.41739713145461</v>
          </cell>
        </row>
        <row r="1959">
          <cell r="D1959">
            <v>44327</v>
          </cell>
          <cell r="E1959">
            <v>79951.601999999999</v>
          </cell>
          <cell r="F1959">
            <v>0</v>
          </cell>
          <cell r="G1959">
            <v>79951.601999999999</v>
          </cell>
          <cell r="H1959">
            <v>12352.007389</v>
          </cell>
          <cell r="I1959">
            <v>6.472761833934813</v>
          </cell>
          <cell r="J1959">
            <v>68194.891447624846</v>
          </cell>
          <cell r="K1959">
            <v>1.1723986988292894</v>
          </cell>
          <cell r="L1959">
            <v>31</v>
          </cell>
          <cell r="M1959">
            <v>184.41739713145461</v>
          </cell>
        </row>
        <row r="1960">
          <cell r="D1960">
            <v>44328</v>
          </cell>
          <cell r="E1960">
            <v>69152.626000000004</v>
          </cell>
          <cell r="F1960">
            <v>0</v>
          </cell>
          <cell r="G1960">
            <v>69152.626000000004</v>
          </cell>
          <cell r="H1960">
            <v>12352.007389</v>
          </cell>
          <cell r="I1960">
            <v>5.5984929268730381</v>
          </cell>
          <cell r="J1960">
            <v>68194.891447624846</v>
          </cell>
          <cell r="K1960">
            <v>1.0140440806055204</v>
          </cell>
          <cell r="L1960">
            <v>31</v>
          </cell>
          <cell r="M1960">
            <v>184.41739713145461</v>
          </cell>
        </row>
        <row r="1961">
          <cell r="D1961">
            <v>44329</v>
          </cell>
          <cell r="E1961">
            <v>73282.456000000006</v>
          </cell>
          <cell r="F1961">
            <v>0</v>
          </cell>
          <cell r="G1961">
            <v>73282.456000000006</v>
          </cell>
          <cell r="H1961">
            <v>12352.007389</v>
          </cell>
          <cell r="I1961">
            <v>5.9328377722038299</v>
          </cell>
          <cell r="J1961">
            <v>68194.891447624846</v>
          </cell>
          <cell r="K1961">
            <v>1.0746033089044877</v>
          </cell>
          <cell r="L1961">
            <v>31</v>
          </cell>
          <cell r="M1961">
            <v>184.41739713145461</v>
          </cell>
        </row>
        <row r="1962">
          <cell r="D1962">
            <v>44330</v>
          </cell>
          <cell r="E1962">
            <v>86884.966</v>
          </cell>
          <cell r="F1962">
            <v>18</v>
          </cell>
          <cell r="G1962">
            <v>86902.966</v>
          </cell>
          <cell r="H1962">
            <v>12352.007389</v>
          </cell>
          <cell r="I1962">
            <v>7.0355338418426525</v>
          </cell>
          <cell r="J1962">
            <v>68194.891447624846</v>
          </cell>
          <cell r="K1962">
            <v>1.2743324925847761</v>
          </cell>
          <cell r="L1962">
            <v>31</v>
          </cell>
          <cell r="M1962">
            <v>184.41739713145461</v>
          </cell>
        </row>
        <row r="1963">
          <cell r="D1963">
            <v>44331</v>
          </cell>
          <cell r="E1963">
            <v>80130.846999999994</v>
          </cell>
          <cell r="F1963">
            <v>0</v>
          </cell>
          <cell r="G1963">
            <v>80130.846999999994</v>
          </cell>
          <cell r="H1963">
            <v>12352.007389</v>
          </cell>
          <cell r="I1963">
            <v>6.4872732404094897</v>
          </cell>
          <cell r="J1963">
            <v>68194.891447624846</v>
          </cell>
          <cell r="K1963">
            <v>1.1750271215189516</v>
          </cell>
          <cell r="L1963">
            <v>31</v>
          </cell>
          <cell r="M1963">
            <v>184.41739713145461</v>
          </cell>
        </row>
        <row r="1964">
          <cell r="D1964">
            <v>44332</v>
          </cell>
          <cell r="E1964">
            <v>76407.793999999994</v>
          </cell>
          <cell r="F1964">
            <v>0</v>
          </cell>
          <cell r="G1964">
            <v>76407.793999999994</v>
          </cell>
          <cell r="H1964">
            <v>12352.007389</v>
          </cell>
          <cell r="I1964">
            <v>6.1858604511558548</v>
          </cell>
          <cell r="J1964">
            <v>68194.891447624846</v>
          </cell>
          <cell r="K1964">
            <v>1.1204328121657445</v>
          </cell>
          <cell r="L1964">
            <v>31</v>
          </cell>
          <cell r="M1964">
            <v>184.41739713145461</v>
          </cell>
        </row>
        <row r="1965">
          <cell r="D1965">
            <v>44333</v>
          </cell>
          <cell r="E1965">
            <v>84126.504000000001</v>
          </cell>
          <cell r="F1965">
            <v>0</v>
          </cell>
          <cell r="G1965">
            <v>84126.504000000001</v>
          </cell>
          <cell r="H1965">
            <v>12352.007389</v>
          </cell>
          <cell r="I1965">
            <v>6.8107556408133556</v>
          </cell>
          <cell r="J1965">
            <v>68194.891447624846</v>
          </cell>
          <cell r="K1965">
            <v>1.2336188564008637</v>
          </cell>
          <cell r="L1965">
            <v>31</v>
          </cell>
          <cell r="M1965">
            <v>184.41739713145461</v>
          </cell>
        </row>
        <row r="1966">
          <cell r="D1966">
            <v>44334</v>
          </cell>
          <cell r="E1966">
            <v>84619.395000000004</v>
          </cell>
          <cell r="F1966">
            <v>0</v>
          </cell>
          <cell r="G1966">
            <v>84619.395000000004</v>
          </cell>
          <cell r="H1966">
            <v>12352.007389</v>
          </cell>
          <cell r="I1966">
            <v>6.8506593572278183</v>
          </cell>
          <cell r="J1966">
            <v>68194.891447624846</v>
          </cell>
          <cell r="K1966">
            <v>1.240846538556184</v>
          </cell>
          <cell r="L1966">
            <v>31</v>
          </cell>
          <cell r="M1966">
            <v>184.41739713145461</v>
          </cell>
        </row>
        <row r="1967">
          <cell r="D1967">
            <v>44335</v>
          </cell>
          <cell r="E1967">
            <v>88363.286999999997</v>
          </cell>
          <cell r="F1967">
            <v>55.5</v>
          </cell>
          <cell r="G1967">
            <v>88418.786999999997</v>
          </cell>
          <cell r="H1967">
            <v>12352.007389</v>
          </cell>
          <cell r="I1967">
            <v>7.1582524374735046</v>
          </cell>
          <cell r="J1967">
            <v>68194.891447624846</v>
          </cell>
          <cell r="K1967">
            <v>1.2965602719363156</v>
          </cell>
          <cell r="L1967">
            <v>31</v>
          </cell>
          <cell r="M1967">
            <v>184.41739713145461</v>
          </cell>
        </row>
        <row r="1968">
          <cell r="D1968">
            <v>44336</v>
          </cell>
          <cell r="E1968">
            <v>88201.073000000004</v>
          </cell>
          <cell r="F1968">
            <v>0</v>
          </cell>
          <cell r="G1968">
            <v>88201.073000000004</v>
          </cell>
          <cell r="H1968">
            <v>12352.007389</v>
          </cell>
          <cell r="I1968">
            <v>7.1406266384318142</v>
          </cell>
          <cell r="J1968">
            <v>68194.891447624846</v>
          </cell>
          <cell r="K1968">
            <v>1.2933677454086181</v>
          </cell>
          <cell r="L1968">
            <v>31</v>
          </cell>
          <cell r="M1968">
            <v>184.41739713145461</v>
          </cell>
        </row>
        <row r="1969">
          <cell r="D1969">
            <v>44337</v>
          </cell>
          <cell r="E1969">
            <v>81947.976999999999</v>
          </cell>
          <cell r="F1969">
            <v>0</v>
          </cell>
          <cell r="G1969">
            <v>81947.976999999999</v>
          </cell>
          <cell r="H1969">
            <v>12352.007389</v>
          </cell>
          <cell r="I1969">
            <v>6.6343853609558421</v>
          </cell>
          <cell r="J1969">
            <v>68194.891447624846</v>
          </cell>
          <cell r="K1969">
            <v>1.2016732523570013</v>
          </cell>
          <cell r="L1969">
            <v>31</v>
          </cell>
          <cell r="M1969">
            <v>184.41739713145461</v>
          </cell>
        </row>
        <row r="1970">
          <cell r="D1970">
            <v>44338</v>
          </cell>
          <cell r="E1970">
            <v>70444.509000000005</v>
          </cell>
          <cell r="F1970">
            <v>51.8</v>
          </cell>
          <cell r="G1970">
            <v>70496.309000000008</v>
          </cell>
          <cell r="H1970">
            <v>12352.007389</v>
          </cell>
          <cell r="I1970">
            <v>5.7072754880943508</v>
          </cell>
          <cell r="J1970">
            <v>68194.891447624846</v>
          </cell>
          <cell r="K1970">
            <v>1.0337476532848902</v>
          </cell>
          <cell r="L1970">
            <v>31</v>
          </cell>
          <cell r="M1970">
            <v>184.41739713145461</v>
          </cell>
        </row>
        <row r="1971">
          <cell r="D1971">
            <v>44339</v>
          </cell>
          <cell r="E1971">
            <v>49520.536999999997</v>
          </cell>
          <cell r="F1971">
            <v>0</v>
          </cell>
          <cell r="G1971">
            <v>49520.536999999997</v>
          </cell>
          <cell r="H1971">
            <v>12352.007389</v>
          </cell>
          <cell r="I1971">
            <v>4.0091084339943146</v>
          </cell>
          <cell r="J1971">
            <v>68194.891447624846</v>
          </cell>
          <cell r="K1971">
            <v>0.72616197414190242</v>
          </cell>
          <cell r="L1971">
            <v>31</v>
          </cell>
          <cell r="M1971">
            <v>184.41739713145461</v>
          </cell>
        </row>
        <row r="1972">
          <cell r="D1972">
            <v>44340</v>
          </cell>
          <cell r="E1972">
            <v>82264.240999999995</v>
          </cell>
          <cell r="F1972">
            <v>115</v>
          </cell>
          <cell r="G1972">
            <v>82379.240999999995</v>
          </cell>
          <cell r="H1972">
            <v>12352.007389</v>
          </cell>
          <cell r="I1972">
            <v>6.6692998478419216</v>
          </cell>
          <cell r="J1972">
            <v>68194.891447624846</v>
          </cell>
          <cell r="K1972">
            <v>1.2079972451201719</v>
          </cell>
          <cell r="L1972">
            <v>31</v>
          </cell>
          <cell r="M1972">
            <v>184.41739713145461</v>
          </cell>
        </row>
        <row r="1973">
          <cell r="D1973">
            <v>44341</v>
          </cell>
          <cell r="E1973">
            <v>86059.717999999993</v>
          </cell>
          <cell r="F1973">
            <v>0</v>
          </cell>
          <cell r="G1973">
            <v>86059.717999999993</v>
          </cell>
          <cell r="H1973">
            <v>12352.007389</v>
          </cell>
          <cell r="I1973">
            <v>6.9672657479657856</v>
          </cell>
          <cell r="J1973">
            <v>68194.891447624846</v>
          </cell>
          <cell r="K1973">
            <v>1.2619672261828545</v>
          </cell>
          <cell r="L1973">
            <v>31</v>
          </cell>
          <cell r="M1973">
            <v>184.41739713145461</v>
          </cell>
        </row>
        <row r="1974">
          <cell r="D1974">
            <v>44342</v>
          </cell>
          <cell r="E1974">
            <v>79893.573000000004</v>
          </cell>
          <cell r="F1974">
            <v>0</v>
          </cell>
          <cell r="G1974">
            <v>79893.573000000004</v>
          </cell>
          <cell r="H1974">
            <v>12352.007389</v>
          </cell>
          <cell r="I1974">
            <v>6.4680638930922845</v>
          </cell>
          <cell r="J1974">
            <v>68194.891447624846</v>
          </cell>
          <cell r="K1974">
            <v>1.1715477699874337</v>
          </cell>
          <cell r="L1974">
            <v>31</v>
          </cell>
          <cell r="M1974">
            <v>184.41739713145461</v>
          </cell>
        </row>
        <row r="1975">
          <cell r="D1975">
            <v>44343</v>
          </cell>
          <cell r="E1975">
            <v>47420.461000000003</v>
          </cell>
          <cell r="F1975">
            <v>0</v>
          </cell>
          <cell r="G1975">
            <v>47420.461000000003</v>
          </cell>
          <cell r="H1975">
            <v>12352.007389</v>
          </cell>
          <cell r="I1975">
            <v>3.8390894294825295</v>
          </cell>
          <cell r="J1975">
            <v>68194.891447624846</v>
          </cell>
          <cell r="K1975">
            <v>0.69536676418672716</v>
          </cell>
          <cell r="L1975">
            <v>31</v>
          </cell>
          <cell r="M1975">
            <v>184.41739713145461</v>
          </cell>
        </row>
        <row r="1976">
          <cell r="D1976">
            <v>44344</v>
          </cell>
          <cell r="E1976">
            <v>72533.762000000002</v>
          </cell>
          <cell r="F1976">
            <v>0</v>
          </cell>
          <cell r="G1976">
            <v>72533.762000000002</v>
          </cell>
          <cell r="H1976">
            <v>12352.007389</v>
          </cell>
          <cell r="I1976">
            <v>5.8722246284109634</v>
          </cell>
          <cell r="J1976">
            <v>68194.891447624846</v>
          </cell>
          <cell r="K1976">
            <v>1.063624568648335</v>
          </cell>
          <cell r="L1976">
            <v>31</v>
          </cell>
          <cell r="M1976">
            <v>184.41739713145461</v>
          </cell>
        </row>
        <row r="1977">
          <cell r="D1977">
            <v>44345</v>
          </cell>
          <cell r="E1977">
            <v>83251.053</v>
          </cell>
          <cell r="F1977">
            <v>0</v>
          </cell>
          <cell r="G1977">
            <v>83251.053</v>
          </cell>
          <cell r="H1977">
            <v>12352.007389</v>
          </cell>
          <cell r="I1977">
            <v>6.7398804403354458</v>
          </cell>
          <cell r="J1977">
            <v>68194.891447624846</v>
          </cell>
          <cell r="K1977">
            <v>1.2207813698763434</v>
          </cell>
          <cell r="L1977">
            <v>31</v>
          </cell>
          <cell r="M1977">
            <v>184.41739713145461</v>
          </cell>
        </row>
        <row r="1978">
          <cell r="D1978">
            <v>44346</v>
          </cell>
          <cell r="E1978">
            <v>69236.028000000006</v>
          </cell>
          <cell r="F1978">
            <v>0</v>
          </cell>
          <cell r="G1978">
            <v>69236.028000000006</v>
          </cell>
          <cell r="H1978">
            <v>12352.007389</v>
          </cell>
          <cell r="I1978">
            <v>5.6052450277561929</v>
          </cell>
          <cell r="J1978">
            <v>68194.891447624846</v>
          </cell>
          <cell r="K1978">
            <v>1.0152670754403177</v>
          </cell>
          <cell r="L1978">
            <v>31</v>
          </cell>
          <cell r="M1978">
            <v>184.41739713145461</v>
          </cell>
        </row>
        <row r="1979">
          <cell r="D1979">
            <v>44347</v>
          </cell>
          <cell r="E1979">
            <v>64332.618999999999</v>
          </cell>
          <cell r="F1979">
            <v>0</v>
          </cell>
          <cell r="G1979">
            <v>64332.618999999999</v>
          </cell>
          <cell r="H1979">
            <v>12644.214309000001</v>
          </cell>
          <cell r="I1979">
            <v>5.0879095709575886</v>
          </cell>
          <cell r="J1979">
            <v>68194.891447624846</v>
          </cell>
          <cell r="K1979">
            <v>0.94336419685349659</v>
          </cell>
          <cell r="L1979">
            <v>31</v>
          </cell>
          <cell r="M1979">
            <v>184.41739713145461</v>
          </cell>
        </row>
        <row r="1980">
          <cell r="D1980">
            <v>44348</v>
          </cell>
          <cell r="E1980">
            <v>59279.891000000003</v>
          </cell>
          <cell r="F1980">
            <v>0</v>
          </cell>
          <cell r="G1980">
            <v>59279.891000000003</v>
          </cell>
          <cell r="H1980">
            <v>12644.214309000001</v>
          </cell>
          <cell r="I1980">
            <v>4.6883016651975984</v>
          </cell>
          <cell r="J1980">
            <v>72497.208670844382</v>
          </cell>
          <cell r="K1980">
            <v>0.81768515073657067</v>
          </cell>
          <cell r="L1980">
            <v>30</v>
          </cell>
          <cell r="M1980">
            <v>189.72776555304088</v>
          </cell>
        </row>
        <row r="1981">
          <cell r="D1981">
            <v>44349</v>
          </cell>
          <cell r="E1981">
            <v>85257.441999999995</v>
          </cell>
          <cell r="F1981">
            <v>9.8000000000000007</v>
          </cell>
          <cell r="G1981">
            <v>85267.241999999998</v>
          </cell>
          <cell r="H1981">
            <v>12644.214309000001</v>
          </cell>
          <cell r="I1981">
            <v>6.7435777278235305</v>
          </cell>
          <cell r="J1981">
            <v>72497.208670844382</v>
          </cell>
          <cell r="K1981">
            <v>1.176145172528432</v>
          </cell>
          <cell r="L1981">
            <v>30</v>
          </cell>
          <cell r="M1981">
            <v>189.72776555304088</v>
          </cell>
        </row>
        <row r="1982">
          <cell r="D1982">
            <v>44350</v>
          </cell>
          <cell r="E1982">
            <v>79149.653999999995</v>
          </cell>
          <cell r="F1982">
            <v>81.5</v>
          </cell>
          <cell r="G1982">
            <v>79231.153999999995</v>
          </cell>
          <cell r="H1982">
            <v>12644.214309000001</v>
          </cell>
          <cell r="I1982">
            <v>6.2661982835583707</v>
          </cell>
          <cell r="J1982">
            <v>72497.208670844382</v>
          </cell>
          <cell r="K1982">
            <v>1.0928855807363484</v>
          </cell>
          <cell r="L1982">
            <v>30</v>
          </cell>
          <cell r="M1982">
            <v>189.72776555304088</v>
          </cell>
        </row>
        <row r="1983">
          <cell r="D1983">
            <v>44351</v>
          </cell>
          <cell r="E1983">
            <v>68137.127999999997</v>
          </cell>
          <cell r="F1983">
            <v>47.6</v>
          </cell>
          <cell r="G1983">
            <v>68184.728000000003</v>
          </cell>
          <cell r="H1983">
            <v>12644.214309000001</v>
          </cell>
          <cell r="I1983">
            <v>5.3925634550077914</v>
          </cell>
          <cell r="J1983">
            <v>72497.208670844382</v>
          </cell>
          <cell r="K1983">
            <v>0.94051521775929159</v>
          </cell>
          <cell r="L1983">
            <v>30</v>
          </cell>
          <cell r="M1983">
            <v>189.72776555304088</v>
          </cell>
        </row>
        <row r="1984">
          <cell r="D1984">
            <v>44352</v>
          </cell>
          <cell r="E1984">
            <v>54215.156999999999</v>
          </cell>
          <cell r="F1984">
            <v>0</v>
          </cell>
          <cell r="G1984">
            <v>54215.156999999999</v>
          </cell>
          <cell r="H1984">
            <v>12644.214309000001</v>
          </cell>
          <cell r="I1984">
            <v>4.2877442342471443</v>
          </cell>
          <cell r="J1984">
            <v>72497.208670844382</v>
          </cell>
          <cell r="K1984">
            <v>0.74782406100834153</v>
          </cell>
          <cell r="L1984">
            <v>30</v>
          </cell>
          <cell r="M1984">
            <v>189.72776555304088</v>
          </cell>
        </row>
        <row r="1985">
          <cell r="D1985">
            <v>44353</v>
          </cell>
          <cell r="E1985">
            <v>89237.813999999998</v>
          </cell>
          <cell r="F1985">
            <v>26.4</v>
          </cell>
          <cell r="G1985">
            <v>89264.213999999993</v>
          </cell>
          <cell r="H1985">
            <v>12644.214309000001</v>
          </cell>
          <cell r="I1985">
            <v>7.0596884724156244</v>
          </cell>
          <cell r="J1985">
            <v>72497.208670844382</v>
          </cell>
          <cell r="K1985">
            <v>1.2312779434761694</v>
          </cell>
          <cell r="L1985">
            <v>30</v>
          </cell>
          <cell r="M1985">
            <v>189.72776555304088</v>
          </cell>
        </row>
        <row r="1986">
          <cell r="D1986">
            <v>44354</v>
          </cell>
          <cell r="E1986">
            <v>89752.985000000001</v>
          </cell>
          <cell r="F1986">
            <v>0</v>
          </cell>
          <cell r="G1986">
            <v>89752.985000000001</v>
          </cell>
          <cell r="H1986">
            <v>12644.214309000001</v>
          </cell>
          <cell r="I1986">
            <v>7.098344175969471</v>
          </cell>
          <cell r="J1986">
            <v>72497.208670844382</v>
          </cell>
          <cell r="K1986">
            <v>1.2380198720132964</v>
          </cell>
          <cell r="L1986">
            <v>30</v>
          </cell>
          <cell r="M1986">
            <v>189.72776555304088</v>
          </cell>
        </row>
        <row r="1987">
          <cell r="D1987">
            <v>44355</v>
          </cell>
          <cell r="E1987">
            <v>86815.074999999997</v>
          </cell>
          <cell r="F1987">
            <v>0</v>
          </cell>
          <cell r="G1987">
            <v>86815.074999999997</v>
          </cell>
          <cell r="H1987">
            <v>12644.214309000001</v>
          </cell>
          <cell r="I1987">
            <v>6.8659920560035168</v>
          </cell>
          <cell r="J1987">
            <v>72497.208670844382</v>
          </cell>
          <cell r="K1987">
            <v>1.1974954152257411</v>
          </cell>
          <cell r="L1987">
            <v>30</v>
          </cell>
          <cell r="M1987">
            <v>189.72776555304088</v>
          </cell>
        </row>
        <row r="1988">
          <cell r="D1988">
            <v>44356</v>
          </cell>
          <cell r="E1988">
            <v>85740.721999999994</v>
          </cell>
          <cell r="F1988">
            <v>0</v>
          </cell>
          <cell r="G1988">
            <v>85740.721999999994</v>
          </cell>
          <cell r="H1988">
            <v>12644.214309000001</v>
          </cell>
          <cell r="I1988">
            <v>6.7810241035673346</v>
          </cell>
          <cell r="J1988">
            <v>72497.208670844382</v>
          </cell>
          <cell r="K1988">
            <v>1.18267618260014</v>
          </cell>
          <cell r="L1988">
            <v>30</v>
          </cell>
          <cell r="M1988">
            <v>189.72776555304088</v>
          </cell>
        </row>
        <row r="1989">
          <cell r="D1989">
            <v>44357</v>
          </cell>
          <cell r="E1989">
            <v>86137.584000000003</v>
          </cell>
          <cell r="F1989">
            <v>0</v>
          </cell>
          <cell r="G1989">
            <v>86137.584000000003</v>
          </cell>
          <cell r="H1989">
            <v>12644.214309000001</v>
          </cell>
          <cell r="I1989">
            <v>6.8124109489893963</v>
          </cell>
          <cell r="J1989">
            <v>72497.208670844382</v>
          </cell>
          <cell r="K1989">
            <v>1.1881503519823275</v>
          </cell>
          <cell r="L1989">
            <v>30</v>
          </cell>
          <cell r="M1989">
            <v>189.72776555304088</v>
          </cell>
        </row>
        <row r="1990">
          <cell r="D1990">
            <v>44358</v>
          </cell>
          <cell r="E1990">
            <v>78053.236000000004</v>
          </cell>
          <cell r="F1990">
            <v>0</v>
          </cell>
          <cell r="G1990">
            <v>78053.236000000004</v>
          </cell>
          <cell r="H1990">
            <v>12644.214309000001</v>
          </cell>
          <cell r="I1990">
            <v>6.173039628444343</v>
          </cell>
          <cell r="J1990">
            <v>72497.208670844382</v>
          </cell>
          <cell r="K1990">
            <v>1.0766378103518632</v>
          </cell>
          <cell r="L1990">
            <v>30</v>
          </cell>
          <cell r="M1990">
            <v>189.72776555304088</v>
          </cell>
        </row>
        <row r="1991">
          <cell r="D1991">
            <v>44359</v>
          </cell>
          <cell r="E1991">
            <v>78459.846999999994</v>
          </cell>
          <cell r="F1991">
            <v>0</v>
          </cell>
          <cell r="G1991">
            <v>78459.846999999994</v>
          </cell>
          <cell r="H1991">
            <v>12644.214309000001</v>
          </cell>
          <cell r="I1991">
            <v>6.2051974984442655</v>
          </cell>
          <cell r="J1991">
            <v>72497.208670844382</v>
          </cell>
          <cell r="K1991">
            <v>1.0822464538769692</v>
          </cell>
          <cell r="L1991">
            <v>30</v>
          </cell>
          <cell r="M1991">
            <v>189.72776555304088</v>
          </cell>
        </row>
        <row r="1992">
          <cell r="D1992">
            <v>44360</v>
          </cell>
          <cell r="E1992">
            <v>79499.013000000006</v>
          </cell>
          <cell r="F1992">
            <v>0</v>
          </cell>
          <cell r="G1992">
            <v>79499.013000000006</v>
          </cell>
          <cell r="H1992">
            <v>12644.214309000001</v>
          </cell>
          <cell r="I1992">
            <v>6.2873825970676211</v>
          </cell>
          <cell r="J1992">
            <v>72497.208670844382</v>
          </cell>
          <cell r="K1992">
            <v>1.0965803298847765</v>
          </cell>
          <cell r="L1992">
            <v>30</v>
          </cell>
          <cell r="M1992">
            <v>189.72776555304088</v>
          </cell>
        </row>
        <row r="1993">
          <cell r="D1993">
            <v>44361</v>
          </cell>
          <cell r="E1993">
            <v>80949.066000000006</v>
          </cell>
          <cell r="F1993">
            <v>0</v>
          </cell>
          <cell r="G1993">
            <v>80949.066000000006</v>
          </cell>
          <cell r="H1993">
            <v>12644.214309000001</v>
          </cell>
          <cell r="I1993">
            <v>6.4020637440779078</v>
          </cell>
          <cell r="J1993">
            <v>72497.208670844382</v>
          </cell>
          <cell r="K1993">
            <v>1.1165818309988897</v>
          </cell>
          <cell r="L1993">
            <v>30</v>
          </cell>
          <cell r="M1993">
            <v>189.72776555304088</v>
          </cell>
        </row>
        <row r="1994">
          <cell r="D1994">
            <v>44362</v>
          </cell>
          <cell r="E1994">
            <v>65910.141000000003</v>
          </cell>
          <cell r="F1994">
            <v>0</v>
          </cell>
          <cell r="G1994">
            <v>65910.141000000003</v>
          </cell>
          <cell r="H1994">
            <v>12644.214309000001</v>
          </cell>
          <cell r="I1994">
            <v>5.2126719295706616</v>
          </cell>
          <cell r="J1994">
            <v>72497.208670844382</v>
          </cell>
          <cell r="K1994">
            <v>0.90914039600129537</v>
          </cell>
          <cell r="L1994">
            <v>30</v>
          </cell>
          <cell r="M1994">
            <v>189.72776555304088</v>
          </cell>
        </row>
        <row r="1995">
          <cell r="D1995">
            <v>44363</v>
          </cell>
          <cell r="E1995">
            <v>64217.902000000002</v>
          </cell>
          <cell r="F1995">
            <v>0</v>
          </cell>
          <cell r="G1995">
            <v>64217.902000000002</v>
          </cell>
          <cell r="H1995">
            <v>12644.214309000001</v>
          </cell>
          <cell r="I1995">
            <v>5.0788368838616149</v>
          </cell>
          <cell r="J1995">
            <v>72497.208670844382</v>
          </cell>
          <cell r="K1995">
            <v>0.88579826971774156</v>
          </cell>
          <cell r="L1995">
            <v>30</v>
          </cell>
          <cell r="M1995">
            <v>189.72776555304088</v>
          </cell>
        </row>
        <row r="1996">
          <cell r="D1996">
            <v>44364</v>
          </cell>
          <cell r="E1996">
            <v>47597.550999999999</v>
          </cell>
          <cell r="F1996">
            <v>0</v>
          </cell>
          <cell r="G1996">
            <v>47597.550999999999</v>
          </cell>
          <cell r="H1996">
            <v>12644.214309000001</v>
          </cell>
          <cell r="I1996">
            <v>3.7643739529249065</v>
          </cell>
          <cell r="J1996">
            <v>72497.208670844382</v>
          </cell>
          <cell r="K1996">
            <v>0.65654322245846586</v>
          </cell>
          <cell r="L1996">
            <v>30</v>
          </cell>
          <cell r="M1996">
            <v>189.72776555304088</v>
          </cell>
        </row>
        <row r="1997">
          <cell r="D1997">
            <v>44365</v>
          </cell>
          <cell r="E1997">
            <v>54453.858</v>
          </cell>
          <cell r="F1997">
            <v>0</v>
          </cell>
          <cell r="G1997">
            <v>54453.858</v>
          </cell>
          <cell r="H1997">
            <v>12644.214309000001</v>
          </cell>
          <cell r="I1997">
            <v>4.30662251281524</v>
          </cell>
          <cell r="J1997">
            <v>72497.208670844382</v>
          </cell>
          <cell r="K1997">
            <v>0.75111661536148588</v>
          </cell>
          <cell r="L1997">
            <v>30</v>
          </cell>
          <cell r="M1997">
            <v>189.72776555304088</v>
          </cell>
        </row>
        <row r="1998">
          <cell r="D1998">
            <v>44366</v>
          </cell>
          <cell r="E1998">
            <v>53375.809000000001</v>
          </cell>
          <cell r="F1998">
            <v>0</v>
          </cell>
          <cell r="G1998">
            <v>53375.809000000001</v>
          </cell>
          <cell r="H1998">
            <v>12644.214309000001</v>
          </cell>
          <cell r="I1998">
            <v>4.221362252774199</v>
          </cell>
          <cell r="J1998">
            <v>72497.208670844382</v>
          </cell>
          <cell r="K1998">
            <v>0.73624640146270515</v>
          </cell>
          <cell r="L1998">
            <v>30</v>
          </cell>
          <cell r="M1998">
            <v>189.72776555304088</v>
          </cell>
        </row>
        <row r="1999">
          <cell r="D1999">
            <v>44367</v>
          </cell>
          <cell r="E1999">
            <v>55190.78</v>
          </cell>
          <cell r="F1999">
            <v>0</v>
          </cell>
          <cell r="G1999">
            <v>55190.78</v>
          </cell>
          <cell r="H1999">
            <v>12644.214309000001</v>
          </cell>
          <cell r="I1999">
            <v>4.3649038723359714</v>
          </cell>
          <cell r="J1999">
            <v>72497.208670844382</v>
          </cell>
          <cell r="K1999">
            <v>0.76128144809795451</v>
          </cell>
          <cell r="L1999">
            <v>30</v>
          </cell>
          <cell r="M1999">
            <v>189.72776555304088</v>
          </cell>
        </row>
        <row r="2000">
          <cell r="D2000">
            <v>44368</v>
          </cell>
          <cell r="E2000">
            <v>70127.712</v>
          </cell>
          <cell r="F2000">
            <v>0</v>
          </cell>
          <cell r="G2000">
            <v>70127.712</v>
          </cell>
          <cell r="H2000">
            <v>12644.214309000001</v>
          </cell>
          <cell r="I2000">
            <v>5.5462293098025022</v>
          </cell>
          <cell r="J2000">
            <v>72497.208670844382</v>
          </cell>
          <cell r="K2000">
            <v>0.96731602893012758</v>
          </cell>
          <cell r="L2000">
            <v>30</v>
          </cell>
          <cell r="M2000">
            <v>189.72776555304088</v>
          </cell>
        </row>
        <row r="2001">
          <cell r="D2001">
            <v>44369</v>
          </cell>
          <cell r="E2001">
            <v>72996.56</v>
          </cell>
          <cell r="F2001">
            <v>0</v>
          </cell>
          <cell r="G2001">
            <v>72996.56</v>
          </cell>
          <cell r="H2001">
            <v>12644.214309000001</v>
          </cell>
          <cell r="I2001">
            <v>5.7731194850155232</v>
          </cell>
          <cell r="J2001">
            <v>72497.208670844382</v>
          </cell>
          <cell r="K2001">
            <v>1.0068878697305823</v>
          </cell>
          <cell r="L2001">
            <v>30</v>
          </cell>
          <cell r="M2001">
            <v>189.72776555304088</v>
          </cell>
        </row>
        <row r="2002">
          <cell r="D2002">
            <v>44370</v>
          </cell>
          <cell r="E2002">
            <v>80229.146999999997</v>
          </cell>
          <cell r="F2002">
            <v>5.3</v>
          </cell>
          <cell r="G2002">
            <v>80234.447</v>
          </cell>
          <cell r="H2002">
            <v>12644.214309000001</v>
          </cell>
          <cell r="I2002">
            <v>6.3455462743058755</v>
          </cell>
          <cell r="J2002">
            <v>72497.208670844382</v>
          </cell>
          <cell r="K2002">
            <v>1.1067246376930819</v>
          </cell>
          <cell r="L2002">
            <v>30</v>
          </cell>
          <cell r="M2002">
            <v>189.72776555304088</v>
          </cell>
        </row>
        <row r="2003">
          <cell r="D2003">
            <v>44371</v>
          </cell>
          <cell r="E2003">
            <v>90262.909</v>
          </cell>
          <cell r="F2003">
            <v>6.7</v>
          </cell>
          <cell r="G2003">
            <v>90269.608999999997</v>
          </cell>
          <cell r="H2003">
            <v>12644.214309000001</v>
          </cell>
          <cell r="I2003">
            <v>7.1392027052046378</v>
          </cell>
          <cell r="J2003">
            <v>72497.208670844382</v>
          </cell>
          <cell r="K2003">
            <v>1.2451459946526604</v>
          </cell>
          <cell r="L2003">
            <v>30</v>
          </cell>
          <cell r="M2003">
            <v>189.72776555304088</v>
          </cell>
        </row>
        <row r="2004">
          <cell r="D2004">
            <v>44372</v>
          </cell>
          <cell r="E2004">
            <v>88395.94</v>
          </cell>
          <cell r="F2004">
            <v>41.5</v>
          </cell>
          <cell r="G2004">
            <v>88437.440000000002</v>
          </cell>
          <cell r="H2004">
            <v>12644.214309000001</v>
          </cell>
          <cell r="I2004">
            <v>6.9943009378646241</v>
          </cell>
          <cell r="J2004">
            <v>72497.208670844382</v>
          </cell>
          <cell r="K2004">
            <v>1.2198737250909657</v>
          </cell>
          <cell r="L2004">
            <v>30</v>
          </cell>
          <cell r="M2004">
            <v>189.72776555304088</v>
          </cell>
        </row>
        <row r="2005">
          <cell r="D2005">
            <v>44373</v>
          </cell>
          <cell r="E2005">
            <v>82766.856</v>
          </cell>
          <cell r="F2005">
            <v>37.299999999999997</v>
          </cell>
          <cell r="G2005">
            <v>82804.156000000003</v>
          </cell>
          <cell r="H2005">
            <v>12644.214309000001</v>
          </cell>
          <cell r="I2005">
            <v>6.5487782772758756</v>
          </cell>
          <cell r="J2005">
            <v>72497.208670844382</v>
          </cell>
          <cell r="K2005">
            <v>1.1421702644573775</v>
          </cell>
          <cell r="L2005">
            <v>30</v>
          </cell>
          <cell r="M2005">
            <v>189.72776555304088</v>
          </cell>
        </row>
        <row r="2006">
          <cell r="D2006">
            <v>44374</v>
          </cell>
          <cell r="E2006">
            <v>84384.837</v>
          </cell>
          <cell r="F2006">
            <v>46.7</v>
          </cell>
          <cell r="G2006">
            <v>84431.536999999997</v>
          </cell>
          <cell r="H2006">
            <v>12644.214309000001</v>
          </cell>
          <cell r="I2006">
            <v>6.6774838623150066</v>
          </cell>
          <cell r="J2006">
            <v>72497.208670844382</v>
          </cell>
          <cell r="K2006">
            <v>1.1646177631933454</v>
          </cell>
          <cell r="L2006">
            <v>30</v>
          </cell>
          <cell r="M2006">
            <v>189.72776555304088</v>
          </cell>
        </row>
        <row r="2007">
          <cell r="D2007">
            <v>44375</v>
          </cell>
          <cell r="E2007">
            <v>90584.631999999998</v>
          </cell>
          <cell r="F2007">
            <v>39.799999999999997</v>
          </cell>
          <cell r="G2007">
            <v>90624.432000000001</v>
          </cell>
          <cell r="H2007">
            <v>12644.214309000001</v>
          </cell>
          <cell r="I2007">
            <v>7.1672647888840837</v>
          </cell>
          <cell r="J2007">
            <v>72497.208670844382</v>
          </cell>
          <cell r="K2007">
            <v>1.2500402934333346</v>
          </cell>
          <cell r="L2007">
            <v>30</v>
          </cell>
          <cell r="M2007">
            <v>189.72776555304088</v>
          </cell>
        </row>
        <row r="2008">
          <cell r="D2008">
            <v>44376</v>
          </cell>
          <cell r="E2008">
            <v>90629.22</v>
          </cell>
          <cell r="F2008">
            <v>33.799999999999997</v>
          </cell>
          <cell r="G2008">
            <v>90663.02</v>
          </cell>
          <cell r="H2008">
            <v>12644.214309000001</v>
          </cell>
          <cell r="I2008">
            <v>7.1703166194729198</v>
          </cell>
          <cell r="J2008">
            <v>72497.208670844382</v>
          </cell>
          <cell r="K2008">
            <v>1.2505725622021255</v>
          </cell>
          <cell r="L2008">
            <v>30</v>
          </cell>
          <cell r="M2008">
            <v>189.72776555304088</v>
          </cell>
        </row>
        <row r="2009">
          <cell r="D2009">
            <v>44377</v>
          </cell>
          <cell r="E2009">
            <v>87826.126000000004</v>
          </cell>
          <cell r="F2009">
            <v>41.4</v>
          </cell>
          <cell r="G2009">
            <v>87867.525999999998</v>
          </cell>
          <cell r="H2009">
            <v>12957.771569</v>
          </cell>
          <cell r="I2009">
            <v>6.7810676806661023</v>
          </cell>
          <cell r="J2009">
            <v>72497.208670844382</v>
          </cell>
          <cell r="K2009">
            <v>1.2120125396681234</v>
          </cell>
          <cell r="L2009">
            <v>30</v>
          </cell>
          <cell r="M2009">
            <v>189.72776555304088</v>
          </cell>
        </row>
        <row r="2010">
          <cell r="D2010">
            <v>44378</v>
          </cell>
          <cell r="E2010">
            <v>87857.987999999998</v>
          </cell>
          <cell r="F2010">
            <v>0</v>
          </cell>
          <cell r="G2010">
            <v>87857.987999999998</v>
          </cell>
          <cell r="H2010">
            <v>12957.771569</v>
          </cell>
          <cell r="I2010">
            <v>6.7803315973087743</v>
          </cell>
          <cell r="J2010">
            <v>73613.658262670753</v>
          </cell>
          <cell r="K2010">
            <v>1.1935011799916551</v>
          </cell>
          <cell r="L2010">
            <v>31</v>
          </cell>
          <cell r="M2010">
            <v>199.07120551034998</v>
          </cell>
        </row>
        <row r="2011">
          <cell r="D2011">
            <v>44379</v>
          </cell>
          <cell r="E2011">
            <v>88993.342000000004</v>
          </cell>
          <cell r="F2011">
            <v>35.4</v>
          </cell>
          <cell r="G2011">
            <v>89028.741999999998</v>
          </cell>
          <cell r="H2011">
            <v>12957.771569</v>
          </cell>
          <cell r="I2011">
            <v>6.8706830897521893</v>
          </cell>
          <cell r="J2011">
            <v>73613.658262670753</v>
          </cell>
          <cell r="K2011">
            <v>1.2094052123088981</v>
          </cell>
          <cell r="L2011">
            <v>31</v>
          </cell>
          <cell r="M2011">
            <v>199.07120551034998</v>
          </cell>
        </row>
        <row r="2012">
          <cell r="D2012">
            <v>44380</v>
          </cell>
          <cell r="E2012">
            <v>82966.485000000001</v>
          </cell>
          <cell r="F2012">
            <v>17.600000000000001</v>
          </cell>
          <cell r="G2012">
            <v>82984.085000000006</v>
          </cell>
          <cell r="H2012">
            <v>12957.771569</v>
          </cell>
          <cell r="I2012">
            <v>6.4041941593205749</v>
          </cell>
          <cell r="J2012">
            <v>73613.658262670753</v>
          </cell>
          <cell r="K2012">
            <v>1.1272919585641754</v>
          </cell>
          <cell r="L2012">
            <v>31</v>
          </cell>
          <cell r="M2012">
            <v>199.07120551034998</v>
          </cell>
        </row>
        <row r="2013">
          <cell r="D2013">
            <v>44381</v>
          </cell>
          <cell r="E2013">
            <v>88201.47</v>
          </cell>
          <cell r="F2013">
            <v>8.1999999999999993</v>
          </cell>
          <cell r="G2013">
            <v>88209.67</v>
          </cell>
          <cell r="H2013">
            <v>12957.771569</v>
          </cell>
          <cell r="I2013">
            <v>6.8074722208432528</v>
          </cell>
          <cell r="J2013">
            <v>73613.658262670753</v>
          </cell>
          <cell r="K2013">
            <v>1.1982785814725749</v>
          </cell>
          <cell r="L2013">
            <v>31</v>
          </cell>
          <cell r="M2013">
            <v>199.07120551034998</v>
          </cell>
        </row>
        <row r="2014">
          <cell r="D2014">
            <v>44382</v>
          </cell>
          <cell r="E2014">
            <v>88200.062999999995</v>
          </cell>
          <cell r="F2014">
            <v>100.6</v>
          </cell>
          <cell r="G2014">
            <v>88300.663</v>
          </cell>
          <cell r="H2014">
            <v>12957.771569</v>
          </cell>
          <cell r="I2014">
            <v>6.8144944931155695</v>
          </cell>
          <cell r="J2014">
            <v>73613.658262670753</v>
          </cell>
          <cell r="K2014">
            <v>1.1995146700211878</v>
          </cell>
          <cell r="L2014">
            <v>31</v>
          </cell>
          <cell r="M2014">
            <v>199.07120551034998</v>
          </cell>
        </row>
        <row r="2015">
          <cell r="D2015">
            <v>44383</v>
          </cell>
          <cell r="E2015">
            <v>64792.894</v>
          </cell>
          <cell r="F2015">
            <v>0</v>
          </cell>
          <cell r="G2015">
            <v>64792.894</v>
          </cell>
          <cell r="H2015">
            <v>12957.771569</v>
          </cell>
          <cell r="I2015">
            <v>5.0003114852718697</v>
          </cell>
          <cell r="J2015">
            <v>73613.658262670753</v>
          </cell>
          <cell r="K2015">
            <v>0.88017489592493547</v>
          </cell>
          <cell r="L2015">
            <v>31</v>
          </cell>
          <cell r="M2015">
            <v>199.07120551034998</v>
          </cell>
        </row>
        <row r="2016">
          <cell r="D2016">
            <v>44384</v>
          </cell>
          <cell r="E2016">
            <v>82604.532999999996</v>
          </cell>
          <cell r="F2016">
            <v>68</v>
          </cell>
          <cell r="G2016">
            <v>82672.532999999996</v>
          </cell>
          <cell r="H2016">
            <v>12957.771569</v>
          </cell>
          <cell r="I2016">
            <v>6.380150518919832</v>
          </cell>
          <cell r="J2016">
            <v>73613.658262670753</v>
          </cell>
          <cell r="K2016">
            <v>0.99353729023473314</v>
          </cell>
          <cell r="L2016">
            <v>31</v>
          </cell>
          <cell r="M2016">
            <v>199.07120551034998</v>
          </cell>
        </row>
        <row r="2017">
          <cell r="D2017">
            <v>44385</v>
          </cell>
          <cell r="E2017">
            <v>87062.517999999996</v>
          </cell>
          <cell r="F2017">
            <v>1.3</v>
          </cell>
          <cell r="G2017">
            <v>87063.817999999999</v>
          </cell>
          <cell r="H2017">
            <v>12957.771569</v>
          </cell>
          <cell r="I2017">
            <v>6.7190425094612962</v>
          </cell>
          <cell r="J2017">
            <v>73613.658262670753</v>
          </cell>
          <cell r="K2017">
            <v>1.1827128287706601</v>
          </cell>
          <cell r="L2017">
            <v>31</v>
          </cell>
          <cell r="M2017">
            <v>199.07120551034998</v>
          </cell>
        </row>
        <row r="2018">
          <cell r="D2018">
            <v>44386</v>
          </cell>
          <cell r="E2018">
            <v>85324.978000000003</v>
          </cell>
          <cell r="F2018">
            <v>0</v>
          </cell>
          <cell r="G2018">
            <v>85324.978000000003</v>
          </cell>
          <cell r="H2018">
            <v>12957.771569</v>
          </cell>
          <cell r="I2018">
            <v>6.5848496823427833</v>
          </cell>
          <cell r="J2018">
            <v>73613.658262670753</v>
          </cell>
          <cell r="K2018">
            <v>1.1590916687707671</v>
          </cell>
          <cell r="L2018">
            <v>31</v>
          </cell>
          <cell r="M2018">
            <v>199.07120551034998</v>
          </cell>
        </row>
        <row r="2019">
          <cell r="D2019">
            <v>44387</v>
          </cell>
          <cell r="E2019">
            <v>81431.707999999999</v>
          </cell>
          <cell r="F2019">
            <v>0</v>
          </cell>
          <cell r="G2019">
            <v>81431.707999999999</v>
          </cell>
          <cell r="H2019">
            <v>12957.771569</v>
          </cell>
          <cell r="I2019">
            <v>6.2843913836863843</v>
          </cell>
          <cell r="J2019">
            <v>73613.658262670753</v>
          </cell>
          <cell r="K2019">
            <v>1.1062037931796924</v>
          </cell>
          <cell r="L2019">
            <v>31</v>
          </cell>
          <cell r="M2019">
            <v>199.07120551034998</v>
          </cell>
        </row>
        <row r="2020">
          <cell r="D2020">
            <v>44388</v>
          </cell>
          <cell r="E2020">
            <v>65606.406000000003</v>
          </cell>
          <cell r="F2020">
            <v>0</v>
          </cell>
          <cell r="G2020">
            <v>65606.406000000003</v>
          </cell>
          <cell r="H2020">
            <v>12957.771569</v>
          </cell>
          <cell r="I2020">
            <v>5.0630932680551251</v>
          </cell>
          <cell r="J2020">
            <v>73613.658262670753</v>
          </cell>
          <cell r="K2020">
            <v>0.89122599729931906</v>
          </cell>
          <cell r="L2020">
            <v>31</v>
          </cell>
          <cell r="M2020">
            <v>199.07120551034998</v>
          </cell>
        </row>
        <row r="2021">
          <cell r="D2021">
            <v>44389</v>
          </cell>
          <cell r="E2021">
            <v>81825.804999999993</v>
          </cell>
          <cell r="F2021">
            <v>126.7</v>
          </cell>
          <cell r="G2021">
            <v>81952.50499999999</v>
          </cell>
          <cell r="H2021">
            <v>12957.771569</v>
          </cell>
          <cell r="I2021">
            <v>6.3245832482540489</v>
          </cell>
          <cell r="J2021">
            <v>73613.658262670753</v>
          </cell>
          <cell r="K2021">
            <v>1.1132785264872218</v>
          </cell>
          <cell r="L2021">
            <v>31</v>
          </cell>
          <cell r="M2021">
            <v>199.07120551034998</v>
          </cell>
        </row>
        <row r="2022">
          <cell r="D2022">
            <v>44390</v>
          </cell>
          <cell r="E2022">
            <v>86678.517000000007</v>
          </cell>
          <cell r="F2022">
            <v>274.10000000000002</v>
          </cell>
          <cell r="G2022">
            <v>86952.617000000013</v>
          </cell>
          <cell r="H2022">
            <v>12957.771569</v>
          </cell>
          <cell r="I2022">
            <v>6.7104607097739164</v>
          </cell>
          <cell r="J2022">
            <v>73613.658262670753</v>
          </cell>
          <cell r="K2022">
            <v>1.1812022259474286</v>
          </cell>
          <cell r="L2022">
            <v>31</v>
          </cell>
          <cell r="M2022">
            <v>199.07120551034998</v>
          </cell>
        </row>
        <row r="2023">
          <cell r="D2023">
            <v>44391</v>
          </cell>
          <cell r="E2023">
            <v>83033.744999999995</v>
          </cell>
          <cell r="F2023">
            <v>146.9</v>
          </cell>
          <cell r="G2023">
            <v>83180.64499999999</v>
          </cell>
          <cell r="H2023">
            <v>12957.771569</v>
          </cell>
          <cell r="I2023">
            <v>6.4193634342960832</v>
          </cell>
          <cell r="J2023">
            <v>73613.658262670753</v>
          </cell>
          <cell r="K2023">
            <v>1.1299621152258457</v>
          </cell>
          <cell r="L2023">
            <v>31</v>
          </cell>
          <cell r="M2023">
            <v>199.07120551034998</v>
          </cell>
        </row>
        <row r="2024">
          <cell r="D2024">
            <v>44392</v>
          </cell>
          <cell r="E2024">
            <v>84869.953999999998</v>
          </cell>
          <cell r="F2024">
            <v>0</v>
          </cell>
          <cell r="G2024">
            <v>84869.953999999998</v>
          </cell>
          <cell r="H2024">
            <v>12957.771569</v>
          </cell>
          <cell r="I2024">
            <v>6.5497337677291476</v>
          </cell>
          <cell r="J2024">
            <v>73613.658262670753</v>
          </cell>
          <cell r="K2024">
            <v>1.1529104245460013</v>
          </cell>
          <cell r="L2024">
            <v>31</v>
          </cell>
          <cell r="M2024">
            <v>199.07120551034998</v>
          </cell>
        </row>
        <row r="2025">
          <cell r="D2025">
            <v>44393</v>
          </cell>
          <cell r="E2025">
            <v>87640.398000000001</v>
          </cell>
          <cell r="F2025">
            <v>0.1</v>
          </cell>
          <cell r="G2025">
            <v>87640.498000000007</v>
          </cell>
          <cell r="H2025">
            <v>12957.771569</v>
          </cell>
          <cell r="I2025">
            <v>6.7635470754608731</v>
          </cell>
          <cell r="J2025">
            <v>73613.658262670753</v>
          </cell>
          <cell r="K2025">
            <v>1.1905467010928625</v>
          </cell>
          <cell r="L2025">
            <v>31</v>
          </cell>
          <cell r="M2025">
            <v>199.07120551034998</v>
          </cell>
        </row>
        <row r="2026">
          <cell r="D2026">
            <v>44394</v>
          </cell>
          <cell r="E2026">
            <v>86098.312000000005</v>
          </cell>
          <cell r="F2026">
            <v>0</v>
          </cell>
          <cell r="G2026">
            <v>86098.312000000005</v>
          </cell>
          <cell r="H2026">
            <v>12957.771569</v>
          </cell>
          <cell r="I2026">
            <v>6.6445307776516493</v>
          </cell>
          <cell r="J2026">
            <v>73613.658262670753</v>
          </cell>
          <cell r="K2026">
            <v>1.1695969746915862</v>
          </cell>
          <cell r="L2026">
            <v>31</v>
          </cell>
          <cell r="M2026">
            <v>199.07120551034998</v>
          </cell>
        </row>
        <row r="2027">
          <cell r="D2027">
            <v>44395</v>
          </cell>
          <cell r="E2027">
            <v>84454.020999999993</v>
          </cell>
          <cell r="F2027">
            <v>23.5</v>
          </cell>
          <cell r="G2027">
            <v>84477.520999999993</v>
          </cell>
          <cell r="H2027">
            <v>12957.771569</v>
          </cell>
          <cell r="I2027">
            <v>6.5194482361537291</v>
          </cell>
          <cell r="J2027">
            <v>73613.658262670753</v>
          </cell>
          <cell r="K2027">
            <v>1.147579443729918</v>
          </cell>
          <cell r="L2027">
            <v>31</v>
          </cell>
          <cell r="M2027">
            <v>199.07120551034998</v>
          </cell>
        </row>
        <row r="2028">
          <cell r="D2028">
            <v>44396</v>
          </cell>
          <cell r="E2028">
            <v>85884.721999999994</v>
          </cell>
          <cell r="F2028">
            <v>0</v>
          </cell>
          <cell r="G2028">
            <v>85884.721999999994</v>
          </cell>
          <cell r="H2028">
            <v>12957.771569</v>
          </cell>
          <cell r="I2028">
            <v>6.6280472334818326</v>
          </cell>
          <cell r="J2028">
            <v>73613.658262670753</v>
          </cell>
          <cell r="K2028">
            <v>1.1666954750916361</v>
          </cell>
          <cell r="L2028">
            <v>31</v>
          </cell>
          <cell r="M2028">
            <v>199.07120551034998</v>
          </cell>
        </row>
        <row r="2029">
          <cell r="D2029">
            <v>44397</v>
          </cell>
          <cell r="E2029">
            <v>82037.983999999997</v>
          </cell>
          <cell r="F2029">
            <v>0</v>
          </cell>
          <cell r="G2029">
            <v>82037.983999999997</v>
          </cell>
          <cell r="H2029">
            <v>12957.771569</v>
          </cell>
          <cell r="I2029">
            <v>6.3311799843938115</v>
          </cell>
          <cell r="J2029">
            <v>73613.658262670753</v>
          </cell>
          <cell r="K2029">
            <v>1.1144397104579327</v>
          </cell>
          <cell r="L2029">
            <v>31</v>
          </cell>
          <cell r="M2029">
            <v>199.07120551034998</v>
          </cell>
        </row>
        <row r="2030">
          <cell r="D2030">
            <v>44398</v>
          </cell>
          <cell r="E2030">
            <v>85750.675000000003</v>
          </cell>
          <cell r="F2030">
            <v>0</v>
          </cell>
          <cell r="G2030">
            <v>85750.675000000003</v>
          </cell>
          <cell r="H2030">
            <v>12957.771569</v>
          </cell>
          <cell r="I2030">
            <v>6.6177023219909801</v>
          </cell>
          <cell r="J2030">
            <v>73613.658262670753</v>
          </cell>
          <cell r="K2030">
            <v>1.1648745222526713</v>
          </cell>
          <cell r="L2030">
            <v>31</v>
          </cell>
          <cell r="M2030">
            <v>199.07120551034998</v>
          </cell>
        </row>
        <row r="2031">
          <cell r="D2031">
            <v>44399</v>
          </cell>
          <cell r="E2031">
            <v>85983.475000000006</v>
          </cell>
          <cell r="F2031">
            <v>0</v>
          </cell>
          <cell r="G2031">
            <v>85983.475000000006</v>
          </cell>
          <cell r="H2031">
            <v>12957.771569</v>
          </cell>
          <cell r="I2031">
            <v>6.635668374159776</v>
          </cell>
          <cell r="J2031">
            <v>73613.658262670753</v>
          </cell>
          <cell r="K2031">
            <v>1.1680369788605105</v>
          </cell>
          <cell r="L2031">
            <v>31</v>
          </cell>
          <cell r="M2031">
            <v>199.07120551034998</v>
          </cell>
        </row>
        <row r="2032">
          <cell r="D2032">
            <v>44400</v>
          </cell>
          <cell r="E2032">
            <v>74869.490000000005</v>
          </cell>
          <cell r="F2032">
            <v>0</v>
          </cell>
          <cell r="G2032">
            <v>74869.490000000005</v>
          </cell>
          <cell r="H2032">
            <v>12957.771569</v>
          </cell>
          <cell r="I2032">
            <v>5.7779603229861509</v>
          </cell>
          <cell r="J2032">
            <v>73613.658262670753</v>
          </cell>
          <cell r="K2032">
            <v>1.0170597653610443</v>
          </cell>
          <cell r="L2032">
            <v>31</v>
          </cell>
          <cell r="M2032">
            <v>199.07120551034998</v>
          </cell>
        </row>
        <row r="2033">
          <cell r="D2033">
            <v>44401</v>
          </cell>
          <cell r="E2033">
            <v>83772.267000000007</v>
          </cell>
          <cell r="F2033">
            <v>0</v>
          </cell>
          <cell r="G2033">
            <v>83772.267000000007</v>
          </cell>
          <cell r="H2033">
            <v>12957.771569</v>
          </cell>
          <cell r="I2033">
            <v>6.4650211306715466</v>
          </cell>
          <cell r="J2033">
            <v>73613.658262670753</v>
          </cell>
          <cell r="K2033">
            <v>1.1379989661847936</v>
          </cell>
          <cell r="L2033">
            <v>31</v>
          </cell>
          <cell r="M2033">
            <v>199.07120551034998</v>
          </cell>
        </row>
        <row r="2034">
          <cell r="D2034">
            <v>44402</v>
          </cell>
          <cell r="E2034">
            <v>78056.733999999997</v>
          </cell>
          <cell r="F2034">
            <v>0</v>
          </cell>
          <cell r="G2034">
            <v>78056.733999999997</v>
          </cell>
          <cell r="H2034">
            <v>12957.771569</v>
          </cell>
          <cell r="I2034">
            <v>6.0239319380148579</v>
          </cell>
          <cell r="J2034">
            <v>73613.658262670753</v>
          </cell>
          <cell r="K2034">
            <v>1.0603566762227101</v>
          </cell>
          <cell r="L2034">
            <v>31</v>
          </cell>
          <cell r="M2034">
            <v>199.07120551034998</v>
          </cell>
        </row>
        <row r="2035">
          <cell r="D2035">
            <v>44403</v>
          </cell>
          <cell r="E2035">
            <v>75543.798999999999</v>
          </cell>
          <cell r="F2035">
            <v>0</v>
          </cell>
          <cell r="G2035">
            <v>75543.798999999999</v>
          </cell>
          <cell r="H2035">
            <v>12957.771569</v>
          </cell>
          <cell r="I2035">
            <v>5.8299992863533703</v>
          </cell>
          <cell r="J2035">
            <v>73613.658262670753</v>
          </cell>
          <cell r="K2035">
            <v>1.0262198725465057</v>
          </cell>
          <cell r="L2035">
            <v>31</v>
          </cell>
          <cell r="M2035">
            <v>199.07120551034998</v>
          </cell>
        </row>
        <row r="2036">
          <cell r="D2036">
            <v>44404</v>
          </cell>
          <cell r="E2036">
            <v>83445.448999999993</v>
          </cell>
          <cell r="F2036">
            <v>0</v>
          </cell>
          <cell r="G2036">
            <v>83445.448999999993</v>
          </cell>
          <cell r="H2036">
            <v>12957.771569</v>
          </cell>
          <cell r="I2036">
            <v>6.4397993555955075</v>
          </cell>
          <cell r="J2036">
            <v>73613.658262670753</v>
          </cell>
          <cell r="K2036">
            <v>1.1335593281106491</v>
          </cell>
          <cell r="L2036">
            <v>31</v>
          </cell>
          <cell r="M2036">
            <v>199.07120551034998</v>
          </cell>
        </row>
        <row r="2037">
          <cell r="D2037">
            <v>44405</v>
          </cell>
          <cell r="E2037">
            <v>85800.607999999993</v>
          </cell>
          <cell r="F2037">
            <v>0</v>
          </cell>
          <cell r="G2037">
            <v>85800.607999999993</v>
          </cell>
          <cell r="H2037">
            <v>12957.771569</v>
          </cell>
          <cell r="I2037">
            <v>6.6215558395294005</v>
          </cell>
          <cell r="J2037">
            <v>73613.658262670753</v>
          </cell>
          <cell r="K2037">
            <v>1.1655528338755201</v>
          </cell>
          <cell r="L2037">
            <v>31</v>
          </cell>
          <cell r="M2037">
            <v>199.07120551034998</v>
          </cell>
        </row>
        <row r="2038">
          <cell r="D2038">
            <v>44406</v>
          </cell>
          <cell r="E2038">
            <v>84650.346000000005</v>
          </cell>
          <cell r="F2038">
            <v>0</v>
          </cell>
          <cell r="G2038">
            <v>84650.346000000005</v>
          </cell>
          <cell r="H2038">
            <v>12957.771569</v>
          </cell>
          <cell r="I2038">
            <v>6.5327857918499168</v>
          </cell>
          <cell r="J2038">
            <v>73613.658262670753</v>
          </cell>
          <cell r="K2038">
            <v>1.1499271738126065</v>
          </cell>
          <cell r="L2038">
            <v>31</v>
          </cell>
          <cell r="M2038">
            <v>199.07120551034998</v>
          </cell>
        </row>
        <row r="2039">
          <cell r="D2039">
            <v>44407</v>
          </cell>
          <cell r="E2039">
            <v>86912.426000000007</v>
          </cell>
          <cell r="F2039">
            <v>0</v>
          </cell>
          <cell r="G2039">
            <v>86912.426000000007</v>
          </cell>
          <cell r="H2039">
            <v>12957.771569</v>
          </cell>
          <cell r="I2039">
            <v>6.7073590190405987</v>
          </cell>
          <cell r="J2039">
            <v>73613.658262670753</v>
          </cell>
          <cell r="K2039">
            <v>1.1806562538962013</v>
          </cell>
          <cell r="L2039">
            <v>31</v>
          </cell>
          <cell r="M2039">
            <v>199.07120551034998</v>
          </cell>
        </row>
        <row r="2040">
          <cell r="D2040">
            <v>44408</v>
          </cell>
          <cell r="E2040">
            <v>76259.402000000002</v>
          </cell>
          <cell r="F2040">
            <v>58.5</v>
          </cell>
          <cell r="G2040">
            <v>76317.902000000002</v>
          </cell>
          <cell r="H2040">
            <v>13286.283869000001</v>
          </cell>
          <cell r="I2040">
            <v>5.7441119542889991</v>
          </cell>
          <cell r="J2040">
            <v>73613.658262670753</v>
          </cell>
          <cell r="K2040">
            <v>1.0367356248983017</v>
          </cell>
          <cell r="L2040">
            <v>31</v>
          </cell>
          <cell r="M2040">
            <v>199.07120551034998</v>
          </cell>
        </row>
        <row r="2041">
          <cell r="D2041">
            <v>44409</v>
          </cell>
          <cell r="E2041">
            <v>80648.948999999993</v>
          </cell>
          <cell r="F2041">
            <v>1.3</v>
          </cell>
          <cell r="G2041">
            <v>80650.248999999996</v>
          </cell>
          <cell r="H2041">
            <v>13286.283869000001</v>
          </cell>
          <cell r="I2041">
            <v>6.0701886091848332</v>
          </cell>
          <cell r="J2041">
            <v>68403.859091732826</v>
          </cell>
          <cell r="K2041">
            <v>1.1790306873161085</v>
          </cell>
          <cell r="L2041">
            <v>31</v>
          </cell>
          <cell r="M2041">
            <v>184.98250205636947</v>
          </cell>
        </row>
        <row r="2042">
          <cell r="D2042">
            <v>44410</v>
          </cell>
          <cell r="E2042">
            <v>76999.760999999999</v>
          </cell>
          <cell r="F2042">
            <v>0</v>
          </cell>
          <cell r="G2042">
            <v>76999.760999999999</v>
          </cell>
          <cell r="H2042">
            <v>13286.283869000001</v>
          </cell>
          <cell r="I2042">
            <v>5.7954324745129373</v>
          </cell>
          <cell r="J2042">
            <v>68403.859091732826</v>
          </cell>
          <cell r="K2042">
            <v>1.1256639906345001</v>
          </cell>
          <cell r="L2042">
            <v>31</v>
          </cell>
          <cell r="M2042">
            <v>184.98250205636947</v>
          </cell>
        </row>
        <row r="2043">
          <cell r="D2043">
            <v>44411</v>
          </cell>
          <cell r="E2043">
            <v>79753.812999999995</v>
          </cell>
          <cell r="F2043">
            <v>0</v>
          </cell>
          <cell r="G2043">
            <v>79753.812999999995</v>
          </cell>
          <cell r="H2043">
            <v>13286.283869000001</v>
          </cell>
          <cell r="I2043">
            <v>6.0027178243635335</v>
          </cell>
          <cell r="J2043">
            <v>68403.859091732826</v>
          </cell>
          <cell r="K2043">
            <v>1.1659256372224021</v>
          </cell>
          <cell r="L2043">
            <v>31</v>
          </cell>
          <cell r="M2043">
            <v>184.98250205636947</v>
          </cell>
        </row>
        <row r="2044">
          <cell r="D2044">
            <v>44412</v>
          </cell>
          <cell r="E2044">
            <v>81751.263999999996</v>
          </cell>
          <cell r="F2044">
            <v>0</v>
          </cell>
          <cell r="G2044">
            <v>81751.263999999996</v>
          </cell>
          <cell r="H2044">
            <v>13286.283869000001</v>
          </cell>
          <cell r="I2044">
            <v>6.1530571532303897</v>
          </cell>
          <cell r="J2044">
            <v>68403.859091732826</v>
          </cell>
          <cell r="K2044">
            <v>1.1951264897257867</v>
          </cell>
          <cell r="L2044">
            <v>31</v>
          </cell>
          <cell r="M2044">
            <v>184.98250205636947</v>
          </cell>
        </row>
        <row r="2045">
          <cell r="D2045">
            <v>44413</v>
          </cell>
          <cell r="E2045">
            <v>85260.774999999994</v>
          </cell>
          <cell r="F2045">
            <v>0</v>
          </cell>
          <cell r="G2045">
            <v>85260.774999999994</v>
          </cell>
          <cell r="H2045">
            <v>13286.283869000001</v>
          </cell>
          <cell r="I2045">
            <v>6.4172025707604572</v>
          </cell>
          <cell r="J2045">
            <v>68403.859091732826</v>
          </cell>
          <cell r="K2045">
            <v>1.2464322354336945</v>
          </cell>
          <cell r="L2045">
            <v>31</v>
          </cell>
          <cell r="M2045">
            <v>184.98250205636947</v>
          </cell>
        </row>
        <row r="2046">
          <cell r="D2046">
            <v>44414</v>
          </cell>
          <cell r="E2046">
            <v>87962.489000000001</v>
          </cell>
          <cell r="F2046">
            <v>0</v>
          </cell>
          <cell r="G2046">
            <v>87962.489000000001</v>
          </cell>
          <cell r="H2046">
            <v>13286.283869000001</v>
          </cell>
          <cell r="I2046">
            <v>6.6205486701392102</v>
          </cell>
          <cell r="J2046">
            <v>68403.859091732826</v>
          </cell>
          <cell r="K2046">
            <v>1.2859287497513572</v>
          </cell>
          <cell r="L2046">
            <v>31</v>
          </cell>
          <cell r="M2046">
            <v>184.98250205636947</v>
          </cell>
        </row>
        <row r="2047">
          <cell r="D2047">
            <v>44415</v>
          </cell>
          <cell r="E2047">
            <v>84897.509000000005</v>
          </cell>
          <cell r="F2047">
            <v>0</v>
          </cell>
          <cell r="G2047">
            <v>84897.509000000005</v>
          </cell>
          <cell r="H2047">
            <v>13286.283869000001</v>
          </cell>
          <cell r="I2047">
            <v>6.3898611407878843</v>
          </cell>
          <cell r="J2047">
            <v>68403.859091732826</v>
          </cell>
          <cell r="K2047">
            <v>1.2411216286225666</v>
          </cell>
          <cell r="L2047">
            <v>31</v>
          </cell>
          <cell r="M2047">
            <v>184.98250205636947</v>
          </cell>
        </row>
        <row r="2048">
          <cell r="D2048">
            <v>44416</v>
          </cell>
          <cell r="E2048">
            <v>82012.154999999999</v>
          </cell>
          <cell r="F2048">
            <v>0</v>
          </cell>
          <cell r="G2048">
            <v>82012.154999999999</v>
          </cell>
          <cell r="H2048">
            <v>13286.283869000001</v>
          </cell>
          <cell r="I2048">
            <v>6.1726932683828535</v>
          </cell>
          <cell r="J2048">
            <v>68403.859091732826</v>
          </cell>
          <cell r="K2048">
            <v>1.1989404704494493</v>
          </cell>
          <cell r="L2048">
            <v>31</v>
          </cell>
          <cell r="M2048">
            <v>184.98250205636947</v>
          </cell>
        </row>
        <row r="2049">
          <cell r="D2049">
            <v>44417</v>
          </cell>
          <cell r="E2049">
            <v>78136.133000000002</v>
          </cell>
          <cell r="F2049">
            <v>0</v>
          </cell>
          <cell r="G2049">
            <v>78136.133000000002</v>
          </cell>
          <cell r="H2049">
            <v>13286.283869000001</v>
          </cell>
          <cell r="I2049">
            <v>5.880962184039273</v>
          </cell>
          <cell r="J2049">
            <v>68403.859091732826</v>
          </cell>
          <cell r="K2049">
            <v>1.1422766790864203</v>
          </cell>
          <cell r="L2049">
            <v>31</v>
          </cell>
          <cell r="M2049">
            <v>184.98250205636947</v>
          </cell>
        </row>
        <row r="2050">
          <cell r="D2050">
            <v>44418</v>
          </cell>
          <cell r="E2050">
            <v>66971.456999999995</v>
          </cell>
          <cell r="F2050">
            <v>0</v>
          </cell>
          <cell r="G2050">
            <v>66971.456999999995</v>
          </cell>
          <cell r="H2050">
            <v>13286.283869000001</v>
          </cell>
          <cell r="I2050">
            <v>5.040646252957159</v>
          </cell>
          <cell r="J2050">
            <v>68403.859091732826</v>
          </cell>
          <cell r="K2050">
            <v>0.97905963039582444</v>
          </cell>
          <cell r="L2050">
            <v>31</v>
          </cell>
          <cell r="M2050">
            <v>184.98250205636947</v>
          </cell>
        </row>
        <row r="2051">
          <cell r="D2051">
            <v>44419</v>
          </cell>
          <cell r="E2051">
            <v>65181.792999999998</v>
          </cell>
          <cell r="F2051">
            <v>0</v>
          </cell>
          <cell r="G2051">
            <v>65181.792999999998</v>
          </cell>
          <cell r="H2051">
            <v>13286.283869000001</v>
          </cell>
          <cell r="I2051">
            <v>4.9059461353286542</v>
          </cell>
          <cell r="J2051">
            <v>68403.859091732826</v>
          </cell>
          <cell r="K2051">
            <v>0.95289642814724995</v>
          </cell>
          <cell r="L2051">
            <v>31</v>
          </cell>
          <cell r="M2051">
            <v>184.98250205636947</v>
          </cell>
        </row>
        <row r="2052">
          <cell r="D2052">
            <v>44420</v>
          </cell>
          <cell r="E2052">
            <v>73395.524999999994</v>
          </cell>
          <cell r="F2052">
            <v>0</v>
          </cell>
          <cell r="G2052">
            <v>73395.524999999994</v>
          </cell>
          <cell r="H2052">
            <v>13286.283869000001</v>
          </cell>
          <cell r="I2052">
            <v>5.5241575239295369</v>
          </cell>
          <cell r="J2052">
            <v>68403.859091732826</v>
          </cell>
          <cell r="K2052">
            <v>1.0729734546346736</v>
          </cell>
          <cell r="L2052">
            <v>31</v>
          </cell>
          <cell r="M2052">
            <v>184.98250205636947</v>
          </cell>
        </row>
        <row r="2053">
          <cell r="D2053">
            <v>44421</v>
          </cell>
          <cell r="E2053">
            <v>72998.513999999996</v>
          </cell>
          <cell r="F2053">
            <v>0</v>
          </cell>
          <cell r="G2053">
            <v>72998.513999999996</v>
          </cell>
          <cell r="H2053">
            <v>13286.283869000001</v>
          </cell>
          <cell r="I2053">
            <v>5.4942762566079564</v>
          </cell>
          <cell r="J2053">
            <v>68403.859091732826</v>
          </cell>
          <cell r="K2053">
            <v>1.0671695277031887</v>
          </cell>
          <cell r="L2053">
            <v>31</v>
          </cell>
          <cell r="M2053">
            <v>184.98250205636947</v>
          </cell>
        </row>
        <row r="2054">
          <cell r="D2054">
            <v>44422</v>
          </cell>
          <cell r="E2054">
            <v>70354.947</v>
          </cell>
          <cell r="F2054">
            <v>0</v>
          </cell>
          <cell r="G2054">
            <v>70354.947</v>
          </cell>
          <cell r="H2054">
            <v>13286.283869000001</v>
          </cell>
          <cell r="I2054">
            <v>5.2953066255158454</v>
          </cell>
          <cell r="J2054">
            <v>68403.859091732826</v>
          </cell>
          <cell r="K2054">
            <v>1.0285230677650901</v>
          </cell>
          <cell r="L2054">
            <v>31</v>
          </cell>
          <cell r="M2054">
            <v>184.98250205636947</v>
          </cell>
        </row>
        <row r="2055">
          <cell r="D2055">
            <v>44423</v>
          </cell>
          <cell r="E2055">
            <v>67811.254000000001</v>
          </cell>
          <cell r="F2055">
            <v>4.9000000000000004</v>
          </cell>
          <cell r="G2055">
            <v>67816.153999999995</v>
          </cell>
          <cell r="H2055">
            <v>13286.283869000001</v>
          </cell>
          <cell r="I2055">
            <v>5.1042228713952813</v>
          </cell>
          <cell r="J2055">
            <v>68403.859091732826</v>
          </cell>
          <cell r="K2055">
            <v>0.99140830503517807</v>
          </cell>
          <cell r="L2055">
            <v>31</v>
          </cell>
          <cell r="M2055">
            <v>184.98250205636947</v>
          </cell>
        </row>
        <row r="2056">
          <cell r="D2056">
            <v>44424</v>
          </cell>
          <cell r="E2056">
            <v>80736.637000000002</v>
          </cell>
          <cell r="F2056">
            <v>126.9</v>
          </cell>
          <cell r="G2056">
            <v>80863.536999999997</v>
          </cell>
          <cell r="H2056">
            <v>13286.283869000001</v>
          </cell>
          <cell r="I2056">
            <v>6.086241856436132</v>
          </cell>
          <cell r="J2056">
            <v>68403.859091732826</v>
          </cell>
          <cell r="K2056">
            <v>1.1821487570103049</v>
          </cell>
          <cell r="L2056">
            <v>31</v>
          </cell>
          <cell r="M2056">
            <v>184.98250205636947</v>
          </cell>
        </row>
        <row r="2057">
          <cell r="D2057">
            <v>44425</v>
          </cell>
          <cell r="E2057">
            <v>78889.156000000003</v>
          </cell>
          <cell r="F2057">
            <v>113.6</v>
          </cell>
          <cell r="G2057">
            <v>79002.756000000008</v>
          </cell>
          <cell r="H2057">
            <v>13286.283869000001</v>
          </cell>
          <cell r="I2057">
            <v>5.9461890758131295</v>
          </cell>
          <cell r="J2057">
            <v>68403.859091732826</v>
          </cell>
          <cell r="K2057">
            <v>1.1549458911967754</v>
          </cell>
          <cell r="L2057">
            <v>31</v>
          </cell>
          <cell r="M2057">
            <v>184.98250205636947</v>
          </cell>
        </row>
        <row r="2058">
          <cell r="D2058">
            <v>44426</v>
          </cell>
          <cell r="E2058">
            <v>80142.557000000001</v>
          </cell>
          <cell r="F2058">
            <v>1.9</v>
          </cell>
          <cell r="G2058">
            <v>80144.456999999995</v>
          </cell>
          <cell r="H2058">
            <v>13286.283869000001</v>
          </cell>
          <cell r="I2058">
            <v>6.0321198756708565</v>
          </cell>
          <cell r="J2058">
            <v>68403.859091732826</v>
          </cell>
          <cell r="K2058">
            <v>1.1716364846100638</v>
          </cell>
          <cell r="L2058">
            <v>31</v>
          </cell>
          <cell r="M2058">
            <v>184.98250205636947</v>
          </cell>
        </row>
        <row r="2059">
          <cell r="D2059">
            <v>44427</v>
          </cell>
          <cell r="E2059">
            <v>75172.75</v>
          </cell>
          <cell r="F2059">
            <v>0</v>
          </cell>
          <cell r="G2059">
            <v>75172.75</v>
          </cell>
          <cell r="H2059">
            <v>13286.283869000001</v>
          </cell>
          <cell r="I2059">
            <v>5.6579214128787028</v>
          </cell>
          <cell r="J2059">
            <v>68403.859091732826</v>
          </cell>
          <cell r="K2059">
            <v>1.0989548104177831</v>
          </cell>
          <cell r="L2059">
            <v>31</v>
          </cell>
          <cell r="M2059">
            <v>184.98250205636947</v>
          </cell>
        </row>
        <row r="2060">
          <cell r="D2060">
            <v>44428</v>
          </cell>
          <cell r="E2060">
            <v>82682.819000000003</v>
          </cell>
          <cell r="F2060">
            <v>0</v>
          </cell>
          <cell r="G2060">
            <v>82682.819000000003</v>
          </cell>
          <cell r="H2060">
            <v>13286.283869000001</v>
          </cell>
          <cell r="I2060">
            <v>6.2231711903219455</v>
          </cell>
          <cell r="J2060">
            <v>68403.859091732826</v>
          </cell>
          <cell r="K2060">
            <v>1.2087449465258739</v>
          </cell>
          <cell r="L2060">
            <v>31</v>
          </cell>
          <cell r="M2060">
            <v>184.98250205636947</v>
          </cell>
        </row>
        <row r="2061">
          <cell r="D2061">
            <v>44429</v>
          </cell>
          <cell r="E2061">
            <v>80201.736000000004</v>
          </cell>
          <cell r="F2061">
            <v>0</v>
          </cell>
          <cell r="G2061">
            <v>80201.736000000004</v>
          </cell>
          <cell r="H2061">
            <v>13286.283869000001</v>
          </cell>
          <cell r="I2061">
            <v>6.0364310134250072</v>
          </cell>
          <cell r="J2061">
            <v>68403.859091732826</v>
          </cell>
          <cell r="K2061">
            <v>1.1724738496470741</v>
          </cell>
          <cell r="L2061">
            <v>31</v>
          </cell>
          <cell r="M2061">
            <v>184.98250205636947</v>
          </cell>
        </row>
        <row r="2062">
          <cell r="D2062">
            <v>44430</v>
          </cell>
          <cell r="E2062">
            <v>68153.982000000004</v>
          </cell>
          <cell r="F2062">
            <v>0</v>
          </cell>
          <cell r="G2062">
            <v>68153.982000000004</v>
          </cell>
          <cell r="H2062">
            <v>13286.283869000001</v>
          </cell>
          <cell r="I2062">
            <v>5.1296496952785375</v>
          </cell>
          <cell r="J2062">
            <v>68403.859091732826</v>
          </cell>
          <cell r="K2062">
            <v>0.996347032242761</v>
          </cell>
          <cell r="L2062">
            <v>31</v>
          </cell>
          <cell r="M2062">
            <v>184.98250205636947</v>
          </cell>
        </row>
        <row r="2063">
          <cell r="D2063">
            <v>44431</v>
          </cell>
          <cell r="E2063">
            <v>70278.081999999995</v>
          </cell>
          <cell r="F2063">
            <v>0</v>
          </cell>
          <cell r="G2063">
            <v>70278.081999999995</v>
          </cell>
          <cell r="H2063">
            <v>13286.283869000001</v>
          </cell>
          <cell r="I2063">
            <v>5.2895213359075637</v>
          </cell>
          <cell r="J2063">
            <v>68403.859091732826</v>
          </cell>
          <cell r="K2063">
            <v>1.0273993738533633</v>
          </cell>
          <cell r="L2063">
            <v>31</v>
          </cell>
          <cell r="M2063">
            <v>184.98250205636947</v>
          </cell>
        </row>
        <row r="2064">
          <cell r="D2064">
            <v>44432</v>
          </cell>
          <cell r="E2064">
            <v>63783.845000000001</v>
          </cell>
          <cell r="F2064">
            <v>0</v>
          </cell>
          <cell r="G2064">
            <v>63783.845000000001</v>
          </cell>
          <cell r="H2064">
            <v>13286.283869000001</v>
          </cell>
          <cell r="I2064">
            <v>4.8007287537204126</v>
          </cell>
          <cell r="J2064">
            <v>68403.859091732826</v>
          </cell>
          <cell r="K2064">
            <v>0.93245974491677197</v>
          </cell>
          <cell r="L2064">
            <v>31</v>
          </cell>
          <cell r="M2064">
            <v>184.98250205636947</v>
          </cell>
        </row>
        <row r="2065">
          <cell r="D2065">
            <v>44433</v>
          </cell>
          <cell r="E2065">
            <v>67791.126000000004</v>
          </cell>
          <cell r="F2065">
            <v>0</v>
          </cell>
          <cell r="G2065">
            <v>67791.126000000004</v>
          </cell>
          <cell r="H2065">
            <v>13286.283869000001</v>
          </cell>
          <cell r="I2065">
            <v>5.1023391241980391</v>
          </cell>
          <cell r="J2065">
            <v>68403.859091732826</v>
          </cell>
          <cell r="K2065">
            <v>0.99104241924551195</v>
          </cell>
          <cell r="L2065">
            <v>31</v>
          </cell>
          <cell r="M2065">
            <v>184.98250205636947</v>
          </cell>
        </row>
        <row r="2066">
          <cell r="D2066">
            <v>44434</v>
          </cell>
          <cell r="E2066">
            <v>75463.808000000005</v>
          </cell>
          <cell r="F2066">
            <v>0</v>
          </cell>
          <cell r="G2066">
            <v>75463.808000000005</v>
          </cell>
          <cell r="H2066">
            <v>13286.283869000001</v>
          </cell>
          <cell r="I2066">
            <v>5.6798280650976203</v>
          </cell>
          <cell r="J2066">
            <v>68403.859091732826</v>
          </cell>
          <cell r="K2066">
            <v>1.1032098042714147</v>
          </cell>
          <cell r="L2066">
            <v>31</v>
          </cell>
          <cell r="M2066">
            <v>184.98250205636947</v>
          </cell>
        </row>
        <row r="2067">
          <cell r="D2067">
            <v>44435</v>
          </cell>
          <cell r="E2067">
            <v>78770.495999999999</v>
          </cell>
          <cell r="F2067">
            <v>0</v>
          </cell>
          <cell r="G2067">
            <v>78770.495999999999</v>
          </cell>
          <cell r="H2067">
            <v>13286.283869000001</v>
          </cell>
          <cell r="I2067">
            <v>5.9287078897802221</v>
          </cell>
          <cell r="J2067">
            <v>68403.859091732826</v>
          </cell>
          <cell r="K2067">
            <v>1.1515504687296227</v>
          </cell>
          <cell r="L2067">
            <v>31</v>
          </cell>
          <cell r="M2067">
            <v>184.98250205636947</v>
          </cell>
        </row>
        <row r="2068">
          <cell r="D2068">
            <v>44436</v>
          </cell>
          <cell r="E2068">
            <v>80731.555999999997</v>
          </cell>
          <cell r="F2068">
            <v>5.5</v>
          </cell>
          <cell r="G2068">
            <v>80737.055999999997</v>
          </cell>
          <cell r="H2068">
            <v>13286.283869000001</v>
          </cell>
          <cell r="I2068">
            <v>6.0767221892931538</v>
          </cell>
          <cell r="J2068">
            <v>68403.859091732826</v>
          </cell>
          <cell r="K2068">
            <v>1.1802997239048716</v>
          </cell>
          <cell r="L2068">
            <v>31</v>
          </cell>
          <cell r="M2068">
            <v>184.98250205636947</v>
          </cell>
        </row>
        <row r="2069">
          <cell r="D2069">
            <v>44437</v>
          </cell>
          <cell r="E2069">
            <v>75557.756999999998</v>
          </cell>
          <cell r="F2069">
            <v>0</v>
          </cell>
          <cell r="G2069">
            <v>75557.756999999998</v>
          </cell>
          <cell r="H2069">
            <v>13286.283869000001</v>
          </cell>
          <cell r="I2069">
            <v>5.6868991920527803</v>
          </cell>
          <cell r="J2069">
            <v>68403.859091732826</v>
          </cell>
          <cell r="K2069">
            <v>1.1045832501741379</v>
          </cell>
          <cell r="L2069">
            <v>31</v>
          </cell>
          <cell r="M2069">
            <v>184.98250205636947</v>
          </cell>
        </row>
        <row r="2070">
          <cell r="D2070">
            <v>44438</v>
          </cell>
          <cell r="E2070">
            <v>72187.483999999997</v>
          </cell>
          <cell r="F2070">
            <v>0</v>
          </cell>
          <cell r="G2070">
            <v>72187.483999999997</v>
          </cell>
          <cell r="H2070">
            <v>13286.283869000001</v>
          </cell>
          <cell r="I2070">
            <v>5.4332336048027869</v>
          </cell>
          <cell r="J2070">
            <v>68403.859091732826</v>
          </cell>
          <cell r="K2070">
            <v>1.055313032897649</v>
          </cell>
          <cell r="L2070">
            <v>31</v>
          </cell>
          <cell r="M2070">
            <v>184.98250205636947</v>
          </cell>
        </row>
        <row r="2071">
          <cell r="D2071">
            <v>44439</v>
          </cell>
          <cell r="E2071">
            <v>65519.387000000002</v>
          </cell>
          <cell r="F2071">
            <v>0</v>
          </cell>
          <cell r="G2071">
            <v>65519.387000000002</v>
          </cell>
          <cell r="H2071">
            <v>13422.477169</v>
          </cell>
          <cell r="I2071">
            <v>4.8813185654970512</v>
          </cell>
          <cell r="J2071">
            <v>68403.859091732826</v>
          </cell>
          <cell r="K2071">
            <v>0.95783173449520431</v>
          </cell>
          <cell r="L2071">
            <v>31</v>
          </cell>
          <cell r="M2071">
            <v>184.98250205636947</v>
          </cell>
        </row>
        <row r="2072">
          <cell r="D2072">
            <v>44440</v>
          </cell>
          <cell r="E2072">
            <v>43607.447999999997</v>
          </cell>
          <cell r="F2072">
            <v>0</v>
          </cell>
          <cell r="G2072">
            <v>43607.447999999997</v>
          </cell>
          <cell r="H2072">
            <v>13422.477169</v>
          </cell>
          <cell r="I2072">
            <v>3.2488375618707672</v>
          </cell>
          <cell r="J2072">
            <v>59374.512159617319</v>
          </cell>
          <cell r="K2072">
            <v>0.73444726388268244</v>
          </cell>
          <cell r="L2072">
            <v>30</v>
          </cell>
          <cell r="M2072">
            <v>155.38520350475787</v>
          </cell>
        </row>
        <row r="2073">
          <cell r="D2073">
            <v>44441</v>
          </cell>
          <cell r="E2073">
            <v>65887.820000000007</v>
          </cell>
          <cell r="F2073">
            <v>0</v>
          </cell>
          <cell r="G2073">
            <v>65887.820000000007</v>
          </cell>
          <cell r="H2073">
            <v>13422.477169</v>
          </cell>
          <cell r="I2073">
            <v>4.9087675225979748</v>
          </cell>
          <cell r="J2073">
            <v>59374.512159617319</v>
          </cell>
          <cell r="K2073">
            <v>1.1096987175721609</v>
          </cell>
          <cell r="L2073">
            <v>30</v>
          </cell>
          <cell r="M2073">
            <v>155.38520350475787</v>
          </cell>
        </row>
        <row r="2074">
          <cell r="D2074">
            <v>44442</v>
          </cell>
          <cell r="E2074">
            <v>75459.269</v>
          </cell>
          <cell r="F2074">
            <v>0</v>
          </cell>
          <cell r="G2074">
            <v>75459.269</v>
          </cell>
          <cell r="H2074">
            <v>13422.477169</v>
          </cell>
          <cell r="I2074">
            <v>5.621858621915008</v>
          </cell>
          <cell r="J2074">
            <v>59374.512159617319</v>
          </cell>
          <cell r="K2074">
            <v>1.270903393650491</v>
          </cell>
          <cell r="L2074">
            <v>30</v>
          </cell>
          <cell r="M2074">
            <v>155.38520350475787</v>
          </cell>
        </row>
        <row r="2075">
          <cell r="D2075">
            <v>44443</v>
          </cell>
          <cell r="E2075">
            <v>79561.923999999999</v>
          </cell>
          <cell r="F2075">
            <v>0</v>
          </cell>
          <cell r="G2075">
            <v>79561.923999999999</v>
          </cell>
          <cell r="H2075">
            <v>13422.477169</v>
          </cell>
          <cell r="I2075">
            <v>5.9275141986274296</v>
          </cell>
          <cell r="J2075">
            <v>59374.512159617319</v>
          </cell>
          <cell r="K2075">
            <v>1.3400013087452842</v>
          </cell>
          <cell r="L2075">
            <v>30</v>
          </cell>
          <cell r="M2075">
            <v>155.38520350475787</v>
          </cell>
        </row>
        <row r="2076">
          <cell r="D2076">
            <v>44444</v>
          </cell>
          <cell r="E2076">
            <v>77509.866999999998</v>
          </cell>
          <cell r="F2076">
            <v>0</v>
          </cell>
          <cell r="G2076">
            <v>77509.866999999998</v>
          </cell>
          <cell r="H2076">
            <v>13422.477169</v>
          </cell>
          <cell r="I2076">
            <v>5.774632061137984</v>
          </cell>
          <cell r="J2076">
            <v>59374.512159617319</v>
          </cell>
          <cell r="K2076">
            <v>1.3054400647811497</v>
          </cell>
          <cell r="L2076">
            <v>30</v>
          </cell>
          <cell r="M2076">
            <v>155.38520350475787</v>
          </cell>
        </row>
        <row r="2077">
          <cell r="D2077">
            <v>44445</v>
          </cell>
          <cell r="E2077">
            <v>44526.495000000003</v>
          </cell>
          <cell r="F2077">
            <v>0</v>
          </cell>
          <cell r="G2077">
            <v>44526.495000000003</v>
          </cell>
          <cell r="H2077">
            <v>13422.477169</v>
          </cell>
          <cell r="I2077">
            <v>3.31730830601348</v>
          </cell>
          <cell r="J2077">
            <v>59374.512159617319</v>
          </cell>
          <cell r="K2077">
            <v>0.74992607737641381</v>
          </cell>
          <cell r="L2077">
            <v>30</v>
          </cell>
          <cell r="M2077">
            <v>155.38520350475787</v>
          </cell>
        </row>
        <row r="2078">
          <cell r="D2078">
            <v>44446</v>
          </cell>
          <cell r="E2078">
            <v>65528.165000000001</v>
          </cell>
          <cell r="F2078">
            <v>0</v>
          </cell>
          <cell r="G2078">
            <v>65528.165000000001</v>
          </cell>
          <cell r="H2078">
            <v>13422.477169</v>
          </cell>
          <cell r="I2078">
            <v>4.8819725431413774</v>
          </cell>
          <cell r="J2078">
            <v>59374.512159617319</v>
          </cell>
          <cell r="K2078">
            <v>1.1036413204345954</v>
          </cell>
          <cell r="L2078">
            <v>30</v>
          </cell>
          <cell r="M2078">
            <v>155.38520350475787</v>
          </cell>
        </row>
        <row r="2079">
          <cell r="D2079">
            <v>44447</v>
          </cell>
          <cell r="E2079">
            <v>69601.798999999999</v>
          </cell>
          <cell r="F2079">
            <v>0</v>
          </cell>
          <cell r="G2079">
            <v>69601.798999999999</v>
          </cell>
          <cell r="H2079">
            <v>13422.477169</v>
          </cell>
          <cell r="I2079">
            <v>5.1854660003258894</v>
          </cell>
          <cell r="J2079">
            <v>59374.512159617319</v>
          </cell>
          <cell r="K2079">
            <v>1.1722504567766137</v>
          </cell>
          <cell r="L2079">
            <v>30</v>
          </cell>
          <cell r="M2079">
            <v>155.38520350475787</v>
          </cell>
        </row>
        <row r="2080">
          <cell r="D2080">
            <v>44448</v>
          </cell>
          <cell r="E2080">
            <v>60385.737000000001</v>
          </cell>
          <cell r="F2080">
            <v>0</v>
          </cell>
          <cell r="G2080">
            <v>60385.737000000001</v>
          </cell>
          <cell r="H2080">
            <v>13422.477169</v>
          </cell>
          <cell r="I2080">
            <v>4.4988519063727228</v>
          </cell>
          <cell r="J2080">
            <v>59374.512159617319</v>
          </cell>
          <cell r="K2080">
            <v>1.0170312951399785</v>
          </cell>
          <cell r="L2080">
            <v>30</v>
          </cell>
          <cell r="M2080">
            <v>155.38520350475787</v>
          </cell>
        </row>
        <row r="2081">
          <cell r="D2081">
            <v>44449</v>
          </cell>
          <cell r="E2081">
            <v>75998.350999999995</v>
          </cell>
          <cell r="F2081">
            <v>0</v>
          </cell>
          <cell r="G2081">
            <v>75998.350999999995</v>
          </cell>
          <cell r="H2081">
            <v>13422.477169</v>
          </cell>
          <cell r="I2081">
            <v>5.662021253090499</v>
          </cell>
          <cell r="J2081">
            <v>59374.512159617319</v>
          </cell>
          <cell r="K2081">
            <v>1.2799827440382596</v>
          </cell>
          <cell r="L2081">
            <v>30</v>
          </cell>
          <cell r="M2081">
            <v>155.38520350475787</v>
          </cell>
        </row>
        <row r="2082">
          <cell r="D2082">
            <v>44450</v>
          </cell>
          <cell r="E2082">
            <v>66603.399999999994</v>
          </cell>
          <cell r="F2082">
            <v>0</v>
          </cell>
          <cell r="G2082">
            <v>66603.399999999994</v>
          </cell>
          <cell r="H2082">
            <v>13422.477169</v>
          </cell>
          <cell r="I2082">
            <v>4.9620795894385621</v>
          </cell>
          <cell r="J2082">
            <v>59374.512159617319</v>
          </cell>
          <cell r="K2082">
            <v>1.1217506902785013</v>
          </cell>
          <cell r="L2082">
            <v>30</v>
          </cell>
          <cell r="M2082">
            <v>155.38520350475787</v>
          </cell>
        </row>
        <row r="2083">
          <cell r="D2083">
            <v>44451</v>
          </cell>
          <cell r="E2083">
            <v>74426.691999999995</v>
          </cell>
          <cell r="F2083">
            <v>0</v>
          </cell>
          <cell r="G2083">
            <v>74426.691999999995</v>
          </cell>
          <cell r="H2083">
            <v>13422.477169</v>
          </cell>
          <cell r="I2083">
            <v>5.544929677503406</v>
          </cell>
          <cell r="J2083">
            <v>59374.512159617319</v>
          </cell>
          <cell r="K2083">
            <v>1.253512480235925</v>
          </cell>
          <cell r="L2083">
            <v>30</v>
          </cell>
          <cell r="M2083">
            <v>155.38520350475787</v>
          </cell>
        </row>
        <row r="2084">
          <cell r="D2084">
            <v>44452</v>
          </cell>
          <cell r="E2084">
            <v>24395.609</v>
          </cell>
          <cell r="F2084">
            <v>0</v>
          </cell>
          <cell r="G2084">
            <v>24395.609</v>
          </cell>
          <cell r="H2084">
            <v>13422.477169</v>
          </cell>
          <cell r="I2084">
            <v>1.8175191280148417</v>
          </cell>
          <cell r="J2084">
            <v>59374.512159617319</v>
          </cell>
          <cell r="K2084">
            <v>0.41087679060700233</v>
          </cell>
          <cell r="L2084">
            <v>30</v>
          </cell>
          <cell r="M2084">
            <v>155.38520350475787</v>
          </cell>
        </row>
        <row r="2085">
          <cell r="D2085">
            <v>44453</v>
          </cell>
          <cell r="E2085">
            <v>21839.333999999999</v>
          </cell>
          <cell r="F2085">
            <v>0</v>
          </cell>
          <cell r="G2085">
            <v>21839.333999999999</v>
          </cell>
          <cell r="H2085">
            <v>13422.477169</v>
          </cell>
          <cell r="I2085">
            <v>1.6270717934569652</v>
          </cell>
          <cell r="J2085">
            <v>59374.512159617319</v>
          </cell>
          <cell r="K2085">
            <v>0.36782338423748251</v>
          </cell>
          <cell r="L2085">
            <v>30</v>
          </cell>
          <cell r="M2085">
            <v>155.38520350475787</v>
          </cell>
        </row>
        <row r="2086">
          <cell r="D2086">
            <v>44454</v>
          </cell>
          <cell r="E2086">
            <v>54006.631000000001</v>
          </cell>
          <cell r="F2086">
            <v>0</v>
          </cell>
          <cell r="G2086">
            <v>54006.631000000001</v>
          </cell>
          <cell r="H2086">
            <v>13422.477169</v>
          </cell>
          <cell r="I2086">
            <v>4.0235964136881899</v>
          </cell>
          <cell r="J2086">
            <v>59374.512159617319</v>
          </cell>
          <cell r="K2086">
            <v>0.90959283766093491</v>
          </cell>
          <cell r="L2086">
            <v>30</v>
          </cell>
          <cell r="M2086">
            <v>155.38520350475787</v>
          </cell>
        </row>
        <row r="2087">
          <cell r="D2087">
            <v>44455</v>
          </cell>
          <cell r="E2087">
            <v>67908.126000000004</v>
          </cell>
          <cell r="F2087">
            <v>0</v>
          </cell>
          <cell r="G2087">
            <v>67908.126000000004</v>
          </cell>
          <cell r="H2087">
            <v>13422.477169</v>
          </cell>
          <cell r="I2087">
            <v>5.0592841503830464</v>
          </cell>
          <cell r="J2087">
            <v>59374.512159617319</v>
          </cell>
          <cell r="K2087">
            <v>1.1437252034583738</v>
          </cell>
          <cell r="L2087">
            <v>30</v>
          </cell>
          <cell r="M2087">
            <v>155.38520350475787</v>
          </cell>
        </row>
        <row r="2088">
          <cell r="D2088">
            <v>44456</v>
          </cell>
          <cell r="E2088">
            <v>75088.414999999994</v>
          </cell>
          <cell r="F2088">
            <v>0</v>
          </cell>
          <cell r="G2088">
            <v>75088.414999999994</v>
          </cell>
          <cell r="H2088">
            <v>13422.477169</v>
          </cell>
          <cell r="I2088">
            <v>5.5942292957235269</v>
          </cell>
          <cell r="J2088">
            <v>59374.512159617319</v>
          </cell>
          <cell r="K2088">
            <v>1.2646573802263634</v>
          </cell>
          <cell r="L2088">
            <v>30</v>
          </cell>
          <cell r="M2088">
            <v>155.38520350475787</v>
          </cell>
        </row>
        <row r="2089">
          <cell r="D2089">
            <v>44457</v>
          </cell>
          <cell r="E2089">
            <v>73784.172999999995</v>
          </cell>
          <cell r="F2089">
            <v>0</v>
          </cell>
          <cell r="G2089">
            <v>73784.172999999995</v>
          </cell>
          <cell r="H2089">
            <v>13422.477169</v>
          </cell>
          <cell r="I2089">
            <v>5.4970607936967761</v>
          </cell>
          <cell r="J2089">
            <v>59374.512159617319</v>
          </cell>
          <cell r="K2089">
            <v>1.2426910186924145</v>
          </cell>
          <cell r="L2089">
            <v>30</v>
          </cell>
          <cell r="M2089">
            <v>155.38520350475787</v>
          </cell>
        </row>
        <row r="2090">
          <cell r="D2090">
            <v>44458</v>
          </cell>
          <cell r="E2090">
            <v>78323.782000000007</v>
          </cell>
          <cell r="F2090">
            <v>0</v>
          </cell>
          <cell r="G2090">
            <v>78323.782000000007</v>
          </cell>
          <cell r="H2090">
            <v>13422.477169</v>
          </cell>
          <cell r="I2090">
            <v>5.8352702719355998</v>
          </cell>
          <cell r="J2090">
            <v>59374.512159617319</v>
          </cell>
          <cell r="K2090">
            <v>1.3191482195161639</v>
          </cell>
          <cell r="L2090">
            <v>30</v>
          </cell>
          <cell r="M2090">
            <v>155.38520350475787</v>
          </cell>
        </row>
        <row r="2091">
          <cell r="D2091">
            <v>44459</v>
          </cell>
          <cell r="E2091">
            <v>72391.077000000005</v>
          </cell>
          <cell r="F2091">
            <v>19.100000000000001</v>
          </cell>
          <cell r="G2091">
            <v>72410.177000000011</v>
          </cell>
          <cell r="H2091">
            <v>13422.477169</v>
          </cell>
          <cell r="I2091">
            <v>5.3946954864066052</v>
          </cell>
          <cell r="J2091">
            <v>59374.512159617319</v>
          </cell>
          <cell r="K2091">
            <v>1.2195498432953644</v>
          </cell>
          <cell r="L2091">
            <v>30</v>
          </cell>
          <cell r="M2091">
            <v>155.38520350475787</v>
          </cell>
        </row>
        <row r="2092">
          <cell r="D2092">
            <v>44460</v>
          </cell>
          <cell r="E2092">
            <v>69959.832999999999</v>
          </cell>
          <cell r="F2092">
            <v>0</v>
          </cell>
          <cell r="G2092">
            <v>69959.832999999999</v>
          </cell>
          <cell r="H2092">
            <v>13422.477169</v>
          </cell>
          <cell r="I2092">
            <v>5.2121402122088423</v>
          </cell>
          <cell r="J2092">
            <v>59374.512159617319</v>
          </cell>
          <cell r="K2092">
            <v>1.1782805526372329</v>
          </cell>
          <cell r="L2092">
            <v>30</v>
          </cell>
          <cell r="M2092">
            <v>155.38520350475787</v>
          </cell>
        </row>
        <row r="2093">
          <cell r="D2093">
            <v>44461</v>
          </cell>
          <cell r="E2093">
            <v>56451</v>
          </cell>
          <cell r="F2093">
            <v>0</v>
          </cell>
          <cell r="G2093">
            <v>56451</v>
          </cell>
          <cell r="H2093">
            <v>13422.477169</v>
          </cell>
          <cell r="I2093">
            <v>4.2057065390565089</v>
          </cell>
          <cell r="J2093">
            <v>59374.512159617319</v>
          </cell>
          <cell r="K2093">
            <v>0.95076149591329695</v>
          </cell>
          <cell r="L2093">
            <v>30</v>
          </cell>
          <cell r="M2093">
            <v>155.38520350475787</v>
          </cell>
        </row>
        <row r="2094">
          <cell r="D2094">
            <v>44462</v>
          </cell>
          <cell r="E2094">
            <v>46990.832000000002</v>
          </cell>
          <cell r="F2094">
            <v>0</v>
          </cell>
          <cell r="G2094">
            <v>46990.832000000002</v>
          </cell>
          <cell r="H2094">
            <v>13422.477169</v>
          </cell>
          <cell r="I2094">
            <v>3.500906085243944</v>
          </cell>
          <cell r="J2094">
            <v>59374.512159617319</v>
          </cell>
          <cell r="K2094">
            <v>0.79143104154984723</v>
          </cell>
          <cell r="L2094">
            <v>30</v>
          </cell>
          <cell r="M2094">
            <v>155.38520350475787</v>
          </cell>
        </row>
        <row r="2095">
          <cell r="D2095">
            <v>44463</v>
          </cell>
          <cell r="E2095">
            <v>39281.423000000003</v>
          </cell>
          <cell r="F2095">
            <v>0</v>
          </cell>
          <cell r="G2095">
            <v>39281.423000000003</v>
          </cell>
          <cell r="H2095">
            <v>13422.477169</v>
          </cell>
          <cell r="I2095">
            <v>2.9265404966173278</v>
          </cell>
          <cell r="J2095">
            <v>59374.512159617319</v>
          </cell>
          <cell r="K2095">
            <v>0.66158729682526418</v>
          </cell>
          <cell r="L2095">
            <v>30</v>
          </cell>
          <cell r="M2095">
            <v>155.38520350475787</v>
          </cell>
        </row>
        <row r="2096">
          <cell r="D2096">
            <v>44464</v>
          </cell>
          <cell r="E2096">
            <v>52514.084000000003</v>
          </cell>
          <cell r="F2096">
            <v>0</v>
          </cell>
          <cell r="G2096">
            <v>52514.084000000003</v>
          </cell>
          <cell r="H2096">
            <v>13422.477169</v>
          </cell>
          <cell r="I2096">
            <v>3.9123988321086043</v>
          </cell>
          <cell r="J2096">
            <v>59374.512159617319</v>
          </cell>
          <cell r="K2096">
            <v>0.88445499743771649</v>
          </cell>
          <cell r="L2096">
            <v>30</v>
          </cell>
          <cell r="M2096">
            <v>155.38520350475787</v>
          </cell>
        </row>
        <row r="2097">
          <cell r="D2097">
            <v>44465</v>
          </cell>
          <cell r="E2097">
            <v>71935.952999999994</v>
          </cell>
          <cell r="F2097">
            <v>0</v>
          </cell>
          <cell r="G2097">
            <v>71935.952999999994</v>
          </cell>
          <cell r="H2097">
            <v>13422.477169</v>
          </cell>
          <cell r="I2097">
            <v>5.3593648992110268</v>
          </cell>
          <cell r="J2097">
            <v>59374.512159617319</v>
          </cell>
          <cell r="K2097">
            <v>1.2115628471458186</v>
          </cell>
          <cell r="L2097">
            <v>30</v>
          </cell>
          <cell r="M2097">
            <v>155.38520350475787</v>
          </cell>
        </row>
        <row r="2098">
          <cell r="D2098">
            <v>44466</v>
          </cell>
          <cell r="E2098">
            <v>74403.009000000005</v>
          </cell>
          <cell r="F2098">
            <v>0</v>
          </cell>
          <cell r="G2098">
            <v>74403.009000000005</v>
          </cell>
          <cell r="H2098">
            <v>13422.477169</v>
          </cell>
          <cell r="I2098">
            <v>5.5431652490970986</v>
          </cell>
          <cell r="J2098">
            <v>59374.512159617319</v>
          </cell>
          <cell r="K2098">
            <v>1.2531136053797187</v>
          </cell>
          <cell r="L2098">
            <v>30</v>
          </cell>
          <cell r="M2098">
            <v>155.38520350475787</v>
          </cell>
        </row>
        <row r="2099">
          <cell r="D2099">
            <v>44467</v>
          </cell>
          <cell r="E2099">
            <v>68113.570000000007</v>
          </cell>
          <cell r="F2099">
            <v>0</v>
          </cell>
          <cell r="G2099">
            <v>68113.570000000007</v>
          </cell>
          <cell r="H2099">
            <v>13422.477169</v>
          </cell>
          <cell r="I2099">
            <v>5.074590117933842</v>
          </cell>
          <cell r="J2099">
            <v>59374.512159617319</v>
          </cell>
          <cell r="K2099">
            <v>1.1471853413614475</v>
          </cell>
          <cell r="L2099">
            <v>30</v>
          </cell>
          <cell r="M2099">
            <v>155.38520350475787</v>
          </cell>
        </row>
        <row r="2100">
          <cell r="D2100">
            <v>44468</v>
          </cell>
          <cell r="E2100">
            <v>74985.717000000004</v>
          </cell>
          <cell r="F2100">
            <v>0</v>
          </cell>
          <cell r="G2100">
            <v>74985.717000000004</v>
          </cell>
          <cell r="H2100">
            <v>13422.477169</v>
          </cell>
          <cell r="I2100">
            <v>5.5865780999936376</v>
          </cell>
          <cell r="J2100">
            <v>59374.512159617319</v>
          </cell>
          <cell r="K2100">
            <v>1.2629277154886742</v>
          </cell>
          <cell r="L2100">
            <v>30</v>
          </cell>
          <cell r="M2100">
            <v>155.38520350475787</v>
          </cell>
        </row>
        <row r="2101">
          <cell r="D2101">
            <v>44469</v>
          </cell>
          <cell r="E2101">
            <v>67121.850999999995</v>
          </cell>
          <cell r="F2101">
            <v>0</v>
          </cell>
          <cell r="G2101">
            <v>67121.850999999995</v>
          </cell>
          <cell r="H2101">
            <v>13568.614629</v>
          </cell>
          <cell r="I2101">
            <v>4.9468462945761207</v>
          </cell>
          <cell r="J2101">
            <v>59374.512159617319</v>
          </cell>
          <cell r="K2101">
            <v>1.1304825683376631</v>
          </cell>
          <cell r="L2101">
            <v>30</v>
          </cell>
          <cell r="M2101">
            <v>155.38520350475787</v>
          </cell>
        </row>
        <row r="2102">
          <cell r="D2102">
            <v>44470</v>
          </cell>
          <cell r="E2102">
            <v>58414.735999999997</v>
          </cell>
          <cell r="F2102">
            <v>0</v>
          </cell>
          <cell r="G2102">
            <v>58414.735999999997</v>
          </cell>
          <cell r="H2102">
            <v>13568.614629</v>
          </cell>
          <cell r="I2102">
            <v>4.3051363456922891</v>
          </cell>
          <cell r="J2102">
            <v>47809.849331520207</v>
          </cell>
          <cell r="K2102">
            <v>1.2218138483337193</v>
          </cell>
          <cell r="L2102">
            <v>31</v>
          </cell>
          <cell r="M2102">
            <v>129.29073987510623</v>
          </cell>
        </row>
        <row r="2103">
          <cell r="D2103">
            <v>44471</v>
          </cell>
          <cell r="E2103">
            <v>62881.79</v>
          </cell>
          <cell r="F2103">
            <v>0</v>
          </cell>
          <cell r="G2103">
            <v>62881.79</v>
          </cell>
          <cell r="H2103">
            <v>13568.614629</v>
          </cell>
          <cell r="I2103">
            <v>4.6343559544836417</v>
          </cell>
          <cell r="J2103">
            <v>47809.849331520207</v>
          </cell>
          <cell r="K2103">
            <v>1.3152476085830942</v>
          </cell>
          <cell r="L2103">
            <v>31</v>
          </cell>
          <cell r="M2103">
            <v>129.29073987510623</v>
          </cell>
        </row>
        <row r="2104">
          <cell r="D2104">
            <v>44472</v>
          </cell>
          <cell r="E2104">
            <v>40533.913999999997</v>
          </cell>
          <cell r="F2104">
            <v>43.3</v>
          </cell>
          <cell r="G2104">
            <v>40577.214</v>
          </cell>
          <cell r="H2104">
            <v>13568.614629</v>
          </cell>
          <cell r="I2104">
            <v>2.9905200427223364</v>
          </cell>
          <cell r="J2104">
            <v>47809.849331520207</v>
          </cell>
          <cell r="K2104">
            <v>0.84872080894110125</v>
          </cell>
          <cell r="L2104">
            <v>31</v>
          </cell>
          <cell r="M2104">
            <v>129.29073987510623</v>
          </cell>
        </row>
        <row r="2105">
          <cell r="D2105">
            <v>44473</v>
          </cell>
          <cell r="E2105">
            <v>64931.864999999998</v>
          </cell>
          <cell r="F2105">
            <v>5.3</v>
          </cell>
          <cell r="G2105">
            <v>64937.165000000001</v>
          </cell>
          <cell r="H2105">
            <v>13568.614629</v>
          </cell>
          <cell r="I2105">
            <v>4.785836047050136</v>
          </cell>
          <cell r="J2105">
            <v>47809.849331520207</v>
          </cell>
          <cell r="K2105">
            <v>1.3582382272262894</v>
          </cell>
          <cell r="L2105">
            <v>31</v>
          </cell>
          <cell r="M2105">
            <v>129.29073987510623</v>
          </cell>
        </row>
        <row r="2106">
          <cell r="D2106">
            <v>44474</v>
          </cell>
          <cell r="E2106">
            <v>64869.080999999998</v>
          </cell>
          <cell r="F2106">
            <v>0</v>
          </cell>
          <cell r="G2106">
            <v>64869.080999999998</v>
          </cell>
          <cell r="H2106">
            <v>13568.614629</v>
          </cell>
          <cell r="I2106">
            <v>4.7808182908634071</v>
          </cell>
          <cell r="J2106">
            <v>47809.849331520207</v>
          </cell>
          <cell r="K2106">
            <v>1.3568141691932281</v>
          </cell>
          <cell r="L2106">
            <v>31</v>
          </cell>
          <cell r="M2106">
            <v>129.29073987510623</v>
          </cell>
        </row>
        <row r="2107">
          <cell r="D2107">
            <v>44475</v>
          </cell>
          <cell r="E2107">
            <v>70648.914000000004</v>
          </cell>
          <cell r="F2107">
            <v>50.7</v>
          </cell>
          <cell r="G2107">
            <v>70699.614000000001</v>
          </cell>
          <cell r="H2107">
            <v>13568.614629</v>
          </cell>
          <cell r="I2107">
            <v>5.2105256087747351</v>
          </cell>
          <cell r="J2107">
            <v>47809.849331520207</v>
          </cell>
          <cell r="K2107">
            <v>1.4787667183336837</v>
          </cell>
          <cell r="L2107">
            <v>31</v>
          </cell>
          <cell r="M2107">
            <v>129.29073987510623</v>
          </cell>
        </row>
        <row r="2108">
          <cell r="D2108">
            <v>44476</v>
          </cell>
          <cell r="E2108">
            <v>68672.346999999994</v>
          </cell>
          <cell r="F2108">
            <v>0</v>
          </cell>
          <cell r="G2108">
            <v>68672.346999999994</v>
          </cell>
          <cell r="H2108">
            <v>13568.614629</v>
          </cell>
          <cell r="I2108">
            <v>5.061117061518396</v>
          </cell>
          <cell r="J2108">
            <v>47809.849331520207</v>
          </cell>
          <cell r="K2108">
            <v>1.4363640120222154</v>
          </cell>
          <cell r="L2108">
            <v>31</v>
          </cell>
          <cell r="M2108">
            <v>129.29073987510623</v>
          </cell>
        </row>
        <row r="2109">
          <cell r="D2109">
            <v>44477</v>
          </cell>
          <cell r="E2109">
            <v>70190.144</v>
          </cell>
          <cell r="F2109">
            <v>0</v>
          </cell>
          <cell r="G2109">
            <v>70190.144</v>
          </cell>
          <cell r="H2109">
            <v>13568.614629</v>
          </cell>
          <cell r="I2109">
            <v>5.1729779287845377</v>
          </cell>
          <cell r="J2109">
            <v>47809.849331520207</v>
          </cell>
          <cell r="K2109">
            <v>1.4681105458687327</v>
          </cell>
          <cell r="L2109">
            <v>31</v>
          </cell>
          <cell r="M2109">
            <v>129.29073987510623</v>
          </cell>
        </row>
        <row r="2110">
          <cell r="D2110">
            <v>44478</v>
          </cell>
          <cell r="E2110">
            <v>64761.815000000002</v>
          </cell>
          <cell r="F2110">
            <v>0</v>
          </cell>
          <cell r="G2110">
            <v>64761.815000000002</v>
          </cell>
          <cell r="H2110">
            <v>13568.614629</v>
          </cell>
          <cell r="I2110">
            <v>4.7729128411964421</v>
          </cell>
          <cell r="J2110">
            <v>47809.849331520207</v>
          </cell>
          <cell r="K2110">
            <v>1.3545705729154778</v>
          </cell>
          <cell r="L2110">
            <v>31</v>
          </cell>
          <cell r="M2110">
            <v>129.29073987510623</v>
          </cell>
        </row>
        <row r="2111">
          <cell r="D2111">
            <v>44479</v>
          </cell>
          <cell r="E2111">
            <v>63191.891000000003</v>
          </cell>
          <cell r="F2111">
            <v>0</v>
          </cell>
          <cell r="G2111">
            <v>63191.891000000003</v>
          </cell>
          <cell r="H2111">
            <v>13568.614629</v>
          </cell>
          <cell r="I2111">
            <v>4.6572102405311817</v>
          </cell>
          <cell r="J2111">
            <v>47809.849331520207</v>
          </cell>
          <cell r="K2111">
            <v>1.321733740715612</v>
          </cell>
          <cell r="L2111">
            <v>31</v>
          </cell>
          <cell r="M2111">
            <v>129.29073987510623</v>
          </cell>
        </row>
        <row r="2112">
          <cell r="D2112">
            <v>44480</v>
          </cell>
          <cell r="E2112">
            <v>60510.195</v>
          </cell>
          <cell r="F2112">
            <v>0</v>
          </cell>
          <cell r="G2112">
            <v>60510.195</v>
          </cell>
          <cell r="H2112">
            <v>13568.614629</v>
          </cell>
          <cell r="I2112">
            <v>4.4595706086804512</v>
          </cell>
          <cell r="J2112">
            <v>47809.849331520207</v>
          </cell>
          <cell r="K2112">
            <v>1.2656428716270116</v>
          </cell>
          <cell r="L2112">
            <v>31</v>
          </cell>
          <cell r="M2112">
            <v>129.29073987510623</v>
          </cell>
        </row>
        <row r="2113">
          <cell r="D2113">
            <v>44481</v>
          </cell>
          <cell r="E2113">
            <v>65761.448999999993</v>
          </cell>
          <cell r="F2113">
            <v>0</v>
          </cell>
          <cell r="G2113">
            <v>65761.448999999993</v>
          </cell>
          <cell r="H2113">
            <v>13568.614629</v>
          </cell>
          <cell r="I2113">
            <v>4.8465853587918266</v>
          </cell>
          <cell r="J2113">
            <v>47809.849331520207</v>
          </cell>
          <cell r="K2113">
            <v>1.3754791098378261</v>
          </cell>
          <cell r="L2113">
            <v>31</v>
          </cell>
          <cell r="M2113">
            <v>129.29073987510623</v>
          </cell>
        </row>
        <row r="2114">
          <cell r="D2114">
            <v>44482</v>
          </cell>
          <cell r="E2114">
            <v>69882.073999999993</v>
          </cell>
          <cell r="F2114">
            <v>0.3</v>
          </cell>
          <cell r="G2114">
            <v>69882.373999999996</v>
          </cell>
          <cell r="H2114">
            <v>13568.614629</v>
          </cell>
          <cell r="I2114">
            <v>5.1502954362519393</v>
          </cell>
          <cell r="J2114">
            <v>47809.849331520207</v>
          </cell>
          <cell r="K2114">
            <v>1.4616731693803469</v>
          </cell>
          <cell r="L2114">
            <v>31</v>
          </cell>
          <cell r="M2114">
            <v>129.29073987510623</v>
          </cell>
        </row>
        <row r="2115">
          <cell r="D2115">
            <v>44483</v>
          </cell>
          <cell r="E2115">
            <v>66686.986999999994</v>
          </cell>
          <cell r="F2115">
            <v>0</v>
          </cell>
          <cell r="G2115">
            <v>66686.986999999994</v>
          </cell>
          <cell r="H2115">
            <v>13568.614629</v>
          </cell>
          <cell r="I2115">
            <v>4.9147970388569284</v>
          </cell>
          <cell r="J2115">
            <v>47809.849331520207</v>
          </cell>
          <cell r="K2115">
            <v>1.3948378405793138</v>
          </cell>
          <cell r="L2115">
            <v>31</v>
          </cell>
          <cell r="M2115">
            <v>129.29073987510623</v>
          </cell>
        </row>
        <row r="2116">
          <cell r="D2116">
            <v>44484</v>
          </cell>
          <cell r="E2116">
            <v>64125.97</v>
          </cell>
          <cell r="F2116">
            <v>0</v>
          </cell>
          <cell r="G2116">
            <v>64125.97</v>
          </cell>
          <cell r="H2116">
            <v>13568.614629</v>
          </cell>
          <cell r="I2116">
            <v>4.7260513879541186</v>
          </cell>
          <cell r="J2116">
            <v>47809.849331520207</v>
          </cell>
          <cell r="K2116">
            <v>1.3412711166550959</v>
          </cell>
          <cell r="L2116">
            <v>31</v>
          </cell>
          <cell r="M2116">
            <v>129.29073987510623</v>
          </cell>
        </row>
        <row r="2117">
          <cell r="D2117">
            <v>44485</v>
          </cell>
          <cell r="E2117">
            <v>45559.872000000003</v>
          </cell>
          <cell r="F2117">
            <v>36.5</v>
          </cell>
          <cell r="G2117">
            <v>45596.372000000003</v>
          </cell>
          <cell r="H2117">
            <v>13568.614629</v>
          </cell>
          <cell r="I2117">
            <v>3.360429435629158</v>
          </cell>
          <cell r="J2117">
            <v>47809.849331520207</v>
          </cell>
          <cell r="K2117">
            <v>0.95370248259575885</v>
          </cell>
          <cell r="L2117">
            <v>31</v>
          </cell>
          <cell r="M2117">
            <v>129.29073987510623</v>
          </cell>
        </row>
        <row r="2118">
          <cell r="D2118">
            <v>44486</v>
          </cell>
          <cell r="E2118">
            <v>43905.574000000001</v>
          </cell>
          <cell r="F2118">
            <v>0</v>
          </cell>
          <cell r="G2118">
            <v>43905.574000000001</v>
          </cell>
          <cell r="H2118">
            <v>13568.614629</v>
          </cell>
          <cell r="I2118">
            <v>3.2358184826151128</v>
          </cell>
          <cell r="J2118">
            <v>47809.849331520207</v>
          </cell>
          <cell r="K2118">
            <v>0.91833742657402218</v>
          </cell>
          <cell r="L2118">
            <v>31</v>
          </cell>
          <cell r="M2118">
            <v>129.29073987510623</v>
          </cell>
        </row>
        <row r="2119">
          <cell r="D2119">
            <v>44487</v>
          </cell>
          <cell r="E2119">
            <v>53794.451000000001</v>
          </cell>
          <cell r="F2119">
            <v>0</v>
          </cell>
          <cell r="G2119">
            <v>53794.451000000001</v>
          </cell>
          <cell r="H2119">
            <v>13568.614629</v>
          </cell>
          <cell r="I2119">
            <v>3.9646236901021505</v>
          </cell>
          <cell r="J2119">
            <v>47809.849331520207</v>
          </cell>
          <cell r="K2119">
            <v>1.125175079029882</v>
          </cell>
          <cell r="L2119">
            <v>31</v>
          </cell>
          <cell r="M2119">
            <v>129.29073987510623</v>
          </cell>
        </row>
        <row r="2120">
          <cell r="D2120">
            <v>44488</v>
          </cell>
          <cell r="E2120">
            <v>62248.614999999998</v>
          </cell>
          <cell r="F2120">
            <v>0</v>
          </cell>
          <cell r="G2120">
            <v>62248.614999999998</v>
          </cell>
          <cell r="H2120">
            <v>13568.614629</v>
          </cell>
          <cell r="I2120">
            <v>4.5876912788839146</v>
          </cell>
          <cell r="J2120">
            <v>47809.849331520207</v>
          </cell>
          <cell r="K2120">
            <v>1.3020039985560163</v>
          </cell>
          <cell r="L2120">
            <v>31</v>
          </cell>
          <cell r="M2120">
            <v>129.29073987510623</v>
          </cell>
        </row>
        <row r="2121">
          <cell r="D2121">
            <v>44489</v>
          </cell>
          <cell r="E2121">
            <v>59301.108</v>
          </cell>
          <cell r="F2121">
            <v>0</v>
          </cell>
          <cell r="G2121">
            <v>59301.108</v>
          </cell>
          <cell r="H2121">
            <v>13568.614629</v>
          </cell>
          <cell r="I2121">
            <v>4.3704615114690206</v>
          </cell>
          <cell r="J2121">
            <v>47809.849331520207</v>
          </cell>
          <cell r="K2121">
            <v>1.2403533754895941</v>
          </cell>
          <cell r="L2121">
            <v>31</v>
          </cell>
          <cell r="M2121">
            <v>129.29073987510623</v>
          </cell>
        </row>
        <row r="2122">
          <cell r="D2122">
            <v>44490</v>
          </cell>
          <cell r="E2122">
            <v>53187.358999999997</v>
          </cell>
          <cell r="F2122">
            <v>0</v>
          </cell>
          <cell r="G2122">
            <v>53187.358999999997</v>
          </cell>
          <cell r="H2122">
            <v>13568.614629</v>
          </cell>
          <cell r="I2122">
            <v>3.9198813183420684</v>
          </cell>
          <cell r="J2122">
            <v>47809.849331520207</v>
          </cell>
          <cell r="K2122">
            <v>1.1124770260452272</v>
          </cell>
          <cell r="L2122">
            <v>31</v>
          </cell>
          <cell r="M2122">
            <v>129.29073987510623</v>
          </cell>
        </row>
        <row r="2123">
          <cell r="D2123">
            <v>44491</v>
          </cell>
          <cell r="E2123">
            <v>53277.860999999997</v>
          </cell>
          <cell r="F2123">
            <v>30.8</v>
          </cell>
          <cell r="G2123">
            <v>53308.661</v>
          </cell>
          <cell r="H2123">
            <v>13568.614629</v>
          </cell>
          <cell r="I2123">
            <v>3.9288212140732619</v>
          </cell>
          <cell r="J2123">
            <v>47809.849331520207</v>
          </cell>
          <cell r="K2123">
            <v>1.1150142019973805</v>
          </cell>
          <cell r="L2123">
            <v>31</v>
          </cell>
          <cell r="M2123">
            <v>129.29073987510623</v>
          </cell>
        </row>
        <row r="2124">
          <cell r="D2124">
            <v>44492</v>
          </cell>
          <cell r="E2124">
            <v>63615.360999999997</v>
          </cell>
          <cell r="F2124">
            <v>0</v>
          </cell>
          <cell r="G2124">
            <v>63615.360999999997</v>
          </cell>
          <cell r="H2124">
            <v>13568.614629</v>
          </cell>
          <cell r="I2124">
            <v>4.6884197642429779</v>
          </cell>
          <cell r="J2124">
            <v>47809.849331520207</v>
          </cell>
          <cell r="K2124">
            <v>1.3305911206471737</v>
          </cell>
          <cell r="L2124">
            <v>31</v>
          </cell>
          <cell r="M2124">
            <v>129.29073987510623</v>
          </cell>
        </row>
        <row r="2125">
          <cell r="D2125">
            <v>44493</v>
          </cell>
          <cell r="E2125">
            <v>65707.695999999996</v>
          </cell>
          <cell r="F2125">
            <v>0</v>
          </cell>
          <cell r="G2125">
            <v>65707.695999999996</v>
          </cell>
          <cell r="H2125">
            <v>13568.614629</v>
          </cell>
          <cell r="I2125">
            <v>4.8426237900193518</v>
          </cell>
          <cell r="J2125">
            <v>47809.849331520207</v>
          </cell>
          <cell r="K2125">
            <v>1.3743548017558811</v>
          </cell>
          <cell r="L2125">
            <v>31</v>
          </cell>
          <cell r="M2125">
            <v>129.29073987510623</v>
          </cell>
        </row>
        <row r="2126">
          <cell r="D2126">
            <v>44494</v>
          </cell>
          <cell r="E2126">
            <v>58046.985999999997</v>
          </cell>
          <cell r="F2126">
            <v>0.1</v>
          </cell>
          <cell r="G2126">
            <v>58047.085999999996</v>
          </cell>
          <cell r="H2126">
            <v>13568.614629</v>
          </cell>
          <cell r="I2126">
            <v>4.2780407276021251</v>
          </cell>
          <cell r="J2126">
            <v>47809.849331520207</v>
          </cell>
          <cell r="K2126">
            <v>1.2141240102534805</v>
          </cell>
          <cell r="L2126">
            <v>31</v>
          </cell>
          <cell r="M2126">
            <v>129.29073987510623</v>
          </cell>
        </row>
        <row r="2127">
          <cell r="D2127">
            <v>44495</v>
          </cell>
          <cell r="E2127">
            <v>54532.586000000003</v>
          </cell>
          <cell r="F2127">
            <v>27.6</v>
          </cell>
          <cell r="G2127">
            <v>54560.186000000002</v>
          </cell>
          <cell r="H2127">
            <v>13568.614629</v>
          </cell>
          <cell r="I2127">
            <v>4.0210579703096085</v>
          </cell>
          <cell r="J2127">
            <v>47809.849331520207</v>
          </cell>
          <cell r="K2127">
            <v>1.141191339501449</v>
          </cell>
          <cell r="L2127">
            <v>31</v>
          </cell>
          <cell r="M2127">
            <v>129.29073987510623</v>
          </cell>
        </row>
        <row r="2128">
          <cell r="D2128">
            <v>44496</v>
          </cell>
          <cell r="E2128">
            <v>58027.853999999999</v>
          </cell>
          <cell r="F2128">
            <v>491.5</v>
          </cell>
          <cell r="G2128">
            <v>58519.353999999999</v>
          </cell>
          <cell r="H2128">
            <v>13568.614629</v>
          </cell>
          <cell r="I2128">
            <v>4.3128466391054729</v>
          </cell>
          <cell r="J2128">
            <v>47809.849331520207</v>
          </cell>
          <cell r="K2128">
            <v>1.2240020585343949</v>
          </cell>
          <cell r="L2128">
            <v>31</v>
          </cell>
          <cell r="M2128">
            <v>129.29073987510623</v>
          </cell>
        </row>
        <row r="2129">
          <cell r="D2129">
            <v>44497</v>
          </cell>
          <cell r="E2129">
            <v>53078.531000000003</v>
          </cell>
          <cell r="F2129">
            <v>0.1</v>
          </cell>
          <cell r="G2129">
            <v>53078.631000000001</v>
          </cell>
          <cell r="H2129">
            <v>13568.614629</v>
          </cell>
          <cell r="I2129">
            <v>3.9118681200183714</v>
          </cell>
          <cell r="J2129">
            <v>47809.849331520207</v>
          </cell>
          <cell r="K2129">
            <v>1.1102028502944095</v>
          </cell>
          <cell r="L2129">
            <v>31</v>
          </cell>
          <cell r="M2129">
            <v>129.29073987510623</v>
          </cell>
        </row>
        <row r="2130">
          <cell r="D2130">
            <v>44498</v>
          </cell>
          <cell r="E2130">
            <v>20011.71</v>
          </cell>
          <cell r="F2130">
            <v>0</v>
          </cell>
          <cell r="G2130">
            <v>20011.71</v>
          </cell>
          <cell r="H2130">
            <v>13568.614629</v>
          </cell>
          <cell r="I2130">
            <v>1.4748528532330241</v>
          </cell>
          <cell r="J2130">
            <v>47809.849331520207</v>
          </cell>
          <cell r="K2130">
            <v>0.41856877358545919</v>
          </cell>
          <cell r="L2130">
            <v>31</v>
          </cell>
          <cell r="M2130">
            <v>129.29073987510623</v>
          </cell>
        </row>
        <row r="2131">
          <cell r="D2131">
            <v>44499</v>
          </cell>
          <cell r="E2131">
            <v>14236.377</v>
          </cell>
          <cell r="F2131">
            <v>0</v>
          </cell>
          <cell r="G2131">
            <v>14236.377</v>
          </cell>
          <cell r="H2131">
            <v>13568.614629</v>
          </cell>
          <cell r="I2131">
            <v>1.0492137472585301</v>
          </cell>
          <cell r="J2131">
            <v>47809.849331520207</v>
          </cell>
          <cell r="K2131">
            <v>0.29777079825713243</v>
          </cell>
          <cell r="L2131">
            <v>31</v>
          </cell>
          <cell r="M2131">
            <v>129.29073987510623</v>
          </cell>
        </row>
        <row r="2132">
          <cell r="D2132">
            <v>44500</v>
          </cell>
          <cell r="E2132">
            <v>24812.852999999999</v>
          </cell>
          <cell r="F2132">
            <v>0</v>
          </cell>
          <cell r="G2132">
            <v>24812.852999999999</v>
          </cell>
          <cell r="H2132">
            <v>13822.492129</v>
          </cell>
          <cell r="I2132">
            <v>1.7951070449837259</v>
          </cell>
          <cell r="J2132">
            <v>47809.849331520207</v>
          </cell>
          <cell r="K2132">
            <v>0.51899040358701387</v>
          </cell>
          <cell r="L2132">
            <v>31</v>
          </cell>
          <cell r="M2132">
            <v>129.29073987510623</v>
          </cell>
        </row>
        <row r="2133">
          <cell r="D2133">
            <v>44501</v>
          </cell>
          <cell r="E2133">
            <v>34200.584000000003</v>
          </cell>
          <cell r="F2133">
            <v>0</v>
          </cell>
          <cell r="G2133">
            <v>34200.584000000003</v>
          </cell>
          <cell r="H2133">
            <v>13822.492129</v>
          </cell>
          <cell r="I2133">
            <v>2.4742704630119601</v>
          </cell>
          <cell r="J2133">
            <v>34006.487245118784</v>
          </cell>
          <cell r="K2133">
            <v>1.0057076390596349</v>
          </cell>
          <cell r="L2133">
            <v>30</v>
          </cell>
          <cell r="M2133">
            <v>88.996182854680185</v>
          </cell>
        </row>
        <row r="2134">
          <cell r="D2134">
            <v>44502</v>
          </cell>
          <cell r="E2134">
            <v>28425.050999999999</v>
          </cell>
          <cell r="F2134">
            <v>0</v>
          </cell>
          <cell r="G2134">
            <v>28425.050999999999</v>
          </cell>
          <cell r="H2134">
            <v>13822.492129</v>
          </cell>
          <cell r="I2134">
            <v>2.0564345947691587</v>
          </cell>
          <cell r="J2134">
            <v>34006.487245118784</v>
          </cell>
          <cell r="K2134">
            <v>0.83587142638733047</v>
          </cell>
          <cell r="L2134">
            <v>30</v>
          </cell>
          <cell r="M2134">
            <v>88.996182854680185</v>
          </cell>
        </row>
        <row r="2135">
          <cell r="D2135">
            <v>44503</v>
          </cell>
          <cell r="E2135">
            <v>47289.514000000003</v>
          </cell>
          <cell r="F2135">
            <v>6.4</v>
          </cell>
          <cell r="G2135">
            <v>47295.914000000004</v>
          </cell>
          <cell r="H2135">
            <v>13822.492129</v>
          </cell>
          <cell r="I2135">
            <v>3.421663297660468</v>
          </cell>
          <cell r="J2135">
            <v>34006.487245118784</v>
          </cell>
          <cell r="K2135">
            <v>1.3907909293627132</v>
          </cell>
          <cell r="L2135">
            <v>30</v>
          </cell>
          <cell r="M2135">
            <v>88.996182854680185</v>
          </cell>
        </row>
        <row r="2136">
          <cell r="D2136">
            <v>44504</v>
          </cell>
          <cell r="E2136">
            <v>53283.358</v>
          </cell>
          <cell r="F2136">
            <v>3.9</v>
          </cell>
          <cell r="G2136">
            <v>53287.258000000002</v>
          </cell>
          <cell r="H2136">
            <v>13822.492129</v>
          </cell>
          <cell r="I2136">
            <v>3.8551121970401958</v>
          </cell>
          <cell r="J2136">
            <v>34006.487245118784</v>
          </cell>
          <cell r="K2136">
            <v>1.5669733135300159</v>
          </cell>
          <cell r="L2136">
            <v>30</v>
          </cell>
          <cell r="M2136">
            <v>88.996182854680185</v>
          </cell>
        </row>
        <row r="2137">
          <cell r="D2137">
            <v>44505</v>
          </cell>
          <cell r="E2137">
            <v>58277.830999999998</v>
          </cell>
          <cell r="F2137">
            <v>28.1</v>
          </cell>
          <cell r="G2137">
            <v>58305.930999999997</v>
          </cell>
          <cell r="H2137">
            <v>13822.492129</v>
          </cell>
          <cell r="I2137">
            <v>4.218192382086615</v>
          </cell>
          <cell r="J2137">
            <v>34006.487245118784</v>
          </cell>
          <cell r="K2137">
            <v>1.7145531845065562</v>
          </cell>
          <cell r="L2137">
            <v>30</v>
          </cell>
          <cell r="M2137">
            <v>88.996182854680185</v>
          </cell>
        </row>
        <row r="2138">
          <cell r="D2138">
            <v>44506</v>
          </cell>
          <cell r="E2138">
            <v>60263.864000000001</v>
          </cell>
          <cell r="F2138">
            <v>3.1</v>
          </cell>
          <cell r="G2138">
            <v>60266.964</v>
          </cell>
          <cell r="H2138">
            <v>13822.492129</v>
          </cell>
          <cell r="I2138">
            <v>4.3600649895512049</v>
          </cell>
          <cell r="J2138">
            <v>34006.487245118784</v>
          </cell>
          <cell r="K2138">
            <v>1.7722196228500662</v>
          </cell>
          <cell r="L2138">
            <v>30</v>
          </cell>
          <cell r="M2138">
            <v>88.996182854680185</v>
          </cell>
        </row>
        <row r="2139">
          <cell r="D2139">
            <v>44507</v>
          </cell>
          <cell r="E2139">
            <v>58448.633000000002</v>
          </cell>
          <cell r="F2139">
            <v>20.6</v>
          </cell>
          <cell r="G2139">
            <v>58469.233</v>
          </cell>
          <cell r="H2139">
            <v>13822.492129</v>
          </cell>
          <cell r="I2139">
            <v>4.2300066047662854</v>
          </cell>
          <cell r="J2139">
            <v>34006.487245118784</v>
          </cell>
          <cell r="K2139">
            <v>1.7193552682626032</v>
          </cell>
          <cell r="L2139">
            <v>30</v>
          </cell>
          <cell r="M2139">
            <v>88.996182854680185</v>
          </cell>
        </row>
        <row r="2140">
          <cell r="D2140">
            <v>44508</v>
          </cell>
          <cell r="E2140">
            <v>58806.553</v>
          </cell>
          <cell r="F2140">
            <v>31.1</v>
          </cell>
          <cell r="G2140">
            <v>58837.652999999998</v>
          </cell>
          <cell r="H2140">
            <v>13822.492129</v>
          </cell>
          <cell r="I2140">
            <v>4.256660264364112</v>
          </cell>
          <cell r="J2140">
            <v>34006.487245118784</v>
          </cell>
          <cell r="K2140">
            <v>1.7301890835092186</v>
          </cell>
          <cell r="L2140">
            <v>30</v>
          </cell>
          <cell r="M2140">
            <v>88.996182854680185</v>
          </cell>
        </row>
        <row r="2141">
          <cell r="D2141">
            <v>44509</v>
          </cell>
          <cell r="E2141">
            <v>58615.315000000002</v>
          </cell>
          <cell r="F2141">
            <v>1</v>
          </cell>
          <cell r="G2141">
            <v>58616.315000000002</v>
          </cell>
          <cell r="H2141">
            <v>13822.492129</v>
          </cell>
          <cell r="I2141">
            <v>4.2406473776911202</v>
          </cell>
          <cell r="J2141">
            <v>34006.487245118784</v>
          </cell>
          <cell r="K2141">
            <v>1.7236803842012132</v>
          </cell>
          <cell r="L2141">
            <v>30</v>
          </cell>
          <cell r="M2141">
            <v>88.996182854680185</v>
          </cell>
        </row>
        <row r="2142">
          <cell r="D2142">
            <v>44510</v>
          </cell>
          <cell r="E2142">
            <v>54433.118000000002</v>
          </cell>
          <cell r="F2142">
            <v>0</v>
          </cell>
          <cell r="G2142">
            <v>54433.118000000002</v>
          </cell>
          <cell r="H2142">
            <v>13822.492129</v>
          </cell>
          <cell r="I2142">
            <v>3.9380104175134742</v>
          </cell>
          <cell r="J2142">
            <v>34006.487245118784</v>
          </cell>
          <cell r="K2142">
            <v>1.600668649121153</v>
          </cell>
          <cell r="L2142">
            <v>30</v>
          </cell>
          <cell r="M2142">
            <v>88.996182854680185</v>
          </cell>
        </row>
        <row r="2143">
          <cell r="D2143">
            <v>44511</v>
          </cell>
          <cell r="E2143">
            <v>51350.514999999999</v>
          </cell>
          <cell r="F2143">
            <v>0</v>
          </cell>
          <cell r="G2143">
            <v>51350.514999999999</v>
          </cell>
          <cell r="H2143">
            <v>13822.492129</v>
          </cell>
          <cell r="I2143">
            <v>3.7149968703736924</v>
          </cell>
          <cell r="J2143">
            <v>34006.487245118784</v>
          </cell>
          <cell r="K2143">
            <v>1.5100211506665022</v>
          </cell>
          <cell r="L2143">
            <v>30</v>
          </cell>
          <cell r="M2143">
            <v>88.996182854680185</v>
          </cell>
        </row>
        <row r="2144">
          <cell r="D2144">
            <v>44512</v>
          </cell>
          <cell r="E2144">
            <v>49155.478999999999</v>
          </cell>
          <cell r="F2144">
            <v>0</v>
          </cell>
          <cell r="G2144">
            <v>49155.478999999999</v>
          </cell>
          <cell r="H2144">
            <v>13822.492129</v>
          </cell>
          <cell r="I2144">
            <v>3.5561951159928924</v>
          </cell>
          <cell r="J2144">
            <v>34006.487245118784</v>
          </cell>
          <cell r="K2144">
            <v>1.4454735840749229</v>
          </cell>
          <cell r="L2144">
            <v>30</v>
          </cell>
          <cell r="M2144">
            <v>88.996182854680185</v>
          </cell>
        </row>
        <row r="2145">
          <cell r="D2145">
            <v>44513</v>
          </cell>
          <cell r="E2145">
            <v>52486.421999999999</v>
          </cell>
          <cell r="F2145">
            <v>0</v>
          </cell>
          <cell r="G2145">
            <v>52486.421999999999</v>
          </cell>
          <cell r="H2145">
            <v>13822.492129</v>
          </cell>
          <cell r="I2145">
            <v>3.7971750325602951</v>
          </cell>
          <cell r="J2145">
            <v>34006.487245118784</v>
          </cell>
          <cell r="K2145">
            <v>1.5434238068071493</v>
          </cell>
          <cell r="L2145">
            <v>30</v>
          </cell>
          <cell r="M2145">
            <v>88.996182854680185</v>
          </cell>
        </row>
        <row r="2146">
          <cell r="D2146">
            <v>44514</v>
          </cell>
          <cell r="E2146">
            <v>54362.788999999997</v>
          </cell>
          <cell r="F2146">
            <v>166</v>
          </cell>
          <cell r="G2146">
            <v>54528.788999999997</v>
          </cell>
          <cell r="H2146">
            <v>13822.492129</v>
          </cell>
          <cell r="I2146">
            <v>3.9449318177289445</v>
          </cell>
          <cell r="J2146">
            <v>34006.487245118784</v>
          </cell>
          <cell r="K2146">
            <v>1.6034819652778733</v>
          </cell>
          <cell r="L2146">
            <v>30</v>
          </cell>
          <cell r="M2146">
            <v>88.996182854680185</v>
          </cell>
        </row>
        <row r="2147">
          <cell r="D2147">
            <v>44515</v>
          </cell>
          <cell r="E2147">
            <v>54412.12</v>
          </cell>
          <cell r="F2147">
            <v>197.5</v>
          </cell>
          <cell r="G2147">
            <v>54609.62</v>
          </cell>
          <cell r="H2147">
            <v>13822.492129</v>
          </cell>
          <cell r="I2147">
            <v>3.9507796054683508</v>
          </cell>
          <cell r="J2147">
            <v>34006.487245118784</v>
          </cell>
          <cell r="K2147">
            <v>1.6058588941096392</v>
          </cell>
          <cell r="L2147">
            <v>30</v>
          </cell>
          <cell r="M2147">
            <v>88.996182854680185</v>
          </cell>
        </row>
        <row r="2148">
          <cell r="D2148">
            <v>44516</v>
          </cell>
          <cell r="E2148">
            <v>53977.794000000002</v>
          </cell>
          <cell r="F2148">
            <v>0</v>
          </cell>
          <cell r="G2148">
            <v>53977.794000000002</v>
          </cell>
          <cell r="H2148">
            <v>13822.492129</v>
          </cell>
          <cell r="I2148">
            <v>3.9050696138037932</v>
          </cell>
          <cell r="J2148">
            <v>34006.487245118784</v>
          </cell>
          <cell r="K2148">
            <v>1.5872793214696956</v>
          </cell>
          <cell r="L2148">
            <v>30</v>
          </cell>
          <cell r="M2148">
            <v>88.996182854680185</v>
          </cell>
        </row>
        <row r="2149">
          <cell r="D2149">
            <v>44517</v>
          </cell>
          <cell r="E2149">
            <v>52089.930999999997</v>
          </cell>
          <cell r="F2149">
            <v>89.1</v>
          </cell>
          <cell r="G2149">
            <v>52179.030999999995</v>
          </cell>
          <cell r="H2149">
            <v>13822.492129</v>
          </cell>
          <cell r="I2149">
            <v>3.7749365680973574</v>
          </cell>
          <cell r="J2149">
            <v>34006.487245118784</v>
          </cell>
          <cell r="K2149">
            <v>1.5343846197313324</v>
          </cell>
          <cell r="L2149">
            <v>30</v>
          </cell>
          <cell r="M2149">
            <v>88.996182854680185</v>
          </cell>
        </row>
        <row r="2150">
          <cell r="D2150">
            <v>44518</v>
          </cell>
          <cell r="E2150">
            <v>43444.875</v>
          </cell>
          <cell r="F2150">
            <v>0</v>
          </cell>
          <cell r="G2150">
            <v>43444.875</v>
          </cell>
          <cell r="H2150">
            <v>13822.492129</v>
          </cell>
          <cell r="I2150">
            <v>3.1430565917162911</v>
          </cell>
          <cell r="J2150">
            <v>34006.487245118784</v>
          </cell>
          <cell r="K2150">
            <v>1.2775466835739109</v>
          </cell>
          <cell r="L2150">
            <v>30</v>
          </cell>
          <cell r="M2150">
            <v>88.996182854680185</v>
          </cell>
        </row>
        <row r="2151">
          <cell r="D2151">
            <v>44519</v>
          </cell>
          <cell r="E2151">
            <v>39298.633999999998</v>
          </cell>
          <cell r="F2151">
            <v>0</v>
          </cell>
          <cell r="G2151">
            <v>39298.633999999998</v>
          </cell>
          <cell r="H2151">
            <v>13822.492129</v>
          </cell>
          <cell r="I2151">
            <v>2.8430932449258042</v>
          </cell>
          <cell r="J2151">
            <v>34006.487245118784</v>
          </cell>
          <cell r="K2151">
            <v>1.1556216823200649</v>
          </cell>
          <cell r="L2151">
            <v>30</v>
          </cell>
          <cell r="M2151">
            <v>88.996182854680185</v>
          </cell>
        </row>
        <row r="2152">
          <cell r="D2152">
            <v>44520</v>
          </cell>
          <cell r="E2152">
            <v>12594.540999999999</v>
          </cell>
          <cell r="F2152">
            <v>0</v>
          </cell>
          <cell r="G2152">
            <v>12594.540999999999</v>
          </cell>
          <cell r="H2152">
            <v>13822.492129</v>
          </cell>
          <cell r="I2152">
            <v>0.91116282667843063</v>
          </cell>
          <cell r="J2152">
            <v>34006.487245118784</v>
          </cell>
          <cell r="K2152">
            <v>0.37035701186125281</v>
          </cell>
          <cell r="L2152">
            <v>30</v>
          </cell>
          <cell r="M2152">
            <v>88.996182854680185</v>
          </cell>
        </row>
        <row r="2153">
          <cell r="D2153">
            <v>44521</v>
          </cell>
          <cell r="E2153">
            <v>29238.383000000002</v>
          </cell>
          <cell r="F2153">
            <v>0</v>
          </cell>
          <cell r="G2153">
            <v>29238.383000000002</v>
          </cell>
          <cell r="H2153">
            <v>13822.492129</v>
          </cell>
          <cell r="I2153">
            <v>2.1152757930429207</v>
          </cell>
          <cell r="J2153">
            <v>34006.487245118784</v>
          </cell>
          <cell r="K2153">
            <v>0.85978839241023974</v>
          </cell>
          <cell r="L2153">
            <v>30</v>
          </cell>
          <cell r="M2153">
            <v>88.996182854680185</v>
          </cell>
        </row>
        <row r="2154">
          <cell r="D2154">
            <v>44522</v>
          </cell>
          <cell r="E2154">
            <v>22649.394</v>
          </cell>
          <cell r="F2154">
            <v>0</v>
          </cell>
          <cell r="G2154">
            <v>22649.394</v>
          </cell>
          <cell r="H2154">
            <v>13822.492129</v>
          </cell>
          <cell r="I2154">
            <v>1.638589755640439</v>
          </cell>
          <cell r="J2154">
            <v>34006.487245118784</v>
          </cell>
          <cell r="K2154">
            <v>0.66603156735193358</v>
          </cell>
          <cell r="L2154">
            <v>30</v>
          </cell>
          <cell r="M2154">
            <v>88.996182854680185</v>
          </cell>
        </row>
        <row r="2155">
          <cell r="D2155">
            <v>44523</v>
          </cell>
          <cell r="E2155">
            <v>29256.648000000001</v>
          </cell>
          <cell r="F2155">
            <v>0</v>
          </cell>
          <cell r="G2155">
            <v>29256.648000000001</v>
          </cell>
          <cell r="H2155">
            <v>13822.492129</v>
          </cell>
          <cell r="I2155">
            <v>2.1165971900695593</v>
          </cell>
          <cell r="J2155">
            <v>34006.487245118784</v>
          </cell>
          <cell r="K2155">
            <v>0.8603254958125508</v>
          </cell>
          <cell r="L2155">
            <v>30</v>
          </cell>
          <cell r="M2155">
            <v>88.996182854680185</v>
          </cell>
        </row>
        <row r="2156">
          <cell r="D2156">
            <v>44524</v>
          </cell>
          <cell r="E2156">
            <v>27127.847000000002</v>
          </cell>
          <cell r="F2156">
            <v>0</v>
          </cell>
          <cell r="G2156">
            <v>27127.847000000002</v>
          </cell>
          <cell r="H2156">
            <v>13822.492129</v>
          </cell>
          <cell r="I2156">
            <v>1.962587263340521</v>
          </cell>
          <cell r="J2156">
            <v>34006.487245118784</v>
          </cell>
          <cell r="K2156">
            <v>0.7977256458293519</v>
          </cell>
          <cell r="L2156">
            <v>30</v>
          </cell>
          <cell r="M2156">
            <v>88.996182854680185</v>
          </cell>
        </row>
        <row r="2157">
          <cell r="D2157">
            <v>44525</v>
          </cell>
          <cell r="E2157">
            <v>28338.612000000001</v>
          </cell>
          <cell r="F2157">
            <v>0</v>
          </cell>
          <cell r="G2157">
            <v>28338.612000000001</v>
          </cell>
          <cell r="H2157">
            <v>13822.492129</v>
          </cell>
          <cell r="I2157">
            <v>2.0501810914794989</v>
          </cell>
          <cell r="J2157">
            <v>34006.487245118784</v>
          </cell>
          <cell r="K2157">
            <v>0.83332958784408595</v>
          </cell>
          <cell r="L2157">
            <v>30</v>
          </cell>
          <cell r="M2157">
            <v>88.996182854680185</v>
          </cell>
        </row>
        <row r="2158">
          <cell r="D2158">
            <v>44526</v>
          </cell>
          <cell r="E2158">
            <v>43180.269</v>
          </cell>
          <cell r="F2158">
            <v>11.1</v>
          </cell>
          <cell r="G2158">
            <v>43191.368999999999</v>
          </cell>
          <cell r="H2158">
            <v>13822.492129</v>
          </cell>
          <cell r="I2158">
            <v>3.1247164836059644</v>
          </cell>
          <cell r="J2158">
            <v>34006.487245118784</v>
          </cell>
          <cell r="K2158">
            <v>1.2700920471049122</v>
          </cell>
          <cell r="L2158">
            <v>30</v>
          </cell>
          <cell r="M2158">
            <v>88.996182854680185</v>
          </cell>
        </row>
        <row r="2159">
          <cell r="D2159">
            <v>44527</v>
          </cell>
          <cell r="E2159">
            <v>37564.961000000003</v>
          </cell>
          <cell r="F2159">
            <v>0</v>
          </cell>
          <cell r="G2159">
            <v>37564.961000000003</v>
          </cell>
          <cell r="H2159">
            <v>13822.492129</v>
          </cell>
          <cell r="I2159">
            <v>2.7176691908680923</v>
          </cell>
          <cell r="J2159">
            <v>34006.487245118784</v>
          </cell>
          <cell r="K2159">
            <v>1.1046410271437841</v>
          </cell>
          <cell r="L2159">
            <v>30</v>
          </cell>
          <cell r="M2159">
            <v>88.996182854680185</v>
          </cell>
        </row>
        <row r="2160">
          <cell r="D2160">
            <v>44528</v>
          </cell>
          <cell r="E2160">
            <v>45394.491999999998</v>
          </cell>
          <cell r="F2160">
            <v>0</v>
          </cell>
          <cell r="G2160">
            <v>45394.491999999998</v>
          </cell>
          <cell r="H2160">
            <v>13822.492129</v>
          </cell>
          <cell r="I2160">
            <v>3.2841032989095362</v>
          </cell>
          <cell r="J2160">
            <v>34006.487245118784</v>
          </cell>
          <cell r="K2160">
            <v>1.3348774212636685</v>
          </cell>
          <cell r="L2160">
            <v>30</v>
          </cell>
          <cell r="M2160">
            <v>88.996182854680185</v>
          </cell>
        </row>
        <row r="2161">
          <cell r="D2161">
            <v>44529</v>
          </cell>
          <cell r="E2161">
            <v>40145.957000000002</v>
          </cell>
          <cell r="F2161">
            <v>0</v>
          </cell>
          <cell r="G2161">
            <v>40145.957000000002</v>
          </cell>
          <cell r="H2161">
            <v>13822.492129</v>
          </cell>
          <cell r="I2161">
            <v>2.904393551129075</v>
          </cell>
          <cell r="J2161">
            <v>34006.487245118784</v>
          </cell>
          <cell r="K2161">
            <v>1.1805381929226597</v>
          </cell>
          <cell r="L2161">
            <v>30</v>
          </cell>
          <cell r="M2161">
            <v>88.996182854680185</v>
          </cell>
        </row>
        <row r="2162">
          <cell r="D2162">
            <v>44530</v>
          </cell>
          <cell r="E2162">
            <v>45986.593000000001</v>
          </cell>
          <cell r="F2162">
            <v>0</v>
          </cell>
          <cell r="G2162">
            <v>45986.593000000001</v>
          </cell>
          <cell r="H2162">
            <v>14340.757409</v>
          </cell>
          <cell r="I2162">
            <v>3.2067060119948509</v>
          </cell>
          <cell r="J2162">
            <v>34006.487245118784</v>
          </cell>
          <cell r="K2162">
            <v>1.3522888344370474</v>
          </cell>
          <cell r="L2162">
            <v>30</v>
          </cell>
          <cell r="M2162">
            <v>88.996182854680185</v>
          </cell>
        </row>
        <row r="2163">
          <cell r="D2163">
            <v>44531</v>
          </cell>
          <cell r="E2163">
            <v>37607.421999999999</v>
          </cell>
          <cell r="F2163">
            <v>0</v>
          </cell>
          <cell r="G2163">
            <v>37607.421999999999</v>
          </cell>
          <cell r="H2163">
            <v>14340.757409</v>
          </cell>
          <cell r="I2163">
            <v>2.6224153248975721</v>
          </cell>
          <cell r="J2163">
            <v>31267.99794522618</v>
          </cell>
          <cell r="K2163">
            <v>1.2027448020777962</v>
          </cell>
          <cell r="L2163">
            <v>31</v>
          </cell>
          <cell r="M2163">
            <v>84.557107903001423</v>
          </cell>
        </row>
        <row r="2164">
          <cell r="D2164">
            <v>44532</v>
          </cell>
          <cell r="E2164">
            <v>41105.682000000001</v>
          </cell>
          <cell r="F2164">
            <v>19.5</v>
          </cell>
          <cell r="G2164">
            <v>41125.182000000001</v>
          </cell>
          <cell r="H2164">
            <v>14340.757409</v>
          </cell>
          <cell r="I2164">
            <v>2.8677133868947942</v>
          </cell>
          <cell r="J2164">
            <v>31267.99794522618</v>
          </cell>
          <cell r="K2164">
            <v>1.3152483274446025</v>
          </cell>
          <cell r="L2164">
            <v>31</v>
          </cell>
          <cell r="M2164">
            <v>84.557107903001423</v>
          </cell>
        </row>
        <row r="2165">
          <cell r="D2165">
            <v>44533</v>
          </cell>
          <cell r="E2165">
            <v>48648.383000000002</v>
          </cell>
          <cell r="F2165">
            <v>3</v>
          </cell>
          <cell r="G2165">
            <v>48651.383000000002</v>
          </cell>
          <cell r="H2165">
            <v>14340.757409</v>
          </cell>
          <cell r="I2165">
            <v>3.3925253466366621</v>
          </cell>
          <cell r="J2165">
            <v>31267.99794522618</v>
          </cell>
          <cell r="K2165">
            <v>1.5559481321837498</v>
          </cell>
          <cell r="L2165">
            <v>31</v>
          </cell>
          <cell r="M2165">
            <v>84.557107903001423</v>
          </cell>
        </row>
        <row r="2166">
          <cell r="D2166">
            <v>44534</v>
          </cell>
          <cell r="E2166">
            <v>33295.372000000003</v>
          </cell>
          <cell r="F2166">
            <v>0</v>
          </cell>
          <cell r="G2166">
            <v>33295.372000000003</v>
          </cell>
          <cell r="H2166">
            <v>14340.757409</v>
          </cell>
          <cell r="I2166">
            <v>2.3217303696319713</v>
          </cell>
          <cell r="J2166">
            <v>31267.99794522618</v>
          </cell>
          <cell r="K2166">
            <v>1.0648386269669483</v>
          </cell>
          <cell r="L2166">
            <v>31</v>
          </cell>
          <cell r="M2166">
            <v>84.557107903001423</v>
          </cell>
        </row>
        <row r="2167">
          <cell r="D2167">
            <v>44535</v>
          </cell>
          <cell r="E2167">
            <v>40319.555</v>
          </cell>
          <cell r="F2167">
            <v>0</v>
          </cell>
          <cell r="G2167">
            <v>40319.555</v>
          </cell>
          <cell r="H2167">
            <v>14340.757409</v>
          </cell>
          <cell r="I2167">
            <v>2.8115359496072485</v>
          </cell>
          <cell r="J2167">
            <v>31267.99794522618</v>
          </cell>
          <cell r="K2167">
            <v>1.2894831025200244</v>
          </cell>
          <cell r="L2167">
            <v>31</v>
          </cell>
          <cell r="M2167">
            <v>84.557107903001423</v>
          </cell>
        </row>
        <row r="2168">
          <cell r="D2168">
            <v>44536</v>
          </cell>
          <cell r="E2168">
            <v>44549.555</v>
          </cell>
          <cell r="F2168">
            <v>0</v>
          </cell>
          <cell r="G2168">
            <v>44549.555</v>
          </cell>
          <cell r="H2168">
            <v>14340.757409</v>
          </cell>
          <cell r="I2168">
            <v>3.1064994497460439</v>
          </cell>
          <cell r="J2168">
            <v>31267.99794522618</v>
          </cell>
          <cell r="K2168">
            <v>1.4247651889334212</v>
          </cell>
          <cell r="L2168">
            <v>31</v>
          </cell>
          <cell r="M2168">
            <v>84.557107903001423</v>
          </cell>
        </row>
        <row r="2169">
          <cell r="D2169">
            <v>44537</v>
          </cell>
          <cell r="E2169">
            <v>26500.812999999998</v>
          </cell>
          <cell r="F2169">
            <v>0</v>
          </cell>
          <cell r="G2169">
            <v>26500.812999999998</v>
          </cell>
          <cell r="H2169">
            <v>14340.757409</v>
          </cell>
          <cell r="I2169">
            <v>1.8479367751781763</v>
          </cell>
          <cell r="J2169">
            <v>31267.99794522618</v>
          </cell>
          <cell r="K2169">
            <v>0.84753788990337298</v>
          </cell>
          <cell r="L2169">
            <v>31</v>
          </cell>
          <cell r="M2169">
            <v>84.557107903001423</v>
          </cell>
        </row>
        <row r="2170">
          <cell r="D2170">
            <v>44538</v>
          </cell>
          <cell r="E2170">
            <v>31946.809000000001</v>
          </cell>
          <cell r="F2170">
            <v>0</v>
          </cell>
          <cell r="G2170">
            <v>31946.809000000001</v>
          </cell>
          <cell r="H2170">
            <v>14340.757409</v>
          </cell>
          <cell r="I2170">
            <v>2.2276932862660908</v>
          </cell>
          <cell r="J2170">
            <v>31267.99794522618</v>
          </cell>
          <cell r="K2170">
            <v>1.0217094505367095</v>
          </cell>
          <cell r="L2170">
            <v>31</v>
          </cell>
          <cell r="M2170">
            <v>84.557107903001423</v>
          </cell>
        </row>
        <row r="2171">
          <cell r="D2171">
            <v>44539</v>
          </cell>
          <cell r="E2171">
            <v>29325.245999999999</v>
          </cell>
          <cell r="F2171">
            <v>0</v>
          </cell>
          <cell r="G2171">
            <v>29325.245999999999</v>
          </cell>
          <cell r="H2171">
            <v>14340.757409</v>
          </cell>
          <cell r="I2171">
            <v>2.0448882275629323</v>
          </cell>
          <cell r="J2171">
            <v>31267.99794522618</v>
          </cell>
          <cell r="K2171">
            <v>0.93786772185960221</v>
          </cell>
          <cell r="L2171">
            <v>31</v>
          </cell>
          <cell r="M2171">
            <v>84.557107903001423</v>
          </cell>
        </row>
        <row r="2172">
          <cell r="D2172">
            <v>44540</v>
          </cell>
          <cell r="E2172">
            <v>19673.748</v>
          </cell>
          <cell r="F2172">
            <v>0</v>
          </cell>
          <cell r="G2172">
            <v>19673.748</v>
          </cell>
          <cell r="H2172">
            <v>14340.757409</v>
          </cell>
          <cell r="I2172">
            <v>1.3718764943093669</v>
          </cell>
          <cell r="J2172">
            <v>31267.99794522618</v>
          </cell>
          <cell r="K2172">
            <v>0.62919755957716106</v>
          </cell>
          <cell r="L2172">
            <v>31</v>
          </cell>
          <cell r="M2172">
            <v>84.557107903001423</v>
          </cell>
        </row>
        <row r="2173">
          <cell r="D2173">
            <v>44541</v>
          </cell>
          <cell r="E2173">
            <v>43367.036999999997</v>
          </cell>
          <cell r="F2173">
            <v>0</v>
          </cell>
          <cell r="G2173">
            <v>43367.036999999997</v>
          </cell>
          <cell r="H2173">
            <v>14340.757409</v>
          </cell>
          <cell r="I2173">
            <v>3.0240409040587792</v>
          </cell>
          <cell r="J2173">
            <v>31267.99794522618</v>
          </cell>
          <cell r="K2173">
            <v>1.3869463940725706</v>
          </cell>
          <cell r="L2173">
            <v>31</v>
          </cell>
          <cell r="M2173">
            <v>84.557107903001423</v>
          </cell>
        </row>
        <row r="2174">
          <cell r="D2174">
            <v>44542</v>
          </cell>
          <cell r="E2174">
            <v>46165.599000000002</v>
          </cell>
          <cell r="F2174">
            <v>0</v>
          </cell>
          <cell r="G2174">
            <v>46165.599000000002</v>
          </cell>
          <cell r="H2174">
            <v>14340.757409</v>
          </cell>
          <cell r="I2174">
            <v>3.2191883373626631</v>
          </cell>
          <cell r="J2174">
            <v>31267.99794522618</v>
          </cell>
          <cell r="K2174">
            <v>1.4764488305541899</v>
          </cell>
          <cell r="L2174">
            <v>31</v>
          </cell>
          <cell r="M2174">
            <v>84.557107903001423</v>
          </cell>
        </row>
        <row r="2175">
          <cell r="D2175">
            <v>44543</v>
          </cell>
          <cell r="E2175">
            <v>39940.021999999997</v>
          </cell>
          <cell r="F2175">
            <v>0</v>
          </cell>
          <cell r="G2175">
            <v>39940.021999999997</v>
          </cell>
          <cell r="H2175">
            <v>14340.757409</v>
          </cell>
          <cell r="I2175">
            <v>2.7850706110497598</v>
          </cell>
          <cell r="J2175">
            <v>31267.99794522618</v>
          </cell>
          <cell r="K2175">
            <v>1.2773450372475099</v>
          </cell>
          <cell r="L2175">
            <v>31</v>
          </cell>
          <cell r="M2175">
            <v>84.557107903001423</v>
          </cell>
        </row>
        <row r="2176">
          <cell r="D2176">
            <v>44544</v>
          </cell>
          <cell r="E2176">
            <v>39957.68</v>
          </cell>
          <cell r="F2176">
            <v>0</v>
          </cell>
          <cell r="G2176">
            <v>39957.68</v>
          </cell>
          <cell r="H2176">
            <v>14340.757409</v>
          </cell>
          <cell r="I2176">
            <v>2.7863019267673605</v>
          </cell>
          <cell r="J2176">
            <v>31267.99794522618</v>
          </cell>
          <cell r="K2176">
            <v>1.2779097679997293</v>
          </cell>
          <cell r="L2176">
            <v>31</v>
          </cell>
          <cell r="M2176">
            <v>84.557107903001423</v>
          </cell>
        </row>
        <row r="2177">
          <cell r="D2177">
            <v>44545</v>
          </cell>
          <cell r="E2177">
            <v>39182.118000000002</v>
          </cell>
          <cell r="F2177">
            <v>0</v>
          </cell>
          <cell r="G2177">
            <v>39182.118000000002</v>
          </cell>
          <cell r="H2177">
            <v>14340.757409</v>
          </cell>
          <cell r="I2177">
            <v>2.7322209617331659</v>
          </cell>
          <cell r="J2177">
            <v>31267.99794522618</v>
          </cell>
          <cell r="K2177">
            <v>1.253106069299269</v>
          </cell>
          <cell r="L2177">
            <v>31</v>
          </cell>
          <cell r="M2177">
            <v>84.557107903001423</v>
          </cell>
        </row>
        <row r="2178">
          <cell r="D2178">
            <v>44546</v>
          </cell>
          <cell r="E2178">
            <v>35260.991000000002</v>
          </cell>
          <cell r="F2178">
            <v>0</v>
          </cell>
          <cell r="G2178">
            <v>35260.991000000002</v>
          </cell>
          <cell r="H2178">
            <v>14340.757409</v>
          </cell>
          <cell r="I2178">
            <v>2.458795584804387</v>
          </cell>
          <cell r="J2178">
            <v>31267.99794522618</v>
          </cell>
          <cell r="K2178">
            <v>1.1277022296652495</v>
          </cell>
          <cell r="L2178">
            <v>31</v>
          </cell>
          <cell r="M2178">
            <v>84.557107903001423</v>
          </cell>
        </row>
        <row r="2179">
          <cell r="D2179">
            <v>44547</v>
          </cell>
          <cell r="E2179">
            <v>34408.909</v>
          </cell>
          <cell r="F2179">
            <v>0</v>
          </cell>
          <cell r="G2179">
            <v>34408.909</v>
          </cell>
          <cell r="H2179">
            <v>14340.757409</v>
          </cell>
          <cell r="I2179">
            <v>2.3993787788646079</v>
          </cell>
          <cell r="J2179">
            <v>31267.99794522618</v>
          </cell>
          <cell r="K2179">
            <v>1.1004513004086773</v>
          </cell>
          <cell r="L2179">
            <v>31</v>
          </cell>
          <cell r="M2179">
            <v>84.557107903001423</v>
          </cell>
        </row>
        <row r="2180">
          <cell r="D2180">
            <v>44548</v>
          </cell>
          <cell r="E2180">
            <v>27199.412</v>
          </cell>
          <cell r="F2180">
            <v>0</v>
          </cell>
          <cell r="G2180">
            <v>27199.412</v>
          </cell>
          <cell r="H2180">
            <v>14340.757409</v>
          </cell>
          <cell r="I2180">
            <v>1.8966510083302952</v>
          </cell>
          <cell r="J2180">
            <v>31267.99794522618</v>
          </cell>
          <cell r="K2180">
            <v>0.86988019020746588</v>
          </cell>
          <cell r="L2180">
            <v>31</v>
          </cell>
          <cell r="M2180">
            <v>84.557107903001423</v>
          </cell>
        </row>
        <row r="2181">
          <cell r="D2181">
            <v>44549</v>
          </cell>
          <cell r="E2181">
            <v>32266.796999999999</v>
          </cell>
          <cell r="F2181">
            <v>0</v>
          </cell>
          <cell r="G2181">
            <v>32266.796999999999</v>
          </cell>
          <cell r="H2181">
            <v>14340.757409</v>
          </cell>
          <cell r="I2181">
            <v>2.2500064731413656</v>
          </cell>
          <cell r="J2181">
            <v>31267.99794522618</v>
          </cell>
          <cell r="K2181">
            <v>1.0319431725857047</v>
          </cell>
          <cell r="L2181">
            <v>31</v>
          </cell>
          <cell r="M2181">
            <v>84.557107903001423</v>
          </cell>
        </row>
        <row r="2182">
          <cell r="D2182">
            <v>44550</v>
          </cell>
          <cell r="E2182">
            <v>21086.787</v>
          </cell>
          <cell r="F2182">
            <v>0</v>
          </cell>
          <cell r="G2182">
            <v>21086.787</v>
          </cell>
          <cell r="H2182">
            <v>14340.757409</v>
          </cell>
          <cell r="I2182">
            <v>1.4704095745156609</v>
          </cell>
          <cell r="J2182">
            <v>31267.99794522618</v>
          </cell>
          <cell r="K2182">
            <v>0.67438878040541161</v>
          </cell>
          <cell r="L2182">
            <v>31</v>
          </cell>
          <cell r="M2182">
            <v>84.557107903001423</v>
          </cell>
        </row>
        <row r="2183">
          <cell r="D2183">
            <v>44551</v>
          </cell>
          <cell r="E2183">
            <v>19310.045999999998</v>
          </cell>
          <cell r="F2183">
            <v>0</v>
          </cell>
          <cell r="G2183">
            <v>19310.045999999998</v>
          </cell>
          <cell r="H2183">
            <v>14340.757409</v>
          </cell>
          <cell r="I2183">
            <v>1.3465150723406953</v>
          </cell>
          <cell r="J2183">
            <v>31267.99794522618</v>
          </cell>
          <cell r="K2183">
            <v>0.61756579470890449</v>
          </cell>
          <cell r="L2183">
            <v>31</v>
          </cell>
          <cell r="M2183">
            <v>84.557107903001423</v>
          </cell>
        </row>
        <row r="2184">
          <cell r="D2184">
            <v>44552</v>
          </cell>
          <cell r="E2184">
            <v>23913.466</v>
          </cell>
          <cell r="F2184">
            <v>0</v>
          </cell>
          <cell r="G2184">
            <v>23913.466</v>
          </cell>
          <cell r="H2184">
            <v>14340.757409</v>
          </cell>
          <cell r="I2184">
            <v>1.6675176434539185</v>
          </cell>
          <cell r="J2184">
            <v>31267.99794522618</v>
          </cell>
          <cell r="K2184">
            <v>0.76479044299192078</v>
          </cell>
          <cell r="L2184">
            <v>31</v>
          </cell>
          <cell r="M2184">
            <v>84.557107903001423</v>
          </cell>
        </row>
        <row r="2185">
          <cell r="D2185">
            <v>44553</v>
          </cell>
          <cell r="E2185">
            <v>11077.534</v>
          </cell>
          <cell r="F2185">
            <v>0</v>
          </cell>
          <cell r="G2185">
            <v>11077.534</v>
          </cell>
          <cell r="H2185">
            <v>14340.757409</v>
          </cell>
          <cell r="I2185">
            <v>0.77245111147671597</v>
          </cell>
          <cell r="J2185">
            <v>31267.99794522618</v>
          </cell>
          <cell r="K2185">
            <v>0.35427704771521051</v>
          </cell>
          <cell r="L2185">
            <v>31</v>
          </cell>
          <cell r="M2185">
            <v>84.557107903001423</v>
          </cell>
        </row>
        <row r="2186">
          <cell r="D2186">
            <v>44554</v>
          </cell>
          <cell r="E2186">
            <v>15377.177</v>
          </cell>
          <cell r="F2186">
            <v>0</v>
          </cell>
          <cell r="G2186">
            <v>15377.177</v>
          </cell>
          <cell r="H2186">
            <v>14340.757409</v>
          </cell>
          <cell r="I2186">
            <v>1.0722709102065671</v>
          </cell>
          <cell r="J2186">
            <v>31267.99794522618</v>
          </cell>
          <cell r="K2186">
            <v>0.49178642735416001</v>
          </cell>
          <cell r="L2186">
            <v>31</v>
          </cell>
          <cell r="M2186">
            <v>84.557107903001423</v>
          </cell>
        </row>
        <row r="2187">
          <cell r="D2187">
            <v>44555</v>
          </cell>
          <cell r="E2187">
            <v>13603.522000000001</v>
          </cell>
          <cell r="F2187">
            <v>0</v>
          </cell>
          <cell r="G2187">
            <v>13603.522000000001</v>
          </cell>
          <cell r="H2187">
            <v>14340.757409</v>
          </cell>
          <cell r="I2187">
            <v>0.94859159889718769</v>
          </cell>
          <cell r="J2187">
            <v>31267.99794522618</v>
          </cell>
          <cell r="K2187">
            <v>0.43506213681573142</v>
          </cell>
          <cell r="L2187">
            <v>31</v>
          </cell>
          <cell r="M2187">
            <v>84.557107903001423</v>
          </cell>
        </row>
        <row r="2188">
          <cell r="D2188">
            <v>44556</v>
          </cell>
          <cell r="E2188">
            <v>12580.187</v>
          </cell>
          <cell r="F2188">
            <v>0</v>
          </cell>
          <cell r="G2188">
            <v>12580.187</v>
          </cell>
          <cell r="H2188">
            <v>14340.757409</v>
          </cell>
          <cell r="I2188">
            <v>0.87723309454386988</v>
          </cell>
          <cell r="J2188">
            <v>31267.99794522618</v>
          </cell>
          <cell r="K2188">
            <v>0.40233426591742089</v>
          </cell>
          <cell r="L2188">
            <v>31</v>
          </cell>
          <cell r="M2188">
            <v>84.557107903001423</v>
          </cell>
        </row>
        <row r="2189">
          <cell r="D2189">
            <v>44557</v>
          </cell>
          <cell r="E2189">
            <v>30541.526000000002</v>
          </cell>
          <cell r="F2189">
            <v>0</v>
          </cell>
          <cell r="G2189">
            <v>30541.526000000002</v>
          </cell>
          <cell r="H2189">
            <v>14340.757409</v>
          </cell>
          <cell r="I2189">
            <v>2.1297010422080422</v>
          </cell>
          <cell r="J2189">
            <v>31267.99794522618</v>
          </cell>
          <cell r="K2189">
            <v>0.97676627884846423</v>
          </cell>
          <cell r="L2189">
            <v>31</v>
          </cell>
          <cell r="M2189">
            <v>84.557107903001423</v>
          </cell>
        </row>
        <row r="2190">
          <cell r="D2190">
            <v>44558</v>
          </cell>
          <cell r="E2190">
            <v>28253.57</v>
          </cell>
          <cell r="F2190">
            <v>0</v>
          </cell>
          <cell r="G2190">
            <v>28253.57</v>
          </cell>
          <cell r="H2190">
            <v>14340.757409</v>
          </cell>
          <cell r="I2190">
            <v>1.9701588412804871</v>
          </cell>
          <cell r="J2190">
            <v>31267.99794522618</v>
          </cell>
          <cell r="K2190">
            <v>0.9035938293680742</v>
          </cell>
          <cell r="L2190">
            <v>31</v>
          </cell>
          <cell r="M2190">
            <v>84.557107903001423</v>
          </cell>
        </row>
        <row r="2191">
          <cell r="D2191">
            <v>44559</v>
          </cell>
          <cell r="E2191">
            <v>36844.061000000002</v>
          </cell>
          <cell r="F2191">
            <v>0</v>
          </cell>
          <cell r="G2191">
            <v>36844.061000000002</v>
          </cell>
          <cell r="H2191">
            <v>14340.757409</v>
          </cell>
          <cell r="I2191">
            <v>2.5691851517464017</v>
          </cell>
          <cell r="J2191">
            <v>31267.99794522618</v>
          </cell>
          <cell r="K2191">
            <v>1.178331310643608</v>
          </cell>
          <cell r="L2191">
            <v>31</v>
          </cell>
          <cell r="M2191">
            <v>84.557107903001423</v>
          </cell>
        </row>
        <row r="2192">
          <cell r="D2192">
            <v>44560</v>
          </cell>
          <cell r="E2192">
            <v>45098.85</v>
          </cell>
          <cell r="F2192">
            <v>0</v>
          </cell>
          <cell r="G2192">
            <v>45098.85</v>
          </cell>
          <cell r="H2192">
            <v>14340.757409</v>
          </cell>
          <cell r="I2192">
            <v>3.1448025173131215</v>
          </cell>
          <cell r="J2192">
            <v>31267.99794522618</v>
          </cell>
          <cell r="K2192">
            <v>1.4423325113108316</v>
          </cell>
          <cell r="L2192">
            <v>31</v>
          </cell>
          <cell r="M2192">
            <v>84.557107903001423</v>
          </cell>
        </row>
        <row r="2193">
          <cell r="D2193">
            <v>44561</v>
          </cell>
          <cell r="E2193">
            <v>47096.932000000001</v>
          </cell>
          <cell r="F2193">
            <v>0</v>
          </cell>
          <cell r="G2193">
            <v>47096.932000000001</v>
          </cell>
          <cell r="H2193">
            <v>15059.469209000001</v>
          </cell>
          <cell r="I2193">
            <v>3.1273965467423932</v>
          </cell>
          <cell r="J2193">
            <v>31267.99794522618</v>
          </cell>
          <cell r="K2193">
            <v>1.5062343320637992</v>
          </cell>
          <cell r="L2193">
            <v>31</v>
          </cell>
          <cell r="M2193">
            <v>84.557107903001423</v>
          </cell>
        </row>
        <row r="2194">
          <cell r="D2194">
            <v>44562</v>
          </cell>
          <cell r="E2194">
            <v>44930.720000000001</v>
          </cell>
          <cell r="F2194">
            <v>0</v>
          </cell>
          <cell r="G2194">
            <v>44930.720000000001</v>
          </cell>
          <cell r="H2194">
            <v>15059.469209000001</v>
          </cell>
          <cell r="I2194">
            <v>2.9835526987331016</v>
          </cell>
          <cell r="J2194">
            <v>44874.175587065591</v>
          </cell>
          <cell r="K2194">
            <v>1.0012600657771351</v>
          </cell>
          <cell r="L2194">
            <v>31</v>
          </cell>
          <cell r="M2194">
            <v>92.373736676434092</v>
          </cell>
        </row>
        <row r="2195">
          <cell r="D2195">
            <v>44563</v>
          </cell>
          <cell r="E2195">
            <v>42032.415999999997</v>
          </cell>
          <cell r="F2195">
            <v>0</v>
          </cell>
          <cell r="G2195">
            <v>42032.415999999997</v>
          </cell>
          <cell r="H2195">
            <v>15059.469209000001</v>
          </cell>
          <cell r="I2195">
            <v>2.7910954507533465</v>
          </cell>
          <cell r="J2195">
            <v>44874.175587065591</v>
          </cell>
          <cell r="K2195">
            <v>0.93667271766247906</v>
          </cell>
          <cell r="L2195">
            <v>31</v>
          </cell>
          <cell r="M2195">
            <v>92.373736676434092</v>
          </cell>
        </row>
        <row r="2196">
          <cell r="D2196">
            <v>44564</v>
          </cell>
          <cell r="E2196">
            <v>46275.788999999997</v>
          </cell>
          <cell r="F2196">
            <v>0</v>
          </cell>
          <cell r="G2196">
            <v>46275.788999999997</v>
          </cell>
          <cell r="H2196">
            <v>15059.469209000001</v>
          </cell>
          <cell r="I2196">
            <v>3.0728698573482367</v>
          </cell>
          <cell r="J2196">
            <v>44874.175587065591</v>
          </cell>
          <cell r="K2196">
            <v>1.0312342988945831</v>
          </cell>
          <cell r="L2196">
            <v>31</v>
          </cell>
          <cell r="M2196">
            <v>92.373736676434092</v>
          </cell>
        </row>
        <row r="2197">
          <cell r="D2197">
            <v>44565</v>
          </cell>
          <cell r="E2197">
            <v>26961.168000000001</v>
          </cell>
          <cell r="F2197">
            <v>0</v>
          </cell>
          <cell r="G2197">
            <v>26961.168000000001</v>
          </cell>
          <cell r="H2197">
            <v>15059.469209000001</v>
          </cell>
          <cell r="I2197">
            <v>1.7903132989499511</v>
          </cell>
          <cell r="J2197">
            <v>44874.175587065591</v>
          </cell>
          <cell r="K2197">
            <v>0.60081700994572063</v>
          </cell>
          <cell r="L2197">
            <v>31</v>
          </cell>
          <cell r="M2197">
            <v>92.373736676434092</v>
          </cell>
        </row>
        <row r="2198">
          <cell r="D2198">
            <v>44566</v>
          </cell>
          <cell r="E2198">
            <v>33969.307000000001</v>
          </cell>
          <cell r="F2198">
            <v>0</v>
          </cell>
          <cell r="G2198">
            <v>33969.307000000001</v>
          </cell>
          <cell r="H2198">
            <v>15059.469209000001</v>
          </cell>
          <cell r="I2198">
            <v>2.2556775759200662</v>
          </cell>
          <cell r="J2198">
            <v>44874.175587065591</v>
          </cell>
          <cell r="K2198">
            <v>0.75699010746375073</v>
          </cell>
          <cell r="L2198">
            <v>31</v>
          </cell>
          <cell r="M2198">
            <v>92.373736676434092</v>
          </cell>
        </row>
        <row r="2199">
          <cell r="D2199">
            <v>44567</v>
          </cell>
          <cell r="E2199">
            <v>51808.514000000003</v>
          </cell>
          <cell r="F2199">
            <v>47.2</v>
          </cell>
          <cell r="G2199">
            <v>51855.714</v>
          </cell>
          <cell r="H2199">
            <v>15059.469209000001</v>
          </cell>
          <cell r="I2199">
            <v>3.4433958647765244</v>
          </cell>
          <cell r="J2199">
            <v>44874.175587065591</v>
          </cell>
          <cell r="K2199">
            <v>1.155580315885441</v>
          </cell>
          <cell r="L2199">
            <v>31</v>
          </cell>
          <cell r="M2199">
            <v>92.373736676434092</v>
          </cell>
        </row>
        <row r="2200">
          <cell r="D2200">
            <v>44568</v>
          </cell>
          <cell r="E2200">
            <v>50857.934999999998</v>
          </cell>
          <cell r="F2200">
            <v>6.8</v>
          </cell>
          <cell r="G2200">
            <v>50864.735000000001</v>
          </cell>
          <cell r="H2200">
            <v>15059.469209000001</v>
          </cell>
          <cell r="I2200">
            <v>3.3775914870626167</v>
          </cell>
          <cell r="J2200">
            <v>44874.175587065591</v>
          </cell>
          <cell r="K2200">
            <v>1.1334968126893257</v>
          </cell>
          <cell r="L2200">
            <v>31</v>
          </cell>
          <cell r="M2200">
            <v>92.373736676434092</v>
          </cell>
        </row>
        <row r="2201">
          <cell r="D2201">
            <v>44569</v>
          </cell>
          <cell r="E2201">
            <v>43500.686000000002</v>
          </cell>
          <cell r="F2201">
            <v>0</v>
          </cell>
          <cell r="G2201">
            <v>43500.686000000002</v>
          </cell>
          <cell r="H2201">
            <v>15059.469209000001</v>
          </cell>
          <cell r="I2201">
            <v>2.8885935749981586</v>
          </cell>
          <cell r="J2201">
            <v>44874.175587065591</v>
          </cell>
          <cell r="K2201">
            <v>0.96939242740179765</v>
          </cell>
          <cell r="L2201">
            <v>31</v>
          </cell>
          <cell r="M2201">
            <v>92.373736676434092</v>
          </cell>
        </row>
        <row r="2202">
          <cell r="D2202">
            <v>44570</v>
          </cell>
          <cell r="E2202">
            <v>39167.15</v>
          </cell>
          <cell r="F2202">
            <v>0</v>
          </cell>
          <cell r="G2202">
            <v>39167.15</v>
          </cell>
          <cell r="H2202">
            <v>15059.469209000001</v>
          </cell>
          <cell r="I2202">
            <v>2.6008320383956502</v>
          </cell>
          <cell r="J2202">
            <v>44874.175587065591</v>
          </cell>
          <cell r="K2202">
            <v>0.87282160591468183</v>
          </cell>
          <cell r="L2202">
            <v>31</v>
          </cell>
          <cell r="M2202">
            <v>92.373736676434092</v>
          </cell>
        </row>
        <row r="2203">
          <cell r="D2203">
            <v>44571</v>
          </cell>
          <cell r="E2203">
            <v>37272.071000000004</v>
          </cell>
          <cell r="F2203">
            <v>1.3</v>
          </cell>
          <cell r="G2203">
            <v>37273.371000000006</v>
          </cell>
          <cell r="H2203">
            <v>15059.469209000001</v>
          </cell>
          <cell r="I2203">
            <v>2.4750786686242763</v>
          </cell>
          <cell r="J2203">
            <v>44874.175587065591</v>
          </cell>
          <cell r="K2203">
            <v>0.83061962726605676</v>
          </cell>
          <cell r="L2203">
            <v>31</v>
          </cell>
          <cell r="M2203">
            <v>92.373736676434092</v>
          </cell>
        </row>
        <row r="2204">
          <cell r="D2204">
            <v>44572</v>
          </cell>
          <cell r="E2204">
            <v>43255.163</v>
          </cell>
          <cell r="F2204">
            <v>0</v>
          </cell>
          <cell r="G2204">
            <v>43255.163</v>
          </cell>
          <cell r="H2204">
            <v>15059.469209000001</v>
          </cell>
          <cell r="I2204">
            <v>2.8722900123298758</v>
          </cell>
          <cell r="J2204">
            <v>44874.175587065591</v>
          </cell>
          <cell r="K2204">
            <v>0.96392106226164853</v>
          </cell>
          <cell r="L2204">
            <v>31</v>
          </cell>
          <cell r="M2204">
            <v>92.373736676434092</v>
          </cell>
        </row>
        <row r="2205">
          <cell r="D2205">
            <v>44573</v>
          </cell>
          <cell r="E2205">
            <v>53236.148000000001</v>
          </cell>
          <cell r="F2205">
            <v>0</v>
          </cell>
          <cell r="G2205">
            <v>53236.148000000001</v>
          </cell>
          <cell r="H2205">
            <v>15059.469209000001</v>
          </cell>
          <cell r="I2205">
            <v>3.5350613797320589</v>
          </cell>
          <cell r="J2205">
            <v>44874.175587065591</v>
          </cell>
          <cell r="K2205">
            <v>1.1863426414756162</v>
          </cell>
          <cell r="L2205">
            <v>31</v>
          </cell>
          <cell r="M2205">
            <v>92.373736676434092</v>
          </cell>
        </row>
        <row r="2206">
          <cell r="D2206">
            <v>44574</v>
          </cell>
          <cell r="E2206">
            <v>51342.014999999999</v>
          </cell>
          <cell r="F2206">
            <v>0</v>
          </cell>
          <cell r="G2206">
            <v>51342.014999999999</v>
          </cell>
          <cell r="H2206">
            <v>15059.469209000001</v>
          </cell>
          <cell r="I2206">
            <v>3.4092845031560897</v>
          </cell>
          <cell r="J2206">
            <v>44874.175587065591</v>
          </cell>
          <cell r="K2206">
            <v>1.1441327741026774</v>
          </cell>
          <cell r="L2206">
            <v>31</v>
          </cell>
          <cell r="M2206">
            <v>92.373736676434092</v>
          </cell>
        </row>
        <row r="2207">
          <cell r="D2207">
            <v>44575</v>
          </cell>
          <cell r="E2207">
            <v>50498.544000000002</v>
          </cell>
          <cell r="F2207">
            <v>0</v>
          </cell>
          <cell r="G2207">
            <v>50498.544000000002</v>
          </cell>
          <cell r="H2207">
            <v>15059.469209000001</v>
          </cell>
          <cell r="I2207">
            <v>3.3532751585839775</v>
          </cell>
          <cell r="J2207">
            <v>44874.175587065591</v>
          </cell>
          <cell r="K2207">
            <v>1.1253364176467582</v>
          </cell>
          <cell r="L2207">
            <v>31</v>
          </cell>
          <cell r="M2207">
            <v>92.373736676434092</v>
          </cell>
        </row>
        <row r="2208">
          <cell r="D2208">
            <v>44576</v>
          </cell>
          <cell r="E2208">
            <v>51528.370999999999</v>
          </cell>
          <cell r="F2208">
            <v>0</v>
          </cell>
          <cell r="G2208">
            <v>51528.370999999999</v>
          </cell>
          <cell r="H2208">
            <v>15059.469209000001</v>
          </cell>
          <cell r="I2208">
            <v>3.4216591756902734</v>
          </cell>
          <cell r="J2208">
            <v>44874.175587065591</v>
          </cell>
          <cell r="K2208">
            <v>1.1482856303404134</v>
          </cell>
          <cell r="L2208">
            <v>31</v>
          </cell>
          <cell r="M2208">
            <v>92.373736676434092</v>
          </cell>
        </row>
        <row r="2209">
          <cell r="D2209">
            <v>44577</v>
          </cell>
          <cell r="E2209">
            <v>55654.135999999999</v>
          </cell>
          <cell r="F2209">
            <v>0</v>
          </cell>
          <cell r="G2209">
            <v>55654.135999999999</v>
          </cell>
          <cell r="H2209">
            <v>15059.469209000001</v>
          </cell>
          <cell r="I2209">
            <v>3.6956240108874074</v>
          </cell>
          <cell r="J2209">
            <v>44874.175587065591</v>
          </cell>
          <cell r="K2209">
            <v>1.240226372337893</v>
          </cell>
          <cell r="L2209">
            <v>31</v>
          </cell>
          <cell r="M2209">
            <v>92.373736676434092</v>
          </cell>
        </row>
        <row r="2210">
          <cell r="D2210">
            <v>44578</v>
          </cell>
          <cell r="E2210">
            <v>58980.902999999998</v>
          </cell>
          <cell r="F2210">
            <v>0</v>
          </cell>
          <cell r="G2210">
            <v>58980.902999999998</v>
          </cell>
          <cell r="H2210">
            <v>15059.469209000001</v>
          </cell>
          <cell r="I2210">
            <v>3.9165326600456276</v>
          </cell>
          <cell r="J2210">
            <v>44874.175587065591</v>
          </cell>
          <cell r="K2210">
            <v>1.3143618178692622</v>
          </cell>
          <cell r="L2210">
            <v>31</v>
          </cell>
          <cell r="M2210">
            <v>92.373736676434092</v>
          </cell>
        </row>
        <row r="2211">
          <cell r="D2211">
            <v>44579</v>
          </cell>
          <cell r="E2211">
            <v>59547.559000000001</v>
          </cell>
          <cell r="F2211">
            <v>0</v>
          </cell>
          <cell r="G2211">
            <v>59547.559000000001</v>
          </cell>
          <cell r="H2211">
            <v>15059.469209000001</v>
          </cell>
          <cell r="I2211">
            <v>3.9541605466687066</v>
          </cell>
          <cell r="J2211">
            <v>44874.175587065591</v>
          </cell>
          <cell r="K2211">
            <v>1.3269894816109742</v>
          </cell>
          <cell r="L2211">
            <v>31</v>
          </cell>
          <cell r="M2211">
            <v>92.373736676434092</v>
          </cell>
        </row>
        <row r="2212">
          <cell r="D2212">
            <v>44580</v>
          </cell>
          <cell r="E2212">
            <v>58043.631000000001</v>
          </cell>
          <cell r="F2212">
            <v>0</v>
          </cell>
          <cell r="G2212">
            <v>58043.631000000001</v>
          </cell>
          <cell r="H2212">
            <v>15059.469209000001</v>
          </cell>
          <cell r="I2212">
            <v>3.8542946098864723</v>
          </cell>
          <cell r="J2212">
            <v>44874.175587065591</v>
          </cell>
          <cell r="K2212">
            <v>1.2934751500310646</v>
          </cell>
          <cell r="L2212">
            <v>31</v>
          </cell>
          <cell r="M2212">
            <v>92.373736676434092</v>
          </cell>
        </row>
        <row r="2213">
          <cell r="D2213">
            <v>44581</v>
          </cell>
          <cell r="E2213">
            <v>58270.889000000003</v>
          </cell>
          <cell r="F2213">
            <v>0</v>
          </cell>
          <cell r="G2213">
            <v>58270.889000000003</v>
          </cell>
          <cell r="H2213">
            <v>15059.469209000001</v>
          </cell>
          <cell r="I2213">
            <v>3.8693853144024182</v>
          </cell>
          <cell r="J2213">
            <v>44874.175587065591</v>
          </cell>
          <cell r="K2213">
            <v>1.2985394881949841</v>
          </cell>
          <cell r="L2213">
            <v>31</v>
          </cell>
          <cell r="M2213">
            <v>92.373736676434092</v>
          </cell>
        </row>
        <row r="2214">
          <cell r="D2214">
            <v>44582</v>
          </cell>
          <cell r="E2214">
            <v>59699.94</v>
          </cell>
          <cell r="F2214">
            <v>8.9</v>
          </cell>
          <cell r="G2214">
            <v>59708.840000000004</v>
          </cell>
          <cell r="H2214">
            <v>15059.469209000001</v>
          </cell>
          <cell r="I2214">
            <v>3.9648701538774134</v>
          </cell>
          <cell r="J2214">
            <v>44874.175587065591</v>
          </cell>
          <cell r="K2214">
            <v>1.3305835532098402</v>
          </cell>
          <cell r="L2214">
            <v>31</v>
          </cell>
          <cell r="M2214">
            <v>92.373736676434092</v>
          </cell>
        </row>
        <row r="2215">
          <cell r="D2215">
            <v>44583</v>
          </cell>
          <cell r="E2215">
            <v>52759.805</v>
          </cell>
          <cell r="F2215">
            <v>0</v>
          </cell>
          <cell r="G2215">
            <v>52759.805</v>
          </cell>
          <cell r="H2215">
            <v>15059.469209000001</v>
          </cell>
          <cell r="I2215">
            <v>3.5034305836270194</v>
          </cell>
          <cell r="J2215">
            <v>44874.175587065591</v>
          </cell>
          <cell r="K2215">
            <v>1.1757275606687099</v>
          </cell>
          <cell r="L2215">
            <v>31</v>
          </cell>
          <cell r="M2215">
            <v>92.373736676434092</v>
          </cell>
        </row>
        <row r="2216">
          <cell r="D2216">
            <v>44584</v>
          </cell>
          <cell r="E2216">
            <v>46146.273999999998</v>
          </cell>
          <cell r="F2216">
            <v>0</v>
          </cell>
          <cell r="G2216">
            <v>46146.273999999998</v>
          </cell>
          <cell r="H2216">
            <v>15059.469209000001</v>
          </cell>
          <cell r="I2216">
            <v>3.0642696206332141</v>
          </cell>
          <cell r="J2216">
            <v>44874.175587065591</v>
          </cell>
          <cell r="K2216">
            <v>1.0283481177379239</v>
          </cell>
          <cell r="L2216">
            <v>31</v>
          </cell>
          <cell r="M2216">
            <v>92.373736676434092</v>
          </cell>
        </row>
        <row r="2217">
          <cell r="D2217">
            <v>44585</v>
          </cell>
          <cell r="E2217">
            <v>43761.775999999998</v>
          </cell>
          <cell r="F2217">
            <v>0</v>
          </cell>
          <cell r="G2217">
            <v>43761.775999999998</v>
          </cell>
          <cell r="H2217">
            <v>15059.469209000001</v>
          </cell>
          <cell r="I2217">
            <v>2.9059308394379944</v>
          </cell>
          <cell r="J2217">
            <v>44874.175587065591</v>
          </cell>
          <cell r="K2217">
            <v>0.9752106958509511</v>
          </cell>
          <cell r="L2217">
            <v>31</v>
          </cell>
          <cell r="M2217">
            <v>92.373736676434092</v>
          </cell>
        </row>
        <row r="2218">
          <cell r="D2218">
            <v>44586</v>
          </cell>
          <cell r="E2218">
            <v>43020.065999999999</v>
          </cell>
          <cell r="F2218">
            <v>0</v>
          </cell>
          <cell r="G2218">
            <v>43020.065999999999</v>
          </cell>
          <cell r="H2218">
            <v>15059.469209000001</v>
          </cell>
          <cell r="I2218">
            <v>2.8566787715392974</v>
          </cell>
          <cell r="J2218">
            <v>44874.175587065591</v>
          </cell>
          <cell r="K2218">
            <v>0.95868203565170307</v>
          </cell>
          <cell r="L2218">
            <v>31</v>
          </cell>
          <cell r="M2218">
            <v>92.373736676434092</v>
          </cell>
        </row>
        <row r="2219">
          <cell r="D2219">
            <v>44587</v>
          </cell>
          <cell r="E2219">
            <v>38068.025999999998</v>
          </cell>
          <cell r="F2219">
            <v>0</v>
          </cell>
          <cell r="G2219">
            <v>38068.025999999998</v>
          </cell>
          <cell r="H2219">
            <v>15059.469209000001</v>
          </cell>
          <cell r="I2219">
            <v>2.5278464646847829</v>
          </cell>
          <cell r="J2219">
            <v>44874.175587065591</v>
          </cell>
          <cell r="K2219">
            <v>0.8483281420098695</v>
          </cell>
          <cell r="L2219">
            <v>31</v>
          </cell>
          <cell r="M2219">
            <v>92.373736676434092</v>
          </cell>
        </row>
        <row r="2220">
          <cell r="D2220">
            <v>44588</v>
          </cell>
          <cell r="E2220">
            <v>49852.118999999999</v>
          </cell>
          <cell r="F2220">
            <v>0</v>
          </cell>
          <cell r="G2220">
            <v>49852.118999999999</v>
          </cell>
          <cell r="H2220">
            <v>15059.469209000001</v>
          </cell>
          <cell r="I2220">
            <v>3.3103503389220945</v>
          </cell>
          <cell r="J2220">
            <v>44874.175587065591</v>
          </cell>
          <cell r="K2220">
            <v>1.1109311390752155</v>
          </cell>
          <cell r="L2220">
            <v>31</v>
          </cell>
          <cell r="M2220">
            <v>92.373736676434092</v>
          </cell>
        </row>
        <row r="2221">
          <cell r="D2221">
            <v>44589</v>
          </cell>
          <cell r="E2221">
            <v>63967.042000000001</v>
          </cell>
          <cell r="F2221">
            <v>0</v>
          </cell>
          <cell r="G2221">
            <v>63967.042000000001</v>
          </cell>
          <cell r="H2221">
            <v>15059.469209000001</v>
          </cell>
          <cell r="I2221">
            <v>4.2476292565325835</v>
          </cell>
          <cell r="J2221">
            <v>44874.175587065591</v>
          </cell>
          <cell r="K2221">
            <v>1.4254755917663631</v>
          </cell>
          <cell r="L2221">
            <v>31</v>
          </cell>
          <cell r="M2221">
            <v>92.373736676434092</v>
          </cell>
        </row>
        <row r="2222">
          <cell r="D2222">
            <v>44590</v>
          </cell>
          <cell r="E2222">
            <v>65020.77</v>
          </cell>
          <cell r="F2222">
            <v>0</v>
          </cell>
          <cell r="G2222">
            <v>65020.77</v>
          </cell>
          <cell r="H2222">
            <v>15059.469209000001</v>
          </cell>
          <cell r="I2222">
            <v>4.3176003813694566</v>
          </cell>
          <cell r="J2222">
            <v>44874.175587065591</v>
          </cell>
          <cell r="K2222">
            <v>1.4489574270583683</v>
          </cell>
          <cell r="L2222">
            <v>31</v>
          </cell>
          <cell r="M2222">
            <v>92.373736676434092</v>
          </cell>
        </row>
        <row r="2223">
          <cell r="D2223">
            <v>44591</v>
          </cell>
          <cell r="E2223">
            <v>58237.89</v>
          </cell>
          <cell r="F2223">
            <v>0</v>
          </cell>
          <cell r="G2223">
            <v>58237.89</v>
          </cell>
          <cell r="H2223">
            <v>15059.469209000001</v>
          </cell>
          <cell r="I2223">
            <v>3.867194068513069</v>
          </cell>
          <cell r="J2223">
            <v>44874.175587065591</v>
          </cell>
          <cell r="K2223">
            <v>1.2978041209248719</v>
          </cell>
          <cell r="L2223">
            <v>31</v>
          </cell>
          <cell r="M2223">
            <v>92.373736676434092</v>
          </cell>
        </row>
        <row r="2224">
          <cell r="D2224">
            <v>44592</v>
          </cell>
          <cell r="E2224">
            <v>59125.993999999999</v>
          </cell>
          <cell r="F2224">
            <v>14.5</v>
          </cell>
          <cell r="G2224">
            <v>59140.493999999999</v>
          </cell>
          <cell r="H2224">
            <v>15455.399109</v>
          </cell>
          <cell r="I2224">
            <v>3.8265264832637844</v>
          </cell>
          <cell r="J2224">
            <v>44874.175587065591</v>
          </cell>
          <cell r="K2224">
            <v>1.3179182286091178</v>
          </cell>
          <cell r="L2224">
            <v>31</v>
          </cell>
          <cell r="M2224">
            <v>92.373736676434092</v>
          </cell>
        </row>
        <row r="2225">
          <cell r="D2225">
            <v>44593</v>
          </cell>
          <cell r="E2225">
            <v>65120.953999999998</v>
          </cell>
          <cell r="F2225">
            <v>0</v>
          </cell>
          <cell r="G2225">
            <v>65120.953999999998</v>
          </cell>
          <cell r="H2225">
            <v>15455.399109</v>
          </cell>
          <cell r="I2225">
            <v>4.2134760507141298</v>
          </cell>
          <cell r="J2225">
            <v>58479.750117989017</v>
          </cell>
          <cell r="K2225">
            <v>1.1135641631267517</v>
          </cell>
          <cell r="L2225">
            <v>28</v>
          </cell>
          <cell r="M2225">
            <v>108.73112329384837</v>
          </cell>
        </row>
        <row r="2226">
          <cell r="D2226">
            <v>44594</v>
          </cell>
          <cell r="E2226">
            <v>68685.614000000001</v>
          </cell>
          <cell r="F2226">
            <v>0</v>
          </cell>
          <cell r="G2226">
            <v>68685.614000000001</v>
          </cell>
          <cell r="H2226">
            <v>15455.399109</v>
          </cell>
          <cell r="I2226">
            <v>4.4441177814685444</v>
          </cell>
          <cell r="J2226">
            <v>58479.750117989017</v>
          </cell>
          <cell r="K2226">
            <v>1.1745196219446832</v>
          </cell>
          <cell r="L2226">
            <v>28</v>
          </cell>
          <cell r="M2226">
            <v>108.73112329384837</v>
          </cell>
        </row>
        <row r="2227">
          <cell r="D2227">
            <v>44595</v>
          </cell>
          <cell r="E2227">
            <v>54859.326000000001</v>
          </cell>
          <cell r="F2227">
            <v>0</v>
          </cell>
          <cell r="G2227">
            <v>54859.326000000001</v>
          </cell>
          <cell r="H2227">
            <v>15455.399109</v>
          </cell>
          <cell r="I2227">
            <v>3.5495250309035549</v>
          </cell>
          <cell r="J2227">
            <v>58479.750117989017</v>
          </cell>
          <cell r="K2227">
            <v>0.93809097831840194</v>
          </cell>
          <cell r="L2227">
            <v>28</v>
          </cell>
          <cell r="M2227">
            <v>108.73112329384837</v>
          </cell>
        </row>
        <row r="2228">
          <cell r="D2228">
            <v>44596</v>
          </cell>
          <cell r="E2228">
            <v>34941.341999999997</v>
          </cell>
          <cell r="F2228">
            <v>0</v>
          </cell>
          <cell r="G2228">
            <v>34941.341999999997</v>
          </cell>
          <cell r="H2228">
            <v>15455.399109</v>
          </cell>
          <cell r="I2228">
            <v>2.260785486908127</v>
          </cell>
          <cell r="J2228">
            <v>58479.750117989017</v>
          </cell>
          <cell r="K2228">
            <v>0.59749472132665038</v>
          </cell>
          <cell r="L2228">
            <v>28</v>
          </cell>
          <cell r="M2228">
            <v>108.73112329384837</v>
          </cell>
        </row>
        <row r="2229">
          <cell r="D2229">
            <v>44597</v>
          </cell>
          <cell r="E2229">
            <v>48099.440999999999</v>
          </cell>
          <cell r="F2229">
            <v>15.6</v>
          </cell>
          <cell r="G2229">
            <v>48115.040999999997</v>
          </cell>
          <cell r="H2229">
            <v>15455.399109</v>
          </cell>
          <cell r="I2229">
            <v>3.1131542227195936</v>
          </cell>
          <cell r="J2229">
            <v>58479.750117989017</v>
          </cell>
          <cell r="K2229">
            <v>0.82276413464357945</v>
          </cell>
          <cell r="L2229">
            <v>28</v>
          </cell>
          <cell r="M2229">
            <v>108.73112329384837</v>
          </cell>
        </row>
        <row r="2230">
          <cell r="D2230">
            <v>44598</v>
          </cell>
          <cell r="E2230">
            <v>57725.561999999998</v>
          </cell>
          <cell r="F2230">
            <v>0</v>
          </cell>
          <cell r="G2230">
            <v>57725.561999999998</v>
          </cell>
          <cell r="H2230">
            <v>15455.399109</v>
          </cell>
          <cell r="I2230">
            <v>3.7349771165977335</v>
          </cell>
          <cell r="J2230">
            <v>58479.750117989017</v>
          </cell>
          <cell r="K2230">
            <v>0.98710343124812661</v>
          </cell>
          <cell r="L2230">
            <v>28</v>
          </cell>
          <cell r="M2230">
            <v>108.73112329384837</v>
          </cell>
        </row>
        <row r="2231">
          <cell r="D2231">
            <v>44599</v>
          </cell>
          <cell r="E2231">
            <v>69592.813999999998</v>
          </cell>
          <cell r="F2231">
            <v>1.8</v>
          </cell>
          <cell r="G2231">
            <v>69594.614000000001</v>
          </cell>
          <cell r="H2231">
            <v>15455.399109</v>
          </cell>
          <cell r="I2231">
            <v>4.5029321798279289</v>
          </cell>
          <cell r="J2231">
            <v>58479.750117989017</v>
          </cell>
          <cell r="K2231">
            <v>1.1900634640125101</v>
          </cell>
          <cell r="L2231">
            <v>28</v>
          </cell>
          <cell r="M2231">
            <v>108.73112329384837</v>
          </cell>
        </row>
        <row r="2232">
          <cell r="D2232">
            <v>44600</v>
          </cell>
          <cell r="E2232">
            <v>67466.224000000002</v>
          </cell>
          <cell r="F2232">
            <v>0</v>
          </cell>
          <cell r="G2232">
            <v>67466.224000000002</v>
          </cell>
          <cell r="H2232">
            <v>15455.399109</v>
          </cell>
          <cell r="I2232">
            <v>4.3652204335967628</v>
          </cell>
          <cell r="J2232">
            <v>58479.750117989017</v>
          </cell>
          <cell r="K2232">
            <v>1.1536681306585586</v>
          </cell>
          <cell r="L2232">
            <v>28</v>
          </cell>
          <cell r="M2232">
            <v>108.73112329384837</v>
          </cell>
        </row>
        <row r="2233">
          <cell r="D2233">
            <v>44601</v>
          </cell>
          <cell r="E2233">
            <v>63447.902999999998</v>
          </cell>
          <cell r="F2233">
            <v>0</v>
          </cell>
          <cell r="G2233">
            <v>63447.902999999998</v>
          </cell>
          <cell r="H2233">
            <v>15455.399109</v>
          </cell>
          <cell r="I2233">
            <v>4.1052257888994248</v>
          </cell>
          <cell r="J2233">
            <v>58479.750117989017</v>
          </cell>
          <cell r="K2233">
            <v>1.0849550976532425</v>
          </cell>
          <cell r="L2233">
            <v>28</v>
          </cell>
          <cell r="M2233">
            <v>108.73112329384837</v>
          </cell>
        </row>
        <row r="2234">
          <cell r="D2234">
            <v>44602</v>
          </cell>
          <cell r="E2234">
            <v>60039.427000000003</v>
          </cell>
          <cell r="F2234">
            <v>0</v>
          </cell>
          <cell r="G2234">
            <v>60039.427000000003</v>
          </cell>
          <cell r="H2234">
            <v>15455.399109</v>
          </cell>
          <cell r="I2234">
            <v>3.8846895234842429</v>
          </cell>
          <cell r="J2234">
            <v>58479.750117989017</v>
          </cell>
          <cell r="K2234">
            <v>1.0266703752814295</v>
          </cell>
          <cell r="L2234">
            <v>28</v>
          </cell>
          <cell r="M2234">
            <v>108.73112329384837</v>
          </cell>
        </row>
        <row r="2235">
          <cell r="D2235">
            <v>44603</v>
          </cell>
          <cell r="E2235">
            <v>57800.921999999999</v>
          </cell>
          <cell r="F2235">
            <v>0</v>
          </cell>
          <cell r="G2235">
            <v>57800.921999999999</v>
          </cell>
          <cell r="H2235">
            <v>15455.399109</v>
          </cell>
          <cell r="I2235">
            <v>3.7398530825607295</v>
          </cell>
          <cell r="J2235">
            <v>58479.750117989017</v>
          </cell>
          <cell r="K2235">
            <v>0.98839208244530097</v>
          </cell>
          <cell r="L2235">
            <v>28</v>
          </cell>
          <cell r="M2235">
            <v>108.73112329384837</v>
          </cell>
        </row>
        <row r="2236">
          <cell r="D2236">
            <v>44604</v>
          </cell>
          <cell r="E2236">
            <v>50251.184999999998</v>
          </cell>
          <cell r="F2236">
            <v>0</v>
          </cell>
          <cell r="G2236">
            <v>50251.184999999998</v>
          </cell>
          <cell r="H2236">
            <v>15455.399109</v>
          </cell>
          <cell r="I2236">
            <v>3.2513676706502963</v>
          </cell>
          <cell r="J2236">
            <v>58479.750117989017</v>
          </cell>
          <cell r="K2236">
            <v>0.85929206090335497</v>
          </cell>
          <cell r="L2236">
            <v>28</v>
          </cell>
          <cell r="M2236">
            <v>108.73112329384837</v>
          </cell>
        </row>
        <row r="2237">
          <cell r="D2237">
            <v>44605</v>
          </cell>
          <cell r="E2237">
            <v>41823.78</v>
          </cell>
          <cell r="F2237">
            <v>0</v>
          </cell>
          <cell r="G2237">
            <v>41823.78</v>
          </cell>
          <cell r="H2237">
            <v>15455.399109</v>
          </cell>
          <cell r="I2237">
            <v>2.7060951131080881</v>
          </cell>
          <cell r="J2237">
            <v>58479.750117989017</v>
          </cell>
          <cell r="K2237">
            <v>0.71518397249673848</v>
          </cell>
          <cell r="L2237">
            <v>28</v>
          </cell>
          <cell r="M2237">
            <v>108.73112329384837</v>
          </cell>
        </row>
        <row r="2238">
          <cell r="D2238">
            <v>44606</v>
          </cell>
          <cell r="E2238">
            <v>65942.972999999998</v>
          </cell>
          <cell r="F2238">
            <v>0</v>
          </cell>
          <cell r="G2238">
            <v>65942.972999999998</v>
          </cell>
          <cell r="H2238">
            <v>15455.399109</v>
          </cell>
          <cell r="I2238">
            <v>4.2666625775842979</v>
          </cell>
          <cell r="J2238">
            <v>58479.750117989017</v>
          </cell>
          <cell r="K2238">
            <v>1.1276206356380312</v>
          </cell>
          <cell r="L2238">
            <v>28</v>
          </cell>
          <cell r="M2238">
            <v>108.73112329384837</v>
          </cell>
        </row>
        <row r="2239">
          <cell r="D2239">
            <v>44607</v>
          </cell>
          <cell r="E2239">
            <v>72636.911999999997</v>
          </cell>
          <cell r="F2239">
            <v>0</v>
          </cell>
          <cell r="G2239">
            <v>72636.911999999997</v>
          </cell>
          <cell r="H2239">
            <v>15455.399109</v>
          </cell>
          <cell r="I2239">
            <v>4.6997758833482353</v>
          </cell>
          <cell r="J2239">
            <v>58479.750117989017</v>
          </cell>
          <cell r="K2239">
            <v>1.2420865659214928</v>
          </cell>
          <cell r="L2239">
            <v>28</v>
          </cell>
          <cell r="M2239">
            <v>108.73112329384837</v>
          </cell>
        </row>
        <row r="2240">
          <cell r="D2240">
            <v>44608</v>
          </cell>
          <cell r="E2240">
            <v>59449.258999999998</v>
          </cell>
          <cell r="F2240">
            <v>0</v>
          </cell>
          <cell r="G2240">
            <v>59449.258999999998</v>
          </cell>
          <cell r="H2240">
            <v>15455.399109</v>
          </cell>
          <cell r="I2240">
            <v>3.8465042915249894</v>
          </cell>
          <cell r="J2240">
            <v>58479.750117989017</v>
          </cell>
          <cell r="K2240">
            <v>1.0165785400938769</v>
          </cell>
          <cell r="L2240">
            <v>28</v>
          </cell>
          <cell r="M2240">
            <v>108.73112329384837</v>
          </cell>
        </row>
        <row r="2241">
          <cell r="D2241">
            <v>44609</v>
          </cell>
          <cell r="E2241">
            <v>73016.040999999997</v>
          </cell>
          <cell r="F2241">
            <v>0</v>
          </cell>
          <cell r="G2241">
            <v>73016.040999999997</v>
          </cell>
          <cell r="H2241">
            <v>15455.399109</v>
          </cell>
          <cell r="I2241">
            <v>4.7243064048395382</v>
          </cell>
          <cell r="J2241">
            <v>58479.750117989017</v>
          </cell>
          <cell r="K2241">
            <v>1.2485696476589332</v>
          </cell>
          <cell r="L2241">
            <v>28</v>
          </cell>
          <cell r="M2241">
            <v>108.73112329384837</v>
          </cell>
        </row>
        <row r="2242">
          <cell r="D2242">
            <v>44610</v>
          </cell>
          <cell r="E2242">
            <v>69274.229000000007</v>
          </cell>
          <cell r="F2242">
            <v>0</v>
          </cell>
          <cell r="G2242">
            <v>69274.229000000007</v>
          </cell>
          <cell r="H2242">
            <v>15455.399109</v>
          </cell>
          <cell r="I2242">
            <v>4.4822025307428124</v>
          </cell>
          <cell r="J2242">
            <v>58479.750117989017</v>
          </cell>
          <cell r="K2242">
            <v>1.1845849009312113</v>
          </cell>
          <cell r="L2242">
            <v>28</v>
          </cell>
          <cell r="M2242">
            <v>108.73112329384837</v>
          </cell>
        </row>
        <row r="2243">
          <cell r="D2243">
            <v>44611</v>
          </cell>
          <cell r="E2243">
            <v>46276.826000000001</v>
          </cell>
          <cell r="F2243">
            <v>11.3</v>
          </cell>
          <cell r="G2243">
            <v>46288.126000000004</v>
          </cell>
          <cell r="H2243">
            <v>15455.399109</v>
          </cell>
          <cell r="I2243">
            <v>2.9949486049212064</v>
          </cell>
          <cell r="J2243">
            <v>58479.750117989017</v>
          </cell>
          <cell r="K2243">
            <v>0.79152400457609451</v>
          </cell>
          <cell r="L2243">
            <v>28</v>
          </cell>
          <cell r="M2243">
            <v>108.73112329384837</v>
          </cell>
        </row>
        <row r="2244">
          <cell r="D2244">
            <v>44612</v>
          </cell>
          <cell r="E2244">
            <v>73880.123000000007</v>
          </cell>
          <cell r="F2244">
            <v>0</v>
          </cell>
          <cell r="G2244">
            <v>73880.123000000007</v>
          </cell>
          <cell r="H2244">
            <v>15455.399109</v>
          </cell>
          <cell r="I2244">
            <v>4.7802145049090372</v>
          </cell>
          <cell r="J2244">
            <v>58479.750117989017</v>
          </cell>
          <cell r="K2244">
            <v>1.2633453947894635</v>
          </cell>
          <cell r="L2244">
            <v>28</v>
          </cell>
          <cell r="M2244">
            <v>108.73112329384837</v>
          </cell>
        </row>
        <row r="2245">
          <cell r="D2245">
            <v>44613</v>
          </cell>
          <cell r="E2245">
            <v>79987.346000000005</v>
          </cell>
          <cell r="F2245">
            <v>0.9</v>
          </cell>
          <cell r="G2245">
            <v>79988.245999999999</v>
          </cell>
          <cell r="H2245">
            <v>15455.399109</v>
          </cell>
          <cell r="I2245">
            <v>5.1754241631599909</v>
          </cell>
          <cell r="J2245">
            <v>58479.750117989017</v>
          </cell>
          <cell r="K2245">
            <v>1.367793908808012</v>
          </cell>
          <cell r="L2245">
            <v>28</v>
          </cell>
          <cell r="M2245">
            <v>108.73112329384837</v>
          </cell>
        </row>
        <row r="2246">
          <cell r="D2246">
            <v>44614</v>
          </cell>
          <cell r="E2246">
            <v>83079.932000000001</v>
          </cell>
          <cell r="F2246">
            <v>0</v>
          </cell>
          <cell r="G2246">
            <v>83079.932000000001</v>
          </cell>
          <cell r="H2246">
            <v>15455.399109</v>
          </cell>
          <cell r="I2246">
            <v>5.3754633842888486</v>
          </cell>
          <cell r="J2246">
            <v>58479.750117989017</v>
          </cell>
          <cell r="K2246">
            <v>1.4206615423694107</v>
          </cell>
          <cell r="L2246">
            <v>28</v>
          </cell>
          <cell r="M2246">
            <v>108.73112329384837</v>
          </cell>
        </row>
        <row r="2247">
          <cell r="D2247">
            <v>44615</v>
          </cell>
          <cell r="E2247">
            <v>62765.417000000001</v>
          </cell>
          <cell r="F2247">
            <v>0</v>
          </cell>
          <cell r="G2247">
            <v>62765.417000000001</v>
          </cell>
          <cell r="H2247">
            <v>15455.399109</v>
          </cell>
          <cell r="I2247">
            <v>4.0610673692308854</v>
          </cell>
          <cell r="J2247">
            <v>58479.750117989017</v>
          </cell>
          <cell r="K2247">
            <v>1.0732846305492791</v>
          </cell>
          <cell r="L2247">
            <v>28</v>
          </cell>
          <cell r="M2247">
            <v>108.73112329384837</v>
          </cell>
        </row>
        <row r="2248">
          <cell r="D2248">
            <v>44616</v>
          </cell>
          <cell r="E2248">
            <v>41807.417000000001</v>
          </cell>
          <cell r="F2248">
            <v>0</v>
          </cell>
          <cell r="G2248">
            <v>41807.417000000001</v>
          </cell>
          <cell r="H2248">
            <v>15455.399109</v>
          </cell>
          <cell r="I2248">
            <v>2.7050363892353109</v>
          </cell>
          <cell r="J2248">
            <v>58479.750117989017</v>
          </cell>
          <cell r="K2248">
            <v>0.71490416623958142</v>
          </cell>
          <cell r="L2248">
            <v>28</v>
          </cell>
          <cell r="M2248">
            <v>108.73112329384837</v>
          </cell>
        </row>
        <row r="2249">
          <cell r="D2249">
            <v>44617</v>
          </cell>
          <cell r="E2249">
            <v>30552.859</v>
          </cell>
          <cell r="F2249">
            <v>0</v>
          </cell>
          <cell r="G2249">
            <v>30552.859</v>
          </cell>
          <cell r="H2249">
            <v>15455.399109</v>
          </cell>
          <cell r="I2249">
            <v>1.9768405063191437</v>
          </cell>
          <cell r="J2249">
            <v>58479.750117989017</v>
          </cell>
          <cell r="K2249">
            <v>0.52245194171241172</v>
          </cell>
          <cell r="L2249">
            <v>28</v>
          </cell>
          <cell r="M2249">
            <v>108.73112329384837</v>
          </cell>
        </row>
        <row r="2250">
          <cell r="D2250">
            <v>44618</v>
          </cell>
          <cell r="E2250">
            <v>29456.393</v>
          </cell>
          <cell r="F2250">
            <v>0</v>
          </cell>
          <cell r="G2250">
            <v>29456.393</v>
          </cell>
          <cell r="H2250">
            <v>15455.399109</v>
          </cell>
          <cell r="I2250">
            <v>1.9058966250083398</v>
          </cell>
          <cell r="J2250">
            <v>58479.750117989017</v>
          </cell>
          <cell r="K2250">
            <v>0.50370244299212363</v>
          </cell>
          <cell r="L2250">
            <v>28</v>
          </cell>
          <cell r="M2250">
            <v>108.73112329384837</v>
          </cell>
        </row>
        <row r="2251">
          <cell r="D2251">
            <v>44619</v>
          </cell>
          <cell r="E2251">
            <v>52548.059000000001</v>
          </cell>
          <cell r="F2251">
            <v>0</v>
          </cell>
          <cell r="G2251">
            <v>52548.059000000001</v>
          </cell>
          <cell r="H2251">
            <v>15455.399109</v>
          </cell>
          <cell r="I2251">
            <v>3.3999807206143369</v>
          </cell>
          <cell r="J2251">
            <v>58479.750117989017</v>
          </cell>
          <cell r="K2251">
            <v>0.89856845991952417</v>
          </cell>
          <cell r="L2251">
            <v>28</v>
          </cell>
          <cell r="M2251">
            <v>108.73112329384837</v>
          </cell>
        </row>
        <row r="2252">
          <cell r="D2252">
            <v>44620</v>
          </cell>
          <cell r="E2252">
            <v>75745.539999999994</v>
          </cell>
          <cell r="F2252">
            <v>0</v>
          </cell>
          <cell r="G2252">
            <v>75745.539999999994</v>
          </cell>
          <cell r="H2252">
            <v>15699.792679</v>
          </cell>
          <cell r="I2252">
            <v>4.824620397778693</v>
          </cell>
          <cell r="J2252">
            <v>58479.750117989017</v>
          </cell>
          <cell r="K2252">
            <v>1.2952439066031478</v>
          </cell>
          <cell r="L2252">
            <v>28</v>
          </cell>
          <cell r="M2252">
            <v>108.73112329384837</v>
          </cell>
        </row>
        <row r="2253">
          <cell r="D2253">
            <v>44621</v>
          </cell>
          <cell r="E2253">
            <v>76296.301000000007</v>
          </cell>
          <cell r="F2253">
            <v>0</v>
          </cell>
          <cell r="G2253">
            <v>76296.301000000007</v>
          </cell>
          <cell r="H2253">
            <v>15699.792679</v>
          </cell>
          <cell r="I2253">
            <v>4.8597011794973399</v>
          </cell>
          <cell r="J2253">
            <v>70460.566902416831</v>
          </cell>
          <cell r="K2253">
            <v>1.082822695787635</v>
          </cell>
          <cell r="L2253">
            <v>31</v>
          </cell>
          <cell r="M2253">
            <v>145.04346359495395</v>
          </cell>
        </row>
        <row r="2254">
          <cell r="D2254">
            <v>44622</v>
          </cell>
          <cell r="E2254">
            <v>71623.274000000005</v>
          </cell>
          <cell r="F2254">
            <v>5.3</v>
          </cell>
          <cell r="G2254">
            <v>71628.574000000008</v>
          </cell>
          <cell r="H2254">
            <v>15699.792679</v>
          </cell>
          <cell r="I2254">
            <v>4.5623898012239481</v>
          </cell>
          <cell r="J2254">
            <v>70460.566902416831</v>
          </cell>
          <cell r="K2254">
            <v>1.0165767485124095</v>
          </cell>
          <cell r="L2254">
            <v>31</v>
          </cell>
          <cell r="M2254">
            <v>145.04346359495395</v>
          </cell>
        </row>
        <row r="2255">
          <cell r="D2255">
            <v>44623</v>
          </cell>
          <cell r="E2255">
            <v>35527.42</v>
          </cell>
          <cell r="F2255">
            <v>0</v>
          </cell>
          <cell r="G2255">
            <v>35527.42</v>
          </cell>
          <cell r="H2255">
            <v>15699.792679</v>
          </cell>
          <cell r="I2255">
            <v>2.2629228758874871</v>
          </cell>
          <cell r="J2255">
            <v>70460.566902416831</v>
          </cell>
          <cell r="K2255">
            <v>0.50421706156867996</v>
          </cell>
          <cell r="L2255">
            <v>31</v>
          </cell>
          <cell r="M2255">
            <v>145.04346359495395</v>
          </cell>
        </row>
        <row r="2256">
          <cell r="D2256">
            <v>44624</v>
          </cell>
          <cell r="E2256">
            <v>53942.654000000002</v>
          </cell>
          <cell r="F2256">
            <v>141.69999999999999</v>
          </cell>
          <cell r="G2256">
            <v>54084.353999999999</v>
          </cell>
          <cell r="H2256">
            <v>15699.792679</v>
          </cell>
          <cell r="I2256">
            <v>3.4449088026712023</v>
          </cell>
          <cell r="J2256">
            <v>70460.566902416831</v>
          </cell>
          <cell r="K2256">
            <v>0.76758329343139131</v>
          </cell>
          <cell r="L2256">
            <v>31</v>
          </cell>
          <cell r="M2256">
            <v>145.04346359495395</v>
          </cell>
        </row>
        <row r="2257">
          <cell r="D2257">
            <v>44625</v>
          </cell>
          <cell r="E2257">
            <v>56344.94</v>
          </cell>
          <cell r="F2257">
            <v>0.8</v>
          </cell>
          <cell r="G2257">
            <v>56345.740000000005</v>
          </cell>
          <cell r="H2257">
            <v>15699.792679</v>
          </cell>
          <cell r="I2257">
            <v>3.5889480295728946</v>
          </cell>
          <cell r="J2257">
            <v>70460.566902416831</v>
          </cell>
          <cell r="K2257">
            <v>0.79967764207794534</v>
          </cell>
          <cell r="L2257">
            <v>31</v>
          </cell>
          <cell r="M2257">
            <v>145.04346359495395</v>
          </cell>
        </row>
        <row r="2258">
          <cell r="D2258">
            <v>44626</v>
          </cell>
          <cell r="E2258">
            <v>57379.072999999997</v>
          </cell>
          <cell r="F2258">
            <v>101</v>
          </cell>
          <cell r="G2258">
            <v>57480.072999999997</v>
          </cell>
          <cell r="H2258">
            <v>15699.792679</v>
          </cell>
          <cell r="I2258">
            <v>3.6611994932191165</v>
          </cell>
          <cell r="J2258">
            <v>70460.566902416831</v>
          </cell>
          <cell r="K2258">
            <v>0.81577647650218388</v>
          </cell>
          <cell r="L2258">
            <v>31</v>
          </cell>
          <cell r="M2258">
            <v>145.04346359495395</v>
          </cell>
        </row>
        <row r="2259">
          <cell r="D2259">
            <v>44627</v>
          </cell>
          <cell r="E2259">
            <v>46524.451000000001</v>
          </cell>
          <cell r="F2259">
            <v>0</v>
          </cell>
          <cell r="G2259">
            <v>46524.451000000001</v>
          </cell>
          <cell r="H2259">
            <v>15699.792679</v>
          </cell>
          <cell r="I2259">
            <v>2.9633799599297244</v>
          </cell>
          <cell r="J2259">
            <v>70460.566902416831</v>
          </cell>
          <cell r="K2259">
            <v>0.66029061424432267</v>
          </cell>
          <cell r="L2259">
            <v>31</v>
          </cell>
          <cell r="M2259">
            <v>145.04346359495395</v>
          </cell>
        </row>
        <row r="2260">
          <cell r="D2260">
            <v>44628</v>
          </cell>
          <cell r="E2260">
            <v>51734.838000000003</v>
          </cell>
          <cell r="F2260">
            <v>0</v>
          </cell>
          <cell r="G2260">
            <v>51734.838000000003</v>
          </cell>
          <cell r="H2260">
            <v>15699.792679</v>
          </cell>
          <cell r="I2260">
            <v>3.2952561258468323</v>
          </cell>
          <cell r="J2260">
            <v>70460.566902416831</v>
          </cell>
          <cell r="K2260">
            <v>0.73423817426347548</v>
          </cell>
          <cell r="L2260">
            <v>31</v>
          </cell>
          <cell r="M2260">
            <v>145.04346359495395</v>
          </cell>
        </row>
        <row r="2261">
          <cell r="D2261">
            <v>44629</v>
          </cell>
          <cell r="E2261">
            <v>67636.289999999994</v>
          </cell>
          <cell r="F2261">
            <v>0</v>
          </cell>
          <cell r="G2261">
            <v>67636.289999999994</v>
          </cell>
          <cell r="H2261">
            <v>15699.792679</v>
          </cell>
          <cell r="I2261">
            <v>4.3081008382021571</v>
          </cell>
          <cell r="J2261">
            <v>70460.566902416831</v>
          </cell>
          <cell r="K2261">
            <v>0.95991691485638664</v>
          </cell>
          <cell r="L2261">
            <v>31</v>
          </cell>
          <cell r="M2261">
            <v>145.04346359495395</v>
          </cell>
        </row>
        <row r="2262">
          <cell r="D2262">
            <v>44630</v>
          </cell>
          <cell r="E2262">
            <v>66398.048999999999</v>
          </cell>
          <cell r="F2262">
            <v>0</v>
          </cell>
          <cell r="G2262">
            <v>66398.048999999999</v>
          </cell>
          <cell r="H2262">
            <v>15699.792679</v>
          </cell>
          <cell r="I2262">
            <v>4.2292309432094504</v>
          </cell>
          <cell r="J2262">
            <v>70460.566902416831</v>
          </cell>
          <cell r="K2262">
            <v>0.94234338324238653</v>
          </cell>
          <cell r="L2262">
            <v>31</v>
          </cell>
          <cell r="M2262">
            <v>145.04346359495395</v>
          </cell>
        </row>
        <row r="2263">
          <cell r="D2263">
            <v>44631</v>
          </cell>
          <cell r="E2263">
            <v>24921.494999999999</v>
          </cell>
          <cell r="F2263">
            <v>0</v>
          </cell>
          <cell r="G2263">
            <v>24921.494999999999</v>
          </cell>
          <cell r="H2263">
            <v>15699.792679</v>
          </cell>
          <cell r="I2263">
            <v>1.5873773309971744</v>
          </cell>
          <cell r="J2263">
            <v>70460.566902416831</v>
          </cell>
          <cell r="K2263">
            <v>0.35369421643335058</v>
          </cell>
          <cell r="L2263">
            <v>31</v>
          </cell>
          <cell r="M2263">
            <v>145.04346359495395</v>
          </cell>
        </row>
        <row r="2264">
          <cell r="D2264">
            <v>44632</v>
          </cell>
          <cell r="E2264">
            <v>61151.569000000003</v>
          </cell>
          <cell r="F2264">
            <v>0</v>
          </cell>
          <cell r="G2264">
            <v>61151.569000000003</v>
          </cell>
          <cell r="H2264">
            <v>15699.792679</v>
          </cell>
          <cell r="I2264">
            <v>3.8950558297369224</v>
          </cell>
          <cell r="J2264">
            <v>70460.566902416831</v>
          </cell>
          <cell r="K2264">
            <v>0.86788357926059312</v>
          </cell>
          <cell r="L2264">
            <v>31</v>
          </cell>
          <cell r="M2264">
            <v>145.04346359495395</v>
          </cell>
        </row>
        <row r="2265">
          <cell r="D2265">
            <v>44633</v>
          </cell>
          <cell r="E2265">
            <v>75262.876000000004</v>
          </cell>
          <cell r="F2265">
            <v>0</v>
          </cell>
          <cell r="G2265">
            <v>75262.876000000004</v>
          </cell>
          <cell r="H2265">
            <v>15699.792679</v>
          </cell>
          <cell r="I2265">
            <v>4.7938770618717417</v>
          </cell>
          <cell r="J2265">
            <v>70460.566902416831</v>
          </cell>
          <cell r="K2265">
            <v>1.0681559815468706</v>
          </cell>
          <cell r="L2265">
            <v>31</v>
          </cell>
          <cell r="M2265">
            <v>145.04346359495395</v>
          </cell>
        </row>
        <row r="2266">
          <cell r="D2266">
            <v>44634</v>
          </cell>
          <cell r="E2266">
            <v>18207.48</v>
          </cell>
          <cell r="F2266">
            <v>0</v>
          </cell>
          <cell r="G2266">
            <v>18207.48</v>
          </cell>
          <cell r="H2266">
            <v>15699.792679</v>
          </cell>
          <cell r="I2266">
            <v>1.15972741629603</v>
          </cell>
          <cell r="J2266">
            <v>70460.566902416831</v>
          </cell>
          <cell r="K2266">
            <v>0.25840666347768876</v>
          </cell>
          <cell r="L2266">
            <v>31</v>
          </cell>
          <cell r="M2266">
            <v>145.04346359495395</v>
          </cell>
        </row>
        <row r="2267">
          <cell r="D2267">
            <v>44635</v>
          </cell>
          <cell r="E2267">
            <v>19085.938999999998</v>
          </cell>
          <cell r="F2267">
            <v>0</v>
          </cell>
          <cell r="G2267">
            <v>19085.938999999998</v>
          </cell>
          <cell r="H2267">
            <v>15699.792679</v>
          </cell>
          <cell r="I2267">
            <v>1.2156809577192251</v>
          </cell>
          <cell r="J2267">
            <v>70460.566902416831</v>
          </cell>
          <cell r="K2267">
            <v>0.27087404826635508</v>
          </cell>
          <cell r="L2267">
            <v>31</v>
          </cell>
          <cell r="M2267">
            <v>145.04346359495395</v>
          </cell>
        </row>
        <row r="2268">
          <cell r="D2268">
            <v>44636</v>
          </cell>
          <cell r="E2268">
            <v>10901.576999999999</v>
          </cell>
          <cell r="F2268">
            <v>0</v>
          </cell>
          <cell r="G2268">
            <v>10901.576999999999</v>
          </cell>
          <cell r="H2268">
            <v>15699.792679</v>
          </cell>
          <cell r="I2268">
            <v>0.69437713114402577</v>
          </cell>
          <cell r="J2268">
            <v>70460.566902416831</v>
          </cell>
          <cell r="K2268">
            <v>0.1547188374895983</v>
          </cell>
          <cell r="L2268">
            <v>31</v>
          </cell>
          <cell r="M2268">
            <v>145.04346359495395</v>
          </cell>
        </row>
        <row r="2269">
          <cell r="D2269">
            <v>44637</v>
          </cell>
          <cell r="E2269">
            <v>23170.685000000001</v>
          </cell>
          <cell r="F2269">
            <v>35.799999999999997</v>
          </cell>
          <cell r="G2269">
            <v>23206.485000000001</v>
          </cell>
          <cell r="H2269">
            <v>15699.792679</v>
          </cell>
          <cell r="I2269">
            <v>1.4781395827628305</v>
          </cell>
          <cell r="J2269">
            <v>70460.566902416831</v>
          </cell>
          <cell r="K2269">
            <v>0.32935421924917846</v>
          </cell>
          <cell r="L2269">
            <v>31</v>
          </cell>
          <cell r="M2269">
            <v>145.04346359495395</v>
          </cell>
        </row>
        <row r="2270">
          <cell r="D2270">
            <v>44638</v>
          </cell>
          <cell r="E2270">
            <v>38313.834999999999</v>
          </cell>
          <cell r="F2270">
            <v>0</v>
          </cell>
          <cell r="G2270">
            <v>38313.834999999999</v>
          </cell>
          <cell r="H2270">
            <v>15699.792679</v>
          </cell>
          <cell r="I2270">
            <v>2.440403881972816</v>
          </cell>
          <cell r="J2270">
            <v>70460.566902416831</v>
          </cell>
          <cell r="K2270">
            <v>0.54376279789321158</v>
          </cell>
          <cell r="L2270">
            <v>31</v>
          </cell>
          <cell r="M2270">
            <v>145.04346359495395</v>
          </cell>
        </row>
        <row r="2271">
          <cell r="D2271">
            <v>44639</v>
          </cell>
          <cell r="E2271">
            <v>45825.392999999996</v>
          </cell>
          <cell r="F2271">
            <v>0</v>
          </cell>
          <cell r="G2271">
            <v>45825.392999999996</v>
          </cell>
          <cell r="H2271">
            <v>15699.792679</v>
          </cell>
          <cell r="I2271">
            <v>2.9188533846880613</v>
          </cell>
          <cell r="J2271">
            <v>70460.566902416831</v>
          </cell>
          <cell r="K2271">
            <v>0.6503693486239629</v>
          </cell>
          <cell r="L2271">
            <v>31</v>
          </cell>
          <cell r="M2271">
            <v>145.04346359495395</v>
          </cell>
        </row>
        <row r="2272">
          <cell r="D2272">
            <v>44640</v>
          </cell>
          <cell r="E2272">
            <v>43448.277999999998</v>
          </cell>
          <cell r="F2272">
            <v>0</v>
          </cell>
          <cell r="G2272">
            <v>43448.277999999998</v>
          </cell>
          <cell r="H2272">
            <v>15699.792679</v>
          </cell>
          <cell r="I2272">
            <v>2.7674427865608884</v>
          </cell>
          <cell r="J2272">
            <v>70460.566902416831</v>
          </cell>
          <cell r="K2272">
            <v>0.61663253519054073</v>
          </cell>
          <cell r="L2272">
            <v>31</v>
          </cell>
          <cell r="M2272">
            <v>145.04346359495395</v>
          </cell>
        </row>
        <row r="2273">
          <cell r="D2273">
            <v>44641</v>
          </cell>
          <cell r="E2273">
            <v>31657.995999999999</v>
          </cell>
          <cell r="F2273">
            <v>0.6</v>
          </cell>
          <cell r="G2273">
            <v>31658.595999999998</v>
          </cell>
          <cell r="H2273">
            <v>15699.792679</v>
          </cell>
          <cell r="I2273">
            <v>2.0164977109759192</v>
          </cell>
          <cell r="J2273">
            <v>70460.566902416831</v>
          </cell>
          <cell r="K2273">
            <v>0.44930941364472748</v>
          </cell>
          <cell r="L2273">
            <v>31</v>
          </cell>
          <cell r="M2273">
            <v>145.04346359495395</v>
          </cell>
        </row>
        <row r="2274">
          <cell r="D2274">
            <v>44642</v>
          </cell>
          <cell r="E2274">
            <v>36070.925999999999</v>
          </cell>
          <cell r="F2274">
            <v>0</v>
          </cell>
          <cell r="G2274">
            <v>36070.925999999999</v>
          </cell>
          <cell r="H2274">
            <v>15699.792679</v>
          </cell>
          <cell r="I2274">
            <v>2.2975415495930958</v>
          </cell>
          <cell r="J2274">
            <v>70460.566902416831</v>
          </cell>
          <cell r="K2274">
            <v>0.51193068102838024</v>
          </cell>
          <cell r="L2274">
            <v>31</v>
          </cell>
          <cell r="M2274">
            <v>145.04346359495395</v>
          </cell>
        </row>
        <row r="2275">
          <cell r="D2275">
            <v>44643</v>
          </cell>
          <cell r="E2275">
            <v>27752.194</v>
          </cell>
          <cell r="F2275">
            <v>0</v>
          </cell>
          <cell r="G2275">
            <v>27752.194</v>
          </cell>
          <cell r="H2275">
            <v>15699.792679</v>
          </cell>
          <cell r="I2275">
            <v>1.7676790112726304</v>
          </cell>
          <cell r="J2275">
            <v>70460.566902416831</v>
          </cell>
          <cell r="K2275">
            <v>0.39386844614002225</v>
          </cell>
          <cell r="L2275">
            <v>31</v>
          </cell>
          <cell r="M2275">
            <v>145.04346359495395</v>
          </cell>
        </row>
        <row r="2276">
          <cell r="D2276">
            <v>44644</v>
          </cell>
          <cell r="E2276">
            <v>21947.319</v>
          </cell>
          <cell r="F2276">
            <v>0</v>
          </cell>
          <cell r="G2276">
            <v>21947.319</v>
          </cell>
          <cell r="H2276">
            <v>15699.792679</v>
          </cell>
          <cell r="I2276">
            <v>1.3979368676222503</v>
          </cell>
          <cell r="J2276">
            <v>70460.566902416831</v>
          </cell>
          <cell r="K2276">
            <v>0.31148371301632538</v>
          </cell>
          <cell r="L2276">
            <v>31</v>
          </cell>
          <cell r="M2276">
            <v>145.04346359495395</v>
          </cell>
        </row>
        <row r="2277">
          <cell r="D2277">
            <v>44645</v>
          </cell>
          <cell r="E2277">
            <v>26550.758000000002</v>
          </cell>
          <cell r="F2277">
            <v>0</v>
          </cell>
          <cell r="G2277">
            <v>26550.758000000002</v>
          </cell>
          <cell r="H2277">
            <v>15699.792679</v>
          </cell>
          <cell r="I2277">
            <v>1.6911534147526817</v>
          </cell>
          <cell r="J2277">
            <v>70460.566902416831</v>
          </cell>
          <cell r="K2277">
            <v>0.37681726343148819</v>
          </cell>
          <cell r="L2277">
            <v>31</v>
          </cell>
          <cell r="M2277">
            <v>145.04346359495395</v>
          </cell>
        </row>
        <row r="2278">
          <cell r="D2278">
            <v>44646</v>
          </cell>
          <cell r="E2278">
            <v>42189.472000000002</v>
          </cell>
          <cell r="F2278">
            <v>0</v>
          </cell>
          <cell r="G2278">
            <v>42189.472000000002</v>
          </cell>
          <cell r="H2278">
            <v>15699.792679</v>
          </cell>
          <cell r="I2278">
            <v>2.6872630016594119</v>
          </cell>
          <cell r="J2278">
            <v>70460.566902416831</v>
          </cell>
          <cell r="K2278">
            <v>0.59876713819844218</v>
          </cell>
          <cell r="L2278">
            <v>31</v>
          </cell>
          <cell r="M2278">
            <v>145.04346359495395</v>
          </cell>
        </row>
        <row r="2279">
          <cell r="D2279">
            <v>44647</v>
          </cell>
          <cell r="E2279">
            <v>68668.347999999998</v>
          </cell>
          <cell r="F2279">
            <v>0</v>
          </cell>
          <cell r="G2279">
            <v>68668.347999999998</v>
          </cell>
          <cell r="H2279">
            <v>15699.792679</v>
          </cell>
          <cell r="I2279">
            <v>4.3738378846142725</v>
          </cell>
          <cell r="J2279">
            <v>70460.566902416831</v>
          </cell>
          <cell r="K2279">
            <v>0.97456422817461952</v>
          </cell>
          <cell r="L2279">
            <v>31</v>
          </cell>
          <cell r="M2279">
            <v>145.04346359495395</v>
          </cell>
        </row>
        <row r="2280">
          <cell r="D2280">
            <v>44648</v>
          </cell>
          <cell r="E2280">
            <v>55508.578000000001</v>
          </cell>
          <cell r="F2280">
            <v>0</v>
          </cell>
          <cell r="G2280">
            <v>55508.578000000001</v>
          </cell>
          <cell r="H2280">
            <v>15699.792679</v>
          </cell>
          <cell r="I2280">
            <v>3.5356249050503785</v>
          </cell>
          <cell r="J2280">
            <v>70460.566902416831</v>
          </cell>
          <cell r="K2280">
            <v>0.78779635816549232</v>
          </cell>
          <cell r="L2280">
            <v>31</v>
          </cell>
          <cell r="M2280">
            <v>145.04346359495395</v>
          </cell>
        </row>
        <row r="2281">
          <cell r="D2281">
            <v>44649</v>
          </cell>
          <cell r="E2281">
            <v>40792.732000000004</v>
          </cell>
          <cell r="F2281">
            <v>0</v>
          </cell>
          <cell r="G2281">
            <v>40792.732000000004</v>
          </cell>
          <cell r="H2281">
            <v>15699.792679</v>
          </cell>
          <cell r="I2281">
            <v>2.5982974956455478</v>
          </cell>
          <cell r="J2281">
            <v>70460.566902416831</v>
          </cell>
          <cell r="K2281">
            <v>0.57894413561127334</v>
          </cell>
          <cell r="L2281">
            <v>31</v>
          </cell>
          <cell r="M2281">
            <v>145.04346359495395</v>
          </cell>
        </row>
        <row r="2282">
          <cell r="D2282">
            <v>44650</v>
          </cell>
          <cell r="E2282">
            <v>53781.813999999998</v>
          </cell>
          <cell r="F2282">
            <v>32.4</v>
          </cell>
          <cell r="G2282">
            <v>53814.214</v>
          </cell>
          <cell r="H2282">
            <v>15699.792679</v>
          </cell>
          <cell r="I2282">
            <v>3.4277022060286022</v>
          </cell>
          <cell r="J2282">
            <v>70460.566902416831</v>
          </cell>
          <cell r="K2282">
            <v>0.76374937593858827</v>
          </cell>
          <cell r="L2282">
            <v>31</v>
          </cell>
          <cell r="M2282">
            <v>145.04346359495395</v>
          </cell>
        </row>
        <row r="2283">
          <cell r="D2283">
            <v>44651</v>
          </cell>
          <cell r="E2283">
            <v>68397.388000000006</v>
          </cell>
          <cell r="F2283">
            <v>6.7</v>
          </cell>
          <cell r="G2283">
            <v>68404.088000000003</v>
          </cell>
          <cell r="H2283">
            <v>15960.962718999999</v>
          </cell>
          <cell r="I2283">
            <v>4.2857119087541928</v>
          </cell>
          <cell r="J2283">
            <v>70460.566902416831</v>
          </cell>
          <cell r="K2283">
            <v>0.97081376161413924</v>
          </cell>
          <cell r="L2283">
            <v>31</v>
          </cell>
          <cell r="M2283">
            <v>145.04346359495395</v>
          </cell>
        </row>
        <row r="2284">
          <cell r="D2284">
            <v>44652</v>
          </cell>
          <cell r="E2284">
            <v>87893.804000000004</v>
          </cell>
          <cell r="F2284">
            <v>1.2</v>
          </cell>
          <cell r="G2284">
            <v>87895.004000000001</v>
          </cell>
          <cell r="H2284">
            <v>15960.962718999999</v>
          </cell>
          <cell r="I2284">
            <v>5.506873585724839</v>
          </cell>
          <cell r="J2284">
            <v>75822.89005926947</v>
          </cell>
          <cell r="K2284">
            <v>1.1592146373119512</v>
          </cell>
          <cell r="L2284">
            <v>30</v>
          </cell>
          <cell r="M2284">
            <v>151.04693732622803</v>
          </cell>
        </row>
        <row r="2285">
          <cell r="D2285">
            <v>44653</v>
          </cell>
          <cell r="E2285">
            <v>104748.42</v>
          </cell>
          <cell r="F2285">
            <v>77.599999999999994</v>
          </cell>
          <cell r="G2285">
            <v>104826.02</v>
          </cell>
          <cell r="H2285">
            <v>15960.962718999999</v>
          </cell>
          <cell r="I2285">
            <v>6.5676502003989183</v>
          </cell>
          <cell r="J2285">
            <v>75822.89005926947</v>
          </cell>
          <cell r="K2285">
            <v>1.3825115333649149</v>
          </cell>
          <cell r="L2285">
            <v>30</v>
          </cell>
          <cell r="M2285">
            <v>151.04693732622803</v>
          </cell>
        </row>
        <row r="2286">
          <cell r="D2286">
            <v>44654</v>
          </cell>
          <cell r="E2286">
            <v>99487.823000000004</v>
          </cell>
          <cell r="F2286">
            <v>491.5</v>
          </cell>
          <cell r="G2286">
            <v>99979.323000000004</v>
          </cell>
          <cell r="H2286">
            <v>15960.962718999999</v>
          </cell>
          <cell r="I2286">
            <v>6.263990760468614</v>
          </cell>
          <cell r="J2286">
            <v>75822.89005926947</v>
          </cell>
          <cell r="K2286">
            <v>1.3185902426278906</v>
          </cell>
          <cell r="L2286">
            <v>30</v>
          </cell>
          <cell r="M2286">
            <v>151.04693732622803</v>
          </cell>
        </row>
        <row r="2287">
          <cell r="D2287">
            <v>44655</v>
          </cell>
          <cell r="E2287">
            <v>55087.336000000003</v>
          </cell>
          <cell r="F2287">
            <v>0</v>
          </cell>
          <cell r="G2287">
            <v>55087.336000000003</v>
          </cell>
          <cell r="H2287">
            <v>15960.962718999999</v>
          </cell>
          <cell r="I2287">
            <v>3.4513792789218032</v>
          </cell>
          <cell r="J2287">
            <v>75822.89005926947</v>
          </cell>
          <cell r="K2287">
            <v>0.72652646129604348</v>
          </cell>
          <cell r="L2287">
            <v>30</v>
          </cell>
          <cell r="M2287">
            <v>151.04693732622803</v>
          </cell>
        </row>
        <row r="2288">
          <cell r="D2288">
            <v>44656</v>
          </cell>
          <cell r="E2288">
            <v>39091.197</v>
          </cell>
          <cell r="F2288">
            <v>0</v>
          </cell>
          <cell r="G2288">
            <v>39091.197</v>
          </cell>
          <cell r="H2288">
            <v>15960.962718999999</v>
          </cell>
          <cell r="I2288">
            <v>2.4491753842307813</v>
          </cell>
          <cell r="J2288">
            <v>75822.89005926947</v>
          </cell>
          <cell r="K2288">
            <v>0.51555931156729939</v>
          </cell>
          <cell r="L2288">
            <v>30</v>
          </cell>
          <cell r="M2288">
            <v>151.04693732622803</v>
          </cell>
        </row>
        <row r="2289">
          <cell r="D2289">
            <v>44657</v>
          </cell>
          <cell r="E2289">
            <v>93150.326000000001</v>
          </cell>
          <cell r="F2289">
            <v>0</v>
          </cell>
          <cell r="G2289">
            <v>93150.326000000001</v>
          </cell>
          <cell r="H2289">
            <v>15960.962718999999</v>
          </cell>
          <cell r="I2289">
            <v>5.8361345515276124</v>
          </cell>
          <cell r="J2289">
            <v>75822.89005926947</v>
          </cell>
          <cell r="K2289">
            <v>1.2285251317535637</v>
          </cell>
          <cell r="L2289">
            <v>30</v>
          </cell>
          <cell r="M2289">
            <v>151.04693732622803</v>
          </cell>
        </row>
        <row r="2290">
          <cell r="D2290">
            <v>44658</v>
          </cell>
          <cell r="E2290">
            <v>104985.16499999999</v>
          </cell>
          <cell r="F2290">
            <v>158.19999999999999</v>
          </cell>
          <cell r="G2290">
            <v>105143.36499999999</v>
          </cell>
          <cell r="H2290">
            <v>15960.962718999999</v>
          </cell>
          <cell r="I2290">
            <v>6.5875327729972621</v>
          </cell>
          <cell r="J2290">
            <v>75822.89005926947</v>
          </cell>
          <cell r="K2290">
            <v>1.3866968789742939</v>
          </cell>
          <cell r="L2290">
            <v>30</v>
          </cell>
          <cell r="M2290">
            <v>151.04693732622803</v>
          </cell>
        </row>
        <row r="2291">
          <cell r="D2291">
            <v>44659</v>
          </cell>
          <cell r="E2291">
            <v>77472.467000000004</v>
          </cell>
          <cell r="F2291">
            <v>0.2</v>
          </cell>
          <cell r="G2291">
            <v>77472.667000000001</v>
          </cell>
          <cell r="H2291">
            <v>15960.962718999999</v>
          </cell>
          <cell r="I2291">
            <v>4.8538843404336882</v>
          </cell>
          <cell r="J2291">
            <v>75822.89005926947</v>
          </cell>
          <cell r="K2291">
            <v>1.0217582967286123</v>
          </cell>
          <cell r="L2291">
            <v>30</v>
          </cell>
          <cell r="M2291">
            <v>151.04693732622803</v>
          </cell>
        </row>
        <row r="2292">
          <cell r="D2292">
            <v>44660</v>
          </cell>
          <cell r="E2292">
            <v>80196.585999999996</v>
          </cell>
          <cell r="F2292">
            <v>0</v>
          </cell>
          <cell r="G2292">
            <v>80196.585999999996</v>
          </cell>
          <cell r="H2292">
            <v>15960.962718999999</v>
          </cell>
          <cell r="I2292">
            <v>5.0245456625579124</v>
          </cell>
          <cell r="J2292">
            <v>75822.89005926947</v>
          </cell>
          <cell r="K2292">
            <v>1.0576830550419758</v>
          </cell>
          <cell r="L2292">
            <v>30</v>
          </cell>
          <cell r="M2292">
            <v>151.04693732622803</v>
          </cell>
        </row>
        <row r="2293">
          <cell r="D2293">
            <v>44661</v>
          </cell>
          <cell r="E2293">
            <v>97115.922000000006</v>
          </cell>
          <cell r="F2293">
            <v>14</v>
          </cell>
          <cell r="G2293">
            <v>97129.922000000006</v>
          </cell>
          <cell r="H2293">
            <v>15960.962718999999</v>
          </cell>
          <cell r="I2293">
            <v>6.0854676318726142</v>
          </cell>
          <cell r="J2293">
            <v>75822.89005926947</v>
          </cell>
          <cell r="K2293">
            <v>1.2810105487152388</v>
          </cell>
          <cell r="L2293">
            <v>30</v>
          </cell>
          <cell r="M2293">
            <v>151.04693732622803</v>
          </cell>
        </row>
        <row r="2294">
          <cell r="D2294">
            <v>44662</v>
          </cell>
          <cell r="E2294">
            <v>69466.175000000003</v>
          </cell>
          <cell r="F2294">
            <v>0</v>
          </cell>
          <cell r="G2294">
            <v>69466.175000000003</v>
          </cell>
          <cell r="H2294">
            <v>15960.962718999999</v>
          </cell>
          <cell r="I2294">
            <v>4.3522546993551439</v>
          </cell>
          <cell r="J2294">
            <v>75822.89005926947</v>
          </cell>
          <cell r="K2294">
            <v>0.91616364063278877</v>
          </cell>
          <cell r="L2294">
            <v>30</v>
          </cell>
          <cell r="M2294">
            <v>151.04693732622803</v>
          </cell>
        </row>
        <row r="2295">
          <cell r="D2295">
            <v>44663</v>
          </cell>
          <cell r="E2295">
            <v>51714.264999999999</v>
          </cell>
          <cell r="F2295">
            <v>0</v>
          </cell>
          <cell r="G2295">
            <v>51714.264999999999</v>
          </cell>
          <cell r="H2295">
            <v>15960.962718999999</v>
          </cell>
          <cell r="I2295">
            <v>3.2400467259057697</v>
          </cell>
          <cell r="J2295">
            <v>75822.89005926947</v>
          </cell>
          <cell r="K2295">
            <v>0.68204027780497201</v>
          </cell>
          <cell r="L2295">
            <v>30</v>
          </cell>
          <cell r="M2295">
            <v>151.04693732622803</v>
          </cell>
        </row>
        <row r="2296">
          <cell r="D2296">
            <v>44664</v>
          </cell>
          <cell r="E2296">
            <v>75035.881999999998</v>
          </cell>
          <cell r="F2296">
            <v>0</v>
          </cell>
          <cell r="G2296">
            <v>75035.881999999998</v>
          </cell>
          <cell r="H2296">
            <v>15960.962718999999</v>
          </cell>
          <cell r="I2296">
            <v>4.7012127852837446</v>
          </cell>
          <cell r="J2296">
            <v>75822.89005926947</v>
          </cell>
          <cell r="K2296">
            <v>0.98962044234064039</v>
          </cell>
          <cell r="L2296">
            <v>30</v>
          </cell>
          <cell r="M2296">
            <v>151.04693732622803</v>
          </cell>
        </row>
        <row r="2297">
          <cell r="D2297">
            <v>44665</v>
          </cell>
          <cell r="E2297">
            <v>95315.332999999999</v>
          </cell>
          <cell r="F2297">
            <v>0</v>
          </cell>
          <cell r="G2297">
            <v>95315.332999999999</v>
          </cell>
          <cell r="H2297">
            <v>15960.962718999999</v>
          </cell>
          <cell r="I2297">
            <v>5.9717784370573224</v>
          </cell>
          <cell r="J2297">
            <v>75822.89005926947</v>
          </cell>
          <cell r="K2297">
            <v>1.2570786068098119</v>
          </cell>
          <cell r="L2297">
            <v>30</v>
          </cell>
          <cell r="M2297">
            <v>151.04693732622803</v>
          </cell>
        </row>
        <row r="2298">
          <cell r="D2298">
            <v>44666</v>
          </cell>
          <cell r="E2298">
            <v>103832.34600000001</v>
          </cell>
          <cell r="F2298">
            <v>0</v>
          </cell>
          <cell r="G2298">
            <v>103832.34600000001</v>
          </cell>
          <cell r="H2298">
            <v>15960.962718999999</v>
          </cell>
          <cell r="I2298">
            <v>6.5053936800690302</v>
          </cell>
          <cell r="J2298">
            <v>75822.89005926947</v>
          </cell>
          <cell r="K2298">
            <v>1.3694063351955592</v>
          </cell>
          <cell r="L2298">
            <v>30</v>
          </cell>
          <cell r="M2298">
            <v>151.04693732622803</v>
          </cell>
        </row>
        <row r="2299">
          <cell r="D2299">
            <v>44667</v>
          </cell>
          <cell r="E2299">
            <v>110876.66</v>
          </cell>
          <cell r="F2299">
            <v>19.899999999999999</v>
          </cell>
          <cell r="G2299">
            <v>110896.56</v>
          </cell>
          <cell r="H2299">
            <v>15960.962718999999</v>
          </cell>
          <cell r="I2299">
            <v>6.9479869073303613</v>
          </cell>
          <cell r="J2299">
            <v>75822.89005926947</v>
          </cell>
          <cell r="K2299">
            <v>1.4625736359206836</v>
          </cell>
          <cell r="L2299">
            <v>30</v>
          </cell>
          <cell r="M2299">
            <v>151.04693732622803</v>
          </cell>
        </row>
        <row r="2300">
          <cell r="D2300">
            <v>44668</v>
          </cell>
          <cell r="E2300">
            <v>101884.23</v>
          </cell>
          <cell r="F2300">
            <v>0</v>
          </cell>
          <cell r="G2300">
            <v>101884.23</v>
          </cell>
          <cell r="H2300">
            <v>15960.962718999999</v>
          </cell>
          <cell r="I2300">
            <v>6.3833386365044618</v>
          </cell>
          <cell r="J2300">
            <v>75822.89005926947</v>
          </cell>
          <cell r="K2300">
            <v>1.343713355167006</v>
          </cell>
          <cell r="L2300">
            <v>30</v>
          </cell>
          <cell r="M2300">
            <v>151.04693732622803</v>
          </cell>
        </row>
        <row r="2301">
          <cell r="D2301">
            <v>44669</v>
          </cell>
          <cell r="E2301">
            <v>106440.25</v>
          </cell>
          <cell r="F2301">
            <v>0</v>
          </cell>
          <cell r="G2301">
            <v>106440.25</v>
          </cell>
          <cell r="H2301">
            <v>15960.962718999999</v>
          </cell>
          <cell r="I2301">
            <v>6.6687863303692243</v>
          </cell>
          <cell r="J2301">
            <v>75822.89005926947</v>
          </cell>
          <cell r="K2301">
            <v>1.4038010146645354</v>
          </cell>
          <cell r="L2301">
            <v>30</v>
          </cell>
          <cell r="M2301">
            <v>151.04693732622803</v>
          </cell>
        </row>
        <row r="2302">
          <cell r="D2302">
            <v>44670</v>
          </cell>
          <cell r="E2302">
            <v>69846.152000000002</v>
          </cell>
          <cell r="F2302">
            <v>30.9</v>
          </cell>
          <cell r="G2302">
            <v>69877.051999999996</v>
          </cell>
          <cell r="H2302">
            <v>15960.962718999999</v>
          </cell>
          <cell r="I2302">
            <v>4.3779973194735957</v>
          </cell>
          <cell r="J2302">
            <v>75822.89005926947</v>
          </cell>
          <cell r="K2302">
            <v>0.9215825451308739</v>
          </cell>
          <cell r="L2302">
            <v>30</v>
          </cell>
          <cell r="M2302">
            <v>151.04693732622803</v>
          </cell>
        </row>
        <row r="2303">
          <cell r="D2303">
            <v>44671</v>
          </cell>
          <cell r="E2303">
            <v>49936.491999999998</v>
          </cell>
          <cell r="F2303">
            <v>52.2</v>
          </cell>
          <cell r="G2303">
            <v>49988.691999999995</v>
          </cell>
          <cell r="H2303">
            <v>15960.962718999999</v>
          </cell>
          <cell r="I2303">
            <v>3.131934638284271</v>
          </cell>
          <cell r="J2303">
            <v>75822.89005926947</v>
          </cell>
          <cell r="K2303">
            <v>0.65928233493770394</v>
          </cell>
          <cell r="L2303">
            <v>30</v>
          </cell>
          <cell r="M2303">
            <v>151.04693732622803</v>
          </cell>
        </row>
        <row r="2304">
          <cell r="D2304">
            <v>44672</v>
          </cell>
          <cell r="E2304">
            <v>98236.498000000007</v>
          </cell>
          <cell r="F2304">
            <v>0</v>
          </cell>
          <cell r="G2304">
            <v>98236.498000000007</v>
          </cell>
          <cell r="H2304">
            <v>15960.962718999999</v>
          </cell>
          <cell r="I2304">
            <v>6.1547977856660774</v>
          </cell>
          <cell r="J2304">
            <v>75822.89005926947</v>
          </cell>
          <cell r="K2304">
            <v>1.2956047695255377</v>
          </cell>
          <cell r="L2304">
            <v>30</v>
          </cell>
          <cell r="M2304">
            <v>151.04693732622803</v>
          </cell>
        </row>
        <row r="2305">
          <cell r="D2305">
            <v>44673</v>
          </cell>
          <cell r="E2305">
            <v>37812.839</v>
          </cell>
          <cell r="F2305">
            <v>0</v>
          </cell>
          <cell r="G2305">
            <v>37812.839</v>
          </cell>
          <cell r="H2305">
            <v>15960.962718999999</v>
          </cell>
          <cell r="I2305">
            <v>2.3690825964393385</v>
          </cell>
          <cell r="J2305">
            <v>75822.89005926947</v>
          </cell>
          <cell r="K2305">
            <v>0.4986995216146779</v>
          </cell>
          <cell r="L2305">
            <v>30</v>
          </cell>
          <cell r="M2305">
            <v>151.04693732622803</v>
          </cell>
        </row>
        <row r="2306">
          <cell r="D2306">
            <v>44674</v>
          </cell>
          <cell r="E2306">
            <v>70766.554000000004</v>
          </cell>
          <cell r="F2306">
            <v>0</v>
          </cell>
          <cell r="G2306">
            <v>70766.554000000004</v>
          </cell>
          <cell r="H2306">
            <v>15960.962718999999</v>
          </cell>
          <cell r="I2306">
            <v>4.4337271658281106</v>
          </cell>
          <cell r="J2306">
            <v>75822.89005926947</v>
          </cell>
          <cell r="K2306">
            <v>0.93331385739429062</v>
          </cell>
          <cell r="L2306">
            <v>30</v>
          </cell>
          <cell r="M2306">
            <v>151.04693732622803</v>
          </cell>
        </row>
        <row r="2307">
          <cell r="D2307">
            <v>44675</v>
          </cell>
          <cell r="E2307">
            <v>105229.32</v>
          </cell>
          <cell r="F2307">
            <v>0</v>
          </cell>
          <cell r="G2307">
            <v>105229.32</v>
          </cell>
          <cell r="H2307">
            <v>15960.962718999999</v>
          </cell>
          <cell r="I2307">
            <v>6.5929180997794434</v>
          </cell>
          <cell r="J2307">
            <v>75822.89005926947</v>
          </cell>
          <cell r="K2307">
            <v>1.3878305076177395</v>
          </cell>
          <cell r="L2307">
            <v>30</v>
          </cell>
          <cell r="M2307">
            <v>151.04693732622803</v>
          </cell>
        </row>
        <row r="2308">
          <cell r="D2308">
            <v>44676</v>
          </cell>
          <cell r="E2308">
            <v>114739.946</v>
          </cell>
          <cell r="F2308">
            <v>438.2</v>
          </cell>
          <cell r="G2308">
            <v>115178.14599999999</v>
          </cell>
          <cell r="H2308">
            <v>15960.962718999999</v>
          </cell>
          <cell r="I2308">
            <v>7.2162405255725224</v>
          </cell>
          <cell r="J2308">
            <v>75822.89005926947</v>
          </cell>
          <cell r="K2308">
            <v>1.5190418870866988</v>
          </cell>
          <cell r="L2308">
            <v>30</v>
          </cell>
          <cell r="M2308">
            <v>151.04693732622803</v>
          </cell>
        </row>
        <row r="2309">
          <cell r="D2309">
            <v>44677</v>
          </cell>
          <cell r="E2309">
            <v>84243.058999999994</v>
          </cell>
          <cell r="F2309">
            <v>0</v>
          </cell>
          <cell r="G2309">
            <v>84243.058999999994</v>
          </cell>
          <cell r="H2309">
            <v>15960.962718999999</v>
          </cell>
          <cell r="I2309">
            <v>5.2780687783774276</v>
          </cell>
          <cell r="J2309">
            <v>75822.89005926947</v>
          </cell>
          <cell r="K2309">
            <v>1.1110504879746554</v>
          </cell>
          <cell r="L2309">
            <v>30</v>
          </cell>
          <cell r="M2309">
            <v>151.04693732622803</v>
          </cell>
        </row>
        <row r="2310">
          <cell r="D2310">
            <v>44678</v>
          </cell>
          <cell r="E2310">
            <v>65985.536999999997</v>
          </cell>
          <cell r="F2310">
            <v>95.6</v>
          </cell>
          <cell r="G2310">
            <v>66081.137000000002</v>
          </cell>
          <cell r="H2310">
            <v>15960.962718999999</v>
          </cell>
          <cell r="I2310">
            <v>4.1401723795355236</v>
          </cell>
          <cell r="J2310">
            <v>75822.89005926947</v>
          </cell>
          <cell r="K2310">
            <v>0.87151962881321854</v>
          </cell>
          <cell r="L2310">
            <v>30</v>
          </cell>
          <cell r="M2310">
            <v>151.04693732622803</v>
          </cell>
        </row>
        <row r="2311">
          <cell r="D2311">
            <v>44679</v>
          </cell>
          <cell r="E2311">
            <v>66321.555999999997</v>
          </cell>
          <cell r="F2311">
            <v>919.3</v>
          </cell>
          <cell r="G2311">
            <v>67240.856</v>
          </cell>
          <cell r="H2311">
            <v>15960.962718999999</v>
          </cell>
          <cell r="I2311">
            <v>4.2128320943921631</v>
          </cell>
          <cell r="J2311">
            <v>75822.89005926947</v>
          </cell>
          <cell r="K2311">
            <v>0.88681473295780422</v>
          </cell>
          <cell r="L2311">
            <v>30</v>
          </cell>
          <cell r="M2311">
            <v>151.04693732622803</v>
          </cell>
        </row>
        <row r="2312">
          <cell r="D2312">
            <v>44680</v>
          </cell>
          <cell r="E2312">
            <v>112857.93799999999</v>
          </cell>
          <cell r="F2312">
            <v>70.5</v>
          </cell>
          <cell r="G2312">
            <v>112928.43799999999</v>
          </cell>
          <cell r="H2312">
            <v>15960.962718999999</v>
          </cell>
          <cell r="I2312">
            <v>7.0752898799500041</v>
          </cell>
          <cell r="J2312">
            <v>75822.89005926947</v>
          </cell>
          <cell r="K2312">
            <v>1.489371321928322</v>
          </cell>
          <cell r="L2312">
            <v>30</v>
          </cell>
          <cell r="M2312">
            <v>151.04693732622803</v>
          </cell>
        </row>
        <row r="2313">
          <cell r="D2313">
            <v>44681</v>
          </cell>
          <cell r="E2313">
            <v>103414.333</v>
          </cell>
          <cell r="F2313">
            <v>65.3</v>
          </cell>
          <cell r="G2313">
            <v>103479.633</v>
          </cell>
          <cell r="H2313">
            <v>16090.569998999999</v>
          </cell>
          <cell r="I2313">
            <v>6.4310731693427314</v>
          </cell>
          <cell r="J2313">
            <v>75822.89005926947</v>
          </cell>
          <cell r="K2313">
            <v>1.3647545341401748</v>
          </cell>
          <cell r="L2313">
            <v>30</v>
          </cell>
          <cell r="M2313">
            <v>151.04693732622803</v>
          </cell>
        </row>
        <row r="2314">
          <cell r="D2314">
            <v>44682</v>
          </cell>
          <cell r="E2314">
            <v>111138.558</v>
          </cell>
          <cell r="F2314">
            <v>0</v>
          </cell>
          <cell r="G2314">
            <v>111138.558</v>
          </cell>
          <cell r="H2314">
            <v>16090.569998999999</v>
          </cell>
          <cell r="I2314">
            <v>6.9070615899192553</v>
          </cell>
          <cell r="J2314">
            <v>89517.272041046206</v>
          </cell>
          <cell r="K2314">
            <v>1.2415320023273255</v>
          </cell>
          <cell r="L2314">
            <v>31</v>
          </cell>
          <cell r="M2314">
            <v>184.27179568945138</v>
          </cell>
        </row>
        <row r="2315">
          <cell r="D2315">
            <v>44683</v>
          </cell>
          <cell r="E2315">
            <v>85090.558000000005</v>
          </cell>
          <cell r="F2315">
            <v>0.2</v>
          </cell>
          <cell r="G2315">
            <v>85090.758000000002</v>
          </cell>
          <cell r="H2315">
            <v>16090.569998999999</v>
          </cell>
          <cell r="I2315">
            <v>5.2882376451106605</v>
          </cell>
          <cell r="J2315">
            <v>89517.272041046206</v>
          </cell>
          <cell r="K2315">
            <v>0.95055128535399824</v>
          </cell>
          <cell r="L2315">
            <v>31</v>
          </cell>
          <cell r="M2315">
            <v>184.27179568945138</v>
          </cell>
        </row>
        <row r="2316">
          <cell r="D2316">
            <v>44684</v>
          </cell>
          <cell r="E2316">
            <v>66185.267999999996</v>
          </cell>
          <cell r="F2316">
            <v>0</v>
          </cell>
          <cell r="G2316">
            <v>66185.267999999996</v>
          </cell>
          <cell r="H2316">
            <v>16090.569998999999</v>
          </cell>
          <cell r="I2316">
            <v>4.1132954273287581</v>
          </cell>
          <cell r="J2316">
            <v>89517.272041046206</v>
          </cell>
          <cell r="K2316">
            <v>0.73935751716888976</v>
          </cell>
          <cell r="L2316">
            <v>31</v>
          </cell>
          <cell r="M2316">
            <v>184.27179568945138</v>
          </cell>
        </row>
        <row r="2317">
          <cell r="D2317">
            <v>44685</v>
          </cell>
          <cell r="E2317">
            <v>72241.97</v>
          </cell>
          <cell r="F2317">
            <v>0</v>
          </cell>
          <cell r="G2317">
            <v>72241.97</v>
          </cell>
          <cell r="H2317">
            <v>16090.569998999999</v>
          </cell>
          <cell r="I2317">
            <v>4.4897085687138309</v>
          </cell>
          <cell r="J2317">
            <v>89517.272041046206</v>
          </cell>
          <cell r="K2317">
            <v>0.80701710801547899</v>
          </cell>
          <cell r="L2317">
            <v>31</v>
          </cell>
          <cell r="M2317">
            <v>184.27179568945138</v>
          </cell>
        </row>
        <row r="2318">
          <cell r="D2318">
            <v>44686</v>
          </cell>
          <cell r="E2318">
            <v>111337.59600000001</v>
          </cell>
          <cell r="F2318">
            <v>40.5</v>
          </cell>
          <cell r="G2318">
            <v>111378.09600000001</v>
          </cell>
          <cell r="H2318">
            <v>16090.569998999999</v>
          </cell>
          <cell r="I2318">
            <v>6.9219484460104246</v>
          </cell>
          <cell r="J2318">
            <v>89517.272041046206</v>
          </cell>
          <cell r="K2318">
            <v>1.2442078881596168</v>
          </cell>
          <cell r="L2318">
            <v>31</v>
          </cell>
          <cell r="M2318">
            <v>184.27179568945138</v>
          </cell>
        </row>
        <row r="2319">
          <cell r="D2319">
            <v>44687</v>
          </cell>
          <cell r="E2319">
            <v>121294.11</v>
          </cell>
          <cell r="F2319">
            <v>33.5</v>
          </cell>
          <cell r="G2319">
            <v>121327.61</v>
          </cell>
          <cell r="H2319">
            <v>16090.569998999999</v>
          </cell>
          <cell r="I2319">
            <v>7.540292855227646</v>
          </cell>
          <cell r="J2319">
            <v>89517.272041046206</v>
          </cell>
          <cell r="K2319">
            <v>1.3553541929245549</v>
          </cell>
          <cell r="L2319">
            <v>31</v>
          </cell>
          <cell r="M2319">
            <v>184.27179568945138</v>
          </cell>
        </row>
        <row r="2320">
          <cell r="D2320">
            <v>44688</v>
          </cell>
          <cell r="E2320">
            <v>120202.611</v>
          </cell>
          <cell r="F2320">
            <v>0</v>
          </cell>
          <cell r="G2320">
            <v>120202.611</v>
          </cell>
          <cell r="H2320">
            <v>16090.569998999999</v>
          </cell>
          <cell r="I2320">
            <v>7.4703761897478076</v>
          </cell>
          <cell r="J2320">
            <v>89517.272041046206</v>
          </cell>
          <cell r="K2320">
            <v>1.3427867969980554</v>
          </cell>
          <cell r="L2320">
            <v>31</v>
          </cell>
          <cell r="M2320">
            <v>184.27179568945138</v>
          </cell>
        </row>
        <row r="2321">
          <cell r="D2321">
            <v>44689</v>
          </cell>
          <cell r="E2321">
            <v>117552.334</v>
          </cell>
          <cell r="F2321">
            <v>0.5</v>
          </cell>
          <cell r="G2321">
            <v>117552.834</v>
          </cell>
          <cell r="H2321">
            <v>16090.569998999999</v>
          </cell>
          <cell r="I2321">
            <v>7.3056973126064335</v>
          </cell>
          <cell r="J2321">
            <v>89517.272041046206</v>
          </cell>
          <cell r="K2321">
            <v>1.313186062529907</v>
          </cell>
          <cell r="L2321">
            <v>31</v>
          </cell>
          <cell r="M2321">
            <v>184.27179568945138</v>
          </cell>
        </row>
        <row r="2322">
          <cell r="D2322">
            <v>44690</v>
          </cell>
          <cell r="E2322">
            <v>119106.298</v>
          </cell>
          <cell r="F2322">
            <v>56.8</v>
          </cell>
          <cell r="G2322">
            <v>119163.098</v>
          </cell>
          <cell r="H2322">
            <v>16090.569998999999</v>
          </cell>
          <cell r="I2322">
            <v>7.405772325492868</v>
          </cell>
          <cell r="J2322">
            <v>89517.272041046206</v>
          </cell>
          <cell r="K2322">
            <v>1.3311743676165684</v>
          </cell>
          <cell r="L2322">
            <v>31</v>
          </cell>
          <cell r="M2322">
            <v>184.27179568945138</v>
          </cell>
        </row>
        <row r="2323">
          <cell r="D2323">
            <v>44691</v>
          </cell>
          <cell r="E2323">
            <v>119115.90300000001</v>
          </cell>
          <cell r="F2323">
            <v>472.8</v>
          </cell>
          <cell r="G2323">
            <v>119588.70300000001</v>
          </cell>
          <cell r="H2323">
            <v>16090.569998999999</v>
          </cell>
          <cell r="I2323">
            <v>7.4322229111480969</v>
          </cell>
          <cell r="J2323">
            <v>89517.272041046206</v>
          </cell>
          <cell r="K2323">
            <v>1.3359288132145626</v>
          </cell>
          <cell r="L2323">
            <v>31</v>
          </cell>
          <cell r="M2323">
            <v>184.27179568945138</v>
          </cell>
        </row>
        <row r="2324">
          <cell r="D2324">
            <v>44692</v>
          </cell>
          <cell r="E2324">
            <v>112651.034</v>
          </cell>
          <cell r="F2324">
            <v>0</v>
          </cell>
          <cell r="G2324">
            <v>112651.034</v>
          </cell>
          <cell r="H2324">
            <v>16090.569998999999</v>
          </cell>
          <cell r="I2324">
            <v>7.0010592543956527</v>
          </cell>
          <cell r="J2324">
            <v>89517.272041046206</v>
          </cell>
          <cell r="K2324">
            <v>1.258427914875984</v>
          </cell>
          <cell r="L2324">
            <v>31</v>
          </cell>
          <cell r="M2324">
            <v>184.27179568945138</v>
          </cell>
        </row>
        <row r="2325">
          <cell r="D2325">
            <v>44693</v>
          </cell>
          <cell r="E2325">
            <v>100510.42600000001</v>
          </cell>
          <cell r="F2325">
            <v>21.2</v>
          </cell>
          <cell r="G2325">
            <v>100531.626</v>
          </cell>
          <cell r="H2325">
            <v>16090.569998999999</v>
          </cell>
          <cell r="I2325">
            <v>6.2478598338186817</v>
          </cell>
          <cell r="J2325">
            <v>89517.272041046206</v>
          </cell>
          <cell r="K2325">
            <v>1.1230416623275048</v>
          </cell>
          <cell r="L2325">
            <v>31</v>
          </cell>
          <cell r="M2325">
            <v>184.27179568945138</v>
          </cell>
        </row>
        <row r="2326">
          <cell r="D2326">
            <v>44694</v>
          </cell>
          <cell r="E2326">
            <v>114215.79700000001</v>
          </cell>
          <cell r="F2326">
            <v>0</v>
          </cell>
          <cell r="G2326">
            <v>114215.79700000001</v>
          </cell>
          <cell r="H2326">
            <v>16090.569998999999</v>
          </cell>
          <cell r="I2326">
            <v>7.0983064619275957</v>
          </cell>
          <cell r="J2326">
            <v>89517.272041046206</v>
          </cell>
          <cell r="K2326">
            <v>1.2759079269934501</v>
          </cell>
          <cell r="L2326">
            <v>31</v>
          </cell>
          <cell r="M2326">
            <v>184.27179568945138</v>
          </cell>
        </row>
        <row r="2327">
          <cell r="D2327">
            <v>44695</v>
          </cell>
          <cell r="E2327">
            <v>97462.623999999996</v>
          </cell>
          <cell r="F2327">
            <v>0</v>
          </cell>
          <cell r="G2327">
            <v>97462.623999999996</v>
          </cell>
          <cell r="H2327">
            <v>16090.569998999999</v>
          </cell>
          <cell r="I2327">
            <v>6.0571268765529824</v>
          </cell>
          <cell r="J2327">
            <v>89517.272041046206</v>
          </cell>
          <cell r="K2327">
            <v>1.088757753423391</v>
          </cell>
          <cell r="L2327">
            <v>31</v>
          </cell>
          <cell r="M2327">
            <v>184.27179568945138</v>
          </cell>
        </row>
        <row r="2328">
          <cell r="D2328">
            <v>44696</v>
          </cell>
          <cell r="E2328">
            <v>96442.486000000004</v>
          </cell>
          <cell r="F2328">
            <v>0</v>
          </cell>
          <cell r="G2328">
            <v>96442.486000000004</v>
          </cell>
          <cell r="H2328">
            <v>16090.569998999999</v>
          </cell>
          <cell r="I2328">
            <v>5.9937271337183047</v>
          </cell>
          <cell r="J2328">
            <v>89517.272041046206</v>
          </cell>
          <cell r="K2328">
            <v>1.077361762719695</v>
          </cell>
          <cell r="L2328">
            <v>31</v>
          </cell>
          <cell r="M2328">
            <v>184.27179568945138</v>
          </cell>
        </row>
        <row r="2329">
          <cell r="D2329">
            <v>44697</v>
          </cell>
          <cell r="E2329">
            <v>116129.553</v>
          </cell>
          <cell r="F2329">
            <v>9.5</v>
          </cell>
          <cell r="G2329">
            <v>116139.053</v>
          </cell>
          <cell r="H2329">
            <v>16090.569998999999</v>
          </cell>
          <cell r="I2329">
            <v>7.2178333649595903</v>
          </cell>
          <cell r="J2329">
            <v>89517.272041046206</v>
          </cell>
          <cell r="K2329">
            <v>1.2973926746421289</v>
          </cell>
          <cell r="L2329">
            <v>31</v>
          </cell>
          <cell r="M2329">
            <v>184.27179568945138</v>
          </cell>
        </row>
        <row r="2330">
          <cell r="D2330">
            <v>44698</v>
          </cell>
          <cell r="E2330">
            <v>117950.47199999999</v>
          </cell>
          <cell r="F2330">
            <v>0</v>
          </cell>
          <cell r="G2330">
            <v>117950.47199999999</v>
          </cell>
          <cell r="H2330">
            <v>16090.569998999999</v>
          </cell>
          <cell r="I2330">
            <v>7.3304097994869295</v>
          </cell>
          <cell r="J2330">
            <v>89517.272041046206</v>
          </cell>
          <cell r="K2330">
            <v>1.3176280879729709</v>
          </cell>
          <cell r="L2330">
            <v>31</v>
          </cell>
          <cell r="M2330">
            <v>184.27179568945138</v>
          </cell>
        </row>
        <row r="2331">
          <cell r="D2331">
            <v>44699</v>
          </cell>
          <cell r="E2331">
            <v>108768.53599999999</v>
          </cell>
          <cell r="F2331">
            <v>0</v>
          </cell>
          <cell r="G2331">
            <v>108768.53599999999</v>
          </cell>
          <cell r="H2331">
            <v>16090.569998999999</v>
          </cell>
          <cell r="I2331">
            <v>6.7597689831223979</v>
          </cell>
          <cell r="J2331">
            <v>89517.272041046206</v>
          </cell>
          <cell r="K2331">
            <v>1.215056418945905</v>
          </cell>
          <cell r="L2331">
            <v>31</v>
          </cell>
          <cell r="M2331">
            <v>184.27179568945138</v>
          </cell>
        </row>
        <row r="2332">
          <cell r="D2332">
            <v>44700</v>
          </cell>
          <cell r="E2332">
            <v>107064.959</v>
          </cell>
          <cell r="F2332">
            <v>0</v>
          </cell>
          <cell r="G2332">
            <v>107064.959</v>
          </cell>
          <cell r="H2332">
            <v>16090.569998999999</v>
          </cell>
          <cell r="I2332">
            <v>6.6538947350313817</v>
          </cell>
          <cell r="J2332">
            <v>89517.272041046206</v>
          </cell>
          <cell r="K2332">
            <v>1.1960257116739179</v>
          </cell>
          <cell r="L2332">
            <v>31</v>
          </cell>
          <cell r="M2332">
            <v>184.27179568945138</v>
          </cell>
        </row>
        <row r="2333">
          <cell r="D2333">
            <v>44701</v>
          </cell>
          <cell r="E2333">
            <v>92292.722999999998</v>
          </cell>
          <cell r="F2333">
            <v>0</v>
          </cell>
          <cell r="G2333">
            <v>92292.722999999998</v>
          </cell>
          <cell r="H2333">
            <v>16090.569998999999</v>
          </cell>
          <cell r="I2333">
            <v>5.7358268231477085</v>
          </cell>
          <cell r="J2333">
            <v>89517.272041046206</v>
          </cell>
          <cell r="K2333">
            <v>1.0310046418492418</v>
          </cell>
          <cell r="L2333">
            <v>31</v>
          </cell>
          <cell r="M2333">
            <v>184.27179568945138</v>
          </cell>
        </row>
        <row r="2334">
          <cell r="D2334">
            <v>44702</v>
          </cell>
          <cell r="E2334">
            <v>82564.251000000004</v>
          </cell>
          <cell r="F2334">
            <v>0</v>
          </cell>
          <cell r="G2334">
            <v>82564.251000000004</v>
          </cell>
          <cell r="H2334">
            <v>16090.569998999999</v>
          </cell>
          <cell r="I2334">
            <v>5.1312197768712497</v>
          </cell>
          <cell r="J2334">
            <v>89517.272041046206</v>
          </cell>
          <cell r="K2334">
            <v>0.92232760357288313</v>
          </cell>
          <cell r="L2334">
            <v>31</v>
          </cell>
          <cell r="M2334">
            <v>184.27179568945138</v>
          </cell>
        </row>
        <row r="2335">
          <cell r="D2335">
            <v>44703</v>
          </cell>
          <cell r="E2335">
            <v>80571.767000000007</v>
          </cell>
          <cell r="F2335">
            <v>0</v>
          </cell>
          <cell r="G2335">
            <v>80571.767000000007</v>
          </cell>
          <cell r="H2335">
            <v>16090.569998999999</v>
          </cell>
          <cell r="I2335">
            <v>5.0073904780879364</v>
          </cell>
          <cell r="J2335">
            <v>89517.272041046206</v>
          </cell>
          <cell r="K2335">
            <v>0.90006950796105101</v>
          </cell>
          <cell r="L2335">
            <v>31</v>
          </cell>
          <cell r="M2335">
            <v>184.27179568945138</v>
          </cell>
        </row>
        <row r="2336">
          <cell r="D2336">
            <v>44704</v>
          </cell>
          <cell r="E2336">
            <v>113180.476</v>
          </cell>
          <cell r="F2336">
            <v>0</v>
          </cell>
          <cell r="G2336">
            <v>113180.476</v>
          </cell>
          <cell r="H2336">
            <v>16090.569998999999</v>
          </cell>
          <cell r="I2336">
            <v>7.0339631229368482</v>
          </cell>
          <cell r="J2336">
            <v>89517.272041046206</v>
          </cell>
          <cell r="K2336">
            <v>1.2643423265635658</v>
          </cell>
          <cell r="L2336">
            <v>31</v>
          </cell>
          <cell r="M2336">
            <v>184.27179568945138</v>
          </cell>
        </row>
        <row r="2337">
          <cell r="D2337">
            <v>44705</v>
          </cell>
          <cell r="E2337">
            <v>95798.519</v>
          </cell>
          <cell r="F2337">
            <v>0</v>
          </cell>
          <cell r="G2337">
            <v>95798.519</v>
          </cell>
          <cell r="H2337">
            <v>16090.569998999999</v>
          </cell>
          <cell r="I2337">
            <v>5.9537057423045736</v>
          </cell>
          <cell r="J2337">
            <v>89517.272041046206</v>
          </cell>
          <cell r="K2337">
            <v>1.0701679889895848</v>
          </cell>
          <cell r="L2337">
            <v>31</v>
          </cell>
          <cell r="M2337">
            <v>184.27179568945138</v>
          </cell>
        </row>
        <row r="2338">
          <cell r="D2338">
            <v>44706</v>
          </cell>
          <cell r="E2338">
            <v>115293.60400000001</v>
          </cell>
          <cell r="F2338">
            <v>6.7640000000000002</v>
          </cell>
          <cell r="G2338">
            <v>115300.368</v>
          </cell>
          <cell r="H2338">
            <v>16090.569998999999</v>
          </cell>
          <cell r="I2338">
            <v>7.1657105998833925</v>
          </cell>
          <cell r="J2338">
            <v>89517.272041046206</v>
          </cell>
          <cell r="K2338">
            <v>1.2880237005784929</v>
          </cell>
          <cell r="L2338">
            <v>31</v>
          </cell>
          <cell r="M2338">
            <v>184.27179568945138</v>
          </cell>
        </row>
        <row r="2339">
          <cell r="D2339">
            <v>44707</v>
          </cell>
          <cell r="E2339">
            <v>126141.71</v>
          </cell>
          <cell r="F2339">
            <v>96.418000000000006</v>
          </cell>
          <cell r="G2339">
            <v>126238.12800000001</v>
          </cell>
          <cell r="H2339">
            <v>16090.569998999999</v>
          </cell>
          <cell r="I2339">
            <v>7.8454727214663924</v>
          </cell>
          <cell r="J2339">
            <v>89517.272041046206</v>
          </cell>
          <cell r="K2339">
            <v>1.4102097296052125</v>
          </cell>
          <cell r="L2339">
            <v>31</v>
          </cell>
          <cell r="M2339">
            <v>184.27179568945138</v>
          </cell>
        </row>
        <row r="2340">
          <cell r="D2340">
            <v>44708</v>
          </cell>
          <cell r="E2340">
            <v>124336.341</v>
          </cell>
          <cell r="F2340">
            <v>0.25</v>
          </cell>
          <cell r="G2340">
            <v>124336.591</v>
          </cell>
          <cell r="H2340">
            <v>16090.569998999999</v>
          </cell>
          <cell r="I2340">
            <v>7.7272956152409327</v>
          </cell>
          <cell r="J2340">
            <v>89517.272041046206</v>
          </cell>
          <cell r="K2340">
            <v>1.3889676055252014</v>
          </cell>
          <cell r="L2340">
            <v>31</v>
          </cell>
          <cell r="M2340">
            <v>184.27179568945138</v>
          </cell>
        </row>
        <row r="2341">
          <cell r="D2341">
            <v>44709</v>
          </cell>
          <cell r="E2341">
            <v>120714.22</v>
          </cell>
          <cell r="F2341">
            <v>0</v>
          </cell>
          <cell r="G2341">
            <v>120714.22</v>
          </cell>
          <cell r="H2341">
            <v>16090.569998999999</v>
          </cell>
          <cell r="I2341">
            <v>7.5021717693967442</v>
          </cell>
          <cell r="J2341">
            <v>89517.272041046206</v>
          </cell>
          <cell r="K2341">
            <v>1.3485019957338413</v>
          </cell>
          <cell r="L2341">
            <v>31</v>
          </cell>
          <cell r="M2341">
            <v>184.27179568945138</v>
          </cell>
        </row>
        <row r="2342">
          <cell r="D2342">
            <v>44710</v>
          </cell>
          <cell r="E2342">
            <v>112378.22199999999</v>
          </cell>
          <cell r="F2342">
            <v>0</v>
          </cell>
          <cell r="G2342">
            <v>112378.22199999999</v>
          </cell>
          <cell r="H2342">
            <v>16090.569998999999</v>
          </cell>
          <cell r="I2342">
            <v>6.9841044790199538</v>
          </cell>
          <cell r="J2342">
            <v>89517.272041046206</v>
          </cell>
          <cell r="K2342">
            <v>1.2553803242403476</v>
          </cell>
          <cell r="L2342">
            <v>31</v>
          </cell>
          <cell r="M2342">
            <v>184.27179568945138</v>
          </cell>
        </row>
        <row r="2343">
          <cell r="D2343">
            <v>44711</v>
          </cell>
          <cell r="E2343">
            <v>94074.832999999999</v>
          </cell>
          <cell r="F2343">
            <v>23</v>
          </cell>
          <cell r="G2343">
            <v>94097.832999999999</v>
          </cell>
          <cell r="H2343">
            <v>16090.569998999999</v>
          </cell>
          <cell r="I2343">
            <v>5.8480111646665103</v>
          </cell>
          <cell r="J2343">
            <v>89517.272041046206</v>
          </cell>
          <cell r="K2343">
            <v>1.0511695771610809</v>
          </cell>
          <cell r="L2343">
            <v>31</v>
          </cell>
          <cell r="M2343">
            <v>184.27179568945138</v>
          </cell>
        </row>
        <row r="2344">
          <cell r="D2344">
            <v>44712</v>
          </cell>
          <cell r="E2344">
            <v>120835.72900000001</v>
          </cell>
          <cell r="F2344">
            <v>0</v>
          </cell>
          <cell r="G2344">
            <v>120835.72900000001</v>
          </cell>
          <cell r="H2344">
            <v>16605.635978999999</v>
          </cell>
          <cell r="I2344">
            <v>7.2767901905601571</v>
          </cell>
          <cell r="J2344">
            <v>89517.272041046206</v>
          </cell>
          <cell r="K2344">
            <v>1.3498593762396311</v>
          </cell>
          <cell r="L2344">
            <v>31</v>
          </cell>
          <cell r="M2344">
            <v>184.27179568945138</v>
          </cell>
        </row>
        <row r="2345">
          <cell r="D2345">
            <v>44713</v>
          </cell>
          <cell r="E2345">
            <v>104083.22900000001</v>
          </cell>
          <cell r="F2345">
            <v>0</v>
          </cell>
          <cell r="G2345">
            <v>104083.22900000001</v>
          </cell>
          <cell r="H2345">
            <v>16605.635978999999</v>
          </cell>
          <cell r="I2345">
            <v>6.2679459631432897</v>
          </cell>
          <cell r="J2345">
            <v>93952.062249960509</v>
          </cell>
          <cell r="K2345">
            <v>1.1078333621148775</v>
          </cell>
          <cell r="L2345">
            <v>30</v>
          </cell>
          <cell r="M2345">
            <v>187.16209903429768</v>
          </cell>
        </row>
        <row r="2346">
          <cell r="D2346">
            <v>44714</v>
          </cell>
          <cell r="E2346">
            <v>96657.724000000002</v>
          </cell>
          <cell r="F2346">
            <v>284.21499999999997</v>
          </cell>
          <cell r="G2346">
            <v>96941.938999999998</v>
          </cell>
          <cell r="H2346">
            <v>16605.635978999999</v>
          </cell>
          <cell r="I2346">
            <v>5.8378937803162598</v>
          </cell>
          <cell r="J2346">
            <v>93952.062249960509</v>
          </cell>
          <cell r="K2346">
            <v>1.0318234286554018</v>
          </cell>
          <cell r="L2346">
            <v>30</v>
          </cell>
          <cell r="M2346">
            <v>187.16209903429768</v>
          </cell>
        </row>
        <row r="2347">
          <cell r="D2347">
            <v>44715</v>
          </cell>
          <cell r="E2347">
            <v>106861.41899999999</v>
          </cell>
          <cell r="F2347">
            <v>0</v>
          </cell>
          <cell r="G2347">
            <v>106861.41899999999</v>
          </cell>
          <cell r="H2347">
            <v>16605.635978999999</v>
          </cell>
          <cell r="I2347">
            <v>6.4352500039830005</v>
          </cell>
          <cell r="J2347">
            <v>93952.062249960509</v>
          </cell>
          <cell r="K2347">
            <v>1.1374036550224305</v>
          </cell>
          <cell r="L2347">
            <v>30</v>
          </cell>
          <cell r="M2347">
            <v>187.16209903429768</v>
          </cell>
        </row>
        <row r="2348">
          <cell r="D2348">
            <v>44716</v>
          </cell>
          <cell r="E2348">
            <v>107799.632</v>
          </cell>
          <cell r="F2348">
            <v>0</v>
          </cell>
          <cell r="G2348">
            <v>107799.632</v>
          </cell>
          <cell r="H2348">
            <v>16605.635978999999</v>
          </cell>
          <cell r="I2348">
            <v>6.4917496768161573</v>
          </cell>
          <cell r="J2348">
            <v>93952.062249960509</v>
          </cell>
          <cell r="K2348">
            <v>1.1473897370469408</v>
          </cell>
          <cell r="L2348">
            <v>30</v>
          </cell>
          <cell r="M2348">
            <v>187.16209903429768</v>
          </cell>
        </row>
        <row r="2349">
          <cell r="D2349">
            <v>44717</v>
          </cell>
          <cell r="E2349">
            <v>122278.808</v>
          </cell>
          <cell r="F2349">
            <v>58.582999999999998</v>
          </cell>
          <cell r="G2349">
            <v>122337.391</v>
          </cell>
          <cell r="H2349">
            <v>16605.635978999999</v>
          </cell>
          <cell r="I2349">
            <v>7.3672210540271781</v>
          </cell>
          <cell r="J2349">
            <v>93952.062249960509</v>
          </cell>
          <cell r="K2349">
            <v>1.3021256593018684</v>
          </cell>
          <cell r="L2349">
            <v>30</v>
          </cell>
          <cell r="M2349">
            <v>187.16209903429768</v>
          </cell>
        </row>
        <row r="2350">
          <cell r="D2350">
            <v>44718</v>
          </cell>
          <cell r="E2350">
            <v>111287.632</v>
          </cell>
          <cell r="F2350">
            <v>0</v>
          </cell>
          <cell r="G2350">
            <v>111287.632</v>
          </cell>
          <cell r="H2350">
            <v>16605.635978999999</v>
          </cell>
          <cell r="I2350">
            <v>6.7017988435214271</v>
          </cell>
          <cell r="J2350">
            <v>93952.062249960509</v>
          </cell>
          <cell r="K2350">
            <v>1.1845150530482025</v>
          </cell>
          <cell r="L2350">
            <v>30</v>
          </cell>
          <cell r="M2350">
            <v>187.16209903429768</v>
          </cell>
        </row>
        <row r="2351">
          <cell r="D2351">
            <v>44719</v>
          </cell>
          <cell r="E2351">
            <v>119504.16099999999</v>
          </cell>
          <cell r="F2351">
            <v>0</v>
          </cell>
          <cell r="G2351">
            <v>119504.16099999999</v>
          </cell>
          <cell r="H2351">
            <v>16605.635978999999</v>
          </cell>
          <cell r="I2351">
            <v>7.1966024758779881</v>
          </cell>
          <cell r="J2351">
            <v>93952.062249960509</v>
          </cell>
          <cell r="K2351">
            <v>1.2719695357197998</v>
          </cell>
          <cell r="L2351">
            <v>30</v>
          </cell>
          <cell r="M2351">
            <v>187.16209903429768</v>
          </cell>
        </row>
        <row r="2352">
          <cell r="D2352">
            <v>44720</v>
          </cell>
          <cell r="E2352">
            <v>96868.733999999997</v>
          </cell>
          <cell r="F2352">
            <v>0</v>
          </cell>
          <cell r="G2352">
            <v>96868.733999999997</v>
          </cell>
          <cell r="H2352">
            <v>16605.635978999999</v>
          </cell>
          <cell r="I2352">
            <v>5.8334853372977218</v>
          </cell>
          <cell r="J2352">
            <v>93952.062249960509</v>
          </cell>
          <cell r="K2352">
            <v>1.0310442546995897</v>
          </cell>
          <cell r="L2352">
            <v>30</v>
          </cell>
          <cell r="M2352">
            <v>187.16209903429768</v>
          </cell>
        </row>
        <row r="2353">
          <cell r="D2353">
            <v>44721</v>
          </cell>
          <cell r="E2353">
            <v>121710.52499999999</v>
          </cell>
          <cell r="F2353">
            <v>50.341000000000001</v>
          </cell>
          <cell r="G2353">
            <v>121760.86599999999</v>
          </cell>
          <cell r="H2353">
            <v>16605.635978999999</v>
          </cell>
          <cell r="I2353">
            <v>7.3325024199002407</v>
          </cell>
          <cell r="J2353">
            <v>93952.062249960509</v>
          </cell>
          <cell r="K2353">
            <v>1.2959892852171127</v>
          </cell>
          <cell r="L2353">
            <v>30</v>
          </cell>
          <cell r="M2353">
            <v>187.16209903429768</v>
          </cell>
        </row>
        <row r="2354">
          <cell r="D2354">
            <v>44722</v>
          </cell>
          <cell r="E2354">
            <v>104018.56600000001</v>
          </cell>
          <cell r="F2354">
            <v>0</v>
          </cell>
          <cell r="G2354">
            <v>104018.56600000001</v>
          </cell>
          <cell r="H2354">
            <v>16605.635978999999</v>
          </cell>
          <cell r="I2354">
            <v>6.2640519237893146</v>
          </cell>
          <cell r="J2354">
            <v>93952.062249960509</v>
          </cell>
          <cell r="K2354">
            <v>1.1071451068658551</v>
          </cell>
          <cell r="L2354">
            <v>30</v>
          </cell>
          <cell r="M2354">
            <v>187.16209903429768</v>
          </cell>
        </row>
        <row r="2355">
          <cell r="D2355">
            <v>44723</v>
          </cell>
          <cell r="E2355">
            <v>108428.558</v>
          </cell>
          <cell r="F2355">
            <v>0</v>
          </cell>
          <cell r="G2355">
            <v>108428.558</v>
          </cell>
          <cell r="H2355">
            <v>16605.635978999999</v>
          </cell>
          <cell r="I2355">
            <v>6.5296239263056295</v>
          </cell>
          <cell r="J2355">
            <v>93952.062249960509</v>
          </cell>
          <cell r="K2355">
            <v>1.1540838530135147</v>
          </cell>
          <cell r="L2355">
            <v>30</v>
          </cell>
          <cell r="M2355">
            <v>187.16209903429768</v>
          </cell>
        </row>
        <row r="2356">
          <cell r="D2356">
            <v>44724</v>
          </cell>
          <cell r="E2356">
            <v>103649.43799999999</v>
          </cell>
          <cell r="F2356">
            <v>0</v>
          </cell>
          <cell r="G2356">
            <v>103649.43799999999</v>
          </cell>
          <cell r="H2356">
            <v>16605.635978999999</v>
          </cell>
          <cell r="I2356">
            <v>6.2418228444293424</v>
          </cell>
          <cell r="J2356">
            <v>93952.062249960509</v>
          </cell>
          <cell r="K2356">
            <v>1.103216209605272</v>
          </cell>
          <cell r="L2356">
            <v>30</v>
          </cell>
          <cell r="M2356">
            <v>187.16209903429768</v>
          </cell>
        </row>
        <row r="2357">
          <cell r="D2357">
            <v>44725</v>
          </cell>
          <cell r="E2357">
            <v>94731.854000000007</v>
          </cell>
          <cell r="F2357">
            <v>0</v>
          </cell>
          <cell r="G2357">
            <v>94731.854000000007</v>
          </cell>
          <cell r="H2357">
            <v>16605.635978999999</v>
          </cell>
          <cell r="I2357">
            <v>5.7048013168421159</v>
          </cell>
          <cell r="J2357">
            <v>93952.062249960509</v>
          </cell>
          <cell r="K2357">
            <v>1.0082998896603765</v>
          </cell>
          <cell r="L2357">
            <v>30</v>
          </cell>
          <cell r="M2357">
            <v>187.16209903429768</v>
          </cell>
        </row>
        <row r="2358">
          <cell r="D2358">
            <v>44726</v>
          </cell>
          <cell r="E2358">
            <v>98790.509000000005</v>
          </cell>
          <cell r="F2358">
            <v>0</v>
          </cell>
          <cell r="G2358">
            <v>98790.509000000005</v>
          </cell>
          <cell r="H2358">
            <v>16605.635978999999</v>
          </cell>
          <cell r="I2358">
            <v>5.9492156232337949</v>
          </cell>
          <cell r="J2358">
            <v>93952.062249960509</v>
          </cell>
          <cell r="K2358">
            <v>1.0514991010752563</v>
          </cell>
          <cell r="L2358">
            <v>30</v>
          </cell>
          <cell r="M2358">
            <v>187.16209903429768</v>
          </cell>
        </row>
        <row r="2359">
          <cell r="D2359">
            <v>44727</v>
          </cell>
          <cell r="E2359">
            <v>84602.588000000003</v>
          </cell>
          <cell r="F2359">
            <v>0</v>
          </cell>
          <cell r="G2359">
            <v>84602.588000000003</v>
          </cell>
          <cell r="H2359">
            <v>16605.635978999999</v>
          </cell>
          <cell r="I2359">
            <v>5.0948116715909624</v>
          </cell>
          <cell r="J2359">
            <v>93952.062249960509</v>
          </cell>
          <cell r="K2359">
            <v>0.90048675860795768</v>
          </cell>
          <cell r="L2359">
            <v>30</v>
          </cell>
          <cell r="M2359">
            <v>187.16209903429768</v>
          </cell>
        </row>
        <row r="2360">
          <cell r="D2360">
            <v>44728</v>
          </cell>
          <cell r="E2360">
            <v>87263.391000000003</v>
          </cell>
          <cell r="F2360">
            <v>1607.6</v>
          </cell>
          <cell r="G2360">
            <v>88870.991000000009</v>
          </cell>
          <cell r="H2360">
            <v>16605.635978999999</v>
          </cell>
          <cell r="I2360">
            <v>5.3518571111873712</v>
          </cell>
          <cell r="J2360">
            <v>93952.062249960509</v>
          </cell>
          <cell r="K2360">
            <v>0.94591847024664288</v>
          </cell>
          <cell r="L2360">
            <v>30</v>
          </cell>
          <cell r="M2360">
            <v>187.16209903429768</v>
          </cell>
        </row>
        <row r="2361">
          <cell r="D2361">
            <v>44729</v>
          </cell>
          <cell r="E2361">
            <v>95769.680999999997</v>
          </cell>
          <cell r="F2361">
            <v>1214.0409999999999</v>
          </cell>
          <cell r="G2361">
            <v>96983.721999999994</v>
          </cell>
          <cell r="H2361">
            <v>16605.635978999999</v>
          </cell>
          <cell r="I2361">
            <v>5.8404099742189102</v>
          </cell>
          <cell r="J2361">
            <v>93952.062249960509</v>
          </cell>
          <cell r="K2361">
            <v>1.0322681554554249</v>
          </cell>
          <cell r="L2361">
            <v>30</v>
          </cell>
          <cell r="M2361">
            <v>187.16209903429768</v>
          </cell>
        </row>
        <row r="2362">
          <cell r="D2362">
            <v>44730</v>
          </cell>
          <cell r="E2362">
            <v>105176.568</v>
          </cell>
          <cell r="F2362">
            <v>0</v>
          </cell>
          <cell r="G2362">
            <v>105176.568</v>
          </cell>
          <cell r="H2362">
            <v>16605.635978999999</v>
          </cell>
          <cell r="I2362">
            <v>6.3337874040482127</v>
          </cell>
          <cell r="J2362">
            <v>93952.062249960509</v>
          </cell>
          <cell r="K2362">
            <v>1.1194705627661112</v>
          </cell>
          <cell r="L2362">
            <v>30</v>
          </cell>
          <cell r="M2362">
            <v>187.16209903429768</v>
          </cell>
        </row>
        <row r="2363">
          <cell r="D2363">
            <v>44731</v>
          </cell>
          <cell r="E2363">
            <v>103564.939</v>
          </cell>
          <cell r="F2363">
            <v>0</v>
          </cell>
          <cell r="G2363">
            <v>103564.939</v>
          </cell>
          <cell r="H2363">
            <v>16605.635978999999</v>
          </cell>
          <cell r="I2363">
            <v>6.2367342708807678</v>
          </cell>
          <cell r="J2363">
            <v>93952.062249960509</v>
          </cell>
          <cell r="K2363">
            <v>1.1023168254089444</v>
          </cell>
          <cell r="L2363">
            <v>30</v>
          </cell>
          <cell r="M2363">
            <v>187.16209903429768</v>
          </cell>
        </row>
        <row r="2364">
          <cell r="D2364">
            <v>44732</v>
          </cell>
          <cell r="E2364">
            <v>97841.664000000004</v>
          </cell>
          <cell r="F2364">
            <v>394.10199999999998</v>
          </cell>
          <cell r="G2364">
            <v>98235.766000000003</v>
          </cell>
          <cell r="H2364">
            <v>16605.635978999999</v>
          </cell>
          <cell r="I2364">
            <v>5.9158087124294418</v>
          </cell>
          <cell r="J2364">
            <v>93952.062249960509</v>
          </cell>
          <cell r="K2364">
            <v>1.0455945686284422</v>
          </cell>
          <cell r="L2364">
            <v>30</v>
          </cell>
          <cell r="M2364">
            <v>187.16209903429768</v>
          </cell>
        </row>
        <row r="2365">
          <cell r="D2365">
            <v>44733</v>
          </cell>
          <cell r="E2365">
            <v>89870.51</v>
          </cell>
          <cell r="F2365">
            <v>385.18299999999999</v>
          </cell>
          <cell r="G2365">
            <v>90255.692999999999</v>
          </cell>
          <cell r="H2365">
            <v>16605.635978999999</v>
          </cell>
          <cell r="I2365">
            <v>5.4352445828717517</v>
          </cell>
          <cell r="J2365">
            <v>93952.062249960509</v>
          </cell>
          <cell r="K2365">
            <v>0.96065685881246254</v>
          </cell>
          <cell r="L2365">
            <v>30</v>
          </cell>
          <cell r="M2365">
            <v>187.16209903429768</v>
          </cell>
        </row>
        <row r="2366">
          <cell r="D2366">
            <v>44734</v>
          </cell>
          <cell r="E2366">
            <v>91027.506999999998</v>
          </cell>
          <cell r="F2366">
            <v>0</v>
          </cell>
          <cell r="G2366">
            <v>91027.506999999998</v>
          </cell>
          <cell r="H2366">
            <v>16605.635978999999</v>
          </cell>
          <cell r="I2366">
            <v>5.4817236217339822</v>
          </cell>
          <cell r="J2366">
            <v>93952.062249960509</v>
          </cell>
          <cell r="K2366">
            <v>0.96887183548797795</v>
          </cell>
          <cell r="L2366">
            <v>30</v>
          </cell>
          <cell r="M2366">
            <v>187.16209903429768</v>
          </cell>
        </row>
        <row r="2367">
          <cell r="D2367">
            <v>44735</v>
          </cell>
          <cell r="E2367">
            <v>92468.627999999997</v>
          </cell>
          <cell r="F2367">
            <v>0</v>
          </cell>
          <cell r="G2367">
            <v>92468.627999999997</v>
          </cell>
          <cell r="H2367">
            <v>16605.635978999999</v>
          </cell>
          <cell r="I2367">
            <v>5.568508674822132</v>
          </cell>
          <cell r="J2367">
            <v>93952.062249960509</v>
          </cell>
          <cell r="K2367">
            <v>0.9842107324263536</v>
          </cell>
          <cell r="L2367">
            <v>30</v>
          </cell>
          <cell r="M2367">
            <v>187.16209903429768</v>
          </cell>
        </row>
        <row r="2368">
          <cell r="D2368">
            <v>44736</v>
          </cell>
          <cell r="E2368">
            <v>120737.334</v>
          </cell>
          <cell r="F2368">
            <v>0</v>
          </cell>
          <cell r="G2368">
            <v>120737.334</v>
          </cell>
          <cell r="H2368">
            <v>16605.635978999999</v>
          </cell>
          <cell r="I2368">
            <v>7.270864792693768</v>
          </cell>
          <cell r="J2368">
            <v>93952.062249960509</v>
          </cell>
          <cell r="K2368">
            <v>1.2850950911410224</v>
          </cell>
          <cell r="L2368">
            <v>30</v>
          </cell>
          <cell r="M2368">
            <v>187.16209903429768</v>
          </cell>
        </row>
        <row r="2369">
          <cell r="D2369">
            <v>44737</v>
          </cell>
          <cell r="E2369">
            <v>112647.632</v>
          </cell>
          <cell r="F2369">
            <v>0</v>
          </cell>
          <cell r="G2369">
            <v>112647.632</v>
          </cell>
          <cell r="H2369">
            <v>16605.635978999999</v>
          </cell>
          <cell r="I2369">
            <v>6.78369874797073</v>
          </cell>
          <cell r="J2369">
            <v>93952.062249960509</v>
          </cell>
          <cell r="K2369">
            <v>1.1989905202964009</v>
          </cell>
          <cell r="L2369">
            <v>30</v>
          </cell>
          <cell r="M2369">
            <v>187.16209903429768</v>
          </cell>
        </row>
        <row r="2370">
          <cell r="D2370">
            <v>44738</v>
          </cell>
          <cell r="E2370">
            <v>119010.38</v>
          </cell>
          <cell r="F2370">
            <v>105.181</v>
          </cell>
          <cell r="G2370">
            <v>119115.561</v>
          </cell>
          <cell r="H2370">
            <v>16605.635978999999</v>
          </cell>
          <cell r="I2370">
            <v>7.1732007825919606</v>
          </cell>
          <cell r="J2370">
            <v>93952.062249960509</v>
          </cell>
          <cell r="K2370">
            <v>1.2678333838281455</v>
          </cell>
          <cell r="L2370">
            <v>30</v>
          </cell>
          <cell r="M2370">
            <v>187.16209903429768</v>
          </cell>
        </row>
        <row r="2371">
          <cell r="D2371">
            <v>44739</v>
          </cell>
          <cell r="E2371">
            <v>110673.849</v>
          </cell>
          <cell r="F2371">
            <v>84.058000000000007</v>
          </cell>
          <cell r="G2371">
            <v>110757.90700000001</v>
          </cell>
          <cell r="H2371">
            <v>16605.635978999999</v>
          </cell>
          <cell r="I2371">
            <v>6.6698985296358346</v>
          </cell>
          <cell r="J2371">
            <v>93952.062249960509</v>
          </cell>
          <cell r="K2371">
            <v>1.1788768053363998</v>
          </cell>
          <cell r="L2371">
            <v>30</v>
          </cell>
          <cell r="M2371">
            <v>187.16209903429768</v>
          </cell>
        </row>
        <row r="2372">
          <cell r="D2372">
            <v>44740</v>
          </cell>
          <cell r="E2372">
            <v>119092.23299999999</v>
          </cell>
          <cell r="F2372">
            <v>78.799000000000007</v>
          </cell>
          <cell r="G2372">
            <v>119171.03199999999</v>
          </cell>
          <cell r="H2372">
            <v>16605.635978999999</v>
          </cell>
          <cell r="I2372">
            <v>7.1765412749446851</v>
          </cell>
          <cell r="J2372">
            <v>93952.062249960509</v>
          </cell>
          <cell r="K2372">
            <v>1.2684238019485312</v>
          </cell>
          <cell r="L2372">
            <v>30</v>
          </cell>
          <cell r="M2372">
            <v>187.16209903429768</v>
          </cell>
        </row>
        <row r="2373">
          <cell r="D2373">
            <v>44741</v>
          </cell>
          <cell r="E2373">
            <v>122260.156</v>
          </cell>
          <cell r="F2373">
            <v>0.72499999999999998</v>
          </cell>
          <cell r="G2373">
            <v>122260.88100000001</v>
          </cell>
          <cell r="H2373">
            <v>16605.635978999999</v>
          </cell>
          <cell r="I2373">
            <v>7.3626135821967251</v>
          </cell>
          <cell r="J2373">
            <v>93952.062249960509</v>
          </cell>
          <cell r="K2373">
            <v>1.3013113078318981</v>
          </cell>
          <cell r="L2373">
            <v>30</v>
          </cell>
          <cell r="M2373">
            <v>187.16209903429768</v>
          </cell>
        </row>
        <row r="2374">
          <cell r="D2374">
            <v>44742</v>
          </cell>
          <cell r="E2374">
            <v>115011.572</v>
          </cell>
          <cell r="F2374">
            <v>158.89400000000001</v>
          </cell>
          <cell r="G2374">
            <v>115170.466</v>
          </cell>
          <cell r="H2374">
            <v>16817.233519000001</v>
          </cell>
          <cell r="I2374">
            <v>6.8483598012646469</v>
          </cell>
          <cell r="J2374">
            <v>93952.062249960509</v>
          </cell>
          <cell r="K2374">
            <v>1.2258428739284901</v>
          </cell>
          <cell r="L2374">
            <v>30</v>
          </cell>
          <cell r="M2374">
            <v>187.16209903429768</v>
          </cell>
        </row>
        <row r="2375">
          <cell r="D2375">
            <v>44743</v>
          </cell>
          <cell r="E2375">
            <v>115600.189</v>
          </cell>
          <cell r="F2375">
            <v>983.62400000000002</v>
          </cell>
          <cell r="G2375">
            <v>116583.81299999999</v>
          </cell>
          <cell r="H2375">
            <v>16817.233519000001</v>
          </cell>
          <cell r="I2375">
            <v>6.9324013886281808</v>
          </cell>
          <cell r="J2375">
            <v>95794.295175323001</v>
          </cell>
          <cell r="K2375">
            <v>1.2170225041755145</v>
          </cell>
          <cell r="L2375">
            <v>31</v>
          </cell>
          <cell r="M2375">
            <v>197.19308225420556</v>
          </cell>
        </row>
        <row r="2376">
          <cell r="D2376">
            <v>44744</v>
          </cell>
          <cell r="E2376">
            <v>110452.427</v>
          </cell>
          <cell r="F2376">
            <v>0</v>
          </cell>
          <cell r="G2376">
            <v>110452.427</v>
          </cell>
          <cell r="H2376">
            <v>16817.233519000001</v>
          </cell>
          <cell r="I2376">
            <v>6.5678119338244043</v>
          </cell>
          <cell r="J2376">
            <v>95794.295175323001</v>
          </cell>
          <cell r="K2376">
            <v>1.1530167511316789</v>
          </cell>
          <cell r="L2376">
            <v>31</v>
          </cell>
          <cell r="M2376">
            <v>197.19308225420556</v>
          </cell>
        </row>
        <row r="2377">
          <cell r="D2377">
            <v>44745</v>
          </cell>
          <cell r="E2377">
            <v>98633.498000000007</v>
          </cell>
          <cell r="F2377">
            <v>0</v>
          </cell>
          <cell r="G2377">
            <v>98633.498000000007</v>
          </cell>
          <cell r="H2377">
            <v>16817.233519000001</v>
          </cell>
          <cell r="I2377">
            <v>5.8650251772126802</v>
          </cell>
          <cell r="J2377">
            <v>95794.295175323001</v>
          </cell>
          <cell r="K2377">
            <v>1.0296385376548853</v>
          </cell>
          <cell r="L2377">
            <v>31</v>
          </cell>
          <cell r="M2377">
            <v>197.19308225420556</v>
          </cell>
        </row>
        <row r="2378">
          <cell r="D2378">
            <v>44746</v>
          </cell>
          <cell r="E2378">
            <v>116445.02</v>
          </cell>
          <cell r="F2378">
            <v>0.1</v>
          </cell>
          <cell r="G2378">
            <v>116445.12000000001</v>
          </cell>
          <cell r="H2378">
            <v>16817.233519000001</v>
          </cell>
          <cell r="I2378">
            <v>6.9241543128030578</v>
          </cell>
          <cell r="J2378">
            <v>95794.295175323001</v>
          </cell>
          <cell r="K2378">
            <v>1.2155746830944558</v>
          </cell>
          <cell r="L2378">
            <v>31</v>
          </cell>
          <cell r="M2378">
            <v>197.19308225420556</v>
          </cell>
        </row>
        <row r="2379">
          <cell r="D2379">
            <v>44747</v>
          </cell>
          <cell r="E2379">
            <v>103126.893</v>
          </cell>
          <cell r="F2379">
            <v>0</v>
          </cell>
          <cell r="G2379">
            <v>103126.893</v>
          </cell>
          <cell r="H2379">
            <v>16817.233519000001</v>
          </cell>
          <cell r="I2379">
            <v>6.1322150806485443</v>
          </cell>
          <cell r="J2379">
            <v>95794.295175323001</v>
          </cell>
          <cell r="K2379">
            <v>1.076545245322353</v>
          </cell>
          <cell r="L2379">
            <v>31</v>
          </cell>
          <cell r="M2379">
            <v>197.19308225420556</v>
          </cell>
        </row>
        <row r="2380">
          <cell r="D2380">
            <v>44748</v>
          </cell>
          <cell r="E2380">
            <v>99138.910999999993</v>
          </cell>
          <cell r="F2380">
            <v>0</v>
          </cell>
          <cell r="G2380">
            <v>99138.910999999993</v>
          </cell>
          <cell r="H2380">
            <v>16817.233519000001</v>
          </cell>
          <cell r="I2380">
            <v>5.8950784555612845</v>
          </cell>
          <cell r="J2380">
            <v>95794.295175323001</v>
          </cell>
          <cell r="K2380">
            <v>1.034914561650625</v>
          </cell>
          <cell r="L2380">
            <v>31</v>
          </cell>
          <cell r="M2380">
            <v>197.19308225420556</v>
          </cell>
        </row>
        <row r="2381">
          <cell r="D2381">
            <v>44749</v>
          </cell>
          <cell r="E2381">
            <v>115141.38800000001</v>
          </cell>
          <cell r="F2381">
            <v>74.427000000000007</v>
          </cell>
          <cell r="G2381">
            <v>115215.815</v>
          </cell>
          <cell r="H2381">
            <v>16817.233519000001</v>
          </cell>
          <cell r="I2381">
            <v>6.851056380339247</v>
          </cell>
          <cell r="J2381">
            <v>95794.295175323001</v>
          </cell>
          <cell r="K2381">
            <v>1.2027419251755198</v>
          </cell>
          <cell r="L2381">
            <v>31</v>
          </cell>
          <cell r="M2381">
            <v>197.19308225420556</v>
          </cell>
        </row>
        <row r="2382">
          <cell r="D2382">
            <v>44750</v>
          </cell>
          <cell r="E2382">
            <v>115754.599</v>
          </cell>
          <cell r="F2382">
            <v>0.54100000000000004</v>
          </cell>
          <cell r="G2382">
            <v>115755.14</v>
          </cell>
          <cell r="H2382">
            <v>16817.233519000001</v>
          </cell>
          <cell r="I2382">
            <v>6.8831261615782759</v>
          </cell>
          <cell r="J2382">
            <v>95794.295175323001</v>
          </cell>
          <cell r="K2382">
            <v>1.2083719577261318</v>
          </cell>
          <cell r="L2382">
            <v>31</v>
          </cell>
          <cell r="M2382">
            <v>197.19308225420556</v>
          </cell>
        </row>
        <row r="2383">
          <cell r="D2383">
            <v>44751</v>
          </cell>
          <cell r="E2383">
            <v>118009.929</v>
          </cell>
          <cell r="F2383">
            <v>0</v>
          </cell>
          <cell r="G2383">
            <v>118009.929</v>
          </cell>
          <cell r="H2383">
            <v>16817.233519000001</v>
          </cell>
          <cell r="I2383">
            <v>7.0172022566418644</v>
          </cell>
          <cell r="J2383">
            <v>95794.295175323001</v>
          </cell>
          <cell r="K2383">
            <v>1.2319097790115567</v>
          </cell>
          <cell r="L2383">
            <v>31</v>
          </cell>
          <cell r="M2383">
            <v>197.19308225420556</v>
          </cell>
        </row>
        <row r="2384">
          <cell r="D2384">
            <v>44752</v>
          </cell>
          <cell r="E2384">
            <v>110333.723</v>
          </cell>
          <cell r="F2384">
            <v>177.874</v>
          </cell>
          <cell r="G2384">
            <v>110511.59699999999</v>
          </cell>
          <cell r="H2384">
            <v>16817.233519000001</v>
          </cell>
          <cell r="I2384">
            <v>6.5713303484276837</v>
          </cell>
          <cell r="J2384">
            <v>95794.295175323001</v>
          </cell>
          <cell r="K2384">
            <v>1.1536344288325453</v>
          </cell>
          <cell r="L2384">
            <v>31</v>
          </cell>
          <cell r="M2384">
            <v>197.19308225420556</v>
          </cell>
        </row>
        <row r="2385">
          <cell r="D2385">
            <v>44753</v>
          </cell>
          <cell r="E2385">
            <v>106596.27</v>
          </cell>
          <cell r="F2385">
            <v>0</v>
          </cell>
          <cell r="G2385">
            <v>106596.27</v>
          </cell>
          <cell r="H2385">
            <v>16817.233519000001</v>
          </cell>
          <cell r="I2385">
            <v>6.3385139939674522</v>
          </cell>
          <cell r="J2385">
            <v>95794.295175323001</v>
          </cell>
          <cell r="K2385">
            <v>1.1127621932486396</v>
          </cell>
          <cell r="L2385">
            <v>31</v>
          </cell>
          <cell r="M2385">
            <v>197.19308225420556</v>
          </cell>
        </row>
        <row r="2386">
          <cell r="D2386">
            <v>44754</v>
          </cell>
          <cell r="E2386">
            <v>95874.361000000004</v>
          </cell>
          <cell r="F2386">
            <v>0</v>
          </cell>
          <cell r="G2386">
            <v>95874.361000000004</v>
          </cell>
          <cell r="H2386">
            <v>16817.233519000001</v>
          </cell>
          <cell r="I2386">
            <v>5.7009591316955772</v>
          </cell>
          <cell r="J2386">
            <v>95794.295175323001</v>
          </cell>
          <cell r="K2386">
            <v>1.0008358099459937</v>
          </cell>
          <cell r="L2386">
            <v>31</v>
          </cell>
          <cell r="M2386">
            <v>197.19308225420556</v>
          </cell>
        </row>
        <row r="2387">
          <cell r="D2387">
            <v>44755</v>
          </cell>
          <cell r="E2387">
            <v>103022.245</v>
          </cell>
          <cell r="F2387">
            <v>0</v>
          </cell>
          <cell r="G2387">
            <v>103022.245</v>
          </cell>
          <cell r="H2387">
            <v>16817.233519000001</v>
          </cell>
          <cell r="I2387">
            <v>6.1259924162678798</v>
          </cell>
          <cell r="J2387">
            <v>95794.295175323001</v>
          </cell>
          <cell r="K2387">
            <v>1.0754528211878212</v>
          </cell>
          <cell r="L2387">
            <v>31</v>
          </cell>
          <cell r="M2387">
            <v>197.19308225420556</v>
          </cell>
        </row>
        <row r="2388">
          <cell r="D2388">
            <v>44756</v>
          </cell>
          <cell r="E2388">
            <v>97873.906000000003</v>
          </cell>
          <cell r="F2388">
            <v>0</v>
          </cell>
          <cell r="G2388">
            <v>97873.906000000003</v>
          </cell>
          <cell r="H2388">
            <v>16817.233519000001</v>
          </cell>
          <cell r="I2388">
            <v>5.8198577006986731</v>
          </cell>
          <cell r="J2388">
            <v>88802.647633472487</v>
          </cell>
          <cell r="K2388">
            <v>1.102150764738103</v>
          </cell>
          <cell r="L2388">
            <v>31</v>
          </cell>
          <cell r="M2388">
            <v>182.80073742522347</v>
          </cell>
        </row>
        <row r="2389">
          <cell r="D2389">
            <v>44757</v>
          </cell>
          <cell r="E2389">
            <v>97851.214999999997</v>
          </cell>
          <cell r="F2389">
            <v>1.2999999999999999E-2</v>
          </cell>
          <cell r="G2389">
            <v>97851.228000000003</v>
          </cell>
          <cell r="H2389">
            <v>16817.233519000001</v>
          </cell>
          <cell r="I2389">
            <v>5.81850920304153</v>
          </cell>
          <cell r="J2389">
            <v>88802.647633472487</v>
          </cell>
          <cell r="K2389">
            <v>1.1018953894694106</v>
          </cell>
          <cell r="L2389">
            <v>31</v>
          </cell>
          <cell r="M2389">
            <v>182.80073742522347</v>
          </cell>
        </row>
        <row r="2390">
          <cell r="D2390">
            <v>44758</v>
          </cell>
          <cell r="E2390">
            <v>103087.37300000001</v>
          </cell>
          <cell r="F2390">
            <v>2299.4079999999999</v>
          </cell>
          <cell r="G2390">
            <v>105386.781</v>
          </cell>
          <cell r="H2390">
            <v>16817.233519000001</v>
          </cell>
          <cell r="I2390">
            <v>6.266594376592006</v>
          </cell>
          <cell r="J2390">
            <v>88802.647633472487</v>
          </cell>
          <cell r="K2390">
            <v>1.1867526904713193</v>
          </cell>
          <cell r="L2390">
            <v>31</v>
          </cell>
          <cell r="M2390">
            <v>182.80073742522347</v>
          </cell>
        </row>
        <row r="2391">
          <cell r="D2391">
            <v>44759</v>
          </cell>
          <cell r="E2391">
            <v>98850.178</v>
          </cell>
          <cell r="F2391">
            <v>135.36600000000001</v>
          </cell>
          <cell r="G2391">
            <v>98985.543999999994</v>
          </cell>
          <cell r="H2391">
            <v>16817.233519000001</v>
          </cell>
          <cell r="I2391">
            <v>5.8859588224285977</v>
          </cell>
          <cell r="J2391">
            <v>88802.647633472487</v>
          </cell>
          <cell r="K2391">
            <v>1.1146688374490454</v>
          </cell>
          <cell r="L2391">
            <v>31</v>
          </cell>
          <cell r="M2391">
            <v>182.80073742522347</v>
          </cell>
        </row>
        <row r="2392">
          <cell r="D2392">
            <v>44760</v>
          </cell>
          <cell r="E2392">
            <v>104009.173</v>
          </cell>
          <cell r="F2392">
            <v>1909.627</v>
          </cell>
          <cell r="G2392">
            <v>105918.79999999999</v>
          </cell>
          <cell r="H2392">
            <v>16817.233519000001</v>
          </cell>
          <cell r="I2392">
            <v>6.2982297225244341</v>
          </cell>
          <cell r="J2392">
            <v>88802.647633472487</v>
          </cell>
          <cell r="K2392">
            <v>1.1927437167996766</v>
          </cell>
          <cell r="L2392">
            <v>31</v>
          </cell>
          <cell r="M2392">
            <v>182.80073742522347</v>
          </cell>
        </row>
        <row r="2393">
          <cell r="D2393">
            <v>44761</v>
          </cell>
          <cell r="E2393">
            <v>114513.37300000001</v>
          </cell>
          <cell r="F2393">
            <v>0</v>
          </cell>
          <cell r="G2393">
            <v>114513.37300000001</v>
          </cell>
          <cell r="H2393">
            <v>16817.233519000001</v>
          </cell>
          <cell r="I2393">
            <v>6.809287203547691</v>
          </cell>
          <cell r="J2393">
            <v>88802.647633472487</v>
          </cell>
          <cell r="K2393">
            <v>1.2895265631340969</v>
          </cell>
          <cell r="L2393">
            <v>31</v>
          </cell>
          <cell r="M2393">
            <v>182.80073742522347</v>
          </cell>
        </row>
        <row r="2394">
          <cell r="D2394">
            <v>44762</v>
          </cell>
          <cell r="E2394">
            <v>115791.31600000001</v>
          </cell>
          <cell r="F2394">
            <v>251.58</v>
          </cell>
          <cell r="G2394">
            <v>116042.89600000001</v>
          </cell>
          <cell r="H2394">
            <v>16817.233519000001</v>
          </cell>
          <cell r="I2394">
            <v>6.9002369425919845</v>
          </cell>
          <cell r="J2394">
            <v>88802.647633472487</v>
          </cell>
          <cell r="K2394">
            <v>1.3067504077013559</v>
          </cell>
          <cell r="L2394">
            <v>31</v>
          </cell>
          <cell r="M2394">
            <v>182.80073742522347</v>
          </cell>
        </row>
        <row r="2395">
          <cell r="D2395">
            <v>44763</v>
          </cell>
          <cell r="E2395">
            <v>112661.04399999999</v>
          </cell>
          <cell r="F2395">
            <v>382.15199999999999</v>
          </cell>
          <cell r="G2395">
            <v>113043.196</v>
          </cell>
          <cell r="H2395">
            <v>16817.233519000001</v>
          </cell>
          <cell r="I2395">
            <v>6.7218663445616382</v>
          </cell>
          <cell r="J2395">
            <v>88802.647633472487</v>
          </cell>
          <cell r="K2395">
            <v>1.2729710094520932</v>
          </cell>
          <cell r="L2395">
            <v>31</v>
          </cell>
          <cell r="M2395">
            <v>182.80073742522347</v>
          </cell>
        </row>
        <row r="2396">
          <cell r="D2396">
            <v>44764</v>
          </cell>
          <cell r="E2396">
            <v>108202.20699999999</v>
          </cell>
          <cell r="F2396">
            <v>591.52499999999998</v>
          </cell>
          <cell r="G2396">
            <v>108793.73199999999</v>
          </cell>
          <cell r="H2396">
            <v>16817.233519000001</v>
          </cell>
          <cell r="I2396">
            <v>6.4691812643908131</v>
          </cell>
          <cell r="J2396">
            <v>88802.647633472487</v>
          </cell>
          <cell r="K2396">
            <v>1.2251181118950358</v>
          </cell>
          <cell r="L2396">
            <v>31</v>
          </cell>
          <cell r="M2396">
            <v>182.80073742522347</v>
          </cell>
        </row>
        <row r="2397">
          <cell r="D2397">
            <v>44765</v>
          </cell>
          <cell r="E2397">
            <v>111474.874</v>
          </cell>
          <cell r="F2397">
            <v>0</v>
          </cell>
          <cell r="G2397">
            <v>111474.874</v>
          </cell>
          <cell r="H2397">
            <v>16817.233519000001</v>
          </cell>
          <cell r="I2397">
            <v>6.6286095078632528</v>
          </cell>
          <cell r="J2397">
            <v>88802.647633472487</v>
          </cell>
          <cell r="K2397">
            <v>1.2553102522360116</v>
          </cell>
          <cell r="L2397">
            <v>31</v>
          </cell>
          <cell r="M2397">
            <v>182.80073742522347</v>
          </cell>
        </row>
        <row r="2398">
          <cell r="D2398">
            <v>44766</v>
          </cell>
          <cell r="E2398">
            <v>106534.38800000001</v>
          </cell>
          <cell r="F2398">
            <v>0</v>
          </cell>
          <cell r="G2398">
            <v>106534.38800000001</v>
          </cell>
          <cell r="H2398">
            <v>16817.233519000001</v>
          </cell>
          <cell r="I2398">
            <v>6.3348343162172389</v>
          </cell>
          <cell r="J2398">
            <v>88802.647633472487</v>
          </cell>
          <cell r="K2398">
            <v>1.1996758074118938</v>
          </cell>
          <cell r="L2398">
            <v>31</v>
          </cell>
          <cell r="M2398">
            <v>182.80073742522347</v>
          </cell>
        </row>
        <row r="2399">
          <cell r="D2399">
            <v>44767</v>
          </cell>
          <cell r="E2399">
            <v>106005.601</v>
          </cell>
          <cell r="F2399">
            <v>162.97499999999999</v>
          </cell>
          <cell r="G2399">
            <v>106168.576</v>
          </cell>
          <cell r="H2399">
            <v>16817.233519000001</v>
          </cell>
          <cell r="I2399">
            <v>6.3130821059273172</v>
          </cell>
          <cell r="J2399">
            <v>88802.647633472487</v>
          </cell>
          <cell r="K2399">
            <v>1.1955564257296059</v>
          </cell>
          <cell r="L2399">
            <v>31</v>
          </cell>
          <cell r="M2399">
            <v>182.80073742522347</v>
          </cell>
        </row>
        <row r="2400">
          <cell r="D2400">
            <v>44768</v>
          </cell>
          <cell r="E2400">
            <v>111042.45699999999</v>
          </cell>
          <cell r="F2400">
            <v>37.506999999999998</v>
          </cell>
          <cell r="G2400">
            <v>111079.96399999999</v>
          </cell>
          <cell r="H2400">
            <v>16817.233519000001</v>
          </cell>
          <cell r="I2400">
            <v>6.6051270486612781</v>
          </cell>
          <cell r="J2400">
            <v>88802.647633472487</v>
          </cell>
          <cell r="K2400">
            <v>1.2508632001432634</v>
          </cell>
          <cell r="L2400">
            <v>31</v>
          </cell>
          <cell r="M2400">
            <v>182.80073742522347</v>
          </cell>
        </row>
        <row r="2401">
          <cell r="D2401">
            <v>44769</v>
          </cell>
          <cell r="E2401">
            <v>111321.874</v>
          </cell>
          <cell r="F2401">
            <v>0</v>
          </cell>
          <cell r="G2401">
            <v>111321.874</v>
          </cell>
          <cell r="H2401">
            <v>16817.233519000001</v>
          </cell>
          <cell r="I2401">
            <v>6.6195116975826771</v>
          </cell>
          <cell r="J2401">
            <v>88802.647633472487</v>
          </cell>
          <cell r="K2401">
            <v>1.2535873306331389</v>
          </cell>
          <cell r="L2401">
            <v>31</v>
          </cell>
          <cell r="M2401">
            <v>182.80073742522347</v>
          </cell>
        </row>
        <row r="2402">
          <cell r="D2402">
            <v>44770</v>
          </cell>
          <cell r="E2402">
            <v>106311.754</v>
          </cell>
          <cell r="F2402">
            <v>3974.373</v>
          </cell>
          <cell r="G2402">
            <v>110286.12700000001</v>
          </cell>
          <cell r="H2402">
            <v>16817.233519000001</v>
          </cell>
          <cell r="I2402">
            <v>6.557923268140355</v>
          </cell>
          <cell r="J2402">
            <v>88802.647633472487</v>
          </cell>
          <cell r="K2402">
            <v>1.2419238608199981</v>
          </cell>
          <cell r="L2402">
            <v>31</v>
          </cell>
          <cell r="M2402">
            <v>182.80073742522347</v>
          </cell>
        </row>
        <row r="2403">
          <cell r="D2403">
            <v>44771</v>
          </cell>
          <cell r="E2403">
            <v>105280.766</v>
          </cell>
          <cell r="F2403">
            <v>833.87300000000005</v>
          </cell>
          <cell r="G2403">
            <v>106114.63900000001</v>
          </cell>
          <cell r="H2403">
            <v>16817.233519000001</v>
          </cell>
          <cell r="I2403">
            <v>6.3098748602207602</v>
          </cell>
          <cell r="J2403">
            <v>88802.647633472487</v>
          </cell>
          <cell r="K2403">
            <v>1.1949490451904285</v>
          </cell>
          <cell r="L2403">
            <v>31</v>
          </cell>
          <cell r="M2403">
            <v>182.80073742522347</v>
          </cell>
        </row>
        <row r="2404">
          <cell r="D2404">
            <v>44772</v>
          </cell>
          <cell r="E2404">
            <v>97688.153000000006</v>
          </cell>
          <cell r="F2404">
            <v>342.32499999999999</v>
          </cell>
          <cell r="G2404">
            <v>98030.478000000003</v>
          </cell>
          <cell r="H2404">
            <v>16817.233519000001</v>
          </cell>
          <cell r="I2404">
            <v>5.8291679121447535</v>
          </cell>
          <cell r="J2404">
            <v>88802.647633472487</v>
          </cell>
          <cell r="K2404">
            <v>1.1039139103668938</v>
          </cell>
          <cell r="L2404">
            <v>31</v>
          </cell>
          <cell r="M2404">
            <v>182.80073742522347</v>
          </cell>
        </row>
        <row r="2405">
          <cell r="D2405">
            <v>44773</v>
          </cell>
          <cell r="E2405">
            <v>107301.874</v>
          </cell>
          <cell r="F2405">
            <v>0</v>
          </cell>
          <cell r="G2405">
            <v>107301.874</v>
          </cell>
          <cell r="H2405">
            <v>17807.029029000001</v>
          </cell>
          <cell r="I2405">
            <v>6.0258156386026744</v>
          </cell>
          <cell r="J2405">
            <v>88802.647633472487</v>
          </cell>
          <cell r="K2405">
            <v>1.2083184100870723</v>
          </cell>
          <cell r="L2405">
            <v>31</v>
          </cell>
          <cell r="M2405">
            <v>182.80073742522347</v>
          </cell>
        </row>
        <row r="2406">
          <cell r="D2406">
            <v>44774</v>
          </cell>
          <cell r="E2406">
            <v>104883.492</v>
          </cell>
          <cell r="F2406">
            <v>0</v>
          </cell>
          <cell r="G2406">
            <v>104883.492</v>
          </cell>
          <cell r="H2406">
            <v>17807.029029000001</v>
          </cell>
          <cell r="I2406">
            <v>5.8900051114191951</v>
          </cell>
          <cell r="J2406">
            <v>88802.647633472487</v>
          </cell>
          <cell r="K2406">
            <v>1.1810851905328343</v>
          </cell>
          <cell r="L2406">
            <v>31</v>
          </cell>
          <cell r="M2406">
            <v>182.80073742522347</v>
          </cell>
        </row>
        <row r="2407">
          <cell r="D2407">
            <v>44775</v>
          </cell>
          <cell r="E2407">
            <v>103928.16499999999</v>
          </cell>
          <cell r="F2407">
            <v>0</v>
          </cell>
          <cell r="G2407">
            <v>103928.16499999999</v>
          </cell>
          <cell r="H2407">
            <v>17807.029029000001</v>
          </cell>
          <cell r="I2407">
            <v>5.8363562406028349</v>
          </cell>
          <cell r="J2407">
            <v>88802.647633472487</v>
          </cell>
          <cell r="K2407">
            <v>1.1703273243491248</v>
          </cell>
          <cell r="L2407">
            <v>31</v>
          </cell>
          <cell r="M2407">
            <v>182.80073742522347</v>
          </cell>
        </row>
        <row r="2408">
          <cell r="D2408">
            <v>44776</v>
          </cell>
          <cell r="E2408">
            <v>105714.79700000001</v>
          </cell>
          <cell r="F2408">
            <v>0</v>
          </cell>
          <cell r="G2408">
            <v>105714.79700000001</v>
          </cell>
          <cell r="H2408">
            <v>17807.029029000001</v>
          </cell>
          <cell r="I2408">
            <v>5.9366892044616772</v>
          </cell>
          <cell r="J2408">
            <v>88802.647633472487</v>
          </cell>
          <cell r="K2408">
            <v>1.1904464542130702</v>
          </cell>
          <cell r="L2408">
            <v>31</v>
          </cell>
          <cell r="M2408">
            <v>182.80073742522347</v>
          </cell>
        </row>
        <row r="2409">
          <cell r="D2409">
            <v>44777</v>
          </cell>
          <cell r="E2409">
            <v>107615.41099999999</v>
          </cell>
          <cell r="F2409">
            <v>0</v>
          </cell>
          <cell r="G2409">
            <v>107615.41099999999</v>
          </cell>
          <cell r="H2409">
            <v>17807.029029000001</v>
          </cell>
          <cell r="I2409">
            <v>6.0434231237979512</v>
          </cell>
          <cell r="J2409">
            <v>88802.647633472487</v>
          </cell>
          <cell r="K2409">
            <v>1.2118491268883789</v>
          </cell>
          <cell r="L2409">
            <v>31</v>
          </cell>
          <cell r="M2409">
            <v>182.80073742522347</v>
          </cell>
        </row>
        <row r="2410">
          <cell r="D2410">
            <v>44778</v>
          </cell>
          <cell r="E2410">
            <v>113442.243</v>
          </cell>
          <cell r="F2410">
            <v>0</v>
          </cell>
          <cell r="G2410">
            <v>113442.243</v>
          </cell>
          <cell r="H2410">
            <v>17807.029029000001</v>
          </cell>
          <cell r="I2410">
            <v>6.3706440201367291</v>
          </cell>
          <cell r="J2410">
            <v>88802.647633472487</v>
          </cell>
          <cell r="K2410">
            <v>1.2774646479936718</v>
          </cell>
          <cell r="L2410">
            <v>31</v>
          </cell>
          <cell r="M2410">
            <v>182.80073742522347</v>
          </cell>
        </row>
        <row r="2411">
          <cell r="D2411">
            <v>44779</v>
          </cell>
          <cell r="E2411">
            <v>111025.901</v>
          </cell>
          <cell r="F2411">
            <v>0</v>
          </cell>
          <cell r="G2411">
            <v>111025.901</v>
          </cell>
          <cell r="H2411">
            <v>17807.029029000001</v>
          </cell>
          <cell r="I2411">
            <v>6.2349480544557148</v>
          </cell>
          <cell r="J2411">
            <v>88802.647633472487</v>
          </cell>
          <cell r="K2411">
            <v>1.2502544007274718</v>
          </cell>
          <cell r="L2411">
            <v>31</v>
          </cell>
          <cell r="M2411">
            <v>182.80073742522347</v>
          </cell>
        </row>
        <row r="2412">
          <cell r="D2412">
            <v>44780</v>
          </cell>
          <cell r="E2412">
            <v>108751.781</v>
          </cell>
          <cell r="F2412">
            <v>0</v>
          </cell>
          <cell r="G2412">
            <v>108751.781</v>
          </cell>
          <cell r="H2412">
            <v>17807.029029000001</v>
          </cell>
          <cell r="I2412">
            <v>6.1072389348548857</v>
          </cell>
          <cell r="J2412">
            <v>88802.647633472487</v>
          </cell>
          <cell r="K2412">
            <v>1.2246457048090091</v>
          </cell>
          <cell r="L2412">
            <v>31</v>
          </cell>
          <cell r="M2412">
            <v>182.80073742522347</v>
          </cell>
        </row>
        <row r="2413">
          <cell r="D2413">
            <v>44781</v>
          </cell>
          <cell r="E2413">
            <v>106941.31</v>
          </cell>
          <cell r="F2413">
            <v>0</v>
          </cell>
          <cell r="G2413">
            <v>106941.31</v>
          </cell>
          <cell r="H2413">
            <v>17807.029029000001</v>
          </cell>
          <cell r="I2413">
            <v>6.005567229987582</v>
          </cell>
          <cell r="J2413">
            <v>88802.647633472487</v>
          </cell>
          <cell r="K2413">
            <v>1.2042581257418554</v>
          </cell>
          <cell r="L2413">
            <v>31</v>
          </cell>
          <cell r="M2413">
            <v>182.80073742522347</v>
          </cell>
        </row>
        <row r="2414">
          <cell r="D2414">
            <v>44782</v>
          </cell>
          <cell r="E2414">
            <v>100025.716</v>
          </cell>
          <cell r="F2414">
            <v>0</v>
          </cell>
          <cell r="G2414">
            <v>100025.716</v>
          </cell>
          <cell r="H2414">
            <v>17807.029029000001</v>
          </cell>
          <cell r="I2414">
            <v>5.6172040735768487</v>
          </cell>
          <cell r="J2414">
            <v>88802.647633472487</v>
          </cell>
          <cell r="K2414">
            <v>1.1263821368575635</v>
          </cell>
          <cell r="L2414">
            <v>31</v>
          </cell>
          <cell r="M2414">
            <v>182.80073742522347</v>
          </cell>
        </row>
        <row r="2415">
          <cell r="D2415">
            <v>44783</v>
          </cell>
          <cell r="E2415">
            <v>98243.588000000003</v>
          </cell>
          <cell r="F2415">
            <v>0</v>
          </cell>
          <cell r="G2415">
            <v>98243.588000000003</v>
          </cell>
          <cell r="H2415">
            <v>17807.029029000001</v>
          </cell>
          <cell r="I2415">
            <v>5.5171240435450182</v>
          </cell>
          <cell r="J2415">
            <v>88802.647633472487</v>
          </cell>
          <cell r="K2415">
            <v>1.1063137262021108</v>
          </cell>
          <cell r="L2415">
            <v>31</v>
          </cell>
          <cell r="M2415">
            <v>182.80073742522347</v>
          </cell>
        </row>
        <row r="2416">
          <cell r="D2416">
            <v>44784</v>
          </cell>
          <cell r="E2416">
            <v>104675.783</v>
          </cell>
          <cell r="F2416">
            <v>0</v>
          </cell>
          <cell r="G2416">
            <v>104675.783</v>
          </cell>
          <cell r="H2416">
            <v>17807.029029000001</v>
          </cell>
          <cell r="I2416">
            <v>5.878340672637087</v>
          </cell>
          <cell r="J2416">
            <v>88802.647633472487</v>
          </cell>
          <cell r="K2416">
            <v>1.1787461949562912</v>
          </cell>
          <cell r="L2416">
            <v>31</v>
          </cell>
          <cell r="M2416">
            <v>182.80073742522347</v>
          </cell>
        </row>
        <row r="2417">
          <cell r="D2417">
            <v>44785</v>
          </cell>
          <cell r="E2417">
            <v>95983.909</v>
          </cell>
          <cell r="F2417">
            <v>0</v>
          </cell>
          <cell r="G2417">
            <v>95983.909</v>
          </cell>
          <cell r="H2417">
            <v>17807.029029000001</v>
          </cell>
          <cell r="I2417">
            <v>5.3902258958349227</v>
          </cell>
          <cell r="J2417">
            <v>88802.647633472487</v>
          </cell>
          <cell r="K2417">
            <v>1.0808676493089231</v>
          </cell>
          <cell r="L2417">
            <v>31</v>
          </cell>
          <cell r="M2417">
            <v>182.80073742522347</v>
          </cell>
        </row>
        <row r="2418">
          <cell r="D2418">
            <v>44786</v>
          </cell>
          <cell r="E2418">
            <v>50748.120999999999</v>
          </cell>
          <cell r="F2418">
            <v>0</v>
          </cell>
          <cell r="G2418">
            <v>50748.120999999999</v>
          </cell>
          <cell r="H2418">
            <v>17807.029029000001</v>
          </cell>
          <cell r="I2418">
            <v>2.8498926416839727</v>
          </cell>
          <cell r="J2418">
            <v>88802.647633472487</v>
          </cell>
          <cell r="K2418">
            <v>0.57147081030128488</v>
          </cell>
          <cell r="L2418">
            <v>31</v>
          </cell>
          <cell r="M2418">
            <v>182.80073742522347</v>
          </cell>
        </row>
        <row r="2419">
          <cell r="D2419">
            <v>44787</v>
          </cell>
          <cell r="E2419">
            <v>108196.79300000001</v>
          </cell>
          <cell r="F2419">
            <v>0</v>
          </cell>
          <cell r="G2419">
            <v>108196.79300000001</v>
          </cell>
          <cell r="H2419">
            <v>17807.029029000001</v>
          </cell>
          <cell r="I2419">
            <v>6.0760721411636895</v>
          </cell>
          <cell r="J2419">
            <v>88802.647633472487</v>
          </cell>
          <cell r="K2419">
            <v>1.2183960262826359</v>
          </cell>
          <cell r="L2419">
            <v>31</v>
          </cell>
          <cell r="M2419">
            <v>182.80073742522347</v>
          </cell>
        </row>
        <row r="2420">
          <cell r="D2420">
            <v>44788</v>
          </cell>
          <cell r="E2420">
            <v>114164.19500000001</v>
          </cell>
          <cell r="F2420">
            <v>0</v>
          </cell>
          <cell r="G2420">
            <v>114164.19500000001</v>
          </cell>
          <cell r="H2420">
            <v>17807.029029000001</v>
          </cell>
          <cell r="I2420">
            <v>6.4111871112286938</v>
          </cell>
          <cell r="J2420">
            <v>88802.647633472487</v>
          </cell>
          <cell r="K2420">
            <v>1.2855944956867251</v>
          </cell>
          <cell r="L2420">
            <v>31</v>
          </cell>
          <cell r="M2420">
            <v>182.80073742522347</v>
          </cell>
        </row>
        <row r="2421">
          <cell r="D2421">
            <v>44789</v>
          </cell>
          <cell r="E2421">
            <v>105188.57</v>
          </cell>
          <cell r="F2421">
            <v>48</v>
          </cell>
          <cell r="G2421">
            <v>105236.57</v>
          </cell>
          <cell r="H2421">
            <v>17807.029029000001</v>
          </cell>
          <cell r="I2421">
            <v>5.9098331242463207</v>
          </cell>
          <cell r="J2421">
            <v>88802.647633472487</v>
          </cell>
          <cell r="K2421">
            <v>1.1850611755896912</v>
          </cell>
          <cell r="L2421">
            <v>31</v>
          </cell>
          <cell r="M2421">
            <v>182.80073742522347</v>
          </cell>
        </row>
        <row r="2422">
          <cell r="D2422">
            <v>44790</v>
          </cell>
          <cell r="E2422">
            <v>109509.90700000001</v>
          </cell>
          <cell r="F2422">
            <v>0</v>
          </cell>
          <cell r="G2422">
            <v>109509.90700000001</v>
          </cell>
          <cell r="H2422">
            <v>17807.029029000001</v>
          </cell>
          <cell r="I2422">
            <v>6.1498134709420311</v>
          </cell>
          <cell r="J2422">
            <v>88802.647633472487</v>
          </cell>
          <cell r="K2422">
            <v>1.2331829052214238</v>
          </cell>
          <cell r="L2422">
            <v>31</v>
          </cell>
          <cell r="M2422">
            <v>182.80073742522347</v>
          </cell>
        </row>
        <row r="2423">
          <cell r="D2423">
            <v>44791</v>
          </cell>
          <cell r="E2423">
            <v>112139.448</v>
          </cell>
          <cell r="F2423">
            <v>121.83199999999999</v>
          </cell>
          <cell r="G2423">
            <v>112261.28</v>
          </cell>
          <cell r="H2423">
            <v>17807.029029000001</v>
          </cell>
          <cell r="I2423">
            <v>6.3043239732565493</v>
          </cell>
          <cell r="J2423">
            <v>88802.647633472487</v>
          </cell>
          <cell r="K2423">
            <v>1.26416591162182</v>
          </cell>
          <cell r="L2423">
            <v>31</v>
          </cell>
          <cell r="M2423">
            <v>182.80073742522347</v>
          </cell>
        </row>
        <row r="2424">
          <cell r="D2424">
            <v>44792</v>
          </cell>
          <cell r="E2424">
            <v>114770.056</v>
          </cell>
          <cell r="F2424">
            <v>1.4999999999999999E-2</v>
          </cell>
          <cell r="G2424">
            <v>114770.071</v>
          </cell>
          <cell r="H2424">
            <v>17807.029029000001</v>
          </cell>
          <cell r="I2424">
            <v>6.4452116528303991</v>
          </cell>
          <cell r="J2424">
            <v>88802.647633472487</v>
          </cell>
          <cell r="K2424">
            <v>1.2924172201903987</v>
          </cell>
          <cell r="L2424">
            <v>31</v>
          </cell>
          <cell r="M2424">
            <v>182.80073742522347</v>
          </cell>
        </row>
        <row r="2425">
          <cell r="D2425">
            <v>44793</v>
          </cell>
          <cell r="E2425">
            <v>111323.23</v>
          </cell>
          <cell r="F2425">
            <v>0</v>
          </cell>
          <cell r="G2425">
            <v>111323.23</v>
          </cell>
          <cell r="H2425">
            <v>17807.029029000001</v>
          </cell>
          <cell r="I2425">
            <v>6.2516453372823886</v>
          </cell>
          <cell r="J2425">
            <v>88802.647633472487</v>
          </cell>
          <cell r="K2425">
            <v>1.2536026004481289</v>
          </cell>
          <cell r="L2425">
            <v>31</v>
          </cell>
          <cell r="M2425">
            <v>182.80073742522347</v>
          </cell>
        </row>
        <row r="2426">
          <cell r="D2426">
            <v>44794</v>
          </cell>
          <cell r="E2426">
            <v>112944.857</v>
          </cell>
          <cell r="F2426">
            <v>0</v>
          </cell>
          <cell r="G2426">
            <v>112944.857</v>
          </cell>
          <cell r="H2426">
            <v>17807.029029000001</v>
          </cell>
          <cell r="I2426">
            <v>6.3427120164773889</v>
          </cell>
          <cell r="J2426">
            <v>88802.647633472487</v>
          </cell>
          <cell r="K2426">
            <v>1.2718636212984664</v>
          </cell>
          <cell r="L2426">
            <v>31</v>
          </cell>
          <cell r="M2426">
            <v>182.80073742522347</v>
          </cell>
        </row>
        <row r="2427">
          <cell r="D2427">
            <v>44795</v>
          </cell>
          <cell r="E2427">
            <v>112023.611</v>
          </cell>
          <cell r="F2427">
            <v>5.407</v>
          </cell>
          <cell r="G2427">
            <v>112029.01800000001</v>
          </cell>
          <cell r="H2427">
            <v>17807.029029000001</v>
          </cell>
          <cell r="I2427">
            <v>6.2912806969401167</v>
          </cell>
          <cell r="J2427">
            <v>88802.647633472487</v>
          </cell>
          <cell r="K2427">
            <v>1.2615504265412554</v>
          </cell>
          <cell r="L2427">
            <v>31</v>
          </cell>
          <cell r="M2427">
            <v>182.80073742522347</v>
          </cell>
        </row>
        <row r="2428">
          <cell r="D2428">
            <v>44796</v>
          </cell>
          <cell r="E2428">
            <v>103016.77800000001</v>
          </cell>
          <cell r="F2428">
            <v>458.98500000000001</v>
          </cell>
          <cell r="G2428">
            <v>103475.76300000001</v>
          </cell>
          <cell r="H2428">
            <v>17807.029029000001</v>
          </cell>
          <cell r="I2428">
            <v>5.810950430388047</v>
          </cell>
          <cell r="J2428">
            <v>88802.647633472487</v>
          </cell>
          <cell r="K2428">
            <v>1.1652328591270151</v>
          </cell>
          <cell r="L2428">
            <v>31</v>
          </cell>
          <cell r="M2428">
            <v>182.80073742522347</v>
          </cell>
        </row>
        <row r="2429">
          <cell r="D2429">
            <v>44797</v>
          </cell>
          <cell r="E2429">
            <v>95388.464000000007</v>
          </cell>
          <cell r="F2429">
            <v>0</v>
          </cell>
          <cell r="G2429">
            <v>95388.464000000007</v>
          </cell>
          <cell r="H2429">
            <v>17807.029029000001</v>
          </cell>
          <cell r="I2429">
            <v>5.3567871341509674</v>
          </cell>
          <cell r="J2429">
            <v>88802.647633472487</v>
          </cell>
          <cell r="K2429">
            <v>1.0741623875192334</v>
          </cell>
          <cell r="L2429">
            <v>31</v>
          </cell>
          <cell r="M2429">
            <v>182.80073742522347</v>
          </cell>
        </row>
        <row r="2430">
          <cell r="D2430">
            <v>44798</v>
          </cell>
          <cell r="E2430">
            <v>100801.827</v>
          </cell>
          <cell r="F2430">
            <v>0</v>
          </cell>
          <cell r="G2430">
            <v>100801.827</v>
          </cell>
          <cell r="H2430">
            <v>17807.029029000001</v>
          </cell>
          <cell r="I2430">
            <v>5.660788604086461</v>
          </cell>
          <cell r="J2430">
            <v>88802.647633472487</v>
          </cell>
          <cell r="K2430">
            <v>1.1351218650152572</v>
          </cell>
          <cell r="L2430">
            <v>31</v>
          </cell>
          <cell r="M2430">
            <v>182.80073742522347</v>
          </cell>
        </row>
        <row r="2431">
          <cell r="D2431">
            <v>44799</v>
          </cell>
          <cell r="E2431">
            <v>100194.118</v>
          </cell>
          <cell r="F2431">
            <v>0</v>
          </cell>
          <cell r="G2431">
            <v>100194.118</v>
          </cell>
          <cell r="H2431">
            <v>17807.029029000001</v>
          </cell>
          <cell r="I2431">
            <v>5.6266611256053336</v>
          </cell>
          <cell r="J2431">
            <v>88802.647633472487</v>
          </cell>
          <cell r="K2431">
            <v>1.1282784992351254</v>
          </cell>
          <cell r="L2431">
            <v>31</v>
          </cell>
          <cell r="M2431">
            <v>182.80073742522347</v>
          </cell>
        </row>
        <row r="2432">
          <cell r="D2432">
            <v>44800</v>
          </cell>
          <cell r="E2432">
            <v>103183.61199999999</v>
          </cell>
          <cell r="F2432">
            <v>0</v>
          </cell>
          <cell r="G2432">
            <v>103183.61199999999</v>
          </cell>
          <cell r="H2432">
            <v>17807.029029000001</v>
          </cell>
          <cell r="I2432">
            <v>5.7945439316102769</v>
          </cell>
          <cell r="J2432">
            <v>88802.647633472487</v>
          </cell>
          <cell r="K2432">
            <v>1.1619429684786433</v>
          </cell>
          <cell r="L2432">
            <v>31</v>
          </cell>
          <cell r="M2432">
            <v>182.80073742522347</v>
          </cell>
        </row>
        <row r="2433">
          <cell r="D2433">
            <v>44801</v>
          </cell>
          <cell r="E2433">
            <v>99031.807000000001</v>
          </cell>
          <cell r="F2433">
            <v>0</v>
          </cell>
          <cell r="G2433">
            <v>99031.807000000001</v>
          </cell>
          <cell r="H2433">
            <v>17807.029029000001</v>
          </cell>
          <cell r="I2433">
            <v>5.5613885302663197</v>
          </cell>
          <cell r="J2433">
            <v>88802.647633472487</v>
          </cell>
          <cell r="K2433">
            <v>1.115189801645867</v>
          </cell>
          <cell r="L2433">
            <v>31</v>
          </cell>
          <cell r="M2433">
            <v>182.80073742522347</v>
          </cell>
        </row>
        <row r="2434">
          <cell r="D2434">
            <v>44802</v>
          </cell>
          <cell r="E2434">
            <v>79448.251999999993</v>
          </cell>
          <cell r="F2434">
            <v>5.5250000000000004</v>
          </cell>
          <cell r="G2434">
            <v>79453.776999999987</v>
          </cell>
          <cell r="H2434">
            <v>17807.029029000001</v>
          </cell>
          <cell r="I2434">
            <v>4.4619333674698858</v>
          </cell>
          <cell r="J2434">
            <v>88802.647633472487</v>
          </cell>
          <cell r="K2434">
            <v>0.89472306420345271</v>
          </cell>
          <cell r="L2434">
            <v>31</v>
          </cell>
          <cell r="M2434">
            <v>182.80073742522347</v>
          </cell>
        </row>
        <row r="2435">
          <cell r="D2435">
            <v>44803</v>
          </cell>
          <cell r="E2435">
            <v>86174.58</v>
          </cell>
          <cell r="F2435">
            <v>0</v>
          </cell>
          <cell r="G2435">
            <v>86174.58</v>
          </cell>
          <cell r="H2435">
            <v>17807.029029000001</v>
          </cell>
          <cell r="I2435">
            <v>4.8393575289655919</v>
          </cell>
          <cell r="J2435">
            <v>88802.647633472487</v>
          </cell>
          <cell r="K2435">
            <v>0.97040552614692666</v>
          </cell>
          <cell r="L2435">
            <v>31</v>
          </cell>
          <cell r="M2435">
            <v>182.80073742522347</v>
          </cell>
        </row>
        <row r="2436">
          <cell r="D2436">
            <v>44804</v>
          </cell>
          <cell r="E2436">
            <v>98954.707999999999</v>
          </cell>
          <cell r="F2436">
            <v>1102.1949999999999</v>
          </cell>
          <cell r="G2436">
            <v>100056.90300000001</v>
          </cell>
          <cell r="H2436">
            <v>18048.913048999999</v>
          </cell>
          <cell r="I2436">
            <v>5.5436525583762872</v>
          </cell>
          <cell r="J2436">
            <v>88802.647633472487</v>
          </cell>
          <cell r="K2436">
            <v>1.1267333313414118</v>
          </cell>
          <cell r="L2436">
            <v>31</v>
          </cell>
          <cell r="M2436">
            <v>182.80073742522347</v>
          </cell>
        </row>
        <row r="2437">
          <cell r="D2437">
            <v>44805</v>
          </cell>
          <cell r="E2437">
            <v>90975.528999999995</v>
          </cell>
          <cell r="F2437">
            <v>0</v>
          </cell>
          <cell r="G2437">
            <v>90975.528999999995</v>
          </cell>
          <cell r="H2437">
            <v>18048.913048999999</v>
          </cell>
          <cell r="I2437">
            <v>5.0404990457328678</v>
          </cell>
          <cell r="J2437">
            <v>76009.029446366083</v>
          </cell>
          <cell r="K2437">
            <v>1.196904231808336</v>
          </cell>
          <cell r="L2437">
            <v>30</v>
          </cell>
          <cell r="M2437">
            <v>151.41774598723725</v>
          </cell>
        </row>
        <row r="2438">
          <cell r="D2438">
            <v>44806</v>
          </cell>
          <cell r="E2438">
            <v>95763.178</v>
          </cell>
          <cell r="F2438">
            <v>1.04</v>
          </cell>
          <cell r="G2438">
            <v>95764.217999999993</v>
          </cell>
          <cell r="H2438">
            <v>18048.913048999999</v>
          </cell>
          <cell r="I2438">
            <v>5.305816352486989</v>
          </cell>
          <cell r="J2438">
            <v>76009.029446366083</v>
          </cell>
          <cell r="K2438">
            <v>1.2599058124742097</v>
          </cell>
          <cell r="L2438">
            <v>30</v>
          </cell>
          <cell r="M2438">
            <v>151.41774598723725</v>
          </cell>
        </row>
        <row r="2439">
          <cell r="D2439">
            <v>44807</v>
          </cell>
          <cell r="E2439">
            <v>103731.164</v>
          </cell>
          <cell r="F2439">
            <v>0</v>
          </cell>
          <cell r="G2439">
            <v>103731.164</v>
          </cell>
          <cell r="H2439">
            <v>18048.913048999999</v>
          </cell>
          <cell r="I2439">
            <v>5.7472249834871487</v>
          </cell>
          <cell r="J2439">
            <v>76009.029446366083</v>
          </cell>
          <cell r="K2439">
            <v>1.3647215963097565</v>
          </cell>
          <cell r="L2439">
            <v>30</v>
          </cell>
          <cell r="M2439">
            <v>151.41774598723725</v>
          </cell>
        </row>
        <row r="2440">
          <cell r="D2440">
            <v>44808</v>
          </cell>
          <cell r="E2440">
            <v>111029.898</v>
          </cell>
          <cell r="F2440">
            <v>0</v>
          </cell>
          <cell r="G2440">
            <v>111029.898</v>
          </cell>
          <cell r="H2440">
            <v>18048.913048999999</v>
          </cell>
          <cell r="I2440">
            <v>6.1516113296446742</v>
          </cell>
          <cell r="J2440">
            <v>76009.029446366083</v>
          </cell>
          <cell r="K2440">
            <v>1.4607461614589559</v>
          </cell>
          <cell r="L2440">
            <v>30</v>
          </cell>
          <cell r="M2440">
            <v>151.41774598723725</v>
          </cell>
        </row>
        <row r="2441">
          <cell r="D2441">
            <v>44809</v>
          </cell>
          <cell r="E2441">
            <v>108017.042</v>
          </cell>
          <cell r="F2441">
            <v>0</v>
          </cell>
          <cell r="G2441">
            <v>108017.042</v>
          </cell>
          <cell r="H2441">
            <v>18048.913048999999</v>
          </cell>
          <cell r="I2441">
            <v>5.9846840475518102</v>
          </cell>
          <cell r="J2441">
            <v>76009.029446366083</v>
          </cell>
          <cell r="K2441">
            <v>1.4211080287009794</v>
          </cell>
          <cell r="L2441">
            <v>30</v>
          </cell>
          <cell r="M2441">
            <v>151.41774598723725</v>
          </cell>
        </row>
        <row r="2442">
          <cell r="D2442">
            <v>44810</v>
          </cell>
          <cell r="E2442">
            <v>103323.973</v>
          </cell>
          <cell r="F2442">
            <v>0</v>
          </cell>
          <cell r="G2442">
            <v>103323.973</v>
          </cell>
          <cell r="H2442">
            <v>18048.913048999999</v>
          </cell>
          <cell r="I2442">
            <v>5.7246645667521054</v>
          </cell>
          <cell r="J2442">
            <v>76009.029446366083</v>
          </cell>
          <cell r="K2442">
            <v>1.3593644564677416</v>
          </cell>
          <cell r="L2442">
            <v>30</v>
          </cell>
          <cell r="M2442">
            <v>151.41774598723725</v>
          </cell>
        </row>
        <row r="2443">
          <cell r="D2443">
            <v>44811</v>
          </cell>
          <cell r="E2443">
            <v>89186.82</v>
          </cell>
          <cell r="F2443">
            <v>0</v>
          </cell>
          <cell r="G2443">
            <v>89186.82</v>
          </cell>
          <cell r="H2443">
            <v>18048.913048999999</v>
          </cell>
          <cell r="I2443">
            <v>4.9413956263112144</v>
          </cell>
          <cell r="J2443">
            <v>76009.029446366083</v>
          </cell>
          <cell r="K2443">
            <v>1.1733713829740782</v>
          </cell>
          <cell r="L2443">
            <v>30</v>
          </cell>
          <cell r="M2443">
            <v>151.41774598723725</v>
          </cell>
        </row>
        <row r="2444">
          <cell r="D2444">
            <v>44812</v>
          </cell>
          <cell r="E2444">
            <v>90566.205000000002</v>
          </cell>
          <cell r="F2444">
            <v>0</v>
          </cell>
          <cell r="G2444">
            <v>90566.205000000002</v>
          </cell>
          <cell r="H2444">
            <v>18048.913048999999</v>
          </cell>
          <cell r="I2444">
            <v>5.0178204501360719</v>
          </cell>
          <cell r="J2444">
            <v>76009.029446366083</v>
          </cell>
          <cell r="K2444">
            <v>1.1915190295109062</v>
          </cell>
          <cell r="L2444">
            <v>30</v>
          </cell>
          <cell r="M2444">
            <v>151.41774598723725</v>
          </cell>
        </row>
        <row r="2445">
          <cell r="D2445">
            <v>44813</v>
          </cell>
          <cell r="E2445">
            <v>99454.687999999995</v>
          </cell>
          <cell r="F2445">
            <v>0</v>
          </cell>
          <cell r="G2445">
            <v>99454.687999999995</v>
          </cell>
          <cell r="H2445">
            <v>18048.913048999999</v>
          </cell>
          <cell r="I2445">
            <v>5.5102868372181719</v>
          </cell>
          <cell r="J2445">
            <v>76009.029446366083</v>
          </cell>
          <cell r="K2445">
            <v>1.3084588597487326</v>
          </cell>
          <cell r="L2445">
            <v>30</v>
          </cell>
          <cell r="M2445">
            <v>151.41774598723725</v>
          </cell>
        </row>
        <row r="2446">
          <cell r="D2446">
            <v>44814</v>
          </cell>
          <cell r="E2446">
            <v>103962.15700000001</v>
          </cell>
          <cell r="F2446">
            <v>536.048</v>
          </cell>
          <cell r="G2446">
            <v>104498.205</v>
          </cell>
          <cell r="H2446">
            <v>18048.913048999999</v>
          </cell>
          <cell r="I2446">
            <v>5.7897228889243131</v>
          </cell>
          <cell r="J2446">
            <v>76009.029446366083</v>
          </cell>
          <cell r="K2446">
            <v>1.374813042097013</v>
          </cell>
          <cell r="L2446">
            <v>30</v>
          </cell>
          <cell r="M2446">
            <v>151.41774598723725</v>
          </cell>
        </row>
        <row r="2447">
          <cell r="D2447">
            <v>44815</v>
          </cell>
          <cell r="E2447">
            <v>97449.358999999997</v>
          </cell>
          <cell r="F2447">
            <v>0</v>
          </cell>
          <cell r="G2447">
            <v>97449.358999999997</v>
          </cell>
          <cell r="H2447">
            <v>18048.913048999999</v>
          </cell>
          <cell r="I2447">
            <v>5.3991815870263267</v>
          </cell>
          <cell r="J2447">
            <v>76009.029446366083</v>
          </cell>
          <cell r="K2447">
            <v>1.2820760863518559</v>
          </cell>
          <cell r="L2447">
            <v>30</v>
          </cell>
          <cell r="M2447">
            <v>151.41774598723725</v>
          </cell>
        </row>
        <row r="2448">
          <cell r="D2448">
            <v>44816</v>
          </cell>
          <cell r="E2448">
            <v>44881.042000000001</v>
          </cell>
          <cell r="F2448">
            <v>0</v>
          </cell>
          <cell r="G2448">
            <v>44881.042000000001</v>
          </cell>
          <cell r="H2448">
            <v>18048.913048999999</v>
          </cell>
          <cell r="I2448">
            <v>2.4866340636776818</v>
          </cell>
          <cell r="J2448">
            <v>76009.029446366083</v>
          </cell>
          <cell r="K2448">
            <v>0.59046987347298274</v>
          </cell>
          <cell r="L2448">
            <v>30</v>
          </cell>
          <cell r="M2448">
            <v>151.41774598723725</v>
          </cell>
        </row>
        <row r="2449">
          <cell r="D2449">
            <v>44817</v>
          </cell>
          <cell r="E2449">
            <v>43219.239000000001</v>
          </cell>
          <cell r="F2449">
            <v>0</v>
          </cell>
          <cell r="G2449">
            <v>43219.239000000001</v>
          </cell>
          <cell r="H2449">
            <v>18048.913048999999</v>
          </cell>
          <cell r="I2449">
            <v>2.3945618709928111</v>
          </cell>
          <cell r="J2449">
            <v>76009.029446366083</v>
          </cell>
          <cell r="K2449">
            <v>0.56860664206344858</v>
          </cell>
          <cell r="L2449">
            <v>30</v>
          </cell>
          <cell r="M2449">
            <v>151.41774598723725</v>
          </cell>
        </row>
        <row r="2450">
          <cell r="D2450">
            <v>44818</v>
          </cell>
          <cell r="E2450">
            <v>64212.167999999998</v>
          </cell>
          <cell r="F2450">
            <v>0</v>
          </cell>
          <cell r="G2450">
            <v>64212.167999999998</v>
          </cell>
          <cell r="H2450">
            <v>18048.913048999999</v>
          </cell>
          <cell r="I2450">
            <v>3.5576750702756406</v>
          </cell>
          <cell r="J2450">
            <v>76009.029446366083</v>
          </cell>
          <cell r="K2450">
            <v>0.84479657835007282</v>
          </cell>
          <cell r="L2450">
            <v>30</v>
          </cell>
          <cell r="M2450">
            <v>151.41774598723725</v>
          </cell>
        </row>
        <row r="2451">
          <cell r="D2451">
            <v>44819</v>
          </cell>
          <cell r="E2451">
            <v>75548.274999999994</v>
          </cell>
          <cell r="F2451">
            <v>0</v>
          </cell>
          <cell r="G2451">
            <v>75548.274999999994</v>
          </cell>
          <cell r="H2451">
            <v>18048.913048999999</v>
          </cell>
          <cell r="I2451">
            <v>4.1857520613511818</v>
          </cell>
          <cell r="J2451">
            <v>76009.029446366083</v>
          </cell>
          <cell r="K2451">
            <v>0.99393816169312876</v>
          </cell>
          <cell r="L2451">
            <v>30</v>
          </cell>
          <cell r="M2451">
            <v>151.41774598723725</v>
          </cell>
        </row>
        <row r="2452">
          <cell r="D2452">
            <v>44820</v>
          </cell>
          <cell r="E2452">
            <v>98857.683000000005</v>
          </cell>
          <cell r="F2452">
            <v>0.183</v>
          </cell>
          <cell r="G2452">
            <v>98857.866000000009</v>
          </cell>
          <cell r="H2452">
            <v>18048.913048999999</v>
          </cell>
          <cell r="I2452">
            <v>5.4772199152168461</v>
          </cell>
          <cell r="J2452">
            <v>76009.029446366083</v>
          </cell>
          <cell r="K2452">
            <v>1.3006068715790753</v>
          </cell>
          <cell r="L2452">
            <v>30</v>
          </cell>
          <cell r="M2452">
            <v>151.41774598723725</v>
          </cell>
        </row>
        <row r="2453">
          <cell r="D2453">
            <v>44821</v>
          </cell>
          <cell r="E2453">
            <v>97617.365999999995</v>
          </cell>
          <cell r="F2453">
            <v>0.98199999999999998</v>
          </cell>
          <cell r="G2453">
            <v>97618.347999999998</v>
          </cell>
          <cell r="H2453">
            <v>18048.913048999999</v>
          </cell>
          <cell r="I2453">
            <v>5.408544422314038</v>
          </cell>
          <cell r="J2453">
            <v>76009.029446366083</v>
          </cell>
          <cell r="K2453">
            <v>1.2842993616815224</v>
          </cell>
          <cell r="L2453">
            <v>30</v>
          </cell>
          <cell r="M2453">
            <v>151.41774598723725</v>
          </cell>
        </row>
        <row r="2454">
          <cell r="D2454">
            <v>44822</v>
          </cell>
          <cell r="E2454">
            <v>84792.062999999995</v>
          </cell>
          <cell r="F2454">
            <v>0</v>
          </cell>
          <cell r="G2454">
            <v>84792.062999999995</v>
          </cell>
          <cell r="H2454">
            <v>18048.913048999999</v>
          </cell>
          <cell r="I2454">
            <v>4.6979041214173227</v>
          </cell>
          <cell r="J2454">
            <v>76009.029446366083</v>
          </cell>
          <cell r="K2454">
            <v>1.1155525023488353</v>
          </cell>
          <cell r="L2454">
            <v>30</v>
          </cell>
          <cell r="M2454">
            <v>151.41774598723725</v>
          </cell>
        </row>
        <row r="2455">
          <cell r="D2455">
            <v>44823</v>
          </cell>
          <cell r="E2455">
            <v>85655.837</v>
          </cell>
          <cell r="F2455">
            <v>0</v>
          </cell>
          <cell r="G2455">
            <v>85655.837</v>
          </cell>
          <cell r="H2455">
            <v>18048.913048999999</v>
          </cell>
          <cell r="I2455">
            <v>4.7457615185722091</v>
          </cell>
          <cell r="J2455">
            <v>76009.029446366083</v>
          </cell>
          <cell r="K2455">
            <v>1.1269165995658574</v>
          </cell>
          <cell r="L2455">
            <v>30</v>
          </cell>
          <cell r="M2455">
            <v>151.41774598723725</v>
          </cell>
        </row>
        <row r="2456">
          <cell r="D2456">
            <v>44824</v>
          </cell>
          <cell r="E2456">
            <v>94423.5</v>
          </cell>
          <cell r="F2456">
            <v>0.3</v>
          </cell>
          <cell r="G2456">
            <v>94423.8</v>
          </cell>
          <cell r="H2456">
            <v>18048.913048999999</v>
          </cell>
          <cell r="I2456">
            <v>5.231550495237804</v>
          </cell>
          <cell r="J2456">
            <v>76009.029446366083</v>
          </cell>
          <cell r="K2456">
            <v>1.2422708287128945</v>
          </cell>
          <cell r="L2456">
            <v>30</v>
          </cell>
          <cell r="M2456">
            <v>151.41774598723725</v>
          </cell>
        </row>
        <row r="2457">
          <cell r="D2457">
            <v>44825</v>
          </cell>
          <cell r="E2457">
            <v>73583.861000000004</v>
          </cell>
          <cell r="F2457">
            <v>0</v>
          </cell>
          <cell r="G2457">
            <v>73583.861000000004</v>
          </cell>
          <cell r="H2457">
            <v>18048.913048999999</v>
          </cell>
          <cell r="I2457">
            <v>4.0769137066720438</v>
          </cell>
          <cell r="J2457">
            <v>76009.029446366083</v>
          </cell>
          <cell r="K2457">
            <v>0.96809367960582449</v>
          </cell>
          <cell r="L2457">
            <v>30</v>
          </cell>
          <cell r="M2457">
            <v>151.41774598723725</v>
          </cell>
        </row>
        <row r="2458">
          <cell r="D2458">
            <v>44826</v>
          </cell>
          <cell r="E2458">
            <v>94146.370999999999</v>
          </cell>
          <cell r="F2458">
            <v>0</v>
          </cell>
          <cell r="G2458">
            <v>94146.370999999999</v>
          </cell>
          <cell r="H2458">
            <v>18048.913048999999</v>
          </cell>
          <cell r="I2458">
            <v>5.2161795419151948</v>
          </cell>
          <cell r="J2458">
            <v>76009.029446366083</v>
          </cell>
          <cell r="K2458">
            <v>1.2386208807788039</v>
          </cell>
          <cell r="L2458">
            <v>30</v>
          </cell>
          <cell r="M2458">
            <v>151.41774598723725</v>
          </cell>
        </row>
        <row r="2459">
          <cell r="D2459">
            <v>44827</v>
          </cell>
          <cell r="E2459">
            <v>89998.292000000001</v>
          </cell>
          <cell r="F2459">
            <v>0</v>
          </cell>
          <cell r="G2459">
            <v>89998.292000000001</v>
          </cell>
          <cell r="H2459">
            <v>18048.913048999999</v>
          </cell>
          <cell r="I2459">
            <v>4.9863552312357315</v>
          </cell>
          <cell r="J2459">
            <v>76009.029446366083</v>
          </cell>
          <cell r="K2459">
            <v>1.1840473777329981</v>
          </cell>
          <cell r="L2459">
            <v>30</v>
          </cell>
          <cell r="M2459">
            <v>151.41774598723725</v>
          </cell>
        </row>
        <row r="2460">
          <cell r="D2460">
            <v>44828</v>
          </cell>
          <cell r="E2460">
            <v>84750.183999999994</v>
          </cell>
          <cell r="F2460">
            <v>0</v>
          </cell>
          <cell r="G2460">
            <v>84750.183999999994</v>
          </cell>
          <cell r="H2460">
            <v>18048.913048999999</v>
          </cell>
          <cell r="I2460">
            <v>4.6955838154860849</v>
          </cell>
          <cell r="J2460">
            <v>76009.029446366083</v>
          </cell>
          <cell r="K2460">
            <v>1.1150015283355499</v>
          </cell>
          <cell r="L2460">
            <v>30</v>
          </cell>
          <cell r="M2460">
            <v>151.41774598723725</v>
          </cell>
        </row>
        <row r="2461">
          <cell r="D2461">
            <v>44829</v>
          </cell>
          <cell r="E2461">
            <v>77135.642999999996</v>
          </cell>
          <cell r="F2461">
            <v>0</v>
          </cell>
          <cell r="G2461">
            <v>77135.642999999996</v>
          </cell>
          <cell r="H2461">
            <v>18048.913048999999</v>
          </cell>
          <cell r="I2461">
            <v>4.2737001829743813</v>
          </cell>
          <cell r="J2461">
            <v>76009.029446366083</v>
          </cell>
          <cell r="K2461">
            <v>1.0148221015560905</v>
          </cell>
          <cell r="L2461">
            <v>30</v>
          </cell>
          <cell r="M2461">
            <v>151.41774598723725</v>
          </cell>
        </row>
        <row r="2462">
          <cell r="D2462">
            <v>44830</v>
          </cell>
          <cell r="E2462">
            <v>88684.684999999998</v>
          </cell>
          <cell r="F2462">
            <v>0.95</v>
          </cell>
          <cell r="G2462">
            <v>88685.634999999995</v>
          </cell>
          <cell r="H2462">
            <v>18048.913048999999</v>
          </cell>
          <cell r="I2462">
            <v>4.9136274721492788</v>
          </cell>
          <cell r="J2462">
            <v>76009.029446366083</v>
          </cell>
          <cell r="K2462">
            <v>1.1667776268946948</v>
          </cell>
          <cell r="L2462">
            <v>30</v>
          </cell>
          <cell r="M2462">
            <v>151.41774598723725</v>
          </cell>
        </row>
        <row r="2463">
          <cell r="D2463">
            <v>44831</v>
          </cell>
          <cell r="E2463">
            <v>99828.842999999993</v>
          </cell>
          <cell r="F2463">
            <v>7.25</v>
          </cell>
          <cell r="G2463">
            <v>99836.092999999993</v>
          </cell>
          <cell r="H2463">
            <v>18048.913048999999</v>
          </cell>
          <cell r="I2463">
            <v>5.5314185806624749</v>
          </cell>
          <cell r="J2463">
            <v>76009.029446366083</v>
          </cell>
          <cell r="K2463">
            <v>1.3134767504227494</v>
          </cell>
          <cell r="L2463">
            <v>30</v>
          </cell>
          <cell r="M2463">
            <v>151.41774598723725</v>
          </cell>
        </row>
        <row r="2464">
          <cell r="D2464">
            <v>44832</v>
          </cell>
          <cell r="E2464">
            <v>94513.409</v>
          </cell>
          <cell r="F2464">
            <v>0</v>
          </cell>
          <cell r="G2464">
            <v>94513.409</v>
          </cell>
          <cell r="H2464">
            <v>18048.913048999999</v>
          </cell>
          <cell r="I2464">
            <v>5.2365152817463718</v>
          </cell>
          <cell r="J2464">
            <v>76009.029446366083</v>
          </cell>
          <cell r="K2464">
            <v>1.2434497544359657</v>
          </cell>
          <cell r="L2464">
            <v>30</v>
          </cell>
          <cell r="M2464">
            <v>151.41774598723725</v>
          </cell>
        </row>
        <row r="2465">
          <cell r="D2465">
            <v>44833</v>
          </cell>
          <cell r="E2465">
            <v>60079.542000000001</v>
          </cell>
          <cell r="F2465">
            <v>0</v>
          </cell>
          <cell r="G2465">
            <v>60079.542000000001</v>
          </cell>
          <cell r="H2465">
            <v>18048.913048999999</v>
          </cell>
          <cell r="I2465">
            <v>3.3287069330376498</v>
          </cell>
          <cell r="J2465">
            <v>76009.029446366083</v>
          </cell>
          <cell r="K2465">
            <v>0.79042638009729704</v>
          </cell>
          <cell r="L2465">
            <v>30</v>
          </cell>
          <cell r="M2465">
            <v>151.41774598723725</v>
          </cell>
        </row>
        <row r="2466">
          <cell r="D2466">
            <v>44834</v>
          </cell>
          <cell r="E2466">
            <v>101440.842</v>
          </cell>
          <cell r="F2466">
            <v>22.690999999999999</v>
          </cell>
          <cell r="G2466">
            <v>101463.53300000001</v>
          </cell>
          <cell r="H2466">
            <v>18300.337249</v>
          </cell>
          <cell r="I2466">
            <v>5.5443531788215736</v>
          </cell>
          <cell r="J2466">
            <v>76009.029446366083</v>
          </cell>
          <cell r="K2466">
            <v>1.3348878908077004</v>
          </cell>
          <cell r="L2466">
            <v>30</v>
          </cell>
          <cell r="M2466">
            <v>151.41774598723725</v>
          </cell>
        </row>
        <row r="2467">
          <cell r="D2467">
            <v>44835</v>
          </cell>
          <cell r="E2467">
            <v>101314.416</v>
          </cell>
          <cell r="F2467">
            <v>687.83699999999999</v>
          </cell>
          <cell r="G2467">
            <v>102002.253</v>
          </cell>
          <cell r="H2467">
            <v>18300.337249</v>
          </cell>
          <cell r="I2467">
            <v>5.5737908876828914</v>
          </cell>
          <cell r="J2467">
            <v>61546.302110746823</v>
          </cell>
          <cell r="K2467">
            <v>1.6573254525748187</v>
          </cell>
          <cell r="L2467">
            <v>31</v>
          </cell>
          <cell r="M2467">
            <v>126.69340060756663</v>
          </cell>
        </row>
        <row r="2468">
          <cell r="D2468">
            <v>44836</v>
          </cell>
          <cell r="E2468">
            <v>95179.627999999997</v>
          </cell>
          <cell r="F2468">
            <v>0</v>
          </cell>
          <cell r="G2468">
            <v>95179.627999999997</v>
          </cell>
          <cell r="H2468">
            <v>18300.337249</v>
          </cell>
          <cell r="I2468">
            <v>5.200976719989189</v>
          </cell>
          <cell r="J2468">
            <v>61546.302110746823</v>
          </cell>
          <cell r="K2468">
            <v>1.546471920095754</v>
          </cell>
          <cell r="L2468">
            <v>31</v>
          </cell>
          <cell r="M2468">
            <v>126.69340060756663</v>
          </cell>
        </row>
        <row r="2469">
          <cell r="D2469">
            <v>44837</v>
          </cell>
          <cell r="E2469">
            <v>72560.278000000006</v>
          </cell>
          <cell r="F2469">
            <v>0</v>
          </cell>
          <cell r="G2469">
            <v>72560.278000000006</v>
          </cell>
          <cell r="H2469">
            <v>18300.337249</v>
          </cell>
          <cell r="I2469">
            <v>3.9649694436076568</v>
          </cell>
          <cell r="J2469">
            <v>61546.302110746823</v>
          </cell>
          <cell r="K2469">
            <v>1.1789543077573461</v>
          </cell>
          <cell r="L2469">
            <v>31</v>
          </cell>
          <cell r="M2469">
            <v>126.69340060756663</v>
          </cell>
        </row>
        <row r="2470">
          <cell r="D2470">
            <v>44838</v>
          </cell>
          <cell r="E2470">
            <v>84722.206000000006</v>
          </cell>
          <cell r="F2470">
            <v>0</v>
          </cell>
          <cell r="G2470">
            <v>84722.206000000006</v>
          </cell>
          <cell r="H2470">
            <v>18300.337249</v>
          </cell>
          <cell r="I2470">
            <v>4.6295434257436732</v>
          </cell>
          <cell r="J2470">
            <v>61546.302110746823</v>
          </cell>
          <cell r="K2470">
            <v>1.3765604608957709</v>
          </cell>
          <cell r="L2470">
            <v>31</v>
          </cell>
          <cell r="M2470">
            <v>126.69340060756663</v>
          </cell>
        </row>
        <row r="2471">
          <cell r="D2471">
            <v>44839</v>
          </cell>
          <cell r="E2471">
            <v>82966.399999999994</v>
          </cell>
          <cell r="F2471">
            <v>0</v>
          </cell>
          <cell r="G2471">
            <v>82966.399999999994</v>
          </cell>
          <cell r="H2471">
            <v>18300.337249</v>
          </cell>
          <cell r="I2471">
            <v>4.5335995108250584</v>
          </cell>
          <cell r="J2471">
            <v>61546.302110746823</v>
          </cell>
          <cell r="K2471">
            <v>1.3480322481553759</v>
          </cell>
          <cell r="L2471">
            <v>31</v>
          </cell>
          <cell r="M2471">
            <v>126.69340060756663</v>
          </cell>
        </row>
        <row r="2472">
          <cell r="D2472">
            <v>44840</v>
          </cell>
          <cell r="E2472">
            <v>79116.305999999997</v>
          </cell>
          <cell r="F2472">
            <v>0</v>
          </cell>
          <cell r="G2472">
            <v>79116.305999999997</v>
          </cell>
          <cell r="H2472">
            <v>18300.337249</v>
          </cell>
          <cell r="I2472">
            <v>4.3232157376948459</v>
          </cell>
          <cell r="J2472">
            <v>61546.302110746823</v>
          </cell>
          <cell r="K2472">
            <v>1.2854761908788215</v>
          </cell>
          <cell r="L2472">
            <v>31</v>
          </cell>
          <cell r="M2472">
            <v>126.69340060756663</v>
          </cell>
        </row>
        <row r="2473">
          <cell r="D2473">
            <v>44841</v>
          </cell>
          <cell r="E2473">
            <v>80892.512000000002</v>
          </cell>
          <cell r="F2473">
            <v>156.292</v>
          </cell>
          <cell r="G2473">
            <v>81048.804000000004</v>
          </cell>
          <cell r="H2473">
            <v>18300.337249</v>
          </cell>
          <cell r="I2473">
            <v>4.4288147752265505</v>
          </cell>
          <cell r="J2473">
            <v>61546.302110746823</v>
          </cell>
          <cell r="K2473">
            <v>1.3168752828425052</v>
          </cell>
          <cell r="L2473">
            <v>31</v>
          </cell>
          <cell r="M2473">
            <v>126.69340060756663</v>
          </cell>
        </row>
        <row r="2474">
          <cell r="D2474">
            <v>44842</v>
          </cell>
          <cell r="E2474">
            <v>84851.777000000002</v>
          </cell>
          <cell r="F2474">
            <v>393.43599999999998</v>
          </cell>
          <cell r="G2474">
            <v>85245.213000000003</v>
          </cell>
          <cell r="H2474">
            <v>18300.337249</v>
          </cell>
          <cell r="I2474">
            <v>4.6581225165486018</v>
          </cell>
          <cell r="J2474">
            <v>61546.302110746823</v>
          </cell>
          <cell r="K2474">
            <v>1.3850582419494384</v>
          </cell>
          <cell r="L2474">
            <v>31</v>
          </cell>
          <cell r="M2474">
            <v>126.69340060756663</v>
          </cell>
        </row>
        <row r="2475">
          <cell r="D2475">
            <v>44843</v>
          </cell>
          <cell r="E2475">
            <v>77546.361000000004</v>
          </cell>
          <cell r="F2475">
            <v>441.01799999999997</v>
          </cell>
          <cell r="G2475">
            <v>77987.379000000001</v>
          </cell>
          <cell r="H2475">
            <v>18300.337249</v>
          </cell>
          <cell r="I2475">
            <v>4.2615268745531738</v>
          </cell>
          <cell r="J2475">
            <v>61546.302110746823</v>
          </cell>
          <cell r="K2475">
            <v>1.2671334641627858</v>
          </cell>
          <cell r="L2475">
            <v>31</v>
          </cell>
          <cell r="M2475">
            <v>126.69340060756663</v>
          </cell>
        </row>
        <row r="2476">
          <cell r="D2476">
            <v>44844</v>
          </cell>
          <cell r="E2476">
            <v>50409.034</v>
          </cell>
          <cell r="F2476">
            <v>0</v>
          </cell>
          <cell r="G2476">
            <v>50409.034</v>
          </cell>
          <cell r="H2476">
            <v>18300.337249</v>
          </cell>
          <cell r="I2476">
            <v>2.7545412586729539</v>
          </cell>
          <cell r="J2476">
            <v>61546.302110746823</v>
          </cell>
          <cell r="K2476">
            <v>0.81904244887521671</v>
          </cell>
          <cell r="L2476">
            <v>31</v>
          </cell>
          <cell r="M2476">
            <v>126.69340060756663</v>
          </cell>
        </row>
        <row r="2477">
          <cell r="D2477">
            <v>44845</v>
          </cell>
          <cell r="E2477">
            <v>58465.622000000003</v>
          </cell>
          <cell r="F2477">
            <v>0</v>
          </cell>
          <cell r="G2477">
            <v>58465.622000000003</v>
          </cell>
          <cell r="H2477">
            <v>18300.337249</v>
          </cell>
          <cell r="I2477">
            <v>3.1947838558655408</v>
          </cell>
          <cell r="J2477">
            <v>61546.302110746823</v>
          </cell>
          <cell r="K2477">
            <v>0.94994532563136902</v>
          </cell>
          <cell r="L2477">
            <v>31</v>
          </cell>
          <cell r="M2477">
            <v>126.69340060756663</v>
          </cell>
        </row>
        <row r="2478">
          <cell r="D2478">
            <v>44846</v>
          </cell>
          <cell r="E2478">
            <v>83235.032000000007</v>
          </cell>
          <cell r="F2478">
            <v>0</v>
          </cell>
          <cell r="G2478">
            <v>83235.032000000007</v>
          </cell>
          <cell r="H2478">
            <v>18300.337249</v>
          </cell>
          <cell r="I2478">
            <v>4.5482785845680676</v>
          </cell>
          <cell r="J2478">
            <v>61546.302110746823</v>
          </cell>
          <cell r="K2478">
            <v>1.3523969620502356</v>
          </cell>
          <cell r="L2478">
            <v>31</v>
          </cell>
          <cell r="M2478">
            <v>126.69340060756663</v>
          </cell>
        </row>
        <row r="2479">
          <cell r="D2479">
            <v>44847</v>
          </cell>
          <cell r="E2479">
            <v>87126.383000000002</v>
          </cell>
          <cell r="F2479">
            <v>580.822</v>
          </cell>
          <cell r="G2479">
            <v>87707.205000000002</v>
          </cell>
          <cell r="H2479">
            <v>18300.337249</v>
          </cell>
          <cell r="I2479">
            <v>4.7926551192269784</v>
          </cell>
          <cell r="J2479">
            <v>61546.302110746823</v>
          </cell>
          <cell r="K2479">
            <v>1.4250605152878084</v>
          </cell>
          <cell r="L2479">
            <v>31</v>
          </cell>
          <cell r="M2479">
            <v>126.69340060756663</v>
          </cell>
        </row>
        <row r="2480">
          <cell r="D2480">
            <v>44848</v>
          </cell>
          <cell r="E2480">
            <v>91321.361000000004</v>
          </cell>
          <cell r="F2480">
            <v>0</v>
          </cell>
          <cell r="G2480">
            <v>91321.361000000004</v>
          </cell>
          <cell r="H2480">
            <v>18300.337249</v>
          </cell>
          <cell r="I2480">
            <v>4.9901463430675381</v>
          </cell>
          <cell r="J2480">
            <v>61546.302110746823</v>
          </cell>
          <cell r="K2480">
            <v>1.4837830684884323</v>
          </cell>
          <cell r="L2480">
            <v>31</v>
          </cell>
          <cell r="M2480">
            <v>126.69340060756663</v>
          </cell>
        </row>
        <row r="2481">
          <cell r="D2481">
            <v>44849</v>
          </cell>
          <cell r="E2481">
            <v>89414.111999999994</v>
          </cell>
          <cell r="F2481">
            <v>0</v>
          </cell>
          <cell r="G2481">
            <v>89414.111999999994</v>
          </cell>
          <cell r="H2481">
            <v>18300.337249</v>
          </cell>
          <cell r="I2481">
            <v>4.8859270068854013</v>
          </cell>
          <cell r="J2481">
            <v>61546.302110746823</v>
          </cell>
          <cell r="K2481">
            <v>1.4527942205058502</v>
          </cell>
          <cell r="L2481">
            <v>31</v>
          </cell>
          <cell r="M2481">
            <v>126.69340060756663</v>
          </cell>
        </row>
        <row r="2482">
          <cell r="D2482">
            <v>44850</v>
          </cell>
          <cell r="E2482">
            <v>55389.625</v>
          </cell>
          <cell r="F2482">
            <v>0</v>
          </cell>
          <cell r="G2482">
            <v>55389.625</v>
          </cell>
          <cell r="H2482">
            <v>18300.337249</v>
          </cell>
          <cell r="I2482">
            <v>3.0266996857135351</v>
          </cell>
          <cell r="J2482">
            <v>61546.302110746823</v>
          </cell>
          <cell r="K2482">
            <v>0.89996674211769123</v>
          </cell>
          <cell r="L2482">
            <v>31</v>
          </cell>
          <cell r="M2482">
            <v>126.69340060756663</v>
          </cell>
        </row>
        <row r="2483">
          <cell r="D2483">
            <v>44851</v>
          </cell>
          <cell r="E2483">
            <v>72229.038</v>
          </cell>
          <cell r="F2483">
            <v>0</v>
          </cell>
          <cell r="G2483">
            <v>72229.038</v>
          </cell>
          <cell r="H2483">
            <v>18300.337249</v>
          </cell>
          <cell r="I2483">
            <v>3.9468692307267106</v>
          </cell>
          <cell r="J2483">
            <v>61546.302110746823</v>
          </cell>
          <cell r="K2483">
            <v>1.1735723434696466</v>
          </cell>
          <cell r="L2483">
            <v>31</v>
          </cell>
          <cell r="M2483">
            <v>126.69340060756663</v>
          </cell>
        </row>
        <row r="2484">
          <cell r="D2484">
            <v>44852</v>
          </cell>
          <cell r="E2484">
            <v>68891.384000000005</v>
          </cell>
          <cell r="F2484">
            <v>0</v>
          </cell>
          <cell r="G2484">
            <v>68891.384000000005</v>
          </cell>
          <cell r="H2484">
            <v>18300.337249</v>
          </cell>
          <cell r="I2484">
            <v>3.7644871273486773</v>
          </cell>
          <cell r="J2484">
            <v>61546.302110746823</v>
          </cell>
          <cell r="K2484">
            <v>1.1193423753719012</v>
          </cell>
          <cell r="L2484">
            <v>31</v>
          </cell>
          <cell r="M2484">
            <v>126.69340060756663</v>
          </cell>
        </row>
        <row r="2485">
          <cell r="D2485">
            <v>44853</v>
          </cell>
          <cell r="E2485">
            <v>32231.016</v>
          </cell>
          <cell r="F2485">
            <v>0</v>
          </cell>
          <cell r="G2485">
            <v>32231.016</v>
          </cell>
          <cell r="H2485">
            <v>18300.337249</v>
          </cell>
          <cell r="I2485">
            <v>1.7612252474615584</v>
          </cell>
          <cell r="J2485">
            <v>61546.302110746823</v>
          </cell>
          <cell r="K2485">
            <v>0.523687287369488</v>
          </cell>
          <cell r="L2485">
            <v>31</v>
          </cell>
          <cell r="M2485">
            <v>126.69340060756663</v>
          </cell>
        </row>
        <row r="2486">
          <cell r="D2486">
            <v>44854</v>
          </cell>
          <cell r="E2486">
            <v>17944.909</v>
          </cell>
          <cell r="F2486">
            <v>0</v>
          </cell>
          <cell r="G2486">
            <v>17944.909</v>
          </cell>
          <cell r="H2486">
            <v>18300.337249</v>
          </cell>
          <cell r="I2486">
            <v>0.98057804923680181</v>
          </cell>
          <cell r="J2486">
            <v>61546.302110746823</v>
          </cell>
          <cell r="K2486">
            <v>0.29156762282337956</v>
          </cell>
          <cell r="L2486">
            <v>31</v>
          </cell>
          <cell r="M2486">
            <v>126.69340060756663</v>
          </cell>
        </row>
        <row r="2487">
          <cell r="D2487">
            <v>44855</v>
          </cell>
          <cell r="E2487">
            <v>28016.768</v>
          </cell>
          <cell r="F2487">
            <v>0</v>
          </cell>
          <cell r="G2487">
            <v>28016.768</v>
          </cell>
          <cell r="H2487">
            <v>18300.337249</v>
          </cell>
          <cell r="I2487">
            <v>1.5309427153606661</v>
          </cell>
          <cell r="J2487">
            <v>61546.302110746823</v>
          </cell>
          <cell r="K2487">
            <v>0.45521448144173537</v>
          </cell>
          <cell r="L2487">
            <v>31</v>
          </cell>
          <cell r="M2487">
            <v>126.69340060756663</v>
          </cell>
        </row>
        <row r="2488">
          <cell r="D2488">
            <v>44856</v>
          </cell>
          <cell r="E2488">
            <v>52259.012000000002</v>
          </cell>
          <cell r="F2488">
            <v>0</v>
          </cell>
          <cell r="G2488">
            <v>52259.012000000002</v>
          </cell>
          <cell r="H2488">
            <v>18300.337249</v>
          </cell>
          <cell r="I2488">
            <v>2.8556310896869199</v>
          </cell>
          <cell r="J2488">
            <v>61546.302110746823</v>
          </cell>
          <cell r="K2488">
            <v>0.84910076166663584</v>
          </cell>
          <cell r="L2488">
            <v>31</v>
          </cell>
          <cell r="M2488">
            <v>126.69340060756663</v>
          </cell>
        </row>
        <row r="2489">
          <cell r="D2489">
            <v>44857</v>
          </cell>
          <cell r="E2489">
            <v>40707.364000000001</v>
          </cell>
          <cell r="F2489">
            <v>0</v>
          </cell>
          <cell r="G2489">
            <v>40707.364000000001</v>
          </cell>
          <cell r="H2489">
            <v>18300.337249</v>
          </cell>
          <cell r="I2489">
            <v>2.2244051268631351</v>
          </cell>
          <cell r="J2489">
            <v>61546.302110746823</v>
          </cell>
          <cell r="K2489">
            <v>0.66141039516478017</v>
          </cell>
          <cell r="L2489">
            <v>31</v>
          </cell>
          <cell r="M2489">
            <v>126.69340060756663</v>
          </cell>
        </row>
        <row r="2490">
          <cell r="D2490">
            <v>44858</v>
          </cell>
          <cell r="E2490">
            <v>49593.767999999996</v>
          </cell>
          <cell r="F2490">
            <v>0</v>
          </cell>
          <cell r="G2490">
            <v>49593.767999999996</v>
          </cell>
          <cell r="H2490">
            <v>18300.337249</v>
          </cell>
          <cell r="I2490">
            <v>2.7099920250218332</v>
          </cell>
          <cell r="J2490">
            <v>61546.302110746823</v>
          </cell>
          <cell r="K2490">
            <v>0.80579606408782511</v>
          </cell>
          <cell r="L2490">
            <v>31</v>
          </cell>
          <cell r="M2490">
            <v>126.69340060756663</v>
          </cell>
        </row>
        <row r="2491">
          <cell r="D2491">
            <v>44859</v>
          </cell>
          <cell r="E2491">
            <v>45384.362000000001</v>
          </cell>
          <cell r="F2491">
            <v>0</v>
          </cell>
          <cell r="G2491">
            <v>45384.362000000001</v>
          </cell>
          <cell r="H2491">
            <v>18300.337249</v>
          </cell>
          <cell r="I2491">
            <v>2.479974078208858</v>
          </cell>
          <cell r="J2491">
            <v>61546.302110746823</v>
          </cell>
          <cell r="K2491">
            <v>0.73740193063646753</v>
          </cell>
          <cell r="L2491">
            <v>31</v>
          </cell>
          <cell r="M2491">
            <v>126.69340060756663</v>
          </cell>
        </row>
        <row r="2492">
          <cell r="D2492">
            <v>44860</v>
          </cell>
          <cell r="E2492">
            <v>43150.815999999999</v>
          </cell>
          <cell r="F2492">
            <v>0</v>
          </cell>
          <cell r="G2492">
            <v>43150.815999999999</v>
          </cell>
          <cell r="H2492">
            <v>18300.337249</v>
          </cell>
          <cell r="I2492">
            <v>2.357924633457666</v>
          </cell>
          <cell r="J2492">
            <v>61546.302110746823</v>
          </cell>
          <cell r="K2492">
            <v>0.701111431883497</v>
          </cell>
          <cell r="L2492">
            <v>31</v>
          </cell>
          <cell r="M2492">
            <v>126.69340060756663</v>
          </cell>
        </row>
        <row r="2493">
          <cell r="D2493">
            <v>44861</v>
          </cell>
          <cell r="E2493">
            <v>58521.273999999998</v>
          </cell>
          <cell r="F2493">
            <v>0</v>
          </cell>
          <cell r="G2493">
            <v>58521.273999999998</v>
          </cell>
          <cell r="H2493">
            <v>18300.337249</v>
          </cell>
          <cell r="I2493">
            <v>3.1978248927187298</v>
          </cell>
          <cell r="J2493">
            <v>61546.302110746823</v>
          </cell>
          <cell r="K2493">
            <v>0.95084955542408434</v>
          </cell>
          <cell r="L2493">
            <v>31</v>
          </cell>
          <cell r="M2493">
            <v>126.69340060756663</v>
          </cell>
        </row>
        <row r="2494">
          <cell r="D2494">
            <v>44862</v>
          </cell>
          <cell r="E2494">
            <v>56667.131999999998</v>
          </cell>
          <cell r="F2494">
            <v>0</v>
          </cell>
          <cell r="G2494">
            <v>56667.131999999998</v>
          </cell>
          <cell r="H2494">
            <v>18300.337249</v>
          </cell>
          <cell r="I2494">
            <v>3.0965075249144114</v>
          </cell>
          <cell r="J2494">
            <v>61546.302110746823</v>
          </cell>
          <cell r="K2494">
            <v>0.92072358625271733</v>
          </cell>
          <cell r="L2494">
            <v>31</v>
          </cell>
          <cell r="M2494">
            <v>126.69340060756663</v>
          </cell>
        </row>
        <row r="2495">
          <cell r="D2495">
            <v>44863</v>
          </cell>
          <cell r="E2495">
            <v>62325.137000000002</v>
          </cell>
          <cell r="F2495">
            <v>0</v>
          </cell>
          <cell r="G2495">
            <v>62325.137000000002</v>
          </cell>
          <cell r="H2495">
            <v>18300.337249</v>
          </cell>
          <cell r="I2495">
            <v>3.4056824282517355</v>
          </cell>
          <cell r="J2495">
            <v>61546.302110746823</v>
          </cell>
          <cell r="K2495">
            <v>1.0126544546551592</v>
          </cell>
          <cell r="L2495">
            <v>31</v>
          </cell>
          <cell r="M2495">
            <v>126.69340060756663</v>
          </cell>
        </row>
        <row r="2496">
          <cell r="D2496">
            <v>44864</v>
          </cell>
          <cell r="E2496">
            <v>48903.733</v>
          </cell>
          <cell r="F2496">
            <v>0</v>
          </cell>
          <cell r="G2496">
            <v>48903.733</v>
          </cell>
          <cell r="H2496">
            <v>18300.337249</v>
          </cell>
          <cell r="I2496">
            <v>2.672285889303613</v>
          </cell>
          <cell r="J2496">
            <v>61546.302110746823</v>
          </cell>
          <cell r="K2496">
            <v>0.79458442380506145</v>
          </cell>
          <cell r="L2496">
            <v>31</v>
          </cell>
          <cell r="M2496">
            <v>126.69340060756663</v>
          </cell>
        </row>
        <row r="2497">
          <cell r="D2497">
            <v>44865</v>
          </cell>
          <cell r="E2497">
            <v>23888.902999999998</v>
          </cell>
          <cell r="F2497">
            <v>0</v>
          </cell>
          <cell r="G2497">
            <v>23888.902999999998</v>
          </cell>
          <cell r="H2497">
            <v>18552.315799</v>
          </cell>
          <cell r="I2497">
            <v>1.2876507309824712</v>
          </cell>
          <cell r="J2497">
            <v>61546.302110746823</v>
          </cell>
          <cell r="K2497">
            <v>0.38814522043930677</v>
          </cell>
          <cell r="L2497">
            <v>31</v>
          </cell>
          <cell r="M2497">
            <v>126.69340060756663</v>
          </cell>
        </row>
        <row r="2498">
          <cell r="D2498">
            <v>44866</v>
          </cell>
          <cell r="E2498">
            <v>65973.414999999994</v>
          </cell>
          <cell r="F2498">
            <v>0</v>
          </cell>
          <cell r="G2498">
            <v>65973.414999999994</v>
          </cell>
          <cell r="H2498">
            <v>18552.315799</v>
          </cell>
          <cell r="I2498">
            <v>3.5560743852557786</v>
          </cell>
          <cell r="J2498">
            <v>44997.058160057837</v>
          </cell>
          <cell r="K2498">
            <v>1.4661717387240676</v>
          </cell>
          <cell r="L2498">
            <v>30</v>
          </cell>
          <cell r="M2498">
            <v>89.638733348914201</v>
          </cell>
        </row>
        <row r="2499">
          <cell r="D2499">
            <v>44867</v>
          </cell>
          <cell r="E2499">
            <v>66712.455000000002</v>
          </cell>
          <cell r="F2499">
            <v>0</v>
          </cell>
          <cell r="G2499">
            <v>66712.455000000002</v>
          </cell>
          <cell r="H2499">
            <v>18552.315799</v>
          </cell>
          <cell r="I2499">
            <v>3.5959098434275205</v>
          </cell>
          <cell r="J2499">
            <v>44997.058160057837</v>
          </cell>
          <cell r="K2499">
            <v>1.4825959235534667</v>
          </cell>
          <cell r="L2499">
            <v>30</v>
          </cell>
          <cell r="M2499">
            <v>89.638733348914201</v>
          </cell>
        </row>
        <row r="2500">
          <cell r="D2500">
            <v>44868</v>
          </cell>
          <cell r="E2500">
            <v>32841.544999999998</v>
          </cell>
          <cell r="F2500">
            <v>0</v>
          </cell>
          <cell r="G2500">
            <v>32841.544999999998</v>
          </cell>
          <cell r="H2500">
            <v>18552.315799</v>
          </cell>
          <cell r="I2500">
            <v>1.7702126977468877</v>
          </cell>
          <cell r="J2500">
            <v>44997.058160057837</v>
          </cell>
          <cell r="K2500">
            <v>0.72985982512857206</v>
          </cell>
          <cell r="L2500">
            <v>30</v>
          </cell>
          <cell r="M2500">
            <v>89.638733348914201</v>
          </cell>
        </row>
        <row r="2501">
          <cell r="D2501">
            <v>44869</v>
          </cell>
          <cell r="E2501">
            <v>63790.006000000001</v>
          </cell>
          <cell r="F2501">
            <v>0.44</v>
          </cell>
          <cell r="G2501">
            <v>63790.446000000004</v>
          </cell>
          <cell r="H2501">
            <v>18552.315799</v>
          </cell>
          <cell r="I2501">
            <v>3.4384088051928487</v>
          </cell>
          <cell r="J2501">
            <v>44997.058160057837</v>
          </cell>
          <cell r="K2501">
            <v>1.4176581449634487</v>
          </cell>
          <cell r="L2501">
            <v>30</v>
          </cell>
          <cell r="M2501">
            <v>89.638733348914201</v>
          </cell>
        </row>
        <row r="2502">
          <cell r="D2502">
            <v>44870</v>
          </cell>
          <cell r="E2502">
            <v>83030.773000000001</v>
          </cell>
          <cell r="F2502">
            <v>0</v>
          </cell>
          <cell r="G2502">
            <v>83030.773000000001</v>
          </cell>
          <cell r="H2502">
            <v>18552.315799</v>
          </cell>
          <cell r="I2502">
            <v>4.4754937280916431</v>
          </cell>
          <cell r="J2502">
            <v>44997.058160057837</v>
          </cell>
          <cell r="K2502">
            <v>1.845248920599508</v>
          </cell>
          <cell r="L2502">
            <v>30</v>
          </cell>
          <cell r="M2502">
            <v>89.638733348914201</v>
          </cell>
        </row>
        <row r="2503">
          <cell r="D2503">
            <v>44871</v>
          </cell>
          <cell r="E2503">
            <v>78164.403000000006</v>
          </cell>
          <cell r="F2503">
            <v>0</v>
          </cell>
          <cell r="G2503">
            <v>78164.403000000006</v>
          </cell>
          <cell r="H2503">
            <v>18552.315799</v>
          </cell>
          <cell r="I2503">
            <v>4.2131884691297241</v>
          </cell>
          <cell r="J2503">
            <v>44997.058160057837</v>
          </cell>
          <cell r="K2503">
            <v>1.7371002949118026</v>
          </cell>
          <cell r="L2503">
            <v>30</v>
          </cell>
          <cell r="M2503">
            <v>89.638733348914201</v>
          </cell>
        </row>
        <row r="2504">
          <cell r="D2504">
            <v>44872</v>
          </cell>
          <cell r="E2504">
            <v>69787.165999999997</v>
          </cell>
          <cell r="F2504">
            <v>0</v>
          </cell>
          <cell r="G2504">
            <v>69787.165999999997</v>
          </cell>
          <cell r="H2504">
            <v>18552.315799</v>
          </cell>
          <cell r="I2504">
            <v>3.7616417678574465</v>
          </cell>
          <cell r="J2504">
            <v>44997.058160057837</v>
          </cell>
          <cell r="K2504">
            <v>1.5509273017751946</v>
          </cell>
          <cell r="L2504">
            <v>30</v>
          </cell>
          <cell r="M2504">
            <v>89.638733348914201</v>
          </cell>
        </row>
        <row r="2505">
          <cell r="D2505">
            <v>44873</v>
          </cell>
          <cell r="E2505">
            <v>43503.294999999998</v>
          </cell>
          <cell r="F2505">
            <v>0</v>
          </cell>
          <cell r="G2505">
            <v>43503.294999999998</v>
          </cell>
          <cell r="H2505">
            <v>18552.315799</v>
          </cell>
          <cell r="I2505">
            <v>2.3448983658603364</v>
          </cell>
          <cell r="J2505">
            <v>44997.058160057837</v>
          </cell>
          <cell r="K2505">
            <v>0.9668030928878858</v>
          </cell>
          <cell r="L2505">
            <v>30</v>
          </cell>
          <cell r="M2505">
            <v>89.638733348914201</v>
          </cell>
        </row>
        <row r="2506">
          <cell r="D2506">
            <v>44874</v>
          </cell>
          <cell r="E2506">
            <v>41389.898000000001</v>
          </cell>
          <cell r="F2506">
            <v>0</v>
          </cell>
          <cell r="G2506">
            <v>41389.898000000001</v>
          </cell>
          <cell r="H2506">
            <v>18552.315799</v>
          </cell>
          <cell r="I2506">
            <v>2.2309828297678602</v>
          </cell>
          <cell r="J2506">
            <v>44997.058160057837</v>
          </cell>
          <cell r="K2506">
            <v>0.91983564464977019</v>
          </cell>
          <cell r="L2506">
            <v>30</v>
          </cell>
          <cell r="M2506">
            <v>89.638733348914201</v>
          </cell>
        </row>
        <row r="2507">
          <cell r="D2507">
            <v>44875</v>
          </cell>
          <cell r="E2507">
            <v>71225.362999999998</v>
          </cell>
          <cell r="F2507">
            <v>0</v>
          </cell>
          <cell r="G2507">
            <v>71225.362999999998</v>
          </cell>
          <cell r="H2507">
            <v>18552.315799</v>
          </cell>
          <cell r="I2507">
            <v>3.8391629256245823</v>
          </cell>
          <cell r="J2507">
            <v>44997.058160057837</v>
          </cell>
          <cell r="K2507">
            <v>1.5828893246008695</v>
          </cell>
          <cell r="L2507">
            <v>30</v>
          </cell>
          <cell r="M2507">
            <v>89.638733348914201</v>
          </cell>
        </row>
        <row r="2508">
          <cell r="D2508">
            <v>44876</v>
          </cell>
          <cell r="E2508">
            <v>53491.375</v>
          </cell>
          <cell r="F2508">
            <v>0</v>
          </cell>
          <cell r="G2508">
            <v>53491.375</v>
          </cell>
          <cell r="H2508">
            <v>18552.315799</v>
          </cell>
          <cell r="I2508">
            <v>2.883272125137244</v>
          </cell>
          <cell r="J2508">
            <v>44997.058160057837</v>
          </cell>
          <cell r="K2508">
            <v>1.188774937457628</v>
          </cell>
          <cell r="L2508">
            <v>30</v>
          </cell>
          <cell r="M2508">
            <v>89.638733348914201</v>
          </cell>
        </row>
        <row r="2509">
          <cell r="D2509">
            <v>44877</v>
          </cell>
          <cell r="E2509">
            <v>52760.112999999998</v>
          </cell>
          <cell r="F2509">
            <v>0</v>
          </cell>
          <cell r="G2509">
            <v>52760.112999999998</v>
          </cell>
          <cell r="H2509">
            <v>18552.315799</v>
          </cell>
          <cell r="I2509">
            <v>2.8438559138177162</v>
          </cell>
          <cell r="J2509">
            <v>44997.058160057837</v>
          </cell>
          <cell r="K2509">
            <v>1.1725236083729831</v>
          </cell>
          <cell r="L2509">
            <v>30</v>
          </cell>
          <cell r="M2509">
            <v>89.638733348914201</v>
          </cell>
        </row>
        <row r="2510">
          <cell r="D2510">
            <v>44878</v>
          </cell>
          <cell r="E2510">
            <v>66839.288</v>
          </cell>
          <cell r="F2510">
            <v>0</v>
          </cell>
          <cell r="G2510">
            <v>66839.288</v>
          </cell>
          <cell r="H2510">
            <v>18552.315799</v>
          </cell>
          <cell r="I2510">
            <v>3.6027463484425351</v>
          </cell>
          <cell r="J2510">
            <v>44997.058160057837</v>
          </cell>
          <cell r="K2510">
            <v>1.4854146189345923</v>
          </cell>
          <cell r="L2510">
            <v>30</v>
          </cell>
          <cell r="M2510">
            <v>89.638733348914201</v>
          </cell>
        </row>
        <row r="2511">
          <cell r="D2511">
            <v>44879</v>
          </cell>
          <cell r="E2511">
            <v>37535.010999999999</v>
          </cell>
          <cell r="F2511">
            <v>0</v>
          </cell>
          <cell r="G2511">
            <v>37535.010999999999</v>
          </cell>
          <cell r="H2511">
            <v>18552.315799</v>
          </cell>
          <cell r="I2511">
            <v>2.0231981498516318</v>
          </cell>
          <cell r="J2511">
            <v>44997.058160057837</v>
          </cell>
          <cell r="K2511">
            <v>0.83416588850064843</v>
          </cell>
          <cell r="L2511">
            <v>30</v>
          </cell>
          <cell r="M2511">
            <v>89.638733348914201</v>
          </cell>
        </row>
        <row r="2512">
          <cell r="D2512">
            <v>44880</v>
          </cell>
          <cell r="E2512">
            <v>27310.643</v>
          </cell>
          <cell r="F2512">
            <v>0</v>
          </cell>
          <cell r="G2512">
            <v>27310.643</v>
          </cell>
          <cell r="H2512">
            <v>18552.315799</v>
          </cell>
          <cell r="I2512">
            <v>1.4720880830129082</v>
          </cell>
          <cell r="J2512">
            <v>44997.058160057837</v>
          </cell>
          <cell r="K2512">
            <v>0.60694285619415467</v>
          </cell>
          <cell r="L2512">
            <v>30</v>
          </cell>
          <cell r="M2512">
            <v>89.638733348914201</v>
          </cell>
        </row>
        <row r="2513">
          <cell r="D2513">
            <v>44881</v>
          </cell>
          <cell r="E2513">
            <v>17075.662</v>
          </cell>
          <cell r="F2513">
            <v>0</v>
          </cell>
          <cell r="G2513">
            <v>17075.662</v>
          </cell>
          <cell r="H2513">
            <v>18552.315799</v>
          </cell>
          <cell r="I2513">
            <v>0.92040595821037108</v>
          </cell>
          <cell r="J2513">
            <v>44997.058160057837</v>
          </cell>
          <cell r="K2513">
            <v>0.3794839640240617</v>
          </cell>
          <cell r="L2513">
            <v>30</v>
          </cell>
          <cell r="M2513">
            <v>89.638733348914201</v>
          </cell>
        </row>
        <row r="2514">
          <cell r="D2514">
            <v>44882</v>
          </cell>
          <cell r="E2514">
            <v>33559.718999999997</v>
          </cell>
          <cell r="F2514">
            <v>0</v>
          </cell>
          <cell r="G2514">
            <v>33559.718999999997</v>
          </cell>
          <cell r="H2514">
            <v>18552.315799</v>
          </cell>
          <cell r="I2514">
            <v>1.8089234445766023</v>
          </cell>
          <cell r="J2514">
            <v>44997.058160057837</v>
          </cell>
          <cell r="K2514">
            <v>0.7458202907538003</v>
          </cell>
          <cell r="L2514">
            <v>30</v>
          </cell>
          <cell r="M2514">
            <v>89.638733348914201</v>
          </cell>
        </row>
        <row r="2515">
          <cell r="D2515">
            <v>44883</v>
          </cell>
          <cell r="E2515">
            <v>37354.078000000001</v>
          </cell>
          <cell r="F2515">
            <v>0</v>
          </cell>
          <cell r="G2515">
            <v>37354.078000000001</v>
          </cell>
          <cell r="H2515">
            <v>18552.315799</v>
          </cell>
          <cell r="I2515">
            <v>2.0134455668339499</v>
          </cell>
          <cell r="J2515">
            <v>44997.058160057837</v>
          </cell>
          <cell r="K2515">
            <v>0.83014489229782107</v>
          </cell>
          <cell r="L2515">
            <v>30</v>
          </cell>
          <cell r="M2515">
            <v>89.638733348914201</v>
          </cell>
        </row>
        <row r="2516">
          <cell r="D2516">
            <v>44884</v>
          </cell>
          <cell r="E2516">
            <v>55627.692999999999</v>
          </cell>
          <cell r="F2516">
            <v>18.234000000000002</v>
          </cell>
          <cell r="G2516">
            <v>55645.926999999996</v>
          </cell>
          <cell r="H2516">
            <v>18552.315799</v>
          </cell>
          <cell r="I2516">
            <v>2.9994059826751873</v>
          </cell>
          <cell r="J2516">
            <v>44997.058160057837</v>
          </cell>
          <cell r="K2516">
            <v>1.2366570010435649</v>
          </cell>
          <cell r="L2516">
            <v>30</v>
          </cell>
          <cell r="M2516">
            <v>89.638733348914201</v>
          </cell>
        </row>
        <row r="2517">
          <cell r="D2517">
            <v>44885</v>
          </cell>
          <cell r="E2517">
            <v>47439.794000000002</v>
          </cell>
          <cell r="F2517">
            <v>0</v>
          </cell>
          <cell r="G2517">
            <v>47439.794000000002</v>
          </cell>
          <cell r="H2517">
            <v>18552.315799</v>
          </cell>
          <cell r="I2517">
            <v>2.5570820653320854</v>
          </cell>
          <cell r="J2517">
            <v>44997.058160057837</v>
          </cell>
          <cell r="K2517">
            <v>1.0542865676074462</v>
          </cell>
          <cell r="L2517">
            <v>30</v>
          </cell>
          <cell r="M2517">
            <v>89.638733348914201</v>
          </cell>
        </row>
        <row r="2518">
          <cell r="D2518">
            <v>44886</v>
          </cell>
          <cell r="E2518">
            <v>19948.157999999999</v>
          </cell>
          <cell r="F2518">
            <v>2.7E-2</v>
          </cell>
          <cell r="G2518">
            <v>19948.184999999998</v>
          </cell>
          <cell r="H2518">
            <v>18552.315799</v>
          </cell>
          <cell r="I2518">
            <v>1.0752396205478152</v>
          </cell>
          <cell r="J2518">
            <v>44997.058160057837</v>
          </cell>
          <cell r="K2518">
            <v>0.44332198182918625</v>
          </cell>
          <cell r="L2518">
            <v>30</v>
          </cell>
          <cell r="M2518">
            <v>89.638733348914201</v>
          </cell>
        </row>
        <row r="2519">
          <cell r="D2519">
            <v>44887</v>
          </cell>
          <cell r="E2519">
            <v>22616.401999999998</v>
          </cell>
          <cell r="F2519">
            <v>0</v>
          </cell>
          <cell r="G2519">
            <v>22616.401999999998</v>
          </cell>
          <cell r="H2519">
            <v>18552.315799</v>
          </cell>
          <cell r="I2519">
            <v>1.2190608571474975</v>
          </cell>
          <cell r="J2519">
            <v>44997.058160057837</v>
          </cell>
          <cell r="K2519">
            <v>0.50261956947389308</v>
          </cell>
          <cell r="L2519">
            <v>30</v>
          </cell>
          <cell r="M2519">
            <v>89.638733348914201</v>
          </cell>
        </row>
        <row r="2520">
          <cell r="D2520">
            <v>44888</v>
          </cell>
          <cell r="E2520">
            <v>29251.636999999999</v>
          </cell>
          <cell r="F2520">
            <v>0</v>
          </cell>
          <cell r="G2520">
            <v>29251.636999999999</v>
          </cell>
          <cell r="H2520">
            <v>18552.315799</v>
          </cell>
          <cell r="I2520">
            <v>1.5767108169631692</v>
          </cell>
          <cell r="J2520">
            <v>44997.058160057837</v>
          </cell>
          <cell r="K2520">
            <v>0.65007887617785542</v>
          </cell>
          <cell r="L2520">
            <v>30</v>
          </cell>
          <cell r="M2520">
            <v>89.638733348914201</v>
          </cell>
        </row>
        <row r="2521">
          <cell r="D2521">
            <v>44889</v>
          </cell>
          <cell r="E2521">
            <v>29942.883000000002</v>
          </cell>
          <cell r="F2521">
            <v>0</v>
          </cell>
          <cell r="G2521">
            <v>29942.883000000002</v>
          </cell>
          <cell r="H2521">
            <v>18552.315799</v>
          </cell>
          <cell r="I2521">
            <v>1.6139701007900034</v>
          </cell>
          <cell r="J2521">
            <v>44997.058160057837</v>
          </cell>
          <cell r="K2521">
            <v>0.66544090268059242</v>
          </cell>
          <cell r="L2521">
            <v>30</v>
          </cell>
          <cell r="M2521">
            <v>89.638733348914201</v>
          </cell>
        </row>
        <row r="2522">
          <cell r="D2522">
            <v>44890</v>
          </cell>
          <cell r="E2522">
            <v>56524.309000000001</v>
          </cell>
          <cell r="F2522">
            <v>10.616</v>
          </cell>
          <cell r="G2522">
            <v>56534.925000000003</v>
          </cell>
          <cell r="H2522">
            <v>18552.315799</v>
          </cell>
          <cell r="I2522">
            <v>3.0473244209786103</v>
          </cell>
          <cell r="J2522">
            <v>44997.058160057837</v>
          </cell>
          <cell r="K2522">
            <v>1.2564138037402608</v>
          </cell>
          <cell r="L2522">
            <v>30</v>
          </cell>
          <cell r="M2522">
            <v>89.638733348914201</v>
          </cell>
        </row>
        <row r="2523">
          <cell r="D2523">
            <v>44891</v>
          </cell>
          <cell r="E2523">
            <v>67333.87</v>
          </cell>
          <cell r="F2523">
            <v>0</v>
          </cell>
          <cell r="G2523">
            <v>67333.87</v>
          </cell>
          <cell r="H2523">
            <v>18552.315799</v>
          </cell>
          <cell r="I2523">
            <v>3.6294051227625932</v>
          </cell>
          <cell r="J2523">
            <v>44997.058160057837</v>
          </cell>
          <cell r="K2523">
            <v>1.4964060486018549</v>
          </cell>
          <cell r="L2523">
            <v>30</v>
          </cell>
          <cell r="M2523">
            <v>89.638733348914201</v>
          </cell>
        </row>
        <row r="2524">
          <cell r="D2524">
            <v>44892</v>
          </cell>
          <cell r="E2524">
            <v>58553.756999999998</v>
          </cell>
          <cell r="F2524">
            <v>0</v>
          </cell>
          <cell r="G2524">
            <v>58553.756999999998</v>
          </cell>
          <cell r="H2524">
            <v>18552.315799</v>
          </cell>
          <cell r="I2524">
            <v>3.156142749745352</v>
          </cell>
          <cell r="J2524">
            <v>44997.058160057837</v>
          </cell>
          <cell r="K2524">
            <v>1.3012796701446567</v>
          </cell>
          <cell r="L2524">
            <v>30</v>
          </cell>
          <cell r="M2524">
            <v>89.638733348914201</v>
          </cell>
        </row>
        <row r="2525">
          <cell r="D2525">
            <v>44893</v>
          </cell>
          <cell r="E2525">
            <v>64536.42</v>
          </cell>
          <cell r="F2525">
            <v>14.75</v>
          </cell>
          <cell r="G2525">
            <v>64551.17</v>
          </cell>
          <cell r="H2525">
            <v>18552.315799</v>
          </cell>
          <cell r="I2525">
            <v>3.47941306623723</v>
          </cell>
          <cell r="J2525">
            <v>44997.058160057837</v>
          </cell>
          <cell r="K2525">
            <v>1.4345642279632316</v>
          </cell>
          <cell r="L2525">
            <v>30</v>
          </cell>
          <cell r="M2525">
            <v>89.638733348914201</v>
          </cell>
        </row>
        <row r="2526">
          <cell r="D2526">
            <v>44894</v>
          </cell>
          <cell r="E2526">
            <v>61353.737999999998</v>
          </cell>
          <cell r="F2526">
            <v>0</v>
          </cell>
          <cell r="G2526">
            <v>61353.737999999998</v>
          </cell>
          <cell r="H2526">
            <v>18552.315799</v>
          </cell>
          <cell r="I2526">
            <v>3.3070662802811421</v>
          </cell>
          <cell r="J2526">
            <v>44997.058160057837</v>
          </cell>
          <cell r="K2526">
            <v>1.3635055381122974</v>
          </cell>
          <cell r="L2526">
            <v>30</v>
          </cell>
          <cell r="M2526">
            <v>89.638733348914201</v>
          </cell>
        </row>
        <row r="2527">
          <cell r="D2527">
            <v>44895</v>
          </cell>
          <cell r="E2527">
            <v>45062.063999999998</v>
          </cell>
          <cell r="F2527">
            <v>0</v>
          </cell>
          <cell r="G2527">
            <v>45062.063999999998</v>
          </cell>
          <cell r="H2527">
            <v>19450.207398999999</v>
          </cell>
          <cell r="I2527">
            <v>2.3167909254436427</v>
          </cell>
          <cell r="J2527">
            <v>44997.058160057837</v>
          </cell>
          <cell r="K2527">
            <v>1.0014446686650254</v>
          </cell>
          <cell r="L2527">
            <v>30</v>
          </cell>
          <cell r="M2527">
            <v>89.638733348914201</v>
          </cell>
        </row>
        <row r="2528">
          <cell r="D2528">
            <v>44896</v>
          </cell>
          <cell r="E2528">
            <v>46886.745999999999</v>
          </cell>
          <cell r="F2528">
            <v>0</v>
          </cell>
          <cell r="G2528">
            <v>46886.745999999999</v>
          </cell>
          <cell r="H2528">
            <v>19450.207398999999</v>
          </cell>
          <cell r="I2528">
            <v>2.4106039096740224</v>
          </cell>
          <cell r="J2528">
            <v>39425.196938584559</v>
          </cell>
          <cell r="K2528">
            <v>1.1892583839984066</v>
          </cell>
          <cell r="L2528">
            <v>31</v>
          </cell>
          <cell r="M2528">
            <v>81.156984229278706</v>
          </cell>
        </row>
        <row r="2529">
          <cell r="D2529">
            <v>44897</v>
          </cell>
          <cell r="E2529">
            <v>50671.16</v>
          </cell>
          <cell r="F2529">
            <v>0</v>
          </cell>
          <cell r="G2529">
            <v>50671.16</v>
          </cell>
          <cell r="H2529">
            <v>19450.207398999999</v>
          </cell>
          <cell r="I2529">
            <v>2.6051732488263943</v>
          </cell>
          <cell r="J2529">
            <v>39425.196938584559</v>
          </cell>
          <cell r="K2529">
            <v>1.2852481137617164</v>
          </cell>
          <cell r="L2529">
            <v>31</v>
          </cell>
          <cell r="M2529">
            <v>81.156984229278706</v>
          </cell>
        </row>
        <row r="2530">
          <cell r="D2530">
            <v>44898</v>
          </cell>
          <cell r="E2530">
            <v>44133.542000000001</v>
          </cell>
          <cell r="F2530">
            <v>0</v>
          </cell>
          <cell r="G2530">
            <v>44133.542000000001</v>
          </cell>
          <cell r="H2530">
            <v>19450.207398999999</v>
          </cell>
          <cell r="I2530">
            <v>2.2690525141787976</v>
          </cell>
          <cell r="J2530">
            <v>39425.196938584559</v>
          </cell>
          <cell r="K2530">
            <v>1.1194247696149742</v>
          </cell>
          <cell r="L2530">
            <v>31</v>
          </cell>
          <cell r="M2530">
            <v>81.156984229278706</v>
          </cell>
        </row>
        <row r="2531">
          <cell r="D2531">
            <v>44899</v>
          </cell>
          <cell r="E2531">
            <v>37185.421999999999</v>
          </cell>
          <cell r="F2531">
            <v>0</v>
          </cell>
          <cell r="G2531">
            <v>37185.421999999999</v>
          </cell>
          <cell r="H2531">
            <v>19450.207398999999</v>
          </cell>
          <cell r="I2531">
            <v>1.911826503295375</v>
          </cell>
          <cell r="J2531">
            <v>39425.196938584559</v>
          </cell>
          <cell r="K2531">
            <v>0.9431892517347823</v>
          </cell>
          <cell r="L2531">
            <v>31</v>
          </cell>
          <cell r="M2531">
            <v>81.156984229278706</v>
          </cell>
        </row>
        <row r="2532">
          <cell r="D2532">
            <v>44900</v>
          </cell>
          <cell r="E2532">
            <v>14289.722</v>
          </cell>
          <cell r="F2532">
            <v>0</v>
          </cell>
          <cell r="G2532">
            <v>14289.722</v>
          </cell>
          <cell r="H2532">
            <v>19450.207398999999</v>
          </cell>
          <cell r="I2532">
            <v>0.7346822430661939</v>
          </cell>
          <cell r="J2532">
            <v>39425.196938584559</v>
          </cell>
          <cell r="K2532">
            <v>0.36245150587985947</v>
          </cell>
          <cell r="L2532">
            <v>31</v>
          </cell>
          <cell r="M2532">
            <v>81.156984229278706</v>
          </cell>
        </row>
        <row r="2533">
          <cell r="D2533">
            <v>44901</v>
          </cell>
          <cell r="E2533">
            <v>23730.008000000002</v>
          </cell>
          <cell r="F2533">
            <v>0</v>
          </cell>
          <cell r="G2533">
            <v>23730.008000000002</v>
          </cell>
          <cell r="H2533">
            <v>19450.207398999999</v>
          </cell>
          <cell r="I2533">
            <v>1.2200388156899573</v>
          </cell>
          <cell r="J2533">
            <v>39425.196938584559</v>
          </cell>
          <cell r="K2533">
            <v>0.60189954249222721</v>
          </cell>
          <cell r="L2533">
            <v>31</v>
          </cell>
          <cell r="M2533">
            <v>81.156984229278706</v>
          </cell>
        </row>
        <row r="2534">
          <cell r="D2534">
            <v>44902</v>
          </cell>
          <cell r="E2534">
            <v>28687.491000000002</v>
          </cell>
          <cell r="F2534">
            <v>0</v>
          </cell>
          <cell r="G2534">
            <v>28687.491000000002</v>
          </cell>
          <cell r="H2534">
            <v>19450.207398999999</v>
          </cell>
          <cell r="I2534">
            <v>1.4749195425790125</v>
          </cell>
          <cell r="J2534">
            <v>39425.196938584559</v>
          </cell>
          <cell r="K2534">
            <v>0.72764356877376046</v>
          </cell>
          <cell r="L2534">
            <v>31</v>
          </cell>
          <cell r="M2534">
            <v>81.156984229278706</v>
          </cell>
        </row>
        <row r="2535">
          <cell r="D2535">
            <v>44903</v>
          </cell>
          <cell r="E2535">
            <v>17119.696</v>
          </cell>
          <cell r="F2535">
            <v>0</v>
          </cell>
          <cell r="G2535">
            <v>17119.696</v>
          </cell>
          <cell r="H2535">
            <v>19450.207398999999</v>
          </cell>
          <cell r="I2535">
            <v>0.88018064017559938</v>
          </cell>
          <cell r="J2535">
            <v>39425.196938584559</v>
          </cell>
          <cell r="K2535">
            <v>0.43423235213431072</v>
          </cell>
          <cell r="L2535">
            <v>31</v>
          </cell>
          <cell r="M2535">
            <v>81.156984229278706</v>
          </cell>
        </row>
        <row r="2536">
          <cell r="D2536">
            <v>44904</v>
          </cell>
          <cell r="E2536">
            <v>16471.001</v>
          </cell>
          <cell r="F2536">
            <v>0</v>
          </cell>
          <cell r="G2536">
            <v>16471.001</v>
          </cell>
          <cell r="H2536">
            <v>19450.207398999999</v>
          </cell>
          <cell r="I2536">
            <v>0.84682906778910905</v>
          </cell>
          <cell r="J2536">
            <v>39425.196938584559</v>
          </cell>
          <cell r="K2536">
            <v>0.41777853451583397</v>
          </cell>
          <cell r="L2536">
            <v>31</v>
          </cell>
          <cell r="M2536">
            <v>81.156984229278706</v>
          </cell>
        </row>
        <row r="2537">
          <cell r="D2537">
            <v>44905</v>
          </cell>
          <cell r="E2537">
            <v>34708.480000000003</v>
          </cell>
          <cell r="F2537">
            <v>9.1940000000000008</v>
          </cell>
          <cell r="G2537">
            <v>34717.674000000006</v>
          </cell>
          <cell r="H2537">
            <v>19450.207398999999</v>
          </cell>
          <cell r="I2537">
            <v>1.7849513523328784</v>
          </cell>
          <cell r="J2537">
            <v>39425.196938584559</v>
          </cell>
          <cell r="K2537">
            <v>0.88059608311106741</v>
          </cell>
          <cell r="L2537">
            <v>31</v>
          </cell>
          <cell r="M2537">
            <v>81.156984229278706</v>
          </cell>
        </row>
        <row r="2538">
          <cell r="D2538">
            <v>44906</v>
          </cell>
          <cell r="E2538">
            <v>18780.669999999998</v>
          </cell>
          <cell r="F2538">
            <v>0</v>
          </cell>
          <cell r="G2538">
            <v>18780.669999999998</v>
          </cell>
          <cell r="H2538">
            <v>19450.207398999999</v>
          </cell>
          <cell r="I2538">
            <v>0.96557685040240626</v>
          </cell>
          <cell r="J2538">
            <v>39425.196938584559</v>
          </cell>
          <cell r="K2538">
            <v>0.47636210997895551</v>
          </cell>
          <cell r="L2538">
            <v>31</v>
          </cell>
          <cell r="M2538">
            <v>81.156984229278706</v>
          </cell>
        </row>
        <row r="2539">
          <cell r="D2539">
            <v>44907</v>
          </cell>
          <cell r="E2539">
            <v>15768.985000000001</v>
          </cell>
          <cell r="F2539">
            <v>0</v>
          </cell>
          <cell r="G2539">
            <v>15768.985000000001</v>
          </cell>
          <cell r="H2539">
            <v>19450.207398999999</v>
          </cell>
          <cell r="I2539">
            <v>0.81073608504610273</v>
          </cell>
          <cell r="J2539">
            <v>39425.196938584559</v>
          </cell>
          <cell r="K2539">
            <v>0.39997225694432098</v>
          </cell>
          <cell r="L2539">
            <v>31</v>
          </cell>
          <cell r="M2539">
            <v>81.156984229278706</v>
          </cell>
        </row>
        <row r="2540">
          <cell r="D2540">
            <v>44908</v>
          </cell>
          <cell r="E2540">
            <v>10982.525</v>
          </cell>
          <cell r="F2540">
            <v>0</v>
          </cell>
          <cell r="G2540">
            <v>10982.525</v>
          </cell>
          <cell r="H2540">
            <v>19450.207398999999</v>
          </cell>
          <cell r="I2540">
            <v>0.56464822069530474</v>
          </cell>
          <cell r="J2540">
            <v>39425.196938584559</v>
          </cell>
          <cell r="K2540">
            <v>0.27856614177750999</v>
          </cell>
          <cell r="L2540">
            <v>31</v>
          </cell>
          <cell r="M2540">
            <v>81.156984229278706</v>
          </cell>
        </row>
        <row r="2541">
          <cell r="D2541">
            <v>44909</v>
          </cell>
          <cell r="E2541">
            <v>23570.34</v>
          </cell>
          <cell r="F2541">
            <v>0</v>
          </cell>
          <cell r="G2541">
            <v>23570.34</v>
          </cell>
          <cell r="H2541">
            <v>19450.207398999999</v>
          </cell>
          <cell r="I2541">
            <v>1.2118297515537975</v>
          </cell>
          <cell r="J2541">
            <v>39425.196938584559</v>
          </cell>
          <cell r="K2541">
            <v>0.59784964515756767</v>
          </cell>
          <cell r="L2541">
            <v>31</v>
          </cell>
          <cell r="M2541">
            <v>81.156984229278706</v>
          </cell>
        </row>
        <row r="2542">
          <cell r="D2542">
            <v>44910</v>
          </cell>
          <cell r="E2542">
            <v>31111.670999999998</v>
          </cell>
          <cell r="F2542">
            <v>0</v>
          </cell>
          <cell r="G2542">
            <v>31111.670999999998</v>
          </cell>
          <cell r="H2542">
            <v>19450.207398999999</v>
          </cell>
          <cell r="I2542">
            <v>1.5995547174267948</v>
          </cell>
          <cell r="J2542">
            <v>39425.196938584559</v>
          </cell>
          <cell r="K2542">
            <v>0.78913165731207047</v>
          </cell>
          <cell r="L2542">
            <v>31</v>
          </cell>
          <cell r="M2542">
            <v>81.156984229278706</v>
          </cell>
        </row>
        <row r="2543">
          <cell r="D2543">
            <v>44911</v>
          </cell>
          <cell r="E2543">
            <v>29784.643</v>
          </cell>
          <cell r="F2543">
            <v>0</v>
          </cell>
          <cell r="G2543">
            <v>29784.643</v>
          </cell>
          <cell r="H2543">
            <v>19450.207398999999</v>
          </cell>
          <cell r="I2543">
            <v>1.5313277842750062</v>
          </cell>
          <cell r="J2543">
            <v>39425.196938584559</v>
          </cell>
          <cell r="K2543">
            <v>0.75547226933064315</v>
          </cell>
          <cell r="L2543">
            <v>31</v>
          </cell>
          <cell r="M2543">
            <v>81.156984229278706</v>
          </cell>
        </row>
        <row r="2544">
          <cell r="D2544">
            <v>44912</v>
          </cell>
          <cell r="E2544">
            <v>37532.074999999997</v>
          </cell>
          <cell r="F2544">
            <v>0</v>
          </cell>
          <cell r="G2544">
            <v>37532.074999999997</v>
          </cell>
          <cell r="H2544">
            <v>19450.207398999999</v>
          </cell>
          <cell r="I2544">
            <v>1.929649089599407</v>
          </cell>
          <cell r="J2544">
            <v>39425.196938584559</v>
          </cell>
          <cell r="K2544">
            <v>0.95198192816807958</v>
          </cell>
          <cell r="L2544">
            <v>31</v>
          </cell>
          <cell r="M2544">
            <v>81.156984229278706</v>
          </cell>
        </row>
        <row r="2545">
          <cell r="D2545">
            <v>44913</v>
          </cell>
          <cell r="E2545">
            <v>53596.322</v>
          </cell>
          <cell r="F2545">
            <v>0</v>
          </cell>
          <cell r="G2545">
            <v>53596.322</v>
          </cell>
          <cell r="H2545">
            <v>19450.207398999999</v>
          </cell>
          <cell r="I2545">
            <v>2.7555655783267157</v>
          </cell>
          <cell r="J2545">
            <v>39425.196938584559</v>
          </cell>
          <cell r="K2545">
            <v>1.3594433550577012</v>
          </cell>
          <cell r="L2545">
            <v>31</v>
          </cell>
          <cell r="M2545">
            <v>81.156984229278706</v>
          </cell>
        </row>
        <row r="2546">
          <cell r="D2546">
            <v>44914</v>
          </cell>
          <cell r="E2546">
            <v>47079.932999999997</v>
          </cell>
          <cell r="F2546">
            <v>0</v>
          </cell>
          <cell r="G2546">
            <v>47079.932999999997</v>
          </cell>
          <cell r="H2546">
            <v>19450.207398999999</v>
          </cell>
          <cell r="I2546">
            <v>2.4205362973363735</v>
          </cell>
          <cell r="J2546">
            <v>39425.196938584559</v>
          </cell>
          <cell r="K2546">
            <v>1.1941584736619013</v>
          </cell>
          <cell r="L2546">
            <v>31</v>
          </cell>
          <cell r="M2546">
            <v>81.156984229278706</v>
          </cell>
        </row>
        <row r="2547">
          <cell r="D2547">
            <v>44915</v>
          </cell>
          <cell r="E2547">
            <v>25723.276999999998</v>
          </cell>
          <cell r="F2547">
            <v>0</v>
          </cell>
          <cell r="G2547">
            <v>25723.276999999998</v>
          </cell>
          <cell r="H2547">
            <v>19450.207398999999</v>
          </cell>
          <cell r="I2547">
            <v>1.3225194195781438</v>
          </cell>
          <cell r="J2547">
            <v>39425.196938584559</v>
          </cell>
          <cell r="K2547">
            <v>0.65245779342766463</v>
          </cell>
          <cell r="L2547">
            <v>31</v>
          </cell>
          <cell r="M2547">
            <v>81.156984229278706</v>
          </cell>
        </row>
        <row r="2548">
          <cell r="D2548">
            <v>44916</v>
          </cell>
          <cell r="E2548">
            <v>31128.603999999999</v>
          </cell>
          <cell r="F2548">
            <v>0</v>
          </cell>
          <cell r="G2548">
            <v>31128.603999999999</v>
          </cell>
          <cell r="H2548">
            <v>19450.207398999999</v>
          </cell>
          <cell r="I2548">
            <v>1.600425299403256</v>
          </cell>
          <cell r="J2548">
            <v>39425.196938584559</v>
          </cell>
          <cell r="K2548">
            <v>0.78956115421544359</v>
          </cell>
          <cell r="L2548">
            <v>31</v>
          </cell>
          <cell r="M2548">
            <v>81.156984229278706</v>
          </cell>
        </row>
        <row r="2549">
          <cell r="D2549">
            <v>44917</v>
          </cell>
          <cell r="E2549">
            <v>32173.57</v>
          </cell>
          <cell r="F2549">
            <v>0</v>
          </cell>
          <cell r="G2549">
            <v>32173.57</v>
          </cell>
          <cell r="H2549">
            <v>19450.207398999999</v>
          </cell>
          <cell r="I2549">
            <v>1.6541504848762771</v>
          </cell>
          <cell r="J2549">
            <v>39425.196938584559</v>
          </cell>
          <cell r="K2549">
            <v>0.81606618351505167</v>
          </cell>
          <cell r="L2549">
            <v>31</v>
          </cell>
          <cell r="M2549">
            <v>81.156984229278706</v>
          </cell>
        </row>
        <row r="2550">
          <cell r="D2550">
            <v>44918</v>
          </cell>
          <cell r="E2550">
            <v>41164.495000000003</v>
          </cell>
          <cell r="F2550">
            <v>0</v>
          </cell>
          <cell r="G2550">
            <v>41164.495000000003</v>
          </cell>
          <cell r="H2550">
            <v>19450.207398999999</v>
          </cell>
          <cell r="I2550">
            <v>2.1164039105370365</v>
          </cell>
          <cell r="J2550">
            <v>39425.196938584559</v>
          </cell>
          <cell r="K2550">
            <v>1.0441164076903628</v>
          </cell>
          <cell r="L2550">
            <v>31</v>
          </cell>
          <cell r="M2550">
            <v>81.156984229278706</v>
          </cell>
        </row>
        <row r="2551">
          <cell r="D2551">
            <v>44919</v>
          </cell>
          <cell r="E2551">
            <v>47874.561999999998</v>
          </cell>
          <cell r="F2551">
            <v>0</v>
          </cell>
          <cell r="G2551">
            <v>47874.561999999998</v>
          </cell>
          <cell r="H2551">
            <v>19450.207398999999</v>
          </cell>
          <cell r="I2551">
            <v>2.4613908231364872</v>
          </cell>
          <cell r="J2551">
            <v>39425.196938584559</v>
          </cell>
          <cell r="K2551">
            <v>1.2143138327140792</v>
          </cell>
          <cell r="L2551">
            <v>31</v>
          </cell>
          <cell r="M2551">
            <v>81.156984229278706</v>
          </cell>
        </row>
        <row r="2552">
          <cell r="D2552">
            <v>44920</v>
          </cell>
          <cell r="E2552">
            <v>42630.766000000003</v>
          </cell>
          <cell r="F2552">
            <v>0</v>
          </cell>
          <cell r="G2552">
            <v>42630.766000000003</v>
          </cell>
          <cell r="H2552">
            <v>19450.207398999999</v>
          </cell>
          <cell r="I2552">
            <v>2.1917897904878791</v>
          </cell>
          <cell r="J2552">
            <v>39425.196938584559</v>
          </cell>
          <cell r="K2552">
            <v>1.0813076233051921</v>
          </cell>
          <cell r="L2552">
            <v>31</v>
          </cell>
          <cell r="M2552">
            <v>81.156984229278706</v>
          </cell>
        </row>
        <row r="2553">
          <cell r="D2553">
            <v>44921</v>
          </cell>
          <cell r="E2553">
            <v>56757.37</v>
          </cell>
          <cell r="F2553">
            <v>0</v>
          </cell>
          <cell r="G2553">
            <v>56757.37</v>
          </cell>
          <cell r="H2553">
            <v>19450.207398999999</v>
          </cell>
          <cell r="I2553">
            <v>2.9180855934172758</v>
          </cell>
          <cell r="J2553">
            <v>39425.196938584559</v>
          </cell>
          <cell r="K2553">
            <v>1.4396217243610732</v>
          </cell>
          <cell r="L2553">
            <v>31</v>
          </cell>
          <cell r="M2553">
            <v>81.156984229278706</v>
          </cell>
        </row>
        <row r="2554">
          <cell r="D2554">
            <v>44922</v>
          </cell>
          <cell r="E2554">
            <v>61114.052000000003</v>
          </cell>
          <cell r="F2554">
            <v>0</v>
          </cell>
          <cell r="G2554">
            <v>61114.052000000003</v>
          </cell>
          <cell r="H2554">
            <v>19450.207398999999</v>
          </cell>
          <cell r="I2554">
            <v>3.1420771381153543</v>
          </cell>
          <cell r="J2554">
            <v>39425.196938584559</v>
          </cell>
          <cell r="K2554">
            <v>1.5501267398917935</v>
          </cell>
          <cell r="L2554">
            <v>31</v>
          </cell>
          <cell r="M2554">
            <v>81.156984229278706</v>
          </cell>
        </row>
        <row r="2555">
          <cell r="D2555">
            <v>44923</v>
          </cell>
          <cell r="E2555">
            <v>56928.245999999999</v>
          </cell>
          <cell r="F2555">
            <v>0</v>
          </cell>
          <cell r="G2555">
            <v>56928.245999999999</v>
          </cell>
          <cell r="H2555">
            <v>19450.207398999999</v>
          </cell>
          <cell r="I2555">
            <v>2.9268708981955056</v>
          </cell>
          <cell r="J2555">
            <v>39425.196938584559</v>
          </cell>
          <cell r="K2555">
            <v>1.4439559068958157</v>
          </cell>
          <cell r="L2555">
            <v>31</v>
          </cell>
          <cell r="M2555">
            <v>81.156984229278706</v>
          </cell>
        </row>
        <row r="2556">
          <cell r="D2556">
            <v>44924</v>
          </cell>
          <cell r="E2556">
            <v>32912.245999999999</v>
          </cell>
          <cell r="F2556">
            <v>0</v>
          </cell>
          <cell r="G2556">
            <v>32912.245999999999</v>
          </cell>
          <cell r="H2556">
            <v>19450.207398999999</v>
          </cell>
          <cell r="I2556">
            <v>1.6921282804260549</v>
          </cell>
          <cell r="J2556">
            <v>39425.196938584559</v>
          </cell>
          <cell r="K2556">
            <v>0.83480232327741455</v>
          </cell>
          <cell r="L2556">
            <v>31</v>
          </cell>
          <cell r="M2556">
            <v>81.156984229278706</v>
          </cell>
        </row>
        <row r="2557">
          <cell r="D2557">
            <v>44925</v>
          </cell>
          <cell r="E2557">
            <v>36463.913</v>
          </cell>
          <cell r="F2557">
            <v>0</v>
          </cell>
          <cell r="G2557">
            <v>36463.913</v>
          </cell>
          <cell r="H2557">
            <v>19450.207398999999</v>
          </cell>
          <cell r="I2557">
            <v>1.8747313204421014</v>
          </cell>
          <cell r="J2557">
            <v>39425.196938584559</v>
          </cell>
          <cell r="K2557">
            <v>0.92488854416637256</v>
          </cell>
          <cell r="L2557">
            <v>31</v>
          </cell>
          <cell r="M2557">
            <v>81.156984229278706</v>
          </cell>
        </row>
        <row r="2558">
          <cell r="D2558">
            <v>44926</v>
          </cell>
          <cell r="E2558">
            <v>50449.203000000001</v>
          </cell>
          <cell r="F2558">
            <v>0</v>
          </cell>
          <cell r="G2558">
            <v>50449.203000000001</v>
          </cell>
          <cell r="H2558">
            <v>19762.690363999998</v>
          </cell>
          <cell r="I2558">
            <v>2.552749755767008</v>
          </cell>
          <cell r="J2558">
            <v>39425.196938584559</v>
          </cell>
          <cell r="K2558">
            <v>1.2796182877307709</v>
          </cell>
          <cell r="L2558">
            <v>31</v>
          </cell>
          <cell r="M2558">
            <v>81.156984229278706</v>
          </cell>
        </row>
        <row r="2559">
          <cell r="D2559">
            <v>44927</v>
          </cell>
          <cell r="E2559">
            <v>33489.288</v>
          </cell>
          <cell r="F2559">
            <v>0</v>
          </cell>
          <cell r="G2559">
            <v>33489.288</v>
          </cell>
          <cell r="H2559">
            <v>19762.690363999998</v>
          </cell>
          <cell r="I2559">
            <v>1.6945713049780191</v>
          </cell>
          <cell r="J2559">
            <v>57657.836160152852</v>
          </cell>
          <cell r="K2559">
            <v>0.58082804056292947</v>
          </cell>
          <cell r="L2559">
            <v>31</v>
          </cell>
          <cell r="M2559">
            <v>90.442793366872721</v>
          </cell>
        </row>
        <row r="2560">
          <cell r="D2560">
            <v>44928</v>
          </cell>
          <cell r="E2560">
            <v>30673.105</v>
          </cell>
          <cell r="F2560">
            <v>0</v>
          </cell>
          <cell r="G2560">
            <v>30673.105</v>
          </cell>
          <cell r="H2560">
            <v>19762.690363999998</v>
          </cell>
          <cell r="I2560">
            <v>1.552071324047791</v>
          </cell>
          <cell r="J2560">
            <v>57657.836160152852</v>
          </cell>
          <cell r="K2560">
            <v>0.5319850178699228</v>
          </cell>
          <cell r="L2560">
            <v>31</v>
          </cell>
          <cell r="M2560">
            <v>90.442793366872721</v>
          </cell>
        </row>
        <row r="2561">
          <cell r="D2561">
            <v>44929</v>
          </cell>
          <cell r="E2561">
            <v>52767.180999999997</v>
          </cell>
          <cell r="F2561">
            <v>0</v>
          </cell>
          <cell r="G2561">
            <v>52767.180999999997</v>
          </cell>
          <cell r="H2561">
            <v>19762.690363999998</v>
          </cell>
          <cell r="I2561">
            <v>2.6700403653604496</v>
          </cell>
          <cell r="J2561">
            <v>57657.836160152852</v>
          </cell>
          <cell r="K2561">
            <v>0.91517796216687075</v>
          </cell>
          <cell r="L2561">
            <v>31</v>
          </cell>
          <cell r="M2561">
            <v>90.442793366872721</v>
          </cell>
        </row>
        <row r="2562">
          <cell r="D2562">
            <v>44930</v>
          </cell>
          <cell r="E2562">
            <v>56956.982000000004</v>
          </cell>
          <cell r="F2562">
            <v>0</v>
          </cell>
          <cell r="G2562">
            <v>56956.982000000004</v>
          </cell>
          <cell r="H2562">
            <v>19762.690363999998</v>
          </cell>
          <cell r="I2562">
            <v>2.8820459639317968</v>
          </cell>
          <cell r="J2562">
            <v>57657.836160152852</v>
          </cell>
          <cell r="K2562">
            <v>0.98784459829178939</v>
          </cell>
          <cell r="L2562">
            <v>31</v>
          </cell>
          <cell r="M2562">
            <v>90.442793366872721</v>
          </cell>
        </row>
        <row r="2563">
          <cell r="D2563">
            <v>44931</v>
          </cell>
          <cell r="E2563">
            <v>56981.663999999997</v>
          </cell>
          <cell r="F2563">
            <v>0</v>
          </cell>
          <cell r="G2563">
            <v>56981.663999999997</v>
          </cell>
          <cell r="H2563">
            <v>19762.690363999998</v>
          </cell>
          <cell r="I2563">
            <v>2.8832948829577685</v>
          </cell>
          <cell r="J2563">
            <v>57657.836160152852</v>
          </cell>
          <cell r="K2563">
            <v>0.98827267540400421</v>
          </cell>
          <cell r="L2563">
            <v>31</v>
          </cell>
          <cell r="M2563">
            <v>90.442793366872721</v>
          </cell>
        </row>
        <row r="2564">
          <cell r="D2564">
            <v>44932</v>
          </cell>
          <cell r="E2564">
            <v>53889.173000000003</v>
          </cell>
          <cell r="F2564">
            <v>0</v>
          </cell>
          <cell r="G2564">
            <v>53889.173000000003</v>
          </cell>
          <cell r="H2564">
            <v>19762.690363999998</v>
          </cell>
          <cell r="I2564">
            <v>2.7268136072285634</v>
          </cell>
          <cell r="J2564">
            <v>57657.836160152852</v>
          </cell>
          <cell r="K2564">
            <v>0.93463745067218873</v>
          </cell>
          <cell r="L2564">
            <v>31</v>
          </cell>
          <cell r="M2564">
            <v>90.442793366872721</v>
          </cell>
        </row>
        <row r="2565">
          <cell r="D2565">
            <v>44933</v>
          </cell>
          <cell r="E2565">
            <v>34935.913</v>
          </cell>
          <cell r="F2565">
            <v>0</v>
          </cell>
          <cell r="G2565">
            <v>34935.913</v>
          </cell>
          <cell r="H2565">
            <v>19762.690363999998</v>
          </cell>
          <cell r="I2565">
            <v>1.7677711058834258</v>
          </cell>
          <cell r="J2565">
            <v>57657.836160152852</v>
          </cell>
          <cell r="K2565">
            <v>0.60591786523102475</v>
          </cell>
          <cell r="L2565">
            <v>31</v>
          </cell>
          <cell r="M2565">
            <v>90.442793366872721</v>
          </cell>
        </row>
        <row r="2566">
          <cell r="D2566">
            <v>44934</v>
          </cell>
          <cell r="E2566">
            <v>16510.625</v>
          </cell>
          <cell r="F2566">
            <v>1.05</v>
          </cell>
          <cell r="G2566">
            <v>16511.674999999999</v>
          </cell>
          <cell r="H2566">
            <v>19762.690363999998</v>
          </cell>
          <cell r="I2566">
            <v>0.8354973283434074</v>
          </cell>
          <cell r="J2566">
            <v>57657.836160152852</v>
          </cell>
          <cell r="K2566">
            <v>0.28637347669684432</v>
          </cell>
          <cell r="L2566">
            <v>31</v>
          </cell>
          <cell r="M2566">
            <v>90.442793366872721</v>
          </cell>
        </row>
        <row r="2567">
          <cell r="D2567">
            <v>44935</v>
          </cell>
          <cell r="E2567">
            <v>48544.678</v>
          </cell>
          <cell r="F2567">
            <v>0</v>
          </cell>
          <cell r="G2567">
            <v>48544.678</v>
          </cell>
          <cell r="H2567">
            <v>19762.690363999998</v>
          </cell>
          <cell r="I2567">
            <v>2.4563800325703471</v>
          </cell>
          <cell r="J2567">
            <v>57657.836160152852</v>
          </cell>
          <cell r="K2567">
            <v>0.84194415248536625</v>
          </cell>
          <cell r="L2567">
            <v>31</v>
          </cell>
          <cell r="M2567">
            <v>90.442793366872721</v>
          </cell>
        </row>
        <row r="2568">
          <cell r="D2568">
            <v>44936</v>
          </cell>
          <cell r="E2568">
            <v>45016.54</v>
          </cell>
          <cell r="F2568">
            <v>0</v>
          </cell>
          <cell r="G2568">
            <v>45016.54</v>
          </cell>
          <cell r="H2568">
            <v>19762.690363999998</v>
          </cell>
          <cell r="I2568">
            <v>2.2778548452088678</v>
          </cell>
          <cell r="J2568">
            <v>57657.836160152852</v>
          </cell>
          <cell r="K2568">
            <v>0.78075319848910296</v>
          </cell>
          <cell r="L2568">
            <v>31</v>
          </cell>
          <cell r="M2568">
            <v>90.442793366872721</v>
          </cell>
        </row>
        <row r="2569">
          <cell r="D2569">
            <v>44937</v>
          </cell>
          <cell r="E2569">
            <v>35873.752999999997</v>
          </cell>
          <cell r="F2569">
            <v>0</v>
          </cell>
          <cell r="G2569">
            <v>35873.752999999997</v>
          </cell>
          <cell r="H2569">
            <v>19762.690363999998</v>
          </cell>
          <cell r="I2569">
            <v>1.8152261832401191</v>
          </cell>
          <cell r="J2569">
            <v>57657.836160152852</v>
          </cell>
          <cell r="K2569">
            <v>0.62218347737427293</v>
          </cell>
          <cell r="L2569">
            <v>31</v>
          </cell>
          <cell r="M2569">
            <v>90.442793366872721</v>
          </cell>
        </row>
        <row r="2570">
          <cell r="D2570">
            <v>44938</v>
          </cell>
          <cell r="E2570">
            <v>59360.671000000002</v>
          </cell>
          <cell r="F2570">
            <v>0</v>
          </cell>
          <cell r="G2570">
            <v>59360.671000000002</v>
          </cell>
          <cell r="H2570">
            <v>19762.690363999998</v>
          </cell>
          <cell r="I2570">
            <v>3.0036735842470241</v>
          </cell>
          <cell r="J2570">
            <v>57657.836160152852</v>
          </cell>
          <cell r="K2570">
            <v>1.0295334503209119</v>
          </cell>
          <cell r="L2570">
            <v>31</v>
          </cell>
          <cell r="M2570">
            <v>90.442793366872721</v>
          </cell>
        </row>
        <row r="2571">
          <cell r="D2571">
            <v>44939</v>
          </cell>
          <cell r="E2571">
            <v>54176.044999999998</v>
          </cell>
          <cell r="F2571">
            <v>0</v>
          </cell>
          <cell r="G2571">
            <v>54176.044999999998</v>
          </cell>
          <cell r="H2571">
            <v>19762.690363999998</v>
          </cell>
          <cell r="I2571">
            <v>2.7413294446330982</v>
          </cell>
          <cell r="J2571">
            <v>57657.836160152852</v>
          </cell>
          <cell r="K2571">
            <v>0.93961287151877004</v>
          </cell>
          <cell r="L2571">
            <v>31</v>
          </cell>
          <cell r="M2571">
            <v>90.442793366872721</v>
          </cell>
        </row>
        <row r="2572">
          <cell r="D2572">
            <v>44940</v>
          </cell>
          <cell r="E2572">
            <v>56196.343999999997</v>
          </cell>
          <cell r="F2572">
            <v>0</v>
          </cell>
          <cell r="G2572">
            <v>56196.343999999997</v>
          </cell>
          <cell r="H2572">
            <v>19762.690363999998</v>
          </cell>
          <cell r="I2572">
            <v>2.8435573783197081</v>
          </cell>
          <cell r="J2572">
            <v>57657.836160152852</v>
          </cell>
          <cell r="K2572">
            <v>0.97465232382128675</v>
          </cell>
          <cell r="L2572">
            <v>31</v>
          </cell>
          <cell r="M2572">
            <v>90.442793366872721</v>
          </cell>
        </row>
        <row r="2573">
          <cell r="D2573">
            <v>44941</v>
          </cell>
          <cell r="E2573">
            <v>40935.56</v>
          </cell>
          <cell r="F2573">
            <v>1.369</v>
          </cell>
          <cell r="G2573">
            <v>40936.928999999996</v>
          </cell>
          <cell r="H2573">
            <v>19762.690363999998</v>
          </cell>
          <cell r="I2573">
            <v>2.0714249045044646</v>
          </cell>
          <cell r="J2573">
            <v>57657.836160152852</v>
          </cell>
          <cell r="K2573">
            <v>0.70999766426009892</v>
          </cell>
          <cell r="L2573">
            <v>31</v>
          </cell>
          <cell r="M2573">
            <v>90.442793366872721</v>
          </cell>
        </row>
        <row r="2574">
          <cell r="D2574">
            <v>44942</v>
          </cell>
          <cell r="E2574">
            <v>29570.93</v>
          </cell>
          <cell r="F2574">
            <v>0</v>
          </cell>
          <cell r="G2574">
            <v>29570.93</v>
          </cell>
          <cell r="H2574">
            <v>19762.690363999998</v>
          </cell>
          <cell r="I2574">
            <v>1.4963008302688805</v>
          </cell>
          <cell r="J2574">
            <v>57657.836160152852</v>
          </cell>
          <cell r="K2574">
            <v>0.51286922939429314</v>
          </cell>
          <cell r="L2574">
            <v>31</v>
          </cell>
          <cell r="M2574">
            <v>90.442793366872721</v>
          </cell>
        </row>
        <row r="2575">
          <cell r="D2575">
            <v>44943</v>
          </cell>
          <cell r="E2575">
            <v>37008.254000000001</v>
          </cell>
          <cell r="F2575">
            <v>0.32700000000000001</v>
          </cell>
          <cell r="G2575">
            <v>37008.580999999998</v>
          </cell>
          <cell r="H2575">
            <v>19762.690363999998</v>
          </cell>
          <cell r="I2575">
            <v>1.8726489318182793</v>
          </cell>
          <cell r="J2575">
            <v>57657.836160152852</v>
          </cell>
          <cell r="K2575">
            <v>0.64186558956536965</v>
          </cell>
          <cell r="L2575">
            <v>31</v>
          </cell>
          <cell r="M2575">
            <v>90.442793366872721</v>
          </cell>
        </row>
        <row r="2576">
          <cell r="D2576">
            <v>44944</v>
          </cell>
          <cell r="E2576">
            <v>55993.775000000001</v>
          </cell>
          <cell r="F2576">
            <v>10.44</v>
          </cell>
          <cell r="G2576">
            <v>56004.215000000004</v>
          </cell>
          <cell r="H2576">
            <v>19762.690363999998</v>
          </cell>
          <cell r="I2576">
            <v>2.8338355744326233</v>
          </cell>
          <cell r="J2576">
            <v>57657.836160152852</v>
          </cell>
          <cell r="K2576">
            <v>0.97132009679378739</v>
          </cell>
          <cell r="L2576">
            <v>31</v>
          </cell>
          <cell r="M2576">
            <v>90.442793366872721</v>
          </cell>
        </row>
        <row r="2577">
          <cell r="D2577">
            <v>44945</v>
          </cell>
          <cell r="E2577">
            <v>59917.569000000003</v>
          </cell>
          <cell r="F2577">
            <v>4.2460000000000004</v>
          </cell>
          <cell r="G2577">
            <v>59921.815000000002</v>
          </cell>
          <cell r="H2577">
            <v>19762.690363999998</v>
          </cell>
          <cell r="I2577">
            <v>3.0320676940399998</v>
          </cell>
          <cell r="J2577">
            <v>57657.836160152852</v>
          </cell>
          <cell r="K2577">
            <v>1.039265761440624</v>
          </cell>
          <cell r="L2577">
            <v>31</v>
          </cell>
          <cell r="M2577">
            <v>90.442793366872721</v>
          </cell>
        </row>
        <row r="2578">
          <cell r="D2578">
            <v>44946</v>
          </cell>
          <cell r="E2578">
            <v>53086.277000000002</v>
          </cell>
          <cell r="F2578">
            <v>2.5249999999999999</v>
          </cell>
          <cell r="G2578">
            <v>53088.802000000003</v>
          </cell>
          <cell r="H2578">
            <v>19762.690363999998</v>
          </cell>
          <cell r="I2578">
            <v>2.6863145159986583</v>
          </cell>
          <cell r="J2578">
            <v>57657.836160152852</v>
          </cell>
          <cell r="K2578">
            <v>0.9207560591163757</v>
          </cell>
          <cell r="L2578">
            <v>31</v>
          </cell>
          <cell r="M2578">
            <v>90.442793366872721</v>
          </cell>
        </row>
        <row r="2579">
          <cell r="D2579">
            <v>44947</v>
          </cell>
          <cell r="E2579">
            <v>58984.582000000002</v>
          </cell>
          <cell r="F2579">
            <v>4.79</v>
          </cell>
          <cell r="G2579">
            <v>58989.372000000003</v>
          </cell>
          <cell r="H2579">
            <v>19762.690363999998</v>
          </cell>
          <cell r="I2579">
            <v>2.9848857070318671</v>
          </cell>
          <cell r="J2579">
            <v>57657.836160152852</v>
          </cell>
          <cell r="K2579">
            <v>1.0230937532263371</v>
          </cell>
          <cell r="L2579">
            <v>31</v>
          </cell>
          <cell r="M2579">
            <v>90.442793366872721</v>
          </cell>
        </row>
        <row r="2580">
          <cell r="D2580">
            <v>44948</v>
          </cell>
          <cell r="E2580">
            <v>73929.327999999994</v>
          </cell>
          <cell r="F2580">
            <v>0</v>
          </cell>
          <cell r="G2580">
            <v>73929.327999999994</v>
          </cell>
          <cell r="H2580">
            <v>19762.690363999998</v>
          </cell>
          <cell r="I2580">
            <v>3.7408534282696007</v>
          </cell>
          <cell r="J2580">
            <v>57657.836160152852</v>
          </cell>
          <cell r="K2580">
            <v>1.2822078129094328</v>
          </cell>
          <cell r="L2580">
            <v>31</v>
          </cell>
          <cell r="M2580">
            <v>90.442793366872721</v>
          </cell>
        </row>
        <row r="2581">
          <cell r="D2581">
            <v>44949</v>
          </cell>
          <cell r="E2581">
            <v>72700.490000000005</v>
          </cell>
          <cell r="F2581">
            <v>0</v>
          </cell>
          <cell r="G2581">
            <v>72700.490000000005</v>
          </cell>
          <cell r="H2581">
            <v>19762.690363999998</v>
          </cell>
          <cell r="I2581">
            <v>3.6786737362658006</v>
          </cell>
          <cell r="J2581">
            <v>57657.836160152852</v>
          </cell>
          <cell r="K2581">
            <v>1.2608952198286463</v>
          </cell>
          <cell r="L2581">
            <v>31</v>
          </cell>
          <cell r="M2581">
            <v>90.442793366872721</v>
          </cell>
        </row>
        <row r="2582">
          <cell r="D2582">
            <v>44950</v>
          </cell>
          <cell r="E2582">
            <v>60801.843000000001</v>
          </cell>
          <cell r="F2582">
            <v>0</v>
          </cell>
          <cell r="G2582">
            <v>60801.843000000001</v>
          </cell>
          <cell r="H2582">
            <v>19762.690363999998</v>
          </cell>
          <cell r="I2582">
            <v>3.0765974611815765</v>
          </cell>
          <cell r="J2582">
            <v>57657.836160152852</v>
          </cell>
          <cell r="K2582">
            <v>1.0545286998130528</v>
          </cell>
          <cell r="L2582">
            <v>31</v>
          </cell>
          <cell r="M2582">
            <v>90.442793366872721</v>
          </cell>
        </row>
        <row r="2583">
          <cell r="D2583">
            <v>44951</v>
          </cell>
          <cell r="E2583">
            <v>73159.289000000004</v>
          </cell>
          <cell r="F2583">
            <v>0</v>
          </cell>
          <cell r="G2583">
            <v>73159.289000000004</v>
          </cell>
          <cell r="H2583">
            <v>19762.690363999998</v>
          </cell>
          <cell r="I2583">
            <v>3.7018891483149492</v>
          </cell>
          <cell r="J2583">
            <v>57657.836160152852</v>
          </cell>
          <cell r="K2583">
            <v>1.2688524903499614</v>
          </cell>
          <cell r="L2583">
            <v>31</v>
          </cell>
          <cell r="M2583">
            <v>90.442793366872721</v>
          </cell>
        </row>
        <row r="2584">
          <cell r="D2584">
            <v>44952</v>
          </cell>
          <cell r="E2584">
            <v>53065.211000000003</v>
          </cell>
          <cell r="F2584">
            <v>17.838999999999999</v>
          </cell>
          <cell r="G2584">
            <v>53083.05</v>
          </cell>
          <cell r="H2584">
            <v>19762.690363999998</v>
          </cell>
          <cell r="I2584">
            <v>2.6860234625087713</v>
          </cell>
          <cell r="J2584">
            <v>57657.836160152852</v>
          </cell>
          <cell r="K2584">
            <v>0.92065629817522587</v>
          </cell>
          <cell r="L2584">
            <v>31</v>
          </cell>
          <cell r="M2584">
            <v>90.442793366872721</v>
          </cell>
        </row>
        <row r="2585">
          <cell r="D2585">
            <v>44953</v>
          </cell>
          <cell r="E2585">
            <v>75819.123000000007</v>
          </cell>
          <cell r="F2585">
            <v>3.7919999999999998</v>
          </cell>
          <cell r="G2585">
            <v>75822.915000000008</v>
          </cell>
          <cell r="H2585">
            <v>19762.690363999998</v>
          </cell>
          <cell r="I2585">
            <v>3.8366696843118144</v>
          </cell>
          <cell r="J2585">
            <v>57657.836160152852</v>
          </cell>
          <cell r="K2585">
            <v>1.3150496107656739</v>
          </cell>
          <cell r="L2585">
            <v>31</v>
          </cell>
          <cell r="M2585">
            <v>90.442793366872721</v>
          </cell>
        </row>
        <row r="2586">
          <cell r="D2586">
            <v>44954</v>
          </cell>
          <cell r="E2586">
            <v>82216.763000000006</v>
          </cell>
          <cell r="F2586">
            <v>9.1669999999999998</v>
          </cell>
          <cell r="G2586">
            <v>82225.930000000008</v>
          </cell>
          <cell r="H2586">
            <v>19762.690363999998</v>
          </cell>
          <cell r="I2586">
            <v>4.1606647923697651</v>
          </cell>
          <cell r="J2586">
            <v>57657.836160152852</v>
          </cell>
          <cell r="K2586">
            <v>1.4261015583659049</v>
          </cell>
          <cell r="L2586">
            <v>31</v>
          </cell>
          <cell r="M2586">
            <v>90.442793366872721</v>
          </cell>
        </row>
        <row r="2587">
          <cell r="D2587">
            <v>44955</v>
          </cell>
          <cell r="E2587">
            <v>79274.69</v>
          </cell>
          <cell r="F2587">
            <v>0</v>
          </cell>
          <cell r="G2587">
            <v>79274.69</v>
          </cell>
          <cell r="H2587">
            <v>19762.690363999998</v>
          </cell>
          <cell r="I2587">
            <v>4.0113308734729722</v>
          </cell>
          <cell r="J2587">
            <v>57657.836160152852</v>
          </cell>
          <cell r="K2587">
            <v>1.3749161480809522</v>
          </cell>
          <cell r="L2587">
            <v>31</v>
          </cell>
          <cell r="M2587">
            <v>90.442793366872721</v>
          </cell>
        </row>
        <row r="2588">
          <cell r="D2588">
            <v>44956</v>
          </cell>
          <cell r="E2588">
            <v>79678.557000000001</v>
          </cell>
          <cell r="F2588">
            <v>322.3</v>
          </cell>
          <cell r="G2588">
            <v>80000.857000000004</v>
          </cell>
          <cell r="H2588">
            <v>19762.690363999998</v>
          </cell>
          <cell r="I2588">
            <v>4.0480752127620603</v>
          </cell>
          <cell r="J2588">
            <v>57657.836160152852</v>
          </cell>
          <cell r="K2588">
            <v>1.3875105679961042</v>
          </cell>
          <cell r="L2588">
            <v>31</v>
          </cell>
          <cell r="M2588">
            <v>90.442793366872721</v>
          </cell>
        </row>
        <row r="2589">
          <cell r="D2589">
            <v>44957</v>
          </cell>
          <cell r="E2589">
            <v>82831.203999999998</v>
          </cell>
          <cell r="F2589">
            <v>1.9079999999999999</v>
          </cell>
          <cell r="G2589">
            <v>82833.111999999994</v>
          </cell>
          <cell r="H2589">
            <v>20013.842364</v>
          </cell>
          <cell r="I2589">
            <v>4.1387910673762711</v>
          </cell>
          <cell r="J2589">
            <v>57657.836160152852</v>
          </cell>
          <cell r="K2589">
            <v>1.4366323385761344</v>
          </cell>
          <cell r="L2589">
            <v>31</v>
          </cell>
          <cell r="M2589">
            <v>90.442793366872721</v>
          </cell>
        </row>
        <row r="2590">
          <cell r="D2590">
            <v>44958</v>
          </cell>
          <cell r="E2590">
            <v>82031.432000000001</v>
          </cell>
          <cell r="F2590">
            <v>0</v>
          </cell>
          <cell r="G2590">
            <v>82031.432000000001</v>
          </cell>
          <cell r="H2590">
            <v>20013.842364</v>
          </cell>
          <cell r="I2590">
            <v>4.0987347910541381</v>
          </cell>
          <cell r="J2590">
            <v>73222.973509757328</v>
          </cell>
          <cell r="K2590">
            <v>1.1202963778720199</v>
          </cell>
          <cell r="L2590">
            <v>28</v>
          </cell>
          <cell r="M2590">
            <v>103.74312507612619</v>
          </cell>
        </row>
        <row r="2591">
          <cell r="D2591">
            <v>44959</v>
          </cell>
          <cell r="E2591">
            <v>86312.369000000006</v>
          </cell>
          <cell r="F2591">
            <v>0</v>
          </cell>
          <cell r="G2591">
            <v>86312.369000000006</v>
          </cell>
          <cell r="H2591">
            <v>20013.842364</v>
          </cell>
          <cell r="I2591">
            <v>4.3126335977970331</v>
          </cell>
          <cell r="J2591">
            <v>73222.973509757328</v>
          </cell>
          <cell r="K2591">
            <v>1.178760774970419</v>
          </cell>
          <cell r="L2591">
            <v>28</v>
          </cell>
          <cell r="M2591">
            <v>103.74312507612619</v>
          </cell>
        </row>
        <row r="2592">
          <cell r="D2592">
            <v>44960</v>
          </cell>
          <cell r="E2592">
            <v>89860.657999999996</v>
          </cell>
          <cell r="F2592">
            <v>0</v>
          </cell>
          <cell r="G2592">
            <v>89860.657999999996</v>
          </cell>
          <cell r="H2592">
            <v>20013.842364</v>
          </cell>
          <cell r="I2592">
            <v>4.4899253409548834</v>
          </cell>
          <cell r="J2592">
            <v>73222.973509757328</v>
          </cell>
          <cell r="K2592">
            <v>1.2272194598601709</v>
          </cell>
          <cell r="L2592">
            <v>28</v>
          </cell>
          <cell r="M2592">
            <v>103.74312507612619</v>
          </cell>
        </row>
        <row r="2593">
          <cell r="D2593">
            <v>44961</v>
          </cell>
          <cell r="E2593">
            <v>92370.811000000002</v>
          </cell>
          <cell r="F2593">
            <v>28.074999999999999</v>
          </cell>
          <cell r="G2593">
            <v>92398.885999999999</v>
          </cell>
          <cell r="H2593">
            <v>20013.842364</v>
          </cell>
          <cell r="I2593">
            <v>4.6167489640171722</v>
          </cell>
          <cell r="J2593">
            <v>73222.973509757328</v>
          </cell>
          <cell r="K2593">
            <v>1.2618838264972589</v>
          </cell>
          <cell r="L2593">
            <v>28</v>
          </cell>
          <cell r="M2593">
            <v>103.74312507612619</v>
          </cell>
        </row>
        <row r="2594">
          <cell r="D2594">
            <v>44962</v>
          </cell>
          <cell r="E2594">
            <v>87344.717999999993</v>
          </cell>
          <cell r="F2594">
            <v>0.05</v>
          </cell>
          <cell r="G2594">
            <v>87344.767999999996</v>
          </cell>
          <cell r="H2594">
            <v>20013.842364</v>
          </cell>
          <cell r="I2594">
            <v>4.3642178454004332</v>
          </cell>
          <cell r="J2594">
            <v>73222.973509757328</v>
          </cell>
          <cell r="K2594">
            <v>1.1928601614131509</v>
          </cell>
          <cell r="L2594">
            <v>28</v>
          </cell>
          <cell r="M2594">
            <v>103.74312507612619</v>
          </cell>
        </row>
        <row r="2595">
          <cell r="D2595">
            <v>44963</v>
          </cell>
          <cell r="E2595">
            <v>77863.225999999995</v>
          </cell>
          <cell r="F2595">
            <v>0</v>
          </cell>
          <cell r="G2595">
            <v>77863.225999999995</v>
          </cell>
          <cell r="H2595">
            <v>20013.842364</v>
          </cell>
          <cell r="I2595">
            <v>3.8904686358505982</v>
          </cell>
          <cell r="J2595">
            <v>73222.973509757328</v>
          </cell>
          <cell r="K2595">
            <v>1.0633715385735369</v>
          </cell>
          <cell r="L2595">
            <v>28</v>
          </cell>
          <cell r="M2595">
            <v>103.74312507612619</v>
          </cell>
        </row>
        <row r="2596">
          <cell r="D2596">
            <v>44964</v>
          </cell>
          <cell r="E2596">
            <v>42293.177000000003</v>
          </cell>
          <cell r="F2596">
            <v>0</v>
          </cell>
          <cell r="G2596">
            <v>42293.177000000003</v>
          </cell>
          <cell r="H2596">
            <v>20013.842364</v>
          </cell>
          <cell r="I2596">
            <v>2.1131962684024668</v>
          </cell>
          <cell r="J2596">
            <v>73222.973509757328</v>
          </cell>
          <cell r="K2596">
            <v>0.57759436653257767</v>
          </cell>
          <cell r="L2596">
            <v>28</v>
          </cell>
          <cell r="M2596">
            <v>103.74312507612619</v>
          </cell>
        </row>
        <row r="2597">
          <cell r="D2597">
            <v>44965</v>
          </cell>
          <cell r="E2597">
            <v>40923.269</v>
          </cell>
          <cell r="F2597">
            <v>0</v>
          </cell>
          <cell r="G2597">
            <v>40923.269</v>
          </cell>
          <cell r="H2597">
            <v>20013.842364</v>
          </cell>
          <cell r="I2597">
            <v>2.044748242526929</v>
          </cell>
          <cell r="J2597">
            <v>73222.973509757328</v>
          </cell>
          <cell r="K2597">
            <v>0.55888564802065532</v>
          </cell>
          <cell r="L2597">
            <v>28</v>
          </cell>
          <cell r="M2597">
            <v>103.74312507612619</v>
          </cell>
        </row>
        <row r="2598">
          <cell r="D2598">
            <v>44966</v>
          </cell>
          <cell r="E2598">
            <v>71423.475000000006</v>
          </cell>
          <cell r="F2598">
            <v>0</v>
          </cell>
          <cell r="G2598">
            <v>71423.475000000006</v>
          </cell>
          <cell r="H2598">
            <v>20013.842364</v>
          </cell>
          <cell r="I2598">
            <v>3.5687037851598822</v>
          </cell>
          <cell r="J2598">
            <v>73222.973509757328</v>
          </cell>
          <cell r="K2598">
            <v>0.97542439997308317</v>
          </cell>
          <cell r="L2598">
            <v>28</v>
          </cell>
          <cell r="M2598">
            <v>103.74312507612619</v>
          </cell>
        </row>
        <row r="2599">
          <cell r="D2599">
            <v>44967</v>
          </cell>
          <cell r="E2599">
            <v>74063.214999999997</v>
          </cell>
          <cell r="F2599">
            <v>0</v>
          </cell>
          <cell r="G2599">
            <v>74063.214999999997</v>
          </cell>
          <cell r="H2599">
            <v>20013.842364</v>
          </cell>
          <cell r="I2599">
            <v>3.7005994977367052</v>
          </cell>
          <cell r="J2599">
            <v>73222.973509757328</v>
          </cell>
          <cell r="K2599">
            <v>1.0114751074692521</v>
          </cell>
          <cell r="L2599">
            <v>28</v>
          </cell>
          <cell r="M2599">
            <v>103.74312507612619</v>
          </cell>
        </row>
        <row r="2600">
          <cell r="D2600">
            <v>44968</v>
          </cell>
          <cell r="E2600">
            <v>73930.490000000005</v>
          </cell>
          <cell r="F2600">
            <v>0</v>
          </cell>
          <cell r="G2600">
            <v>73930.490000000005</v>
          </cell>
          <cell r="H2600">
            <v>20013.842364</v>
          </cell>
          <cell r="I2600">
            <v>3.6939678376293625</v>
          </cell>
          <cell r="J2600">
            <v>73222.973509757328</v>
          </cell>
          <cell r="K2600">
            <v>1.0096624932904206</v>
          </cell>
          <cell r="L2600">
            <v>28</v>
          </cell>
          <cell r="M2600">
            <v>103.74312507612619</v>
          </cell>
        </row>
        <row r="2601">
          <cell r="D2601">
            <v>44969</v>
          </cell>
          <cell r="E2601">
            <v>67923.789999999994</v>
          </cell>
          <cell r="F2601">
            <v>0</v>
          </cell>
          <cell r="G2601">
            <v>67923.789999999994</v>
          </cell>
          <cell r="H2601">
            <v>20013.842364</v>
          </cell>
          <cell r="I2601">
            <v>3.3938405611797089</v>
          </cell>
          <cell r="J2601">
            <v>73222.973509757328</v>
          </cell>
          <cell r="K2601">
            <v>0.9276294958295952</v>
          </cell>
          <cell r="L2601">
            <v>28</v>
          </cell>
          <cell r="M2601">
            <v>103.74312507612619</v>
          </cell>
        </row>
        <row r="2602">
          <cell r="D2602">
            <v>44970</v>
          </cell>
          <cell r="E2602">
            <v>79045.701000000001</v>
          </cell>
          <cell r="F2602">
            <v>0</v>
          </cell>
          <cell r="G2602">
            <v>79045.701000000001</v>
          </cell>
          <cell r="H2602">
            <v>20013.842364</v>
          </cell>
          <cell r="I2602">
            <v>3.9495514935294911</v>
          </cell>
          <cell r="J2602">
            <v>73222.973509757328</v>
          </cell>
          <cell r="K2602">
            <v>1.0795205003449739</v>
          </cell>
          <cell r="L2602">
            <v>28</v>
          </cell>
          <cell r="M2602">
            <v>103.74312507612619</v>
          </cell>
        </row>
        <row r="2603">
          <cell r="D2603">
            <v>44971</v>
          </cell>
          <cell r="E2603">
            <v>58606.432999999997</v>
          </cell>
          <cell r="F2603">
            <v>0</v>
          </cell>
          <cell r="G2603">
            <v>58606.432999999997</v>
          </cell>
          <cell r="H2603">
            <v>20013.842364</v>
          </cell>
          <cell r="I2603">
            <v>2.9282949237882785</v>
          </cell>
          <cell r="J2603">
            <v>73222.973509757328</v>
          </cell>
          <cell r="K2603">
            <v>0.80038313374682057</v>
          </cell>
          <cell r="L2603">
            <v>28</v>
          </cell>
          <cell r="M2603">
            <v>103.74312507612619</v>
          </cell>
        </row>
        <row r="2604">
          <cell r="D2604">
            <v>44972</v>
          </cell>
          <cell r="E2604">
            <v>71259.501000000004</v>
          </cell>
          <cell r="F2604">
            <v>0</v>
          </cell>
          <cell r="G2604">
            <v>71259.501000000004</v>
          </cell>
          <cell r="H2604">
            <v>20013.842364</v>
          </cell>
          <cell r="I2604">
            <v>3.5605107557046813</v>
          </cell>
          <cell r="J2604">
            <v>73222.973509757328</v>
          </cell>
          <cell r="K2604">
            <v>0.97318502082552438</v>
          </cell>
          <cell r="L2604">
            <v>28</v>
          </cell>
          <cell r="M2604">
            <v>103.74312507612619</v>
          </cell>
        </row>
        <row r="2605">
          <cell r="D2605">
            <v>44973</v>
          </cell>
          <cell r="E2605">
            <v>87532.618000000002</v>
          </cell>
          <cell r="F2605">
            <v>0.75</v>
          </cell>
          <cell r="G2605">
            <v>87533.368000000002</v>
          </cell>
          <cell r="H2605">
            <v>20013.842364</v>
          </cell>
          <cell r="I2605">
            <v>4.3736413232399141</v>
          </cell>
          <cell r="J2605">
            <v>73222.973509757328</v>
          </cell>
          <cell r="K2605">
            <v>1.1954358557746325</v>
          </cell>
          <cell r="L2605">
            <v>28</v>
          </cell>
          <cell r="M2605">
            <v>103.74312507612619</v>
          </cell>
        </row>
        <row r="2606">
          <cell r="D2606">
            <v>44974</v>
          </cell>
          <cell r="E2606">
            <v>74379.066999999995</v>
          </cell>
          <cell r="F2606">
            <v>0</v>
          </cell>
          <cell r="G2606">
            <v>74379.066999999995</v>
          </cell>
          <cell r="H2606">
            <v>20013.842364</v>
          </cell>
          <cell r="I2606">
            <v>3.716381174950679</v>
          </cell>
          <cell r="J2606">
            <v>73222.973509757328</v>
          </cell>
          <cell r="K2606">
            <v>1.0157886717081848</v>
          </cell>
          <cell r="L2606">
            <v>28</v>
          </cell>
          <cell r="M2606">
            <v>103.74312507612619</v>
          </cell>
        </row>
        <row r="2607">
          <cell r="D2607">
            <v>44975</v>
          </cell>
          <cell r="E2607">
            <v>65233.345000000001</v>
          </cell>
          <cell r="F2607">
            <v>0</v>
          </cell>
          <cell r="G2607">
            <v>65233.345000000001</v>
          </cell>
          <cell r="H2607">
            <v>20013.842364</v>
          </cell>
          <cell r="I2607">
            <v>3.2594113520819374</v>
          </cell>
          <cell r="J2607">
            <v>73222.973509757328</v>
          </cell>
          <cell r="K2607">
            <v>0.8908863144066026</v>
          </cell>
          <cell r="L2607">
            <v>28</v>
          </cell>
          <cell r="M2607">
            <v>103.74312507612619</v>
          </cell>
        </row>
        <row r="2608">
          <cell r="D2608">
            <v>44976</v>
          </cell>
          <cell r="E2608">
            <v>65868.763000000006</v>
          </cell>
          <cell r="F2608">
            <v>0</v>
          </cell>
          <cell r="G2608">
            <v>65868.763000000006</v>
          </cell>
          <cell r="H2608">
            <v>20013.842364</v>
          </cell>
          <cell r="I2608">
            <v>3.2911602780724292</v>
          </cell>
          <cell r="J2608">
            <v>73222.973509757328</v>
          </cell>
          <cell r="K2608">
            <v>0.89956416467056832</v>
          </cell>
          <cell r="L2608">
            <v>28</v>
          </cell>
          <cell r="M2608">
            <v>103.74312507612619</v>
          </cell>
        </row>
        <row r="2609">
          <cell r="D2609">
            <v>44977</v>
          </cell>
          <cell r="E2609">
            <v>62901.483</v>
          </cell>
          <cell r="F2609">
            <v>0</v>
          </cell>
          <cell r="G2609">
            <v>62901.483</v>
          </cell>
          <cell r="H2609">
            <v>20013.842364</v>
          </cell>
          <cell r="I2609">
            <v>3.1428988924757575</v>
          </cell>
          <cell r="J2609">
            <v>73222.973509757328</v>
          </cell>
          <cell r="K2609">
            <v>0.85904027090101798</v>
          </cell>
          <cell r="L2609">
            <v>28</v>
          </cell>
          <cell r="M2609">
            <v>103.74312507612619</v>
          </cell>
        </row>
        <row r="2610">
          <cell r="D2610">
            <v>44978</v>
          </cell>
          <cell r="E2610">
            <v>68643.990000000005</v>
          </cell>
          <cell r="F2610">
            <v>0</v>
          </cell>
          <cell r="G2610">
            <v>68643.990000000005</v>
          </cell>
          <cell r="H2610">
            <v>20013.842364</v>
          </cell>
          <cell r="I2610">
            <v>3.429825655241181</v>
          </cell>
          <cell r="J2610">
            <v>73222.973509757328</v>
          </cell>
          <cell r="K2610">
            <v>0.93746520674761791</v>
          </cell>
          <cell r="L2610">
            <v>28</v>
          </cell>
          <cell r="M2610">
            <v>103.74312507612619</v>
          </cell>
        </row>
        <row r="2611">
          <cell r="D2611">
            <v>44979</v>
          </cell>
          <cell r="E2611">
            <v>79490.558000000005</v>
          </cell>
          <cell r="F2611">
            <v>0</v>
          </cell>
          <cell r="G2611">
            <v>79490.558000000005</v>
          </cell>
          <cell r="H2611">
            <v>20013.842364</v>
          </cell>
          <cell r="I2611">
            <v>3.9717789594957562</v>
          </cell>
          <cell r="J2611">
            <v>73222.973509757328</v>
          </cell>
          <cell r="K2611">
            <v>1.0855958750351418</v>
          </cell>
          <cell r="L2611">
            <v>28</v>
          </cell>
          <cell r="M2611">
            <v>103.74312507612619</v>
          </cell>
        </row>
        <row r="2612">
          <cell r="D2612">
            <v>44980</v>
          </cell>
          <cell r="E2612">
            <v>69466.092000000004</v>
          </cell>
          <cell r="F2612">
            <v>0</v>
          </cell>
          <cell r="G2612">
            <v>69466.092000000004</v>
          </cell>
          <cell r="H2612">
            <v>20013.842364</v>
          </cell>
          <cell r="I2612">
            <v>3.4709023253302167</v>
          </cell>
          <cell r="J2612">
            <v>73222.973509757328</v>
          </cell>
          <cell r="K2612">
            <v>0.94869258472196982</v>
          </cell>
          <cell r="L2612">
            <v>28</v>
          </cell>
          <cell r="M2612">
            <v>103.74312507612619</v>
          </cell>
        </row>
        <row r="2613">
          <cell r="D2613">
            <v>44981</v>
          </cell>
          <cell r="E2613">
            <v>91641.163</v>
          </cell>
          <cell r="F2613">
            <v>0</v>
          </cell>
          <cell r="G2613">
            <v>91641.163</v>
          </cell>
          <cell r="H2613">
            <v>20013.842364</v>
          </cell>
          <cell r="I2613">
            <v>4.5788890175751558</v>
          </cell>
          <cell r="J2613">
            <v>73222.973509757328</v>
          </cell>
          <cell r="K2613">
            <v>1.251535667119396</v>
          </cell>
          <cell r="L2613">
            <v>28</v>
          </cell>
          <cell r="M2613">
            <v>103.74312507612619</v>
          </cell>
        </row>
        <row r="2614">
          <cell r="D2614">
            <v>44982</v>
          </cell>
          <cell r="E2614">
            <v>68593.203999999998</v>
          </cell>
          <cell r="F2614">
            <v>0</v>
          </cell>
          <cell r="G2614">
            <v>68593.203999999998</v>
          </cell>
          <cell r="H2614">
            <v>20013.842364</v>
          </cell>
          <cell r="I2614">
            <v>3.4272881115213725</v>
          </cell>
          <cell r="J2614">
            <v>73222.973509757328</v>
          </cell>
          <cell r="K2614">
            <v>0.93677162661059665</v>
          </cell>
          <cell r="L2614">
            <v>28</v>
          </cell>
          <cell r="M2614">
            <v>103.74312507612619</v>
          </cell>
        </row>
        <row r="2615">
          <cell r="D2615">
            <v>44983</v>
          </cell>
          <cell r="E2615">
            <v>77433.366999999998</v>
          </cell>
          <cell r="F2615">
            <v>121.125</v>
          </cell>
          <cell r="G2615">
            <v>77554.491999999998</v>
          </cell>
          <cell r="H2615">
            <v>20013.842364</v>
          </cell>
          <cell r="I2615">
            <v>3.8750426124821256</v>
          </cell>
          <cell r="J2615">
            <v>73222.973509757328</v>
          </cell>
          <cell r="K2615">
            <v>1.0591551842628391</v>
          </cell>
          <cell r="L2615">
            <v>28</v>
          </cell>
          <cell r="M2615">
            <v>103.74312507612619</v>
          </cell>
        </row>
        <row r="2616">
          <cell r="D2616">
            <v>44984</v>
          </cell>
          <cell r="E2616">
            <v>98989.138000000006</v>
          </cell>
          <cell r="F2616">
            <v>3.8460000000000001</v>
          </cell>
          <cell r="G2616">
            <v>98992.984000000011</v>
          </cell>
          <cell r="H2616">
            <v>20013.842364</v>
          </cell>
          <cell r="I2616">
            <v>4.946225827083766</v>
          </cell>
          <cell r="J2616">
            <v>73222.973509757328</v>
          </cell>
          <cell r="K2616">
            <v>1.3519388691147416</v>
          </cell>
          <cell r="L2616">
            <v>28</v>
          </cell>
          <cell r="M2616">
            <v>103.74312507612619</v>
          </cell>
        </row>
        <row r="2617">
          <cell r="D2617">
            <v>44985</v>
          </cell>
          <cell r="E2617">
            <v>105217.239</v>
          </cell>
          <cell r="F2617">
            <v>54.527000000000001</v>
          </cell>
          <cell r="G2617">
            <v>105271.766</v>
          </cell>
          <cell r="H2617">
            <v>20433.659554000002</v>
          </cell>
          <cell r="I2617">
            <v>5.151880196584389</v>
          </cell>
          <cell r="J2617">
            <v>73222.973509757328</v>
          </cell>
          <cell r="K2617">
            <v>1.4376876676002786</v>
          </cell>
          <cell r="L2617">
            <v>28</v>
          </cell>
          <cell r="M2617">
            <v>103.74312507612619</v>
          </cell>
        </row>
        <row r="2618">
          <cell r="D2618">
            <v>44986</v>
          </cell>
          <cell r="E2618">
            <v>103871.253</v>
          </cell>
          <cell r="F2618">
            <v>16.041</v>
          </cell>
          <cell r="G2618">
            <v>103887.29399999999</v>
          </cell>
          <cell r="H2618">
            <v>20433.659554000002</v>
          </cell>
          <cell r="I2618">
            <v>5.0841257154870965</v>
          </cell>
          <cell r="J2618">
            <v>86686.464933779513</v>
          </cell>
          <cell r="K2618">
            <v>1.1984257759196932</v>
          </cell>
          <cell r="L2618">
            <v>31</v>
          </cell>
          <cell r="M2618">
            <v>135.97745870887871</v>
          </cell>
        </row>
        <row r="2619">
          <cell r="D2619">
            <v>44987</v>
          </cell>
          <cell r="E2619">
            <v>107355.435</v>
          </cell>
          <cell r="F2619">
            <v>61.030999999999999</v>
          </cell>
          <cell r="G2619">
            <v>107416.466</v>
          </cell>
          <cell r="H2619">
            <v>20433.659554000002</v>
          </cell>
          <cell r="I2619">
            <v>5.2568393691854691</v>
          </cell>
          <cell r="J2619">
            <v>86686.464933779513</v>
          </cell>
          <cell r="K2619">
            <v>1.2391376910115819</v>
          </cell>
          <cell r="L2619">
            <v>31</v>
          </cell>
          <cell r="M2619">
            <v>135.97745870887871</v>
          </cell>
        </row>
        <row r="2620">
          <cell r="D2620">
            <v>44988</v>
          </cell>
          <cell r="E2620">
            <v>111348.827</v>
          </cell>
          <cell r="F2620">
            <v>42.808</v>
          </cell>
          <cell r="G2620">
            <v>111391.63500000001</v>
          </cell>
          <cell r="H2620">
            <v>20433.659554000002</v>
          </cell>
          <cell r="I2620">
            <v>5.4513796075355714</v>
          </cell>
          <cell r="J2620">
            <v>86686.464933779513</v>
          </cell>
          <cell r="K2620">
            <v>1.2849945500153106</v>
          </cell>
          <cell r="L2620">
            <v>31</v>
          </cell>
          <cell r="M2620">
            <v>135.97745870887871</v>
          </cell>
        </row>
        <row r="2621">
          <cell r="D2621">
            <v>44989</v>
          </cell>
          <cell r="E2621">
            <v>105195.658</v>
          </cell>
          <cell r="F2621">
            <v>0</v>
          </cell>
          <cell r="G2621">
            <v>105195.658</v>
          </cell>
          <cell r="H2621">
            <v>20433.659554000002</v>
          </cell>
          <cell r="I2621">
            <v>5.1481555578431548</v>
          </cell>
          <cell r="J2621">
            <v>86686.464933779513</v>
          </cell>
          <cell r="K2621">
            <v>1.2135188357301201</v>
          </cell>
          <cell r="L2621">
            <v>31</v>
          </cell>
          <cell r="M2621">
            <v>135.97745870887871</v>
          </cell>
        </row>
        <row r="2622">
          <cell r="D2622">
            <v>44990</v>
          </cell>
          <cell r="E2622">
            <v>48224.025999999998</v>
          </cell>
          <cell r="F2622">
            <v>0</v>
          </cell>
          <cell r="G2622">
            <v>48224.025999999998</v>
          </cell>
          <cell r="H2622">
            <v>20433.659554000002</v>
          </cell>
          <cell r="I2622">
            <v>2.360028847136189</v>
          </cell>
          <cell r="J2622">
            <v>86686.464933779513</v>
          </cell>
          <cell r="K2622">
            <v>0.55630398628942501</v>
          </cell>
          <cell r="L2622">
            <v>31</v>
          </cell>
          <cell r="M2622">
            <v>135.97745870887871</v>
          </cell>
        </row>
        <row r="2623">
          <cell r="D2623">
            <v>44991</v>
          </cell>
          <cell r="E2623">
            <v>50220.957000000002</v>
          </cell>
          <cell r="F2623">
            <v>0</v>
          </cell>
          <cell r="G2623">
            <v>50220.957000000002</v>
          </cell>
          <cell r="H2623">
            <v>20433.659554000002</v>
          </cell>
          <cell r="I2623">
            <v>2.4577563733643086</v>
          </cell>
          <cell r="J2623">
            <v>86686.464933779513</v>
          </cell>
          <cell r="K2623">
            <v>0.57934023539158275</v>
          </cell>
          <cell r="L2623">
            <v>31</v>
          </cell>
          <cell r="M2623">
            <v>135.97745870887871</v>
          </cell>
        </row>
        <row r="2624">
          <cell r="D2624">
            <v>44992</v>
          </cell>
          <cell r="E2624">
            <v>68306.044999999998</v>
          </cell>
          <cell r="F2624">
            <v>26.632000000000001</v>
          </cell>
          <cell r="G2624">
            <v>68332.676999999996</v>
          </cell>
          <cell r="H2624">
            <v>20433.659554000002</v>
          </cell>
          <cell r="I2624">
            <v>3.3441232990799974</v>
          </cell>
          <cell r="J2624">
            <v>86686.464933779513</v>
          </cell>
          <cell r="K2624">
            <v>0.78827389088019539</v>
          </cell>
          <cell r="L2624">
            <v>31</v>
          </cell>
          <cell r="M2624">
            <v>135.97745870887871</v>
          </cell>
        </row>
        <row r="2625">
          <cell r="D2625">
            <v>44993</v>
          </cell>
          <cell r="E2625">
            <v>57486.553</v>
          </cell>
          <cell r="F2625">
            <v>0</v>
          </cell>
          <cell r="G2625">
            <v>57486.553</v>
          </cell>
          <cell r="H2625">
            <v>20433.659554000002</v>
          </cell>
          <cell r="I2625">
            <v>2.813326357331166</v>
          </cell>
          <cell r="J2625">
            <v>86686.464933779513</v>
          </cell>
          <cell r="K2625">
            <v>0.6631548886428168</v>
          </cell>
          <cell r="L2625">
            <v>31</v>
          </cell>
          <cell r="M2625">
            <v>135.97745870887871</v>
          </cell>
        </row>
        <row r="2626">
          <cell r="D2626">
            <v>44994</v>
          </cell>
          <cell r="E2626">
            <v>52944.235999999997</v>
          </cell>
          <cell r="F2626">
            <v>4.8449999999999998</v>
          </cell>
          <cell r="G2626">
            <v>52949.080999999998</v>
          </cell>
          <cell r="H2626">
            <v>20433.659554000002</v>
          </cell>
          <cell r="I2626">
            <v>2.5912676513020854</v>
          </cell>
          <cell r="J2626">
            <v>86686.464933779513</v>
          </cell>
          <cell r="K2626">
            <v>0.61081139991633326</v>
          </cell>
          <cell r="L2626">
            <v>31</v>
          </cell>
          <cell r="M2626">
            <v>135.97745870887871</v>
          </cell>
        </row>
        <row r="2627">
          <cell r="D2627">
            <v>44995</v>
          </cell>
          <cell r="E2627">
            <v>93374.751999999993</v>
          </cell>
          <cell r="F2627">
            <v>13.6</v>
          </cell>
          <cell r="G2627">
            <v>93388.351999999999</v>
          </cell>
          <cell r="H2627">
            <v>20433.659554000002</v>
          </cell>
          <cell r="I2627">
            <v>4.5703194649594092</v>
          </cell>
          <cell r="J2627">
            <v>86686.464933779513</v>
          </cell>
          <cell r="K2627">
            <v>1.0773118049206425</v>
          </cell>
          <cell r="L2627">
            <v>31</v>
          </cell>
          <cell r="M2627">
            <v>135.97745870887871</v>
          </cell>
        </row>
        <row r="2628">
          <cell r="D2628">
            <v>44996</v>
          </cell>
          <cell r="E2628">
            <v>76177.331999999995</v>
          </cell>
          <cell r="F2628">
            <v>0</v>
          </cell>
          <cell r="G2628">
            <v>76177.331999999995</v>
          </cell>
          <cell r="H2628">
            <v>20433.659554000002</v>
          </cell>
          <cell r="I2628">
            <v>3.7280317702605483</v>
          </cell>
          <cell r="J2628">
            <v>86686.464933779513</v>
          </cell>
          <cell r="K2628">
            <v>0.87876846815927345</v>
          </cell>
          <cell r="L2628">
            <v>31</v>
          </cell>
          <cell r="M2628">
            <v>135.97745870887871</v>
          </cell>
        </row>
        <row r="2629">
          <cell r="D2629">
            <v>44997</v>
          </cell>
          <cell r="E2629">
            <v>105970.327</v>
          </cell>
          <cell r="F2629">
            <v>6.8010000000000002</v>
          </cell>
          <cell r="G2629">
            <v>105977.12800000001</v>
          </cell>
          <cell r="H2629">
            <v>20433.659554000002</v>
          </cell>
          <cell r="I2629">
            <v>5.1863998086066969</v>
          </cell>
          <cell r="J2629">
            <v>86686.464933779513</v>
          </cell>
          <cell r="K2629">
            <v>1.2225337378904169</v>
          </cell>
          <cell r="L2629">
            <v>31</v>
          </cell>
          <cell r="M2629">
            <v>135.97745870887871</v>
          </cell>
        </row>
        <row r="2630">
          <cell r="D2630">
            <v>44998</v>
          </cell>
          <cell r="E2630">
            <v>93070.722999999998</v>
          </cell>
          <cell r="F2630">
            <v>15.837999999999999</v>
          </cell>
          <cell r="G2630">
            <v>93086.561000000002</v>
          </cell>
          <cell r="H2630">
            <v>20433.659554000002</v>
          </cell>
          <cell r="I2630">
            <v>4.5555501575231929</v>
          </cell>
          <cell r="J2630">
            <v>86686.464933779513</v>
          </cell>
          <cell r="K2630">
            <v>1.0738303963728313</v>
          </cell>
          <cell r="L2630">
            <v>31</v>
          </cell>
          <cell r="M2630">
            <v>135.97745870887871</v>
          </cell>
        </row>
        <row r="2631">
          <cell r="D2631">
            <v>44999</v>
          </cell>
          <cell r="E2631">
            <v>112096.094</v>
          </cell>
          <cell r="F2631">
            <v>1249.866</v>
          </cell>
          <cell r="G2631">
            <v>113345.95999999999</v>
          </cell>
          <cell r="H2631">
            <v>20433.659554000002</v>
          </cell>
          <cell r="I2631">
            <v>5.5470220447032892</v>
          </cell>
          <cell r="J2631">
            <v>86686.464933779513</v>
          </cell>
          <cell r="K2631">
            <v>1.3075393037031315</v>
          </cell>
          <cell r="L2631">
            <v>31</v>
          </cell>
          <cell r="M2631">
            <v>135.97745870887871</v>
          </cell>
        </row>
        <row r="2632">
          <cell r="D2632">
            <v>45000</v>
          </cell>
          <cell r="E2632">
            <v>123224.482</v>
          </cell>
          <cell r="F2632">
            <v>396.97399999999999</v>
          </cell>
          <cell r="G2632">
            <v>123621.45600000001</v>
          </cell>
          <cell r="H2632">
            <v>20433.659554000002</v>
          </cell>
          <cell r="I2632">
            <v>6.0498931027653544</v>
          </cell>
          <cell r="J2632">
            <v>86686.464933779513</v>
          </cell>
          <cell r="K2632">
            <v>1.4260756404640036</v>
          </cell>
          <cell r="L2632">
            <v>31</v>
          </cell>
          <cell r="M2632">
            <v>135.97745870887871</v>
          </cell>
        </row>
        <row r="2633">
          <cell r="D2633">
            <v>45001</v>
          </cell>
          <cell r="E2633">
            <v>108752.254</v>
          </cell>
          <cell r="F2633">
            <v>0</v>
          </cell>
          <cell r="G2633">
            <v>108752.254</v>
          </cell>
          <cell r="H2633">
            <v>20433.659554000002</v>
          </cell>
          <cell r="I2633">
            <v>5.3222113108325297</v>
          </cell>
          <cell r="J2633">
            <v>86686.464933779513</v>
          </cell>
          <cell r="K2633">
            <v>1.2545471093218155</v>
          </cell>
          <cell r="L2633">
            <v>31</v>
          </cell>
          <cell r="M2633">
            <v>135.97745870887871</v>
          </cell>
        </row>
        <row r="2634">
          <cell r="D2634">
            <v>45002</v>
          </cell>
          <cell r="E2634">
            <v>84476.157999999996</v>
          </cell>
          <cell r="F2634">
            <v>0</v>
          </cell>
          <cell r="G2634">
            <v>84476.157999999996</v>
          </cell>
          <cell r="H2634">
            <v>20433.659554000002</v>
          </cell>
          <cell r="I2634">
            <v>4.1341668523327888</v>
          </cell>
          <cell r="J2634">
            <v>86686.464933779513</v>
          </cell>
          <cell r="K2634">
            <v>0.97450228319417587</v>
          </cell>
          <cell r="L2634">
            <v>31</v>
          </cell>
          <cell r="M2634">
            <v>135.97745870887871</v>
          </cell>
        </row>
        <row r="2635">
          <cell r="D2635">
            <v>45003</v>
          </cell>
          <cell r="E2635">
            <v>81092.513999999996</v>
          </cell>
          <cell r="F2635">
            <v>0</v>
          </cell>
          <cell r="G2635">
            <v>81092.513999999996</v>
          </cell>
          <cell r="H2635">
            <v>20433.659554000002</v>
          </cell>
          <cell r="I2635">
            <v>3.9685751730225771</v>
          </cell>
          <cell r="J2635">
            <v>86686.464933779513</v>
          </cell>
          <cell r="K2635">
            <v>0.93546915382865381</v>
          </cell>
          <cell r="L2635">
            <v>31</v>
          </cell>
          <cell r="M2635">
            <v>135.97745870887871</v>
          </cell>
        </row>
        <row r="2636">
          <cell r="D2636">
            <v>45004</v>
          </cell>
          <cell r="E2636">
            <v>113766.46</v>
          </cell>
          <cell r="F2636">
            <v>573.04999999999995</v>
          </cell>
          <cell r="G2636">
            <v>114339.51000000001</v>
          </cell>
          <cell r="H2636">
            <v>20433.659554000002</v>
          </cell>
          <cell r="I2636">
            <v>5.5956452488520307</v>
          </cell>
          <cell r="J2636">
            <v>86686.464933779513</v>
          </cell>
          <cell r="K2636">
            <v>1.3190007239001484</v>
          </cell>
          <cell r="L2636">
            <v>31</v>
          </cell>
          <cell r="M2636">
            <v>135.97745870887871</v>
          </cell>
        </row>
        <row r="2637">
          <cell r="D2637">
            <v>45005</v>
          </cell>
          <cell r="E2637">
            <v>122442.11199999999</v>
          </cell>
          <cell r="F2637">
            <v>34.462000000000003</v>
          </cell>
          <cell r="G2637">
            <v>122476.57399999999</v>
          </cell>
          <cell r="H2637">
            <v>20433.659554000002</v>
          </cell>
          <cell r="I2637">
            <v>5.9938638830862052</v>
          </cell>
          <cell r="J2637">
            <v>86686.464933779513</v>
          </cell>
          <cell r="K2637">
            <v>1.4128684806049114</v>
          </cell>
          <cell r="L2637">
            <v>31</v>
          </cell>
          <cell r="M2637">
            <v>135.97745870887871</v>
          </cell>
        </row>
        <row r="2638">
          <cell r="D2638">
            <v>45006</v>
          </cell>
          <cell r="E2638">
            <v>121147.834</v>
          </cell>
          <cell r="F2638">
            <v>52.5</v>
          </cell>
          <cell r="G2638">
            <v>121200.334</v>
          </cell>
          <cell r="H2638">
            <v>20433.659554000002</v>
          </cell>
          <cell r="I2638">
            <v>5.9314061526621824</v>
          </cell>
          <cell r="J2638">
            <v>86686.464933779513</v>
          </cell>
          <cell r="K2638">
            <v>1.398145997677791</v>
          </cell>
          <cell r="L2638">
            <v>31</v>
          </cell>
          <cell r="M2638">
            <v>135.97745870887871</v>
          </cell>
        </row>
        <row r="2639">
          <cell r="D2639">
            <v>45007</v>
          </cell>
          <cell r="E2639">
            <v>120085.798</v>
          </cell>
          <cell r="F2639">
            <v>233.46</v>
          </cell>
          <cell r="G2639">
            <v>120319.258</v>
          </cell>
          <cell r="H2639">
            <v>20433.659554000002</v>
          </cell>
          <cell r="I2639">
            <v>5.888287297829959</v>
          </cell>
          <cell r="J2639">
            <v>86686.464933779513</v>
          </cell>
          <cell r="K2639">
            <v>1.3879820580053974</v>
          </cell>
          <cell r="L2639">
            <v>31</v>
          </cell>
          <cell r="M2639">
            <v>135.97745870887871</v>
          </cell>
        </row>
        <row r="2640">
          <cell r="D2640">
            <v>45008</v>
          </cell>
          <cell r="E2640">
            <v>112504.192</v>
          </cell>
          <cell r="F2640">
            <v>2.5000000000000001E-2</v>
          </cell>
          <cell r="G2640">
            <v>112504.21699999999</v>
          </cell>
          <cell r="H2640">
            <v>20433.659554000002</v>
          </cell>
          <cell r="I2640">
            <v>5.5058281020433597</v>
          </cell>
          <cell r="J2640">
            <v>86686.464933779513</v>
          </cell>
          <cell r="K2640">
            <v>1.2978291026856714</v>
          </cell>
          <cell r="L2640">
            <v>31</v>
          </cell>
          <cell r="M2640">
            <v>135.97745870887871</v>
          </cell>
        </row>
        <row r="2641">
          <cell r="D2641">
            <v>45009</v>
          </cell>
          <cell r="E2641">
            <v>86795.823000000004</v>
          </cell>
          <cell r="F2641">
            <v>0</v>
          </cell>
          <cell r="G2641">
            <v>86795.823000000004</v>
          </cell>
          <cell r="H2641">
            <v>20433.659554000002</v>
          </cell>
          <cell r="I2641">
            <v>4.2476886125377984</v>
          </cell>
          <cell r="J2641">
            <v>86686.464933779513</v>
          </cell>
          <cell r="K2641">
            <v>1.0012615356538537</v>
          </cell>
          <cell r="L2641">
            <v>31</v>
          </cell>
          <cell r="M2641">
            <v>135.97745870887871</v>
          </cell>
        </row>
        <row r="2642">
          <cell r="D2642">
            <v>45010</v>
          </cell>
          <cell r="E2642">
            <v>110517.59</v>
          </cell>
          <cell r="F2642">
            <v>0</v>
          </cell>
          <cell r="G2642">
            <v>110517.59</v>
          </cell>
          <cell r="H2642">
            <v>20433.659554000002</v>
          </cell>
          <cell r="I2642">
            <v>5.4086048418265618</v>
          </cell>
          <cell r="J2642">
            <v>86686.464933779513</v>
          </cell>
          <cell r="K2642">
            <v>1.274911718737467</v>
          </cell>
          <cell r="L2642">
            <v>31</v>
          </cell>
          <cell r="M2642">
            <v>135.97745870887871</v>
          </cell>
        </row>
        <row r="2643">
          <cell r="D2643">
            <v>45011</v>
          </cell>
          <cell r="E2643">
            <v>95732.850999999995</v>
          </cell>
          <cell r="F2643">
            <v>0</v>
          </cell>
          <cell r="G2643">
            <v>95732.850999999995</v>
          </cell>
          <cell r="H2643">
            <v>20433.659554000002</v>
          </cell>
          <cell r="I2643">
            <v>4.6850565728085529</v>
          </cell>
          <cell r="J2643">
            <v>86686.464933779513</v>
          </cell>
          <cell r="K2643">
            <v>1.1043575380900708</v>
          </cell>
          <cell r="L2643">
            <v>31</v>
          </cell>
          <cell r="M2643">
            <v>135.97745870887871</v>
          </cell>
        </row>
        <row r="2644">
          <cell r="D2644">
            <v>45012</v>
          </cell>
          <cell r="E2644">
            <v>123938.50199999999</v>
          </cell>
          <cell r="F2644">
            <v>0</v>
          </cell>
          <cell r="G2644">
            <v>123938.50199999999</v>
          </cell>
          <cell r="H2644">
            <v>20433.659554000002</v>
          </cell>
          <cell r="I2644">
            <v>6.0654089725077345</v>
          </cell>
          <cell r="J2644">
            <v>86686.464933779513</v>
          </cell>
          <cell r="K2644">
            <v>1.4297330280416627</v>
          </cell>
          <cell r="L2644">
            <v>31</v>
          </cell>
          <cell r="M2644">
            <v>135.97745870887871</v>
          </cell>
        </row>
        <row r="2645">
          <cell r="D2645">
            <v>45013</v>
          </cell>
          <cell r="E2645">
            <v>130579.484</v>
          </cell>
          <cell r="F2645">
            <v>0</v>
          </cell>
          <cell r="G2645">
            <v>130579.484</v>
          </cell>
          <cell r="H2645">
            <v>20433.659554000002</v>
          </cell>
          <cell r="I2645">
            <v>6.3904110595029628</v>
          </cell>
          <cell r="J2645">
            <v>86686.464933779513</v>
          </cell>
          <cell r="K2645">
            <v>1.5063422426990269</v>
          </cell>
          <cell r="L2645">
            <v>31</v>
          </cell>
          <cell r="M2645">
            <v>135.97745870887871</v>
          </cell>
        </row>
        <row r="2646">
          <cell r="D2646">
            <v>45014</v>
          </cell>
          <cell r="E2646">
            <v>115397.852</v>
          </cell>
          <cell r="F2646">
            <v>0</v>
          </cell>
          <cell r="G2646">
            <v>115397.852</v>
          </cell>
          <cell r="H2646">
            <v>20433.659554000002</v>
          </cell>
          <cell r="I2646">
            <v>5.6474392996045699</v>
          </cell>
          <cell r="J2646">
            <v>86686.464933779513</v>
          </cell>
          <cell r="K2646">
            <v>1.3312095733532721</v>
          </cell>
          <cell r="L2646">
            <v>31</v>
          </cell>
          <cell r="M2646">
            <v>135.97745870887871</v>
          </cell>
        </row>
        <row r="2647">
          <cell r="D2647">
            <v>45015</v>
          </cell>
          <cell r="E2647">
            <v>104973.923</v>
          </cell>
          <cell r="F2647">
            <v>0</v>
          </cell>
          <cell r="G2647">
            <v>104973.923</v>
          </cell>
          <cell r="H2647">
            <v>20433.659554000002</v>
          </cell>
          <cell r="I2647">
            <v>5.1373040997666406</v>
          </cell>
          <cell r="J2647">
            <v>86686.464933779513</v>
          </cell>
          <cell r="K2647">
            <v>1.2109609392907004</v>
          </cell>
          <cell r="L2647">
            <v>31</v>
          </cell>
          <cell r="M2647">
            <v>135.97745870887871</v>
          </cell>
        </row>
        <row r="2648">
          <cell r="D2648">
            <v>45016</v>
          </cell>
          <cell r="E2648">
            <v>87566.922000000006</v>
          </cell>
          <cell r="F2648">
            <v>78.831999999999994</v>
          </cell>
          <cell r="G2648">
            <v>87645.754000000001</v>
          </cell>
          <cell r="H2648">
            <v>20975.990964000001</v>
          </cell>
          <cell r="I2648">
            <v>4.1783844277212854</v>
          </cell>
          <cell r="J2648">
            <v>86686.464933779513</v>
          </cell>
          <cell r="K2648">
            <v>1.0110661920168655</v>
          </cell>
          <cell r="L2648">
            <v>31</v>
          </cell>
          <cell r="M2648">
            <v>135.97745870887871</v>
          </cell>
        </row>
        <row r="2649">
          <cell r="D2649">
            <v>45017</v>
          </cell>
          <cell r="E2649">
            <v>94472.487999999998</v>
          </cell>
          <cell r="F2649">
            <v>2.129</v>
          </cell>
          <cell r="G2649">
            <v>94474.616999999998</v>
          </cell>
          <cell r="H2649">
            <v>20975.990964000001</v>
          </cell>
          <cell r="I2649">
            <v>4.5039405843634208</v>
          </cell>
          <cell r="J2649">
            <v>99864.831656261129</v>
          </cell>
          <cell r="K2649">
            <v>0.94602489618352859</v>
          </cell>
          <cell r="L2649">
            <v>30</v>
          </cell>
          <cell r="M2649">
            <v>151.59600714816088</v>
          </cell>
        </row>
        <row r="2650">
          <cell r="D2650">
            <v>45018</v>
          </cell>
          <cell r="E2650">
            <v>110989.29399999999</v>
          </cell>
          <cell r="F2650">
            <v>89.525000000000006</v>
          </cell>
          <cell r="G2650">
            <v>111078.81899999999</v>
          </cell>
          <cell r="H2650">
            <v>20975.990964000001</v>
          </cell>
          <cell r="I2650">
            <v>5.2955218750160018</v>
          </cell>
          <cell r="J2650">
            <v>99864.831656261129</v>
          </cell>
          <cell r="K2650">
            <v>1.1122916562092435</v>
          </cell>
          <cell r="L2650">
            <v>30</v>
          </cell>
          <cell r="M2650">
            <v>151.59600714816088</v>
          </cell>
        </row>
        <row r="2651">
          <cell r="D2651">
            <v>45019</v>
          </cell>
          <cell r="E2651">
            <v>128155.087</v>
          </cell>
          <cell r="F2651">
            <v>239.785</v>
          </cell>
          <cell r="G2651">
            <v>128394.872</v>
          </cell>
          <cell r="H2651">
            <v>20975.990964000001</v>
          </cell>
          <cell r="I2651">
            <v>6.1210396314699711</v>
          </cell>
          <cell r="J2651">
            <v>99864.831656261129</v>
          </cell>
          <cell r="K2651">
            <v>1.2856865612304886</v>
          </cell>
          <cell r="L2651">
            <v>30</v>
          </cell>
          <cell r="M2651">
            <v>151.59600714816088</v>
          </cell>
        </row>
        <row r="2652">
          <cell r="D2652">
            <v>45020</v>
          </cell>
          <cell r="E2652">
            <v>116378.59699999999</v>
          </cell>
          <cell r="F2652">
            <v>1641.915</v>
          </cell>
          <cell r="G2652">
            <v>118020.51199999999</v>
          </cell>
          <cell r="H2652">
            <v>20975.990964000001</v>
          </cell>
          <cell r="I2652">
            <v>5.6264570385519539</v>
          </cell>
          <cell r="J2652">
            <v>99864.831656261129</v>
          </cell>
          <cell r="K2652">
            <v>1.1818025429235335</v>
          </cell>
          <cell r="L2652">
            <v>30</v>
          </cell>
          <cell r="M2652">
            <v>151.59600714816088</v>
          </cell>
        </row>
        <row r="2653">
          <cell r="D2653">
            <v>45021</v>
          </cell>
          <cell r="E2653">
            <v>138832.74100000001</v>
          </cell>
          <cell r="F2653">
            <v>950.19</v>
          </cell>
          <cell r="G2653">
            <v>139782.93100000001</v>
          </cell>
          <cell r="H2653">
            <v>20975.990964000001</v>
          </cell>
          <cell r="I2653">
            <v>6.6639488565714089</v>
          </cell>
          <cell r="J2653">
            <v>99864.831656261129</v>
          </cell>
          <cell r="K2653">
            <v>1.399721290084768</v>
          </cell>
          <cell r="L2653">
            <v>30</v>
          </cell>
          <cell r="M2653">
            <v>151.59600714816088</v>
          </cell>
        </row>
        <row r="2654">
          <cell r="D2654">
            <v>45022</v>
          </cell>
          <cell r="E2654">
            <v>132732.505</v>
          </cell>
          <cell r="F2654">
            <v>0</v>
          </cell>
          <cell r="G2654">
            <v>132732.505</v>
          </cell>
          <cell r="H2654">
            <v>20975.990964000001</v>
          </cell>
          <cell r="I2654">
            <v>6.3278300046849694</v>
          </cell>
          <cell r="J2654">
            <v>99864.831656261129</v>
          </cell>
          <cell r="K2654">
            <v>1.329121601655233</v>
          </cell>
          <cell r="L2654">
            <v>30</v>
          </cell>
          <cell r="M2654">
            <v>151.59600714816088</v>
          </cell>
        </row>
        <row r="2655">
          <cell r="D2655">
            <v>45023</v>
          </cell>
          <cell r="E2655">
            <v>127665.397</v>
          </cell>
          <cell r="F2655">
            <v>0</v>
          </cell>
          <cell r="G2655">
            <v>127665.397</v>
          </cell>
          <cell r="H2655">
            <v>20975.990964000001</v>
          </cell>
          <cell r="I2655">
            <v>6.0862629669847523</v>
          </cell>
          <cell r="J2655">
            <v>99864.831656261129</v>
          </cell>
          <cell r="K2655">
            <v>1.2783819376918348</v>
          </cell>
          <cell r="L2655">
            <v>30</v>
          </cell>
          <cell r="M2655">
            <v>151.59600714816088</v>
          </cell>
        </row>
        <row r="2656">
          <cell r="D2656">
            <v>45024</v>
          </cell>
          <cell r="E2656">
            <v>133005.25899999999</v>
          </cell>
          <cell r="F2656">
            <v>0</v>
          </cell>
          <cell r="G2656">
            <v>133005.25899999999</v>
          </cell>
          <cell r="H2656">
            <v>20975.990964000001</v>
          </cell>
          <cell r="I2656">
            <v>6.3408331567395306</v>
          </cell>
          <cell r="J2656">
            <v>99864.831656261129</v>
          </cell>
          <cell r="K2656">
            <v>1.3318528334159676</v>
          </cell>
          <cell r="L2656">
            <v>30</v>
          </cell>
          <cell r="M2656">
            <v>151.59600714816088</v>
          </cell>
        </row>
        <row r="2657">
          <cell r="D2657">
            <v>45025</v>
          </cell>
          <cell r="E2657">
            <v>117424.38400000001</v>
          </cell>
          <cell r="F2657">
            <v>0</v>
          </cell>
          <cell r="G2657">
            <v>117424.38400000001</v>
          </cell>
          <cell r="H2657">
            <v>20975.990964000001</v>
          </cell>
          <cell r="I2657">
            <v>5.5980374992308759</v>
          </cell>
          <cell r="J2657">
            <v>99864.831656261129</v>
          </cell>
          <cell r="K2657">
            <v>1.1758331942538047</v>
          </cell>
          <cell r="L2657">
            <v>30</v>
          </cell>
          <cell r="M2657">
            <v>151.59600714816088</v>
          </cell>
        </row>
        <row r="2658">
          <cell r="D2658">
            <v>45026</v>
          </cell>
          <cell r="E2658">
            <v>114567.4</v>
          </cell>
          <cell r="F2658">
            <v>0</v>
          </cell>
          <cell r="G2658">
            <v>114567.4</v>
          </cell>
          <cell r="H2658">
            <v>20975.990964000001</v>
          </cell>
          <cell r="I2658">
            <v>5.4618349233953261</v>
          </cell>
          <cell r="J2658">
            <v>99864.831656261129</v>
          </cell>
          <cell r="K2658">
            <v>1.1472246846051442</v>
          </cell>
          <cell r="L2658">
            <v>30</v>
          </cell>
          <cell r="M2658">
            <v>151.59600714816088</v>
          </cell>
        </row>
        <row r="2659">
          <cell r="D2659">
            <v>45027</v>
          </cell>
          <cell r="E2659">
            <v>138715.144</v>
          </cell>
          <cell r="F2659">
            <v>0.72499999999999998</v>
          </cell>
          <cell r="G2659">
            <v>138715.86900000001</v>
          </cell>
          <cell r="H2659">
            <v>20975.990964000001</v>
          </cell>
          <cell r="I2659">
            <v>6.6130782206223691</v>
          </cell>
          <cell r="J2659">
            <v>99864.831656261129</v>
          </cell>
          <cell r="K2659">
            <v>1.3890362272623233</v>
          </cell>
          <cell r="L2659">
            <v>30</v>
          </cell>
          <cell r="M2659">
            <v>151.59600714816088</v>
          </cell>
        </row>
        <row r="2660">
          <cell r="D2660">
            <v>45028</v>
          </cell>
          <cell r="E2660">
            <v>104332.174</v>
          </cell>
          <cell r="F2660">
            <v>9.6940000000000008</v>
          </cell>
          <cell r="G2660">
            <v>104341.868</v>
          </cell>
          <cell r="H2660">
            <v>20975.990964000001</v>
          </cell>
          <cell r="I2660">
            <v>4.9743474899029332</v>
          </cell>
          <cell r="J2660">
            <v>99864.831656261129</v>
          </cell>
          <cell r="K2660">
            <v>1.0448309607044552</v>
          </cell>
          <cell r="L2660">
            <v>30</v>
          </cell>
          <cell r="M2660">
            <v>151.59600714816088</v>
          </cell>
        </row>
        <row r="2661">
          <cell r="D2661">
            <v>45029</v>
          </cell>
          <cell r="E2661">
            <v>121459.58</v>
          </cell>
          <cell r="F2661">
            <v>0</v>
          </cell>
          <cell r="G2661">
            <v>121459.58</v>
          </cell>
          <cell r="H2661">
            <v>20975.990964000001</v>
          </cell>
          <cell r="I2661">
            <v>5.7904096263415994</v>
          </cell>
          <cell r="J2661">
            <v>99864.831656261129</v>
          </cell>
          <cell r="K2661">
            <v>1.2162397711545632</v>
          </cell>
          <cell r="L2661">
            <v>30</v>
          </cell>
          <cell r="M2661">
            <v>151.59600714816088</v>
          </cell>
        </row>
        <row r="2662">
          <cell r="D2662">
            <v>45030</v>
          </cell>
          <cell r="E2662">
            <v>110731.538</v>
          </cell>
          <cell r="F2662">
            <v>0</v>
          </cell>
          <cell r="G2662">
            <v>110731.538</v>
          </cell>
          <cell r="H2662">
            <v>20975.990964000001</v>
          </cell>
          <cell r="I2662">
            <v>5.2789657561372314</v>
          </cell>
          <cell r="J2662">
            <v>99864.831656261129</v>
          </cell>
          <cell r="K2662">
            <v>1.1088141457159064</v>
          </cell>
          <cell r="L2662">
            <v>30</v>
          </cell>
          <cell r="M2662">
            <v>151.59600714816088</v>
          </cell>
        </row>
        <row r="2663">
          <cell r="D2663">
            <v>45031</v>
          </cell>
          <cell r="E2663">
            <v>122309.20600000001</v>
          </cell>
          <cell r="F2663">
            <v>172.18799999999999</v>
          </cell>
          <cell r="G2663">
            <v>122481.394</v>
          </cell>
          <cell r="H2663">
            <v>20975.990964000001</v>
          </cell>
          <cell r="I2663">
            <v>5.8391231294010577</v>
          </cell>
          <cell r="J2663">
            <v>99864.831656261129</v>
          </cell>
          <cell r="K2663">
            <v>1.2264717415394641</v>
          </cell>
          <cell r="L2663">
            <v>30</v>
          </cell>
          <cell r="M2663">
            <v>151.59600714816088</v>
          </cell>
        </row>
        <row r="2664">
          <cell r="D2664">
            <v>45032</v>
          </cell>
          <cell r="E2664">
            <v>119458.484</v>
          </cell>
          <cell r="F2664">
            <v>31.173999999999999</v>
          </cell>
          <cell r="G2664">
            <v>119489.658</v>
          </cell>
          <cell r="H2664">
            <v>20975.990964000001</v>
          </cell>
          <cell r="I2664">
            <v>5.6964964470605404</v>
          </cell>
          <cell r="J2664">
            <v>99864.831656261129</v>
          </cell>
          <cell r="K2664">
            <v>1.1965138880050219</v>
          </cell>
          <cell r="L2664">
            <v>30</v>
          </cell>
          <cell r="M2664">
            <v>151.59600714816088</v>
          </cell>
        </row>
        <row r="2665">
          <cell r="D2665">
            <v>45033</v>
          </cell>
          <cell r="E2665">
            <v>143826.59599999999</v>
          </cell>
          <cell r="F2665">
            <v>521.58900000000006</v>
          </cell>
          <cell r="G2665">
            <v>144348.185</v>
          </cell>
          <cell r="H2665">
            <v>20975.990964000001</v>
          </cell>
          <cell r="I2665">
            <v>6.8815907314098892</v>
          </cell>
          <cell r="J2665">
            <v>99864.831656261129</v>
          </cell>
          <cell r="K2665">
            <v>1.4454356213892434</v>
          </cell>
          <cell r="L2665">
            <v>30</v>
          </cell>
          <cell r="M2665">
            <v>151.59600714816088</v>
          </cell>
        </row>
        <row r="2666">
          <cell r="D2666">
            <v>45034</v>
          </cell>
          <cell r="E2666">
            <v>143005.27499999999</v>
          </cell>
          <cell r="F2666">
            <v>2225.152</v>
          </cell>
          <cell r="G2666">
            <v>145230.427</v>
          </cell>
          <cell r="H2666">
            <v>20975.990964000001</v>
          </cell>
          <cell r="I2666">
            <v>6.9236503414428148</v>
          </cell>
          <cell r="J2666">
            <v>99864.831656261129</v>
          </cell>
          <cell r="K2666">
            <v>1.4542699826490382</v>
          </cell>
          <cell r="L2666">
            <v>30</v>
          </cell>
          <cell r="M2666">
            <v>151.59600714816088</v>
          </cell>
        </row>
        <row r="2667">
          <cell r="D2667">
            <v>45035</v>
          </cell>
          <cell r="E2667">
            <v>136336.049</v>
          </cell>
          <cell r="F2667">
            <v>0</v>
          </cell>
          <cell r="G2667">
            <v>136336.049</v>
          </cell>
          <cell r="H2667">
            <v>20975.990964000001</v>
          </cell>
          <cell r="I2667">
            <v>6.4996237476449359</v>
          </cell>
          <cell r="J2667">
            <v>99864.831656261129</v>
          </cell>
          <cell r="K2667">
            <v>1.3652058160902358</v>
          </cell>
          <cell r="L2667">
            <v>30</v>
          </cell>
          <cell r="M2667">
            <v>151.59600714816088</v>
          </cell>
        </row>
        <row r="2668">
          <cell r="D2668">
            <v>45036</v>
          </cell>
          <cell r="E2668">
            <v>138609.766</v>
          </cell>
          <cell r="F2668">
            <v>1324.29</v>
          </cell>
          <cell r="G2668">
            <v>139934.05600000001</v>
          </cell>
          <cell r="H2668">
            <v>20975.990964000001</v>
          </cell>
          <cell r="I2668">
            <v>6.6711535221464162</v>
          </cell>
          <cell r="J2668">
            <v>99864.831656261129</v>
          </cell>
          <cell r="K2668">
            <v>1.4012345855812265</v>
          </cell>
          <cell r="L2668">
            <v>30</v>
          </cell>
          <cell r="M2668">
            <v>151.59600714816088</v>
          </cell>
        </row>
        <row r="2669">
          <cell r="D2669">
            <v>45037</v>
          </cell>
          <cell r="E2669">
            <v>114476.18799999999</v>
          </cell>
          <cell r="F2669">
            <v>1.774</v>
          </cell>
          <cell r="G2669">
            <v>114477.962</v>
          </cell>
          <cell r="H2669">
            <v>20975.990964000001</v>
          </cell>
          <cell r="I2669">
            <v>5.4575710962343829</v>
          </cell>
          <cell r="J2669">
            <v>99864.831656261129</v>
          </cell>
          <cell r="K2669">
            <v>1.1463290940502244</v>
          </cell>
          <cell r="L2669">
            <v>30</v>
          </cell>
          <cell r="M2669">
            <v>151.59600714816088</v>
          </cell>
        </row>
        <row r="2670">
          <cell r="D2670">
            <v>45038</v>
          </cell>
          <cell r="E2670">
            <v>107879.694</v>
          </cell>
          <cell r="F2670">
            <v>0</v>
          </cell>
          <cell r="G2670">
            <v>107879.694</v>
          </cell>
          <cell r="H2670">
            <v>20975.990964000001</v>
          </cell>
          <cell r="I2670">
            <v>5.1430082223599491</v>
          </cell>
          <cell r="J2670">
            <v>99864.831656261129</v>
          </cell>
          <cell r="K2670">
            <v>1.0802571056378121</v>
          </cell>
          <cell r="L2670">
            <v>30</v>
          </cell>
          <cell r="M2670">
            <v>151.59600714816088</v>
          </cell>
        </row>
        <row r="2671">
          <cell r="D2671">
            <v>45039</v>
          </cell>
          <cell r="E2671">
            <v>116476.103</v>
          </cell>
          <cell r="F2671">
            <v>0</v>
          </cell>
          <cell r="G2671">
            <v>116476.103</v>
          </cell>
          <cell r="H2671">
            <v>20975.990964000001</v>
          </cell>
          <cell r="I2671">
            <v>5.552829575484747</v>
          </cell>
          <cell r="J2671">
            <v>99864.831656261129</v>
          </cell>
          <cell r="K2671">
            <v>1.1663375491475874</v>
          </cell>
          <cell r="L2671">
            <v>30</v>
          </cell>
          <cell r="M2671">
            <v>151.59600714816088</v>
          </cell>
        </row>
        <row r="2672">
          <cell r="D2672">
            <v>45040</v>
          </cell>
          <cell r="E2672">
            <v>145240.18299999999</v>
          </cell>
          <cell r="F2672">
            <v>138.327</v>
          </cell>
          <cell r="G2672">
            <v>145378.50999999998</v>
          </cell>
          <cell r="H2672">
            <v>20975.990964000001</v>
          </cell>
          <cell r="I2672">
            <v>6.9307099840720534</v>
          </cell>
          <cell r="J2672">
            <v>99864.831656261129</v>
          </cell>
          <cell r="K2672">
            <v>1.4557528169716323</v>
          </cell>
          <cell r="L2672">
            <v>30</v>
          </cell>
          <cell r="M2672">
            <v>151.59600714816088</v>
          </cell>
        </row>
        <row r="2673">
          <cell r="D2673">
            <v>45041</v>
          </cell>
          <cell r="E2673">
            <v>144297.25899999999</v>
          </cell>
          <cell r="F2673">
            <v>0</v>
          </cell>
          <cell r="G2673">
            <v>144297.25899999999</v>
          </cell>
          <cell r="H2673">
            <v>20975.990964000001</v>
          </cell>
          <cell r="I2673">
            <v>6.8791629080909624</v>
          </cell>
          <cell r="J2673">
            <v>99864.831656261129</v>
          </cell>
          <cell r="K2673">
            <v>1.4449256720992343</v>
          </cell>
          <cell r="L2673">
            <v>30</v>
          </cell>
          <cell r="M2673">
            <v>151.59600714816088</v>
          </cell>
        </row>
        <row r="2674">
          <cell r="D2674">
            <v>45042</v>
          </cell>
          <cell r="E2674">
            <v>145302.76699999999</v>
          </cell>
          <cell r="F2674">
            <v>152.01499999999999</v>
          </cell>
          <cell r="G2674">
            <v>145454.78200000001</v>
          </cell>
          <cell r="H2674">
            <v>20975.990964000001</v>
          </cell>
          <cell r="I2674">
            <v>6.9343461412448386</v>
          </cell>
          <cell r="J2674">
            <v>99864.831656261129</v>
          </cell>
          <cell r="K2674">
            <v>1.4565165693230362</v>
          </cell>
          <cell r="L2674">
            <v>30</v>
          </cell>
          <cell r="M2674">
            <v>151.59600714816088</v>
          </cell>
        </row>
        <row r="2675">
          <cell r="D2675">
            <v>45043</v>
          </cell>
          <cell r="E2675">
            <v>125530.849</v>
          </cell>
          <cell r="F2675">
            <v>1.863</v>
          </cell>
          <cell r="G2675">
            <v>125532.712</v>
          </cell>
          <cell r="H2675">
            <v>20975.990964000001</v>
          </cell>
          <cell r="I2675">
            <v>5.9845902973282765</v>
          </cell>
          <cell r="J2675">
            <v>99864.831656261129</v>
          </cell>
          <cell r="K2675">
            <v>1.2570262215239973</v>
          </cell>
          <cell r="L2675">
            <v>30</v>
          </cell>
          <cell r="M2675">
            <v>151.59600714816088</v>
          </cell>
        </row>
        <row r="2676">
          <cell r="D2676">
            <v>45044</v>
          </cell>
          <cell r="E2676">
            <v>110054.863</v>
          </cell>
          <cell r="F2676">
            <v>0</v>
          </cell>
          <cell r="G2676">
            <v>110054.863</v>
          </cell>
          <cell r="H2676">
            <v>20975.990964000001</v>
          </cell>
          <cell r="I2676">
            <v>5.2467062552077479</v>
          </cell>
          <cell r="J2676">
            <v>99864.831656261129</v>
          </cell>
          <cell r="K2676">
            <v>1.1020382368320949</v>
          </cell>
          <cell r="L2676">
            <v>30</v>
          </cell>
          <cell r="M2676">
            <v>151.59600714816088</v>
          </cell>
        </row>
        <row r="2677">
          <cell r="D2677">
            <v>45045</v>
          </cell>
          <cell r="E2677">
            <v>103469.04300000001</v>
          </cell>
          <cell r="F2677">
            <v>0</v>
          </cell>
          <cell r="G2677">
            <v>103469.04300000001</v>
          </cell>
          <cell r="H2677">
            <v>20975.990964000001</v>
          </cell>
          <cell r="I2677">
            <v>4.932736821710999</v>
          </cell>
          <cell r="J2677">
            <v>99864.831656261129</v>
          </cell>
          <cell r="K2677">
            <v>1.0360908969049758</v>
          </cell>
          <cell r="L2677">
            <v>30</v>
          </cell>
          <cell r="M2677">
            <v>151.59600714816088</v>
          </cell>
        </row>
        <row r="2678">
          <cell r="D2678">
            <v>45046</v>
          </cell>
          <cell r="E2678">
            <v>109806.29</v>
          </cell>
          <cell r="F2678">
            <v>359.86500000000001</v>
          </cell>
          <cell r="G2678">
            <v>110166.155</v>
          </cell>
          <cell r="H2678">
            <v>21355.734713999998</v>
          </cell>
          <cell r="I2678">
            <v>5.1586216290549487</v>
          </cell>
          <cell r="J2678">
            <v>99864.831656261129</v>
          </cell>
          <cell r="K2678">
            <v>1.1031526631837367</v>
          </cell>
          <cell r="L2678">
            <v>30</v>
          </cell>
          <cell r="M2678">
            <v>151.59600714816088</v>
          </cell>
        </row>
        <row r="2679">
          <cell r="D2679">
            <v>45047</v>
          </cell>
          <cell r="E2679">
            <v>127616.765</v>
          </cell>
          <cell r="F2679">
            <v>69.135000000000005</v>
          </cell>
          <cell r="G2679">
            <v>127685.9</v>
          </cell>
          <cell r="H2679">
            <v>21355.734713999998</v>
          </cell>
          <cell r="I2679">
            <v>5.9789982274079305</v>
          </cell>
          <cell r="J2679">
            <v>117425.41006623898</v>
          </cell>
          <cell r="K2679">
            <v>1.0873787873337903</v>
          </cell>
          <cell r="L2679">
            <v>31</v>
          </cell>
          <cell r="M2679">
            <v>184.19494739868145</v>
          </cell>
        </row>
        <row r="2680">
          <cell r="D2680">
            <v>45048</v>
          </cell>
          <cell r="E2680">
            <v>133821.91899999999</v>
          </cell>
          <cell r="F2680">
            <v>0</v>
          </cell>
          <cell r="G2680">
            <v>133821.91899999999</v>
          </cell>
          <cell r="H2680">
            <v>21355.734713999998</v>
          </cell>
          <cell r="I2680">
            <v>6.2663224090469472</v>
          </cell>
          <cell r="J2680">
            <v>117425.41006623898</v>
          </cell>
          <cell r="K2680">
            <v>1.1396333972733146</v>
          </cell>
          <cell r="L2680">
            <v>31</v>
          </cell>
          <cell r="M2680">
            <v>184.19494739868145</v>
          </cell>
        </row>
        <row r="2681">
          <cell r="D2681">
            <v>45049</v>
          </cell>
          <cell r="E2681">
            <v>124875.77800000001</v>
          </cell>
          <cell r="F2681">
            <v>225.52500000000001</v>
          </cell>
          <cell r="G2681">
            <v>125101.303</v>
          </cell>
          <cell r="H2681">
            <v>21355.734713999998</v>
          </cell>
          <cell r="I2681">
            <v>5.8579723280598905</v>
          </cell>
          <cell r="J2681">
            <v>117425.41006623898</v>
          </cell>
          <cell r="K2681">
            <v>1.0653682446536155</v>
          </cell>
          <cell r="L2681">
            <v>31</v>
          </cell>
          <cell r="M2681">
            <v>184.19494739868145</v>
          </cell>
        </row>
        <row r="2682">
          <cell r="D2682">
            <v>45050</v>
          </cell>
          <cell r="E2682">
            <v>140613.36199999999</v>
          </cell>
          <cell r="F2682">
            <v>0</v>
          </cell>
          <cell r="G2682">
            <v>140613.36199999999</v>
          </cell>
          <cell r="H2682">
            <v>21355.734713999998</v>
          </cell>
          <cell r="I2682">
            <v>6.5843373633883591</v>
          </cell>
          <cell r="J2682">
            <v>117425.41006623898</v>
          </cell>
          <cell r="K2682">
            <v>1.1974696270652223</v>
          </cell>
          <cell r="L2682">
            <v>31</v>
          </cell>
          <cell r="M2682">
            <v>184.19494739868145</v>
          </cell>
        </row>
        <row r="2683">
          <cell r="D2683">
            <v>45051</v>
          </cell>
          <cell r="E2683">
            <v>155176.45800000001</v>
          </cell>
          <cell r="F2683">
            <v>0</v>
          </cell>
          <cell r="G2683">
            <v>155176.45800000001</v>
          </cell>
          <cell r="H2683">
            <v>21355.734713999998</v>
          </cell>
          <cell r="I2683">
            <v>7.2662664187466373</v>
          </cell>
          <cell r="J2683">
            <v>117425.41006623898</v>
          </cell>
          <cell r="K2683">
            <v>1.3214895984818438</v>
          </cell>
          <cell r="L2683">
            <v>31</v>
          </cell>
          <cell r="M2683">
            <v>184.19494739868145</v>
          </cell>
        </row>
        <row r="2684">
          <cell r="D2684">
            <v>45052</v>
          </cell>
          <cell r="E2684">
            <v>142437.283</v>
          </cell>
          <cell r="F2684">
            <v>0</v>
          </cell>
          <cell r="G2684">
            <v>142437.283</v>
          </cell>
          <cell r="H2684">
            <v>21355.734713999998</v>
          </cell>
          <cell r="I2684">
            <v>6.6697439777908265</v>
          </cell>
          <cell r="J2684">
            <v>117425.41006623898</v>
          </cell>
          <cell r="K2684">
            <v>1.2130022191930347</v>
          </cell>
          <cell r="L2684">
            <v>31</v>
          </cell>
          <cell r="M2684">
            <v>184.19494739868145</v>
          </cell>
        </row>
        <row r="2685">
          <cell r="D2685">
            <v>45053</v>
          </cell>
          <cell r="E2685">
            <v>142144.32699999999</v>
          </cell>
          <cell r="F2685">
            <v>12.7</v>
          </cell>
          <cell r="G2685">
            <v>142157.027</v>
          </cell>
          <cell r="H2685">
            <v>21355.734713999998</v>
          </cell>
          <cell r="I2685">
            <v>6.656620758020904</v>
          </cell>
          <cell r="J2685">
            <v>117425.41006623898</v>
          </cell>
          <cell r="K2685">
            <v>1.2106155466675403</v>
          </cell>
          <cell r="L2685">
            <v>31</v>
          </cell>
          <cell r="M2685">
            <v>184.19494739868145</v>
          </cell>
        </row>
        <row r="2686">
          <cell r="D2686">
            <v>45054</v>
          </cell>
          <cell r="E2686">
            <v>140818.11499999999</v>
          </cell>
          <cell r="F2686">
            <v>0</v>
          </cell>
          <cell r="G2686">
            <v>140818.11499999999</v>
          </cell>
          <cell r="H2686">
            <v>21355.734713999998</v>
          </cell>
          <cell r="I2686">
            <v>6.5939250925272566</v>
          </cell>
          <cell r="J2686">
            <v>117425.41006623898</v>
          </cell>
          <cell r="K2686">
            <v>1.1992133126941207</v>
          </cell>
          <cell r="L2686">
            <v>31</v>
          </cell>
          <cell r="M2686">
            <v>184.19494739868145</v>
          </cell>
        </row>
        <row r="2687">
          <cell r="D2687">
            <v>45055</v>
          </cell>
          <cell r="E2687">
            <v>138530.16</v>
          </cell>
          <cell r="F2687">
            <v>0</v>
          </cell>
          <cell r="G2687">
            <v>138530.16</v>
          </cell>
          <cell r="H2687">
            <v>21355.734713999998</v>
          </cell>
          <cell r="I2687">
            <v>6.4867897009970328</v>
          </cell>
          <cell r="J2687">
            <v>117425.41006623898</v>
          </cell>
          <cell r="K2687">
            <v>1.1797289864421674</v>
          </cell>
          <cell r="L2687">
            <v>31</v>
          </cell>
          <cell r="M2687">
            <v>184.19494739868145</v>
          </cell>
        </row>
        <row r="2688">
          <cell r="D2688">
            <v>45056</v>
          </cell>
          <cell r="E2688">
            <v>154505.984</v>
          </cell>
          <cell r="F2688">
            <v>55.911000000000001</v>
          </cell>
          <cell r="G2688">
            <v>154561.89499999999</v>
          </cell>
          <cell r="H2688">
            <v>21355.734713999998</v>
          </cell>
          <cell r="I2688">
            <v>7.2374889962776674</v>
          </cell>
          <cell r="J2688">
            <v>117425.41006623898</v>
          </cell>
          <cell r="K2688">
            <v>1.3162559527176658</v>
          </cell>
          <cell r="L2688">
            <v>31</v>
          </cell>
          <cell r="M2688">
            <v>184.19494739868145</v>
          </cell>
        </row>
        <row r="2689">
          <cell r="D2689">
            <v>45057</v>
          </cell>
          <cell r="E2689">
            <v>147127.66099999999</v>
          </cell>
          <cell r="F2689">
            <v>75.747</v>
          </cell>
          <cell r="G2689">
            <v>147203.408</v>
          </cell>
          <cell r="H2689">
            <v>21355.734713999998</v>
          </cell>
          <cell r="I2689">
            <v>6.8929217360758424</v>
          </cell>
          <cell r="J2689">
            <v>117425.41006623898</v>
          </cell>
          <cell r="K2689">
            <v>1.2535907510730719</v>
          </cell>
          <cell r="L2689">
            <v>31</v>
          </cell>
          <cell r="M2689">
            <v>184.19494739868145</v>
          </cell>
        </row>
        <row r="2690">
          <cell r="D2690">
            <v>45058</v>
          </cell>
          <cell r="E2690">
            <v>136249.96</v>
          </cell>
          <cell r="F2690">
            <v>1.3120000000000001</v>
          </cell>
          <cell r="G2690">
            <v>136251.272</v>
          </cell>
          <cell r="H2690">
            <v>21355.734713999998</v>
          </cell>
          <cell r="I2690">
            <v>6.3800788792660414</v>
          </cell>
          <cell r="J2690">
            <v>117425.41006623898</v>
          </cell>
          <cell r="K2690">
            <v>1.16032187516434</v>
          </cell>
          <cell r="L2690">
            <v>31</v>
          </cell>
          <cell r="M2690">
            <v>184.19494739868145</v>
          </cell>
        </row>
        <row r="2691">
          <cell r="D2691">
            <v>45059</v>
          </cell>
          <cell r="E2691">
            <v>138809.74600000001</v>
          </cell>
          <cell r="F2691">
            <v>424.89699999999999</v>
          </cell>
          <cell r="G2691">
            <v>139234.64300000001</v>
          </cell>
          <cell r="H2691">
            <v>21355.734713999998</v>
          </cell>
          <cell r="I2691">
            <v>6.519777702085948</v>
          </cell>
          <cell r="J2691">
            <v>117425.41006623898</v>
          </cell>
          <cell r="K2691">
            <v>1.1857283949143425</v>
          </cell>
          <cell r="L2691">
            <v>31</v>
          </cell>
          <cell r="M2691">
            <v>184.19494739868145</v>
          </cell>
        </row>
        <row r="2692">
          <cell r="D2692">
            <v>45060</v>
          </cell>
          <cell r="E2692">
            <v>122354.33</v>
          </cell>
          <cell r="F2692">
            <v>7.3010000000000002</v>
          </cell>
          <cell r="G2692">
            <v>122361.63100000001</v>
          </cell>
          <cell r="H2692">
            <v>21355.734713999998</v>
          </cell>
          <cell r="I2692">
            <v>5.7296849131481498</v>
          </cell>
          <cell r="J2692">
            <v>117425.41006623898</v>
          </cell>
          <cell r="K2692">
            <v>1.0420370763957862</v>
          </cell>
          <cell r="L2692">
            <v>31</v>
          </cell>
          <cell r="M2692">
            <v>184.19494739868145</v>
          </cell>
        </row>
        <row r="2693">
          <cell r="D2693">
            <v>45061</v>
          </cell>
          <cell r="E2693">
            <v>144418.53700000001</v>
          </cell>
          <cell r="F2693">
            <v>425.91399999999999</v>
          </cell>
          <cell r="G2693">
            <v>144844.451</v>
          </cell>
          <cell r="H2693">
            <v>21355.734713999998</v>
          </cell>
          <cell r="I2693">
            <v>6.7824616169747394</v>
          </cell>
          <cell r="J2693">
            <v>117425.41006623898</v>
          </cell>
          <cell r="K2693">
            <v>1.2335017686401444</v>
          </cell>
          <cell r="L2693">
            <v>31</v>
          </cell>
          <cell r="M2693">
            <v>184.19494739868145</v>
          </cell>
        </row>
        <row r="2694">
          <cell r="D2694">
            <v>45062</v>
          </cell>
          <cell r="E2694">
            <v>150754.932</v>
          </cell>
          <cell r="F2694">
            <v>40.750999999999998</v>
          </cell>
          <cell r="G2694">
            <v>150795.68299999999</v>
          </cell>
          <cell r="H2694">
            <v>21355.734713999998</v>
          </cell>
          <cell r="I2694">
            <v>7.0611329939936063</v>
          </cell>
          <cell r="J2694">
            <v>117425.41006623898</v>
          </cell>
          <cell r="K2694">
            <v>1.2841827242922723</v>
          </cell>
          <cell r="L2694">
            <v>31</v>
          </cell>
          <cell r="M2694">
            <v>184.19494739868145</v>
          </cell>
        </row>
        <row r="2695">
          <cell r="D2695">
            <v>45063</v>
          </cell>
          <cell r="E2695">
            <v>121866.05100000001</v>
          </cell>
          <cell r="F2695">
            <v>6.8369999999999997</v>
          </cell>
          <cell r="G2695">
            <v>121872.88800000001</v>
          </cell>
          <cell r="H2695">
            <v>21355.734713999998</v>
          </cell>
          <cell r="I2695">
            <v>5.7067991165906751</v>
          </cell>
          <cell r="J2695">
            <v>117425.41006623898</v>
          </cell>
          <cell r="K2695">
            <v>1.0378749193317889</v>
          </cell>
          <cell r="L2695">
            <v>31</v>
          </cell>
          <cell r="M2695">
            <v>184.19494739868145</v>
          </cell>
        </row>
        <row r="2696">
          <cell r="D2696">
            <v>45064</v>
          </cell>
          <cell r="E2696">
            <v>126075.397</v>
          </cell>
          <cell r="F2696">
            <v>302.14299999999997</v>
          </cell>
          <cell r="G2696">
            <v>126377.54</v>
          </cell>
          <cell r="H2696">
            <v>21355.734713999998</v>
          </cell>
          <cell r="I2696">
            <v>5.9177331846678047</v>
          </cell>
          <cell r="J2696">
            <v>117425.41006623898</v>
          </cell>
          <cell r="K2696">
            <v>1.0762367355473672</v>
          </cell>
          <cell r="L2696">
            <v>31</v>
          </cell>
          <cell r="M2696">
            <v>184.19494739868145</v>
          </cell>
        </row>
        <row r="2697">
          <cell r="D2697">
            <v>45065</v>
          </cell>
          <cell r="E2697">
            <v>127373.06</v>
          </cell>
          <cell r="F2697">
            <v>141.49299999999999</v>
          </cell>
          <cell r="G2697">
            <v>127514.553</v>
          </cell>
          <cell r="H2697">
            <v>21355.734713999998</v>
          </cell>
          <cell r="I2697">
            <v>5.9709747619409397</v>
          </cell>
          <cell r="J2697">
            <v>117425.41006623898</v>
          </cell>
          <cell r="K2697">
            <v>1.0859195886824649</v>
          </cell>
          <cell r="L2697">
            <v>31</v>
          </cell>
          <cell r="M2697">
            <v>184.19494739868145</v>
          </cell>
        </row>
        <row r="2698">
          <cell r="D2698">
            <v>45066</v>
          </cell>
          <cell r="E2698">
            <v>109792.599</v>
          </cell>
          <cell r="F2698">
            <v>7.3940000000000001</v>
          </cell>
          <cell r="G2698">
            <v>109799.993</v>
          </cell>
          <cell r="H2698">
            <v>21355.734713999998</v>
          </cell>
          <cell r="I2698">
            <v>5.1414757895460905</v>
          </cell>
          <cell r="J2698">
            <v>117425.41006623898</v>
          </cell>
          <cell r="K2698">
            <v>0.93506161007283239</v>
          </cell>
          <cell r="L2698">
            <v>31</v>
          </cell>
          <cell r="M2698">
            <v>184.19494739868145</v>
          </cell>
        </row>
        <row r="2699">
          <cell r="D2699">
            <v>45067</v>
          </cell>
          <cell r="E2699">
            <v>100685.21799999999</v>
          </cell>
          <cell r="F2699">
            <v>0</v>
          </cell>
          <cell r="G2699">
            <v>100685.21799999999</v>
          </cell>
          <cell r="H2699">
            <v>21355.734713999998</v>
          </cell>
          <cell r="I2699">
            <v>4.7146688862919168</v>
          </cell>
          <cell r="J2699">
            <v>117425.41006623898</v>
          </cell>
          <cell r="K2699">
            <v>0.85743978192798354</v>
          </cell>
          <cell r="L2699">
            <v>31</v>
          </cell>
          <cell r="M2699">
            <v>184.19494739868145</v>
          </cell>
        </row>
        <row r="2700">
          <cell r="D2700">
            <v>45068</v>
          </cell>
          <cell r="E2700">
            <v>76979.676999999996</v>
          </cell>
          <cell r="F2700">
            <v>0</v>
          </cell>
          <cell r="G2700">
            <v>76979.676999999996</v>
          </cell>
          <cell r="H2700">
            <v>21355.734713999998</v>
          </cell>
          <cell r="I2700">
            <v>3.6046372569675666</v>
          </cell>
          <cell r="J2700">
            <v>117425.41006623898</v>
          </cell>
          <cell r="K2700">
            <v>0.65556234341933495</v>
          </cell>
          <cell r="L2700">
            <v>31</v>
          </cell>
          <cell r="M2700">
            <v>184.19494739868145</v>
          </cell>
        </row>
        <row r="2701">
          <cell r="D2701">
            <v>45069</v>
          </cell>
          <cell r="E2701">
            <v>77100.248999999996</v>
          </cell>
          <cell r="F2701">
            <v>0</v>
          </cell>
          <cell r="G2701">
            <v>77100.248999999996</v>
          </cell>
          <cell r="H2701">
            <v>21355.734713999998</v>
          </cell>
          <cell r="I2701">
            <v>3.6102831409240177</v>
          </cell>
          <cell r="J2701">
            <v>117425.41006623898</v>
          </cell>
          <cell r="K2701">
            <v>0.65658913991876378</v>
          </cell>
          <cell r="L2701">
            <v>31</v>
          </cell>
          <cell r="M2701">
            <v>184.19494739868145</v>
          </cell>
        </row>
        <row r="2702">
          <cell r="D2702">
            <v>45070</v>
          </cell>
          <cell r="E2702">
            <v>112156.87699999999</v>
          </cell>
          <cell r="F2702">
            <v>1.536</v>
          </cell>
          <cell r="G2702">
            <v>112158.41299999999</v>
          </cell>
          <cell r="H2702">
            <v>21355.734713999998</v>
          </cell>
          <cell r="I2702">
            <v>5.2519107631765642</v>
          </cell>
          <cell r="J2702">
            <v>117425.41006623898</v>
          </cell>
          <cell r="K2702">
            <v>0.9551460193899437</v>
          </cell>
          <cell r="L2702">
            <v>31</v>
          </cell>
          <cell r="M2702">
            <v>184.19494739868145</v>
          </cell>
        </row>
        <row r="2703">
          <cell r="D2703">
            <v>45071</v>
          </cell>
          <cell r="E2703">
            <v>122710.44</v>
          </cell>
          <cell r="F2703">
            <v>467.125</v>
          </cell>
          <cell r="G2703">
            <v>123177.565</v>
          </cell>
          <cell r="H2703">
            <v>21355.734713999998</v>
          </cell>
          <cell r="I2703">
            <v>5.7678916997994705</v>
          </cell>
          <cell r="J2703">
            <v>117425.41006623898</v>
          </cell>
          <cell r="K2703">
            <v>1.048985606526869</v>
          </cell>
          <cell r="L2703">
            <v>31</v>
          </cell>
          <cell r="M2703">
            <v>184.19494739868145</v>
          </cell>
        </row>
        <row r="2704">
          <cell r="D2704">
            <v>45072</v>
          </cell>
          <cell r="E2704">
            <v>93456.396999999997</v>
          </cell>
          <cell r="F2704">
            <v>0</v>
          </cell>
          <cell r="G2704">
            <v>93456.396999999997</v>
          </cell>
          <cell r="H2704">
            <v>21355.734713999998</v>
          </cell>
          <cell r="I2704">
            <v>4.3761733441431812</v>
          </cell>
          <cell r="J2704">
            <v>117425.41006623898</v>
          </cell>
          <cell r="K2704">
            <v>0.79587882169014179</v>
          </cell>
          <cell r="L2704">
            <v>31</v>
          </cell>
          <cell r="M2704">
            <v>184.19494739868145</v>
          </cell>
        </row>
        <row r="2705">
          <cell r="D2705">
            <v>45073</v>
          </cell>
          <cell r="E2705">
            <v>72955.937000000005</v>
          </cell>
          <cell r="F2705">
            <v>0</v>
          </cell>
          <cell r="G2705">
            <v>72955.937000000005</v>
          </cell>
          <cell r="H2705">
            <v>21355.734713999998</v>
          </cell>
          <cell r="I2705">
            <v>3.4162222923743708</v>
          </cell>
          <cell r="J2705">
            <v>117425.41006623898</v>
          </cell>
          <cell r="K2705">
            <v>0.62129599512444533</v>
          </cell>
          <cell r="L2705">
            <v>31</v>
          </cell>
          <cell r="M2705">
            <v>184.19494739868145</v>
          </cell>
        </row>
        <row r="2706">
          <cell r="D2706">
            <v>45074</v>
          </cell>
          <cell r="E2706">
            <v>85367.659</v>
          </cell>
          <cell r="F2706">
            <v>0</v>
          </cell>
          <cell r="G2706">
            <v>85367.659</v>
          </cell>
          <cell r="H2706">
            <v>21355.734713999998</v>
          </cell>
          <cell r="I2706">
            <v>3.997411474868914</v>
          </cell>
          <cell r="J2706">
            <v>117425.41006623898</v>
          </cell>
          <cell r="K2706">
            <v>0.72699477014254921</v>
          </cell>
          <cell r="L2706">
            <v>31</v>
          </cell>
          <cell r="M2706">
            <v>184.19494739868145</v>
          </cell>
        </row>
        <row r="2707">
          <cell r="D2707">
            <v>45075</v>
          </cell>
          <cell r="E2707">
            <v>105608.144</v>
          </cell>
          <cell r="F2707">
            <v>0</v>
          </cell>
          <cell r="G2707">
            <v>105608.144</v>
          </cell>
          <cell r="H2707">
            <v>21355.734713999998</v>
          </cell>
          <cell r="I2707">
            <v>4.9451889815229517</v>
          </cell>
          <cell r="J2707">
            <v>117425.41006623898</v>
          </cell>
          <cell r="K2707">
            <v>0.89936363807822406</v>
          </cell>
          <cell r="L2707">
            <v>31</v>
          </cell>
          <cell r="M2707">
            <v>184.19494739868145</v>
          </cell>
        </row>
        <row r="2708">
          <cell r="D2708">
            <v>45076</v>
          </cell>
          <cell r="E2708">
            <v>106315.32</v>
          </cell>
          <cell r="F2708">
            <v>0</v>
          </cell>
          <cell r="G2708">
            <v>106315.32</v>
          </cell>
          <cell r="H2708">
            <v>21355.734713999998</v>
          </cell>
          <cell r="I2708">
            <v>4.9783030845716478</v>
          </cell>
          <cell r="J2708">
            <v>117425.41006623898</v>
          </cell>
          <cell r="K2708">
            <v>0.90538598025783479</v>
          </cell>
          <cell r="L2708">
            <v>31</v>
          </cell>
          <cell r="M2708">
            <v>184.19494739868145</v>
          </cell>
        </row>
        <row r="2709">
          <cell r="D2709">
            <v>45077</v>
          </cell>
          <cell r="E2709">
            <v>128831.147</v>
          </cell>
          <cell r="F2709">
            <v>784.83799999999997</v>
          </cell>
          <cell r="G2709">
            <v>129615.985</v>
          </cell>
          <cell r="H2709">
            <v>21688.699314000001</v>
          </cell>
          <cell r="I2709">
            <v>5.9761990852228379</v>
          </cell>
          <cell r="J2709">
            <v>117425.41006623898</v>
          </cell>
          <cell r="K2709">
            <v>1.1038154767940294</v>
          </cell>
          <cell r="L2709">
            <v>31</v>
          </cell>
          <cell r="M2709">
            <v>184.19494739868145</v>
          </cell>
        </row>
        <row r="2710">
          <cell r="D2710">
            <v>45078</v>
          </cell>
          <cell r="E2710">
            <v>98749.072</v>
          </cell>
          <cell r="F2710">
            <v>31.091999999999999</v>
          </cell>
          <cell r="G2710">
            <v>98780.164000000004</v>
          </cell>
          <cell r="H2710">
            <v>21688.699314000001</v>
          </cell>
          <cell r="I2710">
            <v>4.5544531080403541</v>
          </cell>
          <cell r="J2710">
            <v>122469.62967530263</v>
          </cell>
          <cell r="K2710">
            <v>0.80656865103528708</v>
          </cell>
          <cell r="L2710">
            <v>30</v>
          </cell>
          <cell r="M2710">
            <v>185.91036051204102</v>
          </cell>
        </row>
        <row r="2711">
          <cell r="D2711">
            <v>45079</v>
          </cell>
          <cell r="E2711">
            <v>103785.09</v>
          </cell>
          <cell r="F2711">
            <v>0.64400000000000002</v>
          </cell>
          <cell r="G2711">
            <v>103785.734</v>
          </cell>
          <cell r="H2711">
            <v>21688.699314000001</v>
          </cell>
          <cell r="I2711">
            <v>4.7852447257179023</v>
          </cell>
          <cell r="J2711">
            <v>122469.62967530263</v>
          </cell>
          <cell r="K2711">
            <v>0.84744057996387945</v>
          </cell>
          <cell r="L2711">
            <v>30</v>
          </cell>
          <cell r="M2711">
            <v>185.91036051204102</v>
          </cell>
        </row>
        <row r="2712">
          <cell r="D2712">
            <v>45080</v>
          </cell>
          <cell r="E2712">
            <v>119317.041</v>
          </cell>
          <cell r="F2712">
            <v>1647.922</v>
          </cell>
          <cell r="G2712">
            <v>120964.963</v>
          </cell>
          <cell r="H2712">
            <v>21688.699314000001</v>
          </cell>
          <cell r="I2712">
            <v>5.5773267566081026</v>
          </cell>
          <cell r="J2712">
            <v>122469.62967530263</v>
          </cell>
          <cell r="K2712">
            <v>0.98771396076486995</v>
          </cell>
          <cell r="L2712">
            <v>30</v>
          </cell>
          <cell r="M2712">
            <v>185.91036051204102</v>
          </cell>
        </row>
        <row r="2713">
          <cell r="D2713">
            <v>45081</v>
          </cell>
          <cell r="E2713">
            <v>115606.295</v>
          </cell>
          <cell r="F2713">
            <v>10041.319</v>
          </cell>
          <cell r="G2713">
            <v>125647.614</v>
          </cell>
          <cell r="H2713">
            <v>21688.699314000001</v>
          </cell>
          <cell r="I2713">
            <v>5.7932295607461706</v>
          </cell>
          <cell r="J2713">
            <v>122469.62967530263</v>
          </cell>
          <cell r="K2713">
            <v>1.0259491625239907</v>
          </cell>
          <cell r="L2713">
            <v>30</v>
          </cell>
          <cell r="M2713">
            <v>185.91036051204102</v>
          </cell>
        </row>
        <row r="2714">
          <cell r="D2714">
            <v>45082</v>
          </cell>
          <cell r="E2714">
            <v>126431.61199999999</v>
          </cell>
          <cell r="F2714">
            <v>1927.087</v>
          </cell>
          <cell r="G2714">
            <v>128358.69899999999</v>
          </cell>
          <cell r="H2714">
            <v>21688.699314000001</v>
          </cell>
          <cell r="I2714">
            <v>5.9182294494324408</v>
          </cell>
          <cell r="J2714">
            <v>122469.62967530263</v>
          </cell>
          <cell r="K2714">
            <v>1.0480859568230161</v>
          </cell>
          <cell r="L2714">
            <v>30</v>
          </cell>
          <cell r="M2714">
            <v>185.91036051204102</v>
          </cell>
        </row>
        <row r="2715">
          <cell r="D2715">
            <v>45083</v>
          </cell>
          <cell r="E2715">
            <v>137578.027</v>
          </cell>
          <cell r="F2715">
            <v>4262.3429999999998</v>
          </cell>
          <cell r="G2715">
            <v>141840.37</v>
          </cell>
          <cell r="H2715">
            <v>21688.699314000001</v>
          </cell>
          <cell r="I2715">
            <v>6.5398283201078078</v>
          </cell>
          <cell r="J2715">
            <v>122469.62967530263</v>
          </cell>
          <cell r="K2715">
            <v>1.1581677055450728</v>
          </cell>
          <cell r="L2715">
            <v>30</v>
          </cell>
          <cell r="M2715">
            <v>185.91036051204102</v>
          </cell>
        </row>
        <row r="2716">
          <cell r="D2716">
            <v>45084</v>
          </cell>
          <cell r="E2716">
            <v>59915.305</v>
          </cell>
          <cell r="F2716">
            <v>0</v>
          </cell>
          <cell r="G2716">
            <v>59915.305</v>
          </cell>
          <cell r="H2716">
            <v>21688.699314000001</v>
          </cell>
          <cell r="I2716">
            <v>2.7625125938891513</v>
          </cell>
          <cell r="J2716">
            <v>122469.62967530263</v>
          </cell>
          <cell r="K2716">
            <v>0.48922581997553466</v>
          </cell>
          <cell r="L2716">
            <v>30</v>
          </cell>
          <cell r="M2716">
            <v>185.91036051204102</v>
          </cell>
        </row>
        <row r="2717">
          <cell r="D2717">
            <v>45085</v>
          </cell>
          <cell r="E2717">
            <v>66000.652000000002</v>
          </cell>
          <cell r="F2717">
            <v>0</v>
          </cell>
          <cell r="G2717">
            <v>66000.652000000002</v>
          </cell>
          <cell r="H2717">
            <v>21688.699314000001</v>
          </cell>
          <cell r="I2717">
            <v>3.0430894469267109</v>
          </cell>
          <cell r="J2717">
            <v>122469.62967530263</v>
          </cell>
          <cell r="K2717">
            <v>0.53891444086982299</v>
          </cell>
          <cell r="L2717">
            <v>30</v>
          </cell>
          <cell r="M2717">
            <v>185.91036051204102</v>
          </cell>
        </row>
        <row r="2718">
          <cell r="D2718">
            <v>45086</v>
          </cell>
          <cell r="E2718">
            <v>119795.12</v>
          </cell>
          <cell r="F2718">
            <v>2.9</v>
          </cell>
          <cell r="G2718">
            <v>119798.01999999999</v>
          </cell>
          <cell r="H2718">
            <v>21688.699314000001</v>
          </cell>
          <cell r="I2718">
            <v>5.5235225619394646</v>
          </cell>
          <cell r="J2718">
            <v>122469.62967530263</v>
          </cell>
          <cell r="K2718">
            <v>0.97818553316127654</v>
          </cell>
          <cell r="L2718">
            <v>30</v>
          </cell>
          <cell r="M2718">
            <v>185.91036051204102</v>
          </cell>
        </row>
        <row r="2719">
          <cell r="D2719">
            <v>45087</v>
          </cell>
          <cell r="E2719">
            <v>134002.06599999999</v>
          </cell>
          <cell r="F2719">
            <v>0</v>
          </cell>
          <cell r="G2719">
            <v>134002.06599999999</v>
          </cell>
          <cell r="H2719">
            <v>21688.699314000001</v>
          </cell>
          <cell r="I2719">
            <v>6.1784279481205218</v>
          </cell>
          <cell r="J2719">
            <v>122469.62967530263</v>
          </cell>
          <cell r="K2719">
            <v>1.0941656829964517</v>
          </cell>
          <cell r="L2719">
            <v>30</v>
          </cell>
          <cell r="M2719">
            <v>185.91036051204102</v>
          </cell>
        </row>
        <row r="2720">
          <cell r="D2720">
            <v>45088</v>
          </cell>
          <cell r="E2720">
            <v>129336.62300000001</v>
          </cell>
          <cell r="F2720">
            <v>1003.925</v>
          </cell>
          <cell r="G2720">
            <v>130340.54800000001</v>
          </cell>
          <cell r="H2720">
            <v>21688.699314000001</v>
          </cell>
          <cell r="I2720">
            <v>6.0096064827578441</v>
          </cell>
          <cell r="J2720">
            <v>122469.62967530263</v>
          </cell>
          <cell r="K2720">
            <v>1.0642683279566139</v>
          </cell>
          <cell r="L2720">
            <v>30</v>
          </cell>
          <cell r="M2720">
            <v>185.91036051204102</v>
          </cell>
        </row>
        <row r="2721">
          <cell r="D2721">
            <v>45089</v>
          </cell>
          <cell r="E2721">
            <v>124099.425</v>
          </cell>
          <cell r="F2721">
            <v>7.4</v>
          </cell>
          <cell r="G2721">
            <v>124106.825</v>
          </cell>
          <cell r="H2721">
            <v>21688.699314000001</v>
          </cell>
          <cell r="I2721">
            <v>5.7221884633666971</v>
          </cell>
          <cell r="J2721">
            <v>122469.62967530263</v>
          </cell>
          <cell r="K2721">
            <v>1.0133681740447651</v>
          </cell>
          <cell r="L2721">
            <v>30</v>
          </cell>
          <cell r="M2721">
            <v>185.91036051204102</v>
          </cell>
        </row>
        <row r="2722">
          <cell r="D2722">
            <v>45090</v>
          </cell>
          <cell r="E2722">
            <v>124506.73</v>
          </cell>
          <cell r="F2722">
            <v>817.06799999999998</v>
          </cell>
          <cell r="G2722">
            <v>125323.798</v>
          </cell>
          <cell r="H2722">
            <v>21688.699314000001</v>
          </cell>
          <cell r="I2722">
            <v>5.7782993892632275</v>
          </cell>
          <cell r="J2722">
            <v>122469.62967530263</v>
          </cell>
          <cell r="K2722">
            <v>1.0233051110897002</v>
          </cell>
          <cell r="L2722">
            <v>30</v>
          </cell>
          <cell r="M2722">
            <v>185.91036051204102</v>
          </cell>
        </row>
        <row r="2723">
          <cell r="D2723">
            <v>45091</v>
          </cell>
          <cell r="E2723">
            <v>142386.40599999999</v>
          </cell>
          <cell r="F2723">
            <v>6758.8580000000002</v>
          </cell>
          <cell r="G2723">
            <v>149145.264</v>
          </cell>
          <cell r="H2723">
            <v>21688.699314000001</v>
          </cell>
          <cell r="I2723">
            <v>6.8766347783579214</v>
          </cell>
          <cell r="J2723">
            <v>122469.62967530263</v>
          </cell>
          <cell r="K2723">
            <v>1.2178142809398631</v>
          </cell>
          <cell r="L2723">
            <v>30</v>
          </cell>
          <cell r="M2723">
            <v>185.91036051204102</v>
          </cell>
        </row>
        <row r="2724">
          <cell r="D2724">
            <v>45092</v>
          </cell>
          <cell r="E2724">
            <v>151838.641</v>
          </cell>
          <cell r="F2724">
            <v>6836.4049999999997</v>
          </cell>
          <cell r="G2724">
            <v>158675.046</v>
          </cell>
          <cell r="H2724">
            <v>21688.699314000001</v>
          </cell>
          <cell r="I2724">
            <v>7.3160240594776313</v>
          </cell>
          <cell r="J2724">
            <v>122469.62967530263</v>
          </cell>
          <cell r="K2724">
            <v>1.2956277113002377</v>
          </cell>
          <cell r="L2724">
            <v>30</v>
          </cell>
          <cell r="M2724">
            <v>185.91036051204102</v>
          </cell>
        </row>
        <row r="2725">
          <cell r="D2725">
            <v>45093</v>
          </cell>
          <cell r="E2725">
            <v>150124.56200000001</v>
          </cell>
          <cell r="F2725">
            <v>2943.067</v>
          </cell>
          <cell r="G2725">
            <v>153067.62900000002</v>
          </cell>
          <cell r="H2725">
            <v>21688.699314000001</v>
          </cell>
          <cell r="I2725">
            <v>7.0574831060152716</v>
          </cell>
          <cell r="J2725">
            <v>122469.62967530263</v>
          </cell>
          <cell r="K2725">
            <v>1.2498415272898291</v>
          </cell>
          <cell r="L2725">
            <v>30</v>
          </cell>
          <cell r="M2725">
            <v>185.91036051204102</v>
          </cell>
        </row>
        <row r="2726">
          <cell r="D2726">
            <v>45094</v>
          </cell>
          <cell r="E2726">
            <v>139748.777</v>
          </cell>
          <cell r="F2726">
            <v>2562.48</v>
          </cell>
          <cell r="G2726">
            <v>142311.25700000001</v>
          </cell>
          <cell r="H2726">
            <v>21688.699314000001</v>
          </cell>
          <cell r="I2726">
            <v>6.5615394883610403</v>
          </cell>
          <cell r="J2726">
            <v>122469.62967530263</v>
          </cell>
          <cell r="K2726">
            <v>1.1620126342939263</v>
          </cell>
          <cell r="L2726">
            <v>30</v>
          </cell>
          <cell r="M2726">
            <v>185.91036051204102</v>
          </cell>
        </row>
        <row r="2727">
          <cell r="D2727">
            <v>45095</v>
          </cell>
          <cell r="E2727">
            <v>112036.95600000001</v>
          </cell>
          <cell r="F2727">
            <v>1530.933</v>
          </cell>
          <cell r="G2727">
            <v>113567.88900000001</v>
          </cell>
          <cell r="H2727">
            <v>21688.699314000001</v>
          </cell>
          <cell r="I2727">
            <v>5.2362701587500098</v>
          </cell>
          <cell r="J2727">
            <v>122469.62967530263</v>
          </cell>
          <cell r="K2727">
            <v>0.9273147089698619</v>
          </cell>
          <cell r="L2727">
            <v>30</v>
          </cell>
          <cell r="M2727">
            <v>185.91036051204102</v>
          </cell>
        </row>
        <row r="2728">
          <cell r="D2728">
            <v>45096</v>
          </cell>
          <cell r="E2728">
            <v>117654.626</v>
          </cell>
          <cell r="F2728">
            <v>153.46199999999999</v>
          </cell>
          <cell r="G2728">
            <v>117808.088</v>
          </cell>
          <cell r="H2728">
            <v>21688.699314000001</v>
          </cell>
          <cell r="I2728">
            <v>5.4317728460532981</v>
          </cell>
          <cell r="J2728">
            <v>122469.62967530263</v>
          </cell>
          <cell r="K2728">
            <v>0.96193716199141355</v>
          </cell>
          <cell r="L2728">
            <v>30</v>
          </cell>
          <cell r="M2728">
            <v>185.91036051204102</v>
          </cell>
        </row>
        <row r="2729">
          <cell r="D2729">
            <v>45097</v>
          </cell>
          <cell r="E2729">
            <v>119889.166</v>
          </cell>
          <cell r="F2729">
            <v>0</v>
          </cell>
          <cell r="G2729">
            <v>119889.166</v>
          </cell>
          <cell r="H2729">
            <v>21688.699314000001</v>
          </cell>
          <cell r="I2729">
            <v>5.5277250269504101</v>
          </cell>
          <cell r="J2729">
            <v>122469.62967530263</v>
          </cell>
          <cell r="K2729">
            <v>0.97892976665199305</v>
          </cell>
          <cell r="L2729">
            <v>30</v>
          </cell>
          <cell r="M2729">
            <v>185.91036051204102</v>
          </cell>
        </row>
        <row r="2730">
          <cell r="D2730">
            <v>45098</v>
          </cell>
          <cell r="E2730">
            <v>100024.349</v>
          </cell>
          <cell r="F2730">
            <v>0</v>
          </cell>
          <cell r="G2730">
            <v>100024.349</v>
          </cell>
          <cell r="H2730">
            <v>21688.699314000001</v>
          </cell>
          <cell r="I2730">
            <v>4.611818696542791</v>
          </cell>
          <cell r="J2730">
            <v>122469.62967530263</v>
          </cell>
          <cell r="K2730">
            <v>0.81672778194226081</v>
          </cell>
          <cell r="L2730">
            <v>30</v>
          </cell>
          <cell r="M2730">
            <v>185.91036051204102</v>
          </cell>
        </row>
        <row r="2731">
          <cell r="D2731">
            <v>45099</v>
          </cell>
          <cell r="E2731">
            <v>153892.85</v>
          </cell>
          <cell r="F2731">
            <v>2490.7330000000002</v>
          </cell>
          <cell r="G2731">
            <v>156383.58300000001</v>
          </cell>
          <cell r="H2731">
            <v>21688.699314000001</v>
          </cell>
          <cell r="I2731">
            <v>7.2103716657206274</v>
          </cell>
          <cell r="J2731">
            <v>122469.62967530263</v>
          </cell>
          <cell r="K2731">
            <v>1.2769172521760022</v>
          </cell>
          <cell r="L2731">
            <v>30</v>
          </cell>
          <cell r="M2731">
            <v>185.91036051204102</v>
          </cell>
        </row>
        <row r="2732">
          <cell r="D2732">
            <v>45100</v>
          </cell>
          <cell r="E2732">
            <v>148136.36900000001</v>
          </cell>
          <cell r="F2732">
            <v>4492.0360000000001</v>
          </cell>
          <cell r="G2732">
            <v>152628.405</v>
          </cell>
          <cell r="H2732">
            <v>21688.699314000001</v>
          </cell>
          <cell r="I2732">
            <v>7.0372318224486028</v>
          </cell>
          <cell r="J2732">
            <v>122469.62967530263</v>
          </cell>
          <cell r="K2732">
            <v>1.24625513610726</v>
          </cell>
          <cell r="L2732">
            <v>30</v>
          </cell>
          <cell r="M2732">
            <v>185.91036051204102</v>
          </cell>
        </row>
        <row r="2733">
          <cell r="D2733">
            <v>45101</v>
          </cell>
          <cell r="E2733">
            <v>148479.63099999999</v>
          </cell>
          <cell r="F2733">
            <v>126.648</v>
          </cell>
          <cell r="G2733">
            <v>148606.27899999998</v>
          </cell>
          <cell r="H2733">
            <v>21688.699314000001</v>
          </cell>
          <cell r="I2733">
            <v>6.85178381831662</v>
          </cell>
          <cell r="J2733">
            <v>122469.62967530263</v>
          </cell>
          <cell r="K2733">
            <v>1.2134133122962165</v>
          </cell>
          <cell r="L2733">
            <v>30</v>
          </cell>
          <cell r="M2733">
            <v>185.91036051204102</v>
          </cell>
        </row>
        <row r="2734">
          <cell r="D2734">
            <v>45102</v>
          </cell>
          <cell r="E2734">
            <v>135538.05900000001</v>
          </cell>
          <cell r="F2734">
            <v>0</v>
          </cell>
          <cell r="G2734">
            <v>135538.05900000001</v>
          </cell>
          <cell r="H2734">
            <v>21688.699314000001</v>
          </cell>
          <cell r="I2734">
            <v>6.2492479165180059</v>
          </cell>
          <cell r="J2734">
            <v>122469.62967530263</v>
          </cell>
          <cell r="K2734">
            <v>1.1067075107465012</v>
          </cell>
          <cell r="L2734">
            <v>30</v>
          </cell>
          <cell r="M2734">
            <v>185.91036051204102</v>
          </cell>
        </row>
        <row r="2735">
          <cell r="D2735">
            <v>45103</v>
          </cell>
          <cell r="E2735">
            <v>147194.242</v>
          </cell>
          <cell r="F2735">
            <v>1504.098</v>
          </cell>
          <cell r="G2735">
            <v>148698.34</v>
          </cell>
          <cell r="H2735">
            <v>21688.699314000001</v>
          </cell>
          <cell r="I2735">
            <v>6.8560284711963151</v>
          </cell>
          <cell r="J2735">
            <v>122469.62967530263</v>
          </cell>
          <cell r="K2735">
            <v>1.2141650170269658</v>
          </cell>
          <cell r="L2735">
            <v>30</v>
          </cell>
          <cell r="M2735">
            <v>185.91036051204102</v>
          </cell>
        </row>
        <row r="2736">
          <cell r="D2736">
            <v>45104</v>
          </cell>
          <cell r="E2736">
            <v>136694.15400000001</v>
          </cell>
          <cell r="F2736">
            <v>1456.606</v>
          </cell>
          <cell r="G2736">
            <v>138150.76</v>
          </cell>
          <cell r="H2736">
            <v>21688.699314000001</v>
          </cell>
          <cell r="I2736">
            <v>6.3697116180140894</v>
          </cell>
          <cell r="J2736">
            <v>122469.62967530263</v>
          </cell>
          <cell r="K2736">
            <v>1.1280409711883015</v>
          </cell>
          <cell r="L2736">
            <v>30</v>
          </cell>
          <cell r="M2736">
            <v>185.91036051204102</v>
          </cell>
        </row>
        <row r="2737">
          <cell r="D2737">
            <v>45105</v>
          </cell>
          <cell r="E2737">
            <v>138048.19200000001</v>
          </cell>
          <cell r="F2737">
            <v>74.099999999999994</v>
          </cell>
          <cell r="G2737">
            <v>138122.29200000002</v>
          </cell>
          <cell r="H2737">
            <v>21688.699314000001</v>
          </cell>
          <cell r="I2737">
            <v>6.3683990450659449</v>
          </cell>
          <cell r="J2737">
            <v>122469.62967530263</v>
          </cell>
          <cell r="K2737">
            <v>1.1278085217224587</v>
          </cell>
          <cell r="L2737">
            <v>30</v>
          </cell>
          <cell r="M2737">
            <v>185.91036051204102</v>
          </cell>
        </row>
        <row r="2738">
          <cell r="D2738">
            <v>45106</v>
          </cell>
          <cell r="E2738">
            <v>144894.83300000001</v>
          </cell>
          <cell r="F2738">
            <v>1.5429999999999999</v>
          </cell>
          <cell r="G2738">
            <v>144896.37600000002</v>
          </cell>
          <cell r="H2738">
            <v>21688.699314000001</v>
          </cell>
          <cell r="I2738">
            <v>6.6807314676758773</v>
          </cell>
          <cell r="J2738">
            <v>122469.62967530263</v>
          </cell>
          <cell r="K2738">
            <v>1.1831208797165162</v>
          </cell>
          <cell r="L2738">
            <v>30</v>
          </cell>
          <cell r="M2738">
            <v>185.91036051204102</v>
          </cell>
        </row>
        <row r="2739">
          <cell r="D2739">
            <v>45107</v>
          </cell>
          <cell r="E2739">
            <v>154713.823</v>
          </cell>
          <cell r="F2739">
            <v>443.01499999999999</v>
          </cell>
          <cell r="G2739">
            <v>155156.83800000002</v>
          </cell>
          <cell r="H2739">
            <v>22571.172854</v>
          </cell>
          <cell r="I2739">
            <v>6.874115005171455</v>
          </cell>
          <cell r="J2739">
            <v>122469.62967530263</v>
          </cell>
          <cell r="K2739">
            <v>1.2669005239205777</v>
          </cell>
          <cell r="L2739">
            <v>30</v>
          </cell>
          <cell r="M2739">
            <v>185.91036051204102</v>
          </cell>
        </row>
        <row r="2740">
          <cell r="D2740">
            <v>45108</v>
          </cell>
          <cell r="E2740">
            <v>146092.46299999999</v>
          </cell>
          <cell r="F2740">
            <v>595.47799999999995</v>
          </cell>
          <cell r="G2740">
            <v>146687.94099999999</v>
          </cell>
          <cell r="H2740">
            <v>22571.172854</v>
          </cell>
          <cell r="I2740">
            <v>6.4989064568704666</v>
          </cell>
          <cell r="J2740">
            <v>123984.49252139586</v>
          </cell>
          <cell r="K2740">
            <v>1.1831152268876386</v>
          </cell>
          <cell r="L2740">
            <v>31</v>
          </cell>
          <cell r="M2740">
            <v>194.48360508469443</v>
          </cell>
        </row>
        <row r="2741">
          <cell r="D2741">
            <v>45109</v>
          </cell>
          <cell r="E2741">
            <v>134751.128</v>
          </cell>
          <cell r="F2741">
            <v>0</v>
          </cell>
          <cell r="G2741">
            <v>134751.128</v>
          </cell>
          <cell r="H2741">
            <v>22571.172854</v>
          </cell>
          <cell r="I2741">
            <v>5.9700543198010987</v>
          </cell>
          <cell r="J2741">
            <v>123984.49252139586</v>
          </cell>
          <cell r="K2741">
            <v>1.0868385655306541</v>
          </cell>
          <cell r="L2741">
            <v>31</v>
          </cell>
          <cell r="M2741">
            <v>194.48360508469443</v>
          </cell>
        </row>
        <row r="2742">
          <cell r="D2742">
            <v>45110</v>
          </cell>
          <cell r="E2742">
            <v>140966.47200000001</v>
          </cell>
          <cell r="F2742">
            <v>76.533000000000001</v>
          </cell>
          <cell r="G2742">
            <v>141043.005</v>
          </cell>
          <cell r="H2742">
            <v>22571.172854</v>
          </cell>
          <cell r="I2742">
            <v>6.2488115222158145</v>
          </cell>
          <cell r="J2742">
            <v>123984.49252139586</v>
          </cell>
          <cell r="K2742">
            <v>1.1375858555509302</v>
          </cell>
          <cell r="L2742">
            <v>31</v>
          </cell>
          <cell r="M2742">
            <v>194.48360508469443</v>
          </cell>
        </row>
        <row r="2743">
          <cell r="D2743">
            <v>45111</v>
          </cell>
          <cell r="E2743">
            <v>149335.84</v>
          </cell>
          <cell r="F2743">
            <v>1519.694</v>
          </cell>
          <cell r="G2743">
            <v>150855.53399999999</v>
          </cell>
          <cell r="H2743">
            <v>22571.172854</v>
          </cell>
          <cell r="I2743">
            <v>6.6835487449322235</v>
          </cell>
          <cell r="J2743">
            <v>123984.49252139586</v>
          </cell>
          <cell r="K2743">
            <v>1.2167290516107652</v>
          </cell>
          <cell r="L2743">
            <v>31</v>
          </cell>
          <cell r="M2743">
            <v>194.48360508469443</v>
          </cell>
        </row>
        <row r="2744">
          <cell r="D2744">
            <v>45112</v>
          </cell>
          <cell r="E2744">
            <v>129752.72500000001</v>
          </cell>
          <cell r="F2744">
            <v>6.173</v>
          </cell>
          <cell r="G2744">
            <v>129758.898</v>
          </cell>
          <cell r="H2744">
            <v>22571.172854</v>
          </cell>
          <cell r="I2744">
            <v>5.7488770671925664</v>
          </cell>
          <cell r="J2744">
            <v>123984.49252139586</v>
          </cell>
          <cell r="K2744">
            <v>1.0465736106280199</v>
          </cell>
          <cell r="L2744">
            <v>31</v>
          </cell>
          <cell r="M2744">
            <v>194.48360508469443</v>
          </cell>
        </row>
        <row r="2745">
          <cell r="D2745">
            <v>45113</v>
          </cell>
          <cell r="E2745">
            <v>131428.67000000001</v>
          </cell>
          <cell r="F2745">
            <v>341.53300000000002</v>
          </cell>
          <cell r="G2745">
            <v>131770.20300000001</v>
          </cell>
          <cell r="H2745">
            <v>22571.172854</v>
          </cell>
          <cell r="I2745">
            <v>5.8379865261032755</v>
          </cell>
          <cell r="J2745">
            <v>123984.49252139586</v>
          </cell>
          <cell r="K2745">
            <v>1.0627958409981038</v>
          </cell>
          <cell r="L2745">
            <v>31</v>
          </cell>
          <cell r="M2745">
            <v>194.48360508469443</v>
          </cell>
        </row>
        <row r="2746">
          <cell r="D2746">
            <v>45114</v>
          </cell>
          <cell r="E2746">
            <v>142881.448</v>
          </cell>
          <cell r="F2746">
            <v>1715.4459999999999</v>
          </cell>
          <cell r="G2746">
            <v>144596.894</v>
          </cell>
          <cell r="H2746">
            <v>22571.172854</v>
          </cell>
          <cell r="I2746">
            <v>6.4062640845167662</v>
          </cell>
          <cell r="J2746">
            <v>123984.49252139586</v>
          </cell>
          <cell r="K2746">
            <v>1.1662498354384689</v>
          </cell>
          <cell r="L2746">
            <v>31</v>
          </cell>
          <cell r="M2746">
            <v>194.48360508469443</v>
          </cell>
        </row>
        <row r="2747">
          <cell r="D2747">
            <v>45115</v>
          </cell>
          <cell r="E2747">
            <v>147226.15400000001</v>
          </cell>
          <cell r="F2747">
            <v>8513.16</v>
          </cell>
          <cell r="G2747">
            <v>155739.31400000001</v>
          </cell>
          <cell r="H2747">
            <v>22571.172854</v>
          </cell>
          <cell r="I2747">
            <v>6.8999211962705038</v>
          </cell>
          <cell r="J2747">
            <v>123984.49252139586</v>
          </cell>
          <cell r="K2747">
            <v>1.2561193003481808</v>
          </cell>
          <cell r="L2747">
            <v>31</v>
          </cell>
          <cell r="M2747">
            <v>194.48360508469443</v>
          </cell>
        </row>
        <row r="2748">
          <cell r="D2748">
            <v>45116</v>
          </cell>
          <cell r="E2748">
            <v>142158.848</v>
          </cell>
          <cell r="F2748">
            <v>12692.01</v>
          </cell>
          <cell r="G2748">
            <v>154850.85800000001</v>
          </cell>
          <cell r="H2748">
            <v>22571.172854</v>
          </cell>
          <cell r="I2748">
            <v>6.8605587756401309</v>
          </cell>
          <cell r="J2748">
            <v>123984.49252139586</v>
          </cell>
          <cell r="K2748">
            <v>1.2489534364410739</v>
          </cell>
          <cell r="L2748">
            <v>31</v>
          </cell>
          <cell r="M2748">
            <v>194.48360508469443</v>
          </cell>
        </row>
        <row r="2749">
          <cell r="D2749">
            <v>45117</v>
          </cell>
          <cell r="E2749">
            <v>139619.644</v>
          </cell>
          <cell r="F2749">
            <v>7514.5039999999999</v>
          </cell>
          <cell r="G2749">
            <v>147134.14799999999</v>
          </cell>
          <cell r="H2749">
            <v>22571.172854</v>
          </cell>
          <cell r="I2749">
            <v>6.518675345394171</v>
          </cell>
          <cell r="J2749">
            <v>123984.49252139586</v>
          </cell>
          <cell r="K2749">
            <v>1.1867141205147831</v>
          </cell>
          <cell r="L2749">
            <v>31</v>
          </cell>
          <cell r="M2749">
            <v>194.48360508469443</v>
          </cell>
        </row>
        <row r="2750">
          <cell r="D2750">
            <v>45118</v>
          </cell>
          <cell r="E2750">
            <v>146880.78400000001</v>
          </cell>
          <cell r="F2750">
            <v>614.20600000000002</v>
          </cell>
          <cell r="G2750">
            <v>147494.99000000002</v>
          </cell>
          <cell r="H2750">
            <v>22571.172854</v>
          </cell>
          <cell r="I2750">
            <v>6.5346621973993422</v>
          </cell>
          <cell r="J2750">
            <v>123984.49252139586</v>
          </cell>
          <cell r="K2750">
            <v>1.1896245006168571</v>
          </cell>
          <cell r="L2750">
            <v>31</v>
          </cell>
          <cell r="M2750">
            <v>194.48360508469443</v>
          </cell>
        </row>
        <row r="2751">
          <cell r="D2751">
            <v>45119</v>
          </cell>
          <cell r="E2751">
            <v>141798.58100000001</v>
          </cell>
          <cell r="F2751">
            <v>1124.4949999999999</v>
          </cell>
          <cell r="G2751">
            <v>142923.076</v>
          </cell>
          <cell r="H2751">
            <v>22571.172854</v>
          </cell>
          <cell r="I2751">
            <v>6.3321067506986717</v>
          </cell>
          <cell r="J2751">
            <v>123984.49252139586</v>
          </cell>
          <cell r="K2751">
            <v>1.1527496148386132</v>
          </cell>
          <cell r="L2751">
            <v>31</v>
          </cell>
          <cell r="M2751">
            <v>194.48360508469443</v>
          </cell>
        </row>
        <row r="2752">
          <cell r="D2752">
            <v>45120</v>
          </cell>
          <cell r="E2752">
            <v>154119.01199999999</v>
          </cell>
          <cell r="F2752">
            <v>7054.6049999999996</v>
          </cell>
          <cell r="G2752">
            <v>161173.617</v>
          </cell>
          <cell r="H2752">
            <v>22571.172854</v>
          </cell>
          <cell r="I2752">
            <v>7.1406841834290082</v>
          </cell>
          <cell r="J2752">
            <v>123984.49252139586</v>
          </cell>
          <cell r="K2752">
            <v>1.2999498059984111</v>
          </cell>
          <cell r="L2752">
            <v>31</v>
          </cell>
          <cell r="M2752">
            <v>194.48360508469443</v>
          </cell>
        </row>
        <row r="2753">
          <cell r="D2753">
            <v>45121</v>
          </cell>
          <cell r="E2753">
            <v>158447.51699999999</v>
          </cell>
          <cell r="F2753">
            <v>725</v>
          </cell>
          <cell r="G2753">
            <v>159172.51699999999</v>
          </cell>
          <cell r="H2753">
            <v>22571.172854</v>
          </cell>
          <cell r="I2753">
            <v>7.052026849893708</v>
          </cell>
          <cell r="J2753">
            <v>123984.49252139586</v>
          </cell>
          <cell r="K2753">
            <v>1.2838098843089734</v>
          </cell>
          <cell r="L2753">
            <v>31</v>
          </cell>
          <cell r="M2753">
            <v>194.48360508469443</v>
          </cell>
        </row>
        <row r="2754">
          <cell r="D2754">
            <v>45122</v>
          </cell>
          <cell r="E2754">
            <v>144739.467</v>
          </cell>
          <cell r="F2754">
            <v>6388.5259999999998</v>
          </cell>
          <cell r="G2754">
            <v>151127.99300000002</v>
          </cell>
          <cell r="H2754">
            <v>22571.172854</v>
          </cell>
          <cell r="I2754">
            <v>6.6956198500432613</v>
          </cell>
          <cell r="J2754">
            <v>123984.49252139586</v>
          </cell>
          <cell r="K2754">
            <v>1.2189265764339039</v>
          </cell>
          <cell r="L2754">
            <v>31</v>
          </cell>
          <cell r="M2754">
            <v>194.48360508469443</v>
          </cell>
        </row>
        <row r="2755">
          <cell r="D2755">
            <v>45123</v>
          </cell>
          <cell r="E2755">
            <v>144393.269</v>
          </cell>
          <cell r="F2755">
            <v>291.40899999999999</v>
          </cell>
          <cell r="G2755">
            <v>144684.67800000001</v>
          </cell>
          <cell r="H2755">
            <v>22571.172854</v>
          </cell>
          <cell r="I2755">
            <v>6.4101532931355578</v>
          </cell>
          <cell r="J2755">
            <v>123984.49252139586</v>
          </cell>
          <cell r="K2755">
            <v>1.1669578594680454</v>
          </cell>
          <cell r="L2755">
            <v>31</v>
          </cell>
          <cell r="M2755">
            <v>194.48360508469443</v>
          </cell>
        </row>
        <row r="2756">
          <cell r="D2756">
            <v>45124</v>
          </cell>
          <cell r="E2756">
            <v>135121.454</v>
          </cell>
          <cell r="F2756">
            <v>2188.848</v>
          </cell>
          <cell r="G2756">
            <v>137310.302</v>
          </cell>
          <cell r="H2756">
            <v>22571.172854</v>
          </cell>
          <cell r="I2756">
            <v>6.0834367309214175</v>
          </cell>
          <cell r="J2756">
            <v>123984.49252139586</v>
          </cell>
          <cell r="K2756">
            <v>1.1074796469107175</v>
          </cell>
          <cell r="L2756">
            <v>31</v>
          </cell>
          <cell r="M2756">
            <v>194.48360508469443</v>
          </cell>
        </row>
        <row r="2757">
          <cell r="D2757">
            <v>45125</v>
          </cell>
          <cell r="E2757">
            <v>131446.63399999999</v>
          </cell>
          <cell r="F2757">
            <v>63.45</v>
          </cell>
          <cell r="G2757">
            <v>131510.084</v>
          </cell>
          <cell r="H2757">
            <v>22571.172854</v>
          </cell>
          <cell r="I2757">
            <v>5.8264621360468718</v>
          </cell>
          <cell r="J2757">
            <v>123984.49252139586</v>
          </cell>
          <cell r="K2757">
            <v>1.060697844751072</v>
          </cell>
          <cell r="L2757">
            <v>31</v>
          </cell>
          <cell r="M2757">
            <v>194.48360508469443</v>
          </cell>
        </row>
        <row r="2758">
          <cell r="D2758">
            <v>45126</v>
          </cell>
          <cell r="E2758">
            <v>140796.549</v>
          </cell>
          <cell r="F2758">
            <v>442.44900000000001</v>
          </cell>
          <cell r="G2758">
            <v>141238.99799999999</v>
          </cell>
          <cell r="H2758">
            <v>22571.172854</v>
          </cell>
          <cell r="I2758">
            <v>6.2574948547687015</v>
          </cell>
          <cell r="J2758">
            <v>123984.49252139586</v>
          </cell>
          <cell r="K2758">
            <v>1.1391666419542472</v>
          </cell>
          <cell r="L2758">
            <v>31</v>
          </cell>
          <cell r="M2758">
            <v>194.48360508469443</v>
          </cell>
        </row>
        <row r="2759">
          <cell r="D2759">
            <v>45127</v>
          </cell>
          <cell r="E2759">
            <v>146319.17000000001</v>
          </cell>
          <cell r="F2759">
            <v>947.18</v>
          </cell>
          <cell r="G2759">
            <v>147266.35</v>
          </cell>
          <cell r="H2759">
            <v>22571.172854</v>
          </cell>
          <cell r="I2759">
            <v>6.5245324623838448</v>
          </cell>
          <cell r="J2759">
            <v>123984.49252139586</v>
          </cell>
          <cell r="K2759">
            <v>1.1877803990251961</v>
          </cell>
          <cell r="L2759">
            <v>31</v>
          </cell>
          <cell r="M2759">
            <v>194.48360508469443</v>
          </cell>
        </row>
        <row r="2760">
          <cell r="D2760">
            <v>45128</v>
          </cell>
          <cell r="E2760">
            <v>146081.93900000001</v>
          </cell>
          <cell r="F2760">
            <v>5176.0870000000004</v>
          </cell>
          <cell r="G2760">
            <v>151258.02600000001</v>
          </cell>
          <cell r="H2760">
            <v>22571.172854</v>
          </cell>
          <cell r="I2760">
            <v>6.7013808710075287</v>
          </cell>
          <cell r="J2760">
            <v>123984.49252139586</v>
          </cell>
          <cell r="K2760">
            <v>1.2199753608210122</v>
          </cell>
          <cell r="L2760">
            <v>31</v>
          </cell>
          <cell r="M2760">
            <v>194.48360508469443</v>
          </cell>
        </row>
        <row r="2761">
          <cell r="D2761">
            <v>45129</v>
          </cell>
          <cell r="E2761">
            <v>144735.609</v>
          </cell>
          <cell r="F2761">
            <v>3762.03</v>
          </cell>
          <cell r="G2761">
            <v>148497.639</v>
          </cell>
          <cell r="H2761">
            <v>22571.172854</v>
          </cell>
          <cell r="I2761">
            <v>6.5790838588914378</v>
          </cell>
          <cell r="J2761">
            <v>123984.49252139586</v>
          </cell>
          <cell r="K2761">
            <v>1.1977113909981438</v>
          </cell>
          <cell r="L2761">
            <v>31</v>
          </cell>
          <cell r="M2761">
            <v>194.48360508469443</v>
          </cell>
        </row>
        <row r="2762">
          <cell r="D2762">
            <v>45130</v>
          </cell>
          <cell r="E2762">
            <v>136869.177</v>
          </cell>
          <cell r="F2762">
            <v>601.45399999999995</v>
          </cell>
          <cell r="G2762">
            <v>137470.63099999999</v>
          </cell>
          <cell r="H2762">
            <v>22571.172854</v>
          </cell>
          <cell r="I2762">
            <v>6.0905399949403973</v>
          </cell>
          <cell r="J2762">
            <v>123984.49252139586</v>
          </cell>
          <cell r="K2762">
            <v>1.1087727844373509</v>
          </cell>
          <cell r="L2762">
            <v>31</v>
          </cell>
          <cell r="M2762">
            <v>194.48360508469443</v>
          </cell>
        </row>
        <row r="2763">
          <cell r="D2763">
            <v>45131</v>
          </cell>
          <cell r="E2763">
            <v>146177.625</v>
          </cell>
          <cell r="F2763">
            <v>3194.029</v>
          </cell>
          <cell r="G2763">
            <v>149371.65400000001</v>
          </cell>
          <cell r="H2763">
            <v>22571.172854</v>
          </cell>
          <cell r="I2763">
            <v>6.6178064811341333</v>
          </cell>
          <cell r="J2763">
            <v>123984.49252139586</v>
          </cell>
          <cell r="K2763">
            <v>1.2047607806615259</v>
          </cell>
          <cell r="L2763">
            <v>31</v>
          </cell>
          <cell r="M2763">
            <v>194.48360508469443</v>
          </cell>
        </row>
        <row r="2764">
          <cell r="D2764">
            <v>45132</v>
          </cell>
          <cell r="E2764">
            <v>156941.177</v>
          </cell>
          <cell r="F2764">
            <v>7429.0810000000001</v>
          </cell>
          <cell r="G2764">
            <v>164370.258</v>
          </cell>
          <cell r="H2764">
            <v>22571.172854</v>
          </cell>
          <cell r="I2764">
            <v>7.2823091233768462</v>
          </cell>
          <cell r="J2764">
            <v>123984.49252139586</v>
          </cell>
          <cell r="K2764">
            <v>1.3257323932800291</v>
          </cell>
          <cell r="L2764">
            <v>31</v>
          </cell>
          <cell r="M2764">
            <v>194.48360508469443</v>
          </cell>
        </row>
        <row r="2765">
          <cell r="D2765">
            <v>45133</v>
          </cell>
          <cell r="E2765">
            <v>147198.209</v>
          </cell>
          <cell r="F2765">
            <v>11330.233</v>
          </cell>
          <cell r="G2765">
            <v>158528.44200000001</v>
          </cell>
          <cell r="H2765">
            <v>22571.172854</v>
          </cell>
          <cell r="I2765">
            <v>7.0234915582557349</v>
          </cell>
          <cell r="J2765">
            <v>123984.49252139586</v>
          </cell>
          <cell r="K2765">
            <v>1.2786150814195003</v>
          </cell>
          <cell r="L2765">
            <v>31</v>
          </cell>
          <cell r="M2765">
            <v>194.48360508469443</v>
          </cell>
        </row>
        <row r="2766">
          <cell r="D2766">
            <v>45134</v>
          </cell>
          <cell r="E2766">
            <v>140624.26800000001</v>
          </cell>
          <cell r="F2766">
            <v>8463.9519999999993</v>
          </cell>
          <cell r="G2766">
            <v>149088.22</v>
          </cell>
          <cell r="H2766">
            <v>22571.172854</v>
          </cell>
          <cell r="I2766">
            <v>6.6052491363371493</v>
          </cell>
          <cell r="J2766">
            <v>123984.49252139586</v>
          </cell>
          <cell r="K2766">
            <v>1.2024747367036408</v>
          </cell>
          <cell r="L2766">
            <v>31</v>
          </cell>
          <cell r="M2766">
            <v>194.48360508469443</v>
          </cell>
        </row>
        <row r="2767">
          <cell r="D2767">
            <v>45135</v>
          </cell>
          <cell r="E2767">
            <v>157530.766</v>
          </cell>
          <cell r="F2767">
            <v>506.23899999999998</v>
          </cell>
          <cell r="G2767">
            <v>158037.005</v>
          </cell>
          <cell r="H2767">
            <v>22571.172854</v>
          </cell>
          <cell r="I2767">
            <v>7.0017187862700334</v>
          </cell>
          <cell r="J2767">
            <v>123984.49252139586</v>
          </cell>
          <cell r="K2767">
            <v>1.274651384105377</v>
          </cell>
          <cell r="L2767">
            <v>31</v>
          </cell>
          <cell r="M2767">
            <v>194.48360508469443</v>
          </cell>
        </row>
        <row r="2768">
          <cell r="D2768">
            <v>45136</v>
          </cell>
          <cell r="E2768">
            <v>153657.01999999999</v>
          </cell>
          <cell r="F2768">
            <v>226.566</v>
          </cell>
          <cell r="G2768">
            <v>153883.58599999998</v>
          </cell>
          <cell r="H2768">
            <v>22571.172854</v>
          </cell>
          <cell r="I2768">
            <v>6.8177044673480118</v>
          </cell>
          <cell r="J2768">
            <v>123984.49252139586</v>
          </cell>
          <cell r="K2768">
            <v>1.2411518801308516</v>
          </cell>
          <cell r="L2768">
            <v>31</v>
          </cell>
          <cell r="M2768">
            <v>194.48360508469443</v>
          </cell>
        </row>
        <row r="2769">
          <cell r="D2769">
            <v>45137</v>
          </cell>
          <cell r="E2769">
            <v>146567.255</v>
          </cell>
          <cell r="F2769">
            <v>644.41999999999996</v>
          </cell>
          <cell r="G2769">
            <v>147211.67500000002</v>
          </cell>
          <cell r="H2769">
            <v>22571.172854</v>
          </cell>
          <cell r="I2769">
            <v>6.5221101248139872</v>
          </cell>
          <cell r="J2769">
            <v>123984.49252139586</v>
          </cell>
          <cell r="K2769">
            <v>1.1873394164564239</v>
          </cell>
          <cell r="L2769">
            <v>31</v>
          </cell>
          <cell r="M2769">
            <v>194.48360508469443</v>
          </cell>
        </row>
        <row r="2770">
          <cell r="D2770">
            <v>45138</v>
          </cell>
          <cell r="E2770">
            <v>157467.43700000001</v>
          </cell>
          <cell r="F2770">
            <v>549.41</v>
          </cell>
          <cell r="G2770">
            <v>158016.84700000001</v>
          </cell>
          <cell r="H2770">
            <v>22881.226694000001</v>
          </cell>
          <cell r="I2770">
            <v>6.9059604676455466</v>
          </cell>
          <cell r="J2770">
            <v>123984.49252139586</v>
          </cell>
          <cell r="K2770">
            <v>1.2744887992563363</v>
          </cell>
          <cell r="L2770">
            <v>31</v>
          </cell>
          <cell r="M2770">
            <v>194.48360508469443</v>
          </cell>
        </row>
        <row r="2771">
          <cell r="D2771">
            <v>45139</v>
          </cell>
          <cell r="E2771">
            <v>158765.00200000001</v>
          </cell>
          <cell r="F2771">
            <v>952.85500000000002</v>
          </cell>
          <cell r="G2771">
            <v>159717.85700000002</v>
          </cell>
          <cell r="H2771">
            <v>22881.226694000001</v>
          </cell>
          <cell r="I2771">
            <v>6.9803013245737313</v>
          </cell>
          <cell r="J2771">
            <v>115272.30310944337</v>
          </cell>
          <cell r="K2771">
            <v>1.3855701039334536</v>
          </cell>
          <cell r="L2771">
            <v>31</v>
          </cell>
          <cell r="M2771">
            <v>180.81755725435931</v>
          </cell>
        </row>
        <row r="2772">
          <cell r="D2772">
            <v>45140</v>
          </cell>
          <cell r="E2772">
            <v>160379.639</v>
          </cell>
          <cell r="F2772">
            <v>576.15</v>
          </cell>
          <cell r="G2772">
            <v>160955.78899999999</v>
          </cell>
          <cell r="H2772">
            <v>22881.226694000001</v>
          </cell>
          <cell r="I2772">
            <v>7.0344038434882696</v>
          </cell>
          <cell r="J2772">
            <v>115272.30310944337</v>
          </cell>
          <cell r="K2772">
            <v>1.3963093011786465</v>
          </cell>
          <cell r="L2772">
            <v>31</v>
          </cell>
          <cell r="M2772">
            <v>180.81755725435931</v>
          </cell>
        </row>
        <row r="2773">
          <cell r="D2773">
            <v>45141</v>
          </cell>
          <cell r="E2773">
            <v>153668.07199999999</v>
          </cell>
          <cell r="F2773">
            <v>1031.249</v>
          </cell>
          <cell r="G2773">
            <v>154699.321</v>
          </cell>
          <cell r="H2773">
            <v>22881.226694000001</v>
          </cell>
          <cell r="I2773">
            <v>6.7609714753871053</v>
          </cell>
          <cell r="J2773">
            <v>115272.30310944337</v>
          </cell>
          <cell r="K2773">
            <v>1.3420337481513083</v>
          </cell>
          <cell r="L2773">
            <v>31</v>
          </cell>
          <cell r="M2773">
            <v>180.81755725435931</v>
          </cell>
        </row>
        <row r="2774">
          <cell r="D2774">
            <v>45142</v>
          </cell>
          <cell r="E2774">
            <v>151124.43100000001</v>
          </cell>
          <cell r="F2774">
            <v>3139.2240000000002</v>
          </cell>
          <cell r="G2774">
            <v>154263.655</v>
          </cell>
          <cell r="H2774">
            <v>22881.226694000001</v>
          </cell>
          <cell r="I2774">
            <v>6.7419311500659873</v>
          </cell>
          <cell r="J2774">
            <v>115272.30310944337</v>
          </cell>
          <cell r="K2774">
            <v>1.338254297335735</v>
          </cell>
          <cell r="L2774">
            <v>31</v>
          </cell>
          <cell r="M2774">
            <v>180.81755725435931</v>
          </cell>
        </row>
        <row r="2775">
          <cell r="D2775">
            <v>45143</v>
          </cell>
          <cell r="E2775">
            <v>138923.261</v>
          </cell>
          <cell r="F2775">
            <v>14479.18</v>
          </cell>
          <cell r="G2775">
            <v>153402.44099999999</v>
          </cell>
          <cell r="H2775">
            <v>22881.226694000001</v>
          </cell>
          <cell r="I2775">
            <v>6.7042926959954352</v>
          </cell>
          <cell r="J2775">
            <v>115272.30310944337</v>
          </cell>
          <cell r="K2775">
            <v>1.3307831704755182</v>
          </cell>
          <cell r="L2775">
            <v>31</v>
          </cell>
          <cell r="M2775">
            <v>180.81755725435931</v>
          </cell>
        </row>
        <row r="2776">
          <cell r="D2776">
            <v>45144</v>
          </cell>
          <cell r="E2776">
            <v>130777.652</v>
          </cell>
          <cell r="F2776">
            <v>168.61799999999999</v>
          </cell>
          <cell r="G2776">
            <v>130946.27</v>
          </cell>
          <cell r="H2776">
            <v>22881.226694000001</v>
          </cell>
          <cell r="I2776">
            <v>5.7228693090277902</v>
          </cell>
          <cell r="J2776">
            <v>115272.30310944337</v>
          </cell>
          <cell r="K2776">
            <v>1.1359733992273517</v>
          </cell>
          <cell r="L2776">
            <v>31</v>
          </cell>
          <cell r="M2776">
            <v>180.81755725435931</v>
          </cell>
        </row>
        <row r="2777">
          <cell r="D2777">
            <v>45145</v>
          </cell>
          <cell r="E2777">
            <v>149321.82999999999</v>
          </cell>
          <cell r="F2777">
            <v>0</v>
          </cell>
          <cell r="G2777">
            <v>149321.82999999999</v>
          </cell>
          <cell r="H2777">
            <v>22881.226694000001</v>
          </cell>
          <cell r="I2777">
            <v>6.5259538746301438</v>
          </cell>
          <cell r="J2777">
            <v>115272.30310944337</v>
          </cell>
          <cell r="K2777">
            <v>1.2953834179770736</v>
          </cell>
          <cell r="L2777">
            <v>31</v>
          </cell>
          <cell r="M2777">
            <v>180.81755725435931</v>
          </cell>
        </row>
        <row r="2778">
          <cell r="D2778">
            <v>45146</v>
          </cell>
          <cell r="E2778">
            <v>138909.71799999999</v>
          </cell>
          <cell r="F2778">
            <v>1.4750000000000001</v>
          </cell>
          <cell r="G2778">
            <v>138911.193</v>
          </cell>
          <cell r="H2778">
            <v>22881.226694000001</v>
          </cell>
          <cell r="I2778">
            <v>6.0709679099689966</v>
          </cell>
          <cell r="J2778">
            <v>115272.30310944337</v>
          </cell>
          <cell r="K2778">
            <v>1.2050699886521143</v>
          </cell>
          <cell r="L2778">
            <v>31</v>
          </cell>
          <cell r="M2778">
            <v>180.81755725435931</v>
          </cell>
        </row>
        <row r="2779">
          <cell r="D2779">
            <v>45147</v>
          </cell>
          <cell r="E2779">
            <v>118849.31299999999</v>
          </cell>
          <cell r="F2779">
            <v>0</v>
          </cell>
          <cell r="G2779">
            <v>118849.31299999999</v>
          </cell>
          <cell r="H2779">
            <v>22881.226694000001</v>
          </cell>
          <cell r="I2779">
            <v>5.1941844984720635</v>
          </cell>
          <cell r="J2779">
            <v>115272.30310944337</v>
          </cell>
          <cell r="K2779">
            <v>1.0310309570822098</v>
          </cell>
          <cell r="L2779">
            <v>31</v>
          </cell>
          <cell r="M2779">
            <v>180.81755725435931</v>
          </cell>
        </row>
        <row r="2780">
          <cell r="D2780">
            <v>45148</v>
          </cell>
          <cell r="E2780">
            <v>148376.13399999999</v>
          </cell>
          <cell r="F2780">
            <v>32.32</v>
          </cell>
          <cell r="G2780">
            <v>148408.454</v>
          </cell>
          <cell r="H2780">
            <v>22881.226694000001</v>
          </cell>
          <cell r="I2780">
            <v>6.4860357350909075</v>
          </cell>
          <cell r="J2780">
            <v>115272.30310944337</v>
          </cell>
          <cell r="K2780">
            <v>1.2874597799880521</v>
          </cell>
          <cell r="L2780">
            <v>31</v>
          </cell>
          <cell r="M2780">
            <v>180.81755725435931</v>
          </cell>
        </row>
        <row r="2781">
          <cell r="D2781">
            <v>45149</v>
          </cell>
          <cell r="E2781">
            <v>155705.554</v>
          </cell>
          <cell r="F2781">
            <v>0.125</v>
          </cell>
          <cell r="G2781">
            <v>155705.679</v>
          </cell>
          <cell r="H2781">
            <v>22881.226694000001</v>
          </cell>
          <cell r="I2781">
            <v>6.8049532956565528</v>
          </cell>
          <cell r="J2781">
            <v>115272.30310944337</v>
          </cell>
          <cell r="K2781">
            <v>1.3507640152914082</v>
          </cell>
          <cell r="L2781">
            <v>31</v>
          </cell>
          <cell r="M2781">
            <v>180.81755725435931</v>
          </cell>
        </row>
        <row r="2782">
          <cell r="D2782">
            <v>45150</v>
          </cell>
          <cell r="E2782">
            <v>152751.989</v>
          </cell>
          <cell r="F2782">
            <v>4.6289999999999996</v>
          </cell>
          <cell r="G2782">
            <v>152756.61799999999</v>
          </cell>
          <cell r="H2782">
            <v>22881.226694000001</v>
          </cell>
          <cell r="I2782">
            <v>6.6760676795381952</v>
          </cell>
          <cell r="J2782">
            <v>115272.30310944337</v>
          </cell>
          <cell r="K2782">
            <v>1.3251805844025495</v>
          </cell>
          <cell r="L2782">
            <v>31</v>
          </cell>
          <cell r="M2782">
            <v>180.81755725435931</v>
          </cell>
        </row>
        <row r="2783">
          <cell r="D2783">
            <v>45151</v>
          </cell>
          <cell r="E2783">
            <v>144478.764</v>
          </cell>
          <cell r="F2783">
            <v>3594.7130000000002</v>
          </cell>
          <cell r="G2783">
            <v>148073.47699999998</v>
          </cell>
          <cell r="H2783">
            <v>22881.226694000001</v>
          </cell>
          <cell r="I2783">
            <v>6.4713959168469035</v>
          </cell>
          <cell r="J2783">
            <v>115272.30310944337</v>
          </cell>
          <cell r="K2783">
            <v>1.2845538174023823</v>
          </cell>
          <cell r="L2783">
            <v>31</v>
          </cell>
          <cell r="M2783">
            <v>180.81755725435931</v>
          </cell>
        </row>
        <row r="2784">
          <cell r="D2784">
            <v>45152</v>
          </cell>
          <cell r="E2784">
            <v>152041.20499999999</v>
          </cell>
          <cell r="F2784">
            <v>96.358999999999995</v>
          </cell>
          <cell r="G2784">
            <v>152137.56399999998</v>
          </cell>
          <cell r="H2784">
            <v>22881.226694000001</v>
          </cell>
          <cell r="I2784">
            <v>6.6490125741332768</v>
          </cell>
          <cell r="J2784">
            <v>115272.30310944337</v>
          </cell>
          <cell r="K2784">
            <v>1.3198102223702037</v>
          </cell>
          <cell r="L2784">
            <v>31</v>
          </cell>
          <cell r="M2784">
            <v>180.81755725435931</v>
          </cell>
        </row>
        <row r="2785">
          <cell r="D2785">
            <v>45153</v>
          </cell>
          <cell r="E2785">
            <v>141465.861</v>
          </cell>
          <cell r="F2785">
            <v>17.489999999999998</v>
          </cell>
          <cell r="G2785">
            <v>141483.351</v>
          </cell>
          <cell r="H2785">
            <v>22881.226694000001</v>
          </cell>
          <cell r="I2785">
            <v>6.1833813760125143</v>
          </cell>
          <cell r="J2785">
            <v>115272.30310944337</v>
          </cell>
          <cell r="K2785">
            <v>1.2273837442605011</v>
          </cell>
          <cell r="L2785">
            <v>31</v>
          </cell>
          <cell r="M2785">
            <v>180.81755725435931</v>
          </cell>
        </row>
        <row r="2786">
          <cell r="D2786">
            <v>45154</v>
          </cell>
          <cell r="E2786">
            <v>146414.12100000001</v>
          </cell>
          <cell r="F2786">
            <v>4.75</v>
          </cell>
          <cell r="G2786">
            <v>146418.87100000001</v>
          </cell>
          <cell r="H2786">
            <v>22881.226694000001</v>
          </cell>
          <cell r="I2786">
            <v>6.399083098040129</v>
          </cell>
          <cell r="J2786">
            <v>115272.30310944337</v>
          </cell>
          <cell r="K2786">
            <v>1.2701999270456585</v>
          </cell>
          <cell r="L2786">
            <v>31</v>
          </cell>
          <cell r="M2786">
            <v>180.81755725435931</v>
          </cell>
        </row>
        <row r="2787">
          <cell r="D2787">
            <v>45155</v>
          </cell>
          <cell r="E2787">
            <v>153025.864</v>
          </cell>
          <cell r="F2787">
            <v>473.899</v>
          </cell>
          <cell r="G2787">
            <v>153499.76300000001</v>
          </cell>
          <cell r="H2787">
            <v>22881.226694000001</v>
          </cell>
          <cell r="I2787">
            <v>6.7085460518710418</v>
          </cell>
          <cell r="J2787">
            <v>115272.30310944337</v>
          </cell>
          <cell r="K2787">
            <v>1.3316274496074068</v>
          </cell>
          <cell r="L2787">
            <v>31</v>
          </cell>
          <cell r="M2787">
            <v>180.81755725435931</v>
          </cell>
        </row>
        <row r="2788">
          <cell r="D2788">
            <v>45156</v>
          </cell>
          <cell r="E2788">
            <v>137717.427</v>
          </cell>
          <cell r="F2788">
            <v>172.05</v>
          </cell>
          <cell r="G2788">
            <v>137889.47699999998</v>
          </cell>
          <cell r="H2788">
            <v>22881.226694000001</v>
          </cell>
          <cell r="I2788">
            <v>6.0263148844269727</v>
          </cell>
          <cell r="J2788">
            <v>115272.30310944337</v>
          </cell>
          <cell r="K2788">
            <v>1.1962064891605673</v>
          </cell>
          <cell r="L2788">
            <v>31</v>
          </cell>
          <cell r="M2788">
            <v>180.81755725435931</v>
          </cell>
        </row>
        <row r="2789">
          <cell r="D2789">
            <v>45157</v>
          </cell>
          <cell r="E2789">
            <v>149387.53599999999</v>
          </cell>
          <cell r="F2789">
            <v>0.45</v>
          </cell>
          <cell r="G2789">
            <v>149387.986</v>
          </cell>
          <cell r="H2789">
            <v>22881.226694000001</v>
          </cell>
          <cell r="I2789">
            <v>6.5288451531828526</v>
          </cell>
          <cell r="J2789">
            <v>115272.30310944337</v>
          </cell>
          <cell r="K2789">
            <v>1.295957328606214</v>
          </cell>
          <cell r="L2789">
            <v>31</v>
          </cell>
          <cell r="M2789">
            <v>180.81755725435931</v>
          </cell>
        </row>
        <row r="2790">
          <cell r="D2790">
            <v>45158</v>
          </cell>
          <cell r="E2790">
            <v>146609.326</v>
          </cell>
          <cell r="F2790">
            <v>1.175</v>
          </cell>
          <cell r="G2790">
            <v>146610.50099999999</v>
          </cell>
          <cell r="H2790">
            <v>22881.226694000001</v>
          </cell>
          <cell r="I2790">
            <v>6.4074580860843762</v>
          </cell>
          <cell r="J2790">
            <v>115272.30310944337</v>
          </cell>
          <cell r="K2790">
            <v>1.2718623385255268</v>
          </cell>
          <cell r="L2790">
            <v>31</v>
          </cell>
          <cell r="M2790">
            <v>180.81755725435931</v>
          </cell>
        </row>
        <row r="2791">
          <cell r="D2791">
            <v>45159</v>
          </cell>
          <cell r="E2791">
            <v>145863.34099999999</v>
          </cell>
          <cell r="F2791">
            <v>269.21899999999999</v>
          </cell>
          <cell r="G2791">
            <v>146132.56</v>
          </cell>
          <cell r="H2791">
            <v>22881.226694000001</v>
          </cell>
          <cell r="I2791">
            <v>6.38657017625368</v>
          </cell>
          <cell r="J2791">
            <v>115272.30310944337</v>
          </cell>
          <cell r="K2791">
            <v>1.2677161474014871</v>
          </cell>
          <cell r="L2791">
            <v>31</v>
          </cell>
          <cell r="M2791">
            <v>180.81755725435931</v>
          </cell>
        </row>
        <row r="2792">
          <cell r="D2792">
            <v>45160</v>
          </cell>
          <cell r="E2792">
            <v>144216.47</v>
          </cell>
          <cell r="F2792">
            <v>6.3659999999999997</v>
          </cell>
          <cell r="G2792">
            <v>144222.83600000001</v>
          </cell>
          <cell r="H2792">
            <v>22881.226694000001</v>
          </cell>
          <cell r="I2792">
            <v>6.3031076929900198</v>
          </cell>
          <cell r="J2792">
            <v>115272.30310944337</v>
          </cell>
          <cell r="K2792">
            <v>1.2511490801313307</v>
          </cell>
          <cell r="L2792">
            <v>31</v>
          </cell>
          <cell r="M2792">
            <v>180.81755725435931</v>
          </cell>
        </row>
        <row r="2793">
          <cell r="D2793">
            <v>45161</v>
          </cell>
          <cell r="E2793">
            <v>142742.90400000001</v>
          </cell>
          <cell r="F2793">
            <v>1044.8320000000001</v>
          </cell>
          <cell r="G2793">
            <v>143787.736</v>
          </cell>
          <cell r="H2793">
            <v>22881.226694000001</v>
          </cell>
          <cell r="I2793">
            <v>6.2840921041049143</v>
          </cell>
          <cell r="J2793">
            <v>115272.30310944337</v>
          </cell>
          <cell r="K2793">
            <v>1.2473745394284621</v>
          </cell>
          <cell r="L2793">
            <v>31</v>
          </cell>
          <cell r="M2793">
            <v>180.81755725435931</v>
          </cell>
        </row>
        <row r="2794">
          <cell r="D2794">
            <v>45162</v>
          </cell>
          <cell r="E2794">
            <v>143644.11600000001</v>
          </cell>
          <cell r="F2794">
            <v>41.317</v>
          </cell>
          <cell r="G2794">
            <v>143685.43300000002</v>
          </cell>
          <cell r="H2794">
            <v>22881.226694000001</v>
          </cell>
          <cell r="I2794">
            <v>6.2796210588516104</v>
          </cell>
          <cell r="J2794">
            <v>115272.30310944337</v>
          </cell>
          <cell r="K2794">
            <v>1.2464870495697502</v>
          </cell>
          <cell r="L2794">
            <v>31</v>
          </cell>
          <cell r="M2794">
            <v>180.81755725435931</v>
          </cell>
        </row>
        <row r="2795">
          <cell r="D2795">
            <v>45163</v>
          </cell>
          <cell r="E2795">
            <v>132035.06299999999</v>
          </cell>
          <cell r="F2795">
            <v>0</v>
          </cell>
          <cell r="G2795">
            <v>132035.06299999999</v>
          </cell>
          <cell r="H2795">
            <v>22881.226694000001</v>
          </cell>
          <cell r="I2795">
            <v>5.7704538644609782</v>
          </cell>
          <cell r="J2795">
            <v>115272.30310944337</v>
          </cell>
          <cell r="K2795">
            <v>1.1454187991250726</v>
          </cell>
          <cell r="L2795">
            <v>31</v>
          </cell>
          <cell r="M2795">
            <v>180.81755725435931</v>
          </cell>
        </row>
        <row r="2796">
          <cell r="D2796">
            <v>45164</v>
          </cell>
          <cell r="E2796">
            <v>85654.445000000007</v>
          </cell>
          <cell r="F2796">
            <v>20.611999999999998</v>
          </cell>
          <cell r="G2796">
            <v>85675.057000000001</v>
          </cell>
          <cell r="H2796">
            <v>22881.226694000001</v>
          </cell>
          <cell r="I2796">
            <v>3.7443384546540082</v>
          </cell>
          <cell r="J2796">
            <v>115272.30310944337</v>
          </cell>
          <cell r="K2796">
            <v>0.74324061104823458</v>
          </cell>
          <cell r="L2796">
            <v>31</v>
          </cell>
          <cell r="M2796">
            <v>180.81755725435931</v>
          </cell>
        </row>
        <row r="2797">
          <cell r="D2797">
            <v>45165</v>
          </cell>
          <cell r="E2797">
            <v>110503.04399999999</v>
          </cell>
          <cell r="F2797">
            <v>668.553</v>
          </cell>
          <cell r="G2797">
            <v>111171.59699999999</v>
          </cell>
          <cell r="H2797">
            <v>22881.226694000001</v>
          </cell>
          <cell r="I2797">
            <v>4.8586379780569988</v>
          </cell>
          <cell r="J2797">
            <v>115272.30310944337</v>
          </cell>
          <cell r="K2797">
            <v>0.96442592020088269</v>
          </cell>
          <cell r="L2797">
            <v>31</v>
          </cell>
          <cell r="M2797">
            <v>180.81755725435931</v>
          </cell>
        </row>
        <row r="2798">
          <cell r="D2798">
            <v>45166</v>
          </cell>
          <cell r="E2798">
            <v>137262.35</v>
          </cell>
          <cell r="F2798">
            <v>4411.7560000000003</v>
          </cell>
          <cell r="G2798">
            <v>141674.106</v>
          </cell>
          <cell r="H2798">
            <v>22881.226694000001</v>
          </cell>
          <cell r="I2798">
            <v>6.1917181231000304</v>
          </cell>
          <cell r="J2798">
            <v>115272.30310944337</v>
          </cell>
          <cell r="K2798">
            <v>1.2290385650184319</v>
          </cell>
          <cell r="L2798">
            <v>31</v>
          </cell>
          <cell r="M2798">
            <v>180.81755725435931</v>
          </cell>
        </row>
        <row r="2799">
          <cell r="D2799">
            <v>45167</v>
          </cell>
          <cell r="E2799">
            <v>134108.29199999999</v>
          </cell>
          <cell r="F2799">
            <v>5866.491</v>
          </cell>
          <cell r="G2799">
            <v>139974.783</v>
          </cell>
          <cell r="H2799">
            <v>22881.226694000001</v>
          </cell>
          <cell r="I2799">
            <v>6.1174509947364273</v>
          </cell>
          <cell r="J2799">
            <v>115272.30310944337</v>
          </cell>
          <cell r="K2799">
            <v>1.2142967497327026</v>
          </cell>
          <cell r="L2799">
            <v>31</v>
          </cell>
          <cell r="M2799">
            <v>180.81755725435931</v>
          </cell>
        </row>
        <row r="2800">
          <cell r="D2800">
            <v>45168</v>
          </cell>
          <cell r="E2800">
            <v>135020.49100000001</v>
          </cell>
          <cell r="F2800">
            <v>618.98</v>
          </cell>
          <cell r="G2800">
            <v>135639.47100000002</v>
          </cell>
          <cell r="H2800">
            <v>22881.226694000001</v>
          </cell>
          <cell r="I2800">
            <v>5.9279807334616326</v>
          </cell>
          <cell r="J2800">
            <v>115272.30310944337</v>
          </cell>
          <cell r="K2800">
            <v>1.1766874378420233</v>
          </cell>
          <cell r="L2800">
            <v>31</v>
          </cell>
          <cell r="M2800">
            <v>180.81755725435931</v>
          </cell>
        </row>
        <row r="2801">
          <cell r="D2801">
            <v>45169</v>
          </cell>
          <cell r="E2801">
            <v>140705.807</v>
          </cell>
          <cell r="F2801">
            <v>5523.8540000000003</v>
          </cell>
          <cell r="G2801">
            <v>146229.66099999999</v>
          </cell>
          <cell r="H2801">
            <v>23484.872383999998</v>
          </cell>
          <cell r="I2801">
            <v>6.2265469707054804</v>
          </cell>
          <cell r="J2801">
            <v>115272.30310944337</v>
          </cell>
          <cell r="K2801">
            <v>1.2685585093338916</v>
          </cell>
          <cell r="L2801">
            <v>31</v>
          </cell>
          <cell r="M2801">
            <v>180.81755725435931</v>
          </cell>
        </row>
        <row r="2802">
          <cell r="D2802">
            <v>45170</v>
          </cell>
          <cell r="E2802">
            <v>130769.389</v>
          </cell>
          <cell r="F2802">
            <v>0</v>
          </cell>
          <cell r="G2802">
            <v>130769.389</v>
          </cell>
          <cell r="H2802">
            <v>23484.872383999998</v>
          </cell>
          <cell r="I2802">
            <v>5.5682392844975315</v>
          </cell>
          <cell r="J2802">
            <v>99081.006610187513</v>
          </cell>
          <cell r="K2802">
            <v>1.3198229759058007</v>
          </cell>
          <cell r="L2802">
            <v>30</v>
          </cell>
          <cell r="M2802">
            <v>150.40615136693367</v>
          </cell>
        </row>
        <row r="2803">
          <cell r="D2803">
            <v>45171</v>
          </cell>
          <cell r="E2803">
            <v>69293.616999999998</v>
          </cell>
          <cell r="F2803">
            <v>1.9079999999999999</v>
          </cell>
          <cell r="G2803">
            <v>69295.524999999994</v>
          </cell>
          <cell r="H2803">
            <v>23484.872383999998</v>
          </cell>
          <cell r="I2803">
            <v>2.9506451585919762</v>
          </cell>
          <cell r="J2803">
            <v>99081.006610187513</v>
          </cell>
          <cell r="K2803">
            <v>0.69938252921297051</v>
          </cell>
          <cell r="L2803">
            <v>30</v>
          </cell>
          <cell r="M2803">
            <v>150.40615136693367</v>
          </cell>
        </row>
        <row r="2804">
          <cell r="D2804">
            <v>45172</v>
          </cell>
          <cell r="E2804">
            <v>38930.663999999997</v>
          </cell>
          <cell r="F2804">
            <v>24.699000000000002</v>
          </cell>
          <cell r="G2804">
            <v>38955.362999999998</v>
          </cell>
          <cell r="H2804">
            <v>23484.872383999998</v>
          </cell>
          <cell r="I2804">
            <v>1.6587428010270937</v>
          </cell>
          <cell r="J2804">
            <v>99081.006610187513</v>
          </cell>
          <cell r="K2804">
            <v>0.39316680696696321</v>
          </cell>
          <cell r="L2804">
            <v>30</v>
          </cell>
          <cell r="M2804">
            <v>150.40615136693367</v>
          </cell>
        </row>
        <row r="2805">
          <cell r="D2805">
            <v>45173</v>
          </cell>
          <cell r="E2805">
            <v>104535.186</v>
          </cell>
          <cell r="F2805">
            <v>21.309000000000001</v>
          </cell>
          <cell r="G2805">
            <v>104556.495</v>
          </cell>
          <cell r="H2805">
            <v>23484.872383999998</v>
          </cell>
          <cell r="I2805">
            <v>4.4520784822843344</v>
          </cell>
          <cell r="J2805">
            <v>99081.006610187513</v>
          </cell>
          <cell r="K2805">
            <v>1.0552627448705139</v>
          </cell>
          <cell r="L2805">
            <v>30</v>
          </cell>
          <cell r="M2805">
            <v>150.40615136693367</v>
          </cell>
        </row>
        <row r="2806">
          <cell r="D2806">
            <v>45174</v>
          </cell>
          <cell r="E2806">
            <v>119850.042</v>
          </cell>
          <cell r="F2806">
            <v>0</v>
          </cell>
          <cell r="G2806">
            <v>119850.042</v>
          </cell>
          <cell r="H2806">
            <v>23484.872383999998</v>
          </cell>
          <cell r="I2806">
            <v>5.1032869176522588</v>
          </cell>
          <cell r="J2806">
            <v>99081.006610187513</v>
          </cell>
          <cell r="K2806">
            <v>1.2096167176775232</v>
          </cell>
          <cell r="L2806">
            <v>30</v>
          </cell>
          <cell r="M2806">
            <v>150.40615136693367</v>
          </cell>
        </row>
        <row r="2807">
          <cell r="D2807">
            <v>45175</v>
          </cell>
          <cell r="E2807">
            <v>121578.461</v>
          </cell>
          <cell r="F2807">
            <v>0</v>
          </cell>
          <cell r="G2807">
            <v>121578.461</v>
          </cell>
          <cell r="H2807">
            <v>23484.872383999998</v>
          </cell>
          <cell r="I2807">
            <v>5.176884038885821</v>
          </cell>
          <cell r="J2807">
            <v>99081.006610187513</v>
          </cell>
          <cell r="K2807">
            <v>1.2270612215146721</v>
          </cell>
          <cell r="L2807">
            <v>30</v>
          </cell>
          <cell r="M2807">
            <v>150.40615136693367</v>
          </cell>
        </row>
        <row r="2808">
          <cell r="D2808">
            <v>45176</v>
          </cell>
          <cell r="E2808">
            <v>105469.508</v>
          </cell>
          <cell r="F2808">
            <v>0</v>
          </cell>
          <cell r="G2808">
            <v>105469.508</v>
          </cell>
          <cell r="H2808">
            <v>23484.872383999998</v>
          </cell>
          <cell r="I2808">
            <v>4.4909551253025031</v>
          </cell>
          <cell r="J2808">
            <v>99081.006610187513</v>
          </cell>
          <cell r="K2808">
            <v>1.0644775583977124</v>
          </cell>
          <cell r="L2808">
            <v>30</v>
          </cell>
          <cell r="M2808">
            <v>150.40615136693367</v>
          </cell>
        </row>
        <row r="2809">
          <cell r="D2809">
            <v>45177</v>
          </cell>
          <cell r="E2809">
            <v>124398.501</v>
          </cell>
          <cell r="F2809">
            <v>0</v>
          </cell>
          <cell r="G2809">
            <v>124398.501</v>
          </cell>
          <cell r="H2809">
            <v>23484.872383999998</v>
          </cell>
          <cell r="I2809">
            <v>5.2969630392691176</v>
          </cell>
          <cell r="J2809">
            <v>99081.006610187513</v>
          </cell>
          <cell r="K2809">
            <v>1.2555231850784341</v>
          </cell>
          <cell r="L2809">
            <v>30</v>
          </cell>
          <cell r="M2809">
            <v>150.40615136693367</v>
          </cell>
        </row>
        <row r="2810">
          <cell r="D2810">
            <v>45178</v>
          </cell>
          <cell r="E2810">
            <v>107554.488</v>
          </cell>
          <cell r="F2810">
            <v>6.54</v>
          </cell>
          <cell r="G2810">
            <v>107561.02799999999</v>
          </cell>
          <cell r="H2810">
            <v>23484.872383999998</v>
          </cell>
          <cell r="I2810">
            <v>4.5800133056409624</v>
          </cell>
          <cell r="J2810">
            <v>99081.006610187513</v>
          </cell>
          <cell r="K2810">
            <v>1.0855867504775689</v>
          </cell>
          <cell r="L2810">
            <v>30</v>
          </cell>
          <cell r="M2810">
            <v>150.40615136693367</v>
          </cell>
        </row>
        <row r="2811">
          <cell r="D2811">
            <v>45179</v>
          </cell>
          <cell r="E2811">
            <v>119441.16499999999</v>
          </cell>
          <cell r="F2811">
            <v>3288.3249999999998</v>
          </cell>
          <cell r="G2811">
            <v>122729.48999999999</v>
          </cell>
          <cell r="H2811">
            <v>23484.872383999998</v>
          </cell>
          <cell r="I2811">
            <v>5.225895546429042</v>
          </cell>
          <cell r="J2811">
            <v>99081.006610187513</v>
          </cell>
          <cell r="K2811">
            <v>1.238678271435536</v>
          </cell>
          <cell r="L2811">
            <v>30</v>
          </cell>
          <cell r="M2811">
            <v>150.40615136693367</v>
          </cell>
        </row>
        <row r="2812">
          <cell r="D2812">
            <v>45180</v>
          </cell>
          <cell r="E2812">
            <v>116493.283</v>
          </cell>
          <cell r="F2812">
            <v>0</v>
          </cell>
          <cell r="G2812">
            <v>116493.283</v>
          </cell>
          <cell r="H2812">
            <v>23484.872383999998</v>
          </cell>
          <cell r="I2812">
            <v>4.9603540992356283</v>
          </cell>
          <cell r="J2812">
            <v>99081.006610187513</v>
          </cell>
          <cell r="K2812">
            <v>1.175737782502728</v>
          </cell>
          <cell r="L2812">
            <v>30</v>
          </cell>
          <cell r="M2812">
            <v>150.40615136693367</v>
          </cell>
        </row>
        <row r="2813">
          <cell r="D2813">
            <v>45181</v>
          </cell>
          <cell r="E2813">
            <v>116010.326</v>
          </cell>
          <cell r="F2813">
            <v>31.867000000000001</v>
          </cell>
          <cell r="G2813">
            <v>116042.193</v>
          </cell>
          <cell r="H2813">
            <v>23484.872383999998</v>
          </cell>
          <cell r="I2813">
            <v>4.9411464155563545</v>
          </cell>
          <cell r="J2813">
            <v>99081.006610187513</v>
          </cell>
          <cell r="K2813">
            <v>1.1711850431288264</v>
          </cell>
          <cell r="L2813">
            <v>30</v>
          </cell>
          <cell r="M2813">
            <v>150.40615136693367</v>
          </cell>
        </row>
        <row r="2814">
          <cell r="D2814">
            <v>45182</v>
          </cell>
          <cell r="E2814">
            <v>124984.834</v>
          </cell>
          <cell r="F2814">
            <v>496.57400000000001</v>
          </cell>
          <cell r="G2814">
            <v>125481.408</v>
          </cell>
          <cell r="H2814">
            <v>23484.872383999998</v>
          </cell>
          <cell r="I2814">
            <v>5.3430738710545089</v>
          </cell>
          <cell r="J2814">
            <v>99081.006610187513</v>
          </cell>
          <cell r="K2814">
            <v>1.2664526965665486</v>
          </cell>
          <cell r="L2814">
            <v>30</v>
          </cell>
          <cell r="M2814">
            <v>150.40615136693367</v>
          </cell>
        </row>
        <row r="2815">
          <cell r="D2815">
            <v>45183</v>
          </cell>
          <cell r="E2815">
            <v>110373.83</v>
          </cell>
          <cell r="F2815">
            <v>2907.0659999999998</v>
          </cell>
          <cell r="G2815">
            <v>113280.89600000001</v>
          </cell>
          <cell r="H2815">
            <v>23484.872383999998</v>
          </cell>
          <cell r="I2815">
            <v>4.8235687274663288</v>
          </cell>
          <cell r="J2815">
            <v>99081.006610187513</v>
          </cell>
          <cell r="K2815">
            <v>1.1433159580794212</v>
          </cell>
          <cell r="L2815">
            <v>30</v>
          </cell>
          <cell r="M2815">
            <v>150.40615136693367</v>
          </cell>
        </row>
        <row r="2816">
          <cell r="D2816">
            <v>45184</v>
          </cell>
          <cell r="E2816">
            <v>82367.879000000001</v>
          </cell>
          <cell r="F2816">
            <v>0</v>
          </cell>
          <cell r="G2816">
            <v>82367.879000000001</v>
          </cell>
          <cell r="H2816">
            <v>23484.872383999998</v>
          </cell>
          <cell r="I2816">
            <v>3.5072738592404016</v>
          </cell>
          <cell r="J2816">
            <v>99081.006610187513</v>
          </cell>
          <cell r="K2816">
            <v>0.83131855254618425</v>
          </cell>
          <cell r="L2816">
            <v>30</v>
          </cell>
          <cell r="M2816">
            <v>150.40615136693367</v>
          </cell>
        </row>
        <row r="2817">
          <cell r="D2817">
            <v>45185</v>
          </cell>
          <cell r="E2817">
            <v>71279.913</v>
          </cell>
          <cell r="F2817">
            <v>4.5780000000000003</v>
          </cell>
          <cell r="G2817">
            <v>71284.490999999995</v>
          </cell>
          <cell r="H2817">
            <v>23484.872383999998</v>
          </cell>
          <cell r="I2817">
            <v>3.0353365278904127</v>
          </cell>
          <cell r="J2817">
            <v>99081.006610187513</v>
          </cell>
          <cell r="K2817">
            <v>0.71945666923281459</v>
          </cell>
          <cell r="L2817">
            <v>30</v>
          </cell>
          <cell r="M2817">
            <v>150.40615136693367</v>
          </cell>
        </row>
        <row r="2818">
          <cell r="D2818">
            <v>45186</v>
          </cell>
          <cell r="E2818">
            <v>80797.107999999993</v>
          </cell>
          <cell r="F2818">
            <v>0</v>
          </cell>
          <cell r="G2818">
            <v>80797.107999999993</v>
          </cell>
          <cell r="H2818">
            <v>23484.872383999998</v>
          </cell>
          <cell r="I2818">
            <v>3.440389484724057</v>
          </cell>
          <cell r="J2818">
            <v>99081.006610187513</v>
          </cell>
          <cell r="K2818">
            <v>0.81546515083237392</v>
          </cell>
          <cell r="L2818">
            <v>30</v>
          </cell>
          <cell r="M2818">
            <v>150.40615136693367</v>
          </cell>
        </row>
        <row r="2819">
          <cell r="D2819">
            <v>45187</v>
          </cell>
          <cell r="E2819">
            <v>95216.066000000006</v>
          </cell>
          <cell r="F2819">
            <v>0</v>
          </cell>
          <cell r="G2819">
            <v>95216.066000000006</v>
          </cell>
          <cell r="H2819">
            <v>23484.872383999998</v>
          </cell>
          <cell r="I2819">
            <v>4.0543573941185107</v>
          </cell>
          <cell r="J2819">
            <v>99081.006610187513</v>
          </cell>
          <cell r="K2819">
            <v>0.96099211400431905</v>
          </cell>
          <cell r="L2819">
            <v>30</v>
          </cell>
          <cell r="M2819">
            <v>150.40615136693367</v>
          </cell>
        </row>
        <row r="2820">
          <cell r="D2820">
            <v>45188</v>
          </cell>
          <cell r="E2820">
            <v>113723.19</v>
          </cell>
          <cell r="F2820">
            <v>3.49</v>
          </cell>
          <cell r="G2820">
            <v>113726.68000000001</v>
          </cell>
          <cell r="H2820">
            <v>23484.872383999998</v>
          </cell>
          <cell r="I2820">
            <v>4.8425504784722966</v>
          </cell>
          <cell r="J2820">
            <v>99081.006610187513</v>
          </cell>
          <cell r="K2820">
            <v>1.1478151453126904</v>
          </cell>
          <cell r="L2820">
            <v>30</v>
          </cell>
          <cell r="M2820">
            <v>150.40615136693367</v>
          </cell>
        </row>
        <row r="2821">
          <cell r="D2821">
            <v>45189</v>
          </cell>
          <cell r="E2821">
            <v>134653.576</v>
          </cell>
          <cell r="F2821">
            <v>0.1</v>
          </cell>
          <cell r="G2821">
            <v>134653.67600000001</v>
          </cell>
          <cell r="H2821">
            <v>23484.872383999998</v>
          </cell>
          <cell r="I2821">
            <v>5.7336345626360812</v>
          </cell>
          <cell r="J2821">
            <v>99081.006610187513</v>
          </cell>
          <cell r="K2821">
            <v>1.3590261202105602</v>
          </cell>
          <cell r="L2821">
            <v>30</v>
          </cell>
          <cell r="M2821">
            <v>150.40615136693367</v>
          </cell>
        </row>
        <row r="2822">
          <cell r="D2822">
            <v>45190</v>
          </cell>
          <cell r="E2822">
            <v>77240.688999999998</v>
          </cell>
          <cell r="F2822">
            <v>377.42700000000002</v>
          </cell>
          <cell r="G2822">
            <v>77618.115999999995</v>
          </cell>
          <cell r="H2822">
            <v>23484.872383999998</v>
          </cell>
          <cell r="I2822">
            <v>3.305026092152854</v>
          </cell>
          <cell r="J2822">
            <v>99081.006610187513</v>
          </cell>
          <cell r="K2822">
            <v>0.78338037385279546</v>
          </cell>
          <cell r="L2822">
            <v>30</v>
          </cell>
          <cell r="M2822">
            <v>150.40615136693367</v>
          </cell>
        </row>
        <row r="2823">
          <cell r="D2823">
            <v>45191</v>
          </cell>
          <cell r="E2823">
            <v>130876.322</v>
          </cell>
          <cell r="F2823">
            <v>888.00199999999995</v>
          </cell>
          <cell r="G2823">
            <v>131764.32399999999</v>
          </cell>
          <cell r="H2823">
            <v>23484.872383999998</v>
          </cell>
          <cell r="I2823">
            <v>5.6106042155787774</v>
          </cell>
          <cell r="J2823">
            <v>99081.006610187513</v>
          </cell>
          <cell r="K2823">
            <v>1.3298646078395007</v>
          </cell>
          <cell r="L2823">
            <v>30</v>
          </cell>
          <cell r="M2823">
            <v>150.40615136693367</v>
          </cell>
        </row>
        <row r="2824">
          <cell r="D2824">
            <v>45192</v>
          </cell>
          <cell r="E2824">
            <v>129274.113</v>
          </cell>
          <cell r="F2824">
            <v>6621.3770000000004</v>
          </cell>
          <cell r="G2824">
            <v>135895.49</v>
          </cell>
          <cell r="H2824">
            <v>23484.872383999998</v>
          </cell>
          <cell r="I2824">
            <v>5.7865117501163938</v>
          </cell>
          <cell r="J2824">
            <v>99081.006610187513</v>
          </cell>
          <cell r="K2824">
            <v>1.3715594405964302</v>
          </cell>
          <cell r="L2824">
            <v>30</v>
          </cell>
          <cell r="M2824">
            <v>150.40615136693367</v>
          </cell>
        </row>
        <row r="2825">
          <cell r="D2825">
            <v>45193</v>
          </cell>
          <cell r="E2825">
            <v>122274.482</v>
          </cell>
          <cell r="F2825">
            <v>15.675000000000001</v>
          </cell>
          <cell r="G2825">
            <v>122290.15700000001</v>
          </cell>
          <cell r="H2825">
            <v>23484.872383999998</v>
          </cell>
          <cell r="I2825">
            <v>5.2071884828854778</v>
          </cell>
          <cell r="J2825">
            <v>99081.006610187513</v>
          </cell>
          <cell r="K2825">
            <v>1.2342441925436205</v>
          </cell>
          <cell r="L2825">
            <v>30</v>
          </cell>
          <cell r="M2825">
            <v>150.40615136693367</v>
          </cell>
        </row>
        <row r="2826">
          <cell r="D2826">
            <v>45194</v>
          </cell>
          <cell r="E2826">
            <v>131179.57999999999</v>
          </cell>
          <cell r="F2826">
            <v>3374.0880000000002</v>
          </cell>
          <cell r="G2826">
            <v>134553.66799999998</v>
          </cell>
          <cell r="H2826">
            <v>23484.872383999998</v>
          </cell>
          <cell r="I2826">
            <v>5.7293761618083137</v>
          </cell>
          <cell r="J2826">
            <v>99081.006610187513</v>
          </cell>
          <cell r="K2826">
            <v>1.3580167642964294</v>
          </cell>
          <cell r="L2826">
            <v>30</v>
          </cell>
          <cell r="M2826">
            <v>150.40615136693367</v>
          </cell>
        </row>
        <row r="2827">
          <cell r="D2827">
            <v>45195</v>
          </cell>
          <cell r="E2827">
            <v>124854.82</v>
          </cell>
          <cell r="F2827">
            <v>3593.2179999999998</v>
          </cell>
          <cell r="G2827">
            <v>128448.038</v>
          </cell>
          <cell r="H2827">
            <v>23484.872383999998</v>
          </cell>
          <cell r="I2827">
            <v>5.4693947618599932</v>
          </cell>
          <cell r="J2827">
            <v>99081.006610187513</v>
          </cell>
          <cell r="K2827">
            <v>1.2963941566051165</v>
          </cell>
          <cell r="L2827">
            <v>30</v>
          </cell>
          <cell r="M2827">
            <v>150.40615136693367</v>
          </cell>
        </row>
        <row r="2828">
          <cell r="D2828">
            <v>45196</v>
          </cell>
          <cell r="E2828">
            <v>121909.01700000001</v>
          </cell>
          <cell r="F2828">
            <v>2279.2190000000001</v>
          </cell>
          <cell r="G2828">
            <v>124188.236</v>
          </cell>
          <cell r="H2828">
            <v>23484.872383999998</v>
          </cell>
          <cell r="I2828">
            <v>5.2880098290254356</v>
          </cell>
          <cell r="J2828">
            <v>99081.006610187513</v>
          </cell>
          <cell r="K2828">
            <v>1.2534010326377827</v>
          </cell>
          <cell r="L2828">
            <v>30</v>
          </cell>
          <cell r="M2828">
            <v>150.40615136693367</v>
          </cell>
        </row>
        <row r="2829">
          <cell r="D2829">
            <v>45197</v>
          </cell>
          <cell r="E2829">
            <v>128288.85</v>
          </cell>
          <cell r="F2829">
            <v>1176.7249999999999</v>
          </cell>
          <cell r="G2829">
            <v>129465.57500000001</v>
          </cell>
          <cell r="H2829">
            <v>23484.872383999998</v>
          </cell>
          <cell r="I2829">
            <v>5.5127220997037893</v>
          </cell>
          <cell r="J2829">
            <v>99081.006610187513</v>
          </cell>
          <cell r="K2829">
            <v>1.3066639049132183</v>
          </cell>
          <cell r="L2829">
            <v>30</v>
          </cell>
          <cell r="M2829">
            <v>150.40615136693367</v>
          </cell>
        </row>
        <row r="2830">
          <cell r="D2830">
            <v>45198</v>
          </cell>
          <cell r="E2830">
            <v>126271.234</v>
          </cell>
          <cell r="F2830">
            <v>4443.2510000000002</v>
          </cell>
          <cell r="G2830">
            <v>130714.485</v>
          </cell>
          <cell r="H2830">
            <v>23484.872383999998</v>
          </cell>
          <cell r="I2830">
            <v>5.5659014391346844</v>
          </cell>
          <cell r="J2830">
            <v>99081.006610187513</v>
          </cell>
          <cell r="K2830">
            <v>1.3192688434653017</v>
          </cell>
          <cell r="L2830">
            <v>30</v>
          </cell>
          <cell r="M2830">
            <v>150.40615136693367</v>
          </cell>
        </row>
        <row r="2831">
          <cell r="D2831">
            <v>45199</v>
          </cell>
          <cell r="E2831">
            <v>124027.65</v>
          </cell>
          <cell r="F2831">
            <v>1979.26</v>
          </cell>
          <cell r="G2831">
            <v>126006.90999999999</v>
          </cell>
          <cell r="H2831">
            <v>23861.129374</v>
          </cell>
          <cell r="I2831">
            <v>5.2808443399708453</v>
          </cell>
          <cell r="J2831">
            <v>99081.006610187513</v>
          </cell>
          <cell r="K2831">
            <v>1.2717564577815255</v>
          </cell>
          <cell r="L2831">
            <v>30</v>
          </cell>
          <cell r="M2831">
            <v>150.40615136693367</v>
          </cell>
        </row>
        <row r="2832">
          <cell r="D2832">
            <v>45200</v>
          </cell>
          <cell r="E2832">
            <v>127786.482</v>
          </cell>
          <cell r="F2832">
            <v>2646.1</v>
          </cell>
          <cell r="G2832">
            <v>130432.58200000001</v>
          </cell>
          <cell r="H2832">
            <v>23861.129374</v>
          </cell>
          <cell r="I2832">
            <v>5.4663205565669637</v>
          </cell>
          <cell r="J2832">
            <v>79138.010075644197</v>
          </cell>
          <cell r="K2832">
            <v>1.6481660566815595</v>
          </cell>
          <cell r="L2832">
            <v>31</v>
          </cell>
          <cell r="M2832">
            <v>124.13685926152532</v>
          </cell>
        </row>
        <row r="2833">
          <cell r="D2833">
            <v>45201</v>
          </cell>
          <cell r="E2833">
            <v>123844.29700000001</v>
          </cell>
          <cell r="F2833">
            <v>1459.97</v>
          </cell>
          <cell r="G2833">
            <v>125304.26700000001</v>
          </cell>
          <cell r="H2833">
            <v>23861.129374</v>
          </cell>
          <cell r="I2833">
            <v>5.2513971587839565</v>
          </cell>
          <cell r="J2833">
            <v>79138.010075644197</v>
          </cell>
          <cell r="K2833">
            <v>1.5833638839317252</v>
          </cell>
          <cell r="L2833">
            <v>31</v>
          </cell>
          <cell r="M2833">
            <v>124.13685926152532</v>
          </cell>
        </row>
        <row r="2834">
          <cell r="D2834">
            <v>45202</v>
          </cell>
          <cell r="E2834">
            <v>118073.708</v>
          </cell>
          <cell r="F2834">
            <v>379.346</v>
          </cell>
          <cell r="G2834">
            <v>118453.054</v>
          </cell>
          <cell r="H2834">
            <v>23861.129374</v>
          </cell>
          <cell r="I2834">
            <v>4.9642685450199595</v>
          </cell>
          <cell r="J2834">
            <v>79138.010075644197</v>
          </cell>
          <cell r="K2834">
            <v>1.4967909085252011</v>
          </cell>
          <cell r="L2834">
            <v>31</v>
          </cell>
          <cell r="M2834">
            <v>124.13685926152532</v>
          </cell>
        </row>
        <row r="2835">
          <cell r="D2835">
            <v>45203</v>
          </cell>
          <cell r="E2835">
            <v>119198.067</v>
          </cell>
          <cell r="F2835">
            <v>1721.0830000000001</v>
          </cell>
          <cell r="G2835">
            <v>120919.15</v>
          </cell>
          <cell r="H2835">
            <v>23861.129374</v>
          </cell>
          <cell r="I2835">
            <v>5.0676205683607805</v>
          </cell>
          <cell r="J2835">
            <v>79138.010075644197</v>
          </cell>
          <cell r="K2835">
            <v>1.5279528747869604</v>
          </cell>
          <cell r="L2835">
            <v>31</v>
          </cell>
          <cell r="M2835">
            <v>124.13685926152532</v>
          </cell>
        </row>
        <row r="2836">
          <cell r="D2836">
            <v>45204</v>
          </cell>
          <cell r="E2836">
            <v>118882.851</v>
          </cell>
          <cell r="F2836">
            <v>3557.6930000000002</v>
          </cell>
          <cell r="G2836">
            <v>122440.54399999999</v>
          </cell>
          <cell r="H2836">
            <v>23861.129374</v>
          </cell>
          <cell r="I2836">
            <v>5.1313809200253484</v>
          </cell>
          <cell r="J2836">
            <v>79138.010075644197</v>
          </cell>
          <cell r="K2836">
            <v>1.5471774420782756</v>
          </cell>
          <cell r="L2836">
            <v>31</v>
          </cell>
          <cell r="M2836">
            <v>124.13685926152532</v>
          </cell>
        </row>
        <row r="2837">
          <cell r="D2837">
            <v>45205</v>
          </cell>
          <cell r="E2837">
            <v>118152.58900000001</v>
          </cell>
          <cell r="F2837">
            <v>922.35599999999999</v>
          </cell>
          <cell r="G2837">
            <v>119074.94500000001</v>
          </cell>
          <cell r="H2837">
            <v>23861.129374</v>
          </cell>
          <cell r="I2837">
            <v>4.9903314773419156</v>
          </cell>
          <cell r="J2837">
            <v>79138.010075644197</v>
          </cell>
          <cell r="K2837">
            <v>1.5046492183235594</v>
          </cell>
          <cell r="L2837">
            <v>31</v>
          </cell>
          <cell r="M2837">
            <v>124.13685926152532</v>
          </cell>
        </row>
        <row r="2838">
          <cell r="D2838">
            <v>45206</v>
          </cell>
          <cell r="E2838">
            <v>115845.618</v>
          </cell>
          <cell r="F2838">
            <v>0</v>
          </cell>
          <cell r="G2838">
            <v>115845.618</v>
          </cell>
          <cell r="H2838">
            <v>23861.129374</v>
          </cell>
          <cell r="I2838">
            <v>4.8549930803455528</v>
          </cell>
          <cell r="J2838">
            <v>79138.010075644197</v>
          </cell>
          <cell r="K2838">
            <v>1.4638429484045501</v>
          </cell>
          <cell r="L2838">
            <v>31</v>
          </cell>
          <cell r="M2838">
            <v>124.13685926152532</v>
          </cell>
        </row>
        <row r="2839">
          <cell r="D2839">
            <v>45207</v>
          </cell>
          <cell r="E2839">
            <v>118862.14200000001</v>
          </cell>
          <cell r="F2839">
            <v>0</v>
          </cell>
          <cell r="G2839">
            <v>118862.14200000001</v>
          </cell>
          <cell r="H2839">
            <v>23861.129374</v>
          </cell>
          <cell r="I2839">
            <v>4.9814130813739581</v>
          </cell>
          <cell r="J2839">
            <v>79138.010075644197</v>
          </cell>
          <cell r="K2839">
            <v>1.5019602070659275</v>
          </cell>
          <cell r="L2839">
            <v>31</v>
          </cell>
          <cell r="M2839">
            <v>124.13685926152532</v>
          </cell>
        </row>
        <row r="2840">
          <cell r="D2840">
            <v>45208</v>
          </cell>
          <cell r="E2840">
            <v>112771.338</v>
          </cell>
          <cell r="F2840">
            <v>3094.761</v>
          </cell>
          <cell r="G2840">
            <v>115866.099</v>
          </cell>
          <cell r="H2840">
            <v>23861.129374</v>
          </cell>
          <cell r="I2840">
            <v>4.8558514219470323</v>
          </cell>
          <cell r="J2840">
            <v>79138.010075644197</v>
          </cell>
          <cell r="K2840">
            <v>1.4641017494532551</v>
          </cell>
          <cell r="L2840">
            <v>31</v>
          </cell>
          <cell r="M2840">
            <v>124.13685926152532</v>
          </cell>
        </row>
        <row r="2841">
          <cell r="D2841">
            <v>45209</v>
          </cell>
          <cell r="E2841">
            <v>116423.52</v>
          </cell>
          <cell r="F2841">
            <v>2995.1460000000002</v>
          </cell>
          <cell r="G2841">
            <v>119418.666</v>
          </cell>
          <cell r="H2841">
            <v>23861.129374</v>
          </cell>
          <cell r="I2841">
            <v>5.0047365373293333</v>
          </cell>
          <cell r="J2841">
            <v>79138.010075644197</v>
          </cell>
          <cell r="K2841">
            <v>1.5089925294539688</v>
          </cell>
          <cell r="L2841">
            <v>31</v>
          </cell>
          <cell r="M2841">
            <v>124.13685926152532</v>
          </cell>
        </row>
        <row r="2842">
          <cell r="D2842">
            <v>45210</v>
          </cell>
          <cell r="E2842">
            <v>120815.625</v>
          </cell>
          <cell r="F2842">
            <v>7.4999999999999997E-2</v>
          </cell>
          <cell r="G2842">
            <v>120815.7</v>
          </cell>
          <cell r="H2842">
            <v>23861.129374</v>
          </cell>
          <cell r="I2842">
            <v>5.0632850652763066</v>
          </cell>
          <cell r="J2842">
            <v>79138.010075644197</v>
          </cell>
          <cell r="K2842">
            <v>1.526645664763596</v>
          </cell>
          <cell r="L2842">
            <v>31</v>
          </cell>
          <cell r="M2842">
            <v>124.13685926152532</v>
          </cell>
        </row>
        <row r="2843">
          <cell r="D2843">
            <v>45211</v>
          </cell>
          <cell r="E2843">
            <v>117734.351</v>
          </cell>
          <cell r="F2843">
            <v>20.975000000000001</v>
          </cell>
          <cell r="G2843">
            <v>117755.326</v>
          </cell>
          <cell r="H2843">
            <v>23861.129374</v>
          </cell>
          <cell r="I2843">
            <v>4.9350273473773925</v>
          </cell>
          <cell r="J2843">
            <v>79138.010075644197</v>
          </cell>
          <cell r="K2843">
            <v>1.4879743107950703</v>
          </cell>
          <cell r="L2843">
            <v>31</v>
          </cell>
          <cell r="M2843">
            <v>124.13685926152532</v>
          </cell>
        </row>
        <row r="2844">
          <cell r="D2844">
            <v>45212</v>
          </cell>
          <cell r="E2844">
            <v>86216.619000000006</v>
          </cell>
          <cell r="F2844">
            <v>0</v>
          </cell>
          <cell r="G2844">
            <v>86216.619000000006</v>
          </cell>
          <cell r="H2844">
            <v>23861.129374</v>
          </cell>
          <cell r="I2844">
            <v>3.6132664824299949</v>
          </cell>
          <cell r="J2844">
            <v>79138.010075644197</v>
          </cell>
          <cell r="K2844">
            <v>1.0894463850884006</v>
          </cell>
          <cell r="L2844">
            <v>31</v>
          </cell>
          <cell r="M2844">
            <v>124.13685926152532</v>
          </cell>
        </row>
        <row r="2845">
          <cell r="D2845">
            <v>45213</v>
          </cell>
          <cell r="E2845">
            <v>69040.951000000001</v>
          </cell>
          <cell r="F2845">
            <v>0</v>
          </cell>
          <cell r="G2845">
            <v>69040.951000000001</v>
          </cell>
          <cell r="H2845">
            <v>23861.129374</v>
          </cell>
          <cell r="I2845">
            <v>2.8934485840066593</v>
          </cell>
          <cell r="J2845">
            <v>79138.010075644197</v>
          </cell>
          <cell r="K2845">
            <v>0.87241201710792438</v>
          </cell>
          <cell r="L2845">
            <v>31</v>
          </cell>
          <cell r="M2845">
            <v>124.13685926152532</v>
          </cell>
        </row>
        <row r="2846">
          <cell r="D2846">
            <v>45214</v>
          </cell>
          <cell r="E2846">
            <v>76778.490000000005</v>
          </cell>
          <cell r="F2846">
            <v>0</v>
          </cell>
          <cell r="G2846">
            <v>76778.490000000005</v>
          </cell>
          <cell r="H2846">
            <v>23861.129374</v>
          </cell>
          <cell r="I2846">
            <v>3.2177223800504926</v>
          </cell>
          <cell r="J2846">
            <v>79138.010075644197</v>
          </cell>
          <cell r="K2846">
            <v>0.97018474341989591</v>
          </cell>
          <cell r="L2846">
            <v>31</v>
          </cell>
          <cell r="M2846">
            <v>124.13685926152532</v>
          </cell>
        </row>
        <row r="2847">
          <cell r="D2847">
            <v>45215</v>
          </cell>
          <cell r="E2847">
            <v>61620.07</v>
          </cell>
          <cell r="F2847">
            <v>0</v>
          </cell>
          <cell r="G2847">
            <v>61620.07</v>
          </cell>
          <cell r="H2847">
            <v>23861.129374</v>
          </cell>
          <cell r="I2847">
            <v>2.5824456602269459</v>
          </cell>
          <cell r="J2847">
            <v>79138.010075644197</v>
          </cell>
          <cell r="K2847">
            <v>0.7786406297188968</v>
          </cell>
          <cell r="L2847">
            <v>31</v>
          </cell>
          <cell r="M2847">
            <v>124.13685926152532</v>
          </cell>
        </row>
        <row r="2848">
          <cell r="D2848">
            <v>45216</v>
          </cell>
          <cell r="E2848">
            <v>63513.156999999999</v>
          </cell>
          <cell r="F2848">
            <v>14.324999999999999</v>
          </cell>
          <cell r="G2848">
            <v>63527.481999999996</v>
          </cell>
          <cell r="H2848">
            <v>23861.129374</v>
          </cell>
          <cell r="I2848">
            <v>2.6623837038167175</v>
          </cell>
          <cell r="J2848">
            <v>79138.010075644197</v>
          </cell>
          <cell r="K2848">
            <v>0.80274297950222839</v>
          </cell>
          <cell r="L2848">
            <v>31</v>
          </cell>
          <cell r="M2848">
            <v>124.13685926152532</v>
          </cell>
        </row>
        <row r="2849">
          <cell r="D2849">
            <v>45217</v>
          </cell>
          <cell r="E2849">
            <v>68204.226999999999</v>
          </cell>
          <cell r="F2849">
            <v>0</v>
          </cell>
          <cell r="G2849">
            <v>68204.226999999999</v>
          </cell>
          <cell r="H2849">
            <v>23861.129374</v>
          </cell>
          <cell r="I2849">
            <v>2.8583821801124776</v>
          </cell>
          <cell r="J2849">
            <v>79138.010075644197</v>
          </cell>
          <cell r="K2849">
            <v>0.86183904466143235</v>
          </cell>
          <cell r="L2849">
            <v>31</v>
          </cell>
          <cell r="M2849">
            <v>124.13685926152532</v>
          </cell>
        </row>
        <row r="2850">
          <cell r="D2850">
            <v>45218</v>
          </cell>
          <cell r="E2850">
            <v>22012.518</v>
          </cell>
          <cell r="F2850">
            <v>0</v>
          </cell>
          <cell r="G2850">
            <v>22012.518</v>
          </cell>
          <cell r="H2850">
            <v>23861.129374</v>
          </cell>
          <cell r="I2850">
            <v>0.92252624152759855</v>
          </cell>
          <cell r="J2850">
            <v>79138.010075644197</v>
          </cell>
          <cell r="K2850">
            <v>0.27815354440880302</v>
          </cell>
          <cell r="L2850">
            <v>31</v>
          </cell>
          <cell r="M2850">
            <v>124.13685926152532</v>
          </cell>
        </row>
        <row r="2851">
          <cell r="D2851">
            <v>45219</v>
          </cell>
          <cell r="E2851">
            <v>69596.523000000001</v>
          </cell>
          <cell r="F2851">
            <v>26.861000000000001</v>
          </cell>
          <cell r="G2851">
            <v>69623.384000000005</v>
          </cell>
          <cell r="H2851">
            <v>23861.129374</v>
          </cell>
          <cell r="I2851">
            <v>2.9178578645093101</v>
          </cell>
          <cell r="J2851">
            <v>79138.010075644197</v>
          </cell>
          <cell r="K2851">
            <v>0.87977172958291949</v>
          </cell>
          <cell r="L2851">
            <v>31</v>
          </cell>
          <cell r="M2851">
            <v>124.13685926152532</v>
          </cell>
        </row>
        <row r="2852">
          <cell r="D2852">
            <v>45220</v>
          </cell>
          <cell r="E2852">
            <v>89472.591</v>
          </cell>
          <cell r="F2852">
            <v>0</v>
          </cell>
          <cell r="G2852">
            <v>89472.591</v>
          </cell>
          <cell r="H2852">
            <v>23861.129374</v>
          </cell>
          <cell r="I2852">
            <v>3.749721549118826</v>
          </cell>
          <cell r="J2852">
            <v>79138.010075644197</v>
          </cell>
          <cell r="K2852">
            <v>1.1305893453029394</v>
          </cell>
          <cell r="L2852">
            <v>31</v>
          </cell>
          <cell r="M2852">
            <v>124.13685926152532</v>
          </cell>
        </row>
        <row r="2853">
          <cell r="D2853">
            <v>45221</v>
          </cell>
          <cell r="E2853">
            <v>36361.680999999997</v>
          </cell>
          <cell r="F2853">
            <v>0</v>
          </cell>
          <cell r="G2853">
            <v>36361.680999999997</v>
          </cell>
          <cell r="H2853">
            <v>23861.129374</v>
          </cell>
          <cell r="I2853">
            <v>1.5238876764827853</v>
          </cell>
          <cell r="J2853">
            <v>79138.010075644197</v>
          </cell>
          <cell r="K2853">
            <v>0.45947176287656999</v>
          </cell>
          <cell r="L2853">
            <v>31</v>
          </cell>
          <cell r="M2853">
            <v>124.13685926152532</v>
          </cell>
        </row>
        <row r="2854">
          <cell r="D2854">
            <v>45222</v>
          </cell>
          <cell r="E2854">
            <v>48181.832999999999</v>
          </cell>
          <cell r="F2854">
            <v>0</v>
          </cell>
          <cell r="G2854">
            <v>48181.832999999999</v>
          </cell>
          <cell r="H2854">
            <v>23861.129374</v>
          </cell>
          <cell r="I2854">
            <v>2.019260373002326</v>
          </cell>
          <cell r="J2854">
            <v>79138.010075644197</v>
          </cell>
          <cell r="K2854">
            <v>0.60883301151931057</v>
          </cell>
          <cell r="L2854">
            <v>31</v>
          </cell>
          <cell r="M2854">
            <v>124.13685926152532</v>
          </cell>
        </row>
        <row r="2855">
          <cell r="D2855">
            <v>45223</v>
          </cell>
          <cell r="E2855">
            <v>76794.407999999996</v>
          </cell>
          <cell r="F2855">
            <v>0</v>
          </cell>
          <cell r="G2855">
            <v>76794.407999999996</v>
          </cell>
          <cell r="H2855">
            <v>23861.129374</v>
          </cell>
          <cell r="I2855">
            <v>3.2183894901336112</v>
          </cell>
          <cell r="J2855">
            <v>79138.010075644197</v>
          </cell>
          <cell r="K2855">
            <v>0.9703858857026596</v>
          </cell>
          <cell r="L2855">
            <v>31</v>
          </cell>
          <cell r="M2855">
            <v>124.13685926152532</v>
          </cell>
        </row>
        <row r="2856">
          <cell r="D2856">
            <v>45224</v>
          </cell>
          <cell r="E2856">
            <v>54525.373</v>
          </cell>
          <cell r="F2856">
            <v>212.28399999999999</v>
          </cell>
          <cell r="G2856">
            <v>54737.656999999999</v>
          </cell>
          <cell r="H2856">
            <v>23861.129374</v>
          </cell>
          <cell r="I2856">
            <v>2.2940094805254376</v>
          </cell>
          <cell r="J2856">
            <v>79138.010075644197</v>
          </cell>
          <cell r="K2856">
            <v>0.69167340634012553</v>
          </cell>
          <cell r="L2856">
            <v>31</v>
          </cell>
          <cell r="M2856">
            <v>124.13685926152532</v>
          </cell>
        </row>
        <row r="2857">
          <cell r="D2857">
            <v>45225</v>
          </cell>
          <cell r="E2857">
            <v>36424.722999999998</v>
          </cell>
          <cell r="F2857">
            <v>55.018999999999998</v>
          </cell>
          <cell r="G2857">
            <v>36479.741999999998</v>
          </cell>
          <cell r="H2857">
            <v>23861.129374</v>
          </cell>
          <cell r="I2857">
            <v>1.5288355143721621</v>
          </cell>
          <cell r="J2857">
            <v>79138.010075644197</v>
          </cell>
          <cell r="K2857">
            <v>0.46096359973078394</v>
          </cell>
          <cell r="L2857">
            <v>31</v>
          </cell>
          <cell r="M2857">
            <v>124.13685926152532</v>
          </cell>
        </row>
        <row r="2858">
          <cell r="D2858">
            <v>45226</v>
          </cell>
          <cell r="E2858">
            <v>65369.267</v>
          </cell>
          <cell r="F2858">
            <v>28.021000000000001</v>
          </cell>
          <cell r="G2858">
            <v>65397.288</v>
          </cell>
          <cell r="H2858">
            <v>23861.129374</v>
          </cell>
          <cell r="I2858">
            <v>2.7407457113601414</v>
          </cell>
          <cell r="J2858">
            <v>79138.010075644197</v>
          </cell>
          <cell r="K2858">
            <v>0.82637013411747273</v>
          </cell>
          <cell r="L2858">
            <v>31</v>
          </cell>
          <cell r="M2858">
            <v>124.13685926152532</v>
          </cell>
        </row>
        <row r="2859">
          <cell r="D2859">
            <v>45227</v>
          </cell>
          <cell r="E2859">
            <v>67752.013999999996</v>
          </cell>
          <cell r="F2859">
            <v>0</v>
          </cell>
          <cell r="G2859">
            <v>67752.013999999996</v>
          </cell>
          <cell r="H2859">
            <v>23861.129374</v>
          </cell>
          <cell r="I2859">
            <v>2.8394303110323516</v>
          </cell>
          <cell r="J2859">
            <v>79138.010075644197</v>
          </cell>
          <cell r="K2859">
            <v>0.85612481202445101</v>
          </cell>
          <cell r="L2859">
            <v>31</v>
          </cell>
          <cell r="M2859">
            <v>124.13685926152532</v>
          </cell>
        </row>
        <row r="2860">
          <cell r="D2860">
            <v>45228</v>
          </cell>
          <cell r="E2860">
            <v>50649.195</v>
          </cell>
          <cell r="F2860">
            <v>0</v>
          </cell>
          <cell r="G2860">
            <v>50649.195</v>
          </cell>
          <cell r="H2860">
            <v>23861.129374</v>
          </cell>
          <cell r="I2860">
            <v>2.1226654533456117</v>
          </cell>
          <cell r="J2860">
            <v>79138.010075644197</v>
          </cell>
          <cell r="K2860">
            <v>0.64001097515071304</v>
          </cell>
          <cell r="L2860">
            <v>31</v>
          </cell>
          <cell r="M2860">
            <v>124.13685926152532</v>
          </cell>
        </row>
        <row r="2861">
          <cell r="D2861">
            <v>45229</v>
          </cell>
          <cell r="E2861">
            <v>70832.736000000004</v>
          </cell>
          <cell r="F2861">
            <v>0</v>
          </cell>
          <cell r="G2861">
            <v>70832.736000000004</v>
          </cell>
          <cell r="H2861">
            <v>23861.129374</v>
          </cell>
          <cell r="I2861">
            <v>2.968540796613846</v>
          </cell>
          <cell r="J2861">
            <v>79138.010075644197</v>
          </cell>
          <cell r="K2861">
            <v>0.89505328643333859</v>
          </cell>
          <cell r="L2861">
            <v>31</v>
          </cell>
          <cell r="M2861">
            <v>124.13685926152532</v>
          </cell>
        </row>
        <row r="2862">
          <cell r="D2862">
            <v>45230</v>
          </cell>
          <cell r="E2862">
            <v>39057.870000000003</v>
          </cell>
          <cell r="F2862">
            <v>0</v>
          </cell>
          <cell r="G2862">
            <v>39057.870000000003</v>
          </cell>
          <cell r="H2862">
            <v>24526.123888999999</v>
          </cell>
          <cell r="I2862">
            <v>1.5925007219553968</v>
          </cell>
          <cell r="J2862">
            <v>79138.010075644197</v>
          </cell>
          <cell r="K2862">
            <v>0.49354121948058177</v>
          </cell>
          <cell r="L2862">
            <v>31</v>
          </cell>
          <cell r="M2862">
            <v>124.13685926152532</v>
          </cell>
        </row>
        <row r="2863">
          <cell r="D2863">
            <v>45231</v>
          </cell>
          <cell r="E2863">
            <v>46288.249000000003</v>
          </cell>
          <cell r="F2863">
            <v>0</v>
          </cell>
          <cell r="G2863">
            <v>46288.249000000003</v>
          </cell>
          <cell r="H2863">
            <v>24526.123888999999</v>
          </cell>
          <cell r="I2863">
            <v>1.887303889089476</v>
          </cell>
          <cell r="J2863">
            <v>58779.558003820872</v>
          </cell>
          <cell r="K2863">
            <v>0.78748889192040383</v>
          </cell>
          <cell r="L2863">
            <v>30</v>
          </cell>
          <cell r="M2863">
            <v>89.228071058930169</v>
          </cell>
        </row>
        <row r="2864">
          <cell r="D2864">
            <v>45232</v>
          </cell>
          <cell r="E2864">
            <v>40837.874000000003</v>
          </cell>
          <cell r="F2864">
            <v>0</v>
          </cell>
          <cell r="G2864">
            <v>40837.874000000003</v>
          </cell>
          <cell r="H2864">
            <v>24526.123888999999</v>
          </cell>
          <cell r="I2864">
            <v>1.665076560194489</v>
          </cell>
          <cell r="J2864">
            <v>58779.558003820872</v>
          </cell>
          <cell r="K2864">
            <v>0.69476320317593065</v>
          </cell>
          <cell r="L2864">
            <v>30</v>
          </cell>
          <cell r="M2864">
            <v>89.228071058930169</v>
          </cell>
        </row>
        <row r="2865">
          <cell r="D2865">
            <v>45233</v>
          </cell>
          <cell r="E2865">
            <v>52927.9</v>
          </cell>
          <cell r="F2865">
            <v>2.9580000000000002</v>
          </cell>
          <cell r="G2865">
            <v>52930.858</v>
          </cell>
          <cell r="H2865">
            <v>24526.123888999999</v>
          </cell>
          <cell r="I2865">
            <v>2.1581419974698721</v>
          </cell>
          <cell r="J2865">
            <v>58779.558003820872</v>
          </cell>
          <cell r="K2865">
            <v>0.90049772059462085</v>
          </cell>
          <cell r="L2865">
            <v>30</v>
          </cell>
          <cell r="M2865">
            <v>89.228071058930169</v>
          </cell>
        </row>
        <row r="2866">
          <cell r="D2866">
            <v>45234</v>
          </cell>
          <cell r="E2866">
            <v>41972.281999999999</v>
          </cell>
          <cell r="F2866">
            <v>0</v>
          </cell>
          <cell r="G2866">
            <v>41972.281999999999</v>
          </cell>
          <cell r="H2866">
            <v>24526.123888999999</v>
          </cell>
          <cell r="I2866">
            <v>1.711329608786027</v>
          </cell>
          <cell r="J2866">
            <v>58779.558003820872</v>
          </cell>
          <cell r="K2866">
            <v>0.71406256571836857</v>
          </cell>
          <cell r="L2866">
            <v>30</v>
          </cell>
          <cell r="M2866">
            <v>89.228071058930169</v>
          </cell>
        </row>
        <row r="2867">
          <cell r="D2867">
            <v>45235</v>
          </cell>
          <cell r="E2867">
            <v>66290.898000000001</v>
          </cell>
          <cell r="F2867">
            <v>0</v>
          </cell>
          <cell r="G2867">
            <v>66290.898000000001</v>
          </cell>
          <cell r="H2867">
            <v>24526.123888999999</v>
          </cell>
          <cell r="I2867">
            <v>2.7028689205036414</v>
          </cell>
          <cell r="J2867">
            <v>58779.558003820872</v>
          </cell>
          <cell r="K2867">
            <v>1.1277883034726268</v>
          </cell>
          <cell r="L2867">
            <v>30</v>
          </cell>
          <cell r="M2867">
            <v>89.228071058930169</v>
          </cell>
        </row>
        <row r="2868">
          <cell r="D2868">
            <v>45236</v>
          </cell>
          <cell r="E2868">
            <v>85498.903000000006</v>
          </cell>
          <cell r="F2868">
            <v>7.4999999999999997E-2</v>
          </cell>
          <cell r="G2868">
            <v>85498.978000000003</v>
          </cell>
          <cell r="H2868">
            <v>24526.123888999999</v>
          </cell>
          <cell r="I2868">
            <v>3.4860371083074573</v>
          </cell>
          <cell r="J2868">
            <v>58779.558003820872</v>
          </cell>
          <cell r="K2868">
            <v>1.4545699372976277</v>
          </cell>
          <cell r="L2868">
            <v>30</v>
          </cell>
          <cell r="M2868">
            <v>89.228071058930169</v>
          </cell>
        </row>
        <row r="2869">
          <cell r="D2869">
            <v>45237</v>
          </cell>
          <cell r="E2869">
            <v>80327.264999999999</v>
          </cell>
          <cell r="F2869">
            <v>0</v>
          </cell>
          <cell r="G2869">
            <v>80327.264999999999</v>
          </cell>
          <cell r="H2869">
            <v>24526.123888999999</v>
          </cell>
          <cell r="I2869">
            <v>3.2751716236753943</v>
          </cell>
          <cell r="J2869">
            <v>58779.558003820872</v>
          </cell>
          <cell r="K2869">
            <v>1.3665850463655826</v>
          </cell>
          <cell r="L2869">
            <v>30</v>
          </cell>
          <cell r="M2869">
            <v>89.228071058930169</v>
          </cell>
        </row>
        <row r="2870">
          <cell r="D2870">
            <v>45238</v>
          </cell>
          <cell r="E2870">
            <v>63962.267</v>
          </cell>
          <cell r="F2870">
            <v>0</v>
          </cell>
          <cell r="G2870">
            <v>63962.267</v>
          </cell>
          <cell r="H2870">
            <v>24526.123888999999</v>
          </cell>
          <cell r="I2870">
            <v>2.6079239952256446</v>
          </cell>
          <cell r="J2870">
            <v>58779.558003820872</v>
          </cell>
          <cell r="K2870">
            <v>1.0881719627058482</v>
          </cell>
          <cell r="L2870">
            <v>30</v>
          </cell>
          <cell r="M2870">
            <v>89.228071058930169</v>
          </cell>
        </row>
        <row r="2871">
          <cell r="D2871">
            <v>45239</v>
          </cell>
          <cell r="E2871">
            <v>68444.17</v>
          </cell>
          <cell r="F2871">
            <v>123.96599999999999</v>
          </cell>
          <cell r="G2871">
            <v>68568.135999999999</v>
          </cell>
          <cell r="H2871">
            <v>24526.123888999999</v>
          </cell>
          <cell r="I2871">
            <v>2.7957184066395793</v>
          </cell>
          <cell r="J2871">
            <v>58779.558003820872</v>
          </cell>
          <cell r="K2871">
            <v>1.1665303096621249</v>
          </cell>
          <cell r="L2871">
            <v>30</v>
          </cell>
          <cell r="M2871">
            <v>89.228071058930169</v>
          </cell>
        </row>
        <row r="2872">
          <cell r="D2872">
            <v>45240</v>
          </cell>
          <cell r="E2872">
            <v>73071.536999999997</v>
          </cell>
          <cell r="F2872">
            <v>0</v>
          </cell>
          <cell r="G2872">
            <v>73071.536999999997</v>
          </cell>
          <cell r="H2872">
            <v>24526.123888999999</v>
          </cell>
          <cell r="I2872">
            <v>2.9793349055360796</v>
          </cell>
          <cell r="J2872">
            <v>58779.558003820872</v>
          </cell>
          <cell r="K2872">
            <v>1.2431453975079243</v>
          </cell>
          <cell r="L2872">
            <v>30</v>
          </cell>
          <cell r="M2872">
            <v>89.228071058930169</v>
          </cell>
        </row>
        <row r="2873">
          <cell r="D2873">
            <v>45241</v>
          </cell>
          <cell r="E2873">
            <v>43978.161</v>
          </cell>
          <cell r="F2873">
            <v>0</v>
          </cell>
          <cell r="G2873">
            <v>43978.161</v>
          </cell>
          <cell r="H2873">
            <v>24526.123888999999</v>
          </cell>
          <cell r="I2873">
            <v>1.7931150147914023</v>
          </cell>
          <cell r="J2873">
            <v>58779.558003820872</v>
          </cell>
          <cell r="K2873">
            <v>0.74818801796946599</v>
          </cell>
          <cell r="L2873">
            <v>30</v>
          </cell>
          <cell r="M2873">
            <v>89.228071058930169</v>
          </cell>
        </row>
        <row r="2874">
          <cell r="D2874">
            <v>45242</v>
          </cell>
          <cell r="E2874">
            <v>59310.703000000001</v>
          </cell>
          <cell r="F2874">
            <v>0</v>
          </cell>
          <cell r="G2874">
            <v>59310.703000000001</v>
          </cell>
          <cell r="H2874">
            <v>24526.123888999999</v>
          </cell>
          <cell r="I2874">
            <v>2.4182664683758257</v>
          </cell>
          <cell r="J2874">
            <v>58779.558003820872</v>
          </cell>
          <cell r="K2874">
            <v>1.0090362196351426</v>
          </cell>
          <cell r="L2874">
            <v>30</v>
          </cell>
          <cell r="M2874">
            <v>89.228071058930169</v>
          </cell>
        </row>
        <row r="2875">
          <cell r="D2875">
            <v>45243</v>
          </cell>
          <cell r="E2875">
            <v>73320.945999999996</v>
          </cell>
          <cell r="F2875">
            <v>174.13399999999999</v>
          </cell>
          <cell r="G2875">
            <v>73495.08</v>
          </cell>
          <cell r="H2875">
            <v>24526.123888999999</v>
          </cell>
          <cell r="I2875">
            <v>2.9966039612546624</v>
          </cell>
          <cell r="J2875">
            <v>58779.558003820872</v>
          </cell>
          <cell r="K2875">
            <v>1.2503510148072663</v>
          </cell>
          <cell r="L2875">
            <v>30</v>
          </cell>
          <cell r="M2875">
            <v>89.228071058930169</v>
          </cell>
        </row>
        <row r="2876">
          <cell r="D2876">
            <v>45244</v>
          </cell>
          <cell r="E2876">
            <v>80107.759000000005</v>
          </cell>
          <cell r="F2876">
            <v>203.977</v>
          </cell>
          <cell r="G2876">
            <v>80311.736000000004</v>
          </cell>
          <cell r="H2876">
            <v>24526.123888999999</v>
          </cell>
          <cell r="I2876">
            <v>3.2745384620690077</v>
          </cell>
          <cell r="J2876">
            <v>58779.558003820872</v>
          </cell>
          <cell r="K2876">
            <v>1.3663208558795128</v>
          </cell>
          <cell r="L2876">
            <v>30</v>
          </cell>
          <cell r="M2876">
            <v>89.228071058930169</v>
          </cell>
        </row>
        <row r="2877">
          <cell r="D2877">
            <v>45245</v>
          </cell>
          <cell r="E2877">
            <v>71301.769</v>
          </cell>
          <cell r="F2877">
            <v>238.50700000000001</v>
          </cell>
          <cell r="G2877">
            <v>71540.275999999998</v>
          </cell>
          <cell r="H2877">
            <v>24526.123888999999</v>
          </cell>
          <cell r="I2877">
            <v>2.9169010286246624</v>
          </cell>
          <cell r="J2877">
            <v>58779.558003820872</v>
          </cell>
          <cell r="K2877">
            <v>1.2170944870893659</v>
          </cell>
          <cell r="L2877">
            <v>30</v>
          </cell>
          <cell r="M2877">
            <v>89.228071058930169</v>
          </cell>
        </row>
        <row r="2878">
          <cell r="D2878">
            <v>45246</v>
          </cell>
          <cell r="E2878">
            <v>59767.214</v>
          </cell>
          <cell r="F2878">
            <v>13.8</v>
          </cell>
          <cell r="G2878">
            <v>59781.014000000003</v>
          </cell>
          <cell r="H2878">
            <v>24526.123888999999</v>
          </cell>
          <cell r="I2878">
            <v>2.4374423887996373</v>
          </cell>
          <cell r="J2878">
            <v>58779.558003820872</v>
          </cell>
          <cell r="K2878">
            <v>1.017037487694515</v>
          </cell>
          <cell r="L2878">
            <v>30</v>
          </cell>
          <cell r="M2878">
            <v>89.228071058930169</v>
          </cell>
        </row>
        <row r="2879">
          <cell r="D2879">
            <v>45247</v>
          </cell>
          <cell r="E2879">
            <v>70298.205000000002</v>
          </cell>
          <cell r="F2879">
            <v>0</v>
          </cell>
          <cell r="G2879">
            <v>70298.205000000002</v>
          </cell>
          <cell r="H2879">
            <v>24526.123888999999</v>
          </cell>
          <cell r="I2879">
            <v>2.8662582525536719</v>
          </cell>
          <cell r="J2879">
            <v>58779.558003820872</v>
          </cell>
          <cell r="K2879">
            <v>1.1959634843703721</v>
          </cell>
          <cell r="L2879">
            <v>30</v>
          </cell>
          <cell r="M2879">
            <v>89.228071058930169</v>
          </cell>
        </row>
        <row r="2880">
          <cell r="D2880">
            <v>45248</v>
          </cell>
          <cell r="E2880">
            <v>82669.778000000006</v>
          </cell>
          <cell r="F2880">
            <v>0</v>
          </cell>
          <cell r="G2880">
            <v>82669.778000000006</v>
          </cell>
          <cell r="H2880">
            <v>24526.123888999999</v>
          </cell>
          <cell r="I2880">
            <v>3.3706825576738408</v>
          </cell>
          <cell r="J2880">
            <v>58779.558003820872</v>
          </cell>
          <cell r="K2880">
            <v>1.4064375576731316</v>
          </cell>
          <cell r="L2880">
            <v>30</v>
          </cell>
          <cell r="M2880">
            <v>89.228071058930169</v>
          </cell>
        </row>
        <row r="2881">
          <cell r="D2881">
            <v>45249</v>
          </cell>
          <cell r="E2881">
            <v>86880.585999999996</v>
          </cell>
          <cell r="F2881">
            <v>0</v>
          </cell>
          <cell r="G2881">
            <v>86880.585999999996</v>
          </cell>
          <cell r="H2881">
            <v>24526.123888999999</v>
          </cell>
          <cell r="I2881">
            <v>3.5423692057172582</v>
          </cell>
          <cell r="J2881">
            <v>58779.558003820872</v>
          </cell>
          <cell r="K2881">
            <v>1.4780748435425877</v>
          </cell>
          <cell r="L2881">
            <v>30</v>
          </cell>
          <cell r="M2881">
            <v>89.228071058930169</v>
          </cell>
        </row>
        <row r="2882">
          <cell r="D2882">
            <v>45250</v>
          </cell>
          <cell r="E2882">
            <v>80872.426999999996</v>
          </cell>
          <cell r="F2882">
            <v>0</v>
          </cell>
          <cell r="G2882">
            <v>80872.426999999996</v>
          </cell>
          <cell r="H2882">
            <v>24526.123888999999</v>
          </cell>
          <cell r="I2882">
            <v>3.2973994327848679</v>
          </cell>
          <cell r="J2882">
            <v>58779.558003820872</v>
          </cell>
          <cell r="K2882">
            <v>1.3758597333233267</v>
          </cell>
          <cell r="L2882">
            <v>30</v>
          </cell>
          <cell r="M2882">
            <v>89.228071058930169</v>
          </cell>
        </row>
        <row r="2883">
          <cell r="D2883">
            <v>45251</v>
          </cell>
          <cell r="E2883">
            <v>72508.263000000006</v>
          </cell>
          <cell r="F2883">
            <v>32.951000000000001</v>
          </cell>
          <cell r="G2883">
            <v>72541.214000000007</v>
          </cell>
          <cell r="H2883">
            <v>24526.123888999999</v>
          </cell>
          <cell r="I2883">
            <v>2.9577121247656604</v>
          </cell>
          <cell r="J2883">
            <v>58779.558003820872</v>
          </cell>
          <cell r="K2883">
            <v>1.2341231622613524</v>
          </cell>
          <cell r="L2883">
            <v>30</v>
          </cell>
          <cell r="M2883">
            <v>89.228071058930169</v>
          </cell>
        </row>
        <row r="2884">
          <cell r="D2884">
            <v>45252</v>
          </cell>
          <cell r="E2884">
            <v>81337.001000000004</v>
          </cell>
          <cell r="F2884">
            <v>3.1150000000000002</v>
          </cell>
          <cell r="G2884">
            <v>81340.116000000009</v>
          </cell>
          <cell r="H2884">
            <v>24526.123888999999</v>
          </cell>
          <cell r="I2884">
            <v>3.316468446792816</v>
          </cell>
          <cell r="J2884">
            <v>58779.558003820872</v>
          </cell>
          <cell r="K2884">
            <v>1.3838163940380876</v>
          </cell>
          <cell r="L2884">
            <v>30</v>
          </cell>
          <cell r="M2884">
            <v>89.228071058930169</v>
          </cell>
        </row>
        <row r="2885">
          <cell r="D2885">
            <v>45253</v>
          </cell>
          <cell r="E2885">
            <v>88975.407000000007</v>
          </cell>
          <cell r="F2885">
            <v>47.534999999999997</v>
          </cell>
          <cell r="G2885">
            <v>89022.94200000001</v>
          </cell>
          <cell r="H2885">
            <v>24526.123888999999</v>
          </cell>
          <cell r="I2885">
            <v>3.6297191681367527</v>
          </cell>
          <cell r="J2885">
            <v>58779.558003820872</v>
          </cell>
          <cell r="K2885">
            <v>1.5145221404048872</v>
          </cell>
          <cell r="L2885">
            <v>30</v>
          </cell>
          <cell r="M2885">
            <v>89.228071058930169</v>
          </cell>
        </row>
        <row r="2886">
          <cell r="D2886">
            <v>45254</v>
          </cell>
          <cell r="E2886">
            <v>91644.27</v>
          </cell>
          <cell r="F2886">
            <v>98.168000000000006</v>
          </cell>
          <cell r="G2886">
            <v>91742.438000000009</v>
          </cell>
          <cell r="H2886">
            <v>24526.123888999999</v>
          </cell>
          <cell r="I2886">
            <v>3.7406007739016038</v>
          </cell>
          <cell r="J2886">
            <v>58779.558003820872</v>
          </cell>
          <cell r="K2886">
            <v>1.5607881568969342</v>
          </cell>
          <cell r="L2886">
            <v>30</v>
          </cell>
          <cell r="M2886">
            <v>89.228071058930169</v>
          </cell>
        </row>
        <row r="2887">
          <cell r="D2887">
            <v>45255</v>
          </cell>
          <cell r="E2887">
            <v>82694.740000000005</v>
          </cell>
          <cell r="F2887">
            <v>14.571</v>
          </cell>
          <cell r="G2887">
            <v>82709.311000000002</v>
          </cell>
          <cell r="H2887">
            <v>24526.123888999999</v>
          </cell>
          <cell r="I2887">
            <v>3.37229443080059</v>
          </cell>
          <cell r="J2887">
            <v>58779.558003820872</v>
          </cell>
          <cell r="K2887">
            <v>1.4071101214239075</v>
          </cell>
          <cell r="L2887">
            <v>30</v>
          </cell>
          <cell r="M2887">
            <v>89.228071058930169</v>
          </cell>
        </row>
        <row r="2888">
          <cell r="D2888">
            <v>45256</v>
          </cell>
          <cell r="E2888">
            <v>75956.47</v>
          </cell>
          <cell r="F2888">
            <v>14.4</v>
          </cell>
          <cell r="G2888">
            <v>75970.87</v>
          </cell>
          <cell r="H2888">
            <v>24526.123888999999</v>
          </cell>
          <cell r="I2888">
            <v>3.0975489785433661</v>
          </cell>
          <cell r="J2888">
            <v>58779.558003820872</v>
          </cell>
          <cell r="K2888">
            <v>1.2924709300308388</v>
          </cell>
          <cell r="L2888">
            <v>30</v>
          </cell>
          <cell r="M2888">
            <v>89.228071058930169</v>
          </cell>
        </row>
        <row r="2889">
          <cell r="D2889">
            <v>45257</v>
          </cell>
          <cell r="E2889">
            <v>55906.964999999997</v>
          </cell>
          <cell r="F2889">
            <v>0</v>
          </cell>
          <cell r="G2889">
            <v>55906.964999999997</v>
          </cell>
          <cell r="H2889">
            <v>24526.123888999999</v>
          </cell>
          <cell r="I2889">
            <v>2.2794863653556914</v>
          </cell>
          <cell r="J2889">
            <v>58779.558003820872</v>
          </cell>
          <cell r="K2889">
            <v>0.9511293874711656</v>
          </cell>
          <cell r="L2889">
            <v>30</v>
          </cell>
          <cell r="M2889">
            <v>89.228071058930169</v>
          </cell>
        </row>
        <row r="2890">
          <cell r="D2890">
            <v>45258</v>
          </cell>
          <cell r="E2890">
            <v>29955.692999999999</v>
          </cell>
          <cell r="F2890">
            <v>0</v>
          </cell>
          <cell r="G2890">
            <v>29955.692999999999</v>
          </cell>
          <cell r="H2890">
            <v>24526.123888999999</v>
          </cell>
          <cell r="I2890">
            <v>1.2213790134785696</v>
          </cell>
          <cell r="J2890">
            <v>58779.558003820872</v>
          </cell>
          <cell r="K2890">
            <v>0.50962773483347357</v>
          </cell>
          <cell r="L2890">
            <v>30</v>
          </cell>
          <cell r="M2890">
            <v>89.228071058930169</v>
          </cell>
        </row>
        <row r="2891">
          <cell r="D2891">
            <v>45259</v>
          </cell>
          <cell r="E2891">
            <v>35317.714999999997</v>
          </cell>
          <cell r="F2891">
            <v>0</v>
          </cell>
          <cell r="G2891">
            <v>35317.714999999997</v>
          </cell>
          <cell r="H2891">
            <v>24526.123888999999</v>
          </cell>
          <cell r="I2891">
            <v>1.4400039386509029</v>
          </cell>
          <cell r="J2891">
            <v>58779.558003820872</v>
          </cell>
          <cell r="K2891">
            <v>0.60085029897135711</v>
          </cell>
          <cell r="L2891">
            <v>30</v>
          </cell>
          <cell r="M2891">
            <v>89.228071058930169</v>
          </cell>
        </row>
        <row r="2892">
          <cell r="D2892">
            <v>45260</v>
          </cell>
          <cell r="E2892">
            <v>25651.702000000001</v>
          </cell>
          <cell r="F2892">
            <v>0</v>
          </cell>
          <cell r="G2892">
            <v>25651.702000000001</v>
          </cell>
          <cell r="H2892">
            <v>25466.496499000001</v>
          </cell>
          <cell r="I2892">
            <v>1.0072725159115339</v>
          </cell>
          <cell r="J2892">
            <v>58779.558003820872</v>
          </cell>
          <cell r="K2892">
            <v>0.43640515293314308</v>
          </cell>
          <cell r="L2892">
            <v>30</v>
          </cell>
          <cell r="M2892">
            <v>89.228071058930169</v>
          </cell>
        </row>
        <row r="2893">
          <cell r="D2893">
            <v>45261</v>
          </cell>
          <cell r="E2893">
            <v>47021.101999999999</v>
          </cell>
          <cell r="F2893">
            <v>3.6720000000000002</v>
          </cell>
          <cell r="G2893">
            <v>47024.773999999998</v>
          </cell>
          <cell r="H2893">
            <v>25466.496499000001</v>
          </cell>
          <cell r="I2893">
            <v>1.846534877769564</v>
          </cell>
          <cell r="J2893">
            <v>49709.634932845023</v>
          </cell>
          <cell r="K2893">
            <v>0.94598912390983914</v>
          </cell>
          <cell r="L2893">
            <v>31</v>
          </cell>
          <cell r="M2893">
            <v>77.975146831491173</v>
          </cell>
        </row>
        <row r="2894">
          <cell r="D2894">
            <v>45262</v>
          </cell>
          <cell r="E2894">
            <v>72352.815000000002</v>
          </cell>
          <cell r="F2894">
            <v>38.805</v>
          </cell>
          <cell r="G2894">
            <v>72391.62</v>
          </cell>
          <cell r="H2894">
            <v>25466.496499000001</v>
          </cell>
          <cell r="I2894">
            <v>2.8426218739135405</v>
          </cell>
          <cell r="J2894">
            <v>49709.634932845023</v>
          </cell>
          <cell r="K2894">
            <v>1.456289512039207</v>
          </cell>
          <cell r="L2894">
            <v>31</v>
          </cell>
          <cell r="M2894">
            <v>77.975146831491173</v>
          </cell>
        </row>
        <row r="2895">
          <cell r="D2895">
            <v>45263</v>
          </cell>
          <cell r="E2895">
            <v>66101.892000000007</v>
          </cell>
          <cell r="F2895">
            <v>0</v>
          </cell>
          <cell r="G2895">
            <v>66101.892000000007</v>
          </cell>
          <cell r="H2895">
            <v>25466.496499000001</v>
          </cell>
          <cell r="I2895">
            <v>2.5956413754281296</v>
          </cell>
          <cell r="J2895">
            <v>49709.634932845023</v>
          </cell>
          <cell r="K2895">
            <v>1.3297601579512708</v>
          </cell>
          <cell r="L2895">
            <v>31</v>
          </cell>
          <cell r="M2895">
            <v>77.975146831491173</v>
          </cell>
        </row>
        <row r="2896">
          <cell r="D2896">
            <v>45264</v>
          </cell>
          <cell r="E2896">
            <v>32806.052000000003</v>
          </cell>
          <cell r="F2896">
            <v>0</v>
          </cell>
          <cell r="G2896">
            <v>32806.052000000003</v>
          </cell>
          <cell r="H2896">
            <v>25466.496499000001</v>
          </cell>
          <cell r="I2896">
            <v>1.288204366913533</v>
          </cell>
          <cell r="J2896">
            <v>49709.634932845023</v>
          </cell>
          <cell r="K2896">
            <v>0.65995358936590809</v>
          </cell>
          <cell r="L2896">
            <v>31</v>
          </cell>
          <cell r="M2896">
            <v>77.975146831491173</v>
          </cell>
        </row>
        <row r="2897">
          <cell r="D2897">
            <v>45265</v>
          </cell>
          <cell r="E2897">
            <v>38519.732000000004</v>
          </cell>
          <cell r="F2897">
            <v>0</v>
          </cell>
          <cell r="G2897">
            <v>38519.732000000004</v>
          </cell>
          <cell r="H2897">
            <v>25466.496499000001</v>
          </cell>
          <cell r="I2897">
            <v>1.512565028389852</v>
          </cell>
          <cell r="J2897">
            <v>49709.634932845023</v>
          </cell>
          <cell r="K2897">
            <v>0.77489468695632224</v>
          </cell>
          <cell r="L2897">
            <v>31</v>
          </cell>
          <cell r="M2897">
            <v>77.975146831491173</v>
          </cell>
        </row>
        <row r="2898">
          <cell r="D2898">
            <v>45266</v>
          </cell>
          <cell r="E2898">
            <v>40338.356</v>
          </cell>
          <cell r="F2898">
            <v>0</v>
          </cell>
          <cell r="G2898">
            <v>40338.356</v>
          </cell>
          <cell r="H2898">
            <v>25466.496499000001</v>
          </cell>
          <cell r="I2898">
            <v>1.583977442738697</v>
          </cell>
          <cell r="J2898">
            <v>49709.634932845023</v>
          </cell>
          <cell r="K2898">
            <v>0.8114796267261849</v>
          </cell>
          <cell r="L2898">
            <v>31</v>
          </cell>
          <cell r="M2898">
            <v>77.975146831491173</v>
          </cell>
        </row>
        <row r="2899">
          <cell r="D2899">
            <v>45267</v>
          </cell>
          <cell r="E2899">
            <v>32601.993999999999</v>
          </cell>
          <cell r="F2899">
            <v>0</v>
          </cell>
          <cell r="G2899">
            <v>32601.993999999999</v>
          </cell>
          <cell r="H2899">
            <v>25466.496499000001</v>
          </cell>
          <cell r="I2899">
            <v>1.2801915646810778</v>
          </cell>
          <cell r="J2899">
            <v>49709.634932845023</v>
          </cell>
          <cell r="K2899">
            <v>0.65584859039989929</v>
          </cell>
          <cell r="L2899">
            <v>31</v>
          </cell>
          <cell r="M2899">
            <v>77.975146831491173</v>
          </cell>
        </row>
        <row r="2900">
          <cell r="D2900">
            <v>45268</v>
          </cell>
          <cell r="E2900">
            <v>51204.957999999999</v>
          </cell>
          <cell r="F2900">
            <v>0</v>
          </cell>
          <cell r="G2900">
            <v>51204.957999999999</v>
          </cell>
          <cell r="H2900">
            <v>25466.496499000001</v>
          </cell>
          <cell r="I2900">
            <v>2.0106793253642361</v>
          </cell>
          <cell r="J2900">
            <v>49709.634932845023</v>
          </cell>
          <cell r="K2900">
            <v>1.0300811516555106</v>
          </cell>
          <cell r="L2900">
            <v>31</v>
          </cell>
          <cell r="M2900">
            <v>77.975146831491173</v>
          </cell>
        </row>
        <row r="2901">
          <cell r="D2901">
            <v>45269</v>
          </cell>
          <cell r="E2901">
            <v>42002.099000000002</v>
          </cell>
          <cell r="F2901">
            <v>0</v>
          </cell>
          <cell r="G2901">
            <v>42002.099000000002</v>
          </cell>
          <cell r="H2901">
            <v>25466.496499000001</v>
          </cell>
          <cell r="I2901">
            <v>1.6493081017897107</v>
          </cell>
          <cell r="J2901">
            <v>49709.634932845023</v>
          </cell>
          <cell r="K2901">
            <v>0.84494885260659269</v>
          </cell>
          <cell r="L2901">
            <v>31</v>
          </cell>
          <cell r="M2901">
            <v>77.975146831491173</v>
          </cell>
        </row>
        <row r="2902">
          <cell r="D2902">
            <v>45270</v>
          </cell>
          <cell r="E2902">
            <v>44956.557000000001</v>
          </cell>
          <cell r="F2902">
            <v>0</v>
          </cell>
          <cell r="G2902">
            <v>44956.557000000001</v>
          </cell>
          <cell r="H2902">
            <v>25466.496499000001</v>
          </cell>
          <cell r="I2902">
            <v>1.7653216256804434</v>
          </cell>
          <cell r="J2902">
            <v>49709.634932845023</v>
          </cell>
          <cell r="K2902">
            <v>0.90438316557210352</v>
          </cell>
          <cell r="L2902">
            <v>31</v>
          </cell>
          <cell r="M2902">
            <v>77.975146831491173</v>
          </cell>
        </row>
        <row r="2903">
          <cell r="D2903">
            <v>45271</v>
          </cell>
          <cell r="E2903">
            <v>58690.3</v>
          </cell>
          <cell r="F2903">
            <v>0</v>
          </cell>
          <cell r="G2903">
            <v>58690.3</v>
          </cell>
          <cell r="H2903">
            <v>25466.496499000001</v>
          </cell>
          <cell r="I2903">
            <v>2.3046083312757455</v>
          </cell>
          <cell r="J2903">
            <v>49709.634932845023</v>
          </cell>
          <cell r="K2903">
            <v>1.1806624627054165</v>
          </cell>
          <cell r="L2903">
            <v>31</v>
          </cell>
          <cell r="M2903">
            <v>77.975146831491173</v>
          </cell>
        </row>
        <row r="2904">
          <cell r="D2904">
            <v>45272</v>
          </cell>
          <cell r="E2904">
            <v>47085.686000000002</v>
          </cell>
          <cell r="F2904">
            <v>26.2</v>
          </cell>
          <cell r="G2904">
            <v>47111.885999999999</v>
          </cell>
          <cell r="H2904">
            <v>25466.496499000001</v>
          </cell>
          <cell r="I2904">
            <v>1.8499555288985257</v>
          </cell>
          <cell r="J2904">
            <v>49709.634932845023</v>
          </cell>
          <cell r="K2904">
            <v>0.94774154072234806</v>
          </cell>
          <cell r="L2904">
            <v>31</v>
          </cell>
          <cell r="M2904">
            <v>77.975146831491173</v>
          </cell>
        </row>
        <row r="2905">
          <cell r="D2905">
            <v>45273</v>
          </cell>
          <cell r="E2905">
            <v>48781.883999999998</v>
          </cell>
          <cell r="F2905">
            <v>0</v>
          </cell>
          <cell r="G2905">
            <v>48781.883999999998</v>
          </cell>
          <cell r="H2905">
            <v>25466.496499000001</v>
          </cell>
          <cell r="I2905">
            <v>1.9155318047739911</v>
          </cell>
          <cell r="J2905">
            <v>49709.634932845023</v>
          </cell>
          <cell r="K2905">
            <v>0.98133659733976386</v>
          </cell>
          <cell r="L2905">
            <v>31</v>
          </cell>
          <cell r="M2905">
            <v>77.975146831491173</v>
          </cell>
        </row>
        <row r="2906">
          <cell r="D2906">
            <v>45274</v>
          </cell>
          <cell r="E2906">
            <v>80134.98</v>
          </cell>
          <cell r="F2906">
            <v>31.001999999999999</v>
          </cell>
          <cell r="G2906">
            <v>80165.981999999989</v>
          </cell>
          <cell r="H2906">
            <v>25466.496499000001</v>
          </cell>
          <cell r="I2906">
            <v>3.147899908538573</v>
          </cell>
          <cell r="J2906">
            <v>49709.634932845023</v>
          </cell>
          <cell r="K2906">
            <v>1.6126849876950375</v>
          </cell>
          <cell r="L2906">
            <v>31</v>
          </cell>
          <cell r="M2906">
            <v>77.975146831491173</v>
          </cell>
        </row>
        <row r="2907">
          <cell r="D2907">
            <v>45275</v>
          </cell>
          <cell r="E2907">
            <v>81841.384999999995</v>
          </cell>
          <cell r="F2907">
            <v>24.55</v>
          </cell>
          <cell r="G2907">
            <v>81865.934999999998</v>
          </cell>
          <cell r="H2907">
            <v>25466.496499000001</v>
          </cell>
          <cell r="I2907">
            <v>3.2146524357292199</v>
          </cell>
          <cell r="J2907">
            <v>49709.634932845023</v>
          </cell>
          <cell r="K2907">
            <v>1.6468826437892043</v>
          </cell>
          <cell r="L2907">
            <v>31</v>
          </cell>
          <cell r="M2907">
            <v>77.975146831491173</v>
          </cell>
        </row>
        <row r="2908">
          <cell r="D2908">
            <v>45276</v>
          </cell>
          <cell r="E2908">
            <v>82034.505999999994</v>
          </cell>
          <cell r="F2908">
            <v>0</v>
          </cell>
          <cell r="G2908">
            <v>82034.505999999994</v>
          </cell>
          <cell r="H2908">
            <v>25466.496499000001</v>
          </cell>
          <cell r="I2908">
            <v>3.2212717600641008</v>
          </cell>
          <cell r="J2908">
            <v>49709.634932845023</v>
          </cell>
          <cell r="K2908">
            <v>1.6502737570055401</v>
          </cell>
          <cell r="L2908">
            <v>31</v>
          </cell>
          <cell r="M2908">
            <v>77.975146831491173</v>
          </cell>
        </row>
        <row r="2909">
          <cell r="D2909">
            <v>45277</v>
          </cell>
          <cell r="E2909">
            <v>79493.524000000005</v>
          </cell>
          <cell r="F2909">
            <v>0</v>
          </cell>
          <cell r="G2909">
            <v>79493.524000000005</v>
          </cell>
          <cell r="H2909">
            <v>25466.496499000001</v>
          </cell>
          <cell r="I2909">
            <v>3.1214943132488404</v>
          </cell>
          <cell r="J2909">
            <v>49709.634932845023</v>
          </cell>
          <cell r="K2909">
            <v>1.5991572681511617</v>
          </cell>
          <cell r="L2909">
            <v>31</v>
          </cell>
          <cell r="M2909">
            <v>77.975146831491173</v>
          </cell>
        </row>
        <row r="2910">
          <cell r="D2910">
            <v>45278</v>
          </cell>
          <cell r="E2910">
            <v>80229.129000000001</v>
          </cell>
          <cell r="F2910">
            <v>0</v>
          </cell>
          <cell r="G2910">
            <v>80229.129000000001</v>
          </cell>
          <cell r="H2910">
            <v>25466.496499000001</v>
          </cell>
          <cell r="I2910">
            <v>3.1503795193481121</v>
          </cell>
          <cell r="J2910">
            <v>49709.634932845023</v>
          </cell>
          <cell r="K2910">
            <v>1.6139553048093218</v>
          </cell>
          <cell r="L2910">
            <v>31</v>
          </cell>
          <cell r="M2910">
            <v>77.975146831491173</v>
          </cell>
        </row>
        <row r="2911">
          <cell r="D2911">
            <v>45279</v>
          </cell>
          <cell r="E2911">
            <v>79453.175000000003</v>
          </cell>
          <cell r="F2911">
            <v>0</v>
          </cell>
          <cell r="G2911">
            <v>79453.175000000003</v>
          </cell>
          <cell r="H2911">
            <v>25466.496499000001</v>
          </cell>
          <cell r="I2911">
            <v>3.1199099178451934</v>
          </cell>
          <cell r="J2911">
            <v>49709.634932845023</v>
          </cell>
          <cell r="K2911">
            <v>1.5983455744009558</v>
          </cell>
          <cell r="L2911">
            <v>31</v>
          </cell>
          <cell r="M2911">
            <v>77.975146831491173</v>
          </cell>
        </row>
        <row r="2912">
          <cell r="D2912">
            <v>45280</v>
          </cell>
          <cell r="E2912">
            <v>47886.561000000002</v>
          </cell>
          <cell r="F2912">
            <v>0</v>
          </cell>
          <cell r="G2912">
            <v>47886.561000000002</v>
          </cell>
          <cell r="H2912">
            <v>25466.496499000001</v>
          </cell>
          <cell r="I2912">
            <v>1.8803749075527674</v>
          </cell>
          <cell r="J2912">
            <v>49709.634932845023</v>
          </cell>
          <cell r="K2912">
            <v>0.96332554171222751</v>
          </cell>
          <cell r="L2912">
            <v>31</v>
          </cell>
          <cell r="M2912">
            <v>77.975146831491173</v>
          </cell>
        </row>
        <row r="2913">
          <cell r="D2913">
            <v>45281</v>
          </cell>
          <cell r="E2913">
            <v>78215.070000000007</v>
          </cell>
          <cell r="F2913">
            <v>30.838000000000001</v>
          </cell>
          <cell r="G2913">
            <v>78245.90800000001</v>
          </cell>
          <cell r="H2913">
            <v>25466.496499000001</v>
          </cell>
          <cell r="I2913">
            <v>3.0725038288275153</v>
          </cell>
          <cell r="J2913">
            <v>49709.634932845023</v>
          </cell>
          <cell r="K2913">
            <v>1.5740591960835344</v>
          </cell>
          <cell r="L2913">
            <v>31</v>
          </cell>
          <cell r="M2913">
            <v>77.975146831491173</v>
          </cell>
        </row>
        <row r="2914">
          <cell r="D2914">
            <v>45282</v>
          </cell>
          <cell r="E2914">
            <v>78919.040999999997</v>
          </cell>
          <cell r="F2914">
            <v>6.4260000000000002</v>
          </cell>
          <cell r="G2914">
            <v>78925.467000000004</v>
          </cell>
          <cell r="H2914">
            <v>25466.496499000001</v>
          </cell>
          <cell r="I2914">
            <v>3.0991882610589641</v>
          </cell>
          <cell r="J2914">
            <v>49709.634932845023</v>
          </cell>
          <cell r="K2914">
            <v>1.587729765197913</v>
          </cell>
          <cell r="L2914">
            <v>31</v>
          </cell>
          <cell r="M2914">
            <v>77.975146831491173</v>
          </cell>
        </row>
        <row r="2915">
          <cell r="D2915">
            <v>45283</v>
          </cell>
          <cell r="E2915">
            <v>78610.516000000003</v>
          </cell>
          <cell r="F2915">
            <v>1.593</v>
          </cell>
          <cell r="G2915">
            <v>78612.108999999997</v>
          </cell>
          <cell r="H2915">
            <v>25466.496499000001</v>
          </cell>
          <cell r="I2915">
            <v>3.0868835453312897</v>
          </cell>
          <cell r="J2915">
            <v>49709.634932845023</v>
          </cell>
          <cell r="K2915">
            <v>1.5814259973182387</v>
          </cell>
          <cell r="L2915">
            <v>31</v>
          </cell>
          <cell r="M2915">
            <v>77.975146831491173</v>
          </cell>
        </row>
        <row r="2916">
          <cell r="D2916">
            <v>45284</v>
          </cell>
          <cell r="E2916">
            <v>78176.388000000006</v>
          </cell>
          <cell r="F2916">
            <v>0</v>
          </cell>
          <cell r="G2916">
            <v>78176.388000000006</v>
          </cell>
          <cell r="H2916">
            <v>25466.496499000001</v>
          </cell>
          <cell r="I2916">
            <v>3.0697739676547098</v>
          </cell>
          <cell r="J2916">
            <v>49709.634932845023</v>
          </cell>
          <cell r="K2916">
            <v>1.5726606744469558</v>
          </cell>
          <cell r="L2916">
            <v>31</v>
          </cell>
          <cell r="M2916">
            <v>77.975146831491173</v>
          </cell>
        </row>
        <row r="2917">
          <cell r="D2917">
            <v>45285</v>
          </cell>
          <cell r="E2917">
            <v>72253.319000000003</v>
          </cell>
          <cell r="F2917">
            <v>0</v>
          </cell>
          <cell r="G2917">
            <v>72253.319000000003</v>
          </cell>
          <cell r="H2917">
            <v>25466.496499000001</v>
          </cell>
          <cell r="I2917">
            <v>2.8371911700864385</v>
          </cell>
          <cell r="J2917">
            <v>49709.634932845023</v>
          </cell>
          <cell r="K2917">
            <v>1.4535073350993275</v>
          </cell>
          <cell r="L2917">
            <v>31</v>
          </cell>
          <cell r="M2917">
            <v>77.975146831491173</v>
          </cell>
        </row>
        <row r="2918">
          <cell r="D2918">
            <v>45286</v>
          </cell>
          <cell r="E2918">
            <v>58556.135999999999</v>
          </cell>
          <cell r="F2918">
            <v>0</v>
          </cell>
          <cell r="G2918">
            <v>58556.135999999999</v>
          </cell>
          <cell r="H2918">
            <v>25466.496499000001</v>
          </cell>
          <cell r="I2918">
            <v>2.2993400761781007</v>
          </cell>
          <cell r="J2918">
            <v>49709.634932845023</v>
          </cell>
          <cell r="K2918">
            <v>1.1779635090683347</v>
          </cell>
          <cell r="L2918">
            <v>31</v>
          </cell>
          <cell r="M2918">
            <v>77.975146831491173</v>
          </cell>
        </row>
        <row r="2919">
          <cell r="D2919">
            <v>45287</v>
          </cell>
          <cell r="E2919">
            <v>60355.707999999999</v>
          </cell>
          <cell r="F2919">
            <v>0</v>
          </cell>
          <cell r="G2919">
            <v>60355.707999999999</v>
          </cell>
          <cell r="H2919">
            <v>25466.496499000001</v>
          </cell>
          <cell r="I2919">
            <v>2.3700043703447782</v>
          </cell>
          <cell r="J2919">
            <v>49709.634932845023</v>
          </cell>
          <cell r="K2919">
            <v>1.2141651830985529</v>
          </cell>
          <cell r="L2919">
            <v>31</v>
          </cell>
          <cell r="M2919">
            <v>77.975146831491173</v>
          </cell>
        </row>
        <row r="2920">
          <cell r="D2920">
            <v>45288</v>
          </cell>
          <cell r="E2920">
            <v>43214.978000000003</v>
          </cell>
          <cell r="F2920">
            <v>0</v>
          </cell>
          <cell r="G2920">
            <v>43214.978000000003</v>
          </cell>
          <cell r="H2920">
            <v>25466.496499000001</v>
          </cell>
          <cell r="I2920">
            <v>1.6969345587720297</v>
          </cell>
          <cell r="J2920">
            <v>49709.634932845023</v>
          </cell>
          <cell r="K2920">
            <v>0.86934812654289362</v>
          </cell>
          <cell r="L2920">
            <v>31</v>
          </cell>
          <cell r="M2920">
            <v>77.975146831491173</v>
          </cell>
        </row>
        <row r="2921">
          <cell r="D2921">
            <v>45289</v>
          </cell>
          <cell r="E2921">
            <v>26995.69</v>
          </cell>
          <cell r="F2921">
            <v>0</v>
          </cell>
          <cell r="G2921">
            <v>26995.69</v>
          </cell>
          <cell r="H2921">
            <v>25466.496499000001</v>
          </cell>
          <cell r="I2921">
            <v>1.0600472664569327</v>
          </cell>
          <cell r="J2921">
            <v>49709.634932845023</v>
          </cell>
          <cell r="K2921">
            <v>0.54306755695288622</v>
          </cell>
          <cell r="L2921">
            <v>31</v>
          </cell>
          <cell r="M2921">
            <v>77.975146831491173</v>
          </cell>
        </row>
        <row r="2922">
          <cell r="D2922">
            <v>45290</v>
          </cell>
          <cell r="E2922">
            <v>69958.248999999996</v>
          </cell>
          <cell r="F2922">
            <v>0</v>
          </cell>
          <cell r="G2922">
            <v>69958.248999999996</v>
          </cell>
          <cell r="H2922">
            <v>25466.496499000001</v>
          </cell>
          <cell r="I2922">
            <v>2.7470700181608043</v>
          </cell>
          <cell r="J2922">
            <v>49709.634932845023</v>
          </cell>
          <cell r="K2922">
            <v>1.4073378147819782</v>
          </cell>
          <cell r="L2922">
            <v>31</v>
          </cell>
          <cell r="M2922">
            <v>77.975146831491173</v>
          </cell>
        </row>
        <row r="2923">
          <cell r="D2923">
            <v>45291</v>
          </cell>
          <cell r="E2923">
            <v>35382.241999999998</v>
          </cell>
          <cell r="F2923">
            <v>0</v>
          </cell>
          <cell r="G2923">
            <v>35382.241999999998</v>
          </cell>
          <cell r="H2923">
            <v>25749.975489</v>
          </cell>
          <cell r="I2923">
            <v>1.3740689584389996</v>
          </cell>
          <cell r="J2923">
            <v>49709.634932845023</v>
          </cell>
          <cell r="K2923">
            <v>0.71177835137593459</v>
          </cell>
          <cell r="L2923">
            <v>31</v>
          </cell>
          <cell r="M2923">
            <v>77.975146831491173</v>
          </cell>
        </row>
        <row r="2924">
          <cell r="D2924">
            <v>45292</v>
          </cell>
          <cell r="E2924">
            <v>65430.025999999998</v>
          </cell>
          <cell r="F2924">
            <v>0</v>
          </cell>
          <cell r="G2924">
            <v>65430.025999999998</v>
          </cell>
          <cell r="H2924">
            <v>25749.975489</v>
          </cell>
          <cell r="I2924">
            <v>2.5409743022066453</v>
          </cell>
          <cell r="J2924">
            <v>74190.338066373952</v>
          </cell>
          <cell r="K2924">
            <v>0.88192111945174601</v>
          </cell>
          <cell r="L2924">
            <v>31</v>
          </cell>
          <cell r="M2924">
            <v>89.316608516387731</v>
          </cell>
        </row>
        <row r="2925">
          <cell r="D2925">
            <v>45293</v>
          </cell>
          <cell r="E2925">
            <v>47960.481</v>
          </cell>
          <cell r="F2925">
            <v>0</v>
          </cell>
          <cell r="G2925">
            <v>47960.481</v>
          </cell>
          <cell r="H2925">
            <v>25749.975489</v>
          </cell>
          <cell r="I2925">
            <v>1.8625447243818927</v>
          </cell>
          <cell r="J2925">
            <v>74190.338066373952</v>
          </cell>
          <cell r="K2925">
            <v>0.64645184602195016</v>
          </cell>
          <cell r="L2925">
            <v>31</v>
          </cell>
          <cell r="M2925">
            <v>89.316608516387731</v>
          </cell>
        </row>
        <row r="2926">
          <cell r="D2926">
            <v>45294</v>
          </cell>
          <cell r="E2926">
            <v>34651.142</v>
          </cell>
          <cell r="F2926">
            <v>0</v>
          </cell>
          <cell r="G2926">
            <v>34651.142</v>
          </cell>
          <cell r="H2926">
            <v>25749.975489</v>
          </cell>
          <cell r="I2926">
            <v>1.3456766984031672</v>
          </cell>
          <cell r="J2926">
            <v>74190.338066373952</v>
          </cell>
          <cell r="K2926">
            <v>0.46705734066071458</v>
          </cell>
          <cell r="L2926">
            <v>31</v>
          </cell>
          <cell r="M2926">
            <v>89.316608516387731</v>
          </cell>
        </row>
        <row r="2927">
          <cell r="D2927">
            <v>45295</v>
          </cell>
          <cell r="E2927">
            <v>24720.465</v>
          </cell>
          <cell r="F2927">
            <v>0</v>
          </cell>
          <cell r="G2927">
            <v>24720.465</v>
          </cell>
          <cell r="H2927">
            <v>25749.975489</v>
          </cell>
          <cell r="I2927">
            <v>0.96001897207864173</v>
          </cell>
          <cell r="J2927">
            <v>74190.338066373952</v>
          </cell>
          <cell r="K2927">
            <v>0.33320329364025786</v>
          </cell>
          <cell r="L2927">
            <v>31</v>
          </cell>
          <cell r="M2927">
            <v>89.316608516387731</v>
          </cell>
        </row>
        <row r="2928">
          <cell r="D2928">
            <v>45296</v>
          </cell>
          <cell r="E2928">
            <v>60722.881999999998</v>
          </cell>
          <cell r="F2928">
            <v>0</v>
          </cell>
          <cell r="G2928">
            <v>60722.881999999998</v>
          </cell>
          <cell r="H2928">
            <v>25749.975489</v>
          </cell>
          <cell r="I2928">
            <v>2.3581724194626861</v>
          </cell>
          <cell r="J2928">
            <v>74190.338066373952</v>
          </cell>
          <cell r="K2928">
            <v>0.81847425935267515</v>
          </cell>
          <cell r="L2928">
            <v>31</v>
          </cell>
          <cell r="M2928">
            <v>89.316608516387731</v>
          </cell>
        </row>
        <row r="2929">
          <cell r="D2929">
            <v>45297</v>
          </cell>
          <cell r="E2929">
            <v>76796.739000000001</v>
          </cell>
          <cell r="F2929">
            <v>112.496</v>
          </cell>
          <cell r="G2929">
            <v>76909.235000000001</v>
          </cell>
          <cell r="H2929">
            <v>25749.975489</v>
          </cell>
          <cell r="I2929">
            <v>2.9867692508233441</v>
          </cell>
          <cell r="J2929">
            <v>74190.338066373952</v>
          </cell>
          <cell r="K2929">
            <v>1.0366475878731487</v>
          </cell>
          <cell r="L2929">
            <v>31</v>
          </cell>
          <cell r="M2929">
            <v>89.316608516387731</v>
          </cell>
        </row>
        <row r="2930">
          <cell r="D2930">
            <v>45298</v>
          </cell>
          <cell r="E2930">
            <v>83325.566999999995</v>
          </cell>
          <cell r="F2930">
            <v>39.75</v>
          </cell>
          <cell r="G2930">
            <v>83365.316999999995</v>
          </cell>
          <cell r="H2930">
            <v>25749.975489</v>
          </cell>
          <cell r="I2930">
            <v>3.2374911205493144</v>
          </cell>
          <cell r="J2930">
            <v>74190.338066373952</v>
          </cell>
          <cell r="K2930">
            <v>1.1236681106024575</v>
          </cell>
          <cell r="L2930">
            <v>31</v>
          </cell>
          <cell r="M2930">
            <v>89.316608516387731</v>
          </cell>
        </row>
        <row r="2931">
          <cell r="D2931">
            <v>45299</v>
          </cell>
          <cell r="E2931">
            <v>63632.209000000003</v>
          </cell>
          <cell r="F2931">
            <v>139.4</v>
          </cell>
          <cell r="G2931">
            <v>63771.609000000004</v>
          </cell>
          <cell r="H2931">
            <v>25749.975489</v>
          </cell>
          <cell r="I2931">
            <v>2.4765696972116449</v>
          </cell>
          <cell r="J2931">
            <v>74190.338066373952</v>
          </cell>
          <cell r="K2931">
            <v>0.85956757526764616</v>
          </cell>
          <cell r="L2931">
            <v>31</v>
          </cell>
          <cell r="M2931">
            <v>89.316608516387731</v>
          </cell>
        </row>
        <row r="2932">
          <cell r="D2932">
            <v>45300</v>
          </cell>
          <cell r="E2932">
            <v>36002.093000000001</v>
          </cell>
          <cell r="F2932">
            <v>0</v>
          </cell>
          <cell r="G2932">
            <v>36002.093000000001</v>
          </cell>
          <cell r="H2932">
            <v>25749.975489</v>
          </cell>
          <cell r="I2932">
            <v>1.3981408648477958</v>
          </cell>
          <cell r="J2932">
            <v>74190.338066373952</v>
          </cell>
          <cell r="K2932">
            <v>0.48526659856693116</v>
          </cell>
          <cell r="L2932">
            <v>31</v>
          </cell>
          <cell r="M2932">
            <v>89.316608516387731</v>
          </cell>
        </row>
        <row r="2933">
          <cell r="D2933">
            <v>45301</v>
          </cell>
          <cell r="E2933">
            <v>32026.93</v>
          </cell>
          <cell r="F2933">
            <v>0</v>
          </cell>
          <cell r="G2933">
            <v>32026.93</v>
          </cell>
          <cell r="H2933">
            <v>25749.975489</v>
          </cell>
          <cell r="I2933">
            <v>1.2437654557644693</v>
          </cell>
          <cell r="J2933">
            <v>74190.338066373952</v>
          </cell>
          <cell r="K2933">
            <v>0.43168599624586285</v>
          </cell>
          <cell r="L2933">
            <v>31</v>
          </cell>
          <cell r="M2933">
            <v>89.316608516387731</v>
          </cell>
        </row>
        <row r="2934">
          <cell r="D2934">
            <v>45302</v>
          </cell>
          <cell r="E2934">
            <v>61908.796999999999</v>
          </cell>
          <cell r="F2934">
            <v>0</v>
          </cell>
          <cell r="G2934">
            <v>61908.796999999999</v>
          </cell>
          <cell r="H2934">
            <v>25749.975489</v>
          </cell>
          <cell r="I2934">
            <v>2.4042274147579867</v>
          </cell>
          <cell r="J2934">
            <v>74190.338066373952</v>
          </cell>
          <cell r="K2934">
            <v>0.83445902274516737</v>
          </cell>
          <cell r="L2934">
            <v>31</v>
          </cell>
          <cell r="M2934">
            <v>89.316608516387731</v>
          </cell>
        </row>
        <row r="2935">
          <cell r="D2935">
            <v>45303</v>
          </cell>
          <cell r="E2935">
            <v>70377.947</v>
          </cell>
          <cell r="F2935">
            <v>0</v>
          </cell>
          <cell r="G2935">
            <v>70377.947</v>
          </cell>
          <cell r="H2935">
            <v>25749.975489</v>
          </cell>
          <cell r="I2935">
            <v>2.7331267569580557</v>
          </cell>
          <cell r="J2935">
            <v>74190.338066373952</v>
          </cell>
          <cell r="K2935">
            <v>0.94861337519498534</v>
          </cell>
          <cell r="L2935">
            <v>31</v>
          </cell>
          <cell r="M2935">
            <v>89.316608516387731</v>
          </cell>
        </row>
        <row r="2936">
          <cell r="D2936">
            <v>45304</v>
          </cell>
          <cell r="E2936">
            <v>43785.226999999999</v>
          </cell>
          <cell r="F2936">
            <v>0</v>
          </cell>
          <cell r="G2936">
            <v>43785.226999999999</v>
          </cell>
          <cell r="H2936">
            <v>25749.975489</v>
          </cell>
          <cell r="I2936">
            <v>1.7003987836300809</v>
          </cell>
          <cell r="J2936">
            <v>74190.338066373952</v>
          </cell>
          <cell r="K2936">
            <v>0.59017424830747911</v>
          </cell>
          <cell r="L2936">
            <v>31</v>
          </cell>
          <cell r="M2936">
            <v>89.316608516387731</v>
          </cell>
        </row>
        <row r="2937">
          <cell r="D2937">
            <v>45305</v>
          </cell>
          <cell r="E2937">
            <v>44072.997000000003</v>
          </cell>
          <cell r="F2937">
            <v>0</v>
          </cell>
          <cell r="G2937">
            <v>44072.997000000003</v>
          </cell>
          <cell r="H2937">
            <v>25749.975489</v>
          </cell>
          <cell r="I2937">
            <v>1.7115743282484801</v>
          </cell>
          <cell r="J2937">
            <v>74190.338066373952</v>
          </cell>
          <cell r="K2937">
            <v>0.59405305527210772</v>
          </cell>
          <cell r="L2937">
            <v>31</v>
          </cell>
          <cell r="M2937">
            <v>89.316608516387731</v>
          </cell>
        </row>
        <row r="2938">
          <cell r="D2938">
            <v>45306</v>
          </cell>
          <cell r="E2938">
            <v>22149.871999999999</v>
          </cell>
          <cell r="F2938">
            <v>0</v>
          </cell>
          <cell r="G2938">
            <v>22149.871999999999</v>
          </cell>
          <cell r="H2938">
            <v>25749.975489</v>
          </cell>
          <cell r="I2938">
            <v>0.86019002268418043</v>
          </cell>
          <cell r="J2938">
            <v>74190.338066373952</v>
          </cell>
          <cell r="K2938">
            <v>0.29855467136682606</v>
          </cell>
          <cell r="L2938">
            <v>31</v>
          </cell>
          <cell r="M2938">
            <v>89.316608516387731</v>
          </cell>
        </row>
        <row r="2939">
          <cell r="D2939">
            <v>45307</v>
          </cell>
          <cell r="E2939">
            <v>32080.852999999999</v>
          </cell>
          <cell r="F2939">
            <v>0</v>
          </cell>
          <cell r="G2939">
            <v>32080.852999999999</v>
          </cell>
          <cell r="H2939">
            <v>25749.975489</v>
          </cell>
          <cell r="I2939">
            <v>1.2458595548451863</v>
          </cell>
          <cell r="J2939">
            <v>74190.338066373952</v>
          </cell>
          <cell r="K2939">
            <v>0.43241281595588704</v>
          </cell>
          <cell r="L2939">
            <v>31</v>
          </cell>
          <cell r="M2939">
            <v>89.316608516387731</v>
          </cell>
        </row>
        <row r="2940">
          <cell r="D2940">
            <v>45308</v>
          </cell>
          <cell r="E2940">
            <v>44327.406000000003</v>
          </cell>
          <cell r="F2940">
            <v>0</v>
          </cell>
          <cell r="G2940">
            <v>44327.406000000003</v>
          </cell>
          <cell r="H2940">
            <v>25749.975489</v>
          </cell>
          <cell r="I2940">
            <v>1.7214542988181096</v>
          </cell>
          <cell r="J2940">
            <v>74190.338066373952</v>
          </cell>
          <cell r="K2940">
            <v>0.59748219451895135</v>
          </cell>
          <cell r="L2940">
            <v>31</v>
          </cell>
          <cell r="M2940">
            <v>89.316608516387731</v>
          </cell>
        </row>
        <row r="2941">
          <cell r="D2941">
            <v>45309</v>
          </cell>
          <cell r="E2941">
            <v>43507.561000000002</v>
          </cell>
          <cell r="F2941">
            <v>0</v>
          </cell>
          <cell r="G2941">
            <v>43507.561000000002</v>
          </cell>
          <cell r="H2941">
            <v>25749.975489</v>
          </cell>
          <cell r="I2941">
            <v>1.689615627734705</v>
          </cell>
          <cell r="J2941">
            <v>74190.338066373952</v>
          </cell>
          <cell r="K2941">
            <v>0.5864316315835657</v>
          </cell>
          <cell r="L2941">
            <v>31</v>
          </cell>
          <cell r="M2941">
            <v>89.316608516387731</v>
          </cell>
        </row>
        <row r="2942">
          <cell r="D2942">
            <v>45310</v>
          </cell>
          <cell r="E2942">
            <v>21147.915000000001</v>
          </cell>
          <cell r="F2942">
            <v>0</v>
          </cell>
          <cell r="G2942">
            <v>21147.915000000001</v>
          </cell>
          <cell r="H2942">
            <v>25749.975489</v>
          </cell>
          <cell r="I2942">
            <v>0.82127903418914205</v>
          </cell>
          <cell r="J2942">
            <v>74190.338066373952</v>
          </cell>
          <cell r="K2942">
            <v>0.2850494491759849</v>
          </cell>
          <cell r="L2942">
            <v>31</v>
          </cell>
          <cell r="M2942">
            <v>89.316608516387731</v>
          </cell>
        </row>
        <row r="2943">
          <cell r="D2943">
            <v>45311</v>
          </cell>
          <cell r="E2943">
            <v>71517.695999999996</v>
          </cell>
          <cell r="F2943">
            <v>0</v>
          </cell>
          <cell r="G2943">
            <v>71517.695999999996</v>
          </cell>
          <cell r="H2943">
            <v>25749.975489</v>
          </cell>
          <cell r="I2943">
            <v>2.7773888961778344</v>
          </cell>
          <cell r="J2943">
            <v>74190.338066373952</v>
          </cell>
          <cell r="K2943">
            <v>0.96397587427108244</v>
          </cell>
          <cell r="L2943">
            <v>31</v>
          </cell>
          <cell r="M2943">
            <v>89.316608516387731</v>
          </cell>
        </row>
        <row r="2944">
          <cell r="D2944">
            <v>45312</v>
          </cell>
          <cell r="E2944">
            <v>81185.707999999999</v>
          </cell>
          <cell r="F2944">
            <v>0</v>
          </cell>
          <cell r="G2944">
            <v>81185.707999999999</v>
          </cell>
          <cell r="H2944">
            <v>25749.975489</v>
          </cell>
          <cell r="I2944">
            <v>3.1528460302683126</v>
          </cell>
          <cell r="J2944">
            <v>74190.338066373952</v>
          </cell>
          <cell r="K2944">
            <v>1.0942895007078641</v>
          </cell>
          <cell r="L2944">
            <v>31</v>
          </cell>
          <cell r="M2944">
            <v>89.316608516387731</v>
          </cell>
        </row>
        <row r="2945">
          <cell r="D2945">
            <v>45313</v>
          </cell>
          <cell r="E2945">
            <v>80471.592000000004</v>
          </cell>
          <cell r="F2945">
            <v>0</v>
          </cell>
          <cell r="G2945">
            <v>80471.592000000004</v>
          </cell>
          <cell r="H2945">
            <v>25749.975489</v>
          </cell>
          <cell r="I2945">
            <v>3.1251133436758511</v>
          </cell>
          <cell r="J2945">
            <v>74190.338066373952</v>
          </cell>
          <cell r="K2945">
            <v>1.0846640424795821</v>
          </cell>
          <cell r="L2945">
            <v>31</v>
          </cell>
          <cell r="M2945">
            <v>89.316608516387731</v>
          </cell>
        </row>
        <row r="2946">
          <cell r="D2946">
            <v>45314</v>
          </cell>
          <cell r="E2946">
            <v>87756.178</v>
          </cell>
          <cell r="F2946">
            <v>48.6</v>
          </cell>
          <cell r="G2946">
            <v>87804.778000000006</v>
          </cell>
          <cell r="H2946">
            <v>25749.975489</v>
          </cell>
          <cell r="I2946">
            <v>3.4098975370873217</v>
          </cell>
          <cell r="J2946">
            <v>74190.338066373952</v>
          </cell>
          <cell r="K2946">
            <v>1.183506913278195</v>
          </cell>
          <cell r="L2946">
            <v>31</v>
          </cell>
          <cell r="M2946">
            <v>89.316608516387731</v>
          </cell>
        </row>
        <row r="2947">
          <cell r="D2947">
            <v>45315</v>
          </cell>
          <cell r="E2947">
            <v>91738.978000000003</v>
          </cell>
          <cell r="F2947">
            <v>87.3</v>
          </cell>
          <cell r="G2947">
            <v>91826.278000000006</v>
          </cell>
          <cell r="H2947">
            <v>25749.975489</v>
          </cell>
          <cell r="I2947">
            <v>3.5660724430291904</v>
          </cell>
          <cell r="J2947">
            <v>74190.338066373952</v>
          </cell>
          <cell r="K2947">
            <v>1.2377120847979983</v>
          </cell>
          <cell r="L2947">
            <v>31</v>
          </cell>
          <cell r="M2947">
            <v>89.316608516387731</v>
          </cell>
        </row>
        <row r="2948">
          <cell r="D2948">
            <v>45316</v>
          </cell>
          <cell r="E2948">
            <v>91982.301000000007</v>
          </cell>
          <cell r="F2948">
            <v>0</v>
          </cell>
          <cell r="G2948">
            <v>91982.301000000007</v>
          </cell>
          <cell r="H2948">
            <v>25749.975489</v>
          </cell>
          <cell r="I2948">
            <v>3.5721315944278649</v>
          </cell>
          <cell r="J2948">
            <v>74190.338066373952</v>
          </cell>
          <cell r="K2948">
            <v>1.2398150944899129</v>
          </cell>
          <cell r="L2948">
            <v>31</v>
          </cell>
          <cell r="M2948">
            <v>89.316608516387731</v>
          </cell>
        </row>
        <row r="2949">
          <cell r="D2949">
            <v>45317</v>
          </cell>
          <cell r="E2949">
            <v>87276.953999999998</v>
          </cell>
          <cell r="F2949">
            <v>65.8</v>
          </cell>
          <cell r="G2949">
            <v>87342.754000000001</v>
          </cell>
          <cell r="H2949">
            <v>25749.975489</v>
          </cell>
          <cell r="I2949">
            <v>3.3919548403963145</v>
          </cell>
          <cell r="J2949">
            <v>74190.338066373952</v>
          </cell>
          <cell r="K2949">
            <v>1.1772793638149932</v>
          </cell>
          <cell r="L2949">
            <v>31</v>
          </cell>
          <cell r="M2949">
            <v>89.316608516387731</v>
          </cell>
        </row>
        <row r="2950">
          <cell r="D2950">
            <v>45318</v>
          </cell>
          <cell r="E2950">
            <v>86498.129000000001</v>
          </cell>
          <cell r="F2950">
            <v>37.700000000000003</v>
          </cell>
          <cell r="G2950">
            <v>86535.828999999998</v>
          </cell>
          <cell r="H2950">
            <v>25749.975489</v>
          </cell>
          <cell r="I2950">
            <v>3.360617917363331</v>
          </cell>
          <cell r="J2950">
            <v>74190.338066373952</v>
          </cell>
          <cell r="K2950">
            <v>1.1664029475452886</v>
          </cell>
          <cell r="L2950">
            <v>31</v>
          </cell>
          <cell r="M2950">
            <v>89.316608516387731</v>
          </cell>
        </row>
        <row r="2951">
          <cell r="D2951">
            <v>45319</v>
          </cell>
          <cell r="E2951">
            <v>79319.478000000003</v>
          </cell>
          <cell r="F2951">
            <v>0</v>
          </cell>
          <cell r="G2951">
            <v>79319.478000000003</v>
          </cell>
          <cell r="H2951">
            <v>25749.975489</v>
          </cell>
          <cell r="I2951">
            <v>3.0803710098242263</v>
          </cell>
          <cell r="J2951">
            <v>74190.338066373952</v>
          </cell>
          <cell r="K2951">
            <v>1.0691348774962759</v>
          </cell>
          <cell r="L2951">
            <v>31</v>
          </cell>
          <cell r="M2951">
            <v>89.316608516387731</v>
          </cell>
        </row>
        <row r="2952">
          <cell r="D2952">
            <v>45320</v>
          </cell>
          <cell r="E2952">
            <v>58766.904999999999</v>
          </cell>
          <cell r="F2952">
            <v>0</v>
          </cell>
          <cell r="G2952">
            <v>58766.904999999999</v>
          </cell>
          <cell r="H2952">
            <v>25749.975489</v>
          </cell>
          <cell r="I2952">
            <v>2.282212075312628</v>
          </cell>
          <cell r="J2952">
            <v>74190.338066373952</v>
          </cell>
          <cell r="K2952">
            <v>0.79210995032027665</v>
          </cell>
          <cell r="L2952">
            <v>31</v>
          </cell>
          <cell r="M2952">
            <v>89.316608516387731</v>
          </cell>
        </row>
        <row r="2953">
          <cell r="D2953">
            <v>45321</v>
          </cell>
          <cell r="E2953">
            <v>73759.497000000003</v>
          </cell>
          <cell r="F2953">
            <v>71.7</v>
          </cell>
          <cell r="G2953">
            <v>73831.197</v>
          </cell>
          <cell r="H2953">
            <v>25749.975489</v>
          </cell>
          <cell r="I2953">
            <v>2.8672336807287282</v>
          </cell>
          <cell r="J2953">
            <v>74190.338066373952</v>
          </cell>
          <cell r="K2953">
            <v>0.9951591935589692</v>
          </cell>
          <cell r="L2953">
            <v>31</v>
          </cell>
          <cell r="M2953">
            <v>89.316608516387731</v>
          </cell>
        </row>
        <row r="2954">
          <cell r="D2954">
            <v>45322</v>
          </cell>
          <cell r="E2954">
            <v>84583.087</v>
          </cell>
          <cell r="F2954">
            <v>72.5</v>
          </cell>
          <cell r="G2954">
            <v>84655.587</v>
          </cell>
          <cell r="H2954">
            <v>25937.595859000001</v>
          </cell>
          <cell r="I2954">
            <v>3.2638177979253862</v>
          </cell>
          <cell r="J2954">
            <v>74190.338066373952</v>
          </cell>
          <cell r="K2954">
            <v>1.1410594587702698</v>
          </cell>
          <cell r="L2954">
            <v>31</v>
          </cell>
          <cell r="M2954">
            <v>89.316608516387731</v>
          </cell>
        </row>
        <row r="2955">
          <cell r="D2955">
            <v>45323</v>
          </cell>
          <cell r="E2955">
            <v>104493.128</v>
          </cell>
          <cell r="F2955">
            <v>0</v>
          </cell>
          <cell r="G2955">
            <v>104493.128</v>
          </cell>
          <cell r="H2955">
            <v>25937.595859000001</v>
          </cell>
          <cell r="I2955">
            <v>4.0286358291661895</v>
          </cell>
          <cell r="J2955">
            <v>91175.410740423293</v>
          </cell>
          <cell r="K2955">
            <v>1.1460669839754525</v>
          </cell>
          <cell r="L2955">
            <v>29</v>
          </cell>
          <cell r="M2955">
            <v>102.6830845956257</v>
          </cell>
        </row>
        <row r="2956">
          <cell r="D2956">
            <v>45324</v>
          </cell>
          <cell r="E2956">
            <v>107705.249</v>
          </cell>
          <cell r="F2956">
            <v>0</v>
          </cell>
          <cell r="G2956">
            <v>107705.249</v>
          </cell>
          <cell r="H2956">
            <v>25937.595859000001</v>
          </cell>
          <cell r="I2956">
            <v>4.1524761811194502</v>
          </cell>
          <cell r="J2956">
            <v>91175.410740423293</v>
          </cell>
          <cell r="K2956">
            <v>1.1812971076887957</v>
          </cell>
          <cell r="L2956">
            <v>29</v>
          </cell>
          <cell r="M2956">
            <v>102.6830845956257</v>
          </cell>
        </row>
        <row r="2957">
          <cell r="D2957">
            <v>45325</v>
          </cell>
          <cell r="E2957">
            <v>105737.511</v>
          </cell>
          <cell r="F2957">
            <v>83.1</v>
          </cell>
          <cell r="G2957">
            <v>105820.611</v>
          </cell>
          <cell r="H2957">
            <v>25937.595859000001</v>
          </cell>
          <cell r="I2957">
            <v>4.0798157074870787</v>
          </cell>
          <cell r="J2957">
            <v>91175.410740423293</v>
          </cell>
          <cell r="K2957">
            <v>1.1606266441866837</v>
          </cell>
          <cell r="L2957">
            <v>29</v>
          </cell>
          <cell r="M2957">
            <v>102.6830845956257</v>
          </cell>
        </row>
        <row r="2958">
          <cell r="D2958">
            <v>45326</v>
          </cell>
          <cell r="E2958">
            <v>107135.88800000001</v>
          </cell>
          <cell r="F2958">
            <v>84.5</v>
          </cell>
          <cell r="G2958">
            <v>107220.38800000001</v>
          </cell>
          <cell r="H2958">
            <v>25937.595859000001</v>
          </cell>
          <cell r="I2958">
            <v>4.1337828140612327</v>
          </cell>
          <cell r="J2958">
            <v>91175.410740423293</v>
          </cell>
          <cell r="K2958">
            <v>1.1759792155503068</v>
          </cell>
          <cell r="L2958">
            <v>29</v>
          </cell>
          <cell r="M2958">
            <v>102.6830845956257</v>
          </cell>
        </row>
        <row r="2959">
          <cell r="D2959">
            <v>45327</v>
          </cell>
          <cell r="E2959">
            <v>85764.502999999997</v>
          </cell>
          <cell r="F2959">
            <v>0</v>
          </cell>
          <cell r="G2959">
            <v>85764.502999999997</v>
          </cell>
          <cell r="H2959">
            <v>25937.595859000001</v>
          </cell>
          <cell r="I2959">
            <v>3.3065710278711453</v>
          </cell>
          <cell r="J2959">
            <v>91175.410740423293</v>
          </cell>
          <cell r="K2959">
            <v>0.94065387041876714</v>
          </cell>
          <cell r="L2959">
            <v>29</v>
          </cell>
          <cell r="M2959">
            <v>102.6830845956257</v>
          </cell>
        </row>
        <row r="2960">
          <cell r="D2960">
            <v>45328</v>
          </cell>
          <cell r="E2960">
            <v>83420.09</v>
          </cell>
          <cell r="F2960">
            <v>26.65</v>
          </cell>
          <cell r="G2960">
            <v>83446.739999999991</v>
          </cell>
          <cell r="H2960">
            <v>25937.595859000001</v>
          </cell>
          <cell r="I2960">
            <v>3.2172118207727061</v>
          </cell>
          <cell r="J2960">
            <v>91175.410740423293</v>
          </cell>
          <cell r="K2960">
            <v>0.91523294847086734</v>
          </cell>
          <cell r="L2960">
            <v>29</v>
          </cell>
          <cell r="M2960">
            <v>102.6830845956257</v>
          </cell>
        </row>
        <row r="2961">
          <cell r="D2961">
            <v>45329</v>
          </cell>
          <cell r="E2961">
            <v>61497.343000000001</v>
          </cell>
          <cell r="F2961">
            <v>0</v>
          </cell>
          <cell r="G2961">
            <v>61497.343000000001</v>
          </cell>
          <cell r="H2961">
            <v>25937.595859000001</v>
          </cell>
          <cell r="I2961">
            <v>2.3709731362269353</v>
          </cell>
          <cell r="J2961">
            <v>91175.410740423293</v>
          </cell>
          <cell r="K2961">
            <v>0.67449482816242146</v>
          </cell>
          <cell r="L2961">
            <v>29</v>
          </cell>
          <cell r="M2961">
            <v>102.6830845956257</v>
          </cell>
        </row>
        <row r="2962">
          <cell r="D2962">
            <v>45330</v>
          </cell>
          <cell r="E2962">
            <v>37377.444000000003</v>
          </cell>
          <cell r="F2962">
            <v>0</v>
          </cell>
          <cell r="G2962">
            <v>37377.444000000003</v>
          </cell>
          <cell r="H2962">
            <v>25937.595859000001</v>
          </cell>
          <cell r="I2962">
            <v>1.4410527561300763</v>
          </cell>
          <cell r="J2962">
            <v>91175.410740423293</v>
          </cell>
          <cell r="K2962">
            <v>0.40995092532583938</v>
          </cell>
          <cell r="L2962">
            <v>29</v>
          </cell>
          <cell r="M2962">
            <v>102.6830845956257</v>
          </cell>
        </row>
        <row r="2963">
          <cell r="D2963">
            <v>45331</v>
          </cell>
          <cell r="E2963">
            <v>29317.591</v>
          </cell>
          <cell r="F2963">
            <v>0</v>
          </cell>
          <cell r="G2963">
            <v>29317.591</v>
          </cell>
          <cell r="H2963">
            <v>25937.595859000001</v>
          </cell>
          <cell r="I2963">
            <v>1.1303125840719424</v>
          </cell>
          <cell r="J2963">
            <v>91175.410740423293</v>
          </cell>
          <cell r="K2963">
            <v>0.32155151001696369</v>
          </cell>
          <cell r="L2963">
            <v>29</v>
          </cell>
          <cell r="M2963">
            <v>102.6830845956257</v>
          </cell>
        </row>
        <row r="2964">
          <cell r="D2964">
            <v>45332</v>
          </cell>
          <cell r="E2964">
            <v>76881.063999999998</v>
          </cell>
          <cell r="F2964">
            <v>3.9</v>
          </cell>
          <cell r="G2964">
            <v>76884.963999999993</v>
          </cell>
          <cell r="H2964">
            <v>25937.595859000001</v>
          </cell>
          <cell r="I2964">
            <v>2.9642286208003328</v>
          </cell>
          <cell r="J2964">
            <v>91175.410740423293</v>
          </cell>
          <cell r="K2964">
            <v>0.84326424609033845</v>
          </cell>
          <cell r="L2964">
            <v>29</v>
          </cell>
          <cell r="M2964">
            <v>102.6830845956257</v>
          </cell>
        </row>
        <row r="2965">
          <cell r="D2965">
            <v>45333</v>
          </cell>
          <cell r="E2965">
            <v>40164.587</v>
          </cell>
          <cell r="F2965">
            <v>0</v>
          </cell>
          <cell r="G2965">
            <v>40164.587</v>
          </cell>
          <cell r="H2965">
            <v>25937.595859000001</v>
          </cell>
          <cell r="I2965">
            <v>1.5485084746612483</v>
          </cell>
          <cell r="J2965">
            <v>91175.410740423293</v>
          </cell>
          <cell r="K2965">
            <v>0.44051994582562087</v>
          </cell>
          <cell r="L2965">
            <v>29</v>
          </cell>
          <cell r="M2965">
            <v>102.6830845956257</v>
          </cell>
        </row>
        <row r="2966">
          <cell r="D2966">
            <v>45334</v>
          </cell>
          <cell r="E2966">
            <v>85790.369000000006</v>
          </cell>
          <cell r="F2966">
            <v>21.140999999999998</v>
          </cell>
          <cell r="G2966">
            <v>85811.510000000009</v>
          </cell>
          <cell r="H2966">
            <v>25937.595859000001</v>
          </cell>
          <cell r="I2966">
            <v>3.3083833392455513</v>
          </cell>
          <cell r="J2966">
            <v>91175.410740423293</v>
          </cell>
          <cell r="K2966">
            <v>0.94116943705694589</v>
          </cell>
          <cell r="L2966">
            <v>29</v>
          </cell>
          <cell r="M2966">
            <v>102.6830845956257</v>
          </cell>
        </row>
        <row r="2967">
          <cell r="D2967">
            <v>45335</v>
          </cell>
          <cell r="E2967">
            <v>78004.092000000004</v>
          </cell>
          <cell r="F2967">
            <v>0</v>
          </cell>
          <cell r="G2967">
            <v>78004.092000000004</v>
          </cell>
          <cell r="H2967">
            <v>25937.595859000001</v>
          </cell>
          <cell r="I2967">
            <v>3.0073755649536662</v>
          </cell>
          <cell r="J2967">
            <v>91175.410740423293</v>
          </cell>
          <cell r="K2967">
            <v>0.85553869586700215</v>
          </cell>
          <cell r="L2967">
            <v>29</v>
          </cell>
          <cell r="M2967">
            <v>102.6830845956257</v>
          </cell>
        </row>
        <row r="2968">
          <cell r="D2968">
            <v>45336</v>
          </cell>
          <cell r="E2968">
            <v>75411.61</v>
          </cell>
          <cell r="F2968">
            <v>10.4</v>
          </cell>
          <cell r="G2968">
            <v>75422.009999999995</v>
          </cell>
          <cell r="H2968">
            <v>25937.595859000001</v>
          </cell>
          <cell r="I2968">
            <v>2.9078257834690397</v>
          </cell>
          <cell r="J2968">
            <v>91175.410740423293</v>
          </cell>
          <cell r="K2968">
            <v>0.82721875763989394</v>
          </cell>
          <cell r="L2968">
            <v>29</v>
          </cell>
          <cell r="M2968">
            <v>102.6830845956257</v>
          </cell>
        </row>
        <row r="2969">
          <cell r="D2969">
            <v>45337</v>
          </cell>
          <cell r="E2969">
            <v>40570.85</v>
          </cell>
          <cell r="F2969">
            <v>0</v>
          </cell>
          <cell r="G2969">
            <v>40570.85</v>
          </cell>
          <cell r="H2969">
            <v>25937.595859000001</v>
          </cell>
          <cell r="I2969">
            <v>1.5641715685813051</v>
          </cell>
          <cell r="J2969">
            <v>91175.410740423293</v>
          </cell>
          <cell r="K2969">
            <v>0.44497578536284688</v>
          </cell>
          <cell r="L2969">
            <v>29</v>
          </cell>
          <cell r="M2969">
            <v>102.6830845956257</v>
          </cell>
        </row>
        <row r="2970">
          <cell r="D2970">
            <v>45338</v>
          </cell>
          <cell r="E2970">
            <v>91378.861999999994</v>
          </cell>
          <cell r="F2970">
            <v>89.043000000000006</v>
          </cell>
          <cell r="G2970">
            <v>91467.904999999999</v>
          </cell>
          <cell r="H2970">
            <v>25937.595859000001</v>
          </cell>
          <cell r="I2970">
            <v>3.5264604128012063</v>
          </cell>
          <cell r="J2970">
            <v>91175.410740423293</v>
          </cell>
          <cell r="K2970">
            <v>1.0032080388473317</v>
          </cell>
          <cell r="L2970">
            <v>29</v>
          </cell>
          <cell r="M2970">
            <v>102.6830845956257</v>
          </cell>
        </row>
        <row r="2971">
          <cell r="D2971">
            <v>45339</v>
          </cell>
          <cell r="E2971">
            <v>125100.594</v>
          </cell>
          <cell r="F2971">
            <v>281.95499999999998</v>
          </cell>
          <cell r="G2971">
            <v>125382.549</v>
          </cell>
          <cell r="H2971">
            <v>25937.595859000001</v>
          </cell>
          <cell r="I2971">
            <v>4.8340081201663851</v>
          </cell>
          <cell r="J2971">
            <v>91175.410740423293</v>
          </cell>
          <cell r="K2971">
            <v>1.3751794259196106</v>
          </cell>
          <cell r="L2971">
            <v>29</v>
          </cell>
          <cell r="M2971">
            <v>102.6830845956257</v>
          </cell>
        </row>
        <row r="2972">
          <cell r="D2972">
            <v>45340</v>
          </cell>
          <cell r="E2972">
            <v>116051.571</v>
          </cell>
          <cell r="F2972">
            <v>55.9</v>
          </cell>
          <cell r="G2972">
            <v>116107.47099999999</v>
          </cell>
          <cell r="H2972">
            <v>25937.595859000001</v>
          </cell>
          <cell r="I2972">
            <v>4.4764160730691716</v>
          </cell>
          <cell r="J2972">
            <v>91175.410740423293</v>
          </cell>
          <cell r="K2972">
            <v>1.2734515814856964</v>
          </cell>
          <cell r="L2972">
            <v>29</v>
          </cell>
          <cell r="M2972">
            <v>102.6830845956257</v>
          </cell>
        </row>
        <row r="2973">
          <cell r="D2973">
            <v>45341</v>
          </cell>
          <cell r="E2973">
            <v>123640.342</v>
          </cell>
          <cell r="F2973">
            <v>128.13499999999999</v>
          </cell>
          <cell r="G2973">
            <v>123768.477</v>
          </cell>
          <cell r="H2973">
            <v>25937.595859000001</v>
          </cell>
          <cell r="I2973">
            <v>4.7717790682228545</v>
          </cell>
          <cell r="J2973">
            <v>91175.410740423293</v>
          </cell>
          <cell r="K2973">
            <v>1.3574764949770204</v>
          </cell>
          <cell r="L2973">
            <v>29</v>
          </cell>
          <cell r="M2973">
            <v>102.6830845956257</v>
          </cell>
        </row>
        <row r="2974">
          <cell r="D2974">
            <v>45342</v>
          </cell>
          <cell r="E2974">
            <v>123970.255</v>
          </cell>
          <cell r="F2974">
            <v>92.7</v>
          </cell>
          <cell r="G2974">
            <v>124062.955</v>
          </cell>
          <cell r="H2974">
            <v>25937.595859000001</v>
          </cell>
          <cell r="I2974">
            <v>4.783132394938284</v>
          </cell>
          <cell r="J2974">
            <v>91175.410740423293</v>
          </cell>
          <cell r="K2974">
            <v>1.360706291230293</v>
          </cell>
          <cell r="L2974">
            <v>29</v>
          </cell>
          <cell r="M2974">
            <v>102.6830845956257</v>
          </cell>
        </row>
        <row r="2975">
          <cell r="D2975">
            <v>45343</v>
          </cell>
          <cell r="E2975">
            <v>103932.936</v>
          </cell>
          <cell r="F2975">
            <v>91.8</v>
          </cell>
          <cell r="G2975">
            <v>104024.736</v>
          </cell>
          <cell r="H2975">
            <v>25937.595859000001</v>
          </cell>
          <cell r="I2975">
            <v>4.0105774091589454</v>
          </cell>
          <cell r="J2975">
            <v>91175.410740423293</v>
          </cell>
          <cell r="K2975">
            <v>1.1409297216785652</v>
          </cell>
          <cell r="L2975">
            <v>29</v>
          </cell>
          <cell r="M2975">
            <v>102.6830845956257</v>
          </cell>
        </row>
        <row r="2976">
          <cell r="D2976">
            <v>45344</v>
          </cell>
          <cell r="E2976">
            <v>70684.202999999994</v>
          </cell>
          <cell r="F2976">
            <v>45.1</v>
          </cell>
          <cell r="G2976">
            <v>70729.303</v>
          </cell>
          <cell r="H2976">
            <v>25937.595859000001</v>
          </cell>
          <cell r="I2976">
            <v>2.7269028087450082</v>
          </cell>
          <cell r="J2976">
            <v>91175.410740423293</v>
          </cell>
          <cell r="K2976">
            <v>0.7757497600023604</v>
          </cell>
          <cell r="L2976">
            <v>29</v>
          </cell>
          <cell r="M2976">
            <v>102.6830845956257</v>
          </cell>
        </row>
        <row r="2977">
          <cell r="D2977">
            <v>45345</v>
          </cell>
          <cell r="E2977">
            <v>97303.222999999998</v>
          </cell>
          <cell r="F2977">
            <v>38.700000000000003</v>
          </cell>
          <cell r="G2977">
            <v>97341.922999999995</v>
          </cell>
          <cell r="H2977">
            <v>25937.595859000001</v>
          </cell>
          <cell r="I2977">
            <v>3.752927739685775</v>
          </cell>
          <cell r="J2977">
            <v>91175.410740423293</v>
          </cell>
          <cell r="K2977">
            <v>1.0676335012861393</v>
          </cell>
          <cell r="L2977">
            <v>29</v>
          </cell>
          <cell r="M2977">
            <v>102.6830845956257</v>
          </cell>
        </row>
        <row r="2978">
          <cell r="D2978">
            <v>45346</v>
          </cell>
          <cell r="E2978">
            <v>96926.714000000007</v>
          </cell>
          <cell r="F2978">
            <v>25.7</v>
          </cell>
          <cell r="G2978">
            <v>96952.414000000004</v>
          </cell>
          <cell r="H2978">
            <v>25937.595859000001</v>
          </cell>
          <cell r="I2978">
            <v>3.7379105807278901</v>
          </cell>
          <cell r="J2978">
            <v>91175.410740423293</v>
          </cell>
          <cell r="K2978">
            <v>1.0633614174333019</v>
          </cell>
          <cell r="L2978">
            <v>29</v>
          </cell>
          <cell r="M2978">
            <v>102.6830845956257</v>
          </cell>
        </row>
        <row r="2979">
          <cell r="D2979">
            <v>45347</v>
          </cell>
          <cell r="E2979">
            <v>51158.392</v>
          </cell>
          <cell r="F2979">
            <v>0</v>
          </cell>
          <cell r="G2979">
            <v>51158.392</v>
          </cell>
          <cell r="H2979">
            <v>25937.595859000001</v>
          </cell>
          <cell r="I2979">
            <v>1.9723644503562854</v>
          </cell>
          <cell r="J2979">
            <v>91175.410740423293</v>
          </cell>
          <cell r="K2979">
            <v>0.56109856357706045</v>
          </cell>
          <cell r="L2979">
            <v>29</v>
          </cell>
          <cell r="M2979">
            <v>102.6830845956257</v>
          </cell>
        </row>
        <row r="2980">
          <cell r="D2980">
            <v>45348</v>
          </cell>
          <cell r="E2980">
            <v>84862.97</v>
          </cell>
          <cell r="F2980">
            <v>12.7</v>
          </cell>
          <cell r="G2980">
            <v>84875.67</v>
          </cell>
          <cell r="H2980">
            <v>25937.595859000001</v>
          </cell>
          <cell r="I2980">
            <v>3.2723028942772761</v>
          </cell>
          <cell r="J2980">
            <v>91175.410740423293</v>
          </cell>
          <cell r="K2980">
            <v>0.93090526613191049</v>
          </cell>
          <cell r="L2980">
            <v>29</v>
          </cell>
          <cell r="M2980">
            <v>102.6830845956257</v>
          </cell>
        </row>
        <row r="2981">
          <cell r="D2981">
            <v>45349</v>
          </cell>
          <cell r="E2981">
            <v>101668.3</v>
          </cell>
          <cell r="F2981">
            <v>33.454000000000001</v>
          </cell>
          <cell r="G2981">
            <v>101701.754</v>
          </cell>
          <cell r="H2981">
            <v>25937.595859000001</v>
          </cell>
          <cell r="I2981">
            <v>3.9210169883463135</v>
          </cell>
          <cell r="J2981">
            <v>91175.410740423293</v>
          </cell>
          <cell r="K2981">
            <v>1.1154515584201232</v>
          </cell>
          <cell r="L2981">
            <v>29</v>
          </cell>
          <cell r="M2981">
            <v>102.6830845956257</v>
          </cell>
        </row>
        <row r="2982">
          <cell r="D2982">
            <v>45350</v>
          </cell>
          <cell r="E2982">
            <v>126559.037</v>
          </cell>
          <cell r="F2982">
            <v>40.582999999999998</v>
          </cell>
          <cell r="G2982">
            <v>126599.62</v>
          </cell>
          <cell r="H2982">
            <v>25937.595859000001</v>
          </cell>
          <cell r="I2982">
            <v>4.8809311660267696</v>
          </cell>
          <cell r="J2982">
            <v>91175.410740423293</v>
          </cell>
          <cell r="K2982">
            <v>1.3885281017316122</v>
          </cell>
          <cell r="L2982">
            <v>29</v>
          </cell>
          <cell r="M2982">
            <v>102.6830845956257</v>
          </cell>
        </row>
        <row r="2983">
          <cell r="D2983">
            <v>45351</v>
          </cell>
          <cell r="E2983">
            <v>119130.391</v>
          </cell>
          <cell r="F2983">
            <v>13.425000000000001</v>
          </cell>
          <cell r="G2983">
            <v>119143.81600000001</v>
          </cell>
          <cell r="H2983">
            <v>26161.011469000001</v>
          </cell>
          <cell r="I2983">
            <v>4.5542511282937888</v>
          </cell>
          <cell r="J2983">
            <v>91175.410740423293</v>
          </cell>
          <cell r="K2983">
            <v>1.306753816982551</v>
          </cell>
          <cell r="L2983">
            <v>29</v>
          </cell>
          <cell r="M2983">
            <v>102.6830845956257</v>
          </cell>
        </row>
        <row r="2984">
          <cell r="D2984">
            <v>45352</v>
          </cell>
          <cell r="E2984">
            <v>122118.69899999999</v>
          </cell>
          <cell r="F2984">
            <v>0</v>
          </cell>
          <cell r="G2984">
            <v>122118.69899999999</v>
          </cell>
          <cell r="H2984">
            <v>26161.011469000001</v>
          </cell>
          <cell r="I2984">
            <v>4.6679655006728975</v>
          </cell>
          <cell r="J2984">
            <v>114966.07412286519</v>
          </cell>
          <cell r="K2984">
            <v>1.062215091988709</v>
          </cell>
          <cell r="L2984">
            <v>31</v>
          </cell>
          <cell r="M2984">
            <v>138.40589088448979</v>
          </cell>
        </row>
        <row r="2985">
          <cell r="D2985">
            <v>45353</v>
          </cell>
          <cell r="E2985">
            <v>55567.951000000001</v>
          </cell>
          <cell r="F2985">
            <v>0</v>
          </cell>
          <cell r="G2985">
            <v>55567.951000000001</v>
          </cell>
          <cell r="H2985">
            <v>26161.011469000001</v>
          </cell>
          <cell r="I2985">
            <v>2.124075021558181</v>
          </cell>
          <cell r="J2985">
            <v>114966.07412286519</v>
          </cell>
          <cell r="K2985">
            <v>0.48334216353786313</v>
          </cell>
          <cell r="L2985">
            <v>31</v>
          </cell>
          <cell r="M2985">
            <v>138.40589088448979</v>
          </cell>
        </row>
        <row r="2986">
          <cell r="D2986">
            <v>45354</v>
          </cell>
          <cell r="E2986">
            <v>96701.739000000001</v>
          </cell>
          <cell r="F2986">
            <v>0</v>
          </cell>
          <cell r="G2986">
            <v>96701.739000000001</v>
          </cell>
          <cell r="H2986">
            <v>26161.011469000001</v>
          </cell>
          <cell r="I2986">
            <v>3.6964067354424963</v>
          </cell>
          <cell r="J2986">
            <v>114966.07412286519</v>
          </cell>
          <cell r="K2986">
            <v>0.8411328275561889</v>
          </cell>
          <cell r="L2986">
            <v>31</v>
          </cell>
          <cell r="M2986">
            <v>138.40589088448979</v>
          </cell>
        </row>
        <row r="2987">
          <cell r="D2987">
            <v>45355</v>
          </cell>
          <cell r="E2987">
            <v>72520.445000000007</v>
          </cell>
          <cell r="F2987">
            <v>0</v>
          </cell>
          <cell r="G2987">
            <v>72520.445000000007</v>
          </cell>
          <cell r="H2987">
            <v>26161.011469000001</v>
          </cell>
          <cell r="I2987">
            <v>2.7720810827950793</v>
          </cell>
          <cell r="J2987">
            <v>114966.07412286519</v>
          </cell>
          <cell r="K2987">
            <v>0.63079865563206772</v>
          </cell>
          <cell r="L2987">
            <v>31</v>
          </cell>
          <cell r="M2987">
            <v>138.40589088448979</v>
          </cell>
        </row>
        <row r="2988">
          <cell r="D2988">
            <v>45356</v>
          </cell>
          <cell r="E2988">
            <v>141516.003</v>
          </cell>
          <cell r="F2988">
            <v>0</v>
          </cell>
          <cell r="G2988">
            <v>141516.003</v>
          </cell>
          <cell r="H2988">
            <v>26161.011469000001</v>
          </cell>
          <cell r="I2988">
            <v>5.409423988353514</v>
          </cell>
          <cell r="J2988">
            <v>114966.07412286519</v>
          </cell>
          <cell r="K2988">
            <v>1.230937074956223</v>
          </cell>
          <cell r="L2988">
            <v>31</v>
          </cell>
          <cell r="M2988">
            <v>138.40589088448979</v>
          </cell>
        </row>
        <row r="2989">
          <cell r="D2989">
            <v>45357</v>
          </cell>
          <cell r="E2989">
            <v>139885.141</v>
          </cell>
          <cell r="F2989">
            <v>0</v>
          </cell>
          <cell r="G2989">
            <v>139885.141</v>
          </cell>
          <cell r="H2989">
            <v>26161.011469000001</v>
          </cell>
          <cell r="I2989">
            <v>5.3470845791172721</v>
          </cell>
          <cell r="J2989">
            <v>114966.07412286519</v>
          </cell>
          <cell r="K2989">
            <v>1.2167514814022753</v>
          </cell>
          <cell r="L2989">
            <v>31</v>
          </cell>
          <cell r="M2989">
            <v>138.40589088448979</v>
          </cell>
        </row>
        <row r="2990">
          <cell r="D2990">
            <v>45358</v>
          </cell>
          <cell r="E2990">
            <v>72104.758000000002</v>
          </cell>
          <cell r="F2990">
            <v>0</v>
          </cell>
          <cell r="G2990">
            <v>72104.758000000002</v>
          </cell>
          <cell r="H2990">
            <v>26161.011469000001</v>
          </cell>
          <cell r="I2990">
            <v>2.7561915213194998</v>
          </cell>
          <cell r="J2990">
            <v>114966.07412286519</v>
          </cell>
          <cell r="K2990">
            <v>0.62718291939708282</v>
          </cell>
          <cell r="L2990">
            <v>31</v>
          </cell>
          <cell r="M2990">
            <v>138.40589088448979</v>
          </cell>
        </row>
        <row r="2991">
          <cell r="D2991">
            <v>45359</v>
          </cell>
          <cell r="E2991">
            <v>82392.664000000004</v>
          </cell>
          <cell r="F2991">
            <v>0</v>
          </cell>
          <cell r="G2991">
            <v>82392.664000000004</v>
          </cell>
          <cell r="H2991">
            <v>26161.011469000001</v>
          </cell>
          <cell r="I2991">
            <v>3.1494448942707276</v>
          </cell>
          <cell r="J2991">
            <v>114966.07412286519</v>
          </cell>
          <cell r="K2991">
            <v>0.71666937075668324</v>
          </cell>
          <cell r="L2991">
            <v>31</v>
          </cell>
          <cell r="M2991">
            <v>138.40589088448979</v>
          </cell>
        </row>
        <row r="2992">
          <cell r="D2992">
            <v>45360</v>
          </cell>
          <cell r="E2992">
            <v>47828.807000000001</v>
          </cell>
          <cell r="F2992">
            <v>0</v>
          </cell>
          <cell r="G2992">
            <v>47828.807000000001</v>
          </cell>
          <cell r="H2992">
            <v>26161.011469000001</v>
          </cell>
          <cell r="I2992">
            <v>1.8282476217204244</v>
          </cell>
          <cell r="J2992">
            <v>114966.07412286519</v>
          </cell>
          <cell r="K2992">
            <v>0.41602540023141926</v>
          </cell>
          <cell r="L2992">
            <v>31</v>
          </cell>
          <cell r="M2992">
            <v>138.40589088448979</v>
          </cell>
        </row>
        <row r="2993">
          <cell r="D2993">
            <v>45361</v>
          </cell>
          <cell r="E2993">
            <v>72627.145999999993</v>
          </cell>
          <cell r="F2993">
            <v>0</v>
          </cell>
          <cell r="G2993">
            <v>72627.145999999993</v>
          </cell>
          <cell r="H2993">
            <v>26161.011469000001</v>
          </cell>
          <cell r="I2993">
            <v>2.7761597094998005</v>
          </cell>
          <cell r="J2993">
            <v>114966.07412286519</v>
          </cell>
          <cell r="K2993">
            <v>0.63172676421378682</v>
          </cell>
          <cell r="L2993">
            <v>31</v>
          </cell>
          <cell r="M2993">
            <v>138.40589088448979</v>
          </cell>
        </row>
        <row r="2994">
          <cell r="D2994">
            <v>45362</v>
          </cell>
          <cell r="E2994">
            <v>120249.878</v>
          </cell>
          <cell r="F2994">
            <v>0</v>
          </cell>
          <cell r="G2994">
            <v>120249.878</v>
          </cell>
          <cell r="H2994">
            <v>26161.011469000001</v>
          </cell>
          <cell r="I2994">
            <v>4.596530151079687</v>
          </cell>
          <cell r="J2994">
            <v>114966.07412286519</v>
          </cell>
          <cell r="K2994">
            <v>1.0459596791266261</v>
          </cell>
          <cell r="L2994">
            <v>31</v>
          </cell>
          <cell r="M2994">
            <v>138.40589088448979</v>
          </cell>
        </row>
        <row r="2995">
          <cell r="D2995">
            <v>45363</v>
          </cell>
          <cell r="E2995">
            <v>148352.87700000001</v>
          </cell>
          <cell r="F2995">
            <v>0</v>
          </cell>
          <cell r="G2995">
            <v>148352.87700000001</v>
          </cell>
          <cell r="H2995">
            <v>26161.011469000001</v>
          </cell>
          <cell r="I2995">
            <v>5.6707622782778726</v>
          </cell>
          <cell r="J2995">
            <v>114966.07412286519</v>
          </cell>
          <cell r="K2995">
            <v>1.2904056969141529</v>
          </cell>
          <cell r="L2995">
            <v>31</v>
          </cell>
          <cell r="M2995">
            <v>138.40589088448979</v>
          </cell>
        </row>
        <row r="2996">
          <cell r="D2996">
            <v>45364</v>
          </cell>
          <cell r="E2996">
            <v>142369.595</v>
          </cell>
          <cell r="F2996">
            <v>0</v>
          </cell>
          <cell r="G2996">
            <v>142369.595</v>
          </cell>
          <cell r="H2996">
            <v>26161.011469000001</v>
          </cell>
          <cell r="I2996">
            <v>5.4420523903941413</v>
          </cell>
          <cell r="J2996">
            <v>114966.07412286519</v>
          </cell>
          <cell r="K2996">
            <v>1.2383618044384854</v>
          </cell>
          <cell r="L2996">
            <v>31</v>
          </cell>
          <cell r="M2996">
            <v>138.40589088448979</v>
          </cell>
        </row>
        <row r="2997">
          <cell r="D2997">
            <v>45365</v>
          </cell>
          <cell r="E2997">
            <v>116080.85</v>
          </cell>
          <cell r="F2997">
            <v>0</v>
          </cell>
          <cell r="G2997">
            <v>116080.85</v>
          </cell>
          <cell r="H2997">
            <v>26161.011469000001</v>
          </cell>
          <cell r="I2997">
            <v>4.4371697989411558</v>
          </cell>
          <cell r="J2997">
            <v>114966.07412286519</v>
          </cell>
          <cell r="K2997">
            <v>1.0096965638397242</v>
          </cell>
          <cell r="L2997">
            <v>31</v>
          </cell>
          <cell r="M2997">
            <v>138.40589088448979</v>
          </cell>
        </row>
        <row r="2998">
          <cell r="D2998">
            <v>45366</v>
          </cell>
          <cell r="E2998">
            <v>121483.74</v>
          </cell>
          <cell r="F2998">
            <v>0</v>
          </cell>
          <cell r="G2998">
            <v>121483.74</v>
          </cell>
          <cell r="H2998">
            <v>26161.011469000001</v>
          </cell>
          <cell r="I2998">
            <v>4.6436943060842477</v>
          </cell>
          <cell r="J2998">
            <v>114966.07412286519</v>
          </cell>
          <cell r="K2998">
            <v>1.056692080049366</v>
          </cell>
          <cell r="L2998">
            <v>31</v>
          </cell>
          <cell r="M2998">
            <v>138.40589088448979</v>
          </cell>
        </row>
        <row r="2999">
          <cell r="D2999">
            <v>45367</v>
          </cell>
          <cell r="E2999">
            <v>130812.583</v>
          </cell>
          <cell r="F2999">
            <v>0</v>
          </cell>
          <cell r="G2999">
            <v>130812.583</v>
          </cell>
          <cell r="H2999">
            <v>26161.011469000001</v>
          </cell>
          <cell r="I2999">
            <v>5.0002876668208689</v>
          </cell>
          <cell r="J2999">
            <v>114966.07412286519</v>
          </cell>
          <cell r="K2999">
            <v>1.1378363921533887</v>
          </cell>
          <cell r="L2999">
            <v>31</v>
          </cell>
          <cell r="M2999">
            <v>138.40589088448979</v>
          </cell>
        </row>
        <row r="3000">
          <cell r="D3000">
            <v>45368</v>
          </cell>
          <cell r="E3000">
            <v>124905.386</v>
          </cell>
          <cell r="F3000">
            <v>0</v>
          </cell>
          <cell r="G3000">
            <v>124905.386</v>
          </cell>
          <cell r="H3000">
            <v>26161.011469000001</v>
          </cell>
          <cell r="I3000">
            <v>4.774486114499398</v>
          </cell>
          <cell r="J3000">
            <v>114966.07412286519</v>
          </cell>
          <cell r="K3000">
            <v>1.0864543036105816</v>
          </cell>
          <cell r="L3000">
            <v>31</v>
          </cell>
          <cell r="M3000">
            <v>138.40589088448979</v>
          </cell>
        </row>
        <row r="3001">
          <cell r="D3001">
            <v>45369</v>
          </cell>
          <cell r="E3001">
            <v>105001.85400000001</v>
          </cell>
          <cell r="F3001">
            <v>0</v>
          </cell>
          <cell r="G3001">
            <v>105001.85400000001</v>
          </cell>
          <cell r="H3001">
            <v>26161.011469000001</v>
          </cell>
          <cell r="I3001">
            <v>4.013677151757836</v>
          </cell>
          <cell r="J3001">
            <v>114966.07412286519</v>
          </cell>
          <cell r="K3001">
            <v>0.91332903903271201</v>
          </cell>
          <cell r="L3001">
            <v>31</v>
          </cell>
          <cell r="M3001">
            <v>138.40589088448979</v>
          </cell>
        </row>
        <row r="3002">
          <cell r="D3002">
            <v>45370</v>
          </cell>
          <cell r="E3002">
            <v>123149.53</v>
          </cell>
          <cell r="F3002">
            <v>222.07400000000001</v>
          </cell>
          <cell r="G3002">
            <v>123371.60399999999</v>
          </cell>
          <cell r="H3002">
            <v>26161.011469000001</v>
          </cell>
          <cell r="I3002">
            <v>4.7158575709578958</v>
          </cell>
          <cell r="J3002">
            <v>114966.07412286519</v>
          </cell>
          <cell r="K3002">
            <v>1.0731131330809101</v>
          </cell>
          <cell r="L3002">
            <v>31</v>
          </cell>
          <cell r="M3002">
            <v>138.40589088448979</v>
          </cell>
        </row>
        <row r="3003">
          <cell r="D3003">
            <v>45371</v>
          </cell>
          <cell r="E3003">
            <v>105095.908</v>
          </cell>
          <cell r="F3003">
            <v>0</v>
          </cell>
          <cell r="G3003">
            <v>105095.908</v>
          </cell>
          <cell r="H3003">
            <v>26161.011469000001</v>
          </cell>
          <cell r="I3003">
            <v>4.0172723491419831</v>
          </cell>
          <cell r="J3003">
            <v>114966.07412286519</v>
          </cell>
          <cell r="K3003">
            <v>0.9141471412486708</v>
          </cell>
          <cell r="L3003">
            <v>31</v>
          </cell>
          <cell r="M3003">
            <v>138.40589088448979</v>
          </cell>
        </row>
        <row r="3004">
          <cell r="D3004">
            <v>45372</v>
          </cell>
          <cell r="E3004">
            <v>98395.43</v>
          </cell>
          <cell r="F3004">
            <v>0</v>
          </cell>
          <cell r="G3004">
            <v>98395.43</v>
          </cell>
          <cell r="H3004">
            <v>26161.011469000001</v>
          </cell>
          <cell r="I3004">
            <v>3.7611477720039828</v>
          </cell>
          <cell r="J3004">
            <v>114966.07412286519</v>
          </cell>
          <cell r="K3004">
            <v>0.85586492146234361</v>
          </cell>
          <cell r="L3004">
            <v>31</v>
          </cell>
          <cell r="M3004">
            <v>138.40589088448979</v>
          </cell>
        </row>
        <row r="3005">
          <cell r="D3005">
            <v>45373</v>
          </cell>
          <cell r="E3005">
            <v>110211.83</v>
          </cell>
          <cell r="F3005">
            <v>0</v>
          </cell>
          <cell r="G3005">
            <v>110211.83</v>
          </cell>
          <cell r="H3005">
            <v>26161.011469000001</v>
          </cell>
          <cell r="I3005">
            <v>4.2128275556393397</v>
          </cell>
          <cell r="J3005">
            <v>114966.07412286519</v>
          </cell>
          <cell r="K3005">
            <v>0.95864654717369679</v>
          </cell>
          <cell r="L3005">
            <v>31</v>
          </cell>
          <cell r="M3005">
            <v>138.40589088448979</v>
          </cell>
        </row>
        <row r="3006">
          <cell r="D3006">
            <v>45374</v>
          </cell>
          <cell r="E3006">
            <v>86283.114000000001</v>
          </cell>
          <cell r="F3006">
            <v>0</v>
          </cell>
          <cell r="G3006">
            <v>86283.114000000001</v>
          </cell>
          <cell r="H3006">
            <v>26161.011469000001</v>
          </cell>
          <cell r="I3006">
            <v>3.2981566520179411</v>
          </cell>
          <cell r="J3006">
            <v>114966.07412286519</v>
          </cell>
          <cell r="K3006">
            <v>0.75050935380979023</v>
          </cell>
          <cell r="L3006">
            <v>31</v>
          </cell>
          <cell r="M3006">
            <v>138.40589088448979</v>
          </cell>
        </row>
        <row r="3007">
          <cell r="D3007">
            <v>45375</v>
          </cell>
          <cell r="E3007">
            <v>70281.137000000002</v>
          </cell>
          <cell r="F3007">
            <v>0</v>
          </cell>
          <cell r="G3007">
            <v>70281.137000000002</v>
          </cell>
          <cell r="H3007">
            <v>26161.011469000001</v>
          </cell>
          <cell r="I3007">
            <v>2.6864839336690403</v>
          </cell>
          <cell r="J3007">
            <v>114966.07412286519</v>
          </cell>
          <cell r="K3007">
            <v>0.61132066599830115</v>
          </cell>
          <cell r="L3007">
            <v>31</v>
          </cell>
          <cell r="M3007">
            <v>138.40589088448979</v>
          </cell>
        </row>
        <row r="3008">
          <cell r="D3008">
            <v>45376</v>
          </cell>
          <cell r="E3008">
            <v>51423.928</v>
          </cell>
          <cell r="F3008">
            <v>0</v>
          </cell>
          <cell r="G3008">
            <v>51423.928</v>
          </cell>
          <cell r="H3008">
            <v>26161.011469000001</v>
          </cell>
          <cell r="I3008">
            <v>1.9656704810873151</v>
          </cell>
          <cell r="J3008">
            <v>114966.07412286519</v>
          </cell>
          <cell r="K3008">
            <v>0.44729654719741779</v>
          </cell>
          <cell r="L3008">
            <v>31</v>
          </cell>
          <cell r="M3008">
            <v>138.40589088448979</v>
          </cell>
        </row>
        <row r="3009">
          <cell r="D3009">
            <v>45377</v>
          </cell>
          <cell r="E3009">
            <v>95094.104000000007</v>
          </cell>
          <cell r="F3009">
            <v>0</v>
          </cell>
          <cell r="G3009">
            <v>95094.104000000007</v>
          </cell>
          <cell r="H3009">
            <v>26161.011469000001</v>
          </cell>
          <cell r="I3009">
            <v>3.6349551741408628</v>
          </cell>
          <cell r="J3009">
            <v>114966.07412286519</v>
          </cell>
          <cell r="K3009">
            <v>0.82714926751671236</v>
          </cell>
          <cell r="L3009">
            <v>31</v>
          </cell>
          <cell r="M3009">
            <v>138.40589088448979</v>
          </cell>
        </row>
        <row r="3010">
          <cell r="D3010">
            <v>45378</v>
          </cell>
          <cell r="E3010">
            <v>71113.115999999995</v>
          </cell>
          <cell r="F3010">
            <v>0</v>
          </cell>
          <cell r="G3010">
            <v>71113.115999999995</v>
          </cell>
          <cell r="H3010">
            <v>26161.011469000001</v>
          </cell>
          <cell r="I3010">
            <v>2.7182861826373519</v>
          </cell>
          <cell r="J3010">
            <v>114966.07412286519</v>
          </cell>
          <cell r="K3010">
            <v>0.61855740089029065</v>
          </cell>
          <cell r="L3010">
            <v>31</v>
          </cell>
          <cell r="M3010">
            <v>138.40589088448979</v>
          </cell>
        </row>
        <row r="3011">
          <cell r="D3011">
            <v>45379</v>
          </cell>
          <cell r="E3011">
            <v>72591.762000000002</v>
          </cell>
          <cell r="F3011">
            <v>0</v>
          </cell>
          <cell r="G3011">
            <v>72591.762000000002</v>
          </cell>
          <cell r="H3011">
            <v>26161.011469000001</v>
          </cell>
          <cell r="I3011">
            <v>2.7748071624072725</v>
          </cell>
          <cell r="J3011">
            <v>114966.07412286519</v>
          </cell>
          <cell r="K3011">
            <v>0.63141898646048045</v>
          </cell>
          <cell r="L3011">
            <v>31</v>
          </cell>
          <cell r="M3011">
            <v>138.40589088448979</v>
          </cell>
        </row>
        <row r="3012">
          <cell r="D3012">
            <v>45380</v>
          </cell>
          <cell r="E3012">
            <v>70004.452000000005</v>
          </cell>
          <cell r="F3012">
            <v>0</v>
          </cell>
          <cell r="G3012">
            <v>70004.452000000005</v>
          </cell>
          <cell r="H3012">
            <v>26161.011469000001</v>
          </cell>
          <cell r="I3012">
            <v>2.6759076988652803</v>
          </cell>
          <cell r="J3012">
            <v>114966.07412286519</v>
          </cell>
          <cell r="K3012">
            <v>0.60891399949158631</v>
          </cell>
          <cell r="L3012">
            <v>31</v>
          </cell>
          <cell r="M3012">
            <v>138.40589088448979</v>
          </cell>
        </row>
        <row r="3013">
          <cell r="D3013">
            <v>45381</v>
          </cell>
          <cell r="E3013">
            <v>73258.577000000005</v>
          </cell>
          <cell r="F3013">
            <v>0</v>
          </cell>
          <cell r="G3013">
            <v>73258.577000000005</v>
          </cell>
          <cell r="H3013">
            <v>26161.011469000001</v>
          </cell>
          <cell r="I3013">
            <v>2.8002960469173441</v>
          </cell>
          <cell r="J3013">
            <v>114966.07412286519</v>
          </cell>
          <cell r="K3013">
            <v>0.63721908883926892</v>
          </cell>
          <cell r="L3013">
            <v>31</v>
          </cell>
          <cell r="M3013">
            <v>138.40589088448979</v>
          </cell>
        </row>
        <row r="3014">
          <cell r="D3014">
            <v>45382</v>
          </cell>
          <cell r="E3014">
            <v>56576.116000000002</v>
          </cell>
          <cell r="F3014">
            <v>0</v>
          </cell>
          <cell r="G3014">
            <v>56576.116000000002</v>
          </cell>
          <cell r="H3014">
            <v>26557.834568999999</v>
          </cell>
          <cell r="I3014">
            <v>2.1302985321717176</v>
          </cell>
          <cell r="J3014">
            <v>114966.07412286519</v>
          </cell>
          <cell r="K3014">
            <v>0.49211140270421549</v>
          </cell>
          <cell r="L3014">
            <v>31</v>
          </cell>
          <cell r="M3014">
            <v>138.40589088448979</v>
          </cell>
        </row>
        <row r="3015">
          <cell r="D3015">
            <v>45383</v>
          </cell>
          <cell r="E3015">
            <v>110617.662</v>
          </cell>
          <cell r="F3015">
            <v>0</v>
          </cell>
          <cell r="G3015">
            <v>110617.662</v>
          </cell>
          <cell r="H3015">
            <v>26557.834568999999</v>
          </cell>
          <cell r="I3015">
            <v>4.1651611961285431</v>
          </cell>
          <cell r="J3015">
            <v>130997.71388975956</v>
          </cell>
          <cell r="K3015">
            <v>0.8444243698259476</v>
          </cell>
          <cell r="L3015">
            <v>30</v>
          </cell>
          <cell r="M3015">
            <v>152.61884106925049</v>
          </cell>
        </row>
        <row r="3016">
          <cell r="D3016">
            <v>45384</v>
          </cell>
          <cell r="E3016">
            <v>100563.72100000001</v>
          </cell>
          <cell r="F3016">
            <v>0</v>
          </cell>
          <cell r="G3016">
            <v>100563.72100000001</v>
          </cell>
          <cell r="H3016">
            <v>26557.834568999999</v>
          </cell>
          <cell r="I3016">
            <v>3.7865933963375316</v>
          </cell>
          <cell r="J3016">
            <v>130997.71388975956</v>
          </cell>
          <cell r="K3016">
            <v>0.76767538924098233</v>
          </cell>
          <cell r="L3016">
            <v>30</v>
          </cell>
          <cell r="M3016">
            <v>152.61884106925049</v>
          </cell>
        </row>
        <row r="3017">
          <cell r="D3017">
            <v>45385</v>
          </cell>
          <cell r="E3017">
            <v>127454.97199999999</v>
          </cell>
          <cell r="F3017">
            <v>0</v>
          </cell>
          <cell r="G3017">
            <v>127454.97199999999</v>
          </cell>
          <cell r="H3017">
            <v>26557.834568999999</v>
          </cell>
          <cell r="I3017">
            <v>4.7991477493716141</v>
          </cell>
          <cell r="J3017">
            <v>130997.71388975956</v>
          </cell>
          <cell r="K3017">
            <v>0.97295569682429006</v>
          </cell>
          <cell r="L3017">
            <v>30</v>
          </cell>
          <cell r="M3017">
            <v>152.61884106925049</v>
          </cell>
        </row>
        <row r="3018">
          <cell r="D3018">
            <v>45386</v>
          </cell>
          <cell r="E3018">
            <v>133281.886</v>
          </cell>
          <cell r="F3018">
            <v>10.55</v>
          </cell>
          <cell r="G3018">
            <v>133292.43599999999</v>
          </cell>
          <cell r="H3018">
            <v>26557.834568999999</v>
          </cell>
          <cell r="I3018">
            <v>5.0189497059217105</v>
          </cell>
          <cell r="J3018">
            <v>130997.71388975956</v>
          </cell>
          <cell r="K3018">
            <v>1.0175172683713514</v>
          </cell>
          <cell r="L3018">
            <v>30</v>
          </cell>
          <cell r="M3018">
            <v>152.61884106925049</v>
          </cell>
        </row>
        <row r="3019">
          <cell r="D3019">
            <v>45387</v>
          </cell>
          <cell r="E3019">
            <v>129717.265</v>
          </cell>
          <cell r="F3019">
            <v>0</v>
          </cell>
          <cell r="G3019">
            <v>129717.265</v>
          </cell>
          <cell r="H3019">
            <v>26557.834568999999</v>
          </cell>
          <cell r="I3019">
            <v>4.8843313886522317</v>
          </cell>
          <cell r="J3019">
            <v>130997.71388975956</v>
          </cell>
          <cell r="K3019">
            <v>0.99022541041565726</v>
          </cell>
          <cell r="L3019">
            <v>30</v>
          </cell>
          <cell r="M3019">
            <v>152.61884106925049</v>
          </cell>
        </row>
        <row r="3020">
          <cell r="D3020">
            <v>45388</v>
          </cell>
          <cell r="E3020">
            <v>67144.41</v>
          </cell>
          <cell r="F3020">
            <v>0</v>
          </cell>
          <cell r="G3020">
            <v>67144.41</v>
          </cell>
          <cell r="H3020">
            <v>26557.834568999999</v>
          </cell>
          <cell r="I3020">
            <v>2.5282336112739872</v>
          </cell>
          <cell r="J3020">
            <v>130997.71388975956</v>
          </cell>
          <cell r="K3020">
            <v>0.51256169292011489</v>
          </cell>
          <cell r="L3020">
            <v>30</v>
          </cell>
          <cell r="M3020">
            <v>152.61884106925049</v>
          </cell>
        </row>
        <row r="3021">
          <cell r="D3021">
            <v>45389</v>
          </cell>
          <cell r="E3021">
            <v>87659.811000000002</v>
          </cell>
          <cell r="F3021">
            <v>0</v>
          </cell>
          <cell r="G3021">
            <v>87659.811000000002</v>
          </cell>
          <cell r="H3021">
            <v>26557.834568999999</v>
          </cell>
          <cell r="I3021">
            <v>3.3007137977402019</v>
          </cell>
          <cell r="J3021">
            <v>130997.71388975956</v>
          </cell>
          <cell r="K3021">
            <v>0.66917054043988633</v>
          </cell>
          <cell r="L3021">
            <v>30</v>
          </cell>
          <cell r="M3021">
            <v>152.61884106925049</v>
          </cell>
        </row>
        <row r="3022">
          <cell r="D3022">
            <v>45390</v>
          </cell>
          <cell r="E3022">
            <v>102884.333</v>
          </cell>
          <cell r="F3022">
            <v>0</v>
          </cell>
          <cell r="G3022">
            <v>102884.333</v>
          </cell>
          <cell r="H3022">
            <v>26557.834568999999</v>
          </cell>
          <cell r="I3022">
            <v>3.8739729601333224</v>
          </cell>
          <cell r="J3022">
            <v>130997.71388975956</v>
          </cell>
          <cell r="K3022">
            <v>0.7853902938075833</v>
          </cell>
          <cell r="L3022">
            <v>30</v>
          </cell>
          <cell r="M3022">
            <v>152.61884106925049</v>
          </cell>
        </row>
        <row r="3023">
          <cell r="D3023">
            <v>45391</v>
          </cell>
          <cell r="E3023">
            <v>139201.00200000001</v>
          </cell>
          <cell r="F3023">
            <v>4.5999999999999996</v>
          </cell>
          <cell r="G3023">
            <v>139205.60200000001</v>
          </cell>
          <cell r="H3023">
            <v>26557.834568999999</v>
          </cell>
          <cell r="I3023">
            <v>5.241602120772666</v>
          </cell>
          <cell r="J3023">
            <v>130997.71388975956</v>
          </cell>
          <cell r="K3023">
            <v>1.0626567278658601</v>
          </cell>
          <cell r="L3023">
            <v>30</v>
          </cell>
          <cell r="M3023">
            <v>152.61884106925049</v>
          </cell>
        </row>
        <row r="3024">
          <cell r="D3024">
            <v>45392</v>
          </cell>
          <cell r="E3024">
            <v>135850.56599999999</v>
          </cell>
          <cell r="F3024">
            <v>90.724999999999994</v>
          </cell>
          <cell r="G3024">
            <v>135941.291</v>
          </cell>
          <cell r="H3024">
            <v>26557.834568999999</v>
          </cell>
          <cell r="I3024">
            <v>5.1186888240760169</v>
          </cell>
          <cell r="J3024">
            <v>130997.71388975956</v>
          </cell>
          <cell r="K3024">
            <v>1.0377378884214778</v>
          </cell>
          <cell r="L3024">
            <v>30</v>
          </cell>
          <cell r="M3024">
            <v>152.61884106925049</v>
          </cell>
        </row>
        <row r="3025">
          <cell r="D3025">
            <v>45393</v>
          </cell>
          <cell r="E3025">
            <v>145578.981</v>
          </cell>
          <cell r="F3025">
            <v>153.47499999999999</v>
          </cell>
          <cell r="G3025">
            <v>145732.45600000001</v>
          </cell>
          <cell r="H3025">
            <v>26557.834568999999</v>
          </cell>
          <cell r="I3025">
            <v>5.4873621424733265</v>
          </cell>
          <cell r="J3025">
            <v>130997.71388975956</v>
          </cell>
          <cell r="K3025">
            <v>1.1124809103358888</v>
          </cell>
          <cell r="L3025">
            <v>30</v>
          </cell>
          <cell r="M3025">
            <v>152.61884106925049</v>
          </cell>
        </row>
        <row r="3026">
          <cell r="D3026">
            <v>45394</v>
          </cell>
          <cell r="E3026">
            <v>152816.30100000001</v>
          </cell>
          <cell r="F3026">
            <v>378.07900000000001</v>
          </cell>
          <cell r="G3026">
            <v>153194.38</v>
          </cell>
          <cell r="H3026">
            <v>26557.834568999999</v>
          </cell>
          <cell r="I3026">
            <v>5.7683309835365222</v>
          </cell>
          <cell r="J3026">
            <v>130997.71388975956</v>
          </cell>
          <cell r="K3026">
            <v>1.1694431563051546</v>
          </cell>
          <cell r="L3026">
            <v>30</v>
          </cell>
          <cell r="M3026">
            <v>152.61884106925049</v>
          </cell>
        </row>
        <row r="3027">
          <cell r="D3027">
            <v>45395</v>
          </cell>
          <cell r="E3027">
            <v>131223.359</v>
          </cell>
          <cell r="F3027">
            <v>213.72499999999999</v>
          </cell>
          <cell r="G3027">
            <v>131437.084</v>
          </cell>
          <cell r="H3027">
            <v>26557.834568999999</v>
          </cell>
          <cell r="I3027">
            <v>4.9490888897026935</v>
          </cell>
          <cell r="J3027">
            <v>130997.71388975956</v>
          </cell>
          <cell r="K3027">
            <v>1.003354028839085</v>
          </cell>
          <cell r="L3027">
            <v>30</v>
          </cell>
          <cell r="M3027">
            <v>152.61884106925049</v>
          </cell>
        </row>
        <row r="3028">
          <cell r="D3028">
            <v>45396</v>
          </cell>
          <cell r="E3028">
            <v>121703.519</v>
          </cell>
          <cell r="F3028">
            <v>72.498999999999995</v>
          </cell>
          <cell r="G3028">
            <v>121776.018</v>
          </cell>
          <cell r="H3028">
            <v>26557.834568999999</v>
          </cell>
          <cell r="I3028">
            <v>4.5853142764186332</v>
          </cell>
          <cell r="J3028">
            <v>130997.71388975956</v>
          </cell>
          <cell r="K3028">
            <v>0.92960414639357725</v>
          </cell>
          <cell r="L3028">
            <v>30</v>
          </cell>
          <cell r="M3028">
            <v>152.61884106925049</v>
          </cell>
        </row>
        <row r="3029">
          <cell r="D3029">
            <v>45397</v>
          </cell>
          <cell r="E3029">
            <v>138377.158</v>
          </cell>
          <cell r="F3029">
            <v>852.22400000000005</v>
          </cell>
          <cell r="G3029">
            <v>139229.38199999998</v>
          </cell>
          <cell r="H3029">
            <v>26557.834568999999</v>
          </cell>
          <cell r="I3029">
            <v>5.2424975251000854</v>
          </cell>
          <cell r="J3029">
            <v>130997.71388975956</v>
          </cell>
          <cell r="K3029">
            <v>1.0628382577513356</v>
          </cell>
          <cell r="L3029">
            <v>30</v>
          </cell>
          <cell r="M3029">
            <v>152.61884106925049</v>
          </cell>
        </row>
        <row r="3030">
          <cell r="D3030">
            <v>45398</v>
          </cell>
          <cell r="E3030">
            <v>146418.98000000001</v>
          </cell>
          <cell r="F3030">
            <v>15.456</v>
          </cell>
          <cell r="G3030">
            <v>146434.43600000002</v>
          </cell>
          <cell r="H3030">
            <v>26557.834568999999</v>
          </cell>
          <cell r="I3030">
            <v>5.5137942673582145</v>
          </cell>
          <cell r="J3030">
            <v>130997.71388975956</v>
          </cell>
          <cell r="K3030">
            <v>1.1178396298062969</v>
          </cell>
          <cell r="L3030">
            <v>30</v>
          </cell>
          <cell r="M3030">
            <v>152.61884106925049</v>
          </cell>
        </row>
        <row r="3031">
          <cell r="D3031">
            <v>45399</v>
          </cell>
          <cell r="E3031">
            <v>145315.486</v>
          </cell>
          <cell r="F3031">
            <v>141.23400000000001</v>
          </cell>
          <cell r="G3031">
            <v>145456.72</v>
          </cell>
          <cell r="H3031">
            <v>26557.834568999999</v>
          </cell>
          <cell r="I3031">
            <v>5.4769796694865471</v>
          </cell>
          <cell r="J3031">
            <v>130997.71388975956</v>
          </cell>
          <cell r="K3031">
            <v>1.1103760186411218</v>
          </cell>
          <cell r="L3031">
            <v>30</v>
          </cell>
          <cell r="M3031">
            <v>152.61884106925049</v>
          </cell>
        </row>
        <row r="3032">
          <cell r="D3032">
            <v>45400</v>
          </cell>
          <cell r="E3032">
            <v>148885.247</v>
          </cell>
          <cell r="F3032">
            <v>591.19399999999996</v>
          </cell>
          <cell r="G3032">
            <v>149476.44099999999</v>
          </cell>
          <cell r="H3032">
            <v>26557.834568999999</v>
          </cell>
          <cell r="I3032">
            <v>5.6283369267793555</v>
          </cell>
          <cell r="J3032">
            <v>130997.71388975956</v>
          </cell>
          <cell r="K3032">
            <v>1.1410614472691569</v>
          </cell>
          <cell r="L3032">
            <v>30</v>
          </cell>
          <cell r="M3032">
            <v>152.61884106925049</v>
          </cell>
        </row>
        <row r="3033">
          <cell r="D3033">
            <v>45401</v>
          </cell>
          <cell r="E3033">
            <v>156878.011</v>
          </cell>
          <cell r="F3033">
            <v>17.446999999999999</v>
          </cell>
          <cell r="G3033">
            <v>156895.45799999998</v>
          </cell>
          <cell r="H3033">
            <v>26557.834568999999</v>
          </cell>
          <cell r="I3033">
            <v>5.9076901617249469</v>
          </cell>
          <cell r="J3033">
            <v>130997.71388975956</v>
          </cell>
          <cell r="K3033">
            <v>1.1976961531713028</v>
          </cell>
          <cell r="L3033">
            <v>30</v>
          </cell>
          <cell r="M3033">
            <v>152.61884106925049</v>
          </cell>
        </row>
        <row r="3034">
          <cell r="D3034">
            <v>45402</v>
          </cell>
          <cell r="E3034">
            <v>138892.78</v>
          </cell>
          <cell r="F3034">
            <v>0.2</v>
          </cell>
          <cell r="G3034">
            <v>138892.98000000001</v>
          </cell>
          <cell r="H3034">
            <v>26557.834568999999</v>
          </cell>
          <cell r="I3034">
            <v>5.2298307544292326</v>
          </cell>
          <cell r="J3034">
            <v>130997.71388975956</v>
          </cell>
          <cell r="K3034">
            <v>1.0602702587381385</v>
          </cell>
          <cell r="L3034">
            <v>30</v>
          </cell>
          <cell r="M3034">
            <v>152.61884106925049</v>
          </cell>
        </row>
        <row r="3035">
          <cell r="D3035">
            <v>45403</v>
          </cell>
          <cell r="E3035">
            <v>134860.655</v>
          </cell>
          <cell r="F3035">
            <v>137.85</v>
          </cell>
          <cell r="G3035">
            <v>134998.505</v>
          </cell>
          <cell r="H3035">
            <v>26557.834568999999</v>
          </cell>
          <cell r="I3035">
            <v>5.0831894689779746</v>
          </cell>
          <cell r="J3035">
            <v>130997.71388975956</v>
          </cell>
          <cell r="K3035">
            <v>1.0305409231309739</v>
          </cell>
          <cell r="L3035">
            <v>30</v>
          </cell>
          <cell r="M3035">
            <v>152.61884106925049</v>
          </cell>
        </row>
        <row r="3036">
          <cell r="D3036">
            <v>45404</v>
          </cell>
          <cell r="E3036">
            <v>143477.36900000001</v>
          </cell>
          <cell r="F3036">
            <v>148.10499999999999</v>
          </cell>
          <cell r="G3036">
            <v>143625.47400000002</v>
          </cell>
          <cell r="H3036">
            <v>26557.834568999999</v>
          </cell>
          <cell r="I3036">
            <v>5.4080265326921211</v>
          </cell>
          <cell r="J3036">
            <v>130997.71388975956</v>
          </cell>
          <cell r="K3036">
            <v>1.0963967975873783</v>
          </cell>
          <cell r="L3036">
            <v>30</v>
          </cell>
          <cell r="M3036">
            <v>152.61884106925049</v>
          </cell>
        </row>
        <row r="3037">
          <cell r="D3037">
            <v>45405</v>
          </cell>
          <cell r="E3037">
            <v>158905.60500000001</v>
          </cell>
          <cell r="F3037">
            <v>295.40699999999998</v>
          </cell>
          <cell r="G3037">
            <v>159201.01200000002</v>
          </cell>
          <cell r="H3037">
            <v>26557.834568999999</v>
          </cell>
          <cell r="I3037">
            <v>5.9945027365231658</v>
          </cell>
          <cell r="J3037">
            <v>130997.71388975956</v>
          </cell>
          <cell r="K3037">
            <v>1.2152961091670256</v>
          </cell>
          <cell r="L3037">
            <v>30</v>
          </cell>
          <cell r="M3037">
            <v>152.61884106925049</v>
          </cell>
        </row>
        <row r="3038">
          <cell r="D3038">
            <v>45406</v>
          </cell>
          <cell r="E3038">
            <v>179882.11300000001</v>
          </cell>
          <cell r="F3038">
            <v>1146.7429999999999</v>
          </cell>
          <cell r="G3038">
            <v>181028.856</v>
          </cell>
          <cell r="H3038">
            <v>26557.834568999999</v>
          </cell>
          <cell r="I3038">
            <v>6.8164012216307892</v>
          </cell>
          <cell r="J3038">
            <v>130997.71388975956</v>
          </cell>
          <cell r="K3038">
            <v>1.3819237803824873</v>
          </cell>
          <cell r="L3038">
            <v>30</v>
          </cell>
          <cell r="M3038">
            <v>152.61884106925049</v>
          </cell>
        </row>
        <row r="3039">
          <cell r="D3039">
            <v>45407</v>
          </cell>
          <cell r="E3039">
            <v>141037.924</v>
          </cell>
          <cell r="F3039">
            <v>139.78</v>
          </cell>
          <cell r="G3039">
            <v>141177.704</v>
          </cell>
          <cell r="H3039">
            <v>26557.834568999999</v>
          </cell>
          <cell r="I3039">
            <v>5.3158590032333297</v>
          </cell>
          <cell r="J3039">
            <v>130997.71388975956</v>
          </cell>
          <cell r="K3039">
            <v>1.0777112043253469</v>
          </cell>
          <cell r="L3039">
            <v>30</v>
          </cell>
          <cell r="M3039">
            <v>152.61884106925049</v>
          </cell>
        </row>
        <row r="3040">
          <cell r="D3040">
            <v>45408</v>
          </cell>
          <cell r="E3040">
            <v>127543.22500000001</v>
          </cell>
          <cell r="F3040">
            <v>0</v>
          </cell>
          <cell r="G3040">
            <v>127543.22500000001</v>
          </cell>
          <cell r="H3040">
            <v>26557.834568999999</v>
          </cell>
          <cell r="I3040">
            <v>4.8024707989135758</v>
          </cell>
          <cell r="J3040">
            <v>130997.71388975956</v>
          </cell>
          <cell r="K3040">
            <v>0.9736293956040587</v>
          </cell>
          <cell r="L3040">
            <v>30</v>
          </cell>
          <cell r="M3040">
            <v>152.61884106925049</v>
          </cell>
        </row>
        <row r="3041">
          <cell r="D3041">
            <v>45409</v>
          </cell>
          <cell r="E3041">
            <v>109729.90300000001</v>
          </cell>
          <cell r="F3041">
            <v>0</v>
          </cell>
          <cell r="G3041">
            <v>109729.90300000001</v>
          </cell>
          <cell r="H3041">
            <v>26557.834568999999</v>
          </cell>
          <cell r="I3041">
            <v>4.1317338096564455</v>
          </cell>
          <cell r="J3041">
            <v>130997.71388975956</v>
          </cell>
          <cell r="K3041">
            <v>0.8376474653011321</v>
          </cell>
          <cell r="L3041">
            <v>30</v>
          </cell>
          <cell r="M3041">
            <v>152.61884106925049</v>
          </cell>
        </row>
        <row r="3042">
          <cell r="D3042">
            <v>45410</v>
          </cell>
          <cell r="E3042">
            <v>136069.609</v>
          </cell>
          <cell r="F3042">
            <v>0.28399999999999997</v>
          </cell>
          <cell r="G3042">
            <v>136069.89300000001</v>
          </cell>
          <cell r="H3042">
            <v>26557.834568999999</v>
          </cell>
          <cell r="I3042">
            <v>5.123531161641826</v>
          </cell>
          <cell r="J3042">
            <v>130997.71388975956</v>
          </cell>
          <cell r="K3042">
            <v>1.0387196002100381</v>
          </cell>
          <cell r="L3042">
            <v>30</v>
          </cell>
          <cell r="M3042">
            <v>152.61884106925049</v>
          </cell>
        </row>
        <row r="3043">
          <cell r="D3043">
            <v>45411</v>
          </cell>
          <cell r="E3043">
            <v>128200.03599999999</v>
          </cell>
          <cell r="F3043">
            <v>1162.894</v>
          </cell>
          <cell r="G3043">
            <v>129362.93</v>
          </cell>
          <cell r="H3043">
            <v>26557.834568999999</v>
          </cell>
          <cell r="I3043">
            <v>4.8709893746759256</v>
          </cell>
          <cell r="J3043">
            <v>130997.71388975956</v>
          </cell>
          <cell r="K3043">
            <v>0.98752051588369472</v>
          </cell>
          <cell r="L3043">
            <v>30</v>
          </cell>
          <cell r="M3043">
            <v>152.61884106925049</v>
          </cell>
        </row>
        <row r="3044">
          <cell r="D3044">
            <v>45412</v>
          </cell>
          <cell r="E3044">
            <v>128554.208</v>
          </cell>
          <cell r="F3044">
            <v>0</v>
          </cell>
          <cell r="G3044">
            <v>128554.208</v>
          </cell>
          <cell r="H3044">
            <v>27012.987058999999</v>
          </cell>
          <cell r="I3044">
            <v>4.7589778842014141</v>
          </cell>
          <cell r="J3044">
            <v>130997.71388975956</v>
          </cell>
          <cell r="K3044">
            <v>0.98134695776587466</v>
          </cell>
          <cell r="L3044">
            <v>30</v>
          </cell>
          <cell r="M3044">
            <v>152.61884106925049</v>
          </cell>
        </row>
        <row r="3045">
          <cell r="D3045">
            <v>45413</v>
          </cell>
          <cell r="E3045">
            <v>109823.637</v>
          </cell>
          <cell r="F3045">
            <v>0</v>
          </cell>
          <cell r="G3045">
            <v>109823.637</v>
          </cell>
          <cell r="H3045">
            <v>27012.987058999999</v>
          </cell>
          <cell r="I3045">
            <v>4.0655865550940513</v>
          </cell>
          <cell r="J3045">
            <v>151950.69508637942</v>
          </cell>
          <cell r="K3045">
            <v>0.72275837196775283</v>
          </cell>
          <cell r="L3045">
            <v>31</v>
          </cell>
          <cell r="M3045">
            <v>182.93110801950098</v>
          </cell>
        </row>
        <row r="3046">
          <cell r="D3046">
            <v>45414</v>
          </cell>
          <cell r="E3046">
            <v>161784.43400000001</v>
          </cell>
          <cell r="F3046">
            <v>0</v>
          </cell>
          <cell r="G3046">
            <v>161784.43400000001</v>
          </cell>
          <cell r="H3046">
            <v>27012.987058999999</v>
          </cell>
          <cell r="I3046">
            <v>5.9891352869136991</v>
          </cell>
          <cell r="J3046">
            <v>151950.69508637942</v>
          </cell>
          <cell r="K3046">
            <v>1.0647166431718551</v>
          </cell>
          <cell r="L3046">
            <v>31</v>
          </cell>
          <cell r="M3046">
            <v>182.93110801950098</v>
          </cell>
        </row>
        <row r="3047">
          <cell r="D3047">
            <v>45415</v>
          </cell>
          <cell r="E3047">
            <v>178300.29</v>
          </cell>
          <cell r="F3047">
            <v>145.702</v>
          </cell>
          <cell r="G3047">
            <v>178445.992</v>
          </cell>
          <cell r="H3047">
            <v>27012.987058999999</v>
          </cell>
          <cell r="I3047">
            <v>6.6059333464399899</v>
          </cell>
          <cell r="J3047">
            <v>151950.69508637942</v>
          </cell>
          <cell r="K3047">
            <v>1.1743677243368897</v>
          </cell>
          <cell r="L3047">
            <v>31</v>
          </cell>
          <cell r="M3047">
            <v>182.93110801950098</v>
          </cell>
        </row>
        <row r="3048">
          <cell r="D3048">
            <v>45416</v>
          </cell>
          <cell r="E3048">
            <v>158938.611</v>
          </cell>
          <cell r="F3048">
            <v>22.477</v>
          </cell>
          <cell r="G3048">
            <v>158961.08800000002</v>
          </cell>
          <cell r="H3048">
            <v>27012.987058999999</v>
          </cell>
          <cell r="I3048">
            <v>5.884617189976348</v>
          </cell>
          <cell r="J3048">
            <v>151950.69508637942</v>
          </cell>
          <cell r="K3048">
            <v>1.0461359713401468</v>
          </cell>
          <cell r="L3048">
            <v>31</v>
          </cell>
          <cell r="M3048">
            <v>182.93110801950098</v>
          </cell>
        </row>
        <row r="3049">
          <cell r="D3049">
            <v>45417</v>
          </cell>
          <cell r="E3049">
            <v>117604.626</v>
          </cell>
          <cell r="F3049">
            <v>0</v>
          </cell>
          <cell r="G3049">
            <v>117604.626</v>
          </cell>
          <cell r="H3049">
            <v>27012.987058999999</v>
          </cell>
          <cell r="I3049">
            <v>4.3536327820072502</v>
          </cell>
          <cell r="J3049">
            <v>151950.69508637942</v>
          </cell>
          <cell r="K3049">
            <v>0.7739656994207581</v>
          </cell>
          <cell r="L3049">
            <v>31</v>
          </cell>
          <cell r="M3049">
            <v>182.93110801950098</v>
          </cell>
        </row>
        <row r="3050">
          <cell r="D3050">
            <v>45418</v>
          </cell>
          <cell r="E3050">
            <v>148732.38200000001</v>
          </cell>
          <cell r="F3050">
            <v>11.025</v>
          </cell>
          <cell r="G3050">
            <v>148743.40700000001</v>
          </cell>
          <cell r="H3050">
            <v>27012.987058999999</v>
          </cell>
          <cell r="I3050">
            <v>5.5063664997552619</v>
          </cell>
          <cell r="J3050">
            <v>151950.69508637942</v>
          </cell>
          <cell r="K3050">
            <v>0.97889257377495931</v>
          </cell>
          <cell r="L3050">
            <v>31</v>
          </cell>
          <cell r="M3050">
            <v>182.93110801950098</v>
          </cell>
        </row>
        <row r="3051">
          <cell r="D3051">
            <v>45419</v>
          </cell>
          <cell r="E3051">
            <v>179649.91500000001</v>
          </cell>
          <cell r="F3051">
            <v>373.97399999999999</v>
          </cell>
          <cell r="G3051">
            <v>180023.889</v>
          </cell>
          <cell r="H3051">
            <v>27012.987058999999</v>
          </cell>
          <cell r="I3051">
            <v>6.6643458795135686</v>
          </cell>
          <cell r="J3051">
            <v>151950.69508637942</v>
          </cell>
          <cell r="K3051">
            <v>1.1847519940442641</v>
          </cell>
          <cell r="L3051">
            <v>31</v>
          </cell>
          <cell r="M3051">
            <v>182.93110801950098</v>
          </cell>
        </row>
        <row r="3052">
          <cell r="D3052">
            <v>45420</v>
          </cell>
          <cell r="E3052">
            <v>180291.25</v>
          </cell>
          <cell r="F3052">
            <v>205.80199999999999</v>
          </cell>
          <cell r="G3052">
            <v>180497.052</v>
          </cell>
          <cell r="H3052">
            <v>27012.987058999999</v>
          </cell>
          <cell r="I3052">
            <v>6.6818620097721935</v>
          </cell>
          <cell r="J3052">
            <v>151950.69508637942</v>
          </cell>
          <cell r="K3052">
            <v>1.1878659185954552</v>
          </cell>
          <cell r="L3052">
            <v>31</v>
          </cell>
          <cell r="M3052">
            <v>182.93110801950098</v>
          </cell>
        </row>
        <row r="3053">
          <cell r="D3053">
            <v>45421</v>
          </cell>
          <cell r="E3053">
            <v>170325.08199999999</v>
          </cell>
          <cell r="F3053">
            <v>57.332999999999998</v>
          </cell>
          <cell r="G3053">
            <v>170382.41500000001</v>
          </cell>
          <cell r="H3053">
            <v>27012.987058999999</v>
          </cell>
          <cell r="I3053">
            <v>6.3074259291599954</v>
          </cell>
          <cell r="J3053">
            <v>151950.69508637942</v>
          </cell>
          <cell r="K3053">
            <v>1.1213006620545085</v>
          </cell>
          <cell r="L3053">
            <v>31</v>
          </cell>
          <cell r="M3053">
            <v>182.93110801950098</v>
          </cell>
        </row>
        <row r="3054">
          <cell r="D3054">
            <v>45422</v>
          </cell>
          <cell r="E3054">
            <v>172167.29199999999</v>
          </cell>
          <cell r="F3054">
            <v>665.91399999999999</v>
          </cell>
          <cell r="G3054">
            <v>172833.20599999998</v>
          </cell>
          <cell r="H3054">
            <v>27012.987058999999</v>
          </cell>
          <cell r="I3054">
            <v>6.3981523266016085</v>
          </cell>
          <cell r="J3054">
            <v>151950.69508637942</v>
          </cell>
          <cell r="K3054">
            <v>1.1374295188432635</v>
          </cell>
          <cell r="L3054">
            <v>31</v>
          </cell>
          <cell r="M3054">
            <v>182.93110801950098</v>
          </cell>
        </row>
        <row r="3055">
          <cell r="D3055">
            <v>45423</v>
          </cell>
          <cell r="E3055">
            <v>141215.41</v>
          </cell>
          <cell r="F3055">
            <v>25</v>
          </cell>
          <cell r="G3055">
            <v>141240.41</v>
          </cell>
          <cell r="H3055">
            <v>27012.987058999999</v>
          </cell>
          <cell r="I3055">
            <v>5.2286113228245341</v>
          </cell>
          <cell r="J3055">
            <v>151950.69508637942</v>
          </cell>
          <cell r="K3055">
            <v>0.9295147344979835</v>
          </cell>
          <cell r="L3055">
            <v>31</v>
          </cell>
          <cell r="M3055">
            <v>182.93110801950098</v>
          </cell>
        </row>
        <row r="3056">
          <cell r="D3056">
            <v>45424</v>
          </cell>
          <cell r="E3056">
            <v>132454.67800000001</v>
          </cell>
          <cell r="F3056">
            <v>0</v>
          </cell>
          <cell r="G3056">
            <v>132454.67800000001</v>
          </cell>
          <cell r="H3056">
            <v>27012.987058999999</v>
          </cell>
          <cell r="I3056">
            <v>4.9033702829939232</v>
          </cell>
          <cell r="J3056">
            <v>151950.69508637942</v>
          </cell>
          <cell r="K3056">
            <v>0.87169511086937446</v>
          </cell>
          <cell r="L3056">
            <v>31</v>
          </cell>
          <cell r="M3056">
            <v>182.93110801950098</v>
          </cell>
        </row>
        <row r="3057">
          <cell r="D3057">
            <v>45425</v>
          </cell>
          <cell r="E3057">
            <v>159310.022</v>
          </cell>
          <cell r="F3057">
            <v>259.85000000000002</v>
          </cell>
          <cell r="G3057">
            <v>159569.872</v>
          </cell>
          <cell r="H3057">
            <v>27012.987058999999</v>
          </cell>
          <cell r="I3057">
            <v>5.9071539053225743</v>
          </cell>
          <cell r="J3057">
            <v>151950.69508637942</v>
          </cell>
          <cell r="K3057">
            <v>1.0501424288272543</v>
          </cell>
          <cell r="L3057">
            <v>31</v>
          </cell>
          <cell r="M3057">
            <v>182.93110801950098</v>
          </cell>
        </row>
        <row r="3058">
          <cell r="D3058">
            <v>45426</v>
          </cell>
          <cell r="E3058">
            <v>149526.97500000001</v>
          </cell>
          <cell r="F3058">
            <v>508.274</v>
          </cell>
          <cell r="G3058">
            <v>150035.24900000001</v>
          </cell>
          <cell r="H3058">
            <v>27012.987058999999</v>
          </cell>
          <cell r="I3058">
            <v>5.5541894967891867</v>
          </cell>
          <cell r="J3058">
            <v>151950.69508637942</v>
          </cell>
          <cell r="K3058">
            <v>0.98739429204130635</v>
          </cell>
          <cell r="L3058">
            <v>31</v>
          </cell>
          <cell r="M3058">
            <v>182.93110801950098</v>
          </cell>
        </row>
        <row r="3059">
          <cell r="D3059">
            <v>45427</v>
          </cell>
          <cell r="E3059">
            <v>166325.55100000001</v>
          </cell>
          <cell r="F3059">
            <v>10.132</v>
          </cell>
          <cell r="G3059">
            <v>166335.68300000002</v>
          </cell>
          <cell r="H3059">
            <v>27012.987058999999</v>
          </cell>
          <cell r="I3059">
            <v>6.1576190236459416</v>
          </cell>
          <cell r="J3059">
            <v>151950.69508637942</v>
          </cell>
          <cell r="K3059">
            <v>1.094668786512909</v>
          </cell>
          <cell r="L3059">
            <v>31</v>
          </cell>
          <cell r="M3059">
            <v>182.93110801950098</v>
          </cell>
        </row>
        <row r="3060">
          <cell r="D3060">
            <v>45428</v>
          </cell>
          <cell r="E3060">
            <v>152270.696</v>
          </cell>
          <cell r="F3060">
            <v>194.67</v>
          </cell>
          <cell r="G3060">
            <v>152465.36600000001</v>
          </cell>
          <cell r="H3060">
            <v>27012.987058999999</v>
          </cell>
          <cell r="I3060">
            <v>5.6441505586551806</v>
          </cell>
          <cell r="J3060">
            <v>151950.69508637942</v>
          </cell>
          <cell r="K3060">
            <v>1.00338709153866</v>
          </cell>
          <cell r="L3060">
            <v>31</v>
          </cell>
          <cell r="M3060">
            <v>182.93110801950098</v>
          </cell>
        </row>
        <row r="3061">
          <cell r="D3061">
            <v>45429</v>
          </cell>
          <cell r="E3061">
            <v>144419.33300000001</v>
          </cell>
          <cell r="F3061">
            <v>0</v>
          </cell>
          <cell r="G3061">
            <v>144419.33300000001</v>
          </cell>
          <cell r="H3061">
            <v>27012.987058999999</v>
          </cell>
          <cell r="I3061">
            <v>5.3462926067586958</v>
          </cell>
          <cell r="J3061">
            <v>151950.69508637942</v>
          </cell>
          <cell r="K3061">
            <v>0.95043548776069731</v>
          </cell>
          <cell r="L3061">
            <v>31</v>
          </cell>
          <cell r="M3061">
            <v>182.93110801950098</v>
          </cell>
        </row>
        <row r="3062">
          <cell r="D3062">
            <v>45430</v>
          </cell>
          <cell r="E3062">
            <v>174132.345</v>
          </cell>
          <cell r="F3062">
            <v>104.187</v>
          </cell>
          <cell r="G3062">
            <v>174236.53200000001</v>
          </cell>
          <cell r="H3062">
            <v>27012.987058999999</v>
          </cell>
          <cell r="I3062">
            <v>6.4501023755515812</v>
          </cell>
          <cell r="J3062">
            <v>151950.69508637942</v>
          </cell>
          <cell r="K3062">
            <v>1.1466649224668024</v>
          </cell>
          <cell r="L3062">
            <v>31</v>
          </cell>
          <cell r="M3062">
            <v>182.93110801950098</v>
          </cell>
        </row>
        <row r="3063">
          <cell r="D3063">
            <v>45431</v>
          </cell>
          <cell r="E3063">
            <v>139010.47399999999</v>
          </cell>
          <cell r="F3063">
            <v>0</v>
          </cell>
          <cell r="G3063">
            <v>139010.47399999999</v>
          </cell>
          <cell r="H3063">
            <v>27012.987058999999</v>
          </cell>
          <cell r="I3063">
            <v>5.1460608075805316</v>
          </cell>
          <cell r="J3063">
            <v>151950.69508637942</v>
          </cell>
          <cell r="K3063">
            <v>0.91483934259712796</v>
          </cell>
          <cell r="L3063">
            <v>31</v>
          </cell>
          <cell r="M3063">
            <v>182.93110801950098</v>
          </cell>
        </row>
        <row r="3064">
          <cell r="D3064">
            <v>45432</v>
          </cell>
          <cell r="E3064">
            <v>161967.565</v>
          </cell>
          <cell r="F3064">
            <v>0</v>
          </cell>
          <cell r="G3064">
            <v>161967.565</v>
          </cell>
          <cell r="H3064">
            <v>27012.987058999999</v>
          </cell>
          <cell r="I3064">
            <v>5.9959146556521512</v>
          </cell>
          <cell r="J3064">
            <v>151950.69508637942</v>
          </cell>
          <cell r="K3064">
            <v>1.065921843318494</v>
          </cell>
          <cell r="L3064">
            <v>31</v>
          </cell>
          <cell r="M3064">
            <v>182.93110801950098</v>
          </cell>
        </row>
        <row r="3065">
          <cell r="D3065">
            <v>45433</v>
          </cell>
          <cell r="E3065">
            <v>162451.04500000001</v>
          </cell>
          <cell r="F3065">
            <v>0</v>
          </cell>
          <cell r="G3065">
            <v>162451.04500000001</v>
          </cell>
          <cell r="H3065">
            <v>27012.987058999999</v>
          </cell>
          <cell r="I3065">
            <v>6.0138127133139729</v>
          </cell>
          <cell r="J3065">
            <v>151950.69508637942</v>
          </cell>
          <cell r="K3065">
            <v>1.0691036648937438</v>
          </cell>
          <cell r="L3065">
            <v>31</v>
          </cell>
          <cell r="M3065">
            <v>182.93110801950098</v>
          </cell>
        </row>
        <row r="3066">
          <cell r="D3066">
            <v>45434</v>
          </cell>
          <cell r="E3066">
            <v>178854.72</v>
          </cell>
          <cell r="F3066">
            <v>27.501999999999999</v>
          </cell>
          <cell r="G3066">
            <v>178882.22200000001</v>
          </cell>
          <cell r="H3066">
            <v>27012.987058999999</v>
          </cell>
          <cell r="I3066">
            <v>6.6220822454509438</v>
          </cell>
          <cell r="J3066">
            <v>151950.69508637942</v>
          </cell>
          <cell r="K3066">
            <v>1.1772385897827635</v>
          </cell>
          <cell r="L3066">
            <v>31</v>
          </cell>
          <cell r="M3066">
            <v>182.93110801950098</v>
          </cell>
        </row>
        <row r="3067">
          <cell r="D3067">
            <v>45435</v>
          </cell>
          <cell r="E3067">
            <v>181394.435</v>
          </cell>
          <cell r="F3067">
            <v>0</v>
          </cell>
          <cell r="G3067">
            <v>181394.435</v>
          </cell>
          <cell r="H3067">
            <v>27012.987058999999</v>
          </cell>
          <cell r="I3067">
            <v>6.7150824380809917</v>
          </cell>
          <cell r="J3067">
            <v>151950.69508637942</v>
          </cell>
          <cell r="K3067">
            <v>1.1937716697964607</v>
          </cell>
          <cell r="L3067">
            <v>31</v>
          </cell>
          <cell r="M3067">
            <v>182.93110801950098</v>
          </cell>
        </row>
        <row r="3068">
          <cell r="D3068">
            <v>45436</v>
          </cell>
          <cell r="E3068">
            <v>197942.60699999999</v>
          </cell>
          <cell r="F3068">
            <v>897.26499999999999</v>
          </cell>
          <cell r="G3068">
            <v>198839.872</v>
          </cell>
          <cell r="H3068">
            <v>27012.987058999999</v>
          </cell>
          <cell r="I3068">
            <v>7.3608990951540072</v>
          </cell>
          <cell r="J3068">
            <v>151950.69508637942</v>
          </cell>
          <cell r="K3068">
            <v>1.3085815230194604</v>
          </cell>
          <cell r="L3068">
            <v>31</v>
          </cell>
          <cell r="M3068">
            <v>182.93110801950098</v>
          </cell>
        </row>
        <row r="3069">
          <cell r="D3069">
            <v>45437</v>
          </cell>
          <cell r="E3069">
            <v>179351.77</v>
          </cell>
          <cell r="F3069">
            <v>28.2</v>
          </cell>
          <cell r="G3069">
            <v>179379.97</v>
          </cell>
          <cell r="H3069">
            <v>27012.987058999999</v>
          </cell>
          <cell r="I3069">
            <v>6.6405084934964806</v>
          </cell>
          <cell r="J3069">
            <v>151950.69508637942</v>
          </cell>
          <cell r="K3069">
            <v>1.1805143102374613</v>
          </cell>
          <cell r="L3069">
            <v>31</v>
          </cell>
          <cell r="M3069">
            <v>182.93110801950098</v>
          </cell>
        </row>
        <row r="3070">
          <cell r="D3070">
            <v>45438</v>
          </cell>
          <cell r="E3070">
            <v>145326.58100000001</v>
          </cell>
          <cell r="F3070">
            <v>1.05</v>
          </cell>
          <cell r="G3070">
            <v>145327.63099999999</v>
          </cell>
          <cell r="H3070">
            <v>27012.987058999999</v>
          </cell>
          <cell r="I3070">
            <v>5.3799170999706512</v>
          </cell>
          <cell r="J3070">
            <v>151950.69508637942</v>
          </cell>
          <cell r="K3070">
            <v>0.95641307147285892</v>
          </cell>
          <cell r="L3070">
            <v>31</v>
          </cell>
          <cell r="M3070">
            <v>182.93110801950098</v>
          </cell>
        </row>
        <row r="3071">
          <cell r="D3071">
            <v>45439</v>
          </cell>
          <cell r="E3071">
            <v>183239.95499999999</v>
          </cell>
          <cell r="F3071">
            <v>947.81100000000004</v>
          </cell>
          <cell r="G3071">
            <v>184187.76599999997</v>
          </cell>
          <cell r="H3071">
            <v>27012.987058999999</v>
          </cell>
          <cell r="I3071">
            <v>6.8184894028086971</v>
          </cell>
          <cell r="J3071">
            <v>151950.69508637942</v>
          </cell>
          <cell r="K3071">
            <v>1.2121548104488415</v>
          </cell>
          <cell r="L3071">
            <v>31</v>
          </cell>
          <cell r="M3071">
            <v>182.93110801950098</v>
          </cell>
        </row>
        <row r="3072">
          <cell r="D3072">
            <v>45440</v>
          </cell>
          <cell r="E3072">
            <v>182275.965</v>
          </cell>
          <cell r="F3072">
            <v>1989.252</v>
          </cell>
          <cell r="G3072">
            <v>184265.217</v>
          </cell>
          <cell r="H3072">
            <v>27012.987058999999</v>
          </cell>
          <cell r="I3072">
            <v>6.8213565792461219</v>
          </cell>
          <cell r="J3072">
            <v>151950.69508637942</v>
          </cell>
          <cell r="K3072">
            <v>1.2126645218388159</v>
          </cell>
          <cell r="L3072">
            <v>31</v>
          </cell>
          <cell r="M3072">
            <v>182.93110801950098</v>
          </cell>
        </row>
        <row r="3073">
          <cell r="D3073">
            <v>45441</v>
          </cell>
          <cell r="E3073">
            <v>189090.41399999999</v>
          </cell>
          <cell r="F3073">
            <v>1511.2650000000001</v>
          </cell>
          <cell r="G3073">
            <v>190601.679</v>
          </cell>
          <cell r="H3073">
            <v>27012.987058999999</v>
          </cell>
          <cell r="I3073">
            <v>7.0559275278850242</v>
          </cell>
          <cell r="J3073">
            <v>151950.69508637942</v>
          </cell>
          <cell r="K3073">
            <v>1.2543652985045488</v>
          </cell>
          <cell r="L3073">
            <v>31</v>
          </cell>
          <cell r="M3073">
            <v>182.93110801950098</v>
          </cell>
        </row>
        <row r="3074">
          <cell r="D3074">
            <v>45442</v>
          </cell>
          <cell r="E3074">
            <v>177696.47700000001</v>
          </cell>
          <cell r="F3074">
            <v>64.212000000000003</v>
          </cell>
          <cell r="G3074">
            <v>177760.68900000001</v>
          </cell>
          <cell r="H3074">
            <v>27012.987058999999</v>
          </cell>
          <cell r="I3074">
            <v>6.5805639565793577</v>
          </cell>
          <cell r="J3074">
            <v>151950.69508637942</v>
          </cell>
          <cell r="K3074">
            <v>1.1698576890283285</v>
          </cell>
          <cell r="L3074">
            <v>31</v>
          </cell>
          <cell r="M3074">
            <v>182.93110801950098</v>
          </cell>
        </row>
        <row r="3075">
          <cell r="D3075">
            <v>45443</v>
          </cell>
          <cell r="E3075">
            <v>158643.139</v>
          </cell>
          <cell r="F3075">
            <v>17.577999999999999</v>
          </cell>
          <cell r="G3075">
            <v>158660.717</v>
          </cell>
          <cell r="H3075">
            <v>27230.009514000001</v>
          </cell>
          <cell r="I3075">
            <v>5.8266860655493486</v>
          </cell>
          <cell r="J3075">
            <v>151950.69508637942</v>
          </cell>
          <cell r="K3075">
            <v>1.04415920512773</v>
          </cell>
          <cell r="L3075">
            <v>31</v>
          </cell>
          <cell r="M3075">
            <v>182.93110801950098</v>
          </cell>
        </row>
        <row r="3076">
          <cell r="D3076">
            <v>45444</v>
          </cell>
          <cell r="E3076">
            <v>147837.99100000001</v>
          </cell>
          <cell r="F3076">
            <v>38.676000000000002</v>
          </cell>
          <cell r="G3076">
            <v>147876.66700000002</v>
          </cell>
          <cell r="H3076">
            <v>27230.009514000001</v>
          </cell>
          <cell r="I3076">
            <v>5.4306505814465797</v>
          </cell>
          <cell r="J3076">
            <v>156987.8766373806</v>
          </cell>
          <cell r="K3076">
            <v>0.94196233599345913</v>
          </cell>
          <cell r="L3076">
            <v>30</v>
          </cell>
          <cell r="M3076">
            <v>182.8986711514853</v>
          </cell>
        </row>
        <row r="3077">
          <cell r="D3077">
            <v>45445</v>
          </cell>
          <cell r="E3077">
            <v>151361.43299999999</v>
          </cell>
          <cell r="F3077">
            <v>146.364</v>
          </cell>
          <cell r="G3077">
            <v>151507.79699999999</v>
          </cell>
          <cell r="H3077">
            <v>27230.009514000001</v>
          </cell>
          <cell r="I3077">
            <v>5.564000883734689</v>
          </cell>
          <cell r="J3077">
            <v>156987.8766373806</v>
          </cell>
          <cell r="K3077">
            <v>0.96509233862663923</v>
          </cell>
          <cell r="L3077">
            <v>30</v>
          </cell>
          <cell r="M3077">
            <v>182.8986711514853</v>
          </cell>
        </row>
        <row r="3078">
          <cell r="D3078">
            <v>45446</v>
          </cell>
          <cell r="E3078">
            <v>175569.86300000001</v>
          </cell>
          <cell r="F3078">
            <v>1263.5229999999999</v>
          </cell>
          <cell r="G3078">
            <v>176833.386</v>
          </cell>
          <cell r="H3078">
            <v>27230.009514000001</v>
          </cell>
          <cell r="I3078">
            <v>6.4940625859525722</v>
          </cell>
          <cell r="J3078">
            <v>156987.8766373806</v>
          </cell>
          <cell r="K3078">
            <v>1.1264142798011063</v>
          </cell>
          <cell r="L3078">
            <v>30</v>
          </cell>
          <cell r="M3078">
            <v>182.8986711514853</v>
          </cell>
        </row>
        <row r="3079">
          <cell r="D3079">
            <v>45447</v>
          </cell>
          <cell r="E3079">
            <v>189258.38200000001</v>
          </cell>
          <cell r="F3079">
            <v>45.256999999999998</v>
          </cell>
          <cell r="G3079">
            <v>189303.63900000002</v>
          </cell>
          <cell r="H3079">
            <v>27230.009514000001</v>
          </cell>
          <cell r="I3079">
            <v>6.952022506737344</v>
          </cell>
          <cell r="J3079">
            <v>156987.8766373806</v>
          </cell>
          <cell r="K3079">
            <v>1.2058487767005359</v>
          </cell>
          <cell r="L3079">
            <v>30</v>
          </cell>
          <cell r="M3079">
            <v>182.8986711514853</v>
          </cell>
        </row>
        <row r="3080">
          <cell r="D3080">
            <v>45448</v>
          </cell>
          <cell r="E3080">
            <v>184357.685</v>
          </cell>
          <cell r="F3080">
            <v>53.725999999999999</v>
          </cell>
          <cell r="G3080">
            <v>184411.41099999999</v>
          </cell>
          <cell r="H3080">
            <v>27230.009514000001</v>
          </cell>
          <cell r="I3080">
            <v>6.7723594038844146</v>
          </cell>
          <cell r="J3080">
            <v>156987.8766373806</v>
          </cell>
          <cell r="K3080">
            <v>1.1746856824235148</v>
          </cell>
          <cell r="L3080">
            <v>30</v>
          </cell>
          <cell r="M3080">
            <v>182.8986711514853</v>
          </cell>
        </row>
        <row r="3081">
          <cell r="D3081">
            <v>45449</v>
          </cell>
          <cell r="E3081">
            <v>163438.92800000001</v>
          </cell>
          <cell r="F3081">
            <v>0</v>
          </cell>
          <cell r="G3081">
            <v>163438.92800000001</v>
          </cell>
          <cell r="H3081">
            <v>27230.009514000001</v>
          </cell>
          <cell r="I3081">
            <v>6.0021619866114895</v>
          </cell>
          <cell r="J3081">
            <v>156987.8766373806</v>
          </cell>
          <cell r="K3081">
            <v>1.0410926722546889</v>
          </cell>
          <cell r="L3081">
            <v>30</v>
          </cell>
          <cell r="M3081">
            <v>182.8986711514853</v>
          </cell>
        </row>
        <row r="3082">
          <cell r="D3082">
            <v>45450</v>
          </cell>
          <cell r="E3082">
            <v>133074.489</v>
          </cell>
          <cell r="F3082">
            <v>94.195999999999998</v>
          </cell>
          <cell r="G3082">
            <v>133168.685</v>
          </cell>
          <cell r="H3082">
            <v>27230.009514000001</v>
          </cell>
          <cell r="I3082">
            <v>4.8905118792387059</v>
          </cell>
          <cell r="J3082">
            <v>156987.8766373806</v>
          </cell>
          <cell r="K3082">
            <v>0.84827368744913023</v>
          </cell>
          <cell r="L3082">
            <v>30</v>
          </cell>
          <cell r="M3082">
            <v>182.8986711514853</v>
          </cell>
        </row>
        <row r="3083">
          <cell r="D3083">
            <v>45451</v>
          </cell>
          <cell r="E3083">
            <v>123673.928</v>
          </cell>
          <cell r="F3083">
            <v>0</v>
          </cell>
          <cell r="G3083">
            <v>123673.928</v>
          </cell>
          <cell r="H3083">
            <v>27230.009514000001</v>
          </cell>
          <cell r="I3083">
            <v>4.5418246341931852</v>
          </cell>
          <cell r="J3083">
            <v>156987.8766373806</v>
          </cell>
          <cell r="K3083">
            <v>0.78779285795213971</v>
          </cell>
          <cell r="L3083">
            <v>30</v>
          </cell>
          <cell r="M3083">
            <v>182.8986711514853</v>
          </cell>
        </row>
        <row r="3084">
          <cell r="D3084">
            <v>45452</v>
          </cell>
          <cell r="E3084">
            <v>112130.05499999999</v>
          </cell>
          <cell r="F3084">
            <v>2.3769999999999998</v>
          </cell>
          <cell r="G3084">
            <v>112132.43199999999</v>
          </cell>
          <cell r="H3084">
            <v>27230.009514000001</v>
          </cell>
          <cell r="I3084">
            <v>4.1179725604704016</v>
          </cell>
          <cell r="J3084">
            <v>156987.8766373806</v>
          </cell>
          <cell r="K3084">
            <v>0.71427446756930002</v>
          </cell>
          <cell r="L3084">
            <v>30</v>
          </cell>
          <cell r="M3084">
            <v>182.8986711514853</v>
          </cell>
        </row>
        <row r="3085">
          <cell r="D3085">
            <v>45453</v>
          </cell>
          <cell r="E3085">
            <v>123057.734</v>
          </cell>
          <cell r="F3085">
            <v>1.3</v>
          </cell>
          <cell r="G3085">
            <v>123059.034</v>
          </cell>
          <cell r="H3085">
            <v>27230.009514000001</v>
          </cell>
          <cell r="I3085">
            <v>4.5192431510804498</v>
          </cell>
          <cell r="J3085">
            <v>156987.8766373806</v>
          </cell>
          <cell r="K3085">
            <v>0.78387603320636445</v>
          </cell>
          <cell r="L3085">
            <v>30</v>
          </cell>
          <cell r="M3085">
            <v>182.8986711514853</v>
          </cell>
        </row>
        <row r="3086">
          <cell r="D3086">
            <v>45454</v>
          </cell>
          <cell r="E3086">
            <v>155449.378</v>
          </cell>
          <cell r="F3086">
            <v>1944.3440000000001</v>
          </cell>
          <cell r="G3086">
            <v>157393.72200000001</v>
          </cell>
          <cell r="H3086">
            <v>27230.009514000001</v>
          </cell>
          <cell r="I3086">
            <v>5.7801567024454332</v>
          </cell>
          <cell r="J3086">
            <v>156987.8766373806</v>
          </cell>
          <cell r="K3086">
            <v>1.0025852019360504</v>
          </cell>
          <cell r="L3086">
            <v>30</v>
          </cell>
          <cell r="M3086">
            <v>182.8986711514853</v>
          </cell>
        </row>
        <row r="3087">
          <cell r="D3087">
            <v>45455</v>
          </cell>
          <cell r="E3087">
            <v>153148.39199999999</v>
          </cell>
          <cell r="F3087">
            <v>393.16899999999998</v>
          </cell>
          <cell r="G3087">
            <v>153541.56099999999</v>
          </cell>
          <cell r="H3087">
            <v>27230.009514000001</v>
          </cell>
          <cell r="I3087">
            <v>5.6386892160672337</v>
          </cell>
          <cell r="J3087">
            <v>156987.8766373806</v>
          </cell>
          <cell r="K3087">
            <v>0.97804724981827029</v>
          </cell>
          <cell r="L3087">
            <v>30</v>
          </cell>
          <cell r="M3087">
            <v>182.8986711514853</v>
          </cell>
        </row>
        <row r="3088">
          <cell r="D3088">
            <v>45456</v>
          </cell>
          <cell r="E3088">
            <v>177737.546</v>
          </cell>
          <cell r="F3088">
            <v>682.91399999999999</v>
          </cell>
          <cell r="G3088">
            <v>178420.46</v>
          </cell>
          <cell r="H3088">
            <v>27230.009514000001</v>
          </cell>
          <cell r="I3088">
            <v>6.5523465905609442</v>
          </cell>
          <cell r="J3088">
            <v>156987.8766373806</v>
          </cell>
          <cell r="K3088">
            <v>1.1365238120401207</v>
          </cell>
          <cell r="L3088">
            <v>30</v>
          </cell>
          <cell r="M3088">
            <v>182.8986711514853</v>
          </cell>
        </row>
        <row r="3089">
          <cell r="D3089">
            <v>45457</v>
          </cell>
          <cell r="E3089">
            <v>185599.04699999999</v>
          </cell>
          <cell r="F3089">
            <v>37.521000000000001</v>
          </cell>
          <cell r="G3089">
            <v>185636.568</v>
          </cell>
          <cell r="H3089">
            <v>27230.009514000001</v>
          </cell>
          <cell r="I3089">
            <v>6.8173523003933241</v>
          </cell>
          <cell r="J3089">
            <v>156987.8766373806</v>
          </cell>
          <cell r="K3089">
            <v>1.182489832821892</v>
          </cell>
          <cell r="L3089">
            <v>30</v>
          </cell>
          <cell r="M3089">
            <v>182.8986711514853</v>
          </cell>
        </row>
        <row r="3090">
          <cell r="D3090">
            <v>45458</v>
          </cell>
          <cell r="E3090">
            <v>156488.65700000001</v>
          </cell>
          <cell r="F3090">
            <v>0</v>
          </cell>
          <cell r="G3090">
            <v>156488.65700000001</v>
          </cell>
          <cell r="H3090">
            <v>27230.009514000001</v>
          </cell>
          <cell r="I3090">
            <v>5.7469189248554295</v>
          </cell>
          <cell r="J3090">
            <v>156987.8766373806</v>
          </cell>
          <cell r="K3090">
            <v>0.99682001153163113</v>
          </cell>
          <cell r="L3090">
            <v>30</v>
          </cell>
          <cell r="M3090">
            <v>182.8986711514853</v>
          </cell>
        </row>
        <row r="3091">
          <cell r="D3091">
            <v>45459</v>
          </cell>
          <cell r="E3091">
            <v>146635.04300000001</v>
          </cell>
          <cell r="F3091">
            <v>0</v>
          </cell>
          <cell r="G3091">
            <v>146635.04300000001</v>
          </cell>
          <cell r="H3091">
            <v>27230.009514000001</v>
          </cell>
          <cell r="I3091">
            <v>5.3850529477270017</v>
          </cell>
          <cell r="J3091">
            <v>156987.8766373806</v>
          </cell>
          <cell r="K3091">
            <v>0.93405329214500976</v>
          </cell>
          <cell r="L3091">
            <v>30</v>
          </cell>
          <cell r="M3091">
            <v>182.8986711514853</v>
          </cell>
        </row>
        <row r="3092">
          <cell r="D3092">
            <v>45460</v>
          </cell>
          <cell r="E3092">
            <v>196489.99400000001</v>
          </cell>
          <cell r="F3092">
            <v>2225.5450000000001</v>
          </cell>
          <cell r="G3092">
            <v>198715.53900000002</v>
          </cell>
          <cell r="H3092">
            <v>27230.009514000001</v>
          </cell>
          <cell r="I3092">
            <v>7.2976668957031645</v>
          </cell>
          <cell r="J3092">
            <v>156987.8766373806</v>
          </cell>
          <cell r="K3092">
            <v>1.2658018138496407</v>
          </cell>
          <cell r="L3092">
            <v>30</v>
          </cell>
          <cell r="M3092">
            <v>182.8986711514853</v>
          </cell>
        </row>
        <row r="3093">
          <cell r="D3093">
            <v>45461</v>
          </cell>
          <cell r="E3093">
            <v>142265.052</v>
          </cell>
          <cell r="F3093">
            <v>1378.123</v>
          </cell>
          <cell r="G3093">
            <v>143643.17499999999</v>
          </cell>
          <cell r="H3093">
            <v>27230.009514000001</v>
          </cell>
          <cell r="I3093">
            <v>5.2751790235749816</v>
          </cell>
          <cell r="J3093">
            <v>156987.8766373806</v>
          </cell>
          <cell r="K3093">
            <v>0.91499533643476849</v>
          </cell>
          <cell r="L3093">
            <v>30</v>
          </cell>
          <cell r="M3093">
            <v>182.8986711514853</v>
          </cell>
        </row>
        <row r="3094">
          <cell r="D3094">
            <v>45462</v>
          </cell>
          <cell r="E3094">
            <v>139857.764</v>
          </cell>
          <cell r="F3094">
            <v>3.96</v>
          </cell>
          <cell r="G3094">
            <v>139861.72399999999</v>
          </cell>
          <cell r="H3094">
            <v>27230.009514000001</v>
          </cell>
          <cell r="I3094">
            <v>5.1363083045597788</v>
          </cell>
          <cell r="J3094">
            <v>156987.8766373806</v>
          </cell>
          <cell r="K3094">
            <v>0.89090780126328128</v>
          </cell>
          <cell r="L3094">
            <v>30</v>
          </cell>
          <cell r="M3094">
            <v>182.8986711514853</v>
          </cell>
        </row>
        <row r="3095">
          <cell r="D3095">
            <v>45463</v>
          </cell>
          <cell r="E3095">
            <v>153660.96</v>
          </cell>
          <cell r="F3095">
            <v>51.524000000000001</v>
          </cell>
          <cell r="G3095">
            <v>153712.484</v>
          </cell>
          <cell r="H3095">
            <v>27230.009514000001</v>
          </cell>
          <cell r="I3095">
            <v>5.6449662245241035</v>
          </cell>
          <cell r="J3095">
            <v>156987.8766373806</v>
          </cell>
          <cell r="K3095">
            <v>0.97913601542018247</v>
          </cell>
          <cell r="L3095">
            <v>30</v>
          </cell>
          <cell r="M3095">
            <v>182.8986711514853</v>
          </cell>
        </row>
        <row r="3096">
          <cell r="D3096">
            <v>45464</v>
          </cell>
          <cell r="E3096">
            <v>200537.41399999999</v>
          </cell>
          <cell r="F3096">
            <v>630.77700000000004</v>
          </cell>
          <cell r="G3096">
            <v>201168.19099999999</v>
          </cell>
          <cell r="H3096">
            <v>27230.009514000001</v>
          </cell>
          <cell r="I3096">
            <v>7.3877385498735002</v>
          </cell>
          <cell r="J3096">
            <v>156987.8766373806</v>
          </cell>
          <cell r="K3096">
            <v>1.2814250075161508</v>
          </cell>
          <cell r="L3096">
            <v>30</v>
          </cell>
          <cell r="M3096">
            <v>182.8986711514853</v>
          </cell>
        </row>
        <row r="3097">
          <cell r="D3097">
            <v>45465</v>
          </cell>
          <cell r="E3097">
            <v>173843.55100000001</v>
          </cell>
          <cell r="F3097">
            <v>2.6749999999999998</v>
          </cell>
          <cell r="G3097">
            <v>173846.226</v>
          </cell>
          <cell r="H3097">
            <v>27230.009514000001</v>
          </cell>
          <cell r="I3097">
            <v>6.3843615592796219</v>
          </cell>
          <cell r="J3097">
            <v>156987.8766373806</v>
          </cell>
          <cell r="K3097">
            <v>1.1073863136677728</v>
          </cell>
          <cell r="L3097">
            <v>30</v>
          </cell>
          <cell r="M3097">
            <v>182.8986711514853</v>
          </cell>
        </row>
        <row r="3098">
          <cell r="D3098">
            <v>45466</v>
          </cell>
          <cell r="E3098">
            <v>149948.655</v>
          </cell>
          <cell r="F3098">
            <v>2.7029999999999998</v>
          </cell>
          <cell r="G3098">
            <v>149951.35800000001</v>
          </cell>
          <cell r="H3098">
            <v>27230.009514000001</v>
          </cell>
          <cell r="I3098">
            <v>5.5068419246384845</v>
          </cell>
          <cell r="J3098">
            <v>156987.8766373806</v>
          </cell>
          <cell r="K3098">
            <v>0.9551779488448402</v>
          </cell>
          <cell r="L3098">
            <v>30</v>
          </cell>
          <cell r="M3098">
            <v>182.8986711514853</v>
          </cell>
        </row>
        <row r="3099">
          <cell r="D3099">
            <v>45467</v>
          </cell>
          <cell r="E3099">
            <v>191097.652</v>
          </cell>
          <cell r="F3099">
            <v>253.691</v>
          </cell>
          <cell r="G3099">
            <v>191351.34299999999</v>
          </cell>
          <cell r="H3099">
            <v>27230.009514000001</v>
          </cell>
          <cell r="I3099">
            <v>7.0272227742564271</v>
          </cell>
          <cell r="J3099">
            <v>156987.8766373806</v>
          </cell>
          <cell r="K3099">
            <v>1.2188924845578621</v>
          </cell>
          <cell r="L3099">
            <v>30</v>
          </cell>
          <cell r="M3099">
            <v>182.8986711514853</v>
          </cell>
        </row>
        <row r="3100">
          <cell r="D3100">
            <v>45468</v>
          </cell>
          <cell r="E3100">
            <v>190234.522</v>
          </cell>
          <cell r="F3100">
            <v>1424.1320000000001</v>
          </cell>
          <cell r="G3100">
            <v>191658.65400000001</v>
          </cell>
          <cell r="H3100">
            <v>27230.009514000001</v>
          </cell>
          <cell r="I3100">
            <v>7.0385085213231706</v>
          </cell>
          <cell r="J3100">
            <v>156987.8766373806</v>
          </cell>
          <cell r="K3100">
            <v>1.2208500306218162</v>
          </cell>
          <cell r="L3100">
            <v>30</v>
          </cell>
          <cell r="M3100">
            <v>182.8986711514853</v>
          </cell>
        </row>
        <row r="3101">
          <cell r="D3101">
            <v>45469</v>
          </cell>
          <cell r="E3101">
            <v>152941.99400000001</v>
          </cell>
          <cell r="F3101">
            <v>100.22499999999999</v>
          </cell>
          <cell r="G3101">
            <v>153042.21900000001</v>
          </cell>
          <cell r="H3101">
            <v>27230.009514000001</v>
          </cell>
          <cell r="I3101">
            <v>5.6203512863745084</v>
          </cell>
          <cell r="J3101">
            <v>156987.8766373806</v>
          </cell>
          <cell r="K3101">
            <v>0.9748664819099726</v>
          </cell>
          <cell r="L3101">
            <v>30</v>
          </cell>
          <cell r="M3101">
            <v>182.8986711514853</v>
          </cell>
        </row>
        <row r="3102">
          <cell r="D3102">
            <v>45470</v>
          </cell>
          <cell r="E3102">
            <v>143439.63</v>
          </cell>
          <cell r="F3102">
            <v>71.927999999999997</v>
          </cell>
          <cell r="G3102">
            <v>143511.55800000002</v>
          </cell>
          <cell r="H3102">
            <v>27230.009514000001</v>
          </cell>
          <cell r="I3102">
            <v>5.2703454960680487</v>
          </cell>
          <cell r="J3102">
            <v>156987.8766373806</v>
          </cell>
          <cell r="K3102">
            <v>0.9141569468545081</v>
          </cell>
          <cell r="L3102">
            <v>30</v>
          </cell>
          <cell r="M3102">
            <v>182.8986711514853</v>
          </cell>
        </row>
        <row r="3103">
          <cell r="D3103">
            <v>45471</v>
          </cell>
          <cell r="E3103">
            <v>121072.795</v>
          </cell>
          <cell r="F3103">
            <v>20.754999999999999</v>
          </cell>
          <cell r="G3103">
            <v>121093.55</v>
          </cell>
          <cell r="H3103">
            <v>27230.009514000001</v>
          </cell>
          <cell r="I3103">
            <v>4.4470623463330456</v>
          </cell>
          <cell r="J3103">
            <v>156987.8766373806</v>
          </cell>
          <cell r="K3103">
            <v>0.77135606005875645</v>
          </cell>
          <cell r="L3103">
            <v>30</v>
          </cell>
          <cell r="M3103">
            <v>182.8986711514853</v>
          </cell>
        </row>
        <row r="3104">
          <cell r="D3104">
            <v>45472</v>
          </cell>
          <cell r="E3104">
            <v>102610.905</v>
          </cell>
          <cell r="F3104">
            <v>130.41900000000001</v>
          </cell>
          <cell r="G3104">
            <v>102741.32399999999</v>
          </cell>
          <cell r="H3104">
            <v>27230.009514000001</v>
          </cell>
          <cell r="I3104">
            <v>3.7730917408301567</v>
          </cell>
          <cell r="J3104">
            <v>156987.8766373806</v>
          </cell>
          <cell r="K3104">
            <v>0.65445387376833986</v>
          </cell>
          <cell r="L3104">
            <v>30</v>
          </cell>
          <cell r="M3104">
            <v>182.8986711514853</v>
          </cell>
        </row>
        <row r="3105">
          <cell r="D3105">
            <v>45473</v>
          </cell>
          <cell r="E3105">
            <v>152082.772</v>
          </cell>
          <cell r="F3105">
            <v>10.9</v>
          </cell>
          <cell r="G3105">
            <v>152093.67199999999</v>
          </cell>
          <cell r="H3105">
            <v>27720.087594000001</v>
          </cell>
          <cell r="I3105">
            <v>5.4867673662373493</v>
          </cell>
          <cell r="J3105">
            <v>156987.8766373806</v>
          </cell>
          <cell r="K3105">
            <v>0.96882431470370467</v>
          </cell>
          <cell r="L3105">
            <v>30</v>
          </cell>
          <cell r="M3105">
            <v>182.8986711514853</v>
          </cell>
        </row>
        <row r="3106">
          <cell r="D3106">
            <v>45474</v>
          </cell>
          <cell r="E3106">
            <v>176304.291</v>
          </cell>
          <cell r="F3106">
            <v>385.37400000000002</v>
          </cell>
          <cell r="G3106">
            <v>176689.66500000001</v>
          </cell>
          <cell r="H3106">
            <v>27720.087594000001</v>
          </cell>
          <cell r="I3106">
            <v>6.3740658971887374</v>
          </cell>
          <cell r="J3106">
            <v>160674.59675359543</v>
          </cell>
          <cell r="K3106">
            <v>1.0996739283619594</v>
          </cell>
          <cell r="L3106">
            <v>31</v>
          </cell>
          <cell r="M3106">
            <v>193.43367924716003</v>
          </cell>
        </row>
        <row r="3107">
          <cell r="D3107">
            <v>45475</v>
          </cell>
          <cell r="E3107">
            <v>198046.503</v>
          </cell>
          <cell r="F3107">
            <v>1085.1030000000001</v>
          </cell>
          <cell r="G3107">
            <v>199131.606</v>
          </cell>
          <cell r="H3107">
            <v>27720.087594000001</v>
          </cell>
          <cell r="I3107">
            <v>7.1836571700841931</v>
          </cell>
          <cell r="J3107">
            <v>160674.59675359543</v>
          </cell>
          <cell r="K3107">
            <v>1.2393471651612782</v>
          </cell>
          <cell r="L3107">
            <v>31</v>
          </cell>
          <cell r="M3107">
            <v>193.43367924716003</v>
          </cell>
        </row>
        <row r="3108">
          <cell r="D3108">
            <v>45476</v>
          </cell>
          <cell r="E3108">
            <v>203044.133</v>
          </cell>
          <cell r="F3108">
            <v>522.58900000000006</v>
          </cell>
          <cell r="G3108">
            <v>203566.72200000001</v>
          </cell>
          <cell r="H3108">
            <v>27720.087594000001</v>
          </cell>
          <cell r="I3108">
            <v>7.3436536341992626</v>
          </cell>
          <cell r="J3108">
            <v>160674.59675359543</v>
          </cell>
          <cell r="K3108">
            <v>1.2669502591762054</v>
          </cell>
          <cell r="L3108">
            <v>31</v>
          </cell>
          <cell r="M3108">
            <v>193.43367924716003</v>
          </cell>
        </row>
        <row r="3109">
          <cell r="D3109">
            <v>45477</v>
          </cell>
          <cell r="E3109">
            <v>198784.18400000001</v>
          </cell>
          <cell r="F3109">
            <v>115.10899999999999</v>
          </cell>
          <cell r="G3109">
            <v>198899.29300000001</v>
          </cell>
          <cell r="H3109">
            <v>27720.087594000001</v>
          </cell>
          <cell r="I3109">
            <v>7.1752764967110592</v>
          </cell>
          <cell r="J3109">
            <v>160674.59675359543</v>
          </cell>
          <cell r="K3109">
            <v>1.2379013049898893</v>
          </cell>
          <cell r="L3109">
            <v>31</v>
          </cell>
          <cell r="M3109">
            <v>193.43367924716003</v>
          </cell>
        </row>
        <row r="3110">
          <cell r="D3110">
            <v>45478</v>
          </cell>
          <cell r="E3110">
            <v>194100.50200000001</v>
          </cell>
          <cell r="F3110">
            <v>10.8</v>
          </cell>
          <cell r="G3110">
            <v>194111.302</v>
          </cell>
          <cell r="H3110">
            <v>27720.087594000001</v>
          </cell>
          <cell r="I3110">
            <v>7.0025500944670638</v>
          </cell>
          <cell r="J3110">
            <v>160674.59675359543</v>
          </cell>
          <cell r="K3110">
            <v>1.2081020019467164</v>
          </cell>
          <cell r="L3110">
            <v>31</v>
          </cell>
          <cell r="M3110">
            <v>193.43367924716003</v>
          </cell>
        </row>
        <row r="3111">
          <cell r="D3111">
            <v>45479</v>
          </cell>
          <cell r="E3111">
            <v>149301.15700000001</v>
          </cell>
          <cell r="F3111">
            <v>1042.479</v>
          </cell>
          <cell r="G3111">
            <v>150343.636</v>
          </cell>
          <cell r="H3111">
            <v>27720.087594000001</v>
          </cell>
          <cell r="I3111">
            <v>5.4236349539004269</v>
          </cell>
          <cell r="J3111">
            <v>160674.59675359543</v>
          </cell>
          <cell r="K3111">
            <v>0.9357025879489923</v>
          </cell>
          <cell r="L3111">
            <v>31</v>
          </cell>
          <cell r="M3111">
            <v>193.43367924716003</v>
          </cell>
        </row>
        <row r="3112">
          <cell r="D3112">
            <v>45480</v>
          </cell>
          <cell r="E3112">
            <v>159678.91800000001</v>
          </cell>
          <cell r="F3112">
            <v>259.24900000000002</v>
          </cell>
          <cell r="G3112">
            <v>159938.16700000002</v>
          </cell>
          <cell r="H3112">
            <v>27720.087594000001</v>
          </cell>
          <cell r="I3112">
            <v>5.7697569121180754</v>
          </cell>
          <cell r="J3112">
            <v>160674.59675359543</v>
          </cell>
          <cell r="K3112">
            <v>0.99541663854476781</v>
          </cell>
          <cell r="L3112">
            <v>31</v>
          </cell>
          <cell r="M3112">
            <v>193.43367924716003</v>
          </cell>
        </row>
        <row r="3113">
          <cell r="D3113">
            <v>45481</v>
          </cell>
          <cell r="E3113">
            <v>194330.43</v>
          </cell>
          <cell r="F3113">
            <v>81.757999999999996</v>
          </cell>
          <cell r="G3113">
            <v>194412.18799999999</v>
          </cell>
          <cell r="H3113">
            <v>27720.087594000001</v>
          </cell>
          <cell r="I3113">
            <v>7.0134045334719799</v>
          </cell>
          <cell r="J3113">
            <v>160674.59675359543</v>
          </cell>
          <cell r="K3113">
            <v>1.2099746439578329</v>
          </cell>
          <cell r="L3113">
            <v>31</v>
          </cell>
          <cell r="M3113">
            <v>193.43367924716003</v>
          </cell>
        </row>
        <row r="3114">
          <cell r="D3114">
            <v>45482</v>
          </cell>
          <cell r="E3114">
            <v>194604.326</v>
          </cell>
          <cell r="F3114">
            <v>22.059000000000001</v>
          </cell>
          <cell r="G3114">
            <v>194626.38500000001</v>
          </cell>
          <cell r="H3114">
            <v>27720.087594000001</v>
          </cell>
          <cell r="I3114">
            <v>7.0211316735567166</v>
          </cell>
          <cell r="J3114">
            <v>160674.59675359543</v>
          </cell>
          <cell r="K3114">
            <v>1.2113077545075266</v>
          </cell>
          <cell r="L3114">
            <v>31</v>
          </cell>
          <cell r="M3114">
            <v>193.43367924716003</v>
          </cell>
        </row>
        <row r="3115">
          <cell r="D3115">
            <v>45483</v>
          </cell>
          <cell r="E3115">
            <v>202607.99400000001</v>
          </cell>
          <cell r="F3115">
            <v>194.42400000000001</v>
          </cell>
          <cell r="G3115">
            <v>202802.41800000001</v>
          </cell>
          <cell r="H3115">
            <v>27720.087594000001</v>
          </cell>
          <cell r="I3115">
            <v>7.31608142695395</v>
          </cell>
          <cell r="J3115">
            <v>160674.59675359543</v>
          </cell>
          <cell r="K3115">
            <v>1.2621934151234264</v>
          </cell>
          <cell r="L3115">
            <v>31</v>
          </cell>
          <cell r="M3115">
            <v>193.43367924716003</v>
          </cell>
        </row>
        <row r="3116">
          <cell r="D3116">
            <v>45484</v>
          </cell>
          <cell r="E3116">
            <v>202900.71900000001</v>
          </cell>
          <cell r="F3116">
            <v>81.003</v>
          </cell>
          <cell r="G3116">
            <v>202981.72200000001</v>
          </cell>
          <cell r="H3116">
            <v>27720.087594000001</v>
          </cell>
          <cell r="I3116">
            <v>7.3225498047825539</v>
          </cell>
          <cell r="J3116">
            <v>160674.59675359543</v>
          </cell>
          <cell r="K3116">
            <v>1.2633093600433005</v>
          </cell>
          <cell r="L3116">
            <v>31</v>
          </cell>
          <cell r="M3116">
            <v>193.43367924716003</v>
          </cell>
        </row>
        <row r="3117">
          <cell r="D3117">
            <v>45485</v>
          </cell>
          <cell r="E3117">
            <v>209006.29699999999</v>
          </cell>
          <cell r="F3117">
            <v>98.882000000000005</v>
          </cell>
          <cell r="G3117">
            <v>209105.179</v>
          </cell>
          <cell r="H3117">
            <v>27720.087594000001</v>
          </cell>
          <cell r="I3117">
            <v>7.5434530389168293</v>
          </cell>
          <cell r="J3117">
            <v>160674.59675359543</v>
          </cell>
          <cell r="K3117">
            <v>1.3014202818923262</v>
          </cell>
          <cell r="L3117">
            <v>31</v>
          </cell>
          <cell r="M3117">
            <v>193.43367924716003</v>
          </cell>
        </row>
        <row r="3118">
          <cell r="D3118">
            <v>45486</v>
          </cell>
          <cell r="E3118">
            <v>187113.72899999999</v>
          </cell>
          <cell r="F3118">
            <v>121.578</v>
          </cell>
          <cell r="G3118">
            <v>187235.307</v>
          </cell>
          <cell r="H3118">
            <v>27720.087594000001</v>
          </cell>
          <cell r="I3118">
            <v>6.7544991106206673</v>
          </cell>
          <cell r="J3118">
            <v>160674.59675359543</v>
          </cell>
          <cell r="K3118">
            <v>1.1653074647956769</v>
          </cell>
          <cell r="L3118">
            <v>31</v>
          </cell>
          <cell r="M3118">
            <v>193.43367924716003</v>
          </cell>
        </row>
        <row r="3119">
          <cell r="D3119">
            <v>45487</v>
          </cell>
          <cell r="E3119">
            <v>170998.27100000001</v>
          </cell>
          <cell r="F3119">
            <v>64.099999999999994</v>
          </cell>
          <cell r="G3119">
            <v>171062.37100000001</v>
          </cell>
          <cell r="H3119">
            <v>27720.087594000001</v>
          </cell>
          <cell r="I3119">
            <v>6.1710617046183645</v>
          </cell>
          <cell r="J3119">
            <v>160674.59675359543</v>
          </cell>
          <cell r="K3119">
            <v>1.0646510055496508</v>
          </cell>
          <cell r="L3119">
            <v>31</v>
          </cell>
          <cell r="M3119">
            <v>193.43367924716003</v>
          </cell>
        </row>
        <row r="3120">
          <cell r="D3120">
            <v>45488</v>
          </cell>
          <cell r="E3120">
            <v>183082.15700000001</v>
          </cell>
          <cell r="F3120">
            <v>67.53</v>
          </cell>
          <cell r="G3120">
            <v>183149.68700000001</v>
          </cell>
          <cell r="H3120">
            <v>27720.087594000001</v>
          </cell>
          <cell r="I3120">
            <v>6.6071106874728152</v>
          </cell>
          <cell r="J3120">
            <v>160674.59675359543</v>
          </cell>
          <cell r="K3120">
            <v>1.1398795497266536</v>
          </cell>
          <cell r="L3120">
            <v>31</v>
          </cell>
          <cell r="M3120">
            <v>193.43367924716003</v>
          </cell>
        </row>
        <row r="3121">
          <cell r="D3121">
            <v>45489</v>
          </cell>
          <cell r="E3121">
            <v>203242.90400000001</v>
          </cell>
          <cell r="F3121">
            <v>619.57399999999996</v>
          </cell>
          <cell r="G3121">
            <v>203862.478</v>
          </cell>
          <cell r="H3121">
            <v>27720.087594000001</v>
          </cell>
          <cell r="I3121">
            <v>7.3543230088539095</v>
          </cell>
          <cell r="J3121">
            <v>160674.59675359543</v>
          </cell>
          <cell r="K3121">
            <v>1.2687909733026179</v>
          </cell>
          <cell r="L3121">
            <v>31</v>
          </cell>
          <cell r="M3121">
            <v>193.43367924716003</v>
          </cell>
        </row>
        <row r="3122">
          <cell r="D3122">
            <v>45490</v>
          </cell>
          <cell r="E3122">
            <v>194209.20800000001</v>
          </cell>
          <cell r="F3122">
            <v>63.375</v>
          </cell>
          <cell r="G3122">
            <v>194272.58300000001</v>
          </cell>
          <cell r="H3122">
            <v>27720.087594000001</v>
          </cell>
          <cell r="I3122">
            <v>7.0083682939750238</v>
          </cell>
          <cell r="J3122">
            <v>160674.59675359543</v>
          </cell>
          <cell r="K3122">
            <v>1.209105776054501</v>
          </cell>
          <cell r="L3122">
            <v>31</v>
          </cell>
          <cell r="M3122">
            <v>193.43367924716003</v>
          </cell>
        </row>
        <row r="3123">
          <cell r="D3123">
            <v>45491</v>
          </cell>
          <cell r="E3123">
            <v>150967.226</v>
          </cell>
          <cell r="F3123">
            <v>637.50900000000001</v>
          </cell>
          <cell r="G3123">
            <v>151604.73499999999</v>
          </cell>
          <cell r="H3123">
            <v>27720.087594000001</v>
          </cell>
          <cell r="I3123">
            <v>5.469129002060396</v>
          </cell>
          <cell r="J3123">
            <v>160674.59675359543</v>
          </cell>
          <cell r="K3123">
            <v>0.94355136445430365</v>
          </cell>
          <cell r="L3123">
            <v>31</v>
          </cell>
          <cell r="M3123">
            <v>193.43367924716003</v>
          </cell>
        </row>
        <row r="3124">
          <cell r="D3124">
            <v>45492</v>
          </cell>
          <cell r="E3124">
            <v>194472.26800000001</v>
          </cell>
          <cell r="F3124">
            <v>42.417999999999999</v>
          </cell>
          <cell r="G3124">
            <v>194514.68600000002</v>
          </cell>
          <cell r="H3124">
            <v>27720.087594000001</v>
          </cell>
          <cell r="I3124">
            <v>7.0171021408353207</v>
          </cell>
          <cell r="J3124">
            <v>160674.59675359543</v>
          </cell>
          <cell r="K3124">
            <v>1.2106125668284731</v>
          </cell>
          <cell r="L3124">
            <v>31</v>
          </cell>
          <cell r="M3124">
            <v>193.43367924716003</v>
          </cell>
        </row>
        <row r="3125">
          <cell r="D3125">
            <v>45493</v>
          </cell>
          <cell r="E3125">
            <v>184569.845</v>
          </cell>
          <cell r="F3125">
            <v>66.545000000000002</v>
          </cell>
          <cell r="G3125">
            <v>184636.39</v>
          </cell>
          <cell r="H3125">
            <v>27720.087594000001</v>
          </cell>
          <cell r="I3125">
            <v>6.6607433823536857</v>
          </cell>
          <cell r="J3125">
            <v>160674.59675359543</v>
          </cell>
          <cell r="K3125">
            <v>1.1491324312028708</v>
          </cell>
          <cell r="L3125">
            <v>31</v>
          </cell>
          <cell r="M3125">
            <v>193.43367924716003</v>
          </cell>
        </row>
        <row r="3126">
          <cell r="D3126">
            <v>45494</v>
          </cell>
          <cell r="E3126">
            <v>174189.41399999999</v>
          </cell>
          <cell r="F3126">
            <v>297.56</v>
          </cell>
          <cell r="G3126">
            <v>174486.97399999999</v>
          </cell>
          <cell r="H3126">
            <v>27720.087594000001</v>
          </cell>
          <cell r="I3126">
            <v>6.2946039909977634</v>
          </cell>
          <cell r="J3126">
            <v>160674.59675359543</v>
          </cell>
          <cell r="K3126">
            <v>1.085964909982545</v>
          </cell>
          <cell r="L3126">
            <v>31</v>
          </cell>
          <cell r="M3126">
            <v>193.43367924716003</v>
          </cell>
        </row>
        <row r="3127">
          <cell r="D3127">
            <v>45495</v>
          </cell>
          <cell r="E3127">
            <v>194724.943</v>
          </cell>
          <cell r="F3127">
            <v>447.98399999999998</v>
          </cell>
          <cell r="G3127">
            <v>195172.927</v>
          </cell>
          <cell r="H3127">
            <v>27720.087594000001</v>
          </cell>
          <cell r="I3127">
            <v>7.0408481336200781</v>
          </cell>
          <cell r="J3127">
            <v>160674.59675359543</v>
          </cell>
          <cell r="K3127">
            <v>1.2147093003090583</v>
          </cell>
          <cell r="L3127">
            <v>31</v>
          </cell>
          <cell r="M3127">
            <v>193.43367924716003</v>
          </cell>
        </row>
        <row r="3128">
          <cell r="D3128">
            <v>45496</v>
          </cell>
          <cell r="E3128">
            <v>195833.03200000001</v>
          </cell>
          <cell r="F3128">
            <v>1134.645</v>
          </cell>
          <cell r="G3128">
            <v>196967.677</v>
          </cell>
          <cell r="H3128">
            <v>27720.087594000001</v>
          </cell>
          <cell r="I3128">
            <v>7.1055936000228783</v>
          </cell>
          <cell r="J3128">
            <v>160674.59675359543</v>
          </cell>
          <cell r="K3128">
            <v>1.2258793921360343</v>
          </cell>
          <cell r="L3128">
            <v>31</v>
          </cell>
          <cell r="M3128">
            <v>193.43367924716003</v>
          </cell>
        </row>
        <row r="3129">
          <cell r="D3129">
            <v>45497</v>
          </cell>
          <cell r="E3129">
            <v>195156.875</v>
          </cell>
          <cell r="F3129">
            <v>430.822</v>
          </cell>
          <cell r="G3129">
            <v>195587.69699999999</v>
          </cell>
          <cell r="H3129">
            <v>27720.087594000001</v>
          </cell>
          <cell r="I3129">
            <v>7.0558109290511348</v>
          </cell>
          <cell r="J3129">
            <v>160674.59675359543</v>
          </cell>
          <cell r="K3129">
            <v>1.2172907289130839</v>
          </cell>
          <cell r="L3129">
            <v>31</v>
          </cell>
          <cell r="M3129">
            <v>193.43367924716003</v>
          </cell>
        </row>
        <row r="3130">
          <cell r="D3130">
            <v>45498</v>
          </cell>
          <cell r="E3130">
            <v>192548.36499999999</v>
          </cell>
          <cell r="F3130">
            <v>1553.471</v>
          </cell>
          <cell r="G3130">
            <v>194101.83599999998</v>
          </cell>
          <cell r="H3130">
            <v>27720.087594000001</v>
          </cell>
          <cell r="I3130">
            <v>7.002208609254656</v>
          </cell>
          <cell r="J3130">
            <v>160674.59675359543</v>
          </cell>
          <cell r="K3130">
            <v>1.2080430878421144</v>
          </cell>
          <cell r="L3130">
            <v>31</v>
          </cell>
          <cell r="M3130">
            <v>193.43367924716003</v>
          </cell>
        </row>
        <row r="3131">
          <cell r="D3131">
            <v>45499</v>
          </cell>
          <cell r="E3131">
            <v>187308.61600000001</v>
          </cell>
          <cell r="F3131">
            <v>876.505</v>
          </cell>
          <cell r="G3131">
            <v>188185.12100000001</v>
          </cell>
          <cell r="H3131">
            <v>27720.087594000001</v>
          </cell>
          <cell r="I3131">
            <v>6.7887635766610126</v>
          </cell>
          <cell r="J3131">
            <v>160674.59675359543</v>
          </cell>
          <cell r="K3131">
            <v>1.1712188784179349</v>
          </cell>
          <cell r="L3131">
            <v>31</v>
          </cell>
          <cell r="M3131">
            <v>193.43367924716003</v>
          </cell>
        </row>
        <row r="3132">
          <cell r="D3132">
            <v>45500</v>
          </cell>
          <cell r="E3132">
            <v>185626.03400000001</v>
          </cell>
          <cell r="F3132">
            <v>23.625</v>
          </cell>
          <cell r="G3132">
            <v>185649.65900000001</v>
          </cell>
          <cell r="H3132">
            <v>27720.087594000001</v>
          </cell>
          <cell r="I3132">
            <v>6.6972969825746071</v>
          </cell>
          <cell r="J3132">
            <v>160674.59675359543</v>
          </cell>
          <cell r="K3132">
            <v>1.1554387734652629</v>
          </cell>
          <cell r="L3132">
            <v>31</v>
          </cell>
          <cell r="M3132">
            <v>193.43367924716003</v>
          </cell>
        </row>
        <row r="3133">
          <cell r="D3133">
            <v>45501</v>
          </cell>
          <cell r="E3133">
            <v>164612.13500000001</v>
          </cell>
          <cell r="F3133">
            <v>64.510000000000005</v>
          </cell>
          <cell r="G3133">
            <v>164676.64500000002</v>
          </cell>
          <cell r="H3133">
            <v>27720.087594000001</v>
          </cell>
          <cell r="I3133">
            <v>5.9406971367451309</v>
          </cell>
          <cell r="J3133">
            <v>160674.59675359543</v>
          </cell>
          <cell r="K3133">
            <v>1.0249077845985946</v>
          </cell>
          <cell r="L3133">
            <v>31</v>
          </cell>
          <cell r="M3133">
            <v>193.43367924716003</v>
          </cell>
        </row>
        <row r="3134">
          <cell r="D3134">
            <v>45502</v>
          </cell>
          <cell r="E3134">
            <v>121894.68</v>
          </cell>
          <cell r="F3134">
            <v>8.375</v>
          </cell>
          <cell r="G3134">
            <v>121903.05499999999</v>
          </cell>
          <cell r="H3134">
            <v>27720.087594000001</v>
          </cell>
          <cell r="I3134">
            <v>4.3976432104199361</v>
          </cell>
          <cell r="J3134">
            <v>160674.59675359543</v>
          </cell>
          <cell r="K3134">
            <v>0.75869526025290712</v>
          </cell>
          <cell r="L3134">
            <v>31</v>
          </cell>
          <cell r="M3134">
            <v>193.43367924716003</v>
          </cell>
        </row>
        <row r="3135">
          <cell r="D3135">
            <v>45503</v>
          </cell>
          <cell r="E3135">
            <v>168758.019</v>
          </cell>
          <cell r="F3135">
            <v>199.596</v>
          </cell>
          <cell r="G3135">
            <v>168957.61499999999</v>
          </cell>
          <cell r="H3135">
            <v>27720.087594000001</v>
          </cell>
          <cell r="I3135">
            <v>6.0951327959212795</v>
          </cell>
          <cell r="J3135">
            <v>160674.59675359543</v>
          </cell>
          <cell r="K3135">
            <v>1.0515515110276399</v>
          </cell>
          <cell r="L3135">
            <v>31</v>
          </cell>
          <cell r="M3135">
            <v>193.43367924716003</v>
          </cell>
        </row>
        <row r="3136">
          <cell r="D3136">
            <v>45504</v>
          </cell>
          <cell r="E3136">
            <v>190909.77900000001</v>
          </cell>
          <cell r="F3136">
            <v>214.46</v>
          </cell>
          <cell r="G3136">
            <v>191124.239</v>
          </cell>
          <cell r="H3136">
            <v>28833.701754000002</v>
          </cell>
          <cell r="I3136">
            <v>6.6285016273876796</v>
          </cell>
          <cell r="J3136">
            <v>160674.59675359543</v>
          </cell>
          <cell r="K3136">
            <v>1.1895112411148665</v>
          </cell>
          <cell r="L3136">
            <v>31</v>
          </cell>
          <cell r="M3136">
            <v>193.43367924716003</v>
          </cell>
        </row>
        <row r="3137">
          <cell r="D3137">
            <v>45505</v>
          </cell>
          <cell r="E3137">
            <v>195815.78700000001</v>
          </cell>
          <cell r="F3137">
            <v>303.58600000000001</v>
          </cell>
          <cell r="G3137">
            <v>196119.37300000002</v>
          </cell>
          <cell r="H3137">
            <v>28833.701754000002</v>
          </cell>
          <cell r="I3137">
            <v>6.8017410554228626</v>
          </cell>
          <cell r="J3137">
            <v>149720.35477083287</v>
          </cell>
          <cell r="K3137">
            <v>1.3099045437087502</v>
          </cell>
          <cell r="L3137">
            <v>31</v>
          </cell>
          <cell r="M3137">
            <v>180.24603556918046</v>
          </cell>
        </row>
        <row r="3138">
          <cell r="D3138">
            <v>45506</v>
          </cell>
          <cell r="E3138">
            <v>187705.64300000001</v>
          </cell>
          <cell r="F3138">
            <v>1282.596</v>
          </cell>
          <cell r="G3138">
            <v>188988.239</v>
          </cell>
          <cell r="H3138">
            <v>28833.701754000002</v>
          </cell>
          <cell r="I3138">
            <v>6.5544216490961764</v>
          </cell>
          <cell r="J3138">
            <v>149720.35477083287</v>
          </cell>
          <cell r="K3138">
            <v>1.2622748542726332</v>
          </cell>
          <cell r="L3138">
            <v>31</v>
          </cell>
          <cell r="M3138">
            <v>180.24603556918046</v>
          </cell>
        </row>
        <row r="3139">
          <cell r="D3139">
            <v>45507</v>
          </cell>
          <cell r="E3139">
            <v>190401.946</v>
          </cell>
          <cell r="F3139">
            <v>76.186000000000007</v>
          </cell>
          <cell r="G3139">
            <v>190478.13199999998</v>
          </cell>
          <cell r="H3139">
            <v>28833.701754000002</v>
          </cell>
          <cell r="I3139">
            <v>6.6060935784485455</v>
          </cell>
          <cell r="J3139">
            <v>149720.35477083287</v>
          </cell>
          <cell r="K3139">
            <v>1.2722260262577683</v>
          </cell>
          <cell r="L3139">
            <v>31</v>
          </cell>
          <cell r="M3139">
            <v>180.24603556918046</v>
          </cell>
        </row>
        <row r="3140">
          <cell r="D3140">
            <v>45508</v>
          </cell>
          <cell r="E3140">
            <v>188954.44399999999</v>
          </cell>
          <cell r="F3140">
            <v>27.274999999999999</v>
          </cell>
          <cell r="G3140">
            <v>188981.71899999998</v>
          </cell>
          <cell r="H3140">
            <v>28833.701754000002</v>
          </cell>
          <cell r="I3140">
            <v>6.55419552481787</v>
          </cell>
          <cell r="J3140">
            <v>149720.35477083287</v>
          </cell>
          <cell r="K3140">
            <v>1.2622313064196375</v>
          </cell>
          <cell r="L3140">
            <v>31</v>
          </cell>
          <cell r="M3140">
            <v>180.24603556918046</v>
          </cell>
        </row>
        <row r="3141">
          <cell r="D3141">
            <v>45509</v>
          </cell>
          <cell r="E3141">
            <v>189351.19</v>
          </cell>
          <cell r="F3141">
            <v>19.600000000000001</v>
          </cell>
          <cell r="G3141">
            <v>189370.79</v>
          </cell>
          <cell r="H3141">
            <v>28833.701754000002</v>
          </cell>
          <cell r="I3141">
            <v>6.5676891443093757</v>
          </cell>
          <cell r="J3141">
            <v>149720.35477083287</v>
          </cell>
          <cell r="K3141">
            <v>1.2648299577559607</v>
          </cell>
          <cell r="L3141">
            <v>31</v>
          </cell>
          <cell r="M3141">
            <v>180.24603556918046</v>
          </cell>
        </row>
        <row r="3142">
          <cell r="D3142">
            <v>45510</v>
          </cell>
          <cell r="E3142">
            <v>188479.48499999999</v>
          </cell>
          <cell r="F3142">
            <v>0</v>
          </cell>
          <cell r="G3142">
            <v>188479.48499999999</v>
          </cell>
          <cell r="H3142">
            <v>28833.701754000002</v>
          </cell>
          <cell r="I3142">
            <v>6.5367772271506164</v>
          </cell>
          <cell r="J3142">
            <v>149720.35477083287</v>
          </cell>
          <cell r="K3142">
            <v>1.258876825989981</v>
          </cell>
          <cell r="L3142">
            <v>31</v>
          </cell>
          <cell r="M3142">
            <v>180.24603556918046</v>
          </cell>
        </row>
        <row r="3143">
          <cell r="D3143">
            <v>45511</v>
          </cell>
          <cell r="E3143">
            <v>188309.899</v>
          </cell>
          <cell r="F3143">
            <v>0</v>
          </cell>
          <cell r="G3143">
            <v>188309.899</v>
          </cell>
          <cell r="H3143">
            <v>28833.701754000002</v>
          </cell>
          <cell r="I3143">
            <v>6.5308957069265796</v>
          </cell>
          <cell r="J3143">
            <v>149720.35477083287</v>
          </cell>
          <cell r="K3143">
            <v>1.2577441409902723</v>
          </cell>
          <cell r="L3143">
            <v>31</v>
          </cell>
          <cell r="M3143">
            <v>180.24603556918046</v>
          </cell>
        </row>
        <row r="3144">
          <cell r="D3144">
            <v>45512</v>
          </cell>
          <cell r="E3144">
            <v>189579.992</v>
          </cell>
          <cell r="F3144">
            <v>0</v>
          </cell>
          <cell r="G3144">
            <v>189579.992</v>
          </cell>
          <cell r="H3144">
            <v>28833.701754000002</v>
          </cell>
          <cell r="I3144">
            <v>6.5749446122955826</v>
          </cell>
          <cell r="J3144">
            <v>149720.35477083287</v>
          </cell>
          <cell r="K3144">
            <v>1.2662272427164474</v>
          </cell>
          <cell r="L3144">
            <v>31</v>
          </cell>
          <cell r="M3144">
            <v>180.24603556918046</v>
          </cell>
        </row>
        <row r="3145">
          <cell r="D3145">
            <v>45513</v>
          </cell>
          <cell r="E3145">
            <v>187393.36799999999</v>
          </cell>
          <cell r="F3145">
            <v>0</v>
          </cell>
          <cell r="G3145">
            <v>187393.36799999999</v>
          </cell>
          <cell r="H3145">
            <v>28833.701754000002</v>
          </cell>
          <cell r="I3145">
            <v>6.49910891077326</v>
          </cell>
          <cell r="J3145">
            <v>149720.35477083287</v>
          </cell>
          <cell r="K3145">
            <v>1.2516225217795585</v>
          </cell>
          <cell r="L3145">
            <v>31</v>
          </cell>
          <cell r="M3145">
            <v>180.24603556918046</v>
          </cell>
        </row>
        <row r="3146">
          <cell r="D3146">
            <v>45514</v>
          </cell>
          <cell r="E3146">
            <v>175079.285</v>
          </cell>
          <cell r="F3146">
            <v>0</v>
          </cell>
          <cell r="G3146">
            <v>175079.285</v>
          </cell>
          <cell r="H3146">
            <v>28833.701754000002</v>
          </cell>
          <cell r="I3146">
            <v>6.0720363446123198</v>
          </cell>
          <cell r="J3146">
            <v>149720.35477083287</v>
          </cell>
          <cell r="K3146">
            <v>1.1693753014944588</v>
          </cell>
          <cell r="L3146">
            <v>31</v>
          </cell>
          <cell r="M3146">
            <v>180.24603556918046</v>
          </cell>
        </row>
        <row r="3147">
          <cell r="D3147">
            <v>45515</v>
          </cell>
          <cell r="E3147">
            <v>164533.24600000001</v>
          </cell>
          <cell r="F3147">
            <v>181.816</v>
          </cell>
          <cell r="G3147">
            <v>164715.06200000001</v>
          </cell>
          <cell r="H3147">
            <v>28833.701754000002</v>
          </cell>
          <cell r="I3147">
            <v>5.712588116687086</v>
          </cell>
          <cell r="J3147">
            <v>149720.35477083287</v>
          </cell>
          <cell r="K3147">
            <v>1.1001514273200765</v>
          </cell>
          <cell r="L3147">
            <v>31</v>
          </cell>
          <cell r="M3147">
            <v>180.24603556918046</v>
          </cell>
        </row>
        <row r="3148">
          <cell r="D3148">
            <v>45516</v>
          </cell>
          <cell r="E3148">
            <v>182770.291</v>
          </cell>
          <cell r="F3148">
            <v>96.424999999999997</v>
          </cell>
          <cell r="G3148">
            <v>182866.71599999999</v>
          </cell>
          <cell r="H3148">
            <v>28833.701754000002</v>
          </cell>
          <cell r="I3148">
            <v>6.3421172057670852</v>
          </cell>
          <cell r="J3148">
            <v>149720.35477083287</v>
          </cell>
          <cell r="K3148">
            <v>1.2213884764025711</v>
          </cell>
          <cell r="L3148">
            <v>31</v>
          </cell>
          <cell r="M3148">
            <v>180.24603556918046</v>
          </cell>
        </row>
        <row r="3149">
          <cell r="D3149">
            <v>45517</v>
          </cell>
          <cell r="E3149">
            <v>145119.41899999999</v>
          </cell>
          <cell r="F3149">
            <v>28.08</v>
          </cell>
          <cell r="G3149">
            <v>145147.49899999998</v>
          </cell>
          <cell r="H3149">
            <v>28833.701754000002</v>
          </cell>
          <cell r="I3149">
            <v>5.0339529845440039</v>
          </cell>
          <cell r="J3149">
            <v>149720.35477083287</v>
          </cell>
          <cell r="K3149">
            <v>0.96945735415981171</v>
          </cell>
          <cell r="L3149">
            <v>31</v>
          </cell>
          <cell r="M3149">
            <v>180.24603556918046</v>
          </cell>
        </row>
        <row r="3150">
          <cell r="D3150">
            <v>45518</v>
          </cell>
          <cell r="E3150">
            <v>164021.27100000001</v>
          </cell>
          <cell r="F3150">
            <v>365.32499999999999</v>
          </cell>
          <cell r="G3150">
            <v>164386.59600000002</v>
          </cell>
          <cell r="H3150">
            <v>28833.701754000002</v>
          </cell>
          <cell r="I3150">
            <v>5.7011963778530523</v>
          </cell>
          <cell r="J3150">
            <v>149720.35477083287</v>
          </cell>
          <cell r="K3150">
            <v>1.0979575639639367</v>
          </cell>
          <cell r="L3150">
            <v>31</v>
          </cell>
          <cell r="M3150">
            <v>180.24603556918046</v>
          </cell>
        </row>
        <row r="3151">
          <cell r="D3151">
            <v>45519</v>
          </cell>
          <cell r="E3151">
            <v>169040.413</v>
          </cell>
          <cell r="F3151">
            <v>875.70299999999997</v>
          </cell>
          <cell r="G3151">
            <v>169916.11600000001</v>
          </cell>
          <cell r="H3151">
            <v>28833.701754000002</v>
          </cell>
          <cell r="I3151">
            <v>5.8929691875732928</v>
          </cell>
          <cell r="J3151">
            <v>149720.35477083287</v>
          </cell>
          <cell r="K3151">
            <v>1.134889883610545</v>
          </cell>
          <cell r="L3151">
            <v>31</v>
          </cell>
          <cell r="M3151">
            <v>180.24603556918046</v>
          </cell>
        </row>
        <row r="3152">
          <cell r="D3152">
            <v>45520</v>
          </cell>
          <cell r="E3152">
            <v>184182.90299999999</v>
          </cell>
          <cell r="F3152">
            <v>8.0500000000000007</v>
          </cell>
          <cell r="G3152">
            <v>184190.95299999998</v>
          </cell>
          <cell r="H3152">
            <v>28833.701754000002</v>
          </cell>
          <cell r="I3152">
            <v>6.388043913731881</v>
          </cell>
          <cell r="J3152">
            <v>149720.35477083287</v>
          </cell>
          <cell r="K3152">
            <v>1.2302332123239288</v>
          </cell>
          <cell r="L3152">
            <v>31</v>
          </cell>
          <cell r="M3152">
            <v>180.24603556918046</v>
          </cell>
        </row>
        <row r="3153">
          <cell r="D3153">
            <v>45521</v>
          </cell>
          <cell r="E3153">
            <v>181310.495</v>
          </cell>
          <cell r="F3153">
            <v>10.025</v>
          </cell>
          <cell r="G3153">
            <v>181320.52</v>
          </cell>
          <cell r="H3153">
            <v>28833.701754000002</v>
          </cell>
          <cell r="I3153">
            <v>6.2884925961629605</v>
          </cell>
          <cell r="J3153">
            <v>149720.35477083287</v>
          </cell>
          <cell r="K3153">
            <v>1.2110612500052877</v>
          </cell>
          <cell r="L3153">
            <v>31</v>
          </cell>
          <cell r="M3153">
            <v>180.24603556918046</v>
          </cell>
        </row>
        <row r="3154">
          <cell r="D3154">
            <v>45522</v>
          </cell>
          <cell r="E3154">
            <v>170904.93400000001</v>
          </cell>
          <cell r="F3154">
            <v>287.86599999999999</v>
          </cell>
          <cell r="G3154">
            <v>171192.80000000002</v>
          </cell>
          <cell r="H3154">
            <v>28833.701754000002</v>
          </cell>
          <cell r="I3154">
            <v>5.9372466796168837</v>
          </cell>
          <cell r="J3154">
            <v>149720.35477083287</v>
          </cell>
          <cell r="K3154">
            <v>1.1434170074071333</v>
          </cell>
          <cell r="L3154">
            <v>31</v>
          </cell>
          <cell r="M3154">
            <v>180.24603556918046</v>
          </cell>
        </row>
        <row r="3155">
          <cell r="D3155">
            <v>45523</v>
          </cell>
          <cell r="E3155">
            <v>182925.65100000001</v>
          </cell>
          <cell r="F3155">
            <v>54.28</v>
          </cell>
          <cell r="G3155">
            <v>182979.93100000001</v>
          </cell>
          <cell r="H3155">
            <v>28833.701754000002</v>
          </cell>
          <cell r="I3155">
            <v>6.3460436873879997</v>
          </cell>
          <cell r="J3155">
            <v>149720.35477083287</v>
          </cell>
          <cell r="K3155">
            <v>1.2221446528100697</v>
          </cell>
          <cell r="L3155">
            <v>31</v>
          </cell>
          <cell r="M3155">
            <v>180.24603556918046</v>
          </cell>
        </row>
        <row r="3156">
          <cell r="D3156">
            <v>45524</v>
          </cell>
          <cell r="E3156">
            <v>174313.43</v>
          </cell>
          <cell r="F3156">
            <v>16.004000000000001</v>
          </cell>
          <cell r="G3156">
            <v>174329.43399999998</v>
          </cell>
          <cell r="H3156">
            <v>28833.701754000002</v>
          </cell>
          <cell r="I3156">
            <v>6.046030283843657</v>
          </cell>
          <cell r="J3156">
            <v>149720.35477083287</v>
          </cell>
          <cell r="K3156">
            <v>1.1643669577649252</v>
          </cell>
          <cell r="L3156">
            <v>31</v>
          </cell>
          <cell r="M3156">
            <v>180.24603556918046</v>
          </cell>
        </row>
        <row r="3157">
          <cell r="D3157">
            <v>45525</v>
          </cell>
          <cell r="E3157">
            <v>162025.92800000001</v>
          </cell>
          <cell r="F3157">
            <v>130.12799999999999</v>
          </cell>
          <cell r="G3157">
            <v>162156.05600000001</v>
          </cell>
          <cell r="H3157">
            <v>28833.701754000002</v>
          </cell>
          <cell r="I3157">
            <v>5.6238375975261192</v>
          </cell>
          <cell r="J3157">
            <v>149720.35477083287</v>
          </cell>
          <cell r="K3157">
            <v>1.0830595228564723</v>
          </cell>
          <cell r="L3157">
            <v>31</v>
          </cell>
          <cell r="M3157">
            <v>180.24603556918046</v>
          </cell>
        </row>
        <row r="3158">
          <cell r="D3158">
            <v>45526</v>
          </cell>
          <cell r="E3158">
            <v>169513.67600000001</v>
          </cell>
          <cell r="F3158">
            <v>54.786000000000001</v>
          </cell>
          <cell r="G3158">
            <v>169568.462</v>
          </cell>
          <cell r="H3158">
            <v>28833.701754000002</v>
          </cell>
          <cell r="I3158">
            <v>5.8809119774735947</v>
          </cell>
          <cell r="J3158">
            <v>149720.35477083287</v>
          </cell>
          <cell r="K3158">
            <v>1.1325678613275216</v>
          </cell>
          <cell r="L3158">
            <v>31</v>
          </cell>
          <cell r="M3158">
            <v>180.24603556918046</v>
          </cell>
        </row>
        <row r="3159">
          <cell r="D3159">
            <v>45527</v>
          </cell>
          <cell r="E3159">
            <v>170439.027</v>
          </cell>
          <cell r="F3159">
            <v>60.856999999999999</v>
          </cell>
          <cell r="G3159">
            <v>170499.88399999999</v>
          </cell>
          <cell r="H3159">
            <v>28833.701754000002</v>
          </cell>
          <cell r="I3159">
            <v>5.9132152178950497</v>
          </cell>
          <cell r="J3159">
            <v>149720.35477083287</v>
          </cell>
          <cell r="K3159">
            <v>1.1387889392926767</v>
          </cell>
          <cell r="L3159">
            <v>31</v>
          </cell>
          <cell r="M3159">
            <v>180.24603556918046</v>
          </cell>
        </row>
        <row r="3160">
          <cell r="D3160">
            <v>45528</v>
          </cell>
          <cell r="E3160">
            <v>161291.97099999999</v>
          </cell>
          <cell r="F3160">
            <v>121.83199999999999</v>
          </cell>
          <cell r="G3160">
            <v>161413.80299999999</v>
          </cell>
          <cell r="H3160">
            <v>28833.701754000002</v>
          </cell>
          <cell r="I3160">
            <v>5.5980950478412854</v>
          </cell>
          <cell r="J3160">
            <v>149720.35477083287</v>
          </cell>
          <cell r="K3160">
            <v>1.0781019270697396</v>
          </cell>
          <cell r="L3160">
            <v>31</v>
          </cell>
          <cell r="M3160">
            <v>180.24603556918046</v>
          </cell>
        </row>
        <row r="3161">
          <cell r="D3161">
            <v>45529</v>
          </cell>
          <cell r="E3161">
            <v>135089.87</v>
          </cell>
          <cell r="F3161">
            <v>439.029</v>
          </cell>
          <cell r="G3161">
            <v>135528.899</v>
          </cell>
          <cell r="H3161">
            <v>28833.701754000002</v>
          </cell>
          <cell r="I3161">
            <v>4.700364183422912</v>
          </cell>
          <cell r="J3161">
            <v>149720.35477083287</v>
          </cell>
          <cell r="K3161">
            <v>0.90521358440170141</v>
          </cell>
          <cell r="L3161">
            <v>31</v>
          </cell>
          <cell r="M3161">
            <v>180.24603556918046</v>
          </cell>
        </row>
        <row r="3162">
          <cell r="D3162">
            <v>45530</v>
          </cell>
          <cell r="E3162">
            <v>164384.82999999999</v>
          </cell>
          <cell r="F3162">
            <v>19.64</v>
          </cell>
          <cell r="G3162">
            <v>164404.47</v>
          </cell>
          <cell r="H3162">
            <v>28833.701754000002</v>
          </cell>
          <cell r="I3162">
            <v>5.7018162774466763</v>
          </cell>
          <cell r="J3162">
            <v>149720.35477083287</v>
          </cell>
          <cell r="K3162">
            <v>1.098076946529035</v>
          </cell>
          <cell r="L3162">
            <v>31</v>
          </cell>
          <cell r="M3162">
            <v>180.24603556918046</v>
          </cell>
        </row>
        <row r="3163">
          <cell r="D3163">
            <v>45531</v>
          </cell>
          <cell r="E3163">
            <v>168749.755</v>
          </cell>
          <cell r="F3163">
            <v>8.15</v>
          </cell>
          <cell r="G3163">
            <v>168757.905</v>
          </cell>
          <cell r="H3163">
            <v>28833.701754000002</v>
          </cell>
          <cell r="I3163">
            <v>5.8528005332020463</v>
          </cell>
          <cell r="J3163">
            <v>149720.35477083287</v>
          </cell>
          <cell r="K3163">
            <v>1.1271540550268309</v>
          </cell>
          <cell r="L3163">
            <v>31</v>
          </cell>
          <cell r="M3163">
            <v>180.24603556918046</v>
          </cell>
        </row>
        <row r="3164">
          <cell r="D3164">
            <v>45532</v>
          </cell>
          <cell r="E3164">
            <v>164646.43700000001</v>
          </cell>
          <cell r="F3164">
            <v>7.93</v>
          </cell>
          <cell r="G3164">
            <v>164654.367</v>
          </cell>
          <cell r="H3164">
            <v>28833.701754000002</v>
          </cell>
          <cell r="I3164">
            <v>5.7104831146822157</v>
          </cell>
          <cell r="J3164">
            <v>149720.35477083287</v>
          </cell>
          <cell r="K3164">
            <v>1.099746038219223</v>
          </cell>
          <cell r="L3164">
            <v>31</v>
          </cell>
          <cell r="M3164">
            <v>180.24603556918046</v>
          </cell>
        </row>
        <row r="3165">
          <cell r="D3165">
            <v>45533</v>
          </cell>
          <cell r="E3165">
            <v>129123.243</v>
          </cell>
          <cell r="F3165">
            <v>64.567999999999998</v>
          </cell>
          <cell r="G3165">
            <v>129187.811</v>
          </cell>
          <cell r="H3165">
            <v>28833.701754000002</v>
          </cell>
          <cell r="I3165">
            <v>4.4804448662953318</v>
          </cell>
          <cell r="J3165">
            <v>149720.35477083287</v>
          </cell>
          <cell r="K3165">
            <v>0.86286070586554053</v>
          </cell>
          <cell r="L3165">
            <v>31</v>
          </cell>
          <cell r="M3165">
            <v>180.24603556918046</v>
          </cell>
        </row>
        <row r="3166">
          <cell r="D3166">
            <v>45534</v>
          </cell>
          <cell r="E3166">
            <v>141162.93400000001</v>
          </cell>
          <cell r="F3166">
            <v>31.023</v>
          </cell>
          <cell r="G3166">
            <v>141193.95699999999</v>
          </cell>
          <cell r="H3166">
            <v>28833.701754000002</v>
          </cell>
          <cell r="I3166">
            <v>4.8968376729641605</v>
          </cell>
          <cell r="J3166">
            <v>149720.35477083287</v>
          </cell>
          <cell r="K3166">
            <v>0.94305117841936936</v>
          </cell>
          <cell r="L3166">
            <v>31</v>
          </cell>
          <cell r="M3166">
            <v>180.24603556918046</v>
          </cell>
        </row>
        <row r="3167">
          <cell r="D3167">
            <v>45535</v>
          </cell>
          <cell r="E3167">
            <v>124794.065</v>
          </cell>
          <cell r="F3167">
            <v>26.347999999999999</v>
          </cell>
          <cell r="G3167">
            <v>124820.413</v>
          </cell>
          <cell r="H3167">
            <v>29207.832434</v>
          </cell>
          <cell r="I3167">
            <v>4.2735253731016387</v>
          </cell>
          <cell r="J3167">
            <v>149720.35477083287</v>
          </cell>
          <cell r="K3167">
            <v>0.8336903368353249</v>
          </cell>
          <cell r="L3167">
            <v>31</v>
          </cell>
          <cell r="M3167">
            <v>180.24603556918046</v>
          </cell>
        </row>
        <row r="3168">
          <cell r="D3168">
            <v>45536</v>
          </cell>
          <cell r="E3168">
            <v>147068.28899999999</v>
          </cell>
          <cell r="F3168">
            <v>23.8</v>
          </cell>
          <cell r="G3168">
            <v>147092.08899999998</v>
          </cell>
          <cell r="H3168">
            <v>29207.832434</v>
          </cell>
          <cell r="I3168">
            <v>5.0360494683191313</v>
          </cell>
          <cell r="J3168">
            <v>127015.63948303999</v>
          </cell>
          <cell r="K3168">
            <v>1.1580628149310757</v>
          </cell>
          <cell r="L3168">
            <v>30</v>
          </cell>
          <cell r="M3168">
            <v>147.97952666475254</v>
          </cell>
        </row>
        <row r="3169">
          <cell r="D3169">
            <v>45537</v>
          </cell>
          <cell r="E3169">
            <v>154776.204</v>
          </cell>
          <cell r="F3169">
            <v>99.617000000000004</v>
          </cell>
          <cell r="G3169">
            <v>154875.821</v>
          </cell>
          <cell r="H3169">
            <v>29207.832434</v>
          </cell>
          <cell r="I3169">
            <v>5.3025441497573604</v>
          </cell>
          <cell r="J3169">
            <v>127015.63948303999</v>
          </cell>
          <cell r="K3169">
            <v>1.2193444967119982</v>
          </cell>
          <cell r="L3169">
            <v>30</v>
          </cell>
          <cell r="M3169">
            <v>147.97952666475254</v>
          </cell>
        </row>
        <row r="3170">
          <cell r="D3170">
            <v>45538</v>
          </cell>
          <cell r="E3170">
            <v>151666.421</v>
          </cell>
          <cell r="F3170">
            <v>557.42600000000004</v>
          </cell>
          <cell r="G3170">
            <v>152223.84700000001</v>
          </cell>
          <cell r="H3170">
            <v>29207.832434</v>
          </cell>
          <cell r="I3170">
            <v>5.2117474771185206</v>
          </cell>
          <cell r="J3170">
            <v>127015.63948303999</v>
          </cell>
          <cell r="K3170">
            <v>1.1984653828422915</v>
          </cell>
          <cell r="L3170">
            <v>30</v>
          </cell>
          <cell r="M3170">
            <v>147.97952666475254</v>
          </cell>
        </row>
        <row r="3171">
          <cell r="D3171">
            <v>45539</v>
          </cell>
          <cell r="E3171">
            <v>153918.37100000001</v>
          </cell>
          <cell r="F3171">
            <v>479.62099999999998</v>
          </cell>
          <cell r="G3171">
            <v>154397.99200000003</v>
          </cell>
          <cell r="H3171">
            <v>29207.832434</v>
          </cell>
          <cell r="I3171">
            <v>5.2861845311146665</v>
          </cell>
          <cell r="J3171">
            <v>127015.63948303999</v>
          </cell>
          <cell r="K3171">
            <v>1.2155825269109188</v>
          </cell>
          <cell r="L3171">
            <v>30</v>
          </cell>
          <cell r="M3171">
            <v>147.97952666475254</v>
          </cell>
        </row>
        <row r="3172">
          <cell r="D3172">
            <v>45540</v>
          </cell>
          <cell r="E3172">
            <v>152334.861</v>
          </cell>
          <cell r="F3172">
            <v>313.774</v>
          </cell>
          <cell r="G3172">
            <v>152648.63500000001</v>
          </cell>
          <cell r="H3172">
            <v>29207.832434</v>
          </cell>
          <cell r="I3172">
            <v>5.2262911102676046</v>
          </cell>
          <cell r="J3172">
            <v>127015.63948303999</v>
          </cell>
          <cell r="K3172">
            <v>1.2018097583989467</v>
          </cell>
          <cell r="L3172">
            <v>30</v>
          </cell>
          <cell r="M3172">
            <v>147.97952666475254</v>
          </cell>
        </row>
        <row r="3173">
          <cell r="D3173">
            <v>45541</v>
          </cell>
          <cell r="E3173">
            <v>172388.78400000001</v>
          </cell>
          <cell r="F3173">
            <v>103.482</v>
          </cell>
          <cell r="G3173">
            <v>172492.266</v>
          </cell>
          <cell r="H3173">
            <v>29207.832434</v>
          </cell>
          <cell r="I3173">
            <v>5.9056852777341566</v>
          </cell>
          <cell r="J3173">
            <v>127015.63948303999</v>
          </cell>
          <cell r="K3173">
            <v>1.3580395823856979</v>
          </cell>
          <cell r="L3173">
            <v>30</v>
          </cell>
          <cell r="M3173">
            <v>147.97952666475254</v>
          </cell>
        </row>
        <row r="3174">
          <cell r="D3174">
            <v>45542</v>
          </cell>
          <cell r="E3174">
            <v>147178.46299999999</v>
          </cell>
          <cell r="F3174">
            <v>34.668999999999997</v>
          </cell>
          <cell r="G3174">
            <v>147213.13199999998</v>
          </cell>
          <cell r="H3174">
            <v>29207.832434</v>
          </cell>
          <cell r="I3174">
            <v>5.0401936649237076</v>
          </cell>
          <cell r="J3174">
            <v>127015.63948303999</v>
          </cell>
          <cell r="K3174">
            <v>1.1590157920643851</v>
          </cell>
          <cell r="L3174">
            <v>30</v>
          </cell>
          <cell r="M3174">
            <v>147.97952666475254</v>
          </cell>
        </row>
        <row r="3175">
          <cell r="D3175">
            <v>45543</v>
          </cell>
          <cell r="E3175">
            <v>150436.83900000001</v>
          </cell>
          <cell r="F3175">
            <v>47.197000000000003</v>
          </cell>
          <cell r="G3175">
            <v>150484.03599999999</v>
          </cell>
          <cell r="H3175">
            <v>29207.832434</v>
          </cell>
          <cell r="I3175">
            <v>5.152180886412709</v>
          </cell>
          <cell r="J3175">
            <v>127015.63948303999</v>
          </cell>
          <cell r="K3175">
            <v>1.1847677704295121</v>
          </cell>
          <cell r="L3175">
            <v>30</v>
          </cell>
          <cell r="M3175">
            <v>147.97952666475254</v>
          </cell>
        </row>
        <row r="3176">
          <cell r="D3176">
            <v>45544</v>
          </cell>
          <cell r="E3176">
            <v>177597.905</v>
          </cell>
          <cell r="F3176">
            <v>933.11199999999997</v>
          </cell>
          <cell r="G3176">
            <v>178531.01699999999</v>
          </cell>
          <cell r="H3176">
            <v>29207.832434</v>
          </cell>
          <cell r="I3176">
            <v>6.112436361151441</v>
          </cell>
          <cell r="J3176">
            <v>127015.63948303999</v>
          </cell>
          <cell r="K3176">
            <v>1.405582948104896</v>
          </cell>
          <cell r="L3176">
            <v>30</v>
          </cell>
          <cell r="M3176">
            <v>147.97952666475254</v>
          </cell>
        </row>
        <row r="3177">
          <cell r="D3177">
            <v>45545</v>
          </cell>
          <cell r="E3177">
            <v>169390.33300000001</v>
          </cell>
          <cell r="F3177">
            <v>365.10300000000001</v>
          </cell>
          <cell r="G3177">
            <v>169755.43600000002</v>
          </cell>
          <cell r="H3177">
            <v>29207.832434</v>
          </cell>
          <cell r="I3177">
            <v>5.8119833569844976</v>
          </cell>
          <cell r="J3177">
            <v>127015.63948303999</v>
          </cell>
          <cell r="K3177">
            <v>1.3364923933061561</v>
          </cell>
          <cell r="L3177">
            <v>30</v>
          </cell>
          <cell r="M3177">
            <v>147.97952666475254</v>
          </cell>
        </row>
        <row r="3178">
          <cell r="D3178">
            <v>45546</v>
          </cell>
          <cell r="E3178">
            <v>160093.32</v>
          </cell>
          <cell r="F3178">
            <v>312.108</v>
          </cell>
          <cell r="G3178">
            <v>160405.42800000001</v>
          </cell>
          <cell r="H3178">
            <v>29207.832434</v>
          </cell>
          <cell r="I3178">
            <v>5.4918634706105971</v>
          </cell>
          <cell r="J3178">
            <v>127015.63948303999</v>
          </cell>
          <cell r="K3178">
            <v>1.2628793481878147</v>
          </cell>
          <cell r="L3178">
            <v>30</v>
          </cell>
          <cell r="M3178">
            <v>147.97952666475254</v>
          </cell>
        </row>
        <row r="3179">
          <cell r="D3179">
            <v>45547</v>
          </cell>
          <cell r="E3179">
            <v>150031.33600000001</v>
          </cell>
          <cell r="F3179">
            <v>25.4</v>
          </cell>
          <cell r="G3179">
            <v>150056.736</v>
          </cell>
          <cell r="H3179">
            <v>29207.832434</v>
          </cell>
          <cell r="I3179">
            <v>5.1375512489356536</v>
          </cell>
          <cell r="J3179">
            <v>127015.63948303999</v>
          </cell>
          <cell r="K3179">
            <v>1.1814036177807585</v>
          </cell>
          <cell r="L3179">
            <v>30</v>
          </cell>
          <cell r="M3179">
            <v>147.97952666475254</v>
          </cell>
        </row>
        <row r="3180">
          <cell r="D3180">
            <v>45548</v>
          </cell>
          <cell r="E3180">
            <v>150067.34</v>
          </cell>
          <cell r="F3180">
            <v>48.420999999999999</v>
          </cell>
          <cell r="G3180">
            <v>150115.761</v>
          </cell>
          <cell r="H3180">
            <v>29207.832434</v>
          </cell>
          <cell r="I3180">
            <v>5.1395721109812502</v>
          </cell>
          <cell r="J3180">
            <v>127015.63948303999</v>
          </cell>
          <cell r="K3180">
            <v>1.1818683243337487</v>
          </cell>
          <cell r="L3180">
            <v>30</v>
          </cell>
          <cell r="M3180">
            <v>147.97952666475254</v>
          </cell>
        </row>
        <row r="3181">
          <cell r="D3181">
            <v>45549</v>
          </cell>
          <cell r="E3181">
            <v>151524.40100000001</v>
          </cell>
          <cell r="F3181">
            <v>16.375</v>
          </cell>
          <cell r="G3181">
            <v>151540.77600000001</v>
          </cell>
          <cell r="H3181">
            <v>29207.832434</v>
          </cell>
          <cell r="I3181">
            <v>5.1883609077267829</v>
          </cell>
          <cell r="J3181">
            <v>127015.63948303999</v>
          </cell>
          <cell r="K3181">
            <v>1.1930875332894324</v>
          </cell>
          <cell r="L3181">
            <v>30</v>
          </cell>
          <cell r="M3181">
            <v>147.97952666475254</v>
          </cell>
        </row>
        <row r="3182">
          <cell r="D3182">
            <v>45550</v>
          </cell>
          <cell r="E3182">
            <v>134611.408</v>
          </cell>
          <cell r="F3182">
            <v>30.295000000000002</v>
          </cell>
          <cell r="G3182">
            <v>134641.70300000001</v>
          </cell>
          <cell r="H3182">
            <v>29207.832434</v>
          </cell>
          <cell r="I3182">
            <v>4.6097807259147192</v>
          </cell>
          <cell r="J3182">
            <v>127015.63948303999</v>
          </cell>
          <cell r="K3182">
            <v>1.0600403505268994</v>
          </cell>
          <cell r="L3182">
            <v>30</v>
          </cell>
          <cell r="M3182">
            <v>147.97952666475254</v>
          </cell>
        </row>
        <row r="3183">
          <cell r="D3183">
            <v>45551</v>
          </cell>
          <cell r="E3183">
            <v>156716.91399999999</v>
          </cell>
          <cell r="F3183">
            <v>33.575000000000003</v>
          </cell>
          <cell r="G3183">
            <v>156750.489</v>
          </cell>
          <cell r="H3183">
            <v>29207.832434</v>
          </cell>
          <cell r="I3183">
            <v>5.3667278923968098</v>
          </cell>
          <cell r="J3183">
            <v>127015.63948303999</v>
          </cell>
          <cell r="K3183">
            <v>1.2341038445185359</v>
          </cell>
          <cell r="L3183">
            <v>30</v>
          </cell>
          <cell r="M3183">
            <v>147.97952666475254</v>
          </cell>
        </row>
        <row r="3184">
          <cell r="D3184">
            <v>45552</v>
          </cell>
          <cell r="E3184">
            <v>142309.128</v>
          </cell>
          <cell r="F3184">
            <v>0.27500000000000002</v>
          </cell>
          <cell r="G3184">
            <v>142309.40299999999</v>
          </cell>
          <cell r="H3184">
            <v>29207.832434</v>
          </cell>
          <cell r="I3184">
            <v>4.8723027743182232</v>
          </cell>
          <cell r="J3184">
            <v>127015.63948303999</v>
          </cell>
          <cell r="K3184">
            <v>1.1204085070091083</v>
          </cell>
          <cell r="L3184">
            <v>30</v>
          </cell>
          <cell r="M3184">
            <v>147.97952666475254</v>
          </cell>
        </row>
        <row r="3185">
          <cell r="D3185">
            <v>45553</v>
          </cell>
          <cell r="E3185">
            <v>129338.69899999999</v>
          </cell>
          <cell r="F3185">
            <v>0</v>
          </cell>
          <cell r="G3185">
            <v>129338.69899999999</v>
          </cell>
          <cell r="H3185">
            <v>29207.832434</v>
          </cell>
          <cell r="I3185">
            <v>4.428219700734811</v>
          </cell>
          <cell r="J3185">
            <v>127015.63948303999</v>
          </cell>
          <cell r="K3185">
            <v>1.0182895549431155</v>
          </cell>
          <cell r="L3185">
            <v>30</v>
          </cell>
          <cell r="M3185">
            <v>147.97952666475254</v>
          </cell>
        </row>
        <row r="3186">
          <cell r="D3186">
            <v>45554</v>
          </cell>
          <cell r="E3186">
            <v>93914.506999999998</v>
          </cell>
          <cell r="F3186">
            <v>0</v>
          </cell>
          <cell r="G3186">
            <v>93914.506999999998</v>
          </cell>
          <cell r="H3186">
            <v>29207.832434</v>
          </cell>
          <cell r="I3186">
            <v>3.2153877632725942</v>
          </cell>
          <cell r="J3186">
            <v>127015.63948303999</v>
          </cell>
          <cell r="K3186">
            <v>0.73939325410820855</v>
          </cell>
          <cell r="L3186">
            <v>30</v>
          </cell>
          <cell r="M3186">
            <v>147.97952666475254</v>
          </cell>
        </row>
        <row r="3187">
          <cell r="D3187">
            <v>45555</v>
          </cell>
          <cell r="E3187">
            <v>101186.432</v>
          </cell>
          <cell r="F3187">
            <v>0</v>
          </cell>
          <cell r="G3187">
            <v>101186.432</v>
          </cell>
          <cell r="H3187">
            <v>29207.832434</v>
          </cell>
          <cell r="I3187">
            <v>3.464359507972655</v>
          </cell>
          <cell r="J3187">
            <v>127015.63948303999</v>
          </cell>
          <cell r="K3187">
            <v>0.79664545572367185</v>
          </cell>
          <cell r="L3187">
            <v>30</v>
          </cell>
          <cell r="M3187">
            <v>147.97952666475254</v>
          </cell>
        </row>
        <row r="3188">
          <cell r="D3188">
            <v>45556</v>
          </cell>
          <cell r="E3188">
            <v>96456.111999999994</v>
          </cell>
          <cell r="F3188">
            <v>0</v>
          </cell>
          <cell r="G3188">
            <v>96456.111999999994</v>
          </cell>
          <cell r="H3188">
            <v>29207.832434</v>
          </cell>
          <cell r="I3188">
            <v>3.3024056892259557</v>
          </cell>
          <cell r="J3188">
            <v>127015.63948303999</v>
          </cell>
          <cell r="K3188">
            <v>0.75940342773993186</v>
          </cell>
          <cell r="L3188">
            <v>30</v>
          </cell>
          <cell r="M3188">
            <v>147.97952666475254</v>
          </cell>
        </row>
        <row r="3189">
          <cell r="D3189">
            <v>45557</v>
          </cell>
          <cell r="E3189">
            <v>120727.098</v>
          </cell>
          <cell r="F3189">
            <v>11.35</v>
          </cell>
          <cell r="G3189">
            <v>120738.448</v>
          </cell>
          <cell r="H3189">
            <v>29207.832434</v>
          </cell>
          <cell r="I3189">
            <v>4.1337695384561242</v>
          </cell>
          <cell r="J3189">
            <v>127015.63948303999</v>
          </cell>
          <cell r="K3189">
            <v>0.95057938133769615</v>
          </cell>
          <cell r="L3189">
            <v>30</v>
          </cell>
          <cell r="M3189">
            <v>147.97952666475254</v>
          </cell>
        </row>
        <row r="3190">
          <cell r="D3190">
            <v>45558</v>
          </cell>
          <cell r="E3190">
            <v>141308.80300000001</v>
          </cell>
          <cell r="F3190">
            <v>0</v>
          </cell>
          <cell r="G3190">
            <v>141308.80300000001</v>
          </cell>
          <cell r="H3190">
            <v>29207.832434</v>
          </cell>
          <cell r="I3190">
            <v>4.8380448401746676</v>
          </cell>
          <cell r="J3190">
            <v>127015.63948303999</v>
          </cell>
          <cell r="K3190">
            <v>1.1125307369638409</v>
          </cell>
          <cell r="L3190">
            <v>30</v>
          </cell>
          <cell r="M3190">
            <v>147.97952666475254</v>
          </cell>
        </row>
        <row r="3191">
          <cell r="D3191">
            <v>45559</v>
          </cell>
          <cell r="E3191">
            <v>91882.217000000004</v>
          </cell>
          <cell r="F3191">
            <v>0</v>
          </cell>
          <cell r="G3191">
            <v>91882.217000000004</v>
          </cell>
          <cell r="H3191">
            <v>29207.832434</v>
          </cell>
          <cell r="I3191">
            <v>3.1458074544772638</v>
          </cell>
          <cell r="J3191">
            <v>127015.63948303999</v>
          </cell>
          <cell r="K3191">
            <v>0.72339294101077023</v>
          </cell>
          <cell r="L3191">
            <v>30</v>
          </cell>
          <cell r="M3191">
            <v>147.97952666475254</v>
          </cell>
        </row>
        <row r="3192">
          <cell r="D3192">
            <v>45560</v>
          </cell>
          <cell r="E3192">
            <v>83136.978000000003</v>
          </cell>
          <cell r="F3192">
            <v>11.875</v>
          </cell>
          <cell r="G3192">
            <v>83148.853000000003</v>
          </cell>
          <cell r="H3192">
            <v>29207.832434</v>
          </cell>
          <cell r="I3192">
            <v>2.8467998502760792</v>
          </cell>
          <cell r="J3192">
            <v>127015.63948303999</v>
          </cell>
          <cell r="K3192">
            <v>0.65463476260419573</v>
          </cell>
          <cell r="L3192">
            <v>30</v>
          </cell>
          <cell r="M3192">
            <v>147.97952666475254</v>
          </cell>
        </row>
        <row r="3193">
          <cell r="D3193">
            <v>45561</v>
          </cell>
          <cell r="E3193">
            <v>97186.373000000007</v>
          </cell>
          <cell r="F3193">
            <v>22.95</v>
          </cell>
          <cell r="G3193">
            <v>97209.323000000004</v>
          </cell>
          <cell r="H3193">
            <v>29207.832434</v>
          </cell>
          <cell r="I3193">
            <v>3.3281936692721308</v>
          </cell>
          <cell r="J3193">
            <v>127015.63948303999</v>
          </cell>
          <cell r="K3193">
            <v>0.76533349275448925</v>
          </cell>
          <cell r="L3193">
            <v>30</v>
          </cell>
          <cell r="M3193">
            <v>147.97952666475254</v>
          </cell>
        </row>
        <row r="3194">
          <cell r="D3194">
            <v>45562</v>
          </cell>
          <cell r="E3194">
            <v>128791.965</v>
          </cell>
          <cell r="F3194">
            <v>0</v>
          </cell>
          <cell r="G3194">
            <v>128791.965</v>
          </cell>
          <cell r="H3194">
            <v>29207.832434</v>
          </cell>
          <cell r="I3194">
            <v>4.4095009546164396</v>
          </cell>
          <cell r="J3194">
            <v>127015.63948303999</v>
          </cell>
          <cell r="K3194">
            <v>1.0139850928924166</v>
          </cell>
          <cell r="L3194">
            <v>30</v>
          </cell>
          <cell r="M3194">
            <v>147.97952666475254</v>
          </cell>
        </row>
        <row r="3195">
          <cell r="D3195">
            <v>45563</v>
          </cell>
          <cell r="E3195">
            <v>137145.80900000001</v>
          </cell>
          <cell r="F3195">
            <v>650.75400000000002</v>
          </cell>
          <cell r="G3195">
            <v>137796.56299999999</v>
          </cell>
          <cell r="H3195">
            <v>29207.832434</v>
          </cell>
          <cell r="I3195">
            <v>4.7177949035202955</v>
          </cell>
          <cell r="J3195">
            <v>127015.63948303999</v>
          </cell>
          <cell r="K3195">
            <v>1.0848787091167584</v>
          </cell>
          <cell r="L3195">
            <v>30</v>
          </cell>
          <cell r="M3195">
            <v>147.97952666475254</v>
          </cell>
        </row>
        <row r="3196">
          <cell r="D3196">
            <v>45564</v>
          </cell>
          <cell r="E3196">
            <v>126725.829</v>
          </cell>
          <cell r="F3196">
            <v>0</v>
          </cell>
          <cell r="G3196">
            <v>126725.829</v>
          </cell>
          <cell r="H3196">
            <v>29207.832434</v>
          </cell>
          <cell r="I3196">
            <v>4.3387618470613418</v>
          </cell>
          <cell r="J3196">
            <v>127015.63948303999</v>
          </cell>
          <cell r="K3196">
            <v>0.99771830867269939</v>
          </cell>
          <cell r="L3196">
            <v>30</v>
          </cell>
          <cell r="M3196">
            <v>147.97952666475254</v>
          </cell>
        </row>
        <row r="3197">
          <cell r="D3197">
            <v>45565</v>
          </cell>
          <cell r="E3197">
            <v>154640.448</v>
          </cell>
          <cell r="F3197">
            <v>2.5000000000000001E-2</v>
          </cell>
          <cell r="G3197">
            <v>154640.473</v>
          </cell>
          <cell r="H3197">
            <v>29926.155164</v>
          </cell>
          <cell r="I3197">
            <v>5.16740196502177</v>
          </cell>
          <cell r="J3197">
            <v>127015.63948303999</v>
          </cell>
          <cell r="K3197">
            <v>1.2174915910307933</v>
          </cell>
          <cell r="L3197">
            <v>30</v>
          </cell>
          <cell r="M3197">
            <v>147.97952666475254</v>
          </cell>
        </row>
        <row r="3198">
          <cell r="D3198">
            <v>45566</v>
          </cell>
          <cell r="E3198">
            <v>133026.73199999999</v>
          </cell>
          <cell r="F3198">
            <v>0</v>
          </cell>
          <cell r="G3198">
            <v>133026.73199999999</v>
          </cell>
          <cell r="H3198">
            <v>29926.155164</v>
          </cell>
          <cell r="I3198">
            <v>4.445166152183357</v>
          </cell>
          <cell r="J3198">
            <v>100564.03316696497</v>
          </cell>
          <cell r="K3198">
            <v>1.3228062539927936</v>
          </cell>
          <cell r="L3198">
            <v>31</v>
          </cell>
          <cell r="M3198">
            <v>121.06749497713722</v>
          </cell>
        </row>
        <row r="3199">
          <cell r="D3199">
            <v>45567</v>
          </cell>
          <cell r="E3199">
            <v>92835.843999999997</v>
          </cell>
          <cell r="F3199">
            <v>0</v>
          </cell>
          <cell r="G3199">
            <v>92835.843999999997</v>
          </cell>
          <cell r="H3199">
            <v>29926.155164</v>
          </cell>
          <cell r="I3199">
            <v>3.1021640932904706</v>
          </cell>
          <cell r="J3199">
            <v>100564.03316696497</v>
          </cell>
          <cell r="K3199">
            <v>0.92315155902574053</v>
          </cell>
          <cell r="L3199">
            <v>31</v>
          </cell>
          <cell r="M3199">
            <v>121.06749497713722</v>
          </cell>
        </row>
        <row r="3200">
          <cell r="D3200">
            <v>45568</v>
          </cell>
          <cell r="E3200">
            <v>127531.14</v>
          </cell>
          <cell r="F3200">
            <v>1571.046</v>
          </cell>
          <cell r="G3200">
            <v>129102.186</v>
          </cell>
          <cell r="H3200">
            <v>29926.155164</v>
          </cell>
          <cell r="I3200">
            <v>4.3140251493217177</v>
          </cell>
          <cell r="J3200">
            <v>100564.03316696497</v>
          </cell>
          <cell r="K3200">
            <v>1.2837809098771282</v>
          </cell>
          <cell r="L3200">
            <v>31</v>
          </cell>
          <cell r="M3200">
            <v>121.06749497713722</v>
          </cell>
        </row>
        <row r="3201">
          <cell r="D3201">
            <v>45569</v>
          </cell>
          <cell r="E3201">
            <v>135871.14600000001</v>
          </cell>
          <cell r="F3201">
            <v>94.311999999999998</v>
          </cell>
          <cell r="G3201">
            <v>135965.45800000001</v>
          </cell>
          <cell r="H3201">
            <v>29926.155164</v>
          </cell>
          <cell r="I3201">
            <v>4.5433654024343619</v>
          </cell>
          <cell r="J3201">
            <v>100564.03316696497</v>
          </cell>
          <cell r="K3201">
            <v>1.3520286897628557</v>
          </cell>
          <cell r="L3201">
            <v>31</v>
          </cell>
          <cell r="M3201">
            <v>121.06749497713722</v>
          </cell>
        </row>
        <row r="3202">
          <cell r="D3202">
            <v>45570</v>
          </cell>
          <cell r="E3202">
            <v>115931.186</v>
          </cell>
          <cell r="F3202">
            <v>0</v>
          </cell>
          <cell r="G3202">
            <v>115931.186</v>
          </cell>
          <cell r="H3202">
            <v>29926.155164</v>
          </cell>
          <cell r="I3202">
            <v>3.8739084711911373</v>
          </cell>
          <cell r="J3202">
            <v>100564.03316696497</v>
          </cell>
          <cell r="K3202">
            <v>1.152809631327347</v>
          </cell>
          <cell r="L3202">
            <v>31</v>
          </cell>
          <cell r="M3202">
            <v>121.06749497713722</v>
          </cell>
        </row>
        <row r="3203">
          <cell r="D3203">
            <v>45571</v>
          </cell>
          <cell r="E3203">
            <v>92309.816000000006</v>
          </cell>
          <cell r="F3203">
            <v>0</v>
          </cell>
          <cell r="G3203">
            <v>92309.816000000006</v>
          </cell>
          <cell r="H3203">
            <v>29926.155164</v>
          </cell>
          <cell r="I3203">
            <v>3.0845865596207669</v>
          </cell>
          <cell r="J3203">
            <v>100564.03316696497</v>
          </cell>
          <cell r="K3203">
            <v>0.91792078234113172</v>
          </cell>
          <cell r="L3203">
            <v>31</v>
          </cell>
          <cell r="M3203">
            <v>121.06749497713722</v>
          </cell>
        </row>
        <row r="3204">
          <cell r="D3204">
            <v>45572</v>
          </cell>
          <cell r="E3204">
            <v>59648.071000000004</v>
          </cell>
          <cell r="F3204">
            <v>0.3</v>
          </cell>
          <cell r="G3204">
            <v>59648.371000000006</v>
          </cell>
          <cell r="H3204">
            <v>29926.155164</v>
          </cell>
          <cell r="I3204">
            <v>1.9931852479250216</v>
          </cell>
          <cell r="J3204">
            <v>100564.03316696497</v>
          </cell>
          <cell r="K3204">
            <v>0.59313821374851483</v>
          </cell>
          <cell r="L3204">
            <v>31</v>
          </cell>
          <cell r="M3204">
            <v>121.06749497713722</v>
          </cell>
        </row>
        <row r="3205">
          <cell r="D3205">
            <v>45573</v>
          </cell>
          <cell r="E3205">
            <v>83273.025999999998</v>
          </cell>
          <cell r="F3205">
            <v>3.177</v>
          </cell>
          <cell r="G3205">
            <v>83276.202999999994</v>
          </cell>
          <cell r="H3205">
            <v>29926.155164</v>
          </cell>
          <cell r="I3205">
            <v>2.7827230910096339</v>
          </cell>
          <cell r="J3205">
            <v>100564.03316696497</v>
          </cell>
          <cell r="K3205">
            <v>0.82809132030074561</v>
          </cell>
          <cell r="L3205">
            <v>31</v>
          </cell>
          <cell r="M3205">
            <v>121.06749497713722</v>
          </cell>
        </row>
        <row r="3206">
          <cell r="D3206">
            <v>45574</v>
          </cell>
          <cell r="E3206">
            <v>63043.794000000002</v>
          </cell>
          <cell r="F3206">
            <v>0.13700000000000001</v>
          </cell>
          <cell r="G3206">
            <v>63043.931000000004</v>
          </cell>
          <cell r="H3206">
            <v>29926.155164</v>
          </cell>
          <cell r="I3206">
            <v>2.106649873814709</v>
          </cell>
          <cell r="J3206">
            <v>100564.03316696497</v>
          </cell>
          <cell r="K3206">
            <v>0.62690336708482142</v>
          </cell>
          <cell r="L3206">
            <v>31</v>
          </cell>
          <cell r="M3206">
            <v>121.06749497713722</v>
          </cell>
        </row>
        <row r="3207">
          <cell r="D3207">
            <v>45575</v>
          </cell>
          <cell r="E3207">
            <v>119951.476</v>
          </cell>
          <cell r="F3207">
            <v>491.94600000000003</v>
          </cell>
          <cell r="G3207">
            <v>120443.42199999999</v>
          </cell>
          <cell r="H3207">
            <v>29926.155164</v>
          </cell>
          <cell r="I3207">
            <v>4.0246874795626519</v>
          </cell>
          <cell r="J3207">
            <v>100564.03316696497</v>
          </cell>
          <cell r="K3207">
            <v>1.1976789136930255</v>
          </cell>
          <cell r="L3207">
            <v>31</v>
          </cell>
          <cell r="M3207">
            <v>121.06749497713722</v>
          </cell>
        </row>
        <row r="3208">
          <cell r="D3208">
            <v>45576</v>
          </cell>
          <cell r="E3208">
            <v>77656.327999999994</v>
          </cell>
          <cell r="F3208">
            <v>1.7999999999999999E-2</v>
          </cell>
          <cell r="G3208">
            <v>77656.34599999999</v>
          </cell>
          <cell r="H3208">
            <v>29926.155164</v>
          </cell>
          <cell r="I3208">
            <v>2.5949322782840327</v>
          </cell>
          <cell r="J3208">
            <v>100564.03316696497</v>
          </cell>
          <cell r="K3208">
            <v>0.77220795103820383</v>
          </cell>
          <cell r="L3208">
            <v>31</v>
          </cell>
          <cell r="M3208">
            <v>121.06749497713722</v>
          </cell>
        </row>
        <row r="3209">
          <cell r="D3209">
            <v>45577</v>
          </cell>
          <cell r="E3209">
            <v>41629.035000000003</v>
          </cell>
          <cell r="F3209">
            <v>0</v>
          </cell>
          <cell r="G3209">
            <v>41629.035000000003</v>
          </cell>
          <cell r="H3209">
            <v>29926.155164</v>
          </cell>
          <cell r="I3209">
            <v>1.3910585830978419</v>
          </cell>
          <cell r="J3209">
            <v>100564.03316696497</v>
          </cell>
          <cell r="K3209">
            <v>0.41395550366286454</v>
          </cell>
          <cell r="L3209">
            <v>31</v>
          </cell>
          <cell r="M3209">
            <v>121.06749497713722</v>
          </cell>
        </row>
        <row r="3210">
          <cell r="D3210">
            <v>45578</v>
          </cell>
          <cell r="E3210">
            <v>86045.024999999994</v>
          </cell>
          <cell r="F3210">
            <v>0</v>
          </cell>
          <cell r="G3210">
            <v>86045.024999999994</v>
          </cell>
          <cell r="H3210">
            <v>29926.155164</v>
          </cell>
          <cell r="I3210">
            <v>2.8752448996023654</v>
          </cell>
          <cell r="J3210">
            <v>100564.03316696497</v>
          </cell>
          <cell r="K3210">
            <v>0.85562424547094995</v>
          </cell>
          <cell r="L3210">
            <v>31</v>
          </cell>
          <cell r="M3210">
            <v>121.06749497713722</v>
          </cell>
        </row>
        <row r="3211">
          <cell r="D3211">
            <v>45579</v>
          </cell>
          <cell r="E3211">
            <v>64956.184000000001</v>
          </cell>
          <cell r="F3211">
            <v>0</v>
          </cell>
          <cell r="G3211">
            <v>64956.184000000001</v>
          </cell>
          <cell r="H3211">
            <v>29926.155164</v>
          </cell>
          <cell r="I3211">
            <v>2.1705489276530838</v>
          </cell>
          <cell r="J3211">
            <v>100564.03316696497</v>
          </cell>
          <cell r="K3211">
            <v>0.64591864461277337</v>
          </cell>
          <cell r="L3211">
            <v>31</v>
          </cell>
          <cell r="M3211">
            <v>121.06749497713722</v>
          </cell>
        </row>
        <row r="3212">
          <cell r="D3212">
            <v>45580</v>
          </cell>
          <cell r="E3212">
            <v>50148.288999999997</v>
          </cell>
          <cell r="F3212">
            <v>0</v>
          </cell>
          <cell r="G3212">
            <v>50148.288999999997</v>
          </cell>
          <cell r="H3212">
            <v>29926.155164</v>
          </cell>
          <cell r="I3212">
            <v>1.6757344445078075</v>
          </cell>
          <cell r="J3212">
            <v>100564.03316696497</v>
          </cell>
          <cell r="K3212">
            <v>0.49867022453981669</v>
          </cell>
          <cell r="L3212">
            <v>31</v>
          </cell>
          <cell r="M3212">
            <v>121.06749497713722</v>
          </cell>
        </row>
        <row r="3213">
          <cell r="D3213">
            <v>45581</v>
          </cell>
          <cell r="E3213">
            <v>82865.89</v>
          </cell>
          <cell r="F3213">
            <v>0</v>
          </cell>
          <cell r="G3213">
            <v>82865.89</v>
          </cell>
          <cell r="H3213">
            <v>29926.155164</v>
          </cell>
          <cell r="I3213">
            <v>2.7690122418293295</v>
          </cell>
          <cell r="J3213">
            <v>100564.03316696497</v>
          </cell>
          <cell r="K3213">
            <v>0.8240112035126812</v>
          </cell>
          <cell r="L3213">
            <v>31</v>
          </cell>
          <cell r="M3213">
            <v>121.06749497713722</v>
          </cell>
        </row>
        <row r="3214">
          <cell r="D3214">
            <v>45582</v>
          </cell>
          <cell r="E3214">
            <v>89771.205000000002</v>
          </cell>
          <cell r="F3214">
            <v>0</v>
          </cell>
          <cell r="G3214">
            <v>89771.205000000002</v>
          </cell>
          <cell r="H3214">
            <v>29926.155164</v>
          </cell>
          <cell r="I3214">
            <v>2.9997573864079694</v>
          </cell>
          <cell r="J3214">
            <v>100564.03316696497</v>
          </cell>
          <cell r="K3214">
            <v>0.89267705533402986</v>
          </cell>
          <cell r="L3214">
            <v>31</v>
          </cell>
          <cell r="M3214">
            <v>121.06749497713722</v>
          </cell>
        </row>
        <row r="3215">
          <cell r="D3215">
            <v>45583</v>
          </cell>
          <cell r="E3215">
            <v>104714.16099999999</v>
          </cell>
          <cell r="F3215">
            <v>0.4</v>
          </cell>
          <cell r="G3215">
            <v>104714.56099999999</v>
          </cell>
          <cell r="H3215">
            <v>29926.155164</v>
          </cell>
          <cell r="I3215">
            <v>3.4990983781961917</v>
          </cell>
          <cell r="J3215">
            <v>100564.03316696497</v>
          </cell>
          <cell r="K3215">
            <v>1.0412724878102686</v>
          </cell>
          <cell r="L3215">
            <v>31</v>
          </cell>
          <cell r="M3215">
            <v>121.06749497713722</v>
          </cell>
        </row>
        <row r="3216">
          <cell r="D3216">
            <v>45584</v>
          </cell>
          <cell r="E3216">
            <v>94470.303</v>
          </cell>
          <cell r="F3216">
            <v>0</v>
          </cell>
          <cell r="G3216">
            <v>94470.303</v>
          </cell>
          <cell r="H3216">
            <v>29926.155164</v>
          </cell>
          <cell r="I3216">
            <v>3.1567804979386094</v>
          </cell>
          <cell r="J3216">
            <v>100564.03316696497</v>
          </cell>
          <cell r="K3216">
            <v>0.93940447717676911</v>
          </cell>
          <cell r="L3216">
            <v>31</v>
          </cell>
          <cell r="M3216">
            <v>121.06749497713722</v>
          </cell>
        </row>
        <row r="3217">
          <cell r="D3217">
            <v>45585</v>
          </cell>
          <cell r="E3217">
            <v>100435.35</v>
          </cell>
          <cell r="F3217">
            <v>0</v>
          </cell>
          <cell r="G3217">
            <v>100435.35</v>
          </cell>
          <cell r="H3217">
            <v>29926.155164</v>
          </cell>
          <cell r="I3217">
            <v>3.3561060366625322</v>
          </cell>
          <cell r="J3217">
            <v>100564.03316696497</v>
          </cell>
          <cell r="K3217">
            <v>0.99872038577896616</v>
          </cell>
          <cell r="L3217">
            <v>31</v>
          </cell>
          <cell r="M3217">
            <v>121.06749497713722</v>
          </cell>
        </row>
        <row r="3218">
          <cell r="D3218">
            <v>45586</v>
          </cell>
          <cell r="E3218">
            <v>127152.068</v>
          </cell>
          <cell r="F3218">
            <v>1603.7470000000001</v>
          </cell>
          <cell r="G3218">
            <v>128755.815</v>
          </cell>
          <cell r="H3218">
            <v>29926.155164</v>
          </cell>
          <cell r="I3218">
            <v>4.3024509595167855</v>
          </cell>
          <cell r="J3218">
            <v>100564.03316696497</v>
          </cell>
          <cell r="K3218">
            <v>1.2803366267761818</v>
          </cell>
          <cell r="L3218">
            <v>31</v>
          </cell>
          <cell r="M3218">
            <v>121.06749497713722</v>
          </cell>
        </row>
        <row r="3219">
          <cell r="D3219">
            <v>45587</v>
          </cell>
          <cell r="E3219">
            <v>109879.641</v>
          </cell>
          <cell r="F3219">
            <v>1156.854</v>
          </cell>
          <cell r="G3219">
            <v>111036.49500000001</v>
          </cell>
          <cell r="H3219">
            <v>29926.155164</v>
          </cell>
          <cell r="I3219">
            <v>3.7103495050233715</v>
          </cell>
          <cell r="J3219">
            <v>100564.03316696497</v>
          </cell>
          <cell r="K3219">
            <v>1.104137249702861</v>
          </cell>
          <cell r="L3219">
            <v>31</v>
          </cell>
          <cell r="M3219">
            <v>121.06749497713722</v>
          </cell>
        </row>
        <row r="3220">
          <cell r="D3220">
            <v>45588</v>
          </cell>
          <cell r="E3220">
            <v>112607.576</v>
          </cell>
          <cell r="F3220">
            <v>368.48599999999999</v>
          </cell>
          <cell r="G3220">
            <v>112976.06200000001</v>
          </cell>
          <cell r="H3220">
            <v>29926.155164</v>
          </cell>
          <cell r="I3220">
            <v>3.775161272167225</v>
          </cell>
          <cell r="J3220">
            <v>100564.03316696497</v>
          </cell>
          <cell r="K3220">
            <v>1.1234241352713801</v>
          </cell>
          <cell r="L3220">
            <v>31</v>
          </cell>
          <cell r="M3220">
            <v>121.06749497713722</v>
          </cell>
        </row>
        <row r="3221">
          <cell r="D3221">
            <v>45589</v>
          </cell>
          <cell r="E3221">
            <v>105955.446</v>
          </cell>
          <cell r="F3221">
            <v>0</v>
          </cell>
          <cell r="G3221">
            <v>105955.446</v>
          </cell>
          <cell r="H3221">
            <v>29926.155164</v>
          </cell>
          <cell r="I3221">
            <v>3.5405632771516293</v>
          </cell>
          <cell r="J3221">
            <v>100564.03316696497</v>
          </cell>
          <cell r="K3221">
            <v>1.0536117403334821</v>
          </cell>
          <cell r="L3221">
            <v>31</v>
          </cell>
          <cell r="M3221">
            <v>121.06749497713722</v>
          </cell>
        </row>
        <row r="3222">
          <cell r="D3222">
            <v>45590</v>
          </cell>
          <cell r="E3222">
            <v>66978.002999999997</v>
          </cell>
          <cell r="F3222">
            <v>0</v>
          </cell>
          <cell r="G3222">
            <v>66978.002999999997</v>
          </cell>
          <cell r="H3222">
            <v>29926.155164</v>
          </cell>
          <cell r="I3222">
            <v>2.238109193544914</v>
          </cell>
          <cell r="J3222">
            <v>100564.03316696497</v>
          </cell>
          <cell r="K3222">
            <v>0.6660234369160335</v>
          </cell>
          <cell r="L3222">
            <v>31</v>
          </cell>
          <cell r="M3222">
            <v>121.06749497713722</v>
          </cell>
        </row>
        <row r="3223">
          <cell r="D3223">
            <v>45591</v>
          </cell>
          <cell r="E3223">
            <v>72411.100000000006</v>
          </cell>
          <cell r="F3223">
            <v>0.5</v>
          </cell>
          <cell r="G3223">
            <v>72411.600000000006</v>
          </cell>
          <cell r="H3223">
            <v>29926.155164</v>
          </cell>
          <cell r="I3223">
            <v>2.4196760192939299</v>
          </cell>
          <cell r="J3223">
            <v>100564.03316696497</v>
          </cell>
          <cell r="K3223">
            <v>0.72005465293715998</v>
          </cell>
          <cell r="L3223">
            <v>31</v>
          </cell>
          <cell r="M3223">
            <v>121.06749497713722</v>
          </cell>
        </row>
        <row r="3224">
          <cell r="D3224">
            <v>45592</v>
          </cell>
          <cell r="E3224">
            <v>74568.365000000005</v>
          </cell>
          <cell r="F3224">
            <v>0</v>
          </cell>
          <cell r="G3224">
            <v>74568.365000000005</v>
          </cell>
          <cell r="H3224">
            <v>29926.155164</v>
          </cell>
          <cell r="I3224">
            <v>2.4917455848021146</v>
          </cell>
          <cell r="J3224">
            <v>100564.03316696497</v>
          </cell>
          <cell r="K3224">
            <v>0.74150133652849082</v>
          </cell>
          <cell r="L3224">
            <v>31</v>
          </cell>
          <cell r="M3224">
            <v>121.06749497713722</v>
          </cell>
        </row>
        <row r="3225">
          <cell r="D3225">
            <v>45593</v>
          </cell>
          <cell r="E3225">
            <v>93945.267999999996</v>
          </cell>
          <cell r="F3225">
            <v>25.6</v>
          </cell>
          <cell r="G3225">
            <v>93970.868000000002</v>
          </cell>
          <cell r="H3225">
            <v>29926.155164</v>
          </cell>
          <cell r="I3225">
            <v>3.1400915849371556</v>
          </cell>
          <cell r="J3225">
            <v>100564.03316696497</v>
          </cell>
          <cell r="K3225">
            <v>0.93443813897143091</v>
          </cell>
          <cell r="L3225">
            <v>31</v>
          </cell>
          <cell r="M3225">
            <v>121.06749497713722</v>
          </cell>
        </row>
        <row r="3226">
          <cell r="D3226">
            <v>45594</v>
          </cell>
          <cell r="E3226">
            <v>33236.027999999998</v>
          </cell>
          <cell r="F3226">
            <v>3.2</v>
          </cell>
          <cell r="G3226">
            <v>33239.227999999996</v>
          </cell>
          <cell r="H3226">
            <v>29926.155164</v>
          </cell>
          <cell r="I3226">
            <v>1.1107082689989356</v>
          </cell>
          <cell r="J3226">
            <v>100564.03316696497</v>
          </cell>
          <cell r="K3226">
            <v>0.33052799249621778</v>
          </cell>
          <cell r="L3226">
            <v>31</v>
          </cell>
          <cell r="M3226">
            <v>121.06749497713722</v>
          </cell>
        </row>
        <row r="3227">
          <cell r="D3227">
            <v>45595</v>
          </cell>
          <cell r="E3227">
            <v>56286.186999999998</v>
          </cell>
          <cell r="F3227">
            <v>761.06200000000001</v>
          </cell>
          <cell r="G3227">
            <v>57047.248999999996</v>
          </cell>
          <cell r="H3227">
            <v>29926.155164</v>
          </cell>
          <cell r="I3227">
            <v>1.9062672330398667</v>
          </cell>
          <cell r="J3227">
            <v>100564.03316696497</v>
          </cell>
          <cell r="K3227">
            <v>0.56727288279384436</v>
          </cell>
          <cell r="L3227">
            <v>31</v>
          </cell>
          <cell r="M3227">
            <v>121.06749497713722</v>
          </cell>
        </row>
        <row r="3228">
          <cell r="D3228">
            <v>45596</v>
          </cell>
          <cell r="E3228">
            <v>53912.303999999996</v>
          </cell>
          <cell r="F3228">
            <v>529.80899999999997</v>
          </cell>
          <cell r="G3228">
            <v>54442.112999999998</v>
          </cell>
          <cell r="H3228">
            <v>30765.519594000001</v>
          </cell>
          <cell r="I3228">
            <v>1.7695821074517943</v>
          </cell>
          <cell r="J3228">
            <v>100564.03316696497</v>
          </cell>
          <cell r="K3228">
            <v>0.54136763697226187</v>
          </cell>
          <cell r="L3228">
            <v>31</v>
          </cell>
          <cell r="M3228">
            <v>121.06749497713722</v>
          </cell>
        </row>
        <row r="3229">
          <cell r="D3229">
            <v>45597</v>
          </cell>
          <cell r="E3229">
            <v>74426.558999999994</v>
          </cell>
          <cell r="F3229">
            <v>0</v>
          </cell>
          <cell r="G3229">
            <v>74426.558999999994</v>
          </cell>
          <cell r="H3229">
            <v>30765.519594000001</v>
          </cell>
          <cell r="I3229">
            <v>2.4191549495076599</v>
          </cell>
          <cell r="J3229">
            <v>73706.025609248929</v>
          </cell>
          <cell r="K3229">
            <v>1.0097757732125046</v>
          </cell>
          <cell r="L3229">
            <v>30</v>
          </cell>
          <cell r="M3229">
            <v>85.871179536541732</v>
          </cell>
        </row>
        <row r="3230">
          <cell r="D3230">
            <v>45598</v>
          </cell>
          <cell r="E3230">
            <v>97609.907000000007</v>
          </cell>
          <cell r="F3230">
            <v>1032.662</v>
          </cell>
          <cell r="G3230">
            <v>98642.569000000003</v>
          </cell>
          <cell r="H3230">
            <v>30765.519594000001</v>
          </cell>
          <cell r="I3230">
            <v>3.2062702109941812</v>
          </cell>
          <cell r="J3230">
            <v>73706.025609248929</v>
          </cell>
          <cell r="K3230">
            <v>1.3383243525156501</v>
          </cell>
          <cell r="L3230">
            <v>30</v>
          </cell>
          <cell r="M3230">
            <v>85.871179536541732</v>
          </cell>
        </row>
        <row r="3231">
          <cell r="D3231">
            <v>45599</v>
          </cell>
          <cell r="E3231">
            <v>93509.437000000005</v>
          </cell>
          <cell r="F3231">
            <v>516.08000000000004</v>
          </cell>
          <cell r="G3231">
            <v>94025.517000000007</v>
          </cell>
          <cell r="H3231">
            <v>30765.519594000001</v>
          </cell>
          <cell r="I3231">
            <v>3.0561979202957192</v>
          </cell>
          <cell r="J3231">
            <v>73706.025609248929</v>
          </cell>
          <cell r="K3231">
            <v>1.275682906828737</v>
          </cell>
          <cell r="L3231">
            <v>30</v>
          </cell>
          <cell r="M3231">
            <v>85.871179536541732</v>
          </cell>
        </row>
        <row r="3232">
          <cell r="D3232">
            <v>45600</v>
          </cell>
          <cell r="E3232">
            <v>81757.046000000002</v>
          </cell>
          <cell r="F3232">
            <v>0.375</v>
          </cell>
          <cell r="G3232">
            <v>81757.421000000002</v>
          </cell>
          <cell r="H3232">
            <v>30765.519594000001</v>
          </cell>
          <cell r="I3232">
            <v>2.6574367044314315</v>
          </cell>
          <cell r="J3232">
            <v>73706.025609248929</v>
          </cell>
          <cell r="K3232">
            <v>1.1092365966581266</v>
          </cell>
          <cell r="L3232">
            <v>30</v>
          </cell>
          <cell r="M3232">
            <v>85.871179536541732</v>
          </cell>
        </row>
        <row r="3233">
          <cell r="D3233">
            <v>45601</v>
          </cell>
          <cell r="E3233">
            <v>89750.358999999997</v>
          </cell>
          <cell r="F3233">
            <v>0.15</v>
          </cell>
          <cell r="G3233">
            <v>89750.508999999991</v>
          </cell>
          <cell r="H3233">
            <v>30765.519594000001</v>
          </cell>
          <cell r="I3233">
            <v>2.9172434005471324</v>
          </cell>
          <cell r="J3233">
            <v>73706.025609248929</v>
          </cell>
          <cell r="K3233">
            <v>1.2176821129362012</v>
          </cell>
          <cell r="L3233">
            <v>30</v>
          </cell>
          <cell r="M3233">
            <v>85.871179536541732</v>
          </cell>
        </row>
        <row r="3234">
          <cell r="D3234">
            <v>45602</v>
          </cell>
          <cell r="E3234">
            <v>108708.43700000001</v>
          </cell>
          <cell r="F3234">
            <v>1003.425</v>
          </cell>
          <cell r="G3234">
            <v>109711.86200000001</v>
          </cell>
          <cell r="H3234">
            <v>30765.519594000001</v>
          </cell>
          <cell r="I3234">
            <v>3.5660656295691622</v>
          </cell>
          <cell r="J3234">
            <v>73706.025609248929</v>
          </cell>
          <cell r="K3234">
            <v>1.4885060087439164</v>
          </cell>
          <cell r="L3234">
            <v>30</v>
          </cell>
          <cell r="M3234">
            <v>85.871179536541732</v>
          </cell>
        </row>
        <row r="3235">
          <cell r="D3235">
            <v>45603</v>
          </cell>
          <cell r="E3235">
            <v>99855.331999999995</v>
          </cell>
          <cell r="F3235">
            <v>382.74400000000003</v>
          </cell>
          <cell r="G3235">
            <v>100238.076</v>
          </cell>
          <cell r="H3235">
            <v>30765.519594000001</v>
          </cell>
          <cell r="I3235">
            <v>3.25813044352252</v>
          </cell>
          <cell r="J3235">
            <v>73706.025609248929</v>
          </cell>
          <cell r="K3235">
            <v>1.3599712529801868</v>
          </cell>
          <cell r="L3235">
            <v>30</v>
          </cell>
          <cell r="M3235">
            <v>85.871179536541732</v>
          </cell>
        </row>
        <row r="3236">
          <cell r="D3236">
            <v>45604</v>
          </cell>
          <cell r="E3236">
            <v>50778.762999999999</v>
          </cell>
          <cell r="F3236">
            <v>2.9</v>
          </cell>
          <cell r="G3236">
            <v>50781.663</v>
          </cell>
          <cell r="H3236">
            <v>30765.519594000001</v>
          </cell>
          <cell r="I3236">
            <v>1.6506031320174295</v>
          </cell>
          <cell r="J3236">
            <v>73706.025609248929</v>
          </cell>
          <cell r="K3236">
            <v>0.6889757327198458</v>
          </cell>
          <cell r="L3236">
            <v>30</v>
          </cell>
          <cell r="M3236">
            <v>85.871179536541732</v>
          </cell>
        </row>
        <row r="3237">
          <cell r="D3237">
            <v>45605</v>
          </cell>
          <cell r="E3237">
            <v>78021.278000000006</v>
          </cell>
          <cell r="F3237">
            <v>148.67699999999999</v>
          </cell>
          <cell r="G3237">
            <v>78169.955000000002</v>
          </cell>
          <cell r="H3237">
            <v>30765.519594000001</v>
          </cell>
          <cell r="I3237">
            <v>2.5408299951236635</v>
          </cell>
          <cell r="J3237">
            <v>73706.025609248929</v>
          </cell>
          <cell r="K3237">
            <v>1.0605639681946291</v>
          </cell>
          <cell r="L3237">
            <v>30</v>
          </cell>
          <cell r="M3237">
            <v>85.871179536541732</v>
          </cell>
        </row>
        <row r="3238">
          <cell r="D3238">
            <v>45606</v>
          </cell>
          <cell r="E3238">
            <v>97480.755999999994</v>
          </cell>
          <cell r="F3238">
            <v>0</v>
          </cell>
          <cell r="G3238">
            <v>97480.755999999994</v>
          </cell>
          <cell r="H3238">
            <v>30765.519594000001</v>
          </cell>
          <cell r="I3238">
            <v>3.1685067337205326</v>
          </cell>
          <cell r="J3238">
            <v>73706.025609248929</v>
          </cell>
          <cell r="K3238">
            <v>1.3225615571349938</v>
          </cell>
          <cell r="L3238">
            <v>30</v>
          </cell>
          <cell r="M3238">
            <v>85.871179536541732</v>
          </cell>
        </row>
        <row r="3239">
          <cell r="D3239">
            <v>45607</v>
          </cell>
          <cell r="E3239">
            <v>99514.737999999998</v>
          </cell>
          <cell r="F3239">
            <v>38.804000000000002</v>
          </cell>
          <cell r="G3239">
            <v>99553.542000000001</v>
          </cell>
          <cell r="H3239">
            <v>30765.519594000001</v>
          </cell>
          <cell r="I3239">
            <v>3.2358804048742695</v>
          </cell>
          <cell r="J3239">
            <v>73706.025609248929</v>
          </cell>
          <cell r="K3239">
            <v>1.3506838983257785</v>
          </cell>
          <cell r="L3239">
            <v>30</v>
          </cell>
          <cell r="M3239">
            <v>85.871179536541732</v>
          </cell>
        </row>
        <row r="3240">
          <cell r="D3240">
            <v>45608</v>
          </cell>
          <cell r="E3240">
            <v>94640.255000000005</v>
          </cell>
          <cell r="F3240">
            <v>0.4</v>
          </cell>
          <cell r="G3240">
            <v>94640.654999999999</v>
          </cell>
          <cell r="H3240">
            <v>30765.519594000001</v>
          </cell>
          <cell r="I3240">
            <v>3.0761923168837737</v>
          </cell>
          <cell r="J3240">
            <v>73706.025609248929</v>
          </cell>
          <cell r="K3240">
            <v>1.2840287373753621</v>
          </cell>
          <cell r="L3240">
            <v>30</v>
          </cell>
          <cell r="M3240">
            <v>85.871179536541732</v>
          </cell>
        </row>
        <row r="3241">
          <cell r="D3241">
            <v>45609</v>
          </cell>
          <cell r="E3241">
            <v>39911.790999999997</v>
          </cell>
          <cell r="F3241">
            <v>0</v>
          </cell>
          <cell r="G3241">
            <v>39911.790999999997</v>
          </cell>
          <cell r="H3241">
            <v>30765.519594000001</v>
          </cell>
          <cell r="I3241">
            <v>1.2972896777528742</v>
          </cell>
          <cell r="J3241">
            <v>73706.025609248929</v>
          </cell>
          <cell r="K3241">
            <v>0.54149970331586705</v>
          </cell>
          <cell r="L3241">
            <v>30</v>
          </cell>
          <cell r="M3241">
            <v>85.871179536541732</v>
          </cell>
        </row>
        <row r="3242">
          <cell r="D3242">
            <v>45610</v>
          </cell>
          <cell r="E3242">
            <v>41106.451999999997</v>
          </cell>
          <cell r="F3242">
            <v>0</v>
          </cell>
          <cell r="G3242">
            <v>41106.451999999997</v>
          </cell>
          <cell r="H3242">
            <v>30765.519594000001</v>
          </cell>
          <cell r="I3242">
            <v>1.3361208438038772</v>
          </cell>
          <cell r="J3242">
            <v>73706.025609248929</v>
          </cell>
          <cell r="K3242">
            <v>0.55770816103862475</v>
          </cell>
          <cell r="L3242">
            <v>30</v>
          </cell>
          <cell r="M3242">
            <v>85.871179536541732</v>
          </cell>
        </row>
        <row r="3243">
          <cell r="D3243">
            <v>45611</v>
          </cell>
          <cell r="E3243">
            <v>62695.010999999999</v>
          </cell>
          <cell r="F3243">
            <v>0</v>
          </cell>
          <cell r="G3243">
            <v>62695.010999999999</v>
          </cell>
          <cell r="H3243">
            <v>30765.519594000001</v>
          </cell>
          <cell r="I3243">
            <v>2.0378336471270582</v>
          </cell>
          <cell r="J3243">
            <v>73706.025609248929</v>
          </cell>
          <cell r="K3243">
            <v>0.85060903069684413</v>
          </cell>
          <cell r="L3243">
            <v>30</v>
          </cell>
          <cell r="M3243">
            <v>85.871179536541732</v>
          </cell>
        </row>
        <row r="3244">
          <cell r="D3244">
            <v>45612</v>
          </cell>
          <cell r="E3244">
            <v>66969.566000000006</v>
          </cell>
          <cell r="F3244">
            <v>1.42</v>
          </cell>
          <cell r="G3244">
            <v>66970.986000000004</v>
          </cell>
          <cell r="H3244">
            <v>30765.519594000001</v>
          </cell>
          <cell r="I3244">
            <v>2.1768195981666736</v>
          </cell>
          <cell r="J3244">
            <v>73706.025609248929</v>
          </cell>
          <cell r="K3244">
            <v>0.90862294427656964</v>
          </cell>
          <cell r="L3244">
            <v>30</v>
          </cell>
          <cell r="M3244">
            <v>85.871179536541732</v>
          </cell>
        </row>
        <row r="3245">
          <cell r="D3245">
            <v>45613</v>
          </cell>
          <cell r="E3245">
            <v>66914.023000000001</v>
          </cell>
          <cell r="F3245">
            <v>0</v>
          </cell>
          <cell r="G3245">
            <v>66914.023000000001</v>
          </cell>
          <cell r="H3245">
            <v>30765.519594000001</v>
          </cell>
          <cell r="I3245">
            <v>2.174968077348832</v>
          </cell>
          <cell r="J3245">
            <v>73706.025609248929</v>
          </cell>
          <cell r="K3245">
            <v>0.90785010379942888</v>
          </cell>
          <cell r="L3245">
            <v>30</v>
          </cell>
          <cell r="M3245">
            <v>85.871179536541732</v>
          </cell>
        </row>
        <row r="3246">
          <cell r="D3246">
            <v>45614</v>
          </cell>
          <cell r="E3246">
            <v>89133.653999999995</v>
          </cell>
          <cell r="F3246">
            <v>0</v>
          </cell>
          <cell r="G3246">
            <v>89133.653999999995</v>
          </cell>
          <cell r="H3246">
            <v>30765.519594000001</v>
          </cell>
          <cell r="I3246">
            <v>2.8971931947277483</v>
          </cell>
          <cell r="J3246">
            <v>73706.025609248929</v>
          </cell>
          <cell r="K3246">
            <v>1.2093129871435524</v>
          </cell>
          <cell r="L3246">
            <v>30</v>
          </cell>
          <cell r="M3246">
            <v>85.871179536541732</v>
          </cell>
        </row>
        <row r="3247">
          <cell r="D3247">
            <v>45615</v>
          </cell>
          <cell r="E3247">
            <v>74652.422999999995</v>
          </cell>
          <cell r="F3247">
            <v>0</v>
          </cell>
          <cell r="G3247">
            <v>74652.422999999995</v>
          </cell>
          <cell r="H3247">
            <v>30765.519594000001</v>
          </cell>
          <cell r="I3247">
            <v>2.4264964149852672</v>
          </cell>
          <cell r="J3247">
            <v>73706.025609248929</v>
          </cell>
          <cell r="K3247">
            <v>1.0128401631064519</v>
          </cell>
          <cell r="L3247">
            <v>30</v>
          </cell>
          <cell r="M3247">
            <v>85.871179536541732</v>
          </cell>
        </row>
        <row r="3248">
          <cell r="D3248">
            <v>45616</v>
          </cell>
          <cell r="E3248">
            <v>84768.444000000003</v>
          </cell>
          <cell r="F3248">
            <v>0</v>
          </cell>
          <cell r="G3248">
            <v>84768.444000000003</v>
          </cell>
          <cell r="H3248">
            <v>30765.519594000001</v>
          </cell>
          <cell r="I3248">
            <v>2.7553067563510885</v>
          </cell>
          <cell r="J3248">
            <v>73706.025609248929</v>
          </cell>
          <cell r="K3248">
            <v>1.1500883855737694</v>
          </cell>
          <cell r="L3248">
            <v>30</v>
          </cell>
          <cell r="M3248">
            <v>85.871179536541732</v>
          </cell>
        </row>
        <row r="3249">
          <cell r="D3249">
            <v>45617</v>
          </cell>
          <cell r="E3249">
            <v>42150.349000000002</v>
          </cell>
          <cell r="F3249">
            <v>1.1499999999999999</v>
          </cell>
          <cell r="G3249">
            <v>42151.499000000003</v>
          </cell>
          <cell r="H3249">
            <v>30765.519594000001</v>
          </cell>
          <cell r="I3249">
            <v>1.3700889683079018</v>
          </cell>
          <cell r="J3249">
            <v>73706.025609248929</v>
          </cell>
          <cell r="K3249">
            <v>0.57188674401554851</v>
          </cell>
          <cell r="L3249">
            <v>30</v>
          </cell>
          <cell r="M3249">
            <v>85.871179536541732</v>
          </cell>
        </row>
        <row r="3250">
          <cell r="D3250">
            <v>45618</v>
          </cell>
          <cell r="E3250">
            <v>58132.862999999998</v>
          </cell>
          <cell r="F3250">
            <v>27.95</v>
          </cell>
          <cell r="G3250">
            <v>58160.812999999995</v>
          </cell>
          <cell r="H3250">
            <v>30765.519594000001</v>
          </cell>
          <cell r="I3250">
            <v>1.8904544362495577</v>
          </cell>
          <cell r="J3250">
            <v>73706.025609248929</v>
          </cell>
          <cell r="K3250">
            <v>0.78909169934542966</v>
          </cell>
          <cell r="L3250">
            <v>30</v>
          </cell>
          <cell r="M3250">
            <v>85.871179536541732</v>
          </cell>
        </row>
        <row r="3251">
          <cell r="D3251">
            <v>45619</v>
          </cell>
          <cell r="E3251">
            <v>79747.525999999998</v>
          </cell>
          <cell r="F3251">
            <v>870.78700000000003</v>
          </cell>
          <cell r="G3251">
            <v>80618.312999999995</v>
          </cell>
          <cell r="H3251">
            <v>30765.519594000001</v>
          </cell>
          <cell r="I3251">
            <v>2.6204112286705037</v>
          </cell>
          <cell r="J3251">
            <v>73706.025609248929</v>
          </cell>
          <cell r="K3251">
            <v>1.0937818493619018</v>
          </cell>
          <cell r="L3251">
            <v>30</v>
          </cell>
          <cell r="M3251">
            <v>85.871179536541732</v>
          </cell>
        </row>
        <row r="3252">
          <cell r="D3252">
            <v>45620</v>
          </cell>
          <cell r="E3252">
            <v>51798.917000000001</v>
          </cell>
          <cell r="F3252">
            <v>0</v>
          </cell>
          <cell r="G3252">
            <v>51798.917000000001</v>
          </cell>
          <cell r="H3252">
            <v>30765.519594000001</v>
          </cell>
          <cell r="I3252">
            <v>1.68366787506173</v>
          </cell>
          <cell r="J3252">
            <v>73706.025609248929</v>
          </cell>
          <cell r="K3252">
            <v>0.70277723662120872</v>
          </cell>
          <cell r="L3252">
            <v>30</v>
          </cell>
          <cell r="M3252">
            <v>85.871179536541732</v>
          </cell>
        </row>
        <row r="3253">
          <cell r="D3253">
            <v>45621</v>
          </cell>
          <cell r="E3253">
            <v>55064.784</v>
          </cell>
          <cell r="F3253">
            <v>261.54700000000003</v>
          </cell>
          <cell r="G3253">
            <v>55326.330999999998</v>
          </cell>
          <cell r="H3253">
            <v>30765.519594000001</v>
          </cell>
          <cell r="I3253">
            <v>1.7983226589415358</v>
          </cell>
          <cell r="J3253">
            <v>73706.025609248929</v>
          </cell>
          <cell r="K3253">
            <v>0.75063511487258139</v>
          </cell>
          <cell r="L3253">
            <v>30</v>
          </cell>
          <cell r="M3253">
            <v>85.871179536541732</v>
          </cell>
        </row>
        <row r="3254">
          <cell r="D3254">
            <v>45622</v>
          </cell>
          <cell r="E3254">
            <v>64101.357000000004</v>
          </cell>
          <cell r="F3254">
            <v>0</v>
          </cell>
          <cell r="G3254">
            <v>64101.357000000004</v>
          </cell>
          <cell r="H3254">
            <v>30765.519594000001</v>
          </cell>
          <cell r="I3254">
            <v>2.0835454055682932</v>
          </cell>
          <cell r="J3254">
            <v>73706.025609248929</v>
          </cell>
          <cell r="K3254">
            <v>0.86968950598194117</v>
          </cell>
          <cell r="L3254">
            <v>30</v>
          </cell>
          <cell r="M3254">
            <v>85.871179536541732</v>
          </cell>
        </row>
        <row r="3255">
          <cell r="D3255">
            <v>45623</v>
          </cell>
          <cell r="E3255">
            <v>93194.97</v>
          </cell>
          <cell r="F3255">
            <v>0</v>
          </cell>
          <cell r="G3255">
            <v>93194.97</v>
          </cell>
          <cell r="H3255">
            <v>30765.519594000001</v>
          </cell>
          <cell r="I3255">
            <v>3.029201886717857</v>
          </cell>
          <cell r="J3255">
            <v>73706.025609248929</v>
          </cell>
          <cell r="K3255">
            <v>1.2644145336783092</v>
          </cell>
          <cell r="L3255">
            <v>30</v>
          </cell>
          <cell r="M3255">
            <v>85.871179536541732</v>
          </cell>
        </row>
        <row r="3256">
          <cell r="D3256">
            <v>45624</v>
          </cell>
          <cell r="E3256">
            <v>87411.062999999995</v>
          </cell>
          <cell r="F3256">
            <v>0</v>
          </cell>
          <cell r="G3256">
            <v>87411.062999999995</v>
          </cell>
          <cell r="H3256">
            <v>30765.519594000001</v>
          </cell>
          <cell r="I3256">
            <v>2.841202233979081</v>
          </cell>
          <cell r="J3256">
            <v>73706.025609248929</v>
          </cell>
          <cell r="K3256">
            <v>1.1859418857205524</v>
          </cell>
          <cell r="L3256">
            <v>30</v>
          </cell>
          <cell r="M3256">
            <v>85.871179536541732</v>
          </cell>
        </row>
        <row r="3257">
          <cell r="D3257">
            <v>45625</v>
          </cell>
          <cell r="E3257">
            <v>69117.960000000006</v>
          </cell>
          <cell r="F3257">
            <v>0</v>
          </cell>
          <cell r="G3257">
            <v>69117.960000000006</v>
          </cell>
          <cell r="H3257">
            <v>30765.519594000001</v>
          </cell>
          <cell r="I3257">
            <v>2.2466046701671707</v>
          </cell>
          <cell r="J3257">
            <v>73706.025609248929</v>
          </cell>
          <cell r="K3257">
            <v>0.93775182461238027</v>
          </cell>
          <cell r="L3257">
            <v>30</v>
          </cell>
          <cell r="M3257">
            <v>85.871179536541732</v>
          </cell>
        </row>
        <row r="3258">
          <cell r="D3258">
            <v>45626</v>
          </cell>
          <cell r="E3258">
            <v>80847.86</v>
          </cell>
          <cell r="F3258">
            <v>0</v>
          </cell>
          <cell r="G3258">
            <v>80847.86</v>
          </cell>
          <cell r="H3258">
            <v>31393.614733999999</v>
          </cell>
          <cell r="I3258">
            <v>2.575296304201629</v>
          </cell>
          <cell r="J3258">
            <v>73706.025609248929</v>
          </cell>
          <cell r="K3258">
            <v>1.0968962080334295</v>
          </cell>
          <cell r="L3258">
            <v>30</v>
          </cell>
          <cell r="M3258">
            <v>85.871179536541732</v>
          </cell>
        </row>
        <row r="3259">
          <cell r="D3259">
            <v>45627</v>
          </cell>
          <cell r="E3259">
            <v>50372.580999999998</v>
          </cell>
          <cell r="F3259">
            <v>0</v>
          </cell>
          <cell r="G3259">
            <v>50372.580999999998</v>
          </cell>
          <cell r="H3259">
            <v>31393.614733999999</v>
          </cell>
          <cell r="I3259">
            <v>1.604548613684978</v>
          </cell>
          <cell r="J3259">
            <v>62841.717284505808</v>
          </cell>
          <cell r="K3259">
            <v>0.80157868334415827</v>
          </cell>
          <cell r="L3259">
            <v>31</v>
          </cell>
          <cell r="M3259">
            <v>75.65417825938809</v>
          </cell>
        </row>
        <row r="3260">
          <cell r="D3260">
            <v>45628</v>
          </cell>
          <cell r="E3260">
            <v>57035.404999999999</v>
          </cell>
          <cell r="F3260">
            <v>0</v>
          </cell>
          <cell r="G3260">
            <v>57035.404999999999</v>
          </cell>
          <cell r="H3260">
            <v>31393.614733999999</v>
          </cell>
          <cell r="I3260">
            <v>1.8167836193208218</v>
          </cell>
          <cell r="J3260">
            <v>62841.717284505808</v>
          </cell>
          <cell r="K3260">
            <v>0.90760417545213379</v>
          </cell>
          <cell r="L3260">
            <v>31</v>
          </cell>
          <cell r="M3260">
            <v>75.65417825938809</v>
          </cell>
        </row>
        <row r="3261">
          <cell r="D3261">
            <v>45629</v>
          </cell>
          <cell r="E3261">
            <v>60978.745999999999</v>
          </cell>
          <cell r="F3261">
            <v>0</v>
          </cell>
          <cell r="G3261">
            <v>60978.745999999999</v>
          </cell>
          <cell r="H3261">
            <v>31393.614733999999</v>
          </cell>
          <cell r="I3261">
            <v>1.9423932706276932</v>
          </cell>
          <cell r="J3261">
            <v>62841.717284505808</v>
          </cell>
          <cell r="K3261">
            <v>0.97035454527648402</v>
          </cell>
          <cell r="L3261">
            <v>31</v>
          </cell>
          <cell r="M3261">
            <v>75.65417825938809</v>
          </cell>
        </row>
        <row r="3262">
          <cell r="D3262">
            <v>45630</v>
          </cell>
          <cell r="E3262">
            <v>77761.631999999998</v>
          </cell>
          <cell r="F3262">
            <v>34.210999999999999</v>
          </cell>
          <cell r="G3262">
            <v>77795.842999999993</v>
          </cell>
          <cell r="H3262">
            <v>31393.614733999999</v>
          </cell>
          <cell r="I3262">
            <v>2.4780785411036255</v>
          </cell>
          <cell r="J3262">
            <v>62841.717284505808</v>
          </cell>
          <cell r="K3262">
            <v>1.237964943698018</v>
          </cell>
          <cell r="L3262">
            <v>31</v>
          </cell>
          <cell r="M3262">
            <v>75.65417825938809</v>
          </cell>
        </row>
        <row r="3263">
          <cell r="D3263">
            <v>45631</v>
          </cell>
          <cell r="E3263">
            <v>85319.37</v>
          </cell>
          <cell r="F3263">
            <v>169.42099999999999</v>
          </cell>
          <cell r="G3263">
            <v>85488.790999999997</v>
          </cell>
          <cell r="H3263">
            <v>31393.614733999999</v>
          </cell>
          <cell r="I3263">
            <v>2.7231267161921844</v>
          </cell>
          <cell r="J3263">
            <v>62841.717284505808</v>
          </cell>
          <cell r="K3263">
            <v>1.3603827949666492</v>
          </cell>
          <cell r="L3263">
            <v>31</v>
          </cell>
          <cell r="M3263">
            <v>75.65417825938809</v>
          </cell>
        </row>
        <row r="3264">
          <cell r="D3264">
            <v>45632</v>
          </cell>
          <cell r="E3264">
            <v>79789.164999999994</v>
          </cell>
          <cell r="F3264">
            <v>0</v>
          </cell>
          <cell r="G3264">
            <v>79789.164999999994</v>
          </cell>
          <cell r="H3264">
            <v>31393.614733999999</v>
          </cell>
          <cell r="I3264">
            <v>2.5415730452214067</v>
          </cell>
          <cell r="J3264">
            <v>62841.717284505808</v>
          </cell>
          <cell r="K3264">
            <v>1.2696846688445405</v>
          </cell>
          <cell r="L3264">
            <v>31</v>
          </cell>
          <cell r="M3264">
            <v>75.65417825938809</v>
          </cell>
        </row>
        <row r="3265">
          <cell r="D3265">
            <v>45633</v>
          </cell>
          <cell r="E3265">
            <v>71942.885999999999</v>
          </cell>
          <cell r="F3265">
            <v>2.2000000000000002</v>
          </cell>
          <cell r="G3265">
            <v>71945.085999999996</v>
          </cell>
          <cell r="H3265">
            <v>31393.614733999999</v>
          </cell>
          <cell r="I3265">
            <v>2.2917108020084682</v>
          </cell>
          <cell r="J3265">
            <v>62841.717284505808</v>
          </cell>
          <cell r="K3265">
            <v>1.1448618705672879</v>
          </cell>
          <cell r="L3265">
            <v>31</v>
          </cell>
          <cell r="M3265">
            <v>75.65417825938809</v>
          </cell>
        </row>
        <row r="3266">
          <cell r="D3266">
            <v>45634</v>
          </cell>
          <cell r="E3266">
            <v>80554.945999999996</v>
          </cell>
          <cell r="F3266">
            <v>0</v>
          </cell>
          <cell r="G3266">
            <v>80554.945999999996</v>
          </cell>
          <cell r="H3266">
            <v>31393.614733999999</v>
          </cell>
          <cell r="I3266">
            <v>2.5659659355109929</v>
          </cell>
          <cell r="J3266">
            <v>62841.717284505808</v>
          </cell>
          <cell r="K3266">
            <v>1.2818705388858229</v>
          </cell>
          <cell r="L3266">
            <v>31</v>
          </cell>
          <cell r="M3266">
            <v>75.65417825938809</v>
          </cell>
        </row>
        <row r="3267">
          <cell r="D3267">
            <v>45635</v>
          </cell>
          <cell r="E3267">
            <v>89113.941999999995</v>
          </cell>
          <cell r="F3267">
            <v>79.405000000000001</v>
          </cell>
          <cell r="G3267">
            <v>89193.346999999994</v>
          </cell>
          <cell r="H3267">
            <v>31393.614733999999</v>
          </cell>
          <cell r="I3267">
            <v>2.8411302029326864</v>
          </cell>
          <cell r="J3267">
            <v>62841.717284505808</v>
          </cell>
          <cell r="K3267">
            <v>1.4193333800251098</v>
          </cell>
          <cell r="L3267">
            <v>31</v>
          </cell>
          <cell r="M3267">
            <v>75.65417825938809</v>
          </cell>
        </row>
        <row r="3268">
          <cell r="D3268">
            <v>45636</v>
          </cell>
          <cell r="E3268">
            <v>92456.926000000007</v>
          </cell>
          <cell r="F3268">
            <v>0</v>
          </cell>
          <cell r="G3268">
            <v>92456.926000000007</v>
          </cell>
          <cell r="H3268">
            <v>31393.614733999999</v>
          </cell>
          <cell r="I3268">
            <v>2.9450869797375403</v>
          </cell>
          <cell r="J3268">
            <v>62841.717284505808</v>
          </cell>
          <cell r="K3268">
            <v>1.4712666998168762</v>
          </cell>
          <cell r="L3268">
            <v>31</v>
          </cell>
          <cell r="M3268">
            <v>75.65417825938809</v>
          </cell>
        </row>
        <row r="3269">
          <cell r="D3269">
            <v>45637</v>
          </cell>
          <cell r="E3269">
            <v>62781.105000000003</v>
          </cell>
          <cell r="F3269">
            <v>0</v>
          </cell>
          <cell r="G3269">
            <v>62781.105000000003</v>
          </cell>
          <cell r="H3269">
            <v>31393.614733999999</v>
          </cell>
          <cell r="I3269">
            <v>1.9998049135771114</v>
          </cell>
          <cell r="J3269">
            <v>62841.717284505808</v>
          </cell>
          <cell r="K3269">
            <v>0.99903547695503936</v>
          </cell>
          <cell r="L3269">
            <v>31</v>
          </cell>
          <cell r="M3269">
            <v>75.65417825938809</v>
          </cell>
        </row>
        <row r="3270">
          <cell r="D3270">
            <v>45638</v>
          </cell>
          <cell r="E3270">
            <v>54772.286999999997</v>
          </cell>
          <cell r="F3270">
            <v>0</v>
          </cell>
          <cell r="G3270">
            <v>54772.286999999997</v>
          </cell>
          <cell r="H3270">
            <v>31393.614733999999</v>
          </cell>
          <cell r="I3270">
            <v>1.7446951382976732</v>
          </cell>
          <cell r="J3270">
            <v>62841.717284505808</v>
          </cell>
          <cell r="K3270">
            <v>0.87159118761868393</v>
          </cell>
          <cell r="L3270">
            <v>31</v>
          </cell>
          <cell r="M3270">
            <v>75.65417825938809</v>
          </cell>
        </row>
        <row r="3271">
          <cell r="D3271">
            <v>45639</v>
          </cell>
          <cell r="E3271">
            <v>70571.114000000001</v>
          </cell>
          <cell r="F3271">
            <v>0</v>
          </cell>
          <cell r="G3271">
            <v>70571.114000000001</v>
          </cell>
          <cell r="H3271">
            <v>31393.614733999999</v>
          </cell>
          <cell r="I3271">
            <v>2.247944832028848</v>
          </cell>
          <cell r="J3271">
            <v>62841.717284505808</v>
          </cell>
          <cell r="K3271">
            <v>1.1229978595349421</v>
          </cell>
          <cell r="L3271">
            <v>31</v>
          </cell>
          <cell r="M3271">
            <v>75.65417825938809</v>
          </cell>
        </row>
        <row r="3272">
          <cell r="D3272">
            <v>45640</v>
          </cell>
          <cell r="E3272">
            <v>78080.44</v>
          </cell>
          <cell r="F3272">
            <v>0</v>
          </cell>
          <cell r="G3272">
            <v>78080.44</v>
          </cell>
          <cell r="H3272">
            <v>31393.614733999999</v>
          </cell>
          <cell r="I3272">
            <v>2.4871439833093545</v>
          </cell>
          <cell r="J3272">
            <v>62841.717284505808</v>
          </cell>
          <cell r="K3272">
            <v>1.2424937346397349</v>
          </cell>
          <cell r="L3272">
            <v>31</v>
          </cell>
          <cell r="M3272">
            <v>75.65417825938809</v>
          </cell>
        </row>
        <row r="3273">
          <cell r="D3273">
            <v>45641</v>
          </cell>
          <cell r="E3273">
            <v>85187.388999999996</v>
          </cell>
          <cell r="F3273">
            <v>1.425</v>
          </cell>
          <cell r="G3273">
            <v>85188.813999999998</v>
          </cell>
          <cell r="H3273">
            <v>31393.614733999999</v>
          </cell>
          <cell r="I3273">
            <v>2.7135713654451705</v>
          </cell>
          <cell r="J3273">
            <v>62841.717284505808</v>
          </cell>
          <cell r="K3273">
            <v>1.3556092621454199</v>
          </cell>
          <cell r="L3273">
            <v>31</v>
          </cell>
          <cell r="M3273">
            <v>75.65417825938809</v>
          </cell>
        </row>
        <row r="3274">
          <cell r="D3274">
            <v>45642</v>
          </cell>
          <cell r="E3274">
            <v>95217.713000000003</v>
          </cell>
          <cell r="F3274">
            <v>0</v>
          </cell>
          <cell r="G3274">
            <v>95217.713000000003</v>
          </cell>
          <cell r="H3274">
            <v>31393.614733999999</v>
          </cell>
          <cell r="I3274">
            <v>3.0330280156262814</v>
          </cell>
          <cell r="J3274">
            <v>62841.717284505808</v>
          </cell>
          <cell r="K3274">
            <v>1.5151990924900582</v>
          </cell>
          <cell r="L3274">
            <v>31</v>
          </cell>
          <cell r="M3274">
            <v>75.65417825938809</v>
          </cell>
        </row>
        <row r="3275">
          <cell r="D3275">
            <v>45643</v>
          </cell>
          <cell r="E3275">
            <v>73772.054999999993</v>
          </cell>
          <cell r="F3275">
            <v>141</v>
          </cell>
          <cell r="G3275">
            <v>73913.054999999993</v>
          </cell>
          <cell r="H3275">
            <v>31393.614733999999</v>
          </cell>
          <cell r="I3275">
            <v>2.3543977215197991</v>
          </cell>
          <cell r="J3275">
            <v>62841.717284505808</v>
          </cell>
          <cell r="K3275">
            <v>1.1761781535245206</v>
          </cell>
          <cell r="L3275">
            <v>31</v>
          </cell>
          <cell r="M3275">
            <v>75.65417825938809</v>
          </cell>
        </row>
        <row r="3276">
          <cell r="D3276">
            <v>45644</v>
          </cell>
          <cell r="E3276">
            <v>69229.357999999993</v>
          </cell>
          <cell r="F3276">
            <v>13.09</v>
          </cell>
          <cell r="G3276">
            <v>69242.447999999989</v>
          </cell>
          <cell r="H3276">
            <v>31393.614733999999</v>
          </cell>
          <cell r="I3276">
            <v>2.2056220217612865</v>
          </cell>
          <cell r="J3276">
            <v>62841.717284505808</v>
          </cell>
          <cell r="K3276">
            <v>1.1018548027024133</v>
          </cell>
          <cell r="L3276">
            <v>31</v>
          </cell>
          <cell r="M3276">
            <v>75.65417825938809</v>
          </cell>
        </row>
        <row r="3277">
          <cell r="D3277">
            <v>45645</v>
          </cell>
          <cell r="E3277">
            <v>47228.892</v>
          </cell>
          <cell r="F3277">
            <v>14.15</v>
          </cell>
          <cell r="G3277">
            <v>47243.042000000001</v>
          </cell>
          <cell r="H3277">
            <v>31393.614733999999</v>
          </cell>
          <cell r="I3277">
            <v>1.5048614949343413</v>
          </cell>
          <cell r="J3277">
            <v>62841.717284505808</v>
          </cell>
          <cell r="K3277">
            <v>0.75177834154523016</v>
          </cell>
          <cell r="L3277">
            <v>31</v>
          </cell>
          <cell r="M3277">
            <v>75.65417825938809</v>
          </cell>
        </row>
        <row r="3278">
          <cell r="D3278">
            <v>45646</v>
          </cell>
          <cell r="E3278">
            <v>87875.748999999996</v>
          </cell>
          <cell r="F3278">
            <v>123.52500000000001</v>
          </cell>
          <cell r="G3278">
            <v>87999.27399999999</v>
          </cell>
          <cell r="H3278">
            <v>31393.614733999999</v>
          </cell>
          <cell r="I3278">
            <v>2.8030946657663725</v>
          </cell>
          <cell r="J3278">
            <v>62841.717284505808</v>
          </cell>
          <cell r="K3278">
            <v>1.4003321010722443</v>
          </cell>
          <cell r="L3278">
            <v>31</v>
          </cell>
          <cell r="M3278">
            <v>75.65417825938809</v>
          </cell>
        </row>
        <row r="3279">
          <cell r="D3279">
            <v>45647</v>
          </cell>
          <cell r="E3279">
            <v>95746.225999999995</v>
          </cell>
          <cell r="F3279">
            <v>0</v>
          </cell>
          <cell r="G3279">
            <v>95746.225999999995</v>
          </cell>
          <cell r="H3279">
            <v>31393.614733999999</v>
          </cell>
          <cell r="I3279">
            <v>3.0498630632777899</v>
          </cell>
          <cell r="J3279">
            <v>62841.717284505808</v>
          </cell>
          <cell r="K3279">
            <v>1.5236093177804848</v>
          </cell>
          <cell r="L3279">
            <v>31</v>
          </cell>
          <cell r="M3279">
            <v>75.65417825938809</v>
          </cell>
        </row>
        <row r="3280">
          <cell r="D3280">
            <v>45648</v>
          </cell>
          <cell r="E3280">
            <v>97264.843999999997</v>
          </cell>
          <cell r="F3280">
            <v>0</v>
          </cell>
          <cell r="G3280">
            <v>97264.843999999997</v>
          </cell>
          <cell r="H3280">
            <v>31393.614733999999</v>
          </cell>
          <cell r="I3280">
            <v>3.0982365307127235</v>
          </cell>
          <cell r="J3280">
            <v>62841.717284505808</v>
          </cell>
          <cell r="K3280">
            <v>1.5477750800419567</v>
          </cell>
          <cell r="L3280">
            <v>31</v>
          </cell>
          <cell r="M3280">
            <v>75.65417825938809</v>
          </cell>
        </row>
        <row r="3281">
          <cell r="D3281">
            <v>45649</v>
          </cell>
          <cell r="E3281">
            <v>91778.917000000001</v>
          </cell>
          <cell r="F3281">
            <v>1.875</v>
          </cell>
          <cell r="G3281">
            <v>91780.792000000001</v>
          </cell>
          <cell r="H3281">
            <v>31393.614733999999</v>
          </cell>
          <cell r="I3281">
            <v>2.923549670137199</v>
          </cell>
          <cell r="J3281">
            <v>62841.717284505808</v>
          </cell>
          <cell r="K3281">
            <v>1.4605073821340235</v>
          </cell>
          <cell r="L3281">
            <v>31</v>
          </cell>
          <cell r="M3281">
            <v>75.65417825938809</v>
          </cell>
        </row>
        <row r="3282">
          <cell r="D3282">
            <v>45650</v>
          </cell>
          <cell r="E3282">
            <v>94022.751000000004</v>
          </cell>
          <cell r="F3282">
            <v>0</v>
          </cell>
          <cell r="G3282">
            <v>94022.751000000004</v>
          </cell>
          <cell r="H3282">
            <v>31393.614733999999</v>
          </cell>
          <cell r="I3282">
            <v>2.994964160599551</v>
          </cell>
          <cell r="J3282">
            <v>62841.717284505808</v>
          </cell>
          <cell r="K3282">
            <v>1.496183666883689</v>
          </cell>
          <cell r="L3282">
            <v>31</v>
          </cell>
          <cell r="M3282">
            <v>75.65417825938809</v>
          </cell>
        </row>
        <row r="3283">
          <cell r="D3283">
            <v>45651</v>
          </cell>
          <cell r="E3283">
            <v>95685.118000000002</v>
          </cell>
          <cell r="F3283">
            <v>0</v>
          </cell>
          <cell r="G3283">
            <v>95685.118000000002</v>
          </cell>
          <cell r="H3283">
            <v>31393.614733999999</v>
          </cell>
          <cell r="I3283">
            <v>3.0479165528004919</v>
          </cell>
          <cell r="J3283">
            <v>62841.717284505808</v>
          </cell>
          <cell r="K3283">
            <v>1.5226369064168148</v>
          </cell>
          <cell r="L3283">
            <v>31</v>
          </cell>
          <cell r="M3283">
            <v>75.65417825938809</v>
          </cell>
        </row>
        <row r="3284">
          <cell r="D3284">
            <v>45652</v>
          </cell>
          <cell r="E3284">
            <v>81822.732999999993</v>
          </cell>
          <cell r="F3284">
            <v>0</v>
          </cell>
          <cell r="G3284">
            <v>81822.732999999993</v>
          </cell>
          <cell r="H3284">
            <v>31393.614733999999</v>
          </cell>
          <cell r="I3284">
            <v>2.6063495297782358</v>
          </cell>
          <cell r="J3284">
            <v>62841.717284505808</v>
          </cell>
          <cell r="K3284">
            <v>1.3020448284307806</v>
          </cell>
          <cell r="L3284">
            <v>31</v>
          </cell>
          <cell r="M3284">
            <v>75.65417825938809</v>
          </cell>
        </row>
        <row r="3285">
          <cell r="D3285">
            <v>45653</v>
          </cell>
          <cell r="E3285">
            <v>85083.97</v>
          </cell>
          <cell r="F3285">
            <v>0</v>
          </cell>
          <cell r="G3285">
            <v>85083.97</v>
          </cell>
          <cell r="H3285">
            <v>31393.614733999999</v>
          </cell>
          <cell r="I3285">
            <v>2.7102317054255027</v>
          </cell>
          <cell r="J3285">
            <v>62841.717284505808</v>
          </cell>
          <cell r="K3285">
            <v>1.3539408799857577</v>
          </cell>
          <cell r="L3285">
            <v>31</v>
          </cell>
          <cell r="M3285">
            <v>75.65417825938809</v>
          </cell>
        </row>
        <row r="3286">
          <cell r="D3286">
            <v>45654</v>
          </cell>
          <cell r="E3286">
            <v>86094.482000000004</v>
          </cell>
          <cell r="F3286">
            <v>0</v>
          </cell>
          <cell r="G3286">
            <v>86094.482000000004</v>
          </cell>
          <cell r="H3286">
            <v>31393.614733999999</v>
          </cell>
          <cell r="I3286">
            <v>2.7424201618540511</v>
          </cell>
          <cell r="J3286">
            <v>62841.717284505808</v>
          </cell>
          <cell r="K3286">
            <v>1.3700211534675448</v>
          </cell>
          <cell r="L3286">
            <v>31</v>
          </cell>
          <cell r="M3286">
            <v>75.65417825938809</v>
          </cell>
        </row>
        <row r="3287">
          <cell r="D3287">
            <v>45655</v>
          </cell>
          <cell r="E3287">
            <v>83740.315000000002</v>
          </cell>
          <cell r="F3287">
            <v>0</v>
          </cell>
          <cell r="G3287">
            <v>83740.315000000002</v>
          </cell>
          <cell r="H3287">
            <v>31393.614733999999</v>
          </cell>
          <cell r="I3287">
            <v>2.6674314413786617</v>
          </cell>
          <cell r="J3287">
            <v>62841.717284505808</v>
          </cell>
          <cell r="K3287">
            <v>1.332559303255179</v>
          </cell>
          <cell r="L3287">
            <v>31</v>
          </cell>
          <cell r="M3287">
            <v>75.65417825938809</v>
          </cell>
        </row>
        <row r="3288">
          <cell r="D3288">
            <v>45656</v>
          </cell>
          <cell r="E3288">
            <v>85281.542000000001</v>
          </cell>
          <cell r="F3288">
            <v>0</v>
          </cell>
          <cell r="G3288">
            <v>85281.542000000001</v>
          </cell>
          <cell r="H3288">
            <v>31393.614733999999</v>
          </cell>
          <cell r="I3288">
            <v>2.7165250871107287</v>
          </cell>
          <cell r="J3288">
            <v>62841.717284505808</v>
          </cell>
          <cell r="K3288">
            <v>1.3570848424447326</v>
          </cell>
          <cell r="L3288">
            <v>31</v>
          </cell>
          <cell r="M3288">
            <v>75.65417825938809</v>
          </cell>
        </row>
        <row r="3289">
          <cell r="D3289">
            <v>45657</v>
          </cell>
          <cell r="E3289">
            <v>76353.207999999999</v>
          </cell>
          <cell r="F3289">
            <v>0</v>
          </cell>
          <cell r="G3289">
            <v>76353.207999999999</v>
          </cell>
          <cell r="H3289">
            <v>32004.579534</v>
          </cell>
          <cell r="I3289">
            <v>2.385696331954192</v>
          </cell>
          <cell r="J3289">
            <v>62841.717284505808</v>
          </cell>
          <cell r="K3289">
            <v>1.2150082986167148</v>
          </cell>
          <cell r="L3289">
            <v>31</v>
          </cell>
          <cell r="M3289">
            <v>75.65417825938809</v>
          </cell>
        </row>
        <row r="3290">
          <cell r="D3290">
            <v>45658</v>
          </cell>
          <cell r="E3290">
            <v>77115.217999999993</v>
          </cell>
          <cell r="F3290">
            <v>0</v>
          </cell>
          <cell r="G3290">
            <v>77115.217999999993</v>
          </cell>
          <cell r="H3290">
            <v>32004.579534</v>
          </cell>
          <cell r="I3290">
            <v>2.4095057370798076</v>
          </cell>
          <cell r="J3290">
            <v>91477.138829960953</v>
          </cell>
          <cell r="K3290">
            <v>0.84299989031514078</v>
          </cell>
          <cell r="L3290">
            <v>31</v>
          </cell>
          <cell r="M3290">
            <v>88.605797827032603</v>
          </cell>
        </row>
        <row r="3291">
          <cell r="D3291">
            <v>45659</v>
          </cell>
          <cell r="E3291">
            <v>91034.464999999997</v>
          </cell>
          <cell r="F3291">
            <v>0</v>
          </cell>
          <cell r="G3291">
            <v>91034.464999999997</v>
          </cell>
          <cell r="H3291">
            <v>32004.579534</v>
          </cell>
          <cell r="I3291">
            <v>2.8444199650643656</v>
          </cell>
          <cell r="J3291">
            <v>91477.138829960953</v>
          </cell>
          <cell r="K3291">
            <v>0.99516082558305841</v>
          </cell>
          <cell r="L3291">
            <v>31</v>
          </cell>
          <cell r="M3291">
            <v>88.605797827032603</v>
          </cell>
        </row>
        <row r="3292">
          <cell r="D3292">
            <v>45660</v>
          </cell>
          <cell r="E3292">
            <v>73349.131999999998</v>
          </cell>
          <cell r="F3292">
            <v>0</v>
          </cell>
          <cell r="G3292">
            <v>73349.131999999998</v>
          </cell>
          <cell r="H3292">
            <v>32004.579534</v>
          </cell>
          <cell r="I3292">
            <v>2.2918323898640098</v>
          </cell>
          <cell r="J3292">
            <v>91477.138829960953</v>
          </cell>
          <cell r="K3292">
            <v>0.80183019427774671</v>
          </cell>
          <cell r="L3292">
            <v>31</v>
          </cell>
          <cell r="M3292">
            <v>88.605797827032603</v>
          </cell>
        </row>
        <row r="3293">
          <cell r="D3293">
            <v>45661</v>
          </cell>
          <cell r="E3293">
            <v>68004.445000000007</v>
          </cell>
          <cell r="F3293">
            <v>0</v>
          </cell>
          <cell r="G3293">
            <v>68004.445000000007</v>
          </cell>
          <cell r="H3293">
            <v>32004.579534</v>
          </cell>
          <cell r="I3293">
            <v>2.1248348202092648</v>
          </cell>
          <cell r="J3293">
            <v>91477.138829960953</v>
          </cell>
          <cell r="K3293">
            <v>0.74340371670792704</v>
          </cell>
          <cell r="L3293">
            <v>31</v>
          </cell>
          <cell r="M3293">
            <v>88.605797827032603</v>
          </cell>
        </row>
        <row r="3294">
          <cell r="D3294">
            <v>45662</v>
          </cell>
          <cell r="E3294">
            <v>38204.942999999999</v>
          </cell>
          <cell r="F3294">
            <v>0</v>
          </cell>
          <cell r="G3294">
            <v>38204.942999999999</v>
          </cell>
          <cell r="H3294">
            <v>32004.579534</v>
          </cell>
          <cell r="I3294">
            <v>1.1937336330075219</v>
          </cell>
          <cell r="J3294">
            <v>91477.138829960953</v>
          </cell>
          <cell r="K3294">
            <v>0.417644708707122</v>
          </cell>
          <cell r="L3294">
            <v>31</v>
          </cell>
          <cell r="M3294">
            <v>88.605797827032603</v>
          </cell>
        </row>
        <row r="3295">
          <cell r="D3295">
            <v>45663</v>
          </cell>
          <cell r="E3295">
            <v>57554.462</v>
          </cell>
          <cell r="F3295">
            <v>0</v>
          </cell>
          <cell r="G3295">
            <v>57554.462</v>
          </cell>
          <cell r="H3295">
            <v>32004.579534</v>
          </cell>
          <cell r="I3295">
            <v>1.798319579198256</v>
          </cell>
          <cell r="J3295">
            <v>91477.138829960953</v>
          </cell>
          <cell r="K3295">
            <v>0.62916771049194131</v>
          </cell>
          <cell r="L3295">
            <v>31</v>
          </cell>
          <cell r="M3295">
            <v>88.605797827032603</v>
          </cell>
        </row>
        <row r="3296">
          <cell r="D3296">
            <v>45664</v>
          </cell>
          <cell r="E3296">
            <v>73147.145000000004</v>
          </cell>
          <cell r="F3296">
            <v>0</v>
          </cell>
          <cell r="G3296">
            <v>73147.145000000004</v>
          </cell>
          <cell r="H3296">
            <v>32004.579534</v>
          </cell>
          <cell r="I3296">
            <v>2.2855211993112512</v>
          </cell>
          <cell r="J3296">
            <v>91477.138829960953</v>
          </cell>
          <cell r="K3296">
            <v>0.7996221343997979</v>
          </cell>
          <cell r="L3296">
            <v>31</v>
          </cell>
          <cell r="M3296">
            <v>88.605797827032603</v>
          </cell>
        </row>
        <row r="3297">
          <cell r="D3297">
            <v>45665</v>
          </cell>
          <cell r="E3297">
            <v>56898.695</v>
          </cell>
          <cell r="F3297">
            <v>0</v>
          </cell>
          <cell r="G3297">
            <v>56898.695</v>
          </cell>
          <cell r="H3297">
            <v>32004.579534</v>
          </cell>
          <cell r="I3297">
            <v>1.7778297927505589</v>
          </cell>
          <cell r="J3297">
            <v>91477.138829960953</v>
          </cell>
          <cell r="K3297">
            <v>0.62199906695556062</v>
          </cell>
          <cell r="L3297">
            <v>31</v>
          </cell>
          <cell r="M3297">
            <v>88.605797827032603</v>
          </cell>
        </row>
        <row r="3298">
          <cell r="D3298">
            <v>45666</v>
          </cell>
          <cell r="E3298">
            <v>71220.89</v>
          </cell>
          <cell r="F3298">
            <v>0</v>
          </cell>
          <cell r="G3298">
            <v>71220.89</v>
          </cell>
          <cell r="H3298">
            <v>32004.579534</v>
          </cell>
          <cell r="I3298">
            <v>2.2253343439284565</v>
          </cell>
          <cell r="J3298">
            <v>91477.138829960953</v>
          </cell>
          <cell r="K3298">
            <v>0.77856490606233797</v>
          </cell>
          <cell r="L3298">
            <v>31</v>
          </cell>
          <cell r="M3298">
            <v>88.605797827032603</v>
          </cell>
        </row>
        <row r="3299">
          <cell r="D3299">
            <v>45667</v>
          </cell>
          <cell r="E3299">
            <v>59271.692000000003</v>
          </cell>
          <cell r="F3299">
            <v>0</v>
          </cell>
          <cell r="G3299">
            <v>59271.692000000003</v>
          </cell>
          <cell r="H3299">
            <v>32004.579534</v>
          </cell>
          <cell r="I3299">
            <v>1.8519753379991397</v>
          </cell>
          <cell r="J3299">
            <v>91477.138829960953</v>
          </cell>
          <cell r="K3299">
            <v>0.64793994169598035</v>
          </cell>
          <cell r="L3299">
            <v>31</v>
          </cell>
          <cell r="M3299">
            <v>88.605797827032603</v>
          </cell>
        </row>
        <row r="3300">
          <cell r="D3300">
            <v>45668</v>
          </cell>
          <cell r="E3300">
            <v>57369.220999999998</v>
          </cell>
          <cell r="F3300">
            <v>27.7</v>
          </cell>
          <cell r="G3300">
            <v>57396.920999999995</v>
          </cell>
          <cell r="H3300">
            <v>32004.579534</v>
          </cell>
          <cell r="I3300">
            <v>1.793397127402486</v>
          </cell>
          <cell r="J3300">
            <v>91477.138829960953</v>
          </cell>
          <cell r="K3300">
            <v>0.62744552064194126</v>
          </cell>
          <cell r="L3300">
            <v>31</v>
          </cell>
          <cell r="M3300">
            <v>88.605797827032603</v>
          </cell>
        </row>
        <row r="3301">
          <cell r="D3301">
            <v>45669</v>
          </cell>
          <cell r="E3301">
            <v>87384.308999999994</v>
          </cell>
          <cell r="F3301">
            <v>6.0750000000000002</v>
          </cell>
          <cell r="G3301">
            <v>87390.383999999991</v>
          </cell>
          <cell r="H3301">
            <v>32004.579534</v>
          </cell>
          <cell r="I3301">
            <v>2.7305587285457382</v>
          </cell>
          <cell r="J3301">
            <v>91477.138829960953</v>
          </cell>
          <cell r="K3301">
            <v>0.95532485075251994</v>
          </cell>
          <cell r="L3301">
            <v>31</v>
          </cell>
          <cell r="M3301">
            <v>88.605797827032603</v>
          </cell>
        </row>
        <row r="3302">
          <cell r="D3302">
            <v>45670</v>
          </cell>
          <cell r="E3302">
            <v>110062.55899999999</v>
          </cell>
          <cell r="F3302">
            <v>0</v>
          </cell>
          <cell r="G3302">
            <v>110062.55899999999</v>
          </cell>
          <cell r="H3302">
            <v>32004.579534</v>
          </cell>
          <cell r="I3302">
            <v>3.4389628172766731</v>
          </cell>
          <cell r="J3302">
            <v>91477.138829960953</v>
          </cell>
          <cell r="K3302">
            <v>1.2031701079390544</v>
          </cell>
          <cell r="L3302">
            <v>31</v>
          </cell>
          <cell r="M3302">
            <v>88.605797827032603</v>
          </cell>
        </row>
        <row r="3303">
          <cell r="D3303">
            <v>45671</v>
          </cell>
          <cell r="E3303">
            <v>113461.765</v>
          </cell>
          <cell r="F3303">
            <v>0</v>
          </cell>
          <cell r="G3303">
            <v>113461.765</v>
          </cell>
          <cell r="H3303">
            <v>32004.579534</v>
          </cell>
          <cell r="I3303">
            <v>3.5451728050188605</v>
          </cell>
          <cell r="J3303">
            <v>91477.138829960953</v>
          </cell>
          <cell r="K3303">
            <v>1.2403291844414197</v>
          </cell>
          <cell r="L3303">
            <v>31</v>
          </cell>
          <cell r="M3303">
            <v>88.605797827032603</v>
          </cell>
        </row>
        <row r="3304">
          <cell r="D3304">
            <v>45672</v>
          </cell>
          <cell r="E3304">
            <v>113148.75900000001</v>
          </cell>
          <cell r="F3304">
            <v>8.3000000000000004E-2</v>
          </cell>
          <cell r="G3304">
            <v>113148.842</v>
          </cell>
          <cell r="H3304">
            <v>32004.579534</v>
          </cell>
          <cell r="I3304">
            <v>3.53539536052322</v>
          </cell>
          <cell r="J3304">
            <v>91477.138829960953</v>
          </cell>
          <cell r="K3304">
            <v>1.2369084062666491</v>
          </cell>
          <cell r="L3304">
            <v>31</v>
          </cell>
          <cell r="M3304">
            <v>88.605797827032603</v>
          </cell>
        </row>
        <row r="3305">
          <cell r="D3305">
            <v>45673</v>
          </cell>
          <cell r="E3305">
            <v>103216.477</v>
          </cell>
          <cell r="F3305">
            <v>0</v>
          </cell>
          <cell r="G3305">
            <v>103216.477</v>
          </cell>
          <cell r="H3305">
            <v>32004.579534</v>
          </cell>
          <cell r="I3305">
            <v>3.2250533674516229</v>
          </cell>
          <cell r="J3305">
            <v>91477.138829960953</v>
          </cell>
          <cell r="K3305">
            <v>1.1283308411280801</v>
          </cell>
          <cell r="L3305">
            <v>31</v>
          </cell>
          <cell r="M3305">
            <v>88.605797827032603</v>
          </cell>
        </row>
        <row r="3306">
          <cell r="D3306">
            <v>45674</v>
          </cell>
          <cell r="E3306">
            <v>100881.015</v>
          </cell>
          <cell r="F3306">
            <v>0</v>
          </cell>
          <cell r="G3306">
            <v>100881.015</v>
          </cell>
          <cell r="H3306">
            <v>32004.579534</v>
          </cell>
          <cell r="I3306">
            <v>3.1520806231129908</v>
          </cell>
          <cell r="J3306">
            <v>91477.138829960953</v>
          </cell>
          <cell r="K3306">
            <v>1.1028002874851508</v>
          </cell>
          <cell r="L3306">
            <v>31</v>
          </cell>
          <cell r="M3306">
            <v>88.605797827032603</v>
          </cell>
        </row>
        <row r="3307">
          <cell r="D3307">
            <v>45675</v>
          </cell>
          <cell r="E3307">
            <v>115321.045</v>
          </cell>
          <cell r="F3307">
            <v>0</v>
          </cell>
          <cell r="G3307">
            <v>115321.045</v>
          </cell>
          <cell r="H3307">
            <v>32004.579534</v>
          </cell>
          <cell r="I3307">
            <v>3.6032669911344692</v>
          </cell>
          <cell r="J3307">
            <v>91477.138829960953</v>
          </cell>
          <cell r="K3307">
            <v>1.2606542626388921</v>
          </cell>
          <cell r="L3307">
            <v>31</v>
          </cell>
          <cell r="M3307">
            <v>88.605797827032603</v>
          </cell>
        </row>
        <row r="3308">
          <cell r="D3308">
            <v>45676</v>
          </cell>
          <cell r="E3308">
            <v>97552.8</v>
          </cell>
          <cell r="F3308">
            <v>155.09800000000001</v>
          </cell>
          <cell r="G3308">
            <v>97707.898000000001</v>
          </cell>
          <cell r="H3308">
            <v>32004.579534</v>
          </cell>
          <cell r="I3308">
            <v>3.0529349056499933</v>
          </cell>
          <cell r="J3308">
            <v>91477.138829960953</v>
          </cell>
          <cell r="K3308">
            <v>1.0681127465258928</v>
          </cell>
          <cell r="L3308">
            <v>31</v>
          </cell>
          <cell r="M3308">
            <v>88.605797827032603</v>
          </cell>
        </row>
        <row r="3309">
          <cell r="D3309">
            <v>45677</v>
          </cell>
          <cell r="E3309">
            <v>26644.198</v>
          </cell>
          <cell r="F3309">
            <v>0</v>
          </cell>
          <cell r="G3309">
            <v>26644.198</v>
          </cell>
          <cell r="H3309">
            <v>32004.579534</v>
          </cell>
          <cell r="I3309">
            <v>0.83251204633682474</v>
          </cell>
          <cell r="J3309">
            <v>91477.138829960953</v>
          </cell>
          <cell r="K3309">
            <v>0.29126619328930509</v>
          </cell>
          <cell r="L3309">
            <v>31</v>
          </cell>
          <cell r="M3309">
            <v>88.605797827032603</v>
          </cell>
        </row>
        <row r="3310">
          <cell r="D3310">
            <v>45678</v>
          </cell>
          <cell r="E3310">
            <v>32612.163</v>
          </cell>
          <cell r="F3310">
            <v>0</v>
          </cell>
          <cell r="G3310">
            <v>32612.163</v>
          </cell>
          <cell r="H3310">
            <v>32004.579534</v>
          </cell>
          <cell r="I3310">
            <v>1.0189842664658204</v>
          </cell>
          <cell r="J3310">
            <v>91477.138829960953</v>
          </cell>
          <cell r="K3310">
            <v>0.35650615462099189</v>
          </cell>
          <cell r="L3310">
            <v>31</v>
          </cell>
          <cell r="M3310">
            <v>88.605797827032603</v>
          </cell>
        </row>
        <row r="3311">
          <cell r="D3311">
            <v>45679</v>
          </cell>
          <cell r="E3311">
            <v>45841.73</v>
          </cell>
          <cell r="F3311">
            <v>0</v>
          </cell>
          <cell r="G3311">
            <v>45841.73</v>
          </cell>
          <cell r="H3311">
            <v>32004.579534</v>
          </cell>
          <cell r="I3311">
            <v>1.4323490783967381</v>
          </cell>
          <cell r="J3311">
            <v>91477.138829960953</v>
          </cell>
          <cell r="K3311">
            <v>0.50112771984715532</v>
          </cell>
          <cell r="L3311">
            <v>31</v>
          </cell>
          <cell r="M3311">
            <v>88.605797827032603</v>
          </cell>
        </row>
        <row r="3312">
          <cell r="D3312">
            <v>45680</v>
          </cell>
          <cell r="E3312">
            <v>69403.065000000002</v>
          </cell>
          <cell r="F3312">
            <v>0</v>
          </cell>
          <cell r="G3312">
            <v>69403.065000000002</v>
          </cell>
          <cell r="H3312">
            <v>32004.579534</v>
          </cell>
          <cell r="I3312">
            <v>2.1685354411942765</v>
          </cell>
          <cell r="J3312">
            <v>91477.138829960953</v>
          </cell>
          <cell r="K3312">
            <v>0.75869300119899286</v>
          </cell>
          <cell r="L3312">
            <v>31</v>
          </cell>
          <cell r="M3312">
            <v>88.605797827032603</v>
          </cell>
        </row>
        <row r="3313">
          <cell r="D3313">
            <v>45681</v>
          </cell>
          <cell r="E3313">
            <v>62935.108999999997</v>
          </cell>
          <cell r="F3313">
            <v>0</v>
          </cell>
          <cell r="G3313">
            <v>62935.108999999997</v>
          </cell>
          <cell r="H3313">
            <v>32004.579534</v>
          </cell>
          <cell r="I3313">
            <v>1.966440738055659</v>
          </cell>
          <cell r="J3313">
            <v>91477.138829960953</v>
          </cell>
          <cell r="K3313">
            <v>0.68798729174274564</v>
          </cell>
          <cell r="L3313">
            <v>31</v>
          </cell>
          <cell r="M3313">
            <v>88.605797827032603</v>
          </cell>
        </row>
        <row r="3314">
          <cell r="D3314">
            <v>45682</v>
          </cell>
          <cell r="E3314">
            <v>47446.985000000001</v>
          </cell>
          <cell r="F3314">
            <v>14.375</v>
          </cell>
          <cell r="G3314">
            <v>47461.36</v>
          </cell>
          <cell r="H3314">
            <v>32004.579534</v>
          </cell>
          <cell r="I3314">
            <v>1.4829552736219991</v>
          </cell>
          <cell r="J3314">
            <v>91477.138829960953</v>
          </cell>
          <cell r="K3314">
            <v>0.51883301781248181</v>
          </cell>
          <cell r="L3314">
            <v>31</v>
          </cell>
          <cell r="M3314">
            <v>88.605797827032603</v>
          </cell>
        </row>
        <row r="3315">
          <cell r="D3315">
            <v>45683</v>
          </cell>
          <cell r="E3315">
            <v>41297.497000000003</v>
          </cell>
          <cell r="F3315">
            <v>0</v>
          </cell>
          <cell r="G3315">
            <v>41297.497000000003</v>
          </cell>
          <cell r="H3315">
            <v>32004.579534</v>
          </cell>
          <cell r="I3315">
            <v>1.290362116962908</v>
          </cell>
          <cell r="J3315">
            <v>91477.138829960953</v>
          </cell>
          <cell r="K3315">
            <v>0.45145155968164236</v>
          </cell>
          <cell r="L3315">
            <v>31</v>
          </cell>
          <cell r="M3315">
            <v>88.605797827032603</v>
          </cell>
        </row>
        <row r="3316">
          <cell r="D3316">
            <v>45684</v>
          </cell>
          <cell r="E3316">
            <v>47103.557000000001</v>
          </cell>
          <cell r="F3316">
            <v>0</v>
          </cell>
          <cell r="G3316">
            <v>47103.557000000001</v>
          </cell>
          <cell r="H3316">
            <v>32004.579534</v>
          </cell>
          <cell r="I3316">
            <v>1.471775529810027</v>
          </cell>
          <cell r="J3316">
            <v>91477.138829960953</v>
          </cell>
          <cell r="K3316">
            <v>0.51492162525499163</v>
          </cell>
          <cell r="L3316">
            <v>31</v>
          </cell>
          <cell r="M3316">
            <v>88.605797827032603</v>
          </cell>
        </row>
        <row r="3317">
          <cell r="D3317">
            <v>45685</v>
          </cell>
          <cell r="E3317">
            <v>73383.144</v>
          </cell>
          <cell r="F3317">
            <v>0</v>
          </cell>
          <cell r="G3317">
            <v>73383.144</v>
          </cell>
          <cell r="H3317">
            <v>32004.579534</v>
          </cell>
          <cell r="I3317">
            <v>2.292895112777269</v>
          </cell>
          <cell r="J3317">
            <v>91477.138829960953</v>
          </cell>
          <cell r="K3317">
            <v>0.80220200302072919</v>
          </cell>
          <cell r="L3317">
            <v>31</v>
          </cell>
          <cell r="M3317">
            <v>88.605797827032603</v>
          </cell>
        </row>
        <row r="3318">
          <cell r="D3318">
            <v>45686</v>
          </cell>
          <cell r="E3318">
            <v>33451.029000000002</v>
          </cell>
          <cell r="F3318">
            <v>0</v>
          </cell>
          <cell r="G3318">
            <v>33451.029000000002</v>
          </cell>
          <cell r="H3318">
            <v>32004.579534</v>
          </cell>
          <cell r="I3318">
            <v>1.0451950779251253</v>
          </cell>
          <cell r="J3318">
            <v>91477.138829960953</v>
          </cell>
          <cell r="K3318">
            <v>0.36567638021756743</v>
          </cell>
          <cell r="L3318">
            <v>31</v>
          </cell>
          <cell r="M3318">
            <v>88.605797827032603</v>
          </cell>
        </row>
        <row r="3319">
          <cell r="D3319">
            <v>45687</v>
          </cell>
          <cell r="E3319">
            <v>90764.956999999995</v>
          </cell>
          <cell r="F3319">
            <v>0</v>
          </cell>
          <cell r="G3319">
            <v>90764.956999999995</v>
          </cell>
          <cell r="H3319">
            <v>32004.579534</v>
          </cell>
          <cell r="I3319">
            <v>2.8359990451858939</v>
          </cell>
          <cell r="J3319">
            <v>91477.138829960953</v>
          </cell>
          <cell r="K3319">
            <v>0.99221464686073346</v>
          </cell>
          <cell r="L3319">
            <v>31</v>
          </cell>
          <cell r="M3319">
            <v>88.605797827032603</v>
          </cell>
        </row>
        <row r="3320">
          <cell r="D3320">
            <v>45688</v>
          </cell>
          <cell r="E3320">
            <v>122038.807</v>
          </cell>
          <cell r="F3320">
            <v>93.9</v>
          </cell>
          <cell r="G3320">
            <v>122132.70699999999</v>
          </cell>
          <cell r="H3320">
            <v>32350.633534000001</v>
          </cell>
          <cell r="I3320">
            <v>3.7752802235430867</v>
          </cell>
          <cell r="J3320">
            <v>91477.138829960953</v>
          </cell>
          <cell r="K3320">
            <v>1.3351172605761321</v>
          </cell>
          <cell r="L3320">
            <v>31</v>
          </cell>
          <cell r="M3320">
            <v>88.605797827032603</v>
          </cell>
        </row>
        <row r="3321">
          <cell r="D3321">
            <v>45689</v>
          </cell>
          <cell r="E3321">
            <v>112632.72</v>
          </cell>
          <cell r="F3321">
            <v>581.77800000000002</v>
          </cell>
          <cell r="G3321">
            <v>113214.49800000001</v>
          </cell>
          <cell r="H3321">
            <v>32350.633534000001</v>
          </cell>
          <cell r="I3321">
            <v>3.4996068278234294</v>
          </cell>
          <cell r="J3321">
            <v>118054.13966650116</v>
          </cell>
          <cell r="K3321">
            <v>0.95900489656548282</v>
          </cell>
          <cell r="L3321">
            <v>28</v>
          </cell>
          <cell r="M3321">
            <v>103.28259139134835</v>
          </cell>
        </row>
        <row r="3322">
          <cell r="D3322">
            <v>45690</v>
          </cell>
          <cell r="E3322">
            <v>81540.304999999993</v>
          </cell>
          <cell r="F3322">
            <v>0</v>
          </cell>
          <cell r="G3322">
            <v>81540.304999999993</v>
          </cell>
          <cell r="H3322">
            <v>32350.633534000001</v>
          </cell>
          <cell r="I3322">
            <v>2.5205164812090133</v>
          </cell>
          <cell r="J3322">
            <v>118054.13966650116</v>
          </cell>
          <cell r="K3322">
            <v>0.6907026321173364</v>
          </cell>
          <cell r="L3322">
            <v>28</v>
          </cell>
          <cell r="M3322">
            <v>103.28259139134835</v>
          </cell>
        </row>
        <row r="3323">
          <cell r="D3323">
            <v>45691</v>
          </cell>
          <cell r="E3323">
            <v>105322.18</v>
          </cell>
          <cell r="F3323">
            <v>22.175000000000001</v>
          </cell>
          <cell r="G3323">
            <v>105344.355</v>
          </cell>
          <cell r="H3323">
            <v>32350.633534000001</v>
          </cell>
          <cell r="I3323">
            <v>3.2563305101671274</v>
          </cell>
          <cell r="J3323">
            <v>118054.13966650116</v>
          </cell>
          <cell r="K3323">
            <v>0.89233935631223216</v>
          </cell>
          <cell r="L3323">
            <v>28</v>
          </cell>
          <cell r="M3323">
            <v>103.28259139134835</v>
          </cell>
        </row>
        <row r="3324">
          <cell r="D3324">
            <v>45692</v>
          </cell>
          <cell r="E3324">
            <v>126614.04700000001</v>
          </cell>
          <cell r="F3324">
            <v>0</v>
          </cell>
          <cell r="G3324">
            <v>126614.04700000001</v>
          </cell>
          <cell r="H3324">
            <v>32350.633534000001</v>
          </cell>
          <cell r="I3324">
            <v>3.9138042495189671</v>
          </cell>
          <cell r="J3324">
            <v>118054.13966650116</v>
          </cell>
          <cell r="K3324">
            <v>1.0725083199765828</v>
          </cell>
          <cell r="L3324">
            <v>28</v>
          </cell>
          <cell r="M3324">
            <v>103.28259139134835</v>
          </cell>
        </row>
        <row r="3325">
          <cell r="D3325">
            <v>45693</v>
          </cell>
          <cell r="E3325">
            <v>135742.08300000001</v>
          </cell>
          <cell r="F3325">
            <v>0</v>
          </cell>
          <cell r="G3325">
            <v>135742.08300000001</v>
          </cell>
          <cell r="H3325">
            <v>32350.633534000001</v>
          </cell>
          <cell r="I3325">
            <v>4.1959636696863214</v>
          </cell>
          <cell r="J3325">
            <v>118054.13966650116</v>
          </cell>
          <cell r="K3325">
            <v>1.1498290816693653</v>
          </cell>
          <cell r="L3325">
            <v>28</v>
          </cell>
          <cell r="M3325">
            <v>103.28259139134835</v>
          </cell>
        </row>
        <row r="3326">
          <cell r="D3326">
            <v>45694</v>
          </cell>
          <cell r="E3326">
            <v>138286.54300000001</v>
          </cell>
          <cell r="F3326">
            <v>0</v>
          </cell>
          <cell r="G3326">
            <v>138286.54300000001</v>
          </cell>
          <cell r="H3326">
            <v>32350.633534000001</v>
          </cell>
          <cell r="I3326">
            <v>4.2746162252019904</v>
          </cell>
          <cell r="J3326">
            <v>118054.13966650116</v>
          </cell>
          <cell r="K3326">
            <v>1.1713824131085508</v>
          </cell>
          <cell r="L3326">
            <v>28</v>
          </cell>
          <cell r="M3326">
            <v>103.28259139134835</v>
          </cell>
        </row>
        <row r="3327">
          <cell r="D3327">
            <v>45695</v>
          </cell>
          <cell r="E3327">
            <v>83627.510999999999</v>
          </cell>
          <cell r="F3327">
            <v>244.55</v>
          </cell>
          <cell r="G3327">
            <v>83872.061000000002</v>
          </cell>
          <cell r="H3327">
            <v>32350.633534000001</v>
          </cell>
          <cell r="I3327">
            <v>2.5925940804791905</v>
          </cell>
          <cell r="J3327">
            <v>118054.13966650116</v>
          </cell>
          <cell r="K3327">
            <v>0.7104542139473945</v>
          </cell>
          <cell r="L3327">
            <v>28</v>
          </cell>
          <cell r="M3327">
            <v>103.28259139134835</v>
          </cell>
        </row>
        <row r="3328">
          <cell r="D3328">
            <v>45696</v>
          </cell>
          <cell r="E3328">
            <v>119263.694</v>
          </cell>
          <cell r="F3328">
            <v>0</v>
          </cell>
          <cell r="G3328">
            <v>119263.694</v>
          </cell>
          <cell r="H3328">
            <v>32350.633534000001</v>
          </cell>
          <cell r="I3328">
            <v>3.6865953142665897</v>
          </cell>
          <cell r="J3328">
            <v>118054.13966650116</v>
          </cell>
          <cell r="K3328">
            <v>1.0102457595889123</v>
          </cell>
          <cell r="L3328">
            <v>28</v>
          </cell>
          <cell r="M3328">
            <v>103.28259139134835</v>
          </cell>
        </row>
        <row r="3329">
          <cell r="D3329">
            <v>45697</v>
          </cell>
          <cell r="E3329">
            <v>117338.709</v>
          </cell>
          <cell r="F3329">
            <v>0</v>
          </cell>
          <cell r="G3329">
            <v>117338.709</v>
          </cell>
          <cell r="H3329">
            <v>32350.633534000001</v>
          </cell>
          <cell r="I3329">
            <v>3.6270915336690051</v>
          </cell>
          <cell r="J3329">
            <v>118054.13966650116</v>
          </cell>
          <cell r="K3329">
            <v>0.99393980873078891</v>
          </cell>
          <cell r="L3329">
            <v>28</v>
          </cell>
          <cell r="M3329">
            <v>103.28259139134835</v>
          </cell>
        </row>
        <row r="3330">
          <cell r="D3330">
            <v>45698</v>
          </cell>
          <cell r="E3330">
            <v>89302.373000000007</v>
          </cell>
          <cell r="F3330">
            <v>0</v>
          </cell>
          <cell r="G3330">
            <v>89302.373000000007</v>
          </cell>
          <cell r="H3330">
            <v>32350.633534000001</v>
          </cell>
          <cell r="I3330">
            <v>2.7604520605800387</v>
          </cell>
          <cell r="J3330">
            <v>118054.13966650116</v>
          </cell>
          <cell r="K3330">
            <v>0.75645270256745001</v>
          </cell>
          <cell r="L3330">
            <v>28</v>
          </cell>
          <cell r="M3330">
            <v>103.28259139134835</v>
          </cell>
        </row>
        <row r="3331">
          <cell r="D3331">
            <v>45699</v>
          </cell>
          <cell r="E3331">
            <v>88008.747000000003</v>
          </cell>
          <cell r="F3331">
            <v>0</v>
          </cell>
          <cell r="G3331">
            <v>88008.747000000003</v>
          </cell>
          <cell r="H3331">
            <v>32350.633534000001</v>
          </cell>
          <cell r="I3331">
            <v>2.7204644047389124</v>
          </cell>
          <cell r="J3331">
            <v>118054.13966650116</v>
          </cell>
          <cell r="K3331">
            <v>0.74549479796830209</v>
          </cell>
          <cell r="L3331">
            <v>28</v>
          </cell>
          <cell r="M3331">
            <v>103.28259139134835</v>
          </cell>
        </row>
        <row r="3332">
          <cell r="D3332">
            <v>45700</v>
          </cell>
          <cell r="E3332">
            <v>101241.253</v>
          </cell>
          <cell r="F3332">
            <v>0</v>
          </cell>
          <cell r="G3332">
            <v>101241.253</v>
          </cell>
          <cell r="H3332">
            <v>32350.633534000001</v>
          </cell>
          <cell r="I3332">
            <v>3.1294983108629713</v>
          </cell>
          <cell r="J3332">
            <v>118054.13966650116</v>
          </cell>
          <cell r="K3332">
            <v>0.8575832519385006</v>
          </cell>
          <cell r="L3332">
            <v>28</v>
          </cell>
          <cell r="M3332">
            <v>103.28259139134835</v>
          </cell>
        </row>
        <row r="3333">
          <cell r="D3333">
            <v>45701</v>
          </cell>
          <cell r="E3333">
            <v>132884.54300000001</v>
          </cell>
          <cell r="F3333">
            <v>0</v>
          </cell>
          <cell r="G3333">
            <v>132884.54300000001</v>
          </cell>
          <cell r="H3333">
            <v>32350.633534000001</v>
          </cell>
          <cell r="I3333">
            <v>4.1076334057056556</v>
          </cell>
          <cell r="J3333">
            <v>118054.13966650116</v>
          </cell>
          <cell r="K3333">
            <v>1.1256237466588992</v>
          </cell>
          <cell r="L3333">
            <v>28</v>
          </cell>
          <cell r="M3333">
            <v>103.28259139134835</v>
          </cell>
        </row>
        <row r="3334">
          <cell r="D3334">
            <v>45702</v>
          </cell>
          <cell r="E3334">
            <v>137601.323</v>
          </cell>
          <cell r="F3334">
            <v>0</v>
          </cell>
          <cell r="G3334">
            <v>137601.323</v>
          </cell>
          <cell r="H3334">
            <v>32350.633534000001</v>
          </cell>
          <cell r="I3334">
            <v>4.2534351871465885</v>
          </cell>
          <cell r="J3334">
            <v>118054.13966650116</v>
          </cell>
          <cell r="K3334">
            <v>1.1655781270247614</v>
          </cell>
          <cell r="L3334">
            <v>28</v>
          </cell>
          <cell r="M3334">
            <v>103.28259139134835</v>
          </cell>
        </row>
        <row r="3335">
          <cell r="D3335">
            <v>45703</v>
          </cell>
          <cell r="E3335">
            <v>108576.901</v>
          </cell>
          <cell r="F3335">
            <v>0</v>
          </cell>
          <cell r="G3335">
            <v>108576.901</v>
          </cell>
          <cell r="H3335">
            <v>32350.633534000001</v>
          </cell>
          <cell r="I3335">
            <v>3.3562526955117402</v>
          </cell>
          <cell r="J3335">
            <v>118054.13966650116</v>
          </cell>
          <cell r="K3335">
            <v>0.91972125083225353</v>
          </cell>
          <cell r="L3335">
            <v>28</v>
          </cell>
          <cell r="M3335">
            <v>103.28259139134835</v>
          </cell>
        </row>
        <row r="3336">
          <cell r="D3336">
            <v>45704</v>
          </cell>
          <cell r="E3336">
            <v>127070.942</v>
          </cell>
          <cell r="F3336">
            <v>0</v>
          </cell>
          <cell r="G3336">
            <v>127070.942</v>
          </cell>
          <cell r="H3336">
            <v>32350.633534000001</v>
          </cell>
          <cell r="I3336">
            <v>3.9279274659783852</v>
          </cell>
          <cell r="J3336">
            <v>118054.13966650116</v>
          </cell>
          <cell r="K3336">
            <v>1.0763785358054447</v>
          </cell>
          <cell r="L3336">
            <v>28</v>
          </cell>
          <cell r="M3336">
            <v>103.28259139134835</v>
          </cell>
        </row>
        <row r="3337">
          <cell r="D3337">
            <v>45705</v>
          </cell>
          <cell r="E3337">
            <v>118920.94</v>
          </cell>
          <cell r="F3337">
            <v>0</v>
          </cell>
          <cell r="G3337">
            <v>118920.94</v>
          </cell>
          <cell r="H3337">
            <v>32350.633534000001</v>
          </cell>
          <cell r="I3337">
            <v>3.6760003440123046</v>
          </cell>
          <cell r="J3337">
            <v>118054.13966650116</v>
          </cell>
          <cell r="K3337">
            <v>1.0073423967676824</v>
          </cell>
          <cell r="L3337">
            <v>28</v>
          </cell>
          <cell r="M3337">
            <v>103.28259139134835</v>
          </cell>
        </row>
        <row r="3338">
          <cell r="D3338">
            <v>45706</v>
          </cell>
          <cell r="E3338">
            <v>86045.828999999998</v>
          </cell>
          <cell r="F3338">
            <v>0</v>
          </cell>
          <cell r="G3338">
            <v>86045.828999999998</v>
          </cell>
          <cell r="H3338">
            <v>32350.633534000001</v>
          </cell>
          <cell r="I3338">
            <v>2.6597880659606621</v>
          </cell>
          <cell r="J3338">
            <v>118054.13966650116</v>
          </cell>
          <cell r="K3338">
            <v>0.72886752843294167</v>
          </cell>
          <cell r="L3338">
            <v>28</v>
          </cell>
          <cell r="M3338">
            <v>103.28259139134835</v>
          </cell>
        </row>
        <row r="3339">
          <cell r="D3339">
            <v>45707</v>
          </cell>
          <cell r="E3339">
            <v>111159.56</v>
          </cell>
          <cell r="F3339">
            <v>0</v>
          </cell>
          <cell r="G3339">
            <v>111159.56</v>
          </cell>
          <cell r="H3339">
            <v>32350.633534000001</v>
          </cell>
          <cell r="I3339">
            <v>3.4360860316127373</v>
          </cell>
          <cell r="J3339">
            <v>118054.13966650116</v>
          </cell>
          <cell r="K3339">
            <v>0.9415981541521703</v>
          </cell>
          <cell r="L3339">
            <v>28</v>
          </cell>
          <cell r="M3339">
            <v>103.28259139134835</v>
          </cell>
        </row>
        <row r="3340">
          <cell r="D3340">
            <v>45708</v>
          </cell>
          <cell r="E3340">
            <v>135302.26</v>
          </cell>
          <cell r="F3340">
            <v>49.875</v>
          </cell>
          <cell r="G3340">
            <v>135352.13500000001</v>
          </cell>
          <cell r="H3340">
            <v>32350.633534000001</v>
          </cell>
          <cell r="I3340">
            <v>4.1839098717416796</v>
          </cell>
          <cell r="J3340">
            <v>118054.13966650116</v>
          </cell>
          <cell r="K3340">
            <v>1.1465259531124032</v>
          </cell>
          <cell r="L3340">
            <v>28</v>
          </cell>
          <cell r="M3340">
            <v>103.28259139134835</v>
          </cell>
        </row>
        <row r="3341">
          <cell r="D3341">
            <v>45709</v>
          </cell>
          <cell r="E3341">
            <v>77330.305999999997</v>
          </cell>
          <cell r="F3341">
            <v>0</v>
          </cell>
          <cell r="G3341">
            <v>77330.305999999997</v>
          </cell>
          <cell r="H3341">
            <v>32350.633534000001</v>
          </cell>
          <cell r="I3341">
            <v>2.3903799571259423</v>
          </cell>
          <cell r="J3341">
            <v>118054.13966650116</v>
          </cell>
          <cell r="K3341">
            <v>0.65504103641308498</v>
          </cell>
          <cell r="L3341">
            <v>28</v>
          </cell>
          <cell r="M3341">
            <v>103.28259139134835</v>
          </cell>
        </row>
        <row r="3342">
          <cell r="D3342">
            <v>45710</v>
          </cell>
          <cell r="E3342">
            <v>100697.72500000001</v>
          </cell>
          <cell r="F3342">
            <v>0</v>
          </cell>
          <cell r="G3342">
            <v>100697.72500000001</v>
          </cell>
          <cell r="H3342">
            <v>32350.633534000001</v>
          </cell>
          <cell r="I3342">
            <v>3.1126971561211714</v>
          </cell>
          <cell r="J3342">
            <v>118054.13966650116</v>
          </cell>
          <cell r="K3342">
            <v>0.85297919483778872</v>
          </cell>
          <cell r="L3342">
            <v>28</v>
          </cell>
          <cell r="M3342">
            <v>103.28259139134835</v>
          </cell>
        </row>
        <row r="3343">
          <cell r="D3343">
            <v>45711</v>
          </cell>
          <cell r="E3343">
            <v>143373.67499999999</v>
          </cell>
          <cell r="F3343">
            <v>0</v>
          </cell>
          <cell r="G3343">
            <v>143373.67499999999</v>
          </cell>
          <cell r="H3343">
            <v>32350.633534000001</v>
          </cell>
          <cell r="I3343">
            <v>4.4318660668365748</v>
          </cell>
          <cell r="J3343">
            <v>118054.13966650116</v>
          </cell>
          <cell r="K3343">
            <v>1.2144739303935097</v>
          </cell>
          <cell r="L3343">
            <v>28</v>
          </cell>
          <cell r="M3343">
            <v>103.28259139134835</v>
          </cell>
        </row>
        <row r="3344">
          <cell r="D3344">
            <v>45712</v>
          </cell>
          <cell r="E3344">
            <v>123061.927</v>
          </cell>
          <cell r="F3344">
            <v>0</v>
          </cell>
          <cell r="G3344">
            <v>123061.927</v>
          </cell>
          <cell r="H3344">
            <v>32350.633534000001</v>
          </cell>
          <cell r="I3344">
            <v>3.804003617754931</v>
          </cell>
          <cell r="J3344">
            <v>118054.13966650116</v>
          </cell>
          <cell r="K3344">
            <v>1.0424194132255393</v>
          </cell>
          <cell r="L3344">
            <v>28</v>
          </cell>
          <cell r="M3344">
            <v>103.28259139134835</v>
          </cell>
        </row>
        <row r="3345">
          <cell r="D3345">
            <v>45713</v>
          </cell>
          <cell r="E3345">
            <v>82386.356</v>
          </cell>
          <cell r="F3345">
            <v>0</v>
          </cell>
          <cell r="G3345">
            <v>82386.356</v>
          </cell>
          <cell r="H3345">
            <v>32350.633534000001</v>
          </cell>
          <cell r="I3345">
            <v>2.5466690138668615</v>
          </cell>
          <cell r="J3345">
            <v>118054.13966650116</v>
          </cell>
          <cell r="K3345">
            <v>0.69786926771681701</v>
          </cell>
          <cell r="L3345">
            <v>28</v>
          </cell>
          <cell r="M3345">
            <v>103.28259139134835</v>
          </cell>
        </row>
        <row r="3346">
          <cell r="D3346">
            <v>45714</v>
          </cell>
          <cell r="E3346">
            <v>150853.19099999999</v>
          </cell>
          <cell r="F3346">
            <v>0</v>
          </cell>
          <cell r="G3346">
            <v>150853.19099999999</v>
          </cell>
          <cell r="H3346">
            <v>32350.633534000001</v>
          </cell>
          <cell r="I3346">
            <v>4.663067597778439</v>
          </cell>
          <cell r="J3346">
            <v>118054.13966650116</v>
          </cell>
          <cell r="K3346">
            <v>1.2778305904914051</v>
          </cell>
          <cell r="L3346">
            <v>28</v>
          </cell>
          <cell r="M3346">
            <v>103.28259139134835</v>
          </cell>
        </row>
        <row r="3347">
          <cell r="D3347">
            <v>45715</v>
          </cell>
          <cell r="E3347">
            <v>112338.91499999999</v>
          </cell>
          <cell r="F3347">
            <v>0</v>
          </cell>
          <cell r="G3347">
            <v>112338.91499999999</v>
          </cell>
          <cell r="H3347">
            <v>32350.633534000001</v>
          </cell>
          <cell r="I3347">
            <v>3.472541422780286</v>
          </cell>
          <cell r="J3347">
            <v>118054.13966650116</v>
          </cell>
          <cell r="K3347">
            <v>0.95158810455400822</v>
          </cell>
          <cell r="L3347">
            <v>28</v>
          </cell>
          <cell r="M3347">
            <v>103.28259139134835</v>
          </cell>
        </row>
        <row r="3348">
          <cell r="D3348">
            <v>45716</v>
          </cell>
          <cell r="E3348">
            <v>87956.368000000002</v>
          </cell>
          <cell r="F3348">
            <v>0</v>
          </cell>
          <cell r="G3348">
            <v>87956.368000000002</v>
          </cell>
          <cell r="H3348">
            <v>32896.147793999997</v>
          </cell>
          <cell r="I3348">
            <v>2.6737589018262669</v>
          </cell>
          <cell r="J3348">
            <v>118054.13966650116</v>
          </cell>
          <cell r="K3348">
            <v>0.74505111170581295</v>
          </cell>
          <cell r="L3348">
            <v>28</v>
          </cell>
          <cell r="M3348">
            <v>103.28259139134835</v>
          </cell>
        </row>
        <row r="3349">
          <cell r="D3349">
            <v>45717</v>
          </cell>
          <cell r="E3349">
            <v>61562.010999999999</v>
          </cell>
          <cell r="F3349">
            <v>0</v>
          </cell>
          <cell r="G3349">
            <v>61562.010999999999</v>
          </cell>
          <cell r="H3349">
            <v>32896.147793999997</v>
          </cell>
          <cell r="I3349">
            <v>1.8714048643479293</v>
          </cell>
          <cell r="J3349">
            <v>138288.16291950771</v>
          </cell>
          <cell r="K3349">
            <v>0.44517194892402256</v>
          </cell>
          <cell r="L3349">
            <v>31</v>
          </cell>
          <cell r="M3349">
            <v>133.94748854458544</v>
          </cell>
        </row>
        <row r="3350">
          <cell r="D3350">
            <v>45718</v>
          </cell>
          <cell r="E3350">
            <v>40777.362000000001</v>
          </cell>
          <cell r="F3350">
            <v>0</v>
          </cell>
          <cell r="G3350">
            <v>40777.362000000001</v>
          </cell>
          <cell r="H3350">
            <v>32896.147793999997</v>
          </cell>
          <cell r="I3350">
            <v>1.2395786356309317</v>
          </cell>
          <cell r="J3350">
            <v>138288.16291950771</v>
          </cell>
          <cell r="K3350">
            <v>0.29487239644462526</v>
          </cell>
          <cell r="L3350">
            <v>31</v>
          </cell>
          <cell r="M3350">
            <v>133.94748854458544</v>
          </cell>
        </row>
        <row r="3351">
          <cell r="D3351">
            <v>45719</v>
          </cell>
          <cell r="E3351">
            <v>58136.489000000001</v>
          </cell>
          <cell r="F3351">
            <v>0</v>
          </cell>
          <cell r="G3351">
            <v>58136.489000000001</v>
          </cell>
          <cell r="H3351">
            <v>32896.147793999997</v>
          </cell>
          <cell r="I3351">
            <v>1.7672734620496704</v>
          </cell>
          <cell r="J3351">
            <v>138288.16291950771</v>
          </cell>
          <cell r="K3351">
            <v>0.42040105076700629</v>
          </cell>
          <cell r="L3351">
            <v>31</v>
          </cell>
          <cell r="M3351">
            <v>133.94748854458544</v>
          </cell>
        </row>
        <row r="3352">
          <cell r="D3352">
            <v>45720</v>
          </cell>
          <cell r="E3352">
            <v>84377.846000000005</v>
          </cell>
          <cell r="F3352">
            <v>89.84</v>
          </cell>
          <cell r="G3352">
            <v>84467.686000000002</v>
          </cell>
          <cell r="H3352">
            <v>32896.147793999997</v>
          </cell>
          <cell r="I3352">
            <v>2.5677075178816606</v>
          </cell>
          <cell r="J3352">
            <v>138288.16291950771</v>
          </cell>
          <cell r="K3352">
            <v>0.61080922775122437</v>
          </cell>
          <cell r="L3352">
            <v>31</v>
          </cell>
          <cell r="M3352">
            <v>133.94748854458544</v>
          </cell>
        </row>
        <row r="3353">
          <cell r="D3353">
            <v>45721</v>
          </cell>
          <cell r="E3353">
            <v>60281.048000000003</v>
          </cell>
          <cell r="F3353">
            <v>0</v>
          </cell>
          <cell r="G3353">
            <v>60281.048000000003</v>
          </cell>
          <cell r="H3353">
            <v>32896.147793999997</v>
          </cell>
          <cell r="I3353">
            <v>1.8324652593819755</v>
          </cell>
          <cell r="J3353">
            <v>138288.16291950771</v>
          </cell>
          <cell r="K3353">
            <v>0.43590895075442798</v>
          </cell>
          <cell r="L3353">
            <v>31</v>
          </cell>
          <cell r="M3353">
            <v>133.94748854458544</v>
          </cell>
        </row>
        <row r="3354">
          <cell r="D3354">
            <v>45722</v>
          </cell>
          <cell r="E3354">
            <v>83488.789999999994</v>
          </cell>
          <cell r="F3354">
            <v>0</v>
          </cell>
          <cell r="G3354">
            <v>83488.789999999994</v>
          </cell>
          <cell r="H3354">
            <v>32896.147793999997</v>
          </cell>
          <cell r="I3354">
            <v>2.5379503558537544</v>
          </cell>
          <cell r="J3354">
            <v>138288.16291950771</v>
          </cell>
          <cell r="K3354">
            <v>0.60373055970521239</v>
          </cell>
          <cell r="L3354">
            <v>31</v>
          </cell>
          <cell r="M3354">
            <v>133.94748854458544</v>
          </cell>
        </row>
        <row r="3355">
          <cell r="D3355">
            <v>45723</v>
          </cell>
          <cell r="E3355">
            <v>62668.112000000001</v>
          </cell>
          <cell r="F3355">
            <v>0</v>
          </cell>
          <cell r="G3355">
            <v>62668.112000000001</v>
          </cell>
          <cell r="H3355">
            <v>32896.147793999997</v>
          </cell>
          <cell r="I3355">
            <v>1.9050288925145873</v>
          </cell>
          <cell r="J3355">
            <v>138288.16291950771</v>
          </cell>
          <cell r="K3355">
            <v>0.45317047154988044</v>
          </cell>
          <cell r="L3355">
            <v>31</v>
          </cell>
          <cell r="M3355">
            <v>133.94748854458544</v>
          </cell>
        </row>
        <row r="3356">
          <cell r="D3356">
            <v>45724</v>
          </cell>
          <cell r="E3356">
            <v>54038.618000000002</v>
          </cell>
          <cell r="F3356">
            <v>0</v>
          </cell>
          <cell r="G3356">
            <v>54038.618000000002</v>
          </cell>
          <cell r="H3356">
            <v>32896.147793999997</v>
          </cell>
          <cell r="I3356">
            <v>1.6427035268201291</v>
          </cell>
          <cell r="J3356">
            <v>138288.16291950771</v>
          </cell>
          <cell r="K3356">
            <v>0.39076821080813567</v>
          </cell>
          <cell r="L3356">
            <v>31</v>
          </cell>
          <cell r="M3356">
            <v>133.94748854458544</v>
          </cell>
        </row>
        <row r="3357">
          <cell r="D3357">
            <v>45725</v>
          </cell>
          <cell r="E3357">
            <v>98067.56</v>
          </cell>
          <cell r="F3357">
            <v>47.225000000000001</v>
          </cell>
          <cell r="G3357">
            <v>98114.785000000003</v>
          </cell>
          <cell r="H3357">
            <v>32896.147793999997</v>
          </cell>
          <cell r="I3357">
            <v>2.9825615331742696</v>
          </cell>
          <cell r="J3357">
            <v>138288.16291950771</v>
          </cell>
          <cell r="K3357">
            <v>0.70949517969306519</v>
          </cell>
          <cell r="L3357">
            <v>31</v>
          </cell>
          <cell r="M3357">
            <v>133.94748854458544</v>
          </cell>
        </row>
        <row r="3358">
          <cell r="D3358">
            <v>45726</v>
          </cell>
          <cell r="E3358">
            <v>90541.748999999996</v>
          </cell>
          <cell r="F3358">
            <v>2.5750000000000002</v>
          </cell>
          <cell r="G3358">
            <v>90544.323999999993</v>
          </cell>
          <cell r="H3358">
            <v>32896.147793999997</v>
          </cell>
          <cell r="I3358">
            <v>2.7524293898179342</v>
          </cell>
          <cell r="J3358">
            <v>138288.16291950771</v>
          </cell>
          <cell r="K3358">
            <v>0.65475107983538983</v>
          </cell>
          <cell r="L3358">
            <v>31</v>
          </cell>
          <cell r="M3358">
            <v>133.94748854458544</v>
          </cell>
        </row>
        <row r="3359">
          <cell r="D3359">
            <v>45727</v>
          </cell>
          <cell r="E3359">
            <v>98376.65</v>
          </cell>
          <cell r="F3359">
            <v>82.4</v>
          </cell>
          <cell r="G3359">
            <v>98459.049999999988</v>
          </cell>
          <cell r="H3359">
            <v>32896.147793999997</v>
          </cell>
          <cell r="I3359">
            <v>2.9930267402907935</v>
          </cell>
          <cell r="J3359">
            <v>138288.16291950771</v>
          </cell>
          <cell r="K3359">
            <v>0.71198465523986509</v>
          </cell>
          <cell r="L3359">
            <v>31</v>
          </cell>
          <cell r="M3359">
            <v>133.94748854458544</v>
          </cell>
        </row>
        <row r="3360">
          <cell r="D3360">
            <v>45728</v>
          </cell>
          <cell r="E3360">
            <v>93366.8</v>
          </cell>
          <cell r="F3360">
            <v>145.4</v>
          </cell>
          <cell r="G3360">
            <v>93512.2</v>
          </cell>
          <cell r="H3360">
            <v>32896.147793999997</v>
          </cell>
          <cell r="I3360">
            <v>2.8426489504359505</v>
          </cell>
          <cell r="J3360">
            <v>138288.16291950771</v>
          </cell>
          <cell r="K3360">
            <v>0.67621261303781943</v>
          </cell>
          <cell r="L3360">
            <v>31</v>
          </cell>
          <cell r="M3360">
            <v>133.94748854458544</v>
          </cell>
        </row>
        <row r="3361">
          <cell r="D3361">
            <v>45729</v>
          </cell>
          <cell r="E3361">
            <v>66299.849000000002</v>
          </cell>
          <cell r="F3361">
            <v>0</v>
          </cell>
          <cell r="G3361">
            <v>66299.849000000002</v>
          </cell>
          <cell r="H3361">
            <v>32896.147793999997</v>
          </cell>
          <cell r="I3361">
            <v>2.0154289619312991</v>
          </cell>
          <cell r="J3361">
            <v>138288.16291950771</v>
          </cell>
          <cell r="K3361">
            <v>0.47943256747571827</v>
          </cell>
          <cell r="L3361">
            <v>31</v>
          </cell>
          <cell r="M3361">
            <v>133.94748854458544</v>
          </cell>
        </row>
        <row r="3362">
          <cell r="D3362">
            <v>45730</v>
          </cell>
          <cell r="E3362">
            <v>107785.329</v>
          </cell>
          <cell r="F3362">
            <v>0</v>
          </cell>
          <cell r="G3362">
            <v>107785.329</v>
          </cell>
          <cell r="H3362">
            <v>32896.147793999997</v>
          </cell>
          <cell r="I3362">
            <v>3.2765334614546937</v>
          </cell>
          <cell r="J3362">
            <v>138288.16291950771</v>
          </cell>
          <cell r="K3362">
            <v>0.77942556126613483</v>
          </cell>
          <cell r="L3362">
            <v>31</v>
          </cell>
          <cell r="M3362">
            <v>133.94748854458544</v>
          </cell>
        </row>
        <row r="3363">
          <cell r="D3363">
            <v>45731</v>
          </cell>
          <cell r="E3363">
            <v>132497.21299999999</v>
          </cell>
          <cell r="F3363">
            <v>4904.6949999999997</v>
          </cell>
          <cell r="G3363">
            <v>137401.908</v>
          </cell>
          <cell r="H3363">
            <v>32896.147793999997</v>
          </cell>
          <cell r="I3363">
            <v>4.1768388463120001</v>
          </cell>
          <cell r="J3363">
            <v>138288.16291950771</v>
          </cell>
          <cell r="K3363">
            <v>0.99359124526064047</v>
          </cell>
          <cell r="L3363">
            <v>31</v>
          </cell>
          <cell r="M3363">
            <v>133.94748854458544</v>
          </cell>
        </row>
        <row r="3364">
          <cell r="D3364">
            <v>45732</v>
          </cell>
          <cell r="E3364">
            <v>106640.10400000001</v>
          </cell>
          <cell r="F3364">
            <v>2117.1950000000002</v>
          </cell>
          <cell r="G3364">
            <v>108757.29900000001</v>
          </cell>
          <cell r="H3364">
            <v>32896.147793999997</v>
          </cell>
          <cell r="I3364">
            <v>3.306080082113338</v>
          </cell>
          <cell r="J3364">
            <v>138288.16291950771</v>
          </cell>
          <cell r="K3364">
            <v>0.78645414548824044</v>
          </cell>
          <cell r="L3364">
            <v>31</v>
          </cell>
          <cell r="M3364">
            <v>133.94748854458544</v>
          </cell>
        </row>
        <row r="3365">
          <cell r="D3365">
            <v>45733</v>
          </cell>
          <cell r="E3365">
            <v>75413.554000000004</v>
          </cell>
          <cell r="F3365">
            <v>0</v>
          </cell>
          <cell r="G3365">
            <v>75413.554000000004</v>
          </cell>
          <cell r="H3365">
            <v>32896.147793999997</v>
          </cell>
          <cell r="I3365">
            <v>2.2924737106681792</v>
          </cell>
          <cell r="J3365">
            <v>138288.16291950771</v>
          </cell>
          <cell r="K3365">
            <v>0.54533629204327028</v>
          </cell>
          <cell r="L3365">
            <v>31</v>
          </cell>
          <cell r="M3365">
            <v>133.94748854458544</v>
          </cell>
        </row>
        <row r="3366">
          <cell r="D3366">
            <v>45734</v>
          </cell>
          <cell r="E3366">
            <v>78426.657999999996</v>
          </cell>
          <cell r="F3366">
            <v>0</v>
          </cell>
          <cell r="G3366">
            <v>78426.657999999996</v>
          </cell>
          <cell r="H3366">
            <v>32896.147793999997</v>
          </cell>
          <cell r="I3366">
            <v>2.3840681435138862</v>
          </cell>
          <cell r="J3366">
            <v>138288.16291950771</v>
          </cell>
          <cell r="K3366">
            <v>0.56712488143796647</v>
          </cell>
          <cell r="L3366">
            <v>31</v>
          </cell>
          <cell r="M3366">
            <v>133.94748854458544</v>
          </cell>
        </row>
        <row r="3367">
          <cell r="D3367">
            <v>45735</v>
          </cell>
          <cell r="E3367">
            <v>112572.211</v>
          </cell>
          <cell r="F3367">
            <v>119.75</v>
          </cell>
          <cell r="G3367">
            <v>112691.961</v>
          </cell>
          <cell r="H3367">
            <v>32896.147793999997</v>
          </cell>
          <cell r="I3367">
            <v>3.4256886765493602</v>
          </cell>
          <cell r="J3367">
            <v>138288.16291950771</v>
          </cell>
          <cell r="K3367">
            <v>0.81490677597325312</v>
          </cell>
          <cell r="L3367">
            <v>31</v>
          </cell>
          <cell r="M3367">
            <v>133.94748854458544</v>
          </cell>
        </row>
        <row r="3368">
          <cell r="D3368">
            <v>45736</v>
          </cell>
          <cell r="E3368">
            <v>84907.807000000001</v>
          </cell>
          <cell r="F3368">
            <v>13.324999999999999</v>
          </cell>
          <cell r="G3368">
            <v>84921.131999999998</v>
          </cell>
          <cell r="H3368">
            <v>32896.147793999997</v>
          </cell>
          <cell r="I3368">
            <v>2.5814916850382388</v>
          </cell>
          <cell r="J3368">
            <v>138288.16291950771</v>
          </cell>
          <cell r="K3368">
            <v>0.61408822134277219</v>
          </cell>
          <cell r="L3368">
            <v>31</v>
          </cell>
          <cell r="M3368">
            <v>133.94748854458544</v>
          </cell>
        </row>
        <row r="3369">
          <cell r="D3369">
            <v>45737</v>
          </cell>
          <cell r="E3369">
            <v>83072.229000000007</v>
          </cell>
          <cell r="F3369">
            <v>34.575000000000003</v>
          </cell>
          <cell r="G3369">
            <v>83106.804000000004</v>
          </cell>
          <cell r="H3369">
            <v>32896.147793999997</v>
          </cell>
          <cell r="I3369">
            <v>2.5263384795212418</v>
          </cell>
          <cell r="J3369">
            <v>138288.16291950771</v>
          </cell>
          <cell r="K3369">
            <v>0.60096831316193944</v>
          </cell>
          <cell r="L3369">
            <v>31</v>
          </cell>
          <cell r="M3369">
            <v>133.94748854458544</v>
          </cell>
        </row>
        <row r="3370">
          <cell r="D3370">
            <v>45738</v>
          </cell>
          <cell r="E3370">
            <v>90142.077999999994</v>
          </cell>
          <cell r="F3370">
            <v>25.4</v>
          </cell>
          <cell r="G3370">
            <v>90167.477999999988</v>
          </cell>
          <cell r="H3370">
            <v>32896.147793999997</v>
          </cell>
          <cell r="I3370">
            <v>2.7409737627834296</v>
          </cell>
          <cell r="J3370">
            <v>138288.16291950771</v>
          </cell>
          <cell r="K3370">
            <v>0.65202600205545469</v>
          </cell>
          <cell r="L3370">
            <v>31</v>
          </cell>
          <cell r="M3370">
            <v>133.94748854458544</v>
          </cell>
        </row>
        <row r="3371">
          <cell r="D3371">
            <v>45739</v>
          </cell>
          <cell r="E3371">
            <v>106962.361</v>
          </cell>
          <cell r="F3371">
            <v>21</v>
          </cell>
          <cell r="G3371">
            <v>106983.361</v>
          </cell>
          <cell r="H3371">
            <v>32896.147793999997</v>
          </cell>
          <cell r="I3371">
            <v>3.2521546799322487</v>
          </cell>
          <cell r="J3371">
            <v>138288.16291950771</v>
          </cell>
          <cell r="K3371">
            <v>0.77362630858196413</v>
          </cell>
          <cell r="L3371">
            <v>31</v>
          </cell>
          <cell r="M3371">
            <v>133.94748854458544</v>
          </cell>
        </row>
        <row r="3372">
          <cell r="D3372">
            <v>45740</v>
          </cell>
          <cell r="E3372">
            <v>139841.71100000001</v>
          </cell>
          <cell r="F3372">
            <v>7241.924</v>
          </cell>
          <cell r="G3372">
            <v>147083.63500000001</v>
          </cell>
          <cell r="H3372">
            <v>32896.147793999997</v>
          </cell>
          <cell r="I3372">
            <v>4.4711507232110295</v>
          </cell>
          <cell r="J3372">
            <v>138288.16291950771</v>
          </cell>
          <cell r="K3372">
            <v>1.0636024942034397</v>
          </cell>
          <cell r="L3372">
            <v>31</v>
          </cell>
          <cell r="M3372">
            <v>133.94748854458544</v>
          </cell>
        </row>
        <row r="3373">
          <cell r="D3373">
            <v>45741</v>
          </cell>
          <cell r="E3373">
            <v>138364.92199999999</v>
          </cell>
          <cell r="F3373">
            <v>199.22499999999999</v>
          </cell>
          <cell r="G3373">
            <v>138564.147</v>
          </cell>
          <cell r="H3373">
            <v>32896.147793999997</v>
          </cell>
          <cell r="I3373">
            <v>4.2121693964809168</v>
          </cell>
          <cell r="J3373">
            <v>138288.16291950771</v>
          </cell>
          <cell r="K3373">
            <v>1.0019957173098968</v>
          </cell>
          <cell r="L3373">
            <v>31</v>
          </cell>
          <cell r="M3373">
            <v>133.94748854458544</v>
          </cell>
        </row>
        <row r="3374">
          <cell r="D3374">
            <v>45742</v>
          </cell>
          <cell r="E3374">
            <v>135393.726</v>
          </cell>
          <cell r="F3374">
            <v>11707.815000000001</v>
          </cell>
          <cell r="G3374">
            <v>147101.541</v>
          </cell>
          <cell r="H3374">
            <v>32896.147793999997</v>
          </cell>
          <cell r="I3374">
            <v>4.4716950422635859</v>
          </cell>
          <cell r="J3374">
            <v>138288.16291950771</v>
          </cell>
          <cell r="K3374">
            <v>1.0637319774478617</v>
          </cell>
          <cell r="L3374">
            <v>31</v>
          </cell>
          <cell r="M3374">
            <v>133.94748854458544</v>
          </cell>
        </row>
        <row r="3375">
          <cell r="D3375">
            <v>45743</v>
          </cell>
          <cell r="E3375">
            <v>136028.56700000001</v>
          </cell>
          <cell r="F3375">
            <v>11303.079</v>
          </cell>
          <cell r="G3375">
            <v>147331.64600000001</v>
          </cell>
          <cell r="H3375">
            <v>32896.147793999997</v>
          </cell>
          <cell r="I3375">
            <v>4.478689934232122</v>
          </cell>
          <cell r="J3375">
            <v>138288.16291950771</v>
          </cell>
          <cell r="K3375">
            <v>1.065395930422159</v>
          </cell>
          <cell r="L3375">
            <v>31</v>
          </cell>
          <cell r="M3375">
            <v>133.94748854458544</v>
          </cell>
        </row>
        <row r="3376">
          <cell r="D3376">
            <v>45744</v>
          </cell>
          <cell r="E3376">
            <v>138603.755</v>
          </cell>
          <cell r="F3376">
            <v>105.84</v>
          </cell>
          <cell r="G3376">
            <v>138709.595</v>
          </cell>
          <cell r="H3376">
            <v>32896.147793999997</v>
          </cell>
          <cell r="I3376">
            <v>4.2165908260328147</v>
          </cell>
          <cell r="J3376">
            <v>138288.16291950771</v>
          </cell>
          <cell r="K3376">
            <v>1.003047492074485</v>
          </cell>
          <cell r="L3376">
            <v>31</v>
          </cell>
          <cell r="M3376">
            <v>133.94748854458544</v>
          </cell>
        </row>
        <row r="3377">
          <cell r="D3377">
            <v>45745</v>
          </cell>
          <cell r="E3377">
            <v>133120.13699999999</v>
          </cell>
          <cell r="F3377">
            <v>112.175</v>
          </cell>
          <cell r="G3377">
            <v>133232.31199999998</v>
          </cell>
          <cell r="H3377">
            <v>32896.147793999997</v>
          </cell>
          <cell r="I3377">
            <v>4.0500885646039233</v>
          </cell>
          <cell r="J3377">
            <v>138288.16291950771</v>
          </cell>
          <cell r="K3377">
            <v>0.96343974196511273</v>
          </cell>
          <cell r="L3377">
            <v>31</v>
          </cell>
          <cell r="M3377">
            <v>133.94748854458544</v>
          </cell>
        </row>
        <row r="3378">
          <cell r="D3378">
            <v>45746</v>
          </cell>
          <cell r="E3378">
            <v>122539.196</v>
          </cell>
          <cell r="F3378">
            <v>0</v>
          </cell>
          <cell r="G3378">
            <v>122539.196</v>
          </cell>
          <cell r="H3378">
            <v>32896.147793999997</v>
          </cell>
          <cell r="I3378">
            <v>3.7250317808442666</v>
          </cell>
          <cell r="J3378">
            <v>138288.16291950771</v>
          </cell>
          <cell r="K3378">
            <v>0.88611485909553522</v>
          </cell>
          <cell r="L3378">
            <v>31</v>
          </cell>
          <cell r="M3378">
            <v>133.94748854458544</v>
          </cell>
        </row>
        <row r="3379">
          <cell r="D3379">
            <v>45747</v>
          </cell>
          <cell r="E3379">
            <v>150841.63699999999</v>
          </cell>
          <cell r="F3379">
            <v>256.892</v>
          </cell>
          <cell r="G3379">
            <v>151098.52899999998</v>
          </cell>
          <cell r="H3379">
            <v>33775.883564000003</v>
          </cell>
          <cell r="I3379">
            <v>4.4735625853781729</v>
          </cell>
          <cell r="J3379">
            <v>138288.16291950771</v>
          </cell>
          <cell r="K3379">
            <v>1.0926353044978165</v>
          </cell>
          <cell r="L3379">
            <v>31</v>
          </cell>
          <cell r="M3379">
            <v>133.94748854458544</v>
          </cell>
        </row>
        <row r="3380">
          <cell r="D3380">
            <v>45748</v>
          </cell>
          <cell r="E3380">
            <v>139444.39499999999</v>
          </cell>
          <cell r="F3380">
            <v>33.633000000000003</v>
          </cell>
          <cell r="G3380">
            <v>139478.02799999999</v>
          </cell>
          <cell r="H3380">
            <v>33775.883564000003</v>
          </cell>
          <cell r="I3380">
            <v>4.1295153015230825</v>
          </cell>
          <cell r="J3380">
            <v>160298.0845671111</v>
          </cell>
          <cell r="K3380">
            <v>0.87011662289455183</v>
          </cell>
          <cell r="L3380">
            <v>30</v>
          </cell>
          <cell r="M3380">
            <v>150.25795080058973</v>
          </cell>
        </row>
        <row r="3381">
          <cell r="D3381">
            <v>45749</v>
          </cell>
          <cell r="E3381">
            <v>106211.19500000001</v>
          </cell>
          <cell r="F3381">
            <v>121.22499999999999</v>
          </cell>
          <cell r="G3381">
            <v>106332.42000000001</v>
          </cell>
          <cell r="H3381">
            <v>33775.883564000003</v>
          </cell>
          <cell r="I3381">
            <v>3.1481758219149691</v>
          </cell>
          <cell r="J3381">
            <v>160298.0845671111</v>
          </cell>
          <cell r="K3381">
            <v>0.66334180029133416</v>
          </cell>
          <cell r="L3381">
            <v>30</v>
          </cell>
          <cell r="M3381">
            <v>150.25795080058973</v>
          </cell>
        </row>
        <row r="3382">
          <cell r="D3382">
            <v>45750</v>
          </cell>
          <cell r="E3382">
            <v>79403.873000000007</v>
          </cell>
          <cell r="F3382">
            <v>0</v>
          </cell>
          <cell r="G3382">
            <v>79403.873000000007</v>
          </cell>
          <cell r="H3382">
            <v>33775.883564000003</v>
          </cell>
          <cell r="I3382">
            <v>2.3509043915769698</v>
          </cell>
          <cell r="J3382">
            <v>160298.0845671111</v>
          </cell>
          <cell r="K3382">
            <v>0.49535135254068763</v>
          </cell>
          <cell r="L3382">
            <v>30</v>
          </cell>
          <cell r="M3382">
            <v>150.25795080058973</v>
          </cell>
        </row>
        <row r="3383">
          <cell r="D3383">
            <v>45751</v>
          </cell>
          <cell r="E3383">
            <v>102843.512</v>
          </cell>
          <cell r="F3383">
            <v>152.303</v>
          </cell>
          <cell r="G3383">
            <v>102995.815</v>
          </cell>
          <cell r="H3383">
            <v>33775.883564000003</v>
          </cell>
          <cell r="I3383">
            <v>3.0493892130116769</v>
          </cell>
          <cell r="J3383">
            <v>160298.0845671111</v>
          </cell>
          <cell r="K3383">
            <v>0.64252679798478396</v>
          </cell>
          <cell r="L3383">
            <v>30</v>
          </cell>
          <cell r="M3383">
            <v>150.25795080058973</v>
          </cell>
        </row>
        <row r="3384">
          <cell r="D3384">
            <v>45752</v>
          </cell>
          <cell r="E3384">
            <v>126002.921</v>
          </cell>
          <cell r="F3384">
            <v>5.8</v>
          </cell>
          <cell r="G3384">
            <v>126008.72100000001</v>
          </cell>
          <cell r="H3384">
            <v>33775.883564000003</v>
          </cell>
          <cell r="I3384">
            <v>3.7307305599047687</v>
          </cell>
          <cell r="J3384">
            <v>160298.0845671111</v>
          </cell>
          <cell r="K3384">
            <v>0.78608999814495373</v>
          </cell>
          <cell r="L3384">
            <v>30</v>
          </cell>
          <cell r="M3384">
            <v>150.25795080058973</v>
          </cell>
        </row>
        <row r="3385">
          <cell r="D3385">
            <v>45753</v>
          </cell>
          <cell r="E3385">
            <v>117909.982</v>
          </cell>
          <cell r="F3385">
            <v>50.2</v>
          </cell>
          <cell r="G3385">
            <v>117960.182</v>
          </cell>
          <cell r="H3385">
            <v>33775.883564000003</v>
          </cell>
          <cell r="I3385">
            <v>3.4924380816414158</v>
          </cell>
          <cell r="J3385">
            <v>160298.0845671111</v>
          </cell>
          <cell r="K3385">
            <v>0.7358801717347675</v>
          </cell>
          <cell r="L3385">
            <v>30</v>
          </cell>
          <cell r="M3385">
            <v>150.25795080058973</v>
          </cell>
        </row>
        <row r="3386">
          <cell r="D3386">
            <v>45754</v>
          </cell>
          <cell r="E3386">
            <v>177122.57699999999</v>
          </cell>
          <cell r="F3386">
            <v>3880.2779999999998</v>
          </cell>
          <cell r="G3386">
            <v>181002.85499999998</v>
          </cell>
          <cell r="H3386">
            <v>33775.883564000003</v>
          </cell>
          <cell r="I3386">
            <v>5.3589376768494583</v>
          </cell>
          <cell r="J3386">
            <v>160298.0845671111</v>
          </cell>
          <cell r="K3386">
            <v>1.1291641786538038</v>
          </cell>
          <cell r="L3386">
            <v>30</v>
          </cell>
          <cell r="M3386">
            <v>150.25795080058973</v>
          </cell>
        </row>
        <row r="3387">
          <cell r="D3387">
            <v>45755</v>
          </cell>
          <cell r="E3387">
            <v>159204.432</v>
          </cell>
          <cell r="F3387">
            <v>6299.6170000000002</v>
          </cell>
          <cell r="G3387">
            <v>165504.049</v>
          </cell>
          <cell r="H3387">
            <v>33775.883564000003</v>
          </cell>
          <cell r="I3387">
            <v>4.900065713644346</v>
          </cell>
          <cell r="J3387">
            <v>160298.0845671111</v>
          </cell>
          <cell r="K3387">
            <v>1.0324767725512611</v>
          </cell>
          <cell r="L3387">
            <v>30</v>
          </cell>
          <cell r="M3387">
            <v>150.25795080058973</v>
          </cell>
        </row>
        <row r="3388">
          <cell r="D3388">
            <v>45756</v>
          </cell>
          <cell r="E3388">
            <v>153012.554</v>
          </cell>
          <cell r="F3388">
            <v>16619.625</v>
          </cell>
          <cell r="G3388">
            <v>169632.179</v>
          </cell>
          <cell r="H3388">
            <v>33775.883564000003</v>
          </cell>
          <cell r="I3388">
            <v>5.0222869426516592</v>
          </cell>
          <cell r="J3388">
            <v>160298.0845671111</v>
          </cell>
          <cell r="K3388">
            <v>1.0582296067859815</v>
          </cell>
          <cell r="L3388">
            <v>30</v>
          </cell>
          <cell r="M3388">
            <v>150.25795080058973</v>
          </cell>
        </row>
        <row r="3389">
          <cell r="D3389">
            <v>45757</v>
          </cell>
          <cell r="E3389">
            <v>137510.43900000001</v>
          </cell>
          <cell r="F3389">
            <v>271.666</v>
          </cell>
          <cell r="G3389">
            <v>137782.10500000001</v>
          </cell>
          <cell r="H3389">
            <v>33775.883564000003</v>
          </cell>
          <cell r="I3389">
            <v>4.079304239041579</v>
          </cell>
          <cell r="J3389">
            <v>160298.0845671111</v>
          </cell>
          <cell r="K3389">
            <v>0.85953681462934484</v>
          </cell>
          <cell r="L3389">
            <v>30</v>
          </cell>
          <cell r="M3389">
            <v>150.25795080058973</v>
          </cell>
        </row>
        <row r="3390">
          <cell r="D3390">
            <v>45758</v>
          </cell>
          <cell r="E3390">
            <v>94444.447</v>
          </cell>
          <cell r="F3390">
            <v>0.05</v>
          </cell>
          <cell r="G3390">
            <v>94444.497000000003</v>
          </cell>
          <cell r="H3390">
            <v>33775.883564000003</v>
          </cell>
          <cell r="I3390">
            <v>2.7962109953701875</v>
          </cell>
          <cell r="J3390">
            <v>160298.0845671111</v>
          </cell>
          <cell r="K3390">
            <v>0.58918044626078769</v>
          </cell>
          <cell r="L3390">
            <v>30</v>
          </cell>
          <cell r="M3390">
            <v>150.25795080058973</v>
          </cell>
        </row>
        <row r="3391">
          <cell r="D3391">
            <v>45759</v>
          </cell>
          <cell r="E3391">
            <v>88855.201000000001</v>
          </cell>
          <cell r="F3391">
            <v>0</v>
          </cell>
          <cell r="G3391">
            <v>88855.201000000001</v>
          </cell>
          <cell r="H3391">
            <v>33775.883564000003</v>
          </cell>
          <cell r="I3391">
            <v>2.6307291364157308</v>
          </cell>
          <cell r="J3391">
            <v>160298.0845671111</v>
          </cell>
          <cell r="K3391">
            <v>0.55431230660026687</v>
          </cell>
          <cell r="L3391">
            <v>30</v>
          </cell>
          <cell r="M3391">
            <v>150.25795080058973</v>
          </cell>
        </row>
        <row r="3392">
          <cell r="D3392">
            <v>45760</v>
          </cell>
          <cell r="E3392">
            <v>124589.50599999999</v>
          </cell>
          <cell r="F3392">
            <v>8.6</v>
          </cell>
          <cell r="G3392">
            <v>124598.106</v>
          </cell>
          <cell r="H3392">
            <v>33775.883564000003</v>
          </cell>
          <cell r="I3392">
            <v>3.68896658954624</v>
          </cell>
          <cell r="J3392">
            <v>160298.0845671111</v>
          </cell>
          <cell r="K3392">
            <v>0.77729004895149079</v>
          </cell>
          <cell r="L3392">
            <v>30</v>
          </cell>
          <cell r="M3392">
            <v>150.25795080058973</v>
          </cell>
        </row>
        <row r="3393">
          <cell r="D3393">
            <v>45761</v>
          </cell>
          <cell r="E3393">
            <v>111322.79700000001</v>
          </cell>
          <cell r="F3393">
            <v>10.824999999999999</v>
          </cell>
          <cell r="G3393">
            <v>111333.622</v>
          </cell>
          <cell r="H3393">
            <v>33775.883564000003</v>
          </cell>
          <cell r="I3393">
            <v>3.2962460268149685</v>
          </cell>
          <cell r="J3393">
            <v>160298.0845671111</v>
          </cell>
          <cell r="K3393">
            <v>0.69454118744250237</v>
          </cell>
          <cell r="L3393">
            <v>30</v>
          </cell>
          <cell r="M3393">
            <v>150.25795080058973</v>
          </cell>
        </row>
        <row r="3394">
          <cell r="D3394">
            <v>45762</v>
          </cell>
          <cell r="E3394">
            <v>137867.804</v>
          </cell>
          <cell r="F3394">
            <v>180.69499999999999</v>
          </cell>
          <cell r="G3394">
            <v>138048.49900000001</v>
          </cell>
          <cell r="H3394">
            <v>33775.883564000003</v>
          </cell>
          <cell r="I3394">
            <v>4.0871913458139373</v>
          </cell>
          <cell r="J3394">
            <v>160298.0845671111</v>
          </cell>
          <cell r="K3394">
            <v>0.86119868102481301</v>
          </cell>
          <cell r="L3394">
            <v>30</v>
          </cell>
          <cell r="M3394">
            <v>150.25795080058973</v>
          </cell>
        </row>
        <row r="3395">
          <cell r="D3395">
            <v>45763</v>
          </cell>
          <cell r="E3395">
            <v>148878.50200000001</v>
          </cell>
          <cell r="F3395">
            <v>69.224999999999994</v>
          </cell>
          <cell r="G3395">
            <v>148947.72700000001</v>
          </cell>
          <cell r="H3395">
            <v>33775.883564000003</v>
          </cell>
          <cell r="I3395">
            <v>4.4098839551530142</v>
          </cell>
          <cell r="J3395">
            <v>160298.0845671111</v>
          </cell>
          <cell r="K3395">
            <v>0.92919218219130306</v>
          </cell>
          <cell r="L3395">
            <v>30</v>
          </cell>
          <cell r="M3395">
            <v>150.25795080058973</v>
          </cell>
        </row>
        <row r="3396">
          <cell r="D3396">
            <v>45764</v>
          </cell>
          <cell r="E3396">
            <v>153194.163</v>
          </cell>
          <cell r="F3396">
            <v>41.85</v>
          </cell>
          <cell r="G3396">
            <v>153236.01300000001</v>
          </cell>
          <cell r="H3396">
            <v>33775.883564000003</v>
          </cell>
          <cell r="I3396">
            <v>4.536846910596485</v>
          </cell>
          <cell r="J3396">
            <v>160298.0845671111</v>
          </cell>
          <cell r="K3396">
            <v>0.95594413004882506</v>
          </cell>
          <cell r="L3396">
            <v>30</v>
          </cell>
          <cell r="M3396">
            <v>150.25795080058973</v>
          </cell>
        </row>
        <row r="3397">
          <cell r="D3397">
            <v>45765</v>
          </cell>
          <cell r="E3397">
            <v>114006.02800000001</v>
          </cell>
          <cell r="F3397">
            <v>11.7</v>
          </cell>
          <cell r="G3397">
            <v>114017.728</v>
          </cell>
          <cell r="H3397">
            <v>33775.883564000003</v>
          </cell>
          <cell r="I3397">
            <v>3.3757141477573573</v>
          </cell>
          <cell r="J3397">
            <v>160298.0845671111</v>
          </cell>
          <cell r="K3397">
            <v>0.71128565452237102</v>
          </cell>
          <cell r="L3397">
            <v>30</v>
          </cell>
          <cell r="M3397">
            <v>150.25795080058973</v>
          </cell>
        </row>
        <row r="3398">
          <cell r="D3398">
            <v>45766</v>
          </cell>
          <cell r="E3398">
            <v>112267.33</v>
          </cell>
          <cell r="F3398">
            <v>2.9750000000000001</v>
          </cell>
          <cell r="G3398">
            <v>112270.30500000001</v>
          </cell>
          <cell r="H3398">
            <v>33775.883564000003</v>
          </cell>
          <cell r="I3398">
            <v>3.3239783287168603</v>
          </cell>
          <cell r="J3398">
            <v>160298.0845671111</v>
          </cell>
          <cell r="K3398">
            <v>0.70038456980436614</v>
          </cell>
          <cell r="L3398">
            <v>30</v>
          </cell>
          <cell r="M3398">
            <v>150.25795080058973</v>
          </cell>
        </row>
        <row r="3399">
          <cell r="D3399">
            <v>45767</v>
          </cell>
          <cell r="E3399">
            <v>117751.141</v>
          </cell>
          <cell r="F3399">
            <v>0</v>
          </cell>
          <cell r="G3399">
            <v>117751.141</v>
          </cell>
          <cell r="H3399">
            <v>33775.883564000003</v>
          </cell>
          <cell r="I3399">
            <v>3.4862490207511536</v>
          </cell>
          <cell r="J3399">
            <v>160298.0845671111</v>
          </cell>
          <cell r="K3399">
            <v>0.73457609501691701</v>
          </cell>
          <cell r="L3399">
            <v>30</v>
          </cell>
          <cell r="M3399">
            <v>150.25795080058973</v>
          </cell>
        </row>
        <row r="3400">
          <cell r="D3400">
            <v>45768</v>
          </cell>
          <cell r="E3400">
            <v>173387.6</v>
          </cell>
          <cell r="F3400">
            <v>29.725000000000001</v>
          </cell>
          <cell r="G3400">
            <v>173417.32500000001</v>
          </cell>
          <cell r="H3400">
            <v>33775.883564000003</v>
          </cell>
          <cell r="I3400">
            <v>5.1343534706176186</v>
          </cell>
          <cell r="J3400">
            <v>160298.0845671111</v>
          </cell>
          <cell r="K3400">
            <v>1.0818427772753352</v>
          </cell>
          <cell r="L3400">
            <v>30</v>
          </cell>
          <cell r="M3400">
            <v>150.25795080058973</v>
          </cell>
        </row>
        <row r="3401">
          <cell r="D3401">
            <v>45769</v>
          </cell>
          <cell r="E3401">
            <v>163862.554</v>
          </cell>
          <cell r="F3401">
            <v>645.52499999999998</v>
          </cell>
          <cell r="G3401">
            <v>164508.079</v>
          </cell>
          <cell r="H3401">
            <v>33775.883564000003</v>
          </cell>
          <cell r="I3401">
            <v>4.8705781060703561</v>
          </cell>
          <cell r="J3401">
            <v>160298.0845671111</v>
          </cell>
          <cell r="K3401">
            <v>1.0262635354892611</v>
          </cell>
          <cell r="L3401">
            <v>30</v>
          </cell>
          <cell r="M3401">
            <v>150.25795080058973</v>
          </cell>
        </row>
        <row r="3402">
          <cell r="D3402">
            <v>45770</v>
          </cell>
          <cell r="E3402">
            <v>204511.57699999999</v>
          </cell>
          <cell r="F3402">
            <v>2738.5140000000001</v>
          </cell>
          <cell r="G3402">
            <v>207250.09099999999</v>
          </cell>
          <cell r="H3402">
            <v>33775.883564000003</v>
          </cell>
          <cell r="I3402">
            <v>6.1360375845473758</v>
          </cell>
          <cell r="J3402">
            <v>160298.0845671111</v>
          </cell>
          <cell r="K3402">
            <v>1.2929043510387783</v>
          </cell>
          <cell r="L3402">
            <v>30</v>
          </cell>
          <cell r="M3402">
            <v>150.25795080058973</v>
          </cell>
        </row>
        <row r="3403">
          <cell r="D3403">
            <v>45771</v>
          </cell>
          <cell r="E3403">
            <v>197155.62100000001</v>
          </cell>
          <cell r="F3403">
            <v>1228.55</v>
          </cell>
          <cell r="G3403">
            <v>198384.171</v>
          </cell>
          <cell r="H3403">
            <v>33775.883564000003</v>
          </cell>
          <cell r="I3403">
            <v>5.8735449695666171</v>
          </cell>
          <cell r="J3403">
            <v>160298.0845671111</v>
          </cell>
          <cell r="K3403">
            <v>1.2375953932059844</v>
          </cell>
          <cell r="L3403">
            <v>30</v>
          </cell>
          <cell r="M3403">
            <v>150.25795080058973</v>
          </cell>
        </row>
        <row r="3404">
          <cell r="D3404">
            <v>45772</v>
          </cell>
          <cell r="E3404">
            <v>187011.054</v>
          </cell>
          <cell r="F3404">
            <v>885.55100000000004</v>
          </cell>
          <cell r="G3404">
            <v>187896.60500000001</v>
          </cell>
          <cell r="H3404">
            <v>33775.883564000003</v>
          </cell>
          <cell r="I3404">
            <v>5.5630404055593514</v>
          </cell>
          <cell r="J3404">
            <v>160298.0845671111</v>
          </cell>
          <cell r="K3404">
            <v>1.1721699950902058</v>
          </cell>
          <cell r="L3404">
            <v>30</v>
          </cell>
          <cell r="M3404">
            <v>150.25795080058973</v>
          </cell>
        </row>
        <row r="3405">
          <cell r="D3405">
            <v>45773</v>
          </cell>
          <cell r="E3405">
            <v>162297.41699999999</v>
          </cell>
          <cell r="F3405">
            <v>1093.114</v>
          </cell>
          <cell r="G3405">
            <v>163390.53099999999</v>
          </cell>
          <cell r="H3405">
            <v>33775.883564000003</v>
          </cell>
          <cell r="I3405">
            <v>4.8374909479540502</v>
          </cell>
          <cell r="J3405">
            <v>160298.0845671111</v>
          </cell>
          <cell r="K3405">
            <v>1.0192918489403047</v>
          </cell>
          <cell r="L3405">
            <v>30</v>
          </cell>
          <cell r="M3405">
            <v>150.25795080058973</v>
          </cell>
        </row>
        <row r="3406">
          <cell r="D3406">
            <v>45774</v>
          </cell>
          <cell r="E3406">
            <v>131541.4</v>
          </cell>
          <cell r="F3406">
            <v>125.5</v>
          </cell>
          <cell r="G3406">
            <v>131666.9</v>
          </cell>
          <cell r="H3406">
            <v>33775.883564000003</v>
          </cell>
          <cell r="I3406">
            <v>3.8982518325689943</v>
          </cell>
          <cell r="J3406">
            <v>160298.0845671111</v>
          </cell>
          <cell r="K3406">
            <v>0.82138785597825248</v>
          </cell>
          <cell r="L3406">
            <v>30</v>
          </cell>
          <cell r="M3406">
            <v>150.25795080058973</v>
          </cell>
        </row>
        <row r="3407">
          <cell r="D3407">
            <v>45775</v>
          </cell>
          <cell r="E3407">
            <v>69918.229000000007</v>
          </cell>
          <cell r="F3407">
            <v>465.57400000000001</v>
          </cell>
          <cell r="G3407">
            <v>70383.803</v>
          </cell>
          <cell r="H3407">
            <v>33775.883564000003</v>
          </cell>
          <cell r="I3407">
            <v>2.0838478693424474</v>
          </cell>
          <cell r="J3407">
            <v>160298.0845671111</v>
          </cell>
          <cell r="K3407">
            <v>0.43908074878170367</v>
          </cell>
          <cell r="L3407">
            <v>30</v>
          </cell>
          <cell r="M3407">
            <v>150.25795080058973</v>
          </cell>
        </row>
        <row r="3408">
          <cell r="D3408">
            <v>45776</v>
          </cell>
          <cell r="E3408">
            <v>89600.320999999996</v>
          </cell>
          <cell r="F3408">
            <v>0</v>
          </cell>
          <cell r="G3408">
            <v>89600.320999999996</v>
          </cell>
          <cell r="H3408">
            <v>33775.883564000003</v>
          </cell>
          <cell r="I3408">
            <v>2.6527898472358671</v>
          </cell>
          <cell r="J3408">
            <v>160298.0845671111</v>
          </cell>
          <cell r="K3408">
            <v>0.55896064661014422</v>
          </cell>
          <cell r="L3408">
            <v>30</v>
          </cell>
          <cell r="M3408">
            <v>150.25795080058973</v>
          </cell>
        </row>
        <row r="3409">
          <cell r="D3409">
            <v>45777</v>
          </cell>
          <cell r="E3409">
            <v>103264.617</v>
          </cell>
          <cell r="F3409">
            <v>1119.3800000000001</v>
          </cell>
          <cell r="G3409">
            <v>104383.997</v>
          </cell>
          <cell r="H3409">
            <v>34101.780074000002</v>
          </cell>
          <cell r="I3409">
            <v>3.0609544948530361</v>
          </cell>
          <cell r="J3409">
            <v>160298.0845671111</v>
          </cell>
          <cell r="K3409">
            <v>0.65118680165075926</v>
          </cell>
          <cell r="L3409">
            <v>30</v>
          </cell>
          <cell r="M3409">
            <v>150.25795080058973</v>
          </cell>
        </row>
        <row r="3410">
          <cell r="D3410">
            <v>45778</v>
          </cell>
          <cell r="E3410">
            <v>115683.242</v>
          </cell>
          <cell r="F3410">
            <v>64.028000000000006</v>
          </cell>
          <cell r="G3410">
            <v>115747.27</v>
          </cell>
          <cell r="H3410">
            <v>34101.780074000002</v>
          </cell>
          <cell r="I3410">
            <v>3.3941709127450634</v>
          </cell>
          <cell r="J3410">
            <v>187395.38365779407</v>
          </cell>
          <cell r="K3410">
            <v>0.61766340099053929</v>
          </cell>
          <cell r="L3410">
            <v>31</v>
          </cell>
          <cell r="M3410">
            <v>181.51330147050246</v>
          </cell>
        </row>
        <row r="3411">
          <cell r="D3411">
            <v>45779</v>
          </cell>
          <cell r="E3411">
            <v>99314.202999999994</v>
          </cell>
          <cell r="F3411">
            <v>1508.97</v>
          </cell>
          <cell r="G3411">
            <v>100823.173</v>
          </cell>
          <cell r="H3411">
            <v>34101.780074000002</v>
          </cell>
          <cell r="I3411">
            <v>2.956536954411654</v>
          </cell>
          <cell r="J3411">
            <v>187395.38365779407</v>
          </cell>
          <cell r="K3411">
            <v>0.53802378176036036</v>
          </cell>
          <cell r="L3411">
            <v>31</v>
          </cell>
          <cell r="M3411">
            <v>181.51330147050246</v>
          </cell>
        </row>
        <row r="3412">
          <cell r="D3412">
            <v>45780</v>
          </cell>
          <cell r="E3412">
            <v>133375.492</v>
          </cell>
          <cell r="F3412">
            <v>1637.17</v>
          </cell>
          <cell r="G3412">
            <v>135012.66200000001</v>
          </cell>
          <cell r="H3412">
            <v>34101.780074000002</v>
          </cell>
          <cell r="I3412">
            <v>3.9591089294173485</v>
          </cell>
          <cell r="J3412">
            <v>187395.38365779407</v>
          </cell>
          <cell r="K3412">
            <v>0.72046951939087756</v>
          </cell>
          <cell r="L3412">
            <v>31</v>
          </cell>
          <cell r="M3412">
            <v>181.51330147050246</v>
          </cell>
        </row>
        <row r="3413">
          <cell r="D3413">
            <v>45781</v>
          </cell>
          <cell r="E3413">
            <v>111906.50599999999</v>
          </cell>
          <cell r="F3413">
            <v>509.35</v>
          </cell>
          <cell r="G3413">
            <v>112415.856</v>
          </cell>
          <cell r="H3413">
            <v>34101.780074000002</v>
          </cell>
          <cell r="I3413">
            <v>3.2964805871148202</v>
          </cell>
          <cell r="J3413">
            <v>187395.38365779407</v>
          </cell>
          <cell r="K3413">
            <v>0.59988594065521128</v>
          </cell>
          <cell r="L3413">
            <v>31</v>
          </cell>
          <cell r="M3413">
            <v>181.51330147050246</v>
          </cell>
        </row>
        <row r="3414">
          <cell r="D3414">
            <v>45782</v>
          </cell>
          <cell r="E3414">
            <v>119183.488</v>
          </cell>
          <cell r="F3414">
            <v>821.17600000000004</v>
          </cell>
          <cell r="G3414">
            <v>120004.664</v>
          </cell>
          <cell r="H3414">
            <v>34101.780074000002</v>
          </cell>
          <cell r="I3414">
            <v>3.5190146596333949</v>
          </cell>
          <cell r="J3414">
            <v>187395.38365779407</v>
          </cell>
          <cell r="K3414">
            <v>0.64038217835260336</v>
          </cell>
          <cell r="L3414">
            <v>31</v>
          </cell>
          <cell r="M3414">
            <v>181.51330147050246</v>
          </cell>
        </row>
        <row r="3415">
          <cell r="D3415">
            <v>45783</v>
          </cell>
          <cell r="E3415">
            <v>133122.35</v>
          </cell>
          <cell r="F3415">
            <v>1426.075</v>
          </cell>
          <cell r="G3415">
            <v>134548.42500000002</v>
          </cell>
          <cell r="H3415">
            <v>34101.780074000002</v>
          </cell>
          <cell r="I3415">
            <v>3.945495651782204</v>
          </cell>
          <cell r="J3415">
            <v>187395.38365779407</v>
          </cell>
          <cell r="K3415">
            <v>0.71799220649800644</v>
          </cell>
          <cell r="L3415">
            <v>31</v>
          </cell>
          <cell r="M3415">
            <v>181.51330147050246</v>
          </cell>
        </row>
        <row r="3416">
          <cell r="D3416">
            <v>45784</v>
          </cell>
          <cell r="E3416">
            <v>164174.13500000001</v>
          </cell>
          <cell r="F3416">
            <v>62.378999999999998</v>
          </cell>
          <cell r="G3416">
            <v>164236.514</v>
          </cell>
          <cell r="H3416">
            <v>34101.780074000002</v>
          </cell>
          <cell r="I3416">
            <v>4.8160686522407596</v>
          </cell>
          <cell r="J3416">
            <v>187395.38365779407</v>
          </cell>
          <cell r="K3416">
            <v>0.87641707492600307</v>
          </cell>
          <cell r="L3416">
            <v>31</v>
          </cell>
          <cell r="M3416">
            <v>181.51330147050246</v>
          </cell>
        </row>
        <row r="3417">
          <cell r="D3417">
            <v>45785</v>
          </cell>
          <cell r="E3417">
            <v>128495.89200000001</v>
          </cell>
          <cell r="F3417">
            <v>455.67899999999997</v>
          </cell>
          <cell r="G3417">
            <v>128951.57100000001</v>
          </cell>
          <cell r="H3417">
            <v>34101.780074000002</v>
          </cell>
          <cell r="I3417">
            <v>3.7813736033772534</v>
          </cell>
          <cell r="J3417">
            <v>187395.38365779407</v>
          </cell>
          <cell r="K3417">
            <v>0.68812565434098794</v>
          </cell>
          <cell r="L3417">
            <v>31</v>
          </cell>
          <cell r="M3417">
            <v>181.51330147050246</v>
          </cell>
        </row>
        <row r="3418">
          <cell r="D3418">
            <v>45786</v>
          </cell>
          <cell r="E3418">
            <v>146704.42300000001</v>
          </cell>
          <cell r="F3418">
            <v>102.02800000000001</v>
          </cell>
          <cell r="G3418">
            <v>146806.451</v>
          </cell>
          <cell r="H3418">
            <v>34101.780074000002</v>
          </cell>
          <cell r="I3418">
            <v>4.3049497909327226</v>
          </cell>
          <cell r="J3418">
            <v>187395.38365779407</v>
          </cell>
          <cell r="K3418">
            <v>0.78340484239508157</v>
          </cell>
          <cell r="L3418">
            <v>31</v>
          </cell>
          <cell r="M3418">
            <v>181.51330147050246</v>
          </cell>
        </row>
        <row r="3419">
          <cell r="D3419">
            <v>45787</v>
          </cell>
          <cell r="E3419">
            <v>111780.924</v>
          </cell>
          <cell r="F3419">
            <v>105.185</v>
          </cell>
          <cell r="G3419">
            <v>111886.109</v>
          </cell>
          <cell r="H3419">
            <v>34101.780074000002</v>
          </cell>
          <cell r="I3419">
            <v>3.2809462953901516</v>
          </cell>
          <cell r="J3419">
            <v>187395.38365779407</v>
          </cell>
          <cell r="K3419">
            <v>0.59705904604521709</v>
          </cell>
          <cell r="L3419">
            <v>31</v>
          </cell>
          <cell r="M3419">
            <v>181.51330147050246</v>
          </cell>
        </row>
        <row r="3420">
          <cell r="D3420">
            <v>45788</v>
          </cell>
          <cell r="E3420">
            <v>115454.95</v>
          </cell>
          <cell r="F3420">
            <v>22.25</v>
          </cell>
          <cell r="G3420">
            <v>115477.2</v>
          </cell>
          <cell r="H3420">
            <v>34101.780074000002</v>
          </cell>
          <cell r="I3420">
            <v>3.3862513848079892</v>
          </cell>
          <cell r="J3420">
            <v>187395.38365779407</v>
          </cell>
          <cell r="K3420">
            <v>0.6162222235467385</v>
          </cell>
          <cell r="L3420">
            <v>31</v>
          </cell>
          <cell r="M3420">
            <v>181.51330147050246</v>
          </cell>
        </row>
        <row r="3421">
          <cell r="D3421">
            <v>45789</v>
          </cell>
          <cell r="E3421">
            <v>162053.519</v>
          </cell>
          <cell r="F3421">
            <v>155.446</v>
          </cell>
          <cell r="G3421">
            <v>162208.965</v>
          </cell>
          <cell r="H3421">
            <v>34101.780074000002</v>
          </cell>
          <cell r="I3421">
            <v>4.7566128409722497</v>
          </cell>
          <cell r="J3421">
            <v>187395.38365779407</v>
          </cell>
          <cell r="K3421">
            <v>0.86559744340454281</v>
          </cell>
          <cell r="L3421">
            <v>31</v>
          </cell>
          <cell r="M3421">
            <v>181.51330147050246</v>
          </cell>
        </row>
        <row r="3422">
          <cell r="D3422">
            <v>45790</v>
          </cell>
          <cell r="E3422">
            <v>151570.144</v>
          </cell>
          <cell r="F3422">
            <v>264.61700000000002</v>
          </cell>
          <cell r="G3422">
            <v>151834.761</v>
          </cell>
          <cell r="H3422">
            <v>34101.780074000002</v>
          </cell>
          <cell r="I3422">
            <v>4.4523998650663517</v>
          </cell>
          <cell r="J3422">
            <v>187395.38365779407</v>
          </cell>
          <cell r="K3422">
            <v>0.81023746709400302</v>
          </cell>
          <cell r="L3422">
            <v>31</v>
          </cell>
          <cell r="M3422">
            <v>181.51330147050246</v>
          </cell>
        </row>
        <row r="3423">
          <cell r="D3423">
            <v>45791</v>
          </cell>
          <cell r="E3423">
            <v>156261.46299999999</v>
          </cell>
          <cell r="F3423">
            <v>2042.2090000000001</v>
          </cell>
          <cell r="G3423">
            <v>158303.67199999999</v>
          </cell>
          <cell r="H3423">
            <v>34101.780074000002</v>
          </cell>
          <cell r="I3423">
            <v>4.6420940976243772</v>
          </cell>
          <cell r="J3423">
            <v>187395.38365779407</v>
          </cell>
          <cell r="K3423">
            <v>0.84475758639327558</v>
          </cell>
          <cell r="L3423">
            <v>31</v>
          </cell>
          <cell r="M3423">
            <v>181.51330147050246</v>
          </cell>
        </row>
        <row r="3424">
          <cell r="D3424">
            <v>45792</v>
          </cell>
          <cell r="E3424">
            <v>137079.35800000001</v>
          </cell>
          <cell r="F3424">
            <v>223.08500000000001</v>
          </cell>
          <cell r="G3424">
            <v>137302.443</v>
          </cell>
          <cell r="H3424">
            <v>34101.780074000002</v>
          </cell>
          <cell r="I3424">
            <v>4.0262544272485821</v>
          </cell>
          <cell r="J3424">
            <v>187395.38365779407</v>
          </cell>
          <cell r="K3424">
            <v>0.73268850235249317</v>
          </cell>
          <cell r="L3424">
            <v>31</v>
          </cell>
          <cell r="M3424">
            <v>181.51330147050246</v>
          </cell>
        </row>
        <row r="3425">
          <cell r="D3425">
            <v>45793</v>
          </cell>
          <cell r="E3425">
            <v>158421.07699999999</v>
          </cell>
          <cell r="F3425">
            <v>192.398</v>
          </cell>
          <cell r="G3425">
            <v>158613.47499999998</v>
          </cell>
          <cell r="H3425">
            <v>34101.780074000002</v>
          </cell>
          <cell r="I3425">
            <v>4.6511787553556658</v>
          </cell>
          <cell r="J3425">
            <v>187395.38365779407</v>
          </cell>
          <cell r="K3425">
            <v>0.84641079147203957</v>
          </cell>
          <cell r="L3425">
            <v>31</v>
          </cell>
          <cell r="M3425">
            <v>181.51330147050246</v>
          </cell>
        </row>
        <row r="3426">
          <cell r="D3426">
            <v>45794</v>
          </cell>
          <cell r="E3426">
            <v>155003.15700000001</v>
          </cell>
          <cell r="F3426">
            <v>761.62</v>
          </cell>
          <cell r="G3426">
            <v>155764.777</v>
          </cell>
          <cell r="H3426">
            <v>34101.780074000002</v>
          </cell>
          <cell r="I3426">
            <v>4.5676435852320427</v>
          </cell>
          <cell r="J3426">
            <v>187395.38365779407</v>
          </cell>
          <cell r="K3426">
            <v>0.83120925371590126</v>
          </cell>
          <cell r="L3426">
            <v>31</v>
          </cell>
          <cell r="M3426">
            <v>181.51330147050246</v>
          </cell>
        </row>
        <row r="3427">
          <cell r="D3427">
            <v>45795</v>
          </cell>
          <cell r="E3427">
            <v>143034.18599999999</v>
          </cell>
          <cell r="F3427">
            <v>895.351</v>
          </cell>
          <cell r="G3427">
            <v>143929.53699999998</v>
          </cell>
          <cell r="H3427">
            <v>34101.780074000002</v>
          </cell>
          <cell r="I3427">
            <v>4.2205872153206228</v>
          </cell>
          <cell r="J3427">
            <v>187395.38365779407</v>
          </cell>
          <cell r="K3427">
            <v>0.76805273529486817</v>
          </cell>
          <cell r="L3427">
            <v>31</v>
          </cell>
          <cell r="M3427">
            <v>181.51330147050246</v>
          </cell>
        </row>
        <row r="3428">
          <cell r="D3428">
            <v>45796</v>
          </cell>
          <cell r="E3428">
            <v>157949.50599999999</v>
          </cell>
          <cell r="F3428">
            <v>4643.451</v>
          </cell>
          <cell r="G3428">
            <v>162592.95699999999</v>
          </cell>
          <cell r="H3428">
            <v>34101.780074000002</v>
          </cell>
          <cell r="I3428">
            <v>4.7678730156366438</v>
          </cell>
          <cell r="J3428">
            <v>187395.38365779407</v>
          </cell>
          <cell r="K3428">
            <v>0.8676465440414145</v>
          </cell>
          <cell r="L3428">
            <v>31</v>
          </cell>
          <cell r="M3428">
            <v>181.51330147050246</v>
          </cell>
        </row>
        <row r="3429">
          <cell r="D3429">
            <v>45797</v>
          </cell>
          <cell r="E3429">
            <v>171014.33799999999</v>
          </cell>
          <cell r="F3429">
            <v>3359.53</v>
          </cell>
          <cell r="G3429">
            <v>174373.86799999999</v>
          </cell>
          <cell r="H3429">
            <v>34101.780074000002</v>
          </cell>
          <cell r="I3429">
            <v>5.1133362429061799</v>
          </cell>
          <cell r="J3429">
            <v>187395.38365779407</v>
          </cell>
          <cell r="K3429">
            <v>0.93051314603580149</v>
          </cell>
          <cell r="L3429">
            <v>31</v>
          </cell>
          <cell r="M3429">
            <v>181.51330147050246</v>
          </cell>
        </row>
        <row r="3430">
          <cell r="D3430">
            <v>45798</v>
          </cell>
          <cell r="E3430">
            <v>188795.255</v>
          </cell>
          <cell r="F3430">
            <v>7074.0709999999999</v>
          </cell>
          <cell r="G3430">
            <v>195869.326</v>
          </cell>
          <cell r="H3430">
            <v>34101.780074000002</v>
          </cell>
          <cell r="I3430">
            <v>5.7436686757984043</v>
          </cell>
          <cell r="J3430">
            <v>187395.38365779407</v>
          </cell>
          <cell r="K3430">
            <v>1.0452195896014191</v>
          </cell>
          <cell r="L3430">
            <v>31</v>
          </cell>
          <cell r="M3430">
            <v>181.51330147050246</v>
          </cell>
        </row>
        <row r="3431">
          <cell r="D3431">
            <v>45799</v>
          </cell>
          <cell r="E3431">
            <v>167786.45300000001</v>
          </cell>
          <cell r="F3431">
            <v>4319.674</v>
          </cell>
          <cell r="G3431">
            <v>172106.12700000001</v>
          </cell>
          <cell r="H3431">
            <v>34101.780074000002</v>
          </cell>
          <cell r="I3431">
            <v>5.0468370456478828</v>
          </cell>
          <cell r="J3431">
            <v>187395.38365779407</v>
          </cell>
          <cell r="K3431">
            <v>0.91841177536307916</v>
          </cell>
          <cell r="L3431">
            <v>31</v>
          </cell>
          <cell r="M3431">
            <v>181.51330147050246</v>
          </cell>
        </row>
        <row r="3432">
          <cell r="D3432">
            <v>45800</v>
          </cell>
          <cell r="E3432">
            <v>171626.41</v>
          </cell>
          <cell r="F3432">
            <v>121.43300000000001</v>
          </cell>
          <cell r="G3432">
            <v>171747.84299999999</v>
          </cell>
          <cell r="H3432">
            <v>34101.780074000002</v>
          </cell>
          <cell r="I3432">
            <v>5.036330731924008</v>
          </cell>
          <cell r="J3432">
            <v>187395.38365779407</v>
          </cell>
          <cell r="K3432">
            <v>0.91649986060292543</v>
          </cell>
          <cell r="L3432">
            <v>31</v>
          </cell>
          <cell r="M3432">
            <v>181.51330147050246</v>
          </cell>
        </row>
        <row r="3433">
          <cell r="D3433">
            <v>45801</v>
          </cell>
          <cell r="E3433">
            <v>163743.101</v>
          </cell>
          <cell r="F3433">
            <v>7.9889999999999999</v>
          </cell>
          <cell r="G3433">
            <v>163751.09</v>
          </cell>
          <cell r="H3433">
            <v>34101.780074000002</v>
          </cell>
          <cell r="I3433">
            <v>4.8018340873896985</v>
          </cell>
          <cell r="J3433">
            <v>187395.38365779407</v>
          </cell>
          <cell r="K3433">
            <v>0.87382670161730702</v>
          </cell>
          <cell r="L3433">
            <v>31</v>
          </cell>
          <cell r="M3433">
            <v>181.51330147050246</v>
          </cell>
        </row>
        <row r="3434">
          <cell r="D3434">
            <v>45802</v>
          </cell>
          <cell r="E3434">
            <v>149078.14199999999</v>
          </cell>
          <cell r="F3434">
            <v>0</v>
          </cell>
          <cell r="G3434">
            <v>149078.14199999999</v>
          </cell>
          <cell r="H3434">
            <v>34101.780074000002</v>
          </cell>
          <cell r="I3434">
            <v>4.3715648179216506</v>
          </cell>
          <cell r="J3434">
            <v>187395.38365779407</v>
          </cell>
          <cell r="K3434">
            <v>0.7955272914952598</v>
          </cell>
          <cell r="L3434">
            <v>31</v>
          </cell>
          <cell r="M3434">
            <v>181.51330147050246</v>
          </cell>
        </row>
        <row r="3435">
          <cell r="D3435">
            <v>45803</v>
          </cell>
          <cell r="E3435">
            <v>198802.70600000001</v>
          </cell>
          <cell r="F3435">
            <v>8871.9840000000004</v>
          </cell>
          <cell r="G3435">
            <v>207674.69</v>
          </cell>
          <cell r="H3435">
            <v>34101.780074000002</v>
          </cell>
          <cell r="I3435">
            <v>6.0898489624105006</v>
          </cell>
          <cell r="J3435">
            <v>187395.38365779407</v>
          </cell>
          <cell r="K3435">
            <v>1.1082166804025351</v>
          </cell>
          <cell r="L3435">
            <v>31</v>
          </cell>
          <cell r="M3435">
            <v>181.51330147050246</v>
          </cell>
        </row>
        <row r="3436">
          <cell r="D3436">
            <v>45804</v>
          </cell>
          <cell r="E3436">
            <v>204890.81700000001</v>
          </cell>
          <cell r="F3436">
            <v>12.65</v>
          </cell>
          <cell r="G3436">
            <v>204903.467</v>
          </cell>
          <cell r="H3436">
            <v>34101.780074000002</v>
          </cell>
          <cell r="I3436">
            <v>6.0085856678262735</v>
          </cell>
          <cell r="J3436">
            <v>187395.38365779407</v>
          </cell>
          <cell r="K3436">
            <v>1.0934285733216234</v>
          </cell>
          <cell r="L3436">
            <v>31</v>
          </cell>
          <cell r="M3436">
            <v>181.51330147050246</v>
          </cell>
        </row>
        <row r="3437">
          <cell r="D3437">
            <v>45805</v>
          </cell>
          <cell r="E3437">
            <v>199170.307</v>
          </cell>
          <cell r="F3437">
            <v>2046.778</v>
          </cell>
          <cell r="G3437">
            <v>201217.08499999999</v>
          </cell>
          <cell r="H3437">
            <v>34101.780074000002</v>
          </cell>
          <cell r="I3437">
            <v>5.9004862667979205</v>
          </cell>
          <cell r="J3437">
            <v>187395.38365779407</v>
          </cell>
          <cell r="K3437">
            <v>1.073756893432583</v>
          </cell>
          <cell r="L3437">
            <v>31</v>
          </cell>
          <cell r="M3437">
            <v>181.51330147050246</v>
          </cell>
        </row>
        <row r="3438">
          <cell r="D3438">
            <v>45806</v>
          </cell>
          <cell r="E3438">
            <v>198867.625</v>
          </cell>
          <cell r="F3438">
            <v>6717.9629999999997</v>
          </cell>
          <cell r="G3438">
            <v>205585.58799999999</v>
          </cell>
          <cell r="H3438">
            <v>34101.780074000002</v>
          </cell>
          <cell r="I3438">
            <v>6.0285881720509735</v>
          </cell>
          <cell r="J3438">
            <v>187395.38365779407</v>
          </cell>
          <cell r="K3438">
            <v>1.0970685829455828</v>
          </cell>
          <cell r="L3438">
            <v>31</v>
          </cell>
          <cell r="M3438">
            <v>181.51330147050246</v>
          </cell>
        </row>
        <row r="3439">
          <cell r="D3439">
            <v>45807</v>
          </cell>
          <cell r="E3439">
            <v>189903.853</v>
          </cell>
          <cell r="F3439">
            <v>126.6</v>
          </cell>
          <cell r="G3439">
            <v>190030.45300000001</v>
          </cell>
          <cell r="H3439">
            <v>34101.780074000002</v>
          </cell>
          <cell r="I3439">
            <v>5.5724496664877528</v>
          </cell>
          <cell r="J3439">
            <v>187395.38365779407</v>
          </cell>
          <cell r="K3439">
            <v>1.0140615488534013</v>
          </cell>
          <cell r="L3439">
            <v>31</v>
          </cell>
          <cell r="M3439">
            <v>181.51330147050246</v>
          </cell>
        </row>
        <row r="3440">
          <cell r="D3440">
            <v>45808</v>
          </cell>
          <cell r="E3440">
            <v>173066.179</v>
          </cell>
          <cell r="F3440">
            <v>874.03</v>
          </cell>
          <cell r="G3440">
            <v>173940.209</v>
          </cell>
          <cell r="H3440">
            <v>34761.547674000001</v>
          </cell>
          <cell r="I3440">
            <v>5.0038108380916269</v>
          </cell>
          <cell r="J3440">
            <v>187395.38365779407</v>
          </cell>
          <cell r="K3440">
            <v>0.92819900685299273</v>
          </cell>
          <cell r="L3440">
            <v>31</v>
          </cell>
          <cell r="M3440">
            <v>181.51330147050246</v>
          </cell>
        </row>
        <row r="3441">
          <cell r="D3441">
            <v>45809</v>
          </cell>
          <cell r="E3441">
            <v>147563.93599999999</v>
          </cell>
          <cell r="F3441">
            <v>46.96</v>
          </cell>
          <cell r="G3441">
            <v>147610.89599999998</v>
          </cell>
          <cell r="H3441">
            <v>34761.547674000001</v>
          </cell>
          <cell r="I3441">
            <v>4.246384464360486</v>
          </cell>
          <cell r="J3441">
            <v>192458.97258246355</v>
          </cell>
          <cell r="K3441">
            <v>0.76697331394488577</v>
          </cell>
          <cell r="L3441">
            <v>30</v>
          </cell>
          <cell r="M3441">
            <v>180.40446903356923</v>
          </cell>
        </row>
        <row r="3442">
          <cell r="D3442">
            <v>45810</v>
          </cell>
          <cell r="E3442">
            <v>172419.90599999999</v>
          </cell>
          <cell r="F3442">
            <v>5387.5770000000002</v>
          </cell>
          <cell r="G3442">
            <v>177807.48299999998</v>
          </cell>
          <cell r="H3442">
            <v>34761.547674000001</v>
          </cell>
          <cell r="I3442">
            <v>5.1150623288557311</v>
          </cell>
          <cell r="J3442">
            <v>192458.97258246355</v>
          </cell>
          <cell r="K3442">
            <v>0.92387214071723367</v>
          </cell>
          <cell r="L3442">
            <v>30</v>
          </cell>
          <cell r="M3442">
            <v>180.40446903356923</v>
          </cell>
        </row>
        <row r="3443">
          <cell r="D3443">
            <v>45811</v>
          </cell>
          <cell r="E3443">
            <v>154959.15700000001</v>
          </cell>
          <cell r="F3443">
            <v>3005.018</v>
          </cell>
          <cell r="G3443">
            <v>157964.17500000002</v>
          </cell>
          <cell r="H3443">
            <v>34761.547674000001</v>
          </cell>
          <cell r="I3443">
            <v>4.544221577284655</v>
          </cell>
          <cell r="J3443">
            <v>192458.97258246355</v>
          </cell>
          <cell r="K3443">
            <v>0.8207680467187185</v>
          </cell>
          <cell r="L3443">
            <v>30</v>
          </cell>
          <cell r="M3443">
            <v>180.40446903356923</v>
          </cell>
        </row>
        <row r="3444">
          <cell r="D3444">
            <v>45812</v>
          </cell>
          <cell r="E3444">
            <v>198390.84400000001</v>
          </cell>
          <cell r="F3444">
            <v>11531.627</v>
          </cell>
          <cell r="G3444">
            <v>209922.47100000002</v>
          </cell>
          <cell r="H3444">
            <v>34761.547674000001</v>
          </cell>
          <cell r="I3444">
            <v>6.0389276383402262</v>
          </cell>
          <cell r="J3444">
            <v>192458.97258246355</v>
          </cell>
          <cell r="K3444">
            <v>1.0907388114111116</v>
          </cell>
          <cell r="L3444">
            <v>30</v>
          </cell>
          <cell r="M3444">
            <v>180.40446903356923</v>
          </cell>
        </row>
        <row r="3445">
          <cell r="D3445">
            <v>45813</v>
          </cell>
          <cell r="E3445">
            <v>209709.79199999999</v>
          </cell>
          <cell r="F3445">
            <v>12102.552</v>
          </cell>
          <cell r="G3445">
            <v>221812.34399999998</v>
          </cell>
          <cell r="H3445">
            <v>34761.547674000001</v>
          </cell>
          <cell r="I3445">
            <v>6.3809685943846848</v>
          </cell>
          <cell r="J3445">
            <v>192458.97258246355</v>
          </cell>
          <cell r="K3445">
            <v>1.1525175523056441</v>
          </cell>
          <cell r="L3445">
            <v>30</v>
          </cell>
          <cell r="M3445">
            <v>180.40446903356923</v>
          </cell>
        </row>
        <row r="3446">
          <cell r="D3446">
            <v>45814</v>
          </cell>
          <cell r="E3446">
            <v>224561.177</v>
          </cell>
          <cell r="F3446">
            <v>6932.85</v>
          </cell>
          <cell r="G3446">
            <v>231494.027</v>
          </cell>
          <cell r="H3446">
            <v>34761.547674000001</v>
          </cell>
          <cell r="I3446">
            <v>6.6594856239138807</v>
          </cell>
          <cell r="J3446">
            <v>192458.97258246355</v>
          </cell>
          <cell r="K3446">
            <v>1.2028227309631458</v>
          </cell>
          <cell r="L3446">
            <v>30</v>
          </cell>
          <cell r="M3446">
            <v>180.40446903356923</v>
          </cell>
        </row>
        <row r="3447">
          <cell r="D3447">
            <v>45815</v>
          </cell>
          <cell r="E3447">
            <v>191168.889</v>
          </cell>
          <cell r="F3447">
            <v>5802.0720000000001</v>
          </cell>
          <cell r="G3447">
            <v>196970.96100000001</v>
          </cell>
          <cell r="H3447">
            <v>34761.547674000001</v>
          </cell>
          <cell r="I3447">
            <v>5.6663461261054557</v>
          </cell>
          <cell r="J3447">
            <v>192458.97258246355</v>
          </cell>
          <cell r="K3447">
            <v>1.0234438974550963</v>
          </cell>
          <cell r="L3447">
            <v>30</v>
          </cell>
          <cell r="M3447">
            <v>180.40446903356923</v>
          </cell>
        </row>
        <row r="3448">
          <cell r="D3448">
            <v>45816</v>
          </cell>
          <cell r="E3448">
            <v>168234.04399999999</v>
          </cell>
          <cell r="F3448">
            <v>69.7</v>
          </cell>
          <cell r="G3448">
            <v>168303.74400000001</v>
          </cell>
          <cell r="H3448">
            <v>34761.547674000001</v>
          </cell>
          <cell r="I3448">
            <v>4.8416642888971042</v>
          </cell>
          <cell r="J3448">
            <v>192458.97258246355</v>
          </cell>
          <cell r="K3448">
            <v>0.87449154353084957</v>
          </cell>
          <cell r="L3448">
            <v>30</v>
          </cell>
          <cell r="M3448">
            <v>180.40446903356923</v>
          </cell>
        </row>
        <row r="3449">
          <cell r="D3449">
            <v>45817</v>
          </cell>
          <cell r="E3449">
            <v>192721.22399999999</v>
          </cell>
          <cell r="F3449">
            <v>0</v>
          </cell>
          <cell r="G3449">
            <v>192721.22399999999</v>
          </cell>
          <cell r="H3449">
            <v>34761.547674000001</v>
          </cell>
          <cell r="I3449">
            <v>5.5440921620456614</v>
          </cell>
          <cell r="J3449">
            <v>192458.97258246355</v>
          </cell>
          <cell r="K3449">
            <v>1.0013626354438947</v>
          </cell>
          <cell r="L3449">
            <v>30</v>
          </cell>
          <cell r="M3449">
            <v>180.40446903356923</v>
          </cell>
        </row>
        <row r="3450">
          <cell r="D3450">
            <v>45818</v>
          </cell>
          <cell r="E3450">
            <v>162957.65599999999</v>
          </cell>
          <cell r="F3450">
            <v>1851.0719999999999</v>
          </cell>
          <cell r="G3450">
            <v>164808.72799999997</v>
          </cell>
          <cell r="H3450">
            <v>34761.547674000001</v>
          </cell>
          <cell r="I3450">
            <v>4.7411216999198551</v>
          </cell>
          <cell r="J3450">
            <v>192458.97258246355</v>
          </cell>
          <cell r="K3450">
            <v>0.85633174587058447</v>
          </cell>
          <cell r="L3450">
            <v>30</v>
          </cell>
          <cell r="M3450">
            <v>180.40446903356923</v>
          </cell>
        </row>
        <row r="3451">
          <cell r="D3451">
            <v>45819</v>
          </cell>
          <cell r="E3451">
            <v>166246.45800000001</v>
          </cell>
          <cell r="F3451">
            <v>8357.2049999999999</v>
          </cell>
          <cell r="G3451">
            <v>174603.663</v>
          </cell>
          <cell r="H3451">
            <v>34761.547674000001</v>
          </cell>
          <cell r="I3451">
            <v>5.0228966971627473</v>
          </cell>
          <cell r="J3451">
            <v>192458.97258246355</v>
          </cell>
          <cell r="K3451">
            <v>0.90722537202149389</v>
          </cell>
          <cell r="L3451">
            <v>30</v>
          </cell>
          <cell r="M3451">
            <v>180.40446903356923</v>
          </cell>
        </row>
        <row r="3452">
          <cell r="D3452">
            <v>45820</v>
          </cell>
          <cell r="E3452">
            <v>218694.97899999999</v>
          </cell>
          <cell r="F3452">
            <v>3565.2280000000001</v>
          </cell>
          <cell r="G3452">
            <v>222260.20699999999</v>
          </cell>
          <cell r="H3452">
            <v>34761.547674000001</v>
          </cell>
          <cell r="I3452">
            <v>6.3938524568697543</v>
          </cell>
          <cell r="J3452">
            <v>192458.97258246355</v>
          </cell>
          <cell r="K3452">
            <v>1.1548446093089653</v>
          </cell>
          <cell r="L3452">
            <v>30</v>
          </cell>
          <cell r="M3452">
            <v>180.40446903356923</v>
          </cell>
        </row>
        <row r="3453">
          <cell r="D3453">
            <v>45821</v>
          </cell>
          <cell r="E3453">
            <v>211278.296</v>
          </cell>
          <cell r="F3453">
            <v>4765.8130000000001</v>
          </cell>
          <cell r="G3453">
            <v>216044.109</v>
          </cell>
          <cell r="H3453">
            <v>34761.547674000001</v>
          </cell>
          <cell r="I3453">
            <v>6.215031362415167</v>
          </cell>
          <cell r="J3453">
            <v>192458.97258246355</v>
          </cell>
          <cell r="K3453">
            <v>1.1225463074080937</v>
          </cell>
          <cell r="L3453">
            <v>30</v>
          </cell>
          <cell r="M3453">
            <v>180.40446903356923</v>
          </cell>
        </row>
        <row r="3454">
          <cell r="D3454">
            <v>45822</v>
          </cell>
          <cell r="E3454">
            <v>194673.72200000001</v>
          </cell>
          <cell r="F3454">
            <v>1265.136</v>
          </cell>
          <cell r="G3454">
            <v>195938.85800000001</v>
          </cell>
          <cell r="H3454">
            <v>34761.547674000001</v>
          </cell>
          <cell r="I3454">
            <v>5.6366551868619199</v>
          </cell>
          <cell r="J3454">
            <v>192458.97258246355</v>
          </cell>
          <cell r="K3454">
            <v>1.0180811804762462</v>
          </cell>
          <cell r="L3454">
            <v>30</v>
          </cell>
          <cell r="M3454">
            <v>180.40446903356923</v>
          </cell>
        </row>
        <row r="3455">
          <cell r="D3455">
            <v>45823</v>
          </cell>
          <cell r="E3455">
            <v>172504.72500000001</v>
          </cell>
          <cell r="F3455">
            <v>128.363</v>
          </cell>
          <cell r="G3455">
            <v>172633.08800000002</v>
          </cell>
          <cell r="H3455">
            <v>34761.547674000001</v>
          </cell>
          <cell r="I3455">
            <v>4.9662083408651405</v>
          </cell>
          <cell r="J3455">
            <v>192458.97258246355</v>
          </cell>
          <cell r="K3455">
            <v>0.89698643655614096</v>
          </cell>
          <cell r="L3455">
            <v>30</v>
          </cell>
          <cell r="M3455">
            <v>180.40446903356923</v>
          </cell>
        </row>
        <row r="3456">
          <cell r="D3456">
            <v>45824</v>
          </cell>
          <cell r="E3456">
            <v>212612.80900000001</v>
          </cell>
          <cell r="F3456">
            <v>4990.0360000000001</v>
          </cell>
          <cell r="G3456">
            <v>217602.845</v>
          </cell>
          <cell r="H3456">
            <v>34761.547674000001</v>
          </cell>
          <cell r="I3456">
            <v>6.2598721737224796</v>
          </cell>
          <cell r="J3456">
            <v>192458.97258246355</v>
          </cell>
          <cell r="K3456">
            <v>1.1306453634255111</v>
          </cell>
          <cell r="L3456">
            <v>30</v>
          </cell>
          <cell r="M3456">
            <v>180.40446903356923</v>
          </cell>
        </row>
        <row r="3457">
          <cell r="D3457">
            <v>45825</v>
          </cell>
          <cell r="E3457">
            <v>215543.84899999999</v>
          </cell>
          <cell r="F3457">
            <v>1103.3620000000001</v>
          </cell>
          <cell r="G3457">
            <v>216647.21099999998</v>
          </cell>
          <cell r="H3457">
            <v>34761.547674000001</v>
          </cell>
          <cell r="I3457">
            <v>6.2323810502269978</v>
          </cell>
          <cell r="J3457">
            <v>192458.97258246355</v>
          </cell>
          <cell r="K3457">
            <v>1.1256799726870226</v>
          </cell>
          <cell r="L3457">
            <v>30</v>
          </cell>
          <cell r="M3457">
            <v>180.40446903356923</v>
          </cell>
        </row>
        <row r="3458">
          <cell r="D3458">
            <v>45826</v>
          </cell>
          <cell r="E3458">
            <v>218195.821</v>
          </cell>
          <cell r="F3458">
            <v>0.65</v>
          </cell>
          <cell r="G3458">
            <v>218196.47099999999</v>
          </cell>
          <cell r="H3458">
            <v>34761.547674000001</v>
          </cell>
          <cell r="I3458">
            <v>6.2769492614737823</v>
          </cell>
          <cell r="J3458">
            <v>192458.97258246355</v>
          </cell>
          <cell r="K3458">
            <v>1.1337297922366731</v>
          </cell>
          <cell r="L3458">
            <v>30</v>
          </cell>
          <cell r="M3458">
            <v>180.40446903356923</v>
          </cell>
        </row>
        <row r="3459">
          <cell r="D3459">
            <v>45827</v>
          </cell>
          <cell r="E3459">
            <v>185977.989</v>
          </cell>
          <cell r="F3459">
            <v>7.798</v>
          </cell>
          <cell r="G3459">
            <v>185985.78700000001</v>
          </cell>
          <cell r="H3459">
            <v>34761.547674000001</v>
          </cell>
          <cell r="I3459">
            <v>5.3503310250800089</v>
          </cell>
          <cell r="J3459">
            <v>192458.97258246355</v>
          </cell>
          <cell r="K3459">
            <v>0.96636589349093638</v>
          </cell>
          <cell r="L3459">
            <v>30</v>
          </cell>
          <cell r="M3459">
            <v>180.40446903356923</v>
          </cell>
        </row>
        <row r="3460">
          <cell r="D3460">
            <v>45828</v>
          </cell>
          <cell r="E3460">
            <v>222873.13699999999</v>
          </cell>
          <cell r="F3460">
            <v>1812.3720000000001</v>
          </cell>
          <cell r="G3460">
            <v>224685.50899999999</v>
          </cell>
          <cell r="H3460">
            <v>34761.547674000001</v>
          </cell>
          <cell r="I3460">
            <v>6.4636221352150596</v>
          </cell>
          <cell r="J3460">
            <v>192458.97258246355</v>
          </cell>
          <cell r="K3460">
            <v>1.1674462665217036</v>
          </cell>
          <cell r="L3460">
            <v>30</v>
          </cell>
          <cell r="M3460">
            <v>180.40446903356923</v>
          </cell>
        </row>
        <row r="3461">
          <cell r="D3461">
            <v>45829</v>
          </cell>
          <cell r="E3461">
            <v>210502.26</v>
          </cell>
          <cell r="F3461">
            <v>2277.0520000000001</v>
          </cell>
          <cell r="G3461">
            <v>212779.31200000001</v>
          </cell>
          <cell r="H3461">
            <v>34761.547674000001</v>
          </cell>
          <cell r="I3461">
            <v>6.1211115798261453</v>
          </cell>
          <cell r="J3461">
            <v>192458.97258246355</v>
          </cell>
          <cell r="K3461">
            <v>1.1055827075499414</v>
          </cell>
          <cell r="L3461">
            <v>30</v>
          </cell>
          <cell r="M3461">
            <v>180.40446903356923</v>
          </cell>
        </row>
        <row r="3462">
          <cell r="D3462">
            <v>45830</v>
          </cell>
          <cell r="E3462">
            <v>182754.23699999999</v>
          </cell>
          <cell r="F3462">
            <v>10.692</v>
          </cell>
          <cell r="G3462">
            <v>182764.929</v>
          </cell>
          <cell r="H3462">
            <v>34761.547674000001</v>
          </cell>
          <cell r="I3462">
            <v>5.2576752541055463</v>
          </cell>
          <cell r="J3462">
            <v>192458.97258246355</v>
          </cell>
          <cell r="K3462">
            <v>0.94963059683637296</v>
          </cell>
          <cell r="L3462">
            <v>30</v>
          </cell>
          <cell r="M3462">
            <v>180.40446903356923</v>
          </cell>
        </row>
        <row r="3463">
          <cell r="D3463">
            <v>45831</v>
          </cell>
          <cell r="E3463">
            <v>192215.89799999999</v>
          </cell>
          <cell r="F3463">
            <v>398.99700000000001</v>
          </cell>
          <cell r="G3463">
            <v>192614.89499999999</v>
          </cell>
          <cell r="H3463">
            <v>34761.547674000001</v>
          </cell>
          <cell r="I3463">
            <v>5.5410333511723024</v>
          </cell>
          <cell r="J3463">
            <v>192458.97258246355</v>
          </cell>
          <cell r="K3463">
            <v>1.0008101592533942</v>
          </cell>
          <cell r="L3463">
            <v>30</v>
          </cell>
          <cell r="M3463">
            <v>180.40446903356923</v>
          </cell>
        </row>
        <row r="3464">
          <cell r="D3464">
            <v>45832</v>
          </cell>
          <cell r="E3464">
            <v>178226.05799999999</v>
          </cell>
          <cell r="F3464">
            <v>326.52199999999999</v>
          </cell>
          <cell r="G3464">
            <v>178552.58</v>
          </cell>
          <cell r="H3464">
            <v>34761.547674000001</v>
          </cell>
          <cell r="I3464">
            <v>5.1364968462997664</v>
          </cell>
          <cell r="J3464">
            <v>192458.97258246355</v>
          </cell>
          <cell r="K3464">
            <v>0.92774359960533903</v>
          </cell>
          <cell r="L3464">
            <v>30</v>
          </cell>
          <cell r="M3464">
            <v>180.40446903356923</v>
          </cell>
        </row>
        <row r="3465">
          <cell r="D3465">
            <v>45833</v>
          </cell>
          <cell r="E3465">
            <v>224208.223</v>
          </cell>
          <cell r="F3465">
            <v>9589.3670000000002</v>
          </cell>
          <cell r="G3465">
            <v>233797.59</v>
          </cell>
          <cell r="H3465">
            <v>34761.547674000001</v>
          </cell>
          <cell r="I3465">
            <v>6.7257531854621524</v>
          </cell>
          <cell r="J3465">
            <v>192458.97258246355</v>
          </cell>
          <cell r="K3465">
            <v>1.2147918429722675</v>
          </cell>
          <cell r="L3465">
            <v>30</v>
          </cell>
          <cell r="M3465">
            <v>180.40446903356923</v>
          </cell>
        </row>
        <row r="3466">
          <cell r="D3466">
            <v>45834</v>
          </cell>
          <cell r="E3466">
            <v>236145.283</v>
          </cell>
          <cell r="F3466">
            <v>11653.624</v>
          </cell>
          <cell r="G3466">
            <v>247798.90700000001</v>
          </cell>
          <cell r="H3466">
            <v>34761.547674000001</v>
          </cell>
          <cell r="I3466">
            <v>7.1285349353228566</v>
          </cell>
          <cell r="J3466">
            <v>192458.97258246355</v>
          </cell>
          <cell r="K3466">
            <v>1.2875414623437458</v>
          </cell>
          <cell r="L3466">
            <v>30</v>
          </cell>
          <cell r="M3466">
            <v>180.40446903356923</v>
          </cell>
        </row>
        <row r="3467">
          <cell r="D3467">
            <v>45835</v>
          </cell>
          <cell r="E3467">
            <v>228089.71400000001</v>
          </cell>
          <cell r="F3467">
            <v>18275.366000000002</v>
          </cell>
          <cell r="G3467">
            <v>246365.08000000002</v>
          </cell>
          <cell r="H3467">
            <v>34761.547674000001</v>
          </cell>
          <cell r="I3467">
            <v>7.0872874335301672</v>
          </cell>
          <cell r="J3467">
            <v>192458.97258246355</v>
          </cell>
          <cell r="K3467">
            <v>1.2800914225728766</v>
          </cell>
          <cell r="L3467">
            <v>30</v>
          </cell>
          <cell r="M3467">
            <v>180.40446903356923</v>
          </cell>
        </row>
        <row r="3468">
          <cell r="D3468">
            <v>45836</v>
          </cell>
          <cell r="E3468">
            <v>223113.63699999999</v>
          </cell>
          <cell r="F3468">
            <v>5614.0389999999998</v>
          </cell>
          <cell r="G3468">
            <v>228727.67599999998</v>
          </cell>
          <cell r="H3468">
            <v>34761.547674000001</v>
          </cell>
          <cell r="I3468">
            <v>6.5799048461549798</v>
          </cell>
          <cell r="J3468">
            <v>192458.97258246355</v>
          </cell>
          <cell r="K3468">
            <v>1.1884490129551961</v>
          </cell>
          <cell r="L3468">
            <v>30</v>
          </cell>
          <cell r="M3468">
            <v>180.40446903356923</v>
          </cell>
        </row>
        <row r="3469">
          <cell r="D3469">
            <v>45837</v>
          </cell>
          <cell r="E3469">
            <v>209728.568</v>
          </cell>
          <cell r="F3469">
            <v>1999.82</v>
          </cell>
          <cell r="G3469">
            <v>211728.38800000001</v>
          </cell>
          <cell r="H3469">
            <v>34761.547674000001</v>
          </cell>
          <cell r="I3469">
            <v>6.0908792089934147</v>
          </cell>
          <cell r="J3469">
            <v>192458.97258246355</v>
          </cell>
          <cell r="K3469">
            <v>1.1001221983001079</v>
          </cell>
          <cell r="L3469">
            <v>30</v>
          </cell>
          <cell r="M3469">
            <v>180.40446903356923</v>
          </cell>
        </row>
        <row r="3470">
          <cell r="D3470">
            <v>45838</v>
          </cell>
          <cell r="E3470">
            <v>197900.41899999999</v>
          </cell>
          <cell r="F3470">
            <v>8871.1849999999995</v>
          </cell>
          <cell r="G3470">
            <v>206771.60399999999</v>
          </cell>
          <cell r="H3470">
            <v>35123.649674</v>
          </cell>
          <cell r="I3470">
            <v>5.886962372052726</v>
          </cell>
          <cell r="J3470">
            <v>192458.97258246355</v>
          </cell>
          <cell r="K3470">
            <v>1.0743671818751077</v>
          </cell>
          <cell r="L3470">
            <v>30</v>
          </cell>
          <cell r="M3470">
            <v>180.40446903356923</v>
          </cell>
        </row>
        <row r="3471">
          <cell r="D3471">
            <v>45839</v>
          </cell>
          <cell r="E3471">
            <v>200492.03899999999</v>
          </cell>
          <cell r="F3471">
            <v>20972.192999999999</v>
          </cell>
          <cell r="G3471">
            <v>221464.23199999999</v>
          </cell>
          <cell r="H3471">
            <v>35123.649674</v>
          </cell>
          <cell r="I3471">
            <v>6.3052739124640889</v>
          </cell>
          <cell r="J3471">
            <v>199078.86965369518</v>
          </cell>
          <cell r="K3471">
            <v>1.1124446928257377</v>
          </cell>
          <cell r="L3471">
            <v>31</v>
          </cell>
          <cell r="M3471">
            <v>192.83005898291302</v>
          </cell>
        </row>
        <row r="3472">
          <cell r="D3472">
            <v>45840</v>
          </cell>
          <cell r="E3472">
            <v>186958.54699999999</v>
          </cell>
          <cell r="F3472">
            <v>26431.536</v>
          </cell>
          <cell r="G3472">
            <v>213390.08299999998</v>
          </cell>
          <cell r="H3472">
            <v>35123.649674</v>
          </cell>
          <cell r="I3472">
            <v>6.0753960644915637</v>
          </cell>
          <cell r="J3472">
            <v>199078.86965369518</v>
          </cell>
          <cell r="K3472">
            <v>1.0718871539264798</v>
          </cell>
          <cell r="L3472">
            <v>31</v>
          </cell>
          <cell r="M3472">
            <v>192.83005898291302</v>
          </cell>
        </row>
        <row r="3473">
          <cell r="D3473">
            <v>45841</v>
          </cell>
          <cell r="E3473">
            <v>192826.24400000001</v>
          </cell>
          <cell r="F3473">
            <v>20762.661</v>
          </cell>
          <cell r="G3473">
            <v>213588.905</v>
          </cell>
          <cell r="H3473">
            <v>35123.649674</v>
          </cell>
          <cell r="I3473">
            <v>6.081056694917085</v>
          </cell>
          <cell r="J3473">
            <v>199078.86965369518</v>
          </cell>
          <cell r="K3473">
            <v>1.0728858636355809</v>
          </cell>
          <cell r="L3473">
            <v>31</v>
          </cell>
          <cell r="M3473">
            <v>192.83005898291302</v>
          </cell>
        </row>
        <row r="3474">
          <cell r="D3474">
            <v>45842</v>
          </cell>
          <cell r="E3474">
            <v>203123.12700000001</v>
          </cell>
          <cell r="F3474">
            <v>4127.2460000000001</v>
          </cell>
          <cell r="G3474">
            <v>207250.37300000002</v>
          </cell>
          <cell r="H3474">
            <v>35123.649674</v>
          </cell>
          <cell r="I3474">
            <v>5.9005933302374167</v>
          </cell>
          <cell r="J3474">
            <v>199078.86965369518</v>
          </cell>
          <cell r="K3474">
            <v>1.0410465629050409</v>
          </cell>
          <cell r="L3474">
            <v>31</v>
          </cell>
          <cell r="M3474">
            <v>192.83005898291302</v>
          </cell>
        </row>
        <row r="3475">
          <cell r="D3475">
            <v>45843</v>
          </cell>
          <cell r="E3475">
            <v>196950.34099999999</v>
          </cell>
          <cell r="F3475">
            <v>8504.3109999999997</v>
          </cell>
          <cell r="G3475">
            <v>205454.65199999997</v>
          </cell>
          <cell r="H3475">
            <v>35123.649674</v>
          </cell>
          <cell r="I3475">
            <v>5.8494676352522141</v>
          </cell>
          <cell r="J3475">
            <v>199078.86965369518</v>
          </cell>
          <cell r="K3475">
            <v>1.032026414241731</v>
          </cell>
          <cell r="L3475">
            <v>31</v>
          </cell>
          <cell r="M3475">
            <v>192.83005898291302</v>
          </cell>
        </row>
        <row r="3476">
          <cell r="D3476">
            <v>45844</v>
          </cell>
          <cell r="E3476">
            <v>195197.99400000001</v>
          </cell>
          <cell r="F3476">
            <v>4373.8549999999996</v>
          </cell>
          <cell r="G3476">
            <v>199571.84900000002</v>
          </cell>
          <cell r="H3476">
            <v>35123.649674</v>
          </cell>
          <cell r="I3476">
            <v>5.681979260479058</v>
          </cell>
          <cell r="J3476">
            <v>199078.86965369518</v>
          </cell>
          <cell r="K3476">
            <v>1.0024763017148048</v>
          </cell>
          <cell r="L3476">
            <v>31</v>
          </cell>
          <cell r="M3476">
            <v>192.83005898291302</v>
          </cell>
        </row>
        <row r="3477">
          <cell r="D3477">
            <v>45845</v>
          </cell>
          <cell r="E3477">
            <v>227605.59899999999</v>
          </cell>
          <cell r="F3477">
            <v>5310.2309999999998</v>
          </cell>
          <cell r="G3477">
            <v>232915.83</v>
          </cell>
          <cell r="H3477">
            <v>35123.649674</v>
          </cell>
          <cell r="I3477">
            <v>6.6313105887858246</v>
          </cell>
          <cell r="J3477">
            <v>199078.86965369518</v>
          </cell>
          <cell r="K3477">
            <v>1.1699676133643184</v>
          </cell>
          <cell r="L3477">
            <v>31</v>
          </cell>
          <cell r="M3477">
            <v>192.83005898291302</v>
          </cell>
        </row>
        <row r="3478">
          <cell r="D3478">
            <v>45846</v>
          </cell>
          <cell r="E3478">
            <v>206805.69399999999</v>
          </cell>
          <cell r="F3478">
            <v>5646.433</v>
          </cell>
          <cell r="G3478">
            <v>212452.12699999998</v>
          </cell>
          <cell r="H3478">
            <v>35123.649674</v>
          </cell>
          <cell r="I3478">
            <v>6.0486916642169435</v>
          </cell>
          <cell r="J3478">
            <v>199078.86965369518</v>
          </cell>
          <cell r="K3478">
            <v>1.0671756744930694</v>
          </cell>
          <cell r="L3478">
            <v>31</v>
          </cell>
          <cell r="M3478">
            <v>192.83005898291302</v>
          </cell>
        </row>
        <row r="3479">
          <cell r="D3479">
            <v>45847</v>
          </cell>
          <cell r="E3479">
            <v>182978.10399999999</v>
          </cell>
          <cell r="F3479">
            <v>16081.087</v>
          </cell>
          <cell r="G3479">
            <v>199059.19099999999</v>
          </cell>
          <cell r="H3479">
            <v>35123.649674</v>
          </cell>
          <cell r="I3479">
            <v>5.6673834538143675</v>
          </cell>
          <cell r="J3479">
            <v>199078.86965369518</v>
          </cell>
          <cell r="K3479">
            <v>0.999901151469619</v>
          </cell>
          <cell r="L3479">
            <v>31</v>
          </cell>
          <cell r="M3479">
            <v>192.83005898291302</v>
          </cell>
        </row>
        <row r="3480">
          <cell r="D3480">
            <v>45848</v>
          </cell>
          <cell r="E3480">
            <v>214978.10200000001</v>
          </cell>
          <cell r="F3480">
            <v>5022.3509999999997</v>
          </cell>
          <cell r="G3480">
            <v>220000.45300000001</v>
          </cell>
          <cell r="H3480">
            <v>35123.649674</v>
          </cell>
          <cell r="I3480">
            <v>6.2635988868449957</v>
          </cell>
          <cell r="J3480">
            <v>199078.86965369518</v>
          </cell>
          <cell r="K3480">
            <v>1.1050919335773741</v>
          </cell>
          <cell r="L3480">
            <v>31</v>
          </cell>
          <cell r="M3480">
            <v>192.83005898291302</v>
          </cell>
        </row>
        <row r="3481">
          <cell r="D3481">
            <v>45849</v>
          </cell>
          <cell r="E3481">
            <v>201799.24</v>
          </cell>
          <cell r="F3481">
            <v>7660.8789999999999</v>
          </cell>
          <cell r="G3481">
            <v>209460.11899999998</v>
          </cell>
          <cell r="H3481">
            <v>35123.649674</v>
          </cell>
          <cell r="I3481">
            <v>5.9635066669922727</v>
          </cell>
          <cell r="J3481">
            <v>199078.86965369518</v>
          </cell>
          <cell r="K3481">
            <v>1.0521464149578674</v>
          </cell>
          <cell r="L3481">
            <v>31</v>
          </cell>
          <cell r="M3481">
            <v>192.83005898291302</v>
          </cell>
        </row>
        <row r="3482">
          <cell r="D3482">
            <v>45850</v>
          </cell>
          <cell r="E3482">
            <v>172014.58300000001</v>
          </cell>
          <cell r="F3482">
            <v>457.041</v>
          </cell>
          <cell r="G3482">
            <v>172471.62400000001</v>
          </cell>
          <cell r="H3482">
            <v>35123.649674</v>
          </cell>
          <cell r="I3482">
            <v>4.9104129440076596</v>
          </cell>
          <cell r="J3482">
            <v>199078.86965369518</v>
          </cell>
          <cell r="K3482">
            <v>0.86634821817112273</v>
          </cell>
          <cell r="L3482">
            <v>31</v>
          </cell>
          <cell r="M3482">
            <v>192.83005898291302</v>
          </cell>
        </row>
        <row r="3483">
          <cell r="D3483">
            <v>45851</v>
          </cell>
          <cell r="E3483">
            <v>198624.98199999999</v>
          </cell>
          <cell r="F3483">
            <v>24761.842000000001</v>
          </cell>
          <cell r="G3483">
            <v>223386.82399999999</v>
          </cell>
          <cell r="H3483">
            <v>35123.649674</v>
          </cell>
          <cell r="I3483">
            <v>6.3600117320769289</v>
          </cell>
          <cell r="J3483">
            <v>199078.86965369518</v>
          </cell>
          <cell r="K3483">
            <v>1.1221021316254678</v>
          </cell>
          <cell r="L3483">
            <v>31</v>
          </cell>
          <cell r="M3483">
            <v>192.83005898291302</v>
          </cell>
        </row>
        <row r="3484">
          <cell r="D3484">
            <v>45852</v>
          </cell>
          <cell r="E3484">
            <v>222765.68700000001</v>
          </cell>
          <cell r="F3484">
            <v>23193.893</v>
          </cell>
          <cell r="G3484">
            <v>245959.58000000002</v>
          </cell>
          <cell r="H3484">
            <v>35123.649674</v>
          </cell>
          <cell r="I3484">
            <v>7.0026771785640953</v>
          </cell>
          <cell r="J3484">
            <v>199078.86965369518</v>
          </cell>
          <cell r="K3484">
            <v>1.2354881280361674</v>
          </cell>
          <cell r="L3484">
            <v>31</v>
          </cell>
          <cell r="M3484">
            <v>192.83005898291302</v>
          </cell>
        </row>
        <row r="3485">
          <cell r="D3485">
            <v>45853</v>
          </cell>
          <cell r="E3485">
            <v>233459.32500000001</v>
          </cell>
          <cell r="F3485">
            <v>763.35699999999997</v>
          </cell>
          <cell r="G3485">
            <v>234222.682</v>
          </cell>
          <cell r="H3485">
            <v>35123.649674</v>
          </cell>
          <cell r="I3485">
            <v>6.6685177700477256</v>
          </cell>
          <cell r="J3485">
            <v>199078.86965369518</v>
          </cell>
          <cell r="K3485">
            <v>1.1765321071364265</v>
          </cell>
          <cell r="L3485">
            <v>31</v>
          </cell>
          <cell r="M3485">
            <v>192.83005898291302</v>
          </cell>
        </row>
        <row r="3486">
          <cell r="D3486">
            <v>45854</v>
          </cell>
          <cell r="E3486">
            <v>235835.89799999999</v>
          </cell>
          <cell r="F3486">
            <v>4384.8069999999998</v>
          </cell>
          <cell r="G3486">
            <v>240220.70499999999</v>
          </cell>
          <cell r="H3486">
            <v>35123.649674</v>
          </cell>
          <cell r="I3486">
            <v>6.839286555628683</v>
          </cell>
          <cell r="J3486">
            <v>199078.86965369518</v>
          </cell>
          <cell r="K3486">
            <v>1.2066609852561074</v>
          </cell>
          <cell r="L3486">
            <v>31</v>
          </cell>
          <cell r="M3486">
            <v>192.83005898291302</v>
          </cell>
        </row>
        <row r="3487">
          <cell r="D3487">
            <v>45855</v>
          </cell>
          <cell r="E3487">
            <v>219304.14199999999</v>
          </cell>
          <cell r="F3487">
            <v>208.90700000000001</v>
          </cell>
          <cell r="G3487">
            <v>219513.049</v>
          </cell>
          <cell r="H3487">
            <v>35123.649674</v>
          </cell>
          <cell r="I3487">
            <v>6.2497220829102158</v>
          </cell>
          <cell r="J3487">
            <v>199078.86965369518</v>
          </cell>
          <cell r="K3487">
            <v>1.1026436375786683</v>
          </cell>
          <cell r="L3487">
            <v>31</v>
          </cell>
          <cell r="M3487">
            <v>192.83005898291302</v>
          </cell>
        </row>
        <row r="3488">
          <cell r="D3488">
            <v>45856</v>
          </cell>
          <cell r="E3488">
            <v>209021.78599999999</v>
          </cell>
          <cell r="F3488">
            <v>2076.5529999999999</v>
          </cell>
          <cell r="G3488">
            <v>211098.33899999998</v>
          </cell>
          <cell r="H3488">
            <v>35123.649674</v>
          </cell>
          <cell r="I3488">
            <v>6.0101481753550186</v>
          </cell>
          <cell r="J3488">
            <v>199078.86965369518</v>
          </cell>
          <cell r="K3488">
            <v>1.0603754148655409</v>
          </cell>
          <cell r="L3488">
            <v>31</v>
          </cell>
          <cell r="M3488">
            <v>192.83005898291302</v>
          </cell>
        </row>
        <row r="3489">
          <cell r="D3489">
            <v>45857</v>
          </cell>
          <cell r="E3489">
            <v>185461.17800000001</v>
          </cell>
          <cell r="F3489">
            <v>2190.0740000000001</v>
          </cell>
          <cell r="G3489">
            <v>187651.25200000001</v>
          </cell>
          <cell r="H3489">
            <v>35123.649674</v>
          </cell>
          <cell r="I3489">
            <v>5.3425897861322582</v>
          </cell>
          <cell r="J3489">
            <v>199078.86965369518</v>
          </cell>
          <cell r="K3489">
            <v>0.94259753597368767</v>
          </cell>
          <cell r="L3489">
            <v>31</v>
          </cell>
          <cell r="M3489">
            <v>192.83005898291302</v>
          </cell>
        </row>
        <row r="3490">
          <cell r="D3490">
            <v>45858</v>
          </cell>
          <cell r="E3490">
            <v>164908.24</v>
          </cell>
          <cell r="F3490">
            <v>721.79499999999996</v>
          </cell>
          <cell r="G3490">
            <v>165630.035</v>
          </cell>
          <cell r="H3490">
            <v>35123.649674</v>
          </cell>
          <cell r="I3490">
            <v>4.7156271212500531</v>
          </cell>
          <cell r="J3490">
            <v>199078.86965369518</v>
          </cell>
          <cell r="K3490">
            <v>0.83198199431270325</v>
          </cell>
          <cell r="L3490">
            <v>31</v>
          </cell>
          <cell r="M3490">
            <v>192.83005898291302</v>
          </cell>
        </row>
        <row r="3491">
          <cell r="D3491">
            <v>45859</v>
          </cell>
          <cell r="E3491">
            <v>228245.723</v>
          </cell>
          <cell r="F3491">
            <v>5459.05</v>
          </cell>
          <cell r="G3491">
            <v>233704.77299999999</v>
          </cell>
          <cell r="H3491">
            <v>35123.649674</v>
          </cell>
          <cell r="I3491">
            <v>6.6537724629738024</v>
          </cell>
          <cell r="J3491">
            <v>199078.86965369518</v>
          </cell>
          <cell r="K3491">
            <v>1.1739305804103559</v>
          </cell>
          <cell r="L3491">
            <v>31</v>
          </cell>
          <cell r="M3491">
            <v>192.83005898291302</v>
          </cell>
        </row>
        <row r="3492">
          <cell r="D3492">
            <v>45860</v>
          </cell>
          <cell r="E3492">
            <v>218720.932</v>
          </cell>
          <cell r="F3492">
            <v>113.35</v>
          </cell>
          <cell r="G3492">
            <v>218834.28200000001</v>
          </cell>
          <cell r="H3492">
            <v>35123.649674</v>
          </cell>
          <cell r="I3492">
            <v>6.2303970125858052</v>
          </cell>
          <cell r="J3492">
            <v>199078.86965369518</v>
          </cell>
          <cell r="K3492">
            <v>1.0992340994334058</v>
          </cell>
          <cell r="L3492">
            <v>31</v>
          </cell>
          <cell r="M3492">
            <v>192.83005898291302</v>
          </cell>
        </row>
        <row r="3493">
          <cell r="D3493">
            <v>45861</v>
          </cell>
          <cell r="E3493">
            <v>160002.06899999999</v>
          </cell>
          <cell r="F3493">
            <v>12891.923000000001</v>
          </cell>
          <cell r="G3493">
            <v>172893.992</v>
          </cell>
          <cell r="H3493">
            <v>35123.649674</v>
          </cell>
          <cell r="I3493">
            <v>4.9224381180405459</v>
          </cell>
          <cell r="J3493">
            <v>199078.86965369518</v>
          </cell>
          <cell r="K3493">
            <v>0.86846982957435559</v>
          </cell>
          <cell r="L3493">
            <v>31</v>
          </cell>
          <cell r="M3493">
            <v>192.83005898291302</v>
          </cell>
        </row>
        <row r="3494">
          <cell r="D3494">
            <v>45862</v>
          </cell>
          <cell r="E3494">
            <v>167915.62100000001</v>
          </cell>
          <cell r="F3494">
            <v>11615.391</v>
          </cell>
          <cell r="G3494">
            <v>179531.01200000002</v>
          </cell>
          <cell r="H3494">
            <v>35123.649674</v>
          </cell>
          <cell r="I3494">
            <v>5.1113996884240764</v>
          </cell>
          <cell r="J3494">
            <v>199078.86965369518</v>
          </cell>
          <cell r="K3494">
            <v>0.90180847576792378</v>
          </cell>
          <cell r="L3494">
            <v>31</v>
          </cell>
          <cell r="M3494">
            <v>192.83005898291302</v>
          </cell>
        </row>
        <row r="3495">
          <cell r="D3495">
            <v>45863</v>
          </cell>
          <cell r="E3495">
            <v>188492.45699999999</v>
          </cell>
          <cell r="F3495">
            <v>6199.4629999999997</v>
          </cell>
          <cell r="G3495">
            <v>194691.91999999998</v>
          </cell>
          <cell r="H3495">
            <v>35123.649674</v>
          </cell>
          <cell r="I3495">
            <v>5.5430435563226537</v>
          </cell>
          <cell r="J3495">
            <v>199078.86965369518</v>
          </cell>
          <cell r="K3495">
            <v>0.97796376048685407</v>
          </cell>
          <cell r="L3495">
            <v>31</v>
          </cell>
          <cell r="M3495">
            <v>192.83005898291302</v>
          </cell>
        </row>
        <row r="3496">
          <cell r="D3496">
            <v>45864</v>
          </cell>
          <cell r="E3496">
            <v>198436.67600000001</v>
          </cell>
          <cell r="F3496">
            <v>286.113</v>
          </cell>
          <cell r="G3496">
            <v>198722.78900000002</v>
          </cell>
          <cell r="H3496">
            <v>35123.649674</v>
          </cell>
          <cell r="I3496">
            <v>5.6578058044777437</v>
          </cell>
          <cell r="J3496">
            <v>199078.86965369518</v>
          </cell>
          <cell r="K3496">
            <v>0.99821135887342249</v>
          </cell>
          <cell r="L3496">
            <v>31</v>
          </cell>
          <cell r="M3496">
            <v>192.83005898291302</v>
          </cell>
        </row>
        <row r="3497">
          <cell r="D3497">
            <v>45865</v>
          </cell>
          <cell r="E3497">
            <v>179939.85200000001</v>
          </cell>
          <cell r="F3497">
            <v>519.36900000000003</v>
          </cell>
          <cell r="G3497">
            <v>180459.22100000002</v>
          </cell>
          <cell r="H3497">
            <v>35123.649674</v>
          </cell>
          <cell r="I3497">
            <v>5.1378265833685131</v>
          </cell>
          <cell r="J3497">
            <v>199078.86965369518</v>
          </cell>
          <cell r="K3497">
            <v>0.90647099470634573</v>
          </cell>
          <cell r="L3497">
            <v>31</v>
          </cell>
          <cell r="M3497">
            <v>192.83005898291302</v>
          </cell>
        </row>
        <row r="3498">
          <cell r="D3498">
            <v>45866</v>
          </cell>
          <cell r="E3498">
            <v>197110.01800000001</v>
          </cell>
          <cell r="F3498">
            <v>113.84099999999999</v>
          </cell>
          <cell r="G3498">
            <v>197223.859</v>
          </cell>
          <cell r="H3498">
            <v>35123.649674</v>
          </cell>
          <cell r="I3498">
            <v>5.6151300001717468</v>
          </cell>
          <cell r="J3498">
            <v>199078.86965369518</v>
          </cell>
          <cell r="K3498">
            <v>0.99068203141336875</v>
          </cell>
          <cell r="L3498">
            <v>31</v>
          </cell>
          <cell r="M3498">
            <v>192.83005898291302</v>
          </cell>
        </row>
        <row r="3499">
          <cell r="D3499">
            <v>45867</v>
          </cell>
          <cell r="E3499">
            <v>179605.261</v>
          </cell>
          <cell r="F3499">
            <v>802.28399999999999</v>
          </cell>
          <cell r="G3499">
            <v>180407.54500000001</v>
          </cell>
          <cell r="H3499">
            <v>35123.649674</v>
          </cell>
          <cell r="I3499">
            <v>5.1363553239612578</v>
          </cell>
          <cell r="J3499">
            <v>199078.86965369518</v>
          </cell>
          <cell r="K3499">
            <v>0.90621141919192827</v>
          </cell>
          <cell r="L3499">
            <v>31</v>
          </cell>
          <cell r="M3499">
            <v>192.83005898291302</v>
          </cell>
        </row>
        <row r="3500">
          <cell r="D3500">
            <v>45868</v>
          </cell>
          <cell r="E3500">
            <v>197059.24600000001</v>
          </cell>
          <cell r="F3500">
            <v>880.15200000000004</v>
          </cell>
          <cell r="G3500">
            <v>197939.39800000002</v>
          </cell>
          <cell r="H3500">
            <v>35123.649674</v>
          </cell>
          <cell r="I3500">
            <v>5.6355020004234655</v>
          </cell>
          <cell r="J3500">
            <v>199078.86965369518</v>
          </cell>
          <cell r="K3500">
            <v>0.99427628027184745</v>
          </cell>
          <cell r="L3500">
            <v>31</v>
          </cell>
          <cell r="M3500">
            <v>192.83005898291302</v>
          </cell>
        </row>
        <row r="3501">
          <cell r="D3501">
            <v>45869</v>
          </cell>
          <cell r="E3501">
            <v>204889.94899999999</v>
          </cell>
          <cell r="F3501">
            <v>293.27499999999998</v>
          </cell>
          <cell r="G3501">
            <v>205183.22399999999</v>
          </cell>
          <cell r="H3501">
            <v>35829.577763000001</v>
          </cell>
          <cell r="I3501">
            <v>5.7266436505954532</v>
          </cell>
          <cell r="J3501">
            <v>199078.86965369518</v>
          </cell>
          <cell r="K3501">
            <v>1.030662994806649</v>
          </cell>
          <cell r="L3501">
            <v>31</v>
          </cell>
          <cell r="M3501">
            <v>192.83005898291302</v>
          </cell>
        </row>
        <row r="3502">
          <cell r="D3502">
            <v>45870</v>
          </cell>
          <cell r="E3502">
            <v>191682.51</v>
          </cell>
          <cell r="F3502">
            <v>546.55999999999995</v>
          </cell>
          <cell r="G3502">
            <v>192229.07</v>
          </cell>
          <cell r="H3502">
            <v>35829.577763000001</v>
          </cell>
          <cell r="I3502">
            <v>5.3650944834328609</v>
          </cell>
          <cell r="J3502">
            <v>184532.36253443614</v>
          </cell>
          <cell r="K3502">
            <v>1.041709255546585</v>
          </cell>
          <cell r="L3502">
            <v>31</v>
          </cell>
          <cell r="M3502">
            <v>178.74014662465271</v>
          </cell>
        </row>
        <row r="3503">
          <cell r="D3503">
            <v>45871</v>
          </cell>
          <cell r="E3503">
            <v>191809.12400000001</v>
          </cell>
          <cell r="F3503">
            <v>268.14999999999998</v>
          </cell>
          <cell r="G3503">
            <v>192077.274</v>
          </cell>
          <cell r="H3503">
            <v>35829.577763000001</v>
          </cell>
          <cell r="I3503">
            <v>5.3608578719660978</v>
          </cell>
          <cell r="J3503">
            <v>184532.36253443614</v>
          </cell>
          <cell r="K3503">
            <v>1.0408866572883979</v>
          </cell>
          <cell r="L3503">
            <v>31</v>
          </cell>
          <cell r="M3503">
            <v>178.74014662465271</v>
          </cell>
        </row>
        <row r="3504">
          <cell r="D3504">
            <v>45872</v>
          </cell>
          <cell r="E3504">
            <v>173014.86600000001</v>
          </cell>
          <cell r="F3504">
            <v>43.612000000000002</v>
          </cell>
          <cell r="G3504">
            <v>173058.478</v>
          </cell>
          <cell r="H3504">
            <v>35829.577763000001</v>
          </cell>
          <cell r="I3504">
            <v>4.8300451416067665</v>
          </cell>
          <cell r="J3504">
            <v>184532.36253443614</v>
          </cell>
          <cell r="K3504">
            <v>0.93782183039955958</v>
          </cell>
          <cell r="L3504">
            <v>31</v>
          </cell>
          <cell r="M3504">
            <v>178.74014662465271</v>
          </cell>
        </row>
        <row r="3505">
          <cell r="D3505">
            <v>45873</v>
          </cell>
          <cell r="E3505">
            <v>211247.98300000001</v>
          </cell>
          <cell r="F3505">
            <v>4400.6329999999998</v>
          </cell>
          <cell r="G3505">
            <v>215648.61600000001</v>
          </cell>
          <cell r="H3505">
            <v>35829.577763000001</v>
          </cell>
          <cell r="I3505">
            <v>6.0187317145192001</v>
          </cell>
          <cell r="J3505">
            <v>184532.36253443614</v>
          </cell>
          <cell r="K3505">
            <v>1.1686222028385789</v>
          </cell>
          <cell r="L3505">
            <v>31</v>
          </cell>
          <cell r="M3505">
            <v>178.74014662465271</v>
          </cell>
        </row>
        <row r="3506">
          <cell r="D3506">
            <v>45874</v>
          </cell>
          <cell r="E3506">
            <v>194198.91200000001</v>
          </cell>
          <cell r="F3506">
            <v>3687.5990000000002</v>
          </cell>
          <cell r="G3506">
            <v>197886.511</v>
          </cell>
          <cell r="H3506">
            <v>35829.577763000001</v>
          </cell>
          <cell r="I3506">
            <v>5.5229931066715148</v>
          </cell>
          <cell r="J3506">
            <v>184532.36253443614</v>
          </cell>
          <cell r="K3506">
            <v>1.0723675147391656</v>
          </cell>
          <cell r="L3506">
            <v>31</v>
          </cell>
          <cell r="M3506">
            <v>178.74014662465271</v>
          </cell>
        </row>
        <row r="3507">
          <cell r="D3507">
            <v>45875</v>
          </cell>
          <cell r="E3507">
            <v>197992.63200000001</v>
          </cell>
          <cell r="F3507">
            <v>9995.009</v>
          </cell>
          <cell r="G3507">
            <v>207987.641</v>
          </cell>
          <cell r="H3507">
            <v>35829.577763000001</v>
          </cell>
          <cell r="I3507">
            <v>5.804914653914282</v>
          </cell>
          <cell r="J3507">
            <v>184532.36253443614</v>
          </cell>
          <cell r="K3507">
            <v>1.1271065852266797</v>
          </cell>
          <cell r="L3507">
            <v>31</v>
          </cell>
          <cell r="M3507">
            <v>178.74014662465271</v>
          </cell>
        </row>
        <row r="3508">
          <cell r="D3508">
            <v>45876</v>
          </cell>
          <cell r="E3508">
            <v>224683.82</v>
          </cell>
          <cell r="F3508">
            <v>441.69099999999997</v>
          </cell>
          <cell r="G3508">
            <v>225125.511</v>
          </cell>
          <cell r="H3508">
            <v>35829.577763000001</v>
          </cell>
          <cell r="I3508">
            <v>6.2832309241578486</v>
          </cell>
          <cell r="J3508">
            <v>184532.36253443614</v>
          </cell>
          <cell r="K3508">
            <v>1.2199784791569481</v>
          </cell>
          <cell r="L3508">
            <v>31</v>
          </cell>
          <cell r="M3508">
            <v>178.74014662465271</v>
          </cell>
        </row>
        <row r="3509">
          <cell r="D3509">
            <v>45877</v>
          </cell>
          <cell r="E3509">
            <v>206186.81200000001</v>
          </cell>
          <cell r="F3509">
            <v>90.117000000000004</v>
          </cell>
          <cell r="G3509">
            <v>206276.929</v>
          </cell>
          <cell r="H3509">
            <v>35829.577763000001</v>
          </cell>
          <cell r="I3509">
            <v>5.7571688498382265</v>
          </cell>
          <cell r="J3509">
            <v>184532.36253443614</v>
          </cell>
          <cell r="K3509">
            <v>1.1178360595773873</v>
          </cell>
          <cell r="L3509">
            <v>31</v>
          </cell>
          <cell r="M3509">
            <v>178.74014662465271</v>
          </cell>
        </row>
        <row r="3510">
          <cell r="D3510">
            <v>45878</v>
          </cell>
          <cell r="E3510">
            <v>201241.02</v>
          </cell>
          <cell r="F3510">
            <v>1589.5</v>
          </cell>
          <cell r="G3510">
            <v>202830.52</v>
          </cell>
          <cell r="H3510">
            <v>35829.577763000001</v>
          </cell>
          <cell r="I3510">
            <v>5.6609799127874805</v>
          </cell>
          <cell r="J3510">
            <v>184532.36253443614</v>
          </cell>
          <cell r="K3510">
            <v>1.0991596119740199</v>
          </cell>
          <cell r="L3510">
            <v>31</v>
          </cell>
          <cell r="M3510">
            <v>178.74014662465271</v>
          </cell>
        </row>
        <row r="3511">
          <cell r="D3511">
            <v>45879</v>
          </cell>
          <cell r="E3511">
            <v>180895.08100000001</v>
          </cell>
          <cell r="F3511">
            <v>436.77499999999998</v>
          </cell>
          <cell r="G3511">
            <v>181331.856</v>
          </cell>
          <cell r="H3511">
            <v>35829.577763000001</v>
          </cell>
          <cell r="I3511">
            <v>5.0609543098566823</v>
          </cell>
          <cell r="J3511">
            <v>184532.36253443614</v>
          </cell>
          <cell r="K3511">
            <v>0.98265612334617525</v>
          </cell>
          <cell r="L3511">
            <v>31</v>
          </cell>
          <cell r="M3511">
            <v>178.74014662465271</v>
          </cell>
        </row>
        <row r="3512">
          <cell r="D3512">
            <v>45880</v>
          </cell>
          <cell r="E3512">
            <v>213228.78099999999</v>
          </cell>
          <cell r="F3512">
            <v>4215.4340000000002</v>
          </cell>
          <cell r="G3512">
            <v>217444.215</v>
          </cell>
          <cell r="H3512">
            <v>35829.577763000001</v>
          </cell>
          <cell r="I3512">
            <v>6.0688467064366947</v>
          </cell>
          <cell r="J3512">
            <v>184532.36253443614</v>
          </cell>
          <cell r="K3512">
            <v>1.1783527399397062</v>
          </cell>
          <cell r="L3512">
            <v>31</v>
          </cell>
          <cell r="M3512">
            <v>178.74014662465271</v>
          </cell>
        </row>
        <row r="3513">
          <cell r="D3513">
            <v>45881</v>
          </cell>
          <cell r="E3513">
            <v>182229.90100000001</v>
          </cell>
          <cell r="F3513">
            <v>733.08500000000004</v>
          </cell>
          <cell r="G3513">
            <v>182962.986</v>
          </cell>
          <cell r="H3513">
            <v>35829.577763000001</v>
          </cell>
          <cell r="I3513">
            <v>5.1064789881208066</v>
          </cell>
          <cell r="J3513">
            <v>184532.36253443614</v>
          </cell>
          <cell r="K3513">
            <v>0.99149538588851449</v>
          </cell>
          <cell r="L3513">
            <v>31</v>
          </cell>
          <cell r="M3513">
            <v>178.74014662465271</v>
          </cell>
        </row>
        <row r="3514">
          <cell r="D3514">
            <v>45882</v>
          </cell>
          <cell r="E3514">
            <v>175772.33900000001</v>
          </cell>
          <cell r="F3514">
            <v>109.97499999999999</v>
          </cell>
          <cell r="G3514">
            <v>175882.31400000001</v>
          </cell>
          <cell r="H3514">
            <v>35829.577763000001</v>
          </cell>
          <cell r="I3514">
            <v>4.9088581273103298</v>
          </cell>
          <cell r="J3514">
            <v>184532.36253443614</v>
          </cell>
          <cell r="K3514">
            <v>0.95312449038405445</v>
          </cell>
          <cell r="L3514">
            <v>31</v>
          </cell>
          <cell r="M3514">
            <v>178.74014662465271</v>
          </cell>
        </row>
        <row r="3515">
          <cell r="D3515">
            <v>45883</v>
          </cell>
          <cell r="E3515">
            <v>189219.91399999999</v>
          </cell>
          <cell r="F3515">
            <v>1742.6030000000001</v>
          </cell>
          <cell r="G3515">
            <v>190962.51699999999</v>
          </cell>
          <cell r="H3515">
            <v>35829.577763000001</v>
          </cell>
          <cell r="I3515">
            <v>5.3297451134688103</v>
          </cell>
          <cell r="J3515">
            <v>184532.36253443614</v>
          </cell>
          <cell r="K3515">
            <v>1.0348456735569291</v>
          </cell>
          <cell r="L3515">
            <v>31</v>
          </cell>
          <cell r="M3515">
            <v>178.74014662465271</v>
          </cell>
        </row>
        <row r="3516">
          <cell r="D3516">
            <v>45884</v>
          </cell>
          <cell r="E3516">
            <v>197759.45199999999</v>
          </cell>
          <cell r="F3516">
            <v>10444.923000000001</v>
          </cell>
          <cell r="G3516">
            <v>208204.375</v>
          </cell>
          <cell r="H3516">
            <v>35829.577763000001</v>
          </cell>
          <cell r="I3516">
            <v>5.8109636785897498</v>
          </cell>
          <cell r="J3516">
            <v>184532.36253443614</v>
          </cell>
          <cell r="K3516">
            <v>1.128281089237918</v>
          </cell>
          <cell r="L3516">
            <v>31</v>
          </cell>
          <cell r="M3516">
            <v>178.74014662465271</v>
          </cell>
        </row>
        <row r="3517">
          <cell r="D3517">
            <v>45885</v>
          </cell>
          <cell r="E3517">
            <v>194969.33199999999</v>
          </cell>
          <cell r="F3517">
            <v>2858.5</v>
          </cell>
          <cell r="G3517">
            <v>197827.83199999999</v>
          </cell>
          <cell r="H3517">
            <v>35829.577763000001</v>
          </cell>
          <cell r="I3517">
            <v>5.5213553815387169</v>
          </cell>
          <cell r="J3517">
            <v>184532.36253443614</v>
          </cell>
          <cell r="K3517">
            <v>1.0720495271558816</v>
          </cell>
          <cell r="L3517">
            <v>31</v>
          </cell>
          <cell r="M3517">
            <v>178.74014662465271</v>
          </cell>
        </row>
        <row r="3518">
          <cell r="D3518">
            <v>45886</v>
          </cell>
          <cell r="E3518">
            <v>178057.56</v>
          </cell>
          <cell r="F3518">
            <v>1147.2460000000001</v>
          </cell>
          <cell r="G3518">
            <v>179204.80600000001</v>
          </cell>
          <cell r="H3518">
            <v>35829.577763000001</v>
          </cell>
          <cell r="I3518">
            <v>5.0015885530490056</v>
          </cell>
          <cell r="J3518">
            <v>184532.36253443614</v>
          </cell>
          <cell r="K3518">
            <v>0.97112941891999061</v>
          </cell>
          <cell r="L3518">
            <v>31</v>
          </cell>
          <cell r="M3518">
            <v>178.74014662465271</v>
          </cell>
        </row>
        <row r="3519">
          <cell r="D3519">
            <v>45887</v>
          </cell>
          <cell r="E3519">
            <v>144569.36799999999</v>
          </cell>
          <cell r="F3519">
            <v>1262.405</v>
          </cell>
          <cell r="G3519">
            <v>145831.77299999999</v>
          </cell>
          <cell r="H3519">
            <v>35829.577763000001</v>
          </cell>
          <cell r="I3519">
            <v>4.0701504763641267</v>
          </cell>
          <cell r="J3519">
            <v>184532.36253443614</v>
          </cell>
          <cell r="K3519">
            <v>0.79027749386119672</v>
          </cell>
          <cell r="L3519">
            <v>31</v>
          </cell>
          <cell r="M3519">
            <v>178.74014662465271</v>
          </cell>
        </row>
        <row r="3520">
          <cell r="D3520">
            <v>45888</v>
          </cell>
          <cell r="E3520">
            <v>179377.81200000001</v>
          </cell>
          <cell r="F3520">
            <v>4108.9470000000001</v>
          </cell>
          <cell r="G3520">
            <v>183486.75900000002</v>
          </cell>
          <cell r="H3520">
            <v>35829.577763000001</v>
          </cell>
          <cell r="I3520">
            <v>5.1210974411616039</v>
          </cell>
          <cell r="J3520">
            <v>184532.36253443614</v>
          </cell>
          <cell r="K3520">
            <v>0.9943337660664211</v>
          </cell>
          <cell r="L3520">
            <v>31</v>
          </cell>
          <cell r="M3520">
            <v>178.74014662465271</v>
          </cell>
        </row>
        <row r="3521">
          <cell r="D3521">
            <v>45889</v>
          </cell>
          <cell r="E3521">
            <v>173362.61</v>
          </cell>
          <cell r="F3521">
            <v>2963.0250000000001</v>
          </cell>
          <cell r="G3521">
            <v>176325.63499999998</v>
          </cell>
          <cell r="H3521">
            <v>35829.577763000001</v>
          </cell>
          <cell r="I3521">
            <v>4.9212311729245535</v>
          </cell>
          <cell r="J3521">
            <v>184532.36253443614</v>
          </cell>
          <cell r="K3521">
            <v>0.95552689283482906</v>
          </cell>
          <cell r="L3521">
            <v>31</v>
          </cell>
          <cell r="M3521">
            <v>178.74014662465271</v>
          </cell>
        </row>
        <row r="3522">
          <cell r="D3522">
            <v>45890</v>
          </cell>
          <cell r="E3522">
            <v>192601.31099999999</v>
          </cell>
          <cell r="F3522">
            <v>2532.3040000000001</v>
          </cell>
          <cell r="G3522">
            <v>195133.61499999999</v>
          </cell>
          <cell r="H3522">
            <v>35829.577763000001</v>
          </cell>
          <cell r="I3522">
            <v>5.44616004940778</v>
          </cell>
          <cell r="J3522">
            <v>184532.36253443614</v>
          </cell>
          <cell r="K3522">
            <v>1.0574492859678504</v>
          </cell>
          <cell r="L3522">
            <v>31</v>
          </cell>
          <cell r="M3522">
            <v>178.74014662465271</v>
          </cell>
        </row>
        <row r="3523">
          <cell r="D3523">
            <v>45891</v>
          </cell>
          <cell r="E3523">
            <v>187168.45199999999</v>
          </cell>
          <cell r="F3523">
            <v>43.368000000000002</v>
          </cell>
          <cell r="G3523">
            <v>187211.81999999998</v>
          </cell>
          <cell r="H3523">
            <v>35829.577763000001</v>
          </cell>
          <cell r="I3523">
            <v>5.225063528192825</v>
          </cell>
          <cell r="J3523">
            <v>184532.36253443614</v>
          </cell>
          <cell r="K3523">
            <v>1.0145202577410444</v>
          </cell>
          <cell r="L3523">
            <v>31</v>
          </cell>
          <cell r="M3523">
            <v>178.74014662465271</v>
          </cell>
        </row>
        <row r="3524">
          <cell r="D3524">
            <v>45892</v>
          </cell>
          <cell r="E3524">
            <v>195788.32399999999</v>
          </cell>
          <cell r="F3524">
            <v>212.18</v>
          </cell>
          <cell r="G3524">
            <v>196000.50399999999</v>
          </cell>
          <cell r="H3524">
            <v>35829.577763000001</v>
          </cell>
          <cell r="I3524">
            <v>5.4703548363442653</v>
          </cell>
          <cell r="J3524">
            <v>184532.36253443614</v>
          </cell>
          <cell r="K3524">
            <v>1.0621470473149324</v>
          </cell>
          <cell r="L3524">
            <v>31</v>
          </cell>
          <cell r="M3524">
            <v>178.74014662465271</v>
          </cell>
        </row>
        <row r="3525">
          <cell r="D3525">
            <v>45893</v>
          </cell>
          <cell r="E3525">
            <v>163312.29999999999</v>
          </cell>
          <cell r="F3525">
            <v>0</v>
          </cell>
          <cell r="G3525">
            <v>163312.29999999999</v>
          </cell>
          <cell r="H3525">
            <v>35829.577763000001</v>
          </cell>
          <cell r="I3525">
            <v>4.5580302698584161</v>
          </cell>
          <cell r="J3525">
            <v>184532.36253443614</v>
          </cell>
          <cell r="K3525">
            <v>0.88500628159206374</v>
          </cell>
          <cell r="L3525">
            <v>31</v>
          </cell>
          <cell r="M3525">
            <v>178.74014662465271</v>
          </cell>
        </row>
        <row r="3526">
          <cell r="D3526">
            <v>45894</v>
          </cell>
          <cell r="E3526">
            <v>163684.277</v>
          </cell>
          <cell r="F3526">
            <v>3414.1779999999999</v>
          </cell>
          <cell r="G3526">
            <v>167098.45500000002</v>
          </cell>
          <cell r="H3526">
            <v>35829.577763000001</v>
          </cell>
          <cell r="I3526">
            <v>4.6637014844354923</v>
          </cell>
          <cell r="J3526">
            <v>184532.36253443614</v>
          </cell>
          <cell r="K3526">
            <v>0.90552384798529462</v>
          </cell>
          <cell r="L3526">
            <v>31</v>
          </cell>
          <cell r="M3526">
            <v>178.74014662465271</v>
          </cell>
        </row>
        <row r="3527">
          <cell r="D3527">
            <v>45895</v>
          </cell>
          <cell r="E3527">
            <v>171839.59899999999</v>
          </cell>
          <cell r="F3527">
            <v>812.34500000000003</v>
          </cell>
          <cell r="G3527">
            <v>172651.94399999999</v>
          </cell>
          <cell r="H3527">
            <v>35829.577763000001</v>
          </cell>
          <cell r="I3527">
            <v>4.8186988175532406</v>
          </cell>
          <cell r="J3527">
            <v>184532.36253443614</v>
          </cell>
          <cell r="K3527">
            <v>0.93561878051488612</v>
          </cell>
          <cell r="L3527">
            <v>31</v>
          </cell>
          <cell r="M3527">
            <v>178.74014662465271</v>
          </cell>
        </row>
        <row r="3528">
          <cell r="D3528">
            <v>45896</v>
          </cell>
          <cell r="E3528">
            <v>171563.40400000001</v>
          </cell>
          <cell r="F3528">
            <v>4112.4780000000001</v>
          </cell>
          <cell r="G3528">
            <v>175675.88200000001</v>
          </cell>
          <cell r="H3528">
            <v>35829.577763000001</v>
          </cell>
          <cell r="I3528">
            <v>4.9030966304440957</v>
          </cell>
          <cell r="J3528">
            <v>184532.36253443614</v>
          </cell>
          <cell r="K3528">
            <v>0.95200581397865436</v>
          </cell>
          <cell r="L3528">
            <v>31</v>
          </cell>
          <cell r="M3528">
            <v>178.74014662465271</v>
          </cell>
        </row>
        <row r="3529">
          <cell r="D3529">
            <v>45897</v>
          </cell>
          <cell r="E3529">
            <v>169153.27</v>
          </cell>
          <cell r="F3529">
            <v>1705.501</v>
          </cell>
          <cell r="G3529">
            <v>170858.77099999998</v>
          </cell>
          <cell r="H3529">
            <v>35829.577763000001</v>
          </cell>
          <cell r="I3529">
            <v>4.7686515350577219</v>
          </cell>
          <cell r="J3529">
            <v>184532.36253443614</v>
          </cell>
          <cell r="K3529">
            <v>0.92590139015922213</v>
          </cell>
          <cell r="L3529">
            <v>31</v>
          </cell>
          <cell r="M3529">
            <v>178.74014662465271</v>
          </cell>
        </row>
        <row r="3530">
          <cell r="D3530">
            <v>45898</v>
          </cell>
          <cell r="E3530">
            <v>163481.318</v>
          </cell>
          <cell r="F3530">
            <v>5.45</v>
          </cell>
          <cell r="G3530">
            <v>163486.76800000001</v>
          </cell>
          <cell r="H3530">
            <v>35829.577763000001</v>
          </cell>
          <cell r="I3530">
            <v>4.5628996546207503</v>
          </cell>
          <cell r="J3530">
            <v>184532.36253443614</v>
          </cell>
          <cell r="K3530">
            <v>0.8859517417682834</v>
          </cell>
          <cell r="L3530">
            <v>31</v>
          </cell>
          <cell r="M3530">
            <v>178.74014662465271</v>
          </cell>
        </row>
        <row r="3531">
          <cell r="D3531">
            <v>45899</v>
          </cell>
          <cell r="E3531">
            <v>184795.42600000001</v>
          </cell>
          <cell r="F3531">
            <v>2.0499999999999998</v>
          </cell>
          <cell r="G3531">
            <v>184797.476</v>
          </cell>
          <cell r="H3531">
            <v>35829.577763000001</v>
          </cell>
          <cell r="I3531">
            <v>5.157679424032569</v>
          </cell>
          <cell r="J3531">
            <v>184532.36253443614</v>
          </cell>
          <cell r="K3531">
            <v>1.00143667734983</v>
          </cell>
          <cell r="L3531">
            <v>31</v>
          </cell>
          <cell r="M3531">
            <v>178.74014662465271</v>
          </cell>
        </row>
        <row r="3532">
          <cell r="D3532">
            <v>45900</v>
          </cell>
          <cell r="E3532">
            <v>137859.212</v>
          </cell>
          <cell r="F3532">
            <v>5.3250000000000002</v>
          </cell>
          <cell r="G3532">
            <v>137864.53700000001</v>
          </cell>
          <cell r="H3532">
            <v>35829.577763000001</v>
          </cell>
          <cell r="I3532">
            <v>3.8477857012975485</v>
          </cell>
          <cell r="J3532">
            <v>184532.36253443614</v>
          </cell>
          <cell r="K3532">
            <v>0.74710221614527206</v>
          </cell>
          <cell r="L3532">
            <v>31</v>
          </cell>
          <cell r="M3532">
            <v>178.74014662465271</v>
          </cell>
        </row>
        <row r="3533">
          <cell r="D3533"/>
          <cell r="E3533"/>
          <cell r="F3533"/>
          <cell r="G3533"/>
          <cell r="H3533"/>
          <cell r="I3533"/>
          <cell r="J3533"/>
          <cell r="K3533"/>
          <cell r="M3533"/>
        </row>
        <row r="3534">
          <cell r="D3534"/>
          <cell r="E3534"/>
          <cell r="F3534"/>
          <cell r="G3534"/>
          <cell r="H3534"/>
          <cell r="I3534"/>
          <cell r="J3534"/>
          <cell r="K3534"/>
          <cell r="M3534"/>
        </row>
        <row r="3535">
          <cell r="D3535"/>
          <cell r="E3535"/>
          <cell r="F3535"/>
          <cell r="G3535"/>
          <cell r="H3535"/>
          <cell r="I3535"/>
          <cell r="J3535"/>
          <cell r="K3535"/>
          <cell r="M3535"/>
        </row>
        <row r="3536">
          <cell r="D3536"/>
          <cell r="E3536"/>
          <cell r="F3536"/>
          <cell r="G3536"/>
          <cell r="H3536"/>
          <cell r="I3536"/>
          <cell r="J3536"/>
          <cell r="K3536"/>
          <cell r="M3536"/>
        </row>
        <row r="3537">
          <cell r="D3537"/>
          <cell r="E3537"/>
          <cell r="F3537"/>
          <cell r="G3537"/>
          <cell r="H3537"/>
          <cell r="I3537"/>
          <cell r="J3537"/>
          <cell r="K3537"/>
          <cell r="M3537"/>
        </row>
        <row r="3538">
          <cell r="D3538"/>
          <cell r="E3538"/>
          <cell r="F3538"/>
          <cell r="G3538"/>
          <cell r="H3538"/>
          <cell r="I3538"/>
          <cell r="J3538"/>
          <cell r="K3538"/>
          <cell r="M3538"/>
        </row>
        <row r="3539">
          <cell r="D3539"/>
          <cell r="E3539"/>
          <cell r="F3539"/>
          <cell r="G3539"/>
          <cell r="H3539"/>
          <cell r="I3539"/>
          <cell r="J3539"/>
          <cell r="K3539"/>
          <cell r="M3539"/>
        </row>
        <row r="3540">
          <cell r="D3540"/>
          <cell r="E3540"/>
          <cell r="F3540"/>
          <cell r="G3540"/>
          <cell r="H3540"/>
          <cell r="I3540"/>
          <cell r="J3540"/>
          <cell r="K3540"/>
          <cell r="M3540"/>
        </row>
        <row r="3541">
          <cell r="D3541"/>
          <cell r="E3541"/>
          <cell r="F3541"/>
          <cell r="G3541"/>
          <cell r="H3541"/>
          <cell r="I3541"/>
          <cell r="J3541"/>
          <cell r="K3541"/>
          <cell r="M3541"/>
        </row>
        <row r="3542">
          <cell r="D3542"/>
          <cell r="E3542"/>
          <cell r="F3542"/>
          <cell r="G3542"/>
          <cell r="H3542"/>
          <cell r="I3542"/>
          <cell r="J3542"/>
          <cell r="K3542"/>
          <cell r="M3542"/>
        </row>
        <row r="3543">
          <cell r="D3543"/>
          <cell r="E3543"/>
          <cell r="F3543"/>
          <cell r="G3543"/>
          <cell r="H3543"/>
          <cell r="I3543"/>
          <cell r="J3543"/>
          <cell r="K3543"/>
          <cell r="M3543"/>
        </row>
        <row r="3544">
          <cell r="D3544"/>
          <cell r="E3544"/>
          <cell r="F3544"/>
          <cell r="G3544"/>
          <cell r="H3544"/>
          <cell r="I3544"/>
          <cell r="J3544"/>
          <cell r="K3544"/>
          <cell r="M3544"/>
        </row>
        <row r="3545">
          <cell r="D3545"/>
          <cell r="E3545"/>
          <cell r="F3545"/>
          <cell r="G3545"/>
          <cell r="H3545"/>
          <cell r="I3545"/>
          <cell r="J3545"/>
          <cell r="K3545"/>
          <cell r="M3545"/>
        </row>
        <row r="3546">
          <cell r="D3546"/>
          <cell r="E3546"/>
          <cell r="F3546"/>
          <cell r="G3546"/>
          <cell r="H3546"/>
          <cell r="I3546"/>
          <cell r="J3546"/>
          <cell r="K3546"/>
          <cell r="M3546"/>
        </row>
        <row r="3547">
          <cell r="D3547"/>
          <cell r="E3547"/>
          <cell r="F3547"/>
          <cell r="G3547"/>
          <cell r="H3547"/>
          <cell r="I3547"/>
          <cell r="J3547"/>
          <cell r="K3547"/>
          <cell r="M3547"/>
        </row>
        <row r="3548">
          <cell r="D3548"/>
          <cell r="E3548"/>
          <cell r="F3548"/>
          <cell r="G3548"/>
          <cell r="H3548"/>
          <cell r="I3548"/>
          <cell r="J3548"/>
          <cell r="K3548"/>
          <cell r="M3548"/>
        </row>
        <row r="3549">
          <cell r="D3549"/>
          <cell r="E3549"/>
          <cell r="F3549"/>
          <cell r="G3549"/>
          <cell r="H3549"/>
          <cell r="I3549"/>
          <cell r="J3549"/>
          <cell r="K3549"/>
          <cell r="M3549"/>
        </row>
        <row r="3550">
          <cell r="D3550"/>
          <cell r="E3550"/>
          <cell r="F3550"/>
          <cell r="G3550"/>
          <cell r="H3550"/>
          <cell r="I3550"/>
          <cell r="J3550"/>
          <cell r="K3550"/>
          <cell r="M3550"/>
        </row>
        <row r="3551">
          <cell r="D3551"/>
          <cell r="E3551"/>
          <cell r="F3551"/>
          <cell r="G3551"/>
          <cell r="H3551"/>
          <cell r="I3551"/>
          <cell r="J3551"/>
          <cell r="K3551"/>
          <cell r="M3551"/>
        </row>
        <row r="3552">
          <cell r="D3552"/>
          <cell r="E3552"/>
          <cell r="F3552"/>
          <cell r="G3552"/>
          <cell r="H3552"/>
          <cell r="I3552"/>
          <cell r="J3552"/>
          <cell r="K3552"/>
          <cell r="M3552"/>
        </row>
        <row r="3553">
          <cell r="D3553"/>
          <cell r="E3553"/>
          <cell r="F3553"/>
          <cell r="G3553"/>
          <cell r="H3553"/>
          <cell r="I3553"/>
          <cell r="J3553"/>
          <cell r="K3553"/>
          <cell r="M3553"/>
        </row>
        <row r="3554">
          <cell r="D3554"/>
          <cell r="E3554"/>
          <cell r="F3554"/>
          <cell r="G3554"/>
          <cell r="H3554"/>
          <cell r="I3554"/>
          <cell r="J3554"/>
          <cell r="K3554"/>
          <cell r="M3554"/>
        </row>
        <row r="3555">
          <cell r="D3555"/>
          <cell r="E3555"/>
          <cell r="F3555"/>
          <cell r="G3555"/>
          <cell r="H3555"/>
          <cell r="I3555"/>
          <cell r="J3555"/>
          <cell r="K3555"/>
          <cell r="M3555"/>
        </row>
        <row r="3556">
          <cell r="D3556"/>
          <cell r="E3556"/>
          <cell r="F3556"/>
          <cell r="G3556"/>
          <cell r="H3556"/>
          <cell r="I3556"/>
          <cell r="J3556"/>
          <cell r="K3556"/>
          <cell r="M3556"/>
        </row>
        <row r="3557">
          <cell r="D3557"/>
          <cell r="E3557"/>
          <cell r="F3557"/>
          <cell r="G3557"/>
          <cell r="H3557"/>
          <cell r="I3557"/>
          <cell r="J3557"/>
          <cell r="K3557"/>
          <cell r="M3557"/>
        </row>
        <row r="3558">
          <cell r="D3558"/>
          <cell r="E3558"/>
          <cell r="F3558"/>
          <cell r="G3558"/>
          <cell r="H3558"/>
          <cell r="I3558"/>
          <cell r="J3558"/>
          <cell r="K3558"/>
          <cell r="M3558"/>
        </row>
        <row r="3559">
          <cell r="D3559"/>
          <cell r="E3559"/>
          <cell r="F3559"/>
          <cell r="G3559"/>
          <cell r="H3559"/>
          <cell r="I3559"/>
          <cell r="J3559"/>
          <cell r="K3559"/>
          <cell r="M3559"/>
        </row>
        <row r="3560">
          <cell r="D3560"/>
          <cell r="E3560"/>
          <cell r="F3560"/>
          <cell r="G3560"/>
          <cell r="H3560"/>
          <cell r="I3560"/>
          <cell r="J3560"/>
          <cell r="K3560"/>
          <cell r="M3560"/>
        </row>
        <row r="3561">
          <cell r="D3561"/>
          <cell r="E3561"/>
          <cell r="F3561"/>
          <cell r="G3561"/>
          <cell r="H3561"/>
          <cell r="I3561"/>
          <cell r="J3561"/>
          <cell r="K3561"/>
          <cell r="M3561"/>
        </row>
        <row r="3566">
          <cell r="E3566">
            <v>236145.283</v>
          </cell>
          <cell r="F3566" t="str">
            <v>año</v>
          </cell>
        </row>
        <row r="3567">
          <cell r="E3567">
            <v>236.14528300000001</v>
          </cell>
        </row>
        <row r="3568">
          <cell r="E3568">
            <v>45834</v>
          </cell>
        </row>
        <row r="3570">
          <cell r="E3570">
            <v>236145.283</v>
          </cell>
          <cell r="F3570" t="str">
            <v>histórico</v>
          </cell>
        </row>
        <row r="3571">
          <cell r="E3571">
            <v>236.14528300000001</v>
          </cell>
        </row>
        <row r="3572">
          <cell r="E3572">
            <v>45834</v>
          </cell>
          <cell r="F3572">
            <v>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autoPageBreaks="0" fitToPage="1"/>
  </sheetPr>
  <dimension ref="B1:O28"/>
  <sheetViews>
    <sheetView showGridLines="0" showRowColHeaders="0" workbookViewId="0">
      <selection activeCell="B2" sqref="B2"/>
    </sheetView>
  </sheetViews>
  <sheetFormatPr baseColWidth="10" defaultColWidth="11.44140625" defaultRowHeight="13.2"/>
  <cols>
    <col min="1" max="1" width="0.44140625" style="129" customWidth="1"/>
    <col min="2" max="2" width="2.5546875" style="129" customWidth="1"/>
    <col min="3" max="3" width="16.44140625" style="129" customWidth="1"/>
    <col min="4" max="4" width="4.5546875" style="129" customWidth="1"/>
    <col min="5" max="5" width="95.5546875" style="129" customWidth="1"/>
    <col min="6" max="16384" width="11.44140625" style="129"/>
  </cols>
  <sheetData>
    <row r="1" spans="2:15" ht="0.75" customHeight="1"/>
    <row r="2" spans="2:15" ht="21" customHeight="1">
      <c r="B2" s="129" t="s">
        <v>62</v>
      </c>
      <c r="C2" s="130"/>
      <c r="D2" s="130"/>
      <c r="E2" s="100" t="s">
        <v>1</v>
      </c>
    </row>
    <row r="3" spans="2:15" ht="15" customHeight="1">
      <c r="C3" s="130"/>
      <c r="D3" s="130"/>
      <c r="E3" s="101" t="str">
        <f>Dat_01!A2</f>
        <v>Agosto 2025</v>
      </c>
    </row>
    <row r="4" spans="2:15" s="132" customFormat="1" ht="20.25" customHeight="1">
      <c r="B4" s="131"/>
      <c r="C4" s="99" t="s">
        <v>64</v>
      </c>
    </row>
    <row r="5" spans="2:15" s="132" customFormat="1" ht="8.25" customHeight="1">
      <c r="B5" s="131"/>
      <c r="C5" s="133"/>
    </row>
    <row r="6" spans="2:15" s="132" customFormat="1" ht="3" customHeight="1">
      <c r="B6" s="131"/>
      <c r="C6" s="133"/>
    </row>
    <row r="7" spans="2:15" s="132" customFormat="1" ht="7.5" customHeight="1">
      <c r="B7" s="131"/>
      <c r="C7" s="134"/>
      <c r="D7" s="135"/>
      <c r="E7" s="135"/>
    </row>
    <row r="8" spans="2:15" ht="12.6" customHeight="1">
      <c r="D8" s="136" t="s">
        <v>63</v>
      </c>
      <c r="E8" s="137" t="s">
        <v>75</v>
      </c>
    </row>
    <row r="9" spans="2:15" s="132" customFormat="1" ht="12.6" customHeight="1">
      <c r="B9" s="131"/>
      <c r="C9" s="138"/>
      <c r="D9" s="136" t="s">
        <v>63</v>
      </c>
      <c r="E9" s="137" t="str">
        <f>'P2'!C7</f>
        <v>Estructura de potencia instalada de generación peninsular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</row>
    <row r="10" spans="2:15" s="132" customFormat="1" ht="12.6" customHeight="1">
      <c r="B10" s="131"/>
      <c r="C10" s="138"/>
      <c r="D10" s="136" t="s">
        <v>63</v>
      </c>
      <c r="E10" s="137" t="str">
        <f>'P2'!C23</f>
        <v>Estructura de generación mensual peninsular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</row>
    <row r="11" spans="2:15" ht="12.6" customHeight="1">
      <c r="D11" s="136" t="s">
        <v>63</v>
      </c>
      <c r="E11" s="137" t="str">
        <f>'P3'!C7</f>
        <v xml:space="preserve">Estructura de generación diaria del día de máxima generación de energía renovable peninsular
</v>
      </c>
    </row>
    <row r="12" spans="2:15" ht="12.6" customHeight="1">
      <c r="D12" s="136" t="s">
        <v>63</v>
      </c>
      <c r="E12" s="137" t="str">
        <f>'P4'!C7</f>
        <v>Evolución del peso de la generación renovable y no renovable peninsular</v>
      </c>
    </row>
    <row r="13" spans="2:15" ht="12.6" customHeight="1">
      <c r="D13" s="136" t="s">
        <v>63</v>
      </c>
      <c r="E13" s="137" t="str">
        <f>'P5'!C7</f>
        <v>Evolución de las emisiones de CO2 equivalente y peso de la generación libre de CO2 peninsular</v>
      </c>
    </row>
    <row r="14" spans="2:15" ht="12.6" customHeight="1">
      <c r="D14" s="136" t="s">
        <v>63</v>
      </c>
      <c r="E14" s="137" t="str">
        <f>'P6'!C7</f>
        <v xml:space="preserve">Evolución de la generación renovable peninsular </v>
      </c>
    </row>
    <row r="15" spans="2:15" ht="12.6" customHeight="1">
      <c r="D15" s="136" t="s">
        <v>63</v>
      </c>
      <c r="E15" s="137" t="str">
        <f>'P7'!C7</f>
        <v xml:space="preserve">Evolución de la generación no renovable peninsular </v>
      </c>
    </row>
    <row r="16" spans="2:15" ht="12.6" customHeight="1">
      <c r="D16" s="136" t="s">
        <v>63</v>
      </c>
      <c r="E16" s="137" t="str">
        <f>'P8'!C7</f>
        <v>Generación eólica diaria peninsular</v>
      </c>
    </row>
    <row r="17" spans="2:5" ht="12.6" customHeight="1">
      <c r="D17" s="136" t="s">
        <v>63</v>
      </c>
      <c r="E17" s="137" t="str">
        <f>'P9'!C7</f>
        <v>Máximos de generación de energía eólica peninsular</v>
      </c>
    </row>
    <row r="18" spans="2:5" ht="12.6" customHeight="1">
      <c r="D18" s="136" t="s">
        <v>63</v>
      </c>
      <c r="E18" s="137" t="str">
        <f>'P10'!C7</f>
        <v>Energía producible eólica comparada con el producible eólico medio histórico</v>
      </c>
    </row>
    <row r="19" spans="2:5" ht="12.6" customHeight="1">
      <c r="D19" s="136" t="s">
        <v>63</v>
      </c>
      <c r="E19" s="137" t="str">
        <f>'P11'!C7</f>
        <v>Generación solar fotovoltaica diaria peninsular</v>
      </c>
    </row>
    <row r="20" spans="2:5" ht="12.6" customHeight="1">
      <c r="D20" s="136" t="s">
        <v>63</v>
      </c>
      <c r="E20" s="137" t="str">
        <f>'P12'!C7</f>
        <v>Máximos de generación de energía solar fotovoltaica peninsular</v>
      </c>
    </row>
    <row r="21" spans="2:5" ht="12.6" customHeight="1">
      <c r="D21" s="136" t="s">
        <v>63</v>
      </c>
      <c r="E21" s="137" t="str">
        <f>'P13'!C7</f>
        <v>Energía producible solar fotovoltaica comparada con el producible solar fotovoltaico medio histórico</v>
      </c>
    </row>
    <row r="22" spans="2:5" ht="12.6" customHeight="1">
      <c r="D22" s="136" t="s">
        <v>63</v>
      </c>
      <c r="E22" s="137" t="str">
        <f>'P14'!B7</f>
        <v>Energía producible hidráulica diaria comparada con el producible medio histórico</v>
      </c>
    </row>
    <row r="23" spans="2:5" ht="12.6" customHeight="1">
      <c r="D23" s="136" t="s">
        <v>63</v>
      </c>
      <c r="E23" s="137" t="str">
        <f>'P15'!B7</f>
        <v>Reservas hidroeléctricas</v>
      </c>
    </row>
    <row r="24" spans="2:5" ht="12.6" customHeight="1">
      <c r="D24" s="136" t="s">
        <v>63</v>
      </c>
      <c r="E24" s="137" t="str">
        <f>'P16'!C7</f>
        <v>Reservas hidroeléctricas a finales de mes por cuencas hidrográficas</v>
      </c>
    </row>
    <row r="25" spans="2:5" ht="12.6" customHeight="1">
      <c r="D25" s="136" t="s">
        <v>63</v>
      </c>
      <c r="E25" s="137" t="str">
        <f>'P17'!C7</f>
        <v>Estructura de potencia instalada de almacenamiento peninsular</v>
      </c>
    </row>
    <row r="26" spans="2:5" ht="12.6" customHeight="1">
      <c r="D26" s="136" t="s">
        <v>63</v>
      </c>
      <c r="E26" s="137" t="str">
        <f>'P18'!B7</f>
        <v>Evolución de la energía de almacenamiento peninsular</v>
      </c>
    </row>
    <row r="27" spans="2:5" ht="12.6" customHeight="1">
      <c r="D27" s="136" t="s">
        <v>63</v>
      </c>
      <c r="E27" s="137" t="str">
        <f>'P19'!C7</f>
        <v>Balance de energía de almacenamiento peninsular</v>
      </c>
    </row>
    <row r="28" spans="2:5" s="132" customFormat="1" ht="7.5" customHeight="1">
      <c r="B28" s="131"/>
      <c r="C28" s="134"/>
      <c r="D28" s="135"/>
      <c r="E28" s="135"/>
    </row>
  </sheetData>
  <hyperlinks>
    <hyperlink ref="E10" location="'P2'!A1" display="'P2'!A1" xr:uid="{00000000-0004-0000-0000-000000000000}"/>
    <hyperlink ref="E12" location="'P4'!A1" display="'P4'!A1" xr:uid="{00000000-0004-0000-0000-000001000000}"/>
    <hyperlink ref="E11" location="'P3'!A1" display="'P3'!A1" xr:uid="{00000000-0004-0000-0000-000002000000}"/>
    <hyperlink ref="E9" location="'P2'!A1" display="'P2'!A1" xr:uid="{00000000-0004-0000-0000-000003000000}"/>
    <hyperlink ref="E8" location="'P1'!A1" display="'P1'!A1" xr:uid="{00000000-0004-0000-0000-000004000000}"/>
    <hyperlink ref="E13" location="'P5'!A1" display="'P5'!A1" xr:uid="{00000000-0004-0000-0000-000005000000}"/>
    <hyperlink ref="E14" location="'P6'!A1" display="'P6'!A1" xr:uid="{00000000-0004-0000-0000-000006000000}"/>
    <hyperlink ref="E15" location="'P7'!A1" display="'P7'!A1" xr:uid="{00000000-0004-0000-0000-000007000000}"/>
    <hyperlink ref="E16" location="'P8'!A1" display="'P8'!A1" xr:uid="{00000000-0004-0000-0000-000008000000}"/>
    <hyperlink ref="E17" location="'P9'!A1" display="'P9'!A1" xr:uid="{00000000-0004-0000-0000-000009000000}"/>
    <hyperlink ref="E18" location="'P10'!A1" display="'P10'!A1" xr:uid="{00000000-0004-0000-0000-00000A000000}"/>
    <hyperlink ref="E19" location="'P11'!A1" display="'P11'!A1" xr:uid="{00000000-0004-0000-0000-00000B000000}"/>
    <hyperlink ref="E23" location="'P15'!A1" display="'P15'!A1" xr:uid="{00000000-0004-0000-0000-00000C000000}"/>
    <hyperlink ref="E24" location="'P16'!A1" display="'P16'!A1" xr:uid="{00000000-0004-0000-0000-00000D000000}"/>
    <hyperlink ref="E20" location="'P12'!A1" display="'P12'!A1" xr:uid="{496CADB2-97FB-46B7-8BFC-0C9899AB4CAD}"/>
    <hyperlink ref="E21" location="'P13'!A1" display="'P13'!A1" xr:uid="{5D974B15-FD20-432C-AA15-7FB85CB73D5B}"/>
    <hyperlink ref="E22" location="'P14'!A1" display="'P14'!A1" xr:uid="{C8CAE280-F896-4679-BC65-839CC803C5DE}"/>
    <hyperlink ref="E25" location="'P17'!A1" display="'P17'!A1" xr:uid="{4DF7AE30-4DCF-43A0-B19A-225E64AC0297}"/>
    <hyperlink ref="E26" location="'P17'!A1" display="'P17'!A1" xr:uid="{CEC7A42C-9D2A-4E26-BEE2-C357B0E68CF8}"/>
    <hyperlink ref="E27" location="'P17'!A1" display="'P17'!A1" xr:uid="{B7EDF577-931B-4EEA-BF2E-BE57E610A38C}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9"/>
  <dimension ref="C1:AA39"/>
  <sheetViews>
    <sheetView showGridLines="0" showRowColHeaders="0" topLeftCell="A2" workbookViewId="0">
      <selection activeCell="B2" sqref="B2"/>
    </sheetView>
  </sheetViews>
  <sheetFormatPr baseColWidth="10" defaultRowHeight="13.2"/>
  <cols>
    <col min="1" max="1" width="0.44140625" customWidth="1"/>
    <col min="2" max="2" width="2.5546875" customWidth="1"/>
    <col min="3" max="3" width="23.5546875" customWidth="1"/>
    <col min="4" max="4" width="1.44140625" customWidth="1"/>
    <col min="5" max="5" width="105.5546875" customWidth="1"/>
    <col min="10" max="10" width="17" customWidth="1"/>
  </cols>
  <sheetData>
    <row r="1" spans="3:27" ht="0.6" customHeight="1"/>
    <row r="2" spans="3:27" ht="21" customHeight="1">
      <c r="E2" s="100" t="s">
        <v>1</v>
      </c>
    </row>
    <row r="3" spans="3:27" ht="15" customHeight="1">
      <c r="E3" s="109" t="str">
        <f>Indice!E3</f>
        <v>Agosto 2025</v>
      </c>
    </row>
    <row r="4" spans="3:27" ht="20.100000000000001" customHeight="1">
      <c r="C4" s="99" t="s">
        <v>64</v>
      </c>
    </row>
    <row r="5" spans="3:27" ht="12.6" customHeight="1">
      <c r="K5" s="3"/>
      <c r="L5" s="3"/>
      <c r="M5" s="3"/>
    </row>
    <row r="6" spans="3:27"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3:27" ht="12.75" customHeight="1">
      <c r="C7" s="320" t="s">
        <v>22</v>
      </c>
      <c r="E7" s="4"/>
      <c r="K7" s="2"/>
      <c r="L7" s="2"/>
      <c r="M7" s="2"/>
      <c r="N7" s="2"/>
      <c r="O7" s="2"/>
      <c r="P7" s="2"/>
      <c r="Q7" s="2"/>
      <c r="R7" s="2"/>
      <c r="S7" s="2"/>
    </row>
    <row r="8" spans="3:27">
      <c r="C8" s="320"/>
      <c r="E8" s="4"/>
      <c r="K8" s="2"/>
      <c r="L8" s="2"/>
      <c r="M8" s="2"/>
      <c r="N8" s="2"/>
      <c r="O8" s="2"/>
      <c r="P8" s="2"/>
      <c r="Q8" s="2"/>
      <c r="R8" s="2"/>
      <c r="S8" s="2"/>
    </row>
    <row r="9" spans="3:27">
      <c r="C9" s="114"/>
      <c r="E9" s="4"/>
      <c r="K9" s="2"/>
      <c r="L9" s="2"/>
      <c r="M9" s="2"/>
      <c r="N9" s="2"/>
      <c r="O9" s="2"/>
      <c r="P9" s="2"/>
      <c r="Q9" s="2"/>
      <c r="R9" s="2"/>
      <c r="S9" s="2"/>
    </row>
    <row r="10" spans="3:27">
      <c r="E10" s="4"/>
      <c r="K10" s="2"/>
      <c r="L10" s="2"/>
      <c r="M10" s="2"/>
      <c r="N10" s="2"/>
      <c r="O10" s="2"/>
      <c r="P10" s="2"/>
      <c r="Q10" s="2"/>
      <c r="R10" s="2"/>
      <c r="S10" s="2"/>
    </row>
    <row r="11" spans="3:27">
      <c r="E11" s="4"/>
      <c r="K11" s="2"/>
      <c r="L11" s="2"/>
      <c r="M11" s="2"/>
      <c r="N11" s="2"/>
      <c r="O11" s="2"/>
      <c r="P11" s="2"/>
      <c r="Q11" s="2"/>
      <c r="R11" s="2"/>
      <c r="S11" s="2"/>
    </row>
    <row r="12" spans="3:27">
      <c r="E12" s="4"/>
      <c r="K12" s="2"/>
      <c r="L12" s="2"/>
      <c r="M12" s="2"/>
      <c r="N12" s="2"/>
      <c r="O12" s="2"/>
      <c r="P12" s="2"/>
      <c r="Q12" s="2"/>
      <c r="R12" s="2"/>
      <c r="S12" s="2"/>
    </row>
    <row r="13" spans="3:27">
      <c r="E13" s="4"/>
      <c r="K13" s="2"/>
      <c r="L13" s="2"/>
      <c r="M13" s="2"/>
      <c r="N13" s="2"/>
      <c r="O13" s="2"/>
      <c r="P13" s="2"/>
      <c r="Q13" s="2"/>
      <c r="R13" s="2"/>
      <c r="S13" s="2"/>
    </row>
    <row r="14" spans="3:27">
      <c r="E14" s="4"/>
      <c r="K14" s="2"/>
      <c r="L14" s="2"/>
      <c r="M14" s="2"/>
      <c r="N14" s="2"/>
      <c r="O14" s="2"/>
      <c r="P14" s="2"/>
      <c r="Q14" s="2"/>
      <c r="R14" s="2"/>
      <c r="S14" s="2"/>
    </row>
    <row r="15" spans="3:27">
      <c r="E15" s="4"/>
      <c r="K15" s="2"/>
      <c r="L15" s="2"/>
      <c r="M15" s="2"/>
      <c r="N15" s="2"/>
      <c r="O15" s="2"/>
      <c r="P15" s="2"/>
      <c r="Q15" s="2"/>
      <c r="R15" s="2"/>
      <c r="S15" s="2"/>
    </row>
    <row r="16" spans="3:27">
      <c r="E16" s="4"/>
      <c r="K16" s="2"/>
      <c r="L16" s="2"/>
      <c r="M16" s="2"/>
      <c r="N16" s="2"/>
      <c r="O16" s="2"/>
      <c r="P16" s="2"/>
      <c r="Q16" s="2"/>
      <c r="R16" s="2"/>
      <c r="S16" s="2"/>
      <c r="U16" s="2"/>
      <c r="V16" s="2"/>
      <c r="W16" s="2"/>
      <c r="X16" s="2"/>
      <c r="Y16" s="2"/>
      <c r="Z16" s="2"/>
    </row>
    <row r="17" spans="5:27">
      <c r="E17" s="4"/>
      <c r="K17" s="2"/>
      <c r="L17" s="2"/>
      <c r="M17" s="2"/>
      <c r="N17" s="2"/>
      <c r="O17" s="2"/>
      <c r="P17" s="2"/>
      <c r="Q17" s="2"/>
      <c r="R17" s="2"/>
      <c r="S17" s="2"/>
    </row>
    <row r="18" spans="5:27">
      <c r="E18" s="4"/>
      <c r="K18" s="2"/>
      <c r="L18" s="2"/>
      <c r="M18" s="2"/>
      <c r="N18" s="2"/>
      <c r="O18" s="2"/>
      <c r="P18" s="2"/>
      <c r="Q18" s="2"/>
      <c r="R18" s="2"/>
      <c r="S18" s="2"/>
    </row>
    <row r="19" spans="5:27">
      <c r="E19" s="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5:27">
      <c r="E20" s="4"/>
      <c r="K20" s="2"/>
      <c r="L20" s="2"/>
      <c r="M20" s="2"/>
      <c r="N20" s="2"/>
      <c r="O20" s="2"/>
      <c r="P20" s="2"/>
      <c r="Q20" s="2"/>
      <c r="R20" s="2"/>
      <c r="S20" s="2"/>
    </row>
    <row r="21" spans="5:27">
      <c r="E21" s="4"/>
      <c r="K21" s="2"/>
      <c r="L21" s="2"/>
      <c r="M21" s="2"/>
      <c r="N21" s="2"/>
      <c r="O21" s="2"/>
      <c r="P21" s="2"/>
      <c r="Q21" s="2"/>
      <c r="R21" s="2"/>
      <c r="S21" s="2"/>
    </row>
    <row r="22" spans="5:27"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5" spans="5:27">
      <c r="E25" s="110"/>
    </row>
    <row r="39" spans="5:5">
      <c r="E39" s="41"/>
    </row>
  </sheetData>
  <mergeCells count="1">
    <mergeCell ref="C7:C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0"/>
  <dimension ref="C1:AF40"/>
  <sheetViews>
    <sheetView showGridLines="0" showRowColHeaders="0" topLeftCell="A2" workbookViewId="0">
      <selection activeCell="B2" sqref="B2"/>
    </sheetView>
  </sheetViews>
  <sheetFormatPr baseColWidth="10" defaultRowHeight="13.2"/>
  <cols>
    <col min="1" max="1" width="0.44140625" customWidth="1"/>
    <col min="2" max="2" width="2.5546875" customWidth="1"/>
    <col min="3" max="3" width="23.5546875" customWidth="1"/>
    <col min="4" max="4" width="1.44140625" customWidth="1"/>
    <col min="5" max="5" width="24" bestFit="1" customWidth="1"/>
    <col min="6" max="6" width="6.5546875" bestFit="1" customWidth="1"/>
    <col min="7" max="7" width="24.5546875" customWidth="1"/>
    <col min="8" max="8" width="6.5546875" customWidth="1"/>
    <col min="9" max="9" width="24.5546875" customWidth="1"/>
  </cols>
  <sheetData>
    <row r="1" spans="3:32" ht="0.6" customHeight="1"/>
    <row r="2" spans="3:32" ht="21" customHeight="1">
      <c r="I2" s="100" t="s">
        <v>1</v>
      </c>
    </row>
    <row r="3" spans="3:32" ht="15" customHeight="1">
      <c r="I3" s="109" t="str">
        <f>Indice!E3</f>
        <v>Agosto 2025</v>
      </c>
    </row>
    <row r="4" spans="3:32" ht="20.100000000000001" customHeight="1">
      <c r="C4" s="99" t="s">
        <v>64</v>
      </c>
    </row>
    <row r="5" spans="3:32" ht="12.6" customHeight="1">
      <c r="H5" s="3"/>
      <c r="I5" s="49"/>
      <c r="J5" s="3"/>
      <c r="K5" s="3"/>
      <c r="L5" s="3"/>
      <c r="M5" s="3"/>
      <c r="N5" s="3"/>
      <c r="O5" s="3"/>
      <c r="P5" s="3"/>
      <c r="Q5" s="3"/>
      <c r="R5" s="3"/>
    </row>
    <row r="6" spans="3:32">
      <c r="I6" s="49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</row>
    <row r="7" spans="3:32" ht="12.75" customHeight="1">
      <c r="C7" s="320" t="s">
        <v>23</v>
      </c>
      <c r="E7" s="111"/>
      <c r="F7" s="321" t="str">
        <f>Dat_01!A2</f>
        <v>Agosto 2025</v>
      </c>
      <c r="G7" s="322"/>
      <c r="H7" s="323" t="s">
        <v>25</v>
      </c>
      <c r="I7" s="32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3:32" ht="12.75" customHeight="1">
      <c r="C8" s="320"/>
      <c r="E8" s="112" t="s">
        <v>26</v>
      </c>
      <c r="F8" s="246">
        <v>13604</v>
      </c>
      <c r="G8" s="247" t="s">
        <v>262</v>
      </c>
      <c r="H8" s="246">
        <v>20897</v>
      </c>
      <c r="I8" s="247" t="s">
        <v>179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3:32" ht="12.75" customHeight="1">
      <c r="C9" s="114"/>
      <c r="E9" s="113" t="s">
        <v>27</v>
      </c>
      <c r="F9" s="227">
        <v>52.8</v>
      </c>
      <c r="G9" s="228" t="s">
        <v>263</v>
      </c>
      <c r="H9" s="224">
        <v>83.6</v>
      </c>
      <c r="I9" s="228" t="s">
        <v>166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3:32">
      <c r="E10" s="4"/>
      <c r="G10" s="46"/>
      <c r="H10" s="225"/>
      <c r="I10" s="226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3:32">
      <c r="E11" s="4"/>
      <c r="G11" s="46"/>
      <c r="H11" s="229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3:32">
      <c r="E12" s="4"/>
      <c r="G12" s="4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3:32">
      <c r="E13" s="4"/>
      <c r="G13" s="4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3:32">
      <c r="E14" s="4"/>
      <c r="G14" s="4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3:32">
      <c r="E15" s="4"/>
      <c r="G15" s="4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3:32">
      <c r="E16" s="4"/>
      <c r="G16" s="4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Z16" s="2"/>
      <c r="AA16" s="2"/>
      <c r="AB16" s="2"/>
      <c r="AC16" s="2"/>
      <c r="AD16" s="2"/>
      <c r="AE16" s="2"/>
    </row>
    <row r="17" spans="5:32">
      <c r="E17" s="4"/>
      <c r="G17" s="4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5:32">
      <c r="E18" s="4"/>
      <c r="G18" s="4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5:32">
      <c r="E19" s="4"/>
      <c r="G19" s="4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5:32">
      <c r="E20" s="4"/>
      <c r="G20" s="4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5:32">
      <c r="E21" s="4"/>
      <c r="G21" s="4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5:32">
      <c r="E22" s="41"/>
      <c r="G22" s="4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5:32">
      <c r="G23" s="46"/>
      <c r="I23" s="2"/>
    </row>
    <row r="24" spans="5:32">
      <c r="G24" s="46"/>
      <c r="I24" s="2"/>
    </row>
    <row r="25" spans="5:32">
      <c r="G25" s="46"/>
      <c r="I25" s="2"/>
    </row>
    <row r="26" spans="5:32">
      <c r="G26" s="48"/>
      <c r="I26" s="2"/>
    </row>
    <row r="27" spans="5:32">
      <c r="G27" s="46"/>
      <c r="I27" s="2"/>
    </row>
    <row r="28" spans="5:32">
      <c r="G28" s="46"/>
      <c r="I28" s="2"/>
    </row>
    <row r="29" spans="5:32">
      <c r="G29" s="46"/>
      <c r="I29" s="2"/>
    </row>
    <row r="30" spans="5:32">
      <c r="G30" s="46"/>
      <c r="I30" s="2"/>
    </row>
    <row r="31" spans="5:32">
      <c r="G31" s="46"/>
      <c r="I31" s="2"/>
    </row>
    <row r="32" spans="5:32">
      <c r="G32" s="46"/>
      <c r="I32" s="2"/>
    </row>
    <row r="33" spans="5:9">
      <c r="G33" s="46"/>
      <c r="I33" s="2"/>
    </row>
    <row r="34" spans="5:9">
      <c r="G34" s="46"/>
      <c r="I34" s="2"/>
    </row>
    <row r="35" spans="5:9">
      <c r="G35" s="46"/>
      <c r="I35" s="2"/>
    </row>
    <row r="36" spans="5:9">
      <c r="G36" s="46"/>
      <c r="I36" s="2"/>
    </row>
    <row r="37" spans="5:9">
      <c r="G37" s="46"/>
      <c r="I37" s="2"/>
    </row>
    <row r="38" spans="5:9">
      <c r="G38" s="47"/>
      <c r="I38" s="2"/>
    </row>
    <row r="39" spans="5:9">
      <c r="E39" s="41"/>
    </row>
    <row r="40" spans="5:9">
      <c r="H40" s="2"/>
    </row>
  </sheetData>
  <mergeCells count="3">
    <mergeCell ref="F7:G7"/>
    <mergeCell ref="H7:I7"/>
    <mergeCell ref="C7:C8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9C087-9B57-48AF-83AC-249D2D6F8ACD}">
  <sheetPr codeName="Hoja24"/>
  <dimension ref="C1:AH30"/>
  <sheetViews>
    <sheetView showGridLines="0" showRowColHeaders="0" topLeftCell="A2" workbookViewId="0">
      <selection activeCell="B2" sqref="B2"/>
    </sheetView>
  </sheetViews>
  <sheetFormatPr baseColWidth="10" defaultRowHeight="13.2"/>
  <cols>
    <col min="1" max="1" width="0.44140625" customWidth="1"/>
    <col min="2" max="2" width="2.5546875" customWidth="1"/>
    <col min="3" max="3" width="23.5546875" customWidth="1"/>
    <col min="4" max="4" width="1.44140625" customWidth="1"/>
    <col min="5" max="5" width="105.5546875" customWidth="1"/>
    <col min="7" max="7" width="30.44140625" bestFit="1" customWidth="1"/>
  </cols>
  <sheetData>
    <row r="1" spans="3:34" ht="0.6" customHeight="1"/>
    <row r="2" spans="3:34" ht="21" customHeight="1">
      <c r="E2" s="100" t="s">
        <v>1</v>
      </c>
    </row>
    <row r="3" spans="3:34" ht="15" customHeight="1">
      <c r="E3" s="109" t="str">
        <f>Indice!E3</f>
        <v>Agosto 2025</v>
      </c>
    </row>
    <row r="4" spans="3:34" ht="20.100000000000001" customHeight="1">
      <c r="C4" s="99" t="s">
        <v>64</v>
      </c>
    </row>
    <row r="5" spans="3:34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3:34">
      <c r="AG6" s="42"/>
      <c r="AH6" s="42"/>
    </row>
    <row r="7" spans="3:34" ht="12.75" customHeight="1">
      <c r="C7" s="320" t="s">
        <v>160</v>
      </c>
      <c r="E7" s="4"/>
    </row>
    <row r="8" spans="3:34">
      <c r="C8" s="320"/>
      <c r="E8" s="4"/>
    </row>
    <row r="9" spans="3:34">
      <c r="C9" s="320"/>
      <c r="E9" s="4"/>
    </row>
    <row r="10" spans="3:34">
      <c r="C10" s="320"/>
      <c r="E10" s="4"/>
    </row>
    <row r="11" spans="3:34">
      <c r="E11" s="4"/>
    </row>
    <row r="12" spans="3:34">
      <c r="C12" s="114"/>
      <c r="E12" s="4"/>
    </row>
    <row r="13" spans="3:34">
      <c r="E13" s="4"/>
    </row>
    <row r="14" spans="3:34">
      <c r="E14" s="4"/>
    </row>
    <row r="15" spans="3:34">
      <c r="E15" s="4"/>
    </row>
    <row r="16" spans="3:34">
      <c r="E16" s="4"/>
    </row>
    <row r="17" spans="3:32">
      <c r="E17" s="4"/>
    </row>
    <row r="18" spans="3:32">
      <c r="E18" s="4"/>
    </row>
    <row r="19" spans="3:32">
      <c r="E19" s="4"/>
    </row>
    <row r="20" spans="3:32">
      <c r="E20" s="4"/>
    </row>
    <row r="21" spans="3:32">
      <c r="E21" s="4"/>
    </row>
    <row r="24" spans="3:32">
      <c r="C24" s="114"/>
    </row>
    <row r="25" spans="3:32">
      <c r="C25" s="114"/>
      <c r="E25" s="110"/>
    </row>
    <row r="26" spans="3:32">
      <c r="C26" s="11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3:32">
      <c r="C27" s="11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3:32">
      <c r="C28" s="114"/>
    </row>
    <row r="29" spans="3:32">
      <c r="C29" s="11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</row>
    <row r="30" spans="3:32"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</row>
  </sheetData>
  <mergeCells count="1">
    <mergeCell ref="C7:C10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B8A74-F091-4CFF-9A8D-CB0531EE6308}">
  <sheetPr codeName="Hoja11"/>
  <dimension ref="C1:AA39"/>
  <sheetViews>
    <sheetView showGridLines="0" showRowColHeaders="0" topLeftCell="A2" workbookViewId="0">
      <selection activeCell="B2" sqref="B2"/>
    </sheetView>
  </sheetViews>
  <sheetFormatPr baseColWidth="10" defaultRowHeight="13.2"/>
  <cols>
    <col min="1" max="1" width="0.44140625" customWidth="1"/>
    <col min="2" max="2" width="2.5546875" customWidth="1"/>
    <col min="3" max="3" width="23.5546875" customWidth="1"/>
    <col min="4" max="4" width="1.44140625" customWidth="1"/>
    <col min="5" max="5" width="105.5546875" customWidth="1"/>
    <col min="10" max="10" width="17" customWidth="1"/>
  </cols>
  <sheetData>
    <row r="1" spans="3:27" ht="0.6" customHeight="1"/>
    <row r="2" spans="3:27" ht="21" customHeight="1">
      <c r="E2" s="100" t="s">
        <v>1</v>
      </c>
    </row>
    <row r="3" spans="3:27" ht="15" customHeight="1">
      <c r="E3" s="109" t="str">
        <f>Indice!E3</f>
        <v>Agosto 2025</v>
      </c>
    </row>
    <row r="4" spans="3:27" ht="20.100000000000001" customHeight="1">
      <c r="C4" s="99" t="s">
        <v>64</v>
      </c>
    </row>
    <row r="5" spans="3:27" ht="12.6" customHeight="1">
      <c r="K5" s="3"/>
      <c r="L5" s="3"/>
      <c r="M5" s="3"/>
    </row>
    <row r="6" spans="3:27"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3:27" ht="12.75" customHeight="1">
      <c r="C7" s="320" t="s">
        <v>182</v>
      </c>
      <c r="E7" s="4"/>
      <c r="K7" s="2"/>
      <c r="L7" s="2"/>
      <c r="M7" s="2"/>
      <c r="N7" s="2"/>
      <c r="O7" s="2"/>
      <c r="P7" s="2"/>
      <c r="Q7" s="2"/>
      <c r="R7" s="2"/>
      <c r="S7" s="2"/>
    </row>
    <row r="8" spans="3:27">
      <c r="C8" s="320"/>
      <c r="E8" s="4"/>
      <c r="K8" s="2"/>
      <c r="L8" s="2"/>
      <c r="M8" s="2"/>
      <c r="N8" s="2"/>
      <c r="O8" s="2"/>
      <c r="P8" s="2"/>
      <c r="Q8" s="2"/>
      <c r="R8" s="2"/>
      <c r="S8" s="2"/>
    </row>
    <row r="9" spans="3:27">
      <c r="C9" s="114"/>
      <c r="E9" s="4"/>
      <c r="K9" s="2"/>
      <c r="L9" s="2"/>
      <c r="M9" s="2"/>
      <c r="N9" s="2"/>
      <c r="O9" s="2"/>
      <c r="P9" s="2"/>
      <c r="Q9" s="2"/>
      <c r="R9" s="2"/>
      <c r="S9" s="2"/>
    </row>
    <row r="10" spans="3:27">
      <c r="E10" s="4"/>
      <c r="K10" s="2"/>
      <c r="L10" s="2"/>
      <c r="M10" s="2"/>
      <c r="N10" s="2"/>
      <c r="O10" s="2"/>
      <c r="P10" s="2"/>
      <c r="Q10" s="2"/>
      <c r="R10" s="2"/>
      <c r="S10" s="2"/>
    </row>
    <row r="11" spans="3:27">
      <c r="E11" s="4"/>
      <c r="K11" s="2"/>
      <c r="L11" s="2"/>
      <c r="M11" s="2"/>
      <c r="N11" s="2"/>
      <c r="O11" s="2"/>
      <c r="P11" s="2"/>
      <c r="Q11" s="2"/>
      <c r="R11" s="2"/>
      <c r="S11" s="2"/>
    </row>
    <row r="12" spans="3:27">
      <c r="E12" s="4"/>
      <c r="K12" s="2"/>
      <c r="L12" s="2"/>
      <c r="M12" s="2"/>
      <c r="N12" s="2"/>
      <c r="O12" s="2"/>
      <c r="P12" s="2"/>
      <c r="Q12" s="2"/>
      <c r="R12" s="2"/>
      <c r="S12" s="2"/>
    </row>
    <row r="13" spans="3:27">
      <c r="E13" s="4"/>
      <c r="K13" s="2"/>
      <c r="L13" s="2"/>
      <c r="M13" s="2"/>
      <c r="N13" s="2"/>
      <c r="O13" s="2"/>
      <c r="P13" s="2"/>
      <c r="Q13" s="2"/>
      <c r="R13" s="2"/>
      <c r="S13" s="2"/>
    </row>
    <row r="14" spans="3:27">
      <c r="E14" s="4"/>
      <c r="K14" s="2"/>
      <c r="L14" s="2"/>
      <c r="M14" s="2"/>
      <c r="N14" s="2"/>
      <c r="O14" s="2"/>
      <c r="P14" s="2"/>
      <c r="Q14" s="2"/>
      <c r="R14" s="2"/>
      <c r="S14" s="2"/>
    </row>
    <row r="15" spans="3:27">
      <c r="E15" s="4"/>
      <c r="K15" s="2"/>
      <c r="L15" s="2"/>
      <c r="M15" s="2"/>
      <c r="N15" s="2"/>
      <c r="O15" s="2"/>
      <c r="P15" s="2"/>
      <c r="Q15" s="2"/>
      <c r="R15" s="2"/>
      <c r="S15" s="2"/>
    </row>
    <row r="16" spans="3:27">
      <c r="E16" s="4"/>
      <c r="K16" s="2"/>
      <c r="L16" s="2"/>
      <c r="M16" s="2"/>
      <c r="N16" s="2"/>
      <c r="O16" s="2"/>
      <c r="P16" s="2"/>
      <c r="Q16" s="2"/>
      <c r="R16" s="2"/>
      <c r="S16" s="2"/>
      <c r="U16" s="2"/>
      <c r="V16" s="2"/>
      <c r="W16" s="2"/>
      <c r="X16" s="2"/>
      <c r="Y16" s="2"/>
      <c r="Z16" s="2"/>
    </row>
    <row r="17" spans="5:27">
      <c r="E17" s="4"/>
      <c r="K17" s="2"/>
      <c r="L17" s="2"/>
      <c r="M17" s="2"/>
      <c r="N17" s="2"/>
      <c r="O17" s="2"/>
      <c r="P17" s="2"/>
      <c r="Q17" s="2"/>
      <c r="R17" s="2"/>
      <c r="S17" s="2"/>
    </row>
    <row r="18" spans="5:27">
      <c r="E18" s="4"/>
      <c r="K18" s="2"/>
      <c r="L18" s="2"/>
      <c r="M18" s="2"/>
      <c r="N18" s="2"/>
      <c r="O18" s="2"/>
      <c r="P18" s="2"/>
      <c r="Q18" s="2"/>
      <c r="R18" s="2"/>
      <c r="S18" s="2"/>
    </row>
    <row r="19" spans="5:27">
      <c r="E19" s="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5:27">
      <c r="E20" s="4"/>
      <c r="K20" s="2"/>
      <c r="L20" s="2"/>
      <c r="M20" s="2"/>
      <c r="N20" s="2"/>
      <c r="O20" s="2"/>
      <c r="P20" s="2"/>
      <c r="Q20" s="2"/>
      <c r="R20" s="2"/>
      <c r="S20" s="2"/>
    </row>
    <row r="21" spans="5:27">
      <c r="E21" s="4"/>
      <c r="K21" s="2"/>
      <c r="L21" s="2"/>
      <c r="M21" s="2"/>
      <c r="N21" s="2"/>
      <c r="O21" s="2"/>
      <c r="P21" s="2"/>
      <c r="Q21" s="2"/>
      <c r="R21" s="2"/>
      <c r="S21" s="2"/>
    </row>
    <row r="22" spans="5:27"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5" spans="5:27">
      <c r="E25" s="110"/>
    </row>
    <row r="39" spans="5:5">
      <c r="E39" s="41"/>
    </row>
  </sheetData>
  <mergeCells count="1">
    <mergeCell ref="C7:C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0D245-D9AF-4A08-AD60-7280E4611B93}">
  <sheetPr codeName="Hoja12"/>
  <dimension ref="C1:AF40"/>
  <sheetViews>
    <sheetView showGridLines="0" showRowColHeaders="0" topLeftCell="A2" workbookViewId="0">
      <selection activeCell="B2" sqref="B2"/>
    </sheetView>
  </sheetViews>
  <sheetFormatPr baseColWidth="10" defaultRowHeight="13.2"/>
  <cols>
    <col min="1" max="1" width="0.44140625" customWidth="1"/>
    <col min="2" max="2" width="2.5546875" customWidth="1"/>
    <col min="3" max="3" width="23.5546875" customWidth="1"/>
    <col min="4" max="4" width="1.44140625" customWidth="1"/>
    <col min="5" max="5" width="24" bestFit="1" customWidth="1"/>
    <col min="6" max="6" width="6.5546875" bestFit="1" customWidth="1"/>
    <col min="7" max="7" width="24.5546875" customWidth="1"/>
    <col min="8" max="8" width="6.5546875" customWidth="1"/>
    <col min="9" max="9" width="24.5546875" customWidth="1"/>
  </cols>
  <sheetData>
    <row r="1" spans="3:32" ht="0.6" customHeight="1"/>
    <row r="2" spans="3:32" ht="21" customHeight="1">
      <c r="I2" s="100" t="s">
        <v>1</v>
      </c>
    </row>
    <row r="3" spans="3:32" ht="15" customHeight="1">
      <c r="I3" s="109" t="str">
        <f>Indice!E3</f>
        <v>Agosto 2025</v>
      </c>
    </row>
    <row r="4" spans="3:32" ht="20.100000000000001" customHeight="1">
      <c r="C4" s="99" t="s">
        <v>64</v>
      </c>
    </row>
    <row r="5" spans="3:32" ht="12.6" customHeight="1">
      <c r="H5" s="3"/>
      <c r="I5" s="49"/>
      <c r="J5" s="3"/>
      <c r="K5" s="3"/>
      <c r="L5" s="3"/>
      <c r="M5" s="3"/>
      <c r="N5" s="3"/>
      <c r="O5" s="3"/>
      <c r="P5" s="3"/>
      <c r="Q5" s="3"/>
      <c r="R5" s="3"/>
    </row>
    <row r="6" spans="3:32">
      <c r="I6" s="49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</row>
    <row r="7" spans="3:32" ht="12.75" customHeight="1">
      <c r="C7" s="320" t="s">
        <v>183</v>
      </c>
      <c r="E7" s="111"/>
      <c r="F7" s="321" t="str">
        <f>Dat_01!A2</f>
        <v>Agosto 2025</v>
      </c>
      <c r="G7" s="322"/>
      <c r="H7" s="323" t="s">
        <v>25</v>
      </c>
      <c r="I7" s="32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3:32" ht="12.75" customHeight="1">
      <c r="C8" s="320"/>
      <c r="E8" s="112" t="s">
        <v>26</v>
      </c>
      <c r="F8" s="246">
        <v>22219</v>
      </c>
      <c r="G8" s="247" t="s">
        <v>264</v>
      </c>
      <c r="H8" s="246">
        <v>23034</v>
      </c>
      <c r="I8" s="247" t="s">
        <v>230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3:32" ht="12.75" customHeight="1">
      <c r="C9" s="320"/>
      <c r="E9" s="113" t="s">
        <v>27</v>
      </c>
      <c r="F9" s="227">
        <v>80.900000000000006</v>
      </c>
      <c r="G9" s="228" t="s">
        <v>265</v>
      </c>
      <c r="H9" s="224">
        <v>84.1</v>
      </c>
      <c r="I9" s="228" t="s">
        <v>219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3:32">
      <c r="E10" s="4"/>
      <c r="G10" s="46"/>
      <c r="H10" s="225"/>
      <c r="I10" s="226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3:32">
      <c r="E11" s="4"/>
      <c r="G11" s="46"/>
      <c r="H11" s="229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3:32">
      <c r="E12" s="4"/>
      <c r="G12" s="4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3:32">
      <c r="E13" s="4"/>
      <c r="G13" s="4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3:32">
      <c r="E14" s="4"/>
      <c r="G14" s="4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3:32">
      <c r="E15" s="4"/>
      <c r="G15" s="4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3:32">
      <c r="E16" s="4"/>
      <c r="G16" s="4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Z16" s="2"/>
      <c r="AA16" s="2"/>
      <c r="AB16" s="2"/>
      <c r="AC16" s="2"/>
      <c r="AD16" s="2"/>
      <c r="AE16" s="2"/>
    </row>
    <row r="17" spans="5:32">
      <c r="E17" s="4"/>
      <c r="G17" s="4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5:32">
      <c r="E18" s="4"/>
      <c r="G18" s="4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5:32">
      <c r="E19" s="4"/>
      <c r="G19" s="4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5:32">
      <c r="E20" s="4"/>
      <c r="G20" s="4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5:32">
      <c r="E21" s="4"/>
      <c r="G21" s="4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5:32">
      <c r="E22" s="41"/>
      <c r="G22" s="4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5:32">
      <c r="G23" s="46"/>
      <c r="I23" s="2"/>
    </row>
    <row r="24" spans="5:32">
      <c r="G24" s="46"/>
      <c r="I24" s="2"/>
    </row>
    <row r="25" spans="5:32">
      <c r="G25" s="46"/>
      <c r="I25" s="2"/>
    </row>
    <row r="26" spans="5:32">
      <c r="G26" s="48"/>
      <c r="I26" s="2"/>
    </row>
    <row r="27" spans="5:32">
      <c r="G27" s="46"/>
      <c r="I27" s="2"/>
    </row>
    <row r="28" spans="5:32">
      <c r="G28" s="46"/>
      <c r="I28" s="2"/>
    </row>
    <row r="29" spans="5:32">
      <c r="G29" s="46"/>
      <c r="I29" s="2"/>
    </row>
    <row r="30" spans="5:32">
      <c r="G30" s="46"/>
      <c r="I30" s="2"/>
    </row>
    <row r="31" spans="5:32">
      <c r="G31" s="46"/>
      <c r="I31" s="2"/>
    </row>
    <row r="32" spans="5:32">
      <c r="G32" s="46"/>
      <c r="I32" s="2"/>
    </row>
    <row r="33" spans="5:9">
      <c r="G33" s="46"/>
      <c r="I33" s="2"/>
    </row>
    <row r="34" spans="5:9">
      <c r="G34" s="46"/>
      <c r="I34" s="2"/>
    </row>
    <row r="35" spans="5:9">
      <c r="G35" s="46"/>
      <c r="I35" s="2"/>
    </row>
    <row r="36" spans="5:9">
      <c r="G36" s="46"/>
      <c r="I36" s="2"/>
    </row>
    <row r="37" spans="5:9">
      <c r="G37" s="46"/>
      <c r="I37" s="2"/>
    </row>
    <row r="38" spans="5:9">
      <c r="G38" s="47"/>
      <c r="I38" s="2"/>
    </row>
    <row r="39" spans="5:9">
      <c r="E39" s="41"/>
    </row>
    <row r="40" spans="5:9">
      <c r="H40" s="2"/>
    </row>
  </sheetData>
  <mergeCells count="3">
    <mergeCell ref="F7:G7"/>
    <mergeCell ref="H7:I7"/>
    <mergeCell ref="C7:C9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9D7C2-2ED0-40C3-B2C7-3312C1975BBC}">
  <sheetPr codeName="Hoja22"/>
  <dimension ref="C1:AH30"/>
  <sheetViews>
    <sheetView showGridLines="0" showRowColHeaders="0" topLeftCell="A2" workbookViewId="0">
      <selection activeCell="B2" sqref="B2"/>
    </sheetView>
  </sheetViews>
  <sheetFormatPr baseColWidth="10" defaultRowHeight="13.2"/>
  <cols>
    <col min="1" max="1" width="0.44140625" customWidth="1"/>
    <col min="2" max="2" width="2.5546875" customWidth="1"/>
    <col min="3" max="3" width="23.5546875" customWidth="1"/>
    <col min="4" max="4" width="1.44140625" customWidth="1"/>
    <col min="5" max="5" width="105.5546875" customWidth="1"/>
    <col min="7" max="7" width="30.44140625" bestFit="1" customWidth="1"/>
  </cols>
  <sheetData>
    <row r="1" spans="3:34" ht="0.6" customHeight="1"/>
    <row r="2" spans="3:34" ht="21" customHeight="1">
      <c r="E2" s="100" t="s">
        <v>1</v>
      </c>
    </row>
    <row r="3" spans="3:34" ht="15" customHeight="1">
      <c r="E3" s="109" t="str">
        <f>Indice!E3</f>
        <v>Agosto 2025</v>
      </c>
    </row>
    <row r="4" spans="3:34" ht="20.100000000000001" customHeight="1">
      <c r="C4" s="99" t="s">
        <v>64</v>
      </c>
    </row>
    <row r="5" spans="3:34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3:34">
      <c r="AG6" s="42"/>
      <c r="AH6" s="42"/>
    </row>
    <row r="7" spans="3:34" ht="12.75" customHeight="1">
      <c r="C7" s="320" t="s">
        <v>184</v>
      </c>
      <c r="E7" s="4"/>
    </row>
    <row r="8" spans="3:34">
      <c r="C8" s="320"/>
      <c r="E8" s="4"/>
    </row>
    <row r="9" spans="3:34">
      <c r="C9" s="320"/>
      <c r="E9" s="4"/>
    </row>
    <row r="10" spans="3:34">
      <c r="C10" s="320"/>
      <c r="E10" s="4"/>
    </row>
    <row r="11" spans="3:34">
      <c r="E11" s="4"/>
    </row>
    <row r="12" spans="3:34">
      <c r="C12" s="114"/>
      <c r="E12" s="4"/>
    </row>
    <row r="13" spans="3:34">
      <c r="E13" s="4"/>
    </row>
    <row r="14" spans="3:34">
      <c r="E14" s="4"/>
    </row>
    <row r="15" spans="3:34">
      <c r="E15" s="4"/>
    </row>
    <row r="16" spans="3:34">
      <c r="E16" s="4"/>
    </row>
    <row r="17" spans="3:32">
      <c r="E17" s="4"/>
    </row>
    <row r="18" spans="3:32">
      <c r="E18" s="4"/>
    </row>
    <row r="19" spans="3:32">
      <c r="E19" s="4"/>
    </row>
    <row r="20" spans="3:32">
      <c r="E20" s="4"/>
    </row>
    <row r="21" spans="3:32">
      <c r="E21" s="4"/>
    </row>
    <row r="24" spans="3:32">
      <c r="C24" s="114"/>
    </row>
    <row r="25" spans="3:32">
      <c r="C25" s="114"/>
      <c r="E25" s="110"/>
    </row>
    <row r="26" spans="3:32">
      <c r="C26" s="11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3:32">
      <c r="C27" s="11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3:32">
      <c r="C28" s="114"/>
    </row>
    <row r="29" spans="3:32">
      <c r="C29" s="11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</row>
    <row r="30" spans="3:32"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</row>
  </sheetData>
  <mergeCells count="1">
    <mergeCell ref="C7:C10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/>
  <dimension ref="A1:AA427"/>
  <sheetViews>
    <sheetView showGridLines="0" showRowColHeaders="0" topLeftCell="A2" zoomScaleNormal="100" workbookViewId="0">
      <selection activeCell="A2" sqref="A2"/>
    </sheetView>
  </sheetViews>
  <sheetFormatPr baseColWidth="10" defaultRowHeight="13.2"/>
  <cols>
    <col min="1" max="1" width="2.5546875" customWidth="1"/>
    <col min="2" max="2" width="23.5546875" customWidth="1"/>
    <col min="3" max="3" width="1.44140625" customWidth="1"/>
    <col min="4" max="4" width="105.5546875" customWidth="1"/>
    <col min="5" max="5" width="11.44140625" style="50"/>
    <col min="6" max="6" width="13.44140625" style="50" customWidth="1"/>
    <col min="7" max="7" width="13.44140625" style="50" bestFit="1" customWidth="1"/>
    <col min="8" max="8" width="11.44140625" style="50"/>
    <col min="9" max="9" width="14.5546875" style="50" customWidth="1"/>
    <col min="10" max="20" width="13.5546875" style="50" customWidth="1"/>
    <col min="21" max="260" width="11.44140625" style="50"/>
    <col min="261" max="261" width="4.44140625" style="50" customWidth="1"/>
    <col min="262" max="262" width="13.44140625" style="50" customWidth="1"/>
    <col min="263" max="267" width="11.44140625" style="50"/>
    <col min="268" max="268" width="4" style="50" bestFit="1" customWidth="1"/>
    <col min="269" max="269" width="4.44140625" style="50" bestFit="1" customWidth="1"/>
    <col min="270" max="270" width="4.5546875" style="50" customWidth="1"/>
    <col min="271" max="516" width="11.44140625" style="50"/>
    <col min="517" max="517" width="4.44140625" style="50" customWidth="1"/>
    <col min="518" max="518" width="13.44140625" style="50" customWidth="1"/>
    <col min="519" max="523" width="11.44140625" style="50"/>
    <col min="524" max="524" width="4" style="50" bestFit="1" customWidth="1"/>
    <col min="525" max="525" width="4.44140625" style="50" bestFit="1" customWidth="1"/>
    <col min="526" max="526" width="4.5546875" style="50" customWidth="1"/>
    <col min="527" max="772" width="11.44140625" style="50"/>
    <col min="773" max="773" width="4.44140625" style="50" customWidth="1"/>
    <col min="774" max="774" width="13.44140625" style="50" customWidth="1"/>
    <col min="775" max="779" width="11.44140625" style="50"/>
    <col min="780" max="780" width="4" style="50" bestFit="1" customWidth="1"/>
    <col min="781" max="781" width="4.44140625" style="50" bestFit="1" customWidth="1"/>
    <col min="782" max="782" width="4.5546875" style="50" customWidth="1"/>
    <col min="783" max="1028" width="11.44140625" style="50"/>
    <col min="1029" max="1029" width="4.44140625" style="50" customWidth="1"/>
    <col min="1030" max="1030" width="13.44140625" style="50" customWidth="1"/>
    <col min="1031" max="1035" width="11.44140625" style="50"/>
    <col min="1036" max="1036" width="4" style="50" bestFit="1" customWidth="1"/>
    <col min="1037" max="1037" width="4.44140625" style="50" bestFit="1" customWidth="1"/>
    <col min="1038" max="1038" width="4.5546875" style="50" customWidth="1"/>
    <col min="1039" max="1284" width="11.44140625" style="50"/>
    <col min="1285" max="1285" width="4.44140625" style="50" customWidth="1"/>
    <col min="1286" max="1286" width="13.44140625" style="50" customWidth="1"/>
    <col min="1287" max="1291" width="11.44140625" style="50"/>
    <col min="1292" max="1292" width="4" style="50" bestFit="1" customWidth="1"/>
    <col min="1293" max="1293" width="4.44140625" style="50" bestFit="1" customWidth="1"/>
    <col min="1294" max="1294" width="4.5546875" style="50" customWidth="1"/>
    <col min="1295" max="1540" width="11.44140625" style="50"/>
    <col min="1541" max="1541" width="4.44140625" style="50" customWidth="1"/>
    <col min="1542" max="1542" width="13.44140625" style="50" customWidth="1"/>
    <col min="1543" max="1547" width="11.44140625" style="50"/>
    <col min="1548" max="1548" width="4" style="50" bestFit="1" customWidth="1"/>
    <col min="1549" max="1549" width="4.44140625" style="50" bestFit="1" customWidth="1"/>
    <col min="1550" max="1550" width="4.5546875" style="50" customWidth="1"/>
    <col min="1551" max="1796" width="11.44140625" style="50"/>
    <col min="1797" max="1797" width="4.44140625" style="50" customWidth="1"/>
    <col min="1798" max="1798" width="13.44140625" style="50" customWidth="1"/>
    <col min="1799" max="1803" width="11.44140625" style="50"/>
    <col min="1804" max="1804" width="4" style="50" bestFit="1" customWidth="1"/>
    <col min="1805" max="1805" width="4.44140625" style="50" bestFit="1" customWidth="1"/>
    <col min="1806" max="1806" width="4.5546875" style="50" customWidth="1"/>
    <col min="1807" max="2052" width="11.44140625" style="50"/>
    <col min="2053" max="2053" width="4.44140625" style="50" customWidth="1"/>
    <col min="2054" max="2054" width="13.44140625" style="50" customWidth="1"/>
    <col min="2055" max="2059" width="11.44140625" style="50"/>
    <col min="2060" max="2060" width="4" style="50" bestFit="1" customWidth="1"/>
    <col min="2061" max="2061" width="4.44140625" style="50" bestFit="1" customWidth="1"/>
    <col min="2062" max="2062" width="4.5546875" style="50" customWidth="1"/>
    <col min="2063" max="2308" width="11.44140625" style="50"/>
    <col min="2309" max="2309" width="4.44140625" style="50" customWidth="1"/>
    <col min="2310" max="2310" width="13.44140625" style="50" customWidth="1"/>
    <col min="2311" max="2315" width="11.44140625" style="50"/>
    <col min="2316" max="2316" width="4" style="50" bestFit="1" customWidth="1"/>
    <col min="2317" max="2317" width="4.44140625" style="50" bestFit="1" customWidth="1"/>
    <col min="2318" max="2318" width="4.5546875" style="50" customWidth="1"/>
    <col min="2319" max="2564" width="11.44140625" style="50"/>
    <col min="2565" max="2565" width="4.44140625" style="50" customWidth="1"/>
    <col min="2566" max="2566" width="13.44140625" style="50" customWidth="1"/>
    <col min="2567" max="2571" width="11.44140625" style="50"/>
    <col min="2572" max="2572" width="4" style="50" bestFit="1" customWidth="1"/>
    <col min="2573" max="2573" width="4.44140625" style="50" bestFit="1" customWidth="1"/>
    <col min="2574" max="2574" width="4.5546875" style="50" customWidth="1"/>
    <col min="2575" max="2820" width="11.44140625" style="50"/>
    <col min="2821" max="2821" width="4.44140625" style="50" customWidth="1"/>
    <col min="2822" max="2822" width="13.44140625" style="50" customWidth="1"/>
    <col min="2823" max="2827" width="11.44140625" style="50"/>
    <col min="2828" max="2828" width="4" style="50" bestFit="1" customWidth="1"/>
    <col min="2829" max="2829" width="4.44140625" style="50" bestFit="1" customWidth="1"/>
    <col min="2830" max="2830" width="4.5546875" style="50" customWidth="1"/>
    <col min="2831" max="3076" width="11.44140625" style="50"/>
    <col min="3077" max="3077" width="4.44140625" style="50" customWidth="1"/>
    <col min="3078" max="3078" width="13.44140625" style="50" customWidth="1"/>
    <col min="3079" max="3083" width="11.44140625" style="50"/>
    <col min="3084" max="3084" width="4" style="50" bestFit="1" customWidth="1"/>
    <col min="3085" max="3085" width="4.44140625" style="50" bestFit="1" customWidth="1"/>
    <col min="3086" max="3086" width="4.5546875" style="50" customWidth="1"/>
    <col min="3087" max="3332" width="11.44140625" style="50"/>
    <col min="3333" max="3333" width="4.44140625" style="50" customWidth="1"/>
    <col min="3334" max="3334" width="13.44140625" style="50" customWidth="1"/>
    <col min="3335" max="3339" width="11.44140625" style="50"/>
    <col min="3340" max="3340" width="4" style="50" bestFit="1" customWidth="1"/>
    <col min="3341" max="3341" width="4.44140625" style="50" bestFit="1" customWidth="1"/>
    <col min="3342" max="3342" width="4.5546875" style="50" customWidth="1"/>
    <col min="3343" max="3588" width="11.44140625" style="50"/>
    <col min="3589" max="3589" width="4.44140625" style="50" customWidth="1"/>
    <col min="3590" max="3590" width="13.44140625" style="50" customWidth="1"/>
    <col min="3591" max="3595" width="11.44140625" style="50"/>
    <col min="3596" max="3596" width="4" style="50" bestFit="1" customWidth="1"/>
    <col min="3597" max="3597" width="4.44140625" style="50" bestFit="1" customWidth="1"/>
    <col min="3598" max="3598" width="4.5546875" style="50" customWidth="1"/>
    <col min="3599" max="3844" width="11.44140625" style="50"/>
    <col min="3845" max="3845" width="4.44140625" style="50" customWidth="1"/>
    <col min="3846" max="3846" width="13.44140625" style="50" customWidth="1"/>
    <col min="3847" max="3851" width="11.44140625" style="50"/>
    <col min="3852" max="3852" width="4" style="50" bestFit="1" customWidth="1"/>
    <col min="3853" max="3853" width="4.44140625" style="50" bestFit="1" customWidth="1"/>
    <col min="3854" max="3854" width="4.5546875" style="50" customWidth="1"/>
    <col min="3855" max="4100" width="11.44140625" style="50"/>
    <col min="4101" max="4101" width="4.44140625" style="50" customWidth="1"/>
    <col min="4102" max="4102" width="13.44140625" style="50" customWidth="1"/>
    <col min="4103" max="4107" width="11.44140625" style="50"/>
    <col min="4108" max="4108" width="4" style="50" bestFit="1" customWidth="1"/>
    <col min="4109" max="4109" width="4.44140625" style="50" bestFit="1" customWidth="1"/>
    <col min="4110" max="4110" width="4.5546875" style="50" customWidth="1"/>
    <col min="4111" max="4356" width="11.44140625" style="50"/>
    <col min="4357" max="4357" width="4.44140625" style="50" customWidth="1"/>
    <col min="4358" max="4358" width="13.44140625" style="50" customWidth="1"/>
    <col min="4359" max="4363" width="11.44140625" style="50"/>
    <col min="4364" max="4364" width="4" style="50" bestFit="1" customWidth="1"/>
    <col min="4365" max="4365" width="4.44140625" style="50" bestFit="1" customWidth="1"/>
    <col min="4366" max="4366" width="4.5546875" style="50" customWidth="1"/>
    <col min="4367" max="4612" width="11.44140625" style="50"/>
    <col min="4613" max="4613" width="4.44140625" style="50" customWidth="1"/>
    <col min="4614" max="4614" width="13.44140625" style="50" customWidth="1"/>
    <col min="4615" max="4619" width="11.44140625" style="50"/>
    <col min="4620" max="4620" width="4" style="50" bestFit="1" customWidth="1"/>
    <col min="4621" max="4621" width="4.44140625" style="50" bestFit="1" customWidth="1"/>
    <col min="4622" max="4622" width="4.5546875" style="50" customWidth="1"/>
    <col min="4623" max="4868" width="11.44140625" style="50"/>
    <col min="4869" max="4869" width="4.44140625" style="50" customWidth="1"/>
    <col min="4870" max="4870" width="13.44140625" style="50" customWidth="1"/>
    <col min="4871" max="4875" width="11.44140625" style="50"/>
    <col min="4876" max="4876" width="4" style="50" bestFit="1" customWidth="1"/>
    <col min="4877" max="4877" width="4.44140625" style="50" bestFit="1" customWidth="1"/>
    <col min="4878" max="4878" width="4.5546875" style="50" customWidth="1"/>
    <col min="4879" max="5124" width="11.44140625" style="50"/>
    <col min="5125" max="5125" width="4.44140625" style="50" customWidth="1"/>
    <col min="5126" max="5126" width="13.44140625" style="50" customWidth="1"/>
    <col min="5127" max="5131" width="11.44140625" style="50"/>
    <col min="5132" max="5132" width="4" style="50" bestFit="1" customWidth="1"/>
    <col min="5133" max="5133" width="4.44140625" style="50" bestFit="1" customWidth="1"/>
    <col min="5134" max="5134" width="4.5546875" style="50" customWidth="1"/>
    <col min="5135" max="5380" width="11.44140625" style="50"/>
    <col min="5381" max="5381" width="4.44140625" style="50" customWidth="1"/>
    <col min="5382" max="5382" width="13.44140625" style="50" customWidth="1"/>
    <col min="5383" max="5387" width="11.44140625" style="50"/>
    <col min="5388" max="5388" width="4" style="50" bestFit="1" customWidth="1"/>
    <col min="5389" max="5389" width="4.44140625" style="50" bestFit="1" customWidth="1"/>
    <col min="5390" max="5390" width="4.5546875" style="50" customWidth="1"/>
    <col min="5391" max="5636" width="11.44140625" style="50"/>
    <col min="5637" max="5637" width="4.44140625" style="50" customWidth="1"/>
    <col min="5638" max="5638" width="13.44140625" style="50" customWidth="1"/>
    <col min="5639" max="5643" width="11.44140625" style="50"/>
    <col min="5644" max="5644" width="4" style="50" bestFit="1" customWidth="1"/>
    <col min="5645" max="5645" width="4.44140625" style="50" bestFit="1" customWidth="1"/>
    <col min="5646" max="5646" width="4.5546875" style="50" customWidth="1"/>
    <col min="5647" max="5892" width="11.44140625" style="50"/>
    <col min="5893" max="5893" width="4.44140625" style="50" customWidth="1"/>
    <col min="5894" max="5894" width="13.44140625" style="50" customWidth="1"/>
    <col min="5895" max="5899" width="11.44140625" style="50"/>
    <col min="5900" max="5900" width="4" style="50" bestFit="1" customWidth="1"/>
    <col min="5901" max="5901" width="4.44140625" style="50" bestFit="1" customWidth="1"/>
    <col min="5902" max="5902" width="4.5546875" style="50" customWidth="1"/>
    <col min="5903" max="6148" width="11.44140625" style="50"/>
    <col min="6149" max="6149" width="4.44140625" style="50" customWidth="1"/>
    <col min="6150" max="6150" width="13.44140625" style="50" customWidth="1"/>
    <col min="6151" max="6155" width="11.44140625" style="50"/>
    <col min="6156" max="6156" width="4" style="50" bestFit="1" customWidth="1"/>
    <col min="6157" max="6157" width="4.44140625" style="50" bestFit="1" customWidth="1"/>
    <col min="6158" max="6158" width="4.5546875" style="50" customWidth="1"/>
    <col min="6159" max="6404" width="11.44140625" style="50"/>
    <col min="6405" max="6405" width="4.44140625" style="50" customWidth="1"/>
    <col min="6406" max="6406" width="13.44140625" style="50" customWidth="1"/>
    <col min="6407" max="6411" width="11.44140625" style="50"/>
    <col min="6412" max="6412" width="4" style="50" bestFit="1" customWidth="1"/>
    <col min="6413" max="6413" width="4.44140625" style="50" bestFit="1" customWidth="1"/>
    <col min="6414" max="6414" width="4.5546875" style="50" customWidth="1"/>
    <col min="6415" max="6660" width="11.44140625" style="50"/>
    <col min="6661" max="6661" width="4.44140625" style="50" customWidth="1"/>
    <col min="6662" max="6662" width="13.44140625" style="50" customWidth="1"/>
    <col min="6663" max="6667" width="11.44140625" style="50"/>
    <col min="6668" max="6668" width="4" style="50" bestFit="1" customWidth="1"/>
    <col min="6669" max="6669" width="4.44140625" style="50" bestFit="1" customWidth="1"/>
    <col min="6670" max="6670" width="4.5546875" style="50" customWidth="1"/>
    <col min="6671" max="6916" width="11.44140625" style="50"/>
    <col min="6917" max="6917" width="4.44140625" style="50" customWidth="1"/>
    <col min="6918" max="6918" width="13.44140625" style="50" customWidth="1"/>
    <col min="6919" max="6923" width="11.44140625" style="50"/>
    <col min="6924" max="6924" width="4" style="50" bestFit="1" customWidth="1"/>
    <col min="6925" max="6925" width="4.44140625" style="50" bestFit="1" customWidth="1"/>
    <col min="6926" max="6926" width="4.5546875" style="50" customWidth="1"/>
    <col min="6927" max="7172" width="11.44140625" style="50"/>
    <col min="7173" max="7173" width="4.44140625" style="50" customWidth="1"/>
    <col min="7174" max="7174" width="13.44140625" style="50" customWidth="1"/>
    <col min="7175" max="7179" width="11.44140625" style="50"/>
    <col min="7180" max="7180" width="4" style="50" bestFit="1" customWidth="1"/>
    <col min="7181" max="7181" width="4.44140625" style="50" bestFit="1" customWidth="1"/>
    <col min="7182" max="7182" width="4.5546875" style="50" customWidth="1"/>
    <col min="7183" max="7428" width="11.44140625" style="50"/>
    <col min="7429" max="7429" width="4.44140625" style="50" customWidth="1"/>
    <col min="7430" max="7430" width="13.44140625" style="50" customWidth="1"/>
    <col min="7431" max="7435" width="11.44140625" style="50"/>
    <col min="7436" max="7436" width="4" style="50" bestFit="1" customWidth="1"/>
    <col min="7437" max="7437" width="4.44140625" style="50" bestFit="1" customWidth="1"/>
    <col min="7438" max="7438" width="4.5546875" style="50" customWidth="1"/>
    <col min="7439" max="7684" width="11.44140625" style="50"/>
    <col min="7685" max="7685" width="4.44140625" style="50" customWidth="1"/>
    <col min="7686" max="7686" width="13.44140625" style="50" customWidth="1"/>
    <col min="7687" max="7691" width="11.44140625" style="50"/>
    <col min="7692" max="7692" width="4" style="50" bestFit="1" customWidth="1"/>
    <col min="7693" max="7693" width="4.44140625" style="50" bestFit="1" customWidth="1"/>
    <col min="7694" max="7694" width="4.5546875" style="50" customWidth="1"/>
    <col min="7695" max="7940" width="11.44140625" style="50"/>
    <col min="7941" max="7941" width="4.44140625" style="50" customWidth="1"/>
    <col min="7942" max="7942" width="13.44140625" style="50" customWidth="1"/>
    <col min="7943" max="7947" width="11.44140625" style="50"/>
    <col min="7948" max="7948" width="4" style="50" bestFit="1" customWidth="1"/>
    <col min="7949" max="7949" width="4.44140625" style="50" bestFit="1" customWidth="1"/>
    <col min="7950" max="7950" width="4.5546875" style="50" customWidth="1"/>
    <col min="7951" max="8196" width="11.44140625" style="50"/>
    <col min="8197" max="8197" width="4.44140625" style="50" customWidth="1"/>
    <col min="8198" max="8198" width="13.44140625" style="50" customWidth="1"/>
    <col min="8199" max="8203" width="11.44140625" style="50"/>
    <col min="8204" max="8204" width="4" style="50" bestFit="1" customWidth="1"/>
    <col min="8205" max="8205" width="4.44140625" style="50" bestFit="1" customWidth="1"/>
    <col min="8206" max="8206" width="4.5546875" style="50" customWidth="1"/>
    <col min="8207" max="8452" width="11.44140625" style="50"/>
    <col min="8453" max="8453" width="4.44140625" style="50" customWidth="1"/>
    <col min="8454" max="8454" width="13.44140625" style="50" customWidth="1"/>
    <col min="8455" max="8459" width="11.44140625" style="50"/>
    <col min="8460" max="8460" width="4" style="50" bestFit="1" customWidth="1"/>
    <col min="8461" max="8461" width="4.44140625" style="50" bestFit="1" customWidth="1"/>
    <col min="8462" max="8462" width="4.5546875" style="50" customWidth="1"/>
    <col min="8463" max="8708" width="11.44140625" style="50"/>
    <col min="8709" max="8709" width="4.44140625" style="50" customWidth="1"/>
    <col min="8710" max="8710" width="13.44140625" style="50" customWidth="1"/>
    <col min="8711" max="8715" width="11.44140625" style="50"/>
    <col min="8716" max="8716" width="4" style="50" bestFit="1" customWidth="1"/>
    <col min="8717" max="8717" width="4.44140625" style="50" bestFit="1" customWidth="1"/>
    <col min="8718" max="8718" width="4.5546875" style="50" customWidth="1"/>
    <col min="8719" max="8964" width="11.44140625" style="50"/>
    <col min="8965" max="8965" width="4.44140625" style="50" customWidth="1"/>
    <col min="8966" max="8966" width="13.44140625" style="50" customWidth="1"/>
    <col min="8967" max="8971" width="11.44140625" style="50"/>
    <col min="8972" max="8972" width="4" style="50" bestFit="1" customWidth="1"/>
    <col min="8973" max="8973" width="4.44140625" style="50" bestFit="1" customWidth="1"/>
    <col min="8974" max="8974" width="4.5546875" style="50" customWidth="1"/>
    <col min="8975" max="9220" width="11.44140625" style="50"/>
    <col min="9221" max="9221" width="4.44140625" style="50" customWidth="1"/>
    <col min="9222" max="9222" width="13.44140625" style="50" customWidth="1"/>
    <col min="9223" max="9227" width="11.44140625" style="50"/>
    <col min="9228" max="9228" width="4" style="50" bestFit="1" customWidth="1"/>
    <col min="9229" max="9229" width="4.44140625" style="50" bestFit="1" customWidth="1"/>
    <col min="9230" max="9230" width="4.5546875" style="50" customWidth="1"/>
    <col min="9231" max="9476" width="11.44140625" style="50"/>
    <col min="9477" max="9477" width="4.44140625" style="50" customWidth="1"/>
    <col min="9478" max="9478" width="13.44140625" style="50" customWidth="1"/>
    <col min="9479" max="9483" width="11.44140625" style="50"/>
    <col min="9484" max="9484" width="4" style="50" bestFit="1" customWidth="1"/>
    <col min="9485" max="9485" width="4.44140625" style="50" bestFit="1" customWidth="1"/>
    <col min="9486" max="9486" width="4.5546875" style="50" customWidth="1"/>
    <col min="9487" max="9732" width="11.44140625" style="50"/>
    <col min="9733" max="9733" width="4.44140625" style="50" customWidth="1"/>
    <col min="9734" max="9734" width="13.44140625" style="50" customWidth="1"/>
    <col min="9735" max="9739" width="11.44140625" style="50"/>
    <col min="9740" max="9740" width="4" style="50" bestFit="1" customWidth="1"/>
    <col min="9741" max="9741" width="4.44140625" style="50" bestFit="1" customWidth="1"/>
    <col min="9742" max="9742" width="4.5546875" style="50" customWidth="1"/>
    <col min="9743" max="9988" width="11.44140625" style="50"/>
    <col min="9989" max="9989" width="4.44140625" style="50" customWidth="1"/>
    <col min="9990" max="9990" width="13.44140625" style="50" customWidth="1"/>
    <col min="9991" max="9995" width="11.44140625" style="50"/>
    <col min="9996" max="9996" width="4" style="50" bestFit="1" customWidth="1"/>
    <col min="9997" max="9997" width="4.44140625" style="50" bestFit="1" customWidth="1"/>
    <col min="9998" max="9998" width="4.5546875" style="50" customWidth="1"/>
    <col min="9999" max="10244" width="11.44140625" style="50"/>
    <col min="10245" max="10245" width="4.44140625" style="50" customWidth="1"/>
    <col min="10246" max="10246" width="13.44140625" style="50" customWidth="1"/>
    <col min="10247" max="10251" width="11.44140625" style="50"/>
    <col min="10252" max="10252" width="4" style="50" bestFit="1" customWidth="1"/>
    <col min="10253" max="10253" width="4.44140625" style="50" bestFit="1" customWidth="1"/>
    <col min="10254" max="10254" width="4.5546875" style="50" customWidth="1"/>
    <col min="10255" max="10500" width="11.44140625" style="50"/>
    <col min="10501" max="10501" width="4.44140625" style="50" customWidth="1"/>
    <col min="10502" max="10502" width="13.44140625" style="50" customWidth="1"/>
    <col min="10503" max="10507" width="11.44140625" style="50"/>
    <col min="10508" max="10508" width="4" style="50" bestFit="1" customWidth="1"/>
    <col min="10509" max="10509" width="4.44140625" style="50" bestFit="1" customWidth="1"/>
    <col min="10510" max="10510" width="4.5546875" style="50" customWidth="1"/>
    <col min="10511" max="10756" width="11.44140625" style="50"/>
    <col min="10757" max="10757" width="4.44140625" style="50" customWidth="1"/>
    <col min="10758" max="10758" width="13.44140625" style="50" customWidth="1"/>
    <col min="10759" max="10763" width="11.44140625" style="50"/>
    <col min="10764" max="10764" width="4" style="50" bestFit="1" customWidth="1"/>
    <col min="10765" max="10765" width="4.44140625" style="50" bestFit="1" customWidth="1"/>
    <col min="10766" max="10766" width="4.5546875" style="50" customWidth="1"/>
    <col min="10767" max="11012" width="11.44140625" style="50"/>
    <col min="11013" max="11013" width="4.44140625" style="50" customWidth="1"/>
    <col min="11014" max="11014" width="13.44140625" style="50" customWidth="1"/>
    <col min="11015" max="11019" width="11.44140625" style="50"/>
    <col min="11020" max="11020" width="4" style="50" bestFit="1" customWidth="1"/>
    <col min="11021" max="11021" width="4.44140625" style="50" bestFit="1" customWidth="1"/>
    <col min="11022" max="11022" width="4.5546875" style="50" customWidth="1"/>
    <col min="11023" max="11268" width="11.44140625" style="50"/>
    <col min="11269" max="11269" width="4.44140625" style="50" customWidth="1"/>
    <col min="11270" max="11270" width="13.44140625" style="50" customWidth="1"/>
    <col min="11271" max="11275" width="11.44140625" style="50"/>
    <col min="11276" max="11276" width="4" style="50" bestFit="1" customWidth="1"/>
    <col min="11277" max="11277" width="4.44140625" style="50" bestFit="1" customWidth="1"/>
    <col min="11278" max="11278" width="4.5546875" style="50" customWidth="1"/>
    <col min="11279" max="11524" width="11.44140625" style="50"/>
    <col min="11525" max="11525" width="4.44140625" style="50" customWidth="1"/>
    <col min="11526" max="11526" width="13.44140625" style="50" customWidth="1"/>
    <col min="11527" max="11531" width="11.44140625" style="50"/>
    <col min="11532" max="11532" width="4" style="50" bestFit="1" customWidth="1"/>
    <col min="11533" max="11533" width="4.44140625" style="50" bestFit="1" customWidth="1"/>
    <col min="11534" max="11534" width="4.5546875" style="50" customWidth="1"/>
    <col min="11535" max="11780" width="11.44140625" style="50"/>
    <col min="11781" max="11781" width="4.44140625" style="50" customWidth="1"/>
    <col min="11782" max="11782" width="13.44140625" style="50" customWidth="1"/>
    <col min="11783" max="11787" width="11.44140625" style="50"/>
    <col min="11788" max="11788" width="4" style="50" bestFit="1" customWidth="1"/>
    <col min="11789" max="11789" width="4.44140625" style="50" bestFit="1" customWidth="1"/>
    <col min="11790" max="11790" width="4.5546875" style="50" customWidth="1"/>
    <col min="11791" max="12036" width="11.44140625" style="50"/>
    <col min="12037" max="12037" width="4.44140625" style="50" customWidth="1"/>
    <col min="12038" max="12038" width="13.44140625" style="50" customWidth="1"/>
    <col min="12039" max="12043" width="11.44140625" style="50"/>
    <col min="12044" max="12044" width="4" style="50" bestFit="1" customWidth="1"/>
    <col min="12045" max="12045" width="4.44140625" style="50" bestFit="1" customWidth="1"/>
    <col min="12046" max="12046" width="4.5546875" style="50" customWidth="1"/>
    <col min="12047" max="12292" width="11.44140625" style="50"/>
    <col min="12293" max="12293" width="4.44140625" style="50" customWidth="1"/>
    <col min="12294" max="12294" width="13.44140625" style="50" customWidth="1"/>
    <col min="12295" max="12299" width="11.44140625" style="50"/>
    <col min="12300" max="12300" width="4" style="50" bestFit="1" customWidth="1"/>
    <col min="12301" max="12301" width="4.44140625" style="50" bestFit="1" customWidth="1"/>
    <col min="12302" max="12302" width="4.5546875" style="50" customWidth="1"/>
    <col min="12303" max="12548" width="11.44140625" style="50"/>
    <col min="12549" max="12549" width="4.44140625" style="50" customWidth="1"/>
    <col min="12550" max="12550" width="13.44140625" style="50" customWidth="1"/>
    <col min="12551" max="12555" width="11.44140625" style="50"/>
    <col min="12556" max="12556" width="4" style="50" bestFit="1" customWidth="1"/>
    <col min="12557" max="12557" width="4.44140625" style="50" bestFit="1" customWidth="1"/>
    <col min="12558" max="12558" width="4.5546875" style="50" customWidth="1"/>
    <col min="12559" max="12804" width="11.44140625" style="50"/>
    <col min="12805" max="12805" width="4.44140625" style="50" customWidth="1"/>
    <col min="12806" max="12806" width="13.44140625" style="50" customWidth="1"/>
    <col min="12807" max="12811" width="11.44140625" style="50"/>
    <col min="12812" max="12812" width="4" style="50" bestFit="1" customWidth="1"/>
    <col min="12813" max="12813" width="4.44140625" style="50" bestFit="1" customWidth="1"/>
    <col min="12814" max="12814" width="4.5546875" style="50" customWidth="1"/>
    <col min="12815" max="13060" width="11.44140625" style="50"/>
    <col min="13061" max="13061" width="4.44140625" style="50" customWidth="1"/>
    <col min="13062" max="13062" width="13.44140625" style="50" customWidth="1"/>
    <col min="13063" max="13067" width="11.44140625" style="50"/>
    <col min="13068" max="13068" width="4" style="50" bestFit="1" customWidth="1"/>
    <col min="13069" max="13069" width="4.44140625" style="50" bestFit="1" customWidth="1"/>
    <col min="13070" max="13070" width="4.5546875" style="50" customWidth="1"/>
    <col min="13071" max="13316" width="11.44140625" style="50"/>
    <col min="13317" max="13317" width="4.44140625" style="50" customWidth="1"/>
    <col min="13318" max="13318" width="13.44140625" style="50" customWidth="1"/>
    <col min="13319" max="13323" width="11.44140625" style="50"/>
    <col min="13324" max="13324" width="4" style="50" bestFit="1" customWidth="1"/>
    <col min="13325" max="13325" width="4.44140625" style="50" bestFit="1" customWidth="1"/>
    <col min="13326" max="13326" width="4.5546875" style="50" customWidth="1"/>
    <col min="13327" max="13572" width="11.44140625" style="50"/>
    <col min="13573" max="13573" width="4.44140625" style="50" customWidth="1"/>
    <col min="13574" max="13574" width="13.44140625" style="50" customWidth="1"/>
    <col min="13575" max="13579" width="11.44140625" style="50"/>
    <col min="13580" max="13580" width="4" style="50" bestFit="1" customWidth="1"/>
    <col min="13581" max="13581" width="4.44140625" style="50" bestFit="1" customWidth="1"/>
    <col min="13582" max="13582" width="4.5546875" style="50" customWidth="1"/>
    <col min="13583" max="13828" width="11.44140625" style="50"/>
    <col min="13829" max="13829" width="4.44140625" style="50" customWidth="1"/>
    <col min="13830" max="13830" width="13.44140625" style="50" customWidth="1"/>
    <col min="13831" max="13835" width="11.44140625" style="50"/>
    <col min="13836" max="13836" width="4" style="50" bestFit="1" customWidth="1"/>
    <col min="13837" max="13837" width="4.44140625" style="50" bestFit="1" customWidth="1"/>
    <col min="13838" max="13838" width="4.5546875" style="50" customWidth="1"/>
    <col min="13839" max="14084" width="11.44140625" style="50"/>
    <col min="14085" max="14085" width="4.44140625" style="50" customWidth="1"/>
    <col min="14086" max="14086" width="13.44140625" style="50" customWidth="1"/>
    <col min="14087" max="14091" width="11.44140625" style="50"/>
    <col min="14092" max="14092" width="4" style="50" bestFit="1" customWidth="1"/>
    <col min="14093" max="14093" width="4.44140625" style="50" bestFit="1" customWidth="1"/>
    <col min="14094" max="14094" width="4.5546875" style="50" customWidth="1"/>
    <col min="14095" max="14340" width="11.44140625" style="50"/>
    <col min="14341" max="14341" width="4.44140625" style="50" customWidth="1"/>
    <col min="14342" max="14342" width="13.44140625" style="50" customWidth="1"/>
    <col min="14343" max="14347" width="11.44140625" style="50"/>
    <col min="14348" max="14348" width="4" style="50" bestFit="1" customWidth="1"/>
    <col min="14349" max="14349" width="4.44140625" style="50" bestFit="1" customWidth="1"/>
    <col min="14350" max="14350" width="4.5546875" style="50" customWidth="1"/>
    <col min="14351" max="14596" width="11.44140625" style="50"/>
    <col min="14597" max="14597" width="4.44140625" style="50" customWidth="1"/>
    <col min="14598" max="14598" width="13.44140625" style="50" customWidth="1"/>
    <col min="14599" max="14603" width="11.44140625" style="50"/>
    <col min="14604" max="14604" width="4" style="50" bestFit="1" customWidth="1"/>
    <col min="14605" max="14605" width="4.44140625" style="50" bestFit="1" customWidth="1"/>
    <col min="14606" max="14606" width="4.5546875" style="50" customWidth="1"/>
    <col min="14607" max="14852" width="11.44140625" style="50"/>
    <col min="14853" max="14853" width="4.44140625" style="50" customWidth="1"/>
    <col min="14854" max="14854" width="13.44140625" style="50" customWidth="1"/>
    <col min="14855" max="14859" width="11.44140625" style="50"/>
    <col min="14860" max="14860" width="4" style="50" bestFit="1" customWidth="1"/>
    <col min="14861" max="14861" width="4.44140625" style="50" bestFit="1" customWidth="1"/>
    <col min="14862" max="14862" width="4.5546875" style="50" customWidth="1"/>
    <col min="14863" max="15108" width="11.44140625" style="50"/>
    <col min="15109" max="15109" width="4.44140625" style="50" customWidth="1"/>
    <col min="15110" max="15110" width="13.44140625" style="50" customWidth="1"/>
    <col min="15111" max="15115" width="11.44140625" style="50"/>
    <col min="15116" max="15116" width="4" style="50" bestFit="1" customWidth="1"/>
    <col min="15117" max="15117" width="4.44140625" style="50" bestFit="1" customWidth="1"/>
    <col min="15118" max="15118" width="4.5546875" style="50" customWidth="1"/>
    <col min="15119" max="15364" width="11.44140625" style="50"/>
    <col min="15365" max="15365" width="4.44140625" style="50" customWidth="1"/>
    <col min="15366" max="15366" width="13.44140625" style="50" customWidth="1"/>
    <col min="15367" max="15371" width="11.44140625" style="50"/>
    <col min="15372" max="15372" width="4" style="50" bestFit="1" customWidth="1"/>
    <col min="15373" max="15373" width="4.44140625" style="50" bestFit="1" customWidth="1"/>
    <col min="15374" max="15374" width="4.5546875" style="50" customWidth="1"/>
    <col min="15375" max="15620" width="11.44140625" style="50"/>
    <col min="15621" max="15621" width="4.44140625" style="50" customWidth="1"/>
    <col min="15622" max="15622" width="13.44140625" style="50" customWidth="1"/>
    <col min="15623" max="15627" width="11.44140625" style="50"/>
    <col min="15628" max="15628" width="4" style="50" bestFit="1" customWidth="1"/>
    <col min="15629" max="15629" width="4.44140625" style="50" bestFit="1" customWidth="1"/>
    <col min="15630" max="15630" width="4.5546875" style="50" customWidth="1"/>
    <col min="15631" max="15876" width="11.44140625" style="50"/>
    <col min="15877" max="15877" width="4.44140625" style="50" customWidth="1"/>
    <col min="15878" max="15878" width="13.44140625" style="50" customWidth="1"/>
    <col min="15879" max="15883" width="11.44140625" style="50"/>
    <col min="15884" max="15884" width="4" style="50" bestFit="1" customWidth="1"/>
    <col min="15885" max="15885" width="4.44140625" style="50" bestFit="1" customWidth="1"/>
    <col min="15886" max="15886" width="4.5546875" style="50" customWidth="1"/>
    <col min="15887" max="16132" width="11.44140625" style="50"/>
    <col min="16133" max="16133" width="4.44140625" style="50" customWidth="1"/>
    <col min="16134" max="16134" width="13.44140625" style="50" customWidth="1"/>
    <col min="16135" max="16139" width="11.44140625" style="50"/>
    <col min="16140" max="16140" width="4" style="50" bestFit="1" customWidth="1"/>
    <col min="16141" max="16141" width="4.44140625" style="50" bestFit="1" customWidth="1"/>
    <col min="16142" max="16142" width="4.5546875" style="50" customWidth="1"/>
    <col min="16143" max="16384" width="11.44140625" style="50"/>
  </cols>
  <sheetData>
    <row r="1" spans="2:22" hidden="1">
      <c r="F1" s="51"/>
    </row>
    <row r="2" spans="2:22" ht="21" customHeight="1">
      <c r="D2" s="100" t="s">
        <v>126</v>
      </c>
    </row>
    <row r="3" spans="2:22" ht="15" customHeight="1">
      <c r="D3" s="109" t="str">
        <f>Indice!E3</f>
        <v>Agosto 2025</v>
      </c>
    </row>
    <row r="4" spans="2:22" ht="20.100000000000001" customHeight="1">
      <c r="B4" s="99" t="s">
        <v>128</v>
      </c>
      <c r="V4" s="54"/>
    </row>
    <row r="5" spans="2:22">
      <c r="V5" s="54"/>
    </row>
    <row r="6" spans="2:22">
      <c r="V6" s="54"/>
    </row>
    <row r="7" spans="2:22">
      <c r="B7" s="320" t="s">
        <v>24</v>
      </c>
      <c r="V7" s="54"/>
    </row>
    <row r="8" spans="2:22">
      <c r="B8" s="320"/>
      <c r="V8" s="54"/>
    </row>
    <row r="9" spans="2:22">
      <c r="B9" s="320"/>
      <c r="V9" s="54"/>
    </row>
    <row r="10" spans="2:22">
      <c r="B10" s="102" t="s">
        <v>127</v>
      </c>
      <c r="D10" s="4"/>
      <c r="V10" s="54"/>
    </row>
    <row r="11" spans="2:22">
      <c r="D11" s="4"/>
      <c r="V11" s="54"/>
    </row>
    <row r="12" spans="2:22">
      <c r="D12" s="4"/>
      <c r="V12" s="54"/>
    </row>
    <row r="13" spans="2:22">
      <c r="D13" s="4"/>
      <c r="V13" s="54"/>
    </row>
    <row r="14" spans="2:22">
      <c r="D14" s="4"/>
      <c r="V14" s="54"/>
    </row>
    <row r="15" spans="2:22">
      <c r="D15" s="4"/>
      <c r="V15" s="54"/>
    </row>
    <row r="16" spans="2:22">
      <c r="D16" s="4"/>
      <c r="V16" s="54"/>
    </row>
    <row r="17" spans="4:27">
      <c r="D17" s="4"/>
      <c r="V17" s="54"/>
    </row>
    <row r="18" spans="4:27">
      <c r="D18" s="4"/>
      <c r="V18" s="54"/>
    </row>
    <row r="19" spans="4:27">
      <c r="D19" s="4"/>
      <c r="V19" s="54"/>
    </row>
    <row r="20" spans="4:27">
      <c r="D20" s="4"/>
      <c r="V20" s="54"/>
    </row>
    <row r="21" spans="4:27">
      <c r="D21" s="4"/>
      <c r="V21" s="54"/>
    </row>
    <row r="22" spans="4:27">
      <c r="D22" s="41"/>
      <c r="V22" s="54"/>
    </row>
    <row r="23" spans="4:27">
      <c r="V23" s="54"/>
    </row>
    <row r="24" spans="4:27">
      <c r="V24" s="54"/>
    </row>
    <row r="25" spans="4:27">
      <c r="V25" s="54"/>
    </row>
    <row r="26" spans="4:27">
      <c r="V26" s="54"/>
    </row>
    <row r="27" spans="4:27">
      <c r="V27" s="54"/>
    </row>
    <row r="28" spans="4:27">
      <c r="V28" s="54"/>
    </row>
    <row r="29" spans="4:27">
      <c r="V29" s="54"/>
    </row>
    <row r="30" spans="4:27">
      <c r="V30" s="54"/>
    </row>
    <row r="31" spans="4:27">
      <c r="V31" s="54"/>
      <c r="Y31" s="55"/>
      <c r="Z31" s="55"/>
      <c r="AA31" s="56"/>
    </row>
    <row r="32" spans="4:27">
      <c r="V32" s="54"/>
      <c r="Y32" s="55"/>
      <c r="Z32" s="55"/>
      <c r="AA32" s="56"/>
    </row>
    <row r="33" spans="22:27">
      <c r="V33" s="54"/>
      <c r="Y33" s="55"/>
      <c r="Z33" s="55"/>
      <c r="AA33" s="56"/>
    </row>
    <row r="34" spans="22:27">
      <c r="V34" s="54"/>
      <c r="Y34" s="55"/>
      <c r="Z34" s="55"/>
      <c r="AA34" s="56"/>
    </row>
    <row r="35" spans="22:27">
      <c r="V35" s="54"/>
      <c r="Y35" s="55"/>
      <c r="Z35" s="55"/>
      <c r="AA35" s="56"/>
    </row>
    <row r="36" spans="22:27">
      <c r="V36" s="54"/>
      <c r="Y36" s="55"/>
      <c r="Z36" s="55"/>
      <c r="AA36" s="56"/>
    </row>
    <row r="37" spans="22:27">
      <c r="V37" s="54"/>
      <c r="Y37" s="55"/>
      <c r="Z37" s="55"/>
      <c r="AA37" s="56"/>
    </row>
    <row r="38" spans="22:27">
      <c r="V38" s="54"/>
      <c r="Y38" s="55"/>
      <c r="Z38" s="55"/>
      <c r="AA38" s="56"/>
    </row>
    <row r="39" spans="22:27">
      <c r="V39" s="54"/>
      <c r="Y39" s="55"/>
      <c r="Z39" s="55"/>
      <c r="AA39" s="56"/>
    </row>
    <row r="40" spans="22:27">
      <c r="V40" s="54"/>
      <c r="Y40" s="55"/>
      <c r="Z40" s="55"/>
      <c r="AA40" s="56"/>
    </row>
    <row r="41" spans="22:27">
      <c r="V41" s="54"/>
      <c r="Y41" s="55"/>
      <c r="Z41" s="55"/>
      <c r="AA41" s="56"/>
    </row>
    <row r="42" spans="22:27">
      <c r="V42" s="54"/>
      <c r="Y42" s="55"/>
      <c r="Z42" s="55"/>
      <c r="AA42" s="56"/>
    </row>
    <row r="43" spans="22:27">
      <c r="V43" s="54"/>
      <c r="Y43" s="55"/>
      <c r="Z43" s="55"/>
      <c r="AA43" s="56"/>
    </row>
    <row r="44" spans="22:27">
      <c r="V44" s="54"/>
      <c r="Y44" s="55"/>
      <c r="Z44" s="55"/>
      <c r="AA44" s="56"/>
    </row>
    <row r="45" spans="22:27">
      <c r="V45" s="54"/>
      <c r="Y45" s="55"/>
      <c r="Z45" s="55"/>
      <c r="AA45" s="56"/>
    </row>
    <row r="46" spans="22:27">
      <c r="V46" s="54"/>
      <c r="Y46" s="55"/>
      <c r="Z46" s="55"/>
      <c r="AA46" s="56"/>
    </row>
    <row r="47" spans="22:27">
      <c r="V47" s="54"/>
      <c r="Y47" s="55"/>
      <c r="Z47" s="55"/>
      <c r="AA47" s="56"/>
    </row>
    <row r="48" spans="22:27">
      <c r="V48" s="54"/>
      <c r="Y48" s="55"/>
      <c r="Z48" s="55"/>
      <c r="AA48" s="56"/>
    </row>
    <row r="49" spans="22:27">
      <c r="V49" s="54"/>
      <c r="Y49" s="55"/>
      <c r="Z49" s="55"/>
      <c r="AA49" s="56"/>
    </row>
    <row r="50" spans="22:27">
      <c r="V50" s="54"/>
      <c r="Y50" s="55"/>
      <c r="Z50" s="55"/>
      <c r="AA50" s="56"/>
    </row>
    <row r="51" spans="22:27">
      <c r="V51" s="54"/>
      <c r="Y51" s="55"/>
      <c r="Z51" s="55"/>
      <c r="AA51" s="56"/>
    </row>
    <row r="52" spans="22:27">
      <c r="V52" s="54"/>
      <c r="Y52" s="55"/>
      <c r="Z52" s="55"/>
      <c r="AA52" s="56"/>
    </row>
    <row r="53" spans="22:27">
      <c r="V53" s="54"/>
      <c r="Y53" s="55"/>
      <c r="Z53" s="55"/>
      <c r="AA53" s="56"/>
    </row>
    <row r="54" spans="22:27">
      <c r="V54" s="54"/>
      <c r="Y54" s="55"/>
      <c r="Z54" s="55"/>
      <c r="AA54" s="56"/>
    </row>
    <row r="55" spans="22:27">
      <c r="V55" s="54"/>
      <c r="Y55" s="55"/>
      <c r="Z55" s="55"/>
      <c r="AA55" s="56"/>
    </row>
    <row r="56" spans="22:27">
      <c r="V56" s="54"/>
      <c r="Y56" s="55"/>
      <c r="Z56" s="55"/>
      <c r="AA56" s="56"/>
    </row>
    <row r="57" spans="22:27">
      <c r="V57" s="54"/>
      <c r="Y57" s="55"/>
      <c r="Z57" s="55"/>
      <c r="AA57" s="56"/>
    </row>
    <row r="58" spans="22:27">
      <c r="V58" s="54"/>
      <c r="Y58" s="55"/>
      <c r="Z58" s="55"/>
      <c r="AA58" s="56"/>
    </row>
    <row r="59" spans="22:27">
      <c r="V59" s="54"/>
      <c r="Y59" s="55"/>
      <c r="Z59" s="55"/>
      <c r="AA59" s="56"/>
    </row>
    <row r="60" spans="22:27">
      <c r="V60" s="54"/>
      <c r="Y60" s="55"/>
      <c r="Z60" s="55"/>
      <c r="AA60" s="56"/>
    </row>
    <row r="61" spans="22:27">
      <c r="V61" s="54"/>
      <c r="Y61" s="55"/>
      <c r="Z61" s="55"/>
      <c r="AA61" s="56"/>
    </row>
    <row r="62" spans="22:27">
      <c r="V62" s="54"/>
      <c r="Y62" s="55"/>
      <c r="Z62" s="55"/>
      <c r="AA62" s="56"/>
    </row>
    <row r="63" spans="22:27">
      <c r="V63" s="54"/>
      <c r="Y63" s="55"/>
      <c r="Z63" s="55"/>
      <c r="AA63" s="56"/>
    </row>
    <row r="64" spans="22:27">
      <c r="V64" s="54"/>
      <c r="Y64" s="55"/>
      <c r="Z64" s="55"/>
      <c r="AA64" s="56"/>
    </row>
    <row r="65" spans="22:27">
      <c r="V65" s="54"/>
      <c r="Y65" s="55"/>
      <c r="Z65" s="55"/>
      <c r="AA65" s="56"/>
    </row>
    <row r="66" spans="22:27">
      <c r="V66" s="54"/>
      <c r="Y66" s="55"/>
      <c r="Z66" s="55"/>
      <c r="AA66" s="56"/>
    </row>
    <row r="67" spans="22:27">
      <c r="V67" s="54"/>
      <c r="Y67" s="55"/>
      <c r="Z67" s="55"/>
      <c r="AA67" s="56"/>
    </row>
    <row r="68" spans="22:27">
      <c r="V68" s="54"/>
      <c r="Y68" s="55"/>
      <c r="Z68" s="55"/>
      <c r="AA68" s="56"/>
    </row>
    <row r="69" spans="22:27">
      <c r="V69" s="54"/>
      <c r="Y69" s="55"/>
      <c r="Z69" s="55"/>
      <c r="AA69" s="56"/>
    </row>
    <row r="70" spans="22:27">
      <c r="V70" s="54"/>
      <c r="Y70" s="55"/>
      <c r="Z70" s="55"/>
      <c r="AA70" s="56"/>
    </row>
    <row r="71" spans="22:27">
      <c r="V71" s="54"/>
      <c r="Y71" s="55"/>
      <c r="Z71" s="55"/>
      <c r="AA71" s="56"/>
    </row>
    <row r="72" spans="22:27">
      <c r="V72" s="54"/>
      <c r="Y72" s="55"/>
      <c r="Z72" s="55"/>
      <c r="AA72" s="56"/>
    </row>
    <row r="73" spans="22:27">
      <c r="V73" s="54"/>
      <c r="Y73" s="55"/>
      <c r="Z73" s="55"/>
      <c r="AA73" s="56"/>
    </row>
    <row r="74" spans="22:27">
      <c r="V74" s="54"/>
      <c r="Y74" s="55"/>
      <c r="Z74" s="55"/>
      <c r="AA74" s="56"/>
    </row>
    <row r="75" spans="22:27">
      <c r="V75" s="54"/>
      <c r="Y75" s="55"/>
      <c r="Z75" s="55"/>
      <c r="AA75" s="56"/>
    </row>
    <row r="76" spans="22:27">
      <c r="V76" s="54"/>
      <c r="Y76" s="55"/>
      <c r="Z76" s="55"/>
      <c r="AA76" s="56"/>
    </row>
    <row r="77" spans="22:27">
      <c r="V77" s="54"/>
      <c r="Y77" s="55"/>
      <c r="Z77" s="55"/>
      <c r="AA77" s="56"/>
    </row>
    <row r="78" spans="22:27">
      <c r="V78" s="54"/>
      <c r="Y78" s="55"/>
      <c r="Z78" s="55"/>
      <c r="AA78" s="56"/>
    </row>
    <row r="79" spans="22:27">
      <c r="V79" s="54"/>
      <c r="Y79" s="55"/>
      <c r="Z79" s="55"/>
      <c r="AA79" s="56"/>
    </row>
    <row r="80" spans="22:27">
      <c r="V80" s="54"/>
      <c r="Y80" s="55"/>
      <c r="Z80" s="55"/>
      <c r="AA80" s="56"/>
    </row>
    <row r="81" spans="22:27">
      <c r="V81" s="54"/>
      <c r="Y81" s="55"/>
      <c r="Z81" s="55"/>
      <c r="AA81" s="56"/>
    </row>
    <row r="82" spans="22:27">
      <c r="V82" s="54"/>
      <c r="Y82" s="55"/>
      <c r="Z82" s="55"/>
      <c r="AA82" s="56"/>
    </row>
    <row r="83" spans="22:27">
      <c r="V83" s="54"/>
      <c r="Y83" s="55"/>
      <c r="Z83" s="55"/>
      <c r="AA83" s="56"/>
    </row>
    <row r="84" spans="22:27">
      <c r="V84" s="54"/>
      <c r="Y84" s="55"/>
      <c r="Z84" s="55"/>
      <c r="AA84" s="56"/>
    </row>
    <row r="85" spans="22:27">
      <c r="V85" s="54"/>
      <c r="Y85" s="55"/>
      <c r="Z85" s="55"/>
      <c r="AA85" s="56"/>
    </row>
    <row r="86" spans="22:27">
      <c r="V86" s="54"/>
      <c r="Y86" s="55"/>
      <c r="Z86" s="55"/>
      <c r="AA86" s="56"/>
    </row>
    <row r="87" spans="22:27">
      <c r="V87" s="54"/>
      <c r="Y87" s="55"/>
      <c r="Z87" s="55"/>
      <c r="AA87" s="56"/>
    </row>
    <row r="88" spans="22:27">
      <c r="V88" s="54"/>
      <c r="Y88" s="55"/>
      <c r="Z88" s="55"/>
      <c r="AA88" s="56"/>
    </row>
    <row r="89" spans="22:27">
      <c r="V89" s="54"/>
      <c r="Y89" s="55"/>
      <c r="Z89" s="55"/>
      <c r="AA89" s="56"/>
    </row>
    <row r="90" spans="22:27">
      <c r="V90" s="54"/>
      <c r="Y90" s="55"/>
      <c r="Z90" s="55"/>
      <c r="AA90" s="56"/>
    </row>
    <row r="91" spans="22:27">
      <c r="V91" s="54"/>
      <c r="Y91" s="55"/>
      <c r="Z91" s="55"/>
      <c r="AA91" s="56"/>
    </row>
    <row r="92" spans="22:27">
      <c r="V92" s="54"/>
      <c r="Y92" s="55"/>
      <c r="Z92" s="55"/>
      <c r="AA92" s="56"/>
    </row>
    <row r="93" spans="22:27">
      <c r="V93" s="54"/>
      <c r="Y93" s="55"/>
      <c r="Z93" s="55"/>
      <c r="AA93" s="56"/>
    </row>
    <row r="94" spans="22:27">
      <c r="V94" s="54"/>
      <c r="Y94" s="55"/>
      <c r="Z94" s="55"/>
      <c r="AA94" s="56"/>
    </row>
    <row r="95" spans="22:27">
      <c r="V95" s="54"/>
      <c r="Y95" s="55"/>
      <c r="Z95" s="55"/>
      <c r="AA95" s="56"/>
    </row>
    <row r="96" spans="22:27">
      <c r="V96" s="54"/>
      <c r="Y96" s="55"/>
      <c r="Z96" s="55"/>
      <c r="AA96" s="56"/>
    </row>
    <row r="97" spans="22:27">
      <c r="V97" s="54"/>
      <c r="Y97" s="55"/>
      <c r="Z97" s="55"/>
      <c r="AA97" s="56"/>
    </row>
    <row r="98" spans="22:27">
      <c r="V98" s="54"/>
      <c r="Y98" s="55"/>
      <c r="Z98" s="55"/>
      <c r="AA98" s="56"/>
    </row>
    <row r="99" spans="22:27">
      <c r="V99" s="54"/>
      <c r="Y99" s="55"/>
      <c r="Z99" s="55"/>
      <c r="AA99" s="56"/>
    </row>
    <row r="100" spans="22:27">
      <c r="V100" s="54"/>
      <c r="Y100" s="55"/>
      <c r="Z100" s="55"/>
      <c r="AA100" s="56"/>
    </row>
    <row r="101" spans="22:27">
      <c r="V101" s="54"/>
      <c r="Y101" s="55"/>
      <c r="Z101" s="55"/>
      <c r="AA101" s="56"/>
    </row>
    <row r="102" spans="22:27">
      <c r="V102" s="54"/>
      <c r="Y102" s="55"/>
      <c r="Z102" s="55"/>
      <c r="AA102" s="56"/>
    </row>
    <row r="103" spans="22:27">
      <c r="V103" s="54"/>
      <c r="Y103" s="55"/>
      <c r="Z103" s="55"/>
      <c r="AA103" s="56"/>
    </row>
    <row r="104" spans="22:27">
      <c r="V104" s="54"/>
      <c r="Y104" s="55"/>
      <c r="Z104" s="55"/>
      <c r="AA104" s="56"/>
    </row>
    <row r="105" spans="22:27">
      <c r="V105" s="54"/>
      <c r="Y105" s="55"/>
      <c r="Z105" s="55"/>
      <c r="AA105" s="56"/>
    </row>
    <row r="106" spans="22:27">
      <c r="V106" s="54"/>
      <c r="Y106" s="55"/>
      <c r="Z106" s="55"/>
      <c r="AA106" s="56"/>
    </row>
    <row r="107" spans="22:27">
      <c r="V107" s="54"/>
      <c r="Y107" s="55"/>
      <c r="Z107" s="55"/>
      <c r="AA107" s="56"/>
    </row>
    <row r="108" spans="22:27">
      <c r="V108" s="54"/>
      <c r="Y108" s="55"/>
      <c r="Z108" s="55"/>
      <c r="AA108" s="56"/>
    </row>
    <row r="109" spans="22:27">
      <c r="V109" s="54"/>
      <c r="Y109" s="55"/>
      <c r="Z109" s="55"/>
      <c r="AA109" s="56"/>
    </row>
    <row r="110" spans="22:27">
      <c r="V110" s="54"/>
      <c r="Y110" s="55"/>
      <c r="Z110" s="55"/>
      <c r="AA110" s="56"/>
    </row>
    <row r="111" spans="22:27">
      <c r="V111" s="54"/>
      <c r="Y111" s="55"/>
      <c r="Z111" s="55"/>
      <c r="AA111" s="56"/>
    </row>
    <row r="112" spans="22:27">
      <c r="V112" s="54"/>
      <c r="Y112" s="55"/>
      <c r="Z112" s="55"/>
      <c r="AA112" s="56"/>
    </row>
    <row r="113" spans="22:27">
      <c r="V113" s="54"/>
      <c r="Y113" s="55"/>
      <c r="Z113" s="55"/>
      <c r="AA113" s="56"/>
    </row>
    <row r="114" spans="22:27">
      <c r="V114" s="54"/>
      <c r="Y114" s="55"/>
      <c r="Z114" s="55"/>
      <c r="AA114" s="56"/>
    </row>
    <row r="115" spans="22:27">
      <c r="V115" s="54"/>
      <c r="Y115" s="55"/>
      <c r="Z115" s="55"/>
      <c r="AA115" s="56"/>
    </row>
    <row r="116" spans="22:27">
      <c r="V116" s="54"/>
      <c r="Y116" s="55"/>
      <c r="Z116" s="55"/>
      <c r="AA116" s="56"/>
    </row>
    <row r="117" spans="22:27">
      <c r="V117" s="54"/>
      <c r="Y117" s="55"/>
      <c r="Z117" s="55"/>
      <c r="AA117" s="56"/>
    </row>
    <row r="118" spans="22:27">
      <c r="V118" s="54"/>
      <c r="Y118" s="55"/>
      <c r="Z118" s="55"/>
      <c r="AA118" s="56"/>
    </row>
    <row r="119" spans="22:27">
      <c r="V119" s="54"/>
      <c r="Y119" s="55"/>
      <c r="Z119" s="55"/>
      <c r="AA119" s="56"/>
    </row>
    <row r="120" spans="22:27">
      <c r="V120" s="54"/>
      <c r="Y120" s="55"/>
      <c r="Z120" s="55"/>
      <c r="AA120" s="56"/>
    </row>
    <row r="121" spans="22:27">
      <c r="V121" s="54"/>
      <c r="Y121" s="55"/>
      <c r="Z121" s="55"/>
      <c r="AA121" s="56"/>
    </row>
    <row r="122" spans="22:27">
      <c r="V122" s="54"/>
      <c r="Y122" s="55"/>
      <c r="Z122" s="55"/>
      <c r="AA122" s="56"/>
    </row>
    <row r="123" spans="22:27">
      <c r="V123" s="54"/>
      <c r="Y123" s="55"/>
      <c r="Z123" s="55"/>
      <c r="AA123" s="56"/>
    </row>
    <row r="124" spans="22:27">
      <c r="V124" s="54"/>
      <c r="Y124" s="55"/>
      <c r="Z124" s="55"/>
      <c r="AA124" s="56"/>
    </row>
    <row r="125" spans="22:27">
      <c r="V125" s="54"/>
      <c r="Y125" s="55"/>
      <c r="Z125" s="55"/>
      <c r="AA125" s="56"/>
    </row>
    <row r="126" spans="22:27">
      <c r="V126" s="54"/>
      <c r="Y126" s="55"/>
      <c r="Z126" s="55"/>
      <c r="AA126" s="56"/>
    </row>
    <row r="127" spans="22:27">
      <c r="V127" s="54"/>
      <c r="Y127" s="55"/>
      <c r="Z127" s="55"/>
      <c r="AA127" s="56"/>
    </row>
    <row r="128" spans="22:27">
      <c r="V128" s="54"/>
      <c r="Y128" s="55"/>
      <c r="Z128" s="55"/>
      <c r="AA128" s="56"/>
    </row>
    <row r="129" spans="22:27">
      <c r="V129" s="54"/>
      <c r="Y129" s="55"/>
      <c r="Z129" s="55"/>
      <c r="AA129" s="56"/>
    </row>
    <row r="130" spans="22:27">
      <c r="V130" s="54"/>
      <c r="Y130" s="55"/>
      <c r="Z130" s="55"/>
      <c r="AA130" s="56"/>
    </row>
    <row r="131" spans="22:27">
      <c r="V131" s="54"/>
      <c r="Y131" s="55"/>
      <c r="Z131" s="55"/>
      <c r="AA131" s="56"/>
    </row>
    <row r="132" spans="22:27">
      <c r="V132" s="54"/>
      <c r="Y132" s="55"/>
      <c r="Z132" s="55"/>
      <c r="AA132" s="56"/>
    </row>
    <row r="133" spans="22:27">
      <c r="V133" s="54"/>
      <c r="Y133" s="55"/>
      <c r="Z133" s="55"/>
      <c r="AA133" s="56"/>
    </row>
    <row r="134" spans="22:27">
      <c r="V134" s="54"/>
      <c r="Y134" s="55"/>
      <c r="Z134" s="55"/>
      <c r="AA134" s="56"/>
    </row>
    <row r="135" spans="22:27">
      <c r="V135" s="54"/>
      <c r="Y135" s="55"/>
      <c r="Z135" s="55"/>
      <c r="AA135" s="56"/>
    </row>
    <row r="136" spans="22:27">
      <c r="V136" s="54"/>
      <c r="Y136" s="55"/>
      <c r="Z136" s="55"/>
      <c r="AA136" s="56"/>
    </row>
    <row r="137" spans="22:27">
      <c r="V137" s="54"/>
      <c r="Y137" s="55"/>
      <c r="Z137" s="55"/>
      <c r="AA137" s="56"/>
    </row>
    <row r="138" spans="22:27">
      <c r="V138" s="54"/>
      <c r="Y138" s="55"/>
      <c r="Z138" s="55"/>
      <c r="AA138" s="56"/>
    </row>
    <row r="139" spans="22:27">
      <c r="V139" s="54"/>
      <c r="Y139" s="55"/>
      <c r="Z139" s="55"/>
      <c r="AA139" s="56"/>
    </row>
    <row r="140" spans="22:27">
      <c r="V140" s="54"/>
      <c r="Y140" s="55"/>
      <c r="Z140" s="55"/>
      <c r="AA140" s="56"/>
    </row>
    <row r="141" spans="22:27">
      <c r="V141" s="54"/>
      <c r="Y141" s="55"/>
      <c r="Z141" s="55"/>
      <c r="AA141" s="56"/>
    </row>
    <row r="142" spans="22:27">
      <c r="V142" s="54"/>
      <c r="Y142" s="55"/>
      <c r="Z142" s="55"/>
      <c r="AA142" s="56"/>
    </row>
    <row r="143" spans="22:27">
      <c r="V143" s="54"/>
      <c r="Y143" s="55"/>
      <c r="Z143" s="55"/>
      <c r="AA143" s="56"/>
    </row>
    <row r="144" spans="22:27">
      <c r="V144" s="54"/>
      <c r="Y144" s="55"/>
      <c r="Z144" s="55"/>
      <c r="AA144" s="56"/>
    </row>
    <row r="145" spans="22:27">
      <c r="V145" s="54"/>
      <c r="Y145" s="55"/>
      <c r="Z145" s="55"/>
      <c r="AA145" s="56"/>
    </row>
    <row r="146" spans="22:27">
      <c r="V146" s="54"/>
      <c r="Y146" s="55"/>
      <c r="Z146" s="55"/>
      <c r="AA146" s="56"/>
    </row>
    <row r="147" spans="22:27">
      <c r="V147" s="54"/>
      <c r="Y147" s="55"/>
      <c r="Z147" s="55"/>
      <c r="AA147" s="56"/>
    </row>
    <row r="148" spans="22:27">
      <c r="V148" s="54"/>
      <c r="Y148" s="55"/>
      <c r="Z148" s="55"/>
      <c r="AA148" s="56"/>
    </row>
    <row r="149" spans="22:27">
      <c r="V149" s="54"/>
      <c r="Y149" s="55"/>
      <c r="Z149" s="55"/>
      <c r="AA149" s="56"/>
    </row>
    <row r="150" spans="22:27">
      <c r="V150" s="54"/>
      <c r="Y150" s="55"/>
      <c r="Z150" s="55"/>
      <c r="AA150" s="56"/>
    </row>
    <row r="151" spans="22:27">
      <c r="V151" s="54"/>
      <c r="Y151" s="55"/>
      <c r="Z151" s="55"/>
      <c r="AA151" s="56"/>
    </row>
    <row r="152" spans="22:27">
      <c r="V152" s="54"/>
      <c r="Y152" s="55"/>
      <c r="Z152" s="55"/>
      <c r="AA152" s="56"/>
    </row>
    <row r="153" spans="22:27">
      <c r="V153" s="54"/>
      <c r="Y153" s="55"/>
      <c r="Z153" s="55"/>
      <c r="AA153" s="56"/>
    </row>
    <row r="154" spans="22:27">
      <c r="V154" s="54"/>
      <c r="Y154" s="55"/>
      <c r="Z154" s="55"/>
      <c r="AA154" s="56"/>
    </row>
    <row r="155" spans="22:27">
      <c r="V155" s="54"/>
      <c r="Y155" s="55"/>
      <c r="Z155" s="55"/>
      <c r="AA155" s="56"/>
    </row>
    <row r="156" spans="22:27">
      <c r="V156" s="54"/>
      <c r="Y156" s="55"/>
      <c r="Z156" s="55"/>
      <c r="AA156" s="56"/>
    </row>
    <row r="157" spans="22:27">
      <c r="V157" s="54"/>
      <c r="Y157" s="55"/>
      <c r="Z157" s="55"/>
      <c r="AA157" s="56"/>
    </row>
    <row r="158" spans="22:27">
      <c r="V158" s="54"/>
      <c r="Y158" s="55"/>
      <c r="Z158" s="55"/>
      <c r="AA158" s="56"/>
    </row>
    <row r="159" spans="22:27">
      <c r="V159" s="54"/>
      <c r="Y159" s="55"/>
      <c r="Z159" s="55"/>
      <c r="AA159" s="56"/>
    </row>
    <row r="160" spans="22:27">
      <c r="V160" s="54"/>
      <c r="Y160" s="55"/>
      <c r="Z160" s="55"/>
      <c r="AA160" s="56"/>
    </row>
    <row r="161" spans="22:27">
      <c r="V161" s="54"/>
      <c r="Y161" s="55"/>
      <c r="Z161" s="55"/>
      <c r="AA161" s="56"/>
    </row>
    <row r="162" spans="22:27">
      <c r="V162" s="54"/>
      <c r="Y162" s="55"/>
      <c r="Z162" s="55"/>
      <c r="AA162" s="56"/>
    </row>
    <row r="163" spans="22:27">
      <c r="V163" s="54"/>
      <c r="Y163" s="55"/>
      <c r="Z163" s="55"/>
      <c r="AA163" s="56"/>
    </row>
    <row r="164" spans="22:27">
      <c r="V164" s="54"/>
      <c r="Y164" s="55"/>
      <c r="Z164" s="55"/>
      <c r="AA164" s="56"/>
    </row>
    <row r="165" spans="22:27">
      <c r="V165" s="54"/>
      <c r="Y165" s="55"/>
      <c r="Z165" s="55"/>
      <c r="AA165" s="56"/>
    </row>
    <row r="166" spans="22:27">
      <c r="V166" s="54"/>
      <c r="Y166" s="55"/>
      <c r="Z166" s="55"/>
      <c r="AA166" s="56"/>
    </row>
    <row r="167" spans="22:27">
      <c r="V167" s="54"/>
      <c r="Y167" s="55"/>
      <c r="Z167" s="55"/>
      <c r="AA167" s="56"/>
    </row>
    <row r="168" spans="22:27">
      <c r="V168" s="54"/>
      <c r="Y168" s="55"/>
      <c r="Z168" s="55"/>
      <c r="AA168" s="56"/>
    </row>
    <row r="169" spans="22:27">
      <c r="V169" s="54"/>
      <c r="Y169" s="55"/>
      <c r="Z169" s="55"/>
      <c r="AA169" s="56"/>
    </row>
    <row r="170" spans="22:27">
      <c r="V170" s="54"/>
      <c r="Y170" s="55"/>
      <c r="Z170" s="55"/>
      <c r="AA170" s="56"/>
    </row>
    <row r="171" spans="22:27">
      <c r="V171" s="54"/>
      <c r="Y171" s="55"/>
      <c r="Z171" s="55"/>
      <c r="AA171" s="56"/>
    </row>
    <row r="172" spans="22:27">
      <c r="V172" s="54"/>
      <c r="Y172" s="55"/>
      <c r="Z172" s="55"/>
      <c r="AA172" s="56"/>
    </row>
    <row r="173" spans="22:27">
      <c r="V173" s="54"/>
      <c r="Y173" s="55"/>
      <c r="Z173" s="55"/>
      <c r="AA173" s="56"/>
    </row>
    <row r="174" spans="22:27">
      <c r="V174" s="54"/>
      <c r="Y174" s="55"/>
      <c r="Z174" s="55"/>
      <c r="AA174" s="56"/>
    </row>
    <row r="175" spans="22:27">
      <c r="V175" s="54"/>
      <c r="Y175" s="55"/>
      <c r="Z175" s="55"/>
      <c r="AA175" s="56"/>
    </row>
    <row r="176" spans="22:27">
      <c r="V176" s="54"/>
      <c r="Y176" s="55"/>
      <c r="Z176" s="55"/>
      <c r="AA176" s="56"/>
    </row>
    <row r="177" spans="22:27">
      <c r="V177" s="54"/>
      <c r="Y177" s="55"/>
      <c r="Z177" s="55"/>
      <c r="AA177" s="56"/>
    </row>
    <row r="178" spans="22:27">
      <c r="V178" s="54"/>
      <c r="Y178" s="55"/>
      <c r="Z178" s="55"/>
      <c r="AA178" s="56"/>
    </row>
    <row r="179" spans="22:27">
      <c r="V179" s="54"/>
      <c r="Y179" s="55"/>
      <c r="Z179" s="55"/>
      <c r="AA179" s="56"/>
    </row>
    <row r="180" spans="22:27">
      <c r="V180" s="54"/>
      <c r="Y180" s="55"/>
      <c r="Z180" s="55"/>
      <c r="AA180" s="56"/>
    </row>
    <row r="181" spans="22:27">
      <c r="V181" s="54"/>
      <c r="Y181" s="55"/>
      <c r="Z181" s="55"/>
      <c r="AA181" s="56"/>
    </row>
    <row r="182" spans="22:27">
      <c r="V182" s="54"/>
      <c r="Y182" s="55"/>
      <c r="Z182" s="55"/>
      <c r="AA182" s="56"/>
    </row>
    <row r="183" spans="22:27">
      <c r="V183" s="54"/>
      <c r="Y183" s="55"/>
      <c r="Z183" s="55"/>
      <c r="AA183" s="56"/>
    </row>
    <row r="184" spans="22:27">
      <c r="V184" s="54"/>
      <c r="Y184" s="55"/>
      <c r="Z184" s="55"/>
      <c r="AA184" s="56"/>
    </row>
    <row r="185" spans="22:27">
      <c r="V185" s="54"/>
      <c r="Y185" s="55"/>
      <c r="Z185" s="55"/>
      <c r="AA185" s="56"/>
    </row>
    <row r="186" spans="22:27">
      <c r="V186" s="54"/>
      <c r="Y186" s="55"/>
      <c r="Z186" s="55"/>
      <c r="AA186" s="56"/>
    </row>
    <row r="187" spans="22:27">
      <c r="V187" s="54"/>
      <c r="Y187" s="55"/>
      <c r="Z187" s="55"/>
      <c r="AA187" s="56"/>
    </row>
    <row r="188" spans="22:27">
      <c r="V188" s="54"/>
      <c r="Y188" s="55"/>
      <c r="Z188" s="55"/>
      <c r="AA188" s="56"/>
    </row>
    <row r="189" spans="22:27">
      <c r="V189" s="54"/>
      <c r="Y189" s="55"/>
      <c r="Z189" s="55"/>
      <c r="AA189" s="56"/>
    </row>
    <row r="190" spans="22:27">
      <c r="V190" s="54"/>
      <c r="Y190" s="55"/>
      <c r="Z190" s="55"/>
      <c r="AA190" s="56"/>
    </row>
    <row r="191" spans="22:27">
      <c r="V191" s="54"/>
      <c r="Y191" s="55"/>
      <c r="Z191" s="55"/>
      <c r="AA191" s="56"/>
    </row>
    <row r="192" spans="22:27">
      <c r="V192" s="54"/>
      <c r="Y192" s="55"/>
      <c r="Z192" s="55"/>
      <c r="AA192" s="56"/>
    </row>
    <row r="193" spans="22:27">
      <c r="V193" s="54"/>
      <c r="Y193" s="55"/>
      <c r="Z193" s="55"/>
      <c r="AA193" s="56"/>
    </row>
    <row r="194" spans="22:27">
      <c r="V194" s="54"/>
      <c r="Y194" s="55"/>
      <c r="Z194" s="55"/>
      <c r="AA194" s="56"/>
    </row>
    <row r="195" spans="22:27">
      <c r="V195" s="54"/>
      <c r="Y195" s="55"/>
      <c r="Z195" s="55"/>
      <c r="AA195" s="56"/>
    </row>
    <row r="196" spans="22:27">
      <c r="V196" s="54"/>
      <c r="Y196" s="55"/>
      <c r="Z196" s="55"/>
      <c r="AA196" s="56"/>
    </row>
    <row r="197" spans="22:27">
      <c r="V197" s="54"/>
      <c r="Y197" s="55"/>
      <c r="Z197" s="55"/>
      <c r="AA197" s="56"/>
    </row>
    <row r="198" spans="22:27">
      <c r="V198" s="54"/>
      <c r="Y198" s="55"/>
      <c r="Z198" s="55"/>
      <c r="AA198" s="56"/>
    </row>
    <row r="199" spans="22:27">
      <c r="V199" s="54"/>
      <c r="Y199" s="55"/>
      <c r="Z199" s="55"/>
      <c r="AA199" s="56"/>
    </row>
    <row r="200" spans="22:27">
      <c r="V200" s="54"/>
      <c r="Y200" s="55"/>
      <c r="Z200" s="55"/>
      <c r="AA200" s="56"/>
    </row>
    <row r="201" spans="22:27">
      <c r="V201" s="54"/>
      <c r="Y201" s="55"/>
      <c r="Z201" s="55"/>
      <c r="AA201" s="56"/>
    </row>
    <row r="202" spans="22:27">
      <c r="V202" s="54"/>
      <c r="Y202" s="55"/>
      <c r="Z202" s="55"/>
      <c r="AA202" s="56"/>
    </row>
    <row r="203" spans="22:27">
      <c r="V203" s="54"/>
      <c r="Y203" s="55"/>
      <c r="Z203" s="55"/>
      <c r="AA203" s="56"/>
    </row>
    <row r="204" spans="22:27">
      <c r="V204" s="54"/>
      <c r="Y204" s="55"/>
      <c r="Z204" s="55"/>
      <c r="AA204" s="56"/>
    </row>
    <row r="205" spans="22:27">
      <c r="V205" s="54"/>
      <c r="Y205" s="55"/>
      <c r="Z205" s="55"/>
      <c r="AA205" s="56"/>
    </row>
    <row r="206" spans="22:27">
      <c r="V206" s="54"/>
      <c r="Y206" s="55"/>
      <c r="Z206" s="55"/>
      <c r="AA206" s="56"/>
    </row>
    <row r="207" spans="22:27">
      <c r="V207" s="54"/>
      <c r="Y207" s="55"/>
      <c r="Z207" s="55"/>
      <c r="AA207" s="56"/>
    </row>
    <row r="208" spans="22:27">
      <c r="V208" s="54"/>
      <c r="Y208" s="55"/>
      <c r="Z208" s="55"/>
      <c r="AA208" s="56"/>
    </row>
    <row r="209" spans="22:27">
      <c r="V209" s="54"/>
      <c r="Y209" s="55"/>
      <c r="Z209" s="55"/>
      <c r="AA209" s="56"/>
    </row>
    <row r="210" spans="22:27">
      <c r="V210" s="54"/>
      <c r="Y210" s="55"/>
      <c r="Z210" s="55"/>
      <c r="AA210" s="56"/>
    </row>
    <row r="211" spans="22:27">
      <c r="V211" s="54"/>
      <c r="Y211" s="55"/>
      <c r="Z211" s="55"/>
      <c r="AA211" s="56"/>
    </row>
    <row r="212" spans="22:27">
      <c r="V212" s="54"/>
      <c r="Y212" s="55"/>
      <c r="Z212" s="55"/>
      <c r="AA212" s="56"/>
    </row>
    <row r="213" spans="22:27">
      <c r="V213" s="54"/>
      <c r="Y213" s="55"/>
      <c r="Z213" s="55"/>
      <c r="AA213" s="56"/>
    </row>
    <row r="214" spans="22:27">
      <c r="V214" s="54"/>
      <c r="Y214" s="55"/>
      <c r="Z214" s="55"/>
      <c r="AA214" s="56"/>
    </row>
    <row r="215" spans="22:27">
      <c r="V215" s="54"/>
      <c r="Y215" s="55"/>
      <c r="Z215" s="55"/>
      <c r="AA215" s="56"/>
    </row>
    <row r="216" spans="22:27">
      <c r="V216" s="54"/>
      <c r="Y216" s="55"/>
      <c r="Z216" s="55"/>
      <c r="AA216" s="56"/>
    </row>
    <row r="217" spans="22:27">
      <c r="V217" s="54"/>
      <c r="Y217" s="55"/>
      <c r="Z217" s="55"/>
      <c r="AA217" s="56"/>
    </row>
    <row r="218" spans="22:27">
      <c r="V218" s="54"/>
      <c r="Y218" s="55"/>
      <c r="Z218" s="55"/>
      <c r="AA218" s="56"/>
    </row>
    <row r="219" spans="22:27">
      <c r="V219" s="54"/>
      <c r="Y219" s="55"/>
      <c r="Z219" s="55"/>
      <c r="AA219" s="56"/>
    </row>
    <row r="220" spans="22:27">
      <c r="V220" s="54"/>
      <c r="Y220" s="55"/>
      <c r="Z220" s="55"/>
      <c r="AA220" s="56"/>
    </row>
    <row r="221" spans="22:27">
      <c r="V221" s="54"/>
      <c r="Y221" s="55"/>
      <c r="Z221" s="55"/>
      <c r="AA221" s="56"/>
    </row>
    <row r="222" spans="22:27">
      <c r="V222" s="54"/>
      <c r="Y222" s="55"/>
      <c r="Z222" s="55"/>
      <c r="AA222" s="56"/>
    </row>
    <row r="223" spans="22:27">
      <c r="V223" s="54"/>
      <c r="Y223" s="55"/>
      <c r="Z223" s="55"/>
      <c r="AA223" s="56"/>
    </row>
    <row r="224" spans="22:27">
      <c r="V224" s="54"/>
      <c r="Y224" s="55"/>
      <c r="Z224" s="55"/>
      <c r="AA224" s="56"/>
    </row>
    <row r="225" spans="22:27">
      <c r="V225" s="54"/>
      <c r="Y225" s="55"/>
      <c r="Z225" s="55"/>
      <c r="AA225" s="56"/>
    </row>
    <row r="226" spans="22:27">
      <c r="V226" s="54"/>
      <c r="Y226" s="55"/>
      <c r="Z226" s="55"/>
      <c r="AA226" s="56"/>
    </row>
    <row r="227" spans="22:27">
      <c r="V227" s="54"/>
      <c r="Y227" s="55"/>
      <c r="Z227" s="55"/>
      <c r="AA227" s="56"/>
    </row>
    <row r="228" spans="22:27">
      <c r="V228" s="54"/>
      <c r="Y228" s="55"/>
      <c r="Z228" s="55"/>
      <c r="AA228" s="56"/>
    </row>
    <row r="229" spans="22:27">
      <c r="V229" s="54"/>
      <c r="Y229" s="55"/>
      <c r="Z229" s="55"/>
      <c r="AA229" s="56"/>
    </row>
    <row r="230" spans="22:27">
      <c r="V230" s="54"/>
      <c r="Y230" s="55"/>
      <c r="Z230" s="55"/>
      <c r="AA230" s="56"/>
    </row>
    <row r="231" spans="22:27">
      <c r="V231" s="54"/>
      <c r="Y231" s="55"/>
      <c r="Z231" s="55"/>
      <c r="AA231" s="56"/>
    </row>
    <row r="232" spans="22:27">
      <c r="V232" s="54"/>
      <c r="Y232" s="55"/>
      <c r="Z232" s="55"/>
      <c r="AA232" s="56"/>
    </row>
    <row r="233" spans="22:27">
      <c r="V233" s="54"/>
      <c r="Y233" s="55"/>
      <c r="Z233" s="55"/>
      <c r="AA233" s="56"/>
    </row>
    <row r="234" spans="22:27">
      <c r="V234" s="54"/>
      <c r="Y234" s="55"/>
      <c r="Z234" s="55"/>
      <c r="AA234" s="56"/>
    </row>
    <row r="235" spans="22:27">
      <c r="V235" s="54"/>
      <c r="Y235" s="55"/>
      <c r="Z235" s="55"/>
      <c r="AA235" s="56"/>
    </row>
    <row r="236" spans="22:27">
      <c r="V236" s="54"/>
      <c r="Y236" s="55"/>
      <c r="Z236" s="55"/>
      <c r="AA236" s="56"/>
    </row>
    <row r="237" spans="22:27">
      <c r="V237" s="54"/>
      <c r="Y237" s="55"/>
      <c r="Z237" s="55"/>
      <c r="AA237" s="56"/>
    </row>
    <row r="238" spans="22:27">
      <c r="V238" s="54"/>
      <c r="Y238" s="55"/>
      <c r="Z238" s="55"/>
      <c r="AA238" s="56"/>
    </row>
    <row r="239" spans="22:27">
      <c r="V239" s="54"/>
      <c r="Y239" s="55"/>
      <c r="Z239" s="55"/>
      <c r="AA239" s="56"/>
    </row>
    <row r="240" spans="22:27">
      <c r="V240" s="54"/>
      <c r="Y240" s="55"/>
      <c r="Z240" s="55"/>
      <c r="AA240" s="56"/>
    </row>
    <row r="241" spans="22:27">
      <c r="V241" s="54"/>
      <c r="Y241" s="55"/>
      <c r="Z241" s="55"/>
      <c r="AA241" s="56"/>
    </row>
    <row r="242" spans="22:27">
      <c r="V242" s="54"/>
      <c r="Y242" s="55"/>
      <c r="Z242" s="55"/>
      <c r="AA242" s="56"/>
    </row>
    <row r="243" spans="22:27">
      <c r="V243" s="54"/>
      <c r="Y243" s="55"/>
      <c r="Z243" s="55"/>
      <c r="AA243" s="56"/>
    </row>
    <row r="244" spans="22:27">
      <c r="V244" s="54"/>
      <c r="Y244" s="55"/>
      <c r="Z244" s="55"/>
      <c r="AA244" s="56"/>
    </row>
    <row r="245" spans="22:27">
      <c r="V245" s="54"/>
      <c r="Y245" s="55"/>
      <c r="Z245" s="55"/>
      <c r="AA245" s="56"/>
    </row>
    <row r="246" spans="22:27">
      <c r="V246" s="54"/>
      <c r="Y246" s="55"/>
      <c r="Z246" s="55"/>
      <c r="AA246" s="56"/>
    </row>
    <row r="247" spans="22:27">
      <c r="V247" s="54"/>
      <c r="Y247" s="55"/>
      <c r="Z247" s="55"/>
      <c r="AA247" s="56"/>
    </row>
    <row r="248" spans="22:27">
      <c r="V248" s="54"/>
      <c r="Y248" s="55"/>
      <c r="Z248" s="55"/>
      <c r="AA248" s="56"/>
    </row>
    <row r="249" spans="22:27">
      <c r="V249" s="54"/>
      <c r="Y249" s="55"/>
      <c r="Z249" s="55"/>
      <c r="AA249" s="56"/>
    </row>
    <row r="250" spans="22:27">
      <c r="V250" s="54"/>
      <c r="Y250" s="55"/>
      <c r="Z250" s="55"/>
      <c r="AA250" s="56"/>
    </row>
    <row r="251" spans="22:27">
      <c r="V251" s="54"/>
      <c r="Y251" s="55"/>
      <c r="Z251" s="55"/>
      <c r="AA251" s="56"/>
    </row>
    <row r="252" spans="22:27">
      <c r="V252" s="54"/>
      <c r="Y252" s="55"/>
      <c r="Z252" s="55"/>
      <c r="AA252" s="56"/>
    </row>
    <row r="253" spans="22:27">
      <c r="V253" s="54"/>
      <c r="Y253" s="55"/>
      <c r="Z253" s="55"/>
      <c r="AA253" s="56"/>
    </row>
    <row r="254" spans="22:27">
      <c r="V254" s="54"/>
      <c r="Y254" s="55"/>
      <c r="Z254" s="55"/>
      <c r="AA254" s="56"/>
    </row>
    <row r="255" spans="22:27">
      <c r="V255" s="54"/>
      <c r="Y255" s="55"/>
      <c r="Z255" s="55"/>
      <c r="AA255" s="56"/>
    </row>
    <row r="256" spans="22:27">
      <c r="V256" s="54"/>
      <c r="Y256" s="55"/>
      <c r="Z256" s="55"/>
      <c r="AA256" s="56"/>
    </row>
    <row r="257" spans="22:27">
      <c r="V257" s="54"/>
      <c r="Y257" s="55"/>
      <c r="Z257" s="55"/>
      <c r="AA257" s="56"/>
    </row>
    <row r="258" spans="22:27">
      <c r="V258" s="54"/>
      <c r="Y258" s="55"/>
      <c r="Z258" s="55"/>
      <c r="AA258" s="56"/>
    </row>
    <row r="259" spans="22:27">
      <c r="V259" s="54"/>
      <c r="Y259" s="55"/>
      <c r="Z259" s="55"/>
      <c r="AA259" s="56"/>
    </row>
    <row r="260" spans="22:27">
      <c r="V260" s="54"/>
      <c r="Y260" s="55"/>
      <c r="Z260" s="55"/>
      <c r="AA260" s="56"/>
    </row>
    <row r="261" spans="22:27">
      <c r="V261" s="54"/>
      <c r="Y261" s="55"/>
      <c r="Z261" s="55"/>
      <c r="AA261" s="56"/>
    </row>
    <row r="262" spans="22:27">
      <c r="V262" s="54"/>
      <c r="Y262" s="55"/>
      <c r="Z262" s="55"/>
      <c r="AA262" s="56"/>
    </row>
    <row r="263" spans="22:27">
      <c r="V263" s="54"/>
      <c r="Y263" s="55"/>
      <c r="Z263" s="55"/>
      <c r="AA263" s="56"/>
    </row>
    <row r="264" spans="22:27">
      <c r="V264" s="54"/>
      <c r="Y264" s="55"/>
      <c r="Z264" s="55"/>
      <c r="AA264" s="56"/>
    </row>
    <row r="265" spans="22:27">
      <c r="V265" s="54"/>
      <c r="Y265" s="55"/>
      <c r="Z265" s="55"/>
      <c r="AA265" s="56"/>
    </row>
    <row r="266" spans="22:27">
      <c r="V266" s="54"/>
      <c r="Y266" s="55"/>
      <c r="Z266" s="55"/>
      <c r="AA266" s="56"/>
    </row>
    <row r="267" spans="22:27">
      <c r="V267" s="54"/>
      <c r="Y267" s="55"/>
      <c r="Z267" s="55"/>
      <c r="AA267" s="56"/>
    </row>
    <row r="268" spans="22:27">
      <c r="V268" s="54"/>
      <c r="Y268" s="55"/>
      <c r="Z268" s="55"/>
      <c r="AA268" s="56"/>
    </row>
    <row r="269" spans="22:27">
      <c r="V269" s="54"/>
      <c r="Y269" s="55"/>
      <c r="Z269" s="55"/>
      <c r="AA269" s="56"/>
    </row>
    <row r="270" spans="22:27">
      <c r="V270" s="54"/>
      <c r="Y270" s="55"/>
      <c r="Z270" s="55"/>
      <c r="AA270" s="56"/>
    </row>
    <row r="271" spans="22:27">
      <c r="V271" s="54"/>
      <c r="Y271" s="55"/>
      <c r="Z271" s="55"/>
      <c r="AA271" s="56"/>
    </row>
    <row r="272" spans="22:27">
      <c r="V272" s="54"/>
      <c r="Y272" s="55"/>
      <c r="Z272" s="55"/>
      <c r="AA272" s="56"/>
    </row>
    <row r="273" spans="22:27">
      <c r="V273" s="54"/>
      <c r="Y273" s="55"/>
      <c r="Z273" s="55"/>
      <c r="AA273" s="56"/>
    </row>
    <row r="274" spans="22:27">
      <c r="V274" s="54"/>
      <c r="Y274" s="55"/>
      <c r="Z274" s="55"/>
      <c r="AA274" s="56"/>
    </row>
    <row r="275" spans="22:27">
      <c r="V275" s="54"/>
      <c r="Y275" s="55"/>
      <c r="Z275" s="55"/>
      <c r="AA275" s="56"/>
    </row>
    <row r="276" spans="22:27">
      <c r="V276" s="54"/>
      <c r="Y276" s="55"/>
      <c r="Z276" s="55"/>
      <c r="AA276" s="56"/>
    </row>
    <row r="277" spans="22:27">
      <c r="V277" s="54"/>
      <c r="Y277" s="55"/>
      <c r="Z277" s="55"/>
      <c r="AA277" s="56"/>
    </row>
    <row r="278" spans="22:27">
      <c r="V278" s="54"/>
      <c r="Y278" s="55"/>
      <c r="Z278" s="55"/>
      <c r="AA278" s="56"/>
    </row>
    <row r="279" spans="22:27">
      <c r="V279" s="54"/>
      <c r="Y279" s="55"/>
      <c r="Z279" s="55"/>
      <c r="AA279" s="56"/>
    </row>
    <row r="280" spans="22:27">
      <c r="V280" s="54"/>
      <c r="Y280" s="55"/>
      <c r="Z280" s="55"/>
      <c r="AA280" s="56"/>
    </row>
    <row r="281" spans="22:27">
      <c r="V281" s="54"/>
      <c r="Y281" s="55"/>
      <c r="Z281" s="55"/>
      <c r="AA281" s="56"/>
    </row>
    <row r="282" spans="22:27">
      <c r="V282" s="54"/>
      <c r="Y282" s="55"/>
      <c r="Z282" s="55"/>
      <c r="AA282" s="56"/>
    </row>
    <row r="283" spans="22:27">
      <c r="V283" s="54"/>
      <c r="Y283" s="55"/>
      <c r="Z283" s="55"/>
      <c r="AA283" s="56"/>
    </row>
    <row r="284" spans="22:27">
      <c r="V284" s="54"/>
      <c r="Y284" s="55"/>
      <c r="Z284" s="55"/>
      <c r="AA284" s="56"/>
    </row>
    <row r="285" spans="22:27">
      <c r="V285" s="54"/>
      <c r="Y285" s="55"/>
      <c r="Z285" s="55"/>
      <c r="AA285" s="56"/>
    </row>
    <row r="286" spans="22:27">
      <c r="V286" s="54"/>
      <c r="Y286" s="55"/>
      <c r="Z286" s="55"/>
      <c r="AA286" s="56"/>
    </row>
    <row r="287" spans="22:27">
      <c r="V287" s="54"/>
      <c r="Y287" s="55"/>
      <c r="Z287" s="55"/>
      <c r="AA287" s="56"/>
    </row>
    <row r="288" spans="22:27">
      <c r="V288" s="54"/>
      <c r="Y288" s="55"/>
      <c r="Z288" s="55"/>
      <c r="AA288" s="56"/>
    </row>
    <row r="289" spans="22:27">
      <c r="V289" s="54"/>
      <c r="Y289" s="55"/>
      <c r="Z289" s="55"/>
      <c r="AA289" s="56"/>
    </row>
    <row r="290" spans="22:27">
      <c r="V290" s="54"/>
      <c r="Y290" s="55"/>
      <c r="Z290" s="55"/>
      <c r="AA290" s="56"/>
    </row>
    <row r="291" spans="22:27">
      <c r="V291" s="54"/>
      <c r="Y291" s="55"/>
      <c r="Z291" s="55"/>
      <c r="AA291" s="56"/>
    </row>
    <row r="292" spans="22:27">
      <c r="V292" s="54"/>
      <c r="Y292" s="55"/>
      <c r="Z292" s="55"/>
      <c r="AA292" s="56"/>
    </row>
    <row r="293" spans="22:27">
      <c r="V293" s="54"/>
      <c r="Y293" s="55"/>
      <c r="Z293" s="55"/>
      <c r="AA293" s="56"/>
    </row>
    <row r="294" spans="22:27">
      <c r="V294" s="54"/>
      <c r="Y294" s="55"/>
      <c r="Z294" s="55"/>
      <c r="AA294" s="56"/>
    </row>
    <row r="295" spans="22:27">
      <c r="V295" s="54"/>
      <c r="Y295" s="55"/>
      <c r="Z295" s="55"/>
      <c r="AA295" s="56"/>
    </row>
    <row r="296" spans="22:27">
      <c r="V296" s="54"/>
      <c r="Y296" s="55"/>
      <c r="Z296" s="55"/>
      <c r="AA296" s="56"/>
    </row>
    <row r="297" spans="22:27">
      <c r="V297" s="54"/>
      <c r="Y297" s="55"/>
      <c r="Z297" s="55"/>
      <c r="AA297" s="56"/>
    </row>
    <row r="298" spans="22:27">
      <c r="V298" s="54"/>
      <c r="Y298" s="55"/>
      <c r="Z298" s="55"/>
      <c r="AA298" s="56"/>
    </row>
    <row r="299" spans="22:27">
      <c r="V299" s="54"/>
      <c r="Y299" s="55"/>
      <c r="Z299" s="55"/>
      <c r="AA299" s="56"/>
    </row>
    <row r="300" spans="22:27">
      <c r="V300" s="54"/>
      <c r="Y300" s="55"/>
      <c r="Z300" s="55"/>
      <c r="AA300" s="56"/>
    </row>
    <row r="301" spans="22:27">
      <c r="V301" s="54"/>
      <c r="Y301" s="55"/>
      <c r="Z301" s="55"/>
      <c r="AA301" s="56"/>
    </row>
    <row r="302" spans="22:27">
      <c r="V302" s="54"/>
      <c r="Y302" s="55"/>
      <c r="Z302" s="55"/>
      <c r="AA302" s="56"/>
    </row>
    <row r="303" spans="22:27">
      <c r="V303" s="54"/>
      <c r="Y303" s="55"/>
      <c r="Z303" s="55"/>
      <c r="AA303" s="56"/>
    </row>
    <row r="304" spans="22:27">
      <c r="V304" s="54"/>
      <c r="Y304" s="55"/>
      <c r="Z304" s="55"/>
      <c r="AA304" s="56"/>
    </row>
    <row r="305" spans="22:27">
      <c r="V305" s="54"/>
      <c r="Y305" s="55"/>
      <c r="Z305" s="55"/>
      <c r="AA305" s="56"/>
    </row>
    <row r="306" spans="22:27">
      <c r="V306" s="54"/>
      <c r="Y306" s="55"/>
      <c r="Z306" s="55"/>
      <c r="AA306" s="56"/>
    </row>
    <row r="307" spans="22:27">
      <c r="V307" s="54"/>
      <c r="Y307" s="55"/>
      <c r="Z307" s="55"/>
      <c r="AA307" s="56"/>
    </row>
    <row r="308" spans="22:27">
      <c r="V308" s="54"/>
      <c r="Y308" s="55"/>
      <c r="Z308" s="55"/>
      <c r="AA308" s="56"/>
    </row>
    <row r="309" spans="22:27">
      <c r="V309" s="54"/>
      <c r="Y309" s="55"/>
      <c r="Z309" s="55"/>
      <c r="AA309" s="56"/>
    </row>
    <row r="310" spans="22:27">
      <c r="V310" s="54"/>
      <c r="Y310" s="55"/>
      <c r="Z310" s="55"/>
      <c r="AA310" s="56"/>
    </row>
    <row r="311" spans="22:27">
      <c r="V311" s="54"/>
      <c r="Y311" s="55"/>
      <c r="Z311" s="55"/>
      <c r="AA311" s="56"/>
    </row>
    <row r="312" spans="22:27">
      <c r="V312" s="54"/>
      <c r="Y312" s="55"/>
      <c r="Z312" s="55"/>
      <c r="AA312" s="56"/>
    </row>
    <row r="313" spans="22:27">
      <c r="V313" s="54"/>
      <c r="Y313" s="55"/>
      <c r="Z313" s="55"/>
      <c r="AA313" s="56"/>
    </row>
    <row r="314" spans="22:27">
      <c r="V314" s="54"/>
      <c r="Y314" s="55"/>
      <c r="Z314" s="55"/>
      <c r="AA314" s="56"/>
    </row>
    <row r="315" spans="22:27">
      <c r="V315" s="54"/>
      <c r="Y315" s="55"/>
      <c r="Z315" s="55"/>
      <c r="AA315" s="56"/>
    </row>
    <row r="316" spans="22:27">
      <c r="V316" s="54"/>
      <c r="Y316" s="55"/>
      <c r="Z316" s="55"/>
      <c r="AA316" s="56"/>
    </row>
    <row r="317" spans="22:27">
      <c r="V317" s="54"/>
      <c r="Y317" s="55"/>
      <c r="Z317" s="55"/>
      <c r="AA317" s="56"/>
    </row>
    <row r="318" spans="22:27">
      <c r="V318" s="54"/>
      <c r="Y318" s="55"/>
      <c r="Z318" s="55"/>
      <c r="AA318" s="56"/>
    </row>
    <row r="319" spans="22:27">
      <c r="V319" s="54"/>
      <c r="Y319" s="55"/>
      <c r="Z319" s="55"/>
      <c r="AA319" s="56"/>
    </row>
    <row r="320" spans="22:27">
      <c r="V320" s="54"/>
      <c r="Y320" s="55"/>
      <c r="Z320" s="55"/>
      <c r="AA320" s="56"/>
    </row>
    <row r="321" spans="22:27">
      <c r="V321" s="54"/>
      <c r="Y321" s="55"/>
      <c r="Z321" s="55"/>
      <c r="AA321" s="56"/>
    </row>
    <row r="322" spans="22:27">
      <c r="V322" s="54"/>
      <c r="Y322" s="55"/>
      <c r="Z322" s="55"/>
      <c r="AA322" s="56"/>
    </row>
    <row r="323" spans="22:27">
      <c r="V323" s="54"/>
      <c r="Y323" s="55"/>
      <c r="Z323" s="55"/>
      <c r="AA323" s="56"/>
    </row>
    <row r="324" spans="22:27">
      <c r="V324" s="54"/>
      <c r="Y324" s="55"/>
      <c r="Z324" s="55"/>
      <c r="AA324" s="56"/>
    </row>
    <row r="325" spans="22:27">
      <c r="V325" s="54"/>
      <c r="Y325" s="55"/>
      <c r="Z325" s="55"/>
      <c r="AA325" s="56"/>
    </row>
    <row r="326" spans="22:27">
      <c r="V326" s="54"/>
      <c r="Y326" s="55"/>
      <c r="Z326" s="55"/>
      <c r="AA326" s="56"/>
    </row>
    <row r="327" spans="22:27">
      <c r="V327" s="54"/>
      <c r="Y327" s="55"/>
      <c r="Z327" s="55"/>
      <c r="AA327" s="56"/>
    </row>
    <row r="328" spans="22:27">
      <c r="V328" s="54"/>
      <c r="Y328" s="55"/>
      <c r="Z328" s="55"/>
      <c r="AA328" s="56"/>
    </row>
    <row r="329" spans="22:27">
      <c r="V329" s="54"/>
      <c r="Y329" s="55"/>
      <c r="Z329" s="55"/>
      <c r="AA329" s="56"/>
    </row>
    <row r="330" spans="22:27">
      <c r="V330" s="54"/>
      <c r="Y330" s="55"/>
      <c r="Z330" s="55"/>
      <c r="AA330" s="56"/>
    </row>
    <row r="331" spans="22:27">
      <c r="V331" s="54"/>
      <c r="Y331" s="55"/>
      <c r="Z331" s="55"/>
      <c r="AA331" s="56"/>
    </row>
    <row r="332" spans="22:27">
      <c r="V332" s="54"/>
      <c r="Y332" s="55"/>
      <c r="Z332" s="55"/>
      <c r="AA332" s="56"/>
    </row>
    <row r="333" spans="22:27">
      <c r="V333" s="54"/>
      <c r="Y333" s="55"/>
      <c r="Z333" s="55"/>
      <c r="AA333" s="56"/>
    </row>
    <row r="334" spans="22:27">
      <c r="V334" s="54"/>
      <c r="Y334" s="55"/>
      <c r="Z334" s="55"/>
      <c r="AA334" s="56"/>
    </row>
    <row r="335" spans="22:27">
      <c r="V335" s="54"/>
      <c r="Y335" s="55"/>
      <c r="Z335" s="55"/>
      <c r="AA335" s="56"/>
    </row>
    <row r="336" spans="22:27">
      <c r="V336" s="54"/>
      <c r="Y336" s="55"/>
      <c r="Z336" s="55"/>
      <c r="AA336" s="56"/>
    </row>
    <row r="337" spans="22:27">
      <c r="V337" s="54"/>
      <c r="Y337" s="55"/>
      <c r="Z337" s="55"/>
      <c r="AA337" s="56"/>
    </row>
    <row r="338" spans="22:27">
      <c r="V338" s="54"/>
      <c r="Y338" s="55"/>
      <c r="Z338" s="55"/>
      <c r="AA338" s="56"/>
    </row>
    <row r="339" spans="22:27">
      <c r="V339" s="54"/>
      <c r="Y339" s="55"/>
      <c r="Z339" s="55"/>
      <c r="AA339" s="56"/>
    </row>
    <row r="340" spans="22:27">
      <c r="V340" s="54"/>
      <c r="Y340" s="55"/>
      <c r="Z340" s="55"/>
      <c r="AA340" s="56"/>
    </row>
    <row r="341" spans="22:27">
      <c r="V341" s="54"/>
      <c r="Y341" s="55"/>
      <c r="Z341" s="55"/>
      <c r="AA341" s="56"/>
    </row>
    <row r="342" spans="22:27">
      <c r="V342" s="54"/>
      <c r="Y342" s="55"/>
      <c r="Z342" s="55"/>
      <c r="AA342" s="56"/>
    </row>
    <row r="343" spans="22:27">
      <c r="V343" s="54"/>
      <c r="Y343" s="55"/>
      <c r="Z343" s="55"/>
      <c r="AA343" s="56"/>
    </row>
    <row r="344" spans="22:27">
      <c r="V344" s="54"/>
      <c r="Y344" s="55"/>
      <c r="Z344" s="55"/>
      <c r="AA344" s="56"/>
    </row>
    <row r="345" spans="22:27">
      <c r="V345" s="54"/>
      <c r="Y345" s="55"/>
      <c r="Z345" s="55"/>
      <c r="AA345" s="56"/>
    </row>
    <row r="346" spans="22:27">
      <c r="V346" s="54"/>
      <c r="Y346" s="55"/>
      <c r="Z346" s="55"/>
      <c r="AA346" s="56"/>
    </row>
    <row r="347" spans="22:27">
      <c r="V347" s="54"/>
      <c r="Y347" s="55"/>
      <c r="Z347" s="55"/>
      <c r="AA347" s="56"/>
    </row>
    <row r="348" spans="22:27">
      <c r="V348" s="54"/>
      <c r="Y348" s="55"/>
      <c r="Z348" s="55"/>
      <c r="AA348" s="56"/>
    </row>
    <row r="349" spans="22:27">
      <c r="V349" s="54"/>
      <c r="Y349" s="55"/>
      <c r="Z349" s="55"/>
      <c r="AA349" s="56"/>
    </row>
    <row r="350" spans="22:27">
      <c r="V350" s="54"/>
      <c r="Y350" s="55"/>
      <c r="Z350" s="55"/>
      <c r="AA350" s="56"/>
    </row>
    <row r="351" spans="22:27">
      <c r="V351" s="54"/>
      <c r="Y351" s="55"/>
      <c r="Z351" s="55"/>
      <c r="AA351" s="56"/>
    </row>
    <row r="352" spans="22:27">
      <c r="V352" s="54"/>
      <c r="Y352" s="55"/>
      <c r="Z352" s="55"/>
      <c r="AA352" s="56"/>
    </row>
    <row r="353" spans="22:27">
      <c r="V353" s="54"/>
      <c r="Y353" s="55"/>
      <c r="Z353" s="55"/>
      <c r="AA353" s="56"/>
    </row>
    <row r="354" spans="22:27">
      <c r="V354" s="54"/>
      <c r="Y354" s="55"/>
      <c r="Z354" s="55"/>
      <c r="AA354" s="56"/>
    </row>
    <row r="355" spans="22:27">
      <c r="V355" s="54"/>
      <c r="Y355" s="55"/>
      <c r="Z355" s="55"/>
      <c r="AA355" s="56"/>
    </row>
    <row r="356" spans="22:27">
      <c r="V356" s="54"/>
      <c r="Y356" s="55"/>
      <c r="Z356" s="55"/>
      <c r="AA356" s="56"/>
    </row>
    <row r="357" spans="22:27">
      <c r="V357" s="54"/>
      <c r="Y357" s="55"/>
      <c r="Z357" s="55"/>
      <c r="AA357" s="56"/>
    </row>
    <row r="358" spans="22:27">
      <c r="V358" s="54"/>
      <c r="Y358" s="55"/>
      <c r="Z358" s="55"/>
      <c r="AA358" s="56"/>
    </row>
    <row r="359" spans="22:27">
      <c r="V359" s="54"/>
      <c r="Y359" s="55"/>
      <c r="Z359" s="55"/>
      <c r="AA359" s="56"/>
    </row>
    <row r="360" spans="22:27">
      <c r="V360" s="54"/>
      <c r="Y360" s="55"/>
      <c r="Z360" s="55"/>
      <c r="AA360" s="56"/>
    </row>
    <row r="361" spans="22:27">
      <c r="V361" s="54"/>
      <c r="Y361" s="55"/>
      <c r="Z361" s="55"/>
      <c r="AA361" s="56"/>
    </row>
    <row r="362" spans="22:27">
      <c r="V362" s="54"/>
      <c r="Y362" s="55"/>
      <c r="Z362" s="55"/>
      <c r="AA362" s="56"/>
    </row>
    <row r="363" spans="22:27">
      <c r="V363" s="54"/>
      <c r="Y363" s="55"/>
      <c r="Z363" s="55"/>
      <c r="AA363" s="56"/>
    </row>
    <row r="364" spans="22:27">
      <c r="V364" s="54"/>
      <c r="Y364" s="55"/>
      <c r="Z364" s="55"/>
      <c r="AA364" s="56"/>
    </row>
    <row r="365" spans="22:27">
      <c r="V365" s="54"/>
      <c r="Y365" s="55"/>
      <c r="Z365" s="55"/>
      <c r="AA365" s="56"/>
    </row>
    <row r="366" spans="22:27">
      <c r="V366" s="54"/>
      <c r="Y366" s="55"/>
      <c r="Z366" s="55"/>
      <c r="AA366" s="56"/>
    </row>
    <row r="367" spans="22:27">
      <c r="V367" s="54"/>
      <c r="Y367" s="55"/>
      <c r="Z367" s="55"/>
      <c r="AA367" s="56"/>
    </row>
    <row r="368" spans="22:27">
      <c r="V368" s="54"/>
      <c r="Y368" s="55"/>
      <c r="Z368" s="55"/>
      <c r="AA368" s="56"/>
    </row>
    <row r="369" spans="22:27">
      <c r="V369" s="54"/>
      <c r="Y369" s="55"/>
      <c r="Z369" s="55"/>
      <c r="AA369" s="56"/>
    </row>
    <row r="370" spans="22:27">
      <c r="V370" s="54"/>
      <c r="Y370" s="55"/>
      <c r="Z370" s="55"/>
      <c r="AA370" s="56"/>
    </row>
    <row r="371" spans="22:27">
      <c r="V371" s="54"/>
      <c r="Y371" s="55"/>
      <c r="Z371" s="55"/>
      <c r="AA371" s="56"/>
    </row>
    <row r="372" spans="22:27">
      <c r="V372" s="54"/>
      <c r="Y372" s="55"/>
      <c r="Z372" s="55"/>
      <c r="AA372" s="56"/>
    </row>
    <row r="373" spans="22:27">
      <c r="V373" s="54"/>
      <c r="Y373" s="55"/>
      <c r="Z373" s="55"/>
      <c r="AA373" s="56"/>
    </row>
    <row r="374" spans="22:27">
      <c r="V374" s="54"/>
      <c r="Y374" s="55"/>
      <c r="Z374" s="55"/>
      <c r="AA374" s="56"/>
    </row>
    <row r="375" spans="22:27">
      <c r="V375" s="54"/>
      <c r="Y375" s="55"/>
      <c r="Z375" s="55"/>
      <c r="AA375" s="56"/>
    </row>
    <row r="376" spans="22:27">
      <c r="V376" s="54"/>
      <c r="Y376" s="55"/>
      <c r="Z376" s="55"/>
      <c r="AA376" s="56"/>
    </row>
    <row r="377" spans="22:27">
      <c r="V377" s="54"/>
      <c r="Y377" s="55"/>
      <c r="Z377" s="55"/>
      <c r="AA377" s="56"/>
    </row>
    <row r="378" spans="22:27">
      <c r="V378" s="54"/>
      <c r="Y378" s="55"/>
      <c r="Z378" s="55"/>
      <c r="AA378" s="56"/>
    </row>
    <row r="379" spans="22:27">
      <c r="V379" s="54"/>
      <c r="Y379" s="55"/>
      <c r="Z379" s="55"/>
      <c r="AA379" s="56"/>
    </row>
    <row r="380" spans="22:27">
      <c r="V380" s="54"/>
      <c r="Y380" s="55"/>
      <c r="Z380" s="55"/>
      <c r="AA380" s="56"/>
    </row>
    <row r="381" spans="22:27">
      <c r="V381" s="54"/>
      <c r="Y381" s="55"/>
      <c r="Z381" s="55"/>
      <c r="AA381" s="56"/>
    </row>
    <row r="382" spans="22:27">
      <c r="V382" s="54"/>
      <c r="Y382" s="55"/>
      <c r="Z382" s="55"/>
      <c r="AA382" s="56"/>
    </row>
    <row r="383" spans="22:27">
      <c r="V383" s="54"/>
      <c r="Y383" s="55"/>
      <c r="Z383" s="55"/>
      <c r="AA383" s="56"/>
    </row>
    <row r="384" spans="22:27">
      <c r="V384" s="54"/>
      <c r="Y384" s="55"/>
      <c r="Z384" s="55"/>
      <c r="AA384" s="56"/>
    </row>
    <row r="385" spans="22:27">
      <c r="V385" s="54"/>
      <c r="Y385" s="55"/>
      <c r="Z385" s="55"/>
      <c r="AA385" s="56"/>
    </row>
    <row r="386" spans="22:27">
      <c r="V386" s="54"/>
      <c r="Y386" s="55"/>
      <c r="Z386" s="55"/>
      <c r="AA386" s="56"/>
    </row>
    <row r="387" spans="22:27">
      <c r="V387" s="54"/>
      <c r="Y387" s="55"/>
      <c r="Z387" s="55"/>
      <c r="AA387" s="56"/>
    </row>
    <row r="388" spans="22:27">
      <c r="V388" s="54"/>
      <c r="Y388" s="55"/>
      <c r="Z388" s="55"/>
      <c r="AA388" s="56"/>
    </row>
    <row r="389" spans="22:27">
      <c r="V389" s="54"/>
      <c r="Y389" s="55"/>
      <c r="Z389" s="55"/>
      <c r="AA389" s="56"/>
    </row>
    <row r="390" spans="22:27">
      <c r="V390" s="54"/>
      <c r="Y390" s="55"/>
      <c r="Z390" s="55"/>
      <c r="AA390" s="56"/>
    </row>
    <row r="391" spans="22:27">
      <c r="V391" s="54"/>
      <c r="Y391" s="55"/>
      <c r="Z391" s="55"/>
      <c r="AA391" s="56"/>
    </row>
    <row r="392" spans="22:27">
      <c r="V392" s="54"/>
      <c r="Y392" s="55"/>
      <c r="Z392" s="55"/>
      <c r="AA392" s="56"/>
    </row>
    <row r="393" spans="22:27">
      <c r="V393" s="54"/>
      <c r="Y393" s="55"/>
      <c r="Z393" s="55"/>
      <c r="AA393" s="56"/>
    </row>
    <row r="394" spans="22:27">
      <c r="V394" s="54"/>
      <c r="Y394" s="55"/>
      <c r="Z394" s="55"/>
      <c r="AA394" s="56"/>
    </row>
    <row r="395" spans="22:27">
      <c r="V395" s="54"/>
      <c r="Y395" s="55"/>
      <c r="Z395" s="55"/>
      <c r="AA395" s="56"/>
    </row>
    <row r="396" spans="22:27">
      <c r="V396" s="54"/>
      <c r="Y396" s="55"/>
      <c r="Z396" s="55"/>
      <c r="AA396" s="56"/>
    </row>
    <row r="397" spans="22:27">
      <c r="V397" s="54"/>
      <c r="Y397" s="55"/>
      <c r="Z397" s="55"/>
      <c r="AA397" s="56"/>
    </row>
    <row r="398" spans="22:27">
      <c r="V398" s="54"/>
      <c r="Y398" s="55"/>
      <c r="Z398" s="55"/>
      <c r="AA398" s="56"/>
    </row>
    <row r="399" spans="22:27">
      <c r="V399" s="54"/>
      <c r="Y399" s="55"/>
      <c r="Z399" s="55"/>
      <c r="AA399" s="56"/>
    </row>
    <row r="400" spans="22:27">
      <c r="V400" s="54"/>
      <c r="Y400" s="55"/>
      <c r="Z400" s="55"/>
      <c r="AA400" s="56"/>
    </row>
    <row r="405" spans="10:16">
      <c r="J405" s="57"/>
      <c r="K405" s="57"/>
      <c r="L405" s="57"/>
      <c r="M405" s="57"/>
      <c r="N405" s="57"/>
      <c r="O405" s="57"/>
      <c r="P405" s="57"/>
    </row>
    <row r="406" spans="10:16">
      <c r="J406" s="57"/>
      <c r="K406" s="57"/>
      <c r="L406" s="57"/>
      <c r="M406" s="57"/>
      <c r="N406" s="57"/>
      <c r="O406" s="57"/>
      <c r="P406" s="57"/>
    </row>
    <row r="407" spans="10:16">
      <c r="J407" s="57"/>
      <c r="K407" s="57"/>
      <c r="L407" s="57"/>
      <c r="M407" s="57"/>
      <c r="N407" s="57"/>
      <c r="O407" s="57"/>
      <c r="P407" s="57"/>
    </row>
    <row r="408" spans="10:16">
      <c r="J408" s="57"/>
      <c r="K408" s="57"/>
      <c r="L408" s="57"/>
      <c r="M408" s="57"/>
      <c r="N408" s="57"/>
      <c r="O408" s="57"/>
      <c r="P408" s="57"/>
    </row>
    <row r="409" spans="10:16">
      <c r="J409" s="57"/>
      <c r="K409" s="57"/>
      <c r="L409" s="57"/>
      <c r="M409" s="57"/>
      <c r="N409" s="57"/>
      <c r="O409" s="57"/>
      <c r="P409" s="57"/>
    </row>
    <row r="410" spans="10:16">
      <c r="J410" s="57"/>
      <c r="K410" s="57"/>
      <c r="L410" s="57"/>
      <c r="M410" s="57"/>
      <c r="N410" s="57"/>
      <c r="O410" s="57"/>
      <c r="P410" s="57"/>
    </row>
    <row r="411" spans="10:16">
      <c r="J411" s="57"/>
      <c r="K411" s="57"/>
      <c r="L411" s="57"/>
      <c r="M411" s="57"/>
      <c r="N411" s="57"/>
      <c r="O411" s="57"/>
      <c r="P411" s="57"/>
    </row>
    <row r="412" spans="10:16">
      <c r="J412" s="57"/>
      <c r="K412" s="57"/>
      <c r="L412" s="57"/>
      <c r="M412" s="57"/>
      <c r="N412" s="57"/>
      <c r="O412" s="57"/>
      <c r="P412" s="57"/>
    </row>
    <row r="413" spans="10:16">
      <c r="J413" s="57"/>
      <c r="K413" s="57"/>
      <c r="L413" s="57"/>
      <c r="M413" s="57"/>
      <c r="N413" s="57"/>
      <c r="O413" s="57"/>
      <c r="P413" s="57"/>
    </row>
    <row r="414" spans="10:16">
      <c r="J414" s="57"/>
      <c r="K414" s="57"/>
      <c r="L414" s="57"/>
      <c r="M414" s="57"/>
      <c r="N414" s="57"/>
      <c r="O414" s="57"/>
      <c r="P414" s="57"/>
    </row>
    <row r="415" spans="10:16">
      <c r="J415" s="57"/>
      <c r="K415" s="57"/>
      <c r="L415" s="57"/>
      <c r="M415" s="57"/>
      <c r="N415" s="57"/>
      <c r="O415" s="57"/>
      <c r="P415" s="57"/>
    </row>
    <row r="416" spans="10:16">
      <c r="J416" s="57"/>
      <c r="K416" s="57"/>
      <c r="L416" s="57"/>
      <c r="M416" s="57"/>
      <c r="N416" s="57"/>
      <c r="O416" s="57"/>
      <c r="P416" s="57"/>
    </row>
    <row r="417" spans="10:16">
      <c r="J417" s="57"/>
      <c r="K417" s="57"/>
      <c r="L417" s="57"/>
      <c r="M417" s="57"/>
      <c r="N417" s="57"/>
      <c r="O417" s="57"/>
      <c r="P417" s="57"/>
    </row>
    <row r="418" spans="10:16">
      <c r="J418" s="57"/>
      <c r="K418" s="57"/>
      <c r="L418" s="57"/>
      <c r="M418" s="57"/>
      <c r="N418" s="57"/>
      <c r="O418" s="57"/>
      <c r="P418" s="57"/>
    </row>
    <row r="419" spans="10:16">
      <c r="J419" s="57"/>
      <c r="K419" s="57"/>
      <c r="L419" s="57"/>
      <c r="M419" s="57"/>
      <c r="N419" s="57"/>
      <c r="O419" s="57"/>
      <c r="P419" s="57"/>
    </row>
    <row r="420" spans="10:16">
      <c r="J420" s="57"/>
      <c r="K420" s="57"/>
      <c r="L420" s="57"/>
      <c r="M420" s="57"/>
      <c r="N420" s="57"/>
      <c r="O420" s="57"/>
      <c r="P420" s="57"/>
    </row>
    <row r="421" spans="10:16">
      <c r="J421" s="57"/>
      <c r="K421" s="57"/>
      <c r="L421" s="57"/>
      <c r="M421" s="57"/>
      <c r="N421" s="57"/>
      <c r="O421" s="57"/>
      <c r="P421" s="57"/>
    </row>
    <row r="422" spans="10:16">
      <c r="J422" s="57"/>
      <c r="K422" s="57"/>
      <c r="L422" s="57"/>
      <c r="M422" s="57"/>
      <c r="N422" s="57"/>
      <c r="O422" s="57"/>
      <c r="P422" s="57"/>
    </row>
    <row r="423" spans="10:16">
      <c r="J423" s="57"/>
      <c r="K423" s="57"/>
      <c r="L423" s="57"/>
      <c r="M423" s="57"/>
      <c r="N423" s="57"/>
      <c r="O423" s="57"/>
      <c r="P423" s="57"/>
    </row>
    <row r="424" spans="10:16">
      <c r="J424" s="57"/>
      <c r="K424" s="57"/>
      <c r="L424" s="57"/>
      <c r="M424" s="57"/>
      <c r="N424" s="57"/>
      <c r="O424" s="57"/>
      <c r="P424" s="57"/>
    </row>
    <row r="425" spans="10:16">
      <c r="J425" s="57"/>
      <c r="K425" s="57"/>
      <c r="L425" s="57"/>
      <c r="M425" s="57"/>
      <c r="N425" s="57"/>
      <c r="O425" s="57"/>
      <c r="P425" s="57"/>
    </row>
    <row r="426" spans="10:16">
      <c r="J426" s="57"/>
      <c r="K426" s="57"/>
      <c r="L426" s="57"/>
      <c r="M426" s="57"/>
      <c r="N426" s="57"/>
      <c r="O426" s="57"/>
      <c r="P426" s="57"/>
    </row>
    <row r="427" spans="10:16">
      <c r="J427" s="57"/>
      <c r="K427" s="57"/>
      <c r="L427" s="57"/>
      <c r="M427" s="57"/>
      <c r="N427" s="57"/>
      <c r="O427" s="57"/>
      <c r="P427" s="57"/>
    </row>
  </sheetData>
  <mergeCells count="1">
    <mergeCell ref="B7:B9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4">
    <pageSetUpPr autoPageBreaks="0"/>
  </sheetPr>
  <dimension ref="A1:R43"/>
  <sheetViews>
    <sheetView showGridLines="0" showRowColHeaders="0" workbookViewId="0"/>
  </sheetViews>
  <sheetFormatPr baseColWidth="10" defaultColWidth="11.44140625" defaultRowHeight="13.2"/>
  <cols>
    <col min="1" max="1" width="0.44140625" style="69" customWidth="1"/>
    <col min="2" max="2" width="2.5546875" style="69" customWidth="1"/>
    <col min="3" max="3" width="23.5546875" style="69" customWidth="1"/>
    <col min="4" max="4" width="1.44140625" style="69" customWidth="1"/>
    <col min="5" max="5" width="59.5546875" style="69" customWidth="1"/>
    <col min="6" max="6" width="11.44140625" style="83"/>
    <col min="7" max="7" width="15.5546875" style="83" customWidth="1"/>
    <col min="8" max="16384" width="11.44140625" style="83"/>
  </cols>
  <sheetData>
    <row r="1" spans="2:18" s="69" customFormat="1" ht="0.75" customHeight="1"/>
    <row r="2" spans="2:18" s="69" customFormat="1" ht="21" customHeight="1">
      <c r="E2" s="100" t="s">
        <v>1</v>
      </c>
    </row>
    <row r="3" spans="2:18" s="69" customFormat="1" ht="15" customHeight="1">
      <c r="E3" s="109" t="str">
        <f>Indice!E3</f>
        <v>Agosto 2025</v>
      </c>
    </row>
    <row r="4" spans="2:18" s="71" customFormat="1" ht="20.25" customHeight="1">
      <c r="B4" s="70"/>
      <c r="C4" s="99" t="s">
        <v>64</v>
      </c>
    </row>
    <row r="5" spans="2:18" s="71" customFormat="1" ht="12.75" customHeight="1">
      <c r="B5" s="70"/>
      <c r="C5" s="72"/>
    </row>
    <row r="6" spans="2:18" s="71" customFormat="1" ht="13.5" customHeight="1">
      <c r="B6" s="70"/>
      <c r="C6" s="73"/>
      <c r="D6" s="74"/>
      <c r="E6" s="74"/>
    </row>
    <row r="7" spans="2:18" s="71" customFormat="1" ht="12.75" customHeight="1">
      <c r="B7" s="70"/>
      <c r="C7" s="320" t="s">
        <v>74</v>
      </c>
      <c r="D7" s="74"/>
      <c r="E7" s="75"/>
      <c r="P7" s="76"/>
      <c r="Q7" s="76"/>
      <c r="R7" s="76"/>
    </row>
    <row r="8" spans="2:18" s="71" customFormat="1" ht="12.75" customHeight="1">
      <c r="B8" s="70"/>
      <c r="C8" s="320"/>
      <c r="D8" s="74"/>
      <c r="E8" s="75"/>
      <c r="P8" s="77"/>
      <c r="Q8" s="77"/>
      <c r="R8" s="77"/>
    </row>
    <row r="9" spans="2:18" s="71" customFormat="1" ht="12.75" customHeight="1">
      <c r="B9" s="70"/>
      <c r="C9" s="320"/>
      <c r="D9" s="74"/>
      <c r="E9" s="75"/>
      <c r="P9" s="78"/>
      <c r="Q9" s="78"/>
      <c r="R9" s="78"/>
    </row>
    <row r="10" spans="2:18" s="71" customFormat="1" ht="12.75" customHeight="1">
      <c r="B10" s="70"/>
      <c r="C10" s="85"/>
      <c r="D10" s="74"/>
      <c r="E10" s="75"/>
      <c r="P10" s="78"/>
      <c r="Q10" s="78"/>
      <c r="R10" s="78"/>
    </row>
    <row r="11" spans="2:18" s="71" customFormat="1" ht="12.75" customHeight="1">
      <c r="B11" s="70"/>
      <c r="C11" s="85"/>
      <c r="D11" s="74"/>
      <c r="E11" s="79"/>
      <c r="P11" s="78"/>
      <c r="Q11" s="78"/>
      <c r="R11" s="78"/>
    </row>
    <row r="12" spans="2:18" s="71" customFormat="1" ht="12.75" customHeight="1">
      <c r="B12" s="70"/>
      <c r="C12" s="85"/>
      <c r="D12" s="74"/>
      <c r="E12" s="79"/>
      <c r="P12" s="78"/>
      <c r="Q12" s="78"/>
      <c r="R12" s="78"/>
    </row>
    <row r="13" spans="2:18" s="71" customFormat="1" ht="12.75" customHeight="1">
      <c r="B13" s="70"/>
      <c r="C13" s="85"/>
      <c r="D13" s="74"/>
      <c r="E13" s="79"/>
      <c r="P13" s="78"/>
      <c r="Q13" s="78"/>
      <c r="R13" s="78"/>
    </row>
    <row r="14" spans="2:18" s="71" customFormat="1" ht="12.75" customHeight="1">
      <c r="B14" s="70"/>
      <c r="C14" s="73"/>
      <c r="D14" s="74"/>
      <c r="E14" s="79"/>
      <c r="P14" s="78"/>
      <c r="Q14" s="78"/>
      <c r="R14" s="78"/>
    </row>
    <row r="15" spans="2:18" s="71" customFormat="1" ht="12.75" customHeight="1">
      <c r="B15" s="70"/>
      <c r="C15" s="73"/>
      <c r="D15" s="74"/>
      <c r="E15" s="79"/>
      <c r="P15" s="78"/>
      <c r="Q15" s="78"/>
      <c r="R15" s="78"/>
    </row>
    <row r="16" spans="2:18" s="71" customFormat="1" ht="12.75" customHeight="1">
      <c r="B16" s="70"/>
      <c r="C16" s="73"/>
      <c r="D16" s="74"/>
      <c r="E16" s="79"/>
      <c r="P16" s="78"/>
      <c r="Q16" s="78"/>
      <c r="R16" s="78"/>
    </row>
    <row r="17" spans="2:9" s="71" customFormat="1" ht="12.75" customHeight="1">
      <c r="B17" s="70"/>
      <c r="C17" s="73"/>
      <c r="D17" s="74"/>
      <c r="E17" s="79"/>
      <c r="G17" s="81"/>
      <c r="H17" s="80"/>
      <c r="I17" s="80"/>
    </row>
    <row r="18" spans="2:9" s="71" customFormat="1" ht="12.75" customHeight="1">
      <c r="B18" s="70"/>
      <c r="C18" s="73"/>
      <c r="D18" s="74"/>
      <c r="E18" s="79"/>
      <c r="G18" s="81"/>
      <c r="H18" s="80"/>
      <c r="I18" s="80"/>
    </row>
    <row r="19" spans="2:9" s="71" customFormat="1" ht="12.75" customHeight="1">
      <c r="B19" s="70"/>
      <c r="C19" s="73"/>
      <c r="D19" s="74"/>
      <c r="E19" s="79"/>
      <c r="G19" s="81"/>
      <c r="H19" s="80"/>
      <c r="I19" s="80"/>
    </row>
    <row r="20" spans="2:9" s="71" customFormat="1" ht="12.75" customHeight="1">
      <c r="B20" s="70"/>
      <c r="C20" s="73"/>
      <c r="D20" s="74"/>
      <c r="E20" s="79"/>
      <c r="G20" s="81"/>
      <c r="H20" s="80"/>
      <c r="I20" s="80"/>
    </row>
    <row r="21" spans="2:9" s="71" customFormat="1" ht="12.75" customHeight="1">
      <c r="B21" s="70"/>
      <c r="C21" s="73"/>
      <c r="D21" s="74"/>
      <c r="E21" s="79"/>
      <c r="G21" s="81"/>
      <c r="H21" s="80"/>
      <c r="I21" s="80"/>
    </row>
    <row r="22" spans="2:9">
      <c r="E22" s="82"/>
      <c r="H22" s="80"/>
      <c r="I22" s="80"/>
    </row>
    <row r="23" spans="2:9" ht="12.75" customHeight="1">
      <c r="E23" s="82"/>
      <c r="H23" s="80"/>
    </row>
    <row r="24" spans="2:9" ht="12.75" customHeight="1">
      <c r="E24" s="82"/>
    </row>
    <row r="25" spans="2:9">
      <c r="E25" s="82"/>
    </row>
    <row r="26" spans="2:9">
      <c r="E26" s="82"/>
    </row>
    <row r="27" spans="2:9">
      <c r="E27" s="82"/>
    </row>
    <row r="28" spans="2:9">
      <c r="E28" s="314"/>
    </row>
    <row r="29" spans="2:9">
      <c r="E29" s="314"/>
    </row>
    <row r="30" spans="2:9">
      <c r="F30" s="84"/>
    </row>
    <row r="31" spans="2:9">
      <c r="F31" s="84"/>
    </row>
    <row r="32" spans="2:9">
      <c r="F32" s="84"/>
    </row>
    <row r="33" spans="6:14">
      <c r="F33" s="84"/>
    </row>
    <row r="34" spans="6:14">
      <c r="F34" s="84"/>
    </row>
    <row r="35" spans="6:14">
      <c r="F35" s="84"/>
    </row>
    <row r="40" spans="6:14">
      <c r="F40" s="69"/>
      <c r="G40" s="69"/>
      <c r="H40" s="69"/>
      <c r="I40" s="69"/>
      <c r="J40" s="69"/>
      <c r="K40" s="69"/>
      <c r="L40" s="69"/>
      <c r="N40" s="69"/>
    </row>
    <row r="41" spans="6:14">
      <c r="F41" s="69"/>
      <c r="G41" s="69"/>
      <c r="H41" s="69"/>
      <c r="I41" s="69"/>
      <c r="J41" s="69"/>
      <c r="K41" s="69"/>
      <c r="L41" s="69"/>
      <c r="N41" s="69"/>
    </row>
    <row r="42" spans="6:14">
      <c r="F42" s="69"/>
      <c r="G42" s="69"/>
      <c r="H42" s="69"/>
      <c r="I42" s="69"/>
      <c r="J42" s="69"/>
      <c r="K42" s="69"/>
      <c r="L42" s="69"/>
      <c r="N42" s="69"/>
    </row>
    <row r="43" spans="6:14">
      <c r="F43" s="69"/>
      <c r="G43" s="69"/>
      <c r="H43" s="69"/>
      <c r="I43" s="69"/>
      <c r="J43" s="69"/>
      <c r="K43" s="69"/>
      <c r="L43" s="69"/>
      <c r="N43" s="69"/>
    </row>
  </sheetData>
  <mergeCells count="2">
    <mergeCell ref="C7:C9"/>
    <mergeCell ref="E28:E29"/>
  </mergeCell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40325-584D-4657-A657-8EED785A07AC}">
  <sheetPr codeName="Hoja26"/>
  <dimension ref="A1:AG405"/>
  <sheetViews>
    <sheetView showGridLines="0" showRowColHeaders="0" topLeftCell="A2" workbookViewId="0">
      <selection activeCell="A2" sqref="A2"/>
    </sheetView>
  </sheetViews>
  <sheetFormatPr baseColWidth="10" defaultRowHeight="13.2"/>
  <cols>
    <col min="1" max="1" width="2.5546875" customWidth="1"/>
    <col min="2" max="2" width="23.5546875" customWidth="1"/>
    <col min="3" max="3" width="1.44140625" customWidth="1"/>
    <col min="4" max="4" width="105.5546875" customWidth="1"/>
    <col min="5" max="5" width="13.5546875" style="50" customWidth="1"/>
    <col min="6" max="6" width="6.44140625" style="50" bestFit="1" customWidth="1"/>
    <col min="7" max="7" width="13.44140625" style="50" customWidth="1"/>
    <col min="8" max="12" width="11.5546875" style="50" bestFit="1" customWidth="1"/>
    <col min="13" max="13" width="9" style="50" bestFit="1" customWidth="1"/>
    <col min="14" max="14" width="9" style="50" customWidth="1"/>
    <col min="15" max="22" width="13.5546875" style="50" customWidth="1"/>
    <col min="23" max="264" width="11.5546875" style="50"/>
    <col min="265" max="265" width="4.44140625" style="50" customWidth="1"/>
    <col min="266" max="266" width="13.44140625" style="50" customWidth="1"/>
    <col min="267" max="271" width="11.5546875" style="50"/>
    <col min="272" max="272" width="4.5546875" style="50" customWidth="1"/>
    <col min="273" max="520" width="11.5546875" style="50"/>
    <col min="521" max="521" width="4.44140625" style="50" customWidth="1"/>
    <col min="522" max="522" width="13.44140625" style="50" customWidth="1"/>
    <col min="523" max="527" width="11.5546875" style="50"/>
    <col min="528" max="528" width="4.5546875" style="50" customWidth="1"/>
    <col min="529" max="776" width="11.5546875" style="50"/>
    <col min="777" max="777" width="4.44140625" style="50" customWidth="1"/>
    <col min="778" max="778" width="13.44140625" style="50" customWidth="1"/>
    <col min="779" max="783" width="11.5546875" style="50"/>
    <col min="784" max="784" width="4.5546875" style="50" customWidth="1"/>
    <col min="785" max="1032" width="11.5546875" style="50"/>
    <col min="1033" max="1033" width="4.44140625" style="50" customWidth="1"/>
    <col min="1034" max="1034" width="13.44140625" style="50" customWidth="1"/>
    <col min="1035" max="1039" width="11.5546875" style="50"/>
    <col min="1040" max="1040" width="4.5546875" style="50" customWidth="1"/>
    <col min="1041" max="1288" width="11.5546875" style="50"/>
    <col min="1289" max="1289" width="4.44140625" style="50" customWidth="1"/>
    <col min="1290" max="1290" width="13.44140625" style="50" customWidth="1"/>
    <col min="1291" max="1295" width="11.5546875" style="50"/>
    <col min="1296" max="1296" width="4.5546875" style="50" customWidth="1"/>
    <col min="1297" max="1544" width="11.5546875" style="50"/>
    <col min="1545" max="1545" width="4.44140625" style="50" customWidth="1"/>
    <col min="1546" max="1546" width="13.44140625" style="50" customWidth="1"/>
    <col min="1547" max="1551" width="11.5546875" style="50"/>
    <col min="1552" max="1552" width="4.5546875" style="50" customWidth="1"/>
    <col min="1553" max="1800" width="11.5546875" style="50"/>
    <col min="1801" max="1801" width="4.44140625" style="50" customWidth="1"/>
    <col min="1802" max="1802" width="13.44140625" style="50" customWidth="1"/>
    <col min="1803" max="1807" width="11.5546875" style="50"/>
    <col min="1808" max="1808" width="4.5546875" style="50" customWidth="1"/>
    <col min="1809" max="2056" width="11.5546875" style="50"/>
    <col min="2057" max="2057" width="4.44140625" style="50" customWidth="1"/>
    <col min="2058" max="2058" width="13.44140625" style="50" customWidth="1"/>
    <col min="2059" max="2063" width="11.5546875" style="50"/>
    <col min="2064" max="2064" width="4.5546875" style="50" customWidth="1"/>
    <col min="2065" max="2312" width="11.5546875" style="50"/>
    <col min="2313" max="2313" width="4.44140625" style="50" customWidth="1"/>
    <col min="2314" max="2314" width="13.44140625" style="50" customWidth="1"/>
    <col min="2315" max="2319" width="11.5546875" style="50"/>
    <col min="2320" max="2320" width="4.5546875" style="50" customWidth="1"/>
    <col min="2321" max="2568" width="11.5546875" style="50"/>
    <col min="2569" max="2569" width="4.44140625" style="50" customWidth="1"/>
    <col min="2570" max="2570" width="13.44140625" style="50" customWidth="1"/>
    <col min="2571" max="2575" width="11.5546875" style="50"/>
    <col min="2576" max="2576" width="4.5546875" style="50" customWidth="1"/>
    <col min="2577" max="2824" width="11.5546875" style="50"/>
    <col min="2825" max="2825" width="4.44140625" style="50" customWidth="1"/>
    <col min="2826" max="2826" width="13.44140625" style="50" customWidth="1"/>
    <col min="2827" max="2831" width="11.5546875" style="50"/>
    <col min="2832" max="2832" width="4.5546875" style="50" customWidth="1"/>
    <col min="2833" max="3080" width="11.5546875" style="50"/>
    <col min="3081" max="3081" width="4.44140625" style="50" customWidth="1"/>
    <col min="3082" max="3082" width="13.44140625" style="50" customWidth="1"/>
    <col min="3083" max="3087" width="11.5546875" style="50"/>
    <col min="3088" max="3088" width="4.5546875" style="50" customWidth="1"/>
    <col min="3089" max="3336" width="11.5546875" style="50"/>
    <col min="3337" max="3337" width="4.44140625" style="50" customWidth="1"/>
    <col min="3338" max="3338" width="13.44140625" style="50" customWidth="1"/>
    <col min="3339" max="3343" width="11.5546875" style="50"/>
    <col min="3344" max="3344" width="4.5546875" style="50" customWidth="1"/>
    <col min="3345" max="3592" width="11.5546875" style="50"/>
    <col min="3593" max="3593" width="4.44140625" style="50" customWidth="1"/>
    <col min="3594" max="3594" width="13.44140625" style="50" customWidth="1"/>
    <col min="3595" max="3599" width="11.5546875" style="50"/>
    <col min="3600" max="3600" width="4.5546875" style="50" customWidth="1"/>
    <col min="3601" max="3848" width="11.5546875" style="50"/>
    <col min="3849" max="3849" width="4.44140625" style="50" customWidth="1"/>
    <col min="3850" max="3850" width="13.44140625" style="50" customWidth="1"/>
    <col min="3851" max="3855" width="11.5546875" style="50"/>
    <col min="3856" max="3856" width="4.5546875" style="50" customWidth="1"/>
    <col min="3857" max="4104" width="11.5546875" style="50"/>
    <col min="4105" max="4105" width="4.44140625" style="50" customWidth="1"/>
    <col min="4106" max="4106" width="13.44140625" style="50" customWidth="1"/>
    <col min="4107" max="4111" width="11.5546875" style="50"/>
    <col min="4112" max="4112" width="4.5546875" style="50" customWidth="1"/>
    <col min="4113" max="4360" width="11.5546875" style="50"/>
    <col min="4361" max="4361" width="4.44140625" style="50" customWidth="1"/>
    <col min="4362" max="4362" width="13.44140625" style="50" customWidth="1"/>
    <col min="4363" max="4367" width="11.5546875" style="50"/>
    <col min="4368" max="4368" width="4.5546875" style="50" customWidth="1"/>
    <col min="4369" max="4616" width="11.5546875" style="50"/>
    <col min="4617" max="4617" width="4.44140625" style="50" customWidth="1"/>
    <col min="4618" max="4618" width="13.44140625" style="50" customWidth="1"/>
    <col min="4619" max="4623" width="11.5546875" style="50"/>
    <col min="4624" max="4624" width="4.5546875" style="50" customWidth="1"/>
    <col min="4625" max="4872" width="11.5546875" style="50"/>
    <col min="4873" max="4873" width="4.44140625" style="50" customWidth="1"/>
    <col min="4874" max="4874" width="13.44140625" style="50" customWidth="1"/>
    <col min="4875" max="4879" width="11.5546875" style="50"/>
    <col min="4880" max="4880" width="4.5546875" style="50" customWidth="1"/>
    <col min="4881" max="5128" width="11.5546875" style="50"/>
    <col min="5129" max="5129" width="4.44140625" style="50" customWidth="1"/>
    <col min="5130" max="5130" width="13.44140625" style="50" customWidth="1"/>
    <col min="5131" max="5135" width="11.5546875" style="50"/>
    <col min="5136" max="5136" width="4.5546875" style="50" customWidth="1"/>
    <col min="5137" max="5384" width="11.5546875" style="50"/>
    <col min="5385" max="5385" width="4.44140625" style="50" customWidth="1"/>
    <col min="5386" max="5386" width="13.44140625" style="50" customWidth="1"/>
    <col min="5387" max="5391" width="11.5546875" style="50"/>
    <col min="5392" max="5392" width="4.5546875" style="50" customWidth="1"/>
    <col min="5393" max="5640" width="11.5546875" style="50"/>
    <col min="5641" max="5641" width="4.44140625" style="50" customWidth="1"/>
    <col min="5642" max="5642" width="13.44140625" style="50" customWidth="1"/>
    <col min="5643" max="5647" width="11.5546875" style="50"/>
    <col min="5648" max="5648" width="4.5546875" style="50" customWidth="1"/>
    <col min="5649" max="5896" width="11.5546875" style="50"/>
    <col min="5897" max="5897" width="4.44140625" style="50" customWidth="1"/>
    <col min="5898" max="5898" width="13.44140625" style="50" customWidth="1"/>
    <col min="5899" max="5903" width="11.5546875" style="50"/>
    <col min="5904" max="5904" width="4.5546875" style="50" customWidth="1"/>
    <col min="5905" max="6152" width="11.5546875" style="50"/>
    <col min="6153" max="6153" width="4.44140625" style="50" customWidth="1"/>
    <col min="6154" max="6154" width="13.44140625" style="50" customWidth="1"/>
    <col min="6155" max="6159" width="11.5546875" style="50"/>
    <col min="6160" max="6160" width="4.5546875" style="50" customWidth="1"/>
    <col min="6161" max="6408" width="11.5546875" style="50"/>
    <col min="6409" max="6409" width="4.44140625" style="50" customWidth="1"/>
    <col min="6410" max="6410" width="13.44140625" style="50" customWidth="1"/>
    <col min="6411" max="6415" width="11.5546875" style="50"/>
    <col min="6416" max="6416" width="4.5546875" style="50" customWidth="1"/>
    <col min="6417" max="6664" width="11.5546875" style="50"/>
    <col min="6665" max="6665" width="4.44140625" style="50" customWidth="1"/>
    <col min="6666" max="6666" width="13.44140625" style="50" customWidth="1"/>
    <col min="6667" max="6671" width="11.5546875" style="50"/>
    <col min="6672" max="6672" width="4.5546875" style="50" customWidth="1"/>
    <col min="6673" max="6920" width="11.5546875" style="50"/>
    <col min="6921" max="6921" width="4.44140625" style="50" customWidth="1"/>
    <col min="6922" max="6922" width="13.44140625" style="50" customWidth="1"/>
    <col min="6923" max="6927" width="11.5546875" style="50"/>
    <col min="6928" max="6928" width="4.5546875" style="50" customWidth="1"/>
    <col min="6929" max="7176" width="11.5546875" style="50"/>
    <col min="7177" max="7177" width="4.44140625" style="50" customWidth="1"/>
    <col min="7178" max="7178" width="13.44140625" style="50" customWidth="1"/>
    <col min="7179" max="7183" width="11.5546875" style="50"/>
    <col min="7184" max="7184" width="4.5546875" style="50" customWidth="1"/>
    <col min="7185" max="7432" width="11.5546875" style="50"/>
    <col min="7433" max="7433" width="4.44140625" style="50" customWidth="1"/>
    <col min="7434" max="7434" width="13.44140625" style="50" customWidth="1"/>
    <col min="7435" max="7439" width="11.5546875" style="50"/>
    <col min="7440" max="7440" width="4.5546875" style="50" customWidth="1"/>
    <col min="7441" max="7688" width="11.5546875" style="50"/>
    <col min="7689" max="7689" width="4.44140625" style="50" customWidth="1"/>
    <col min="7690" max="7690" width="13.44140625" style="50" customWidth="1"/>
    <col min="7691" max="7695" width="11.5546875" style="50"/>
    <col min="7696" max="7696" width="4.5546875" style="50" customWidth="1"/>
    <col min="7697" max="7944" width="11.5546875" style="50"/>
    <col min="7945" max="7945" width="4.44140625" style="50" customWidth="1"/>
    <col min="7946" max="7946" width="13.44140625" style="50" customWidth="1"/>
    <col min="7947" max="7951" width="11.5546875" style="50"/>
    <col min="7952" max="7952" width="4.5546875" style="50" customWidth="1"/>
    <col min="7953" max="8200" width="11.5546875" style="50"/>
    <col min="8201" max="8201" width="4.44140625" style="50" customWidth="1"/>
    <col min="8202" max="8202" width="13.44140625" style="50" customWidth="1"/>
    <col min="8203" max="8207" width="11.5546875" style="50"/>
    <col min="8208" max="8208" width="4.5546875" style="50" customWidth="1"/>
    <col min="8209" max="8456" width="11.5546875" style="50"/>
    <col min="8457" max="8457" width="4.44140625" style="50" customWidth="1"/>
    <col min="8458" max="8458" width="13.44140625" style="50" customWidth="1"/>
    <col min="8459" max="8463" width="11.5546875" style="50"/>
    <col min="8464" max="8464" width="4.5546875" style="50" customWidth="1"/>
    <col min="8465" max="8712" width="11.5546875" style="50"/>
    <col min="8713" max="8713" width="4.44140625" style="50" customWidth="1"/>
    <col min="8714" max="8714" width="13.44140625" style="50" customWidth="1"/>
    <col min="8715" max="8719" width="11.5546875" style="50"/>
    <col min="8720" max="8720" width="4.5546875" style="50" customWidth="1"/>
    <col min="8721" max="8968" width="11.5546875" style="50"/>
    <col min="8969" max="8969" width="4.44140625" style="50" customWidth="1"/>
    <col min="8970" max="8970" width="13.44140625" style="50" customWidth="1"/>
    <col min="8971" max="8975" width="11.5546875" style="50"/>
    <col min="8976" max="8976" width="4.5546875" style="50" customWidth="1"/>
    <col min="8977" max="9224" width="11.5546875" style="50"/>
    <col min="9225" max="9225" width="4.44140625" style="50" customWidth="1"/>
    <col min="9226" max="9226" width="13.44140625" style="50" customWidth="1"/>
    <col min="9227" max="9231" width="11.5546875" style="50"/>
    <col min="9232" max="9232" width="4.5546875" style="50" customWidth="1"/>
    <col min="9233" max="9480" width="11.5546875" style="50"/>
    <col min="9481" max="9481" width="4.44140625" style="50" customWidth="1"/>
    <col min="9482" max="9482" width="13.44140625" style="50" customWidth="1"/>
    <col min="9483" max="9487" width="11.5546875" style="50"/>
    <col min="9488" max="9488" width="4.5546875" style="50" customWidth="1"/>
    <col min="9489" max="9736" width="11.5546875" style="50"/>
    <col min="9737" max="9737" width="4.44140625" style="50" customWidth="1"/>
    <col min="9738" max="9738" width="13.44140625" style="50" customWidth="1"/>
    <col min="9739" max="9743" width="11.5546875" style="50"/>
    <col min="9744" max="9744" width="4.5546875" style="50" customWidth="1"/>
    <col min="9745" max="9992" width="11.5546875" style="50"/>
    <col min="9993" max="9993" width="4.44140625" style="50" customWidth="1"/>
    <col min="9994" max="9994" width="13.44140625" style="50" customWidth="1"/>
    <col min="9995" max="9999" width="11.5546875" style="50"/>
    <col min="10000" max="10000" width="4.5546875" style="50" customWidth="1"/>
    <col min="10001" max="10248" width="11.5546875" style="50"/>
    <col min="10249" max="10249" width="4.44140625" style="50" customWidth="1"/>
    <col min="10250" max="10250" width="13.44140625" style="50" customWidth="1"/>
    <col min="10251" max="10255" width="11.5546875" style="50"/>
    <col min="10256" max="10256" width="4.5546875" style="50" customWidth="1"/>
    <col min="10257" max="10504" width="11.5546875" style="50"/>
    <col min="10505" max="10505" width="4.44140625" style="50" customWidth="1"/>
    <col min="10506" max="10506" width="13.44140625" style="50" customWidth="1"/>
    <col min="10507" max="10511" width="11.5546875" style="50"/>
    <col min="10512" max="10512" width="4.5546875" style="50" customWidth="1"/>
    <col min="10513" max="10760" width="11.5546875" style="50"/>
    <col min="10761" max="10761" width="4.44140625" style="50" customWidth="1"/>
    <col min="10762" max="10762" width="13.44140625" style="50" customWidth="1"/>
    <col min="10763" max="10767" width="11.5546875" style="50"/>
    <col min="10768" max="10768" width="4.5546875" style="50" customWidth="1"/>
    <col min="10769" max="11016" width="11.5546875" style="50"/>
    <col min="11017" max="11017" width="4.44140625" style="50" customWidth="1"/>
    <col min="11018" max="11018" width="13.44140625" style="50" customWidth="1"/>
    <col min="11019" max="11023" width="11.5546875" style="50"/>
    <col min="11024" max="11024" width="4.5546875" style="50" customWidth="1"/>
    <col min="11025" max="11272" width="11.5546875" style="50"/>
    <col min="11273" max="11273" width="4.44140625" style="50" customWidth="1"/>
    <col min="11274" max="11274" width="13.44140625" style="50" customWidth="1"/>
    <col min="11275" max="11279" width="11.5546875" style="50"/>
    <col min="11280" max="11280" width="4.5546875" style="50" customWidth="1"/>
    <col min="11281" max="11528" width="11.5546875" style="50"/>
    <col min="11529" max="11529" width="4.44140625" style="50" customWidth="1"/>
    <col min="11530" max="11530" width="13.44140625" style="50" customWidth="1"/>
    <col min="11531" max="11535" width="11.5546875" style="50"/>
    <col min="11536" max="11536" width="4.5546875" style="50" customWidth="1"/>
    <col min="11537" max="11784" width="11.5546875" style="50"/>
    <col min="11785" max="11785" width="4.44140625" style="50" customWidth="1"/>
    <col min="11786" max="11786" width="13.44140625" style="50" customWidth="1"/>
    <col min="11787" max="11791" width="11.5546875" style="50"/>
    <col min="11792" max="11792" width="4.5546875" style="50" customWidth="1"/>
    <col min="11793" max="12040" width="11.5546875" style="50"/>
    <col min="12041" max="12041" width="4.44140625" style="50" customWidth="1"/>
    <col min="12042" max="12042" width="13.44140625" style="50" customWidth="1"/>
    <col min="12043" max="12047" width="11.5546875" style="50"/>
    <col min="12048" max="12048" width="4.5546875" style="50" customWidth="1"/>
    <col min="12049" max="12296" width="11.5546875" style="50"/>
    <col min="12297" max="12297" width="4.44140625" style="50" customWidth="1"/>
    <col min="12298" max="12298" width="13.44140625" style="50" customWidth="1"/>
    <col min="12299" max="12303" width="11.5546875" style="50"/>
    <col min="12304" max="12304" width="4.5546875" style="50" customWidth="1"/>
    <col min="12305" max="12552" width="11.5546875" style="50"/>
    <col min="12553" max="12553" width="4.44140625" style="50" customWidth="1"/>
    <col min="12554" max="12554" width="13.44140625" style="50" customWidth="1"/>
    <col min="12555" max="12559" width="11.5546875" style="50"/>
    <col min="12560" max="12560" width="4.5546875" style="50" customWidth="1"/>
    <col min="12561" max="12808" width="11.5546875" style="50"/>
    <col min="12809" max="12809" width="4.44140625" style="50" customWidth="1"/>
    <col min="12810" max="12810" width="13.44140625" style="50" customWidth="1"/>
    <col min="12811" max="12815" width="11.5546875" style="50"/>
    <col min="12816" max="12816" width="4.5546875" style="50" customWidth="1"/>
    <col min="12817" max="13064" width="11.5546875" style="50"/>
    <col min="13065" max="13065" width="4.44140625" style="50" customWidth="1"/>
    <col min="13066" max="13066" width="13.44140625" style="50" customWidth="1"/>
    <col min="13067" max="13071" width="11.5546875" style="50"/>
    <col min="13072" max="13072" width="4.5546875" style="50" customWidth="1"/>
    <col min="13073" max="13320" width="11.5546875" style="50"/>
    <col min="13321" max="13321" width="4.44140625" style="50" customWidth="1"/>
    <col min="13322" max="13322" width="13.44140625" style="50" customWidth="1"/>
    <col min="13323" max="13327" width="11.5546875" style="50"/>
    <col min="13328" max="13328" width="4.5546875" style="50" customWidth="1"/>
    <col min="13329" max="13576" width="11.5546875" style="50"/>
    <col min="13577" max="13577" width="4.44140625" style="50" customWidth="1"/>
    <col min="13578" max="13578" width="13.44140625" style="50" customWidth="1"/>
    <col min="13579" max="13583" width="11.5546875" style="50"/>
    <col min="13584" max="13584" width="4.5546875" style="50" customWidth="1"/>
    <col min="13585" max="13832" width="11.5546875" style="50"/>
    <col min="13833" max="13833" width="4.44140625" style="50" customWidth="1"/>
    <col min="13834" max="13834" width="13.44140625" style="50" customWidth="1"/>
    <col min="13835" max="13839" width="11.5546875" style="50"/>
    <col min="13840" max="13840" width="4.5546875" style="50" customWidth="1"/>
    <col min="13841" max="14088" width="11.5546875" style="50"/>
    <col min="14089" max="14089" width="4.44140625" style="50" customWidth="1"/>
    <col min="14090" max="14090" width="13.44140625" style="50" customWidth="1"/>
    <col min="14091" max="14095" width="11.5546875" style="50"/>
    <col min="14096" max="14096" width="4.5546875" style="50" customWidth="1"/>
    <col min="14097" max="14344" width="11.5546875" style="50"/>
    <col min="14345" max="14345" width="4.44140625" style="50" customWidth="1"/>
    <col min="14346" max="14346" width="13.44140625" style="50" customWidth="1"/>
    <col min="14347" max="14351" width="11.5546875" style="50"/>
    <col min="14352" max="14352" width="4.5546875" style="50" customWidth="1"/>
    <col min="14353" max="14600" width="11.5546875" style="50"/>
    <col min="14601" max="14601" width="4.44140625" style="50" customWidth="1"/>
    <col min="14602" max="14602" width="13.44140625" style="50" customWidth="1"/>
    <col min="14603" max="14607" width="11.5546875" style="50"/>
    <col min="14608" max="14608" width="4.5546875" style="50" customWidth="1"/>
    <col min="14609" max="14856" width="11.5546875" style="50"/>
    <col min="14857" max="14857" width="4.44140625" style="50" customWidth="1"/>
    <col min="14858" max="14858" width="13.44140625" style="50" customWidth="1"/>
    <col min="14859" max="14863" width="11.5546875" style="50"/>
    <col min="14864" max="14864" width="4.5546875" style="50" customWidth="1"/>
    <col min="14865" max="15112" width="11.5546875" style="50"/>
    <col min="15113" max="15113" width="4.44140625" style="50" customWidth="1"/>
    <col min="15114" max="15114" width="13.44140625" style="50" customWidth="1"/>
    <col min="15115" max="15119" width="11.5546875" style="50"/>
    <col min="15120" max="15120" width="4.5546875" style="50" customWidth="1"/>
    <col min="15121" max="15368" width="11.5546875" style="50"/>
    <col min="15369" max="15369" width="4.44140625" style="50" customWidth="1"/>
    <col min="15370" max="15370" width="13.44140625" style="50" customWidth="1"/>
    <col min="15371" max="15375" width="11.5546875" style="50"/>
    <col min="15376" max="15376" width="4.5546875" style="50" customWidth="1"/>
    <col min="15377" max="15624" width="11.5546875" style="50"/>
    <col min="15625" max="15625" width="4.44140625" style="50" customWidth="1"/>
    <col min="15626" max="15626" width="13.44140625" style="50" customWidth="1"/>
    <col min="15627" max="15631" width="11.5546875" style="50"/>
    <col min="15632" max="15632" width="4.5546875" style="50" customWidth="1"/>
    <col min="15633" max="15880" width="11.5546875" style="50"/>
    <col min="15881" max="15881" width="4.44140625" style="50" customWidth="1"/>
    <col min="15882" max="15882" width="13.44140625" style="50" customWidth="1"/>
    <col min="15883" max="15887" width="11.5546875" style="50"/>
    <col min="15888" max="15888" width="4.5546875" style="50" customWidth="1"/>
    <col min="15889" max="16136" width="11.5546875" style="50"/>
    <col min="16137" max="16137" width="4.44140625" style="50" customWidth="1"/>
    <col min="16138" max="16138" width="13.44140625" style="50" customWidth="1"/>
    <col min="16139" max="16143" width="11.5546875" style="50"/>
    <col min="16144" max="16144" width="4.5546875" style="50" customWidth="1"/>
    <col min="16145" max="16384" width="11.5546875" style="50"/>
  </cols>
  <sheetData>
    <row r="1" spans="2:33" hidden="1"/>
    <row r="2" spans="2:33" ht="21" customHeight="1">
      <c r="D2" s="100" t="s">
        <v>126</v>
      </c>
    </row>
    <row r="3" spans="2:33" ht="15" customHeight="1">
      <c r="D3" s="109" t="str">
        <f>Indice!E3</f>
        <v>Agosto 2025</v>
      </c>
    </row>
    <row r="4" spans="2:33" ht="20.100000000000001" customHeight="1">
      <c r="B4" s="99" t="s">
        <v>64</v>
      </c>
    </row>
    <row r="5" spans="2:33">
      <c r="G5" s="52"/>
      <c r="H5" s="53"/>
      <c r="I5" s="53"/>
      <c r="J5" s="53"/>
      <c r="K5" s="53"/>
      <c r="L5" s="53"/>
    </row>
    <row r="6" spans="2:33">
      <c r="AB6" s="54"/>
      <c r="AC6" s="54"/>
      <c r="AD6" s="54"/>
      <c r="AE6" s="54"/>
      <c r="AF6" s="54"/>
      <c r="AG6" s="54"/>
    </row>
    <row r="7" spans="2:33">
      <c r="B7" s="114" t="s">
        <v>39</v>
      </c>
      <c r="D7" s="4"/>
      <c r="N7" s="66"/>
      <c r="AB7" s="54"/>
      <c r="AC7" s="54"/>
      <c r="AD7" s="54"/>
      <c r="AE7" s="54"/>
      <c r="AF7" s="54"/>
      <c r="AG7" s="54"/>
    </row>
    <row r="8" spans="2:33" ht="13.8">
      <c r="B8" s="43"/>
      <c r="D8" s="4"/>
      <c r="N8" s="128"/>
      <c r="P8" s="62"/>
      <c r="Q8" s="139"/>
      <c r="R8" s="140"/>
      <c r="S8" s="140"/>
      <c r="T8" s="140"/>
      <c r="U8" s="140"/>
      <c r="X8" s="140"/>
      <c r="Y8" s="140"/>
      <c r="Z8" s="140"/>
      <c r="AB8" s="54"/>
      <c r="AC8" s="54"/>
      <c r="AD8" s="54"/>
      <c r="AE8" s="54"/>
      <c r="AF8" s="54"/>
      <c r="AG8" s="54"/>
    </row>
    <row r="9" spans="2:33" ht="13.8">
      <c r="B9" s="43"/>
      <c r="D9" s="4"/>
      <c r="N9" s="67"/>
      <c r="O9" s="59"/>
      <c r="P9" s="63"/>
      <c r="Q9" s="141"/>
      <c r="R9" s="141"/>
      <c r="S9" s="141"/>
      <c r="T9" s="141"/>
      <c r="U9" s="141"/>
      <c r="V9" s="58"/>
      <c r="X9" s="54"/>
      <c r="Y9" s="54"/>
      <c r="Z9" s="54"/>
      <c r="AB9" s="54"/>
      <c r="AC9" s="54"/>
      <c r="AD9" s="54"/>
      <c r="AE9" s="54"/>
      <c r="AF9" s="54"/>
      <c r="AG9" s="54"/>
    </row>
    <row r="10" spans="2:33" ht="13.8">
      <c r="D10" s="4"/>
      <c r="N10" s="67"/>
      <c r="O10" s="59"/>
      <c r="P10" s="63"/>
      <c r="Q10" s="141"/>
      <c r="R10" s="141"/>
      <c r="S10" s="141"/>
      <c r="T10" s="141"/>
      <c r="U10" s="141"/>
      <c r="V10" s="58"/>
      <c r="X10" s="54"/>
      <c r="Y10" s="54"/>
      <c r="Z10" s="54"/>
      <c r="AB10" s="54"/>
      <c r="AC10" s="54"/>
      <c r="AD10" s="54"/>
      <c r="AE10" s="54"/>
      <c r="AF10" s="54"/>
      <c r="AG10" s="54"/>
    </row>
    <row r="11" spans="2:33" ht="13.8">
      <c r="D11" s="4"/>
      <c r="N11" s="67"/>
      <c r="O11" s="59"/>
      <c r="P11" s="63"/>
      <c r="Q11" s="141"/>
      <c r="R11" s="141"/>
      <c r="S11" s="141"/>
      <c r="T11" s="141"/>
      <c r="U11" s="141"/>
      <c r="V11" s="58"/>
      <c r="X11" s="54"/>
      <c r="Y11" s="54"/>
      <c r="Z11" s="54"/>
      <c r="AB11" s="54"/>
      <c r="AC11" s="54"/>
      <c r="AD11" s="54"/>
      <c r="AE11" s="54"/>
      <c r="AF11" s="54"/>
      <c r="AG11" s="54"/>
    </row>
    <row r="12" spans="2:33" ht="13.8">
      <c r="D12" s="4"/>
      <c r="N12" s="67"/>
      <c r="O12" s="59"/>
      <c r="P12" s="63"/>
      <c r="Q12" s="141"/>
      <c r="R12" s="141"/>
      <c r="S12" s="141"/>
      <c r="T12" s="141"/>
      <c r="U12" s="141"/>
      <c r="V12" s="58"/>
      <c r="X12" s="54"/>
      <c r="Y12" s="54"/>
      <c r="Z12" s="54"/>
      <c r="AB12" s="54"/>
      <c r="AC12" s="54"/>
      <c r="AD12" s="54"/>
      <c r="AE12" s="54"/>
      <c r="AF12" s="54"/>
      <c r="AG12" s="54"/>
    </row>
    <row r="13" spans="2:33" ht="13.8">
      <c r="D13" s="4"/>
      <c r="N13" s="67"/>
      <c r="O13" s="59"/>
      <c r="P13" s="63"/>
      <c r="Q13" s="141"/>
      <c r="R13" s="141"/>
      <c r="S13" s="141"/>
      <c r="T13" s="141"/>
      <c r="U13" s="141"/>
      <c r="V13" s="58"/>
      <c r="X13" s="54"/>
      <c r="Y13" s="54"/>
      <c r="Z13" s="54"/>
      <c r="AB13" s="54"/>
      <c r="AC13" s="54"/>
      <c r="AD13" s="54"/>
      <c r="AE13" s="54"/>
      <c r="AF13" s="54"/>
      <c r="AG13" s="54"/>
    </row>
    <row r="14" spans="2:33" ht="13.8">
      <c r="D14" s="4"/>
      <c r="N14" s="67"/>
      <c r="O14" s="59"/>
      <c r="P14" s="63"/>
      <c r="Q14" s="141"/>
      <c r="R14" s="141"/>
      <c r="S14" s="141"/>
      <c r="T14" s="141"/>
      <c r="U14" s="141"/>
      <c r="V14" s="58"/>
      <c r="X14" s="54"/>
      <c r="Y14" s="54"/>
      <c r="Z14" s="54"/>
      <c r="AB14" s="54"/>
      <c r="AC14" s="54"/>
      <c r="AD14" s="54"/>
      <c r="AE14" s="54"/>
      <c r="AF14" s="54"/>
      <c r="AG14" s="54"/>
    </row>
    <row r="15" spans="2:33" ht="13.8">
      <c r="D15" s="4"/>
      <c r="N15" s="67"/>
      <c r="O15" s="59"/>
      <c r="P15" s="63"/>
      <c r="Q15" s="141"/>
      <c r="R15" s="141"/>
      <c r="S15" s="141"/>
      <c r="T15" s="141"/>
      <c r="U15" s="141"/>
      <c r="V15" s="58"/>
      <c r="X15" s="54"/>
      <c r="Y15" s="54"/>
      <c r="Z15" s="54"/>
      <c r="AB15" s="54"/>
      <c r="AC15" s="54"/>
      <c r="AD15" s="54"/>
      <c r="AE15" s="54"/>
      <c r="AF15" s="54"/>
      <c r="AG15" s="54"/>
    </row>
    <row r="16" spans="2:33" ht="13.8">
      <c r="D16" s="4"/>
      <c r="N16" s="67"/>
      <c r="O16" s="59"/>
      <c r="P16" s="63"/>
      <c r="Q16" s="141"/>
      <c r="R16" s="141"/>
      <c r="S16" s="141"/>
      <c r="T16" s="141"/>
      <c r="U16" s="141"/>
      <c r="V16" s="58"/>
      <c r="X16" s="54"/>
      <c r="Y16" s="54"/>
      <c r="Z16" s="54"/>
      <c r="AB16" s="54"/>
      <c r="AC16" s="54"/>
      <c r="AD16" s="54"/>
      <c r="AE16" s="54"/>
      <c r="AF16" s="54"/>
      <c r="AG16" s="54"/>
    </row>
    <row r="17" spans="4:33" ht="13.8">
      <c r="D17" s="4"/>
      <c r="N17" s="67"/>
      <c r="O17" s="59"/>
      <c r="P17" s="63"/>
      <c r="Q17" s="141"/>
      <c r="R17" s="141"/>
      <c r="S17" s="141"/>
      <c r="T17" s="141"/>
      <c r="U17" s="141"/>
      <c r="V17" s="58"/>
      <c r="X17" s="54"/>
      <c r="Y17" s="54"/>
      <c r="Z17" s="54"/>
      <c r="AB17" s="54"/>
      <c r="AC17" s="54"/>
      <c r="AD17" s="54"/>
      <c r="AE17" s="54"/>
      <c r="AF17" s="54"/>
      <c r="AG17" s="54"/>
    </row>
    <row r="18" spans="4:33" ht="13.8">
      <c r="D18" s="4"/>
      <c r="N18" s="67"/>
      <c r="O18" s="59"/>
      <c r="P18" s="63"/>
      <c r="Q18" s="141"/>
      <c r="R18" s="141"/>
      <c r="S18" s="141"/>
      <c r="T18" s="141"/>
      <c r="U18" s="141"/>
      <c r="V18" s="58"/>
      <c r="X18" s="54"/>
      <c r="Y18" s="54"/>
      <c r="Z18" s="54"/>
      <c r="AB18" s="54"/>
      <c r="AC18" s="54"/>
      <c r="AD18" s="54"/>
      <c r="AE18" s="54"/>
      <c r="AF18" s="54"/>
      <c r="AG18" s="54"/>
    </row>
    <row r="19" spans="4:33" ht="11.25" customHeight="1">
      <c r="D19" s="4"/>
      <c r="N19" s="67"/>
      <c r="O19" s="59"/>
      <c r="P19" s="63"/>
      <c r="Q19" s="141"/>
      <c r="R19" s="141"/>
      <c r="S19" s="141"/>
      <c r="T19" s="141"/>
      <c r="U19" s="141"/>
      <c r="V19" s="58"/>
      <c r="X19" s="54"/>
      <c r="Y19" s="54"/>
      <c r="Z19" s="54"/>
      <c r="AB19" s="54"/>
      <c r="AC19" s="54"/>
      <c r="AD19" s="54"/>
      <c r="AE19" s="54"/>
      <c r="AF19" s="54"/>
      <c r="AG19" s="54"/>
    </row>
    <row r="20" spans="4:33" ht="13.8">
      <c r="D20" s="4"/>
      <c r="N20" s="67"/>
      <c r="O20" s="59"/>
      <c r="P20" s="63"/>
      <c r="Q20" s="141"/>
      <c r="R20" s="141"/>
      <c r="S20" s="141"/>
      <c r="T20" s="141"/>
      <c r="U20" s="141"/>
      <c r="V20" s="58"/>
      <c r="X20" s="54"/>
      <c r="Y20" s="54"/>
      <c r="Z20" s="54"/>
      <c r="AB20" s="54"/>
      <c r="AC20" s="54"/>
      <c r="AD20" s="54"/>
      <c r="AE20" s="54"/>
      <c r="AF20" s="54"/>
      <c r="AG20" s="54"/>
    </row>
    <row r="21" spans="4:33" ht="13.8">
      <c r="D21" s="4"/>
      <c r="N21" s="67"/>
      <c r="O21" s="59"/>
      <c r="P21" s="63"/>
      <c r="Q21" s="141"/>
      <c r="R21" s="141"/>
      <c r="S21" s="141"/>
      <c r="T21" s="141"/>
      <c r="U21" s="141"/>
      <c r="V21" s="58"/>
      <c r="X21" s="54"/>
      <c r="Y21" s="54"/>
      <c r="Z21" s="54"/>
      <c r="AB21" s="54"/>
      <c r="AC21" s="54"/>
      <c r="AD21" s="54"/>
      <c r="AE21" s="54"/>
      <c r="AF21" s="54"/>
      <c r="AG21" s="54"/>
    </row>
    <row r="22" spans="4:33" ht="13.8">
      <c r="D22" s="41"/>
      <c r="N22" s="67"/>
      <c r="O22" s="59"/>
      <c r="P22" s="63"/>
      <c r="Q22" s="141"/>
      <c r="R22" s="141"/>
      <c r="S22" s="141"/>
      <c r="T22" s="141"/>
      <c r="U22" s="141"/>
      <c r="V22" s="58"/>
      <c r="X22" s="54"/>
      <c r="Y22" s="54"/>
      <c r="Z22" s="54"/>
      <c r="AB22" s="54"/>
      <c r="AC22" s="54"/>
      <c r="AD22" s="54"/>
      <c r="AE22" s="54"/>
      <c r="AF22" s="54"/>
      <c r="AG22" s="54"/>
    </row>
    <row r="23" spans="4:33" ht="13.8">
      <c r="N23" s="67"/>
      <c r="O23" s="60"/>
      <c r="P23" s="63"/>
      <c r="Q23" s="141"/>
      <c r="R23" s="141"/>
      <c r="S23" s="141"/>
      <c r="T23" s="141"/>
      <c r="U23" s="141"/>
      <c r="V23" s="58"/>
      <c r="X23" s="54"/>
      <c r="Y23" s="54"/>
      <c r="Z23" s="54"/>
      <c r="AB23" s="54"/>
      <c r="AC23" s="54"/>
      <c r="AD23" s="54"/>
      <c r="AE23" s="54"/>
      <c r="AF23" s="54"/>
      <c r="AG23" s="54"/>
    </row>
    <row r="24" spans="4:33" ht="13.8">
      <c r="N24" s="67"/>
      <c r="O24" s="60"/>
      <c r="P24" s="63"/>
      <c r="Q24" s="141"/>
      <c r="R24" s="141"/>
      <c r="S24" s="141"/>
      <c r="T24" s="141"/>
      <c r="U24" s="141"/>
      <c r="V24" s="58"/>
      <c r="X24" s="54"/>
      <c r="Y24" s="54"/>
      <c r="Z24" s="54"/>
      <c r="AB24" s="54"/>
      <c r="AC24" s="54"/>
      <c r="AD24" s="54"/>
      <c r="AE24" s="54"/>
      <c r="AF24" s="54"/>
      <c r="AG24" s="54"/>
    </row>
    <row r="25" spans="4:33" ht="13.8">
      <c r="N25" s="67"/>
      <c r="O25" s="59"/>
      <c r="P25" s="63"/>
      <c r="Q25" s="141"/>
      <c r="R25" s="141"/>
      <c r="S25" s="141"/>
      <c r="T25" s="141"/>
      <c r="U25" s="141"/>
      <c r="V25" s="58"/>
      <c r="X25" s="54"/>
      <c r="Y25" s="54"/>
      <c r="Z25" s="54"/>
      <c r="AB25" s="54"/>
      <c r="AC25" s="54"/>
      <c r="AD25" s="54"/>
      <c r="AE25" s="54"/>
      <c r="AF25" s="54"/>
      <c r="AG25" s="54"/>
    </row>
    <row r="26" spans="4:33" ht="13.8">
      <c r="N26" s="67"/>
      <c r="O26" s="59"/>
      <c r="P26" s="63"/>
      <c r="Q26" s="141"/>
      <c r="R26" s="141"/>
      <c r="S26" s="141"/>
      <c r="T26" s="141"/>
      <c r="U26" s="141"/>
      <c r="V26" s="58"/>
      <c r="X26" s="54"/>
      <c r="Y26" s="54"/>
      <c r="Z26" s="54"/>
      <c r="AB26" s="54"/>
      <c r="AC26" s="54"/>
      <c r="AD26" s="54"/>
      <c r="AE26" s="54"/>
      <c r="AF26" s="54"/>
      <c r="AG26" s="54"/>
    </row>
    <row r="27" spans="4:33" ht="13.8">
      <c r="N27" s="67"/>
      <c r="O27" s="59"/>
      <c r="P27" s="63"/>
      <c r="Q27" s="141"/>
      <c r="R27" s="141"/>
      <c r="S27" s="141"/>
      <c r="T27" s="141"/>
      <c r="U27" s="141"/>
      <c r="V27" s="58"/>
      <c r="X27" s="54"/>
      <c r="Y27" s="54"/>
      <c r="Z27" s="54"/>
      <c r="AB27" s="54"/>
      <c r="AC27" s="54"/>
      <c r="AD27" s="54"/>
      <c r="AE27" s="54"/>
      <c r="AF27" s="54"/>
      <c r="AG27" s="54"/>
    </row>
    <row r="28" spans="4:33" ht="13.8">
      <c r="N28" s="67"/>
      <c r="O28" s="59"/>
      <c r="P28" s="63"/>
      <c r="Q28" s="141"/>
      <c r="R28" s="141"/>
      <c r="S28" s="141"/>
      <c r="T28" s="141"/>
      <c r="U28" s="141"/>
      <c r="V28" s="58"/>
      <c r="X28" s="54"/>
      <c r="Y28" s="54"/>
      <c r="Z28" s="54"/>
      <c r="AB28" s="54"/>
      <c r="AC28" s="54"/>
      <c r="AD28" s="54"/>
      <c r="AE28" s="54"/>
      <c r="AF28" s="54"/>
      <c r="AG28" s="54"/>
    </row>
    <row r="29" spans="4:33" ht="13.8">
      <c r="N29" s="67"/>
      <c r="O29" s="59"/>
      <c r="P29" s="63"/>
      <c r="Q29" s="141"/>
      <c r="R29" s="141"/>
      <c r="S29" s="141"/>
      <c r="T29" s="141"/>
      <c r="U29" s="141"/>
      <c r="V29" s="58"/>
      <c r="X29" s="54"/>
      <c r="Y29" s="54"/>
      <c r="Z29" s="54"/>
      <c r="AB29" s="54"/>
      <c r="AC29" s="54"/>
      <c r="AD29" s="54"/>
      <c r="AE29" s="54"/>
      <c r="AF29" s="54"/>
      <c r="AG29" s="54"/>
    </row>
    <row r="30" spans="4:33" ht="13.8">
      <c r="E30" s="65"/>
      <c r="N30" s="67"/>
      <c r="O30" s="59"/>
      <c r="P30" s="63"/>
      <c r="Q30" s="141"/>
      <c r="R30" s="141"/>
      <c r="S30" s="141"/>
      <c r="T30" s="141"/>
      <c r="U30" s="141"/>
      <c r="V30" s="58"/>
      <c r="X30" s="54"/>
      <c r="Y30" s="54"/>
      <c r="Z30" s="54"/>
      <c r="AA30" s="54"/>
      <c r="AB30" s="54"/>
      <c r="AC30" s="54"/>
      <c r="AD30" s="54"/>
      <c r="AE30" s="54"/>
      <c r="AF30" s="54"/>
      <c r="AG30" s="54"/>
    </row>
    <row r="31" spans="4:33" ht="13.8">
      <c r="N31" s="67"/>
      <c r="O31" s="59"/>
      <c r="P31" s="63"/>
      <c r="Q31" s="141"/>
      <c r="R31" s="141"/>
      <c r="S31" s="141"/>
      <c r="T31" s="141"/>
      <c r="U31" s="141"/>
      <c r="V31" s="58"/>
      <c r="X31" s="54"/>
      <c r="Y31" s="54"/>
      <c r="Z31" s="54"/>
      <c r="AA31" s="54"/>
      <c r="AB31" s="54"/>
      <c r="AC31" s="54"/>
      <c r="AD31" s="54"/>
      <c r="AE31" s="54"/>
      <c r="AF31" s="54"/>
      <c r="AG31" s="54"/>
    </row>
    <row r="32" spans="4:33" ht="13.8">
      <c r="N32" s="67"/>
      <c r="O32" s="59"/>
      <c r="P32" s="63"/>
      <c r="Q32" s="141"/>
      <c r="R32" s="141"/>
      <c r="S32" s="141"/>
      <c r="T32" s="141"/>
      <c r="U32" s="141"/>
      <c r="V32" s="58"/>
      <c r="X32" s="54"/>
      <c r="Y32" s="54"/>
      <c r="Z32" s="54"/>
      <c r="AA32" s="54"/>
      <c r="AB32" s="54"/>
      <c r="AC32" s="54"/>
      <c r="AD32" s="54"/>
      <c r="AE32" s="54"/>
      <c r="AF32" s="54"/>
      <c r="AG32" s="54"/>
    </row>
    <row r="33" spans="4:33" ht="13.8">
      <c r="E33" s="54"/>
      <c r="N33" s="67"/>
      <c r="O33" s="59"/>
      <c r="P33" s="63"/>
      <c r="Q33" s="141"/>
      <c r="R33" s="141"/>
      <c r="S33" s="141"/>
      <c r="T33" s="141"/>
      <c r="U33" s="141"/>
      <c r="V33" s="58"/>
      <c r="X33" s="54"/>
      <c r="Y33" s="54"/>
      <c r="Z33" s="54"/>
      <c r="AA33" s="54"/>
      <c r="AB33" s="54"/>
      <c r="AC33" s="54"/>
      <c r="AD33" s="54"/>
      <c r="AE33" s="54"/>
      <c r="AF33" s="54"/>
      <c r="AG33" s="54"/>
    </row>
    <row r="34" spans="4:33" ht="13.8">
      <c r="E34" s="54"/>
      <c r="N34" s="67"/>
      <c r="O34" s="59"/>
      <c r="P34" s="63"/>
      <c r="Q34" s="141"/>
      <c r="R34" s="141"/>
      <c r="S34" s="141"/>
      <c r="T34" s="141"/>
      <c r="U34" s="141"/>
      <c r="V34" s="58"/>
      <c r="X34" s="54"/>
      <c r="Y34" s="54"/>
      <c r="Z34" s="54"/>
      <c r="AA34" s="54"/>
      <c r="AB34" s="54"/>
      <c r="AC34" s="54"/>
      <c r="AD34" s="54"/>
      <c r="AE34" s="54"/>
      <c r="AF34" s="54"/>
      <c r="AG34" s="54"/>
    </row>
    <row r="35" spans="4:33" ht="13.8">
      <c r="E35" s="54"/>
      <c r="N35" s="67"/>
      <c r="O35" s="59"/>
      <c r="P35" s="63"/>
      <c r="Q35" s="141"/>
      <c r="R35" s="141"/>
      <c r="S35" s="141"/>
      <c r="T35" s="141"/>
      <c r="U35" s="141"/>
      <c r="V35" s="58"/>
      <c r="X35" s="54"/>
      <c r="Y35" s="54"/>
      <c r="Z35" s="54"/>
      <c r="AA35" s="54"/>
      <c r="AB35" s="54"/>
      <c r="AC35" s="54"/>
      <c r="AD35" s="54"/>
      <c r="AE35" s="54"/>
      <c r="AF35" s="54"/>
      <c r="AG35" s="54"/>
    </row>
    <row r="36" spans="4:33" ht="13.8">
      <c r="E36" s="54"/>
      <c r="N36" s="67"/>
      <c r="O36" s="59"/>
      <c r="P36" s="63"/>
      <c r="Q36" s="141"/>
      <c r="R36" s="141"/>
      <c r="S36" s="141"/>
      <c r="T36" s="141"/>
      <c r="U36" s="141"/>
      <c r="V36" s="58"/>
      <c r="X36" s="54"/>
      <c r="Y36" s="54"/>
      <c r="Z36" s="54"/>
      <c r="AA36" s="54"/>
      <c r="AB36" s="54"/>
      <c r="AC36" s="54"/>
      <c r="AD36" s="54"/>
      <c r="AE36" s="54"/>
      <c r="AF36" s="54"/>
      <c r="AG36" s="54"/>
    </row>
    <row r="37" spans="4:33" ht="13.8">
      <c r="E37" s="54"/>
      <c r="N37" s="67"/>
      <c r="O37" s="59"/>
      <c r="P37" s="63"/>
      <c r="Q37" s="141"/>
      <c r="R37" s="141"/>
      <c r="S37" s="141"/>
      <c r="T37" s="141"/>
      <c r="U37" s="141"/>
      <c r="V37" s="58"/>
      <c r="X37" s="54"/>
      <c r="Y37" s="54"/>
      <c r="Z37" s="54"/>
      <c r="AA37" s="54"/>
      <c r="AB37" s="54"/>
      <c r="AC37" s="54"/>
      <c r="AD37" s="54"/>
      <c r="AE37" s="54"/>
      <c r="AF37" s="54"/>
      <c r="AG37" s="54"/>
    </row>
    <row r="38" spans="4:33" ht="13.8">
      <c r="E38" s="54"/>
      <c r="N38" s="67"/>
      <c r="O38" s="59"/>
      <c r="P38" s="63"/>
      <c r="Q38" s="141"/>
      <c r="R38" s="141"/>
      <c r="S38" s="141"/>
      <c r="T38" s="141"/>
      <c r="U38" s="141"/>
      <c r="V38" s="58"/>
      <c r="X38" s="54"/>
      <c r="Y38" s="54"/>
      <c r="Z38" s="54"/>
      <c r="AA38" s="54"/>
      <c r="AB38" s="54"/>
      <c r="AC38" s="54"/>
      <c r="AD38" s="54"/>
      <c r="AE38" s="54"/>
      <c r="AF38" s="54"/>
      <c r="AG38" s="54"/>
    </row>
    <row r="39" spans="4:33" ht="13.8">
      <c r="D39" s="41"/>
      <c r="E39" s="54"/>
      <c r="N39" s="67"/>
      <c r="O39" s="59"/>
      <c r="P39" s="63"/>
      <c r="Q39" s="141"/>
      <c r="R39" s="141"/>
      <c r="S39" s="141"/>
      <c r="T39" s="141"/>
      <c r="U39" s="141"/>
      <c r="V39" s="58"/>
      <c r="X39" s="54"/>
      <c r="Y39" s="54"/>
      <c r="Z39" s="54"/>
      <c r="AA39" s="54"/>
      <c r="AB39" s="54"/>
      <c r="AC39" s="54"/>
      <c r="AD39" s="54"/>
      <c r="AE39" s="54"/>
      <c r="AF39" s="54"/>
      <c r="AG39" s="54"/>
    </row>
    <row r="40" spans="4:33" ht="13.8">
      <c r="E40" s="54"/>
      <c r="N40" s="67"/>
      <c r="O40" s="59"/>
      <c r="P40" s="63"/>
      <c r="Q40" s="141"/>
      <c r="R40" s="141"/>
      <c r="S40" s="141"/>
      <c r="T40" s="141"/>
      <c r="U40" s="141"/>
      <c r="V40" s="58"/>
      <c r="X40" s="54"/>
      <c r="Y40" s="54"/>
      <c r="Z40" s="54"/>
      <c r="AA40" s="54"/>
      <c r="AB40" s="54"/>
      <c r="AC40" s="54"/>
      <c r="AD40" s="54"/>
      <c r="AE40" s="54"/>
      <c r="AF40" s="54"/>
      <c r="AG40" s="54"/>
    </row>
    <row r="41" spans="4:33" ht="13.8">
      <c r="E41" s="54"/>
      <c r="N41" s="67"/>
      <c r="O41" s="59"/>
      <c r="P41" s="63"/>
      <c r="Q41" s="141"/>
      <c r="R41" s="141"/>
      <c r="S41" s="141"/>
      <c r="T41" s="141"/>
      <c r="U41" s="141"/>
      <c r="V41" s="58"/>
      <c r="X41" s="54"/>
      <c r="Y41" s="54"/>
      <c r="Z41" s="54"/>
      <c r="AA41" s="54"/>
      <c r="AB41" s="54"/>
      <c r="AC41" s="54"/>
      <c r="AD41" s="54"/>
      <c r="AE41" s="54"/>
      <c r="AF41" s="54"/>
      <c r="AG41" s="54"/>
    </row>
    <row r="42" spans="4:33" ht="13.8">
      <c r="E42" s="54"/>
      <c r="N42" s="67"/>
      <c r="O42" s="59"/>
      <c r="P42" s="63"/>
      <c r="Q42" s="141"/>
      <c r="R42" s="141"/>
      <c r="S42" s="141"/>
      <c r="T42" s="141"/>
      <c r="U42" s="141"/>
      <c r="V42" s="58"/>
      <c r="X42" s="54"/>
      <c r="Y42" s="54"/>
      <c r="Z42" s="54"/>
      <c r="AA42" s="54"/>
      <c r="AB42" s="54"/>
      <c r="AC42" s="54"/>
      <c r="AD42" s="54"/>
      <c r="AE42" s="54"/>
      <c r="AF42" s="54"/>
      <c r="AG42" s="54"/>
    </row>
    <row r="43" spans="4:33" ht="13.8">
      <c r="E43" s="54"/>
      <c r="N43" s="67"/>
      <c r="O43" s="59"/>
      <c r="P43" s="63"/>
      <c r="Q43" s="141"/>
      <c r="R43" s="141"/>
      <c r="S43" s="141"/>
      <c r="T43" s="141"/>
      <c r="U43" s="141"/>
      <c r="V43" s="58"/>
      <c r="X43" s="54"/>
      <c r="Y43" s="54"/>
      <c r="Z43" s="54"/>
      <c r="AA43" s="54"/>
      <c r="AB43" s="54"/>
      <c r="AC43" s="54"/>
      <c r="AD43" s="54"/>
      <c r="AE43" s="54"/>
      <c r="AF43" s="54"/>
      <c r="AG43" s="54"/>
    </row>
    <row r="44" spans="4:33" ht="13.8">
      <c r="E44" s="54"/>
      <c r="N44" s="67"/>
      <c r="O44" s="59"/>
      <c r="P44" s="63"/>
      <c r="Q44" s="141"/>
      <c r="R44" s="141"/>
      <c r="S44" s="141"/>
      <c r="T44" s="141"/>
      <c r="U44" s="141"/>
      <c r="V44" s="58"/>
      <c r="X44" s="54"/>
      <c r="Y44" s="54"/>
      <c r="Z44" s="54"/>
      <c r="AA44" s="54"/>
      <c r="AB44" s="54"/>
      <c r="AC44" s="54"/>
      <c r="AD44" s="54"/>
      <c r="AE44" s="54"/>
      <c r="AF44" s="54"/>
      <c r="AG44" s="54"/>
    </row>
    <row r="45" spans="4:33" ht="13.8">
      <c r="E45" s="58"/>
      <c r="N45" s="67"/>
      <c r="O45" s="59"/>
      <c r="P45" s="63"/>
      <c r="Q45" s="141"/>
      <c r="R45" s="141"/>
      <c r="S45" s="141"/>
      <c r="T45" s="141"/>
      <c r="U45" s="141"/>
      <c r="V45" s="58"/>
      <c r="X45" s="54"/>
      <c r="Y45" s="54"/>
      <c r="Z45" s="54"/>
      <c r="AA45" s="54"/>
      <c r="AB45" s="54"/>
      <c r="AC45" s="54"/>
      <c r="AD45" s="54"/>
      <c r="AE45" s="54"/>
      <c r="AF45" s="54"/>
      <c r="AG45" s="54"/>
    </row>
    <row r="46" spans="4:33" ht="13.8">
      <c r="E46" s="58"/>
      <c r="N46" s="67"/>
      <c r="O46" s="59"/>
      <c r="P46" s="63"/>
      <c r="Q46" s="141"/>
      <c r="R46" s="141"/>
      <c r="S46" s="141"/>
      <c r="T46" s="141"/>
      <c r="U46" s="141"/>
      <c r="V46" s="58"/>
      <c r="X46" s="54"/>
      <c r="Y46" s="54"/>
      <c r="Z46" s="54"/>
      <c r="AA46" s="54"/>
      <c r="AB46" s="54"/>
      <c r="AC46" s="54"/>
      <c r="AD46" s="54"/>
      <c r="AE46" s="54"/>
      <c r="AF46" s="54"/>
      <c r="AG46" s="54"/>
    </row>
    <row r="47" spans="4:33" ht="13.8">
      <c r="E47" s="58"/>
      <c r="N47" s="67"/>
      <c r="O47" s="59"/>
      <c r="P47" s="63"/>
      <c r="Q47" s="141"/>
      <c r="R47" s="141"/>
      <c r="S47" s="141"/>
      <c r="T47" s="141"/>
      <c r="U47" s="141"/>
      <c r="V47" s="58"/>
      <c r="X47" s="54"/>
      <c r="Y47" s="54"/>
      <c r="Z47" s="54"/>
      <c r="AA47" s="54"/>
      <c r="AB47" s="54"/>
      <c r="AC47" s="54"/>
      <c r="AD47" s="54"/>
      <c r="AE47" s="54"/>
      <c r="AF47" s="54"/>
      <c r="AG47" s="54"/>
    </row>
    <row r="48" spans="4:33" ht="13.8">
      <c r="E48" s="58"/>
      <c r="N48" s="67"/>
      <c r="O48" s="59"/>
      <c r="P48" s="63"/>
      <c r="Q48" s="141"/>
      <c r="R48" s="141"/>
      <c r="S48" s="141"/>
      <c r="T48" s="141"/>
      <c r="U48" s="141"/>
      <c r="V48" s="58"/>
      <c r="X48" s="54"/>
      <c r="Y48" s="54"/>
      <c r="Z48" s="54"/>
      <c r="AA48" s="54"/>
      <c r="AB48" s="54"/>
      <c r="AC48" s="54"/>
      <c r="AD48" s="54"/>
      <c r="AE48" s="54"/>
      <c r="AF48" s="54"/>
      <c r="AG48" s="54"/>
    </row>
    <row r="49" spans="5:33" ht="13.8">
      <c r="E49" s="58"/>
      <c r="N49" s="67"/>
      <c r="O49" s="59"/>
      <c r="P49" s="63"/>
      <c r="Q49" s="141"/>
      <c r="R49" s="141"/>
      <c r="S49" s="141"/>
      <c r="T49" s="141"/>
      <c r="U49" s="141"/>
      <c r="V49" s="58"/>
      <c r="X49" s="54"/>
      <c r="Y49" s="54"/>
      <c r="Z49" s="54"/>
      <c r="AA49" s="54"/>
      <c r="AB49" s="54"/>
      <c r="AC49" s="54"/>
      <c r="AD49" s="54"/>
      <c r="AE49" s="54"/>
      <c r="AF49" s="54"/>
      <c r="AG49" s="54"/>
    </row>
    <row r="50" spans="5:33" ht="13.8">
      <c r="E50" s="58"/>
      <c r="N50" s="67"/>
      <c r="O50" s="59"/>
      <c r="P50" s="63"/>
      <c r="Q50" s="141"/>
      <c r="R50" s="141"/>
      <c r="S50" s="141"/>
      <c r="T50" s="141"/>
      <c r="U50" s="141"/>
      <c r="V50" s="58"/>
      <c r="X50" s="54"/>
      <c r="Y50" s="54"/>
      <c r="Z50" s="54"/>
      <c r="AA50" s="54"/>
      <c r="AB50" s="54"/>
      <c r="AC50" s="54"/>
      <c r="AD50" s="54"/>
      <c r="AE50" s="54"/>
      <c r="AF50" s="54"/>
      <c r="AG50" s="54"/>
    </row>
    <row r="51" spans="5:33" ht="13.8">
      <c r="E51" s="58"/>
      <c r="N51" s="67"/>
      <c r="O51" s="59"/>
      <c r="P51" s="63"/>
      <c r="Q51" s="141"/>
      <c r="R51" s="141"/>
      <c r="S51" s="141"/>
      <c r="T51" s="141"/>
      <c r="U51" s="141"/>
      <c r="V51" s="58"/>
      <c r="X51" s="54"/>
      <c r="Y51" s="54"/>
      <c r="Z51" s="54"/>
      <c r="AA51" s="54"/>
      <c r="AB51" s="54"/>
      <c r="AC51" s="54"/>
      <c r="AD51" s="54"/>
      <c r="AE51" s="54"/>
      <c r="AF51" s="54"/>
      <c r="AG51" s="54"/>
    </row>
    <row r="52" spans="5:33" ht="13.8">
      <c r="E52" s="54"/>
      <c r="N52" s="67"/>
      <c r="O52" s="59"/>
      <c r="P52" s="63"/>
      <c r="Q52" s="141"/>
      <c r="R52" s="141"/>
      <c r="S52" s="141"/>
      <c r="T52" s="141"/>
      <c r="U52" s="141"/>
      <c r="V52" s="58"/>
      <c r="X52" s="54"/>
      <c r="Y52" s="54"/>
      <c r="Z52" s="54"/>
      <c r="AA52" s="54"/>
      <c r="AB52" s="54"/>
      <c r="AC52" s="54"/>
      <c r="AD52" s="54"/>
      <c r="AE52" s="54"/>
      <c r="AF52" s="54"/>
      <c r="AG52" s="54"/>
    </row>
    <row r="53" spans="5:33" ht="13.8">
      <c r="E53" s="54"/>
      <c r="N53" s="67"/>
      <c r="O53" s="59"/>
      <c r="P53" s="63"/>
      <c r="Q53" s="141"/>
      <c r="R53" s="141"/>
      <c r="S53" s="141"/>
      <c r="T53" s="141"/>
      <c r="U53" s="141"/>
      <c r="V53" s="58"/>
      <c r="X53" s="54"/>
      <c r="Y53" s="54"/>
      <c r="Z53" s="54"/>
      <c r="AA53" s="54"/>
      <c r="AB53" s="54"/>
      <c r="AC53" s="54"/>
      <c r="AD53" s="54"/>
      <c r="AE53" s="54"/>
      <c r="AF53" s="54"/>
      <c r="AG53" s="54"/>
    </row>
    <row r="54" spans="5:33" ht="13.8">
      <c r="E54" s="54"/>
      <c r="N54" s="67"/>
      <c r="O54" s="60">
        <v>42217</v>
      </c>
      <c r="P54" s="63"/>
      <c r="Q54" s="141"/>
      <c r="R54" s="141"/>
      <c r="S54" s="141"/>
      <c r="T54" s="141"/>
      <c r="U54" s="141"/>
      <c r="V54" s="58"/>
      <c r="X54" s="54"/>
      <c r="Y54" s="54"/>
      <c r="Z54" s="54"/>
      <c r="AA54" s="54"/>
      <c r="AB54" s="54"/>
    </row>
    <row r="55" spans="5:33" ht="13.8">
      <c r="E55" s="54"/>
      <c r="N55" s="67"/>
      <c r="O55" s="60"/>
      <c r="P55" s="63"/>
      <c r="Q55" s="141"/>
      <c r="R55" s="141"/>
      <c r="S55" s="141"/>
      <c r="T55" s="141"/>
      <c r="U55" s="141"/>
      <c r="V55" s="58"/>
      <c r="X55" s="54"/>
      <c r="Y55" s="54"/>
      <c r="Z55" s="54"/>
      <c r="AA55" s="54"/>
      <c r="AB55" s="54"/>
    </row>
    <row r="56" spans="5:33" ht="13.8">
      <c r="E56" s="54"/>
      <c r="N56" s="67"/>
      <c r="O56" s="59"/>
      <c r="P56" s="63"/>
      <c r="Q56" s="141"/>
      <c r="R56" s="141"/>
      <c r="S56" s="141"/>
      <c r="T56" s="141"/>
      <c r="U56" s="141"/>
      <c r="V56" s="58"/>
      <c r="X56" s="54"/>
      <c r="Y56" s="54"/>
      <c r="Z56" s="54"/>
      <c r="AA56" s="54"/>
      <c r="AB56" s="54"/>
    </row>
    <row r="57" spans="5:33" ht="13.8">
      <c r="E57" s="64"/>
      <c r="N57" s="67"/>
      <c r="O57" s="59"/>
      <c r="P57" s="63"/>
      <c r="Q57" s="141"/>
      <c r="R57" s="141"/>
      <c r="S57" s="141"/>
      <c r="T57" s="141"/>
      <c r="U57" s="141"/>
      <c r="V57" s="58"/>
      <c r="X57" s="54"/>
      <c r="Y57" s="54"/>
      <c r="Z57" s="54"/>
      <c r="AA57" s="54"/>
      <c r="AB57" s="54"/>
    </row>
    <row r="58" spans="5:33" ht="13.8">
      <c r="E58" s="64"/>
      <c r="N58" s="67"/>
      <c r="O58" s="59"/>
      <c r="P58" s="63"/>
      <c r="Q58" s="141"/>
      <c r="R58" s="141"/>
      <c r="S58" s="141"/>
      <c r="T58" s="141"/>
      <c r="U58" s="141"/>
      <c r="V58" s="58"/>
      <c r="X58" s="54"/>
      <c r="Y58" s="54"/>
      <c r="Z58" s="54"/>
      <c r="AA58" s="54"/>
      <c r="AB58" s="54"/>
    </row>
    <row r="59" spans="5:33" ht="13.8">
      <c r="E59" s="64"/>
      <c r="N59" s="67"/>
      <c r="O59" s="59"/>
      <c r="P59" s="63"/>
      <c r="Q59" s="141"/>
      <c r="R59" s="141"/>
      <c r="S59" s="141"/>
      <c r="T59" s="141"/>
      <c r="U59" s="141"/>
      <c r="V59" s="58"/>
      <c r="X59" s="54"/>
      <c r="Y59" s="54"/>
      <c r="Z59" s="54"/>
      <c r="AA59" s="54"/>
      <c r="AB59" s="54"/>
    </row>
    <row r="60" spans="5:33" ht="13.8">
      <c r="E60" s="64"/>
      <c r="N60" s="67"/>
      <c r="O60" s="59"/>
      <c r="P60" s="63"/>
      <c r="Q60" s="141"/>
      <c r="R60" s="141"/>
      <c r="S60" s="141"/>
      <c r="T60" s="141"/>
      <c r="U60" s="141"/>
      <c r="V60" s="58"/>
      <c r="X60" s="54"/>
      <c r="Y60" s="54"/>
      <c r="Z60" s="54"/>
      <c r="AB60" s="54"/>
    </row>
    <row r="61" spans="5:33" ht="13.8">
      <c r="E61" s="64"/>
      <c r="N61" s="67"/>
      <c r="O61" s="59"/>
      <c r="P61" s="63"/>
      <c r="Q61" s="141"/>
      <c r="R61" s="141"/>
      <c r="S61" s="141"/>
      <c r="T61" s="141"/>
      <c r="U61" s="141"/>
      <c r="V61" s="58"/>
      <c r="X61" s="54"/>
      <c r="Y61" s="54"/>
      <c r="Z61" s="54"/>
    </row>
    <row r="62" spans="5:33" ht="13.8">
      <c r="E62" s="64"/>
      <c r="N62" s="67"/>
      <c r="O62" s="59"/>
      <c r="P62" s="63"/>
      <c r="Q62" s="141"/>
      <c r="R62" s="141"/>
      <c r="S62" s="141"/>
      <c r="T62" s="141"/>
      <c r="U62" s="141"/>
      <c r="V62" s="58"/>
      <c r="X62" s="54"/>
      <c r="Y62" s="54"/>
      <c r="Z62" s="54"/>
    </row>
    <row r="63" spans="5:33" ht="13.8">
      <c r="E63" s="64"/>
      <c r="N63" s="67"/>
      <c r="O63" s="59"/>
      <c r="P63" s="63"/>
      <c r="Q63" s="141"/>
      <c r="R63" s="141"/>
      <c r="S63" s="141"/>
      <c r="T63" s="141"/>
      <c r="U63" s="141"/>
      <c r="V63" s="58"/>
      <c r="X63" s="54"/>
      <c r="Y63" s="54"/>
      <c r="Z63" s="54"/>
    </row>
    <row r="64" spans="5:33" ht="13.8">
      <c r="E64" s="64"/>
      <c r="N64" s="67">
        <f>'Data 3'!I60-'Data 3'!I59</f>
        <v>-8.2801634127957584</v>
      </c>
      <c r="O64" s="61">
        <f>'Data 3'!I60-'Data 3'!I48</f>
        <v>6.3554686392230266</v>
      </c>
      <c r="P64" s="63"/>
      <c r="Q64" s="141"/>
      <c r="R64" s="141"/>
      <c r="S64" s="141"/>
      <c r="T64" s="141"/>
      <c r="U64" s="141"/>
      <c r="V64" s="58"/>
      <c r="X64" s="54"/>
      <c r="Y64" s="54"/>
      <c r="Z64" s="54"/>
    </row>
    <row r="65" spans="5:26" ht="13.8">
      <c r="E65" s="64"/>
      <c r="N65" s="67"/>
      <c r="O65" s="59"/>
      <c r="P65" s="63"/>
      <c r="Q65" s="141"/>
      <c r="R65" s="141"/>
      <c r="S65" s="141"/>
      <c r="T65" s="141"/>
      <c r="U65" s="141"/>
      <c r="V65" s="58"/>
      <c r="X65" s="54"/>
      <c r="Y65" s="54"/>
      <c r="Z65" s="54"/>
    </row>
    <row r="66" spans="5:26" ht="13.8">
      <c r="E66" s="64"/>
      <c r="N66" s="67"/>
      <c r="O66" s="59"/>
      <c r="P66" s="63"/>
      <c r="Q66" s="141"/>
      <c r="R66" s="141"/>
      <c r="S66" s="141"/>
      <c r="T66" s="141"/>
      <c r="U66" s="141"/>
      <c r="V66" s="58"/>
      <c r="X66" s="54"/>
      <c r="Y66" s="54"/>
      <c r="Z66" s="54"/>
    </row>
    <row r="67" spans="5:26" ht="13.8">
      <c r="E67" s="64"/>
      <c r="N67" s="67"/>
      <c r="O67" s="59"/>
      <c r="P67" s="63"/>
      <c r="Q67" s="141"/>
      <c r="R67" s="141"/>
      <c r="S67" s="141"/>
      <c r="T67" s="141"/>
      <c r="U67" s="141"/>
      <c r="V67" s="58"/>
      <c r="X67" s="54"/>
      <c r="Y67" s="54"/>
      <c r="Z67" s="54"/>
    </row>
    <row r="68" spans="5:26" ht="13.8">
      <c r="E68" s="64"/>
      <c r="N68" s="67"/>
      <c r="O68" s="59"/>
      <c r="P68" s="63"/>
      <c r="Q68" s="141"/>
      <c r="R68" s="141"/>
      <c r="S68" s="141"/>
      <c r="T68" s="141"/>
      <c r="U68" s="141"/>
      <c r="V68" s="58"/>
      <c r="X68" s="54"/>
      <c r="Y68" s="54"/>
      <c r="Z68" s="54"/>
    </row>
    <row r="69" spans="5:26" ht="13.8">
      <c r="N69" s="68"/>
      <c r="O69" s="59"/>
      <c r="P69" s="63"/>
      <c r="Q69" s="141"/>
      <c r="R69" s="141"/>
      <c r="S69" s="141"/>
      <c r="T69" s="141"/>
      <c r="U69" s="141"/>
      <c r="V69" s="58"/>
      <c r="X69" s="54"/>
      <c r="Y69" s="54"/>
      <c r="Z69" s="54"/>
    </row>
    <row r="70" spans="5:26" ht="13.8">
      <c r="O70" s="59"/>
      <c r="P70" s="63"/>
      <c r="Q70" s="141"/>
      <c r="R70" s="141"/>
      <c r="S70" s="141"/>
      <c r="T70" s="141"/>
      <c r="U70" s="141"/>
      <c r="V70" s="58"/>
      <c r="X70" s="54"/>
      <c r="Y70" s="54"/>
      <c r="Z70" s="54"/>
    </row>
    <row r="71" spans="5:26" ht="13.8">
      <c r="O71" s="59"/>
      <c r="P71" s="63"/>
      <c r="Q71" s="141"/>
      <c r="R71" s="141"/>
      <c r="S71" s="141"/>
      <c r="T71" s="141"/>
      <c r="U71" s="141"/>
      <c r="V71" s="58"/>
      <c r="X71" s="54"/>
      <c r="Y71" s="54"/>
      <c r="Z71" s="54"/>
    </row>
    <row r="72" spans="5:26" ht="13.8">
      <c r="O72" s="59"/>
      <c r="P72" s="63"/>
      <c r="Q72" s="141"/>
      <c r="R72" s="141"/>
      <c r="S72" s="141"/>
      <c r="T72" s="141"/>
      <c r="U72" s="141"/>
      <c r="V72" s="58"/>
      <c r="X72" s="54"/>
      <c r="Y72" s="54"/>
      <c r="Z72" s="54"/>
    </row>
    <row r="73" spans="5:26" ht="13.8">
      <c r="O73" s="59"/>
      <c r="P73" s="63"/>
      <c r="Q73" s="141"/>
      <c r="R73" s="141"/>
      <c r="S73" s="141"/>
      <c r="T73" s="141"/>
      <c r="U73" s="141"/>
      <c r="V73" s="58"/>
      <c r="X73" s="54"/>
      <c r="Y73" s="54"/>
      <c r="Z73" s="54"/>
    </row>
    <row r="74" spans="5:26" ht="13.8">
      <c r="O74" s="59"/>
      <c r="P74" s="63"/>
      <c r="Q74" s="141"/>
      <c r="R74" s="141"/>
      <c r="S74" s="141"/>
      <c r="T74" s="141"/>
      <c r="U74" s="141"/>
      <c r="V74" s="58"/>
      <c r="X74" s="54"/>
      <c r="Y74" s="54"/>
      <c r="Z74" s="54"/>
    </row>
    <row r="75" spans="5:26" ht="13.8">
      <c r="O75" s="59"/>
      <c r="P75" s="63"/>
      <c r="Q75" s="141"/>
      <c r="R75" s="141"/>
      <c r="S75" s="141"/>
      <c r="T75" s="141"/>
      <c r="U75" s="141"/>
      <c r="V75" s="58"/>
      <c r="X75" s="54"/>
      <c r="Y75" s="54"/>
      <c r="Z75" s="54"/>
    </row>
    <row r="76" spans="5:26" ht="13.8">
      <c r="O76" s="59"/>
      <c r="P76" s="63"/>
      <c r="Q76" s="141"/>
      <c r="R76" s="141"/>
      <c r="S76" s="141"/>
      <c r="T76" s="141"/>
      <c r="U76" s="141"/>
      <c r="V76" s="58"/>
      <c r="X76" s="54"/>
      <c r="Y76" s="54"/>
      <c r="Z76" s="54"/>
    </row>
    <row r="77" spans="5:26" ht="13.8">
      <c r="O77" s="59"/>
      <c r="P77" s="63"/>
      <c r="Q77" s="141"/>
      <c r="R77" s="141"/>
      <c r="S77" s="141"/>
      <c r="T77" s="141"/>
      <c r="U77" s="141"/>
      <c r="V77" s="58"/>
      <c r="X77" s="54"/>
      <c r="Y77" s="54"/>
      <c r="Z77" s="54"/>
    </row>
    <row r="78" spans="5:26" ht="13.8">
      <c r="O78" s="59"/>
      <c r="P78" s="63"/>
      <c r="Q78" s="141"/>
      <c r="R78" s="141"/>
      <c r="S78" s="141"/>
      <c r="T78" s="141"/>
      <c r="U78" s="141"/>
      <c r="V78" s="58"/>
      <c r="X78" s="54"/>
      <c r="Y78" s="54"/>
      <c r="Z78" s="54"/>
    </row>
    <row r="79" spans="5:26" ht="13.8">
      <c r="O79" s="59"/>
      <c r="P79" s="63"/>
      <c r="Q79" s="141"/>
      <c r="R79" s="141"/>
      <c r="S79" s="141"/>
      <c r="T79" s="141"/>
      <c r="U79" s="141"/>
      <c r="V79" s="58"/>
      <c r="X79" s="54"/>
      <c r="Y79" s="54"/>
      <c r="Z79" s="54"/>
    </row>
    <row r="80" spans="5:26" ht="13.8">
      <c r="O80" s="59"/>
      <c r="P80" s="63"/>
      <c r="Q80" s="141"/>
      <c r="R80" s="141"/>
      <c r="S80" s="141"/>
      <c r="T80" s="141"/>
      <c r="U80" s="141"/>
      <c r="V80" s="58"/>
      <c r="X80" s="54"/>
      <c r="Y80" s="54"/>
      <c r="Z80" s="54"/>
    </row>
    <row r="81" spans="15:26" ht="13.8">
      <c r="O81" s="59"/>
      <c r="P81" s="63"/>
      <c r="Q81" s="141"/>
      <c r="R81" s="141"/>
      <c r="S81" s="141"/>
      <c r="T81" s="141"/>
      <c r="U81" s="141"/>
      <c r="V81" s="58"/>
      <c r="X81" s="54"/>
      <c r="Y81" s="54"/>
      <c r="Z81" s="54"/>
    </row>
    <row r="82" spans="15:26" ht="13.8">
      <c r="O82" s="59"/>
      <c r="P82" s="63"/>
      <c r="Q82" s="141"/>
      <c r="R82" s="141"/>
      <c r="S82" s="141"/>
      <c r="T82" s="141"/>
      <c r="U82" s="141"/>
      <c r="V82" s="58"/>
      <c r="X82" s="54"/>
      <c r="Y82" s="54"/>
      <c r="Z82" s="54"/>
    </row>
    <row r="83" spans="15:26" ht="13.8">
      <c r="O83" s="59"/>
      <c r="P83" s="63"/>
      <c r="Q83" s="141"/>
      <c r="R83" s="141"/>
      <c r="S83" s="141"/>
      <c r="T83" s="141"/>
      <c r="U83" s="141"/>
      <c r="V83" s="58"/>
      <c r="X83" s="54"/>
      <c r="Y83" s="54"/>
      <c r="Z83" s="54"/>
    </row>
    <row r="84" spans="15:26" ht="13.8">
      <c r="O84" s="60"/>
      <c r="P84" s="63"/>
      <c r="Q84" s="141"/>
      <c r="R84" s="141"/>
      <c r="S84" s="141"/>
      <c r="T84" s="141"/>
      <c r="U84" s="141"/>
      <c r="V84" s="58"/>
      <c r="X84" s="54"/>
      <c r="Y84" s="54"/>
      <c r="Z84" s="54"/>
    </row>
    <row r="85" spans="15:26" ht="13.8">
      <c r="O85" s="60">
        <v>42248</v>
      </c>
      <c r="P85" s="63"/>
      <c r="Q85" s="141"/>
      <c r="R85" s="141"/>
      <c r="S85" s="141"/>
      <c r="T85" s="141"/>
      <c r="U85" s="141"/>
      <c r="V85" s="58"/>
      <c r="X85" s="54"/>
      <c r="Y85" s="54"/>
      <c r="Z85" s="54"/>
    </row>
    <row r="86" spans="15:26" ht="13.8">
      <c r="O86" s="59"/>
      <c r="P86" s="63"/>
      <c r="Q86" s="141"/>
      <c r="R86" s="141"/>
      <c r="S86" s="141"/>
      <c r="T86" s="141"/>
      <c r="U86" s="141"/>
      <c r="V86" s="58"/>
      <c r="X86" s="54"/>
      <c r="Y86" s="54"/>
      <c r="Z86" s="54"/>
    </row>
    <row r="87" spans="15:26" ht="13.8">
      <c r="O87" s="59"/>
      <c r="P87" s="63"/>
      <c r="Q87" s="141"/>
      <c r="R87" s="141"/>
      <c r="S87" s="141"/>
      <c r="T87" s="141"/>
      <c r="U87" s="141"/>
      <c r="V87" s="58"/>
      <c r="X87" s="54"/>
      <c r="Y87" s="54"/>
      <c r="Z87" s="54"/>
    </row>
    <row r="88" spans="15:26" ht="13.8">
      <c r="O88" s="59"/>
      <c r="P88" s="63"/>
      <c r="Q88" s="141"/>
      <c r="R88" s="141"/>
      <c r="S88" s="141"/>
      <c r="T88" s="141"/>
      <c r="U88" s="141"/>
      <c r="V88" s="58"/>
      <c r="X88" s="54"/>
      <c r="Y88" s="54"/>
      <c r="Z88" s="54"/>
    </row>
    <row r="89" spans="15:26" ht="13.8">
      <c r="O89" s="59"/>
      <c r="P89" s="63"/>
      <c r="Q89" s="141"/>
      <c r="R89" s="141"/>
      <c r="S89" s="141"/>
      <c r="T89" s="141"/>
      <c r="U89" s="141"/>
      <c r="V89" s="58"/>
      <c r="X89" s="54"/>
      <c r="Y89" s="54"/>
      <c r="Z89" s="54"/>
    </row>
    <row r="90" spans="15:26" ht="13.8">
      <c r="O90" s="59"/>
      <c r="P90" s="63"/>
      <c r="Q90" s="141"/>
      <c r="R90" s="141"/>
      <c r="S90" s="141"/>
      <c r="T90" s="141"/>
      <c r="U90" s="141"/>
      <c r="V90" s="58"/>
      <c r="X90" s="54"/>
      <c r="Y90" s="54"/>
      <c r="Z90" s="54"/>
    </row>
    <row r="91" spans="15:26" ht="13.8">
      <c r="O91" s="59"/>
      <c r="P91" s="63"/>
      <c r="Q91" s="141"/>
      <c r="R91" s="141"/>
      <c r="S91" s="141"/>
      <c r="T91" s="141"/>
      <c r="U91" s="141"/>
      <c r="V91" s="58"/>
      <c r="X91" s="54"/>
      <c r="Y91" s="54"/>
      <c r="Z91" s="54"/>
    </row>
    <row r="92" spans="15:26" ht="13.8">
      <c r="O92" s="59"/>
      <c r="P92" s="63"/>
      <c r="Q92" s="141"/>
      <c r="R92" s="141"/>
      <c r="S92" s="141"/>
      <c r="T92" s="141"/>
      <c r="U92" s="141"/>
      <c r="V92" s="58"/>
      <c r="X92" s="54"/>
      <c r="Y92" s="54"/>
      <c r="Z92" s="54"/>
    </row>
    <row r="93" spans="15:26" ht="13.8">
      <c r="O93" s="59"/>
      <c r="P93" s="63"/>
      <c r="Q93" s="141"/>
      <c r="R93" s="141"/>
      <c r="S93" s="141"/>
      <c r="T93" s="141"/>
      <c r="U93" s="141"/>
      <c r="V93" s="58"/>
      <c r="X93" s="54"/>
      <c r="Y93" s="54"/>
      <c r="Z93" s="54"/>
    </row>
    <row r="94" spans="15:26" ht="13.8">
      <c r="O94" s="59"/>
      <c r="P94" s="63"/>
      <c r="Q94" s="141"/>
      <c r="R94" s="141"/>
      <c r="S94" s="141"/>
      <c r="T94" s="141"/>
      <c r="U94" s="141"/>
      <c r="V94" s="58"/>
      <c r="X94" s="54"/>
      <c r="Y94" s="54"/>
      <c r="Z94" s="54"/>
    </row>
    <row r="95" spans="15:26" ht="13.8">
      <c r="O95" s="59"/>
      <c r="P95" s="63"/>
      <c r="Q95" s="141"/>
      <c r="R95" s="141"/>
      <c r="S95" s="141"/>
      <c r="T95" s="141"/>
      <c r="U95" s="141"/>
      <c r="V95" s="58"/>
      <c r="X95" s="54"/>
      <c r="Y95" s="54"/>
      <c r="Z95" s="54"/>
    </row>
    <row r="96" spans="15:26" ht="13.8">
      <c r="O96" s="59"/>
      <c r="P96" s="63"/>
      <c r="Q96" s="141"/>
      <c r="R96" s="141"/>
      <c r="S96" s="141"/>
      <c r="T96" s="141"/>
      <c r="U96" s="141"/>
      <c r="V96" s="58"/>
      <c r="X96" s="54"/>
      <c r="Y96" s="54"/>
      <c r="Z96" s="54"/>
    </row>
    <row r="97" spans="15:26" ht="13.8">
      <c r="O97" s="59"/>
      <c r="P97" s="63"/>
      <c r="Q97" s="141"/>
      <c r="R97" s="141"/>
      <c r="S97" s="141"/>
      <c r="T97" s="141"/>
      <c r="U97" s="141"/>
      <c r="V97" s="58"/>
      <c r="X97" s="54"/>
      <c r="Y97" s="54"/>
      <c r="Z97" s="54"/>
    </row>
    <row r="98" spans="15:26" ht="13.8">
      <c r="O98" s="59"/>
      <c r="P98" s="63"/>
      <c r="Q98" s="141"/>
      <c r="R98" s="141"/>
      <c r="S98" s="141"/>
      <c r="T98" s="141"/>
      <c r="U98" s="141"/>
      <c r="V98" s="58"/>
      <c r="X98" s="54"/>
      <c r="Y98" s="54"/>
      <c r="Z98" s="54"/>
    </row>
    <row r="99" spans="15:26" ht="13.8">
      <c r="O99" s="59"/>
      <c r="P99" s="63"/>
      <c r="Q99" s="141"/>
      <c r="R99" s="141"/>
      <c r="S99" s="141"/>
      <c r="T99" s="141"/>
      <c r="U99" s="141"/>
      <c r="V99" s="58"/>
      <c r="X99" s="54"/>
      <c r="Y99" s="54"/>
      <c r="Z99" s="54"/>
    </row>
    <row r="100" spans="15:26" ht="13.8">
      <c r="O100" s="59"/>
      <c r="P100" s="63"/>
      <c r="Q100" s="141"/>
      <c r="R100" s="141"/>
      <c r="S100" s="141"/>
      <c r="T100" s="141"/>
      <c r="U100" s="141"/>
      <c r="V100" s="58"/>
      <c r="X100" s="54"/>
      <c r="Y100" s="54"/>
      <c r="Z100" s="54"/>
    </row>
    <row r="101" spans="15:26" ht="13.8">
      <c r="O101" s="59"/>
      <c r="P101" s="63"/>
      <c r="Q101" s="141"/>
      <c r="R101" s="141"/>
      <c r="S101" s="141"/>
      <c r="T101" s="141"/>
      <c r="U101" s="141"/>
      <c r="V101" s="58"/>
      <c r="X101" s="54"/>
      <c r="Y101" s="54"/>
      <c r="Z101" s="54"/>
    </row>
    <row r="102" spans="15:26" ht="13.8">
      <c r="O102" s="59"/>
      <c r="P102" s="63"/>
      <c r="Q102" s="141"/>
      <c r="R102" s="141"/>
      <c r="S102" s="141"/>
      <c r="T102" s="141"/>
      <c r="U102" s="141"/>
      <c r="V102" s="58"/>
      <c r="X102" s="54"/>
      <c r="Y102" s="54"/>
      <c r="Z102" s="54"/>
    </row>
    <row r="103" spans="15:26" ht="13.8">
      <c r="O103" s="59"/>
      <c r="P103" s="63"/>
      <c r="Q103" s="141"/>
      <c r="R103" s="141"/>
      <c r="S103" s="141"/>
      <c r="T103" s="141"/>
      <c r="U103" s="141"/>
      <c r="V103" s="58"/>
      <c r="X103" s="54"/>
      <c r="Y103" s="54"/>
      <c r="Z103" s="54"/>
    </row>
    <row r="104" spans="15:26" ht="13.8">
      <c r="O104" s="59"/>
      <c r="P104" s="63"/>
      <c r="Q104" s="141"/>
      <c r="R104" s="141"/>
      <c r="S104" s="141"/>
      <c r="T104" s="141"/>
      <c r="U104" s="141"/>
      <c r="V104" s="58"/>
      <c r="X104" s="54"/>
      <c r="Y104" s="54"/>
      <c r="Z104" s="54"/>
    </row>
    <row r="105" spans="15:26" ht="13.8">
      <c r="O105" s="59"/>
      <c r="P105" s="63"/>
      <c r="Q105" s="141"/>
      <c r="R105" s="141"/>
      <c r="S105" s="141"/>
      <c r="T105" s="141"/>
      <c r="U105" s="141"/>
      <c r="V105" s="58"/>
      <c r="X105" s="54"/>
      <c r="Y105" s="54"/>
      <c r="Z105" s="54"/>
    </row>
    <row r="106" spans="15:26" ht="13.8">
      <c r="O106" s="59"/>
      <c r="P106" s="63"/>
      <c r="Q106" s="141"/>
      <c r="R106" s="141"/>
      <c r="S106" s="141"/>
      <c r="T106" s="141"/>
      <c r="U106" s="141"/>
      <c r="V106" s="58"/>
      <c r="X106" s="54"/>
      <c r="Y106" s="54"/>
      <c r="Z106" s="54"/>
    </row>
    <row r="107" spans="15:26" ht="13.8">
      <c r="O107" s="59"/>
      <c r="P107" s="63"/>
      <c r="Q107" s="141"/>
      <c r="R107" s="141"/>
      <c r="S107" s="141"/>
      <c r="T107" s="141"/>
      <c r="U107" s="141"/>
      <c r="V107" s="58"/>
      <c r="X107" s="54"/>
      <c r="Y107" s="54"/>
      <c r="Z107" s="54"/>
    </row>
    <row r="108" spans="15:26" ht="13.8">
      <c r="O108" s="59"/>
      <c r="P108" s="63"/>
      <c r="Q108" s="141"/>
      <c r="R108" s="141"/>
      <c r="S108" s="141"/>
      <c r="T108" s="141"/>
      <c r="U108" s="141"/>
      <c r="V108" s="58"/>
      <c r="X108" s="54"/>
      <c r="Y108" s="54"/>
      <c r="Z108" s="54"/>
    </row>
    <row r="109" spans="15:26" ht="13.8">
      <c r="O109" s="59"/>
      <c r="P109" s="63"/>
      <c r="Q109" s="141"/>
      <c r="R109" s="141"/>
      <c r="S109" s="141"/>
      <c r="T109" s="141"/>
      <c r="U109" s="141"/>
      <c r="V109" s="58"/>
      <c r="X109" s="54"/>
      <c r="Y109" s="54"/>
      <c r="Z109" s="54"/>
    </row>
    <row r="110" spans="15:26" ht="13.8">
      <c r="O110" s="59"/>
      <c r="P110" s="63"/>
      <c r="Q110" s="141"/>
      <c r="R110" s="141"/>
      <c r="S110" s="141"/>
      <c r="T110" s="141"/>
      <c r="U110" s="141"/>
      <c r="V110" s="58"/>
      <c r="X110" s="54"/>
      <c r="Y110" s="54"/>
      <c r="Z110" s="54"/>
    </row>
    <row r="111" spans="15:26" ht="13.8">
      <c r="O111" s="59"/>
      <c r="P111" s="63"/>
      <c r="Q111" s="141"/>
      <c r="R111" s="141"/>
      <c r="S111" s="141"/>
      <c r="T111" s="141"/>
      <c r="U111" s="141"/>
      <c r="V111" s="58"/>
      <c r="X111" s="54"/>
      <c r="Y111" s="54"/>
      <c r="Z111" s="54"/>
    </row>
    <row r="112" spans="15:26" ht="13.8">
      <c r="O112" s="59"/>
      <c r="P112" s="63"/>
      <c r="Q112" s="141"/>
      <c r="R112" s="141"/>
      <c r="S112" s="141"/>
      <c r="T112" s="141"/>
      <c r="U112" s="141"/>
      <c r="V112" s="58"/>
      <c r="X112" s="54"/>
      <c r="Y112" s="54"/>
      <c r="Z112" s="54"/>
    </row>
    <row r="113" spans="15:26" ht="13.8">
      <c r="O113" s="59"/>
      <c r="P113" s="63"/>
      <c r="Q113" s="141"/>
      <c r="R113" s="141"/>
      <c r="S113" s="141"/>
      <c r="T113" s="141"/>
      <c r="U113" s="141"/>
      <c r="V113" s="58"/>
      <c r="X113" s="54"/>
      <c r="Y113" s="54"/>
      <c r="Z113" s="54"/>
    </row>
    <row r="114" spans="15:26" ht="13.8">
      <c r="O114" s="59"/>
      <c r="P114" s="63"/>
      <c r="Q114" s="141"/>
      <c r="R114" s="141"/>
      <c r="S114" s="141"/>
      <c r="T114" s="141"/>
      <c r="U114" s="141"/>
      <c r="V114" s="58"/>
      <c r="X114" s="54"/>
      <c r="Y114" s="54"/>
      <c r="Z114" s="54"/>
    </row>
    <row r="115" spans="15:26" ht="13.8">
      <c r="O115" s="60">
        <v>42278</v>
      </c>
      <c r="P115" s="63"/>
      <c r="Q115" s="141"/>
      <c r="R115" s="141"/>
      <c r="S115" s="141"/>
      <c r="T115" s="141"/>
      <c r="U115" s="141"/>
      <c r="V115" s="58"/>
      <c r="X115" s="54"/>
      <c r="Y115" s="54"/>
      <c r="Z115" s="54"/>
    </row>
    <row r="116" spans="15:26" ht="13.8">
      <c r="O116" s="60"/>
      <c r="P116" s="63"/>
      <c r="Q116" s="141"/>
      <c r="R116" s="141"/>
      <c r="S116" s="141"/>
      <c r="T116" s="141"/>
      <c r="U116" s="141"/>
      <c r="V116" s="58"/>
      <c r="X116" s="54"/>
      <c r="Y116" s="54"/>
      <c r="Z116" s="54"/>
    </row>
    <row r="117" spans="15:26" ht="13.8">
      <c r="O117" s="59"/>
      <c r="P117" s="63"/>
      <c r="Q117" s="141"/>
      <c r="R117" s="141"/>
      <c r="S117" s="141"/>
      <c r="T117" s="141"/>
      <c r="U117" s="141"/>
      <c r="V117" s="58"/>
      <c r="X117" s="54"/>
      <c r="Y117" s="54"/>
      <c r="Z117" s="54"/>
    </row>
    <row r="118" spans="15:26" ht="13.8">
      <c r="O118" s="59"/>
      <c r="P118" s="63"/>
      <c r="Q118" s="141"/>
      <c r="R118" s="141"/>
      <c r="S118" s="141"/>
      <c r="T118" s="141"/>
      <c r="U118" s="141"/>
      <c r="V118" s="58"/>
      <c r="X118" s="54"/>
      <c r="Y118" s="54"/>
      <c r="Z118" s="54"/>
    </row>
    <row r="119" spans="15:26" ht="13.8">
      <c r="O119" s="59"/>
      <c r="P119" s="63"/>
      <c r="Q119" s="141"/>
      <c r="R119" s="141"/>
      <c r="S119" s="141"/>
      <c r="T119" s="141"/>
      <c r="U119" s="141"/>
      <c r="V119" s="58"/>
      <c r="X119" s="54"/>
      <c r="Y119" s="54"/>
      <c r="Z119" s="54"/>
    </row>
    <row r="120" spans="15:26" ht="13.8">
      <c r="O120" s="59"/>
      <c r="P120" s="63"/>
      <c r="Q120" s="141"/>
      <c r="R120" s="141"/>
      <c r="S120" s="141"/>
      <c r="T120" s="141"/>
      <c r="U120" s="141"/>
      <c r="V120" s="58"/>
      <c r="X120" s="54"/>
      <c r="Y120" s="54"/>
      <c r="Z120" s="54"/>
    </row>
    <row r="121" spans="15:26" ht="13.8">
      <c r="O121" s="59"/>
      <c r="P121" s="63"/>
      <c r="Q121" s="141"/>
      <c r="R121" s="141"/>
      <c r="S121" s="141"/>
      <c r="T121" s="141"/>
      <c r="U121" s="141"/>
      <c r="V121" s="58"/>
      <c r="X121" s="54"/>
      <c r="Y121" s="54"/>
      <c r="Z121" s="54"/>
    </row>
    <row r="122" spans="15:26" ht="13.8">
      <c r="O122" s="59"/>
      <c r="P122" s="63"/>
      <c r="Q122" s="141"/>
      <c r="R122" s="141"/>
      <c r="S122" s="141"/>
      <c r="T122" s="141"/>
      <c r="U122" s="141"/>
      <c r="V122" s="58"/>
      <c r="X122" s="54"/>
      <c r="Y122" s="54"/>
      <c r="Z122" s="54"/>
    </row>
    <row r="123" spans="15:26" ht="13.8">
      <c r="O123" s="59"/>
      <c r="P123" s="63"/>
      <c r="Q123" s="141"/>
      <c r="R123" s="141"/>
      <c r="S123" s="141"/>
      <c r="T123" s="141"/>
      <c r="U123" s="141"/>
      <c r="V123" s="58"/>
      <c r="X123" s="54"/>
      <c r="Y123" s="54"/>
      <c r="Z123" s="54"/>
    </row>
    <row r="124" spans="15:26" ht="13.8">
      <c r="O124" s="59"/>
      <c r="P124" s="63"/>
      <c r="Q124" s="141"/>
      <c r="R124" s="141"/>
      <c r="S124" s="141"/>
      <c r="T124" s="141"/>
      <c r="U124" s="141"/>
      <c r="V124" s="58"/>
      <c r="X124" s="54"/>
      <c r="Y124" s="54"/>
      <c r="Z124" s="54"/>
    </row>
    <row r="125" spans="15:26" ht="13.8">
      <c r="O125" s="59"/>
      <c r="P125" s="63"/>
      <c r="Q125" s="141"/>
      <c r="R125" s="141"/>
      <c r="S125" s="141"/>
      <c r="T125" s="141"/>
      <c r="U125" s="141"/>
      <c r="V125" s="58"/>
      <c r="X125" s="54"/>
      <c r="Y125" s="54"/>
      <c r="Z125" s="54"/>
    </row>
    <row r="126" spans="15:26" ht="13.8">
      <c r="O126" s="59"/>
      <c r="P126" s="63"/>
      <c r="Q126" s="141"/>
      <c r="R126" s="141"/>
      <c r="S126" s="141"/>
      <c r="T126" s="141"/>
      <c r="U126" s="141"/>
      <c r="V126" s="58"/>
      <c r="X126" s="54"/>
      <c r="Y126" s="54"/>
      <c r="Z126" s="54"/>
    </row>
    <row r="127" spans="15:26" ht="13.8">
      <c r="O127" s="59"/>
      <c r="P127" s="63"/>
      <c r="Q127" s="141"/>
      <c r="R127" s="141"/>
      <c r="S127" s="141"/>
      <c r="T127" s="141"/>
      <c r="U127" s="141"/>
      <c r="V127" s="58"/>
      <c r="X127" s="54"/>
      <c r="Y127" s="54"/>
      <c r="Z127" s="54"/>
    </row>
    <row r="128" spans="15:26" ht="13.8">
      <c r="O128" s="59"/>
      <c r="P128" s="63"/>
      <c r="Q128" s="141"/>
      <c r="R128" s="141"/>
      <c r="S128" s="141"/>
      <c r="T128" s="141"/>
      <c r="U128" s="141"/>
      <c r="V128" s="58"/>
      <c r="X128" s="54"/>
      <c r="Y128" s="54"/>
      <c r="Z128" s="54"/>
    </row>
    <row r="129" spans="15:26" ht="13.8">
      <c r="O129" s="59"/>
      <c r="P129" s="63"/>
      <c r="Q129" s="141"/>
      <c r="R129" s="141"/>
      <c r="S129" s="141"/>
      <c r="T129" s="141"/>
      <c r="U129" s="141"/>
      <c r="V129" s="58"/>
      <c r="X129" s="54"/>
      <c r="Y129" s="54"/>
      <c r="Z129" s="54"/>
    </row>
    <row r="130" spans="15:26" ht="13.8">
      <c r="O130" s="59"/>
      <c r="P130" s="63"/>
      <c r="Q130" s="141"/>
      <c r="R130" s="141"/>
      <c r="S130" s="141"/>
      <c r="T130" s="141"/>
      <c r="U130" s="141"/>
      <c r="V130" s="58"/>
      <c r="X130" s="54"/>
      <c r="Y130" s="54"/>
      <c r="Z130" s="54"/>
    </row>
    <row r="131" spans="15:26" ht="13.8">
      <c r="O131" s="59"/>
      <c r="P131" s="63"/>
      <c r="Q131" s="141"/>
      <c r="R131" s="141"/>
      <c r="S131" s="141"/>
      <c r="T131" s="141"/>
      <c r="U131" s="141"/>
      <c r="V131" s="58"/>
      <c r="X131" s="54"/>
      <c r="Y131" s="54"/>
      <c r="Z131" s="54"/>
    </row>
    <row r="132" spans="15:26" ht="13.8">
      <c r="O132" s="59"/>
      <c r="P132" s="63"/>
      <c r="Q132" s="141"/>
      <c r="R132" s="141"/>
      <c r="S132" s="141"/>
      <c r="T132" s="141"/>
      <c r="U132" s="141"/>
      <c r="V132" s="58"/>
      <c r="X132" s="54"/>
      <c r="Y132" s="54"/>
      <c r="Z132" s="54"/>
    </row>
    <row r="133" spans="15:26" ht="13.8">
      <c r="O133" s="59"/>
      <c r="P133" s="63"/>
      <c r="Q133" s="141"/>
      <c r="R133" s="141"/>
      <c r="S133" s="141"/>
      <c r="T133" s="141"/>
      <c r="U133" s="141"/>
      <c r="V133" s="58"/>
      <c r="X133" s="54"/>
      <c r="Y133" s="54"/>
      <c r="Z133" s="54"/>
    </row>
    <row r="134" spans="15:26" ht="13.8">
      <c r="O134" s="59"/>
      <c r="P134" s="63"/>
      <c r="Q134" s="141"/>
      <c r="R134" s="141"/>
      <c r="S134" s="141"/>
      <c r="T134" s="141"/>
      <c r="U134" s="141"/>
      <c r="V134" s="58"/>
      <c r="X134" s="54"/>
      <c r="Y134" s="54"/>
      <c r="Z134" s="54"/>
    </row>
    <row r="135" spans="15:26" ht="13.8">
      <c r="O135" s="59"/>
      <c r="P135" s="63"/>
      <c r="Q135" s="141"/>
      <c r="R135" s="141"/>
      <c r="S135" s="141"/>
      <c r="T135" s="141"/>
      <c r="U135" s="141"/>
      <c r="V135" s="58"/>
      <c r="X135" s="54"/>
      <c r="Y135" s="54"/>
      <c r="Z135" s="54"/>
    </row>
    <row r="136" spans="15:26" ht="13.8">
      <c r="O136" s="59"/>
      <c r="P136" s="63"/>
      <c r="Q136" s="141"/>
      <c r="R136" s="141"/>
      <c r="S136" s="141"/>
      <c r="T136" s="141"/>
      <c r="U136" s="141"/>
      <c r="V136" s="58"/>
      <c r="X136" s="54"/>
      <c r="Y136" s="54"/>
      <c r="Z136" s="54"/>
    </row>
    <row r="137" spans="15:26" ht="13.8">
      <c r="O137" s="59"/>
      <c r="P137" s="63"/>
      <c r="Q137" s="141"/>
      <c r="R137" s="141"/>
      <c r="S137" s="141"/>
      <c r="T137" s="141"/>
      <c r="U137" s="141"/>
      <c r="V137" s="58"/>
      <c r="X137" s="54"/>
      <c r="Y137" s="54"/>
      <c r="Z137" s="54"/>
    </row>
    <row r="138" spans="15:26" ht="13.8">
      <c r="O138" s="59"/>
      <c r="P138" s="63"/>
      <c r="Q138" s="141"/>
      <c r="R138" s="141"/>
      <c r="S138" s="141"/>
      <c r="T138" s="141"/>
      <c r="U138" s="141"/>
      <c r="V138" s="58"/>
      <c r="X138" s="54"/>
      <c r="Y138" s="54"/>
      <c r="Z138" s="54"/>
    </row>
    <row r="139" spans="15:26" ht="13.8">
      <c r="O139" s="59"/>
      <c r="P139" s="63"/>
      <c r="Q139" s="141"/>
      <c r="R139" s="141"/>
      <c r="S139" s="141"/>
      <c r="T139" s="141"/>
      <c r="U139" s="141"/>
      <c r="V139" s="58"/>
      <c r="X139" s="54"/>
      <c r="Y139" s="54"/>
      <c r="Z139" s="54"/>
    </row>
    <row r="140" spans="15:26" ht="13.8">
      <c r="O140" s="59"/>
      <c r="P140" s="63"/>
      <c r="Q140" s="141"/>
      <c r="R140" s="141"/>
      <c r="S140" s="141"/>
      <c r="T140" s="141"/>
      <c r="U140" s="141"/>
      <c r="V140" s="58"/>
      <c r="X140" s="54"/>
      <c r="Y140" s="54"/>
      <c r="Z140" s="54"/>
    </row>
    <row r="141" spans="15:26" ht="13.8">
      <c r="O141" s="59"/>
      <c r="P141" s="63"/>
      <c r="Q141" s="141"/>
      <c r="R141" s="141"/>
      <c r="S141" s="141"/>
      <c r="T141" s="141"/>
      <c r="U141" s="141"/>
      <c r="V141" s="58"/>
      <c r="X141" s="54"/>
      <c r="Y141" s="54"/>
      <c r="Z141" s="54"/>
    </row>
    <row r="142" spans="15:26" ht="13.8">
      <c r="O142" s="59"/>
      <c r="P142" s="63"/>
      <c r="Q142" s="141"/>
      <c r="R142" s="141"/>
      <c r="S142" s="141"/>
      <c r="T142" s="141"/>
      <c r="U142" s="141"/>
      <c r="V142" s="58"/>
      <c r="X142" s="54"/>
      <c r="Y142" s="54"/>
      <c r="Z142" s="54"/>
    </row>
    <row r="143" spans="15:26" ht="13.8">
      <c r="O143" s="59"/>
      <c r="P143" s="63"/>
      <c r="Q143" s="141"/>
      <c r="R143" s="141"/>
      <c r="S143" s="141"/>
      <c r="T143" s="141"/>
      <c r="U143" s="141"/>
      <c r="V143" s="58"/>
      <c r="X143" s="54"/>
      <c r="Y143" s="54"/>
      <c r="Z143" s="54"/>
    </row>
    <row r="144" spans="15:26" ht="13.8">
      <c r="O144" s="59"/>
      <c r="P144" s="63"/>
      <c r="Q144" s="141"/>
      <c r="R144" s="141"/>
      <c r="S144" s="141"/>
      <c r="T144" s="141"/>
      <c r="U144" s="141"/>
      <c r="V144" s="58"/>
      <c r="X144" s="54"/>
      <c r="Y144" s="54"/>
      <c r="Z144" s="54"/>
    </row>
    <row r="145" spans="15:26" ht="13.8">
      <c r="O145" s="59"/>
      <c r="P145" s="63"/>
      <c r="Q145" s="141"/>
      <c r="R145" s="141"/>
      <c r="S145" s="141"/>
      <c r="T145" s="141"/>
      <c r="U145" s="141"/>
      <c r="V145" s="58"/>
      <c r="X145" s="54"/>
      <c r="Y145" s="54"/>
      <c r="Z145" s="54"/>
    </row>
    <row r="146" spans="15:26" ht="13.8">
      <c r="O146" s="60">
        <v>42309</v>
      </c>
      <c r="P146" s="63"/>
      <c r="Q146" s="141"/>
      <c r="R146" s="141"/>
      <c r="S146" s="141"/>
      <c r="T146" s="141"/>
      <c r="U146" s="141"/>
      <c r="V146" s="58"/>
      <c r="X146" s="54"/>
      <c r="Y146" s="54"/>
      <c r="Z146" s="54"/>
    </row>
    <row r="147" spans="15:26" ht="13.8">
      <c r="O147" s="60"/>
      <c r="P147" s="63"/>
      <c r="Q147" s="141"/>
      <c r="R147" s="141"/>
      <c r="S147" s="141"/>
      <c r="T147" s="141"/>
      <c r="U147" s="141"/>
      <c r="V147" s="58"/>
      <c r="X147" s="54"/>
      <c r="Y147" s="54"/>
      <c r="Z147" s="54"/>
    </row>
    <row r="148" spans="15:26" ht="13.8">
      <c r="O148" s="59"/>
      <c r="P148" s="63"/>
      <c r="Q148" s="141"/>
      <c r="R148" s="141"/>
      <c r="S148" s="141"/>
      <c r="T148" s="141"/>
      <c r="U148" s="141"/>
      <c r="V148" s="58"/>
      <c r="X148" s="54"/>
      <c r="Y148" s="54"/>
      <c r="Z148" s="54"/>
    </row>
    <row r="149" spans="15:26" ht="13.8">
      <c r="O149" s="59"/>
      <c r="P149" s="63"/>
      <c r="Q149" s="141"/>
      <c r="R149" s="141"/>
      <c r="S149" s="141"/>
      <c r="T149" s="141"/>
      <c r="U149" s="141"/>
      <c r="V149" s="58"/>
      <c r="X149" s="54"/>
      <c r="Y149" s="54"/>
      <c r="Z149" s="54"/>
    </row>
    <row r="150" spans="15:26" ht="13.8">
      <c r="O150" s="59"/>
      <c r="P150" s="63"/>
      <c r="Q150" s="141"/>
      <c r="R150" s="141"/>
      <c r="S150" s="141"/>
      <c r="T150" s="141"/>
      <c r="U150" s="141"/>
      <c r="V150" s="58"/>
      <c r="X150" s="54"/>
      <c r="Y150" s="54"/>
      <c r="Z150" s="54"/>
    </row>
    <row r="151" spans="15:26" ht="13.8">
      <c r="O151" s="59"/>
      <c r="P151" s="63"/>
      <c r="Q151" s="141"/>
      <c r="R151" s="141"/>
      <c r="S151" s="141"/>
      <c r="T151" s="141"/>
      <c r="U151" s="141"/>
      <c r="V151" s="58"/>
      <c r="X151" s="54"/>
      <c r="Y151" s="54"/>
      <c r="Z151" s="54"/>
    </row>
    <row r="152" spans="15:26" ht="13.8">
      <c r="O152" s="59"/>
      <c r="P152" s="63"/>
      <c r="Q152" s="141"/>
      <c r="R152" s="141"/>
      <c r="S152" s="141"/>
      <c r="T152" s="141"/>
      <c r="U152" s="141"/>
      <c r="V152" s="58"/>
      <c r="X152" s="54"/>
      <c r="Y152" s="54"/>
      <c r="Z152" s="54"/>
    </row>
    <row r="153" spans="15:26" ht="13.8">
      <c r="O153" s="59"/>
      <c r="P153" s="63"/>
      <c r="Q153" s="141"/>
      <c r="R153" s="141"/>
      <c r="S153" s="141"/>
      <c r="T153" s="141"/>
      <c r="U153" s="141"/>
      <c r="V153" s="58"/>
      <c r="X153" s="54"/>
      <c r="Y153" s="54"/>
      <c r="Z153" s="54"/>
    </row>
    <row r="154" spans="15:26" ht="13.8">
      <c r="O154" s="59"/>
      <c r="P154" s="63"/>
      <c r="Q154" s="141"/>
      <c r="R154" s="141"/>
      <c r="S154" s="141"/>
      <c r="T154" s="141"/>
      <c r="U154" s="141"/>
      <c r="V154" s="58"/>
      <c r="X154" s="54"/>
      <c r="Y154" s="54"/>
      <c r="Z154" s="54"/>
    </row>
    <row r="155" spans="15:26" ht="13.8">
      <c r="O155" s="59"/>
      <c r="P155" s="63"/>
      <c r="Q155" s="141"/>
      <c r="R155" s="141"/>
      <c r="S155" s="141"/>
      <c r="T155" s="141"/>
      <c r="U155" s="141"/>
      <c r="V155" s="58"/>
      <c r="X155" s="54"/>
      <c r="Y155" s="54"/>
      <c r="Z155" s="54"/>
    </row>
    <row r="156" spans="15:26" ht="13.8">
      <c r="O156" s="59"/>
      <c r="P156" s="63"/>
      <c r="Q156" s="141"/>
      <c r="R156" s="141"/>
      <c r="S156" s="141"/>
      <c r="T156" s="141"/>
      <c r="U156" s="141"/>
      <c r="V156" s="58"/>
      <c r="X156" s="54"/>
      <c r="Y156" s="54"/>
      <c r="Z156" s="54"/>
    </row>
    <row r="157" spans="15:26" ht="13.8">
      <c r="O157" s="59"/>
      <c r="P157" s="63"/>
      <c r="Q157" s="141"/>
      <c r="R157" s="141"/>
      <c r="S157" s="141"/>
      <c r="T157" s="141"/>
      <c r="U157" s="141"/>
      <c r="V157" s="58"/>
      <c r="X157" s="54"/>
      <c r="Y157" s="54"/>
      <c r="Z157" s="54"/>
    </row>
    <row r="158" spans="15:26" ht="13.8">
      <c r="O158" s="59"/>
      <c r="P158" s="63"/>
      <c r="Q158" s="141"/>
      <c r="R158" s="141"/>
      <c r="S158" s="141"/>
      <c r="T158" s="141"/>
      <c r="U158" s="141"/>
      <c r="V158" s="58"/>
      <c r="X158" s="54"/>
      <c r="Y158" s="54"/>
      <c r="Z158" s="54"/>
    </row>
    <row r="159" spans="15:26" ht="13.8">
      <c r="O159" s="59"/>
      <c r="P159" s="63"/>
      <c r="Q159" s="141"/>
      <c r="R159" s="141"/>
      <c r="S159" s="141"/>
      <c r="T159" s="141"/>
      <c r="U159" s="141"/>
      <c r="V159" s="58"/>
      <c r="X159" s="54"/>
      <c r="Y159" s="54"/>
      <c r="Z159" s="54"/>
    </row>
    <row r="160" spans="15:26" ht="13.8">
      <c r="O160" s="59"/>
      <c r="P160" s="63"/>
      <c r="Q160" s="141"/>
      <c r="R160" s="141"/>
      <c r="S160" s="141"/>
      <c r="T160" s="141"/>
      <c r="U160" s="141"/>
      <c r="V160" s="58"/>
      <c r="X160" s="54"/>
      <c r="Y160" s="54"/>
      <c r="Z160" s="54"/>
    </row>
    <row r="161" spans="15:26" ht="13.8">
      <c r="O161" s="59"/>
      <c r="P161" s="63"/>
      <c r="Q161" s="141"/>
      <c r="R161" s="141"/>
      <c r="S161" s="141"/>
      <c r="T161" s="141"/>
      <c r="U161" s="141"/>
      <c r="V161" s="58"/>
      <c r="X161" s="54"/>
      <c r="Y161" s="54"/>
      <c r="Z161" s="54"/>
    </row>
    <row r="162" spans="15:26" ht="13.8">
      <c r="O162" s="59"/>
      <c r="P162" s="63"/>
      <c r="Q162" s="141"/>
      <c r="R162" s="141"/>
      <c r="S162" s="141"/>
      <c r="T162" s="141"/>
      <c r="U162" s="141"/>
      <c r="V162" s="58"/>
      <c r="X162" s="54"/>
      <c r="Y162" s="54"/>
      <c r="Z162" s="54"/>
    </row>
    <row r="163" spans="15:26" ht="13.8">
      <c r="O163" s="59"/>
      <c r="P163" s="63"/>
      <c r="Q163" s="141"/>
      <c r="R163" s="141"/>
      <c r="S163" s="141"/>
      <c r="T163" s="141"/>
      <c r="U163" s="141"/>
      <c r="V163" s="58"/>
      <c r="X163" s="54"/>
      <c r="Y163" s="54"/>
      <c r="Z163" s="54"/>
    </row>
    <row r="164" spans="15:26" ht="13.8">
      <c r="O164" s="59"/>
      <c r="P164" s="63"/>
      <c r="Q164" s="141"/>
      <c r="R164" s="141"/>
      <c r="S164" s="141"/>
      <c r="T164" s="141"/>
      <c r="U164" s="141"/>
      <c r="V164" s="58"/>
      <c r="X164" s="54"/>
      <c r="Y164" s="54"/>
      <c r="Z164" s="54"/>
    </row>
    <row r="165" spans="15:26" ht="13.8">
      <c r="O165" s="59"/>
      <c r="P165" s="63"/>
      <c r="Q165" s="141"/>
      <c r="R165" s="141"/>
      <c r="S165" s="141"/>
      <c r="T165" s="141"/>
      <c r="U165" s="141"/>
      <c r="V165" s="58"/>
      <c r="X165" s="54"/>
      <c r="Y165" s="54"/>
      <c r="Z165" s="54"/>
    </row>
    <row r="166" spans="15:26" ht="13.8">
      <c r="O166" s="59"/>
      <c r="P166" s="63"/>
      <c r="Q166" s="141"/>
      <c r="R166" s="141"/>
      <c r="S166" s="141"/>
      <c r="T166" s="141"/>
      <c r="U166" s="141"/>
      <c r="V166" s="58"/>
      <c r="X166" s="54"/>
      <c r="Y166" s="54"/>
      <c r="Z166" s="54"/>
    </row>
    <row r="167" spans="15:26" ht="13.8">
      <c r="O167" s="59"/>
      <c r="P167" s="63"/>
      <c r="Q167" s="141"/>
      <c r="R167" s="141"/>
      <c r="S167" s="141"/>
      <c r="T167" s="141"/>
      <c r="U167" s="141"/>
      <c r="V167" s="58"/>
      <c r="X167" s="54"/>
      <c r="Y167" s="54"/>
      <c r="Z167" s="54"/>
    </row>
    <row r="168" spans="15:26" ht="13.8">
      <c r="O168" s="59"/>
      <c r="P168" s="63"/>
      <c r="Q168" s="141"/>
      <c r="R168" s="141"/>
      <c r="S168" s="141"/>
      <c r="T168" s="141"/>
      <c r="U168" s="141"/>
      <c r="V168" s="58"/>
      <c r="X168" s="54"/>
      <c r="Y168" s="54"/>
      <c r="Z168" s="54"/>
    </row>
    <row r="169" spans="15:26" ht="13.8">
      <c r="O169" s="59"/>
      <c r="P169" s="63"/>
      <c r="Q169" s="141"/>
      <c r="R169" s="141"/>
      <c r="S169" s="141"/>
      <c r="T169" s="141"/>
      <c r="U169" s="141"/>
      <c r="V169" s="58"/>
      <c r="X169" s="54"/>
      <c r="Y169" s="54"/>
      <c r="Z169" s="54"/>
    </row>
    <row r="170" spans="15:26" ht="13.8">
      <c r="O170" s="59"/>
      <c r="P170" s="63"/>
      <c r="Q170" s="141"/>
      <c r="R170" s="141"/>
      <c r="S170" s="141"/>
      <c r="T170" s="141"/>
      <c r="U170" s="141"/>
      <c r="V170" s="58"/>
      <c r="X170" s="54"/>
      <c r="Y170" s="54"/>
      <c r="Z170" s="54"/>
    </row>
    <row r="171" spans="15:26" ht="13.8">
      <c r="O171" s="59"/>
      <c r="P171" s="63"/>
      <c r="Q171" s="141"/>
      <c r="R171" s="141"/>
      <c r="S171" s="141"/>
      <c r="T171" s="141"/>
      <c r="U171" s="141"/>
      <c r="V171" s="58"/>
      <c r="X171" s="54"/>
      <c r="Y171" s="54"/>
      <c r="Z171" s="54"/>
    </row>
    <row r="172" spans="15:26" ht="13.8">
      <c r="O172" s="59"/>
      <c r="P172" s="63"/>
      <c r="Q172" s="141"/>
      <c r="R172" s="141"/>
      <c r="S172" s="141"/>
      <c r="T172" s="141"/>
      <c r="U172" s="141"/>
      <c r="V172" s="58"/>
      <c r="X172" s="54"/>
      <c r="Y172" s="54"/>
      <c r="Z172" s="54"/>
    </row>
    <row r="173" spans="15:26" ht="13.8">
      <c r="O173" s="59"/>
      <c r="P173" s="63"/>
      <c r="Q173" s="141"/>
      <c r="R173" s="141"/>
      <c r="S173" s="141"/>
      <c r="T173" s="141"/>
      <c r="U173" s="141"/>
      <c r="V173" s="58"/>
      <c r="X173" s="54"/>
      <c r="Y173" s="54"/>
      <c r="Z173" s="54"/>
    </row>
    <row r="174" spans="15:26" ht="13.8">
      <c r="O174" s="59"/>
      <c r="P174" s="63"/>
      <c r="Q174" s="141"/>
      <c r="R174" s="141"/>
      <c r="S174" s="141"/>
      <c r="T174" s="141"/>
      <c r="U174" s="141"/>
      <c r="V174" s="58"/>
      <c r="X174" s="54"/>
      <c r="Y174" s="54"/>
      <c r="Z174" s="54"/>
    </row>
    <row r="175" spans="15:26" ht="13.8">
      <c r="O175" s="59"/>
      <c r="P175" s="63"/>
      <c r="Q175" s="141"/>
      <c r="R175" s="141"/>
      <c r="S175" s="141"/>
      <c r="T175" s="141"/>
      <c r="U175" s="141"/>
      <c r="V175" s="58"/>
      <c r="X175" s="54"/>
      <c r="Y175" s="54"/>
      <c r="Z175" s="54"/>
    </row>
    <row r="176" spans="15:26" ht="13.8">
      <c r="O176" s="60">
        <v>42339</v>
      </c>
      <c r="P176" s="63"/>
      <c r="Q176" s="141"/>
      <c r="R176" s="141"/>
      <c r="S176" s="141"/>
      <c r="T176" s="141"/>
      <c r="U176" s="141"/>
      <c r="V176" s="58"/>
      <c r="X176" s="54"/>
      <c r="Y176" s="54"/>
      <c r="Z176" s="54"/>
    </row>
    <row r="177" spans="15:26" ht="13.8">
      <c r="O177" s="60"/>
      <c r="P177" s="63"/>
      <c r="Q177" s="141"/>
      <c r="R177" s="141"/>
      <c r="S177" s="141"/>
      <c r="T177" s="141"/>
      <c r="U177" s="141"/>
      <c r="V177" s="58"/>
      <c r="X177" s="54"/>
      <c r="Y177" s="54"/>
      <c r="Z177" s="54"/>
    </row>
    <row r="178" spans="15:26" ht="13.8">
      <c r="O178" s="59"/>
      <c r="P178" s="63"/>
      <c r="Q178" s="141"/>
      <c r="R178" s="141"/>
      <c r="S178" s="141"/>
      <c r="T178" s="141"/>
      <c r="U178" s="141"/>
      <c r="V178" s="58"/>
      <c r="X178" s="54"/>
      <c r="Y178" s="54"/>
      <c r="Z178" s="54"/>
    </row>
    <row r="179" spans="15:26" ht="13.8">
      <c r="O179" s="59"/>
      <c r="P179" s="63"/>
      <c r="Q179" s="141"/>
      <c r="R179" s="141"/>
      <c r="S179" s="141"/>
      <c r="T179" s="141"/>
      <c r="U179" s="141"/>
      <c r="V179" s="58"/>
      <c r="X179" s="54"/>
      <c r="Y179" s="54"/>
      <c r="Z179" s="54"/>
    </row>
    <row r="180" spans="15:26" ht="13.8">
      <c r="O180" s="59"/>
      <c r="P180" s="63"/>
      <c r="Q180" s="141"/>
      <c r="R180" s="141"/>
      <c r="S180" s="141"/>
      <c r="T180" s="141"/>
      <c r="U180" s="141"/>
      <c r="V180" s="58"/>
      <c r="X180" s="54"/>
      <c r="Y180" s="54"/>
      <c r="Z180" s="54"/>
    </row>
    <row r="181" spans="15:26" ht="13.8">
      <c r="O181" s="59"/>
      <c r="P181" s="63"/>
      <c r="Q181" s="141"/>
      <c r="R181" s="141"/>
      <c r="S181" s="141"/>
      <c r="T181" s="141"/>
      <c r="U181" s="141"/>
      <c r="V181" s="58"/>
      <c r="X181" s="54"/>
      <c r="Y181" s="54"/>
      <c r="Z181" s="54"/>
    </row>
    <row r="182" spans="15:26" ht="13.8">
      <c r="O182" s="59"/>
      <c r="P182" s="63"/>
      <c r="Q182" s="141"/>
      <c r="R182" s="141"/>
      <c r="S182" s="141"/>
      <c r="T182" s="141"/>
      <c r="U182" s="141"/>
      <c r="V182" s="58"/>
      <c r="X182" s="54"/>
      <c r="Y182" s="54"/>
      <c r="Z182" s="54"/>
    </row>
    <row r="183" spans="15:26" ht="13.8">
      <c r="O183" s="59"/>
      <c r="P183" s="63"/>
      <c r="Q183" s="141"/>
      <c r="R183" s="141"/>
      <c r="S183" s="141"/>
      <c r="T183" s="141"/>
      <c r="U183" s="141"/>
      <c r="V183" s="58"/>
      <c r="X183" s="54"/>
      <c r="Y183" s="54"/>
      <c r="Z183" s="54"/>
    </row>
    <row r="184" spans="15:26" ht="13.8">
      <c r="O184" s="59"/>
      <c r="P184" s="63"/>
      <c r="Q184" s="141"/>
      <c r="R184" s="141"/>
      <c r="S184" s="141"/>
      <c r="T184" s="141"/>
      <c r="U184" s="141"/>
      <c r="V184" s="58"/>
      <c r="X184" s="54"/>
      <c r="Y184" s="54"/>
      <c r="Z184" s="54"/>
    </row>
    <row r="185" spans="15:26" ht="13.8">
      <c r="O185" s="59"/>
      <c r="P185" s="63"/>
      <c r="Q185" s="141"/>
      <c r="R185" s="141"/>
      <c r="S185" s="141"/>
      <c r="T185" s="141"/>
      <c r="U185" s="141"/>
      <c r="V185" s="58"/>
      <c r="X185" s="54"/>
      <c r="Y185" s="54"/>
      <c r="Z185" s="54"/>
    </row>
    <row r="186" spans="15:26" ht="13.8">
      <c r="O186" s="59"/>
      <c r="P186" s="63"/>
      <c r="Q186" s="141"/>
      <c r="R186" s="141"/>
      <c r="S186" s="141"/>
      <c r="T186" s="141"/>
      <c r="U186" s="141"/>
      <c r="V186" s="58"/>
      <c r="X186" s="54"/>
      <c r="Y186" s="54"/>
      <c r="Z186" s="54"/>
    </row>
    <row r="187" spans="15:26" ht="13.8">
      <c r="O187" s="59"/>
      <c r="P187" s="63"/>
      <c r="Q187" s="141"/>
      <c r="R187" s="141"/>
      <c r="S187" s="141"/>
      <c r="T187" s="141"/>
      <c r="U187" s="141"/>
      <c r="V187" s="58"/>
      <c r="X187" s="54"/>
      <c r="Y187" s="54"/>
      <c r="Z187" s="54"/>
    </row>
    <row r="188" spans="15:26" ht="13.8">
      <c r="O188" s="59"/>
      <c r="P188" s="63"/>
      <c r="Q188" s="141"/>
      <c r="R188" s="141"/>
      <c r="S188" s="141"/>
      <c r="T188" s="141"/>
      <c r="U188" s="141"/>
      <c r="V188" s="58"/>
      <c r="X188" s="54"/>
      <c r="Y188" s="54"/>
      <c r="Z188" s="54"/>
    </row>
    <row r="189" spans="15:26" ht="13.8">
      <c r="O189" s="59"/>
      <c r="P189" s="63"/>
      <c r="Q189" s="141"/>
      <c r="R189" s="141"/>
      <c r="S189" s="141"/>
      <c r="T189" s="141"/>
      <c r="U189" s="141"/>
      <c r="V189" s="58"/>
      <c r="X189" s="54"/>
      <c r="Y189" s="54"/>
      <c r="Z189" s="54"/>
    </row>
    <row r="190" spans="15:26" ht="13.8">
      <c r="O190" s="59"/>
      <c r="P190" s="63"/>
      <c r="Q190" s="141"/>
      <c r="R190" s="141"/>
      <c r="S190" s="141"/>
      <c r="T190" s="141"/>
      <c r="U190" s="141"/>
      <c r="V190" s="58"/>
      <c r="X190" s="54"/>
      <c r="Y190" s="54"/>
      <c r="Z190" s="54"/>
    </row>
    <row r="191" spans="15:26" ht="13.8">
      <c r="O191" s="59"/>
      <c r="P191" s="63"/>
      <c r="Q191" s="141"/>
      <c r="R191" s="141"/>
      <c r="S191" s="141"/>
      <c r="T191" s="141"/>
      <c r="U191" s="141"/>
      <c r="V191" s="58"/>
      <c r="X191" s="54"/>
      <c r="Y191" s="54"/>
      <c r="Z191" s="54"/>
    </row>
    <row r="192" spans="15:26" ht="13.8">
      <c r="O192" s="59"/>
      <c r="P192" s="63"/>
      <c r="Q192" s="141"/>
      <c r="R192" s="141"/>
      <c r="S192" s="141"/>
      <c r="T192" s="141"/>
      <c r="U192" s="141"/>
      <c r="V192" s="58"/>
      <c r="X192" s="54"/>
      <c r="Y192" s="54"/>
      <c r="Z192" s="54"/>
    </row>
    <row r="193" spans="15:26" ht="13.8">
      <c r="O193" s="59"/>
      <c r="P193" s="63"/>
      <c r="Q193" s="141"/>
      <c r="R193" s="141"/>
      <c r="S193" s="141"/>
      <c r="T193" s="141"/>
      <c r="U193" s="141"/>
      <c r="V193" s="58"/>
      <c r="X193" s="54"/>
      <c r="Y193" s="54"/>
      <c r="Z193" s="54"/>
    </row>
    <row r="194" spans="15:26" ht="13.8">
      <c r="O194" s="59"/>
      <c r="P194" s="63"/>
      <c r="Q194" s="141"/>
      <c r="R194" s="141"/>
      <c r="S194" s="141"/>
      <c r="T194" s="141"/>
      <c r="U194" s="141"/>
      <c r="V194" s="58"/>
      <c r="X194" s="54"/>
      <c r="Y194" s="54"/>
      <c r="Z194" s="54"/>
    </row>
    <row r="195" spans="15:26" ht="13.8">
      <c r="O195" s="59"/>
      <c r="P195" s="63"/>
      <c r="Q195" s="141"/>
      <c r="R195" s="141"/>
      <c r="S195" s="141"/>
      <c r="T195" s="141"/>
      <c r="U195" s="141"/>
      <c r="V195" s="58"/>
      <c r="X195" s="54"/>
      <c r="Y195" s="54"/>
      <c r="Z195" s="54"/>
    </row>
    <row r="196" spans="15:26" ht="13.8">
      <c r="O196" s="59"/>
      <c r="P196" s="63"/>
      <c r="Q196" s="141"/>
      <c r="R196" s="141"/>
      <c r="S196" s="141"/>
      <c r="T196" s="141"/>
      <c r="U196" s="141"/>
      <c r="V196" s="58"/>
      <c r="X196" s="54"/>
      <c r="Y196" s="54"/>
      <c r="Z196" s="54"/>
    </row>
    <row r="197" spans="15:26" ht="13.8">
      <c r="O197" s="59"/>
      <c r="P197" s="63"/>
      <c r="Q197" s="141"/>
      <c r="R197" s="141"/>
      <c r="S197" s="141"/>
      <c r="T197" s="141"/>
      <c r="U197" s="141"/>
      <c r="V197" s="58"/>
      <c r="X197" s="54"/>
      <c r="Y197" s="54"/>
      <c r="Z197" s="54"/>
    </row>
    <row r="198" spans="15:26" ht="13.8">
      <c r="O198" s="59"/>
      <c r="P198" s="63"/>
      <c r="Q198" s="141"/>
      <c r="R198" s="141"/>
      <c r="S198" s="141"/>
      <c r="T198" s="141"/>
      <c r="U198" s="141"/>
      <c r="V198" s="58"/>
      <c r="X198" s="54"/>
      <c r="Y198" s="54"/>
      <c r="Z198" s="54"/>
    </row>
    <row r="199" spans="15:26" ht="13.8">
      <c r="O199" s="59"/>
      <c r="P199" s="63"/>
      <c r="Q199" s="141"/>
      <c r="R199" s="141"/>
      <c r="S199" s="141"/>
      <c r="T199" s="141"/>
      <c r="U199" s="141"/>
      <c r="V199" s="58"/>
      <c r="X199" s="54"/>
      <c r="Y199" s="54"/>
      <c r="Z199" s="54"/>
    </row>
    <row r="200" spans="15:26" ht="13.8">
      <c r="O200" s="59"/>
      <c r="P200" s="63"/>
      <c r="Q200" s="141"/>
      <c r="R200" s="141"/>
      <c r="S200" s="141"/>
      <c r="T200" s="141"/>
      <c r="U200" s="141"/>
      <c r="V200" s="58"/>
      <c r="X200" s="54"/>
      <c r="Y200" s="54"/>
      <c r="Z200" s="54"/>
    </row>
    <row r="201" spans="15:26" ht="13.8">
      <c r="O201" s="59"/>
      <c r="P201" s="63"/>
      <c r="Q201" s="141"/>
      <c r="R201" s="141"/>
      <c r="S201" s="141"/>
      <c r="T201" s="141"/>
      <c r="U201" s="141"/>
      <c r="V201" s="58"/>
      <c r="X201" s="54"/>
      <c r="Y201" s="54"/>
      <c r="Z201" s="54"/>
    </row>
    <row r="202" spans="15:26" ht="13.8">
      <c r="O202" s="59"/>
      <c r="P202" s="63"/>
      <c r="Q202" s="141"/>
      <c r="R202" s="141"/>
      <c r="S202" s="141"/>
      <c r="T202" s="141"/>
      <c r="U202" s="141"/>
      <c r="V202" s="58"/>
      <c r="X202" s="54"/>
      <c r="Y202" s="54"/>
      <c r="Z202" s="54"/>
    </row>
    <row r="203" spans="15:26" ht="13.8">
      <c r="O203" s="59"/>
      <c r="P203" s="63"/>
      <c r="Q203" s="141"/>
      <c r="R203" s="141"/>
      <c r="S203" s="141"/>
      <c r="T203" s="141"/>
      <c r="U203" s="141"/>
      <c r="V203" s="58"/>
      <c r="X203" s="54"/>
      <c r="Y203" s="54"/>
      <c r="Z203" s="54"/>
    </row>
    <row r="204" spans="15:26" ht="13.8">
      <c r="O204" s="59"/>
      <c r="P204" s="63"/>
      <c r="Q204" s="141"/>
      <c r="R204" s="141"/>
      <c r="S204" s="141"/>
      <c r="T204" s="141"/>
      <c r="U204" s="141"/>
      <c r="V204" s="58"/>
      <c r="X204" s="54"/>
      <c r="Y204" s="54"/>
      <c r="Z204" s="54"/>
    </row>
    <row r="205" spans="15:26" ht="13.8">
      <c r="O205" s="59"/>
      <c r="P205" s="63"/>
      <c r="Q205" s="141"/>
      <c r="R205" s="141"/>
      <c r="S205" s="141"/>
      <c r="T205" s="141"/>
      <c r="U205" s="141"/>
      <c r="V205" s="58"/>
      <c r="X205" s="54"/>
      <c r="Y205" s="54"/>
      <c r="Z205" s="54"/>
    </row>
    <row r="206" spans="15:26" ht="13.8">
      <c r="O206" s="59"/>
      <c r="P206" s="63"/>
      <c r="Q206" s="141"/>
      <c r="R206" s="141"/>
      <c r="S206" s="141"/>
      <c r="T206" s="141"/>
      <c r="U206" s="141"/>
      <c r="V206" s="58"/>
      <c r="X206" s="54"/>
      <c r="Y206" s="54"/>
      <c r="Z206" s="54"/>
    </row>
    <row r="207" spans="15:26" ht="13.8">
      <c r="O207" s="60">
        <v>42370</v>
      </c>
      <c r="P207" s="63"/>
      <c r="Q207" s="141"/>
      <c r="R207" s="141"/>
      <c r="S207" s="141"/>
      <c r="T207" s="141"/>
      <c r="U207" s="141"/>
      <c r="V207" s="58"/>
      <c r="X207" s="54"/>
      <c r="Y207" s="54"/>
      <c r="Z207" s="54"/>
    </row>
    <row r="208" spans="15:26" ht="13.8">
      <c r="O208" s="60"/>
      <c r="P208" s="63"/>
      <c r="Q208" s="141"/>
      <c r="R208" s="141"/>
      <c r="S208" s="141"/>
      <c r="T208" s="141"/>
      <c r="U208" s="141"/>
      <c r="V208" s="58"/>
      <c r="X208" s="54"/>
      <c r="Y208" s="54"/>
      <c r="Z208" s="54"/>
    </row>
    <row r="209" spans="15:26" ht="13.8">
      <c r="O209" s="59"/>
      <c r="P209" s="63"/>
      <c r="Q209" s="141"/>
      <c r="R209" s="141"/>
      <c r="S209" s="141"/>
      <c r="T209" s="141"/>
      <c r="U209" s="141"/>
      <c r="V209" s="58"/>
      <c r="X209" s="54"/>
      <c r="Y209" s="54"/>
      <c r="Z209" s="54"/>
    </row>
    <row r="210" spans="15:26" ht="13.8">
      <c r="O210" s="59"/>
      <c r="P210" s="63"/>
      <c r="Q210" s="141"/>
      <c r="R210" s="141"/>
      <c r="S210" s="141"/>
      <c r="T210" s="141"/>
      <c r="U210" s="141"/>
      <c r="V210" s="58"/>
      <c r="X210" s="54"/>
      <c r="Y210" s="54"/>
      <c r="Z210" s="54"/>
    </row>
    <row r="211" spans="15:26" ht="13.8">
      <c r="O211" s="59"/>
      <c r="P211" s="63"/>
      <c r="Q211" s="141"/>
      <c r="R211" s="141"/>
      <c r="S211" s="141"/>
      <c r="T211" s="141"/>
      <c r="U211" s="141"/>
      <c r="V211" s="58"/>
      <c r="X211" s="54"/>
      <c r="Y211" s="54"/>
      <c r="Z211" s="54"/>
    </row>
    <row r="212" spans="15:26" ht="13.8">
      <c r="O212" s="59"/>
      <c r="P212" s="63"/>
      <c r="Q212" s="141"/>
      <c r="R212" s="141"/>
      <c r="S212" s="141"/>
      <c r="T212" s="141"/>
      <c r="U212" s="141"/>
      <c r="V212" s="58"/>
      <c r="X212" s="54"/>
      <c r="Y212" s="54"/>
      <c r="Z212" s="54"/>
    </row>
    <row r="213" spans="15:26" ht="13.8">
      <c r="O213" s="59"/>
      <c r="P213" s="63"/>
      <c r="Q213" s="141"/>
      <c r="R213" s="141"/>
      <c r="S213" s="141"/>
      <c r="T213" s="141"/>
      <c r="U213" s="141"/>
      <c r="V213" s="58"/>
      <c r="X213" s="54"/>
      <c r="Y213" s="54"/>
      <c r="Z213" s="54"/>
    </row>
    <row r="214" spans="15:26" ht="13.8">
      <c r="O214" s="59"/>
      <c r="P214" s="63"/>
      <c r="Q214" s="141"/>
      <c r="R214" s="141"/>
      <c r="S214" s="141"/>
      <c r="T214" s="141"/>
      <c r="U214" s="141"/>
      <c r="V214" s="58"/>
      <c r="X214" s="54"/>
      <c r="Y214" s="54"/>
      <c r="Z214" s="54"/>
    </row>
    <row r="215" spans="15:26" ht="13.8">
      <c r="O215" s="59"/>
      <c r="P215" s="63"/>
      <c r="Q215" s="141"/>
      <c r="R215" s="141"/>
      <c r="S215" s="141"/>
      <c r="T215" s="141"/>
      <c r="U215" s="141"/>
      <c r="V215" s="58"/>
      <c r="X215" s="54"/>
      <c r="Y215" s="54"/>
      <c r="Z215" s="54"/>
    </row>
    <row r="216" spans="15:26" ht="13.8">
      <c r="O216" s="59"/>
      <c r="P216" s="63"/>
      <c r="Q216" s="141"/>
      <c r="R216" s="141"/>
      <c r="S216" s="141"/>
      <c r="T216" s="141"/>
      <c r="U216" s="141"/>
      <c r="V216" s="58"/>
      <c r="X216" s="54"/>
      <c r="Y216" s="54"/>
      <c r="Z216" s="54"/>
    </row>
    <row r="217" spans="15:26" ht="13.8">
      <c r="O217" s="59"/>
      <c r="P217" s="63"/>
      <c r="Q217" s="141"/>
      <c r="R217" s="141"/>
      <c r="S217" s="141"/>
      <c r="T217" s="141"/>
      <c r="U217" s="141"/>
      <c r="V217" s="58"/>
      <c r="X217" s="54"/>
      <c r="Y217" s="54"/>
      <c r="Z217" s="54"/>
    </row>
    <row r="218" spans="15:26" ht="13.8">
      <c r="O218" s="59"/>
      <c r="P218" s="63"/>
      <c r="Q218" s="141"/>
      <c r="R218" s="141"/>
      <c r="S218" s="141"/>
      <c r="T218" s="141"/>
      <c r="U218" s="141"/>
      <c r="V218" s="58"/>
      <c r="X218" s="54"/>
      <c r="Y218" s="54"/>
      <c r="Z218" s="54"/>
    </row>
    <row r="219" spans="15:26" ht="13.8">
      <c r="O219" s="59"/>
      <c r="P219" s="63"/>
      <c r="Q219" s="141"/>
      <c r="R219" s="141"/>
      <c r="S219" s="141"/>
      <c r="T219" s="141"/>
      <c r="U219" s="141"/>
      <c r="V219" s="58"/>
      <c r="X219" s="54"/>
      <c r="Y219" s="54"/>
      <c r="Z219" s="54"/>
    </row>
    <row r="220" spans="15:26" ht="13.8">
      <c r="O220" s="59"/>
      <c r="P220" s="63"/>
      <c r="Q220" s="141"/>
      <c r="R220" s="141"/>
      <c r="S220" s="141"/>
      <c r="T220" s="141"/>
      <c r="U220" s="141"/>
      <c r="V220" s="58"/>
      <c r="X220" s="54"/>
      <c r="Y220" s="54"/>
      <c r="Z220" s="54"/>
    </row>
    <row r="221" spans="15:26" ht="13.8">
      <c r="O221" s="59"/>
      <c r="P221" s="63"/>
      <c r="Q221" s="141"/>
      <c r="R221" s="141"/>
      <c r="S221" s="141"/>
      <c r="T221" s="141"/>
      <c r="U221" s="141"/>
      <c r="V221" s="58"/>
      <c r="X221" s="54"/>
      <c r="Y221" s="54"/>
      <c r="Z221" s="54"/>
    </row>
    <row r="222" spans="15:26" ht="13.8">
      <c r="O222" s="59"/>
      <c r="P222" s="63"/>
      <c r="Q222" s="141"/>
      <c r="R222" s="141"/>
      <c r="S222" s="141"/>
      <c r="T222" s="141"/>
      <c r="U222" s="141"/>
      <c r="V222" s="58"/>
      <c r="X222" s="54"/>
      <c r="Y222" s="54"/>
      <c r="Z222" s="54"/>
    </row>
    <row r="223" spans="15:26" ht="13.8">
      <c r="O223" s="59"/>
      <c r="P223" s="63"/>
      <c r="Q223" s="141"/>
      <c r="R223" s="141"/>
      <c r="S223" s="141"/>
      <c r="T223" s="141"/>
      <c r="U223" s="141"/>
      <c r="V223" s="58"/>
      <c r="X223" s="54"/>
      <c r="Y223" s="54"/>
      <c r="Z223" s="54"/>
    </row>
    <row r="224" spans="15:26" ht="13.8">
      <c r="O224" s="59"/>
      <c r="P224" s="63"/>
      <c r="Q224" s="141"/>
      <c r="R224" s="141"/>
      <c r="S224" s="141"/>
      <c r="T224" s="141"/>
      <c r="U224" s="141"/>
      <c r="V224" s="58"/>
      <c r="X224" s="54"/>
      <c r="Y224" s="54"/>
      <c r="Z224" s="54"/>
    </row>
    <row r="225" spans="15:26" ht="13.8">
      <c r="O225" s="59"/>
      <c r="P225" s="63"/>
      <c r="Q225" s="141"/>
      <c r="R225" s="141"/>
      <c r="S225" s="141"/>
      <c r="T225" s="141"/>
      <c r="U225" s="141"/>
      <c r="V225" s="58"/>
      <c r="X225" s="54"/>
      <c r="Y225" s="54"/>
      <c r="Z225" s="54"/>
    </row>
    <row r="226" spans="15:26" ht="13.8">
      <c r="O226" s="59"/>
      <c r="P226" s="63"/>
      <c r="Q226" s="141"/>
      <c r="R226" s="141"/>
      <c r="S226" s="141"/>
      <c r="T226" s="141"/>
      <c r="U226" s="141"/>
      <c r="V226" s="58"/>
      <c r="X226" s="54"/>
      <c r="Y226" s="54"/>
      <c r="Z226" s="54"/>
    </row>
    <row r="227" spans="15:26" ht="13.8">
      <c r="O227" s="59"/>
      <c r="P227" s="63"/>
      <c r="Q227" s="141"/>
      <c r="R227" s="141"/>
      <c r="S227" s="141"/>
      <c r="T227" s="141"/>
      <c r="U227" s="141"/>
      <c r="V227" s="58"/>
      <c r="X227" s="54"/>
      <c r="Y227" s="54"/>
      <c r="Z227" s="54"/>
    </row>
    <row r="228" spans="15:26" ht="13.8">
      <c r="O228" s="59"/>
      <c r="P228" s="63"/>
      <c r="Q228" s="141"/>
      <c r="R228" s="141"/>
      <c r="S228" s="141"/>
      <c r="T228" s="141"/>
      <c r="U228" s="141"/>
      <c r="V228" s="58"/>
      <c r="X228" s="54"/>
      <c r="Y228" s="54"/>
      <c r="Z228" s="54"/>
    </row>
    <row r="229" spans="15:26" ht="13.8">
      <c r="O229" s="59"/>
      <c r="P229" s="63"/>
      <c r="Q229" s="141"/>
      <c r="R229" s="141"/>
      <c r="S229" s="141"/>
      <c r="T229" s="141"/>
      <c r="U229" s="141"/>
      <c r="V229" s="58"/>
      <c r="X229" s="54"/>
      <c r="Y229" s="54"/>
      <c r="Z229" s="54"/>
    </row>
    <row r="230" spans="15:26" ht="13.8">
      <c r="O230" s="59"/>
      <c r="P230" s="63"/>
      <c r="Q230" s="141"/>
      <c r="R230" s="141"/>
      <c r="S230" s="141"/>
      <c r="T230" s="141"/>
      <c r="U230" s="141"/>
      <c r="V230" s="58"/>
      <c r="X230" s="54"/>
      <c r="Y230" s="54"/>
      <c r="Z230" s="54"/>
    </row>
    <row r="231" spans="15:26" ht="13.8">
      <c r="O231" s="59"/>
      <c r="P231" s="63"/>
      <c r="Q231" s="141"/>
      <c r="R231" s="141"/>
      <c r="S231" s="141"/>
      <c r="T231" s="141"/>
      <c r="U231" s="141"/>
      <c r="V231" s="58"/>
      <c r="X231" s="54"/>
      <c r="Y231" s="54"/>
      <c r="Z231" s="54"/>
    </row>
    <row r="232" spans="15:26" ht="13.8">
      <c r="O232" s="59"/>
      <c r="P232" s="63"/>
      <c r="Q232" s="141"/>
      <c r="R232" s="141"/>
      <c r="S232" s="141"/>
      <c r="T232" s="141"/>
      <c r="U232" s="141"/>
      <c r="V232" s="58"/>
      <c r="X232" s="54"/>
      <c r="Y232" s="54"/>
      <c r="Z232" s="54"/>
    </row>
    <row r="233" spans="15:26" ht="13.8">
      <c r="O233" s="59"/>
      <c r="P233" s="63"/>
      <c r="Q233" s="141"/>
      <c r="R233" s="141"/>
      <c r="S233" s="141"/>
      <c r="T233" s="141"/>
      <c r="U233" s="141"/>
      <c r="V233" s="58"/>
      <c r="X233" s="54"/>
      <c r="Y233" s="54"/>
      <c r="Z233" s="54"/>
    </row>
    <row r="234" spans="15:26" ht="13.8">
      <c r="O234" s="59"/>
      <c r="P234" s="63"/>
      <c r="Q234" s="141"/>
      <c r="R234" s="141"/>
      <c r="S234" s="141"/>
      <c r="T234" s="141"/>
      <c r="U234" s="141"/>
      <c r="V234" s="58"/>
      <c r="X234" s="54"/>
      <c r="Y234" s="54"/>
      <c r="Z234" s="54"/>
    </row>
    <row r="235" spans="15:26" ht="13.8">
      <c r="O235" s="59"/>
      <c r="P235" s="63"/>
      <c r="Q235" s="141"/>
      <c r="R235" s="141"/>
      <c r="S235" s="141"/>
      <c r="T235" s="141"/>
      <c r="U235" s="141"/>
      <c r="V235" s="58"/>
      <c r="X235" s="54"/>
      <c r="Y235" s="54"/>
      <c r="Z235" s="54"/>
    </row>
    <row r="236" spans="15:26" ht="13.8">
      <c r="O236" s="59"/>
      <c r="P236" s="63"/>
      <c r="Q236" s="141"/>
      <c r="R236" s="141"/>
      <c r="S236" s="141"/>
      <c r="T236" s="141"/>
      <c r="U236" s="141"/>
      <c r="V236" s="58"/>
      <c r="X236" s="54"/>
      <c r="Y236" s="54"/>
      <c r="Z236" s="54"/>
    </row>
    <row r="237" spans="15:26" ht="13.8">
      <c r="O237" s="59"/>
      <c r="P237" s="63"/>
      <c r="Q237" s="141"/>
      <c r="R237" s="141"/>
      <c r="S237" s="141"/>
      <c r="T237" s="141"/>
      <c r="U237" s="141"/>
      <c r="V237" s="58"/>
      <c r="X237" s="54"/>
      <c r="Y237" s="54"/>
      <c r="Z237" s="54"/>
    </row>
    <row r="238" spans="15:26" ht="13.8">
      <c r="O238" s="60">
        <v>42401</v>
      </c>
      <c r="P238" s="63"/>
      <c r="Q238" s="141"/>
      <c r="R238" s="141"/>
      <c r="S238" s="141"/>
      <c r="T238" s="141"/>
      <c r="U238" s="141"/>
      <c r="V238" s="58"/>
      <c r="X238" s="54"/>
      <c r="Y238" s="54"/>
      <c r="Z238" s="54"/>
    </row>
    <row r="239" spans="15:26" ht="13.8">
      <c r="O239" s="60"/>
      <c r="P239" s="63"/>
      <c r="Q239" s="141"/>
      <c r="R239" s="141"/>
      <c r="S239" s="141"/>
      <c r="T239" s="141"/>
      <c r="U239" s="141"/>
      <c r="V239" s="58"/>
      <c r="X239" s="54"/>
      <c r="Y239" s="54"/>
      <c r="Z239" s="54"/>
    </row>
    <row r="240" spans="15:26" ht="13.8">
      <c r="O240" s="59"/>
      <c r="P240" s="63"/>
      <c r="Q240" s="141"/>
      <c r="R240" s="141"/>
      <c r="S240" s="141"/>
      <c r="T240" s="141"/>
      <c r="U240" s="141"/>
      <c r="V240" s="58"/>
      <c r="X240" s="54"/>
      <c r="Y240" s="54"/>
      <c r="Z240" s="54"/>
    </row>
    <row r="241" spans="15:26" ht="13.8">
      <c r="O241" s="59"/>
      <c r="P241" s="63"/>
      <c r="Q241" s="141"/>
      <c r="R241" s="141"/>
      <c r="S241" s="141"/>
      <c r="T241" s="141"/>
      <c r="U241" s="141"/>
      <c r="V241" s="58"/>
      <c r="X241" s="54"/>
      <c r="Y241" s="54"/>
      <c r="Z241" s="54"/>
    </row>
    <row r="242" spans="15:26" ht="13.8">
      <c r="O242" s="59"/>
      <c r="P242" s="63"/>
      <c r="Q242" s="141"/>
      <c r="R242" s="141"/>
      <c r="S242" s="141"/>
      <c r="T242" s="141"/>
      <c r="U242" s="141"/>
      <c r="V242" s="58"/>
      <c r="X242" s="54"/>
      <c r="Y242" s="54"/>
      <c r="Z242" s="54"/>
    </row>
    <row r="243" spans="15:26" ht="13.8">
      <c r="O243" s="59"/>
      <c r="P243" s="63"/>
      <c r="Q243" s="141"/>
      <c r="R243" s="141"/>
      <c r="S243" s="141"/>
      <c r="T243" s="141"/>
      <c r="U243" s="141"/>
      <c r="V243" s="58"/>
      <c r="X243" s="54"/>
      <c r="Y243" s="54"/>
      <c r="Z243" s="54"/>
    </row>
    <row r="244" spans="15:26" ht="13.8">
      <c r="O244" s="59"/>
      <c r="P244" s="63"/>
      <c r="Q244" s="141"/>
      <c r="R244" s="141"/>
      <c r="S244" s="141"/>
      <c r="T244" s="141"/>
      <c r="U244" s="141"/>
      <c r="V244" s="58"/>
      <c r="X244" s="54"/>
      <c r="Y244" s="54"/>
      <c r="Z244" s="54"/>
    </row>
    <row r="245" spans="15:26" ht="13.8">
      <c r="O245" s="59"/>
      <c r="P245" s="63"/>
      <c r="Q245" s="141"/>
      <c r="R245" s="141"/>
      <c r="S245" s="141"/>
      <c r="T245" s="141"/>
      <c r="U245" s="141"/>
      <c r="V245" s="58"/>
      <c r="X245" s="54"/>
      <c r="Y245" s="54"/>
      <c r="Z245" s="54"/>
    </row>
    <row r="246" spans="15:26" ht="13.8">
      <c r="O246" s="59"/>
      <c r="P246" s="63"/>
      <c r="Q246" s="141"/>
      <c r="R246" s="141"/>
      <c r="S246" s="141"/>
      <c r="T246" s="141"/>
      <c r="U246" s="141"/>
      <c r="V246" s="58"/>
      <c r="X246" s="54"/>
      <c r="Y246" s="54"/>
      <c r="Z246" s="54"/>
    </row>
    <row r="247" spans="15:26" ht="13.8">
      <c r="O247" s="59"/>
      <c r="P247" s="63"/>
      <c r="Q247" s="141"/>
      <c r="R247" s="141"/>
      <c r="S247" s="141"/>
      <c r="T247" s="141"/>
      <c r="U247" s="141"/>
      <c r="V247" s="58"/>
      <c r="X247" s="54"/>
      <c r="Y247" s="54"/>
      <c r="Z247" s="54"/>
    </row>
    <row r="248" spans="15:26" ht="13.8">
      <c r="O248" s="59"/>
      <c r="P248" s="63"/>
      <c r="Q248" s="141"/>
      <c r="R248" s="141"/>
      <c r="S248" s="141"/>
      <c r="T248" s="141"/>
      <c r="U248" s="141"/>
      <c r="V248" s="58"/>
      <c r="X248" s="54"/>
      <c r="Y248" s="54"/>
      <c r="Z248" s="54"/>
    </row>
    <row r="249" spans="15:26" ht="13.8">
      <c r="O249" s="59"/>
      <c r="P249" s="63"/>
      <c r="Q249" s="141"/>
      <c r="R249" s="141"/>
      <c r="S249" s="141"/>
      <c r="T249" s="141"/>
      <c r="U249" s="141"/>
      <c r="V249" s="58"/>
      <c r="X249" s="54"/>
      <c r="Y249" s="54"/>
      <c r="Z249" s="54"/>
    </row>
    <row r="250" spans="15:26" ht="13.8">
      <c r="O250" s="59"/>
      <c r="P250" s="63"/>
      <c r="Q250" s="141"/>
      <c r="R250" s="141"/>
      <c r="S250" s="141"/>
      <c r="T250" s="141"/>
      <c r="U250" s="141"/>
      <c r="V250" s="58"/>
      <c r="X250" s="54"/>
      <c r="Y250" s="54"/>
      <c r="Z250" s="54"/>
    </row>
    <row r="251" spans="15:26" ht="13.8">
      <c r="O251" s="59"/>
      <c r="P251" s="63"/>
      <c r="Q251" s="141"/>
      <c r="R251" s="141"/>
      <c r="S251" s="141"/>
      <c r="T251" s="141"/>
      <c r="U251" s="141"/>
      <c r="V251" s="58"/>
      <c r="X251" s="54"/>
      <c r="Y251" s="54"/>
      <c r="Z251" s="54"/>
    </row>
    <row r="252" spans="15:26" ht="13.8">
      <c r="O252" s="59"/>
      <c r="P252" s="63"/>
      <c r="Q252" s="141"/>
      <c r="R252" s="141"/>
      <c r="S252" s="141"/>
      <c r="T252" s="141"/>
      <c r="U252" s="141"/>
      <c r="V252" s="58"/>
      <c r="X252" s="54"/>
      <c r="Y252" s="54"/>
      <c r="Z252" s="54"/>
    </row>
    <row r="253" spans="15:26" ht="13.8">
      <c r="O253" s="59"/>
      <c r="P253" s="63"/>
      <c r="Q253" s="141"/>
      <c r="R253" s="141"/>
      <c r="S253" s="141"/>
      <c r="T253" s="141"/>
      <c r="U253" s="141"/>
      <c r="V253" s="58"/>
      <c r="X253" s="54"/>
      <c r="Y253" s="54"/>
      <c r="Z253" s="54"/>
    </row>
    <row r="254" spans="15:26" ht="13.8">
      <c r="O254" s="59"/>
      <c r="P254" s="63"/>
      <c r="Q254" s="141"/>
      <c r="R254" s="141"/>
      <c r="S254" s="141"/>
      <c r="T254" s="141"/>
      <c r="U254" s="141"/>
      <c r="V254" s="58"/>
      <c r="X254" s="54"/>
      <c r="Y254" s="54"/>
      <c r="Z254" s="54"/>
    </row>
    <row r="255" spans="15:26" ht="13.8">
      <c r="O255" s="59"/>
      <c r="P255" s="63"/>
      <c r="Q255" s="141"/>
      <c r="R255" s="141"/>
      <c r="S255" s="141"/>
      <c r="T255" s="141"/>
      <c r="U255" s="141"/>
      <c r="V255" s="58"/>
      <c r="X255" s="54"/>
      <c r="Y255" s="54"/>
      <c r="Z255" s="54"/>
    </row>
    <row r="256" spans="15:26" ht="13.8">
      <c r="O256" s="59"/>
      <c r="P256" s="63"/>
      <c r="Q256" s="141"/>
      <c r="R256" s="141"/>
      <c r="S256" s="141"/>
      <c r="T256" s="141"/>
      <c r="U256" s="141"/>
      <c r="V256" s="58"/>
      <c r="X256" s="54"/>
      <c r="Y256" s="54"/>
      <c r="Z256" s="54"/>
    </row>
    <row r="257" spans="15:26" ht="13.8">
      <c r="O257" s="59"/>
      <c r="P257" s="63"/>
      <c r="Q257" s="141"/>
      <c r="R257" s="141"/>
      <c r="S257" s="141"/>
      <c r="T257" s="141"/>
      <c r="U257" s="141"/>
      <c r="V257" s="58"/>
      <c r="X257" s="54"/>
      <c r="Y257" s="54"/>
      <c r="Z257" s="54"/>
    </row>
    <row r="258" spans="15:26" ht="13.8">
      <c r="O258" s="59"/>
      <c r="P258" s="63"/>
      <c r="Q258" s="141"/>
      <c r="R258" s="141"/>
      <c r="S258" s="141"/>
      <c r="T258" s="141"/>
      <c r="U258" s="141"/>
      <c r="V258" s="58"/>
      <c r="X258" s="54"/>
      <c r="Y258" s="54"/>
      <c r="Z258" s="54"/>
    </row>
    <row r="259" spans="15:26" ht="13.8">
      <c r="O259" s="59"/>
      <c r="P259" s="63"/>
      <c r="Q259" s="141"/>
      <c r="R259" s="141"/>
      <c r="S259" s="141"/>
      <c r="T259" s="141"/>
      <c r="U259" s="141"/>
      <c r="V259" s="58"/>
      <c r="X259" s="54"/>
      <c r="Y259" s="54"/>
      <c r="Z259" s="54"/>
    </row>
    <row r="260" spans="15:26" ht="13.8">
      <c r="O260" s="59"/>
      <c r="P260" s="63"/>
      <c r="Q260" s="141"/>
      <c r="R260" s="141"/>
      <c r="S260" s="141"/>
      <c r="T260" s="141"/>
      <c r="U260" s="141"/>
      <c r="V260" s="58"/>
      <c r="X260" s="54"/>
      <c r="Y260" s="54"/>
      <c r="Z260" s="54"/>
    </row>
    <row r="261" spans="15:26" ht="13.8">
      <c r="O261" s="59"/>
      <c r="P261" s="63"/>
      <c r="Q261" s="141"/>
      <c r="R261" s="141"/>
      <c r="S261" s="141"/>
      <c r="T261" s="141"/>
      <c r="U261" s="141"/>
      <c r="V261" s="58"/>
      <c r="X261" s="54"/>
      <c r="Y261" s="54"/>
      <c r="Z261" s="54"/>
    </row>
    <row r="262" spans="15:26" ht="13.8">
      <c r="O262" s="59"/>
      <c r="P262" s="63"/>
      <c r="Q262" s="141"/>
      <c r="R262" s="141"/>
      <c r="S262" s="141"/>
      <c r="T262" s="141"/>
      <c r="U262" s="141"/>
      <c r="V262" s="58"/>
      <c r="X262" s="54"/>
      <c r="Y262" s="54"/>
      <c r="Z262" s="54"/>
    </row>
    <row r="263" spans="15:26" ht="13.8">
      <c r="O263" s="59"/>
      <c r="P263" s="63"/>
      <c r="Q263" s="141"/>
      <c r="R263" s="141"/>
      <c r="S263" s="141"/>
      <c r="T263" s="141"/>
      <c r="U263" s="141"/>
      <c r="V263" s="58"/>
      <c r="X263" s="54"/>
      <c r="Y263" s="54"/>
      <c r="Z263" s="54"/>
    </row>
    <row r="264" spans="15:26" ht="13.8">
      <c r="O264" s="59"/>
      <c r="P264" s="63"/>
      <c r="Q264" s="141"/>
      <c r="R264" s="141"/>
      <c r="S264" s="141"/>
      <c r="T264" s="141"/>
      <c r="U264" s="141"/>
      <c r="V264" s="58"/>
      <c r="X264" s="54"/>
      <c r="Y264" s="54"/>
      <c r="Z264" s="54"/>
    </row>
    <row r="265" spans="15:26" ht="13.8">
      <c r="O265" s="59"/>
      <c r="P265" s="63"/>
      <c r="Q265" s="141"/>
      <c r="R265" s="141"/>
      <c r="S265" s="141"/>
      <c r="T265" s="141"/>
      <c r="U265" s="141"/>
      <c r="V265" s="58"/>
      <c r="X265" s="54"/>
      <c r="Y265" s="54"/>
      <c r="Z265" s="54"/>
    </row>
    <row r="266" spans="15:26" ht="13.8">
      <c r="O266" s="59"/>
      <c r="P266" s="63"/>
      <c r="Q266" s="141"/>
      <c r="R266" s="141"/>
      <c r="S266" s="141"/>
      <c r="T266" s="141"/>
      <c r="U266" s="141"/>
      <c r="V266" s="58"/>
      <c r="X266" s="54"/>
      <c r="Y266" s="54"/>
      <c r="Z266" s="54"/>
    </row>
    <row r="267" spans="15:26" ht="13.8">
      <c r="O267" s="60">
        <v>42430</v>
      </c>
      <c r="P267" s="63"/>
      <c r="Q267" s="141"/>
      <c r="R267" s="141"/>
      <c r="S267" s="141"/>
      <c r="T267" s="141"/>
      <c r="U267" s="141"/>
      <c r="V267" s="58"/>
      <c r="X267" s="54"/>
      <c r="Y267" s="54"/>
      <c r="Z267" s="54"/>
    </row>
    <row r="268" spans="15:26" ht="13.8">
      <c r="O268" s="59"/>
      <c r="P268" s="63"/>
      <c r="Q268" s="141"/>
      <c r="R268" s="141"/>
      <c r="S268" s="141"/>
      <c r="T268" s="141"/>
      <c r="U268" s="141"/>
      <c r="V268" s="58"/>
      <c r="X268" s="54"/>
      <c r="Y268" s="54"/>
      <c r="Z268" s="54"/>
    </row>
    <row r="269" spans="15:26" ht="13.8">
      <c r="O269" s="60"/>
      <c r="P269" s="63"/>
      <c r="Q269" s="141"/>
      <c r="R269" s="141"/>
      <c r="S269" s="141"/>
      <c r="T269" s="141"/>
      <c r="U269" s="141"/>
      <c r="V269" s="58"/>
      <c r="X269" s="54"/>
      <c r="Y269" s="54"/>
      <c r="Z269" s="54"/>
    </row>
    <row r="270" spans="15:26" ht="13.8">
      <c r="O270" s="60"/>
      <c r="P270" s="63"/>
      <c r="Q270" s="141"/>
      <c r="R270" s="141"/>
      <c r="S270" s="141"/>
      <c r="T270" s="141"/>
      <c r="U270" s="141"/>
      <c r="V270" s="58"/>
      <c r="X270" s="54"/>
      <c r="Y270" s="54"/>
      <c r="Z270" s="54"/>
    </row>
    <row r="271" spans="15:26" ht="13.8">
      <c r="O271" s="59"/>
      <c r="P271" s="63"/>
      <c r="Q271" s="141"/>
      <c r="R271" s="141"/>
      <c r="S271" s="141"/>
      <c r="T271" s="141"/>
      <c r="U271" s="141"/>
      <c r="V271" s="58"/>
      <c r="X271" s="54"/>
      <c r="Y271" s="54"/>
      <c r="Z271" s="54"/>
    </row>
    <row r="272" spans="15:26" ht="13.8">
      <c r="O272" s="59"/>
      <c r="P272" s="63"/>
      <c r="Q272" s="141"/>
      <c r="R272" s="141"/>
      <c r="S272" s="141"/>
      <c r="T272" s="141"/>
      <c r="U272" s="141"/>
      <c r="V272" s="58"/>
      <c r="X272" s="54"/>
      <c r="Y272" s="54"/>
      <c r="Z272" s="54"/>
    </row>
    <row r="273" spans="15:26" ht="13.8">
      <c r="O273" s="59"/>
      <c r="P273" s="63"/>
      <c r="Q273" s="141"/>
      <c r="R273" s="141"/>
      <c r="S273" s="141"/>
      <c r="T273" s="141"/>
      <c r="U273" s="141"/>
      <c r="V273" s="58"/>
      <c r="X273" s="54"/>
      <c r="Y273" s="54"/>
      <c r="Z273" s="54"/>
    </row>
    <row r="274" spans="15:26" ht="13.8">
      <c r="O274" s="59"/>
      <c r="P274" s="63"/>
      <c r="Q274" s="141"/>
      <c r="R274" s="141"/>
      <c r="S274" s="141"/>
      <c r="T274" s="141"/>
      <c r="U274" s="141"/>
      <c r="V274" s="58"/>
      <c r="X274" s="54"/>
      <c r="Y274" s="54"/>
      <c r="Z274" s="54"/>
    </row>
    <row r="275" spans="15:26" ht="13.8">
      <c r="O275" s="59"/>
      <c r="P275" s="63"/>
      <c r="Q275" s="141"/>
      <c r="R275" s="141"/>
      <c r="S275" s="141"/>
      <c r="T275" s="141"/>
      <c r="U275" s="141"/>
      <c r="V275" s="58"/>
      <c r="X275" s="54"/>
      <c r="Y275" s="54"/>
      <c r="Z275" s="54"/>
    </row>
    <row r="276" spans="15:26" ht="13.8">
      <c r="O276" s="59"/>
      <c r="P276" s="63"/>
      <c r="Q276" s="141"/>
      <c r="R276" s="141"/>
      <c r="S276" s="141"/>
      <c r="T276" s="141"/>
      <c r="U276" s="141"/>
      <c r="V276" s="58"/>
      <c r="X276" s="54"/>
      <c r="Y276" s="54"/>
      <c r="Z276" s="54"/>
    </row>
    <row r="277" spans="15:26" ht="13.8">
      <c r="O277" s="59"/>
      <c r="P277" s="63"/>
      <c r="Q277" s="141"/>
      <c r="R277" s="141"/>
      <c r="S277" s="141"/>
      <c r="T277" s="141"/>
      <c r="U277" s="141"/>
      <c r="V277" s="58"/>
      <c r="X277" s="54"/>
      <c r="Y277" s="54"/>
      <c r="Z277" s="54"/>
    </row>
    <row r="278" spans="15:26" ht="13.8">
      <c r="O278" s="59"/>
      <c r="P278" s="63"/>
      <c r="Q278" s="141"/>
      <c r="R278" s="141"/>
      <c r="S278" s="141"/>
      <c r="T278" s="141"/>
      <c r="U278" s="141"/>
      <c r="V278" s="58"/>
      <c r="X278" s="54"/>
      <c r="Y278" s="54"/>
      <c r="Z278" s="54"/>
    </row>
    <row r="279" spans="15:26" ht="13.8">
      <c r="O279" s="59"/>
      <c r="P279" s="63"/>
      <c r="Q279" s="141"/>
      <c r="R279" s="141"/>
      <c r="S279" s="141"/>
      <c r="T279" s="141"/>
      <c r="U279" s="141"/>
      <c r="V279" s="58"/>
      <c r="X279" s="54"/>
      <c r="Y279" s="54"/>
      <c r="Z279" s="54"/>
    </row>
    <row r="280" spans="15:26" ht="13.8">
      <c r="O280" s="59"/>
      <c r="P280" s="63"/>
      <c r="Q280" s="141"/>
      <c r="R280" s="141"/>
      <c r="S280" s="141"/>
      <c r="T280" s="141"/>
      <c r="U280" s="141"/>
      <c r="V280" s="58"/>
      <c r="X280" s="54"/>
      <c r="Y280" s="54"/>
      <c r="Z280" s="54"/>
    </row>
    <row r="281" spans="15:26" ht="13.8">
      <c r="O281" s="59"/>
      <c r="P281" s="63"/>
      <c r="Q281" s="141"/>
      <c r="R281" s="141"/>
      <c r="S281" s="141"/>
      <c r="T281" s="141"/>
      <c r="U281" s="141"/>
      <c r="V281" s="58"/>
      <c r="X281" s="54"/>
      <c r="Y281" s="54"/>
      <c r="Z281" s="54"/>
    </row>
    <row r="282" spans="15:26" ht="13.8">
      <c r="O282" s="59"/>
      <c r="P282" s="63"/>
      <c r="Q282" s="141"/>
      <c r="R282" s="141"/>
      <c r="S282" s="141"/>
      <c r="T282" s="141"/>
      <c r="U282" s="141"/>
      <c r="V282" s="58"/>
      <c r="X282" s="54"/>
      <c r="Y282" s="54"/>
      <c r="Z282" s="54"/>
    </row>
    <row r="283" spans="15:26" ht="13.8">
      <c r="O283" s="59"/>
      <c r="P283" s="63"/>
      <c r="Q283" s="141"/>
      <c r="R283" s="141"/>
      <c r="S283" s="141"/>
      <c r="T283" s="141"/>
      <c r="U283" s="141"/>
      <c r="V283" s="58"/>
      <c r="X283" s="54"/>
      <c r="Y283" s="54"/>
      <c r="Z283" s="54"/>
    </row>
    <row r="284" spans="15:26" ht="13.8">
      <c r="O284" s="59"/>
      <c r="P284" s="63"/>
      <c r="Q284" s="141"/>
      <c r="R284" s="141"/>
      <c r="S284" s="141"/>
      <c r="T284" s="141"/>
      <c r="U284" s="141"/>
      <c r="V284" s="58"/>
      <c r="X284" s="54"/>
      <c r="Y284" s="54"/>
      <c r="Z284" s="54"/>
    </row>
    <row r="285" spans="15:26" ht="13.8">
      <c r="O285" s="59"/>
      <c r="P285" s="63"/>
      <c r="Q285" s="141"/>
      <c r="R285" s="141"/>
      <c r="S285" s="141"/>
      <c r="T285" s="141"/>
      <c r="U285" s="141"/>
      <c r="V285" s="58"/>
      <c r="X285" s="54"/>
      <c r="Y285" s="54"/>
      <c r="Z285" s="54"/>
    </row>
    <row r="286" spans="15:26" ht="13.8">
      <c r="O286" s="59"/>
      <c r="P286" s="63"/>
      <c r="Q286" s="141"/>
      <c r="R286" s="141"/>
      <c r="S286" s="141"/>
      <c r="T286" s="141"/>
      <c r="U286" s="141"/>
      <c r="V286" s="58"/>
      <c r="X286" s="54"/>
      <c r="Y286" s="54"/>
      <c r="Z286" s="54"/>
    </row>
    <row r="287" spans="15:26" ht="13.8">
      <c r="O287" s="59"/>
      <c r="P287" s="63"/>
      <c r="Q287" s="141"/>
      <c r="R287" s="141"/>
      <c r="S287" s="141"/>
      <c r="T287" s="141"/>
      <c r="U287" s="141"/>
      <c r="V287" s="58"/>
      <c r="X287" s="54"/>
      <c r="Y287" s="54"/>
      <c r="Z287" s="54"/>
    </row>
    <row r="288" spans="15:26" ht="13.8">
      <c r="O288" s="59"/>
      <c r="P288" s="63"/>
      <c r="Q288" s="141"/>
      <c r="R288" s="141"/>
      <c r="S288" s="141"/>
      <c r="T288" s="141"/>
      <c r="U288" s="141"/>
      <c r="V288" s="58"/>
      <c r="X288" s="54"/>
      <c r="Y288" s="54"/>
      <c r="Z288" s="54"/>
    </row>
    <row r="289" spans="15:26" ht="13.8">
      <c r="O289" s="59"/>
      <c r="P289" s="63"/>
      <c r="Q289" s="141"/>
      <c r="R289" s="141"/>
      <c r="S289" s="141"/>
      <c r="T289" s="141"/>
      <c r="U289" s="141"/>
      <c r="V289" s="58"/>
      <c r="X289" s="54"/>
      <c r="Y289" s="54"/>
      <c r="Z289" s="54"/>
    </row>
    <row r="290" spans="15:26" ht="13.8">
      <c r="O290" s="59"/>
      <c r="P290" s="63"/>
      <c r="Q290" s="141"/>
      <c r="R290" s="141"/>
      <c r="S290" s="141"/>
      <c r="T290" s="141"/>
      <c r="U290" s="141"/>
      <c r="V290" s="58"/>
      <c r="X290" s="54"/>
      <c r="Y290" s="54"/>
      <c r="Z290" s="54"/>
    </row>
    <row r="291" spans="15:26" ht="13.8">
      <c r="O291" s="59"/>
      <c r="P291" s="63"/>
      <c r="Q291" s="141"/>
      <c r="R291" s="141"/>
      <c r="S291" s="141"/>
      <c r="T291" s="141"/>
      <c r="U291" s="141"/>
      <c r="V291" s="58"/>
      <c r="X291" s="54"/>
      <c r="Y291" s="54"/>
      <c r="Z291" s="54"/>
    </row>
    <row r="292" spans="15:26" ht="13.8">
      <c r="O292" s="59"/>
      <c r="P292" s="63"/>
      <c r="Q292" s="141"/>
      <c r="R292" s="141"/>
      <c r="S292" s="141"/>
      <c r="T292" s="141"/>
      <c r="U292" s="141"/>
      <c r="V292" s="58"/>
      <c r="X292" s="54"/>
      <c r="Y292" s="54"/>
      <c r="Z292" s="54"/>
    </row>
    <row r="293" spans="15:26" ht="13.8">
      <c r="O293" s="59"/>
      <c r="P293" s="63"/>
      <c r="Q293" s="141"/>
      <c r="R293" s="141"/>
      <c r="S293" s="141"/>
      <c r="T293" s="141"/>
      <c r="U293" s="141"/>
      <c r="V293" s="58"/>
      <c r="X293" s="54"/>
      <c r="Y293" s="54"/>
      <c r="Z293" s="54"/>
    </row>
    <row r="294" spans="15:26" ht="13.8">
      <c r="O294" s="59"/>
      <c r="P294" s="63"/>
      <c r="Q294" s="141"/>
      <c r="R294" s="141"/>
      <c r="S294" s="141"/>
      <c r="T294" s="141"/>
      <c r="U294" s="141"/>
      <c r="V294" s="58"/>
      <c r="X294" s="54"/>
      <c r="Y294" s="54"/>
      <c r="Z294" s="54"/>
    </row>
    <row r="295" spans="15:26" ht="13.8">
      <c r="O295" s="59"/>
      <c r="P295" s="63"/>
      <c r="Q295" s="141"/>
      <c r="R295" s="141"/>
      <c r="S295" s="141"/>
      <c r="T295" s="141"/>
      <c r="U295" s="141"/>
      <c r="V295" s="58"/>
      <c r="X295" s="54"/>
      <c r="Y295" s="54"/>
      <c r="Z295" s="54"/>
    </row>
    <row r="296" spans="15:26" ht="13.8">
      <c r="O296" s="59"/>
      <c r="P296" s="63"/>
      <c r="Q296" s="141"/>
      <c r="R296" s="141"/>
      <c r="S296" s="141"/>
      <c r="T296" s="141"/>
      <c r="U296" s="141"/>
      <c r="V296" s="58"/>
      <c r="X296" s="54"/>
      <c r="Y296" s="54"/>
      <c r="Z296" s="54"/>
    </row>
    <row r="297" spans="15:26" ht="13.8">
      <c r="O297" s="60"/>
      <c r="P297" s="63"/>
      <c r="Q297" s="141"/>
      <c r="R297" s="141"/>
      <c r="S297" s="141"/>
      <c r="T297" s="141"/>
      <c r="U297" s="141"/>
      <c r="V297" s="58"/>
      <c r="X297" s="54"/>
      <c r="Y297" s="54"/>
      <c r="Z297" s="54"/>
    </row>
    <row r="298" spans="15:26" ht="13.8">
      <c r="O298" s="60">
        <v>42461</v>
      </c>
      <c r="P298" s="63"/>
      <c r="Q298" s="141"/>
      <c r="R298" s="141"/>
      <c r="S298" s="141"/>
      <c r="T298" s="141"/>
      <c r="U298" s="141"/>
      <c r="V298" s="58"/>
      <c r="X298" s="54"/>
      <c r="Y298" s="54"/>
      <c r="Z298" s="54"/>
    </row>
    <row r="299" spans="15:26" ht="13.8">
      <c r="O299" s="59"/>
      <c r="P299" s="63"/>
      <c r="Q299" s="141"/>
      <c r="R299" s="141"/>
      <c r="S299" s="141"/>
      <c r="T299" s="141"/>
      <c r="U299" s="141"/>
      <c r="V299" s="58"/>
      <c r="X299" s="54"/>
      <c r="Y299" s="54"/>
      <c r="Z299" s="54"/>
    </row>
    <row r="300" spans="15:26" ht="13.8">
      <c r="O300" s="59"/>
      <c r="P300" s="63"/>
      <c r="Q300" s="141"/>
      <c r="R300" s="141"/>
      <c r="S300" s="141"/>
      <c r="T300" s="141"/>
      <c r="U300" s="141"/>
      <c r="V300" s="58"/>
      <c r="X300" s="54"/>
      <c r="Y300" s="54"/>
      <c r="Z300" s="54"/>
    </row>
    <row r="301" spans="15:26" ht="13.8">
      <c r="O301" s="59"/>
      <c r="P301" s="63"/>
      <c r="Q301" s="141"/>
      <c r="R301" s="141"/>
      <c r="S301" s="141"/>
      <c r="T301" s="141"/>
      <c r="U301" s="141"/>
      <c r="V301" s="58"/>
      <c r="X301" s="54"/>
      <c r="Y301" s="54"/>
      <c r="Z301" s="54"/>
    </row>
    <row r="302" spans="15:26" ht="13.8">
      <c r="O302" s="59"/>
      <c r="P302" s="63"/>
      <c r="Q302" s="141"/>
      <c r="R302" s="141"/>
      <c r="S302" s="141"/>
      <c r="T302" s="141"/>
      <c r="U302" s="141"/>
      <c r="V302" s="58"/>
      <c r="X302" s="54"/>
      <c r="Y302" s="54"/>
      <c r="Z302" s="54"/>
    </row>
    <row r="303" spans="15:26" ht="13.8">
      <c r="O303" s="59"/>
      <c r="P303" s="63"/>
      <c r="Q303" s="141"/>
      <c r="R303" s="141"/>
      <c r="S303" s="141"/>
      <c r="T303" s="141"/>
      <c r="U303" s="141"/>
      <c r="V303" s="58"/>
      <c r="X303" s="54"/>
      <c r="Y303" s="54"/>
      <c r="Z303" s="54"/>
    </row>
    <row r="304" spans="15:26" ht="13.8">
      <c r="O304" s="59"/>
      <c r="P304" s="63"/>
      <c r="Q304" s="141"/>
      <c r="R304" s="141"/>
      <c r="S304" s="141"/>
      <c r="T304" s="141"/>
      <c r="U304" s="141"/>
      <c r="V304" s="58"/>
      <c r="X304" s="54"/>
      <c r="Y304" s="54"/>
      <c r="Z304" s="54"/>
    </row>
    <row r="305" spans="15:26" ht="13.8">
      <c r="O305" s="59"/>
      <c r="P305" s="63"/>
      <c r="Q305" s="141"/>
      <c r="R305" s="141"/>
      <c r="S305" s="141"/>
      <c r="T305" s="141"/>
      <c r="U305" s="141"/>
      <c r="V305" s="58"/>
      <c r="X305" s="54"/>
      <c r="Y305" s="54"/>
      <c r="Z305" s="54"/>
    </row>
    <row r="306" spans="15:26" ht="13.8">
      <c r="O306" s="59"/>
      <c r="P306" s="63"/>
      <c r="Q306" s="141"/>
      <c r="R306" s="141"/>
      <c r="S306" s="141"/>
      <c r="T306" s="141"/>
      <c r="U306" s="141"/>
      <c r="V306" s="58"/>
      <c r="X306" s="54"/>
      <c r="Y306" s="54"/>
      <c r="Z306" s="54"/>
    </row>
    <row r="307" spans="15:26" ht="13.8">
      <c r="O307" s="59"/>
      <c r="P307" s="63"/>
      <c r="Q307" s="141"/>
      <c r="R307" s="141"/>
      <c r="S307" s="141"/>
      <c r="T307" s="141"/>
      <c r="U307" s="141"/>
      <c r="V307" s="58"/>
      <c r="X307" s="54"/>
      <c r="Y307" s="54"/>
      <c r="Z307" s="54"/>
    </row>
    <row r="308" spans="15:26" ht="13.8">
      <c r="O308" s="59"/>
      <c r="P308" s="63"/>
      <c r="Q308" s="141"/>
      <c r="R308" s="141"/>
      <c r="S308" s="141"/>
      <c r="T308" s="141"/>
      <c r="U308" s="141"/>
      <c r="V308" s="58"/>
      <c r="X308" s="54"/>
      <c r="Y308" s="54"/>
      <c r="Z308" s="54"/>
    </row>
    <row r="309" spans="15:26" ht="13.8">
      <c r="O309" s="59"/>
      <c r="P309" s="63"/>
      <c r="Q309" s="141"/>
      <c r="R309" s="141"/>
      <c r="S309" s="141"/>
      <c r="T309" s="141"/>
      <c r="U309" s="141"/>
      <c r="V309" s="58"/>
      <c r="X309" s="54"/>
      <c r="Y309" s="54"/>
      <c r="Z309" s="54"/>
    </row>
    <row r="310" spans="15:26" ht="13.8">
      <c r="O310" s="59"/>
      <c r="P310" s="63"/>
      <c r="Q310" s="141"/>
      <c r="R310" s="141"/>
      <c r="S310" s="141"/>
      <c r="T310" s="141"/>
      <c r="U310" s="141"/>
      <c r="V310" s="58"/>
      <c r="X310" s="54"/>
      <c r="Y310" s="54"/>
      <c r="Z310" s="54"/>
    </row>
    <row r="311" spans="15:26" ht="13.8">
      <c r="O311" s="59"/>
      <c r="P311" s="63"/>
      <c r="Q311" s="141"/>
      <c r="R311" s="141"/>
      <c r="S311" s="141"/>
      <c r="T311" s="141"/>
      <c r="U311" s="141"/>
      <c r="V311" s="58"/>
      <c r="X311" s="54"/>
      <c r="Y311" s="54"/>
      <c r="Z311" s="54"/>
    </row>
    <row r="312" spans="15:26" ht="13.8">
      <c r="O312" s="59"/>
      <c r="P312" s="63"/>
      <c r="Q312" s="141"/>
      <c r="R312" s="141"/>
      <c r="S312" s="141"/>
      <c r="T312" s="141"/>
      <c r="U312" s="141"/>
      <c r="V312" s="58"/>
      <c r="X312" s="54"/>
      <c r="Y312" s="54"/>
      <c r="Z312" s="54"/>
    </row>
    <row r="313" spans="15:26" ht="13.8">
      <c r="O313" s="59"/>
      <c r="P313" s="63"/>
      <c r="Q313" s="141"/>
      <c r="R313" s="141"/>
      <c r="S313" s="141"/>
      <c r="T313" s="141"/>
      <c r="U313" s="141"/>
      <c r="V313" s="58"/>
      <c r="X313" s="54"/>
      <c r="Y313" s="54"/>
      <c r="Z313" s="54"/>
    </row>
    <row r="314" spans="15:26" ht="13.8">
      <c r="O314" s="59"/>
      <c r="P314" s="63"/>
      <c r="Q314" s="141"/>
      <c r="R314" s="141"/>
      <c r="S314" s="141"/>
      <c r="T314" s="141"/>
      <c r="U314" s="141"/>
      <c r="V314" s="58"/>
      <c r="X314" s="54"/>
      <c r="Y314" s="54"/>
      <c r="Z314" s="54"/>
    </row>
    <row r="315" spans="15:26" ht="13.8">
      <c r="O315" s="59"/>
      <c r="P315" s="63"/>
      <c r="Q315" s="141"/>
      <c r="R315" s="141"/>
      <c r="S315" s="141"/>
      <c r="T315" s="141"/>
      <c r="U315" s="141"/>
      <c r="V315" s="58"/>
      <c r="X315" s="54"/>
      <c r="Y315" s="54"/>
      <c r="Z315" s="54"/>
    </row>
    <row r="316" spans="15:26" ht="13.8">
      <c r="O316" s="59"/>
      <c r="P316" s="63"/>
      <c r="Q316" s="141"/>
      <c r="R316" s="141"/>
      <c r="S316" s="141"/>
      <c r="T316" s="141"/>
      <c r="U316" s="141"/>
      <c r="V316" s="58"/>
      <c r="X316" s="54"/>
      <c r="Y316" s="54"/>
      <c r="Z316" s="54"/>
    </row>
    <row r="317" spans="15:26" ht="13.8">
      <c r="O317" s="59"/>
      <c r="P317" s="63"/>
      <c r="Q317" s="141"/>
      <c r="R317" s="141"/>
      <c r="S317" s="141"/>
      <c r="T317" s="141"/>
      <c r="U317" s="141"/>
      <c r="V317" s="58"/>
      <c r="X317" s="54"/>
      <c r="Y317" s="54"/>
      <c r="Z317" s="54"/>
    </row>
    <row r="318" spans="15:26" ht="13.8">
      <c r="O318" s="59"/>
      <c r="P318" s="63"/>
      <c r="Q318" s="141"/>
      <c r="R318" s="141"/>
      <c r="S318" s="141"/>
      <c r="T318" s="141"/>
      <c r="U318" s="141"/>
      <c r="V318" s="58"/>
      <c r="X318" s="54"/>
      <c r="Y318" s="54"/>
      <c r="Z318" s="54"/>
    </row>
    <row r="319" spans="15:26" ht="13.8">
      <c r="O319" s="59"/>
      <c r="P319" s="63"/>
      <c r="Q319" s="141"/>
      <c r="R319" s="141"/>
      <c r="S319" s="141"/>
      <c r="T319" s="141"/>
      <c r="U319" s="141"/>
      <c r="V319" s="58"/>
      <c r="X319" s="54"/>
      <c r="Y319" s="54"/>
      <c r="Z319" s="54"/>
    </row>
    <row r="320" spans="15:26" ht="13.8">
      <c r="O320" s="59"/>
      <c r="P320" s="63"/>
      <c r="Q320" s="141"/>
      <c r="R320" s="141"/>
      <c r="S320" s="141"/>
      <c r="T320" s="141"/>
      <c r="U320" s="141"/>
      <c r="V320" s="58"/>
      <c r="X320" s="54"/>
      <c r="Y320" s="54"/>
      <c r="Z320" s="54"/>
    </row>
    <row r="321" spans="15:26" ht="13.8">
      <c r="O321" s="59"/>
      <c r="P321" s="63"/>
      <c r="Q321" s="141"/>
      <c r="R321" s="141"/>
      <c r="S321" s="141"/>
      <c r="T321" s="141"/>
      <c r="U321" s="141"/>
      <c r="V321" s="58"/>
      <c r="X321" s="54"/>
      <c r="Y321" s="54"/>
      <c r="Z321" s="54"/>
    </row>
    <row r="322" spans="15:26" ht="13.8">
      <c r="O322" s="59"/>
      <c r="P322" s="63"/>
      <c r="Q322" s="141"/>
      <c r="R322" s="141"/>
      <c r="S322" s="141"/>
      <c r="T322" s="141"/>
      <c r="U322" s="141"/>
      <c r="V322" s="58"/>
      <c r="X322" s="54"/>
      <c r="Y322" s="54"/>
      <c r="Z322" s="54"/>
    </row>
    <row r="323" spans="15:26" ht="13.8">
      <c r="O323" s="59"/>
      <c r="P323" s="63"/>
      <c r="Q323" s="141"/>
      <c r="R323" s="141"/>
      <c r="S323" s="141"/>
      <c r="T323" s="141"/>
      <c r="U323" s="141"/>
      <c r="V323" s="58"/>
      <c r="X323" s="54"/>
      <c r="Y323" s="54"/>
      <c r="Z323" s="54"/>
    </row>
    <row r="324" spans="15:26" ht="13.8">
      <c r="O324" s="59"/>
      <c r="P324" s="63"/>
      <c r="Q324" s="141"/>
      <c r="R324" s="141"/>
      <c r="S324" s="141"/>
      <c r="T324" s="141"/>
      <c r="U324" s="141"/>
      <c r="V324" s="58"/>
      <c r="X324" s="54"/>
      <c r="Y324" s="54"/>
      <c r="Z324" s="54"/>
    </row>
    <row r="325" spans="15:26" ht="13.8">
      <c r="O325" s="59"/>
      <c r="P325" s="63"/>
      <c r="Q325" s="141"/>
      <c r="R325" s="141"/>
      <c r="S325" s="141"/>
      <c r="T325" s="141"/>
      <c r="U325" s="141"/>
      <c r="V325" s="58"/>
      <c r="X325" s="54"/>
      <c r="Y325" s="54"/>
      <c r="Z325" s="54"/>
    </row>
    <row r="326" spans="15:26" ht="13.8">
      <c r="O326" s="59"/>
      <c r="P326" s="63"/>
      <c r="Q326" s="141"/>
      <c r="R326" s="141"/>
      <c r="S326" s="141"/>
      <c r="T326" s="141"/>
      <c r="U326" s="141"/>
      <c r="V326" s="58"/>
      <c r="X326" s="54"/>
      <c r="Y326" s="54"/>
      <c r="Z326" s="54"/>
    </row>
    <row r="327" spans="15:26" ht="13.8">
      <c r="O327" s="59"/>
      <c r="P327" s="63"/>
      <c r="Q327" s="141"/>
      <c r="R327" s="141"/>
      <c r="S327" s="141"/>
      <c r="T327" s="141"/>
      <c r="U327" s="141"/>
      <c r="V327" s="58"/>
      <c r="X327" s="54"/>
      <c r="Y327" s="54"/>
      <c r="Z327" s="54"/>
    </row>
    <row r="328" spans="15:26" ht="13.8">
      <c r="O328" s="60">
        <v>42491</v>
      </c>
      <c r="P328" s="63"/>
      <c r="Q328" s="141"/>
      <c r="R328" s="141"/>
      <c r="S328" s="141"/>
      <c r="T328" s="141"/>
      <c r="U328" s="141"/>
      <c r="V328" s="58"/>
      <c r="X328" s="54"/>
      <c r="Y328" s="54"/>
      <c r="Z328" s="54"/>
    </row>
    <row r="329" spans="15:26" ht="13.8">
      <c r="O329" s="60"/>
      <c r="P329" s="63"/>
      <c r="Q329" s="141"/>
      <c r="R329" s="141"/>
      <c r="S329" s="141"/>
      <c r="T329" s="141"/>
      <c r="U329" s="141"/>
      <c r="V329" s="58"/>
      <c r="X329" s="54"/>
      <c r="Y329" s="54"/>
      <c r="Z329" s="54"/>
    </row>
    <row r="330" spans="15:26" ht="13.8">
      <c r="O330" s="59"/>
      <c r="P330" s="63"/>
      <c r="Q330" s="141"/>
      <c r="R330" s="141"/>
      <c r="S330" s="141"/>
      <c r="T330" s="141"/>
      <c r="U330" s="141"/>
      <c r="V330" s="58"/>
      <c r="X330" s="54"/>
      <c r="Y330" s="54"/>
      <c r="Z330" s="54"/>
    </row>
    <row r="331" spans="15:26" ht="13.8">
      <c r="O331" s="59"/>
      <c r="P331" s="63"/>
      <c r="Q331" s="141"/>
      <c r="R331" s="141"/>
      <c r="S331" s="141"/>
      <c r="T331" s="141"/>
      <c r="U331" s="141"/>
      <c r="V331" s="58"/>
      <c r="X331" s="54"/>
      <c r="Y331" s="54"/>
      <c r="Z331" s="54"/>
    </row>
    <row r="332" spans="15:26" ht="13.8">
      <c r="O332" s="59"/>
      <c r="P332" s="63"/>
      <c r="Q332" s="141"/>
      <c r="R332" s="141"/>
      <c r="S332" s="141"/>
      <c r="T332" s="141"/>
      <c r="U332" s="141"/>
      <c r="V332" s="58"/>
      <c r="X332" s="54"/>
      <c r="Y332" s="54"/>
      <c r="Z332" s="54"/>
    </row>
    <row r="333" spans="15:26" ht="13.8">
      <c r="O333" s="59"/>
      <c r="P333" s="63"/>
      <c r="Q333" s="141"/>
      <c r="R333" s="141"/>
      <c r="S333" s="141"/>
      <c r="T333" s="141"/>
      <c r="U333" s="141"/>
      <c r="V333" s="58"/>
      <c r="X333" s="54"/>
      <c r="Y333" s="54"/>
      <c r="Z333" s="54"/>
    </row>
    <row r="334" spans="15:26" ht="13.8">
      <c r="O334" s="59"/>
      <c r="P334" s="63"/>
      <c r="Q334" s="141"/>
      <c r="R334" s="141"/>
      <c r="S334" s="141"/>
      <c r="T334" s="141"/>
      <c r="U334" s="141"/>
      <c r="V334" s="58"/>
      <c r="X334" s="54"/>
      <c r="Y334" s="54"/>
      <c r="Z334" s="54"/>
    </row>
    <row r="335" spans="15:26" ht="13.8">
      <c r="O335" s="59"/>
      <c r="P335" s="63"/>
      <c r="Q335" s="141"/>
      <c r="R335" s="141"/>
      <c r="S335" s="141"/>
      <c r="T335" s="141"/>
      <c r="U335" s="141"/>
      <c r="V335" s="58"/>
      <c r="X335" s="54"/>
      <c r="Y335" s="54"/>
      <c r="Z335" s="54"/>
    </row>
    <row r="336" spans="15:26" ht="13.8">
      <c r="O336" s="59"/>
      <c r="P336" s="63"/>
      <c r="Q336" s="141"/>
      <c r="R336" s="141"/>
      <c r="S336" s="141"/>
      <c r="T336" s="141"/>
      <c r="U336" s="141"/>
      <c r="V336" s="58"/>
      <c r="X336" s="54"/>
      <c r="Y336" s="54"/>
      <c r="Z336" s="54"/>
    </row>
    <row r="337" spans="15:26" ht="13.8">
      <c r="O337" s="59"/>
      <c r="P337" s="63"/>
      <c r="Q337" s="141"/>
      <c r="R337" s="141"/>
      <c r="S337" s="141"/>
      <c r="T337" s="141"/>
      <c r="U337" s="141"/>
      <c r="V337" s="58"/>
      <c r="X337" s="54"/>
      <c r="Y337" s="54"/>
      <c r="Z337" s="54"/>
    </row>
    <row r="338" spans="15:26" ht="13.8">
      <c r="O338" s="59"/>
      <c r="P338" s="63"/>
      <c r="Q338" s="141"/>
      <c r="R338" s="141"/>
      <c r="S338" s="141"/>
      <c r="T338" s="141"/>
      <c r="U338" s="141"/>
      <c r="V338" s="58"/>
      <c r="X338" s="54"/>
      <c r="Y338" s="54"/>
      <c r="Z338" s="54"/>
    </row>
    <row r="339" spans="15:26" ht="13.8">
      <c r="O339" s="59"/>
      <c r="P339" s="63"/>
      <c r="Q339" s="141"/>
      <c r="R339" s="141"/>
      <c r="S339" s="141"/>
      <c r="T339" s="141"/>
      <c r="U339" s="141"/>
      <c r="V339" s="58"/>
      <c r="X339" s="54"/>
      <c r="Y339" s="54"/>
      <c r="Z339" s="54"/>
    </row>
    <row r="340" spans="15:26" ht="13.8">
      <c r="O340" s="59"/>
      <c r="P340" s="63"/>
      <c r="Q340" s="141"/>
      <c r="R340" s="141"/>
      <c r="S340" s="141"/>
      <c r="T340" s="141"/>
      <c r="U340" s="141"/>
      <c r="V340" s="58"/>
      <c r="X340" s="54"/>
      <c r="Y340" s="54"/>
      <c r="Z340" s="54"/>
    </row>
    <row r="341" spans="15:26" ht="13.8">
      <c r="O341" s="59"/>
      <c r="P341" s="63"/>
      <c r="Q341" s="141"/>
      <c r="R341" s="141"/>
      <c r="S341" s="141"/>
      <c r="T341" s="141"/>
      <c r="U341" s="141"/>
      <c r="V341" s="58"/>
      <c r="X341" s="54"/>
      <c r="Y341" s="54"/>
      <c r="Z341" s="54"/>
    </row>
    <row r="342" spans="15:26" ht="13.8">
      <c r="O342" s="59"/>
      <c r="P342" s="63"/>
      <c r="Q342" s="141"/>
      <c r="R342" s="141"/>
      <c r="S342" s="141"/>
      <c r="T342" s="141"/>
      <c r="U342" s="141"/>
      <c r="V342" s="58"/>
      <c r="X342" s="54"/>
      <c r="Y342" s="54"/>
      <c r="Z342" s="54"/>
    </row>
    <row r="343" spans="15:26" ht="13.8">
      <c r="O343" s="59"/>
      <c r="P343" s="63"/>
      <c r="Q343" s="141"/>
      <c r="R343" s="141"/>
      <c r="S343" s="141"/>
      <c r="T343" s="141"/>
      <c r="U343" s="141"/>
      <c r="V343" s="58"/>
      <c r="X343" s="54"/>
      <c r="Y343" s="54"/>
      <c r="Z343" s="54"/>
    </row>
    <row r="344" spans="15:26" ht="13.8">
      <c r="O344" s="59"/>
      <c r="P344" s="63"/>
      <c r="Q344" s="141"/>
      <c r="R344" s="141"/>
      <c r="S344" s="141"/>
      <c r="T344" s="141"/>
      <c r="U344" s="141"/>
      <c r="V344" s="58"/>
      <c r="X344" s="54"/>
      <c r="Y344" s="54"/>
      <c r="Z344" s="54"/>
    </row>
    <row r="345" spans="15:26" ht="13.8">
      <c r="O345" s="59"/>
      <c r="P345" s="63"/>
      <c r="Q345" s="141"/>
      <c r="R345" s="141"/>
      <c r="S345" s="141"/>
      <c r="T345" s="141"/>
      <c r="U345" s="141"/>
      <c r="V345" s="58"/>
      <c r="X345" s="54"/>
      <c r="Y345" s="54"/>
      <c r="Z345" s="54"/>
    </row>
    <row r="346" spans="15:26" ht="13.8">
      <c r="O346" s="59"/>
      <c r="P346" s="63"/>
      <c r="Q346" s="141"/>
      <c r="R346" s="141"/>
      <c r="S346" s="141"/>
      <c r="T346" s="141"/>
      <c r="U346" s="141"/>
      <c r="V346" s="58"/>
      <c r="X346" s="54"/>
      <c r="Y346" s="54"/>
      <c r="Z346" s="54"/>
    </row>
    <row r="347" spans="15:26" ht="13.8">
      <c r="O347" s="59"/>
      <c r="P347" s="63"/>
      <c r="Q347" s="141"/>
      <c r="R347" s="141"/>
      <c r="S347" s="141"/>
      <c r="T347" s="141"/>
      <c r="U347" s="141"/>
      <c r="V347" s="58"/>
      <c r="X347" s="54"/>
      <c r="Y347" s="54"/>
      <c r="Z347" s="54"/>
    </row>
    <row r="348" spans="15:26" ht="13.8">
      <c r="O348" s="59"/>
      <c r="P348" s="63"/>
      <c r="Q348" s="141"/>
      <c r="R348" s="141"/>
      <c r="S348" s="141"/>
      <c r="T348" s="141"/>
      <c r="U348" s="141"/>
      <c r="V348" s="58"/>
      <c r="X348" s="54"/>
      <c r="Y348" s="54"/>
      <c r="Z348" s="54"/>
    </row>
    <row r="349" spans="15:26" ht="13.8">
      <c r="O349" s="59"/>
      <c r="P349" s="63"/>
      <c r="Q349" s="141"/>
      <c r="R349" s="141"/>
      <c r="S349" s="141"/>
      <c r="T349" s="141"/>
      <c r="U349" s="141"/>
      <c r="V349" s="58"/>
      <c r="X349" s="54"/>
      <c r="Y349" s="54"/>
      <c r="Z349" s="54"/>
    </row>
    <row r="350" spans="15:26" ht="13.8">
      <c r="O350" s="59"/>
      <c r="P350" s="63"/>
      <c r="Q350" s="141"/>
      <c r="R350" s="141"/>
      <c r="S350" s="141"/>
      <c r="T350" s="141"/>
      <c r="U350" s="141"/>
      <c r="V350" s="58"/>
      <c r="X350" s="54"/>
      <c r="Y350" s="54"/>
      <c r="Z350" s="54"/>
    </row>
    <row r="351" spans="15:26" ht="13.8">
      <c r="O351" s="59"/>
      <c r="P351" s="63"/>
      <c r="Q351" s="141"/>
      <c r="R351" s="141"/>
      <c r="S351" s="141"/>
      <c r="T351" s="141"/>
      <c r="U351" s="141"/>
      <c r="V351" s="58"/>
      <c r="X351" s="54"/>
      <c r="Y351" s="54"/>
      <c r="Z351" s="54"/>
    </row>
    <row r="352" spans="15:26" ht="13.8">
      <c r="O352" s="59"/>
      <c r="P352" s="63"/>
      <c r="Q352" s="141"/>
      <c r="R352" s="141"/>
      <c r="S352" s="141"/>
      <c r="T352" s="141"/>
      <c r="U352" s="141"/>
      <c r="V352" s="58"/>
      <c r="X352" s="54"/>
      <c r="Y352" s="54"/>
      <c r="Z352" s="54"/>
    </row>
    <row r="353" spans="15:26" ht="13.8">
      <c r="O353" s="59"/>
      <c r="P353" s="63"/>
      <c r="Q353" s="141"/>
      <c r="R353" s="141"/>
      <c r="S353" s="141"/>
      <c r="T353" s="141"/>
      <c r="U353" s="141"/>
      <c r="V353" s="58"/>
      <c r="X353" s="54"/>
      <c r="Y353" s="54"/>
      <c r="Z353" s="54"/>
    </row>
    <row r="354" spans="15:26" ht="13.8">
      <c r="O354" s="59"/>
      <c r="P354" s="63"/>
      <c r="Q354" s="141"/>
      <c r="R354" s="141"/>
      <c r="S354" s="141"/>
      <c r="T354" s="141"/>
      <c r="U354" s="141"/>
      <c r="V354" s="58"/>
      <c r="X354" s="54"/>
      <c r="Y354" s="54"/>
      <c r="Z354" s="54"/>
    </row>
    <row r="355" spans="15:26" ht="13.8">
      <c r="O355" s="59"/>
      <c r="P355" s="63"/>
      <c r="Q355" s="141"/>
      <c r="R355" s="141"/>
      <c r="S355" s="141"/>
      <c r="T355" s="141"/>
      <c r="U355" s="141"/>
      <c r="V355" s="58"/>
      <c r="X355" s="54"/>
      <c r="Y355" s="54"/>
      <c r="Z355" s="54"/>
    </row>
    <row r="356" spans="15:26" ht="13.8">
      <c r="O356" s="59"/>
      <c r="P356" s="63"/>
      <c r="Q356" s="141"/>
      <c r="R356" s="141"/>
      <c r="S356" s="141"/>
      <c r="T356" s="141"/>
      <c r="U356" s="141"/>
      <c r="V356" s="58"/>
      <c r="X356" s="54"/>
      <c r="Y356" s="54"/>
      <c r="Z356" s="54"/>
    </row>
    <row r="357" spans="15:26" ht="13.8">
      <c r="O357" s="59"/>
      <c r="P357" s="63"/>
      <c r="Q357" s="141"/>
      <c r="R357" s="141"/>
      <c r="S357" s="141"/>
      <c r="T357" s="141"/>
      <c r="U357" s="141"/>
      <c r="V357" s="58"/>
      <c r="X357" s="54"/>
      <c r="Y357" s="54"/>
      <c r="Z357" s="54"/>
    </row>
    <row r="358" spans="15:26" ht="13.8">
      <c r="O358" s="60"/>
      <c r="P358" s="63"/>
      <c r="Q358" s="141"/>
      <c r="R358" s="141"/>
      <c r="S358" s="141"/>
      <c r="T358" s="141"/>
      <c r="U358" s="141"/>
      <c r="V358" s="58"/>
      <c r="X358" s="54"/>
      <c r="Y358" s="54"/>
      <c r="Z358" s="54"/>
    </row>
    <row r="359" spans="15:26" ht="13.8">
      <c r="O359" s="60">
        <v>42522</v>
      </c>
      <c r="P359" s="63"/>
      <c r="Q359" s="141"/>
      <c r="R359" s="141"/>
      <c r="S359" s="141"/>
      <c r="T359" s="141"/>
      <c r="U359" s="141"/>
      <c r="V359" s="58"/>
      <c r="X359" s="54"/>
      <c r="Y359" s="54"/>
      <c r="Z359" s="54"/>
    </row>
    <row r="360" spans="15:26" ht="13.8">
      <c r="O360" s="59"/>
      <c r="P360" s="63"/>
      <c r="Q360" s="141"/>
      <c r="R360" s="141"/>
      <c r="S360" s="141"/>
      <c r="T360" s="141"/>
      <c r="U360" s="141"/>
      <c r="V360" s="58"/>
      <c r="X360" s="54"/>
      <c r="Y360" s="54"/>
      <c r="Z360" s="54"/>
    </row>
    <row r="361" spans="15:26" ht="13.8">
      <c r="O361" s="59"/>
      <c r="P361" s="63"/>
      <c r="Q361" s="141"/>
      <c r="R361" s="141"/>
      <c r="S361" s="141"/>
      <c r="T361" s="141"/>
      <c r="U361" s="141"/>
      <c r="V361" s="58"/>
      <c r="X361" s="54"/>
      <c r="Y361" s="54"/>
      <c r="Z361" s="54"/>
    </row>
    <row r="362" spans="15:26" ht="13.8">
      <c r="O362" s="59"/>
      <c r="P362" s="63"/>
      <c r="Q362" s="141"/>
      <c r="R362" s="141"/>
      <c r="S362" s="141"/>
      <c r="T362" s="141"/>
      <c r="U362" s="141"/>
      <c r="V362" s="58"/>
      <c r="X362" s="54"/>
      <c r="Y362" s="54"/>
      <c r="Z362" s="54"/>
    </row>
    <row r="363" spans="15:26" ht="13.8">
      <c r="O363" s="59"/>
      <c r="P363" s="63"/>
      <c r="Q363" s="141"/>
      <c r="R363" s="141"/>
      <c r="S363" s="141"/>
      <c r="T363" s="141"/>
      <c r="U363" s="141"/>
      <c r="V363" s="58"/>
      <c r="X363" s="54"/>
      <c r="Y363" s="54"/>
      <c r="Z363" s="54"/>
    </row>
    <row r="364" spans="15:26" ht="13.8">
      <c r="O364" s="59"/>
      <c r="P364" s="63"/>
      <c r="Q364" s="141"/>
      <c r="R364" s="141"/>
      <c r="S364" s="141"/>
      <c r="T364" s="141"/>
      <c r="U364" s="141"/>
      <c r="V364" s="58"/>
      <c r="X364" s="54"/>
      <c r="Y364" s="54"/>
      <c r="Z364" s="54"/>
    </row>
    <row r="365" spans="15:26" ht="13.8">
      <c r="O365" s="59"/>
      <c r="P365" s="63"/>
      <c r="Q365" s="141"/>
      <c r="R365" s="141"/>
      <c r="S365" s="141"/>
      <c r="T365" s="141"/>
      <c r="U365" s="141"/>
      <c r="V365" s="58"/>
      <c r="X365" s="54"/>
      <c r="Y365" s="54"/>
      <c r="Z365" s="54"/>
    </row>
    <row r="366" spans="15:26" ht="13.8">
      <c r="O366" s="59"/>
      <c r="P366" s="63"/>
      <c r="Q366" s="141"/>
      <c r="R366" s="141"/>
      <c r="S366" s="141"/>
      <c r="T366" s="141"/>
      <c r="U366" s="141"/>
      <c r="V366" s="58"/>
      <c r="X366" s="54"/>
      <c r="Y366" s="54"/>
      <c r="Z366" s="54"/>
    </row>
    <row r="367" spans="15:26" ht="13.8">
      <c r="O367" s="59"/>
      <c r="P367" s="63"/>
      <c r="Q367" s="141"/>
      <c r="R367" s="141"/>
      <c r="S367" s="141"/>
      <c r="T367" s="141"/>
      <c r="U367" s="141"/>
      <c r="V367" s="58"/>
      <c r="X367" s="54"/>
      <c r="Y367" s="54"/>
      <c r="Z367" s="54"/>
    </row>
    <row r="368" spans="15:26" ht="13.8">
      <c r="O368" s="59"/>
      <c r="P368" s="63"/>
      <c r="Q368" s="141"/>
      <c r="R368" s="141"/>
      <c r="S368" s="141"/>
      <c r="T368" s="141"/>
      <c r="U368" s="141"/>
      <c r="V368" s="58"/>
      <c r="X368" s="54"/>
      <c r="Y368" s="54"/>
      <c r="Z368" s="54"/>
    </row>
    <row r="369" spans="15:26" ht="13.8">
      <c r="O369" s="59"/>
      <c r="P369" s="63"/>
      <c r="Q369" s="141"/>
      <c r="R369" s="141"/>
      <c r="S369" s="141"/>
      <c r="T369" s="141"/>
      <c r="U369" s="141"/>
      <c r="V369" s="58"/>
      <c r="X369" s="54"/>
      <c r="Y369" s="54"/>
      <c r="Z369" s="54"/>
    </row>
    <row r="370" spans="15:26" ht="13.8">
      <c r="O370" s="59"/>
      <c r="P370" s="63"/>
      <c r="Q370" s="141"/>
      <c r="R370" s="141"/>
      <c r="S370" s="141"/>
      <c r="T370" s="141"/>
      <c r="U370" s="141"/>
      <c r="V370" s="58"/>
      <c r="X370" s="54"/>
      <c r="Y370" s="54"/>
      <c r="Z370" s="54"/>
    </row>
    <row r="371" spans="15:26" ht="13.8">
      <c r="O371" s="59"/>
      <c r="P371" s="63"/>
      <c r="Q371" s="141"/>
      <c r="R371" s="141"/>
      <c r="S371" s="141"/>
      <c r="T371" s="141"/>
      <c r="U371" s="141"/>
      <c r="V371" s="58"/>
      <c r="X371" s="54"/>
      <c r="Y371" s="54"/>
      <c r="Z371" s="54"/>
    </row>
    <row r="372" spans="15:26" ht="13.8">
      <c r="O372" s="59"/>
      <c r="P372" s="63"/>
      <c r="Q372" s="141"/>
      <c r="R372" s="141"/>
      <c r="S372" s="141"/>
      <c r="T372" s="141"/>
      <c r="U372" s="141"/>
      <c r="V372" s="58"/>
      <c r="X372" s="54"/>
      <c r="Y372" s="54"/>
      <c r="Z372" s="54"/>
    </row>
    <row r="373" spans="15:26" ht="13.8">
      <c r="O373" s="59"/>
      <c r="P373" s="63"/>
      <c r="Q373" s="141"/>
      <c r="R373" s="141"/>
      <c r="S373" s="141"/>
      <c r="T373" s="141"/>
      <c r="U373" s="141"/>
      <c r="V373" s="58"/>
      <c r="X373" s="54"/>
      <c r="Y373" s="54"/>
      <c r="Z373" s="54"/>
    </row>
    <row r="374" spans="15:26" ht="13.8">
      <c r="O374" s="59"/>
      <c r="P374" s="63"/>
      <c r="Q374" s="141"/>
      <c r="R374" s="141"/>
      <c r="S374" s="141"/>
      <c r="T374" s="141"/>
      <c r="U374" s="141"/>
      <c r="V374" s="58"/>
      <c r="X374" s="54"/>
      <c r="Y374" s="54"/>
      <c r="Z374" s="54"/>
    </row>
    <row r="375" spans="15:26" ht="13.8">
      <c r="O375" s="59"/>
      <c r="P375" s="63"/>
      <c r="Q375" s="141"/>
      <c r="R375" s="141"/>
      <c r="S375" s="141"/>
      <c r="T375" s="141"/>
      <c r="U375" s="141"/>
      <c r="V375" s="58"/>
      <c r="X375" s="54"/>
      <c r="Y375" s="54"/>
      <c r="Z375" s="54"/>
    </row>
    <row r="376" spans="15:26" ht="13.8">
      <c r="O376" s="59"/>
      <c r="P376" s="63"/>
      <c r="Q376" s="141"/>
      <c r="R376" s="141"/>
      <c r="S376" s="141"/>
      <c r="T376" s="141"/>
      <c r="U376" s="141"/>
      <c r="V376" s="58"/>
      <c r="X376" s="54"/>
      <c r="Y376" s="54"/>
      <c r="Z376" s="54"/>
    </row>
    <row r="377" spans="15:26" ht="13.8">
      <c r="O377" s="59"/>
      <c r="P377" s="63"/>
      <c r="Q377" s="141"/>
      <c r="R377" s="141"/>
      <c r="S377" s="141"/>
      <c r="T377" s="141"/>
      <c r="U377" s="141"/>
      <c r="V377" s="58"/>
      <c r="X377" s="54"/>
      <c r="Y377" s="54"/>
      <c r="Z377" s="54"/>
    </row>
    <row r="378" spans="15:26" ht="13.8">
      <c r="O378" s="59"/>
      <c r="P378" s="63"/>
      <c r="Q378" s="141"/>
      <c r="R378" s="141"/>
      <c r="S378" s="141"/>
      <c r="T378" s="141"/>
      <c r="U378" s="141"/>
      <c r="V378" s="58"/>
      <c r="X378" s="54"/>
      <c r="Y378" s="54"/>
      <c r="Z378" s="54"/>
    </row>
    <row r="379" spans="15:26" ht="13.8">
      <c r="O379" s="59"/>
      <c r="P379" s="63"/>
      <c r="Q379" s="141"/>
      <c r="R379" s="141"/>
      <c r="S379" s="141"/>
      <c r="T379" s="141"/>
      <c r="U379" s="141"/>
      <c r="V379" s="58"/>
      <c r="X379" s="54"/>
      <c r="Y379" s="54"/>
      <c r="Z379" s="54"/>
    </row>
    <row r="380" spans="15:26" ht="13.8">
      <c r="O380" s="59"/>
      <c r="P380" s="63"/>
      <c r="Q380" s="141"/>
      <c r="R380" s="141"/>
      <c r="S380" s="141"/>
      <c r="T380" s="141"/>
      <c r="U380" s="141"/>
      <c r="V380" s="58"/>
      <c r="X380" s="54"/>
      <c r="Y380" s="54"/>
      <c r="Z380" s="54"/>
    </row>
    <row r="381" spans="15:26" ht="13.8">
      <c r="O381" s="59"/>
      <c r="P381" s="63"/>
      <c r="Q381" s="141"/>
      <c r="R381" s="141"/>
      <c r="S381" s="141"/>
      <c r="T381" s="141"/>
      <c r="U381" s="141"/>
      <c r="V381" s="58"/>
      <c r="X381" s="54"/>
      <c r="Y381" s="54"/>
      <c r="Z381" s="54"/>
    </row>
    <row r="382" spans="15:26" ht="13.8">
      <c r="O382" s="59"/>
      <c r="P382" s="63"/>
      <c r="Q382" s="141"/>
      <c r="R382" s="141"/>
      <c r="S382" s="141"/>
      <c r="T382" s="141"/>
      <c r="U382" s="141"/>
      <c r="V382" s="58"/>
      <c r="X382" s="54"/>
      <c r="Y382" s="54"/>
      <c r="Z382" s="54"/>
    </row>
    <row r="383" spans="15:26" ht="13.8">
      <c r="O383" s="59"/>
      <c r="P383" s="63"/>
      <c r="Q383" s="141"/>
      <c r="R383" s="141"/>
      <c r="S383" s="141"/>
      <c r="T383" s="141"/>
      <c r="U383" s="141"/>
      <c r="V383" s="58"/>
      <c r="X383" s="54"/>
      <c r="Y383" s="54"/>
      <c r="Z383" s="54"/>
    </row>
    <row r="384" spans="15:26" ht="13.8">
      <c r="O384" s="59"/>
      <c r="P384" s="63"/>
      <c r="Q384" s="141"/>
      <c r="R384" s="141"/>
      <c r="S384" s="141"/>
      <c r="T384" s="141"/>
      <c r="U384" s="141"/>
      <c r="V384" s="58"/>
      <c r="X384" s="54"/>
      <c r="Y384" s="54"/>
      <c r="Z384" s="54"/>
    </row>
    <row r="385" spans="15:26" ht="13.8">
      <c r="O385" s="59"/>
      <c r="P385" s="63"/>
      <c r="Q385" s="141"/>
      <c r="R385" s="141"/>
      <c r="S385" s="141"/>
      <c r="T385" s="141"/>
      <c r="U385" s="141"/>
      <c r="V385" s="58"/>
      <c r="X385" s="54"/>
      <c r="Y385" s="54"/>
      <c r="Z385" s="54"/>
    </row>
    <row r="386" spans="15:26" ht="13.8">
      <c r="O386" s="59"/>
      <c r="P386" s="63"/>
      <c r="Q386" s="141"/>
      <c r="R386" s="141"/>
      <c r="S386" s="141"/>
      <c r="T386" s="141"/>
      <c r="U386" s="141"/>
      <c r="V386" s="58"/>
      <c r="X386" s="54"/>
      <c r="Y386" s="54"/>
      <c r="Z386" s="54"/>
    </row>
    <row r="387" spans="15:26" ht="13.8">
      <c r="O387" s="59"/>
      <c r="P387" s="63"/>
      <c r="Q387" s="141"/>
      <c r="R387" s="141"/>
      <c r="S387" s="141"/>
      <c r="T387" s="141"/>
      <c r="U387" s="141"/>
      <c r="V387" s="58"/>
      <c r="X387" s="54"/>
      <c r="Y387" s="54"/>
      <c r="Z387" s="54"/>
    </row>
    <row r="388" spans="15:26" ht="13.8">
      <c r="O388" s="60"/>
      <c r="P388" s="63"/>
      <c r="Q388" s="141"/>
      <c r="R388" s="141"/>
      <c r="S388" s="141"/>
      <c r="T388" s="141"/>
      <c r="U388" s="141"/>
      <c r="V388" s="58"/>
      <c r="X388" s="54"/>
      <c r="Y388" s="54"/>
      <c r="Z388" s="54"/>
    </row>
    <row r="389" spans="15:26" ht="13.8">
      <c r="O389" s="60">
        <v>42552</v>
      </c>
      <c r="P389" s="63"/>
      <c r="Q389" s="141"/>
      <c r="R389" s="141"/>
      <c r="S389" s="141"/>
      <c r="T389" s="141"/>
      <c r="U389" s="141"/>
      <c r="V389" s="58"/>
      <c r="X389" s="54"/>
      <c r="Y389" s="54"/>
      <c r="Z389" s="54"/>
    </row>
    <row r="390" spans="15:26" ht="13.8">
      <c r="O390" s="59"/>
      <c r="P390" s="63"/>
      <c r="Q390" s="141"/>
      <c r="R390" s="141"/>
      <c r="S390" s="141"/>
      <c r="T390" s="141"/>
      <c r="U390" s="141"/>
      <c r="V390" s="58"/>
      <c r="X390" s="54"/>
      <c r="Y390" s="54"/>
      <c r="Z390" s="54"/>
    </row>
    <row r="391" spans="15:26" ht="13.8">
      <c r="O391" s="59"/>
      <c r="P391" s="63"/>
      <c r="Q391" s="141"/>
      <c r="R391" s="141"/>
      <c r="S391" s="141"/>
      <c r="T391" s="141"/>
      <c r="U391" s="141"/>
      <c r="V391" s="58"/>
      <c r="X391" s="54"/>
      <c r="Y391" s="54"/>
      <c r="Z391" s="54"/>
    </row>
    <row r="392" spans="15:26" ht="13.8">
      <c r="O392" s="59"/>
      <c r="P392" s="63"/>
      <c r="Q392" s="141"/>
      <c r="R392" s="141"/>
      <c r="S392" s="141"/>
      <c r="T392" s="141"/>
      <c r="U392" s="141"/>
      <c r="V392" s="58"/>
      <c r="X392" s="54"/>
      <c r="Y392" s="54"/>
      <c r="Z392" s="54"/>
    </row>
    <row r="393" spans="15:26" ht="13.8">
      <c r="O393" s="59"/>
      <c r="P393" s="63"/>
      <c r="Q393" s="141"/>
      <c r="R393" s="141"/>
      <c r="S393" s="141"/>
      <c r="T393" s="141"/>
      <c r="U393" s="141"/>
      <c r="V393" s="58"/>
      <c r="X393" s="54"/>
      <c r="Y393" s="54"/>
      <c r="Z393" s="54"/>
    </row>
    <row r="394" spans="15:26" ht="13.8">
      <c r="O394" s="59"/>
      <c r="P394" s="63"/>
      <c r="Q394" s="141"/>
      <c r="R394" s="141"/>
      <c r="S394" s="141"/>
      <c r="T394" s="141"/>
      <c r="U394" s="141"/>
      <c r="V394" s="58"/>
      <c r="X394" s="54"/>
      <c r="Y394" s="54"/>
      <c r="Z394" s="54"/>
    </row>
    <row r="395" spans="15:26" ht="13.8">
      <c r="O395" s="59"/>
      <c r="P395" s="63"/>
      <c r="Q395" s="141"/>
      <c r="R395" s="141"/>
      <c r="S395" s="141"/>
      <c r="T395" s="141"/>
      <c r="U395" s="141"/>
      <c r="V395" s="58"/>
      <c r="X395" s="54"/>
      <c r="Y395" s="54"/>
      <c r="Z395" s="54"/>
    </row>
    <row r="396" spans="15:26" ht="13.8">
      <c r="O396" s="59"/>
      <c r="P396" s="63"/>
      <c r="Q396" s="141"/>
      <c r="R396" s="141"/>
      <c r="S396" s="141"/>
      <c r="T396" s="141"/>
      <c r="U396" s="141"/>
      <c r="V396" s="58"/>
      <c r="X396" s="54"/>
      <c r="Y396" s="54"/>
      <c r="Z396" s="54"/>
    </row>
    <row r="397" spans="15:26" ht="13.8">
      <c r="O397" s="59"/>
      <c r="P397" s="63"/>
      <c r="Q397" s="141"/>
      <c r="R397" s="141"/>
      <c r="S397" s="141"/>
      <c r="T397" s="141"/>
      <c r="U397" s="141"/>
      <c r="V397" s="58"/>
      <c r="X397" s="54"/>
      <c r="Y397" s="54"/>
      <c r="Z397" s="54"/>
    </row>
    <row r="398" spans="15:26" ht="13.8">
      <c r="O398" s="59"/>
      <c r="P398" s="63"/>
      <c r="Q398" s="141"/>
      <c r="R398" s="141"/>
      <c r="S398" s="141"/>
      <c r="T398" s="141"/>
      <c r="U398" s="141"/>
      <c r="V398" s="58"/>
      <c r="X398" s="54"/>
      <c r="Y398" s="54"/>
      <c r="Z398" s="54"/>
    </row>
    <row r="399" spans="15:26" ht="13.8">
      <c r="O399" s="59"/>
      <c r="P399" s="63"/>
      <c r="Q399" s="141"/>
      <c r="R399" s="141"/>
      <c r="S399" s="141"/>
      <c r="T399" s="141"/>
      <c r="U399" s="141"/>
      <c r="V399" s="58"/>
      <c r="X399" s="54"/>
      <c r="Y399" s="54"/>
      <c r="Z399" s="54"/>
    </row>
    <row r="400" spans="15:26" ht="13.8">
      <c r="O400" s="59"/>
      <c r="P400" s="63"/>
      <c r="Q400" s="141"/>
      <c r="R400" s="141"/>
      <c r="S400" s="141"/>
      <c r="T400" s="141"/>
      <c r="U400" s="141"/>
      <c r="V400" s="58"/>
      <c r="X400" s="54"/>
      <c r="Y400" s="54"/>
      <c r="Z400" s="54"/>
    </row>
    <row r="401" spans="15:26" ht="13.8">
      <c r="O401" s="59"/>
      <c r="P401" s="63"/>
      <c r="Q401" s="141"/>
      <c r="R401" s="141"/>
      <c r="S401" s="141"/>
      <c r="T401" s="141"/>
      <c r="U401" s="141"/>
      <c r="V401" s="58"/>
      <c r="X401" s="54"/>
      <c r="Y401" s="54"/>
      <c r="Z401" s="54"/>
    </row>
    <row r="402" spans="15:26" ht="13.8">
      <c r="O402" s="59"/>
      <c r="P402" s="63"/>
      <c r="Q402" s="141"/>
      <c r="R402" s="141"/>
      <c r="S402" s="141"/>
      <c r="T402" s="141"/>
      <c r="U402" s="141"/>
      <c r="V402" s="58"/>
      <c r="X402" s="54"/>
      <c r="Y402" s="54"/>
      <c r="Z402" s="54"/>
    </row>
    <row r="403" spans="15:26" ht="13.8">
      <c r="O403" s="59"/>
      <c r="P403" s="63"/>
      <c r="Q403" s="141"/>
      <c r="R403" s="141"/>
      <c r="S403" s="141"/>
      <c r="T403" s="141"/>
      <c r="U403" s="141"/>
      <c r="V403" s="58"/>
      <c r="X403" s="54"/>
      <c r="Y403" s="54"/>
      <c r="Z403" s="54"/>
    </row>
    <row r="404" spans="15:26" ht="13.8">
      <c r="O404" s="59"/>
      <c r="P404" s="63"/>
      <c r="Q404" s="141"/>
      <c r="R404" s="141"/>
      <c r="S404" s="141"/>
      <c r="T404" s="141"/>
      <c r="U404" s="141"/>
      <c r="V404" s="58"/>
      <c r="X404" s="54"/>
      <c r="Y404" s="54"/>
      <c r="Z404" s="54"/>
    </row>
    <row r="405" spans="15:26" ht="13.8">
      <c r="O405" s="59"/>
      <c r="P405" s="63"/>
      <c r="Q405" s="141"/>
      <c r="R405" s="141"/>
      <c r="S405" s="141"/>
      <c r="T405" s="141"/>
      <c r="U405" s="141"/>
      <c r="V405" s="58"/>
      <c r="X405" s="54"/>
      <c r="Y405" s="54"/>
      <c r="Z405" s="54"/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76E9F-65BB-4221-A60D-2B53EE60BD0E}">
  <sheetPr codeName="Hoja27">
    <pageSetUpPr fitToPage="1"/>
  </sheetPr>
  <dimension ref="A1:H40"/>
  <sheetViews>
    <sheetView showGridLines="0" showRowColHeaders="0" workbookViewId="0">
      <selection activeCell="B2" sqref="B2"/>
    </sheetView>
  </sheetViews>
  <sheetFormatPr baseColWidth="10" defaultRowHeight="13.2"/>
  <cols>
    <col min="1" max="1" width="0.44140625" style="26" customWidth="1"/>
    <col min="2" max="2" width="2.5546875" style="26" customWidth="1"/>
    <col min="3" max="3" width="23.5546875" style="26" customWidth="1"/>
    <col min="4" max="4" width="1.44140625" style="26" customWidth="1"/>
    <col min="5" max="5" width="58.5546875" style="26" customWidth="1"/>
    <col min="6" max="7" width="11.44140625" style="36"/>
    <col min="8" max="8" width="15.5546875" style="36" customWidth="1"/>
    <col min="9" max="252" width="11.44140625" style="36"/>
    <col min="253" max="253" width="0.44140625" style="36" customWidth="1"/>
    <col min="254" max="254" width="2.5546875" style="36" customWidth="1"/>
    <col min="255" max="255" width="18.5546875" style="36" customWidth="1"/>
    <col min="256" max="256" width="1.44140625" style="36" customWidth="1"/>
    <col min="257" max="257" width="58.5546875" style="36" customWidth="1"/>
    <col min="258" max="259" width="11.44140625" style="36"/>
    <col min="260" max="260" width="2.44140625" style="36" customWidth="1"/>
    <col min="261" max="261" width="11.44140625" style="36"/>
    <col min="262" max="262" width="9.5546875" style="36" customWidth="1"/>
    <col min="263" max="508" width="11.44140625" style="36"/>
    <col min="509" max="509" width="0.44140625" style="36" customWidth="1"/>
    <col min="510" max="510" width="2.5546875" style="36" customWidth="1"/>
    <col min="511" max="511" width="18.5546875" style="36" customWidth="1"/>
    <col min="512" max="512" width="1.44140625" style="36" customWidth="1"/>
    <col min="513" max="513" width="58.5546875" style="36" customWidth="1"/>
    <col min="514" max="515" width="11.44140625" style="36"/>
    <col min="516" max="516" width="2.44140625" style="36" customWidth="1"/>
    <col min="517" max="517" width="11.44140625" style="36"/>
    <col min="518" max="518" width="9.5546875" style="36" customWidth="1"/>
    <col min="519" max="764" width="11.44140625" style="36"/>
    <col min="765" max="765" width="0.44140625" style="36" customWidth="1"/>
    <col min="766" max="766" width="2.5546875" style="36" customWidth="1"/>
    <col min="767" max="767" width="18.5546875" style="36" customWidth="1"/>
    <col min="768" max="768" width="1.44140625" style="36" customWidth="1"/>
    <col min="769" max="769" width="58.5546875" style="36" customWidth="1"/>
    <col min="770" max="771" width="11.44140625" style="36"/>
    <col min="772" max="772" width="2.44140625" style="36" customWidth="1"/>
    <col min="773" max="773" width="11.44140625" style="36"/>
    <col min="774" max="774" width="9.5546875" style="36" customWidth="1"/>
    <col min="775" max="1020" width="11.44140625" style="36"/>
    <col min="1021" max="1021" width="0.44140625" style="36" customWidth="1"/>
    <col min="1022" max="1022" width="2.5546875" style="36" customWidth="1"/>
    <col min="1023" max="1023" width="18.5546875" style="36" customWidth="1"/>
    <col min="1024" max="1024" width="1.44140625" style="36" customWidth="1"/>
    <col min="1025" max="1025" width="58.5546875" style="36" customWidth="1"/>
    <col min="1026" max="1027" width="11.44140625" style="36"/>
    <col min="1028" max="1028" width="2.44140625" style="36" customWidth="1"/>
    <col min="1029" max="1029" width="11.44140625" style="36"/>
    <col min="1030" max="1030" width="9.5546875" style="36" customWidth="1"/>
    <col min="1031" max="1276" width="11.44140625" style="36"/>
    <col min="1277" max="1277" width="0.44140625" style="36" customWidth="1"/>
    <col min="1278" max="1278" width="2.5546875" style="36" customWidth="1"/>
    <col min="1279" max="1279" width="18.5546875" style="36" customWidth="1"/>
    <col min="1280" max="1280" width="1.44140625" style="36" customWidth="1"/>
    <col min="1281" max="1281" width="58.5546875" style="36" customWidth="1"/>
    <col min="1282" max="1283" width="11.44140625" style="36"/>
    <col min="1284" max="1284" width="2.44140625" style="36" customWidth="1"/>
    <col min="1285" max="1285" width="11.44140625" style="36"/>
    <col min="1286" max="1286" width="9.5546875" style="36" customWidth="1"/>
    <col min="1287" max="1532" width="11.44140625" style="36"/>
    <col min="1533" max="1533" width="0.44140625" style="36" customWidth="1"/>
    <col min="1534" max="1534" width="2.5546875" style="36" customWidth="1"/>
    <col min="1535" max="1535" width="18.5546875" style="36" customWidth="1"/>
    <col min="1536" max="1536" width="1.44140625" style="36" customWidth="1"/>
    <col min="1537" max="1537" width="58.5546875" style="36" customWidth="1"/>
    <col min="1538" max="1539" width="11.44140625" style="36"/>
    <col min="1540" max="1540" width="2.44140625" style="36" customWidth="1"/>
    <col min="1541" max="1541" width="11.44140625" style="36"/>
    <col min="1542" max="1542" width="9.5546875" style="36" customWidth="1"/>
    <col min="1543" max="1788" width="11.44140625" style="36"/>
    <col min="1789" max="1789" width="0.44140625" style="36" customWidth="1"/>
    <col min="1790" max="1790" width="2.5546875" style="36" customWidth="1"/>
    <col min="1791" max="1791" width="18.5546875" style="36" customWidth="1"/>
    <col min="1792" max="1792" width="1.44140625" style="36" customWidth="1"/>
    <col min="1793" max="1793" width="58.5546875" style="36" customWidth="1"/>
    <col min="1794" max="1795" width="11.44140625" style="36"/>
    <col min="1796" max="1796" width="2.44140625" style="36" customWidth="1"/>
    <col min="1797" max="1797" width="11.44140625" style="36"/>
    <col min="1798" max="1798" width="9.5546875" style="36" customWidth="1"/>
    <col min="1799" max="2044" width="11.44140625" style="36"/>
    <col min="2045" max="2045" width="0.44140625" style="36" customWidth="1"/>
    <col min="2046" max="2046" width="2.5546875" style="36" customWidth="1"/>
    <col min="2047" max="2047" width="18.5546875" style="36" customWidth="1"/>
    <col min="2048" max="2048" width="1.44140625" style="36" customWidth="1"/>
    <col min="2049" max="2049" width="58.5546875" style="36" customWidth="1"/>
    <col min="2050" max="2051" width="11.44140625" style="36"/>
    <col min="2052" max="2052" width="2.44140625" style="36" customWidth="1"/>
    <col min="2053" max="2053" width="11.44140625" style="36"/>
    <col min="2054" max="2054" width="9.5546875" style="36" customWidth="1"/>
    <col min="2055" max="2300" width="11.44140625" style="36"/>
    <col min="2301" max="2301" width="0.44140625" style="36" customWidth="1"/>
    <col min="2302" max="2302" width="2.5546875" style="36" customWidth="1"/>
    <col min="2303" max="2303" width="18.5546875" style="36" customWidth="1"/>
    <col min="2304" max="2304" width="1.44140625" style="36" customWidth="1"/>
    <col min="2305" max="2305" width="58.5546875" style="36" customWidth="1"/>
    <col min="2306" max="2307" width="11.44140625" style="36"/>
    <col min="2308" max="2308" width="2.44140625" style="36" customWidth="1"/>
    <col min="2309" max="2309" width="11.44140625" style="36"/>
    <col min="2310" max="2310" width="9.5546875" style="36" customWidth="1"/>
    <col min="2311" max="2556" width="11.44140625" style="36"/>
    <col min="2557" max="2557" width="0.44140625" style="36" customWidth="1"/>
    <col min="2558" max="2558" width="2.5546875" style="36" customWidth="1"/>
    <col min="2559" max="2559" width="18.5546875" style="36" customWidth="1"/>
    <col min="2560" max="2560" width="1.44140625" style="36" customWidth="1"/>
    <col min="2561" max="2561" width="58.5546875" style="36" customWidth="1"/>
    <col min="2562" max="2563" width="11.44140625" style="36"/>
    <col min="2564" max="2564" width="2.44140625" style="36" customWidth="1"/>
    <col min="2565" max="2565" width="11.44140625" style="36"/>
    <col min="2566" max="2566" width="9.5546875" style="36" customWidth="1"/>
    <col min="2567" max="2812" width="11.44140625" style="36"/>
    <col min="2813" max="2813" width="0.44140625" style="36" customWidth="1"/>
    <col min="2814" max="2814" width="2.5546875" style="36" customWidth="1"/>
    <col min="2815" max="2815" width="18.5546875" style="36" customWidth="1"/>
    <col min="2816" max="2816" width="1.44140625" style="36" customWidth="1"/>
    <col min="2817" max="2817" width="58.5546875" style="36" customWidth="1"/>
    <col min="2818" max="2819" width="11.44140625" style="36"/>
    <col min="2820" max="2820" width="2.44140625" style="36" customWidth="1"/>
    <col min="2821" max="2821" width="11.44140625" style="36"/>
    <col min="2822" max="2822" width="9.5546875" style="36" customWidth="1"/>
    <col min="2823" max="3068" width="11.44140625" style="36"/>
    <col min="3069" max="3069" width="0.44140625" style="36" customWidth="1"/>
    <col min="3070" max="3070" width="2.5546875" style="36" customWidth="1"/>
    <col min="3071" max="3071" width="18.5546875" style="36" customWidth="1"/>
    <col min="3072" max="3072" width="1.44140625" style="36" customWidth="1"/>
    <col min="3073" max="3073" width="58.5546875" style="36" customWidth="1"/>
    <col min="3074" max="3075" width="11.44140625" style="36"/>
    <col min="3076" max="3076" width="2.44140625" style="36" customWidth="1"/>
    <col min="3077" max="3077" width="11.44140625" style="36"/>
    <col min="3078" max="3078" width="9.5546875" style="36" customWidth="1"/>
    <col min="3079" max="3324" width="11.44140625" style="36"/>
    <col min="3325" max="3325" width="0.44140625" style="36" customWidth="1"/>
    <col min="3326" max="3326" width="2.5546875" style="36" customWidth="1"/>
    <col min="3327" max="3327" width="18.5546875" style="36" customWidth="1"/>
    <col min="3328" max="3328" width="1.44140625" style="36" customWidth="1"/>
    <col min="3329" max="3329" width="58.5546875" style="36" customWidth="1"/>
    <col min="3330" max="3331" width="11.44140625" style="36"/>
    <col min="3332" max="3332" width="2.44140625" style="36" customWidth="1"/>
    <col min="3333" max="3333" width="11.44140625" style="36"/>
    <col min="3334" max="3334" width="9.5546875" style="36" customWidth="1"/>
    <col min="3335" max="3580" width="11.44140625" style="36"/>
    <col min="3581" max="3581" width="0.44140625" style="36" customWidth="1"/>
    <col min="3582" max="3582" width="2.5546875" style="36" customWidth="1"/>
    <col min="3583" max="3583" width="18.5546875" style="36" customWidth="1"/>
    <col min="3584" max="3584" width="1.44140625" style="36" customWidth="1"/>
    <col min="3585" max="3585" width="58.5546875" style="36" customWidth="1"/>
    <col min="3586" max="3587" width="11.44140625" style="36"/>
    <col min="3588" max="3588" width="2.44140625" style="36" customWidth="1"/>
    <col min="3589" max="3589" width="11.44140625" style="36"/>
    <col min="3590" max="3590" width="9.5546875" style="36" customWidth="1"/>
    <col min="3591" max="3836" width="11.44140625" style="36"/>
    <col min="3837" max="3837" width="0.44140625" style="36" customWidth="1"/>
    <col min="3838" max="3838" width="2.5546875" style="36" customWidth="1"/>
    <col min="3839" max="3839" width="18.5546875" style="36" customWidth="1"/>
    <col min="3840" max="3840" width="1.44140625" style="36" customWidth="1"/>
    <col min="3841" max="3841" width="58.5546875" style="36" customWidth="1"/>
    <col min="3842" max="3843" width="11.44140625" style="36"/>
    <col min="3844" max="3844" width="2.44140625" style="36" customWidth="1"/>
    <col min="3845" max="3845" width="11.44140625" style="36"/>
    <col min="3846" max="3846" width="9.5546875" style="36" customWidth="1"/>
    <col min="3847" max="4092" width="11.44140625" style="36"/>
    <col min="4093" max="4093" width="0.44140625" style="36" customWidth="1"/>
    <col min="4094" max="4094" width="2.5546875" style="36" customWidth="1"/>
    <col min="4095" max="4095" width="18.5546875" style="36" customWidth="1"/>
    <col min="4096" max="4096" width="1.44140625" style="36" customWidth="1"/>
    <col min="4097" max="4097" width="58.5546875" style="36" customWidth="1"/>
    <col min="4098" max="4099" width="11.44140625" style="36"/>
    <col min="4100" max="4100" width="2.44140625" style="36" customWidth="1"/>
    <col min="4101" max="4101" width="11.44140625" style="36"/>
    <col min="4102" max="4102" width="9.5546875" style="36" customWidth="1"/>
    <col min="4103" max="4348" width="11.44140625" style="36"/>
    <col min="4349" max="4349" width="0.44140625" style="36" customWidth="1"/>
    <col min="4350" max="4350" width="2.5546875" style="36" customWidth="1"/>
    <col min="4351" max="4351" width="18.5546875" style="36" customWidth="1"/>
    <col min="4352" max="4352" width="1.44140625" style="36" customWidth="1"/>
    <col min="4353" max="4353" width="58.5546875" style="36" customWidth="1"/>
    <col min="4354" max="4355" width="11.44140625" style="36"/>
    <col min="4356" max="4356" width="2.44140625" style="36" customWidth="1"/>
    <col min="4357" max="4357" width="11.44140625" style="36"/>
    <col min="4358" max="4358" width="9.5546875" style="36" customWidth="1"/>
    <col min="4359" max="4604" width="11.44140625" style="36"/>
    <col min="4605" max="4605" width="0.44140625" style="36" customWidth="1"/>
    <col min="4606" max="4606" width="2.5546875" style="36" customWidth="1"/>
    <col min="4607" max="4607" width="18.5546875" style="36" customWidth="1"/>
    <col min="4608" max="4608" width="1.44140625" style="36" customWidth="1"/>
    <col min="4609" max="4609" width="58.5546875" style="36" customWidth="1"/>
    <col min="4610" max="4611" width="11.44140625" style="36"/>
    <col min="4612" max="4612" width="2.44140625" style="36" customWidth="1"/>
    <col min="4613" max="4613" width="11.44140625" style="36"/>
    <col min="4614" max="4614" width="9.5546875" style="36" customWidth="1"/>
    <col min="4615" max="4860" width="11.44140625" style="36"/>
    <col min="4861" max="4861" width="0.44140625" style="36" customWidth="1"/>
    <col min="4862" max="4862" width="2.5546875" style="36" customWidth="1"/>
    <col min="4863" max="4863" width="18.5546875" style="36" customWidth="1"/>
    <col min="4864" max="4864" width="1.44140625" style="36" customWidth="1"/>
    <col min="4865" max="4865" width="58.5546875" style="36" customWidth="1"/>
    <col min="4866" max="4867" width="11.44140625" style="36"/>
    <col min="4868" max="4868" width="2.44140625" style="36" customWidth="1"/>
    <col min="4869" max="4869" width="11.44140625" style="36"/>
    <col min="4870" max="4870" width="9.5546875" style="36" customWidth="1"/>
    <col min="4871" max="5116" width="11.44140625" style="36"/>
    <col min="5117" max="5117" width="0.44140625" style="36" customWidth="1"/>
    <col min="5118" max="5118" width="2.5546875" style="36" customWidth="1"/>
    <col min="5119" max="5119" width="18.5546875" style="36" customWidth="1"/>
    <col min="5120" max="5120" width="1.44140625" style="36" customWidth="1"/>
    <col min="5121" max="5121" width="58.5546875" style="36" customWidth="1"/>
    <col min="5122" max="5123" width="11.44140625" style="36"/>
    <col min="5124" max="5124" width="2.44140625" style="36" customWidth="1"/>
    <col min="5125" max="5125" width="11.44140625" style="36"/>
    <col min="5126" max="5126" width="9.5546875" style="36" customWidth="1"/>
    <col min="5127" max="5372" width="11.44140625" style="36"/>
    <col min="5373" max="5373" width="0.44140625" style="36" customWidth="1"/>
    <col min="5374" max="5374" width="2.5546875" style="36" customWidth="1"/>
    <col min="5375" max="5375" width="18.5546875" style="36" customWidth="1"/>
    <col min="5376" max="5376" width="1.44140625" style="36" customWidth="1"/>
    <col min="5377" max="5377" width="58.5546875" style="36" customWidth="1"/>
    <col min="5378" max="5379" width="11.44140625" style="36"/>
    <col min="5380" max="5380" width="2.44140625" style="36" customWidth="1"/>
    <col min="5381" max="5381" width="11.44140625" style="36"/>
    <col min="5382" max="5382" width="9.5546875" style="36" customWidth="1"/>
    <col min="5383" max="5628" width="11.44140625" style="36"/>
    <col min="5629" max="5629" width="0.44140625" style="36" customWidth="1"/>
    <col min="5630" max="5630" width="2.5546875" style="36" customWidth="1"/>
    <col min="5631" max="5631" width="18.5546875" style="36" customWidth="1"/>
    <col min="5632" max="5632" width="1.44140625" style="36" customWidth="1"/>
    <col min="5633" max="5633" width="58.5546875" style="36" customWidth="1"/>
    <col min="5634" max="5635" width="11.44140625" style="36"/>
    <col min="5636" max="5636" width="2.44140625" style="36" customWidth="1"/>
    <col min="5637" max="5637" width="11.44140625" style="36"/>
    <col min="5638" max="5638" width="9.5546875" style="36" customWidth="1"/>
    <col min="5639" max="5884" width="11.44140625" style="36"/>
    <col min="5885" max="5885" width="0.44140625" style="36" customWidth="1"/>
    <col min="5886" max="5886" width="2.5546875" style="36" customWidth="1"/>
    <col min="5887" max="5887" width="18.5546875" style="36" customWidth="1"/>
    <col min="5888" max="5888" width="1.44140625" style="36" customWidth="1"/>
    <col min="5889" max="5889" width="58.5546875" style="36" customWidth="1"/>
    <col min="5890" max="5891" width="11.44140625" style="36"/>
    <col min="5892" max="5892" width="2.44140625" style="36" customWidth="1"/>
    <col min="5893" max="5893" width="11.44140625" style="36"/>
    <col min="5894" max="5894" width="9.5546875" style="36" customWidth="1"/>
    <col min="5895" max="6140" width="11.44140625" style="36"/>
    <col min="6141" max="6141" width="0.44140625" style="36" customWidth="1"/>
    <col min="6142" max="6142" width="2.5546875" style="36" customWidth="1"/>
    <col min="6143" max="6143" width="18.5546875" style="36" customWidth="1"/>
    <col min="6144" max="6144" width="1.44140625" style="36" customWidth="1"/>
    <col min="6145" max="6145" width="58.5546875" style="36" customWidth="1"/>
    <col min="6146" max="6147" width="11.44140625" style="36"/>
    <col min="6148" max="6148" width="2.44140625" style="36" customWidth="1"/>
    <col min="6149" max="6149" width="11.44140625" style="36"/>
    <col min="6150" max="6150" width="9.5546875" style="36" customWidth="1"/>
    <col min="6151" max="6396" width="11.44140625" style="36"/>
    <col min="6397" max="6397" width="0.44140625" style="36" customWidth="1"/>
    <col min="6398" max="6398" width="2.5546875" style="36" customWidth="1"/>
    <col min="6399" max="6399" width="18.5546875" style="36" customWidth="1"/>
    <col min="6400" max="6400" width="1.44140625" style="36" customWidth="1"/>
    <col min="6401" max="6401" width="58.5546875" style="36" customWidth="1"/>
    <col min="6402" max="6403" width="11.44140625" style="36"/>
    <col min="6404" max="6404" width="2.44140625" style="36" customWidth="1"/>
    <col min="6405" max="6405" width="11.44140625" style="36"/>
    <col min="6406" max="6406" width="9.5546875" style="36" customWidth="1"/>
    <col min="6407" max="6652" width="11.44140625" style="36"/>
    <col min="6653" max="6653" width="0.44140625" style="36" customWidth="1"/>
    <col min="6654" max="6654" width="2.5546875" style="36" customWidth="1"/>
    <col min="6655" max="6655" width="18.5546875" style="36" customWidth="1"/>
    <col min="6656" max="6656" width="1.44140625" style="36" customWidth="1"/>
    <col min="6657" max="6657" width="58.5546875" style="36" customWidth="1"/>
    <col min="6658" max="6659" width="11.44140625" style="36"/>
    <col min="6660" max="6660" width="2.44140625" style="36" customWidth="1"/>
    <col min="6661" max="6661" width="11.44140625" style="36"/>
    <col min="6662" max="6662" width="9.5546875" style="36" customWidth="1"/>
    <col min="6663" max="6908" width="11.44140625" style="36"/>
    <col min="6909" max="6909" width="0.44140625" style="36" customWidth="1"/>
    <col min="6910" max="6910" width="2.5546875" style="36" customWidth="1"/>
    <col min="6911" max="6911" width="18.5546875" style="36" customWidth="1"/>
    <col min="6912" max="6912" width="1.44140625" style="36" customWidth="1"/>
    <col min="6913" max="6913" width="58.5546875" style="36" customWidth="1"/>
    <col min="6914" max="6915" width="11.44140625" style="36"/>
    <col min="6916" max="6916" width="2.44140625" style="36" customWidth="1"/>
    <col min="6917" max="6917" width="11.44140625" style="36"/>
    <col min="6918" max="6918" width="9.5546875" style="36" customWidth="1"/>
    <col min="6919" max="7164" width="11.44140625" style="36"/>
    <col min="7165" max="7165" width="0.44140625" style="36" customWidth="1"/>
    <col min="7166" max="7166" width="2.5546875" style="36" customWidth="1"/>
    <col min="7167" max="7167" width="18.5546875" style="36" customWidth="1"/>
    <col min="7168" max="7168" width="1.44140625" style="36" customWidth="1"/>
    <col min="7169" max="7169" width="58.5546875" style="36" customWidth="1"/>
    <col min="7170" max="7171" width="11.44140625" style="36"/>
    <col min="7172" max="7172" width="2.44140625" style="36" customWidth="1"/>
    <col min="7173" max="7173" width="11.44140625" style="36"/>
    <col min="7174" max="7174" width="9.5546875" style="36" customWidth="1"/>
    <col min="7175" max="7420" width="11.44140625" style="36"/>
    <col min="7421" max="7421" width="0.44140625" style="36" customWidth="1"/>
    <col min="7422" max="7422" width="2.5546875" style="36" customWidth="1"/>
    <col min="7423" max="7423" width="18.5546875" style="36" customWidth="1"/>
    <col min="7424" max="7424" width="1.44140625" style="36" customWidth="1"/>
    <col min="7425" max="7425" width="58.5546875" style="36" customWidth="1"/>
    <col min="7426" max="7427" width="11.44140625" style="36"/>
    <col min="7428" max="7428" width="2.44140625" style="36" customWidth="1"/>
    <col min="7429" max="7429" width="11.44140625" style="36"/>
    <col min="7430" max="7430" width="9.5546875" style="36" customWidth="1"/>
    <col min="7431" max="7676" width="11.44140625" style="36"/>
    <col min="7677" max="7677" width="0.44140625" style="36" customWidth="1"/>
    <col min="7678" max="7678" width="2.5546875" style="36" customWidth="1"/>
    <col min="7679" max="7679" width="18.5546875" style="36" customWidth="1"/>
    <col min="7680" max="7680" width="1.44140625" style="36" customWidth="1"/>
    <col min="7681" max="7681" width="58.5546875" style="36" customWidth="1"/>
    <col min="7682" max="7683" width="11.44140625" style="36"/>
    <col min="7684" max="7684" width="2.44140625" style="36" customWidth="1"/>
    <col min="7685" max="7685" width="11.44140625" style="36"/>
    <col min="7686" max="7686" width="9.5546875" style="36" customWidth="1"/>
    <col min="7687" max="7932" width="11.44140625" style="36"/>
    <col min="7933" max="7933" width="0.44140625" style="36" customWidth="1"/>
    <col min="7934" max="7934" width="2.5546875" style="36" customWidth="1"/>
    <col min="7935" max="7935" width="18.5546875" style="36" customWidth="1"/>
    <col min="7936" max="7936" width="1.44140625" style="36" customWidth="1"/>
    <col min="7937" max="7937" width="58.5546875" style="36" customWidth="1"/>
    <col min="7938" max="7939" width="11.44140625" style="36"/>
    <col min="7940" max="7940" width="2.44140625" style="36" customWidth="1"/>
    <col min="7941" max="7941" width="11.44140625" style="36"/>
    <col min="7942" max="7942" width="9.5546875" style="36" customWidth="1"/>
    <col min="7943" max="8188" width="11.44140625" style="36"/>
    <col min="8189" max="8189" width="0.44140625" style="36" customWidth="1"/>
    <col min="8190" max="8190" width="2.5546875" style="36" customWidth="1"/>
    <col min="8191" max="8191" width="18.5546875" style="36" customWidth="1"/>
    <col min="8192" max="8192" width="1.44140625" style="36" customWidth="1"/>
    <col min="8193" max="8193" width="58.5546875" style="36" customWidth="1"/>
    <col min="8194" max="8195" width="11.44140625" style="36"/>
    <col min="8196" max="8196" width="2.44140625" style="36" customWidth="1"/>
    <col min="8197" max="8197" width="11.44140625" style="36"/>
    <col min="8198" max="8198" width="9.5546875" style="36" customWidth="1"/>
    <col min="8199" max="8444" width="11.44140625" style="36"/>
    <col min="8445" max="8445" width="0.44140625" style="36" customWidth="1"/>
    <col min="8446" max="8446" width="2.5546875" style="36" customWidth="1"/>
    <col min="8447" max="8447" width="18.5546875" style="36" customWidth="1"/>
    <col min="8448" max="8448" width="1.44140625" style="36" customWidth="1"/>
    <col min="8449" max="8449" width="58.5546875" style="36" customWidth="1"/>
    <col min="8450" max="8451" width="11.44140625" style="36"/>
    <col min="8452" max="8452" width="2.44140625" style="36" customWidth="1"/>
    <col min="8453" max="8453" width="11.44140625" style="36"/>
    <col min="8454" max="8454" width="9.5546875" style="36" customWidth="1"/>
    <col min="8455" max="8700" width="11.44140625" style="36"/>
    <col min="8701" max="8701" width="0.44140625" style="36" customWidth="1"/>
    <col min="8702" max="8702" width="2.5546875" style="36" customWidth="1"/>
    <col min="8703" max="8703" width="18.5546875" style="36" customWidth="1"/>
    <col min="8704" max="8704" width="1.44140625" style="36" customWidth="1"/>
    <col min="8705" max="8705" width="58.5546875" style="36" customWidth="1"/>
    <col min="8706" max="8707" width="11.44140625" style="36"/>
    <col min="8708" max="8708" width="2.44140625" style="36" customWidth="1"/>
    <col min="8709" max="8709" width="11.44140625" style="36"/>
    <col min="8710" max="8710" width="9.5546875" style="36" customWidth="1"/>
    <col min="8711" max="8956" width="11.44140625" style="36"/>
    <col min="8957" max="8957" width="0.44140625" style="36" customWidth="1"/>
    <col min="8958" max="8958" width="2.5546875" style="36" customWidth="1"/>
    <col min="8959" max="8959" width="18.5546875" style="36" customWidth="1"/>
    <col min="8960" max="8960" width="1.44140625" style="36" customWidth="1"/>
    <col min="8961" max="8961" width="58.5546875" style="36" customWidth="1"/>
    <col min="8962" max="8963" width="11.44140625" style="36"/>
    <col min="8964" max="8964" width="2.44140625" style="36" customWidth="1"/>
    <col min="8965" max="8965" width="11.44140625" style="36"/>
    <col min="8966" max="8966" width="9.5546875" style="36" customWidth="1"/>
    <col min="8967" max="9212" width="11.44140625" style="36"/>
    <col min="9213" max="9213" width="0.44140625" style="36" customWidth="1"/>
    <col min="9214" max="9214" width="2.5546875" style="36" customWidth="1"/>
    <col min="9215" max="9215" width="18.5546875" style="36" customWidth="1"/>
    <col min="9216" max="9216" width="1.44140625" style="36" customWidth="1"/>
    <col min="9217" max="9217" width="58.5546875" style="36" customWidth="1"/>
    <col min="9218" max="9219" width="11.44140625" style="36"/>
    <col min="9220" max="9220" width="2.44140625" style="36" customWidth="1"/>
    <col min="9221" max="9221" width="11.44140625" style="36"/>
    <col min="9222" max="9222" width="9.5546875" style="36" customWidth="1"/>
    <col min="9223" max="9468" width="11.44140625" style="36"/>
    <col min="9469" max="9469" width="0.44140625" style="36" customWidth="1"/>
    <col min="9470" max="9470" width="2.5546875" style="36" customWidth="1"/>
    <col min="9471" max="9471" width="18.5546875" style="36" customWidth="1"/>
    <col min="9472" max="9472" width="1.44140625" style="36" customWidth="1"/>
    <col min="9473" max="9473" width="58.5546875" style="36" customWidth="1"/>
    <col min="9474" max="9475" width="11.44140625" style="36"/>
    <col min="9476" max="9476" width="2.44140625" style="36" customWidth="1"/>
    <col min="9477" max="9477" width="11.44140625" style="36"/>
    <col min="9478" max="9478" width="9.5546875" style="36" customWidth="1"/>
    <col min="9479" max="9724" width="11.44140625" style="36"/>
    <col min="9725" max="9725" width="0.44140625" style="36" customWidth="1"/>
    <col min="9726" max="9726" width="2.5546875" style="36" customWidth="1"/>
    <col min="9727" max="9727" width="18.5546875" style="36" customWidth="1"/>
    <col min="9728" max="9728" width="1.44140625" style="36" customWidth="1"/>
    <col min="9729" max="9729" width="58.5546875" style="36" customWidth="1"/>
    <col min="9730" max="9731" width="11.44140625" style="36"/>
    <col min="9732" max="9732" width="2.44140625" style="36" customWidth="1"/>
    <col min="9733" max="9733" width="11.44140625" style="36"/>
    <col min="9734" max="9734" width="9.5546875" style="36" customWidth="1"/>
    <col min="9735" max="9980" width="11.44140625" style="36"/>
    <col min="9981" max="9981" width="0.44140625" style="36" customWidth="1"/>
    <col min="9982" max="9982" width="2.5546875" style="36" customWidth="1"/>
    <col min="9983" max="9983" width="18.5546875" style="36" customWidth="1"/>
    <col min="9984" max="9984" width="1.44140625" style="36" customWidth="1"/>
    <col min="9985" max="9985" width="58.5546875" style="36" customWidth="1"/>
    <col min="9986" max="9987" width="11.44140625" style="36"/>
    <col min="9988" max="9988" width="2.44140625" style="36" customWidth="1"/>
    <col min="9989" max="9989" width="11.44140625" style="36"/>
    <col min="9990" max="9990" width="9.5546875" style="36" customWidth="1"/>
    <col min="9991" max="10236" width="11.44140625" style="36"/>
    <col min="10237" max="10237" width="0.44140625" style="36" customWidth="1"/>
    <col min="10238" max="10238" width="2.5546875" style="36" customWidth="1"/>
    <col min="10239" max="10239" width="18.5546875" style="36" customWidth="1"/>
    <col min="10240" max="10240" width="1.44140625" style="36" customWidth="1"/>
    <col min="10241" max="10241" width="58.5546875" style="36" customWidth="1"/>
    <col min="10242" max="10243" width="11.44140625" style="36"/>
    <col min="10244" max="10244" width="2.44140625" style="36" customWidth="1"/>
    <col min="10245" max="10245" width="11.44140625" style="36"/>
    <col min="10246" max="10246" width="9.5546875" style="36" customWidth="1"/>
    <col min="10247" max="10492" width="11.44140625" style="36"/>
    <col min="10493" max="10493" width="0.44140625" style="36" customWidth="1"/>
    <col min="10494" max="10494" width="2.5546875" style="36" customWidth="1"/>
    <col min="10495" max="10495" width="18.5546875" style="36" customWidth="1"/>
    <col min="10496" max="10496" width="1.44140625" style="36" customWidth="1"/>
    <col min="10497" max="10497" width="58.5546875" style="36" customWidth="1"/>
    <col min="10498" max="10499" width="11.44140625" style="36"/>
    <col min="10500" max="10500" width="2.44140625" style="36" customWidth="1"/>
    <col min="10501" max="10501" width="11.44140625" style="36"/>
    <col min="10502" max="10502" width="9.5546875" style="36" customWidth="1"/>
    <col min="10503" max="10748" width="11.44140625" style="36"/>
    <col min="10749" max="10749" width="0.44140625" style="36" customWidth="1"/>
    <col min="10750" max="10750" width="2.5546875" style="36" customWidth="1"/>
    <col min="10751" max="10751" width="18.5546875" style="36" customWidth="1"/>
    <col min="10752" max="10752" width="1.44140625" style="36" customWidth="1"/>
    <col min="10753" max="10753" width="58.5546875" style="36" customWidth="1"/>
    <col min="10754" max="10755" width="11.44140625" style="36"/>
    <col min="10756" max="10756" width="2.44140625" style="36" customWidth="1"/>
    <col min="10757" max="10757" width="11.44140625" style="36"/>
    <col min="10758" max="10758" width="9.5546875" style="36" customWidth="1"/>
    <col min="10759" max="11004" width="11.44140625" style="36"/>
    <col min="11005" max="11005" width="0.44140625" style="36" customWidth="1"/>
    <col min="11006" max="11006" width="2.5546875" style="36" customWidth="1"/>
    <col min="11007" max="11007" width="18.5546875" style="36" customWidth="1"/>
    <col min="11008" max="11008" width="1.44140625" style="36" customWidth="1"/>
    <col min="11009" max="11009" width="58.5546875" style="36" customWidth="1"/>
    <col min="11010" max="11011" width="11.44140625" style="36"/>
    <col min="11012" max="11012" width="2.44140625" style="36" customWidth="1"/>
    <col min="11013" max="11013" width="11.44140625" style="36"/>
    <col min="11014" max="11014" width="9.5546875" style="36" customWidth="1"/>
    <col min="11015" max="11260" width="11.44140625" style="36"/>
    <col min="11261" max="11261" width="0.44140625" style="36" customWidth="1"/>
    <col min="11262" max="11262" width="2.5546875" style="36" customWidth="1"/>
    <col min="11263" max="11263" width="18.5546875" style="36" customWidth="1"/>
    <col min="11264" max="11264" width="1.44140625" style="36" customWidth="1"/>
    <col min="11265" max="11265" width="58.5546875" style="36" customWidth="1"/>
    <col min="11266" max="11267" width="11.44140625" style="36"/>
    <col min="11268" max="11268" width="2.44140625" style="36" customWidth="1"/>
    <col min="11269" max="11269" width="11.44140625" style="36"/>
    <col min="11270" max="11270" width="9.5546875" style="36" customWidth="1"/>
    <col min="11271" max="11516" width="11.44140625" style="36"/>
    <col min="11517" max="11517" width="0.44140625" style="36" customWidth="1"/>
    <col min="11518" max="11518" width="2.5546875" style="36" customWidth="1"/>
    <col min="11519" max="11519" width="18.5546875" style="36" customWidth="1"/>
    <col min="11520" max="11520" width="1.44140625" style="36" customWidth="1"/>
    <col min="11521" max="11521" width="58.5546875" style="36" customWidth="1"/>
    <col min="11522" max="11523" width="11.44140625" style="36"/>
    <col min="11524" max="11524" width="2.44140625" style="36" customWidth="1"/>
    <col min="11525" max="11525" width="11.44140625" style="36"/>
    <col min="11526" max="11526" width="9.5546875" style="36" customWidth="1"/>
    <col min="11527" max="11772" width="11.44140625" style="36"/>
    <col min="11773" max="11773" width="0.44140625" style="36" customWidth="1"/>
    <col min="11774" max="11774" width="2.5546875" style="36" customWidth="1"/>
    <col min="11775" max="11775" width="18.5546875" style="36" customWidth="1"/>
    <col min="11776" max="11776" width="1.44140625" style="36" customWidth="1"/>
    <col min="11777" max="11777" width="58.5546875" style="36" customWidth="1"/>
    <col min="11778" max="11779" width="11.44140625" style="36"/>
    <col min="11780" max="11780" width="2.44140625" style="36" customWidth="1"/>
    <col min="11781" max="11781" width="11.44140625" style="36"/>
    <col min="11782" max="11782" width="9.5546875" style="36" customWidth="1"/>
    <col min="11783" max="12028" width="11.44140625" style="36"/>
    <col min="12029" max="12029" width="0.44140625" style="36" customWidth="1"/>
    <col min="12030" max="12030" width="2.5546875" style="36" customWidth="1"/>
    <col min="12031" max="12031" width="18.5546875" style="36" customWidth="1"/>
    <col min="12032" max="12032" width="1.44140625" style="36" customWidth="1"/>
    <col min="12033" max="12033" width="58.5546875" style="36" customWidth="1"/>
    <col min="12034" max="12035" width="11.44140625" style="36"/>
    <col min="12036" max="12036" width="2.44140625" style="36" customWidth="1"/>
    <col min="12037" max="12037" width="11.44140625" style="36"/>
    <col min="12038" max="12038" width="9.5546875" style="36" customWidth="1"/>
    <col min="12039" max="12284" width="11.44140625" style="36"/>
    <col min="12285" max="12285" width="0.44140625" style="36" customWidth="1"/>
    <col min="12286" max="12286" width="2.5546875" style="36" customWidth="1"/>
    <col min="12287" max="12287" width="18.5546875" style="36" customWidth="1"/>
    <col min="12288" max="12288" width="1.44140625" style="36" customWidth="1"/>
    <col min="12289" max="12289" width="58.5546875" style="36" customWidth="1"/>
    <col min="12290" max="12291" width="11.44140625" style="36"/>
    <col min="12292" max="12292" width="2.44140625" style="36" customWidth="1"/>
    <col min="12293" max="12293" width="11.44140625" style="36"/>
    <col min="12294" max="12294" width="9.5546875" style="36" customWidth="1"/>
    <col min="12295" max="12540" width="11.44140625" style="36"/>
    <col min="12541" max="12541" width="0.44140625" style="36" customWidth="1"/>
    <col min="12542" max="12542" width="2.5546875" style="36" customWidth="1"/>
    <col min="12543" max="12543" width="18.5546875" style="36" customWidth="1"/>
    <col min="12544" max="12544" width="1.44140625" style="36" customWidth="1"/>
    <col min="12545" max="12545" width="58.5546875" style="36" customWidth="1"/>
    <col min="12546" max="12547" width="11.44140625" style="36"/>
    <col min="12548" max="12548" width="2.44140625" style="36" customWidth="1"/>
    <col min="12549" max="12549" width="11.44140625" style="36"/>
    <col min="12550" max="12550" width="9.5546875" style="36" customWidth="1"/>
    <col min="12551" max="12796" width="11.44140625" style="36"/>
    <col min="12797" max="12797" width="0.44140625" style="36" customWidth="1"/>
    <col min="12798" max="12798" width="2.5546875" style="36" customWidth="1"/>
    <col min="12799" max="12799" width="18.5546875" style="36" customWidth="1"/>
    <col min="12800" max="12800" width="1.44140625" style="36" customWidth="1"/>
    <col min="12801" max="12801" width="58.5546875" style="36" customWidth="1"/>
    <col min="12802" max="12803" width="11.44140625" style="36"/>
    <col min="12804" max="12804" width="2.44140625" style="36" customWidth="1"/>
    <col min="12805" max="12805" width="11.44140625" style="36"/>
    <col min="12806" max="12806" width="9.5546875" style="36" customWidth="1"/>
    <col min="12807" max="13052" width="11.44140625" style="36"/>
    <col min="13053" max="13053" width="0.44140625" style="36" customWidth="1"/>
    <col min="13054" max="13054" width="2.5546875" style="36" customWidth="1"/>
    <col min="13055" max="13055" width="18.5546875" style="36" customWidth="1"/>
    <col min="13056" max="13056" width="1.44140625" style="36" customWidth="1"/>
    <col min="13057" max="13057" width="58.5546875" style="36" customWidth="1"/>
    <col min="13058" max="13059" width="11.44140625" style="36"/>
    <col min="13060" max="13060" width="2.44140625" style="36" customWidth="1"/>
    <col min="13061" max="13061" width="11.44140625" style="36"/>
    <col min="13062" max="13062" width="9.5546875" style="36" customWidth="1"/>
    <col min="13063" max="13308" width="11.44140625" style="36"/>
    <col min="13309" max="13309" width="0.44140625" style="36" customWidth="1"/>
    <col min="13310" max="13310" width="2.5546875" style="36" customWidth="1"/>
    <col min="13311" max="13311" width="18.5546875" style="36" customWidth="1"/>
    <col min="13312" max="13312" width="1.44140625" style="36" customWidth="1"/>
    <col min="13313" max="13313" width="58.5546875" style="36" customWidth="1"/>
    <col min="13314" max="13315" width="11.44140625" style="36"/>
    <col min="13316" max="13316" width="2.44140625" style="36" customWidth="1"/>
    <col min="13317" max="13317" width="11.44140625" style="36"/>
    <col min="13318" max="13318" width="9.5546875" style="36" customWidth="1"/>
    <col min="13319" max="13564" width="11.44140625" style="36"/>
    <col min="13565" max="13565" width="0.44140625" style="36" customWidth="1"/>
    <col min="13566" max="13566" width="2.5546875" style="36" customWidth="1"/>
    <col min="13567" max="13567" width="18.5546875" style="36" customWidth="1"/>
    <col min="13568" max="13568" width="1.44140625" style="36" customWidth="1"/>
    <col min="13569" max="13569" width="58.5546875" style="36" customWidth="1"/>
    <col min="13570" max="13571" width="11.44140625" style="36"/>
    <col min="13572" max="13572" width="2.44140625" style="36" customWidth="1"/>
    <col min="13573" max="13573" width="11.44140625" style="36"/>
    <col min="13574" max="13574" width="9.5546875" style="36" customWidth="1"/>
    <col min="13575" max="13820" width="11.44140625" style="36"/>
    <col min="13821" max="13821" width="0.44140625" style="36" customWidth="1"/>
    <col min="13822" max="13822" width="2.5546875" style="36" customWidth="1"/>
    <col min="13823" max="13823" width="18.5546875" style="36" customWidth="1"/>
    <col min="13824" max="13824" width="1.44140625" style="36" customWidth="1"/>
    <col min="13825" max="13825" width="58.5546875" style="36" customWidth="1"/>
    <col min="13826" max="13827" width="11.44140625" style="36"/>
    <col min="13828" max="13828" width="2.44140625" style="36" customWidth="1"/>
    <col min="13829" max="13829" width="11.44140625" style="36"/>
    <col min="13830" max="13830" width="9.5546875" style="36" customWidth="1"/>
    <col min="13831" max="14076" width="11.44140625" style="36"/>
    <col min="14077" max="14077" width="0.44140625" style="36" customWidth="1"/>
    <col min="14078" max="14078" width="2.5546875" style="36" customWidth="1"/>
    <col min="14079" max="14079" width="18.5546875" style="36" customWidth="1"/>
    <col min="14080" max="14080" width="1.44140625" style="36" customWidth="1"/>
    <col min="14081" max="14081" width="58.5546875" style="36" customWidth="1"/>
    <col min="14082" max="14083" width="11.44140625" style="36"/>
    <col min="14084" max="14084" width="2.44140625" style="36" customWidth="1"/>
    <col min="14085" max="14085" width="11.44140625" style="36"/>
    <col min="14086" max="14086" width="9.5546875" style="36" customWidth="1"/>
    <col min="14087" max="14332" width="11.44140625" style="36"/>
    <col min="14333" max="14333" width="0.44140625" style="36" customWidth="1"/>
    <col min="14334" max="14334" width="2.5546875" style="36" customWidth="1"/>
    <col min="14335" max="14335" width="18.5546875" style="36" customWidth="1"/>
    <col min="14336" max="14336" width="1.44140625" style="36" customWidth="1"/>
    <col min="14337" max="14337" width="58.5546875" style="36" customWidth="1"/>
    <col min="14338" max="14339" width="11.44140625" style="36"/>
    <col min="14340" max="14340" width="2.44140625" style="36" customWidth="1"/>
    <col min="14341" max="14341" width="11.44140625" style="36"/>
    <col min="14342" max="14342" width="9.5546875" style="36" customWidth="1"/>
    <col min="14343" max="14588" width="11.44140625" style="36"/>
    <col min="14589" max="14589" width="0.44140625" style="36" customWidth="1"/>
    <col min="14590" max="14590" width="2.5546875" style="36" customWidth="1"/>
    <col min="14591" max="14591" width="18.5546875" style="36" customWidth="1"/>
    <col min="14592" max="14592" width="1.44140625" style="36" customWidth="1"/>
    <col min="14593" max="14593" width="58.5546875" style="36" customWidth="1"/>
    <col min="14594" max="14595" width="11.44140625" style="36"/>
    <col min="14596" max="14596" width="2.44140625" style="36" customWidth="1"/>
    <col min="14597" max="14597" width="11.44140625" style="36"/>
    <col min="14598" max="14598" width="9.5546875" style="36" customWidth="1"/>
    <col min="14599" max="14844" width="11.44140625" style="36"/>
    <col min="14845" max="14845" width="0.44140625" style="36" customWidth="1"/>
    <col min="14846" max="14846" width="2.5546875" style="36" customWidth="1"/>
    <col min="14847" max="14847" width="18.5546875" style="36" customWidth="1"/>
    <col min="14848" max="14848" width="1.44140625" style="36" customWidth="1"/>
    <col min="14849" max="14849" width="58.5546875" style="36" customWidth="1"/>
    <col min="14850" max="14851" width="11.44140625" style="36"/>
    <col min="14852" max="14852" width="2.44140625" style="36" customWidth="1"/>
    <col min="14853" max="14853" width="11.44140625" style="36"/>
    <col min="14854" max="14854" width="9.5546875" style="36" customWidth="1"/>
    <col min="14855" max="15100" width="11.44140625" style="36"/>
    <col min="15101" max="15101" width="0.44140625" style="36" customWidth="1"/>
    <col min="15102" max="15102" width="2.5546875" style="36" customWidth="1"/>
    <col min="15103" max="15103" width="18.5546875" style="36" customWidth="1"/>
    <col min="15104" max="15104" width="1.44140625" style="36" customWidth="1"/>
    <col min="15105" max="15105" width="58.5546875" style="36" customWidth="1"/>
    <col min="15106" max="15107" width="11.44140625" style="36"/>
    <col min="15108" max="15108" width="2.44140625" style="36" customWidth="1"/>
    <col min="15109" max="15109" width="11.44140625" style="36"/>
    <col min="15110" max="15110" width="9.5546875" style="36" customWidth="1"/>
    <col min="15111" max="15356" width="11.44140625" style="36"/>
    <col min="15357" max="15357" width="0.44140625" style="36" customWidth="1"/>
    <col min="15358" max="15358" width="2.5546875" style="36" customWidth="1"/>
    <col min="15359" max="15359" width="18.5546875" style="36" customWidth="1"/>
    <col min="15360" max="15360" width="1.44140625" style="36" customWidth="1"/>
    <col min="15361" max="15361" width="58.5546875" style="36" customWidth="1"/>
    <col min="15362" max="15363" width="11.44140625" style="36"/>
    <col min="15364" max="15364" width="2.44140625" style="36" customWidth="1"/>
    <col min="15365" max="15365" width="11.44140625" style="36"/>
    <col min="15366" max="15366" width="9.5546875" style="36" customWidth="1"/>
    <col min="15367" max="15612" width="11.44140625" style="36"/>
    <col min="15613" max="15613" width="0.44140625" style="36" customWidth="1"/>
    <col min="15614" max="15614" width="2.5546875" style="36" customWidth="1"/>
    <col min="15615" max="15615" width="18.5546875" style="36" customWidth="1"/>
    <col min="15616" max="15616" width="1.44140625" style="36" customWidth="1"/>
    <col min="15617" max="15617" width="58.5546875" style="36" customWidth="1"/>
    <col min="15618" max="15619" width="11.44140625" style="36"/>
    <col min="15620" max="15620" width="2.44140625" style="36" customWidth="1"/>
    <col min="15621" max="15621" width="11.44140625" style="36"/>
    <col min="15622" max="15622" width="9.5546875" style="36" customWidth="1"/>
    <col min="15623" max="15868" width="11.44140625" style="36"/>
    <col min="15869" max="15869" width="0.44140625" style="36" customWidth="1"/>
    <col min="15870" max="15870" width="2.5546875" style="36" customWidth="1"/>
    <col min="15871" max="15871" width="18.5546875" style="36" customWidth="1"/>
    <col min="15872" max="15872" width="1.44140625" style="36" customWidth="1"/>
    <col min="15873" max="15873" width="58.5546875" style="36" customWidth="1"/>
    <col min="15874" max="15875" width="11.44140625" style="36"/>
    <col min="15876" max="15876" width="2.44140625" style="36" customWidth="1"/>
    <col min="15877" max="15877" width="11.44140625" style="36"/>
    <col min="15878" max="15878" width="9.5546875" style="36" customWidth="1"/>
    <col min="15879" max="16124" width="11.44140625" style="36"/>
    <col min="16125" max="16125" width="0.44140625" style="36" customWidth="1"/>
    <col min="16126" max="16126" width="2.5546875" style="36" customWidth="1"/>
    <col min="16127" max="16127" width="18.5546875" style="36" customWidth="1"/>
    <col min="16128" max="16128" width="1.44140625" style="36" customWidth="1"/>
    <col min="16129" max="16129" width="58.5546875" style="36" customWidth="1"/>
    <col min="16130" max="16131" width="11.44140625" style="36"/>
    <col min="16132" max="16132" width="2.44140625" style="36" customWidth="1"/>
    <col min="16133" max="16133" width="11.44140625" style="36"/>
    <col min="16134" max="16134" width="9.5546875" style="36" customWidth="1"/>
    <col min="16135" max="16384" width="11.44140625" style="36"/>
  </cols>
  <sheetData>
    <row r="1" spans="2:6" s="26" customFormat="1" ht="0.75" customHeight="1"/>
    <row r="2" spans="2:6" s="26" customFormat="1" ht="21" customHeight="1">
      <c r="E2" s="100" t="s">
        <v>1</v>
      </c>
    </row>
    <row r="3" spans="2:6" s="26" customFormat="1" ht="15" customHeight="1">
      <c r="E3" s="101" t="str">
        <f>Indice!E3</f>
        <v>Agosto 2025</v>
      </c>
    </row>
    <row r="4" spans="2:6" s="29" customFormat="1" ht="20.25" customHeight="1">
      <c r="B4" s="28"/>
      <c r="C4" s="99" t="s">
        <v>64</v>
      </c>
    </row>
    <row r="5" spans="2:6" s="29" customFormat="1" ht="12.75" customHeight="1">
      <c r="B5" s="28"/>
      <c r="C5" s="30"/>
    </row>
    <row r="6" spans="2:6" s="29" customFormat="1" ht="13.5" customHeight="1">
      <c r="B6" s="28"/>
      <c r="C6" s="31"/>
      <c r="D6" s="32"/>
      <c r="E6" s="32"/>
    </row>
    <row r="7" spans="2:6" s="29" customFormat="1" ht="12.75" customHeight="1">
      <c r="B7" s="28"/>
      <c r="C7" s="318" t="s">
        <v>220</v>
      </c>
      <c r="D7" s="32"/>
      <c r="E7" s="39"/>
    </row>
    <row r="8" spans="2:6" s="29" customFormat="1" ht="12.75" customHeight="1">
      <c r="B8" s="28"/>
      <c r="C8" s="318"/>
      <c r="D8" s="32"/>
      <c r="E8" s="39"/>
    </row>
    <row r="9" spans="2:6" s="29" customFormat="1" ht="12.75" customHeight="1">
      <c r="B9" s="28"/>
      <c r="C9" s="273" t="str">
        <f>CONCATENATE(TEXT(Dat_01!I36,"0.0")," MW")</f>
        <v>3.356 MW</v>
      </c>
      <c r="D9" s="32"/>
      <c r="E9" s="39"/>
    </row>
    <row r="10" spans="2:6" s="29" customFormat="1" ht="12.75" customHeight="1">
      <c r="B10" s="28"/>
      <c r="D10" s="32"/>
      <c r="E10" s="39"/>
      <c r="F10" s="33"/>
    </row>
    <row r="11" spans="2:6" s="29" customFormat="1" ht="12.75" customHeight="1">
      <c r="B11" s="28"/>
      <c r="C11" s="34"/>
      <c r="D11" s="32"/>
      <c r="E11" s="39"/>
      <c r="F11" s="33"/>
    </row>
    <row r="12" spans="2:6" s="29" customFormat="1" ht="12.75" customHeight="1">
      <c r="B12" s="28"/>
      <c r="D12" s="32"/>
      <c r="E12" s="32"/>
      <c r="F12" s="33"/>
    </row>
    <row r="13" spans="2:6" s="29" customFormat="1" ht="12.75" customHeight="1">
      <c r="B13" s="28"/>
      <c r="C13" s="35"/>
      <c r="D13" s="32"/>
      <c r="E13" s="32"/>
      <c r="F13" s="33"/>
    </row>
    <row r="14" spans="2:6" s="29" customFormat="1" ht="12.75" customHeight="1">
      <c r="B14" s="28"/>
      <c r="C14" s="35"/>
      <c r="D14" s="32"/>
      <c r="E14" s="32"/>
      <c r="F14" s="33"/>
    </row>
    <row r="15" spans="2:6" s="29" customFormat="1" ht="12.75" customHeight="1">
      <c r="B15" s="28"/>
      <c r="C15" s="35"/>
      <c r="D15" s="32"/>
      <c r="E15" s="32"/>
      <c r="F15" s="33"/>
    </row>
    <row r="16" spans="2:6" s="29" customFormat="1" ht="12.75" customHeight="1">
      <c r="B16" s="28"/>
      <c r="C16" s="35"/>
      <c r="D16" s="32"/>
      <c r="E16" s="32"/>
      <c r="F16" s="33"/>
    </row>
    <row r="17" spans="2:6" s="29" customFormat="1" ht="12.75" customHeight="1">
      <c r="B17" s="28"/>
      <c r="D17" s="32"/>
      <c r="E17" s="32"/>
      <c r="F17" s="33"/>
    </row>
    <row r="18" spans="2:6" s="29" customFormat="1" ht="12.75" customHeight="1">
      <c r="B18" s="28"/>
      <c r="D18" s="32"/>
      <c r="E18" s="32"/>
      <c r="F18" s="33"/>
    </row>
    <row r="19" spans="2:6" s="29" customFormat="1" ht="12.75" customHeight="1">
      <c r="B19" s="28"/>
      <c r="C19" s="35"/>
      <c r="D19" s="32"/>
      <c r="E19" s="32"/>
      <c r="F19" s="33"/>
    </row>
    <row r="20" spans="2:6" s="29" customFormat="1" ht="12.75" customHeight="1">
      <c r="B20" s="28"/>
      <c r="C20" s="31"/>
      <c r="D20" s="32"/>
      <c r="E20" s="32"/>
      <c r="F20" s="33"/>
    </row>
    <row r="21" spans="2:6" s="29" customFormat="1" ht="12.75" customHeight="1">
      <c r="B21" s="28"/>
      <c r="C21" s="31"/>
      <c r="D21" s="32"/>
      <c r="E21" s="32"/>
      <c r="F21" s="33"/>
    </row>
    <row r="22" spans="2:6" s="29" customFormat="1" ht="12.75" customHeight="1">
      <c r="B22" s="28"/>
      <c r="C22" s="31"/>
      <c r="D22" s="32"/>
      <c r="E22" s="32"/>
    </row>
    <row r="23" spans="2:6" ht="12.75" customHeight="1">
      <c r="C23" s="126"/>
      <c r="E23" s="41"/>
    </row>
    <row r="24" spans="2:6" ht="12.75" customHeight="1">
      <c r="C24" s="126"/>
      <c r="E24" s="37"/>
    </row>
    <row r="25" spans="2:6" ht="12.75" customHeight="1">
      <c r="C25" s="126"/>
      <c r="E25" s="38"/>
    </row>
    <row r="26" spans="2:6" ht="12.75" customHeight="1">
      <c r="C26" s="126"/>
    </row>
    <row r="27" spans="2:6">
      <c r="C27" s="126"/>
    </row>
    <row r="28" spans="2:6">
      <c r="C28" s="40"/>
      <c r="F28" s="33"/>
    </row>
    <row r="29" spans="2:6">
      <c r="C29" s="40"/>
      <c r="F29" s="33"/>
    </row>
    <row r="30" spans="2:6">
      <c r="C30" s="34"/>
      <c r="F30" s="33"/>
    </row>
    <row r="31" spans="2:6">
      <c r="F31" s="33"/>
    </row>
    <row r="32" spans="2:6" ht="12.75" customHeight="1">
      <c r="F32" s="33"/>
    </row>
    <row r="33" spans="5:8">
      <c r="F33" s="33"/>
    </row>
    <row r="34" spans="5:8">
      <c r="F34" s="33"/>
    </row>
    <row r="35" spans="5:8">
      <c r="F35" s="33"/>
    </row>
    <row r="36" spans="5:8">
      <c r="F36" s="33"/>
    </row>
    <row r="37" spans="5:8">
      <c r="F37" s="33"/>
    </row>
    <row r="38" spans="5:8">
      <c r="F38" s="33"/>
    </row>
    <row r="39" spans="5:8">
      <c r="E39" s="41"/>
      <c r="F39" s="33"/>
    </row>
    <row r="40" spans="5:8">
      <c r="F40" s="33"/>
      <c r="H40" s="102"/>
    </row>
  </sheetData>
  <mergeCells count="1">
    <mergeCell ref="C7:C8"/>
  </mergeCells>
  <printOptions horizontalCentered="1" verticalCentered="1"/>
  <pageMargins left="0.78740157480314965" right="0.78740157480314965" top="0.98425196850393704" bottom="0.98425196850393704" header="0" footer="0"/>
  <pageSetup paperSize="9" scale="9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5"/>
  <dimension ref="A1:B13"/>
  <sheetViews>
    <sheetView workbookViewId="0"/>
  </sheetViews>
  <sheetFormatPr baseColWidth="10" defaultRowHeight="13.2"/>
  <sheetData>
    <row r="1" spans="1:2">
      <c r="A1">
        <v>12</v>
      </c>
      <c r="B1" t="s">
        <v>260</v>
      </c>
    </row>
    <row r="2" spans="1:2">
      <c r="A2" t="s">
        <v>255</v>
      </c>
    </row>
    <row r="3" spans="1:2">
      <c r="A3" t="s">
        <v>259</v>
      </c>
    </row>
    <row r="4" spans="1:2">
      <c r="A4" t="s">
        <v>258</v>
      </c>
    </row>
    <row r="5" spans="1:2">
      <c r="A5" t="s">
        <v>248</v>
      </c>
    </row>
    <row r="6" spans="1:2">
      <c r="A6" t="s">
        <v>244</v>
      </c>
    </row>
    <row r="7" spans="1:2">
      <c r="A7" t="s">
        <v>253</v>
      </c>
    </row>
    <row r="8" spans="1:2">
      <c r="A8" t="s">
        <v>252</v>
      </c>
    </row>
    <row r="9" spans="1:2">
      <c r="A9" t="s">
        <v>257</v>
      </c>
    </row>
    <row r="10" spans="1:2">
      <c r="A10" t="s">
        <v>261</v>
      </c>
    </row>
    <row r="11" spans="1:2">
      <c r="A11" t="s">
        <v>247</v>
      </c>
    </row>
    <row r="12" spans="1:2">
      <c r="A12" t="s">
        <v>250</v>
      </c>
    </row>
    <row r="13" spans="1:2">
      <c r="A13" t="s">
        <v>254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5091B-0432-42A8-A22F-654D2D4B365A}">
  <sheetPr codeName="Hoja29">
    <pageSetUpPr fitToPage="1"/>
  </sheetPr>
  <dimension ref="A1:M43"/>
  <sheetViews>
    <sheetView showGridLines="0" showRowColHeaders="0" zoomScaleNormal="100" workbookViewId="0"/>
  </sheetViews>
  <sheetFormatPr baseColWidth="10" defaultColWidth="11.44140625" defaultRowHeight="13.2"/>
  <cols>
    <col min="1" max="1" width="2.6640625" style="69" customWidth="1"/>
    <col min="2" max="2" width="23.6640625" style="69" customWidth="1"/>
    <col min="3" max="3" width="1.33203125" style="69" customWidth="1"/>
    <col min="4" max="4" width="105.6640625" style="69" customWidth="1"/>
    <col min="5" max="5" width="11.44140625" style="83"/>
    <col min="6" max="6" width="7.6640625" style="69" bestFit="1" customWidth="1"/>
    <col min="7" max="7" width="11.44140625" style="276"/>
    <col min="8" max="8" width="15.6640625" style="276" customWidth="1"/>
    <col min="9" max="16384" width="11.44140625" style="276"/>
  </cols>
  <sheetData>
    <row r="1" spans="1:13" s="69" customFormat="1" ht="21" customHeight="1">
      <c r="D1" s="100" t="s">
        <v>1</v>
      </c>
    </row>
    <row r="2" spans="1:13" s="69" customFormat="1" ht="15" customHeight="1">
      <c r="D2" s="109" t="str">
        <f>[1]Indice!E3</f>
        <v>Agosto 2025</v>
      </c>
    </row>
    <row r="3" spans="1:13" s="71" customFormat="1" ht="20.25" customHeight="1">
      <c r="A3" s="69"/>
      <c r="B3" s="99" t="s">
        <v>64</v>
      </c>
      <c r="D3" s="275"/>
      <c r="E3" s="69"/>
      <c r="F3" s="69"/>
    </row>
    <row r="4" spans="1:13">
      <c r="A4" s="70"/>
      <c r="B4"/>
      <c r="C4" s="71"/>
      <c r="D4" s="71"/>
      <c r="E4" s="71"/>
      <c r="F4" s="70"/>
    </row>
    <row r="5" spans="1:13">
      <c r="A5" s="70"/>
      <c r="B5" s="72"/>
      <c r="C5" s="71"/>
      <c r="D5" s="71"/>
      <c r="E5" s="71"/>
      <c r="F5" s="70"/>
    </row>
    <row r="6" spans="1:13">
      <c r="A6" s="70"/>
      <c r="B6" s="73"/>
      <c r="C6" s="74"/>
      <c r="D6" s="74"/>
      <c r="E6" s="71"/>
      <c r="F6" s="276"/>
      <c r="G6" s="277"/>
      <c r="H6" s="278"/>
      <c r="I6" s="278"/>
      <c r="J6" s="278"/>
      <c r="K6" s="278"/>
      <c r="L6" s="278"/>
      <c r="M6" s="278"/>
    </row>
    <row r="7" spans="1:13" ht="12.75" customHeight="1">
      <c r="A7" s="70"/>
      <c r="B7" s="318" t="s">
        <v>221</v>
      </c>
      <c r="C7" s="74"/>
      <c r="D7" s="279"/>
      <c r="E7" s="71"/>
      <c r="F7" s="280"/>
    </row>
    <row r="8" spans="1:13" ht="12.75" customHeight="1">
      <c r="A8" s="70"/>
      <c r="B8" s="318"/>
      <c r="C8" s="74"/>
      <c r="D8" s="279"/>
      <c r="E8" s="71"/>
      <c r="F8" s="280"/>
    </row>
    <row r="9" spans="1:13">
      <c r="A9" s="276"/>
      <c r="B9" s="126" t="s">
        <v>0</v>
      </c>
      <c r="C9" s="74"/>
      <c r="D9" s="279"/>
      <c r="E9" s="71"/>
      <c r="F9" s="281"/>
    </row>
    <row r="10" spans="1:13">
      <c r="A10" s="276"/>
      <c r="B10" s="85"/>
      <c r="C10" s="74"/>
      <c r="D10" s="279"/>
      <c r="E10" s="71"/>
      <c r="F10" s="281"/>
    </row>
    <row r="11" spans="1:13">
      <c r="A11" s="276"/>
      <c r="B11" s="85"/>
      <c r="C11" s="74"/>
      <c r="D11" s="74"/>
      <c r="E11" s="71"/>
      <c r="F11" s="281"/>
    </row>
    <row r="12" spans="1:13">
      <c r="A12" s="276"/>
      <c r="B12" s="85"/>
      <c r="C12" s="74"/>
      <c r="D12" s="74"/>
      <c r="E12" s="71"/>
      <c r="F12" s="281"/>
    </row>
    <row r="13" spans="1:13">
      <c r="A13" s="276"/>
      <c r="B13" s="85"/>
      <c r="C13" s="74"/>
      <c r="D13" s="74"/>
      <c r="E13" s="71"/>
      <c r="F13" s="281"/>
    </row>
    <row r="14" spans="1:13">
      <c r="A14" s="276"/>
      <c r="B14" s="73"/>
      <c r="C14" s="74"/>
      <c r="D14" s="74"/>
      <c r="E14" s="71"/>
      <c r="F14" s="281"/>
    </row>
    <row r="15" spans="1:13">
      <c r="A15" s="276"/>
      <c r="B15" s="73"/>
      <c r="C15" s="74"/>
      <c r="D15" s="74"/>
      <c r="E15" s="71"/>
      <c r="F15" s="281"/>
    </row>
    <row r="16" spans="1:13">
      <c r="A16" s="276"/>
      <c r="B16" s="73"/>
      <c r="C16" s="74"/>
      <c r="D16" s="74"/>
      <c r="E16" s="71"/>
      <c r="F16" s="281"/>
    </row>
    <row r="17" spans="1:6">
      <c r="A17" s="276"/>
      <c r="B17" s="73"/>
      <c r="C17" s="74"/>
      <c r="D17" s="74"/>
      <c r="E17" s="71"/>
      <c r="F17" s="281"/>
    </row>
    <row r="18" spans="1:6">
      <c r="A18" s="276"/>
      <c r="B18" s="73"/>
      <c r="C18" s="74"/>
      <c r="D18" s="74"/>
      <c r="E18" s="71"/>
      <c r="F18" s="281"/>
    </row>
    <row r="19" spans="1:6">
      <c r="A19" s="276"/>
      <c r="B19" s="73"/>
      <c r="C19" s="74"/>
      <c r="D19" s="74"/>
      <c r="E19" s="71"/>
      <c r="F19" s="281"/>
    </row>
    <row r="20" spans="1:6">
      <c r="A20" s="276"/>
      <c r="B20" s="73"/>
      <c r="C20" s="74"/>
      <c r="D20" s="74"/>
      <c r="E20" s="71"/>
      <c r="F20" s="281"/>
    </row>
    <row r="21" spans="1:6">
      <c r="A21" s="276"/>
      <c r="B21" s="73"/>
      <c r="C21" s="74"/>
      <c r="D21" s="74"/>
      <c r="E21" s="71"/>
      <c r="F21" s="281"/>
    </row>
    <row r="28" spans="1:6">
      <c r="D28" s="282"/>
    </row>
    <row r="30" spans="1:6">
      <c r="E30" s="84"/>
    </row>
    <row r="31" spans="1:6">
      <c r="E31" s="84"/>
    </row>
    <row r="32" spans="1:6">
      <c r="E32" s="84"/>
    </row>
    <row r="33" spans="5:11">
      <c r="E33" s="84"/>
    </row>
    <row r="34" spans="5:11">
      <c r="E34" s="84"/>
    </row>
    <row r="35" spans="5:11">
      <c r="E35" s="84"/>
    </row>
    <row r="40" spans="5:11">
      <c r="E40" s="69"/>
    </row>
    <row r="41" spans="5:11">
      <c r="E41" s="69"/>
    </row>
    <row r="42" spans="5:11">
      <c r="E42" s="69"/>
      <c r="K42" s="283"/>
    </row>
    <row r="43" spans="5:11">
      <c r="E43" s="69"/>
    </row>
  </sheetData>
  <mergeCells count="1">
    <mergeCell ref="B7:B8"/>
  </mergeCells>
  <printOptions horizontalCentered="1" verticalCentered="1"/>
  <pageMargins left="0.78740157480314965" right="0.78740157480314965" top="0.98425196850393704" bottom="0.98425196850393704" header="0" footer="0"/>
  <pageSetup paperSize="9" scale="61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9A73E-8F1F-4E48-AFB6-DF58E8BE73A8}">
  <sheetPr codeName="Hoja13">
    <pageSetUpPr fitToPage="1"/>
  </sheetPr>
  <dimension ref="A1:M43"/>
  <sheetViews>
    <sheetView showGridLines="0" showRowColHeaders="0" zoomScaleNormal="100" workbookViewId="0"/>
  </sheetViews>
  <sheetFormatPr baseColWidth="10" defaultColWidth="11.44140625" defaultRowHeight="13.2"/>
  <cols>
    <col min="1" max="1" width="2.6640625" style="69" customWidth="1"/>
    <col min="2" max="2" width="23.6640625" style="69" customWidth="1"/>
    <col min="3" max="3" width="1.33203125" style="69" customWidth="1"/>
    <col min="4" max="4" width="105.6640625" style="69" customWidth="1"/>
    <col min="5" max="5" width="11.44140625" style="83"/>
    <col min="6" max="6" width="7.6640625" style="69" bestFit="1" customWidth="1"/>
    <col min="7" max="7" width="11.44140625" style="276"/>
    <col min="8" max="8" width="15.6640625" style="276" customWidth="1"/>
    <col min="9" max="16384" width="11.44140625" style="276"/>
  </cols>
  <sheetData>
    <row r="1" spans="1:13" s="69" customFormat="1" ht="21" customHeight="1">
      <c r="D1" s="100" t="s">
        <v>1</v>
      </c>
    </row>
    <row r="2" spans="1:13" s="69" customFormat="1" ht="15" customHeight="1">
      <c r="D2" s="109" t="str">
        <f>[1]Indice!E3</f>
        <v>Agosto 2025</v>
      </c>
    </row>
    <row r="3" spans="1:13" s="71" customFormat="1" ht="20.25" customHeight="1">
      <c r="A3" s="69"/>
      <c r="B3" s="99" t="s">
        <v>64</v>
      </c>
      <c r="D3" s="275"/>
      <c r="E3" s="69"/>
      <c r="F3" s="69"/>
    </row>
    <row r="4" spans="1:13">
      <c r="A4" s="70"/>
      <c r="B4"/>
      <c r="C4" s="71"/>
      <c r="D4" s="71"/>
      <c r="E4" s="71"/>
      <c r="F4" s="70"/>
    </row>
    <row r="5" spans="1:13">
      <c r="A5" s="70"/>
      <c r="B5" s="72"/>
      <c r="C5" s="71"/>
      <c r="D5" s="71"/>
      <c r="E5" s="71"/>
      <c r="F5" s="70"/>
    </row>
    <row r="6" spans="1:13">
      <c r="A6" s="70"/>
      <c r="B6" s="73"/>
      <c r="C6" s="74"/>
      <c r="D6" s="74"/>
      <c r="E6" s="71"/>
      <c r="F6" s="276"/>
      <c r="G6" s="277"/>
      <c r="H6" s="278"/>
      <c r="I6" s="278"/>
      <c r="J6" s="278"/>
      <c r="K6" s="278"/>
      <c r="L6" s="278"/>
      <c r="M6" s="278"/>
    </row>
    <row r="7" spans="1:13" ht="12.75" customHeight="1">
      <c r="A7" s="70"/>
      <c r="B7" s="318" t="s">
        <v>221</v>
      </c>
      <c r="C7" s="74"/>
      <c r="D7" s="279"/>
      <c r="E7" s="71"/>
      <c r="F7" s="280"/>
    </row>
    <row r="8" spans="1:13" ht="12.75" customHeight="1">
      <c r="A8" s="70"/>
      <c r="B8" s="318"/>
      <c r="C8" s="74"/>
      <c r="D8" s="279"/>
      <c r="E8" s="71"/>
      <c r="F8" s="280"/>
    </row>
    <row r="9" spans="1:13">
      <c r="A9" s="276"/>
      <c r="B9" s="126" t="s">
        <v>0</v>
      </c>
      <c r="C9" s="74"/>
      <c r="D9" s="279"/>
      <c r="E9" s="71"/>
      <c r="F9" s="281"/>
    </row>
    <row r="10" spans="1:13">
      <c r="A10" s="276"/>
      <c r="B10" s="85"/>
      <c r="C10" s="74"/>
      <c r="D10" s="279"/>
      <c r="E10" s="71"/>
      <c r="F10" s="281"/>
    </row>
    <row r="11" spans="1:13">
      <c r="A11" s="276"/>
      <c r="B11" s="85"/>
      <c r="C11" s="74"/>
      <c r="D11" s="74"/>
      <c r="E11" s="71"/>
      <c r="F11" s="281"/>
    </row>
    <row r="12" spans="1:13">
      <c r="A12" s="276"/>
      <c r="B12" s="85"/>
      <c r="C12" s="74"/>
      <c r="D12" s="74"/>
      <c r="E12" s="71"/>
      <c r="F12" s="281"/>
    </row>
    <row r="13" spans="1:13">
      <c r="A13" s="276"/>
      <c r="B13" s="85"/>
      <c r="C13" s="74"/>
      <c r="D13" s="74"/>
      <c r="E13" s="71"/>
      <c r="F13" s="281"/>
    </row>
    <row r="14" spans="1:13">
      <c r="A14" s="276"/>
      <c r="B14" s="73"/>
      <c r="C14" s="74"/>
      <c r="D14" s="74"/>
      <c r="E14" s="71"/>
      <c r="F14" s="281"/>
    </row>
    <row r="15" spans="1:13">
      <c r="A15" s="276"/>
      <c r="B15" s="73"/>
      <c r="C15" s="74"/>
      <c r="D15" s="74"/>
      <c r="E15" s="71"/>
      <c r="F15" s="281"/>
    </row>
    <row r="16" spans="1:13">
      <c r="A16" s="276"/>
      <c r="B16" s="73"/>
      <c r="C16" s="74"/>
      <c r="D16" s="74"/>
      <c r="E16" s="71"/>
      <c r="F16" s="281"/>
    </row>
    <row r="17" spans="1:6">
      <c r="A17" s="276"/>
      <c r="B17" s="73"/>
      <c r="C17" s="74"/>
      <c r="D17" s="74"/>
      <c r="E17" s="71"/>
      <c r="F17" s="281"/>
    </row>
    <row r="18" spans="1:6">
      <c r="A18" s="276"/>
      <c r="B18" s="73"/>
      <c r="C18" s="74"/>
      <c r="D18" s="74"/>
      <c r="E18" s="71"/>
      <c r="F18" s="281"/>
    </row>
    <row r="19" spans="1:6">
      <c r="A19" s="276"/>
      <c r="B19" s="73"/>
      <c r="C19" s="74"/>
      <c r="D19" s="74"/>
      <c r="E19" s="71"/>
      <c r="F19" s="281"/>
    </row>
    <row r="20" spans="1:6">
      <c r="A20" s="276"/>
      <c r="B20" s="73"/>
      <c r="C20" s="74"/>
      <c r="D20" s="74"/>
      <c r="E20" s="71"/>
      <c r="F20" s="281"/>
    </row>
    <row r="21" spans="1:6">
      <c r="A21" s="276"/>
      <c r="B21" s="73"/>
      <c r="C21" s="74"/>
      <c r="D21" s="74"/>
      <c r="E21" s="71"/>
      <c r="F21" s="281"/>
    </row>
    <row r="28" spans="1:6">
      <c r="D28" s="282"/>
    </row>
    <row r="30" spans="1:6">
      <c r="E30" s="84"/>
    </row>
    <row r="31" spans="1:6">
      <c r="E31" s="84"/>
    </row>
    <row r="32" spans="1:6">
      <c r="E32" s="84"/>
    </row>
    <row r="33" spans="5:11">
      <c r="E33" s="84"/>
    </row>
    <row r="34" spans="5:11">
      <c r="E34" s="84"/>
    </row>
    <row r="35" spans="5:11">
      <c r="E35" s="84"/>
    </row>
    <row r="40" spans="5:11">
      <c r="E40" s="69"/>
    </row>
    <row r="41" spans="5:11">
      <c r="E41" s="69"/>
    </row>
    <row r="42" spans="5:11">
      <c r="E42" s="69"/>
      <c r="K42" s="283"/>
    </row>
    <row r="43" spans="5:11">
      <c r="E43" s="69"/>
    </row>
  </sheetData>
  <mergeCells count="1">
    <mergeCell ref="B7:B8"/>
  </mergeCells>
  <printOptions horizontalCentered="1" verticalCentered="1"/>
  <pageMargins left="0.78740157480314965" right="0.78740157480314965" top="0.98425196850393704" bottom="0.98425196850393704" header="0" footer="0"/>
  <pageSetup paperSize="9" scale="61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30986-AA70-447D-9A75-6032DA86CF66}">
  <sheetPr codeName="Hoja30">
    <pageSetUpPr autoPageBreaks="0"/>
  </sheetPr>
  <dimension ref="A1:N24"/>
  <sheetViews>
    <sheetView showGridLines="0" workbookViewId="0">
      <selection activeCell="B2" sqref="B2"/>
    </sheetView>
  </sheetViews>
  <sheetFormatPr baseColWidth="10" defaultRowHeight="13.2"/>
  <cols>
    <col min="1" max="1" width="0.44140625" style="5" customWidth="1"/>
    <col min="2" max="2" width="2.5546875" style="5" customWidth="1"/>
    <col min="3" max="3" width="23.5546875" style="5" customWidth="1"/>
    <col min="4" max="4" width="1.44140625" style="5" customWidth="1"/>
    <col min="5" max="5" width="26.6640625" style="17" customWidth="1"/>
    <col min="6" max="6" width="26.6640625" style="22" customWidth="1"/>
    <col min="7" max="8" width="11.5546875" style="17"/>
    <col min="9" max="12" width="11.5546875" style="17" bestFit="1" customWidth="1"/>
    <col min="13" max="13" width="12.44140625" style="17" bestFit="1" customWidth="1"/>
    <col min="14" max="14" width="11.5546875" style="17" bestFit="1" customWidth="1"/>
    <col min="15" max="241" width="11.5546875" style="17"/>
    <col min="242" max="242" width="0.44140625" style="17" customWidth="1"/>
    <col min="243" max="243" width="2.5546875" style="17" customWidth="1"/>
    <col min="244" max="244" width="15.44140625" style="17" customWidth="1"/>
    <col min="245" max="245" width="1.44140625" style="17" customWidth="1"/>
    <col min="246" max="246" width="27.5546875" style="17" customWidth="1"/>
    <col min="247" max="247" width="6.5546875" style="17" customWidth="1"/>
    <col min="248" max="248" width="1.5546875" style="17" customWidth="1"/>
    <col min="249" max="249" width="10.5546875" style="17" customWidth="1"/>
    <col min="250" max="250" width="5.5546875" style="17" customWidth="1"/>
    <col min="251" max="251" width="1.5546875" style="17" customWidth="1"/>
    <col min="252" max="252" width="10.5546875" style="17" customWidth="1"/>
    <col min="253" max="253" width="6.5546875" style="17" customWidth="1"/>
    <col min="254" max="254" width="1.5546875" style="17" customWidth="1"/>
    <col min="255" max="255" width="10.5546875" style="17" customWidth="1"/>
    <col min="256" max="256" width="9.5546875" style="17" customWidth="1"/>
    <col min="257" max="257" width="13.44140625" style="17" bestFit="1" customWidth="1"/>
    <col min="258" max="258" width="7.5546875" style="17" customWidth="1"/>
    <col min="259" max="259" width="11.5546875" style="17"/>
    <col min="260" max="260" width="13.44140625" style="17" bestFit="1" customWidth="1"/>
    <col min="261" max="497" width="11.5546875" style="17"/>
    <col min="498" max="498" width="0.44140625" style="17" customWidth="1"/>
    <col min="499" max="499" width="2.5546875" style="17" customWidth="1"/>
    <col min="500" max="500" width="15.44140625" style="17" customWidth="1"/>
    <col min="501" max="501" width="1.44140625" style="17" customWidth="1"/>
    <col min="502" max="502" width="27.5546875" style="17" customWidth="1"/>
    <col min="503" max="503" width="6.5546875" style="17" customWidth="1"/>
    <col min="504" max="504" width="1.5546875" style="17" customWidth="1"/>
    <col min="505" max="505" width="10.5546875" style="17" customWidth="1"/>
    <col min="506" max="506" width="5.5546875" style="17" customWidth="1"/>
    <col min="507" max="507" width="1.5546875" style="17" customWidth="1"/>
    <col min="508" max="508" width="10.5546875" style="17" customWidth="1"/>
    <col min="509" max="509" width="6.5546875" style="17" customWidth="1"/>
    <col min="510" max="510" width="1.5546875" style="17" customWidth="1"/>
    <col min="511" max="511" width="10.5546875" style="17" customWidth="1"/>
    <col min="512" max="512" width="9.5546875" style="17" customWidth="1"/>
    <col min="513" max="513" width="13.44140625" style="17" bestFit="1" customWidth="1"/>
    <col min="514" max="514" width="7.5546875" style="17" customWidth="1"/>
    <col min="515" max="515" width="11.5546875" style="17"/>
    <col min="516" max="516" width="13.44140625" style="17" bestFit="1" customWidth="1"/>
    <col min="517" max="753" width="11.5546875" style="17"/>
    <col min="754" max="754" width="0.44140625" style="17" customWidth="1"/>
    <col min="755" max="755" width="2.5546875" style="17" customWidth="1"/>
    <col min="756" max="756" width="15.44140625" style="17" customWidth="1"/>
    <col min="757" max="757" width="1.44140625" style="17" customWidth="1"/>
    <col min="758" max="758" width="27.5546875" style="17" customWidth="1"/>
    <col min="759" max="759" width="6.5546875" style="17" customWidth="1"/>
    <col min="760" max="760" width="1.5546875" style="17" customWidth="1"/>
    <col min="761" max="761" width="10.5546875" style="17" customWidth="1"/>
    <col min="762" max="762" width="5.5546875" style="17" customWidth="1"/>
    <col min="763" max="763" width="1.5546875" style="17" customWidth="1"/>
    <col min="764" max="764" width="10.5546875" style="17" customWidth="1"/>
    <col min="765" max="765" width="6.5546875" style="17" customWidth="1"/>
    <col min="766" max="766" width="1.5546875" style="17" customWidth="1"/>
    <col min="767" max="767" width="10.5546875" style="17" customWidth="1"/>
    <col min="768" max="768" width="9.5546875" style="17" customWidth="1"/>
    <col min="769" max="769" width="13.44140625" style="17" bestFit="1" customWidth="1"/>
    <col min="770" max="770" width="7.5546875" style="17" customWidth="1"/>
    <col min="771" max="771" width="11.5546875" style="17"/>
    <col min="772" max="772" width="13.44140625" style="17" bestFit="1" customWidth="1"/>
    <col min="773" max="1009" width="11.5546875" style="17"/>
    <col min="1010" max="1010" width="0.44140625" style="17" customWidth="1"/>
    <col min="1011" max="1011" width="2.5546875" style="17" customWidth="1"/>
    <col min="1012" max="1012" width="15.44140625" style="17" customWidth="1"/>
    <col min="1013" max="1013" width="1.44140625" style="17" customWidth="1"/>
    <col min="1014" max="1014" width="27.5546875" style="17" customWidth="1"/>
    <col min="1015" max="1015" width="6.5546875" style="17" customWidth="1"/>
    <col min="1016" max="1016" width="1.5546875" style="17" customWidth="1"/>
    <col min="1017" max="1017" width="10.5546875" style="17" customWidth="1"/>
    <col min="1018" max="1018" width="5.5546875" style="17" customWidth="1"/>
    <col min="1019" max="1019" width="1.5546875" style="17" customWidth="1"/>
    <col min="1020" max="1020" width="10.5546875" style="17" customWidth="1"/>
    <col min="1021" max="1021" width="6.5546875" style="17" customWidth="1"/>
    <col min="1022" max="1022" width="1.5546875" style="17" customWidth="1"/>
    <col min="1023" max="1023" width="10.5546875" style="17" customWidth="1"/>
    <col min="1024" max="1024" width="9.5546875" style="17" customWidth="1"/>
    <col min="1025" max="1025" width="13.44140625" style="17" bestFit="1" customWidth="1"/>
    <col min="1026" max="1026" width="7.5546875" style="17" customWidth="1"/>
    <col min="1027" max="1027" width="11.5546875" style="17"/>
    <col min="1028" max="1028" width="13.44140625" style="17" bestFit="1" customWidth="1"/>
    <col min="1029" max="1265" width="11.5546875" style="17"/>
    <col min="1266" max="1266" width="0.44140625" style="17" customWidth="1"/>
    <col min="1267" max="1267" width="2.5546875" style="17" customWidth="1"/>
    <col min="1268" max="1268" width="15.44140625" style="17" customWidth="1"/>
    <col min="1269" max="1269" width="1.44140625" style="17" customWidth="1"/>
    <col min="1270" max="1270" width="27.5546875" style="17" customWidth="1"/>
    <col min="1271" max="1271" width="6.5546875" style="17" customWidth="1"/>
    <col min="1272" max="1272" width="1.5546875" style="17" customWidth="1"/>
    <col min="1273" max="1273" width="10.5546875" style="17" customWidth="1"/>
    <col min="1274" max="1274" width="5.5546875" style="17" customWidth="1"/>
    <col min="1275" max="1275" width="1.5546875" style="17" customWidth="1"/>
    <col min="1276" max="1276" width="10.5546875" style="17" customWidth="1"/>
    <col min="1277" max="1277" width="6.5546875" style="17" customWidth="1"/>
    <col min="1278" max="1278" width="1.5546875" style="17" customWidth="1"/>
    <col min="1279" max="1279" width="10.5546875" style="17" customWidth="1"/>
    <col min="1280" max="1280" width="9.5546875" style="17" customWidth="1"/>
    <col min="1281" max="1281" width="13.44140625" style="17" bestFit="1" customWidth="1"/>
    <col min="1282" max="1282" width="7.5546875" style="17" customWidth="1"/>
    <col min="1283" max="1283" width="11.5546875" style="17"/>
    <col min="1284" max="1284" width="13.44140625" style="17" bestFit="1" customWidth="1"/>
    <col min="1285" max="1521" width="11.5546875" style="17"/>
    <col min="1522" max="1522" width="0.44140625" style="17" customWidth="1"/>
    <col min="1523" max="1523" width="2.5546875" style="17" customWidth="1"/>
    <col min="1524" max="1524" width="15.44140625" style="17" customWidth="1"/>
    <col min="1525" max="1525" width="1.44140625" style="17" customWidth="1"/>
    <col min="1526" max="1526" width="27.5546875" style="17" customWidth="1"/>
    <col min="1527" max="1527" width="6.5546875" style="17" customWidth="1"/>
    <col min="1528" max="1528" width="1.5546875" style="17" customWidth="1"/>
    <col min="1529" max="1529" width="10.5546875" style="17" customWidth="1"/>
    <col min="1530" max="1530" width="5.5546875" style="17" customWidth="1"/>
    <col min="1531" max="1531" width="1.5546875" style="17" customWidth="1"/>
    <col min="1532" max="1532" width="10.5546875" style="17" customWidth="1"/>
    <col min="1533" max="1533" width="6.5546875" style="17" customWidth="1"/>
    <col min="1534" max="1534" width="1.5546875" style="17" customWidth="1"/>
    <col min="1535" max="1535" width="10.5546875" style="17" customWidth="1"/>
    <col min="1536" max="1536" width="9.5546875" style="17" customWidth="1"/>
    <col min="1537" max="1537" width="13.44140625" style="17" bestFit="1" customWidth="1"/>
    <col min="1538" max="1538" width="7.5546875" style="17" customWidth="1"/>
    <col min="1539" max="1539" width="11.5546875" style="17"/>
    <col min="1540" max="1540" width="13.44140625" style="17" bestFit="1" customWidth="1"/>
    <col min="1541" max="1777" width="11.5546875" style="17"/>
    <col min="1778" max="1778" width="0.44140625" style="17" customWidth="1"/>
    <col min="1779" max="1779" width="2.5546875" style="17" customWidth="1"/>
    <col min="1780" max="1780" width="15.44140625" style="17" customWidth="1"/>
    <col min="1781" max="1781" width="1.44140625" style="17" customWidth="1"/>
    <col min="1782" max="1782" width="27.5546875" style="17" customWidth="1"/>
    <col min="1783" max="1783" width="6.5546875" style="17" customWidth="1"/>
    <col min="1784" max="1784" width="1.5546875" style="17" customWidth="1"/>
    <col min="1785" max="1785" width="10.5546875" style="17" customWidth="1"/>
    <col min="1786" max="1786" width="5.5546875" style="17" customWidth="1"/>
    <col min="1787" max="1787" width="1.5546875" style="17" customWidth="1"/>
    <col min="1788" max="1788" width="10.5546875" style="17" customWidth="1"/>
    <col min="1789" max="1789" width="6.5546875" style="17" customWidth="1"/>
    <col min="1790" max="1790" width="1.5546875" style="17" customWidth="1"/>
    <col min="1791" max="1791" width="10.5546875" style="17" customWidth="1"/>
    <col min="1792" max="1792" width="9.5546875" style="17" customWidth="1"/>
    <col min="1793" max="1793" width="13.44140625" style="17" bestFit="1" customWidth="1"/>
    <col min="1794" max="1794" width="7.5546875" style="17" customWidth="1"/>
    <col min="1795" max="1795" width="11.5546875" style="17"/>
    <col min="1796" max="1796" width="13.44140625" style="17" bestFit="1" customWidth="1"/>
    <col min="1797" max="2033" width="11.5546875" style="17"/>
    <col min="2034" max="2034" width="0.44140625" style="17" customWidth="1"/>
    <col min="2035" max="2035" width="2.5546875" style="17" customWidth="1"/>
    <col min="2036" max="2036" width="15.44140625" style="17" customWidth="1"/>
    <col min="2037" max="2037" width="1.44140625" style="17" customWidth="1"/>
    <col min="2038" max="2038" width="27.5546875" style="17" customWidth="1"/>
    <col min="2039" max="2039" width="6.5546875" style="17" customWidth="1"/>
    <col min="2040" max="2040" width="1.5546875" style="17" customWidth="1"/>
    <col min="2041" max="2041" width="10.5546875" style="17" customWidth="1"/>
    <col min="2042" max="2042" width="5.5546875" style="17" customWidth="1"/>
    <col min="2043" max="2043" width="1.5546875" style="17" customWidth="1"/>
    <col min="2044" max="2044" width="10.5546875" style="17" customWidth="1"/>
    <col min="2045" max="2045" width="6.5546875" style="17" customWidth="1"/>
    <col min="2046" max="2046" width="1.5546875" style="17" customWidth="1"/>
    <col min="2047" max="2047" width="10.5546875" style="17" customWidth="1"/>
    <col min="2048" max="2048" width="9.5546875" style="17" customWidth="1"/>
    <col min="2049" max="2049" width="13.44140625" style="17" bestFit="1" customWidth="1"/>
    <col min="2050" max="2050" width="7.5546875" style="17" customWidth="1"/>
    <col min="2051" max="2051" width="11.5546875" style="17"/>
    <col min="2052" max="2052" width="13.44140625" style="17" bestFit="1" customWidth="1"/>
    <col min="2053" max="2289" width="11.5546875" style="17"/>
    <col min="2290" max="2290" width="0.44140625" style="17" customWidth="1"/>
    <col min="2291" max="2291" width="2.5546875" style="17" customWidth="1"/>
    <col min="2292" max="2292" width="15.44140625" style="17" customWidth="1"/>
    <col min="2293" max="2293" width="1.44140625" style="17" customWidth="1"/>
    <col min="2294" max="2294" width="27.5546875" style="17" customWidth="1"/>
    <col min="2295" max="2295" width="6.5546875" style="17" customWidth="1"/>
    <col min="2296" max="2296" width="1.5546875" style="17" customWidth="1"/>
    <col min="2297" max="2297" width="10.5546875" style="17" customWidth="1"/>
    <col min="2298" max="2298" width="5.5546875" style="17" customWidth="1"/>
    <col min="2299" max="2299" width="1.5546875" style="17" customWidth="1"/>
    <col min="2300" max="2300" width="10.5546875" style="17" customWidth="1"/>
    <col min="2301" max="2301" width="6.5546875" style="17" customWidth="1"/>
    <col min="2302" max="2302" width="1.5546875" style="17" customWidth="1"/>
    <col min="2303" max="2303" width="10.5546875" style="17" customWidth="1"/>
    <col min="2304" max="2304" width="9.5546875" style="17" customWidth="1"/>
    <col min="2305" max="2305" width="13.44140625" style="17" bestFit="1" customWidth="1"/>
    <col min="2306" max="2306" width="7.5546875" style="17" customWidth="1"/>
    <col min="2307" max="2307" width="11.5546875" style="17"/>
    <col min="2308" max="2308" width="13.44140625" style="17" bestFit="1" customWidth="1"/>
    <col min="2309" max="2545" width="11.5546875" style="17"/>
    <col min="2546" max="2546" width="0.44140625" style="17" customWidth="1"/>
    <col min="2547" max="2547" width="2.5546875" style="17" customWidth="1"/>
    <col min="2548" max="2548" width="15.44140625" style="17" customWidth="1"/>
    <col min="2549" max="2549" width="1.44140625" style="17" customWidth="1"/>
    <col min="2550" max="2550" width="27.5546875" style="17" customWidth="1"/>
    <col min="2551" max="2551" width="6.5546875" style="17" customWidth="1"/>
    <col min="2552" max="2552" width="1.5546875" style="17" customWidth="1"/>
    <col min="2553" max="2553" width="10.5546875" style="17" customWidth="1"/>
    <col min="2554" max="2554" width="5.5546875" style="17" customWidth="1"/>
    <col min="2555" max="2555" width="1.5546875" style="17" customWidth="1"/>
    <col min="2556" max="2556" width="10.5546875" style="17" customWidth="1"/>
    <col min="2557" max="2557" width="6.5546875" style="17" customWidth="1"/>
    <col min="2558" max="2558" width="1.5546875" style="17" customWidth="1"/>
    <col min="2559" max="2559" width="10.5546875" style="17" customWidth="1"/>
    <col min="2560" max="2560" width="9.5546875" style="17" customWidth="1"/>
    <col min="2561" max="2561" width="13.44140625" style="17" bestFit="1" customWidth="1"/>
    <col min="2562" max="2562" width="7.5546875" style="17" customWidth="1"/>
    <col min="2563" max="2563" width="11.5546875" style="17"/>
    <col min="2564" max="2564" width="13.44140625" style="17" bestFit="1" customWidth="1"/>
    <col min="2565" max="2801" width="11.5546875" style="17"/>
    <col min="2802" max="2802" width="0.44140625" style="17" customWidth="1"/>
    <col min="2803" max="2803" width="2.5546875" style="17" customWidth="1"/>
    <col min="2804" max="2804" width="15.44140625" style="17" customWidth="1"/>
    <col min="2805" max="2805" width="1.44140625" style="17" customWidth="1"/>
    <col min="2806" max="2806" width="27.5546875" style="17" customWidth="1"/>
    <col min="2807" max="2807" width="6.5546875" style="17" customWidth="1"/>
    <col min="2808" max="2808" width="1.5546875" style="17" customWidth="1"/>
    <col min="2809" max="2809" width="10.5546875" style="17" customWidth="1"/>
    <col min="2810" max="2810" width="5.5546875" style="17" customWidth="1"/>
    <col min="2811" max="2811" width="1.5546875" style="17" customWidth="1"/>
    <col min="2812" max="2812" width="10.5546875" style="17" customWidth="1"/>
    <col min="2813" max="2813" width="6.5546875" style="17" customWidth="1"/>
    <col min="2814" max="2814" width="1.5546875" style="17" customWidth="1"/>
    <col min="2815" max="2815" width="10.5546875" style="17" customWidth="1"/>
    <col min="2816" max="2816" width="9.5546875" style="17" customWidth="1"/>
    <col min="2817" max="2817" width="13.44140625" style="17" bestFit="1" customWidth="1"/>
    <col min="2818" max="2818" width="7.5546875" style="17" customWidth="1"/>
    <col min="2819" max="2819" width="11.5546875" style="17"/>
    <col min="2820" max="2820" width="13.44140625" style="17" bestFit="1" customWidth="1"/>
    <col min="2821" max="3057" width="11.5546875" style="17"/>
    <col min="3058" max="3058" width="0.44140625" style="17" customWidth="1"/>
    <col min="3059" max="3059" width="2.5546875" style="17" customWidth="1"/>
    <col min="3060" max="3060" width="15.44140625" style="17" customWidth="1"/>
    <col min="3061" max="3061" width="1.44140625" style="17" customWidth="1"/>
    <col min="3062" max="3062" width="27.5546875" style="17" customWidth="1"/>
    <col min="3063" max="3063" width="6.5546875" style="17" customWidth="1"/>
    <col min="3064" max="3064" width="1.5546875" style="17" customWidth="1"/>
    <col min="3065" max="3065" width="10.5546875" style="17" customWidth="1"/>
    <col min="3066" max="3066" width="5.5546875" style="17" customWidth="1"/>
    <col min="3067" max="3067" width="1.5546875" style="17" customWidth="1"/>
    <col min="3068" max="3068" width="10.5546875" style="17" customWidth="1"/>
    <col min="3069" max="3069" width="6.5546875" style="17" customWidth="1"/>
    <col min="3070" max="3070" width="1.5546875" style="17" customWidth="1"/>
    <col min="3071" max="3071" width="10.5546875" style="17" customWidth="1"/>
    <col min="3072" max="3072" width="9.5546875" style="17" customWidth="1"/>
    <col min="3073" max="3073" width="13.44140625" style="17" bestFit="1" customWidth="1"/>
    <col min="3074" max="3074" width="7.5546875" style="17" customWidth="1"/>
    <col min="3075" max="3075" width="11.5546875" style="17"/>
    <col min="3076" max="3076" width="13.44140625" style="17" bestFit="1" customWidth="1"/>
    <col min="3077" max="3313" width="11.5546875" style="17"/>
    <col min="3314" max="3314" width="0.44140625" style="17" customWidth="1"/>
    <col min="3315" max="3315" width="2.5546875" style="17" customWidth="1"/>
    <col min="3316" max="3316" width="15.44140625" style="17" customWidth="1"/>
    <col min="3317" max="3317" width="1.44140625" style="17" customWidth="1"/>
    <col min="3318" max="3318" width="27.5546875" style="17" customWidth="1"/>
    <col min="3319" max="3319" width="6.5546875" style="17" customWidth="1"/>
    <col min="3320" max="3320" width="1.5546875" style="17" customWidth="1"/>
    <col min="3321" max="3321" width="10.5546875" style="17" customWidth="1"/>
    <col min="3322" max="3322" width="5.5546875" style="17" customWidth="1"/>
    <col min="3323" max="3323" width="1.5546875" style="17" customWidth="1"/>
    <col min="3324" max="3324" width="10.5546875" style="17" customWidth="1"/>
    <col min="3325" max="3325" width="6.5546875" style="17" customWidth="1"/>
    <col min="3326" max="3326" width="1.5546875" style="17" customWidth="1"/>
    <col min="3327" max="3327" width="10.5546875" style="17" customWidth="1"/>
    <col min="3328" max="3328" width="9.5546875" style="17" customWidth="1"/>
    <col min="3329" max="3329" width="13.44140625" style="17" bestFit="1" customWidth="1"/>
    <col min="3330" max="3330" width="7.5546875" style="17" customWidth="1"/>
    <col min="3331" max="3331" width="11.5546875" style="17"/>
    <col min="3332" max="3332" width="13.44140625" style="17" bestFit="1" customWidth="1"/>
    <col min="3333" max="3569" width="11.5546875" style="17"/>
    <col min="3570" max="3570" width="0.44140625" style="17" customWidth="1"/>
    <col min="3571" max="3571" width="2.5546875" style="17" customWidth="1"/>
    <col min="3572" max="3572" width="15.44140625" style="17" customWidth="1"/>
    <col min="3573" max="3573" width="1.44140625" style="17" customWidth="1"/>
    <col min="3574" max="3574" width="27.5546875" style="17" customWidth="1"/>
    <col min="3575" max="3575" width="6.5546875" style="17" customWidth="1"/>
    <col min="3576" max="3576" width="1.5546875" style="17" customWidth="1"/>
    <col min="3577" max="3577" width="10.5546875" style="17" customWidth="1"/>
    <col min="3578" max="3578" width="5.5546875" style="17" customWidth="1"/>
    <col min="3579" max="3579" width="1.5546875" style="17" customWidth="1"/>
    <col min="3580" max="3580" width="10.5546875" style="17" customWidth="1"/>
    <col min="3581" max="3581" width="6.5546875" style="17" customWidth="1"/>
    <col min="3582" max="3582" width="1.5546875" style="17" customWidth="1"/>
    <col min="3583" max="3583" width="10.5546875" style="17" customWidth="1"/>
    <col min="3584" max="3584" width="9.5546875" style="17" customWidth="1"/>
    <col min="3585" max="3585" width="13.44140625" style="17" bestFit="1" customWidth="1"/>
    <col min="3586" max="3586" width="7.5546875" style="17" customWidth="1"/>
    <col min="3587" max="3587" width="11.5546875" style="17"/>
    <col min="3588" max="3588" width="13.44140625" style="17" bestFit="1" customWidth="1"/>
    <col min="3589" max="3825" width="11.5546875" style="17"/>
    <col min="3826" max="3826" width="0.44140625" style="17" customWidth="1"/>
    <col min="3827" max="3827" width="2.5546875" style="17" customWidth="1"/>
    <col min="3828" max="3828" width="15.44140625" style="17" customWidth="1"/>
    <col min="3829" max="3829" width="1.44140625" style="17" customWidth="1"/>
    <col min="3830" max="3830" width="27.5546875" style="17" customWidth="1"/>
    <col min="3831" max="3831" width="6.5546875" style="17" customWidth="1"/>
    <col min="3832" max="3832" width="1.5546875" style="17" customWidth="1"/>
    <col min="3833" max="3833" width="10.5546875" style="17" customWidth="1"/>
    <col min="3834" max="3834" width="5.5546875" style="17" customWidth="1"/>
    <col min="3835" max="3835" width="1.5546875" style="17" customWidth="1"/>
    <col min="3836" max="3836" width="10.5546875" style="17" customWidth="1"/>
    <col min="3837" max="3837" width="6.5546875" style="17" customWidth="1"/>
    <col min="3838" max="3838" width="1.5546875" style="17" customWidth="1"/>
    <col min="3839" max="3839" width="10.5546875" style="17" customWidth="1"/>
    <col min="3840" max="3840" width="9.5546875" style="17" customWidth="1"/>
    <col min="3841" max="3841" width="13.44140625" style="17" bestFit="1" customWidth="1"/>
    <col min="3842" max="3842" width="7.5546875" style="17" customWidth="1"/>
    <col min="3843" max="3843" width="11.5546875" style="17"/>
    <col min="3844" max="3844" width="13.44140625" style="17" bestFit="1" customWidth="1"/>
    <col min="3845" max="4081" width="11.5546875" style="17"/>
    <col min="4082" max="4082" width="0.44140625" style="17" customWidth="1"/>
    <col min="4083" max="4083" width="2.5546875" style="17" customWidth="1"/>
    <col min="4084" max="4084" width="15.44140625" style="17" customWidth="1"/>
    <col min="4085" max="4085" width="1.44140625" style="17" customWidth="1"/>
    <col min="4086" max="4086" width="27.5546875" style="17" customWidth="1"/>
    <col min="4087" max="4087" width="6.5546875" style="17" customWidth="1"/>
    <col min="4088" max="4088" width="1.5546875" style="17" customWidth="1"/>
    <col min="4089" max="4089" width="10.5546875" style="17" customWidth="1"/>
    <col min="4090" max="4090" width="5.5546875" style="17" customWidth="1"/>
    <col min="4091" max="4091" width="1.5546875" style="17" customWidth="1"/>
    <col min="4092" max="4092" width="10.5546875" style="17" customWidth="1"/>
    <col min="4093" max="4093" width="6.5546875" style="17" customWidth="1"/>
    <col min="4094" max="4094" width="1.5546875" style="17" customWidth="1"/>
    <col min="4095" max="4095" width="10.5546875" style="17" customWidth="1"/>
    <col min="4096" max="4096" width="9.5546875" style="17" customWidth="1"/>
    <col min="4097" max="4097" width="13.44140625" style="17" bestFit="1" customWidth="1"/>
    <col min="4098" max="4098" width="7.5546875" style="17" customWidth="1"/>
    <col min="4099" max="4099" width="11.5546875" style="17"/>
    <col min="4100" max="4100" width="13.44140625" style="17" bestFit="1" customWidth="1"/>
    <col min="4101" max="4337" width="11.5546875" style="17"/>
    <col min="4338" max="4338" width="0.44140625" style="17" customWidth="1"/>
    <col min="4339" max="4339" width="2.5546875" style="17" customWidth="1"/>
    <col min="4340" max="4340" width="15.44140625" style="17" customWidth="1"/>
    <col min="4341" max="4341" width="1.44140625" style="17" customWidth="1"/>
    <col min="4342" max="4342" width="27.5546875" style="17" customWidth="1"/>
    <col min="4343" max="4343" width="6.5546875" style="17" customWidth="1"/>
    <col min="4344" max="4344" width="1.5546875" style="17" customWidth="1"/>
    <col min="4345" max="4345" width="10.5546875" style="17" customWidth="1"/>
    <col min="4346" max="4346" width="5.5546875" style="17" customWidth="1"/>
    <col min="4347" max="4347" width="1.5546875" style="17" customWidth="1"/>
    <col min="4348" max="4348" width="10.5546875" style="17" customWidth="1"/>
    <col min="4349" max="4349" width="6.5546875" style="17" customWidth="1"/>
    <col min="4350" max="4350" width="1.5546875" style="17" customWidth="1"/>
    <col min="4351" max="4351" width="10.5546875" style="17" customWidth="1"/>
    <col min="4352" max="4352" width="9.5546875" style="17" customWidth="1"/>
    <col min="4353" max="4353" width="13.44140625" style="17" bestFit="1" customWidth="1"/>
    <col min="4354" max="4354" width="7.5546875" style="17" customWidth="1"/>
    <col min="4355" max="4355" width="11.5546875" style="17"/>
    <col min="4356" max="4356" width="13.44140625" style="17" bestFit="1" customWidth="1"/>
    <col min="4357" max="4593" width="11.5546875" style="17"/>
    <col min="4594" max="4594" width="0.44140625" style="17" customWidth="1"/>
    <col min="4595" max="4595" width="2.5546875" style="17" customWidth="1"/>
    <col min="4596" max="4596" width="15.44140625" style="17" customWidth="1"/>
    <col min="4597" max="4597" width="1.44140625" style="17" customWidth="1"/>
    <col min="4598" max="4598" width="27.5546875" style="17" customWidth="1"/>
    <col min="4599" max="4599" width="6.5546875" style="17" customWidth="1"/>
    <col min="4600" max="4600" width="1.5546875" style="17" customWidth="1"/>
    <col min="4601" max="4601" width="10.5546875" style="17" customWidth="1"/>
    <col min="4602" max="4602" width="5.5546875" style="17" customWidth="1"/>
    <col min="4603" max="4603" width="1.5546875" style="17" customWidth="1"/>
    <col min="4604" max="4604" width="10.5546875" style="17" customWidth="1"/>
    <col min="4605" max="4605" width="6.5546875" style="17" customWidth="1"/>
    <col min="4606" max="4606" width="1.5546875" style="17" customWidth="1"/>
    <col min="4607" max="4607" width="10.5546875" style="17" customWidth="1"/>
    <col min="4608" max="4608" width="9.5546875" style="17" customWidth="1"/>
    <col min="4609" max="4609" width="13.44140625" style="17" bestFit="1" customWidth="1"/>
    <col min="4610" max="4610" width="7.5546875" style="17" customWidth="1"/>
    <col min="4611" max="4611" width="11.5546875" style="17"/>
    <col min="4612" max="4612" width="13.44140625" style="17" bestFit="1" customWidth="1"/>
    <col min="4613" max="4849" width="11.5546875" style="17"/>
    <col min="4850" max="4850" width="0.44140625" style="17" customWidth="1"/>
    <col min="4851" max="4851" width="2.5546875" style="17" customWidth="1"/>
    <col min="4852" max="4852" width="15.44140625" style="17" customWidth="1"/>
    <col min="4853" max="4853" width="1.44140625" style="17" customWidth="1"/>
    <col min="4854" max="4854" width="27.5546875" style="17" customWidth="1"/>
    <col min="4855" max="4855" width="6.5546875" style="17" customWidth="1"/>
    <col min="4856" max="4856" width="1.5546875" style="17" customWidth="1"/>
    <col min="4857" max="4857" width="10.5546875" style="17" customWidth="1"/>
    <col min="4858" max="4858" width="5.5546875" style="17" customWidth="1"/>
    <col min="4859" max="4859" width="1.5546875" style="17" customWidth="1"/>
    <col min="4860" max="4860" width="10.5546875" style="17" customWidth="1"/>
    <col min="4861" max="4861" width="6.5546875" style="17" customWidth="1"/>
    <col min="4862" max="4862" width="1.5546875" style="17" customWidth="1"/>
    <col min="4863" max="4863" width="10.5546875" style="17" customWidth="1"/>
    <col min="4864" max="4864" width="9.5546875" style="17" customWidth="1"/>
    <col min="4865" max="4865" width="13.44140625" style="17" bestFit="1" customWidth="1"/>
    <col min="4866" max="4866" width="7.5546875" style="17" customWidth="1"/>
    <col min="4867" max="4867" width="11.5546875" style="17"/>
    <col min="4868" max="4868" width="13.44140625" style="17" bestFit="1" customWidth="1"/>
    <col min="4869" max="5105" width="11.5546875" style="17"/>
    <col min="5106" max="5106" width="0.44140625" style="17" customWidth="1"/>
    <col min="5107" max="5107" width="2.5546875" style="17" customWidth="1"/>
    <col min="5108" max="5108" width="15.44140625" style="17" customWidth="1"/>
    <col min="5109" max="5109" width="1.44140625" style="17" customWidth="1"/>
    <col min="5110" max="5110" width="27.5546875" style="17" customWidth="1"/>
    <col min="5111" max="5111" width="6.5546875" style="17" customWidth="1"/>
    <col min="5112" max="5112" width="1.5546875" style="17" customWidth="1"/>
    <col min="5113" max="5113" width="10.5546875" style="17" customWidth="1"/>
    <col min="5114" max="5114" width="5.5546875" style="17" customWidth="1"/>
    <col min="5115" max="5115" width="1.5546875" style="17" customWidth="1"/>
    <col min="5116" max="5116" width="10.5546875" style="17" customWidth="1"/>
    <col min="5117" max="5117" width="6.5546875" style="17" customWidth="1"/>
    <col min="5118" max="5118" width="1.5546875" style="17" customWidth="1"/>
    <col min="5119" max="5119" width="10.5546875" style="17" customWidth="1"/>
    <col min="5120" max="5120" width="9.5546875" style="17" customWidth="1"/>
    <col min="5121" max="5121" width="13.44140625" style="17" bestFit="1" customWidth="1"/>
    <col min="5122" max="5122" width="7.5546875" style="17" customWidth="1"/>
    <col min="5123" max="5123" width="11.5546875" style="17"/>
    <col min="5124" max="5124" width="13.44140625" style="17" bestFit="1" customWidth="1"/>
    <col min="5125" max="5361" width="11.5546875" style="17"/>
    <col min="5362" max="5362" width="0.44140625" style="17" customWidth="1"/>
    <col min="5363" max="5363" width="2.5546875" style="17" customWidth="1"/>
    <col min="5364" max="5364" width="15.44140625" style="17" customWidth="1"/>
    <col min="5365" max="5365" width="1.44140625" style="17" customWidth="1"/>
    <col min="5366" max="5366" width="27.5546875" style="17" customWidth="1"/>
    <col min="5367" max="5367" width="6.5546875" style="17" customWidth="1"/>
    <col min="5368" max="5368" width="1.5546875" style="17" customWidth="1"/>
    <col min="5369" max="5369" width="10.5546875" style="17" customWidth="1"/>
    <col min="5370" max="5370" width="5.5546875" style="17" customWidth="1"/>
    <col min="5371" max="5371" width="1.5546875" style="17" customWidth="1"/>
    <col min="5372" max="5372" width="10.5546875" style="17" customWidth="1"/>
    <col min="5373" max="5373" width="6.5546875" style="17" customWidth="1"/>
    <col min="5374" max="5374" width="1.5546875" style="17" customWidth="1"/>
    <col min="5375" max="5375" width="10.5546875" style="17" customWidth="1"/>
    <col min="5376" max="5376" width="9.5546875" style="17" customWidth="1"/>
    <col min="5377" max="5377" width="13.44140625" style="17" bestFit="1" customWidth="1"/>
    <col min="5378" max="5378" width="7.5546875" style="17" customWidth="1"/>
    <col min="5379" max="5379" width="11.5546875" style="17"/>
    <col min="5380" max="5380" width="13.44140625" style="17" bestFit="1" customWidth="1"/>
    <col min="5381" max="5617" width="11.5546875" style="17"/>
    <col min="5618" max="5618" width="0.44140625" style="17" customWidth="1"/>
    <col min="5619" max="5619" width="2.5546875" style="17" customWidth="1"/>
    <col min="5620" max="5620" width="15.44140625" style="17" customWidth="1"/>
    <col min="5621" max="5621" width="1.44140625" style="17" customWidth="1"/>
    <col min="5622" max="5622" width="27.5546875" style="17" customWidth="1"/>
    <col min="5623" max="5623" width="6.5546875" style="17" customWidth="1"/>
    <col min="5624" max="5624" width="1.5546875" style="17" customWidth="1"/>
    <col min="5625" max="5625" width="10.5546875" style="17" customWidth="1"/>
    <col min="5626" max="5626" width="5.5546875" style="17" customWidth="1"/>
    <col min="5627" max="5627" width="1.5546875" style="17" customWidth="1"/>
    <col min="5628" max="5628" width="10.5546875" style="17" customWidth="1"/>
    <col min="5629" max="5629" width="6.5546875" style="17" customWidth="1"/>
    <col min="5630" max="5630" width="1.5546875" style="17" customWidth="1"/>
    <col min="5631" max="5631" width="10.5546875" style="17" customWidth="1"/>
    <col min="5632" max="5632" width="9.5546875" style="17" customWidth="1"/>
    <col min="5633" max="5633" width="13.44140625" style="17" bestFit="1" customWidth="1"/>
    <col min="5634" max="5634" width="7.5546875" style="17" customWidth="1"/>
    <col min="5635" max="5635" width="11.5546875" style="17"/>
    <col min="5636" max="5636" width="13.44140625" style="17" bestFit="1" customWidth="1"/>
    <col min="5637" max="5873" width="11.5546875" style="17"/>
    <col min="5874" max="5874" width="0.44140625" style="17" customWidth="1"/>
    <col min="5875" max="5875" width="2.5546875" style="17" customWidth="1"/>
    <col min="5876" max="5876" width="15.44140625" style="17" customWidth="1"/>
    <col min="5877" max="5877" width="1.44140625" style="17" customWidth="1"/>
    <col min="5878" max="5878" width="27.5546875" style="17" customWidth="1"/>
    <col min="5879" max="5879" width="6.5546875" style="17" customWidth="1"/>
    <col min="5880" max="5880" width="1.5546875" style="17" customWidth="1"/>
    <col min="5881" max="5881" width="10.5546875" style="17" customWidth="1"/>
    <col min="5882" max="5882" width="5.5546875" style="17" customWidth="1"/>
    <col min="5883" max="5883" width="1.5546875" style="17" customWidth="1"/>
    <col min="5884" max="5884" width="10.5546875" style="17" customWidth="1"/>
    <col min="5885" max="5885" width="6.5546875" style="17" customWidth="1"/>
    <col min="5886" max="5886" width="1.5546875" style="17" customWidth="1"/>
    <col min="5887" max="5887" width="10.5546875" style="17" customWidth="1"/>
    <col min="5888" max="5888" width="9.5546875" style="17" customWidth="1"/>
    <col min="5889" max="5889" width="13.44140625" style="17" bestFit="1" customWidth="1"/>
    <col min="5890" max="5890" width="7.5546875" style="17" customWidth="1"/>
    <col min="5891" max="5891" width="11.5546875" style="17"/>
    <col min="5892" max="5892" width="13.44140625" style="17" bestFit="1" customWidth="1"/>
    <col min="5893" max="6129" width="11.5546875" style="17"/>
    <col min="6130" max="6130" width="0.44140625" style="17" customWidth="1"/>
    <col min="6131" max="6131" width="2.5546875" style="17" customWidth="1"/>
    <col min="6132" max="6132" width="15.44140625" style="17" customWidth="1"/>
    <col min="6133" max="6133" width="1.44140625" style="17" customWidth="1"/>
    <col min="6134" max="6134" width="27.5546875" style="17" customWidth="1"/>
    <col min="6135" max="6135" width="6.5546875" style="17" customWidth="1"/>
    <col min="6136" max="6136" width="1.5546875" style="17" customWidth="1"/>
    <col min="6137" max="6137" width="10.5546875" style="17" customWidth="1"/>
    <col min="6138" max="6138" width="5.5546875" style="17" customWidth="1"/>
    <col min="6139" max="6139" width="1.5546875" style="17" customWidth="1"/>
    <col min="6140" max="6140" width="10.5546875" style="17" customWidth="1"/>
    <col min="6141" max="6141" width="6.5546875" style="17" customWidth="1"/>
    <col min="6142" max="6142" width="1.5546875" style="17" customWidth="1"/>
    <col min="6143" max="6143" width="10.5546875" style="17" customWidth="1"/>
    <col min="6144" max="6144" width="9.5546875" style="17" customWidth="1"/>
    <col min="6145" max="6145" width="13.44140625" style="17" bestFit="1" customWidth="1"/>
    <col min="6146" max="6146" width="7.5546875" style="17" customWidth="1"/>
    <col min="6147" max="6147" width="11.5546875" style="17"/>
    <col min="6148" max="6148" width="13.44140625" style="17" bestFit="1" customWidth="1"/>
    <col min="6149" max="6385" width="11.5546875" style="17"/>
    <col min="6386" max="6386" width="0.44140625" style="17" customWidth="1"/>
    <col min="6387" max="6387" width="2.5546875" style="17" customWidth="1"/>
    <col min="6388" max="6388" width="15.44140625" style="17" customWidth="1"/>
    <col min="6389" max="6389" width="1.44140625" style="17" customWidth="1"/>
    <col min="6390" max="6390" width="27.5546875" style="17" customWidth="1"/>
    <col min="6391" max="6391" width="6.5546875" style="17" customWidth="1"/>
    <col min="6392" max="6392" width="1.5546875" style="17" customWidth="1"/>
    <col min="6393" max="6393" width="10.5546875" style="17" customWidth="1"/>
    <col min="6394" max="6394" width="5.5546875" style="17" customWidth="1"/>
    <col min="6395" max="6395" width="1.5546875" style="17" customWidth="1"/>
    <col min="6396" max="6396" width="10.5546875" style="17" customWidth="1"/>
    <col min="6397" max="6397" width="6.5546875" style="17" customWidth="1"/>
    <col min="6398" max="6398" width="1.5546875" style="17" customWidth="1"/>
    <col min="6399" max="6399" width="10.5546875" style="17" customWidth="1"/>
    <col min="6400" max="6400" width="9.5546875" style="17" customWidth="1"/>
    <col min="6401" max="6401" width="13.44140625" style="17" bestFit="1" customWidth="1"/>
    <col min="6402" max="6402" width="7.5546875" style="17" customWidth="1"/>
    <col min="6403" max="6403" width="11.5546875" style="17"/>
    <col min="6404" max="6404" width="13.44140625" style="17" bestFit="1" customWidth="1"/>
    <col min="6405" max="6641" width="11.5546875" style="17"/>
    <col min="6642" max="6642" width="0.44140625" style="17" customWidth="1"/>
    <col min="6643" max="6643" width="2.5546875" style="17" customWidth="1"/>
    <col min="6644" max="6644" width="15.44140625" style="17" customWidth="1"/>
    <col min="6645" max="6645" width="1.44140625" style="17" customWidth="1"/>
    <col min="6646" max="6646" width="27.5546875" style="17" customWidth="1"/>
    <col min="6647" max="6647" width="6.5546875" style="17" customWidth="1"/>
    <col min="6648" max="6648" width="1.5546875" style="17" customWidth="1"/>
    <col min="6649" max="6649" width="10.5546875" style="17" customWidth="1"/>
    <col min="6650" max="6650" width="5.5546875" style="17" customWidth="1"/>
    <col min="6651" max="6651" width="1.5546875" style="17" customWidth="1"/>
    <col min="6652" max="6652" width="10.5546875" style="17" customWidth="1"/>
    <col min="6653" max="6653" width="6.5546875" style="17" customWidth="1"/>
    <col min="6654" max="6654" width="1.5546875" style="17" customWidth="1"/>
    <col min="6655" max="6655" width="10.5546875" style="17" customWidth="1"/>
    <col min="6656" max="6656" width="9.5546875" style="17" customWidth="1"/>
    <col min="6657" max="6657" width="13.44140625" style="17" bestFit="1" customWidth="1"/>
    <col min="6658" max="6658" width="7.5546875" style="17" customWidth="1"/>
    <col min="6659" max="6659" width="11.5546875" style="17"/>
    <col min="6660" max="6660" width="13.44140625" style="17" bestFit="1" customWidth="1"/>
    <col min="6661" max="6897" width="11.5546875" style="17"/>
    <col min="6898" max="6898" width="0.44140625" style="17" customWidth="1"/>
    <col min="6899" max="6899" width="2.5546875" style="17" customWidth="1"/>
    <col min="6900" max="6900" width="15.44140625" style="17" customWidth="1"/>
    <col min="6901" max="6901" width="1.44140625" style="17" customWidth="1"/>
    <col min="6902" max="6902" width="27.5546875" style="17" customWidth="1"/>
    <col min="6903" max="6903" width="6.5546875" style="17" customWidth="1"/>
    <col min="6904" max="6904" width="1.5546875" style="17" customWidth="1"/>
    <col min="6905" max="6905" width="10.5546875" style="17" customWidth="1"/>
    <col min="6906" max="6906" width="5.5546875" style="17" customWidth="1"/>
    <col min="6907" max="6907" width="1.5546875" style="17" customWidth="1"/>
    <col min="6908" max="6908" width="10.5546875" style="17" customWidth="1"/>
    <col min="6909" max="6909" width="6.5546875" style="17" customWidth="1"/>
    <col min="6910" max="6910" width="1.5546875" style="17" customWidth="1"/>
    <col min="6911" max="6911" width="10.5546875" style="17" customWidth="1"/>
    <col min="6912" max="6912" width="9.5546875" style="17" customWidth="1"/>
    <col min="6913" max="6913" width="13.44140625" style="17" bestFit="1" customWidth="1"/>
    <col min="6914" max="6914" width="7.5546875" style="17" customWidth="1"/>
    <col min="6915" max="6915" width="11.5546875" style="17"/>
    <col min="6916" max="6916" width="13.44140625" style="17" bestFit="1" customWidth="1"/>
    <col min="6917" max="7153" width="11.5546875" style="17"/>
    <col min="7154" max="7154" width="0.44140625" style="17" customWidth="1"/>
    <col min="7155" max="7155" width="2.5546875" style="17" customWidth="1"/>
    <col min="7156" max="7156" width="15.44140625" style="17" customWidth="1"/>
    <col min="7157" max="7157" width="1.44140625" style="17" customWidth="1"/>
    <col min="7158" max="7158" width="27.5546875" style="17" customWidth="1"/>
    <col min="7159" max="7159" width="6.5546875" style="17" customWidth="1"/>
    <col min="7160" max="7160" width="1.5546875" style="17" customWidth="1"/>
    <col min="7161" max="7161" width="10.5546875" style="17" customWidth="1"/>
    <col min="7162" max="7162" width="5.5546875" style="17" customWidth="1"/>
    <col min="7163" max="7163" width="1.5546875" style="17" customWidth="1"/>
    <col min="7164" max="7164" width="10.5546875" style="17" customWidth="1"/>
    <col min="7165" max="7165" width="6.5546875" style="17" customWidth="1"/>
    <col min="7166" max="7166" width="1.5546875" style="17" customWidth="1"/>
    <col min="7167" max="7167" width="10.5546875" style="17" customWidth="1"/>
    <col min="7168" max="7168" width="9.5546875" style="17" customWidth="1"/>
    <col min="7169" max="7169" width="13.44140625" style="17" bestFit="1" customWidth="1"/>
    <col min="7170" max="7170" width="7.5546875" style="17" customWidth="1"/>
    <col min="7171" max="7171" width="11.5546875" style="17"/>
    <col min="7172" max="7172" width="13.44140625" style="17" bestFit="1" customWidth="1"/>
    <col min="7173" max="7409" width="11.5546875" style="17"/>
    <col min="7410" max="7410" width="0.44140625" style="17" customWidth="1"/>
    <col min="7411" max="7411" width="2.5546875" style="17" customWidth="1"/>
    <col min="7412" max="7412" width="15.44140625" style="17" customWidth="1"/>
    <col min="7413" max="7413" width="1.44140625" style="17" customWidth="1"/>
    <col min="7414" max="7414" width="27.5546875" style="17" customWidth="1"/>
    <col min="7415" max="7415" width="6.5546875" style="17" customWidth="1"/>
    <col min="7416" max="7416" width="1.5546875" style="17" customWidth="1"/>
    <col min="7417" max="7417" width="10.5546875" style="17" customWidth="1"/>
    <col min="7418" max="7418" width="5.5546875" style="17" customWidth="1"/>
    <col min="7419" max="7419" width="1.5546875" style="17" customWidth="1"/>
    <col min="7420" max="7420" width="10.5546875" style="17" customWidth="1"/>
    <col min="7421" max="7421" width="6.5546875" style="17" customWidth="1"/>
    <col min="7422" max="7422" width="1.5546875" style="17" customWidth="1"/>
    <col min="7423" max="7423" width="10.5546875" style="17" customWidth="1"/>
    <col min="7424" max="7424" width="9.5546875" style="17" customWidth="1"/>
    <col min="7425" max="7425" width="13.44140625" style="17" bestFit="1" customWidth="1"/>
    <col min="7426" max="7426" width="7.5546875" style="17" customWidth="1"/>
    <col min="7427" max="7427" width="11.5546875" style="17"/>
    <col min="7428" max="7428" width="13.44140625" style="17" bestFit="1" customWidth="1"/>
    <col min="7429" max="7665" width="11.5546875" style="17"/>
    <col min="7666" max="7666" width="0.44140625" style="17" customWidth="1"/>
    <col min="7667" max="7667" width="2.5546875" style="17" customWidth="1"/>
    <col min="7668" max="7668" width="15.44140625" style="17" customWidth="1"/>
    <col min="7669" max="7669" width="1.44140625" style="17" customWidth="1"/>
    <col min="7670" max="7670" width="27.5546875" style="17" customWidth="1"/>
    <col min="7671" max="7671" width="6.5546875" style="17" customWidth="1"/>
    <col min="7672" max="7672" width="1.5546875" style="17" customWidth="1"/>
    <col min="7673" max="7673" width="10.5546875" style="17" customWidth="1"/>
    <col min="7674" max="7674" width="5.5546875" style="17" customWidth="1"/>
    <col min="7675" max="7675" width="1.5546875" style="17" customWidth="1"/>
    <col min="7676" max="7676" width="10.5546875" style="17" customWidth="1"/>
    <col min="7677" max="7677" width="6.5546875" style="17" customWidth="1"/>
    <col min="7678" max="7678" width="1.5546875" style="17" customWidth="1"/>
    <col min="7679" max="7679" width="10.5546875" style="17" customWidth="1"/>
    <col min="7680" max="7680" width="9.5546875" style="17" customWidth="1"/>
    <col min="7681" max="7681" width="13.44140625" style="17" bestFit="1" customWidth="1"/>
    <col min="7682" max="7682" width="7.5546875" style="17" customWidth="1"/>
    <col min="7683" max="7683" width="11.5546875" style="17"/>
    <col min="7684" max="7684" width="13.44140625" style="17" bestFit="1" customWidth="1"/>
    <col min="7685" max="7921" width="11.5546875" style="17"/>
    <col min="7922" max="7922" width="0.44140625" style="17" customWidth="1"/>
    <col min="7923" max="7923" width="2.5546875" style="17" customWidth="1"/>
    <col min="7924" max="7924" width="15.44140625" style="17" customWidth="1"/>
    <col min="7925" max="7925" width="1.44140625" style="17" customWidth="1"/>
    <col min="7926" max="7926" width="27.5546875" style="17" customWidth="1"/>
    <col min="7927" max="7927" width="6.5546875" style="17" customWidth="1"/>
    <col min="7928" max="7928" width="1.5546875" style="17" customWidth="1"/>
    <col min="7929" max="7929" width="10.5546875" style="17" customWidth="1"/>
    <col min="7930" max="7930" width="5.5546875" style="17" customWidth="1"/>
    <col min="7931" max="7931" width="1.5546875" style="17" customWidth="1"/>
    <col min="7932" max="7932" width="10.5546875" style="17" customWidth="1"/>
    <col min="7933" max="7933" width="6.5546875" style="17" customWidth="1"/>
    <col min="7934" max="7934" width="1.5546875" style="17" customWidth="1"/>
    <col min="7935" max="7935" width="10.5546875" style="17" customWidth="1"/>
    <col min="7936" max="7936" width="9.5546875" style="17" customWidth="1"/>
    <col min="7937" max="7937" width="13.44140625" style="17" bestFit="1" customWidth="1"/>
    <col min="7938" max="7938" width="7.5546875" style="17" customWidth="1"/>
    <col min="7939" max="7939" width="11.5546875" style="17"/>
    <col min="7940" max="7940" width="13.44140625" style="17" bestFit="1" customWidth="1"/>
    <col min="7941" max="8177" width="11.5546875" style="17"/>
    <col min="8178" max="8178" width="0.44140625" style="17" customWidth="1"/>
    <col min="8179" max="8179" width="2.5546875" style="17" customWidth="1"/>
    <col min="8180" max="8180" width="15.44140625" style="17" customWidth="1"/>
    <col min="8181" max="8181" width="1.44140625" style="17" customWidth="1"/>
    <col min="8182" max="8182" width="27.5546875" style="17" customWidth="1"/>
    <col min="8183" max="8183" width="6.5546875" style="17" customWidth="1"/>
    <col min="8184" max="8184" width="1.5546875" style="17" customWidth="1"/>
    <col min="8185" max="8185" width="10.5546875" style="17" customWidth="1"/>
    <col min="8186" max="8186" width="5.5546875" style="17" customWidth="1"/>
    <col min="8187" max="8187" width="1.5546875" style="17" customWidth="1"/>
    <col min="8188" max="8188" width="10.5546875" style="17" customWidth="1"/>
    <col min="8189" max="8189" width="6.5546875" style="17" customWidth="1"/>
    <col min="8190" max="8190" width="1.5546875" style="17" customWidth="1"/>
    <col min="8191" max="8191" width="10.5546875" style="17" customWidth="1"/>
    <col min="8192" max="8192" width="9.5546875" style="17" customWidth="1"/>
    <col min="8193" max="8193" width="13.44140625" style="17" bestFit="1" customWidth="1"/>
    <col min="8194" max="8194" width="7.5546875" style="17" customWidth="1"/>
    <col min="8195" max="8195" width="11.5546875" style="17"/>
    <col min="8196" max="8196" width="13.44140625" style="17" bestFit="1" customWidth="1"/>
    <col min="8197" max="8433" width="11.5546875" style="17"/>
    <col min="8434" max="8434" width="0.44140625" style="17" customWidth="1"/>
    <col min="8435" max="8435" width="2.5546875" style="17" customWidth="1"/>
    <col min="8436" max="8436" width="15.44140625" style="17" customWidth="1"/>
    <col min="8437" max="8437" width="1.44140625" style="17" customWidth="1"/>
    <col min="8438" max="8438" width="27.5546875" style="17" customWidth="1"/>
    <col min="8439" max="8439" width="6.5546875" style="17" customWidth="1"/>
    <col min="8440" max="8440" width="1.5546875" style="17" customWidth="1"/>
    <col min="8441" max="8441" width="10.5546875" style="17" customWidth="1"/>
    <col min="8442" max="8442" width="5.5546875" style="17" customWidth="1"/>
    <col min="8443" max="8443" width="1.5546875" style="17" customWidth="1"/>
    <col min="8444" max="8444" width="10.5546875" style="17" customWidth="1"/>
    <col min="8445" max="8445" width="6.5546875" style="17" customWidth="1"/>
    <col min="8446" max="8446" width="1.5546875" style="17" customWidth="1"/>
    <col min="8447" max="8447" width="10.5546875" style="17" customWidth="1"/>
    <col min="8448" max="8448" width="9.5546875" style="17" customWidth="1"/>
    <col min="8449" max="8449" width="13.44140625" style="17" bestFit="1" customWidth="1"/>
    <col min="8450" max="8450" width="7.5546875" style="17" customWidth="1"/>
    <col min="8451" max="8451" width="11.5546875" style="17"/>
    <col min="8452" max="8452" width="13.44140625" style="17" bestFit="1" customWidth="1"/>
    <col min="8453" max="8689" width="11.5546875" style="17"/>
    <col min="8690" max="8690" width="0.44140625" style="17" customWidth="1"/>
    <col min="8691" max="8691" width="2.5546875" style="17" customWidth="1"/>
    <col min="8692" max="8692" width="15.44140625" style="17" customWidth="1"/>
    <col min="8693" max="8693" width="1.44140625" style="17" customWidth="1"/>
    <col min="8694" max="8694" width="27.5546875" style="17" customWidth="1"/>
    <col min="8695" max="8695" width="6.5546875" style="17" customWidth="1"/>
    <col min="8696" max="8696" width="1.5546875" style="17" customWidth="1"/>
    <col min="8697" max="8697" width="10.5546875" style="17" customWidth="1"/>
    <col min="8698" max="8698" width="5.5546875" style="17" customWidth="1"/>
    <col min="8699" max="8699" width="1.5546875" style="17" customWidth="1"/>
    <col min="8700" max="8700" width="10.5546875" style="17" customWidth="1"/>
    <col min="8701" max="8701" width="6.5546875" style="17" customWidth="1"/>
    <col min="8702" max="8702" width="1.5546875" style="17" customWidth="1"/>
    <col min="8703" max="8703" width="10.5546875" style="17" customWidth="1"/>
    <col min="8704" max="8704" width="9.5546875" style="17" customWidth="1"/>
    <col min="8705" max="8705" width="13.44140625" style="17" bestFit="1" customWidth="1"/>
    <col min="8706" max="8706" width="7.5546875" style="17" customWidth="1"/>
    <col min="8707" max="8707" width="11.5546875" style="17"/>
    <col min="8708" max="8708" width="13.44140625" style="17" bestFit="1" customWidth="1"/>
    <col min="8709" max="8945" width="11.5546875" style="17"/>
    <col min="8946" max="8946" width="0.44140625" style="17" customWidth="1"/>
    <col min="8947" max="8947" width="2.5546875" style="17" customWidth="1"/>
    <col min="8948" max="8948" width="15.44140625" style="17" customWidth="1"/>
    <col min="8949" max="8949" width="1.44140625" style="17" customWidth="1"/>
    <col min="8950" max="8950" width="27.5546875" style="17" customWidth="1"/>
    <col min="8951" max="8951" width="6.5546875" style="17" customWidth="1"/>
    <col min="8952" max="8952" width="1.5546875" style="17" customWidth="1"/>
    <col min="8953" max="8953" width="10.5546875" style="17" customWidth="1"/>
    <col min="8954" max="8954" width="5.5546875" style="17" customWidth="1"/>
    <col min="8955" max="8955" width="1.5546875" style="17" customWidth="1"/>
    <col min="8956" max="8956" width="10.5546875" style="17" customWidth="1"/>
    <col min="8957" max="8957" width="6.5546875" style="17" customWidth="1"/>
    <col min="8958" max="8958" width="1.5546875" style="17" customWidth="1"/>
    <col min="8959" max="8959" width="10.5546875" style="17" customWidth="1"/>
    <col min="8960" max="8960" width="9.5546875" style="17" customWidth="1"/>
    <col min="8961" max="8961" width="13.44140625" style="17" bestFit="1" customWidth="1"/>
    <col min="8962" max="8962" width="7.5546875" style="17" customWidth="1"/>
    <col min="8963" max="8963" width="11.5546875" style="17"/>
    <col min="8964" max="8964" width="13.44140625" style="17" bestFit="1" customWidth="1"/>
    <col min="8965" max="9201" width="11.5546875" style="17"/>
    <col min="9202" max="9202" width="0.44140625" style="17" customWidth="1"/>
    <col min="9203" max="9203" width="2.5546875" style="17" customWidth="1"/>
    <col min="9204" max="9204" width="15.44140625" style="17" customWidth="1"/>
    <col min="9205" max="9205" width="1.44140625" style="17" customWidth="1"/>
    <col min="9206" max="9206" width="27.5546875" style="17" customWidth="1"/>
    <col min="9207" max="9207" width="6.5546875" style="17" customWidth="1"/>
    <col min="9208" max="9208" width="1.5546875" style="17" customWidth="1"/>
    <col min="9209" max="9209" width="10.5546875" style="17" customWidth="1"/>
    <col min="9210" max="9210" width="5.5546875" style="17" customWidth="1"/>
    <col min="9211" max="9211" width="1.5546875" style="17" customWidth="1"/>
    <col min="9212" max="9212" width="10.5546875" style="17" customWidth="1"/>
    <col min="9213" max="9213" width="6.5546875" style="17" customWidth="1"/>
    <col min="9214" max="9214" width="1.5546875" style="17" customWidth="1"/>
    <col min="9215" max="9215" width="10.5546875" style="17" customWidth="1"/>
    <col min="9216" max="9216" width="9.5546875" style="17" customWidth="1"/>
    <col min="9217" max="9217" width="13.44140625" style="17" bestFit="1" customWidth="1"/>
    <col min="9218" max="9218" width="7.5546875" style="17" customWidth="1"/>
    <col min="9219" max="9219" width="11.5546875" style="17"/>
    <col min="9220" max="9220" width="13.44140625" style="17" bestFit="1" customWidth="1"/>
    <col min="9221" max="9457" width="11.5546875" style="17"/>
    <col min="9458" max="9458" width="0.44140625" style="17" customWidth="1"/>
    <col min="9459" max="9459" width="2.5546875" style="17" customWidth="1"/>
    <col min="9460" max="9460" width="15.44140625" style="17" customWidth="1"/>
    <col min="9461" max="9461" width="1.44140625" style="17" customWidth="1"/>
    <col min="9462" max="9462" width="27.5546875" style="17" customWidth="1"/>
    <col min="9463" max="9463" width="6.5546875" style="17" customWidth="1"/>
    <col min="9464" max="9464" width="1.5546875" style="17" customWidth="1"/>
    <col min="9465" max="9465" width="10.5546875" style="17" customWidth="1"/>
    <col min="9466" max="9466" width="5.5546875" style="17" customWidth="1"/>
    <col min="9467" max="9467" width="1.5546875" style="17" customWidth="1"/>
    <col min="9468" max="9468" width="10.5546875" style="17" customWidth="1"/>
    <col min="9469" max="9469" width="6.5546875" style="17" customWidth="1"/>
    <col min="9470" max="9470" width="1.5546875" style="17" customWidth="1"/>
    <col min="9471" max="9471" width="10.5546875" style="17" customWidth="1"/>
    <col min="9472" max="9472" width="9.5546875" style="17" customWidth="1"/>
    <col min="9473" max="9473" width="13.44140625" style="17" bestFit="1" customWidth="1"/>
    <col min="9474" max="9474" width="7.5546875" style="17" customWidth="1"/>
    <col min="9475" max="9475" width="11.5546875" style="17"/>
    <col min="9476" max="9476" width="13.44140625" style="17" bestFit="1" customWidth="1"/>
    <col min="9477" max="9713" width="11.5546875" style="17"/>
    <col min="9714" max="9714" width="0.44140625" style="17" customWidth="1"/>
    <col min="9715" max="9715" width="2.5546875" style="17" customWidth="1"/>
    <col min="9716" max="9716" width="15.44140625" style="17" customWidth="1"/>
    <col min="9717" max="9717" width="1.44140625" style="17" customWidth="1"/>
    <col min="9718" max="9718" width="27.5546875" style="17" customWidth="1"/>
    <col min="9719" max="9719" width="6.5546875" style="17" customWidth="1"/>
    <col min="9720" max="9720" width="1.5546875" style="17" customWidth="1"/>
    <col min="9721" max="9721" width="10.5546875" style="17" customWidth="1"/>
    <col min="9722" max="9722" width="5.5546875" style="17" customWidth="1"/>
    <col min="9723" max="9723" width="1.5546875" style="17" customWidth="1"/>
    <col min="9724" max="9724" width="10.5546875" style="17" customWidth="1"/>
    <col min="9725" max="9725" width="6.5546875" style="17" customWidth="1"/>
    <col min="9726" max="9726" width="1.5546875" style="17" customWidth="1"/>
    <col min="9727" max="9727" width="10.5546875" style="17" customWidth="1"/>
    <col min="9728" max="9728" width="9.5546875" style="17" customWidth="1"/>
    <col min="9729" max="9729" width="13.44140625" style="17" bestFit="1" customWidth="1"/>
    <col min="9730" max="9730" width="7.5546875" style="17" customWidth="1"/>
    <col min="9731" max="9731" width="11.5546875" style="17"/>
    <col min="9732" max="9732" width="13.44140625" style="17" bestFit="1" customWidth="1"/>
    <col min="9733" max="9969" width="11.5546875" style="17"/>
    <col min="9970" max="9970" width="0.44140625" style="17" customWidth="1"/>
    <col min="9971" max="9971" width="2.5546875" style="17" customWidth="1"/>
    <col min="9972" max="9972" width="15.44140625" style="17" customWidth="1"/>
    <col min="9973" max="9973" width="1.44140625" style="17" customWidth="1"/>
    <col min="9974" max="9974" width="27.5546875" style="17" customWidth="1"/>
    <col min="9975" max="9975" width="6.5546875" style="17" customWidth="1"/>
    <col min="9976" max="9976" width="1.5546875" style="17" customWidth="1"/>
    <col min="9977" max="9977" width="10.5546875" style="17" customWidth="1"/>
    <col min="9978" max="9978" width="5.5546875" style="17" customWidth="1"/>
    <col min="9979" max="9979" width="1.5546875" style="17" customWidth="1"/>
    <col min="9980" max="9980" width="10.5546875" style="17" customWidth="1"/>
    <col min="9981" max="9981" width="6.5546875" style="17" customWidth="1"/>
    <col min="9982" max="9982" width="1.5546875" style="17" customWidth="1"/>
    <col min="9983" max="9983" width="10.5546875" style="17" customWidth="1"/>
    <col min="9984" max="9984" width="9.5546875" style="17" customWidth="1"/>
    <col min="9985" max="9985" width="13.44140625" style="17" bestFit="1" customWidth="1"/>
    <col min="9986" max="9986" width="7.5546875" style="17" customWidth="1"/>
    <col min="9987" max="9987" width="11.5546875" style="17"/>
    <col min="9988" max="9988" width="13.44140625" style="17" bestFit="1" customWidth="1"/>
    <col min="9989" max="10225" width="11.5546875" style="17"/>
    <col min="10226" max="10226" width="0.44140625" style="17" customWidth="1"/>
    <col min="10227" max="10227" width="2.5546875" style="17" customWidth="1"/>
    <col min="10228" max="10228" width="15.44140625" style="17" customWidth="1"/>
    <col min="10229" max="10229" width="1.44140625" style="17" customWidth="1"/>
    <col min="10230" max="10230" width="27.5546875" style="17" customWidth="1"/>
    <col min="10231" max="10231" width="6.5546875" style="17" customWidth="1"/>
    <col min="10232" max="10232" width="1.5546875" style="17" customWidth="1"/>
    <col min="10233" max="10233" width="10.5546875" style="17" customWidth="1"/>
    <col min="10234" max="10234" width="5.5546875" style="17" customWidth="1"/>
    <col min="10235" max="10235" width="1.5546875" style="17" customWidth="1"/>
    <col min="10236" max="10236" width="10.5546875" style="17" customWidth="1"/>
    <col min="10237" max="10237" width="6.5546875" style="17" customWidth="1"/>
    <col min="10238" max="10238" width="1.5546875" style="17" customWidth="1"/>
    <col min="10239" max="10239" width="10.5546875" style="17" customWidth="1"/>
    <col min="10240" max="10240" width="9.5546875" style="17" customWidth="1"/>
    <col min="10241" max="10241" width="13.44140625" style="17" bestFit="1" customWidth="1"/>
    <col min="10242" max="10242" width="7.5546875" style="17" customWidth="1"/>
    <col min="10243" max="10243" width="11.5546875" style="17"/>
    <col min="10244" max="10244" width="13.44140625" style="17" bestFit="1" customWidth="1"/>
    <col min="10245" max="10481" width="11.5546875" style="17"/>
    <col min="10482" max="10482" width="0.44140625" style="17" customWidth="1"/>
    <col min="10483" max="10483" width="2.5546875" style="17" customWidth="1"/>
    <col min="10484" max="10484" width="15.44140625" style="17" customWidth="1"/>
    <col min="10485" max="10485" width="1.44140625" style="17" customWidth="1"/>
    <col min="10486" max="10486" width="27.5546875" style="17" customWidth="1"/>
    <col min="10487" max="10487" width="6.5546875" style="17" customWidth="1"/>
    <col min="10488" max="10488" width="1.5546875" style="17" customWidth="1"/>
    <col min="10489" max="10489" width="10.5546875" style="17" customWidth="1"/>
    <col min="10490" max="10490" width="5.5546875" style="17" customWidth="1"/>
    <col min="10491" max="10491" width="1.5546875" style="17" customWidth="1"/>
    <col min="10492" max="10492" width="10.5546875" style="17" customWidth="1"/>
    <col min="10493" max="10493" width="6.5546875" style="17" customWidth="1"/>
    <col min="10494" max="10494" width="1.5546875" style="17" customWidth="1"/>
    <col min="10495" max="10495" width="10.5546875" style="17" customWidth="1"/>
    <col min="10496" max="10496" width="9.5546875" style="17" customWidth="1"/>
    <col min="10497" max="10497" width="13.44140625" style="17" bestFit="1" customWidth="1"/>
    <col min="10498" max="10498" width="7.5546875" style="17" customWidth="1"/>
    <col min="10499" max="10499" width="11.5546875" style="17"/>
    <col min="10500" max="10500" width="13.44140625" style="17" bestFit="1" customWidth="1"/>
    <col min="10501" max="10737" width="11.5546875" style="17"/>
    <col min="10738" max="10738" width="0.44140625" style="17" customWidth="1"/>
    <col min="10739" max="10739" width="2.5546875" style="17" customWidth="1"/>
    <col min="10740" max="10740" width="15.44140625" style="17" customWidth="1"/>
    <col min="10741" max="10741" width="1.44140625" style="17" customWidth="1"/>
    <col min="10742" max="10742" width="27.5546875" style="17" customWidth="1"/>
    <col min="10743" max="10743" width="6.5546875" style="17" customWidth="1"/>
    <col min="10744" max="10744" width="1.5546875" style="17" customWidth="1"/>
    <col min="10745" max="10745" width="10.5546875" style="17" customWidth="1"/>
    <col min="10746" max="10746" width="5.5546875" style="17" customWidth="1"/>
    <col min="10747" max="10747" width="1.5546875" style="17" customWidth="1"/>
    <col min="10748" max="10748" width="10.5546875" style="17" customWidth="1"/>
    <col min="10749" max="10749" width="6.5546875" style="17" customWidth="1"/>
    <col min="10750" max="10750" width="1.5546875" style="17" customWidth="1"/>
    <col min="10751" max="10751" width="10.5546875" style="17" customWidth="1"/>
    <col min="10752" max="10752" width="9.5546875" style="17" customWidth="1"/>
    <col min="10753" max="10753" width="13.44140625" style="17" bestFit="1" customWidth="1"/>
    <col min="10754" max="10754" width="7.5546875" style="17" customWidth="1"/>
    <col min="10755" max="10755" width="11.5546875" style="17"/>
    <col min="10756" max="10756" width="13.44140625" style="17" bestFit="1" customWidth="1"/>
    <col min="10757" max="10993" width="11.5546875" style="17"/>
    <col min="10994" max="10994" width="0.44140625" style="17" customWidth="1"/>
    <col min="10995" max="10995" width="2.5546875" style="17" customWidth="1"/>
    <col min="10996" max="10996" width="15.44140625" style="17" customWidth="1"/>
    <col min="10997" max="10997" width="1.44140625" style="17" customWidth="1"/>
    <col min="10998" max="10998" width="27.5546875" style="17" customWidth="1"/>
    <col min="10999" max="10999" width="6.5546875" style="17" customWidth="1"/>
    <col min="11000" max="11000" width="1.5546875" style="17" customWidth="1"/>
    <col min="11001" max="11001" width="10.5546875" style="17" customWidth="1"/>
    <col min="11002" max="11002" width="5.5546875" style="17" customWidth="1"/>
    <col min="11003" max="11003" width="1.5546875" style="17" customWidth="1"/>
    <col min="11004" max="11004" width="10.5546875" style="17" customWidth="1"/>
    <col min="11005" max="11005" width="6.5546875" style="17" customWidth="1"/>
    <col min="11006" max="11006" width="1.5546875" style="17" customWidth="1"/>
    <col min="11007" max="11007" width="10.5546875" style="17" customWidth="1"/>
    <col min="11008" max="11008" width="9.5546875" style="17" customWidth="1"/>
    <col min="11009" max="11009" width="13.44140625" style="17" bestFit="1" customWidth="1"/>
    <col min="11010" max="11010" width="7.5546875" style="17" customWidth="1"/>
    <col min="11011" max="11011" width="11.5546875" style="17"/>
    <col min="11012" max="11012" width="13.44140625" style="17" bestFit="1" customWidth="1"/>
    <col min="11013" max="11249" width="11.5546875" style="17"/>
    <col min="11250" max="11250" width="0.44140625" style="17" customWidth="1"/>
    <col min="11251" max="11251" width="2.5546875" style="17" customWidth="1"/>
    <col min="11252" max="11252" width="15.44140625" style="17" customWidth="1"/>
    <col min="11253" max="11253" width="1.44140625" style="17" customWidth="1"/>
    <col min="11254" max="11254" width="27.5546875" style="17" customWidth="1"/>
    <col min="11255" max="11255" width="6.5546875" style="17" customWidth="1"/>
    <col min="11256" max="11256" width="1.5546875" style="17" customWidth="1"/>
    <col min="11257" max="11257" width="10.5546875" style="17" customWidth="1"/>
    <col min="11258" max="11258" width="5.5546875" style="17" customWidth="1"/>
    <col min="11259" max="11259" width="1.5546875" style="17" customWidth="1"/>
    <col min="11260" max="11260" width="10.5546875" style="17" customWidth="1"/>
    <col min="11261" max="11261" width="6.5546875" style="17" customWidth="1"/>
    <col min="11262" max="11262" width="1.5546875" style="17" customWidth="1"/>
    <col min="11263" max="11263" width="10.5546875" style="17" customWidth="1"/>
    <col min="11264" max="11264" width="9.5546875" style="17" customWidth="1"/>
    <col min="11265" max="11265" width="13.44140625" style="17" bestFit="1" customWidth="1"/>
    <col min="11266" max="11266" width="7.5546875" style="17" customWidth="1"/>
    <col min="11267" max="11267" width="11.5546875" style="17"/>
    <col min="11268" max="11268" width="13.44140625" style="17" bestFit="1" customWidth="1"/>
    <col min="11269" max="11505" width="11.5546875" style="17"/>
    <col min="11506" max="11506" width="0.44140625" style="17" customWidth="1"/>
    <col min="11507" max="11507" width="2.5546875" style="17" customWidth="1"/>
    <col min="11508" max="11508" width="15.44140625" style="17" customWidth="1"/>
    <col min="11509" max="11509" width="1.44140625" style="17" customWidth="1"/>
    <col min="11510" max="11510" width="27.5546875" style="17" customWidth="1"/>
    <col min="11511" max="11511" width="6.5546875" style="17" customWidth="1"/>
    <col min="11512" max="11512" width="1.5546875" style="17" customWidth="1"/>
    <col min="11513" max="11513" width="10.5546875" style="17" customWidth="1"/>
    <col min="11514" max="11514" width="5.5546875" style="17" customWidth="1"/>
    <col min="11515" max="11515" width="1.5546875" style="17" customWidth="1"/>
    <col min="11516" max="11516" width="10.5546875" style="17" customWidth="1"/>
    <col min="11517" max="11517" width="6.5546875" style="17" customWidth="1"/>
    <col min="11518" max="11518" width="1.5546875" style="17" customWidth="1"/>
    <col min="11519" max="11519" width="10.5546875" style="17" customWidth="1"/>
    <col min="11520" max="11520" width="9.5546875" style="17" customWidth="1"/>
    <col min="11521" max="11521" width="13.44140625" style="17" bestFit="1" customWidth="1"/>
    <col min="11522" max="11522" width="7.5546875" style="17" customWidth="1"/>
    <col min="11523" max="11523" width="11.5546875" style="17"/>
    <col min="11524" max="11524" width="13.44140625" style="17" bestFit="1" customWidth="1"/>
    <col min="11525" max="11761" width="11.5546875" style="17"/>
    <col min="11762" max="11762" width="0.44140625" style="17" customWidth="1"/>
    <col min="11763" max="11763" width="2.5546875" style="17" customWidth="1"/>
    <col min="11764" max="11764" width="15.44140625" style="17" customWidth="1"/>
    <col min="11765" max="11765" width="1.44140625" style="17" customWidth="1"/>
    <col min="11766" max="11766" width="27.5546875" style="17" customWidth="1"/>
    <col min="11767" max="11767" width="6.5546875" style="17" customWidth="1"/>
    <col min="11768" max="11768" width="1.5546875" style="17" customWidth="1"/>
    <col min="11769" max="11769" width="10.5546875" style="17" customWidth="1"/>
    <col min="11770" max="11770" width="5.5546875" style="17" customWidth="1"/>
    <col min="11771" max="11771" width="1.5546875" style="17" customWidth="1"/>
    <col min="11772" max="11772" width="10.5546875" style="17" customWidth="1"/>
    <col min="11773" max="11773" width="6.5546875" style="17" customWidth="1"/>
    <col min="11774" max="11774" width="1.5546875" style="17" customWidth="1"/>
    <col min="11775" max="11775" width="10.5546875" style="17" customWidth="1"/>
    <col min="11776" max="11776" width="9.5546875" style="17" customWidth="1"/>
    <col min="11777" max="11777" width="13.44140625" style="17" bestFit="1" customWidth="1"/>
    <col min="11778" max="11778" width="7.5546875" style="17" customWidth="1"/>
    <col min="11779" max="11779" width="11.5546875" style="17"/>
    <col min="11780" max="11780" width="13.44140625" style="17" bestFit="1" customWidth="1"/>
    <col min="11781" max="12017" width="11.5546875" style="17"/>
    <col min="12018" max="12018" width="0.44140625" style="17" customWidth="1"/>
    <col min="12019" max="12019" width="2.5546875" style="17" customWidth="1"/>
    <col min="12020" max="12020" width="15.44140625" style="17" customWidth="1"/>
    <col min="12021" max="12021" width="1.44140625" style="17" customWidth="1"/>
    <col min="12022" max="12022" width="27.5546875" style="17" customWidth="1"/>
    <col min="12023" max="12023" width="6.5546875" style="17" customWidth="1"/>
    <col min="12024" max="12024" width="1.5546875" style="17" customWidth="1"/>
    <col min="12025" max="12025" width="10.5546875" style="17" customWidth="1"/>
    <col min="12026" max="12026" width="5.5546875" style="17" customWidth="1"/>
    <col min="12027" max="12027" width="1.5546875" style="17" customWidth="1"/>
    <col min="12028" max="12028" width="10.5546875" style="17" customWidth="1"/>
    <col min="12029" max="12029" width="6.5546875" style="17" customWidth="1"/>
    <col min="12030" max="12030" width="1.5546875" style="17" customWidth="1"/>
    <col min="12031" max="12031" width="10.5546875" style="17" customWidth="1"/>
    <col min="12032" max="12032" width="9.5546875" style="17" customWidth="1"/>
    <col min="12033" max="12033" width="13.44140625" style="17" bestFit="1" customWidth="1"/>
    <col min="12034" max="12034" width="7.5546875" style="17" customWidth="1"/>
    <col min="12035" max="12035" width="11.5546875" style="17"/>
    <col min="12036" max="12036" width="13.44140625" style="17" bestFit="1" customWidth="1"/>
    <col min="12037" max="12273" width="11.5546875" style="17"/>
    <col min="12274" max="12274" width="0.44140625" style="17" customWidth="1"/>
    <col min="12275" max="12275" width="2.5546875" style="17" customWidth="1"/>
    <col min="12276" max="12276" width="15.44140625" style="17" customWidth="1"/>
    <col min="12277" max="12277" width="1.44140625" style="17" customWidth="1"/>
    <col min="12278" max="12278" width="27.5546875" style="17" customWidth="1"/>
    <col min="12279" max="12279" width="6.5546875" style="17" customWidth="1"/>
    <col min="12280" max="12280" width="1.5546875" style="17" customWidth="1"/>
    <col min="12281" max="12281" width="10.5546875" style="17" customWidth="1"/>
    <col min="12282" max="12282" width="5.5546875" style="17" customWidth="1"/>
    <col min="12283" max="12283" width="1.5546875" style="17" customWidth="1"/>
    <col min="12284" max="12284" width="10.5546875" style="17" customWidth="1"/>
    <col min="12285" max="12285" width="6.5546875" style="17" customWidth="1"/>
    <col min="12286" max="12286" width="1.5546875" style="17" customWidth="1"/>
    <col min="12287" max="12287" width="10.5546875" style="17" customWidth="1"/>
    <col min="12288" max="12288" width="9.5546875" style="17" customWidth="1"/>
    <col min="12289" max="12289" width="13.44140625" style="17" bestFit="1" customWidth="1"/>
    <col min="12290" max="12290" width="7.5546875" style="17" customWidth="1"/>
    <col min="12291" max="12291" width="11.5546875" style="17"/>
    <col min="12292" max="12292" width="13.44140625" style="17" bestFit="1" customWidth="1"/>
    <col min="12293" max="12529" width="11.5546875" style="17"/>
    <col min="12530" max="12530" width="0.44140625" style="17" customWidth="1"/>
    <col min="12531" max="12531" width="2.5546875" style="17" customWidth="1"/>
    <col min="12532" max="12532" width="15.44140625" style="17" customWidth="1"/>
    <col min="12533" max="12533" width="1.44140625" style="17" customWidth="1"/>
    <col min="12534" max="12534" width="27.5546875" style="17" customWidth="1"/>
    <col min="12535" max="12535" width="6.5546875" style="17" customWidth="1"/>
    <col min="12536" max="12536" width="1.5546875" style="17" customWidth="1"/>
    <col min="12537" max="12537" width="10.5546875" style="17" customWidth="1"/>
    <col min="12538" max="12538" width="5.5546875" style="17" customWidth="1"/>
    <col min="12539" max="12539" width="1.5546875" style="17" customWidth="1"/>
    <col min="12540" max="12540" width="10.5546875" style="17" customWidth="1"/>
    <col min="12541" max="12541" width="6.5546875" style="17" customWidth="1"/>
    <col min="12542" max="12542" width="1.5546875" style="17" customWidth="1"/>
    <col min="12543" max="12543" width="10.5546875" style="17" customWidth="1"/>
    <col min="12544" max="12544" width="9.5546875" style="17" customWidth="1"/>
    <col min="12545" max="12545" width="13.44140625" style="17" bestFit="1" customWidth="1"/>
    <col min="12546" max="12546" width="7.5546875" style="17" customWidth="1"/>
    <col min="12547" max="12547" width="11.5546875" style="17"/>
    <col min="12548" max="12548" width="13.44140625" style="17" bestFit="1" customWidth="1"/>
    <col min="12549" max="12785" width="11.5546875" style="17"/>
    <col min="12786" max="12786" width="0.44140625" style="17" customWidth="1"/>
    <col min="12787" max="12787" width="2.5546875" style="17" customWidth="1"/>
    <col min="12788" max="12788" width="15.44140625" style="17" customWidth="1"/>
    <col min="12789" max="12789" width="1.44140625" style="17" customWidth="1"/>
    <col min="12790" max="12790" width="27.5546875" style="17" customWidth="1"/>
    <col min="12791" max="12791" width="6.5546875" style="17" customWidth="1"/>
    <col min="12792" max="12792" width="1.5546875" style="17" customWidth="1"/>
    <col min="12793" max="12793" width="10.5546875" style="17" customWidth="1"/>
    <col min="12794" max="12794" width="5.5546875" style="17" customWidth="1"/>
    <col min="12795" max="12795" width="1.5546875" style="17" customWidth="1"/>
    <col min="12796" max="12796" width="10.5546875" style="17" customWidth="1"/>
    <col min="12797" max="12797" width="6.5546875" style="17" customWidth="1"/>
    <col min="12798" max="12798" width="1.5546875" style="17" customWidth="1"/>
    <col min="12799" max="12799" width="10.5546875" style="17" customWidth="1"/>
    <col min="12800" max="12800" width="9.5546875" style="17" customWidth="1"/>
    <col min="12801" max="12801" width="13.44140625" style="17" bestFit="1" customWidth="1"/>
    <col min="12802" max="12802" width="7.5546875" style="17" customWidth="1"/>
    <col min="12803" max="12803" width="11.5546875" style="17"/>
    <col min="12804" max="12804" width="13.44140625" style="17" bestFit="1" customWidth="1"/>
    <col min="12805" max="13041" width="11.5546875" style="17"/>
    <col min="13042" max="13042" width="0.44140625" style="17" customWidth="1"/>
    <col min="13043" max="13043" width="2.5546875" style="17" customWidth="1"/>
    <col min="13044" max="13044" width="15.44140625" style="17" customWidth="1"/>
    <col min="13045" max="13045" width="1.44140625" style="17" customWidth="1"/>
    <col min="13046" max="13046" width="27.5546875" style="17" customWidth="1"/>
    <col min="13047" max="13047" width="6.5546875" style="17" customWidth="1"/>
    <col min="13048" max="13048" width="1.5546875" style="17" customWidth="1"/>
    <col min="13049" max="13049" width="10.5546875" style="17" customWidth="1"/>
    <col min="13050" max="13050" width="5.5546875" style="17" customWidth="1"/>
    <col min="13051" max="13051" width="1.5546875" style="17" customWidth="1"/>
    <col min="13052" max="13052" width="10.5546875" style="17" customWidth="1"/>
    <col min="13053" max="13053" width="6.5546875" style="17" customWidth="1"/>
    <col min="13054" max="13054" width="1.5546875" style="17" customWidth="1"/>
    <col min="13055" max="13055" width="10.5546875" style="17" customWidth="1"/>
    <col min="13056" max="13056" width="9.5546875" style="17" customWidth="1"/>
    <col min="13057" max="13057" width="13.44140625" style="17" bestFit="1" customWidth="1"/>
    <col min="13058" max="13058" width="7.5546875" style="17" customWidth="1"/>
    <col min="13059" max="13059" width="11.5546875" style="17"/>
    <col min="13060" max="13060" width="13.44140625" style="17" bestFit="1" customWidth="1"/>
    <col min="13061" max="13297" width="11.5546875" style="17"/>
    <col min="13298" max="13298" width="0.44140625" style="17" customWidth="1"/>
    <col min="13299" max="13299" width="2.5546875" style="17" customWidth="1"/>
    <col min="13300" max="13300" width="15.44140625" style="17" customWidth="1"/>
    <col min="13301" max="13301" width="1.44140625" style="17" customWidth="1"/>
    <col min="13302" max="13302" width="27.5546875" style="17" customWidth="1"/>
    <col min="13303" max="13303" width="6.5546875" style="17" customWidth="1"/>
    <col min="13304" max="13304" width="1.5546875" style="17" customWidth="1"/>
    <col min="13305" max="13305" width="10.5546875" style="17" customWidth="1"/>
    <col min="13306" max="13306" width="5.5546875" style="17" customWidth="1"/>
    <col min="13307" max="13307" width="1.5546875" style="17" customWidth="1"/>
    <col min="13308" max="13308" width="10.5546875" style="17" customWidth="1"/>
    <col min="13309" max="13309" width="6.5546875" style="17" customWidth="1"/>
    <col min="13310" max="13310" width="1.5546875" style="17" customWidth="1"/>
    <col min="13311" max="13311" width="10.5546875" style="17" customWidth="1"/>
    <col min="13312" max="13312" width="9.5546875" style="17" customWidth="1"/>
    <col min="13313" max="13313" width="13.44140625" style="17" bestFit="1" customWidth="1"/>
    <col min="13314" max="13314" width="7.5546875" style="17" customWidth="1"/>
    <col min="13315" max="13315" width="11.5546875" style="17"/>
    <col min="13316" max="13316" width="13.44140625" style="17" bestFit="1" customWidth="1"/>
    <col min="13317" max="13553" width="11.5546875" style="17"/>
    <col min="13554" max="13554" width="0.44140625" style="17" customWidth="1"/>
    <col min="13555" max="13555" width="2.5546875" style="17" customWidth="1"/>
    <col min="13556" max="13556" width="15.44140625" style="17" customWidth="1"/>
    <col min="13557" max="13557" width="1.44140625" style="17" customWidth="1"/>
    <col min="13558" max="13558" width="27.5546875" style="17" customWidth="1"/>
    <col min="13559" max="13559" width="6.5546875" style="17" customWidth="1"/>
    <col min="13560" max="13560" width="1.5546875" style="17" customWidth="1"/>
    <col min="13561" max="13561" width="10.5546875" style="17" customWidth="1"/>
    <col min="13562" max="13562" width="5.5546875" style="17" customWidth="1"/>
    <col min="13563" max="13563" width="1.5546875" style="17" customWidth="1"/>
    <col min="13564" max="13564" width="10.5546875" style="17" customWidth="1"/>
    <col min="13565" max="13565" width="6.5546875" style="17" customWidth="1"/>
    <col min="13566" max="13566" width="1.5546875" style="17" customWidth="1"/>
    <col min="13567" max="13567" width="10.5546875" style="17" customWidth="1"/>
    <col min="13568" max="13568" width="9.5546875" style="17" customWidth="1"/>
    <col min="13569" max="13569" width="13.44140625" style="17" bestFit="1" customWidth="1"/>
    <col min="13570" max="13570" width="7.5546875" style="17" customWidth="1"/>
    <col min="13571" max="13571" width="11.5546875" style="17"/>
    <col min="13572" max="13572" width="13.44140625" style="17" bestFit="1" customWidth="1"/>
    <col min="13573" max="13809" width="11.5546875" style="17"/>
    <col min="13810" max="13810" width="0.44140625" style="17" customWidth="1"/>
    <col min="13811" max="13811" width="2.5546875" style="17" customWidth="1"/>
    <col min="13812" max="13812" width="15.44140625" style="17" customWidth="1"/>
    <col min="13813" max="13813" width="1.44140625" style="17" customWidth="1"/>
    <col min="13814" max="13814" width="27.5546875" style="17" customWidth="1"/>
    <col min="13815" max="13815" width="6.5546875" style="17" customWidth="1"/>
    <col min="13816" max="13816" width="1.5546875" style="17" customWidth="1"/>
    <col min="13817" max="13817" width="10.5546875" style="17" customWidth="1"/>
    <col min="13818" max="13818" width="5.5546875" style="17" customWidth="1"/>
    <col min="13819" max="13819" width="1.5546875" style="17" customWidth="1"/>
    <col min="13820" max="13820" width="10.5546875" style="17" customWidth="1"/>
    <col min="13821" max="13821" width="6.5546875" style="17" customWidth="1"/>
    <col min="13822" max="13822" width="1.5546875" style="17" customWidth="1"/>
    <col min="13823" max="13823" width="10.5546875" style="17" customWidth="1"/>
    <col min="13824" max="13824" width="9.5546875" style="17" customWidth="1"/>
    <col min="13825" max="13825" width="13.44140625" style="17" bestFit="1" customWidth="1"/>
    <col min="13826" max="13826" width="7.5546875" style="17" customWidth="1"/>
    <col min="13827" max="13827" width="11.5546875" style="17"/>
    <col min="13828" max="13828" width="13.44140625" style="17" bestFit="1" customWidth="1"/>
    <col min="13829" max="14065" width="11.5546875" style="17"/>
    <col min="14066" max="14066" width="0.44140625" style="17" customWidth="1"/>
    <col min="14067" max="14067" width="2.5546875" style="17" customWidth="1"/>
    <col min="14068" max="14068" width="15.44140625" style="17" customWidth="1"/>
    <col min="14069" max="14069" width="1.44140625" style="17" customWidth="1"/>
    <col min="14070" max="14070" width="27.5546875" style="17" customWidth="1"/>
    <col min="14071" max="14071" width="6.5546875" style="17" customWidth="1"/>
    <col min="14072" max="14072" width="1.5546875" style="17" customWidth="1"/>
    <col min="14073" max="14073" width="10.5546875" style="17" customWidth="1"/>
    <col min="14074" max="14074" width="5.5546875" style="17" customWidth="1"/>
    <col min="14075" max="14075" width="1.5546875" style="17" customWidth="1"/>
    <col min="14076" max="14076" width="10.5546875" style="17" customWidth="1"/>
    <col min="14077" max="14077" width="6.5546875" style="17" customWidth="1"/>
    <col min="14078" max="14078" width="1.5546875" style="17" customWidth="1"/>
    <col min="14079" max="14079" width="10.5546875" style="17" customWidth="1"/>
    <col min="14080" max="14080" width="9.5546875" style="17" customWidth="1"/>
    <col min="14081" max="14081" width="13.44140625" style="17" bestFit="1" customWidth="1"/>
    <col min="14082" max="14082" width="7.5546875" style="17" customWidth="1"/>
    <col min="14083" max="14083" width="11.5546875" style="17"/>
    <col min="14084" max="14084" width="13.44140625" style="17" bestFit="1" customWidth="1"/>
    <col min="14085" max="14321" width="11.5546875" style="17"/>
    <col min="14322" max="14322" width="0.44140625" style="17" customWidth="1"/>
    <col min="14323" max="14323" width="2.5546875" style="17" customWidth="1"/>
    <col min="14324" max="14324" width="15.44140625" style="17" customWidth="1"/>
    <col min="14325" max="14325" width="1.44140625" style="17" customWidth="1"/>
    <col min="14326" max="14326" width="27.5546875" style="17" customWidth="1"/>
    <col min="14327" max="14327" width="6.5546875" style="17" customWidth="1"/>
    <col min="14328" max="14328" width="1.5546875" style="17" customWidth="1"/>
    <col min="14329" max="14329" width="10.5546875" style="17" customWidth="1"/>
    <col min="14330" max="14330" width="5.5546875" style="17" customWidth="1"/>
    <col min="14331" max="14331" width="1.5546875" style="17" customWidth="1"/>
    <col min="14332" max="14332" width="10.5546875" style="17" customWidth="1"/>
    <col min="14333" max="14333" width="6.5546875" style="17" customWidth="1"/>
    <col min="14334" max="14334" width="1.5546875" style="17" customWidth="1"/>
    <col min="14335" max="14335" width="10.5546875" style="17" customWidth="1"/>
    <col min="14336" max="14336" width="9.5546875" style="17" customWidth="1"/>
    <col min="14337" max="14337" width="13.44140625" style="17" bestFit="1" customWidth="1"/>
    <col min="14338" max="14338" width="7.5546875" style="17" customWidth="1"/>
    <col min="14339" max="14339" width="11.5546875" style="17"/>
    <col min="14340" max="14340" width="13.44140625" style="17" bestFit="1" customWidth="1"/>
    <col min="14341" max="14577" width="11.5546875" style="17"/>
    <col min="14578" max="14578" width="0.44140625" style="17" customWidth="1"/>
    <col min="14579" max="14579" width="2.5546875" style="17" customWidth="1"/>
    <col min="14580" max="14580" width="15.44140625" style="17" customWidth="1"/>
    <col min="14581" max="14581" width="1.44140625" style="17" customWidth="1"/>
    <col min="14582" max="14582" width="27.5546875" style="17" customWidth="1"/>
    <col min="14583" max="14583" width="6.5546875" style="17" customWidth="1"/>
    <col min="14584" max="14584" width="1.5546875" style="17" customWidth="1"/>
    <col min="14585" max="14585" width="10.5546875" style="17" customWidth="1"/>
    <col min="14586" max="14586" width="5.5546875" style="17" customWidth="1"/>
    <col min="14587" max="14587" width="1.5546875" style="17" customWidth="1"/>
    <col min="14588" max="14588" width="10.5546875" style="17" customWidth="1"/>
    <col min="14589" max="14589" width="6.5546875" style="17" customWidth="1"/>
    <col min="14590" max="14590" width="1.5546875" style="17" customWidth="1"/>
    <col min="14591" max="14591" width="10.5546875" style="17" customWidth="1"/>
    <col min="14592" max="14592" width="9.5546875" style="17" customWidth="1"/>
    <col min="14593" max="14593" width="13.44140625" style="17" bestFit="1" customWidth="1"/>
    <col min="14594" max="14594" width="7.5546875" style="17" customWidth="1"/>
    <col min="14595" max="14595" width="11.5546875" style="17"/>
    <col min="14596" max="14596" width="13.44140625" style="17" bestFit="1" customWidth="1"/>
    <col min="14597" max="14833" width="11.5546875" style="17"/>
    <col min="14834" max="14834" width="0.44140625" style="17" customWidth="1"/>
    <col min="14835" max="14835" width="2.5546875" style="17" customWidth="1"/>
    <col min="14836" max="14836" width="15.44140625" style="17" customWidth="1"/>
    <col min="14837" max="14837" width="1.44140625" style="17" customWidth="1"/>
    <col min="14838" max="14838" width="27.5546875" style="17" customWidth="1"/>
    <col min="14839" max="14839" width="6.5546875" style="17" customWidth="1"/>
    <col min="14840" max="14840" width="1.5546875" style="17" customWidth="1"/>
    <col min="14841" max="14841" width="10.5546875" style="17" customWidth="1"/>
    <col min="14842" max="14842" width="5.5546875" style="17" customWidth="1"/>
    <col min="14843" max="14843" width="1.5546875" style="17" customWidth="1"/>
    <col min="14844" max="14844" width="10.5546875" style="17" customWidth="1"/>
    <col min="14845" max="14845" width="6.5546875" style="17" customWidth="1"/>
    <col min="14846" max="14846" width="1.5546875" style="17" customWidth="1"/>
    <col min="14847" max="14847" width="10.5546875" style="17" customWidth="1"/>
    <col min="14848" max="14848" width="9.5546875" style="17" customWidth="1"/>
    <col min="14849" max="14849" width="13.44140625" style="17" bestFit="1" customWidth="1"/>
    <col min="14850" max="14850" width="7.5546875" style="17" customWidth="1"/>
    <col min="14851" max="14851" width="11.5546875" style="17"/>
    <col min="14852" max="14852" width="13.44140625" style="17" bestFit="1" customWidth="1"/>
    <col min="14853" max="15089" width="11.5546875" style="17"/>
    <col min="15090" max="15090" width="0.44140625" style="17" customWidth="1"/>
    <col min="15091" max="15091" width="2.5546875" style="17" customWidth="1"/>
    <col min="15092" max="15092" width="15.44140625" style="17" customWidth="1"/>
    <col min="15093" max="15093" width="1.44140625" style="17" customWidth="1"/>
    <col min="15094" max="15094" width="27.5546875" style="17" customWidth="1"/>
    <col min="15095" max="15095" width="6.5546875" style="17" customWidth="1"/>
    <col min="15096" max="15096" width="1.5546875" style="17" customWidth="1"/>
    <col min="15097" max="15097" width="10.5546875" style="17" customWidth="1"/>
    <col min="15098" max="15098" width="5.5546875" style="17" customWidth="1"/>
    <col min="15099" max="15099" width="1.5546875" style="17" customWidth="1"/>
    <col min="15100" max="15100" width="10.5546875" style="17" customWidth="1"/>
    <col min="15101" max="15101" width="6.5546875" style="17" customWidth="1"/>
    <col min="15102" max="15102" width="1.5546875" style="17" customWidth="1"/>
    <col min="15103" max="15103" width="10.5546875" style="17" customWidth="1"/>
    <col min="15104" max="15104" width="9.5546875" style="17" customWidth="1"/>
    <col min="15105" max="15105" width="13.44140625" style="17" bestFit="1" customWidth="1"/>
    <col min="15106" max="15106" width="7.5546875" style="17" customWidth="1"/>
    <col min="15107" max="15107" width="11.5546875" style="17"/>
    <col min="15108" max="15108" width="13.44140625" style="17" bestFit="1" customWidth="1"/>
    <col min="15109" max="15345" width="11.5546875" style="17"/>
    <col min="15346" max="15346" width="0.44140625" style="17" customWidth="1"/>
    <col min="15347" max="15347" width="2.5546875" style="17" customWidth="1"/>
    <col min="15348" max="15348" width="15.44140625" style="17" customWidth="1"/>
    <col min="15349" max="15349" width="1.44140625" style="17" customWidth="1"/>
    <col min="15350" max="15350" width="27.5546875" style="17" customWidth="1"/>
    <col min="15351" max="15351" width="6.5546875" style="17" customWidth="1"/>
    <col min="15352" max="15352" width="1.5546875" style="17" customWidth="1"/>
    <col min="15353" max="15353" width="10.5546875" style="17" customWidth="1"/>
    <col min="15354" max="15354" width="5.5546875" style="17" customWidth="1"/>
    <col min="15355" max="15355" width="1.5546875" style="17" customWidth="1"/>
    <col min="15356" max="15356" width="10.5546875" style="17" customWidth="1"/>
    <col min="15357" max="15357" width="6.5546875" style="17" customWidth="1"/>
    <col min="15358" max="15358" width="1.5546875" style="17" customWidth="1"/>
    <col min="15359" max="15359" width="10.5546875" style="17" customWidth="1"/>
    <col min="15360" max="15360" width="9.5546875" style="17" customWidth="1"/>
    <col min="15361" max="15361" width="13.44140625" style="17" bestFit="1" customWidth="1"/>
    <col min="15362" max="15362" width="7.5546875" style="17" customWidth="1"/>
    <col min="15363" max="15363" width="11.5546875" style="17"/>
    <col min="15364" max="15364" width="13.44140625" style="17" bestFit="1" customWidth="1"/>
    <col min="15365" max="15601" width="11.5546875" style="17"/>
    <col min="15602" max="15602" width="0.44140625" style="17" customWidth="1"/>
    <col min="15603" max="15603" width="2.5546875" style="17" customWidth="1"/>
    <col min="15604" max="15604" width="15.44140625" style="17" customWidth="1"/>
    <col min="15605" max="15605" width="1.44140625" style="17" customWidth="1"/>
    <col min="15606" max="15606" width="27.5546875" style="17" customWidth="1"/>
    <col min="15607" max="15607" width="6.5546875" style="17" customWidth="1"/>
    <col min="15608" max="15608" width="1.5546875" style="17" customWidth="1"/>
    <col min="15609" max="15609" width="10.5546875" style="17" customWidth="1"/>
    <col min="15610" max="15610" width="5.5546875" style="17" customWidth="1"/>
    <col min="15611" max="15611" width="1.5546875" style="17" customWidth="1"/>
    <col min="15612" max="15612" width="10.5546875" style="17" customWidth="1"/>
    <col min="15613" max="15613" width="6.5546875" style="17" customWidth="1"/>
    <col min="15614" max="15614" width="1.5546875" style="17" customWidth="1"/>
    <col min="15615" max="15615" width="10.5546875" style="17" customWidth="1"/>
    <col min="15616" max="15616" width="9.5546875" style="17" customWidth="1"/>
    <col min="15617" max="15617" width="13.44140625" style="17" bestFit="1" customWidth="1"/>
    <col min="15618" max="15618" width="7.5546875" style="17" customWidth="1"/>
    <col min="15619" max="15619" width="11.5546875" style="17"/>
    <col min="15620" max="15620" width="13.44140625" style="17" bestFit="1" customWidth="1"/>
    <col min="15621" max="15857" width="11.5546875" style="17"/>
    <col min="15858" max="15858" width="0.44140625" style="17" customWidth="1"/>
    <col min="15859" max="15859" width="2.5546875" style="17" customWidth="1"/>
    <col min="15860" max="15860" width="15.44140625" style="17" customWidth="1"/>
    <col min="15861" max="15861" width="1.44140625" style="17" customWidth="1"/>
    <col min="15862" max="15862" width="27.5546875" style="17" customWidth="1"/>
    <col min="15863" max="15863" width="6.5546875" style="17" customWidth="1"/>
    <col min="15864" max="15864" width="1.5546875" style="17" customWidth="1"/>
    <col min="15865" max="15865" width="10.5546875" style="17" customWidth="1"/>
    <col min="15866" max="15866" width="5.5546875" style="17" customWidth="1"/>
    <col min="15867" max="15867" width="1.5546875" style="17" customWidth="1"/>
    <col min="15868" max="15868" width="10.5546875" style="17" customWidth="1"/>
    <col min="15869" max="15869" width="6.5546875" style="17" customWidth="1"/>
    <col min="15870" max="15870" width="1.5546875" style="17" customWidth="1"/>
    <col min="15871" max="15871" width="10.5546875" style="17" customWidth="1"/>
    <col min="15872" max="15872" width="9.5546875" style="17" customWidth="1"/>
    <col min="15873" max="15873" width="13.44140625" style="17" bestFit="1" customWidth="1"/>
    <col min="15874" max="15874" width="7.5546875" style="17" customWidth="1"/>
    <col min="15875" max="15875" width="11.5546875" style="17"/>
    <col min="15876" max="15876" width="13.44140625" style="17" bestFit="1" customWidth="1"/>
    <col min="15877" max="16113" width="11.5546875" style="17"/>
    <col min="16114" max="16114" width="0.44140625" style="17" customWidth="1"/>
    <col min="16115" max="16115" width="2.5546875" style="17" customWidth="1"/>
    <col min="16116" max="16116" width="15.44140625" style="17" customWidth="1"/>
    <col min="16117" max="16117" width="1.44140625" style="17" customWidth="1"/>
    <col min="16118" max="16118" width="27.5546875" style="17" customWidth="1"/>
    <col min="16119" max="16119" width="6.5546875" style="17" customWidth="1"/>
    <col min="16120" max="16120" width="1.5546875" style="17" customWidth="1"/>
    <col min="16121" max="16121" width="10.5546875" style="17" customWidth="1"/>
    <col min="16122" max="16122" width="5.5546875" style="17" customWidth="1"/>
    <col min="16123" max="16123" width="1.5546875" style="17" customWidth="1"/>
    <col min="16124" max="16124" width="10.5546875" style="17" customWidth="1"/>
    <col min="16125" max="16125" width="6.5546875" style="17" customWidth="1"/>
    <col min="16126" max="16126" width="1.5546875" style="17" customWidth="1"/>
    <col min="16127" max="16127" width="10.5546875" style="17" customWidth="1"/>
    <col min="16128" max="16128" width="9.5546875" style="17" customWidth="1"/>
    <col min="16129" max="16129" width="13.44140625" style="17" bestFit="1" customWidth="1"/>
    <col min="16130" max="16130" width="7.5546875" style="17" customWidth="1"/>
    <col min="16131" max="16131" width="11.5546875" style="17"/>
    <col min="16132" max="16132" width="13.44140625" style="17" bestFit="1" customWidth="1"/>
    <col min="16133" max="16384" width="11.5546875" style="17"/>
  </cols>
  <sheetData>
    <row r="1" spans="1:14" s="5" customFormat="1" ht="0.75" customHeight="1"/>
    <row r="2" spans="1:14" s="5" customFormat="1" ht="21" customHeight="1">
      <c r="E2" s="6"/>
      <c r="G2" s="100" t="s">
        <v>1</v>
      </c>
    </row>
    <row r="3" spans="1:14" s="5" customFormat="1" ht="15" customHeight="1">
      <c r="E3" s="24"/>
      <c r="F3" s="24"/>
      <c r="G3" s="101" t="str">
        <f>Indice!E3</f>
        <v>Agosto 2025</v>
      </c>
    </row>
    <row r="4" spans="1:14" s="7" customFormat="1" ht="20.25" customHeight="1">
      <c r="B4" s="8"/>
      <c r="C4" s="99" t="s">
        <v>64</v>
      </c>
      <c r="G4" s="9"/>
    </row>
    <row r="5" spans="1:14" s="7" customFormat="1" ht="12.75" customHeight="1">
      <c r="B5" s="8"/>
      <c r="C5" s="10"/>
      <c r="G5" s="9"/>
    </row>
    <row r="6" spans="1:14" s="7" customFormat="1" ht="13.5" customHeight="1">
      <c r="B6" s="8"/>
      <c r="D6" s="12"/>
      <c r="E6" s="12"/>
      <c r="G6" s="9"/>
    </row>
    <row r="7" spans="1:14" s="7" customFormat="1" ht="12.75" customHeight="1">
      <c r="B7" s="8"/>
      <c r="C7" s="310" t="s">
        <v>223</v>
      </c>
      <c r="D7" s="12"/>
      <c r="E7" s="326" t="s">
        <v>224</v>
      </c>
      <c r="F7" s="326"/>
      <c r="G7" s="9"/>
    </row>
    <row r="8" spans="1:14" ht="12.75" customHeight="1">
      <c r="A8" s="7"/>
      <c r="B8" s="8"/>
      <c r="C8" s="310"/>
      <c r="D8" s="12"/>
      <c r="E8" s="327" t="str">
        <f>CONCATENATE(TEXT(SUM(Dat_01!B22:B25)/1000,"0,0")," GWh")</f>
        <v>-284,2 GWh</v>
      </c>
      <c r="F8" s="327"/>
      <c r="G8" s="16"/>
    </row>
    <row r="9" spans="1:14">
      <c r="A9" s="7"/>
      <c r="B9" s="8"/>
      <c r="C9" s="18"/>
      <c r="D9" s="12"/>
      <c r="F9" s="17"/>
      <c r="G9" s="19"/>
      <c r="H9" s="168"/>
      <c r="I9" s="168"/>
      <c r="J9" s="169"/>
      <c r="K9" s="168"/>
      <c r="L9" s="169"/>
      <c r="M9" s="168"/>
      <c r="N9" s="169"/>
    </row>
    <row r="10" spans="1:14">
      <c r="E10" s="324" t="s">
        <v>225</v>
      </c>
      <c r="F10" s="325" t="str">
        <f>CONCATENATE(TEXT(SUM(Dat_01!B22,Dat_01!B24)/1000,"0,0")," GWh")</f>
        <v>576,0 GWh</v>
      </c>
    </row>
    <row r="11" spans="1:14">
      <c r="E11" s="324"/>
      <c r="F11" s="325"/>
    </row>
    <row r="12" spans="1:14">
      <c r="E12" s="21"/>
      <c r="F12" s="21"/>
    </row>
    <row r="13" spans="1:14">
      <c r="E13" s="21"/>
      <c r="F13" s="21"/>
    </row>
    <row r="14" spans="1:14">
      <c r="F14" s="21"/>
    </row>
    <row r="15" spans="1:14">
      <c r="E15" s="21"/>
      <c r="F15" s="23"/>
    </row>
    <row r="16" spans="1:14">
      <c r="E16" s="21"/>
      <c r="F16" s="21"/>
    </row>
    <row r="17" spans="1:14">
      <c r="E17" s="21"/>
      <c r="F17" s="21"/>
    </row>
    <row r="18" spans="1:14">
      <c r="E18" s="21"/>
      <c r="F18" s="21"/>
    </row>
    <row r="19" spans="1:14">
      <c r="E19" s="21"/>
      <c r="F19" s="21"/>
    </row>
    <row r="20" spans="1:14">
      <c r="E20" s="21"/>
      <c r="F20" s="21"/>
    </row>
    <row r="21" spans="1:14">
      <c r="E21" s="21"/>
      <c r="F21" s="21"/>
    </row>
    <row r="22" spans="1:14">
      <c r="E22" s="21"/>
      <c r="F22" s="21"/>
    </row>
    <row r="23" spans="1:14">
      <c r="E23" s="324" t="s">
        <v>227</v>
      </c>
      <c r="F23" s="325" t="str">
        <f>CONCATENATE(TEXT(SUM(Dat_01!B23,Dat_01!B25)/1000,"0,0")," GWh")</f>
        <v>-860,2 GWh</v>
      </c>
    </row>
    <row r="24" spans="1:14" s="22" customFormat="1">
      <c r="A24" s="5"/>
      <c r="B24" s="5"/>
      <c r="C24" s="5"/>
      <c r="D24" s="5"/>
      <c r="E24" s="324"/>
      <c r="F24" s="325"/>
      <c r="G24" s="17"/>
      <c r="H24" s="17"/>
      <c r="I24" s="17"/>
      <c r="J24" s="17"/>
      <c r="K24" s="17"/>
      <c r="L24" s="17"/>
      <c r="M24" s="17"/>
      <c r="N24" s="17"/>
    </row>
  </sheetData>
  <mergeCells count="7">
    <mergeCell ref="E23:E24"/>
    <mergeCell ref="F23:F24"/>
    <mergeCell ref="C7:C8"/>
    <mergeCell ref="E7:F7"/>
    <mergeCell ref="E8:F8"/>
    <mergeCell ref="F10:F11"/>
    <mergeCell ref="E10:E11"/>
  </mergeCell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ignoredErrors>
    <ignoredError sqref="E8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6"/>
  <dimension ref="A1:AA310"/>
  <sheetViews>
    <sheetView tabSelected="1" topLeftCell="A20" zoomScale="70" zoomScaleNormal="70" zoomScaleSheetLayoutView="100" workbookViewId="0">
      <selection activeCell="M53" sqref="M53"/>
    </sheetView>
  </sheetViews>
  <sheetFormatPr baseColWidth="10" defaultRowHeight="13.2"/>
  <cols>
    <col min="1" max="1" width="18.5546875" customWidth="1"/>
    <col min="2" max="23" width="15.5546875" customWidth="1"/>
    <col min="24" max="26" width="18.5546875" customWidth="1"/>
    <col min="27" max="250" width="15.5546875" customWidth="1"/>
  </cols>
  <sheetData>
    <row r="1" spans="1:15">
      <c r="A1" s="167" t="s">
        <v>28</v>
      </c>
      <c r="B1" s="167" t="s">
        <v>103</v>
      </c>
    </row>
    <row r="2" spans="1:15">
      <c r="A2" s="251" t="s">
        <v>245</v>
      </c>
      <c r="B2" s="251" t="s">
        <v>246</v>
      </c>
    </row>
    <row r="4" spans="1:15">
      <c r="A4" s="163" t="s">
        <v>28</v>
      </c>
      <c r="B4" s="332" t="s">
        <v>245</v>
      </c>
      <c r="C4" s="333"/>
      <c r="D4" s="333"/>
      <c r="E4" s="333"/>
      <c r="F4" s="333"/>
      <c r="G4" s="333"/>
      <c r="H4" s="333"/>
      <c r="I4" s="333"/>
      <c r="J4" s="333"/>
      <c r="L4" s="248" t="s">
        <v>101</v>
      </c>
      <c r="M4" s="249" t="s">
        <v>164</v>
      </c>
    </row>
    <row r="5" spans="1:15">
      <c r="A5" s="163" t="s">
        <v>100</v>
      </c>
      <c r="B5" s="334" t="s">
        <v>93</v>
      </c>
      <c r="C5" s="335"/>
      <c r="D5" s="335"/>
      <c r="E5" s="335"/>
      <c r="F5" s="335"/>
      <c r="G5" s="335"/>
      <c r="H5" s="335"/>
      <c r="I5" s="335"/>
      <c r="J5" s="335"/>
      <c r="L5" s="248" t="s">
        <v>28</v>
      </c>
      <c r="M5" s="249" t="s">
        <v>249</v>
      </c>
    </row>
    <row r="6" spans="1:15">
      <c r="A6" s="163" t="s">
        <v>101</v>
      </c>
      <c r="B6" s="164" t="s">
        <v>94</v>
      </c>
      <c r="C6" s="164" t="s">
        <v>156</v>
      </c>
      <c r="D6" s="164" t="s">
        <v>95</v>
      </c>
      <c r="E6" s="164" t="s">
        <v>96</v>
      </c>
      <c r="F6" s="164" t="s">
        <v>143</v>
      </c>
      <c r="G6" s="164" t="s">
        <v>97</v>
      </c>
      <c r="H6" s="164" t="s">
        <v>98</v>
      </c>
      <c r="I6" s="164" t="s">
        <v>157</v>
      </c>
      <c r="J6" s="164" t="s">
        <v>99</v>
      </c>
      <c r="L6" s="248" t="s">
        <v>165</v>
      </c>
      <c r="M6" s="250"/>
    </row>
    <row r="7" spans="1:15">
      <c r="A7" s="163" t="s">
        <v>102</v>
      </c>
      <c r="B7" s="165"/>
      <c r="C7" s="165"/>
      <c r="D7" s="165"/>
      <c r="E7" s="165"/>
      <c r="F7" s="165"/>
      <c r="G7" s="165"/>
      <c r="H7" s="165"/>
      <c r="I7" s="165"/>
      <c r="J7" s="165"/>
      <c r="L7" s="219" t="s">
        <v>4</v>
      </c>
      <c r="M7" s="299">
        <v>1258.0899999999999</v>
      </c>
      <c r="O7" s="255"/>
    </row>
    <row r="8" spans="1:15">
      <c r="A8" s="251" t="s">
        <v>2</v>
      </c>
      <c r="B8" s="295">
        <v>1781807.04951</v>
      </c>
      <c r="C8" s="295">
        <v>1809467.52568</v>
      </c>
      <c r="D8" s="296">
        <v>-1.52865281E-2</v>
      </c>
      <c r="E8" s="295">
        <v>25004182.324205998</v>
      </c>
      <c r="F8" s="295">
        <v>25198224.166421</v>
      </c>
      <c r="G8" s="296">
        <v>-7.7006158000000003E-3</v>
      </c>
      <c r="H8" s="295">
        <v>34746157.439203002</v>
      </c>
      <c r="I8" s="295">
        <v>35169311.265188999</v>
      </c>
      <c r="J8" s="296">
        <v>-1.2031905400000001E-2</v>
      </c>
      <c r="L8" s="219" t="s">
        <v>120</v>
      </c>
      <c r="M8" s="299">
        <v>24561.845000000001</v>
      </c>
      <c r="O8" s="255"/>
    </row>
    <row r="9" spans="1:15">
      <c r="A9" s="251" t="s">
        <v>3</v>
      </c>
      <c r="B9" s="295">
        <v>5094839.5760000004</v>
      </c>
      <c r="C9" s="295">
        <v>5127963.6950000003</v>
      </c>
      <c r="D9" s="296">
        <v>-6.4595073000000003E-3</v>
      </c>
      <c r="E9" s="295">
        <v>35105250.994000003</v>
      </c>
      <c r="F9" s="295">
        <v>34858357.123999998</v>
      </c>
      <c r="G9" s="296">
        <v>7.0827740999999996E-3</v>
      </c>
      <c r="H9" s="295">
        <v>52637696.806999996</v>
      </c>
      <c r="I9" s="295">
        <v>52027883.001000002</v>
      </c>
      <c r="J9" s="296">
        <v>1.17209037E-2</v>
      </c>
      <c r="L9" s="219" t="s">
        <v>9</v>
      </c>
      <c r="M9" s="299">
        <v>5209.4530000000004</v>
      </c>
      <c r="O9" s="255"/>
    </row>
    <row r="10" spans="1:15">
      <c r="A10" s="251" t="s">
        <v>4</v>
      </c>
      <c r="B10" s="295">
        <v>0.11</v>
      </c>
      <c r="C10" s="295">
        <v>224373.74799999999</v>
      </c>
      <c r="D10" s="296">
        <v>-0.99999950969999996</v>
      </c>
      <c r="E10" s="295">
        <v>1339498.4569999999</v>
      </c>
      <c r="F10" s="295">
        <v>1758811.5870000001</v>
      </c>
      <c r="G10" s="296">
        <v>-0.23840707729999999</v>
      </c>
      <c r="H10" s="295">
        <v>2553075.9440000001</v>
      </c>
      <c r="I10" s="295">
        <v>3001035.449</v>
      </c>
      <c r="J10" s="296">
        <v>-0.14926831509999999</v>
      </c>
      <c r="L10" s="219" t="s">
        <v>5</v>
      </c>
      <c r="M10" s="299">
        <v>31950.871500000001</v>
      </c>
      <c r="O10" s="255"/>
    </row>
    <row r="11" spans="1:15">
      <c r="A11" s="251" t="s">
        <v>135</v>
      </c>
      <c r="B11" s="295">
        <v>164265.69699999999</v>
      </c>
      <c r="C11" s="295">
        <v>0</v>
      </c>
      <c r="D11" s="296">
        <v>0</v>
      </c>
      <c r="E11" s="295">
        <v>272882.67099999997</v>
      </c>
      <c r="F11" s="295">
        <v>0</v>
      </c>
      <c r="G11" s="296">
        <v>0</v>
      </c>
      <c r="H11" s="295">
        <v>272882.67099999997</v>
      </c>
      <c r="I11" s="295">
        <v>0</v>
      </c>
      <c r="J11" s="296">
        <v>0</v>
      </c>
      <c r="L11" s="219" t="s">
        <v>232</v>
      </c>
      <c r="M11" s="299">
        <v>7.95</v>
      </c>
      <c r="O11" s="255"/>
    </row>
    <row r="12" spans="1:15">
      <c r="A12" s="251" t="s">
        <v>232</v>
      </c>
      <c r="B12" s="295">
        <v>0</v>
      </c>
      <c r="C12" s="295">
        <v>0</v>
      </c>
      <c r="D12" s="296">
        <v>0</v>
      </c>
      <c r="E12" s="295">
        <v>0</v>
      </c>
      <c r="F12" s="295">
        <v>0</v>
      </c>
      <c r="G12" s="296">
        <v>0</v>
      </c>
      <c r="H12" s="295">
        <v>0</v>
      </c>
      <c r="I12" s="295">
        <v>0</v>
      </c>
      <c r="J12" s="296">
        <v>0</v>
      </c>
      <c r="L12" s="219" t="s">
        <v>2</v>
      </c>
      <c r="M12" s="299">
        <v>17077.19803</v>
      </c>
      <c r="O12" s="255"/>
    </row>
    <row r="13" spans="1:15">
      <c r="A13" s="251" t="s">
        <v>11</v>
      </c>
      <c r="B13" s="295">
        <v>3538346.3089999999</v>
      </c>
      <c r="C13" s="295">
        <v>2914428.9709999999</v>
      </c>
      <c r="D13" s="296">
        <v>0.2140787592</v>
      </c>
      <c r="E13" s="295">
        <v>23185851.081999999</v>
      </c>
      <c r="F13" s="295">
        <v>16471722.597999999</v>
      </c>
      <c r="G13" s="296">
        <v>0.40761544179999998</v>
      </c>
      <c r="H13" s="295">
        <v>35820759.406000003</v>
      </c>
      <c r="I13" s="295">
        <v>29334432.874000002</v>
      </c>
      <c r="J13" s="296">
        <v>0.22111647970000001</v>
      </c>
      <c r="L13" s="219" t="s">
        <v>3</v>
      </c>
      <c r="M13" s="299">
        <v>7117.29</v>
      </c>
      <c r="O13" s="255"/>
    </row>
    <row r="14" spans="1:15">
      <c r="A14" s="251" t="s">
        <v>5</v>
      </c>
      <c r="B14" s="295">
        <v>3597984.071</v>
      </c>
      <c r="C14" s="295">
        <v>3750972.7420000001</v>
      </c>
      <c r="D14" s="296">
        <v>-4.0786399000000001E-2</v>
      </c>
      <c r="E14" s="295">
        <v>36529769.193999998</v>
      </c>
      <c r="F14" s="295">
        <v>39437718.310999997</v>
      </c>
      <c r="G14" s="296">
        <v>-7.3735227099999995E-2</v>
      </c>
      <c r="H14" s="295">
        <v>56611098.305</v>
      </c>
      <c r="I14" s="295">
        <v>61357345.946999997</v>
      </c>
      <c r="J14" s="296">
        <v>-7.7354187500000005E-2</v>
      </c>
      <c r="L14" s="219" t="s">
        <v>124</v>
      </c>
      <c r="M14" s="299">
        <v>1129.0119999999999</v>
      </c>
      <c r="O14" s="255"/>
    </row>
    <row r="15" spans="1:15">
      <c r="A15" s="251" t="s">
        <v>6</v>
      </c>
      <c r="B15" s="295">
        <v>5702746.7220000001</v>
      </c>
      <c r="C15" s="295">
        <v>5291414.8279999997</v>
      </c>
      <c r="D15" s="296">
        <v>7.7735710999999999E-2</v>
      </c>
      <c r="E15" s="295">
        <v>34976892.758000001</v>
      </c>
      <c r="F15" s="295">
        <v>32117609.607000001</v>
      </c>
      <c r="G15" s="296">
        <v>8.9025403399999994E-2</v>
      </c>
      <c r="H15" s="295">
        <v>46541178.019000001</v>
      </c>
      <c r="I15" s="295">
        <v>41804573.366999999</v>
      </c>
      <c r="J15" s="296">
        <v>0.1133035042</v>
      </c>
      <c r="L15" s="219" t="s">
        <v>163</v>
      </c>
      <c r="M15" s="299">
        <v>378.2405</v>
      </c>
      <c r="O15" s="255"/>
    </row>
    <row r="16" spans="1:15">
      <c r="A16" s="251" t="s">
        <v>7</v>
      </c>
      <c r="B16" s="295">
        <v>488094.49200000003</v>
      </c>
      <c r="C16" s="295">
        <v>671160.86600000004</v>
      </c>
      <c r="D16" s="296">
        <v>-0.27276079889999999</v>
      </c>
      <c r="E16" s="295">
        <v>2889978.8730000001</v>
      </c>
      <c r="F16" s="295">
        <v>3305883.87</v>
      </c>
      <c r="G16" s="296">
        <v>-0.12580750360000001</v>
      </c>
      <c r="H16" s="295">
        <v>3711465.5720000002</v>
      </c>
      <c r="I16" s="295">
        <v>4136983.9789999998</v>
      </c>
      <c r="J16" s="296">
        <v>-0.1028571561</v>
      </c>
      <c r="L16" s="219" t="s">
        <v>123</v>
      </c>
      <c r="M16" s="299">
        <v>131.6275</v>
      </c>
      <c r="O16" s="255"/>
    </row>
    <row r="17" spans="1:15">
      <c r="A17" s="251" t="s">
        <v>8</v>
      </c>
      <c r="B17" s="295">
        <v>335559.56400000001</v>
      </c>
      <c r="C17" s="295">
        <v>318107.864</v>
      </c>
      <c r="D17" s="296">
        <v>5.4860951200000001E-2</v>
      </c>
      <c r="E17" s="295">
        <v>2573115</v>
      </c>
      <c r="F17" s="295">
        <v>2465840.8480000002</v>
      </c>
      <c r="G17" s="296">
        <v>4.3504085900000003E-2</v>
      </c>
      <c r="H17" s="295">
        <v>3787785.4330000002</v>
      </c>
      <c r="I17" s="295">
        <v>3507759.5580000002</v>
      </c>
      <c r="J17" s="296">
        <v>7.9830407500000006E-2</v>
      </c>
      <c r="L17" s="219" t="s">
        <v>121</v>
      </c>
      <c r="M17" s="299">
        <v>35829.577763000001</v>
      </c>
      <c r="O17" s="255"/>
    </row>
    <row r="18" spans="1:15">
      <c r="A18" s="251" t="s">
        <v>9</v>
      </c>
      <c r="B18" s="295">
        <v>1208567.993</v>
      </c>
      <c r="C18" s="295">
        <v>1402103.4469999999</v>
      </c>
      <c r="D18" s="296">
        <v>-0.13803222179999999</v>
      </c>
      <c r="E18" s="295">
        <v>10121240.846999999</v>
      </c>
      <c r="F18" s="295">
        <v>10788528.543</v>
      </c>
      <c r="G18" s="296">
        <v>-6.18515948E-2</v>
      </c>
      <c r="H18" s="295">
        <v>15706853.118000001</v>
      </c>
      <c r="I18" s="295">
        <v>15666426.938999999</v>
      </c>
      <c r="J18" s="296">
        <v>2.5804338999999999E-3</v>
      </c>
      <c r="L18" s="219" t="s">
        <v>122</v>
      </c>
      <c r="M18" s="299">
        <v>2300.8229999999999</v>
      </c>
      <c r="O18" s="255"/>
    </row>
    <row r="19" spans="1:15">
      <c r="A19" s="251" t="s">
        <v>66</v>
      </c>
      <c r="B19" s="295">
        <v>59049.389499999997</v>
      </c>
      <c r="C19" s="295">
        <v>62179.3</v>
      </c>
      <c r="D19" s="296">
        <v>-5.0336856499999999E-2</v>
      </c>
      <c r="E19" s="295">
        <v>362918.68849999999</v>
      </c>
      <c r="F19" s="295">
        <v>404698.66200000001</v>
      </c>
      <c r="G19" s="296">
        <v>-0.10323724149999999</v>
      </c>
      <c r="H19" s="295">
        <v>611808.19050000003</v>
      </c>
      <c r="I19" s="295">
        <v>650857.43350000004</v>
      </c>
      <c r="J19" s="296">
        <v>-5.9996615199999999E-2</v>
      </c>
      <c r="L19" s="219" t="s">
        <v>78</v>
      </c>
      <c r="M19" s="299">
        <v>3331.4</v>
      </c>
      <c r="O19" s="255"/>
    </row>
    <row r="20" spans="1:15">
      <c r="A20" s="251" t="s">
        <v>67</v>
      </c>
      <c r="B20" s="295">
        <v>93167.946500000005</v>
      </c>
      <c r="C20" s="295">
        <v>140658.54699999999</v>
      </c>
      <c r="D20" s="296">
        <v>-0.33763039299999997</v>
      </c>
      <c r="E20" s="295">
        <v>592206.74849999999</v>
      </c>
      <c r="F20" s="295">
        <v>728234.78599999996</v>
      </c>
      <c r="G20" s="296">
        <v>-0.1867914581</v>
      </c>
      <c r="H20" s="295">
        <v>1059037.2245</v>
      </c>
      <c r="I20" s="295">
        <v>1138573.2675000001</v>
      </c>
      <c r="J20" s="296">
        <v>-6.9855884800000004E-2</v>
      </c>
      <c r="L20" s="219" t="s">
        <v>233</v>
      </c>
      <c r="M20" s="299">
        <v>561.88499999999999</v>
      </c>
      <c r="O20" s="255"/>
    </row>
    <row r="21" spans="1:15">
      <c r="A21" s="252" t="s">
        <v>10</v>
      </c>
      <c r="B21" s="297">
        <v>22064428.919509999</v>
      </c>
      <c r="C21" s="297">
        <v>21712831.533679999</v>
      </c>
      <c r="D21" s="298">
        <v>1.6193069300000001E-2</v>
      </c>
      <c r="E21" s="297">
        <v>172953787.63720599</v>
      </c>
      <c r="F21" s="297">
        <v>167535630.10242099</v>
      </c>
      <c r="G21" s="298">
        <v>3.2340329799999998E-2</v>
      </c>
      <c r="H21" s="297">
        <v>254059798.12920299</v>
      </c>
      <c r="I21" s="297">
        <v>247795183.08018899</v>
      </c>
      <c r="J21" s="298">
        <v>2.5281423800000001E-2</v>
      </c>
      <c r="L21" s="219" t="s">
        <v>207</v>
      </c>
      <c r="M21" s="299">
        <v>24.451969999999999</v>
      </c>
    </row>
    <row r="22" spans="1:15">
      <c r="A22" s="251" t="s">
        <v>78</v>
      </c>
      <c r="B22" s="295">
        <v>575765.039842</v>
      </c>
      <c r="C22" s="295">
        <v>426903.96357600001</v>
      </c>
      <c r="D22" s="296">
        <v>0.34869921329999998</v>
      </c>
      <c r="E22" s="295">
        <v>4013792.7390939998</v>
      </c>
      <c r="F22" s="295">
        <v>4064953.4547660002</v>
      </c>
      <c r="G22" s="296">
        <v>-1.2585806E-2</v>
      </c>
      <c r="H22" s="295">
        <v>5407259.1710569998</v>
      </c>
      <c r="I22" s="295">
        <v>5807960.6987739997</v>
      </c>
      <c r="J22" s="296">
        <v>-6.8991776699999993E-2</v>
      </c>
      <c r="L22" s="300" t="s">
        <v>15</v>
      </c>
      <c r="M22" s="301">
        <v>130869.71526300001</v>
      </c>
    </row>
    <row r="23" spans="1:15">
      <c r="A23" s="251" t="s">
        <v>115</v>
      </c>
      <c r="B23" s="295">
        <v>-859577.77399999998</v>
      </c>
      <c r="C23" s="295">
        <v>-661364.66610000003</v>
      </c>
      <c r="D23" s="296">
        <v>0.29970320169999998</v>
      </c>
      <c r="E23" s="295">
        <v>-6326008.6620929996</v>
      </c>
      <c r="F23" s="295">
        <v>-6440719.5497650001</v>
      </c>
      <c r="G23" s="296">
        <v>-1.7810259700000001E-2</v>
      </c>
      <c r="H23" s="295">
        <v>-8549497.9175829999</v>
      </c>
      <c r="I23" s="295">
        <v>-9227946.6430280004</v>
      </c>
      <c r="J23" s="296">
        <v>-7.3521093199999998E-2</v>
      </c>
    </row>
    <row r="24" spans="1:15">
      <c r="A24" s="251" t="s">
        <v>203</v>
      </c>
      <c r="B24" s="295">
        <v>277.3</v>
      </c>
      <c r="C24" s="295">
        <v>983.75599999999997</v>
      </c>
      <c r="D24" s="296">
        <v>-0.71812116010000004</v>
      </c>
      <c r="E24" s="295">
        <v>4758.42</v>
      </c>
      <c r="F24" s="295">
        <v>5396.3019999999997</v>
      </c>
      <c r="G24" s="296">
        <v>-0.11820724639999999</v>
      </c>
      <c r="H24" s="295">
        <v>8461.2099999999991</v>
      </c>
      <c r="I24" s="295">
        <v>7269.7240000000002</v>
      </c>
      <c r="J24" s="296">
        <v>0.16389700630000001</v>
      </c>
      <c r="L24" s="274" t="s">
        <v>213</v>
      </c>
      <c r="M24" s="284">
        <f>(+M19+M21)/M22</f>
        <v>2.5642693294288688E-2</v>
      </c>
    </row>
    <row r="25" spans="1:15">
      <c r="A25" s="251" t="s">
        <v>204</v>
      </c>
      <c r="B25" s="295">
        <v>-660.13</v>
      </c>
      <c r="C25" s="295">
        <v>-1203.6790000000001</v>
      </c>
      <c r="D25" s="296">
        <v>-0.4515730523</v>
      </c>
      <c r="E25" s="295">
        <v>-6156.2240000000002</v>
      </c>
      <c r="F25" s="295">
        <v>-6722.8909999999996</v>
      </c>
      <c r="G25" s="296">
        <v>-8.4289184500000003E-2</v>
      </c>
      <c r="H25" s="295">
        <v>-10621.778</v>
      </c>
      <c r="I25" s="295">
        <v>-9094.4590000000007</v>
      </c>
      <c r="J25" s="296">
        <v>0.16793951130000001</v>
      </c>
    </row>
    <row r="26" spans="1:15">
      <c r="A26" s="251" t="s">
        <v>92</v>
      </c>
      <c r="B26" s="295">
        <v>-208611.20199999999</v>
      </c>
      <c r="C26" s="295">
        <v>-187956.546</v>
      </c>
      <c r="D26" s="296">
        <v>0.1098905914</v>
      </c>
      <c r="E26" s="295">
        <v>-1053287.3910000001</v>
      </c>
      <c r="F26" s="295">
        <v>-1117073.8389999999</v>
      </c>
      <c r="G26" s="296">
        <v>-5.7101371300000002E-2</v>
      </c>
      <c r="H26" s="295">
        <v>-1516021.436</v>
      </c>
      <c r="I26" s="295">
        <v>-1562551.9890000001</v>
      </c>
      <c r="J26" s="296">
        <v>-2.9778563099999999E-2</v>
      </c>
    </row>
    <row r="27" spans="1:15">
      <c r="A27" s="251" t="s">
        <v>116</v>
      </c>
      <c r="B27" s="295">
        <v>-941573.77500000002</v>
      </c>
      <c r="C27" s="295">
        <v>-399773.61300000001</v>
      </c>
      <c r="D27" s="296">
        <v>1.3552674423</v>
      </c>
      <c r="E27" s="295">
        <v>-9263400.2760000005</v>
      </c>
      <c r="F27" s="295">
        <v>-7221966.0190000003</v>
      </c>
      <c r="G27" s="296">
        <v>0.28267015540000001</v>
      </c>
      <c r="H27" s="295">
        <v>-12268428.992000001</v>
      </c>
      <c r="I27" s="295">
        <v>-9863294.1239999998</v>
      </c>
      <c r="J27" s="296">
        <v>0.24384701880000001</v>
      </c>
    </row>
    <row r="28" spans="1:15">
      <c r="A28" s="252" t="s">
        <v>117</v>
      </c>
      <c r="B28" s="297">
        <v>20630048.378352001</v>
      </c>
      <c r="C28" s="297">
        <v>20890420.749155998</v>
      </c>
      <c r="D28" s="298">
        <v>-1.24637208E-2</v>
      </c>
      <c r="E28" s="297">
        <v>160323486.24320701</v>
      </c>
      <c r="F28" s="297">
        <v>156819497.560422</v>
      </c>
      <c r="G28" s="298">
        <v>2.2344088200000001E-2</v>
      </c>
      <c r="H28" s="297">
        <v>237130948.386677</v>
      </c>
      <c r="I28" s="297">
        <v>232947526.28793499</v>
      </c>
      <c r="J28" s="298">
        <v>1.7958645700000001E-2</v>
      </c>
    </row>
    <row r="29" spans="1:15">
      <c r="A29" s="251" t="s">
        <v>243</v>
      </c>
      <c r="B29" s="295">
        <v>1029.412</v>
      </c>
      <c r="C29" s="295">
        <v>0</v>
      </c>
      <c r="D29" s="296">
        <v>0</v>
      </c>
      <c r="E29" s="295">
        <v>2259.2570000000001</v>
      </c>
      <c r="F29" s="295">
        <v>0</v>
      </c>
      <c r="G29" s="296">
        <v>0</v>
      </c>
      <c r="H29" s="295">
        <v>2259.2570000000001</v>
      </c>
      <c r="I29" s="295">
        <v>0</v>
      </c>
      <c r="J29" s="296">
        <v>0</v>
      </c>
    </row>
    <row r="30" spans="1:15">
      <c r="A30" s="274" t="s">
        <v>213</v>
      </c>
      <c r="B30" s="2">
        <f>SUM(B22:B25)</f>
        <v>-284195.56415799999</v>
      </c>
      <c r="C30" s="2">
        <f>SUM(C22:C25)</f>
        <v>-234680.62552400003</v>
      </c>
      <c r="D30" s="44">
        <f>((B30/C30)-1)*100</f>
        <v>21.098860855446389</v>
      </c>
      <c r="E30" s="2">
        <f>SUM(E22:E25)</f>
        <v>-2313613.7269989997</v>
      </c>
      <c r="F30" s="2">
        <f>SUM(F22:F25)</f>
        <v>-2377092.6839989997</v>
      </c>
      <c r="G30" s="44">
        <f>((E30/F30)-1)*100</f>
        <v>-2.6704451798324036</v>
      </c>
      <c r="H30" s="2">
        <f>SUM(H22:H25)</f>
        <v>-3144399.3145260001</v>
      </c>
      <c r="I30" s="2">
        <f>SUM(I22:I25)</f>
        <v>-3421810.6792540005</v>
      </c>
      <c r="J30" s="44">
        <f>((H30/I30)-1)*100</f>
        <v>-8.1071511761276032</v>
      </c>
    </row>
    <row r="31" spans="1:15">
      <c r="B31" s="2"/>
      <c r="C31" s="2"/>
      <c r="D31" s="44"/>
    </row>
    <row r="32" spans="1:15">
      <c r="A32" s="102" t="s">
        <v>54</v>
      </c>
      <c r="B32" s="156"/>
      <c r="C32" s="156"/>
      <c r="D32" s="156"/>
      <c r="E32" s="104"/>
      <c r="F32" s="104"/>
      <c r="H32" s="102" t="s">
        <v>220</v>
      </c>
    </row>
    <row r="33" spans="1:13">
      <c r="A33" s="103"/>
      <c r="B33" s="86" t="s">
        <v>55</v>
      </c>
      <c r="C33" s="86" t="s">
        <v>14</v>
      </c>
      <c r="D33" s="104"/>
      <c r="E33" s="159"/>
      <c r="F33" s="160" t="s">
        <v>14</v>
      </c>
      <c r="H33" s="103"/>
      <c r="I33" s="86" t="s">
        <v>55</v>
      </c>
      <c r="J33" s="86" t="s">
        <v>14</v>
      </c>
    </row>
    <row r="34" spans="1:13">
      <c r="A34" s="105" t="s">
        <v>3</v>
      </c>
      <c r="B34" s="123">
        <f>VLOOKUP(A34,L$7:M$21,2,FALSE)</f>
        <v>7117.29</v>
      </c>
      <c r="C34" s="106">
        <f t="shared" ref="C34:C46" si="0">B34/$B$47*100</f>
        <v>5.5815813404115646</v>
      </c>
      <c r="D34" s="104"/>
      <c r="E34" s="157" t="s">
        <v>16</v>
      </c>
      <c r="F34" s="158">
        <f>SUM(C34:C40)</f>
        <v>30.659218135496758</v>
      </c>
      <c r="H34" s="105" t="s">
        <v>78</v>
      </c>
      <c r="I34" s="123">
        <f>VLOOKUP(H34,L$7:M$21,2,FALSE)</f>
        <v>3331.4</v>
      </c>
      <c r="J34" s="285">
        <f>I34/$I$36</f>
        <v>0.99271363271723811</v>
      </c>
      <c r="K34" s="287" t="str">
        <f>CONCATENATE(H34," ",TEXT(I34,"0.0")," MW")</f>
        <v>Turbinación bombeo 3.331 MW</v>
      </c>
      <c r="L34" s="287"/>
      <c r="M34" s="286">
        <f>1-J34</f>
        <v>7.2863672827618853E-3</v>
      </c>
    </row>
    <row r="35" spans="1:13">
      <c r="A35" s="105" t="s">
        <v>4</v>
      </c>
      <c r="B35" s="123">
        <f t="shared" ref="B35:B46" si="1">VLOOKUP(A35,L$7:M$21,2,FALSE)</f>
        <v>1258.0899999999999</v>
      </c>
      <c r="C35" s="106">
        <f t="shared" si="0"/>
        <v>0.98662997693762433</v>
      </c>
      <c r="D35" s="104"/>
      <c r="E35" s="161" t="s">
        <v>17</v>
      </c>
      <c r="F35" s="162">
        <f>SUM(C41:C46)</f>
        <v>69.340781864503228</v>
      </c>
      <c r="H35" s="105" t="s">
        <v>207</v>
      </c>
      <c r="I35" s="123">
        <f>VLOOKUP(H35,L$7:M$21,2,FALSE)</f>
        <v>24.451969999999999</v>
      </c>
      <c r="J35" s="285">
        <f>I35/$I$36</f>
        <v>7.2863672827618792E-3</v>
      </c>
      <c r="K35" s="287" t="str">
        <f>CONCATENATE(H35," ",TEXT(I35,"0.0")," MW")</f>
        <v>Baterías 24 MW</v>
      </c>
      <c r="L35" s="287"/>
      <c r="M35" s="286">
        <f>1-J35</f>
        <v>0.99271363271723811</v>
      </c>
    </row>
    <row r="36" spans="1:13">
      <c r="A36" s="105" t="s">
        <v>11</v>
      </c>
      <c r="B36" s="123">
        <f t="shared" si="1"/>
        <v>24561.845000000001</v>
      </c>
      <c r="C36" s="106">
        <f t="shared" si="0"/>
        <v>19.262097756039321</v>
      </c>
      <c r="D36" s="104"/>
      <c r="H36" s="107" t="s">
        <v>15</v>
      </c>
      <c r="I36" s="124">
        <f>SUM(I34:I35)</f>
        <v>3355.8519700000002</v>
      </c>
      <c r="J36" s="288">
        <f>SUM(J34:J35)</f>
        <v>1</v>
      </c>
    </row>
    <row r="37" spans="1:13">
      <c r="A37" s="105" t="s">
        <v>135</v>
      </c>
      <c r="B37" s="123">
        <f t="shared" si="1"/>
        <v>561.88499999999999</v>
      </c>
      <c r="C37" s="106">
        <f t="shared" si="0"/>
        <v>0.44064620543172356</v>
      </c>
      <c r="D37" s="104"/>
      <c r="H37" s="292"/>
      <c r="I37" s="293"/>
      <c r="J37" s="294"/>
    </row>
    <row r="38" spans="1:13">
      <c r="A38" s="105" t="s">
        <v>9</v>
      </c>
      <c r="B38" s="123">
        <f t="shared" si="1"/>
        <v>5209.4530000000004</v>
      </c>
      <c r="C38" s="106">
        <f t="shared" si="0"/>
        <v>4.0854012775299378</v>
      </c>
      <c r="D38" s="104"/>
      <c r="I38" s="44"/>
    </row>
    <row r="39" spans="1:13">
      <c r="A39" s="105" t="s">
        <v>232</v>
      </c>
      <c r="B39" s="123">
        <f>VLOOKUP(A39,L$7:M$21,2,FALSE)</f>
        <v>7.95</v>
      </c>
      <c r="C39" s="106">
        <f t="shared" si="0"/>
        <v>6.2346162171657941E-3</v>
      </c>
      <c r="D39" s="104"/>
      <c r="E39" s="104"/>
      <c r="F39" s="104"/>
      <c r="I39" s="44"/>
    </row>
    <row r="40" spans="1:13">
      <c r="A40" s="105" t="s">
        <v>67</v>
      </c>
      <c r="B40" s="123">
        <f t="shared" si="1"/>
        <v>378.2405</v>
      </c>
      <c r="C40" s="106">
        <f t="shared" si="0"/>
        <v>0.2966269629294212</v>
      </c>
      <c r="D40" s="104"/>
      <c r="E40" s="104"/>
      <c r="F40" s="104"/>
      <c r="I40" s="44"/>
    </row>
    <row r="41" spans="1:13">
      <c r="A41" s="105" t="s">
        <v>66</v>
      </c>
      <c r="B41" s="123">
        <f t="shared" si="1"/>
        <v>131.6275</v>
      </c>
      <c r="C41" s="106">
        <f t="shared" si="0"/>
        <v>0.10322603095911831</v>
      </c>
      <c r="D41" s="104"/>
      <c r="E41" s="104"/>
      <c r="F41" s="104"/>
      <c r="I41" s="44"/>
    </row>
    <row r="42" spans="1:13">
      <c r="A42" s="105" t="s">
        <v>5</v>
      </c>
      <c r="B42" s="123">
        <f>VLOOKUP(A42,L$7:M$21,2,FALSE)</f>
        <v>31950.871500000001</v>
      </c>
      <c r="C42" s="106">
        <f t="shared" si="0"/>
        <v>25.056782592010112</v>
      </c>
      <c r="D42" s="104"/>
      <c r="E42" s="104"/>
      <c r="F42" s="104"/>
      <c r="I42" s="44"/>
    </row>
    <row r="43" spans="1:13">
      <c r="A43" s="105" t="s">
        <v>2</v>
      </c>
      <c r="B43" s="123">
        <f t="shared" si="1"/>
        <v>17077.19803</v>
      </c>
      <c r="C43" s="106">
        <f t="shared" si="0"/>
        <v>13.392424626615062</v>
      </c>
      <c r="D43" s="104"/>
      <c r="E43" s="104"/>
      <c r="F43" s="104"/>
      <c r="I43" s="44"/>
    </row>
    <row r="44" spans="1:13">
      <c r="A44" s="105" t="s">
        <v>6</v>
      </c>
      <c r="B44" s="123">
        <f t="shared" si="1"/>
        <v>35829.577763000001</v>
      </c>
      <c r="C44" s="106">
        <f t="shared" si="0"/>
        <v>28.098574412000342</v>
      </c>
      <c r="D44" s="104"/>
      <c r="E44" s="104"/>
      <c r="F44" s="104"/>
      <c r="I44" s="44"/>
    </row>
    <row r="45" spans="1:13">
      <c r="A45" s="105" t="s">
        <v>7</v>
      </c>
      <c r="B45" s="123">
        <f t="shared" si="1"/>
        <v>2300.8229999999999</v>
      </c>
      <c r="C45" s="106">
        <f t="shared" si="0"/>
        <v>1.8043708664940947</v>
      </c>
      <c r="D45" s="104"/>
      <c r="E45" s="104"/>
      <c r="F45" s="104"/>
    </row>
    <row r="46" spans="1:13">
      <c r="A46" s="105" t="s">
        <v>8</v>
      </c>
      <c r="B46" s="123">
        <f t="shared" si="1"/>
        <v>1129.0119999999999</v>
      </c>
      <c r="C46" s="106">
        <f t="shared" si="0"/>
        <v>0.88540333642450153</v>
      </c>
      <c r="E46" s="104"/>
      <c r="F46" s="104"/>
    </row>
    <row r="47" spans="1:13">
      <c r="A47" s="107" t="s">
        <v>15</v>
      </c>
      <c r="B47" s="124">
        <f>SUM(B34:B46)</f>
        <v>127513.86329300002</v>
      </c>
      <c r="C47" s="108">
        <f>SUM(C34:C46)</f>
        <v>100</v>
      </c>
      <c r="D47" s="104" t="str">
        <f>CONCATENATE(TEXT(B47,"#.##0")," MW")</f>
        <v>127.514 MW</v>
      </c>
    </row>
    <row r="49" spans="1:13">
      <c r="A49" s="102" t="s">
        <v>56</v>
      </c>
      <c r="B49" s="156"/>
      <c r="C49" s="156"/>
      <c r="D49" s="156"/>
      <c r="E49" s="104"/>
      <c r="F49" s="104"/>
      <c r="H49" s="102" t="s">
        <v>226</v>
      </c>
    </row>
    <row r="50" spans="1:13">
      <c r="A50" s="103"/>
      <c r="B50" s="86" t="s">
        <v>0</v>
      </c>
      <c r="C50" s="86" t="s">
        <v>14</v>
      </c>
      <c r="D50" s="104"/>
      <c r="E50" s="159"/>
      <c r="F50" s="160" t="s">
        <v>14</v>
      </c>
      <c r="H50" s="103"/>
      <c r="I50" s="86" t="s">
        <v>0</v>
      </c>
      <c r="J50" s="86" t="s">
        <v>14</v>
      </c>
    </row>
    <row r="51" spans="1:13">
      <c r="A51" s="105" t="s">
        <v>3</v>
      </c>
      <c r="B51" s="88">
        <f t="shared" ref="B51:B62" si="2">VLOOKUP(A51,A$8:B$28,2,FALSE)/1000</f>
        <v>5094.8395760000003</v>
      </c>
      <c r="C51" s="106">
        <f t="shared" ref="C51:C62" si="3">B51/$B$63*100</f>
        <v>23.09073846681342</v>
      </c>
      <c r="D51" s="125"/>
      <c r="E51" s="157" t="s">
        <v>16</v>
      </c>
      <c r="F51" s="158">
        <f>SUM(C51:C56)</f>
        <v>45.771352924389582</v>
      </c>
      <c r="H51" s="105" t="s">
        <v>78</v>
      </c>
      <c r="I51" s="106">
        <f>VLOOKUP(H51,A$8:B$28,2,FALSE)/1000</f>
        <v>575.76503984199996</v>
      </c>
      <c r="J51" s="285">
        <f>I51/$I$53</f>
        <v>0.99951861177413448</v>
      </c>
      <c r="K51" s="287" t="str">
        <f>CONCATENATE(H51," ",TEXT(I51,"0,0")," GWh")</f>
        <v>Turbinación bombeo 575,8 GWh</v>
      </c>
      <c r="L51" s="287"/>
      <c r="M51" s="286">
        <f>1-J51</f>
        <v>4.8138822586551999E-4</v>
      </c>
    </row>
    <row r="52" spans="1:13">
      <c r="A52" s="105" t="s">
        <v>4</v>
      </c>
      <c r="B52" s="88">
        <f t="shared" si="2"/>
        <v>1.1E-4</v>
      </c>
      <c r="C52" s="106">
        <f t="shared" si="3"/>
        <v>4.9853998216439158E-7</v>
      </c>
      <c r="D52" s="125"/>
      <c r="E52" s="161" t="s">
        <v>17</v>
      </c>
      <c r="F52" s="162">
        <f>SUM(C57:C62)</f>
        <v>54.228647075610425</v>
      </c>
      <c r="H52" s="105" t="s">
        <v>203</v>
      </c>
      <c r="I52" s="106">
        <f>VLOOKUP(H52,A$8:B$28,2,FALSE)/1000</f>
        <v>0.27729999999999999</v>
      </c>
      <c r="J52" s="285">
        <f>I52/$I$53</f>
        <v>4.8138822586558369E-4</v>
      </c>
      <c r="K52" s="287" t="str">
        <f>CONCATENATE(H52," ",TEXT(I52,"0,0")," GWh")</f>
        <v>Entrega batería 0,3 GWh</v>
      </c>
      <c r="L52" s="287"/>
      <c r="M52" s="286">
        <f>1-J52</f>
        <v>0.99951861177413437</v>
      </c>
    </row>
    <row r="53" spans="1:13">
      <c r="A53" s="105" t="s">
        <v>11</v>
      </c>
      <c r="B53" s="88">
        <f t="shared" si="2"/>
        <v>3538.346309</v>
      </c>
      <c r="C53" s="106">
        <f t="shared" si="3"/>
        <v>16.036428234366369</v>
      </c>
      <c r="D53" s="125"/>
      <c r="H53" s="107" t="s">
        <v>15</v>
      </c>
      <c r="I53" s="108">
        <f>SUM(I51:I52)</f>
        <v>576.04233984199993</v>
      </c>
      <c r="J53" s="288">
        <f>SUM(J51:J52)</f>
        <v>1</v>
      </c>
      <c r="K53" t="s">
        <v>266</v>
      </c>
      <c r="M53" s="309">
        <f>(SUM(B22,B24)/SUM(C22,C24)-1)*100</f>
        <v>34.624648824417889</v>
      </c>
    </row>
    <row r="54" spans="1:13">
      <c r="A54" s="105" t="s">
        <v>135</v>
      </c>
      <c r="B54" s="88">
        <f t="shared" si="2"/>
        <v>164.26569699999999</v>
      </c>
      <c r="C54" s="106">
        <f t="shared" si="3"/>
        <v>0.7444819786600122</v>
      </c>
      <c r="D54" s="125"/>
      <c r="J54" s="44"/>
    </row>
    <row r="55" spans="1:13">
      <c r="A55" s="105" t="s">
        <v>9</v>
      </c>
      <c r="B55" s="88">
        <f t="shared" si="2"/>
        <v>1208.5679930000001</v>
      </c>
      <c r="C55" s="106">
        <f t="shared" si="3"/>
        <v>5.4774496879515873</v>
      </c>
      <c r="D55" s="125"/>
    </row>
    <row r="56" spans="1:13">
      <c r="A56" s="105" t="s">
        <v>67</v>
      </c>
      <c r="B56" s="88">
        <f t="shared" si="2"/>
        <v>93.167946499999999</v>
      </c>
      <c r="C56" s="106">
        <f t="shared" si="3"/>
        <v>0.42225405805820898</v>
      </c>
      <c r="D56" s="125"/>
      <c r="E56" s="104"/>
      <c r="F56" s="104"/>
      <c r="H56" s="102" t="s">
        <v>226</v>
      </c>
    </row>
    <row r="57" spans="1:13">
      <c r="A57" s="105" t="s">
        <v>66</v>
      </c>
      <c r="B57" s="88">
        <f t="shared" si="2"/>
        <v>59.049389499999997</v>
      </c>
      <c r="C57" s="106">
        <f t="shared" si="3"/>
        <v>0.26762255989225642</v>
      </c>
      <c r="D57" s="125"/>
      <c r="E57" s="104"/>
      <c r="F57" s="104"/>
      <c r="H57" s="103"/>
      <c r="I57" s="86" t="s">
        <v>0</v>
      </c>
      <c r="J57" s="86" t="s">
        <v>14</v>
      </c>
    </row>
    <row r="58" spans="1:13">
      <c r="A58" s="105" t="s">
        <v>5</v>
      </c>
      <c r="B58" s="88">
        <f t="shared" si="2"/>
        <v>3597.9840709999999</v>
      </c>
      <c r="C58" s="106">
        <f t="shared" si="3"/>
        <v>16.306717405310046</v>
      </c>
      <c r="D58" s="125"/>
      <c r="E58" s="104"/>
      <c r="F58" s="104"/>
      <c r="H58" s="105" t="s">
        <v>115</v>
      </c>
      <c r="I58" s="106">
        <f>VLOOKUP(H58,A$8:B$28,2,FALSE)/1000</f>
        <v>-859.57777399999998</v>
      </c>
      <c r="J58" s="285">
        <f>I58/$I$60</f>
        <v>0.99923261925924156</v>
      </c>
      <c r="K58" s="287" t="str">
        <f>CONCATENATE(H58," ",TEXT(I58,"0,0")," GWh")</f>
        <v>Consumo de bombeo -859,6 GWh</v>
      </c>
      <c r="L58" s="287"/>
      <c r="M58" s="286">
        <f>1-J58</f>
        <v>7.6738074075843876E-4</v>
      </c>
    </row>
    <row r="59" spans="1:13">
      <c r="A59" s="105" t="s">
        <v>2</v>
      </c>
      <c r="B59" s="88">
        <f t="shared" si="2"/>
        <v>1781.8070495100001</v>
      </c>
      <c r="C59" s="106">
        <f t="shared" si="3"/>
        <v>8.0754732243918408</v>
      </c>
      <c r="D59" s="125"/>
      <c r="E59" s="104"/>
      <c r="F59" s="104"/>
      <c r="H59" s="105" t="s">
        <v>204</v>
      </c>
      <c r="I59" s="106">
        <f>VLOOKUP(H59,A$8:B$28,2,FALSE)/1000</f>
        <v>-0.66012999999999999</v>
      </c>
      <c r="J59" s="285">
        <f>I59/$I$60</f>
        <v>7.6738074075843096E-4</v>
      </c>
      <c r="K59" s="287" t="str">
        <f>CONCATENATE(H59," ",TEXT(I59,"0,0")," GWh")</f>
        <v>Carga batería -0,7 GWh</v>
      </c>
      <c r="L59" s="287"/>
      <c r="M59" s="286">
        <f>1-J59</f>
        <v>0.99923261925924156</v>
      </c>
    </row>
    <row r="60" spans="1:13">
      <c r="A60" s="105" t="s">
        <v>6</v>
      </c>
      <c r="B60" s="88">
        <f t="shared" si="2"/>
        <v>5702.7467219999999</v>
      </c>
      <c r="C60" s="106">
        <f t="shared" si="3"/>
        <v>25.845884082490201</v>
      </c>
      <c r="D60" s="125"/>
      <c r="E60" s="104"/>
      <c r="F60" s="104"/>
      <c r="H60" s="107" t="s">
        <v>15</v>
      </c>
      <c r="I60" s="108">
        <f>SUM(I58:I59)</f>
        <v>-860.23790399999996</v>
      </c>
      <c r="J60" s="288">
        <f>SUM(J58:J59)</f>
        <v>1</v>
      </c>
      <c r="K60" t="s">
        <v>266</v>
      </c>
      <c r="M60" s="309">
        <f>(SUM(B23,B25)/SUM(C23,C25)-1)*100</f>
        <v>29.833836820285462</v>
      </c>
    </row>
    <row r="61" spans="1:13">
      <c r="A61" s="105" t="s">
        <v>7</v>
      </c>
      <c r="B61" s="88">
        <f t="shared" si="2"/>
        <v>488.094492</v>
      </c>
      <c r="C61" s="106">
        <f t="shared" si="3"/>
        <v>2.2121329030565251</v>
      </c>
      <c r="D61" s="125"/>
      <c r="E61" s="104"/>
      <c r="F61" s="104"/>
    </row>
    <row r="62" spans="1:13">
      <c r="A62" s="105" t="s">
        <v>8</v>
      </c>
      <c r="B62" s="88">
        <f t="shared" si="2"/>
        <v>335.55956400000002</v>
      </c>
      <c r="C62" s="106">
        <f t="shared" si="3"/>
        <v>1.5208169004695546</v>
      </c>
      <c r="D62" s="104"/>
      <c r="E62" s="104"/>
      <c r="F62" s="104"/>
    </row>
    <row r="63" spans="1:13">
      <c r="A63" s="107" t="s">
        <v>15</v>
      </c>
      <c r="B63" s="124">
        <f>SUM(B51:B62)</f>
        <v>22064.428919509999</v>
      </c>
      <c r="C63" s="108">
        <f>SUM(C51:C62)</f>
        <v>100.00000000000001</v>
      </c>
    </row>
    <row r="67" spans="1:8">
      <c r="A67" s="163" t="s">
        <v>29</v>
      </c>
      <c r="B67" s="272" t="s">
        <v>251</v>
      </c>
      <c r="G67" s="163" t="s">
        <v>29</v>
      </c>
      <c r="H67" s="272" t="s">
        <v>216</v>
      </c>
    </row>
    <row r="68" spans="1:8">
      <c r="A68" s="163" t="s">
        <v>101</v>
      </c>
      <c r="B68" s="164" t="s">
        <v>104</v>
      </c>
      <c r="G68" s="163" t="s">
        <v>101</v>
      </c>
      <c r="H68" s="164" t="s">
        <v>104</v>
      </c>
    </row>
    <row r="69" spans="1:8">
      <c r="A69" s="163" t="s">
        <v>105</v>
      </c>
      <c r="B69" s="165"/>
      <c r="G69" s="163" t="s">
        <v>218</v>
      </c>
      <c r="H69" s="165"/>
    </row>
    <row r="70" spans="1:8">
      <c r="A70" s="251" t="s">
        <v>2</v>
      </c>
      <c r="B70" s="166">
        <v>47.167676735999997</v>
      </c>
      <c r="G70" s="251" t="s">
        <v>2</v>
      </c>
      <c r="H70" s="166">
        <v>114.993744312</v>
      </c>
    </row>
    <row r="71" spans="1:8">
      <c r="A71" s="251" t="s">
        <v>3</v>
      </c>
      <c r="B71" s="166">
        <v>166.318907</v>
      </c>
      <c r="G71" s="251" t="s">
        <v>3</v>
      </c>
      <c r="H71" s="166">
        <v>136.109554</v>
      </c>
    </row>
    <row r="72" spans="1:8">
      <c r="A72" s="251" t="s">
        <v>4</v>
      </c>
      <c r="B72" s="166">
        <v>3.0000000000000001E-6</v>
      </c>
      <c r="G72" s="251" t="s">
        <v>4</v>
      </c>
      <c r="H72" s="166">
        <v>8.9430519999999998</v>
      </c>
    </row>
    <row r="73" spans="1:8">
      <c r="A73" s="251" t="s">
        <v>135</v>
      </c>
      <c r="B73" s="166">
        <v>6.3071359999999999</v>
      </c>
      <c r="G73" s="251" t="s">
        <v>11</v>
      </c>
      <c r="H73" s="166">
        <v>38.053229000000002</v>
      </c>
    </row>
    <row r="74" spans="1:8">
      <c r="A74" s="251" t="s">
        <v>232</v>
      </c>
      <c r="B74" s="166">
        <v>0</v>
      </c>
      <c r="G74" s="251" t="s">
        <v>5</v>
      </c>
      <c r="H74" s="166">
        <v>372.38735200000002</v>
      </c>
    </row>
    <row r="75" spans="1:8">
      <c r="A75" s="251" t="s">
        <v>11</v>
      </c>
      <c r="B75" s="166">
        <v>88.727027000000007</v>
      </c>
      <c r="G75" s="251" t="s">
        <v>6</v>
      </c>
      <c r="H75" s="166">
        <v>84.907807000000005</v>
      </c>
    </row>
    <row r="76" spans="1:8">
      <c r="A76" s="251" t="s">
        <v>5</v>
      </c>
      <c r="B76" s="166">
        <v>195.11775600000001</v>
      </c>
      <c r="G76" s="251" t="s">
        <v>7</v>
      </c>
      <c r="H76" s="166">
        <v>1.22116</v>
      </c>
    </row>
    <row r="77" spans="1:8">
      <c r="A77" s="251" t="s">
        <v>6</v>
      </c>
      <c r="B77" s="166">
        <v>191.68251000000001</v>
      </c>
      <c r="G77" s="251" t="s">
        <v>8</v>
      </c>
      <c r="H77" s="166">
        <v>7.4884649999999997</v>
      </c>
    </row>
    <row r="78" spans="1:8">
      <c r="A78" s="251" t="s">
        <v>7</v>
      </c>
      <c r="B78" s="166">
        <v>18.337765999999998</v>
      </c>
      <c r="G78" s="251" t="s">
        <v>9</v>
      </c>
      <c r="H78" s="166">
        <v>27.245652</v>
      </c>
    </row>
    <row r="79" spans="1:8">
      <c r="A79" s="251" t="s">
        <v>8</v>
      </c>
      <c r="B79" s="166">
        <v>9.6419230000000002</v>
      </c>
      <c r="G79" s="251" t="s">
        <v>66</v>
      </c>
      <c r="H79" s="166">
        <v>1.3821574999999999</v>
      </c>
    </row>
    <row r="80" spans="1:8">
      <c r="A80" s="251" t="s">
        <v>9</v>
      </c>
      <c r="B80" s="166">
        <v>39.507506999999997</v>
      </c>
      <c r="G80" s="251" t="s">
        <v>67</v>
      </c>
      <c r="H80" s="166">
        <v>2.0075745</v>
      </c>
    </row>
    <row r="81" spans="1:11">
      <c r="A81" s="251" t="s">
        <v>66</v>
      </c>
      <c r="B81" s="166">
        <v>1.4978305000000001</v>
      </c>
      <c r="G81" s="252" t="s">
        <v>10</v>
      </c>
      <c r="H81" s="256">
        <v>794.73974731199996</v>
      </c>
      <c r="I81">
        <f>SUM(H70,H75:H78,H80)</f>
        <v>237.86440281200001</v>
      </c>
    </row>
    <row r="82" spans="1:11">
      <c r="A82" s="251" t="s">
        <v>67</v>
      </c>
      <c r="B82" s="166">
        <v>2.4838505</v>
      </c>
      <c r="G82" s="251" t="s">
        <v>78</v>
      </c>
      <c r="H82" s="166">
        <v>15.080808744</v>
      </c>
    </row>
    <row r="83" spans="1:11">
      <c r="A83" s="252" t="s">
        <v>10</v>
      </c>
      <c r="B83" s="256">
        <v>766.78989273599996</v>
      </c>
      <c r="C83">
        <f>SUM(B70,B76:B79,B81)</f>
        <v>463.44546223600008</v>
      </c>
      <c r="G83" s="251" t="s">
        <v>115</v>
      </c>
      <c r="H83" s="166">
        <v>-35.224547999999999</v>
      </c>
    </row>
    <row r="84" spans="1:11">
      <c r="A84" s="251" t="s">
        <v>78</v>
      </c>
      <c r="B84" s="166">
        <v>19.938422528</v>
      </c>
      <c r="G84" s="251" t="s">
        <v>203</v>
      </c>
      <c r="H84" s="166">
        <v>1.3363E-2</v>
      </c>
    </row>
    <row r="85" spans="1:11">
      <c r="A85" s="251" t="s">
        <v>115</v>
      </c>
      <c r="B85" s="166">
        <v>-26.463377000000001</v>
      </c>
      <c r="G85" s="251" t="s">
        <v>204</v>
      </c>
      <c r="H85" s="166">
        <v>-1.6553999999999999E-2</v>
      </c>
    </row>
    <row r="86" spans="1:11">
      <c r="A86" s="251" t="s">
        <v>203</v>
      </c>
      <c r="B86" s="166">
        <v>2.8680000000000001E-2</v>
      </c>
      <c r="G86" s="251" t="s">
        <v>92</v>
      </c>
      <c r="H86" s="166">
        <v>-3.938501</v>
      </c>
    </row>
    <row r="87" spans="1:11">
      <c r="A87" s="251" t="s">
        <v>204</v>
      </c>
      <c r="B87" s="166">
        <v>-3.4520000000000002E-2</v>
      </c>
      <c r="G87" s="251" t="s">
        <v>116</v>
      </c>
      <c r="H87" s="166">
        <v>-61.979940999999997</v>
      </c>
    </row>
    <row r="88" spans="1:11">
      <c r="A88" s="251" t="s">
        <v>92</v>
      </c>
      <c r="B88" s="166">
        <v>-6.7986430000000002</v>
      </c>
      <c r="G88" s="252" t="s">
        <v>117</v>
      </c>
      <c r="H88" s="256">
        <v>708.67437505600003</v>
      </c>
    </row>
    <row r="89" spans="1:11">
      <c r="A89" s="251" t="s">
        <v>116</v>
      </c>
      <c r="B89" s="166">
        <v>-67.705917999999997</v>
      </c>
      <c r="G89" s="252" t="s">
        <v>117</v>
      </c>
      <c r="H89" s="256">
        <v>708.67437505600003</v>
      </c>
    </row>
    <row r="90" spans="1:11">
      <c r="A90" s="252" t="s">
        <v>117</v>
      </c>
      <c r="B90" s="256">
        <v>685.75453726399996</v>
      </c>
    </row>
    <row r="91" spans="1:11">
      <c r="A91" s="251" t="s">
        <v>243</v>
      </c>
      <c r="B91" s="166">
        <v>3.209E-2</v>
      </c>
    </row>
    <row r="94" spans="1:11">
      <c r="B94" s="172" t="str">
        <f>"Mes " &amp;B67</f>
        <v>Mes 01/08/2025</v>
      </c>
      <c r="H94" s="172" t="str">
        <f>"Histórico " &amp;H67</f>
        <v>Histórico 20/03/2025</v>
      </c>
    </row>
    <row r="95" spans="1:11">
      <c r="A95" s="142" t="str">
        <f>"Estructura de generacion mensual de energía eléctrica peninsular " &amp; B67</f>
        <v>Estructura de generacion mensual de energía eléctrica peninsular 01/08/2025</v>
      </c>
      <c r="B95" s="156"/>
      <c r="C95" s="156"/>
      <c r="D95" s="156"/>
      <c r="E95" s="171" t="str">
        <f>CONCATENATE("Mes",CHAR(13),MID(A95,66,10))</f>
        <v>Mes_x000D_01/08/2025</v>
      </c>
      <c r="G95" s="142" t="str">
        <f>"Estructura de generacion mensual de energía eléctrica peninsular " &amp; H67</f>
        <v>Estructura de generacion mensual de energía eléctrica peninsular 20/03/2025</v>
      </c>
      <c r="H95" s="156"/>
      <c r="I95" s="156"/>
      <c r="J95" s="156"/>
      <c r="K95" s="156"/>
    </row>
    <row r="96" spans="1:11">
      <c r="A96" s="103"/>
      <c r="B96" s="86" t="s">
        <v>14</v>
      </c>
      <c r="C96" s="104"/>
      <c r="G96" s="103"/>
      <c r="H96" s="86" t="s">
        <v>14</v>
      </c>
      <c r="I96" s="104"/>
    </row>
    <row r="97" spans="1:11">
      <c r="A97" s="105" t="s">
        <v>3</v>
      </c>
      <c r="B97" s="170">
        <f>VLOOKUP(A97,A$70:B$89,2,FALSE)/VLOOKUP("Generación",A$70:B$89,2,FALSE)*100</f>
        <v>21.690284206349386</v>
      </c>
      <c r="C97" s="104"/>
      <c r="G97" s="105" t="s">
        <v>3</v>
      </c>
      <c r="H97" s="170">
        <f>VLOOKUP(G97,G$70:H$91,2,FALSE)/VLOOKUP("Generación",G$70:H$91,2,FALSE)*100</f>
        <v>17.126305115650133</v>
      </c>
      <c r="I97" s="104"/>
    </row>
    <row r="98" spans="1:11">
      <c r="A98" s="105" t="s">
        <v>4</v>
      </c>
      <c r="B98" s="170">
        <f t="shared" ref="B98:B108" si="4">VLOOKUP(A98,A$70:B$89,2,FALSE)/VLOOKUP("Generación",A$70:B$89,2,FALSE)*100</f>
        <v>3.9124146372034632E-7</v>
      </c>
      <c r="C98" s="104"/>
      <c r="D98" s="104"/>
      <c r="E98" s="104"/>
      <c r="G98" s="105" t="s">
        <v>4</v>
      </c>
      <c r="H98" s="170">
        <f t="shared" ref="H98:H108" si="5">VLOOKUP(G98,G$70:H$91,2,FALSE)/VLOOKUP("Generación",G$70:H$91,2,FALSE)*100</f>
        <v>1.1252805752131489</v>
      </c>
      <c r="I98" s="104"/>
      <c r="J98" s="104"/>
      <c r="K98" s="104"/>
    </row>
    <row r="99" spans="1:11">
      <c r="A99" s="105" t="s">
        <v>11</v>
      </c>
      <c r="B99" s="170">
        <f>VLOOKUP(A99,A$70:B$89,2,FALSE)/VLOOKUP("Generación",A$70:B$89,2,FALSE)*100</f>
        <v>11.571230638344899</v>
      </c>
      <c r="C99" s="104"/>
      <c r="D99" s="104"/>
      <c r="E99" s="104"/>
      <c r="G99" s="105" t="s">
        <v>11</v>
      </c>
      <c r="H99" s="170">
        <f>VLOOKUP(G99,G$70:H$91,2,FALSE)/VLOOKUP("Generación",G$70:H$91,2,FALSE)*100</f>
        <v>4.7881371390703853</v>
      </c>
      <c r="I99" s="104"/>
      <c r="J99" s="104"/>
      <c r="K99" s="104"/>
    </row>
    <row r="100" spans="1:11">
      <c r="A100" s="105" t="s">
        <v>135</v>
      </c>
      <c r="B100" s="170">
        <f>IF(ISERROR(VLOOKUP(A100,A$70:B$92,2,FALSE)),"-",VLOOKUP(A100,A$70:B$92,2,FALSE)/VLOOKUP("Generación",A$70:B$92,2,FALSE)*100)</f>
        <v>0.82253770684109684</v>
      </c>
      <c r="C100" s="104"/>
      <c r="D100" s="104"/>
      <c r="E100" s="104"/>
      <c r="G100" s="105" t="s">
        <v>135</v>
      </c>
      <c r="H100" s="170" t="str">
        <f>IF(ISERROR(VLOOKUP(G100,G$70:H$92,2,FALSE)),"-",VLOOKUP(G100,G$70:H$92,2,FALSE)/VLOOKUP("Generación",G$70:H$92,2,FALSE)*100)</f>
        <v>-</v>
      </c>
      <c r="I100" s="104"/>
      <c r="J100" s="104"/>
      <c r="K100" s="104"/>
    </row>
    <row r="101" spans="1:11">
      <c r="A101" s="105" t="s">
        <v>9</v>
      </c>
      <c r="B101" s="170">
        <f t="shared" si="4"/>
        <v>5.1523249555406094</v>
      </c>
      <c r="C101" s="104"/>
      <c r="D101" s="104"/>
      <c r="E101" s="104"/>
      <c r="G101" s="105" t="s">
        <v>9</v>
      </c>
      <c r="H101" s="170">
        <f t="shared" si="5"/>
        <v>3.4282483155210639</v>
      </c>
      <c r="I101" s="104"/>
      <c r="J101" s="104"/>
      <c r="K101" s="104"/>
    </row>
    <row r="102" spans="1:11">
      <c r="A102" s="105" t="s">
        <v>67</v>
      </c>
      <c r="B102" s="170">
        <f t="shared" si="4"/>
        <v>0.32392843509417141</v>
      </c>
      <c r="C102" s="104"/>
      <c r="D102" s="104"/>
      <c r="E102" s="104"/>
      <c r="G102" s="105" t="s">
        <v>67</v>
      </c>
      <c r="H102" s="170">
        <f t="shared" si="5"/>
        <v>0.25260778849807092</v>
      </c>
      <c r="I102" s="104"/>
      <c r="J102" s="104"/>
      <c r="K102" s="104"/>
    </row>
    <row r="103" spans="1:11">
      <c r="A103" s="105" t="s">
        <v>66</v>
      </c>
      <c r="B103" s="170">
        <f t="shared" si="4"/>
        <v>0.19533779907499274</v>
      </c>
      <c r="C103" s="104"/>
      <c r="D103" s="104"/>
      <c r="E103" s="104"/>
      <c r="G103" s="105" t="s">
        <v>66</v>
      </c>
      <c r="H103" s="170">
        <f t="shared" si="5"/>
        <v>0.1739132218659992</v>
      </c>
      <c r="I103" s="104"/>
      <c r="J103" s="104"/>
      <c r="K103" s="104"/>
    </row>
    <row r="104" spans="1:11">
      <c r="A104" s="105" t="s">
        <v>5</v>
      </c>
      <c r="B104" s="170">
        <f t="shared" si="4"/>
        <v>25.446052151756465</v>
      </c>
      <c r="C104" s="104"/>
      <c r="D104" s="104"/>
      <c r="E104" s="104"/>
      <c r="G104" s="105" t="s">
        <v>5</v>
      </c>
      <c r="H104" s="170">
        <f t="shared" si="5"/>
        <v>46.856515388780181</v>
      </c>
      <c r="I104" s="104"/>
      <c r="J104" s="104"/>
      <c r="K104" s="104"/>
    </row>
    <row r="105" spans="1:11">
      <c r="A105" s="105" t="s">
        <v>2</v>
      </c>
      <c r="B105" s="170">
        <f t="shared" si="4"/>
        <v>6.1513169621602559</v>
      </c>
      <c r="C105" s="104"/>
      <c r="D105" s="104"/>
      <c r="E105" s="104"/>
      <c r="G105" s="105" t="s">
        <v>2</v>
      </c>
      <c r="H105" s="170">
        <f t="shared" si="5"/>
        <v>14.469358642365174</v>
      </c>
      <c r="I105" s="104"/>
      <c r="J105" s="104"/>
      <c r="K105" s="104"/>
    </row>
    <row r="106" spans="1:11">
      <c r="A106" s="105" t="s">
        <v>6</v>
      </c>
      <c r="B106" s="170">
        <f t="shared" si="4"/>
        <v>24.998048593996643</v>
      </c>
      <c r="C106" s="104"/>
      <c r="D106" s="104"/>
      <c r="E106" s="104"/>
      <c r="G106" s="105" t="s">
        <v>6</v>
      </c>
      <c r="H106" s="170">
        <f t="shared" si="5"/>
        <v>10.68372473972499</v>
      </c>
      <c r="I106" s="104"/>
      <c r="J106" s="104"/>
      <c r="K106" s="104"/>
    </row>
    <row r="107" spans="1:11">
      <c r="A107" s="105" t="s">
        <v>7</v>
      </c>
      <c r="B107" s="170">
        <f t="shared" si="4"/>
        <v>2.3914981370670665</v>
      </c>
      <c r="C107" s="104"/>
      <c r="D107" s="104"/>
      <c r="E107" s="104"/>
      <c r="G107" s="105" t="s">
        <v>7</v>
      </c>
      <c r="H107" s="170">
        <f t="shared" si="5"/>
        <v>0.15365533234373333</v>
      </c>
      <c r="I107" s="104"/>
      <c r="J107" s="104"/>
      <c r="K107" s="104"/>
    </row>
    <row r="108" spans="1:11">
      <c r="A108" s="105" t="s">
        <v>8</v>
      </c>
      <c r="B108" s="170">
        <f t="shared" si="4"/>
        <v>1.2574400225329578</v>
      </c>
      <c r="C108" s="156"/>
      <c r="D108" s="156"/>
      <c r="E108" s="156"/>
      <c r="G108" s="105" t="s">
        <v>8</v>
      </c>
      <c r="H108" s="170">
        <f t="shared" si="5"/>
        <v>0.94225374096712555</v>
      </c>
      <c r="I108" s="104"/>
      <c r="J108" s="104"/>
      <c r="K108" s="104"/>
    </row>
    <row r="109" spans="1:11">
      <c r="A109" s="107" t="s">
        <v>15</v>
      </c>
      <c r="B109" s="108">
        <f>SUM(B97:B108)</f>
        <v>100</v>
      </c>
      <c r="C109" s="156"/>
      <c r="D109" s="156"/>
      <c r="E109" s="156"/>
      <c r="G109" s="107" t="s">
        <v>15</v>
      </c>
      <c r="H109" s="108">
        <f>SUM(H97:H108)</f>
        <v>100.00000000000003</v>
      </c>
      <c r="I109" s="104"/>
      <c r="J109" s="104"/>
      <c r="K109" s="104"/>
    </row>
    <row r="111" spans="1:11">
      <c r="A111" s="159"/>
      <c r="B111" s="160" t="s">
        <v>14</v>
      </c>
      <c r="G111" s="159"/>
      <c r="H111" s="160" t="s">
        <v>14</v>
      </c>
    </row>
    <row r="112" spans="1:11">
      <c r="A112" s="157" t="s">
        <v>16</v>
      </c>
      <c r="B112" s="158">
        <f>SUM(B97:B102)</f>
        <v>39.560306333411624</v>
      </c>
      <c r="G112" s="157" t="s">
        <v>16</v>
      </c>
      <c r="H112" s="158">
        <f>SUM(H97:H102)</f>
        <v>26.720578933952805</v>
      </c>
    </row>
    <row r="113" spans="1:26">
      <c r="A113" s="161" t="s">
        <v>17</v>
      </c>
      <c r="B113" s="162">
        <f>SUM(B103:B108)</f>
        <v>60.439693666588383</v>
      </c>
      <c r="G113" s="161" t="s">
        <v>17</v>
      </c>
      <c r="H113" s="162">
        <f>SUM(H103:H108)</f>
        <v>73.279421066047206</v>
      </c>
    </row>
    <row r="118" spans="1:26">
      <c r="A118" s="163" t="s">
        <v>100</v>
      </c>
      <c r="B118" s="332" t="s">
        <v>93</v>
      </c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</row>
    <row r="119" spans="1:26">
      <c r="A119" s="163" t="s">
        <v>101</v>
      </c>
      <c r="B119" s="336" t="s">
        <v>104</v>
      </c>
      <c r="C119" s="337"/>
      <c r="D119" s="337"/>
      <c r="E119" s="337"/>
      <c r="F119" s="337"/>
      <c r="G119" s="337"/>
      <c r="H119" s="337"/>
      <c r="I119" s="337"/>
      <c r="J119" s="337"/>
      <c r="K119" s="337"/>
      <c r="L119" s="337"/>
      <c r="M119" s="337"/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</row>
    <row r="120" spans="1:26">
      <c r="A120" s="167" t="s">
        <v>28</v>
      </c>
      <c r="B120" s="272" t="s">
        <v>185</v>
      </c>
      <c r="C120" s="272" t="s">
        <v>186</v>
      </c>
      <c r="D120" s="272" t="s">
        <v>187</v>
      </c>
      <c r="E120" s="272" t="s">
        <v>188</v>
      </c>
      <c r="F120" s="272" t="s">
        <v>189</v>
      </c>
      <c r="G120" s="272" t="s">
        <v>190</v>
      </c>
      <c r="H120" s="272" t="s">
        <v>191</v>
      </c>
      <c r="I120" s="272" t="s">
        <v>192</v>
      </c>
      <c r="J120" s="272" t="s">
        <v>194</v>
      </c>
      <c r="K120" s="272" t="s">
        <v>195</v>
      </c>
      <c r="L120" s="272" t="s">
        <v>196</v>
      </c>
      <c r="M120" s="272" t="s">
        <v>197</v>
      </c>
      <c r="N120" s="272" t="s">
        <v>198</v>
      </c>
      <c r="O120" s="272" t="s">
        <v>199</v>
      </c>
      <c r="P120" s="272" t="s">
        <v>200</v>
      </c>
      <c r="Q120" s="272" t="s">
        <v>201</v>
      </c>
      <c r="R120" s="272" t="s">
        <v>202</v>
      </c>
      <c r="S120" s="272" t="s">
        <v>206</v>
      </c>
      <c r="T120" s="272" t="s">
        <v>214</v>
      </c>
      <c r="U120" s="272" t="s">
        <v>215</v>
      </c>
      <c r="V120" s="272" t="s">
        <v>217</v>
      </c>
      <c r="W120" s="272" t="s">
        <v>228</v>
      </c>
      <c r="X120" s="272" t="s">
        <v>229</v>
      </c>
      <c r="Y120" s="272" t="s">
        <v>231</v>
      </c>
      <c r="Z120" s="272" t="s">
        <v>245</v>
      </c>
    </row>
    <row r="121" spans="1:26">
      <c r="A121" s="163" t="s">
        <v>102</v>
      </c>
      <c r="B121" s="253"/>
      <c r="C121" s="253"/>
      <c r="D121" s="253"/>
      <c r="E121" s="253"/>
      <c r="F121" s="253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</row>
    <row r="122" spans="1:26">
      <c r="A122" s="251" t="s">
        <v>2</v>
      </c>
      <c r="B122" s="166">
        <v>1028.500309988</v>
      </c>
      <c r="C122" s="166">
        <v>972.808295176</v>
      </c>
      <c r="D122" s="166">
        <v>1484.574992583</v>
      </c>
      <c r="E122" s="166">
        <v>3482.4853226509999</v>
      </c>
      <c r="F122" s="166">
        <v>4031.2184883579998</v>
      </c>
      <c r="G122" s="166">
        <v>3971.6333326650001</v>
      </c>
      <c r="H122" s="166">
        <v>3041.976203748</v>
      </c>
      <c r="I122" s="166">
        <v>4736.9269511880002</v>
      </c>
      <c r="J122" s="166">
        <v>4064.5454934929999</v>
      </c>
      <c r="K122" s="166">
        <v>2965.4114541650001</v>
      </c>
      <c r="L122" s="166">
        <v>2438.0574653990002</v>
      </c>
      <c r="M122" s="166">
        <v>2170.2057400829999</v>
      </c>
      <c r="N122" s="166">
        <v>1809.4675256800001</v>
      </c>
      <c r="O122" s="166">
        <v>1653.1587001329999</v>
      </c>
      <c r="P122" s="166">
        <v>2894.8507707469998</v>
      </c>
      <c r="Q122" s="166">
        <v>2726.4816031639998</v>
      </c>
      <c r="R122" s="166">
        <v>2467.4840409530002</v>
      </c>
      <c r="S122" s="166">
        <v>3124.3219639069998</v>
      </c>
      <c r="T122" s="166">
        <v>4133.1332993440001</v>
      </c>
      <c r="U122" s="166">
        <v>4148.5503963519996</v>
      </c>
      <c r="V122" s="166">
        <v>3938.8483733960002</v>
      </c>
      <c r="W122" s="166">
        <v>3578.0521202079999</v>
      </c>
      <c r="X122" s="166">
        <v>2404.3850213360001</v>
      </c>
      <c r="Y122" s="166">
        <v>1895.084100153</v>
      </c>
      <c r="Z122" s="166">
        <v>1781.8070495100001</v>
      </c>
    </row>
    <row r="123" spans="1:26">
      <c r="A123" s="251" t="s">
        <v>3</v>
      </c>
      <c r="B123" s="166">
        <v>5042.8638449999999</v>
      </c>
      <c r="C123" s="166">
        <v>4589.3677029999999</v>
      </c>
      <c r="D123" s="166">
        <v>3784.160488</v>
      </c>
      <c r="E123" s="166">
        <v>3783.6570109999998</v>
      </c>
      <c r="F123" s="166">
        <v>5012.3406750000004</v>
      </c>
      <c r="G123" s="166">
        <v>5179.8859259999999</v>
      </c>
      <c r="H123" s="166">
        <v>4529.2780810000004</v>
      </c>
      <c r="I123" s="166">
        <v>3507.782451</v>
      </c>
      <c r="J123" s="166">
        <v>3525.8637629999998</v>
      </c>
      <c r="K123" s="166">
        <v>3543.073292</v>
      </c>
      <c r="L123" s="166">
        <v>4365.7648140000001</v>
      </c>
      <c r="M123" s="166">
        <v>5078.7451019999999</v>
      </c>
      <c r="N123" s="166">
        <v>5127.9636950000004</v>
      </c>
      <c r="O123" s="166">
        <v>5016.5852709999999</v>
      </c>
      <c r="P123" s="166">
        <v>4636.1565559999999</v>
      </c>
      <c r="Q123" s="166">
        <v>3631.6146010000002</v>
      </c>
      <c r="R123" s="166">
        <v>4248.0893850000002</v>
      </c>
      <c r="S123" s="166">
        <v>5226.0164349999995</v>
      </c>
      <c r="T123" s="166">
        <v>4737.4506929999998</v>
      </c>
      <c r="U123" s="166">
        <v>4877.9919600000003</v>
      </c>
      <c r="V123" s="166">
        <v>2951.0691240000001</v>
      </c>
      <c r="W123" s="166">
        <v>3062.4801870000001</v>
      </c>
      <c r="X123" s="166">
        <v>4096.3802539999997</v>
      </c>
      <c r="Y123" s="166">
        <v>5059.0227649999997</v>
      </c>
      <c r="Z123" s="166">
        <v>5094.8395760000003</v>
      </c>
    </row>
    <row r="124" spans="1:26">
      <c r="A124" s="251" t="s">
        <v>4</v>
      </c>
      <c r="B124" s="166">
        <v>416.631955</v>
      </c>
      <c r="C124" s="166">
        <v>411.87248199999999</v>
      </c>
      <c r="D124" s="166">
        <v>382.30216999999999</v>
      </c>
      <c r="E124" s="166">
        <v>228.074839</v>
      </c>
      <c r="F124" s="166">
        <v>219.97437099999999</v>
      </c>
      <c r="G124" s="166">
        <v>273.95835399999999</v>
      </c>
      <c r="H124" s="166">
        <v>211.24855400000001</v>
      </c>
      <c r="I124" s="166">
        <v>213.900071</v>
      </c>
      <c r="J124" s="166">
        <v>219.58059800000001</v>
      </c>
      <c r="K124" s="166">
        <v>214.35232400000001</v>
      </c>
      <c r="L124" s="166">
        <v>190.86832699999999</v>
      </c>
      <c r="M124" s="166">
        <v>210.52961099999999</v>
      </c>
      <c r="N124" s="166">
        <v>224.37374800000001</v>
      </c>
      <c r="O124" s="166">
        <v>300.028865</v>
      </c>
      <c r="P124" s="166">
        <v>310.38593600000002</v>
      </c>
      <c r="Q124" s="166">
        <v>288.07616899999999</v>
      </c>
      <c r="R124" s="166">
        <v>315.08651700000001</v>
      </c>
      <c r="S124" s="166">
        <v>297.46981799999998</v>
      </c>
      <c r="T124" s="166">
        <v>278.05515800000001</v>
      </c>
      <c r="U124" s="166">
        <v>190.53958</v>
      </c>
      <c r="V124" s="166">
        <v>169.82641100000001</v>
      </c>
      <c r="W124" s="166">
        <v>143.526748</v>
      </c>
      <c r="X124" s="166">
        <v>154.141783</v>
      </c>
      <c r="Y124" s="166">
        <v>105.938849</v>
      </c>
      <c r="Z124" s="166">
        <v>1.1E-4</v>
      </c>
    </row>
    <row r="125" spans="1:26">
      <c r="A125" s="251" t="s">
        <v>135</v>
      </c>
      <c r="B125" s="166">
        <v>0</v>
      </c>
      <c r="C125" s="166">
        <v>0</v>
      </c>
      <c r="D125" s="166">
        <v>0</v>
      </c>
      <c r="E125" s="166">
        <v>0</v>
      </c>
      <c r="F125" s="166">
        <v>0</v>
      </c>
      <c r="G125" s="166">
        <v>0</v>
      </c>
      <c r="H125" s="166">
        <v>0</v>
      </c>
      <c r="I125" s="166">
        <v>0</v>
      </c>
      <c r="J125" s="166">
        <v>0</v>
      </c>
      <c r="K125" s="166">
        <v>0</v>
      </c>
      <c r="L125" s="166">
        <v>0</v>
      </c>
      <c r="M125" s="166">
        <v>0</v>
      </c>
      <c r="N125" s="166">
        <v>0</v>
      </c>
      <c r="O125" s="166">
        <v>0</v>
      </c>
      <c r="P125" s="166">
        <v>0</v>
      </c>
      <c r="Q125" s="166">
        <v>0</v>
      </c>
      <c r="R125" s="166">
        <v>0</v>
      </c>
      <c r="S125" s="166">
        <v>0</v>
      </c>
      <c r="T125" s="166">
        <v>0</v>
      </c>
      <c r="U125" s="166">
        <v>0</v>
      </c>
      <c r="V125" s="166">
        <v>0</v>
      </c>
      <c r="W125" s="166">
        <v>0</v>
      </c>
      <c r="X125" s="166">
        <v>0</v>
      </c>
      <c r="Y125" s="166">
        <v>108.616974</v>
      </c>
      <c r="Z125" s="166">
        <v>164.26569699999999</v>
      </c>
    </row>
    <row r="126" spans="1:26">
      <c r="A126" s="251" t="s">
        <v>232</v>
      </c>
      <c r="B126" s="166">
        <v>0</v>
      </c>
      <c r="C126" s="166">
        <v>0</v>
      </c>
      <c r="D126" s="166">
        <v>0</v>
      </c>
      <c r="E126" s="166">
        <v>0</v>
      </c>
      <c r="F126" s="166">
        <v>0</v>
      </c>
      <c r="G126" s="166">
        <v>0</v>
      </c>
      <c r="H126" s="166">
        <v>0</v>
      </c>
      <c r="I126" s="166">
        <v>0</v>
      </c>
      <c r="J126" s="166">
        <v>0</v>
      </c>
      <c r="K126" s="166">
        <v>0</v>
      </c>
      <c r="L126" s="166">
        <v>0</v>
      </c>
      <c r="M126" s="166">
        <v>0</v>
      </c>
      <c r="N126" s="166">
        <v>0</v>
      </c>
      <c r="O126" s="166">
        <v>0</v>
      </c>
      <c r="P126" s="166">
        <v>0</v>
      </c>
      <c r="Q126" s="166">
        <v>0</v>
      </c>
      <c r="R126" s="166">
        <v>0</v>
      </c>
      <c r="S126" s="166">
        <v>0</v>
      </c>
      <c r="T126" s="166">
        <v>0</v>
      </c>
      <c r="U126" s="166">
        <v>0</v>
      </c>
      <c r="V126" s="166">
        <v>0</v>
      </c>
      <c r="W126" s="166">
        <v>0</v>
      </c>
      <c r="X126" s="166">
        <v>0</v>
      </c>
      <c r="Y126" s="166">
        <v>0</v>
      </c>
      <c r="Z126" s="166">
        <v>0</v>
      </c>
    </row>
    <row r="127" spans="1:26">
      <c r="A127" s="251" t="s">
        <v>11</v>
      </c>
      <c r="B127" s="166">
        <v>4425.2027779999999</v>
      </c>
      <c r="C127" s="166">
        <v>4297.171437</v>
      </c>
      <c r="D127" s="166">
        <v>3508.120997</v>
      </c>
      <c r="E127" s="166">
        <v>2386.6242459999999</v>
      </c>
      <c r="F127" s="166">
        <v>2670.793596</v>
      </c>
      <c r="G127" s="166">
        <v>2812.182871</v>
      </c>
      <c r="H127" s="166">
        <v>1629.724757</v>
      </c>
      <c r="I127" s="166">
        <v>1701.9297220000001</v>
      </c>
      <c r="J127" s="166">
        <v>1535.346955</v>
      </c>
      <c r="K127" s="166">
        <v>1529.7979190000001</v>
      </c>
      <c r="L127" s="166">
        <v>1635.0450960000001</v>
      </c>
      <c r="M127" s="166">
        <v>2713.2663069999999</v>
      </c>
      <c r="N127" s="166">
        <v>2914.4289709999998</v>
      </c>
      <c r="O127" s="166">
        <v>2348.2528990000001</v>
      </c>
      <c r="P127" s="166">
        <v>2264.896299</v>
      </c>
      <c r="Q127" s="166">
        <v>3505.494428</v>
      </c>
      <c r="R127" s="166">
        <v>4516.264698</v>
      </c>
      <c r="S127" s="166">
        <v>2796.3871949999998</v>
      </c>
      <c r="T127" s="166">
        <v>2601.0313259999998</v>
      </c>
      <c r="U127" s="166">
        <v>1974.6932220000001</v>
      </c>
      <c r="V127" s="166">
        <v>2023.7233229999999</v>
      </c>
      <c r="W127" s="166">
        <v>2692.3510759999999</v>
      </c>
      <c r="X127" s="166">
        <v>3980.7121860000002</v>
      </c>
      <c r="Y127" s="166">
        <v>3578.6064449999999</v>
      </c>
      <c r="Z127" s="166">
        <v>3538.346309</v>
      </c>
    </row>
    <row r="128" spans="1:26">
      <c r="A128" s="251" t="s">
        <v>5</v>
      </c>
      <c r="B128" s="166">
        <v>4097.403233</v>
      </c>
      <c r="C128" s="166">
        <v>3495.6226270000002</v>
      </c>
      <c r="D128" s="166">
        <v>5748.1640870000001</v>
      </c>
      <c r="E128" s="166">
        <v>6906.465373</v>
      </c>
      <c r="F128" s="166">
        <v>5769.3755490000003</v>
      </c>
      <c r="G128" s="166">
        <v>5666.6968399999996</v>
      </c>
      <c r="H128" s="166">
        <v>6853.2107029999997</v>
      </c>
      <c r="I128" s="166">
        <v>6055.844591</v>
      </c>
      <c r="J128" s="166">
        <v>4611.153026</v>
      </c>
      <c r="K128" s="166">
        <v>4129.9438840000003</v>
      </c>
      <c r="L128" s="166">
        <v>4309.2216589999998</v>
      </c>
      <c r="M128" s="166">
        <v>4060.6748659999998</v>
      </c>
      <c r="N128" s="166">
        <v>3750.9727419999999</v>
      </c>
      <c r="O128" s="166">
        <v>4497.1104729999997</v>
      </c>
      <c r="P128" s="166">
        <v>5579.7968899999996</v>
      </c>
      <c r="Q128" s="166">
        <v>4804.3846350000003</v>
      </c>
      <c r="R128" s="166">
        <v>5200.0371130000003</v>
      </c>
      <c r="S128" s="166">
        <v>7495.0434329999998</v>
      </c>
      <c r="T128" s="166">
        <v>3639.9755500000001</v>
      </c>
      <c r="U128" s="166">
        <v>6673.3156280000003</v>
      </c>
      <c r="V128" s="166">
        <v>4252.7989029999999</v>
      </c>
      <c r="W128" s="166">
        <v>3376.1924180000001</v>
      </c>
      <c r="X128" s="166">
        <v>3076.0234719999999</v>
      </c>
      <c r="Y128" s="166">
        <v>4418.4357190000001</v>
      </c>
      <c r="Z128" s="166">
        <v>3597.9840709999999</v>
      </c>
    </row>
    <row r="129" spans="1:26">
      <c r="A129" s="251" t="s">
        <v>6</v>
      </c>
      <c r="B129" s="166">
        <v>4380.4490219999998</v>
      </c>
      <c r="C129" s="166">
        <v>3303.9177829999999</v>
      </c>
      <c r="D129" s="166">
        <v>2580.7948339999998</v>
      </c>
      <c r="E129" s="166">
        <v>1968.077119</v>
      </c>
      <c r="F129" s="166">
        <v>1834.1740239999999</v>
      </c>
      <c r="G129" s="166">
        <v>1883.483612</v>
      </c>
      <c r="H129" s="166">
        <v>2551.6391090000002</v>
      </c>
      <c r="I129" s="166">
        <v>2995.9991199999999</v>
      </c>
      <c r="J129" s="166">
        <v>3948.7260970000002</v>
      </c>
      <c r="K129" s="166">
        <v>5034.5176760000004</v>
      </c>
      <c r="L129" s="166">
        <v>4688.9022109999996</v>
      </c>
      <c r="M129" s="166">
        <v>5722.9269539999996</v>
      </c>
      <c r="N129" s="166">
        <v>5291.4148279999999</v>
      </c>
      <c r="O129" s="166">
        <v>4124.5515869999999</v>
      </c>
      <c r="P129" s="166">
        <v>2723.045987</v>
      </c>
      <c r="Q129" s="166">
        <v>2273.7718799999998</v>
      </c>
      <c r="R129" s="166">
        <v>2442.9158069999999</v>
      </c>
      <c r="S129" s="166">
        <v>2257.1212780000001</v>
      </c>
      <c r="T129" s="166">
        <v>3134.4809260000002</v>
      </c>
      <c r="U129" s="166">
        <v>3025.1360789999999</v>
      </c>
      <c r="V129" s="166">
        <v>3984.3931889999999</v>
      </c>
      <c r="W129" s="166">
        <v>4777.3132009999999</v>
      </c>
      <c r="X129" s="166">
        <v>5924.1727069999997</v>
      </c>
      <c r="Y129" s="166">
        <v>6171.5286560000004</v>
      </c>
      <c r="Z129" s="166">
        <v>5702.7467219999999</v>
      </c>
    </row>
    <row r="130" spans="1:26">
      <c r="A130" s="251" t="s">
        <v>7</v>
      </c>
      <c r="B130" s="166">
        <v>719.88580899999999</v>
      </c>
      <c r="C130" s="166">
        <v>401.01782200000002</v>
      </c>
      <c r="D130" s="166">
        <v>226.73819900000001</v>
      </c>
      <c r="E130" s="166">
        <v>111.28437</v>
      </c>
      <c r="F130" s="166">
        <v>92.059718000000004</v>
      </c>
      <c r="G130" s="166">
        <v>94.242966999999993</v>
      </c>
      <c r="H130" s="166">
        <v>176.41685799999999</v>
      </c>
      <c r="I130" s="166">
        <v>151.74095500000001</v>
      </c>
      <c r="J130" s="166">
        <v>443.31944199999998</v>
      </c>
      <c r="K130" s="166">
        <v>599.701686</v>
      </c>
      <c r="L130" s="166">
        <v>494.55802</v>
      </c>
      <c r="M130" s="166">
        <v>674.74307599999997</v>
      </c>
      <c r="N130" s="166">
        <v>671.16086600000006</v>
      </c>
      <c r="O130" s="166">
        <v>459.96957600000002</v>
      </c>
      <c r="P130" s="166">
        <v>153.79677899999999</v>
      </c>
      <c r="Q130" s="166">
        <v>97.190021999999999</v>
      </c>
      <c r="R130" s="166">
        <v>110.530322</v>
      </c>
      <c r="S130" s="166">
        <v>88.888022000000007</v>
      </c>
      <c r="T130" s="166">
        <v>174.04370499999999</v>
      </c>
      <c r="U130" s="166">
        <v>187.20863</v>
      </c>
      <c r="V130" s="166">
        <v>310.83838200000002</v>
      </c>
      <c r="W130" s="166">
        <v>493.82251400000001</v>
      </c>
      <c r="X130" s="166">
        <v>486.22661499999998</v>
      </c>
      <c r="Y130" s="166">
        <v>660.85651299999995</v>
      </c>
      <c r="Z130" s="166">
        <v>488.094492</v>
      </c>
    </row>
    <row r="131" spans="1:26">
      <c r="A131" s="251" t="s">
        <v>8</v>
      </c>
      <c r="B131" s="166">
        <v>339.89569699999998</v>
      </c>
      <c r="C131" s="166">
        <v>284.69175000000001</v>
      </c>
      <c r="D131" s="166">
        <v>262.95631200000003</v>
      </c>
      <c r="E131" s="166">
        <v>239.31590700000001</v>
      </c>
      <c r="F131" s="166">
        <v>254.95474100000001</v>
      </c>
      <c r="G131" s="166">
        <v>282.91934500000002</v>
      </c>
      <c r="H131" s="166">
        <v>257.93751700000001</v>
      </c>
      <c r="I131" s="166">
        <v>309.63790999999998</v>
      </c>
      <c r="J131" s="166">
        <v>304.12223999999998</v>
      </c>
      <c r="K131" s="166">
        <v>310.96184699999998</v>
      </c>
      <c r="L131" s="166">
        <v>329.79853700000001</v>
      </c>
      <c r="M131" s="166">
        <v>352.35558800000001</v>
      </c>
      <c r="N131" s="166">
        <v>318.10786400000001</v>
      </c>
      <c r="O131" s="166">
        <v>293.49487599999998</v>
      </c>
      <c r="P131" s="166">
        <v>275.04172199999999</v>
      </c>
      <c r="Q131" s="166">
        <v>305.056352</v>
      </c>
      <c r="R131" s="166">
        <v>341.07748299999997</v>
      </c>
      <c r="S131" s="166">
        <v>339.19863400000003</v>
      </c>
      <c r="T131" s="166">
        <v>328.10996599999999</v>
      </c>
      <c r="U131" s="166">
        <v>285.81477899999999</v>
      </c>
      <c r="V131" s="166">
        <v>295.24856199999999</v>
      </c>
      <c r="W131" s="166">
        <v>324.89031499999999</v>
      </c>
      <c r="X131" s="166">
        <v>314.31538799999998</v>
      </c>
      <c r="Y131" s="166">
        <v>349.97779200000002</v>
      </c>
      <c r="Z131" s="166">
        <v>335.55956400000002</v>
      </c>
    </row>
    <row r="132" spans="1:26">
      <c r="A132" s="251" t="s">
        <v>9</v>
      </c>
      <c r="B132" s="166">
        <v>1285.9291900000001</v>
      </c>
      <c r="C132" s="166">
        <v>1442.4722609999999</v>
      </c>
      <c r="D132" s="166">
        <v>1267.5232329999999</v>
      </c>
      <c r="E132" s="166">
        <v>995.96238300000005</v>
      </c>
      <c r="F132" s="166">
        <v>1171.940519</v>
      </c>
      <c r="G132" s="166">
        <v>1696.48054</v>
      </c>
      <c r="H132" s="166">
        <v>1369.532702</v>
      </c>
      <c r="I132" s="166">
        <v>1170.9069340000001</v>
      </c>
      <c r="J132" s="166">
        <v>905.96468900000002</v>
      </c>
      <c r="K132" s="166">
        <v>1326.339082</v>
      </c>
      <c r="L132" s="166">
        <v>1441.0429340000001</v>
      </c>
      <c r="M132" s="166">
        <v>1476.1582149999999</v>
      </c>
      <c r="N132" s="166">
        <v>1402.103447</v>
      </c>
      <c r="O132" s="166">
        <v>1311.498208</v>
      </c>
      <c r="P132" s="166">
        <v>1224.0637610000001</v>
      </c>
      <c r="Q132" s="166">
        <v>1543.21272</v>
      </c>
      <c r="R132" s="166">
        <v>1506.8375820000001</v>
      </c>
      <c r="S132" s="166">
        <v>1428.380842</v>
      </c>
      <c r="T132" s="166">
        <v>1372.525161</v>
      </c>
      <c r="U132" s="166">
        <v>1152.9488690000001</v>
      </c>
      <c r="V132" s="166">
        <v>1135.3294229999999</v>
      </c>
      <c r="W132" s="166">
        <v>1158.4630870000001</v>
      </c>
      <c r="X132" s="166">
        <v>1365.643943</v>
      </c>
      <c r="Y132" s="166">
        <v>1299.381529</v>
      </c>
      <c r="Z132" s="166">
        <v>1208.5679929999999</v>
      </c>
    </row>
    <row r="133" spans="1:26">
      <c r="A133" s="251" t="s">
        <v>66</v>
      </c>
      <c r="B133" s="166">
        <v>62.106560000000002</v>
      </c>
      <c r="C133" s="166">
        <v>63.283716499999997</v>
      </c>
      <c r="D133" s="166">
        <v>65.383654000000007</v>
      </c>
      <c r="E133" s="166">
        <v>52.408155000000001</v>
      </c>
      <c r="F133" s="166">
        <v>65.083246000000003</v>
      </c>
      <c r="G133" s="166">
        <v>58.1329785</v>
      </c>
      <c r="H133" s="166">
        <v>53.101937</v>
      </c>
      <c r="I133" s="166">
        <v>40.449704500000003</v>
      </c>
      <c r="J133" s="166">
        <v>38.443151999999998</v>
      </c>
      <c r="K133" s="166">
        <v>36.579355999999997</v>
      </c>
      <c r="L133" s="166">
        <v>53.415584500000001</v>
      </c>
      <c r="M133" s="166">
        <v>62.396649500000002</v>
      </c>
      <c r="N133" s="166">
        <v>62.179299999999998</v>
      </c>
      <c r="O133" s="166">
        <v>59.692804500000001</v>
      </c>
      <c r="P133" s="166">
        <v>56.188988999999999</v>
      </c>
      <c r="Q133" s="166">
        <v>64.965261999999996</v>
      </c>
      <c r="R133" s="166">
        <v>68.042446499999997</v>
      </c>
      <c r="S133" s="166">
        <v>55.9446005</v>
      </c>
      <c r="T133" s="166">
        <v>53.965263</v>
      </c>
      <c r="U133" s="166">
        <v>51.637242999999998</v>
      </c>
      <c r="V133" s="166">
        <v>37.148092499999997</v>
      </c>
      <c r="W133" s="166">
        <v>29.418555000000001</v>
      </c>
      <c r="X133" s="166">
        <v>23.718672000000002</v>
      </c>
      <c r="Y133" s="166">
        <v>52.036873</v>
      </c>
      <c r="Z133" s="166">
        <v>59.049389499999997</v>
      </c>
    </row>
    <row r="134" spans="1:26">
      <c r="A134" s="251" t="s">
        <v>67</v>
      </c>
      <c r="B134" s="166">
        <v>104.296549</v>
      </c>
      <c r="C134" s="166">
        <v>106.0507635</v>
      </c>
      <c r="D134" s="166">
        <v>109.19224699999999</v>
      </c>
      <c r="E134" s="166">
        <v>89.926468</v>
      </c>
      <c r="F134" s="166">
        <v>105.169003</v>
      </c>
      <c r="G134" s="166">
        <v>99.461145500000001</v>
      </c>
      <c r="H134" s="166">
        <v>84.220972000000003</v>
      </c>
      <c r="I134" s="166">
        <v>63.3130685</v>
      </c>
      <c r="J134" s="166">
        <v>59.505023999999999</v>
      </c>
      <c r="K134" s="166">
        <v>67.60915</v>
      </c>
      <c r="L134" s="166">
        <v>92.371871499999997</v>
      </c>
      <c r="M134" s="166">
        <v>121.09500749999999</v>
      </c>
      <c r="N134" s="166">
        <v>140.658547</v>
      </c>
      <c r="O134" s="166">
        <v>118.93706349999999</v>
      </c>
      <c r="P134" s="166">
        <v>120.82929900000001</v>
      </c>
      <c r="Q134" s="166">
        <v>115.758396</v>
      </c>
      <c r="R134" s="166">
        <v>111.3057175</v>
      </c>
      <c r="S134" s="166">
        <v>91.833926500000004</v>
      </c>
      <c r="T134" s="166">
        <v>89.247632999999993</v>
      </c>
      <c r="U134" s="166">
        <v>76.525302999999994</v>
      </c>
      <c r="V134" s="166">
        <v>55.897608499999997</v>
      </c>
      <c r="W134" s="166">
        <v>41.967689</v>
      </c>
      <c r="X134" s="166">
        <v>59.118400999999999</v>
      </c>
      <c r="Y134" s="166">
        <v>84.448240999999996</v>
      </c>
      <c r="Z134" s="166">
        <v>93.167946499999999</v>
      </c>
    </row>
    <row r="135" spans="1:26">
      <c r="A135" s="252" t="s">
        <v>10</v>
      </c>
      <c r="B135" s="256">
        <v>21903.164947988</v>
      </c>
      <c r="C135" s="256">
        <v>19368.276640175998</v>
      </c>
      <c r="D135" s="256">
        <v>19419.911213583</v>
      </c>
      <c r="E135" s="256">
        <v>20244.281193651001</v>
      </c>
      <c r="F135" s="256">
        <v>21227.083930358</v>
      </c>
      <c r="G135" s="256">
        <v>22019.077911665001</v>
      </c>
      <c r="H135" s="256">
        <v>20758.287393748</v>
      </c>
      <c r="I135" s="256">
        <v>20948.431478187998</v>
      </c>
      <c r="J135" s="256">
        <v>19656.570479492999</v>
      </c>
      <c r="K135" s="256">
        <v>19758.287670164998</v>
      </c>
      <c r="L135" s="256">
        <v>20039.046519398998</v>
      </c>
      <c r="M135" s="256">
        <v>22643.097116083001</v>
      </c>
      <c r="N135" s="256">
        <v>21712.831533680001</v>
      </c>
      <c r="O135" s="256">
        <v>20183.280323133</v>
      </c>
      <c r="P135" s="256">
        <v>20239.052988747</v>
      </c>
      <c r="Q135" s="256">
        <v>19356.006068163999</v>
      </c>
      <c r="R135" s="256">
        <v>21327.671111953001</v>
      </c>
      <c r="S135" s="256">
        <v>23200.606147907001</v>
      </c>
      <c r="T135" s="256">
        <v>20542.018680344001</v>
      </c>
      <c r="U135" s="256">
        <v>22644.361689352001</v>
      </c>
      <c r="V135" s="256">
        <v>19155.121391395998</v>
      </c>
      <c r="W135" s="256">
        <v>19678.477910207999</v>
      </c>
      <c r="X135" s="256">
        <v>21884.838442336</v>
      </c>
      <c r="Y135" s="256">
        <v>23783.934456153002</v>
      </c>
      <c r="Z135" s="256">
        <v>22064.428919509999</v>
      </c>
    </row>
    <row r="136" spans="1:26">
      <c r="A136" s="251" t="s">
        <v>78</v>
      </c>
      <c r="B136" s="166">
        <v>417.21605209199998</v>
      </c>
      <c r="C136" s="166">
        <v>351.91945956799998</v>
      </c>
      <c r="D136" s="166">
        <v>495.27555393</v>
      </c>
      <c r="E136" s="166">
        <v>450.50834118799997</v>
      </c>
      <c r="F136" s="166">
        <v>445.30388932199997</v>
      </c>
      <c r="G136" s="166">
        <v>451.57611214299999</v>
      </c>
      <c r="H136" s="166">
        <v>539.40955004399996</v>
      </c>
      <c r="I136" s="166">
        <v>576.57993595599999</v>
      </c>
      <c r="J136" s="166">
        <v>476.80578518700003</v>
      </c>
      <c r="K136" s="166">
        <v>633.36108812299994</v>
      </c>
      <c r="L136" s="166">
        <v>503.334269565</v>
      </c>
      <c r="M136" s="166">
        <v>456.98275017200001</v>
      </c>
      <c r="N136" s="166">
        <v>426.90396357600002</v>
      </c>
      <c r="O136" s="166">
        <v>423.17667913899999</v>
      </c>
      <c r="P136" s="166">
        <v>341.07852178100001</v>
      </c>
      <c r="Q136" s="166">
        <v>269.729903068</v>
      </c>
      <c r="R136" s="166">
        <v>359.481327975</v>
      </c>
      <c r="S136" s="166">
        <v>420.38307831700001</v>
      </c>
      <c r="T136" s="166">
        <v>369.20445063199998</v>
      </c>
      <c r="U136" s="166">
        <v>426.792561396</v>
      </c>
      <c r="V136" s="166">
        <v>577.09596771600002</v>
      </c>
      <c r="W136" s="166">
        <v>632.717653176</v>
      </c>
      <c r="X136" s="166">
        <v>477.09177458400001</v>
      </c>
      <c r="Y136" s="166">
        <v>534.74221343099998</v>
      </c>
      <c r="Z136" s="166">
        <v>575.76503984199996</v>
      </c>
    </row>
    <row r="137" spans="1:26">
      <c r="A137" s="251" t="s">
        <v>115</v>
      </c>
      <c r="B137" s="166">
        <v>-629.17239274400004</v>
      </c>
      <c r="C137" s="166">
        <v>-536.13081876800004</v>
      </c>
      <c r="D137" s="166">
        <v>-762.19082800000001</v>
      </c>
      <c r="E137" s="166">
        <v>-805.66905997599997</v>
      </c>
      <c r="F137" s="166">
        <v>-683.23638651900001</v>
      </c>
      <c r="G137" s="166">
        <v>-735.93414696499997</v>
      </c>
      <c r="H137" s="166">
        <v>-864.33438692000004</v>
      </c>
      <c r="I137" s="166">
        <v>-1060.9025367940001</v>
      </c>
      <c r="J137" s="166">
        <v>-713.74379302299997</v>
      </c>
      <c r="K137" s="166">
        <v>-968.12307493799995</v>
      </c>
      <c r="L137" s="166">
        <v>-791.00358811399997</v>
      </c>
      <c r="M137" s="166">
        <v>-645.31335691100003</v>
      </c>
      <c r="N137" s="166">
        <v>-661.36466610000002</v>
      </c>
      <c r="O137" s="166">
        <v>-701.35951179999995</v>
      </c>
      <c r="P137" s="166">
        <v>-528.09072713800003</v>
      </c>
      <c r="Q137" s="166">
        <v>-419.49846351999997</v>
      </c>
      <c r="R137" s="166">
        <v>-574.54055303200005</v>
      </c>
      <c r="S137" s="166">
        <v>-753.55384100000003</v>
      </c>
      <c r="T137" s="166">
        <v>-511.27236005600002</v>
      </c>
      <c r="U137" s="166">
        <v>-779.77098613400005</v>
      </c>
      <c r="V137" s="166">
        <v>-963.43647009699998</v>
      </c>
      <c r="W137" s="166">
        <v>-936.56374595299997</v>
      </c>
      <c r="X137" s="166">
        <v>-718.62000988199998</v>
      </c>
      <c r="Y137" s="166">
        <v>-803.21347497099998</v>
      </c>
      <c r="Z137" s="166">
        <v>-859.57777399999998</v>
      </c>
    </row>
    <row r="138" spans="1:26">
      <c r="A138" s="251" t="s">
        <v>203</v>
      </c>
      <c r="B138" s="166">
        <v>0.33707500000000001</v>
      </c>
      <c r="C138" s="166">
        <v>0.29783399999999999</v>
      </c>
      <c r="D138" s="166">
        <v>0.52287799999999995</v>
      </c>
      <c r="E138" s="166">
        <v>0.415437</v>
      </c>
      <c r="F138" s="166">
        <v>0.63727299999999998</v>
      </c>
      <c r="G138" s="166">
        <v>0.65127100000000004</v>
      </c>
      <c r="H138" s="166">
        <v>0.62482899999999997</v>
      </c>
      <c r="I138" s="166">
        <v>0.57736399999999999</v>
      </c>
      <c r="J138" s="166">
        <v>0.556307</v>
      </c>
      <c r="K138" s="166">
        <v>0.65973300000000001</v>
      </c>
      <c r="L138" s="166">
        <v>0.59671600000000002</v>
      </c>
      <c r="M138" s="166">
        <v>0.74632600000000004</v>
      </c>
      <c r="N138" s="166">
        <v>0.98375599999999996</v>
      </c>
      <c r="O138" s="166">
        <v>0.67263899999999999</v>
      </c>
      <c r="P138" s="166">
        <v>1.07081</v>
      </c>
      <c r="Q138" s="166">
        <v>1.3666769999999999</v>
      </c>
      <c r="R138" s="166">
        <v>0.59266399999999997</v>
      </c>
      <c r="S138" s="166">
        <v>0.77196299999999995</v>
      </c>
      <c r="T138" s="166">
        <v>0.50680899999999995</v>
      </c>
      <c r="U138" s="166">
        <v>0.407918</v>
      </c>
      <c r="V138" s="166">
        <v>0.44958999999999999</v>
      </c>
      <c r="W138" s="166">
        <v>0.80445</v>
      </c>
      <c r="X138" s="166">
        <v>0.72361799999999998</v>
      </c>
      <c r="Y138" s="166">
        <v>0.81677200000000005</v>
      </c>
      <c r="Z138" s="166">
        <v>0.27729999999999999</v>
      </c>
    </row>
    <row r="139" spans="1:26">
      <c r="A139" s="251" t="s">
        <v>204</v>
      </c>
      <c r="B139" s="166">
        <v>-0.44905499999999998</v>
      </c>
      <c r="C139" s="166">
        <v>-0.39485300000000001</v>
      </c>
      <c r="D139" s="166">
        <v>-0.64955399999999996</v>
      </c>
      <c r="E139" s="166">
        <v>-0.52608999999999995</v>
      </c>
      <c r="F139" s="166">
        <v>-0.80107099999999998</v>
      </c>
      <c r="G139" s="166">
        <v>-0.80836600000000003</v>
      </c>
      <c r="H139" s="166">
        <v>-0.78772900000000001</v>
      </c>
      <c r="I139" s="166">
        <v>-0.72209199999999996</v>
      </c>
      <c r="J139" s="166">
        <v>-0.69275299999999995</v>
      </c>
      <c r="K139" s="166">
        <v>-0.82333000000000001</v>
      </c>
      <c r="L139" s="166">
        <v>-0.75924700000000001</v>
      </c>
      <c r="M139" s="166">
        <v>-0.92569500000000005</v>
      </c>
      <c r="N139" s="166">
        <v>-1.2036789999999999</v>
      </c>
      <c r="O139" s="166">
        <v>-0.82619799999999999</v>
      </c>
      <c r="P139" s="166">
        <v>-1.287288</v>
      </c>
      <c r="Q139" s="166">
        <v>-1.6128800000000001</v>
      </c>
      <c r="R139" s="166">
        <v>-0.73918799999999996</v>
      </c>
      <c r="S139" s="166">
        <v>-0.93555100000000002</v>
      </c>
      <c r="T139" s="166">
        <v>-0.61304400000000003</v>
      </c>
      <c r="U139" s="166">
        <v>-0.51296900000000001</v>
      </c>
      <c r="V139" s="166">
        <v>-0.56382399999999999</v>
      </c>
      <c r="W139" s="166">
        <v>-0.98076099999999999</v>
      </c>
      <c r="X139" s="166">
        <v>-0.89748099999999997</v>
      </c>
      <c r="Y139" s="166">
        <v>-0.99246400000000001</v>
      </c>
      <c r="Z139" s="166">
        <v>-0.66012999999999999</v>
      </c>
    </row>
    <row r="140" spans="1:26">
      <c r="A140" s="251" t="s">
        <v>92</v>
      </c>
      <c r="B140" s="166">
        <v>-175.00929099999999</v>
      </c>
      <c r="C140" s="166">
        <v>-130.854702</v>
      </c>
      <c r="D140" s="166">
        <v>-131.44748999999999</v>
      </c>
      <c r="E140" s="166">
        <v>-70.735690000000005</v>
      </c>
      <c r="F140" s="166">
        <v>-112.440268</v>
      </c>
      <c r="G140" s="166">
        <v>-122.760274</v>
      </c>
      <c r="H140" s="166">
        <v>-114.74408200000001</v>
      </c>
      <c r="I140" s="166">
        <v>-110.667727</v>
      </c>
      <c r="J140" s="166">
        <v>-109.36235000000001</v>
      </c>
      <c r="K140" s="166">
        <v>-117.764884</v>
      </c>
      <c r="L140" s="166">
        <v>-145.36358899999999</v>
      </c>
      <c r="M140" s="166">
        <v>-208.454387</v>
      </c>
      <c r="N140" s="166">
        <v>-187.956546</v>
      </c>
      <c r="O140" s="166">
        <v>-162.00915900000001</v>
      </c>
      <c r="P140" s="166">
        <v>-144.54443599999999</v>
      </c>
      <c r="Q140" s="166">
        <v>-78.195680999999993</v>
      </c>
      <c r="R140" s="166">
        <v>-77.984769</v>
      </c>
      <c r="S140" s="166">
        <v>-85.443509000000006</v>
      </c>
      <c r="T140" s="166">
        <v>-90.795297000000005</v>
      </c>
      <c r="U140" s="166">
        <v>-113.220591</v>
      </c>
      <c r="V140" s="166">
        <v>-85.306027</v>
      </c>
      <c r="W140" s="166">
        <v>-110.447626</v>
      </c>
      <c r="X140" s="166">
        <v>-171.035324</v>
      </c>
      <c r="Y140" s="166">
        <v>-188.42781500000001</v>
      </c>
      <c r="Z140" s="166">
        <v>-208.61120199999999</v>
      </c>
    </row>
    <row r="141" spans="1:26">
      <c r="A141" s="251" t="s">
        <v>116</v>
      </c>
      <c r="B141" s="166">
        <v>-1244.3830700000001</v>
      </c>
      <c r="C141" s="166">
        <v>-644.56043899999997</v>
      </c>
      <c r="D141" s="166">
        <v>-374.74090200000001</v>
      </c>
      <c r="E141" s="166">
        <v>-852.04289100000005</v>
      </c>
      <c r="F141" s="166">
        <v>-769.98387300000002</v>
      </c>
      <c r="G141" s="166">
        <v>-489.04781300000002</v>
      </c>
      <c r="H141" s="166">
        <v>-1120.620263</v>
      </c>
      <c r="I141" s="166">
        <v>-833.06556799999998</v>
      </c>
      <c r="J141" s="166">
        <v>-1190.9101700000001</v>
      </c>
      <c r="K141" s="166">
        <v>-992.77926600000001</v>
      </c>
      <c r="L141" s="166">
        <v>-1232.9152309999999</v>
      </c>
      <c r="M141" s="166">
        <v>-962.85409500000003</v>
      </c>
      <c r="N141" s="166">
        <v>-399.77361300000001</v>
      </c>
      <c r="O141" s="166">
        <v>-1131.7862789999999</v>
      </c>
      <c r="P141" s="166">
        <v>-889.26918699999999</v>
      </c>
      <c r="Q141" s="166">
        <v>-389.55340799999999</v>
      </c>
      <c r="R141" s="166">
        <v>-594.41984200000002</v>
      </c>
      <c r="S141" s="166">
        <v>-1098.011843</v>
      </c>
      <c r="T141" s="166">
        <v>-1182.1379099999999</v>
      </c>
      <c r="U141" s="166">
        <v>-1536.7831679999999</v>
      </c>
      <c r="V141" s="166">
        <v>-1081.116779</v>
      </c>
      <c r="W141" s="166">
        <v>-1001.584058</v>
      </c>
      <c r="X141" s="166">
        <v>-1002.527289</v>
      </c>
      <c r="Y141" s="166">
        <v>-1419.665454</v>
      </c>
      <c r="Z141" s="166">
        <v>-941.57377499999996</v>
      </c>
    </row>
    <row r="142" spans="1:26">
      <c r="A142" s="252" t="s">
        <v>117</v>
      </c>
      <c r="B142" s="256">
        <v>20271.704266336001</v>
      </c>
      <c r="C142" s="256">
        <v>18408.553120976001</v>
      </c>
      <c r="D142" s="256">
        <v>18646.680871512999</v>
      </c>
      <c r="E142" s="256">
        <v>18966.231240862999</v>
      </c>
      <c r="F142" s="256">
        <v>20106.563494161001</v>
      </c>
      <c r="G142" s="256">
        <v>21122.754694842999</v>
      </c>
      <c r="H142" s="256">
        <v>19197.835311872001</v>
      </c>
      <c r="I142" s="256">
        <v>19520.23085435</v>
      </c>
      <c r="J142" s="256">
        <v>18119.223505656999</v>
      </c>
      <c r="K142" s="256">
        <v>18312.817936349998</v>
      </c>
      <c r="L142" s="256">
        <v>18372.935849850001</v>
      </c>
      <c r="M142" s="256">
        <v>21283.278658343999</v>
      </c>
      <c r="N142" s="256">
        <v>20890.420749156001</v>
      </c>
      <c r="O142" s="256">
        <v>18611.148493471999</v>
      </c>
      <c r="P142" s="256">
        <v>19018.010682389999</v>
      </c>
      <c r="Q142" s="256">
        <v>18738.242215712002</v>
      </c>
      <c r="R142" s="256">
        <v>20440.060751895999</v>
      </c>
      <c r="S142" s="256">
        <v>21683.816445224002</v>
      </c>
      <c r="T142" s="256">
        <v>19126.91132892</v>
      </c>
      <c r="U142" s="256">
        <v>20641.274454613998</v>
      </c>
      <c r="V142" s="256">
        <v>17602.243849015002</v>
      </c>
      <c r="W142" s="256">
        <v>18262.423822430999</v>
      </c>
      <c r="X142" s="256">
        <v>20469.573731037999</v>
      </c>
      <c r="Y142" s="256">
        <v>21907.194233613001</v>
      </c>
      <c r="Z142" s="256">
        <v>20630.048378351999</v>
      </c>
    </row>
    <row r="143" spans="1:26">
      <c r="A143" s="251" t="s">
        <v>243</v>
      </c>
      <c r="B143" s="166">
        <v>0</v>
      </c>
      <c r="C143" s="166">
        <v>0</v>
      </c>
      <c r="D143" s="166">
        <v>0</v>
      </c>
      <c r="E143" s="166">
        <v>0</v>
      </c>
      <c r="F143" s="166">
        <v>0</v>
      </c>
      <c r="G143" s="166">
        <v>0</v>
      </c>
      <c r="H143" s="166">
        <v>0</v>
      </c>
      <c r="I143" s="166">
        <v>0</v>
      </c>
      <c r="J143" s="166">
        <v>0</v>
      </c>
      <c r="K143" s="166">
        <v>0</v>
      </c>
      <c r="L143" s="166">
        <v>0</v>
      </c>
      <c r="M143" s="166">
        <v>0</v>
      </c>
      <c r="N143" s="166">
        <v>0</v>
      </c>
      <c r="O143" s="166">
        <v>0</v>
      </c>
      <c r="P143" s="166">
        <v>0</v>
      </c>
      <c r="Q143" s="166">
        <v>0</v>
      </c>
      <c r="R143" s="166">
        <v>0</v>
      </c>
      <c r="S143" s="166">
        <v>0</v>
      </c>
      <c r="T143" s="166">
        <v>0</v>
      </c>
      <c r="U143" s="166">
        <v>0</v>
      </c>
      <c r="V143" s="166">
        <v>0</v>
      </c>
      <c r="W143" s="166">
        <v>0</v>
      </c>
      <c r="X143" s="166">
        <v>0</v>
      </c>
      <c r="Y143" s="166">
        <v>1.2298450000000001</v>
      </c>
      <c r="Z143" s="166">
        <v>1.029412</v>
      </c>
    </row>
    <row r="144" spans="1:26" s="173" customFormat="1" ht="13.8">
      <c r="A144" s="179" t="s">
        <v>28</v>
      </c>
      <c r="B144" s="179" t="str">
        <f>MID(UPPER(TEXT(B145,"mmm")),1,1)</f>
        <v>A</v>
      </c>
      <c r="C144" s="179" t="str">
        <f t="shared" ref="C144:N144" si="6">MID(UPPER(TEXT(C145,"mmm")),1,1)</f>
        <v>S</v>
      </c>
      <c r="D144" s="179" t="str">
        <f t="shared" si="6"/>
        <v>O</v>
      </c>
      <c r="E144" s="179" t="str">
        <f t="shared" si="6"/>
        <v>N</v>
      </c>
      <c r="F144" s="179" t="str">
        <f t="shared" si="6"/>
        <v>D</v>
      </c>
      <c r="G144" s="179" t="str">
        <f t="shared" si="6"/>
        <v>E</v>
      </c>
      <c r="H144" s="179" t="str">
        <f t="shared" si="6"/>
        <v>F</v>
      </c>
      <c r="I144" s="179" t="str">
        <f t="shared" si="6"/>
        <v>M</v>
      </c>
      <c r="J144" s="179" t="str">
        <f t="shared" si="6"/>
        <v>A</v>
      </c>
      <c r="K144" s="179" t="str">
        <f t="shared" si="6"/>
        <v>M</v>
      </c>
      <c r="L144" s="179" t="str">
        <f t="shared" si="6"/>
        <v>J</v>
      </c>
      <c r="M144" s="179" t="str">
        <f t="shared" si="6"/>
        <v>J</v>
      </c>
      <c r="N144" s="179" t="str">
        <f t="shared" si="6"/>
        <v>A</v>
      </c>
      <c r="O144"/>
      <c r="P144"/>
      <c r="Q144"/>
      <c r="R144"/>
      <c r="S144"/>
      <c r="T144"/>
      <c r="U144"/>
      <c r="V144"/>
      <c r="W144"/>
      <c r="X144"/>
      <c r="Y144"/>
      <c r="Z144"/>
    </row>
    <row r="145" spans="1:14" s="173" customFormat="1">
      <c r="A145" s="179" t="s">
        <v>106</v>
      </c>
      <c r="B145" s="179" t="str">
        <f>TEXT(EDATE(C145,-1),"mmmm aaaa")</f>
        <v>agosto 2024</v>
      </c>
      <c r="C145" s="179" t="str">
        <f t="shared" ref="C145:M145" si="7">TEXT(EDATE(D145,-1),"mmmm aaaa")</f>
        <v>septiembre 2024</v>
      </c>
      <c r="D145" s="179" t="str">
        <f t="shared" si="7"/>
        <v>octubre 2024</v>
      </c>
      <c r="E145" s="179" t="str">
        <f t="shared" si="7"/>
        <v>noviembre 2024</v>
      </c>
      <c r="F145" s="179" t="str">
        <f t="shared" si="7"/>
        <v>diciembre 2024</v>
      </c>
      <c r="G145" s="179" t="str">
        <f t="shared" si="7"/>
        <v>enero 2025</v>
      </c>
      <c r="H145" s="179" t="str">
        <f t="shared" si="7"/>
        <v>febrero 2025</v>
      </c>
      <c r="I145" s="179" t="str">
        <f t="shared" si="7"/>
        <v>marzo 2025</v>
      </c>
      <c r="J145" s="179" t="str">
        <f t="shared" si="7"/>
        <v>abril 2025</v>
      </c>
      <c r="K145" s="179" t="str">
        <f t="shared" si="7"/>
        <v>mayo 2025</v>
      </c>
      <c r="L145" s="179" t="str">
        <f t="shared" si="7"/>
        <v>junio 2025</v>
      </c>
      <c r="M145" s="179" t="str">
        <f t="shared" si="7"/>
        <v>julio 2025</v>
      </c>
      <c r="N145" s="179" t="str">
        <f>A2</f>
        <v>Agosto 2025</v>
      </c>
    </row>
    <row r="146" spans="1:14" s="176" customFormat="1">
      <c r="A146" s="174" t="s">
        <v>2</v>
      </c>
      <c r="B146" s="175">
        <f t="shared" ref="B146:N146" si="8">HLOOKUP(B$145,$120:$142,3,FALSE)</f>
        <v>1809.4675256800001</v>
      </c>
      <c r="C146" s="175">
        <f t="shared" si="8"/>
        <v>1653.1587001329999</v>
      </c>
      <c r="D146" s="175">
        <f t="shared" si="8"/>
        <v>2894.8507707469998</v>
      </c>
      <c r="E146" s="175">
        <f t="shared" si="8"/>
        <v>2726.4816031639998</v>
      </c>
      <c r="F146" s="175">
        <f t="shared" si="8"/>
        <v>2467.4840409530002</v>
      </c>
      <c r="G146" s="175">
        <f t="shared" si="8"/>
        <v>3124.3219639069998</v>
      </c>
      <c r="H146" s="175">
        <f t="shared" si="8"/>
        <v>4133.1332993440001</v>
      </c>
      <c r="I146" s="175">
        <f t="shared" si="8"/>
        <v>4148.5503963519996</v>
      </c>
      <c r="J146" s="175">
        <f t="shared" si="8"/>
        <v>3938.8483733960002</v>
      </c>
      <c r="K146" s="175">
        <f t="shared" si="8"/>
        <v>3578.0521202079999</v>
      </c>
      <c r="L146" s="175">
        <f t="shared" si="8"/>
        <v>2404.3850213360001</v>
      </c>
      <c r="M146" s="175">
        <f t="shared" si="8"/>
        <v>1895.084100153</v>
      </c>
      <c r="N146" s="175">
        <f t="shared" si="8"/>
        <v>1781.8070495100001</v>
      </c>
    </row>
    <row r="147" spans="1:14" s="176" customFormat="1">
      <c r="A147" s="174" t="s">
        <v>3</v>
      </c>
      <c r="B147" s="175">
        <f t="shared" ref="B147:N147" si="9">HLOOKUP(B$145,$120:$142,4,FALSE)</f>
        <v>5127.9636950000004</v>
      </c>
      <c r="C147" s="175">
        <f t="shared" si="9"/>
        <v>5016.5852709999999</v>
      </c>
      <c r="D147" s="175">
        <f t="shared" si="9"/>
        <v>4636.1565559999999</v>
      </c>
      <c r="E147" s="175">
        <f t="shared" si="9"/>
        <v>3631.6146010000002</v>
      </c>
      <c r="F147" s="175">
        <f t="shared" si="9"/>
        <v>4248.0893850000002</v>
      </c>
      <c r="G147" s="175">
        <f t="shared" si="9"/>
        <v>5226.0164349999995</v>
      </c>
      <c r="H147" s="175">
        <f t="shared" si="9"/>
        <v>4737.4506929999998</v>
      </c>
      <c r="I147" s="175">
        <f t="shared" si="9"/>
        <v>4877.9919600000003</v>
      </c>
      <c r="J147" s="175">
        <f t="shared" si="9"/>
        <v>2951.0691240000001</v>
      </c>
      <c r="K147" s="175">
        <f t="shared" si="9"/>
        <v>3062.4801870000001</v>
      </c>
      <c r="L147" s="175">
        <f t="shared" si="9"/>
        <v>4096.3802539999997</v>
      </c>
      <c r="M147" s="175">
        <f t="shared" si="9"/>
        <v>5059.0227649999997</v>
      </c>
      <c r="N147" s="175">
        <f t="shared" si="9"/>
        <v>5094.8395760000003</v>
      </c>
    </row>
    <row r="148" spans="1:14" s="176" customFormat="1">
      <c r="A148" s="174" t="s">
        <v>4</v>
      </c>
      <c r="B148" s="175">
        <f>HLOOKUP(B$145,$120:$142,5,FALSE)</f>
        <v>224.37374800000001</v>
      </c>
      <c r="C148" s="175">
        <f t="shared" ref="C148:N148" si="10">HLOOKUP(C$145,$120:$142,5,FALSE)</f>
        <v>300.028865</v>
      </c>
      <c r="D148" s="175">
        <f t="shared" si="10"/>
        <v>310.38593600000002</v>
      </c>
      <c r="E148" s="175">
        <f t="shared" si="10"/>
        <v>288.07616899999999</v>
      </c>
      <c r="F148" s="175">
        <f t="shared" si="10"/>
        <v>315.08651700000001</v>
      </c>
      <c r="G148" s="175">
        <f t="shared" si="10"/>
        <v>297.46981799999998</v>
      </c>
      <c r="H148" s="175">
        <f t="shared" si="10"/>
        <v>278.05515800000001</v>
      </c>
      <c r="I148" s="175">
        <f t="shared" si="10"/>
        <v>190.53958</v>
      </c>
      <c r="J148" s="175">
        <f t="shared" si="10"/>
        <v>169.82641100000001</v>
      </c>
      <c r="K148" s="175">
        <f t="shared" si="10"/>
        <v>143.526748</v>
      </c>
      <c r="L148" s="175">
        <f t="shared" si="10"/>
        <v>154.141783</v>
      </c>
      <c r="M148" s="175">
        <f t="shared" si="10"/>
        <v>105.938849</v>
      </c>
      <c r="N148" s="175">
        <f t="shared" si="10"/>
        <v>1.1E-4</v>
      </c>
    </row>
    <row r="149" spans="1:14" s="176" customFormat="1">
      <c r="A149" s="174" t="s">
        <v>135</v>
      </c>
      <c r="B149" s="175">
        <f>HLOOKUP(B$145,$120:$142,6,FALSE)</f>
        <v>0</v>
      </c>
      <c r="C149" s="175">
        <f t="shared" ref="C149:N149" si="11">HLOOKUP(C$145,$120:$142,6,FALSE)</f>
        <v>0</v>
      </c>
      <c r="D149" s="175">
        <f t="shared" si="11"/>
        <v>0</v>
      </c>
      <c r="E149" s="175">
        <f t="shared" si="11"/>
        <v>0</v>
      </c>
      <c r="F149" s="175">
        <f t="shared" si="11"/>
        <v>0</v>
      </c>
      <c r="G149" s="175">
        <f t="shared" si="11"/>
        <v>0</v>
      </c>
      <c r="H149" s="175">
        <f t="shared" si="11"/>
        <v>0</v>
      </c>
      <c r="I149" s="175">
        <f t="shared" si="11"/>
        <v>0</v>
      </c>
      <c r="J149" s="175">
        <f t="shared" si="11"/>
        <v>0</v>
      </c>
      <c r="K149" s="175">
        <f t="shared" si="11"/>
        <v>0</v>
      </c>
      <c r="L149" s="175">
        <f t="shared" si="11"/>
        <v>0</v>
      </c>
      <c r="M149" s="175">
        <f t="shared" si="11"/>
        <v>108.616974</v>
      </c>
      <c r="N149" s="175">
        <f t="shared" si="11"/>
        <v>164.26569699999999</v>
      </c>
    </row>
    <row r="150" spans="1:14" s="176" customFormat="1">
      <c r="A150" s="174" t="s">
        <v>11</v>
      </c>
      <c r="B150" s="175">
        <f>HLOOKUP(B$145,$120:$142,8,FALSE)</f>
        <v>2914.4289709999998</v>
      </c>
      <c r="C150" s="175">
        <f t="shared" ref="C150:N150" si="12">HLOOKUP(C$145,$120:$142,8,FALSE)</f>
        <v>2348.2528990000001</v>
      </c>
      <c r="D150" s="175">
        <f t="shared" si="12"/>
        <v>2264.896299</v>
      </c>
      <c r="E150" s="175">
        <f t="shared" si="12"/>
        <v>3505.494428</v>
      </c>
      <c r="F150" s="175">
        <f t="shared" si="12"/>
        <v>4516.264698</v>
      </c>
      <c r="G150" s="175">
        <f t="shared" si="12"/>
        <v>2796.3871949999998</v>
      </c>
      <c r="H150" s="175">
        <f t="shared" si="12"/>
        <v>2601.0313259999998</v>
      </c>
      <c r="I150" s="175">
        <f t="shared" si="12"/>
        <v>1974.6932220000001</v>
      </c>
      <c r="J150" s="175">
        <f t="shared" si="12"/>
        <v>2023.7233229999999</v>
      </c>
      <c r="K150" s="175">
        <f t="shared" si="12"/>
        <v>2692.3510759999999</v>
      </c>
      <c r="L150" s="175">
        <f t="shared" si="12"/>
        <v>3980.7121860000002</v>
      </c>
      <c r="M150" s="175">
        <f t="shared" si="12"/>
        <v>3578.6064449999999</v>
      </c>
      <c r="N150" s="175">
        <f t="shared" si="12"/>
        <v>3538.346309</v>
      </c>
    </row>
    <row r="151" spans="1:14" s="176" customFormat="1">
      <c r="A151" s="174" t="s">
        <v>5</v>
      </c>
      <c r="B151" s="175">
        <f>HLOOKUP(B$145,$120:$142,9,FALSE)</f>
        <v>3750.9727419999999</v>
      </c>
      <c r="C151" s="175">
        <f t="shared" ref="C151:N151" si="13">HLOOKUP(C$145,$120:$142,9,FALSE)</f>
        <v>4497.1104729999997</v>
      </c>
      <c r="D151" s="175">
        <f t="shared" si="13"/>
        <v>5579.7968899999996</v>
      </c>
      <c r="E151" s="175">
        <f t="shared" si="13"/>
        <v>4804.3846350000003</v>
      </c>
      <c r="F151" s="175">
        <f t="shared" si="13"/>
        <v>5200.0371130000003</v>
      </c>
      <c r="G151" s="175">
        <f t="shared" si="13"/>
        <v>7495.0434329999998</v>
      </c>
      <c r="H151" s="175">
        <f t="shared" si="13"/>
        <v>3639.9755500000001</v>
      </c>
      <c r="I151" s="175">
        <f t="shared" si="13"/>
        <v>6673.3156280000003</v>
      </c>
      <c r="J151" s="175">
        <f t="shared" si="13"/>
        <v>4252.7989029999999</v>
      </c>
      <c r="K151" s="175">
        <f t="shared" si="13"/>
        <v>3376.1924180000001</v>
      </c>
      <c r="L151" s="175">
        <f t="shared" si="13"/>
        <v>3076.0234719999999</v>
      </c>
      <c r="M151" s="175">
        <f t="shared" si="13"/>
        <v>4418.4357190000001</v>
      </c>
      <c r="N151" s="175">
        <f t="shared" si="13"/>
        <v>3597.9840709999999</v>
      </c>
    </row>
    <row r="152" spans="1:14" s="176" customFormat="1">
      <c r="A152" s="174" t="s">
        <v>6</v>
      </c>
      <c r="B152" s="175">
        <f>HLOOKUP(B$145,$120:$142,10,FALSE)</f>
        <v>5291.4148279999999</v>
      </c>
      <c r="C152" s="175">
        <f t="shared" ref="C152:N152" si="14">HLOOKUP(C$145,$120:$142,10,FALSE)</f>
        <v>4124.5515869999999</v>
      </c>
      <c r="D152" s="175">
        <f t="shared" si="14"/>
        <v>2723.045987</v>
      </c>
      <c r="E152" s="175">
        <f t="shared" si="14"/>
        <v>2273.7718799999998</v>
      </c>
      <c r="F152" s="175">
        <f t="shared" si="14"/>
        <v>2442.9158069999999</v>
      </c>
      <c r="G152" s="175">
        <f t="shared" si="14"/>
        <v>2257.1212780000001</v>
      </c>
      <c r="H152" s="175">
        <f t="shared" si="14"/>
        <v>3134.4809260000002</v>
      </c>
      <c r="I152" s="175">
        <f t="shared" si="14"/>
        <v>3025.1360789999999</v>
      </c>
      <c r="J152" s="175">
        <f t="shared" si="14"/>
        <v>3984.3931889999999</v>
      </c>
      <c r="K152" s="175">
        <f t="shared" si="14"/>
        <v>4777.3132009999999</v>
      </c>
      <c r="L152" s="175">
        <f t="shared" si="14"/>
        <v>5924.1727069999997</v>
      </c>
      <c r="M152" s="175">
        <f t="shared" si="14"/>
        <v>6171.5286560000004</v>
      </c>
      <c r="N152" s="175">
        <f t="shared" si="14"/>
        <v>5702.7467219999999</v>
      </c>
    </row>
    <row r="153" spans="1:14" s="176" customFormat="1">
      <c r="A153" s="174" t="s">
        <v>7</v>
      </c>
      <c r="B153" s="175">
        <f>HLOOKUP(B$145,$120:$142,11,FALSE)</f>
        <v>671.16086600000006</v>
      </c>
      <c r="C153" s="175">
        <f t="shared" ref="C153:N153" si="15">HLOOKUP(C$145,$120:$142,11,FALSE)</f>
        <v>459.96957600000002</v>
      </c>
      <c r="D153" s="175">
        <f t="shared" si="15"/>
        <v>153.79677899999999</v>
      </c>
      <c r="E153" s="175">
        <f t="shared" si="15"/>
        <v>97.190021999999999</v>
      </c>
      <c r="F153" s="175">
        <f t="shared" si="15"/>
        <v>110.530322</v>
      </c>
      <c r="G153" s="175">
        <f t="shared" si="15"/>
        <v>88.888022000000007</v>
      </c>
      <c r="H153" s="175">
        <f t="shared" si="15"/>
        <v>174.04370499999999</v>
      </c>
      <c r="I153" s="175">
        <f t="shared" si="15"/>
        <v>187.20863</v>
      </c>
      <c r="J153" s="175">
        <f t="shared" si="15"/>
        <v>310.83838200000002</v>
      </c>
      <c r="K153" s="175">
        <f t="shared" si="15"/>
        <v>493.82251400000001</v>
      </c>
      <c r="L153" s="175">
        <f t="shared" si="15"/>
        <v>486.22661499999998</v>
      </c>
      <c r="M153" s="175">
        <f t="shared" si="15"/>
        <v>660.85651299999995</v>
      </c>
      <c r="N153" s="175">
        <f t="shared" si="15"/>
        <v>488.094492</v>
      </c>
    </row>
    <row r="154" spans="1:14" s="176" customFormat="1">
      <c r="A154" s="174" t="s">
        <v>8</v>
      </c>
      <c r="B154" s="175">
        <f>HLOOKUP(B$145,$120:$142,12,FALSE)</f>
        <v>318.10786400000001</v>
      </c>
      <c r="C154" s="175">
        <f t="shared" ref="C154:N154" si="16">HLOOKUP(C$145,$120:$142,12,FALSE)</f>
        <v>293.49487599999998</v>
      </c>
      <c r="D154" s="175">
        <f t="shared" si="16"/>
        <v>275.04172199999999</v>
      </c>
      <c r="E154" s="175">
        <f t="shared" si="16"/>
        <v>305.056352</v>
      </c>
      <c r="F154" s="175">
        <f t="shared" si="16"/>
        <v>341.07748299999997</v>
      </c>
      <c r="G154" s="175">
        <f t="shared" si="16"/>
        <v>339.19863400000003</v>
      </c>
      <c r="H154" s="175">
        <f t="shared" si="16"/>
        <v>328.10996599999999</v>
      </c>
      <c r="I154" s="175">
        <f t="shared" si="16"/>
        <v>285.81477899999999</v>
      </c>
      <c r="J154" s="175">
        <f t="shared" si="16"/>
        <v>295.24856199999999</v>
      </c>
      <c r="K154" s="175">
        <f t="shared" si="16"/>
        <v>324.89031499999999</v>
      </c>
      <c r="L154" s="175">
        <f t="shared" si="16"/>
        <v>314.31538799999998</v>
      </c>
      <c r="M154" s="175">
        <f t="shared" si="16"/>
        <v>349.97779200000002</v>
      </c>
      <c r="N154" s="175">
        <f t="shared" si="16"/>
        <v>335.55956400000002</v>
      </c>
    </row>
    <row r="155" spans="1:14" s="176" customFormat="1">
      <c r="A155" s="174" t="s">
        <v>9</v>
      </c>
      <c r="B155" s="175">
        <f>HLOOKUP(B$145,$120:$142,13,FALSE)</f>
        <v>1402.103447</v>
      </c>
      <c r="C155" s="175">
        <f t="shared" ref="C155:N155" si="17">HLOOKUP(C$145,$120:$142,13,FALSE)</f>
        <v>1311.498208</v>
      </c>
      <c r="D155" s="175">
        <f t="shared" si="17"/>
        <v>1224.0637610000001</v>
      </c>
      <c r="E155" s="175">
        <f t="shared" si="17"/>
        <v>1543.21272</v>
      </c>
      <c r="F155" s="175">
        <f t="shared" si="17"/>
        <v>1506.8375820000001</v>
      </c>
      <c r="G155" s="175">
        <f t="shared" si="17"/>
        <v>1428.380842</v>
      </c>
      <c r="H155" s="175">
        <f t="shared" si="17"/>
        <v>1372.525161</v>
      </c>
      <c r="I155" s="175">
        <f t="shared" si="17"/>
        <v>1152.9488690000001</v>
      </c>
      <c r="J155" s="175">
        <f t="shared" si="17"/>
        <v>1135.3294229999999</v>
      </c>
      <c r="K155" s="175">
        <f t="shared" si="17"/>
        <v>1158.4630870000001</v>
      </c>
      <c r="L155" s="175">
        <f t="shared" si="17"/>
        <v>1365.643943</v>
      </c>
      <c r="M155" s="175">
        <f t="shared" si="17"/>
        <v>1299.381529</v>
      </c>
      <c r="N155" s="175">
        <f t="shared" si="17"/>
        <v>1208.5679929999999</v>
      </c>
    </row>
    <row r="156" spans="1:14" s="176" customFormat="1">
      <c r="A156" s="174" t="s">
        <v>67</v>
      </c>
      <c r="B156" s="175">
        <f>HLOOKUP(B$145,$120:$142,15,FALSE)</f>
        <v>140.658547</v>
      </c>
      <c r="C156" s="175">
        <f t="shared" ref="C156:N156" si="18">HLOOKUP(C$145,$120:$142,15,FALSE)</f>
        <v>118.93706349999999</v>
      </c>
      <c r="D156" s="175">
        <f t="shared" si="18"/>
        <v>120.82929900000001</v>
      </c>
      <c r="E156" s="175">
        <f t="shared" si="18"/>
        <v>115.758396</v>
      </c>
      <c r="F156" s="175">
        <f t="shared" si="18"/>
        <v>111.3057175</v>
      </c>
      <c r="G156" s="175">
        <f t="shared" si="18"/>
        <v>91.833926500000004</v>
      </c>
      <c r="H156" s="175">
        <f t="shared" si="18"/>
        <v>89.247632999999993</v>
      </c>
      <c r="I156" s="175">
        <f t="shared" si="18"/>
        <v>76.525302999999994</v>
      </c>
      <c r="J156" s="175">
        <f t="shared" si="18"/>
        <v>55.897608499999997</v>
      </c>
      <c r="K156" s="175">
        <f t="shared" si="18"/>
        <v>41.967689</v>
      </c>
      <c r="L156" s="175">
        <f t="shared" si="18"/>
        <v>59.118400999999999</v>
      </c>
      <c r="M156" s="175">
        <f t="shared" si="18"/>
        <v>84.448240999999996</v>
      </c>
      <c r="N156" s="175">
        <f t="shared" si="18"/>
        <v>93.167946499999999</v>
      </c>
    </row>
    <row r="157" spans="1:14" s="176" customFormat="1">
      <c r="A157" s="174" t="s">
        <v>66</v>
      </c>
      <c r="B157" s="175">
        <f>HLOOKUP(B$145,$120:$142,14,FALSE)</f>
        <v>62.179299999999998</v>
      </c>
      <c r="C157" s="175">
        <f t="shared" ref="C157:N157" si="19">HLOOKUP(C$145,$120:$142,14,FALSE)</f>
        <v>59.692804500000001</v>
      </c>
      <c r="D157" s="175">
        <f t="shared" si="19"/>
        <v>56.188988999999999</v>
      </c>
      <c r="E157" s="175">
        <f t="shared" si="19"/>
        <v>64.965261999999996</v>
      </c>
      <c r="F157" s="175">
        <f t="shared" si="19"/>
        <v>68.042446499999997</v>
      </c>
      <c r="G157" s="175">
        <f t="shared" si="19"/>
        <v>55.9446005</v>
      </c>
      <c r="H157" s="175">
        <f t="shared" si="19"/>
        <v>53.965263</v>
      </c>
      <c r="I157" s="175">
        <f t="shared" si="19"/>
        <v>51.637242999999998</v>
      </c>
      <c r="J157" s="175">
        <f t="shared" si="19"/>
        <v>37.148092499999997</v>
      </c>
      <c r="K157" s="175">
        <f t="shared" si="19"/>
        <v>29.418555000000001</v>
      </c>
      <c r="L157" s="175">
        <f t="shared" si="19"/>
        <v>23.718672000000002</v>
      </c>
      <c r="M157" s="175">
        <f t="shared" si="19"/>
        <v>52.036873</v>
      </c>
      <c r="N157" s="175">
        <f t="shared" si="19"/>
        <v>59.049389499999997</v>
      </c>
    </row>
    <row r="158" spans="1:14" s="176" customFormat="1">
      <c r="A158" s="177" t="s">
        <v>91</v>
      </c>
      <c r="B158" s="178">
        <f>SUM(B146:B157)</f>
        <v>21712.831533680001</v>
      </c>
      <c r="C158" s="178">
        <f t="shared" ref="C158:N158" si="20">SUM(C146:C157)</f>
        <v>20183.280323133004</v>
      </c>
      <c r="D158" s="178">
        <f t="shared" si="20"/>
        <v>20239.052988747</v>
      </c>
      <c r="E158" s="178">
        <f t="shared" si="20"/>
        <v>19356.006068163999</v>
      </c>
      <c r="F158" s="178">
        <f t="shared" si="20"/>
        <v>21327.671111953001</v>
      </c>
      <c r="G158" s="178">
        <f t="shared" si="20"/>
        <v>23200.606147906994</v>
      </c>
      <c r="H158" s="178">
        <f t="shared" si="20"/>
        <v>20542.018680343997</v>
      </c>
      <c r="I158" s="178">
        <f t="shared" si="20"/>
        <v>22644.361689352001</v>
      </c>
      <c r="J158" s="178">
        <f t="shared" si="20"/>
        <v>19155.121391395998</v>
      </c>
      <c r="K158" s="178">
        <f t="shared" si="20"/>
        <v>19678.477910208003</v>
      </c>
      <c r="L158" s="178">
        <f t="shared" si="20"/>
        <v>21884.838442335993</v>
      </c>
      <c r="M158" s="178">
        <f t="shared" si="20"/>
        <v>23783.934456152994</v>
      </c>
      <c r="N158" s="178">
        <f t="shared" si="20"/>
        <v>22064.428919510003</v>
      </c>
    </row>
    <row r="160" spans="1:14" s="176" customFormat="1">
      <c r="A160" s="180" t="s">
        <v>108</v>
      </c>
      <c r="B160" s="191">
        <f>B146+B151+B152+B153+B154+B157</f>
        <v>11903.303125679999</v>
      </c>
      <c r="C160" s="191">
        <f t="shared" ref="C160:N160" si="21">C146+C151+C152+C153+C154+C157</f>
        <v>11087.978016633</v>
      </c>
      <c r="D160" s="191">
        <f t="shared" si="21"/>
        <v>11682.721137746999</v>
      </c>
      <c r="E160" s="191">
        <f t="shared" si="21"/>
        <v>10271.849754164001</v>
      </c>
      <c r="F160" s="191">
        <f t="shared" si="21"/>
        <v>10630.087212453</v>
      </c>
      <c r="G160" s="191">
        <f t="shared" si="21"/>
        <v>13360.517931407001</v>
      </c>
      <c r="H160" s="191">
        <f t="shared" si="21"/>
        <v>11463.708709344</v>
      </c>
      <c r="I160" s="191">
        <f t="shared" si="21"/>
        <v>14371.662755351997</v>
      </c>
      <c r="J160" s="191">
        <f t="shared" si="21"/>
        <v>12819.275501896</v>
      </c>
      <c r="K160" s="191">
        <f t="shared" si="21"/>
        <v>12579.689123208002</v>
      </c>
      <c r="L160" s="191">
        <f t="shared" si="21"/>
        <v>12228.841875336</v>
      </c>
      <c r="M160" s="191">
        <f t="shared" si="21"/>
        <v>13547.919653153</v>
      </c>
      <c r="N160" s="191">
        <f t="shared" si="21"/>
        <v>11965.241288009998</v>
      </c>
    </row>
    <row r="161" spans="1:15" s="176" customFormat="1">
      <c r="A161" s="180" t="s">
        <v>109</v>
      </c>
      <c r="B161" s="191">
        <f>B147+B148+B149+B150+B155+B156</f>
        <v>9809.5284079999983</v>
      </c>
      <c r="C161" s="191">
        <f t="shared" ref="C161:N161" si="22">C147+C148+C149+C150+C155+C156</f>
        <v>9095.3023064999998</v>
      </c>
      <c r="D161" s="191">
        <f t="shared" si="22"/>
        <v>8556.3318510000008</v>
      </c>
      <c r="E161" s="191">
        <f t="shared" si="22"/>
        <v>9084.1563139999998</v>
      </c>
      <c r="F161" s="191">
        <f t="shared" si="22"/>
        <v>10697.583899499999</v>
      </c>
      <c r="G161" s="191">
        <f t="shared" si="22"/>
        <v>9840.0882164999985</v>
      </c>
      <c r="H161" s="191">
        <f t="shared" si="22"/>
        <v>9078.3099710000006</v>
      </c>
      <c r="I161" s="191">
        <f t="shared" si="22"/>
        <v>8272.698934</v>
      </c>
      <c r="J161" s="191">
        <f t="shared" si="22"/>
        <v>6335.8458895000003</v>
      </c>
      <c r="K161" s="191">
        <f t="shared" si="22"/>
        <v>7098.7887870000004</v>
      </c>
      <c r="L161" s="191">
        <f t="shared" si="22"/>
        <v>9655.9965669999983</v>
      </c>
      <c r="M161" s="191">
        <f t="shared" si="22"/>
        <v>10236.014803</v>
      </c>
      <c r="N161" s="191">
        <f t="shared" si="22"/>
        <v>10099.187631500001</v>
      </c>
    </row>
    <row r="162" spans="1:15" s="176" customFormat="1">
      <c r="A162" s="180" t="s">
        <v>110</v>
      </c>
      <c r="B162" s="181">
        <f>B160/B158*100</f>
        <v>54.821514675394191</v>
      </c>
      <c r="C162" s="181">
        <f t="shared" ref="C162:N162" si="23">C160/C158*100</f>
        <v>54.936451553539335</v>
      </c>
      <c r="D162" s="181">
        <f t="shared" si="23"/>
        <v>57.723655075376513</v>
      </c>
      <c r="E162" s="181">
        <f t="shared" si="23"/>
        <v>53.068023010484268</v>
      </c>
      <c r="F162" s="181">
        <f t="shared" si="23"/>
        <v>49.841762640907447</v>
      </c>
      <c r="G162" s="181">
        <f t="shared" si="23"/>
        <v>57.586934781927233</v>
      </c>
      <c r="H162" s="181">
        <f t="shared" si="23"/>
        <v>55.806144896135535</v>
      </c>
      <c r="I162" s="181">
        <f t="shared" si="23"/>
        <v>63.466848624441226</v>
      </c>
      <c r="J162" s="181">
        <f t="shared" si="23"/>
        <v>66.923488710722026</v>
      </c>
      <c r="K162" s="181">
        <f t="shared" si="23"/>
        <v>63.926128741300772</v>
      </c>
      <c r="L162" s="181">
        <f t="shared" si="23"/>
        <v>55.878145536955081</v>
      </c>
      <c r="M162" s="181">
        <f t="shared" si="23"/>
        <v>56.962483133853837</v>
      </c>
      <c r="N162" s="181">
        <f t="shared" si="23"/>
        <v>54.228647075610404</v>
      </c>
      <c r="O162" s="209">
        <f>N162-B162</f>
        <v>-0.59286759978378711</v>
      </c>
    </row>
    <row r="163" spans="1:15" s="176" customFormat="1">
      <c r="A163" s="180" t="s">
        <v>111</v>
      </c>
      <c r="B163" s="181">
        <f>B161/B158*100</f>
        <v>45.178485324605795</v>
      </c>
      <c r="C163" s="181">
        <f t="shared" ref="C163:N163" si="24">C161/C158*100</f>
        <v>45.063548446460644</v>
      </c>
      <c r="D163" s="181">
        <f t="shared" si="24"/>
        <v>42.276344924623487</v>
      </c>
      <c r="E163" s="181">
        <f t="shared" si="24"/>
        <v>46.931976989515753</v>
      </c>
      <c r="F163" s="181">
        <f t="shared" si="24"/>
        <v>50.158237359092553</v>
      </c>
      <c r="G163" s="181">
        <f t="shared" si="24"/>
        <v>42.413065218072788</v>
      </c>
      <c r="H163" s="181">
        <f t="shared" si="24"/>
        <v>44.193855103864479</v>
      </c>
      <c r="I163" s="181">
        <f t="shared" si="24"/>
        <v>36.533151375558752</v>
      </c>
      <c r="J163" s="181">
        <f t="shared" si="24"/>
        <v>33.076511289277988</v>
      </c>
      <c r="K163" s="181">
        <f t="shared" si="24"/>
        <v>36.073871258699228</v>
      </c>
      <c r="L163" s="181">
        <f t="shared" si="24"/>
        <v>44.12185446304494</v>
      </c>
      <c r="M163" s="181">
        <f t="shared" si="24"/>
        <v>43.037516866146191</v>
      </c>
      <c r="N163" s="181">
        <f t="shared" si="24"/>
        <v>45.771352924389575</v>
      </c>
    </row>
    <row r="164" spans="1:15" s="176" customFormat="1">
      <c r="A164" s="180"/>
      <c r="B164" s="180"/>
    </row>
    <row r="165" spans="1:15" s="176" customFormat="1">
      <c r="A165" s="180" t="s">
        <v>81</v>
      </c>
      <c r="B165" s="180"/>
      <c r="N165" s="209"/>
    </row>
    <row r="166" spans="1:15" s="176" customFormat="1">
      <c r="A166" s="180" t="s">
        <v>234</v>
      </c>
      <c r="B166" s="180"/>
    </row>
    <row r="168" spans="1:15" s="176" customFormat="1">
      <c r="A168" s="180" t="s">
        <v>19</v>
      </c>
      <c r="B168" s="175">
        <f>B146+B147+B151+B152+B153+B154+B157</f>
        <v>17031.266820680001</v>
      </c>
      <c r="C168" s="175">
        <f t="shared" ref="C168:N168" si="25">C146+C147+C151+C152+C153+C154+C157</f>
        <v>16104.563287633</v>
      </c>
      <c r="D168" s="175">
        <f t="shared" si="25"/>
        <v>16318.877693746999</v>
      </c>
      <c r="E168" s="175">
        <f t="shared" si="25"/>
        <v>13903.464355164</v>
      </c>
      <c r="F168" s="175">
        <f t="shared" si="25"/>
        <v>14878.176597452999</v>
      </c>
      <c r="G168" s="175">
        <f t="shared" si="25"/>
        <v>18586.534366406995</v>
      </c>
      <c r="H168" s="175">
        <f t="shared" si="25"/>
        <v>16201.159402343999</v>
      </c>
      <c r="I168" s="175">
        <f t="shared" si="25"/>
        <v>19249.654715352004</v>
      </c>
      <c r="J168" s="175">
        <f t="shared" si="25"/>
        <v>15770.344625895999</v>
      </c>
      <c r="K168" s="175">
        <f t="shared" si="25"/>
        <v>15642.169310207999</v>
      </c>
      <c r="L168" s="175">
        <f t="shared" si="25"/>
        <v>16325.222129336</v>
      </c>
      <c r="M168" s="175">
        <f t="shared" si="25"/>
        <v>18606.942418153001</v>
      </c>
      <c r="N168" s="175">
        <f t="shared" si="25"/>
        <v>17060.08086401</v>
      </c>
    </row>
    <row r="169" spans="1:15" s="176" customFormat="1">
      <c r="A169" s="180" t="s">
        <v>20</v>
      </c>
      <c r="B169" s="175">
        <f>B148+B149+B150+B155+B156</f>
        <v>4681.5647129999998</v>
      </c>
      <c r="C169" s="175">
        <f t="shared" ref="C169:N169" si="26">C148+C149+C150+C155+C156</f>
        <v>4078.7170355000003</v>
      </c>
      <c r="D169" s="175">
        <f t="shared" si="26"/>
        <v>3920.175295</v>
      </c>
      <c r="E169" s="175">
        <f t="shared" si="26"/>
        <v>5452.5417129999996</v>
      </c>
      <c r="F169" s="175">
        <f t="shared" si="26"/>
        <v>6449.4945145000002</v>
      </c>
      <c r="G169" s="175">
        <f t="shared" si="26"/>
        <v>4614.0717814999998</v>
      </c>
      <c r="H169" s="175">
        <f t="shared" si="26"/>
        <v>4340.8592779999999</v>
      </c>
      <c r="I169" s="175">
        <f t="shared" si="26"/>
        <v>3394.7069740000002</v>
      </c>
      <c r="J169" s="175">
        <f t="shared" si="26"/>
        <v>3384.7767655000002</v>
      </c>
      <c r="K169" s="175">
        <f t="shared" si="26"/>
        <v>4036.3086000000003</v>
      </c>
      <c r="L169" s="175">
        <f t="shared" si="26"/>
        <v>5559.6163129999995</v>
      </c>
      <c r="M169" s="175">
        <f t="shared" si="26"/>
        <v>5176.9920380000003</v>
      </c>
      <c r="N169" s="175">
        <f t="shared" si="26"/>
        <v>5004.3480554999996</v>
      </c>
    </row>
    <row r="170" spans="1:15" s="176" customFormat="1">
      <c r="A170" s="180" t="s">
        <v>107</v>
      </c>
      <c r="B170" s="181">
        <f>B168/B158*100</f>
        <v>78.438718571835466</v>
      </c>
      <c r="C170" s="181">
        <f t="shared" ref="C170:N170" si="27">C168/C158*100</f>
        <v>79.791604881862568</v>
      </c>
      <c r="D170" s="181">
        <f t="shared" si="27"/>
        <v>80.630638710320909</v>
      </c>
      <c r="E170" s="181">
        <f t="shared" si="27"/>
        <v>71.830233500659375</v>
      </c>
      <c r="F170" s="181">
        <f t="shared" si="27"/>
        <v>69.759968256049248</v>
      </c>
      <c r="G170" s="181">
        <f t="shared" si="27"/>
        <v>80.112279170273965</v>
      </c>
      <c r="H170" s="181">
        <f t="shared" si="27"/>
        <v>78.868389978860122</v>
      </c>
      <c r="I170" s="181">
        <f t="shared" si="27"/>
        <v>85.008599400722872</v>
      </c>
      <c r="J170" s="181">
        <f t="shared" si="27"/>
        <v>82.329651186547139</v>
      </c>
      <c r="K170" s="181">
        <f t="shared" si="27"/>
        <v>79.48871544629877</v>
      </c>
      <c r="L170" s="181">
        <f t="shared" si="27"/>
        <v>74.596036760111645</v>
      </c>
      <c r="M170" s="181">
        <f t="shared" si="27"/>
        <v>78.233239552757496</v>
      </c>
      <c r="N170" s="181">
        <f t="shared" si="27"/>
        <v>77.319385542423831</v>
      </c>
      <c r="O170" s="209">
        <f>N170-B170</f>
        <v>-1.119333029411635</v>
      </c>
    </row>
    <row r="171" spans="1:15" s="176" customFormat="1">
      <c r="A171" s="180" t="s">
        <v>236</v>
      </c>
      <c r="B171" s="181">
        <f>B169/B158*100</f>
        <v>21.561281428164538</v>
      </c>
      <c r="C171" s="181">
        <f t="shared" ref="C171:N171" si="28">C169/C158*100</f>
        <v>20.208395118137421</v>
      </c>
      <c r="D171" s="181">
        <f t="shared" si="28"/>
        <v>19.369361289679087</v>
      </c>
      <c r="E171" s="181">
        <f t="shared" si="28"/>
        <v>28.169766499340621</v>
      </c>
      <c r="F171" s="181">
        <f t="shared" si="28"/>
        <v>30.240031743950745</v>
      </c>
      <c r="G171" s="181">
        <f t="shared" si="28"/>
        <v>19.887720829726042</v>
      </c>
      <c r="H171" s="181">
        <f t="shared" si="28"/>
        <v>21.131610021139888</v>
      </c>
      <c r="I171" s="181">
        <f t="shared" si="28"/>
        <v>14.991400599277146</v>
      </c>
      <c r="J171" s="181">
        <f t="shared" si="28"/>
        <v>17.670348813452875</v>
      </c>
      <c r="K171" s="181">
        <f t="shared" si="28"/>
        <v>20.511284553701216</v>
      </c>
      <c r="L171" s="181">
        <f t="shared" si="28"/>
        <v>25.403963239888395</v>
      </c>
      <c r="M171" s="181">
        <f t="shared" si="28"/>
        <v>21.766760447242543</v>
      </c>
      <c r="N171" s="181">
        <f t="shared" si="28"/>
        <v>22.680614457576155</v>
      </c>
    </row>
    <row r="172" spans="1:15" s="176" customFormat="1">
      <c r="A172" s="180"/>
      <c r="B172" s="180"/>
    </row>
    <row r="173" spans="1:15" s="176" customFormat="1">
      <c r="A173" s="180" t="s">
        <v>235</v>
      </c>
      <c r="B173" s="180"/>
      <c r="N173" s="209"/>
    </row>
    <row r="174" spans="1:15" s="176" customFormat="1">
      <c r="A174" s="180" t="s">
        <v>237</v>
      </c>
      <c r="B174" s="180"/>
    </row>
    <row r="179" spans="1:27">
      <c r="A179" s="163" t="s">
        <v>100</v>
      </c>
      <c r="B179" s="332" t="s">
        <v>93</v>
      </c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</row>
    <row r="180" spans="1:27">
      <c r="A180" s="163" t="s">
        <v>101</v>
      </c>
      <c r="B180" s="336" t="s">
        <v>112</v>
      </c>
      <c r="C180" s="337"/>
      <c r="D180" s="337"/>
      <c r="E180" s="337"/>
      <c r="F180" s="337"/>
      <c r="G180" s="337"/>
      <c r="H180" s="337"/>
      <c r="I180" s="337"/>
      <c r="J180" s="337"/>
      <c r="K180" s="337"/>
      <c r="L180" s="337"/>
      <c r="M180" s="337"/>
      <c r="N180" s="337"/>
      <c r="O180" s="337"/>
      <c r="P180" s="337"/>
      <c r="Q180" s="337"/>
      <c r="R180" s="337"/>
      <c r="S180" s="337"/>
      <c r="T180" s="337"/>
      <c r="U180" s="337"/>
      <c r="V180" s="337"/>
      <c r="W180" s="337"/>
    </row>
    <row r="181" spans="1:27">
      <c r="A181" s="167" t="s">
        <v>28</v>
      </c>
      <c r="B181" s="334" t="s">
        <v>245</v>
      </c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</row>
    <row r="182" spans="1:27">
      <c r="A182" s="167" t="s">
        <v>102</v>
      </c>
      <c r="B182" s="272" t="s">
        <v>2</v>
      </c>
      <c r="C182" s="272" t="s">
        <v>3</v>
      </c>
      <c r="D182" s="272" t="s">
        <v>4</v>
      </c>
      <c r="E182" s="272" t="s">
        <v>135</v>
      </c>
      <c r="F182" s="272" t="s">
        <v>232</v>
      </c>
      <c r="G182" s="272" t="s">
        <v>11</v>
      </c>
      <c r="H182" s="272" t="s">
        <v>5</v>
      </c>
      <c r="I182" s="272" t="s">
        <v>6</v>
      </c>
      <c r="J182" s="272" t="s">
        <v>7</v>
      </c>
      <c r="K182" s="272" t="s">
        <v>8</v>
      </c>
      <c r="L182" s="272" t="s">
        <v>9</v>
      </c>
      <c r="M182" s="272" t="s">
        <v>66</v>
      </c>
      <c r="N182" s="272" t="s">
        <v>67</v>
      </c>
      <c r="O182" s="182" t="s">
        <v>10</v>
      </c>
      <c r="P182" s="272" t="s">
        <v>78</v>
      </c>
      <c r="Q182" s="272" t="s">
        <v>115</v>
      </c>
      <c r="R182" s="272" t="s">
        <v>203</v>
      </c>
      <c r="S182" s="272" t="s">
        <v>204</v>
      </c>
      <c r="T182" s="272" t="s">
        <v>92</v>
      </c>
      <c r="U182" s="272" t="s">
        <v>116</v>
      </c>
      <c r="V182" s="182" t="s">
        <v>117</v>
      </c>
      <c r="W182" s="272" t="s">
        <v>243</v>
      </c>
      <c r="X182" s="184" t="s">
        <v>239</v>
      </c>
      <c r="Y182" s="184" t="s">
        <v>240</v>
      </c>
      <c r="Z182" s="184" t="s">
        <v>241</v>
      </c>
      <c r="AA182" s="184" t="s">
        <v>242</v>
      </c>
    </row>
    <row r="183" spans="1:27" ht="15">
      <c r="A183" s="163" t="s">
        <v>29</v>
      </c>
      <c r="B183" s="253"/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183"/>
      <c r="P183" s="253"/>
      <c r="Q183" s="253"/>
      <c r="R183" s="253"/>
      <c r="S183" s="253"/>
      <c r="T183" s="253"/>
      <c r="U183" s="253"/>
      <c r="V183" s="183"/>
      <c r="W183" s="253"/>
      <c r="X183" s="185"/>
      <c r="Y183" s="185"/>
      <c r="Z183" s="185"/>
      <c r="AA183" s="185"/>
    </row>
    <row r="184" spans="1:27" ht="15">
      <c r="A184" s="254">
        <v>1</v>
      </c>
      <c r="B184" s="166">
        <v>47167.676736000001</v>
      </c>
      <c r="C184" s="166">
        <v>166318.90700000001</v>
      </c>
      <c r="D184" s="166">
        <v>3.0000000000000001E-3</v>
      </c>
      <c r="E184" s="166">
        <v>6307.1360000000004</v>
      </c>
      <c r="F184" s="166">
        <v>0</v>
      </c>
      <c r="G184" s="166">
        <v>88727.027000000002</v>
      </c>
      <c r="H184" s="166">
        <v>195117.75599999999</v>
      </c>
      <c r="I184" s="166">
        <v>191682.51</v>
      </c>
      <c r="J184" s="166">
        <v>18337.766</v>
      </c>
      <c r="K184" s="166">
        <v>9641.9230000000007</v>
      </c>
      <c r="L184" s="166">
        <v>39507.506999999998</v>
      </c>
      <c r="M184" s="166">
        <v>1497.8305</v>
      </c>
      <c r="N184" s="166">
        <v>2483.8505</v>
      </c>
      <c r="O184" s="256">
        <v>766789.89273600001</v>
      </c>
      <c r="P184" s="166">
        <v>19938.422527999999</v>
      </c>
      <c r="Q184" s="166">
        <v>-26463.377</v>
      </c>
      <c r="R184" s="166">
        <v>28.68</v>
      </c>
      <c r="S184" s="166">
        <v>-34.520000000000003</v>
      </c>
      <c r="T184" s="166">
        <v>-6798.643</v>
      </c>
      <c r="U184" s="166">
        <v>-67705.918000000005</v>
      </c>
      <c r="V184" s="256">
        <v>685754.53726400004</v>
      </c>
      <c r="W184" s="166">
        <v>32.090000000000003</v>
      </c>
      <c r="X184" s="186">
        <f>IFERROR($H184/$O184*100,"")</f>
        <v>25.446052151756462</v>
      </c>
      <c r="Y184" s="185">
        <f>IF($H184=0,"",$H184/1000)</f>
        <v>195.11775599999999</v>
      </c>
      <c r="Z184" s="186">
        <f>IFERROR($I184/$O184*100,"")</f>
        <v>24.998048593996643</v>
      </c>
      <c r="AA184" s="185">
        <f>IF($I184=0,"",$I184/1000)</f>
        <v>191.68251000000001</v>
      </c>
    </row>
    <row r="185" spans="1:27" ht="15">
      <c r="A185" s="254">
        <v>2</v>
      </c>
      <c r="B185" s="166">
        <v>33365.407362999998</v>
      </c>
      <c r="C185" s="166">
        <v>165609.06599999999</v>
      </c>
      <c r="D185" s="166">
        <v>4.0000000000000001E-3</v>
      </c>
      <c r="E185" s="166">
        <v>5771.1679999999997</v>
      </c>
      <c r="F185" s="166">
        <v>0</v>
      </c>
      <c r="G185" s="166">
        <v>77722.017000000007</v>
      </c>
      <c r="H185" s="166">
        <v>207096.28400000001</v>
      </c>
      <c r="I185" s="166">
        <v>191809.12400000001</v>
      </c>
      <c r="J185" s="166">
        <v>18788.763999999999</v>
      </c>
      <c r="K185" s="166">
        <v>9717.9519999999993</v>
      </c>
      <c r="L185" s="166">
        <v>31923.594000000001</v>
      </c>
      <c r="M185" s="166">
        <v>1580.114</v>
      </c>
      <c r="N185" s="166">
        <v>2534.4609999999998</v>
      </c>
      <c r="O185" s="256">
        <v>745917.95536300004</v>
      </c>
      <c r="P185" s="166">
        <v>20962.713500999998</v>
      </c>
      <c r="Q185" s="166">
        <v>-43504.480000000003</v>
      </c>
      <c r="R185" s="166">
        <v>19.347999999999999</v>
      </c>
      <c r="S185" s="166">
        <v>-24.715</v>
      </c>
      <c r="T185" s="166">
        <v>-6905.4769999999999</v>
      </c>
      <c r="U185" s="166">
        <v>-97400.854000000007</v>
      </c>
      <c r="V185" s="256">
        <v>619064.49086400005</v>
      </c>
      <c r="W185" s="166">
        <v>43.223999999999997</v>
      </c>
      <c r="X185" s="186">
        <f t="shared" ref="X185:X214" si="29">IFERROR($H185/$O185*100,"")</f>
        <v>27.763949441224657</v>
      </c>
      <c r="Y185" s="185">
        <f t="shared" ref="Y185:Y214" si="30">IF($H185=0,"",$H185/1000)</f>
        <v>207.09628400000003</v>
      </c>
      <c r="Z185" s="186">
        <f t="shared" ref="Z185:Z214" si="31">IFERROR($I185/$O185*100,"")</f>
        <v>25.714506886572579</v>
      </c>
      <c r="AA185" s="185">
        <f t="shared" ref="AA185:AA214" si="32">IF($I185=0,"",$I185/1000)</f>
        <v>191.809124</v>
      </c>
    </row>
    <row r="186" spans="1:27" ht="15">
      <c r="A186" s="254">
        <v>3</v>
      </c>
      <c r="B186" s="166">
        <v>33432.348057000003</v>
      </c>
      <c r="C186" s="166">
        <v>165347.804</v>
      </c>
      <c r="D186" s="166">
        <v>3.0000000000000001E-3</v>
      </c>
      <c r="E186" s="166">
        <v>5768.1760000000004</v>
      </c>
      <c r="F186" s="166">
        <v>0</v>
      </c>
      <c r="G186" s="166">
        <v>73256.665999999997</v>
      </c>
      <c r="H186" s="166">
        <v>166540.25200000001</v>
      </c>
      <c r="I186" s="166">
        <v>173014.86600000001</v>
      </c>
      <c r="J186" s="166">
        <v>19853.5</v>
      </c>
      <c r="K186" s="166">
        <v>10833.346</v>
      </c>
      <c r="L186" s="166">
        <v>28875.97</v>
      </c>
      <c r="M186" s="166">
        <v>1586.652</v>
      </c>
      <c r="N186" s="166">
        <v>2739.0680000000002</v>
      </c>
      <c r="O186" s="256">
        <v>681248.65105700004</v>
      </c>
      <c r="P186" s="166">
        <v>16775.428279</v>
      </c>
      <c r="Q186" s="166">
        <v>-44467.017</v>
      </c>
      <c r="R186" s="166">
        <v>16.05</v>
      </c>
      <c r="S186" s="166">
        <v>-24.553999999999998</v>
      </c>
      <c r="T186" s="166">
        <v>-6699.1980000000003</v>
      </c>
      <c r="U186" s="166">
        <v>-62784.62</v>
      </c>
      <c r="V186" s="256">
        <v>584064.74033599999</v>
      </c>
      <c r="W186" s="166">
        <v>13.23</v>
      </c>
      <c r="X186" s="186">
        <f t="shared" si="29"/>
        <v>24.446323929097304</v>
      </c>
      <c r="Y186" s="185">
        <f t="shared" si="30"/>
        <v>166.54025200000001</v>
      </c>
      <c r="Z186" s="186">
        <f t="shared" si="31"/>
        <v>25.396727866037839</v>
      </c>
      <c r="AA186" s="185">
        <f t="shared" si="32"/>
        <v>173.01486600000001</v>
      </c>
    </row>
    <row r="187" spans="1:27" ht="15">
      <c r="A187" s="254">
        <v>4</v>
      </c>
      <c r="B187" s="166">
        <v>59510.138362999998</v>
      </c>
      <c r="C187" s="166">
        <v>164735.24799999999</v>
      </c>
      <c r="D187" s="166">
        <v>4.0000000000000001E-3</v>
      </c>
      <c r="E187" s="166">
        <v>5926.4639999999999</v>
      </c>
      <c r="F187" s="166">
        <v>0</v>
      </c>
      <c r="G187" s="166">
        <v>104808.67200000001</v>
      </c>
      <c r="H187" s="166">
        <v>97230.615999999995</v>
      </c>
      <c r="I187" s="166">
        <v>211247.98300000001</v>
      </c>
      <c r="J187" s="166">
        <v>14891.661</v>
      </c>
      <c r="K187" s="166">
        <v>10771.933999999999</v>
      </c>
      <c r="L187" s="166">
        <v>39112.317000000003</v>
      </c>
      <c r="M187" s="166">
        <v>1694.3150000000001</v>
      </c>
      <c r="N187" s="166">
        <v>3102.0419999999999</v>
      </c>
      <c r="O187" s="256">
        <v>713031.39436300006</v>
      </c>
      <c r="P187" s="166">
        <v>19204.978517</v>
      </c>
      <c r="Q187" s="166">
        <v>-26263.919999999998</v>
      </c>
      <c r="R187" s="166">
        <v>25.74</v>
      </c>
      <c r="S187" s="166">
        <v>-28.093</v>
      </c>
      <c r="T187" s="166">
        <v>-6892.0839999999998</v>
      </c>
      <c r="U187" s="166">
        <v>-13505.366</v>
      </c>
      <c r="V187" s="256">
        <v>685572.64988000004</v>
      </c>
      <c r="W187" s="166">
        <v>44.444000000000003</v>
      </c>
      <c r="X187" s="186">
        <f t="shared" si="29"/>
        <v>13.636232116660555</v>
      </c>
      <c r="Y187" s="185">
        <f t="shared" si="30"/>
        <v>97.230615999999998</v>
      </c>
      <c r="Z187" s="186">
        <f t="shared" si="31"/>
        <v>29.626743600640804</v>
      </c>
      <c r="AA187" s="185">
        <f t="shared" si="32"/>
        <v>211.247983</v>
      </c>
    </row>
    <row r="188" spans="1:27" ht="15">
      <c r="A188" s="254">
        <v>5</v>
      </c>
      <c r="B188" s="166">
        <v>53853.242144000003</v>
      </c>
      <c r="C188" s="166">
        <v>163840.549</v>
      </c>
      <c r="D188" s="166">
        <v>3.0000000000000001E-3</v>
      </c>
      <c r="E188" s="166">
        <v>6067.2160000000003</v>
      </c>
      <c r="F188" s="166">
        <v>0</v>
      </c>
      <c r="G188" s="166">
        <v>89624.112999999998</v>
      </c>
      <c r="H188" s="166">
        <v>171683.99100000001</v>
      </c>
      <c r="I188" s="166">
        <v>194198.91200000001</v>
      </c>
      <c r="J188" s="166">
        <v>16423.401999999998</v>
      </c>
      <c r="K188" s="166">
        <v>10140.797</v>
      </c>
      <c r="L188" s="166">
        <v>38138.728000000003</v>
      </c>
      <c r="M188" s="166">
        <v>1920.8335</v>
      </c>
      <c r="N188" s="166">
        <v>3066.9675000000002</v>
      </c>
      <c r="O188" s="256">
        <v>748958.75414400001</v>
      </c>
      <c r="P188" s="166">
        <v>25720.5272</v>
      </c>
      <c r="Q188" s="166">
        <v>-35175.474999999999</v>
      </c>
      <c r="R188" s="166">
        <v>14.039</v>
      </c>
      <c r="S188" s="166">
        <v>-34.543999999999997</v>
      </c>
      <c r="T188" s="166">
        <v>-6959.39</v>
      </c>
      <c r="U188" s="166">
        <v>-49522.917000000001</v>
      </c>
      <c r="V188" s="256">
        <v>683000.99434400001</v>
      </c>
      <c r="W188" s="166">
        <v>0</v>
      </c>
      <c r="X188" s="186">
        <f t="shared" si="29"/>
        <v>22.923023470928129</v>
      </c>
      <c r="Y188" s="185">
        <f t="shared" si="30"/>
        <v>171.68399100000002</v>
      </c>
      <c r="Z188" s="186">
        <f t="shared" si="31"/>
        <v>25.929186477291911</v>
      </c>
      <c r="AA188" s="185">
        <f t="shared" si="32"/>
        <v>194.19891200000001</v>
      </c>
    </row>
    <row r="189" spans="1:27" ht="15">
      <c r="A189" s="254">
        <v>6</v>
      </c>
      <c r="B189" s="166">
        <v>74330.165011999998</v>
      </c>
      <c r="C189" s="166">
        <v>164647.99400000001</v>
      </c>
      <c r="D189" s="166">
        <v>4.0000000000000001E-3</v>
      </c>
      <c r="E189" s="166">
        <v>6314.4639999999999</v>
      </c>
      <c r="F189" s="166">
        <v>0</v>
      </c>
      <c r="G189" s="166">
        <v>133554.861</v>
      </c>
      <c r="H189" s="166">
        <v>107461.889</v>
      </c>
      <c r="I189" s="166">
        <v>197992.63200000001</v>
      </c>
      <c r="J189" s="166">
        <v>16885.358</v>
      </c>
      <c r="K189" s="166">
        <v>9608.17</v>
      </c>
      <c r="L189" s="166">
        <v>41159.129000000001</v>
      </c>
      <c r="M189" s="166">
        <v>1970.1244999999999</v>
      </c>
      <c r="N189" s="166">
        <v>3228.9344999999998</v>
      </c>
      <c r="O189" s="256">
        <v>757153.72501199995</v>
      </c>
      <c r="P189" s="166">
        <v>21587.599507999999</v>
      </c>
      <c r="Q189" s="166">
        <v>-20640.955999999998</v>
      </c>
      <c r="R189" s="166">
        <v>7.7309999999999999</v>
      </c>
      <c r="S189" s="166">
        <v>-16.89</v>
      </c>
      <c r="T189" s="166">
        <v>-6960.9030000000002</v>
      </c>
      <c r="U189" s="166">
        <v>-66140.589000000007</v>
      </c>
      <c r="V189" s="256">
        <v>684989.71751999995</v>
      </c>
      <c r="W189" s="166">
        <v>0</v>
      </c>
      <c r="X189" s="186">
        <f t="shared" si="29"/>
        <v>14.192875957692324</v>
      </c>
      <c r="Y189" s="185">
        <f t="shared" si="30"/>
        <v>107.461889</v>
      </c>
      <c r="Z189" s="186">
        <f t="shared" si="31"/>
        <v>26.149594918371704</v>
      </c>
      <c r="AA189" s="185">
        <f t="shared" si="32"/>
        <v>197.99263200000001</v>
      </c>
    </row>
    <row r="190" spans="1:27" ht="15">
      <c r="A190" s="254">
        <v>7</v>
      </c>
      <c r="B190" s="166">
        <v>84387.151851999995</v>
      </c>
      <c r="C190" s="166">
        <v>164168.97200000001</v>
      </c>
      <c r="D190" s="166">
        <v>4.0000000000000001E-3</v>
      </c>
      <c r="E190" s="166">
        <v>6068.44</v>
      </c>
      <c r="F190" s="166">
        <v>0</v>
      </c>
      <c r="G190" s="166">
        <v>128406.405</v>
      </c>
      <c r="H190" s="166">
        <v>59628.482000000004</v>
      </c>
      <c r="I190" s="166">
        <v>224683.82</v>
      </c>
      <c r="J190" s="166">
        <v>17345.366000000002</v>
      </c>
      <c r="K190" s="166">
        <v>10260.582</v>
      </c>
      <c r="L190" s="166">
        <v>42723.385000000002</v>
      </c>
      <c r="M190" s="166">
        <v>1909.2094999999999</v>
      </c>
      <c r="N190" s="166">
        <v>3249.2705000000001</v>
      </c>
      <c r="O190" s="256">
        <v>742831.08785200003</v>
      </c>
      <c r="P190" s="166">
        <v>23158.44254</v>
      </c>
      <c r="Q190" s="166">
        <v>-24980.356</v>
      </c>
      <c r="R190" s="166">
        <v>16.7</v>
      </c>
      <c r="S190" s="166">
        <v>-26.859000000000002</v>
      </c>
      <c r="T190" s="166">
        <v>-6977.8370000000004</v>
      </c>
      <c r="U190" s="166">
        <v>-31004.959999999999</v>
      </c>
      <c r="V190" s="256">
        <v>703016.21839199995</v>
      </c>
      <c r="W190" s="166">
        <v>45.121000000000002</v>
      </c>
      <c r="X190" s="186">
        <f t="shared" si="29"/>
        <v>8.027192584578561</v>
      </c>
      <c r="Y190" s="185">
        <f t="shared" si="30"/>
        <v>59.628482000000005</v>
      </c>
      <c r="Z190" s="186">
        <f t="shared" si="31"/>
        <v>30.246959729392142</v>
      </c>
      <c r="AA190" s="185">
        <f t="shared" si="32"/>
        <v>224.68382</v>
      </c>
    </row>
    <row r="191" spans="1:27" ht="15">
      <c r="A191" s="254">
        <v>8</v>
      </c>
      <c r="B191" s="166">
        <v>73349.090731999997</v>
      </c>
      <c r="C191" s="166">
        <v>164036.37400000001</v>
      </c>
      <c r="D191" s="166">
        <v>3.0000000000000001E-3</v>
      </c>
      <c r="E191" s="166">
        <v>5925.9840000000004</v>
      </c>
      <c r="F191" s="166">
        <v>0</v>
      </c>
      <c r="G191" s="166">
        <v>112170.19899999999</v>
      </c>
      <c r="H191" s="166">
        <v>94329.235000000001</v>
      </c>
      <c r="I191" s="166">
        <v>206186.81200000001</v>
      </c>
      <c r="J191" s="166">
        <v>17294.842000000001</v>
      </c>
      <c r="K191" s="166">
        <v>10678.596</v>
      </c>
      <c r="L191" s="166">
        <v>41629.434999999998</v>
      </c>
      <c r="M191" s="166">
        <v>2147.9324999999999</v>
      </c>
      <c r="N191" s="166">
        <v>3346.3924999999999</v>
      </c>
      <c r="O191" s="256">
        <v>731094.895732</v>
      </c>
      <c r="P191" s="166">
        <v>18661.948963999999</v>
      </c>
      <c r="Q191" s="166">
        <v>-26914.228999999999</v>
      </c>
      <c r="R191" s="166">
        <v>17.798999999999999</v>
      </c>
      <c r="S191" s="166">
        <v>-36.497</v>
      </c>
      <c r="T191" s="166">
        <v>-6974.9859999999999</v>
      </c>
      <c r="U191" s="166">
        <v>-13955.195</v>
      </c>
      <c r="V191" s="256">
        <v>701893.73669599998</v>
      </c>
      <c r="W191" s="166">
        <v>41.363999999999997</v>
      </c>
      <c r="X191" s="186">
        <f t="shared" si="29"/>
        <v>12.902461164847004</v>
      </c>
      <c r="Y191" s="185">
        <f t="shared" si="30"/>
        <v>94.329234999999997</v>
      </c>
      <c r="Z191" s="186">
        <f t="shared" si="31"/>
        <v>28.20246909172549</v>
      </c>
      <c r="AA191" s="185">
        <f t="shared" si="32"/>
        <v>206.186812</v>
      </c>
    </row>
    <row r="192" spans="1:27" ht="15">
      <c r="A192" s="254">
        <v>9</v>
      </c>
      <c r="B192" s="166">
        <v>58832.602244000002</v>
      </c>
      <c r="C192" s="166">
        <v>164026.01999999999</v>
      </c>
      <c r="D192" s="166">
        <v>4.0000000000000001E-3</v>
      </c>
      <c r="E192" s="166">
        <v>5639.0720000000001</v>
      </c>
      <c r="F192" s="166">
        <v>0</v>
      </c>
      <c r="G192" s="166">
        <v>101751.31200000001</v>
      </c>
      <c r="H192" s="166">
        <v>100625.48299999999</v>
      </c>
      <c r="I192" s="166">
        <v>201241.02</v>
      </c>
      <c r="J192" s="166">
        <v>18851.12</v>
      </c>
      <c r="K192" s="166">
        <v>10688.962</v>
      </c>
      <c r="L192" s="166">
        <v>36457.1</v>
      </c>
      <c r="M192" s="166">
        <v>1917.6495</v>
      </c>
      <c r="N192" s="166">
        <v>2997.5464999999999</v>
      </c>
      <c r="O192" s="256">
        <v>703027.89124400006</v>
      </c>
      <c r="P192" s="166">
        <v>19765.213500000002</v>
      </c>
      <c r="Q192" s="166">
        <v>-37780.981</v>
      </c>
      <c r="R192" s="166">
        <v>5.8410000000000002</v>
      </c>
      <c r="S192" s="166">
        <v>-26.454999999999998</v>
      </c>
      <c r="T192" s="166">
        <v>-7076.3320000000003</v>
      </c>
      <c r="U192" s="166">
        <v>-34127.18</v>
      </c>
      <c r="V192" s="256">
        <v>643787.99774400005</v>
      </c>
      <c r="W192" s="166">
        <v>42.322000000000003</v>
      </c>
      <c r="X192" s="186">
        <f t="shared" si="29"/>
        <v>14.313156597805005</v>
      </c>
      <c r="Y192" s="185">
        <f t="shared" si="30"/>
        <v>100.62548299999999</v>
      </c>
      <c r="Z192" s="186">
        <f t="shared" si="31"/>
        <v>28.62489845799805</v>
      </c>
      <c r="AA192" s="185">
        <f t="shared" si="32"/>
        <v>201.24101999999999</v>
      </c>
    </row>
    <row r="193" spans="1:27" ht="15">
      <c r="A193" s="254">
        <v>10</v>
      </c>
      <c r="B193" s="166">
        <v>49793.849675999998</v>
      </c>
      <c r="C193" s="166">
        <v>163801.11499999999</v>
      </c>
      <c r="D193" s="166">
        <v>3.0000000000000001E-3</v>
      </c>
      <c r="E193" s="166">
        <v>5662.44</v>
      </c>
      <c r="F193" s="166">
        <v>0</v>
      </c>
      <c r="G193" s="166">
        <v>93390.569000000003</v>
      </c>
      <c r="H193" s="166">
        <v>103059.711</v>
      </c>
      <c r="I193" s="166">
        <v>180895.08100000001</v>
      </c>
      <c r="J193" s="166">
        <v>19203.244999999999</v>
      </c>
      <c r="K193" s="166">
        <v>10533.188</v>
      </c>
      <c r="L193" s="166">
        <v>31649.001</v>
      </c>
      <c r="M193" s="166">
        <v>1790.9190000000001</v>
      </c>
      <c r="N193" s="166">
        <v>2509.4360000000001</v>
      </c>
      <c r="O193" s="256">
        <v>662288.55767600005</v>
      </c>
      <c r="P193" s="166">
        <v>17901.090612</v>
      </c>
      <c r="Q193" s="166">
        <v>-36427.262000000002</v>
      </c>
      <c r="R193" s="166">
        <v>5.7910000000000004</v>
      </c>
      <c r="S193" s="166">
        <v>-24.045000000000002</v>
      </c>
      <c r="T193" s="166">
        <v>-6904.1809999999996</v>
      </c>
      <c r="U193" s="166">
        <v>-22920.225999999999</v>
      </c>
      <c r="V193" s="256">
        <v>613919.72528799996</v>
      </c>
      <c r="W193" s="166">
        <v>26.74</v>
      </c>
      <c r="X193" s="186">
        <f t="shared" si="29"/>
        <v>15.561149261228536</v>
      </c>
      <c r="Y193" s="185">
        <f t="shared" si="30"/>
        <v>103.05971099999999</v>
      </c>
      <c r="Z193" s="186">
        <f t="shared" si="31"/>
        <v>27.313635258137158</v>
      </c>
      <c r="AA193" s="185">
        <f t="shared" si="32"/>
        <v>180.895081</v>
      </c>
    </row>
    <row r="194" spans="1:27" ht="15">
      <c r="A194" s="254">
        <v>11</v>
      </c>
      <c r="B194" s="166">
        <v>76146.050424000001</v>
      </c>
      <c r="C194" s="166">
        <v>164216.21799999999</v>
      </c>
      <c r="D194" s="166">
        <v>4.0000000000000001E-3</v>
      </c>
      <c r="E194" s="166">
        <v>5661.7439999999997</v>
      </c>
      <c r="F194" s="166">
        <v>0</v>
      </c>
      <c r="G194" s="166">
        <v>133092.916</v>
      </c>
      <c r="H194" s="166">
        <v>76902.623000000007</v>
      </c>
      <c r="I194" s="166">
        <v>213228.78099999999</v>
      </c>
      <c r="J194" s="166">
        <v>19125.152999999998</v>
      </c>
      <c r="K194" s="166">
        <v>9495.4509999999991</v>
      </c>
      <c r="L194" s="166">
        <v>38184.711000000003</v>
      </c>
      <c r="M194" s="166">
        <v>2211.2640000000001</v>
      </c>
      <c r="N194" s="166">
        <v>3219.7220000000002</v>
      </c>
      <c r="O194" s="256">
        <v>741484.63742399996</v>
      </c>
      <c r="P194" s="166">
        <v>26618.476632000002</v>
      </c>
      <c r="Q194" s="166">
        <v>-23849.119999999999</v>
      </c>
      <c r="R194" s="166">
        <v>4.3789999999999996</v>
      </c>
      <c r="S194" s="166">
        <v>-22.077000000000002</v>
      </c>
      <c r="T194" s="166">
        <v>-7096.2039999999997</v>
      </c>
      <c r="U194" s="166">
        <v>-23458.36</v>
      </c>
      <c r="V194" s="256">
        <v>713681.73205600004</v>
      </c>
      <c r="W194" s="166">
        <v>40.200000000000003</v>
      </c>
      <c r="X194" s="186">
        <f t="shared" si="29"/>
        <v>10.371438478775268</v>
      </c>
      <c r="Y194" s="185">
        <f t="shared" si="30"/>
        <v>76.902623000000006</v>
      </c>
      <c r="Z194" s="186">
        <f t="shared" si="31"/>
        <v>28.757005909222944</v>
      </c>
      <c r="AA194" s="185">
        <f t="shared" si="32"/>
        <v>213.228781</v>
      </c>
    </row>
    <row r="195" spans="1:27" ht="15">
      <c r="A195" s="254">
        <v>12</v>
      </c>
      <c r="B195" s="166">
        <v>90542.598427999998</v>
      </c>
      <c r="C195" s="166">
        <v>164200.49</v>
      </c>
      <c r="D195" s="166">
        <v>3.0000000000000001E-3</v>
      </c>
      <c r="E195" s="166">
        <v>5718.7120000000004</v>
      </c>
      <c r="F195" s="166">
        <v>0</v>
      </c>
      <c r="G195" s="166">
        <v>158081.37599999999</v>
      </c>
      <c r="H195" s="166">
        <v>97871.995999999999</v>
      </c>
      <c r="I195" s="166">
        <v>182229.90100000001</v>
      </c>
      <c r="J195" s="166">
        <v>15387.688</v>
      </c>
      <c r="K195" s="166">
        <v>9162.2000000000007</v>
      </c>
      <c r="L195" s="166">
        <v>42885.37</v>
      </c>
      <c r="M195" s="166">
        <v>2237.0304999999998</v>
      </c>
      <c r="N195" s="166">
        <v>3551.4245000000001</v>
      </c>
      <c r="O195" s="256">
        <v>771868.78942799999</v>
      </c>
      <c r="P195" s="166">
        <v>16588.535683999999</v>
      </c>
      <c r="Q195" s="166">
        <v>-13998.254999999999</v>
      </c>
      <c r="R195" s="166">
        <v>0.73799999999999999</v>
      </c>
      <c r="S195" s="166">
        <v>-18.245000000000001</v>
      </c>
      <c r="T195" s="166">
        <v>-7138.6279999999997</v>
      </c>
      <c r="U195" s="166">
        <v>-35037.559000000001</v>
      </c>
      <c r="V195" s="256">
        <v>732265.37611199997</v>
      </c>
      <c r="W195" s="166">
        <v>37.959000000000003</v>
      </c>
      <c r="X195" s="186">
        <f t="shared" si="29"/>
        <v>12.67987478448622</v>
      </c>
      <c r="Y195" s="185">
        <f t="shared" si="30"/>
        <v>97.871995999999996</v>
      </c>
      <c r="Z195" s="186">
        <f t="shared" si="31"/>
        <v>23.608922072758382</v>
      </c>
      <c r="AA195" s="185">
        <f t="shared" si="32"/>
        <v>182.22990100000001</v>
      </c>
    </row>
    <row r="196" spans="1:27" ht="15">
      <c r="A196" s="254">
        <v>13</v>
      </c>
      <c r="B196" s="166">
        <v>85573.915187999999</v>
      </c>
      <c r="C196" s="166">
        <v>164724.307</v>
      </c>
      <c r="D196" s="166">
        <v>4.0000000000000001E-3</v>
      </c>
      <c r="E196" s="166">
        <v>5668.4880000000003</v>
      </c>
      <c r="F196" s="166">
        <v>0</v>
      </c>
      <c r="G196" s="166">
        <v>154478.144</v>
      </c>
      <c r="H196" s="166">
        <v>91042.066999999995</v>
      </c>
      <c r="I196" s="166">
        <v>175772.33900000001</v>
      </c>
      <c r="J196" s="166">
        <v>14717.516</v>
      </c>
      <c r="K196" s="166">
        <v>9066.4740000000002</v>
      </c>
      <c r="L196" s="166">
        <v>45138.290999999997</v>
      </c>
      <c r="M196" s="166">
        <v>2199.9589999999998</v>
      </c>
      <c r="N196" s="166">
        <v>3703.864</v>
      </c>
      <c r="O196" s="256">
        <v>752085.36818800005</v>
      </c>
      <c r="P196" s="166">
        <v>13551.76526</v>
      </c>
      <c r="Q196" s="166">
        <v>-12313.612999999999</v>
      </c>
      <c r="R196" s="166">
        <v>3.6030000000000002</v>
      </c>
      <c r="S196" s="166">
        <v>-19.431000000000001</v>
      </c>
      <c r="T196" s="166">
        <v>-7176.5569999999998</v>
      </c>
      <c r="U196" s="166">
        <v>-18910.276000000002</v>
      </c>
      <c r="V196" s="256">
        <v>727220.85944799997</v>
      </c>
      <c r="W196" s="166">
        <v>28.251999999999999</v>
      </c>
      <c r="X196" s="186">
        <f t="shared" si="29"/>
        <v>12.105283635466508</v>
      </c>
      <c r="Y196" s="185">
        <f t="shared" si="30"/>
        <v>91.042066999999989</v>
      </c>
      <c r="Z196" s="186">
        <f t="shared" si="31"/>
        <v>23.371328101155385</v>
      </c>
      <c r="AA196" s="185">
        <f t="shared" si="32"/>
        <v>175.77233900000002</v>
      </c>
    </row>
    <row r="197" spans="1:27" ht="15">
      <c r="A197" s="254">
        <v>14</v>
      </c>
      <c r="B197" s="166">
        <v>66984.138879999999</v>
      </c>
      <c r="C197" s="166">
        <v>164837.31700000001</v>
      </c>
      <c r="D197" s="166">
        <v>3.0000000000000001E-3</v>
      </c>
      <c r="E197" s="166">
        <v>5624.96</v>
      </c>
      <c r="F197" s="166">
        <v>0</v>
      </c>
      <c r="G197" s="166">
        <v>147317.28099999999</v>
      </c>
      <c r="H197" s="166">
        <v>103136.573</v>
      </c>
      <c r="I197" s="166">
        <v>189219.91399999999</v>
      </c>
      <c r="J197" s="166">
        <v>15636.254999999999</v>
      </c>
      <c r="K197" s="166">
        <v>10727.424999999999</v>
      </c>
      <c r="L197" s="166">
        <v>44648.728999999999</v>
      </c>
      <c r="M197" s="166">
        <v>2180.4630000000002</v>
      </c>
      <c r="N197" s="166">
        <v>3592.73</v>
      </c>
      <c r="O197" s="256">
        <v>753905.78888000001</v>
      </c>
      <c r="P197" s="166">
        <v>11749.51564</v>
      </c>
      <c r="Q197" s="166">
        <v>-17807.957999999999</v>
      </c>
      <c r="R197" s="166">
        <v>6.7240000000000002</v>
      </c>
      <c r="S197" s="166">
        <v>-25.091999999999999</v>
      </c>
      <c r="T197" s="166">
        <v>-7204.2479999999996</v>
      </c>
      <c r="U197" s="166">
        <v>-28482.702000000001</v>
      </c>
      <c r="V197" s="256">
        <v>712142.02852000005</v>
      </c>
      <c r="W197" s="166">
        <v>41.646000000000001</v>
      </c>
      <c r="X197" s="186">
        <f t="shared" si="29"/>
        <v>13.680299915619345</v>
      </c>
      <c r="Y197" s="185">
        <f t="shared" si="30"/>
        <v>103.136573</v>
      </c>
      <c r="Z197" s="186">
        <f t="shared" si="31"/>
        <v>25.098615343052938</v>
      </c>
      <c r="AA197" s="185">
        <f t="shared" si="32"/>
        <v>189.21991399999999</v>
      </c>
    </row>
    <row r="198" spans="1:27" ht="15">
      <c r="A198" s="254">
        <v>15</v>
      </c>
      <c r="B198" s="166">
        <v>52969.467647999998</v>
      </c>
      <c r="C198" s="166">
        <v>164544.215</v>
      </c>
      <c r="D198" s="166">
        <v>4.0000000000000001E-3</v>
      </c>
      <c r="E198" s="166">
        <v>5126.9859999999999</v>
      </c>
      <c r="F198" s="166">
        <v>0</v>
      </c>
      <c r="G198" s="166">
        <v>111116.45</v>
      </c>
      <c r="H198" s="166">
        <v>90717.305999999997</v>
      </c>
      <c r="I198" s="166">
        <v>197759.45199999999</v>
      </c>
      <c r="J198" s="166">
        <v>19200.883999999998</v>
      </c>
      <c r="K198" s="166">
        <v>11748.067999999999</v>
      </c>
      <c r="L198" s="166">
        <v>38946.843999999997</v>
      </c>
      <c r="M198" s="166">
        <v>2203.9144999999999</v>
      </c>
      <c r="N198" s="166">
        <v>3617.6885000000002</v>
      </c>
      <c r="O198" s="256">
        <v>697951.27964800003</v>
      </c>
      <c r="P198" s="166">
        <v>17924.895976</v>
      </c>
      <c r="Q198" s="166">
        <v>-33728.472000000002</v>
      </c>
      <c r="R198" s="166">
        <v>6.8289999999999997</v>
      </c>
      <c r="S198" s="166">
        <v>-18.716000000000001</v>
      </c>
      <c r="T198" s="166">
        <v>-7136.1639999999998</v>
      </c>
      <c r="U198" s="166">
        <v>-32983.51</v>
      </c>
      <c r="V198" s="256">
        <v>642016.14262399997</v>
      </c>
      <c r="W198" s="166">
        <v>42.241999999999997</v>
      </c>
      <c r="X198" s="186">
        <f t="shared" si="29"/>
        <v>12.997655946092934</v>
      </c>
      <c r="Y198" s="185">
        <f t="shared" si="30"/>
        <v>90.717305999999994</v>
      </c>
      <c r="Z198" s="186">
        <f t="shared" si="31"/>
        <v>28.334277444084154</v>
      </c>
      <c r="AA198" s="185">
        <f t="shared" si="32"/>
        <v>197.75945199999998</v>
      </c>
    </row>
    <row r="199" spans="1:27" ht="15">
      <c r="A199" s="254">
        <v>16</v>
      </c>
      <c r="B199" s="166">
        <v>59236.354265000002</v>
      </c>
      <c r="C199" s="166">
        <v>164430.51</v>
      </c>
      <c r="D199" s="166">
        <v>4.0000000000000001E-3</v>
      </c>
      <c r="E199" s="166">
        <v>0</v>
      </c>
      <c r="F199" s="166">
        <v>0</v>
      </c>
      <c r="G199" s="166">
        <v>149209.973</v>
      </c>
      <c r="H199" s="166">
        <v>47853.472999999998</v>
      </c>
      <c r="I199" s="166">
        <v>194969.33199999999</v>
      </c>
      <c r="J199" s="166">
        <v>15527.550999999999</v>
      </c>
      <c r="K199" s="166">
        <v>12172.867</v>
      </c>
      <c r="L199" s="166">
        <v>37048.629000000001</v>
      </c>
      <c r="M199" s="166">
        <v>2247.6089999999999</v>
      </c>
      <c r="N199" s="166">
        <v>3709.2539999999999</v>
      </c>
      <c r="O199" s="256">
        <v>686405.55626500002</v>
      </c>
      <c r="P199" s="166">
        <v>23925.367039000001</v>
      </c>
      <c r="Q199" s="166">
        <v>-28543.68</v>
      </c>
      <c r="R199" s="166">
        <v>5.056</v>
      </c>
      <c r="S199" s="166">
        <v>-13.064</v>
      </c>
      <c r="T199" s="166">
        <v>-7185.3270000000002</v>
      </c>
      <c r="U199" s="166">
        <v>-16972.012999999999</v>
      </c>
      <c r="V199" s="256">
        <v>657621.89530400001</v>
      </c>
      <c r="W199" s="166">
        <v>36.362000000000002</v>
      </c>
      <c r="X199" s="186">
        <f t="shared" si="29"/>
        <v>6.9716033856703286</v>
      </c>
      <c r="Y199" s="185">
        <f t="shared" si="30"/>
        <v>47.853473000000001</v>
      </c>
      <c r="Z199" s="186">
        <f t="shared" si="31"/>
        <v>28.40439303272894</v>
      </c>
      <c r="AA199" s="185">
        <f t="shared" si="32"/>
        <v>194.96933200000001</v>
      </c>
    </row>
    <row r="200" spans="1:27" ht="15">
      <c r="A200" s="254">
        <v>17</v>
      </c>
      <c r="B200" s="166">
        <v>54776.733631000003</v>
      </c>
      <c r="C200" s="166">
        <v>158683.19200000001</v>
      </c>
      <c r="D200" s="166">
        <v>3.0000000000000001E-3</v>
      </c>
      <c r="E200" s="166">
        <v>0</v>
      </c>
      <c r="F200" s="166">
        <v>0</v>
      </c>
      <c r="G200" s="166">
        <v>147212.87</v>
      </c>
      <c r="H200" s="166">
        <v>51093.851999999999</v>
      </c>
      <c r="I200" s="166">
        <v>178057.56</v>
      </c>
      <c r="J200" s="166">
        <v>12032.019</v>
      </c>
      <c r="K200" s="166">
        <v>11511.501</v>
      </c>
      <c r="L200" s="166">
        <v>35103.129999999997</v>
      </c>
      <c r="M200" s="166">
        <v>2199.5335</v>
      </c>
      <c r="N200" s="166">
        <v>3632.0165000000002</v>
      </c>
      <c r="O200" s="256">
        <v>654302.41063099995</v>
      </c>
      <c r="P200" s="166">
        <v>20688.458145000001</v>
      </c>
      <c r="Q200" s="166">
        <v>-30248.260999999999</v>
      </c>
      <c r="R200" s="166">
        <v>4.5250000000000004</v>
      </c>
      <c r="S200" s="166">
        <v>-12.343</v>
      </c>
      <c r="T200" s="166">
        <v>-6485.4430000000002</v>
      </c>
      <c r="U200" s="166">
        <v>6536.1549999999997</v>
      </c>
      <c r="V200" s="256">
        <v>644785.50177600002</v>
      </c>
      <c r="W200" s="166">
        <v>33.759</v>
      </c>
      <c r="X200" s="186">
        <f t="shared" si="29"/>
        <v>7.8089047464651422</v>
      </c>
      <c r="Y200" s="185">
        <f t="shared" si="30"/>
        <v>51.093851999999998</v>
      </c>
      <c r="Z200" s="186">
        <f t="shared" si="31"/>
        <v>27.213343112748706</v>
      </c>
      <c r="AA200" s="185">
        <f t="shared" si="32"/>
        <v>178.05756</v>
      </c>
    </row>
    <row r="201" spans="1:27" ht="15">
      <c r="A201" s="254">
        <v>18</v>
      </c>
      <c r="B201" s="166">
        <v>73014.389928000004</v>
      </c>
      <c r="C201" s="166">
        <v>164117.88699999999</v>
      </c>
      <c r="D201" s="166">
        <v>4.0000000000000001E-3</v>
      </c>
      <c r="E201" s="166">
        <v>4610.2309999999998</v>
      </c>
      <c r="F201" s="166">
        <v>0</v>
      </c>
      <c r="G201" s="166">
        <v>157525.054</v>
      </c>
      <c r="H201" s="166">
        <v>106778.45</v>
      </c>
      <c r="I201" s="166">
        <v>144569.36799999999</v>
      </c>
      <c r="J201" s="166">
        <v>3907.8069999999998</v>
      </c>
      <c r="K201" s="166">
        <v>11681.985000000001</v>
      </c>
      <c r="L201" s="166">
        <v>43596.53</v>
      </c>
      <c r="M201" s="166">
        <v>2025.3734999999999</v>
      </c>
      <c r="N201" s="166">
        <v>3380.3564999999999</v>
      </c>
      <c r="O201" s="256">
        <v>715207.43592800002</v>
      </c>
      <c r="P201" s="166">
        <v>14692.085472000001</v>
      </c>
      <c r="Q201" s="166">
        <v>-12039.916999999999</v>
      </c>
      <c r="R201" s="166">
        <v>7.3010000000000002</v>
      </c>
      <c r="S201" s="166">
        <v>-25.713999999999999</v>
      </c>
      <c r="T201" s="166">
        <v>-7224.8980000000001</v>
      </c>
      <c r="U201" s="166">
        <v>21754.106</v>
      </c>
      <c r="V201" s="256">
        <v>732370.39939999999</v>
      </c>
      <c r="W201" s="166">
        <v>24.302</v>
      </c>
      <c r="X201" s="186">
        <f t="shared" si="29"/>
        <v>14.929717538723883</v>
      </c>
      <c r="Y201" s="185">
        <f t="shared" si="30"/>
        <v>106.77844999999999</v>
      </c>
      <c r="Z201" s="186">
        <f t="shared" si="31"/>
        <v>20.213627646700502</v>
      </c>
      <c r="AA201" s="185">
        <f t="shared" si="32"/>
        <v>144.569368</v>
      </c>
    </row>
    <row r="202" spans="1:27" ht="15">
      <c r="A202" s="254">
        <v>19</v>
      </c>
      <c r="B202" s="166">
        <v>50210.004256</v>
      </c>
      <c r="C202" s="166">
        <v>164360.62700000001</v>
      </c>
      <c r="D202" s="166">
        <v>3.0000000000000001E-3</v>
      </c>
      <c r="E202" s="166">
        <v>5575.2079999999996</v>
      </c>
      <c r="F202" s="166">
        <v>0</v>
      </c>
      <c r="G202" s="166">
        <v>120085.12300000001</v>
      </c>
      <c r="H202" s="166">
        <v>145634.21599999999</v>
      </c>
      <c r="I202" s="166">
        <v>179377.81200000001</v>
      </c>
      <c r="J202" s="166">
        <v>13131.797</v>
      </c>
      <c r="K202" s="166">
        <v>11268.431</v>
      </c>
      <c r="L202" s="166">
        <v>42639.195</v>
      </c>
      <c r="M202" s="166">
        <v>1705.5640000000001</v>
      </c>
      <c r="N202" s="166">
        <v>3205.3539999999998</v>
      </c>
      <c r="O202" s="256">
        <v>737193.334256</v>
      </c>
      <c r="P202" s="166">
        <v>12885.123384</v>
      </c>
      <c r="Q202" s="166">
        <v>-26441.974999999999</v>
      </c>
      <c r="R202" s="166">
        <v>1.526</v>
      </c>
      <c r="S202" s="166">
        <v>-9.4339999999999993</v>
      </c>
      <c r="T202" s="166">
        <v>-7287.451</v>
      </c>
      <c r="U202" s="166">
        <v>-9910.8169999999991</v>
      </c>
      <c r="V202" s="256">
        <v>706430.30663999997</v>
      </c>
      <c r="W202" s="166">
        <v>39.993000000000002</v>
      </c>
      <c r="X202" s="186">
        <f t="shared" si="29"/>
        <v>19.755226917098874</v>
      </c>
      <c r="Y202" s="185">
        <f t="shared" si="30"/>
        <v>145.63421599999998</v>
      </c>
      <c r="Z202" s="186">
        <f t="shared" si="31"/>
        <v>24.332533090662579</v>
      </c>
      <c r="AA202" s="185">
        <f t="shared" si="32"/>
        <v>179.37781200000001</v>
      </c>
    </row>
    <row r="203" spans="1:27" ht="15">
      <c r="A203" s="254">
        <v>20</v>
      </c>
      <c r="B203" s="166">
        <v>43993.451028000003</v>
      </c>
      <c r="C203" s="166">
        <v>164885.11199999999</v>
      </c>
      <c r="D203" s="166">
        <v>4.0000000000000001E-3</v>
      </c>
      <c r="E203" s="166">
        <v>5566.84</v>
      </c>
      <c r="F203" s="166">
        <v>0</v>
      </c>
      <c r="G203" s="166">
        <v>103800.027</v>
      </c>
      <c r="H203" s="166">
        <v>162574.375</v>
      </c>
      <c r="I203" s="166">
        <v>173362.61</v>
      </c>
      <c r="J203" s="166">
        <v>15620.449000000001</v>
      </c>
      <c r="K203" s="166">
        <v>11585.846</v>
      </c>
      <c r="L203" s="166">
        <v>41485.74</v>
      </c>
      <c r="M203" s="166">
        <v>1717.4065000000001</v>
      </c>
      <c r="N203" s="166">
        <v>3041.9135000000001</v>
      </c>
      <c r="O203" s="256">
        <v>727633.77402799996</v>
      </c>
      <c r="P203" s="166">
        <v>16445.922876000001</v>
      </c>
      <c r="Q203" s="166">
        <v>-28837.636999999999</v>
      </c>
      <c r="R203" s="166">
        <v>2.347</v>
      </c>
      <c r="S203" s="166">
        <v>-14.97</v>
      </c>
      <c r="T203" s="166">
        <v>-6180.7969999999996</v>
      </c>
      <c r="U203" s="166">
        <v>-37167.222999999998</v>
      </c>
      <c r="V203" s="256">
        <v>671881.41690399998</v>
      </c>
      <c r="W203" s="166">
        <v>40.630000000000003</v>
      </c>
      <c r="X203" s="186">
        <f t="shared" si="29"/>
        <v>22.342884676728048</v>
      </c>
      <c r="Y203" s="185">
        <f t="shared" si="30"/>
        <v>162.574375</v>
      </c>
      <c r="Z203" s="186">
        <f t="shared" si="31"/>
        <v>23.825530945369344</v>
      </c>
      <c r="AA203" s="185">
        <f t="shared" si="32"/>
        <v>173.36260999999999</v>
      </c>
    </row>
    <row r="204" spans="1:27" ht="15">
      <c r="A204" s="254">
        <v>21</v>
      </c>
      <c r="B204" s="166">
        <v>44695.862527999998</v>
      </c>
      <c r="C204" s="166">
        <v>165148.478</v>
      </c>
      <c r="D204" s="166">
        <v>4.0000000000000001E-3</v>
      </c>
      <c r="E204" s="166">
        <v>5558.616</v>
      </c>
      <c r="F204" s="166">
        <v>0</v>
      </c>
      <c r="G204" s="166">
        <v>98850.841</v>
      </c>
      <c r="H204" s="166">
        <v>146963.022</v>
      </c>
      <c r="I204" s="166">
        <v>192601.31099999999</v>
      </c>
      <c r="J204" s="166">
        <v>17161.648000000001</v>
      </c>
      <c r="K204" s="166">
        <v>11766.866</v>
      </c>
      <c r="L204" s="166">
        <v>38466.178</v>
      </c>
      <c r="M204" s="166">
        <v>1925.8895</v>
      </c>
      <c r="N204" s="166">
        <v>2996.5805</v>
      </c>
      <c r="O204" s="256">
        <v>726135.29652800004</v>
      </c>
      <c r="P204" s="166">
        <v>17904.711407999999</v>
      </c>
      <c r="Q204" s="166">
        <v>-31389.383000000002</v>
      </c>
      <c r="R204" s="166">
        <v>6.6210000000000004</v>
      </c>
      <c r="S204" s="166">
        <v>-21.847999999999999</v>
      </c>
      <c r="T204" s="166">
        <v>-5777.4380000000001</v>
      </c>
      <c r="U204" s="166">
        <v>-51739.205999999998</v>
      </c>
      <c r="V204" s="256">
        <v>655118.75393600005</v>
      </c>
      <c r="W204" s="166">
        <v>37.695999999999998</v>
      </c>
      <c r="X204" s="186">
        <f t="shared" si="29"/>
        <v>20.239068766206579</v>
      </c>
      <c r="Y204" s="185">
        <f t="shared" si="30"/>
        <v>146.963022</v>
      </c>
      <c r="Z204" s="186">
        <f t="shared" si="31"/>
        <v>26.524163185692657</v>
      </c>
      <c r="AA204" s="185">
        <f t="shared" si="32"/>
        <v>192.60131099999998</v>
      </c>
    </row>
    <row r="205" spans="1:27" ht="15">
      <c r="A205" s="254">
        <v>22</v>
      </c>
      <c r="B205" s="166">
        <v>46509.072281000001</v>
      </c>
      <c r="C205" s="166">
        <v>165308.56</v>
      </c>
      <c r="D205" s="166">
        <v>3.0000000000000001E-3</v>
      </c>
      <c r="E205" s="166">
        <v>5556.8</v>
      </c>
      <c r="F205" s="166">
        <v>0</v>
      </c>
      <c r="G205" s="166">
        <v>95251.319000000003</v>
      </c>
      <c r="H205" s="166">
        <v>156156.913</v>
      </c>
      <c r="I205" s="166">
        <v>187168.45199999999</v>
      </c>
      <c r="J205" s="166">
        <v>14362.976000000001</v>
      </c>
      <c r="K205" s="166">
        <v>11716.474</v>
      </c>
      <c r="L205" s="166">
        <v>38771.498</v>
      </c>
      <c r="M205" s="166">
        <v>1734.9469999999999</v>
      </c>
      <c r="N205" s="166">
        <v>2551.9929999999999</v>
      </c>
      <c r="O205" s="256">
        <v>725089.00728100003</v>
      </c>
      <c r="P205" s="166">
        <v>19378.803087</v>
      </c>
      <c r="Q205" s="166">
        <v>-32815.548999999999</v>
      </c>
      <c r="R205" s="166">
        <v>1.98</v>
      </c>
      <c r="S205" s="166">
        <v>-18.91</v>
      </c>
      <c r="T205" s="166">
        <v>-5348.1170000000002</v>
      </c>
      <c r="U205" s="166">
        <v>-61083.728000000003</v>
      </c>
      <c r="V205" s="256">
        <v>645203.48636800004</v>
      </c>
      <c r="W205" s="166">
        <v>38.450000000000003</v>
      </c>
      <c r="X205" s="186">
        <f t="shared" si="29"/>
        <v>21.53624057625289</v>
      </c>
      <c r="Y205" s="185">
        <f t="shared" si="30"/>
        <v>156.156913</v>
      </c>
      <c r="Z205" s="186">
        <f t="shared" si="31"/>
        <v>25.81316915861958</v>
      </c>
      <c r="AA205" s="185">
        <f t="shared" si="32"/>
        <v>187.168452</v>
      </c>
    </row>
    <row r="206" spans="1:27" ht="15">
      <c r="A206" s="254">
        <v>23</v>
      </c>
      <c r="B206" s="166">
        <v>54566.386618999997</v>
      </c>
      <c r="C206" s="166">
        <v>165070.72399999999</v>
      </c>
      <c r="D206" s="166">
        <v>4.0000000000000001E-3</v>
      </c>
      <c r="E206" s="166">
        <v>5559.8559999999998</v>
      </c>
      <c r="F206" s="166">
        <v>0</v>
      </c>
      <c r="G206" s="166">
        <v>97384.091</v>
      </c>
      <c r="H206" s="166">
        <v>70619.850000000006</v>
      </c>
      <c r="I206" s="166">
        <v>195788.32399999999</v>
      </c>
      <c r="J206" s="166">
        <v>18725.849999999999</v>
      </c>
      <c r="K206" s="166">
        <v>11075.402</v>
      </c>
      <c r="L206" s="166">
        <v>39075.404000000002</v>
      </c>
      <c r="M206" s="166">
        <v>1546.7345</v>
      </c>
      <c r="N206" s="166">
        <v>2257.0614999999998</v>
      </c>
      <c r="O206" s="256">
        <v>661669.68761899997</v>
      </c>
      <c r="P206" s="166">
        <v>26475.894812999999</v>
      </c>
      <c r="Q206" s="166">
        <v>-31822.352999999999</v>
      </c>
      <c r="R206" s="166">
        <v>0.91200000000000003</v>
      </c>
      <c r="S206" s="166">
        <v>-19.436</v>
      </c>
      <c r="T206" s="166">
        <v>-6978.3119999999999</v>
      </c>
      <c r="U206" s="166">
        <v>-51665.641000000003</v>
      </c>
      <c r="V206" s="256">
        <v>597660.75243200001</v>
      </c>
      <c r="W206" s="166">
        <v>38.378</v>
      </c>
      <c r="X206" s="186">
        <f t="shared" si="29"/>
        <v>10.672976459617423</v>
      </c>
      <c r="Y206" s="185">
        <f t="shared" si="30"/>
        <v>70.61985</v>
      </c>
      <c r="Z206" s="186">
        <f t="shared" si="31"/>
        <v>29.590039813451156</v>
      </c>
      <c r="AA206" s="185">
        <f t="shared" si="32"/>
        <v>195.78832399999999</v>
      </c>
    </row>
    <row r="207" spans="1:27" ht="15">
      <c r="A207" s="254">
        <v>24</v>
      </c>
      <c r="B207" s="166">
        <v>49969.054738999999</v>
      </c>
      <c r="C207" s="166">
        <v>164636.505</v>
      </c>
      <c r="D207" s="166">
        <v>3.0000000000000001E-3</v>
      </c>
      <c r="E207" s="166">
        <v>5560.9120000000003</v>
      </c>
      <c r="F207" s="166">
        <v>0</v>
      </c>
      <c r="G207" s="166">
        <v>105623.06600000001</v>
      </c>
      <c r="H207" s="166">
        <v>46668.775000000001</v>
      </c>
      <c r="I207" s="166">
        <v>163312.29999999999</v>
      </c>
      <c r="J207" s="166">
        <v>11684.321</v>
      </c>
      <c r="K207" s="166">
        <v>11151.588</v>
      </c>
      <c r="L207" s="166">
        <v>36220.762999999999</v>
      </c>
      <c r="M207" s="166">
        <v>1711.4165</v>
      </c>
      <c r="N207" s="166">
        <v>2325.0225</v>
      </c>
      <c r="O207" s="256">
        <v>598863.72673899995</v>
      </c>
      <c r="P207" s="166">
        <v>23689.319485</v>
      </c>
      <c r="Q207" s="166">
        <v>-34931.892</v>
      </c>
      <c r="R207" s="166">
        <v>1.845</v>
      </c>
      <c r="S207" s="166">
        <v>-19.22</v>
      </c>
      <c r="T207" s="166">
        <v>-6930.8779999999997</v>
      </c>
      <c r="U207" s="166">
        <v>-8247.5730000000003</v>
      </c>
      <c r="V207" s="256">
        <v>572425.32822400006</v>
      </c>
      <c r="W207" s="166">
        <v>26.533999999999999</v>
      </c>
      <c r="X207" s="186">
        <f>IFERROR($H207/$O207*100,"")</f>
        <v>7.7928872490117342</v>
      </c>
      <c r="Y207" s="185">
        <f t="shared" si="30"/>
        <v>46.668775000000004</v>
      </c>
      <c r="Z207" s="186">
        <f t="shared" si="31"/>
        <v>27.270360969980011</v>
      </c>
      <c r="AA207" s="185">
        <f t="shared" si="32"/>
        <v>163.31229999999999</v>
      </c>
    </row>
    <row r="208" spans="1:27" ht="15">
      <c r="A208" s="254">
        <v>25</v>
      </c>
      <c r="B208" s="166">
        <v>74730.819323999996</v>
      </c>
      <c r="C208" s="166">
        <v>164392.19200000001</v>
      </c>
      <c r="D208" s="166">
        <v>4.0000000000000001E-3</v>
      </c>
      <c r="E208" s="166">
        <v>5573.0640000000003</v>
      </c>
      <c r="F208" s="166">
        <v>0</v>
      </c>
      <c r="G208" s="166">
        <v>133651.258</v>
      </c>
      <c r="H208" s="166">
        <v>83666.798999999999</v>
      </c>
      <c r="I208" s="166">
        <v>163684.277</v>
      </c>
      <c r="J208" s="166">
        <v>11755.633</v>
      </c>
      <c r="K208" s="166">
        <v>11364.156000000001</v>
      </c>
      <c r="L208" s="166">
        <v>42096.267</v>
      </c>
      <c r="M208" s="166">
        <v>2125.8319999999999</v>
      </c>
      <c r="N208" s="166">
        <v>2960.3690000000001</v>
      </c>
      <c r="O208" s="256">
        <v>696000.67032399995</v>
      </c>
      <c r="P208" s="166">
        <v>18112.598107999998</v>
      </c>
      <c r="Q208" s="166">
        <v>-14847.294</v>
      </c>
      <c r="R208" s="166">
        <v>8.1579999999999995</v>
      </c>
      <c r="S208" s="166">
        <v>-20.891999999999999</v>
      </c>
      <c r="T208" s="166">
        <v>-7001.4679999999998</v>
      </c>
      <c r="U208" s="166">
        <v>-8877.8739999999998</v>
      </c>
      <c r="V208" s="256">
        <v>683373.89843199996</v>
      </c>
      <c r="W208" s="166">
        <v>38.56</v>
      </c>
      <c r="X208" s="186">
        <f t="shared" si="29"/>
        <v>12.021080232731919</v>
      </c>
      <c r="Y208" s="185">
        <f t="shared" si="30"/>
        <v>83.666798999999997</v>
      </c>
      <c r="Z208" s="186">
        <f t="shared" si="31"/>
        <v>23.517833240563149</v>
      </c>
      <c r="AA208" s="185">
        <f t="shared" si="32"/>
        <v>163.68427700000001</v>
      </c>
    </row>
    <row r="209" spans="1:27" ht="15">
      <c r="A209" s="254">
        <v>26</v>
      </c>
      <c r="B209" s="166">
        <v>75073.514196999997</v>
      </c>
      <c r="C209" s="166">
        <v>163981.783</v>
      </c>
      <c r="D209" s="166">
        <v>3.0000000000000001E-3</v>
      </c>
      <c r="E209" s="166">
        <v>5569.4639999999999</v>
      </c>
      <c r="F209" s="166">
        <v>0</v>
      </c>
      <c r="G209" s="166">
        <v>153476.38500000001</v>
      </c>
      <c r="H209" s="166">
        <v>80672.576000000001</v>
      </c>
      <c r="I209" s="166">
        <v>171839.59899999999</v>
      </c>
      <c r="J209" s="166">
        <v>6403.0079999999998</v>
      </c>
      <c r="K209" s="166">
        <v>11482.325999999999</v>
      </c>
      <c r="L209" s="166">
        <v>44221.692000000003</v>
      </c>
      <c r="M209" s="166">
        <v>2123.1990000000001</v>
      </c>
      <c r="N209" s="166">
        <v>3121.91</v>
      </c>
      <c r="O209" s="256">
        <v>717965.45919700002</v>
      </c>
      <c r="P209" s="166">
        <v>15425.808875000001</v>
      </c>
      <c r="Q209" s="166">
        <v>-15604.561</v>
      </c>
      <c r="R209" s="166">
        <v>6.3019999999999996</v>
      </c>
      <c r="S209" s="166">
        <v>-18.684999999999999</v>
      </c>
      <c r="T209" s="166">
        <v>-7118.7120000000004</v>
      </c>
      <c r="U209" s="166">
        <v>3324.9540000000002</v>
      </c>
      <c r="V209" s="256">
        <v>713980.56607199996</v>
      </c>
      <c r="W209" s="166">
        <v>36.408000000000001</v>
      </c>
      <c r="X209" s="186">
        <f t="shared" si="29"/>
        <v>11.236275362080411</v>
      </c>
      <c r="Y209" s="185">
        <f t="shared" si="30"/>
        <v>80.672576000000007</v>
      </c>
      <c r="Z209" s="186">
        <f t="shared" si="31"/>
        <v>23.934243186600085</v>
      </c>
      <c r="AA209" s="185">
        <f t="shared" si="32"/>
        <v>171.83959899999999</v>
      </c>
    </row>
    <row r="210" spans="1:27" ht="15">
      <c r="A210" s="254">
        <v>27</v>
      </c>
      <c r="B210" s="166">
        <v>69322.550336999993</v>
      </c>
      <c r="C210" s="166">
        <v>164173.693</v>
      </c>
      <c r="D210" s="166">
        <v>4.0000000000000001E-3</v>
      </c>
      <c r="E210" s="166">
        <v>5567.28</v>
      </c>
      <c r="F210" s="166">
        <v>0</v>
      </c>
      <c r="G210" s="166">
        <v>154372.50099999999</v>
      </c>
      <c r="H210" s="166">
        <v>98679.75</v>
      </c>
      <c r="I210" s="166">
        <v>171563.40400000001</v>
      </c>
      <c r="J210" s="166">
        <v>11125.450999999999</v>
      </c>
      <c r="K210" s="166">
        <v>11624.628000000001</v>
      </c>
      <c r="L210" s="166">
        <v>45824.514000000003</v>
      </c>
      <c r="M210" s="166">
        <v>2082.0535</v>
      </c>
      <c r="N210" s="166">
        <v>3110.4344999999998</v>
      </c>
      <c r="O210" s="256">
        <v>737446.26333700004</v>
      </c>
      <c r="P210" s="166">
        <v>11012.724511</v>
      </c>
      <c r="Q210" s="166">
        <v>-17206.710999999999</v>
      </c>
      <c r="R210" s="166">
        <v>11.487</v>
      </c>
      <c r="S210" s="166">
        <v>-18.001000000000001</v>
      </c>
      <c r="T210" s="166">
        <v>-7068.643</v>
      </c>
      <c r="U210" s="166">
        <v>-5049.8590000000004</v>
      </c>
      <c r="V210" s="256">
        <v>719127.26084799995</v>
      </c>
      <c r="W210" s="166">
        <v>26.94</v>
      </c>
      <c r="X210" s="186">
        <f t="shared" si="29"/>
        <v>13.381280088594751</v>
      </c>
      <c r="Y210" s="185">
        <f t="shared" si="30"/>
        <v>98.679749999999999</v>
      </c>
      <c r="Z210" s="186">
        <f t="shared" si="31"/>
        <v>23.264529570420851</v>
      </c>
      <c r="AA210" s="185">
        <f t="shared" si="32"/>
        <v>171.56340400000002</v>
      </c>
    </row>
    <row r="211" spans="1:27" ht="15">
      <c r="A211" s="254">
        <v>28</v>
      </c>
      <c r="B211" s="166">
        <v>45424.761986999998</v>
      </c>
      <c r="C211" s="166">
        <v>164691.747</v>
      </c>
      <c r="D211" s="166">
        <v>4.0000000000000001E-3</v>
      </c>
      <c r="E211" s="166">
        <v>5569.8559999999998</v>
      </c>
      <c r="F211" s="166">
        <v>0</v>
      </c>
      <c r="G211" s="166">
        <v>92566.074999999997</v>
      </c>
      <c r="H211" s="166">
        <v>188819</v>
      </c>
      <c r="I211" s="166">
        <v>169153.27</v>
      </c>
      <c r="J211" s="166">
        <v>18373.558000000001</v>
      </c>
      <c r="K211" s="166">
        <v>10807.038</v>
      </c>
      <c r="L211" s="166">
        <v>39292.671999999999</v>
      </c>
      <c r="M211" s="166">
        <v>2110.5300000000002</v>
      </c>
      <c r="N211" s="166">
        <v>2983.9830000000002</v>
      </c>
      <c r="O211" s="256">
        <v>739792.49498700001</v>
      </c>
      <c r="P211" s="166">
        <v>8895.4061490000004</v>
      </c>
      <c r="Q211" s="166">
        <v>-27082.464</v>
      </c>
      <c r="R211" s="166">
        <v>6.43</v>
      </c>
      <c r="S211" s="166">
        <v>-21.702999999999999</v>
      </c>
      <c r="T211" s="166">
        <v>-4744.3540000000003</v>
      </c>
      <c r="U211" s="166">
        <v>-34006.892</v>
      </c>
      <c r="V211" s="256">
        <v>682838.91813600005</v>
      </c>
      <c r="W211" s="166">
        <v>38.854999999999997</v>
      </c>
      <c r="X211" s="186">
        <f t="shared" si="29"/>
        <v>25.523238107912682</v>
      </c>
      <c r="Y211" s="185">
        <f t="shared" si="30"/>
        <v>188.81899999999999</v>
      </c>
      <c r="Z211" s="186">
        <f t="shared" si="31"/>
        <v>22.864961613725541</v>
      </c>
      <c r="AA211" s="185">
        <f t="shared" si="32"/>
        <v>169.15326999999999</v>
      </c>
    </row>
    <row r="212" spans="1:27" ht="15">
      <c r="A212" s="254">
        <v>29</v>
      </c>
      <c r="B212" s="166">
        <v>38549.944822999998</v>
      </c>
      <c r="C212" s="166">
        <v>163839.61900000001</v>
      </c>
      <c r="D212" s="166">
        <v>3.0000000000000001E-3</v>
      </c>
      <c r="E212" s="166">
        <v>5568.3360000000002</v>
      </c>
      <c r="F212" s="166">
        <v>0</v>
      </c>
      <c r="G212" s="166">
        <v>73881.994999999995</v>
      </c>
      <c r="H212" s="166">
        <v>183639.51500000001</v>
      </c>
      <c r="I212" s="166">
        <v>163481.318</v>
      </c>
      <c r="J212" s="166">
        <v>19366.884999999998</v>
      </c>
      <c r="K212" s="166">
        <v>10685.784</v>
      </c>
      <c r="L212" s="166">
        <v>36664.646000000001</v>
      </c>
      <c r="M212" s="166">
        <v>1729.7525000000001</v>
      </c>
      <c r="N212" s="166">
        <v>2606.5405000000001</v>
      </c>
      <c r="O212" s="256">
        <v>700014.33882299997</v>
      </c>
      <c r="P212" s="166">
        <v>12671.777081</v>
      </c>
      <c r="Q212" s="166">
        <v>-33259.385999999999</v>
      </c>
      <c r="R212" s="166">
        <v>8.9550000000000001</v>
      </c>
      <c r="S212" s="166">
        <v>-14.052</v>
      </c>
      <c r="T212" s="166">
        <v>-4666.42</v>
      </c>
      <c r="U212" s="166">
        <v>-19151.011999999999</v>
      </c>
      <c r="V212" s="256">
        <v>655604.20090399997</v>
      </c>
      <c r="W212" s="166">
        <v>29.79</v>
      </c>
      <c r="X212" s="186">
        <f t="shared" si="29"/>
        <v>26.233679057027665</v>
      </c>
      <c r="Y212" s="185">
        <f t="shared" si="30"/>
        <v>183.63951500000002</v>
      </c>
      <c r="Z212" s="186">
        <f t="shared" si="31"/>
        <v>23.353995615986459</v>
      </c>
      <c r="AA212" s="185">
        <f t="shared" si="32"/>
        <v>163.48131799999999</v>
      </c>
    </row>
    <row r="213" spans="1:27" ht="15">
      <c r="A213" s="254">
        <v>30</v>
      </c>
      <c r="B213" s="166">
        <v>33666.546500999997</v>
      </c>
      <c r="C213" s="166">
        <v>163673.19399999999</v>
      </c>
      <c r="D213" s="166">
        <v>4.0000000000000001E-3</v>
      </c>
      <c r="E213" s="166">
        <v>5590.56</v>
      </c>
      <c r="F213" s="166">
        <v>0</v>
      </c>
      <c r="G213" s="166">
        <v>74989.514999999999</v>
      </c>
      <c r="H213" s="166">
        <v>113774.186</v>
      </c>
      <c r="I213" s="166">
        <v>184795.42600000001</v>
      </c>
      <c r="J213" s="166">
        <v>20122.762999999999</v>
      </c>
      <c r="K213" s="166">
        <v>11148.061</v>
      </c>
      <c r="L213" s="166">
        <v>34947.084999999999</v>
      </c>
      <c r="M213" s="166">
        <v>1506.085</v>
      </c>
      <c r="N213" s="166">
        <v>2247.4949999999999</v>
      </c>
      <c r="O213" s="256">
        <v>646460.92050100002</v>
      </c>
      <c r="P213" s="166">
        <v>24531.019770999999</v>
      </c>
      <c r="Q213" s="166">
        <v>-32961.868000000002</v>
      </c>
      <c r="R213" s="166">
        <v>13.271000000000001</v>
      </c>
      <c r="S213" s="166">
        <v>-14.521000000000001</v>
      </c>
      <c r="T213" s="166">
        <v>-6990.5370000000003</v>
      </c>
      <c r="U213" s="166">
        <v>-36158.953999999998</v>
      </c>
      <c r="V213" s="256">
        <v>594879.33127199998</v>
      </c>
      <c r="W213" s="166">
        <v>39.264000000000003</v>
      </c>
      <c r="X213" s="186">
        <f t="shared" si="29"/>
        <v>17.59954583361764</v>
      </c>
      <c r="Y213" s="185">
        <f t="shared" si="30"/>
        <v>113.774186</v>
      </c>
      <c r="Z213" s="186">
        <f t="shared" si="31"/>
        <v>28.585707215957555</v>
      </c>
      <c r="AA213" s="185">
        <f t="shared" si="32"/>
        <v>184.79542600000002</v>
      </c>
    </row>
    <row r="214" spans="1:27" ht="15">
      <c r="A214" s="254">
        <v>31</v>
      </c>
      <c r="B214" s="166">
        <v>27829.760319000001</v>
      </c>
      <c r="C214" s="166">
        <v>164391.15700000001</v>
      </c>
      <c r="D214" s="166">
        <v>3.0000000000000001E-3</v>
      </c>
      <c r="E214" s="166">
        <v>5587.2240000000002</v>
      </c>
      <c r="F214" s="166">
        <v>0</v>
      </c>
      <c r="G214" s="166">
        <v>72968.207999999999</v>
      </c>
      <c r="H214" s="166">
        <v>151945.05499999999</v>
      </c>
      <c r="I214" s="166">
        <v>137859.212</v>
      </c>
      <c r="J214" s="166">
        <v>16850.256000000001</v>
      </c>
      <c r="K214" s="166">
        <v>11441.543</v>
      </c>
      <c r="L214" s="166">
        <v>32133.938999999998</v>
      </c>
      <c r="M214" s="166">
        <v>1509.2525000000001</v>
      </c>
      <c r="N214" s="166">
        <v>2094.2645000000002</v>
      </c>
      <c r="O214" s="256">
        <v>624609.87431900005</v>
      </c>
      <c r="P214" s="166">
        <v>18920.465296999999</v>
      </c>
      <c r="Q214" s="166">
        <v>-37229.372000000003</v>
      </c>
      <c r="R214" s="166">
        <v>10.592000000000001</v>
      </c>
      <c r="S214" s="166">
        <v>-16.603999999999999</v>
      </c>
      <c r="T214" s="166">
        <v>-6721.5749999999998</v>
      </c>
      <c r="U214" s="166">
        <v>-35217.966</v>
      </c>
      <c r="V214" s="256">
        <v>564355.41461600002</v>
      </c>
      <c r="W214" s="166">
        <v>24.657</v>
      </c>
      <c r="X214" s="186">
        <f t="shared" si="29"/>
        <v>24.326393361242122</v>
      </c>
      <c r="Y214" s="185">
        <f t="shared" si="30"/>
        <v>151.945055</v>
      </c>
      <c r="Z214" s="186">
        <f t="shared" si="31"/>
        <v>22.071250818809933</v>
      </c>
      <c r="AA214" s="185">
        <f t="shared" si="32"/>
        <v>137.85921200000001</v>
      </c>
    </row>
    <row r="215" spans="1:27">
      <c r="H215">
        <f>MAX(H184:H212)</f>
        <v>207096.28400000001</v>
      </c>
      <c r="I215">
        <f>MAX(I184:I212)</f>
        <v>224683.82</v>
      </c>
    </row>
    <row r="216" spans="1:27" ht="15">
      <c r="I216">
        <v>224683.82</v>
      </c>
      <c r="W216" s="261"/>
      <c r="Y216" s="262"/>
    </row>
    <row r="219" spans="1:27">
      <c r="A219" s="163" t="s">
        <v>29</v>
      </c>
      <c r="B219" s="332" t="s">
        <v>256</v>
      </c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</row>
    <row r="220" spans="1:27">
      <c r="A220" s="163" t="s">
        <v>100</v>
      </c>
      <c r="B220" s="334" t="s">
        <v>93</v>
      </c>
      <c r="C220" s="335"/>
      <c r="D220" s="335"/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</row>
    <row r="221" spans="1:27">
      <c r="A221" s="163" t="s">
        <v>101</v>
      </c>
      <c r="B221" s="336" t="s">
        <v>114</v>
      </c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</row>
    <row r="222" spans="1:27">
      <c r="A222" s="167" t="s">
        <v>102</v>
      </c>
      <c r="B222" s="272" t="s">
        <v>2</v>
      </c>
      <c r="C222" s="272" t="s">
        <v>3</v>
      </c>
      <c r="D222" s="272" t="s">
        <v>4</v>
      </c>
      <c r="E222" s="272" t="s">
        <v>135</v>
      </c>
      <c r="F222" s="272" t="s">
        <v>232</v>
      </c>
      <c r="G222" s="272" t="s">
        <v>11</v>
      </c>
      <c r="H222" s="272" t="s">
        <v>5</v>
      </c>
      <c r="I222" s="272" t="s">
        <v>6</v>
      </c>
      <c r="J222" s="272" t="s">
        <v>7</v>
      </c>
      <c r="K222" s="272" t="s">
        <v>8</v>
      </c>
      <c r="L222" s="272" t="s">
        <v>9</v>
      </c>
      <c r="M222" s="272" t="s">
        <v>66</v>
      </c>
      <c r="N222" s="272" t="s">
        <v>67</v>
      </c>
      <c r="O222" s="182" t="s">
        <v>10</v>
      </c>
      <c r="P222" s="272" t="s">
        <v>78</v>
      </c>
      <c r="Q222" s="272" t="s">
        <v>115</v>
      </c>
      <c r="R222" s="272" t="s">
        <v>203</v>
      </c>
      <c r="S222" s="272" t="s">
        <v>204</v>
      </c>
      <c r="T222" s="272" t="s">
        <v>92</v>
      </c>
      <c r="U222" s="272" t="s">
        <v>116</v>
      </c>
      <c r="V222" s="182" t="s">
        <v>117</v>
      </c>
      <c r="W222" s="272" t="s">
        <v>243</v>
      </c>
      <c r="X222" s="184" t="s">
        <v>118</v>
      </c>
    </row>
    <row r="223" spans="1:27" ht="15">
      <c r="A223" s="167" t="s">
        <v>113</v>
      </c>
      <c r="B223" s="253"/>
      <c r="C223" s="253"/>
      <c r="D223" s="253"/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183"/>
      <c r="P223" s="253"/>
      <c r="Q223" s="253"/>
      <c r="R223" s="253"/>
      <c r="S223" s="253"/>
      <c r="T223" s="253"/>
      <c r="U223" s="253"/>
      <c r="V223" s="183"/>
      <c r="W223" s="253"/>
      <c r="X223" s="185"/>
    </row>
    <row r="224" spans="1:27" ht="15">
      <c r="A224" s="308">
        <v>1</v>
      </c>
      <c r="B224" s="166">
        <v>3.2350644000000002</v>
      </c>
      <c r="C224" s="166">
        <v>6.9045940000000003</v>
      </c>
      <c r="D224" s="166">
        <v>0</v>
      </c>
      <c r="E224" s="166">
        <v>0.23258400000000001</v>
      </c>
      <c r="F224" s="166">
        <v>0</v>
      </c>
      <c r="G224" s="166">
        <v>3.7933270000000001</v>
      </c>
      <c r="H224" s="166">
        <v>11.989542999999999</v>
      </c>
      <c r="I224" s="166">
        <v>5.1000000000000004E-4</v>
      </c>
      <c r="J224" s="166">
        <v>0.60773999999999995</v>
      </c>
      <c r="K224" s="166">
        <v>0.44533299999999998</v>
      </c>
      <c r="L224" s="166">
        <v>1.8046</v>
      </c>
      <c r="M224" s="166">
        <v>6.5212999999999993E-2</v>
      </c>
      <c r="N224" s="166">
        <v>0.114607</v>
      </c>
      <c r="O224" s="256">
        <v>29.1931154</v>
      </c>
      <c r="P224" s="166">
        <v>1.1759706000000001</v>
      </c>
      <c r="Q224" s="166">
        <v>-7.8270000000000006E-3</v>
      </c>
      <c r="R224" s="166">
        <v>0</v>
      </c>
      <c r="S224" s="166">
        <v>-1.15E-4</v>
      </c>
      <c r="T224" s="166">
        <v>-0.28671999999999997</v>
      </c>
      <c r="U224" s="166">
        <v>-3.2814179999999999</v>
      </c>
      <c r="V224" s="256">
        <v>26.793005999999998</v>
      </c>
      <c r="W224" s="166">
        <v>0</v>
      </c>
      <c r="X224" s="186">
        <f>IFERROR(H224/O224*100,"")</f>
        <v>41.069761948051628</v>
      </c>
    </row>
    <row r="225" spans="1:24" ht="15">
      <c r="A225" s="308">
        <v>2</v>
      </c>
      <c r="B225" s="166">
        <v>2.2024549919999998</v>
      </c>
      <c r="C225" s="166">
        <v>6.9055369999999998</v>
      </c>
      <c r="D225" s="166">
        <v>9.9999999999999995E-7</v>
      </c>
      <c r="E225" s="166">
        <v>0.231768</v>
      </c>
      <c r="F225" s="166">
        <v>0</v>
      </c>
      <c r="G225" s="166">
        <v>2.8976540000000002</v>
      </c>
      <c r="H225" s="166">
        <v>12.148654000000001</v>
      </c>
      <c r="I225" s="166">
        <v>4.8700000000000002E-4</v>
      </c>
      <c r="J225" s="166">
        <v>0.579264</v>
      </c>
      <c r="K225" s="166">
        <v>0.44702599999999998</v>
      </c>
      <c r="L225" s="166">
        <v>1.7997179999999999</v>
      </c>
      <c r="M225" s="166">
        <v>6.5253500000000006E-2</v>
      </c>
      <c r="N225" s="166">
        <v>0.11508450000000001</v>
      </c>
      <c r="O225" s="256">
        <v>27.392901991999999</v>
      </c>
      <c r="P225" s="166">
        <v>1.2063060080000001</v>
      </c>
      <c r="Q225" s="166">
        <v>-2.2553E-2</v>
      </c>
      <c r="R225" s="166">
        <v>0</v>
      </c>
      <c r="S225" s="166">
        <v>-1.46E-4</v>
      </c>
      <c r="T225" s="166">
        <v>-0.267235</v>
      </c>
      <c r="U225" s="166">
        <v>-3.0457580000000002</v>
      </c>
      <c r="V225" s="256">
        <v>25.263515999999999</v>
      </c>
      <c r="W225" s="166">
        <v>0</v>
      </c>
      <c r="X225" s="186">
        <f t="shared" ref="X225:X250" si="33">IFERROR(H225/O225*100,"")</f>
        <v>44.349642120969776</v>
      </c>
    </row>
    <row r="226" spans="1:24" ht="15">
      <c r="A226" s="308">
        <v>3</v>
      </c>
      <c r="B226" s="166">
        <v>1.7110852270000001</v>
      </c>
      <c r="C226" s="166">
        <v>6.9090020000000001</v>
      </c>
      <c r="D226" s="166">
        <v>0</v>
      </c>
      <c r="E226" s="166">
        <v>0.23169600000000001</v>
      </c>
      <c r="F226" s="166">
        <v>0</v>
      </c>
      <c r="G226" s="166">
        <v>2.844992</v>
      </c>
      <c r="H226" s="166">
        <v>11.902464</v>
      </c>
      <c r="I226" s="166">
        <v>4.0499999999999998E-4</v>
      </c>
      <c r="J226" s="166">
        <v>0.527505</v>
      </c>
      <c r="K226" s="166">
        <v>0.42167900000000003</v>
      </c>
      <c r="L226" s="166">
        <v>1.7488239999999999</v>
      </c>
      <c r="M226" s="166">
        <v>6.4845E-2</v>
      </c>
      <c r="N226" s="166">
        <v>0.11455600000000001</v>
      </c>
      <c r="O226" s="256">
        <v>26.477053226999999</v>
      </c>
      <c r="P226" s="166">
        <v>0.73860177299999996</v>
      </c>
      <c r="Q226" s="166">
        <v>-0.118407</v>
      </c>
      <c r="R226" s="166">
        <v>0</v>
      </c>
      <c r="S226" s="166">
        <v>-2.1199999999999999E-3</v>
      </c>
      <c r="T226" s="166">
        <v>-0.26580900000000002</v>
      </c>
      <c r="U226" s="166">
        <v>-2.7431450000000002</v>
      </c>
      <c r="V226" s="256">
        <v>24.086174</v>
      </c>
      <c r="W226" s="166">
        <v>0</v>
      </c>
      <c r="X226" s="186">
        <f t="shared" si="33"/>
        <v>44.953884776960194</v>
      </c>
    </row>
    <row r="227" spans="1:24" ht="15">
      <c r="A227" s="308">
        <v>4</v>
      </c>
      <c r="B227" s="166">
        <v>1.51067928</v>
      </c>
      <c r="C227" s="166">
        <v>6.9102759999999996</v>
      </c>
      <c r="D227" s="166">
        <v>0</v>
      </c>
      <c r="E227" s="166">
        <v>0.231624</v>
      </c>
      <c r="F227" s="166">
        <v>0</v>
      </c>
      <c r="G227" s="166">
        <v>2.6347659999999999</v>
      </c>
      <c r="H227" s="166">
        <v>11.667782000000001</v>
      </c>
      <c r="I227" s="166">
        <v>3.9300000000000001E-4</v>
      </c>
      <c r="J227" s="166">
        <v>0.51680099999999995</v>
      </c>
      <c r="K227" s="166">
        <v>0.44058999999999998</v>
      </c>
      <c r="L227" s="166">
        <v>1.6273610000000001</v>
      </c>
      <c r="M227" s="166">
        <v>6.4855499999999996E-2</v>
      </c>
      <c r="N227" s="166">
        <v>0.1124945</v>
      </c>
      <c r="O227" s="256">
        <v>25.717622280000001</v>
      </c>
      <c r="P227" s="166">
        <v>0.80285972000000005</v>
      </c>
      <c r="Q227" s="166">
        <v>-0.48777599999999999</v>
      </c>
      <c r="R227" s="166">
        <v>0</v>
      </c>
      <c r="S227" s="166">
        <v>-2.5409999999999999E-3</v>
      </c>
      <c r="T227" s="166">
        <v>-0.233539</v>
      </c>
      <c r="U227" s="166">
        <v>-2.482456</v>
      </c>
      <c r="V227" s="256">
        <v>23.314170000000001</v>
      </c>
      <c r="W227" s="166">
        <v>0</v>
      </c>
      <c r="X227" s="186">
        <f t="shared" si="33"/>
        <v>45.368820931294898</v>
      </c>
    </row>
    <row r="228" spans="1:24" ht="15">
      <c r="A228" s="308">
        <v>5</v>
      </c>
      <c r="B228" s="166">
        <v>1.4063108769999999</v>
      </c>
      <c r="C228" s="166">
        <v>6.9181990000000004</v>
      </c>
      <c r="D228" s="166">
        <v>0</v>
      </c>
      <c r="E228" s="166">
        <v>0.232104</v>
      </c>
      <c r="F228" s="166">
        <v>0</v>
      </c>
      <c r="G228" s="166">
        <v>2.8135029999999999</v>
      </c>
      <c r="H228" s="166">
        <v>11.151115000000001</v>
      </c>
      <c r="I228" s="166">
        <v>3.7399999999999998E-4</v>
      </c>
      <c r="J228" s="166">
        <v>0.51529499999999995</v>
      </c>
      <c r="K228" s="166">
        <v>0.43767299999999998</v>
      </c>
      <c r="L228" s="166">
        <v>1.619351</v>
      </c>
      <c r="M228" s="166">
        <v>6.5280000000000005E-2</v>
      </c>
      <c r="N228" s="166">
        <v>0.111289</v>
      </c>
      <c r="O228" s="256">
        <v>25.270493877</v>
      </c>
      <c r="P228" s="166">
        <v>0.702358123</v>
      </c>
      <c r="Q228" s="166">
        <v>-0.58232799999999996</v>
      </c>
      <c r="R228" s="166">
        <v>0</v>
      </c>
      <c r="S228" s="166">
        <v>-1.531E-3</v>
      </c>
      <c r="T228" s="166">
        <v>-0.235397</v>
      </c>
      <c r="U228" s="166">
        <v>-2.3134519999999998</v>
      </c>
      <c r="V228" s="256">
        <v>22.840143999999999</v>
      </c>
      <c r="W228" s="166">
        <v>0</v>
      </c>
      <c r="X228" s="186">
        <f t="shared" si="33"/>
        <v>44.127016489175993</v>
      </c>
    </row>
    <row r="229" spans="1:24" ht="15">
      <c r="A229" s="308">
        <v>6</v>
      </c>
      <c r="B229" s="166">
        <v>1.3110346230000001</v>
      </c>
      <c r="C229" s="166">
        <v>6.9254870000000004</v>
      </c>
      <c r="D229" s="166">
        <v>0</v>
      </c>
      <c r="E229" s="166">
        <v>0.23136000000000001</v>
      </c>
      <c r="F229" s="166">
        <v>0</v>
      </c>
      <c r="G229" s="166">
        <v>2.66134</v>
      </c>
      <c r="H229" s="166">
        <v>10.791195999999999</v>
      </c>
      <c r="I229" s="166">
        <v>4.5600000000000003E-4</v>
      </c>
      <c r="J229" s="166">
        <v>0.46705999999999998</v>
      </c>
      <c r="K229" s="166">
        <v>0.42460700000000001</v>
      </c>
      <c r="L229" s="166">
        <v>1.580087</v>
      </c>
      <c r="M229" s="166">
        <v>6.6117999999999996E-2</v>
      </c>
      <c r="N229" s="166">
        <v>0.106962</v>
      </c>
      <c r="O229" s="256">
        <v>24.565707623000002</v>
      </c>
      <c r="P229" s="166">
        <v>0.67896137700000003</v>
      </c>
      <c r="Q229" s="166">
        <v>-0.59083799999999997</v>
      </c>
      <c r="R229" s="166">
        <v>0</v>
      </c>
      <c r="S229" s="166">
        <v>-1.06E-4</v>
      </c>
      <c r="T229" s="166">
        <v>-0.23535400000000001</v>
      </c>
      <c r="U229" s="166">
        <v>-1.7800480000000001</v>
      </c>
      <c r="V229" s="256">
        <v>22.638323</v>
      </c>
      <c r="W229" s="166">
        <v>0</v>
      </c>
      <c r="X229" s="186">
        <f t="shared" si="33"/>
        <v>43.92788583829185</v>
      </c>
    </row>
    <row r="230" spans="1:24" ht="15">
      <c r="A230" s="308">
        <v>7</v>
      </c>
      <c r="B230" s="166">
        <v>1.6052570639999999</v>
      </c>
      <c r="C230" s="166">
        <v>6.9286450000000004</v>
      </c>
      <c r="D230" s="166">
        <v>0</v>
      </c>
      <c r="E230" s="166">
        <v>0.227552</v>
      </c>
      <c r="F230" s="166">
        <v>0</v>
      </c>
      <c r="G230" s="166">
        <v>2.5369709999999999</v>
      </c>
      <c r="H230" s="166">
        <v>10.843902999999999</v>
      </c>
      <c r="I230" s="166">
        <v>1.016E-3</v>
      </c>
      <c r="J230" s="166">
        <v>0.31356000000000001</v>
      </c>
      <c r="K230" s="166">
        <v>0.429539</v>
      </c>
      <c r="L230" s="166">
        <v>1.5793900000000001</v>
      </c>
      <c r="M230" s="166">
        <v>6.5303E-2</v>
      </c>
      <c r="N230" s="166">
        <v>0.10373300000000001</v>
      </c>
      <c r="O230" s="256">
        <v>24.634869064</v>
      </c>
      <c r="P230" s="166">
        <v>0.62934393600000005</v>
      </c>
      <c r="Q230" s="166">
        <v>-0.39891799999999999</v>
      </c>
      <c r="R230" s="166">
        <v>0</v>
      </c>
      <c r="S230" s="166">
        <v>-9.1000000000000003E-5</v>
      </c>
      <c r="T230" s="166">
        <v>-0.23621700000000001</v>
      </c>
      <c r="U230" s="166">
        <v>-1.6116550000000001</v>
      </c>
      <c r="V230" s="256">
        <v>23.017332</v>
      </c>
      <c r="W230" s="166">
        <v>0</v>
      </c>
      <c r="X230" s="186">
        <f t="shared" si="33"/>
        <v>44.018512831662107</v>
      </c>
    </row>
    <row r="231" spans="1:24" ht="15">
      <c r="A231" s="308">
        <v>8</v>
      </c>
      <c r="B231" s="166">
        <v>1.6252554889999999</v>
      </c>
      <c r="C231" s="166">
        <v>6.9272320000000001</v>
      </c>
      <c r="D231" s="166">
        <v>0</v>
      </c>
      <c r="E231" s="166">
        <v>0.23513600000000001</v>
      </c>
      <c r="F231" s="166">
        <v>0</v>
      </c>
      <c r="G231" s="166">
        <v>2.593661</v>
      </c>
      <c r="H231" s="166">
        <v>10.322634000000001</v>
      </c>
      <c r="I231" s="166">
        <v>0.62775199999999998</v>
      </c>
      <c r="J231" s="166">
        <v>0.16095499999999999</v>
      </c>
      <c r="K231" s="166">
        <v>0.42921900000000002</v>
      </c>
      <c r="L231" s="166">
        <v>1.5355939999999999</v>
      </c>
      <c r="M231" s="166">
        <v>6.6377000000000005E-2</v>
      </c>
      <c r="N231" s="166">
        <v>0.105296</v>
      </c>
      <c r="O231" s="256">
        <v>24.629111489</v>
      </c>
      <c r="P231" s="166">
        <v>0.39653751100000001</v>
      </c>
      <c r="Q231" s="166">
        <v>-0.30427900000000002</v>
      </c>
      <c r="R231" s="166">
        <v>1.2400000000000001E-4</v>
      </c>
      <c r="S231" s="166">
        <v>-1.93E-4</v>
      </c>
      <c r="T231" s="166">
        <v>-0.26689000000000002</v>
      </c>
      <c r="U231" s="166">
        <v>-1.135276</v>
      </c>
      <c r="V231" s="256">
        <v>23.319134999999999</v>
      </c>
      <c r="W231" s="166">
        <v>5.1E-5</v>
      </c>
      <c r="X231" s="186">
        <f t="shared" si="33"/>
        <v>41.91232803753541</v>
      </c>
    </row>
    <row r="232" spans="1:24" ht="15">
      <c r="A232" s="308">
        <v>9</v>
      </c>
      <c r="B232" s="166">
        <v>1.3434965029999999</v>
      </c>
      <c r="C232" s="166">
        <v>6.9252399999999996</v>
      </c>
      <c r="D232" s="166">
        <v>9.9999999999999995E-7</v>
      </c>
      <c r="E232" s="166">
        <v>0.23169600000000001</v>
      </c>
      <c r="F232" s="166">
        <v>0</v>
      </c>
      <c r="G232" s="166">
        <v>2.7440380000000002</v>
      </c>
      <c r="H232" s="166">
        <v>9.1813559999999992</v>
      </c>
      <c r="I232" s="166">
        <v>6.1512149999999997</v>
      </c>
      <c r="J232" s="166">
        <v>9.8350999999999994E-2</v>
      </c>
      <c r="K232" s="166">
        <v>0.43190499999999998</v>
      </c>
      <c r="L232" s="166">
        <v>1.386253</v>
      </c>
      <c r="M232" s="166">
        <v>6.5673499999999996E-2</v>
      </c>
      <c r="N232" s="166">
        <v>0.1025985</v>
      </c>
      <c r="O232" s="256">
        <v>28.661823503000001</v>
      </c>
      <c r="P232" s="166">
        <v>0.31125373699999997</v>
      </c>
      <c r="Q232" s="166">
        <v>-1.072843</v>
      </c>
      <c r="R232" s="166">
        <v>2.8200000000000002E-4</v>
      </c>
      <c r="S232" s="166">
        <v>-3.8999999999999999E-4</v>
      </c>
      <c r="T232" s="166">
        <v>-0.28706399999999999</v>
      </c>
      <c r="U232" s="166">
        <v>-3.7717459999999998</v>
      </c>
      <c r="V232" s="256">
        <v>23.841316240000001</v>
      </c>
      <c r="W232" s="166">
        <v>1.1609999999999999E-3</v>
      </c>
      <c r="X232" s="186">
        <f t="shared" si="33"/>
        <v>32.03339801125702</v>
      </c>
    </row>
    <row r="233" spans="1:24" ht="15">
      <c r="A233" s="308">
        <v>10</v>
      </c>
      <c r="B233" s="166">
        <v>0.52832659599999998</v>
      </c>
      <c r="C233" s="166">
        <v>6.911435</v>
      </c>
      <c r="D233" s="166">
        <v>0</v>
      </c>
      <c r="E233" s="166">
        <v>0.25253599999999998</v>
      </c>
      <c r="F233" s="166">
        <v>0</v>
      </c>
      <c r="G233" s="166">
        <v>2.9185699999999999</v>
      </c>
      <c r="H233" s="166">
        <v>6.776446</v>
      </c>
      <c r="I233" s="166">
        <v>13.264054</v>
      </c>
      <c r="J233" s="166">
        <v>0.488736</v>
      </c>
      <c r="K233" s="166">
        <v>0.36564099999999999</v>
      </c>
      <c r="L233" s="166">
        <v>1.1366560000000001</v>
      </c>
      <c r="M233" s="166">
        <v>6.615E-2</v>
      </c>
      <c r="N233" s="166">
        <v>0.102738</v>
      </c>
      <c r="O233" s="256">
        <v>32.811288595999997</v>
      </c>
      <c r="P233" s="166">
        <v>0.52323400399999997</v>
      </c>
      <c r="Q233" s="166">
        <v>-2.6669719999999999</v>
      </c>
      <c r="R233" s="166">
        <v>1.7100000000000001E-4</v>
      </c>
      <c r="S233" s="166">
        <v>-2.748E-3</v>
      </c>
      <c r="T233" s="166">
        <v>-0.30693599999999999</v>
      </c>
      <c r="U233" s="166">
        <v>-5.7417689999999997</v>
      </c>
      <c r="V233" s="256">
        <v>24.616268600000001</v>
      </c>
      <c r="W233" s="166">
        <v>2.9750000000000002E-3</v>
      </c>
      <c r="X233" s="186">
        <f t="shared" si="33"/>
        <v>20.652788384623552</v>
      </c>
    </row>
    <row r="234" spans="1:24" ht="15">
      <c r="A234" s="308">
        <v>11</v>
      </c>
      <c r="B234" s="166">
        <v>0.25384383199999999</v>
      </c>
      <c r="C234" s="166">
        <v>6.904655</v>
      </c>
      <c r="D234" s="166">
        <v>0</v>
      </c>
      <c r="E234" s="166">
        <v>0.25251200000000001</v>
      </c>
      <c r="F234" s="166">
        <v>0</v>
      </c>
      <c r="G234" s="166">
        <v>3.05444</v>
      </c>
      <c r="H234" s="166">
        <v>5.1875169999999997</v>
      </c>
      <c r="I234" s="166">
        <v>16.348175999999999</v>
      </c>
      <c r="J234" s="166">
        <v>0.97385100000000002</v>
      </c>
      <c r="K234" s="166">
        <v>0.347605</v>
      </c>
      <c r="L234" s="166">
        <v>1.0659110000000001</v>
      </c>
      <c r="M234" s="166">
        <v>6.6428000000000001E-2</v>
      </c>
      <c r="N234" s="166">
        <v>0.10095700000000001</v>
      </c>
      <c r="O234" s="256">
        <v>34.555895831999997</v>
      </c>
      <c r="P234" s="166">
        <v>0.70541215999999995</v>
      </c>
      <c r="Q234" s="166">
        <v>-3.7748050000000002</v>
      </c>
      <c r="R234" s="166">
        <v>0</v>
      </c>
      <c r="S234" s="166">
        <v>-2.5950000000000001E-3</v>
      </c>
      <c r="T234" s="166">
        <v>-0.30741099999999999</v>
      </c>
      <c r="U234" s="166">
        <v>-5.6815490000000004</v>
      </c>
      <c r="V234" s="256">
        <v>25.494947992</v>
      </c>
      <c r="W234" s="166">
        <v>3.6700000000000001E-3</v>
      </c>
      <c r="X234" s="186">
        <f t="shared" si="33"/>
        <v>15.011959247765102</v>
      </c>
    </row>
    <row r="235" spans="1:24" ht="15">
      <c r="A235" s="308">
        <v>12</v>
      </c>
      <c r="B235" s="166">
        <v>0.18059845999999999</v>
      </c>
      <c r="C235" s="166">
        <v>6.8967140000000002</v>
      </c>
      <c r="D235" s="166">
        <v>0</v>
      </c>
      <c r="E235" s="166">
        <v>0.25252000000000002</v>
      </c>
      <c r="F235" s="166">
        <v>0</v>
      </c>
      <c r="G235" s="166">
        <v>3.0223909999999998</v>
      </c>
      <c r="H235" s="166">
        <v>4.6913289999999996</v>
      </c>
      <c r="I235" s="166">
        <v>17.305796999999998</v>
      </c>
      <c r="J235" s="166">
        <v>1.065124</v>
      </c>
      <c r="K235" s="166">
        <v>0.33668700000000001</v>
      </c>
      <c r="L235" s="166">
        <v>1.019722</v>
      </c>
      <c r="M235" s="166">
        <v>6.6105499999999998E-2</v>
      </c>
      <c r="N235" s="166">
        <v>9.71225E-2</v>
      </c>
      <c r="O235" s="256">
        <v>34.934110459999999</v>
      </c>
      <c r="P235" s="166">
        <v>0.72789353999999995</v>
      </c>
      <c r="Q235" s="166">
        <v>-3.931889</v>
      </c>
      <c r="R235" s="166">
        <v>0</v>
      </c>
      <c r="S235" s="166">
        <v>-4.6200000000000001E-4</v>
      </c>
      <c r="T235" s="166">
        <v>-0.30741099999999999</v>
      </c>
      <c r="U235" s="166">
        <v>-5.7866299999999997</v>
      </c>
      <c r="V235" s="256">
        <v>25.635611999999998</v>
      </c>
      <c r="W235" s="166">
        <v>4.0099999999999997E-3</v>
      </c>
      <c r="X235" s="186">
        <f t="shared" si="33"/>
        <v>13.429078165226594</v>
      </c>
    </row>
    <row r="236" spans="1:24" ht="15">
      <c r="A236" s="308">
        <v>13</v>
      </c>
      <c r="B236" s="166">
        <v>0.10141962</v>
      </c>
      <c r="C236" s="166">
        <v>6.8901859999999999</v>
      </c>
      <c r="D236" s="166">
        <v>0</v>
      </c>
      <c r="E236" s="166">
        <v>0.252384</v>
      </c>
      <c r="F236" s="166">
        <v>0</v>
      </c>
      <c r="G236" s="166">
        <v>3.0082819999999999</v>
      </c>
      <c r="H236" s="166">
        <v>4.3812689999999996</v>
      </c>
      <c r="I236" s="166">
        <v>18.061429</v>
      </c>
      <c r="J236" s="166">
        <v>1.0742210000000001</v>
      </c>
      <c r="K236" s="166">
        <v>0.33254099999999998</v>
      </c>
      <c r="L236" s="166">
        <v>1.0030650000000001</v>
      </c>
      <c r="M236" s="166">
        <v>6.6056500000000004E-2</v>
      </c>
      <c r="N236" s="166">
        <v>9.7417500000000004E-2</v>
      </c>
      <c r="O236" s="256">
        <v>35.268270620000003</v>
      </c>
      <c r="P236" s="166">
        <v>0.76026841999999994</v>
      </c>
      <c r="Q236" s="166">
        <v>-4.0214679999999996</v>
      </c>
      <c r="R236" s="166">
        <v>0</v>
      </c>
      <c r="S236" s="166">
        <v>-2.8519999999999999E-3</v>
      </c>
      <c r="T236" s="166">
        <v>-0.30745400000000001</v>
      </c>
      <c r="U236" s="166">
        <v>-5.8003939999999998</v>
      </c>
      <c r="V236" s="256">
        <v>25.896371039999998</v>
      </c>
      <c r="W236" s="166">
        <v>4.0210000000000003E-3</v>
      </c>
      <c r="X236" s="186">
        <f t="shared" si="33"/>
        <v>12.422693041023283</v>
      </c>
    </row>
    <row r="237" spans="1:24" ht="15">
      <c r="A237" s="308">
        <v>14</v>
      </c>
      <c r="B237" s="166">
        <v>-3.8290830999999997E-2</v>
      </c>
      <c r="C237" s="166">
        <v>6.8884169999999996</v>
      </c>
      <c r="D237" s="166">
        <v>0</v>
      </c>
      <c r="E237" s="166">
        <v>0.25236799999999998</v>
      </c>
      <c r="F237" s="166">
        <v>0</v>
      </c>
      <c r="G237" s="166">
        <v>3.0111150000000002</v>
      </c>
      <c r="H237" s="166">
        <v>4.080336</v>
      </c>
      <c r="I237" s="166">
        <v>17.737652000000001</v>
      </c>
      <c r="J237" s="166">
        <v>1.0816399999999999</v>
      </c>
      <c r="K237" s="166">
        <v>0.33426099999999997</v>
      </c>
      <c r="L237" s="166">
        <v>0.99532399999999999</v>
      </c>
      <c r="M237" s="166">
        <v>6.6033499999999995E-2</v>
      </c>
      <c r="N237" s="166">
        <v>9.6609500000000001E-2</v>
      </c>
      <c r="O237" s="256">
        <v>34.505465168999997</v>
      </c>
      <c r="P237" s="166">
        <v>0.79940129500000001</v>
      </c>
      <c r="Q237" s="166">
        <v>-4.2253660000000002</v>
      </c>
      <c r="R237" s="166">
        <v>0</v>
      </c>
      <c r="S237" s="166">
        <v>-2.539E-3</v>
      </c>
      <c r="T237" s="166">
        <v>-0.30745499999999998</v>
      </c>
      <c r="U237" s="166">
        <v>-4.2993779999999999</v>
      </c>
      <c r="V237" s="256">
        <v>26.470128463999998</v>
      </c>
      <c r="W237" s="166">
        <v>3.98E-3</v>
      </c>
      <c r="X237" s="186">
        <f t="shared" si="33"/>
        <v>11.825187633365999</v>
      </c>
    </row>
    <row r="238" spans="1:24" ht="15">
      <c r="A238" s="308">
        <v>15</v>
      </c>
      <c r="B238" s="166">
        <v>-4.9893284000000003E-2</v>
      </c>
      <c r="C238" s="166">
        <v>6.8880499999999998</v>
      </c>
      <c r="D238" s="166">
        <v>0</v>
      </c>
      <c r="E238" s="166">
        <v>0.25241599999999997</v>
      </c>
      <c r="F238" s="166">
        <v>0</v>
      </c>
      <c r="G238" s="166">
        <v>3.0177160000000001</v>
      </c>
      <c r="H238" s="166">
        <v>3.7929369999999998</v>
      </c>
      <c r="I238" s="166">
        <v>17.206136999999998</v>
      </c>
      <c r="J238" s="166">
        <v>1.083545</v>
      </c>
      <c r="K238" s="166">
        <v>0.333646</v>
      </c>
      <c r="L238" s="166">
        <v>0.99311899999999997</v>
      </c>
      <c r="M238" s="166">
        <v>6.5817000000000001E-2</v>
      </c>
      <c r="N238" s="166">
        <v>9.3459E-2</v>
      </c>
      <c r="O238" s="256">
        <v>33.676948715999998</v>
      </c>
      <c r="P238" s="166">
        <v>0.79999043599999997</v>
      </c>
      <c r="Q238" s="166">
        <v>-4.2083250000000003</v>
      </c>
      <c r="R238" s="166">
        <v>0</v>
      </c>
      <c r="S238" s="166">
        <v>-2.4970000000000001E-3</v>
      </c>
      <c r="T238" s="166">
        <v>-0.30749799999999999</v>
      </c>
      <c r="U238" s="166">
        <v>-3.1971069999999999</v>
      </c>
      <c r="V238" s="256">
        <v>26.761512152000002</v>
      </c>
      <c r="W238" s="166">
        <v>3.9699999999999996E-3</v>
      </c>
      <c r="X238" s="186">
        <f t="shared" si="33"/>
        <v>11.262709789969678</v>
      </c>
    </row>
    <row r="239" spans="1:24" ht="15">
      <c r="A239" s="308">
        <v>16</v>
      </c>
      <c r="B239" s="166">
        <v>-5.3314957000000003E-2</v>
      </c>
      <c r="C239" s="166">
        <v>6.8849429999999998</v>
      </c>
      <c r="D239" s="166">
        <v>9.9999999999999995E-7</v>
      </c>
      <c r="E239" s="166">
        <v>0.25247199999999997</v>
      </c>
      <c r="F239" s="166">
        <v>0</v>
      </c>
      <c r="G239" s="166">
        <v>3.0169779999999999</v>
      </c>
      <c r="H239" s="166">
        <v>4.2944399999999998</v>
      </c>
      <c r="I239" s="166">
        <v>17.283798000000001</v>
      </c>
      <c r="J239" s="166">
        <v>1.0896429999999999</v>
      </c>
      <c r="K239" s="166">
        <v>0.33201900000000001</v>
      </c>
      <c r="L239" s="166">
        <v>0.98619599999999996</v>
      </c>
      <c r="M239" s="166">
        <v>6.5037999999999999E-2</v>
      </c>
      <c r="N239" s="166">
        <v>9.5057000000000003E-2</v>
      </c>
      <c r="O239" s="256">
        <v>34.247270043</v>
      </c>
      <c r="P239" s="166">
        <v>0.77425221300000002</v>
      </c>
      <c r="Q239" s="166">
        <v>-4.1247759999999998</v>
      </c>
      <c r="R239" s="166">
        <v>0</v>
      </c>
      <c r="S239" s="166">
        <v>-2.47E-3</v>
      </c>
      <c r="T239" s="166">
        <v>-0.30749700000000002</v>
      </c>
      <c r="U239" s="166">
        <v>-4.3512740000000001</v>
      </c>
      <c r="V239" s="256">
        <v>26.235505256</v>
      </c>
      <c r="W239" s="166">
        <v>3.5500000000000002E-3</v>
      </c>
      <c r="X239" s="186">
        <f t="shared" si="33"/>
        <v>12.53951043282577</v>
      </c>
    </row>
    <row r="240" spans="1:24" ht="15">
      <c r="A240" s="308">
        <v>17</v>
      </c>
      <c r="B240" s="166">
        <v>-2.9833379E-2</v>
      </c>
      <c r="C240" s="166">
        <v>6.8852960000000003</v>
      </c>
      <c r="D240" s="166">
        <v>0</v>
      </c>
      <c r="E240" s="166">
        <v>0.25244800000000001</v>
      </c>
      <c r="F240" s="166">
        <v>0</v>
      </c>
      <c r="G240" s="166">
        <v>3.0270169999999998</v>
      </c>
      <c r="H240" s="166">
        <v>4.7303680000000004</v>
      </c>
      <c r="I240" s="166">
        <v>17.241710000000001</v>
      </c>
      <c r="J240" s="166">
        <v>1.0958159999999999</v>
      </c>
      <c r="K240" s="166">
        <v>0.33098499999999997</v>
      </c>
      <c r="L240" s="166">
        <v>0.98047799999999996</v>
      </c>
      <c r="M240" s="166">
        <v>6.6033999999999995E-2</v>
      </c>
      <c r="N240" s="166">
        <v>9.5715999999999996E-2</v>
      </c>
      <c r="O240" s="256">
        <v>34.676034620999999</v>
      </c>
      <c r="P240" s="166">
        <v>0.76470195500000004</v>
      </c>
      <c r="Q240" s="166">
        <v>-4.105397</v>
      </c>
      <c r="R240" s="166">
        <v>0</v>
      </c>
      <c r="S240" s="166">
        <v>-6.8400000000000004E-4</v>
      </c>
      <c r="T240" s="166">
        <v>-0.30754100000000001</v>
      </c>
      <c r="U240" s="166">
        <v>-4.8662879999999999</v>
      </c>
      <c r="V240" s="256">
        <v>26.160826576000002</v>
      </c>
      <c r="W240" s="166">
        <v>4.13E-3</v>
      </c>
      <c r="X240" s="186">
        <f t="shared" si="33"/>
        <v>13.641605943994712</v>
      </c>
    </row>
    <row r="241" spans="1:24" ht="15">
      <c r="A241" s="308">
        <v>18</v>
      </c>
      <c r="B241" s="166">
        <v>2.9641590999999998E-2</v>
      </c>
      <c r="C241" s="166">
        <v>6.8894080000000004</v>
      </c>
      <c r="D241" s="166">
        <v>0</v>
      </c>
      <c r="E241" s="166">
        <v>0.25248799999999999</v>
      </c>
      <c r="F241" s="166">
        <v>0</v>
      </c>
      <c r="G241" s="166">
        <v>3.058513</v>
      </c>
      <c r="H241" s="166">
        <v>5.5114150000000004</v>
      </c>
      <c r="I241" s="166">
        <v>17.403179999999999</v>
      </c>
      <c r="J241" s="166">
        <v>1.078821</v>
      </c>
      <c r="K241" s="166">
        <v>0.344281</v>
      </c>
      <c r="L241" s="166">
        <v>0.998838</v>
      </c>
      <c r="M241" s="166">
        <v>6.6549499999999998E-2</v>
      </c>
      <c r="N241" s="166">
        <v>9.7492499999999996E-2</v>
      </c>
      <c r="O241" s="256">
        <v>35.730627591000001</v>
      </c>
      <c r="P241" s="166">
        <v>0.68611830500000004</v>
      </c>
      <c r="Q241" s="166">
        <v>-3.8695900000000001</v>
      </c>
      <c r="R241" s="166">
        <v>0</v>
      </c>
      <c r="S241" s="166">
        <v>-9.3999999999999994E-5</v>
      </c>
      <c r="T241" s="166">
        <v>-0.30754100000000001</v>
      </c>
      <c r="U241" s="166">
        <v>-5.5549580000000001</v>
      </c>
      <c r="V241" s="256">
        <v>26.684562895999999</v>
      </c>
      <c r="W241" s="166">
        <v>4.0200000000000001E-3</v>
      </c>
      <c r="X241" s="186">
        <f t="shared" si="33"/>
        <v>15.424903987379841</v>
      </c>
    </row>
    <row r="242" spans="1:24" ht="15">
      <c r="A242" s="308">
        <v>19</v>
      </c>
      <c r="B242" s="166">
        <v>5.5186508000000002E-2</v>
      </c>
      <c r="C242" s="166">
        <v>6.8898770000000003</v>
      </c>
      <c r="D242" s="166">
        <v>0</v>
      </c>
      <c r="E242" s="166">
        <v>0.25247999999999998</v>
      </c>
      <c r="F242" s="166">
        <v>0</v>
      </c>
      <c r="G242" s="166">
        <v>3.0340419999999999</v>
      </c>
      <c r="H242" s="166">
        <v>6.6087980000000002</v>
      </c>
      <c r="I242" s="166">
        <v>17.084247999999999</v>
      </c>
      <c r="J242" s="166">
        <v>1.3444659999999999</v>
      </c>
      <c r="K242" s="166">
        <v>0.35976900000000001</v>
      </c>
      <c r="L242" s="166">
        <v>1.035344</v>
      </c>
      <c r="M242" s="166">
        <v>6.59835E-2</v>
      </c>
      <c r="N242" s="166">
        <v>9.9390500000000007E-2</v>
      </c>
      <c r="O242" s="256">
        <v>36.829584508000003</v>
      </c>
      <c r="P242" s="166">
        <v>0.64339762</v>
      </c>
      <c r="Q242" s="166">
        <v>-3.675875</v>
      </c>
      <c r="R242" s="166">
        <v>0</v>
      </c>
      <c r="S242" s="166">
        <v>-9.5000000000000005E-5</v>
      </c>
      <c r="T242" s="166">
        <v>-0.30758400000000002</v>
      </c>
      <c r="U242" s="166">
        <v>-6.1167280000000002</v>
      </c>
      <c r="V242" s="256">
        <v>27.372700128000002</v>
      </c>
      <c r="W242" s="166">
        <v>3.797E-3</v>
      </c>
      <c r="X242" s="186">
        <f t="shared" si="33"/>
        <v>17.944264341522665</v>
      </c>
    </row>
    <row r="243" spans="1:24" ht="15">
      <c r="A243" s="308">
        <v>20</v>
      </c>
      <c r="B243" s="166">
        <v>1.2563395959999999</v>
      </c>
      <c r="C243" s="166">
        <v>6.886781</v>
      </c>
      <c r="D243" s="166">
        <v>0</v>
      </c>
      <c r="E243" s="166">
        <v>0.2334</v>
      </c>
      <c r="F243" s="166">
        <v>0</v>
      </c>
      <c r="G243" s="166">
        <v>3.0589719999999998</v>
      </c>
      <c r="H243" s="166">
        <v>9.57057</v>
      </c>
      <c r="I243" s="166">
        <v>11.924154</v>
      </c>
      <c r="J243" s="166">
        <v>1.51352</v>
      </c>
      <c r="K243" s="166">
        <v>0.41212399999999999</v>
      </c>
      <c r="L243" s="166">
        <v>1.094455</v>
      </c>
      <c r="M243" s="166">
        <v>6.5715999999999997E-2</v>
      </c>
      <c r="N243" s="166">
        <v>0.104519</v>
      </c>
      <c r="O243" s="256">
        <v>36.120550596000001</v>
      </c>
      <c r="P243" s="166">
        <v>0.328642924</v>
      </c>
      <c r="Q243" s="166">
        <v>-1.232977</v>
      </c>
      <c r="R243" s="166">
        <v>7.6499999999999995E-4</v>
      </c>
      <c r="S243" s="166">
        <v>-2.1000000000000001E-4</v>
      </c>
      <c r="T243" s="166">
        <v>-0.30749700000000002</v>
      </c>
      <c r="U243" s="166">
        <v>-6.5708229999999999</v>
      </c>
      <c r="V243" s="256">
        <v>28.33845152</v>
      </c>
      <c r="W243" s="166">
        <v>2.947E-3</v>
      </c>
      <c r="X243" s="186">
        <f t="shared" si="33"/>
        <v>26.49619078912891</v>
      </c>
    </row>
    <row r="244" spans="1:24" ht="15">
      <c r="A244" s="308">
        <v>21</v>
      </c>
      <c r="B244" s="166">
        <v>3.0850651560000002</v>
      </c>
      <c r="C244" s="166">
        <v>6.8799400000000004</v>
      </c>
      <c r="D244" s="166">
        <v>0</v>
      </c>
      <c r="E244" s="166">
        <v>0.23186399999999999</v>
      </c>
      <c r="F244" s="166">
        <v>0</v>
      </c>
      <c r="G244" s="166">
        <v>4.0864570000000002</v>
      </c>
      <c r="H244" s="166">
        <v>10.839858</v>
      </c>
      <c r="I244" s="166">
        <v>3.9994689999999999</v>
      </c>
      <c r="J244" s="166">
        <v>1.1641090000000001</v>
      </c>
      <c r="K244" s="166">
        <v>0.46567399999999998</v>
      </c>
      <c r="L244" s="166">
        <v>1.400542</v>
      </c>
      <c r="M244" s="166">
        <v>6.6587999999999994E-2</v>
      </c>
      <c r="N244" s="166">
        <v>0.11156099999999999</v>
      </c>
      <c r="O244" s="256">
        <v>32.331127156000001</v>
      </c>
      <c r="P244" s="166">
        <v>1.650886844</v>
      </c>
      <c r="Q244" s="166">
        <v>-5.9660999999999999E-2</v>
      </c>
      <c r="R244" s="166">
        <v>6.0299999999999998E-3</v>
      </c>
      <c r="S244" s="166">
        <v>-1.5999999999999999E-5</v>
      </c>
      <c r="T244" s="166">
        <v>-0.30745499999999998</v>
      </c>
      <c r="U244" s="166">
        <v>-4.6346030000000003</v>
      </c>
      <c r="V244" s="256">
        <v>28.986308999999999</v>
      </c>
      <c r="W244" s="166">
        <v>8.9099999999999997E-4</v>
      </c>
      <c r="X244" s="186">
        <f t="shared" si="33"/>
        <v>33.527621686979572</v>
      </c>
    </row>
    <row r="245" spans="1:24" ht="15">
      <c r="A245" s="308">
        <v>22</v>
      </c>
      <c r="B245" s="166">
        <v>4.1163559999999997</v>
      </c>
      <c r="C245" s="166">
        <v>6.883121</v>
      </c>
      <c r="D245" s="166">
        <v>9.9999999999999995E-7</v>
      </c>
      <c r="E245" s="166">
        <v>0.23191999999999999</v>
      </c>
      <c r="F245" s="166">
        <v>0</v>
      </c>
      <c r="G245" s="166">
        <v>5.6415139999999999</v>
      </c>
      <c r="H245" s="166">
        <v>11.545066</v>
      </c>
      <c r="I245" s="166">
        <v>0.16483999999999999</v>
      </c>
      <c r="J245" s="166">
        <v>0.72853500000000004</v>
      </c>
      <c r="K245" s="166">
        <v>0.498608</v>
      </c>
      <c r="L245" s="166">
        <v>1.5028589999999999</v>
      </c>
      <c r="M245" s="166">
        <v>6.5462500000000007E-2</v>
      </c>
      <c r="N245" s="166">
        <v>0.1185225</v>
      </c>
      <c r="O245" s="256">
        <v>31.496804999999998</v>
      </c>
      <c r="P245" s="166">
        <v>1.8245210000000001</v>
      </c>
      <c r="Q245" s="166">
        <v>-7.1089999999999999E-3</v>
      </c>
      <c r="R245" s="166">
        <v>8.2140000000000008E-3</v>
      </c>
      <c r="S245" s="166">
        <v>-1.1E-5</v>
      </c>
      <c r="T245" s="166">
        <v>-0.30741099999999999</v>
      </c>
      <c r="U245" s="166">
        <v>-3.4108879999999999</v>
      </c>
      <c r="V245" s="256">
        <v>29.604120999999999</v>
      </c>
      <c r="W245" s="166">
        <v>5.1E-5</v>
      </c>
      <c r="X245" s="186">
        <f t="shared" si="33"/>
        <v>36.654721010591395</v>
      </c>
    </row>
    <row r="246" spans="1:24" ht="15">
      <c r="A246" s="308">
        <v>23</v>
      </c>
      <c r="B246" s="166">
        <v>4.1923190000000004</v>
      </c>
      <c r="C246" s="166">
        <v>6.8865790000000002</v>
      </c>
      <c r="D246" s="166">
        <v>0</v>
      </c>
      <c r="E246" s="166">
        <v>0.23191999999999999</v>
      </c>
      <c r="F246" s="166">
        <v>0</v>
      </c>
      <c r="G246" s="166">
        <v>5.3165389999999997</v>
      </c>
      <c r="H246" s="166">
        <v>12.474045</v>
      </c>
      <c r="I246" s="166">
        <v>1.1559999999999999E-3</v>
      </c>
      <c r="J246" s="166">
        <v>0.61177899999999996</v>
      </c>
      <c r="K246" s="166">
        <v>0.50682700000000003</v>
      </c>
      <c r="L246" s="166">
        <v>1.511164</v>
      </c>
      <c r="M246" s="166">
        <v>6.6336500000000007E-2</v>
      </c>
      <c r="N246" s="166">
        <v>0.11866649999999999</v>
      </c>
      <c r="O246" s="256">
        <v>31.917331000000001</v>
      </c>
      <c r="P246" s="166">
        <v>1.7606120000000001</v>
      </c>
      <c r="Q246" s="166">
        <v>-7.2040000000000003E-3</v>
      </c>
      <c r="R246" s="166">
        <v>2.545E-3</v>
      </c>
      <c r="S246" s="166">
        <v>-1.2300000000000001E-4</v>
      </c>
      <c r="T246" s="166">
        <v>-0.306979</v>
      </c>
      <c r="U246" s="166">
        <v>-4.6216650000000001</v>
      </c>
      <c r="V246" s="256">
        <v>28.744516999999998</v>
      </c>
      <c r="W246" s="166">
        <v>0</v>
      </c>
      <c r="X246" s="186">
        <f t="shared" si="33"/>
        <v>39.082356228345034</v>
      </c>
    </row>
    <row r="247" spans="1:24" ht="15">
      <c r="A247" s="308">
        <v>24</v>
      </c>
      <c r="B247" s="166">
        <v>3.7870050000000002</v>
      </c>
      <c r="C247" s="166">
        <v>6.8894520000000004</v>
      </c>
      <c r="D247" s="166">
        <v>0</v>
      </c>
      <c r="E247" s="166">
        <v>0.23191999999999999</v>
      </c>
      <c r="F247" s="166">
        <v>0</v>
      </c>
      <c r="G247" s="166">
        <v>3.9292189999999998</v>
      </c>
      <c r="H247" s="166">
        <v>12.613243000000001</v>
      </c>
      <c r="I247" s="166">
        <v>7.1599999999999995E-4</v>
      </c>
      <c r="J247" s="166">
        <v>0.60842700000000005</v>
      </c>
      <c r="K247" s="166">
        <v>0.50971299999999997</v>
      </c>
      <c r="L247" s="166">
        <v>1.518743</v>
      </c>
      <c r="M247" s="166">
        <v>6.6896999999999998E-2</v>
      </c>
      <c r="N247" s="166">
        <v>0.118612</v>
      </c>
      <c r="O247" s="256">
        <v>30.273947</v>
      </c>
      <c r="P247" s="166">
        <v>1.571188</v>
      </c>
      <c r="Q247" s="166">
        <v>-7.2969999999999997E-3</v>
      </c>
      <c r="R247" s="166">
        <v>1.217E-3</v>
      </c>
      <c r="S247" s="166">
        <v>-8.6000000000000003E-5</v>
      </c>
      <c r="T247" s="166">
        <v>-0.287582</v>
      </c>
      <c r="U247" s="166">
        <v>-4.6018460000000001</v>
      </c>
      <c r="V247" s="256">
        <v>26.949541</v>
      </c>
      <c r="W247" s="166">
        <v>0</v>
      </c>
      <c r="X247" s="186">
        <f t="shared" si="33"/>
        <v>41.663688583454281</v>
      </c>
    </row>
    <row r="248" spans="1:24" ht="15">
      <c r="W248" t="str">
        <f t="shared" ref="W248:W250" si="34">IFERROR(G248/N248*100,"")</f>
        <v/>
      </c>
      <c r="X248" s="186" t="str">
        <f t="shared" si="33"/>
        <v/>
      </c>
    </row>
    <row r="249" spans="1:24" ht="15">
      <c r="W249" t="str">
        <f t="shared" si="34"/>
        <v/>
      </c>
      <c r="X249" s="186" t="str">
        <f t="shared" si="33"/>
        <v/>
      </c>
    </row>
    <row r="250" spans="1:24" ht="15">
      <c r="W250" t="str">
        <f t="shared" si="34"/>
        <v/>
      </c>
      <c r="X250" s="186" t="str">
        <f t="shared" si="33"/>
        <v/>
      </c>
    </row>
    <row r="252" spans="1:24">
      <c r="A252" s="216"/>
      <c r="B252" s="216" t="s">
        <v>28</v>
      </c>
      <c r="C252" s="217" t="s">
        <v>198</v>
      </c>
      <c r="D252" s="217" t="s">
        <v>199</v>
      </c>
      <c r="E252" s="217" t="s">
        <v>200</v>
      </c>
      <c r="F252" s="217" t="s">
        <v>201</v>
      </c>
      <c r="G252" s="217" t="s">
        <v>202</v>
      </c>
      <c r="H252" s="217" t="s">
        <v>206</v>
      </c>
      <c r="I252" s="217" t="s">
        <v>214</v>
      </c>
      <c r="J252" s="217" t="s">
        <v>215</v>
      </c>
      <c r="K252" s="217" t="s">
        <v>217</v>
      </c>
      <c r="L252" s="217" t="s">
        <v>228</v>
      </c>
      <c r="M252" s="217" t="s">
        <v>229</v>
      </c>
      <c r="N252" s="217" t="s">
        <v>231</v>
      </c>
      <c r="O252" s="217" t="s">
        <v>245</v>
      </c>
    </row>
    <row r="253" spans="1:24">
      <c r="A253" s="216"/>
      <c r="B253" s="216" t="s">
        <v>101</v>
      </c>
      <c r="C253" s="217" t="s">
        <v>159</v>
      </c>
      <c r="D253" s="217" t="s">
        <v>159</v>
      </c>
      <c r="E253" s="217" t="s">
        <v>159</v>
      </c>
      <c r="F253" s="217" t="s">
        <v>159</v>
      </c>
      <c r="G253" s="217" t="s">
        <v>159</v>
      </c>
      <c r="H253" s="217" t="s">
        <v>159</v>
      </c>
      <c r="I253" s="217" t="s">
        <v>159</v>
      </c>
      <c r="J253" s="217" t="s">
        <v>159</v>
      </c>
      <c r="K253" s="217" t="s">
        <v>159</v>
      </c>
      <c r="L253" s="217" t="s">
        <v>159</v>
      </c>
      <c r="M253" s="217" t="s">
        <v>159</v>
      </c>
      <c r="N253" s="217" t="s">
        <v>159</v>
      </c>
      <c r="O253" s="217" t="s">
        <v>159</v>
      </c>
    </row>
    <row r="254" spans="1:24">
      <c r="A254" s="216" t="s">
        <v>154</v>
      </c>
      <c r="B254" s="216" t="s">
        <v>155</v>
      </c>
      <c r="C254" s="218"/>
      <c r="D254" s="218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</row>
    <row r="255" spans="1:24">
      <c r="A255" s="331" t="s">
        <v>4</v>
      </c>
      <c r="B255" s="219" t="s">
        <v>145</v>
      </c>
      <c r="C255" s="302"/>
      <c r="D255" s="302"/>
      <c r="E255" s="302">
        <v>51713.344319999997</v>
      </c>
      <c r="F255" s="302">
        <v>53657.082240000003</v>
      </c>
      <c r="G255" s="302">
        <v>38736.866880000001</v>
      </c>
      <c r="H255" s="302">
        <v>35681.292479999996</v>
      </c>
      <c r="I255" s="302">
        <v>23147.126400000001</v>
      </c>
      <c r="J255" s="302"/>
      <c r="K255" s="302"/>
      <c r="L255" s="302"/>
      <c r="M255" s="302">
        <v>1617.5318400000001</v>
      </c>
      <c r="N255" s="302">
        <v>10500.46176</v>
      </c>
      <c r="O255" s="302"/>
      <c r="Q255" s="44"/>
    </row>
    <row r="256" spans="1:24">
      <c r="A256" s="330"/>
      <c r="B256" s="219" t="s">
        <v>146</v>
      </c>
      <c r="C256" s="302">
        <v>215398.79808000001</v>
      </c>
      <c r="D256" s="302">
        <v>288027.71039999998</v>
      </c>
      <c r="E256" s="302">
        <v>246257.15424</v>
      </c>
      <c r="F256" s="302">
        <v>222896.04</v>
      </c>
      <c r="G256" s="302">
        <v>263746.18943999999</v>
      </c>
      <c r="H256" s="302">
        <v>249889.7328</v>
      </c>
      <c r="I256" s="302">
        <v>243785.82527999999</v>
      </c>
      <c r="J256" s="302">
        <v>182917.99679999999</v>
      </c>
      <c r="K256" s="302">
        <v>163033.35456000001</v>
      </c>
      <c r="L256" s="302">
        <v>137785.67808000001</v>
      </c>
      <c r="M256" s="302">
        <v>146358.57983999999</v>
      </c>
      <c r="N256" s="302">
        <v>91200.833280000006</v>
      </c>
      <c r="O256" s="302">
        <v>0.1056</v>
      </c>
      <c r="Q256" s="44"/>
    </row>
    <row r="257" spans="1:17">
      <c r="A257" s="219" t="s">
        <v>135</v>
      </c>
      <c r="B257" s="219" t="s">
        <v>238</v>
      </c>
      <c r="C257" s="302"/>
      <c r="D257" s="302"/>
      <c r="E257" s="302"/>
      <c r="F257" s="302"/>
      <c r="G257" s="302"/>
      <c r="H257" s="302"/>
      <c r="I257" s="302"/>
      <c r="J257" s="302"/>
      <c r="K257" s="302"/>
      <c r="L257" s="302"/>
      <c r="M257" s="302"/>
      <c r="N257" s="302">
        <v>60825.505440000001</v>
      </c>
      <c r="O257" s="302">
        <v>91988.79032</v>
      </c>
      <c r="Q257" s="44"/>
    </row>
    <row r="258" spans="1:17">
      <c r="A258" s="219" t="s">
        <v>11</v>
      </c>
      <c r="B258" s="219" t="s">
        <v>147</v>
      </c>
      <c r="C258" s="302">
        <v>1078338.71927</v>
      </c>
      <c r="D258" s="302">
        <v>868853.57262999995</v>
      </c>
      <c r="E258" s="302">
        <v>838011.63063000003</v>
      </c>
      <c r="F258" s="302">
        <v>1297032.93836</v>
      </c>
      <c r="G258" s="302">
        <v>1671017.93826</v>
      </c>
      <c r="H258" s="302">
        <v>1034663.26215</v>
      </c>
      <c r="I258" s="302">
        <v>962381.59062000003</v>
      </c>
      <c r="J258" s="302">
        <v>730636.49213999999</v>
      </c>
      <c r="K258" s="302">
        <v>748777.62951</v>
      </c>
      <c r="L258" s="302">
        <v>996169.89812000003</v>
      </c>
      <c r="M258" s="302">
        <v>1472863.5088200001</v>
      </c>
      <c r="N258" s="302">
        <v>1324084.3846499999</v>
      </c>
      <c r="O258" s="302">
        <v>1309188.13433</v>
      </c>
      <c r="Q258" s="44"/>
    </row>
    <row r="259" spans="1:17">
      <c r="A259" s="328" t="s">
        <v>9</v>
      </c>
      <c r="B259" s="219" t="s">
        <v>148</v>
      </c>
      <c r="C259" s="302">
        <v>19570.073499999999</v>
      </c>
      <c r="D259" s="302">
        <v>28285.803</v>
      </c>
      <c r="E259" s="302">
        <v>24179.360000000001</v>
      </c>
      <c r="F259" s="302">
        <v>32410.155500000001</v>
      </c>
      <c r="G259" s="302">
        <v>24790.218000000001</v>
      </c>
      <c r="H259" s="302">
        <v>23621.755000000001</v>
      </c>
      <c r="I259" s="302">
        <v>31602.338500000002</v>
      </c>
      <c r="J259" s="302">
        <v>25175.731500000002</v>
      </c>
      <c r="K259" s="302">
        <v>22555.780999999999</v>
      </c>
      <c r="L259" s="302">
        <v>28023.944500000001</v>
      </c>
      <c r="M259" s="302">
        <v>21802.124</v>
      </c>
      <c r="N259" s="302">
        <v>30459.991000000002</v>
      </c>
      <c r="O259" s="302">
        <v>18379.370999999999</v>
      </c>
      <c r="Q259" s="44"/>
    </row>
    <row r="260" spans="1:17">
      <c r="A260" s="329"/>
      <c r="B260" s="219" t="s">
        <v>149</v>
      </c>
      <c r="C260" s="302">
        <v>490399.03512000002</v>
      </c>
      <c r="D260" s="302">
        <v>451592.13708000001</v>
      </c>
      <c r="E260" s="302">
        <v>422927.03843999997</v>
      </c>
      <c r="F260" s="302">
        <v>531751.18104000005</v>
      </c>
      <c r="G260" s="302">
        <v>523991.51747999998</v>
      </c>
      <c r="H260" s="302">
        <v>496467.22032000002</v>
      </c>
      <c r="I260" s="302">
        <v>470601.54755999998</v>
      </c>
      <c r="J260" s="302">
        <v>396421.37316000002</v>
      </c>
      <c r="K260" s="302">
        <v>391817.42495999997</v>
      </c>
      <c r="L260" s="302">
        <v>396246.30047999998</v>
      </c>
      <c r="M260" s="302">
        <v>475194.22992000001</v>
      </c>
      <c r="N260" s="302">
        <v>445069.96451999998</v>
      </c>
      <c r="O260" s="302">
        <v>421484.33412000001</v>
      </c>
      <c r="Q260" s="44"/>
    </row>
    <row r="261" spans="1:17">
      <c r="A261" s="330"/>
      <c r="B261" s="219" t="s">
        <v>150</v>
      </c>
      <c r="C261" s="302">
        <v>282.62804</v>
      </c>
      <c r="D261" s="302">
        <v>191.51962</v>
      </c>
      <c r="E261" s="302">
        <v>344.93056000000001</v>
      </c>
      <c r="F261" s="302">
        <v>496.20209999999997</v>
      </c>
      <c r="G261" s="302">
        <v>655.55813999999998</v>
      </c>
      <c r="H261" s="302">
        <v>783.45360000000005</v>
      </c>
      <c r="I261" s="302">
        <v>795.70594000000006</v>
      </c>
      <c r="J261" s="302">
        <v>542.23149999999998</v>
      </c>
      <c r="K261" s="302">
        <v>697.72749999999996</v>
      </c>
      <c r="L261" s="302">
        <v>657.79139999999995</v>
      </c>
      <c r="M261" s="302">
        <v>781.17474000000004</v>
      </c>
      <c r="N261" s="302">
        <v>819.31420000000003</v>
      </c>
      <c r="O261" s="302">
        <v>387.38492000000002</v>
      </c>
      <c r="Q261" s="44"/>
    </row>
    <row r="262" spans="1:17">
      <c r="A262" s="328" t="s">
        <v>67</v>
      </c>
      <c r="B262" s="219" t="s">
        <v>151</v>
      </c>
      <c r="C262" s="302">
        <v>31437.875</v>
      </c>
      <c r="D262" s="302">
        <v>26122.23645</v>
      </c>
      <c r="E262" s="302">
        <v>31438.095399999998</v>
      </c>
      <c r="F262" s="302">
        <v>10994.634050000001</v>
      </c>
      <c r="G262" s="302">
        <v>6832.7951999999996</v>
      </c>
      <c r="H262" s="302">
        <v>9.5E-4</v>
      </c>
      <c r="I262" s="302"/>
      <c r="J262" s="302">
        <v>1.9E-3</v>
      </c>
      <c r="K262" s="302">
        <v>2.0899999999999998E-2</v>
      </c>
      <c r="L262" s="302">
        <v>9.5E-4</v>
      </c>
      <c r="M262" s="302"/>
      <c r="N262" s="302">
        <v>2.2800000000000001E-2</v>
      </c>
      <c r="O262" s="302">
        <v>9.5E-4</v>
      </c>
      <c r="Q262" s="44"/>
    </row>
    <row r="263" spans="1:17">
      <c r="A263" s="329"/>
      <c r="B263" s="219" t="s">
        <v>152</v>
      </c>
      <c r="C263" s="302">
        <v>14923.031999999999</v>
      </c>
      <c r="D263" s="302">
        <v>14326.273080000001</v>
      </c>
      <c r="E263" s="302">
        <v>13485.35736</v>
      </c>
      <c r="F263" s="302">
        <v>15591.66288</v>
      </c>
      <c r="G263" s="302">
        <v>16330.187159999999</v>
      </c>
      <c r="H263" s="302">
        <v>13426.70412</v>
      </c>
      <c r="I263" s="302">
        <v>12951.663119999999</v>
      </c>
      <c r="J263" s="302">
        <v>12392.938319999999</v>
      </c>
      <c r="K263" s="302">
        <v>8915.5421999999999</v>
      </c>
      <c r="L263" s="302">
        <v>7060.4531999999999</v>
      </c>
      <c r="M263" s="302">
        <v>5692.48128</v>
      </c>
      <c r="N263" s="302">
        <v>12488.84952</v>
      </c>
      <c r="O263" s="302">
        <v>14171.85348</v>
      </c>
      <c r="Q263" s="44"/>
    </row>
    <row r="264" spans="1:17">
      <c r="A264" s="330"/>
      <c r="B264" s="219" t="s">
        <v>153</v>
      </c>
      <c r="C264" s="302">
        <v>10892.81928</v>
      </c>
      <c r="D264" s="302">
        <v>7619.3203199999998</v>
      </c>
      <c r="E264" s="302">
        <v>7571.4187199999997</v>
      </c>
      <c r="F264" s="302">
        <v>9412.7603999999992</v>
      </c>
      <c r="G264" s="302">
        <v>8657.0051999999996</v>
      </c>
      <c r="H264" s="302">
        <v>8613.4380000000001</v>
      </c>
      <c r="I264" s="302">
        <v>8467.7687999999998</v>
      </c>
      <c r="J264" s="302">
        <v>5973.1339200000002</v>
      </c>
      <c r="K264" s="302">
        <v>4499.8785600000001</v>
      </c>
      <c r="L264" s="302">
        <v>3011.7919200000001</v>
      </c>
      <c r="M264" s="302">
        <v>8495.9349600000005</v>
      </c>
      <c r="N264" s="302">
        <v>7778.7225600000002</v>
      </c>
      <c r="O264" s="302">
        <v>8188.4534400000002</v>
      </c>
      <c r="Q264" s="44"/>
    </row>
    <row r="265" spans="1:17">
      <c r="A265" s="303" t="s">
        <v>15</v>
      </c>
      <c r="B265" s="304"/>
      <c r="C265" s="305">
        <v>1861242.9802900001</v>
      </c>
      <c r="D265" s="305">
        <v>1685018.5725799999</v>
      </c>
      <c r="E265" s="305">
        <v>1635928.3296699999</v>
      </c>
      <c r="F265" s="305">
        <v>2174242.6565700001</v>
      </c>
      <c r="G265" s="305">
        <v>2554758.2757600001</v>
      </c>
      <c r="H265" s="305">
        <v>1863146.8594200001</v>
      </c>
      <c r="I265" s="305">
        <v>1753733.5662199999</v>
      </c>
      <c r="J265" s="305">
        <v>1354059.8992399999</v>
      </c>
      <c r="K265" s="305">
        <v>1340297.35919</v>
      </c>
      <c r="L265" s="305">
        <v>1568955.8586500001</v>
      </c>
      <c r="M265" s="305">
        <v>2132805.5654000002</v>
      </c>
      <c r="N265" s="305">
        <v>1983228.0497300001</v>
      </c>
      <c r="O265" s="305">
        <v>1863788.4281599999</v>
      </c>
      <c r="Q265" s="44"/>
    </row>
    <row r="266" spans="1:17">
      <c r="Q266" s="44">
        <f>(O265-C265)/C265*100</f>
        <v>0.13676064312694916</v>
      </c>
    </row>
    <row r="271" spans="1:17">
      <c r="A271" s="163" t="s">
        <v>28</v>
      </c>
      <c r="B271" s="332" t="s">
        <v>245</v>
      </c>
      <c r="C271" s="333"/>
      <c r="D271" s="333"/>
      <c r="E271" s="333"/>
      <c r="F271" s="333"/>
      <c r="G271" s="333"/>
      <c r="H271" s="333"/>
      <c r="I271" s="333"/>
    </row>
    <row r="272" spans="1:17">
      <c r="A272" s="163" t="s">
        <v>101</v>
      </c>
      <c r="B272" s="164" t="s">
        <v>94</v>
      </c>
      <c r="C272" s="164" t="s">
        <v>142</v>
      </c>
      <c r="D272" s="164" t="s">
        <v>95</v>
      </c>
      <c r="E272" s="164" t="s">
        <v>96</v>
      </c>
      <c r="F272" s="164" t="s">
        <v>143</v>
      </c>
      <c r="G272" s="164" t="s">
        <v>97</v>
      </c>
      <c r="H272" s="164" t="s">
        <v>98</v>
      </c>
      <c r="I272" s="164" t="s">
        <v>99</v>
      </c>
    </row>
    <row r="273" spans="1:9">
      <c r="A273" s="163" t="s">
        <v>102</v>
      </c>
      <c r="B273" s="165"/>
      <c r="C273" s="165"/>
      <c r="D273" s="165"/>
      <c r="E273" s="165"/>
      <c r="F273" s="165"/>
      <c r="G273" s="165"/>
      <c r="H273" s="165"/>
      <c r="I273" s="165"/>
    </row>
    <row r="274" spans="1:9">
      <c r="A274" s="306" t="s">
        <v>2</v>
      </c>
      <c r="B274" s="295">
        <v>1781807.04951</v>
      </c>
      <c r="C274" s="295">
        <v>1809749.34268</v>
      </c>
      <c r="D274" s="307">
        <v>-1.5439869199999999E-2</v>
      </c>
      <c r="E274" s="295">
        <v>25004522.185206</v>
      </c>
      <c r="F274" s="295">
        <v>25200466.789421</v>
      </c>
      <c r="G274" s="307">
        <v>-7.7754355000000004E-3</v>
      </c>
      <c r="H274" s="295">
        <v>34747644.118202999</v>
      </c>
      <c r="I274" s="307">
        <v>-1.2085739200000001E-2</v>
      </c>
    </row>
    <row r="275" spans="1:9">
      <c r="A275" s="306" t="s">
        <v>3</v>
      </c>
      <c r="B275" s="295">
        <v>5094839.5760000004</v>
      </c>
      <c r="C275" s="295">
        <v>5127963.6950000003</v>
      </c>
      <c r="D275" s="307">
        <v>-6.4595073000000003E-3</v>
      </c>
      <c r="E275" s="295">
        <v>35105250.994000003</v>
      </c>
      <c r="F275" s="295">
        <v>34858357.123999998</v>
      </c>
      <c r="G275" s="307">
        <v>7.0827740999999996E-3</v>
      </c>
      <c r="H275" s="295">
        <v>52637696.806999996</v>
      </c>
      <c r="I275" s="307">
        <v>1.17209037E-2</v>
      </c>
    </row>
    <row r="276" spans="1:9">
      <c r="A276" s="306" t="s">
        <v>4</v>
      </c>
      <c r="B276" s="295">
        <v>0.11</v>
      </c>
      <c r="C276" s="295">
        <v>224373.74799999999</v>
      </c>
      <c r="D276" s="307">
        <v>-0.99999950969999996</v>
      </c>
      <c r="E276" s="295">
        <v>1434743.645</v>
      </c>
      <c r="F276" s="295">
        <v>1816862.327</v>
      </c>
      <c r="G276" s="307">
        <v>-0.210317907</v>
      </c>
      <c r="H276" s="295">
        <v>2648321.1320000002</v>
      </c>
      <c r="I276" s="307">
        <v>-0.13427704600000001</v>
      </c>
    </row>
    <row r="277" spans="1:9">
      <c r="A277" s="306" t="s">
        <v>135</v>
      </c>
      <c r="B277" s="295">
        <v>164265.69699999999</v>
      </c>
      <c r="C277" s="295">
        <v>0</v>
      </c>
      <c r="D277" s="307">
        <v>0</v>
      </c>
      <c r="E277" s="295">
        <v>272882.67099999997</v>
      </c>
      <c r="F277" s="295">
        <v>0</v>
      </c>
      <c r="G277" s="307">
        <v>0</v>
      </c>
      <c r="H277" s="295">
        <v>272882.67099999997</v>
      </c>
      <c r="I277" s="307">
        <v>0</v>
      </c>
    </row>
    <row r="278" spans="1:9">
      <c r="A278" s="306" t="s">
        <v>232</v>
      </c>
      <c r="B278" s="295">
        <v>437280.60100000002</v>
      </c>
      <c r="C278" s="295">
        <v>433870.86700000003</v>
      </c>
      <c r="D278" s="307">
        <v>7.8588683000000003E-3</v>
      </c>
      <c r="E278" s="295">
        <v>2930033.7629999998</v>
      </c>
      <c r="F278" s="295">
        <v>2974884.6209999998</v>
      </c>
      <c r="G278" s="307">
        <v>-1.50765034E-2</v>
      </c>
      <c r="H278" s="295">
        <v>4320091.1279999996</v>
      </c>
      <c r="I278" s="307">
        <v>-4.3747876099999999E-2</v>
      </c>
    </row>
    <row r="279" spans="1:9">
      <c r="A279" s="306" t="s">
        <v>11</v>
      </c>
      <c r="B279" s="295">
        <v>4197450.3789999997</v>
      </c>
      <c r="C279" s="295">
        <v>3509125.2119999998</v>
      </c>
      <c r="D279" s="307">
        <v>0.1961529229</v>
      </c>
      <c r="E279" s="295">
        <v>27723266.374000002</v>
      </c>
      <c r="F279" s="295">
        <v>20703691.734999999</v>
      </c>
      <c r="G279" s="307">
        <v>0.33904941830000002</v>
      </c>
      <c r="H279" s="295">
        <v>42774464.060999997</v>
      </c>
      <c r="I279" s="307">
        <v>0.18959722370000001</v>
      </c>
    </row>
    <row r="280" spans="1:9">
      <c r="A280" s="306" t="s">
        <v>137</v>
      </c>
      <c r="B280" s="295">
        <v>2658.3589999999999</v>
      </c>
      <c r="C280" s="295">
        <v>3975.7840000000001</v>
      </c>
      <c r="D280" s="307">
        <v>-0.3313623175</v>
      </c>
      <c r="E280" s="295">
        <v>15837.364</v>
      </c>
      <c r="F280" s="295">
        <v>17523.057000000001</v>
      </c>
      <c r="G280" s="307">
        <v>-9.6198568499999998E-2</v>
      </c>
      <c r="H280" s="295">
        <v>21666.297999999999</v>
      </c>
      <c r="I280" s="307">
        <v>2.0138056200000001E-2</v>
      </c>
    </row>
    <row r="281" spans="1:9">
      <c r="A281" s="306" t="s">
        <v>5</v>
      </c>
      <c r="B281" s="295">
        <v>3747373.7230000002</v>
      </c>
      <c r="C281" s="295">
        <v>3961607.372</v>
      </c>
      <c r="D281" s="307">
        <v>-5.4077456199999999E-2</v>
      </c>
      <c r="E281" s="295">
        <v>37470593.578000002</v>
      </c>
      <c r="F281" s="295">
        <v>40440099.414999999</v>
      </c>
      <c r="G281" s="307">
        <v>-7.3429736300000006E-2</v>
      </c>
      <c r="H281" s="295">
        <v>57957995.618000001</v>
      </c>
      <c r="I281" s="307">
        <v>-7.5515272699999997E-2</v>
      </c>
    </row>
    <row r="282" spans="1:9">
      <c r="A282" s="306" t="s">
        <v>6</v>
      </c>
      <c r="B282" s="295">
        <v>5804771.8870000001</v>
      </c>
      <c r="C282" s="295">
        <v>5387925.5250000004</v>
      </c>
      <c r="D282" s="307">
        <v>7.7366763899999996E-2</v>
      </c>
      <c r="E282" s="295">
        <v>35666748.997000001</v>
      </c>
      <c r="F282" s="295">
        <v>32765596.035</v>
      </c>
      <c r="G282" s="307">
        <v>8.8542657900000002E-2</v>
      </c>
      <c r="H282" s="295">
        <v>47496460.788000003</v>
      </c>
      <c r="I282" s="307">
        <v>0.1128518068</v>
      </c>
    </row>
    <row r="283" spans="1:9">
      <c r="A283" s="306" t="s">
        <v>7</v>
      </c>
      <c r="B283" s="295">
        <v>488094.49200000003</v>
      </c>
      <c r="C283" s="295">
        <v>671160.86600000004</v>
      </c>
      <c r="D283" s="307">
        <v>-0.27276079889999999</v>
      </c>
      <c r="E283" s="295">
        <v>2889978.8730000001</v>
      </c>
      <c r="F283" s="295">
        <v>3305883.87</v>
      </c>
      <c r="G283" s="307">
        <v>-0.12580750360000001</v>
      </c>
      <c r="H283" s="295">
        <v>3711465.5720000002</v>
      </c>
      <c r="I283" s="307">
        <v>-0.1028571561</v>
      </c>
    </row>
    <row r="284" spans="1:9">
      <c r="A284" s="306" t="s">
        <v>8</v>
      </c>
      <c r="B284" s="295">
        <v>336602.40899999999</v>
      </c>
      <c r="C284" s="295">
        <v>319726.70400000003</v>
      </c>
      <c r="D284" s="307">
        <v>5.27816563E-2</v>
      </c>
      <c r="E284" s="295">
        <v>2584852.1830000002</v>
      </c>
      <c r="F284" s="295">
        <v>2471357.0839999998</v>
      </c>
      <c r="G284" s="307">
        <v>4.5924200800000002E-2</v>
      </c>
      <c r="H284" s="295">
        <v>3805258.8369999998</v>
      </c>
      <c r="I284" s="307">
        <v>8.2391922399999998E-2</v>
      </c>
    </row>
    <row r="285" spans="1:9">
      <c r="A285" s="306" t="s">
        <v>9</v>
      </c>
      <c r="B285" s="295">
        <v>1211733.8940000001</v>
      </c>
      <c r="C285" s="295">
        <v>1405227.798</v>
      </c>
      <c r="D285" s="307">
        <v>-0.137695756</v>
      </c>
      <c r="E285" s="295">
        <v>10147378.856000001</v>
      </c>
      <c r="F285" s="295">
        <v>10815002.505000001</v>
      </c>
      <c r="G285" s="307">
        <v>-6.1731252399999999E-2</v>
      </c>
      <c r="H285" s="295">
        <v>15743201.17</v>
      </c>
      <c r="I285" s="307">
        <v>2.5811457999999998E-3</v>
      </c>
    </row>
    <row r="286" spans="1:9">
      <c r="A286" s="306" t="s">
        <v>66</v>
      </c>
      <c r="B286" s="295">
        <v>71470.962</v>
      </c>
      <c r="C286" s="295">
        <v>78251.680999999997</v>
      </c>
      <c r="D286" s="307">
        <v>-8.6652694399999994E-2</v>
      </c>
      <c r="E286" s="295">
        <v>455330.17200000002</v>
      </c>
      <c r="F286" s="295">
        <v>509174.16149999999</v>
      </c>
      <c r="G286" s="307">
        <v>-0.1057476863</v>
      </c>
      <c r="H286" s="295">
        <v>751057.47400000005</v>
      </c>
      <c r="I286" s="307">
        <v>-5.8349224300000002E-2</v>
      </c>
    </row>
    <row r="287" spans="1:9">
      <c r="A287" s="306" t="s">
        <v>67</v>
      </c>
      <c r="B287" s="295">
        <v>105589.519</v>
      </c>
      <c r="C287" s="295">
        <v>156730.92800000001</v>
      </c>
      <c r="D287" s="307">
        <v>-0.3263006839</v>
      </c>
      <c r="E287" s="295">
        <v>684618.23199999996</v>
      </c>
      <c r="F287" s="295">
        <v>832710.2855</v>
      </c>
      <c r="G287" s="307">
        <v>-0.17784343020000001</v>
      </c>
      <c r="H287" s="295">
        <v>1198286.5079999999</v>
      </c>
      <c r="I287" s="307">
        <v>-6.7708006599999995E-2</v>
      </c>
    </row>
    <row r="288" spans="1:9">
      <c r="A288" s="252" t="s">
        <v>10</v>
      </c>
      <c r="B288" s="297">
        <v>23443938.657510001</v>
      </c>
      <c r="C288" s="297">
        <v>23089689.522679999</v>
      </c>
      <c r="D288" s="298">
        <v>1.5342308299999999E-2</v>
      </c>
      <c r="E288" s="297">
        <v>182386037.88720599</v>
      </c>
      <c r="F288" s="297">
        <v>176711609.00942099</v>
      </c>
      <c r="G288" s="298">
        <v>3.2111239899999998E-2</v>
      </c>
      <c r="H288" s="297">
        <v>268086492.18220299</v>
      </c>
      <c r="I288" s="298">
        <v>2.4928267800000001E-2</v>
      </c>
    </row>
    <row r="289" spans="1:15">
      <c r="A289" s="306" t="s">
        <v>78</v>
      </c>
      <c r="B289" s="295">
        <v>575765.039842</v>
      </c>
      <c r="C289" s="295">
        <v>426903.96357600001</v>
      </c>
      <c r="D289" s="307">
        <v>0.34869921329999998</v>
      </c>
      <c r="E289" s="295">
        <v>4013792.7390939998</v>
      </c>
      <c r="F289" s="295">
        <v>4064953.4547660002</v>
      </c>
      <c r="G289" s="307">
        <v>-1.2585806E-2</v>
      </c>
      <c r="H289" s="295">
        <v>5407259.1710569998</v>
      </c>
      <c r="I289" s="307">
        <v>-6.8991776699999993E-2</v>
      </c>
    </row>
    <row r="290" spans="1:15">
      <c r="A290" s="306" t="s">
        <v>115</v>
      </c>
      <c r="B290" s="295">
        <v>-859577.77399999998</v>
      </c>
      <c r="C290" s="295">
        <v>-661364.66610000003</v>
      </c>
      <c r="D290" s="307">
        <v>0.29970320169999998</v>
      </c>
      <c r="E290" s="295">
        <v>-6326008.6620929996</v>
      </c>
      <c r="F290" s="295">
        <v>-6440719.5497650001</v>
      </c>
      <c r="G290" s="307">
        <v>-1.7810259700000001E-2</v>
      </c>
      <c r="H290" s="295">
        <v>-8549497.9175829999</v>
      </c>
      <c r="I290" s="307">
        <v>-7.3521093199999998E-2</v>
      </c>
    </row>
    <row r="291" spans="1:15">
      <c r="A291" s="306" t="s">
        <v>203</v>
      </c>
      <c r="B291" s="295">
        <v>277.3</v>
      </c>
      <c r="C291" s="295">
        <v>983.75599999999997</v>
      </c>
      <c r="D291" s="307">
        <v>-0.71812116010000004</v>
      </c>
      <c r="E291" s="295">
        <v>4842.6229999999996</v>
      </c>
      <c r="F291" s="295">
        <v>5428.3530000000001</v>
      </c>
      <c r="G291" s="307">
        <v>-0.1079019732</v>
      </c>
      <c r="H291" s="295">
        <v>8656.6610000000001</v>
      </c>
      <c r="I291" s="307">
        <v>0.18549287179999999</v>
      </c>
    </row>
    <row r="292" spans="1:15">
      <c r="A292" s="306" t="s">
        <v>204</v>
      </c>
      <c r="B292" s="295">
        <v>-663.83900000000006</v>
      </c>
      <c r="C292" s="295">
        <v>-1205.4549999999999</v>
      </c>
      <c r="D292" s="307">
        <v>-0.44930420459999998</v>
      </c>
      <c r="E292" s="295">
        <v>-6390.857</v>
      </c>
      <c r="F292" s="295">
        <v>-6895.2250000000004</v>
      </c>
      <c r="G292" s="307">
        <v>-7.3147431700000001E-2</v>
      </c>
      <c r="H292" s="295">
        <v>-11105.254999999999</v>
      </c>
      <c r="I292" s="307">
        <v>0.19467416700000001</v>
      </c>
    </row>
    <row r="293" spans="1:15">
      <c r="A293" s="306" t="s">
        <v>116</v>
      </c>
      <c r="B293" s="295">
        <v>-941573.77500000002</v>
      </c>
      <c r="C293" s="295">
        <v>-399773.61300000001</v>
      </c>
      <c r="D293" s="307">
        <v>1.3552674423</v>
      </c>
      <c r="E293" s="295">
        <v>-9263400.2760000005</v>
      </c>
      <c r="F293" s="295">
        <v>-7221966.0190000003</v>
      </c>
      <c r="G293" s="307">
        <v>0.28267015540000001</v>
      </c>
      <c r="H293" s="295">
        <v>-12268428.992000001</v>
      </c>
      <c r="I293" s="307">
        <v>0.24384701880000001</v>
      </c>
    </row>
    <row r="294" spans="1:15">
      <c r="A294" s="252" t="s">
        <v>117</v>
      </c>
      <c r="B294" s="297">
        <v>22218165.609352</v>
      </c>
      <c r="C294" s="297">
        <v>22455233.508156002</v>
      </c>
      <c r="D294" s="298">
        <v>-1.05573562E-2</v>
      </c>
      <c r="E294" s="297">
        <v>170808873.454207</v>
      </c>
      <c r="F294" s="297">
        <v>167112410.023422</v>
      </c>
      <c r="G294" s="298">
        <v>2.2119622500000002E-2</v>
      </c>
      <c r="H294" s="297">
        <v>252673375.849677</v>
      </c>
      <c r="I294" s="298">
        <v>1.7691849499999999E-2</v>
      </c>
    </row>
    <row r="295" spans="1:15">
      <c r="A295" s="306" t="s">
        <v>243</v>
      </c>
      <c r="B295" s="295">
        <v>1029.412</v>
      </c>
      <c r="C295" s="295">
        <v>0</v>
      </c>
      <c r="D295" s="307">
        <v>0</v>
      </c>
      <c r="E295" s="295">
        <v>2259.2570000000001</v>
      </c>
      <c r="F295" s="295">
        <v>0</v>
      </c>
      <c r="G295" s="307">
        <v>0</v>
      </c>
      <c r="H295" s="295">
        <v>2259.2570000000001</v>
      </c>
      <c r="I295" s="307">
        <v>0</v>
      </c>
    </row>
    <row r="296" spans="1:15" ht="13.8">
      <c r="A296" s="180" t="s">
        <v>108</v>
      </c>
      <c r="B296" s="191">
        <f>SUM(B274,B280:B284,B286)/1000</f>
        <v>12232.778881510001</v>
      </c>
      <c r="C296" s="191">
        <f>SUM(C274,C280:C284,C286)/1000</f>
        <v>12232.397274680001</v>
      </c>
      <c r="E296" s="191">
        <f>SUM(E274,E280:E284,E286)/1000</f>
        <v>104087.86335220601</v>
      </c>
      <c r="F296" s="191">
        <f>SUM(F274,F280:F284,F286)/1000</f>
        <v>104710.10041192101</v>
      </c>
    </row>
    <row r="297" spans="1:15" ht="13.8">
      <c r="A297" s="180" t="s">
        <v>109</v>
      </c>
      <c r="B297" s="191">
        <f>SUM(B275:B279,B285,B287)/1000</f>
        <v>11211.159775999999</v>
      </c>
      <c r="C297" s="191">
        <f>SUM(C275:C279,C285,C287)/1000</f>
        <v>10857.292248</v>
      </c>
      <c r="E297" s="191">
        <f>SUM(E275:E279,E285,E287)/1000</f>
        <v>78298.174534999998</v>
      </c>
      <c r="F297" s="191">
        <f>SUM(F275:F279,F285,F287)/1000</f>
        <v>72001.508597499997</v>
      </c>
    </row>
    <row r="298" spans="1:15" ht="13.8">
      <c r="A298" s="180" t="s">
        <v>110</v>
      </c>
      <c r="B298" s="181">
        <f>B296/(B288/1000)*100</f>
        <v>52.17885552516308</v>
      </c>
      <c r="C298" s="181">
        <f>C296/(C288/1000)*100</f>
        <v>52.977746897222879</v>
      </c>
      <c r="E298" s="181">
        <f>E296/(E288/1000)*100</f>
        <v>57.07008308200524</v>
      </c>
      <c r="F298" s="181">
        <f>F296/(F288/1000)*100</f>
        <v>59.254794293870425</v>
      </c>
    </row>
    <row r="299" spans="1:15" ht="13.8">
      <c r="A299" s="180" t="s">
        <v>111</v>
      </c>
      <c r="B299" s="181">
        <f>B297/(B288/1000)*100</f>
        <v>47.821144474836913</v>
      </c>
      <c r="C299" s="181">
        <f>C297/(C288/1000)*100</f>
        <v>47.022253102777114</v>
      </c>
      <c r="E299" s="181">
        <f>E297/(E288/1000)*100</f>
        <v>42.929916917994774</v>
      </c>
      <c r="F299" s="181">
        <f>F297/(F288/1000)*100</f>
        <v>40.745205706129575</v>
      </c>
    </row>
    <row r="302" spans="1:15" ht="13.8">
      <c r="A302" s="179" t="s">
        <v>28</v>
      </c>
      <c r="B302" s="179" t="str">
        <f>MID(UPPER(TEXT(B303,"mmm")),1,1)</f>
        <v>A</v>
      </c>
      <c r="C302" s="179" t="str">
        <f t="shared" ref="C302:N302" si="35">MID(UPPER(TEXT(C303,"mmm")),1,1)</f>
        <v>S</v>
      </c>
      <c r="D302" s="179" t="str">
        <f t="shared" si="35"/>
        <v>O</v>
      </c>
      <c r="E302" s="179" t="str">
        <f t="shared" si="35"/>
        <v>N</v>
      </c>
      <c r="F302" s="179" t="str">
        <f t="shared" si="35"/>
        <v>D</v>
      </c>
      <c r="G302" s="179" t="str">
        <f t="shared" si="35"/>
        <v>E</v>
      </c>
      <c r="H302" s="179" t="str">
        <f t="shared" si="35"/>
        <v>F</v>
      </c>
      <c r="I302" s="179" t="str">
        <f t="shared" si="35"/>
        <v>M</v>
      </c>
      <c r="J302" s="179" t="str">
        <f t="shared" si="35"/>
        <v>A</v>
      </c>
      <c r="K302" s="179" t="str">
        <f t="shared" si="35"/>
        <v>M</v>
      </c>
      <c r="L302" s="179" t="str">
        <f t="shared" si="35"/>
        <v>J</v>
      </c>
      <c r="M302" s="179" t="str">
        <f t="shared" si="35"/>
        <v>J</v>
      </c>
      <c r="N302" s="179" t="str">
        <f t="shared" si="35"/>
        <v>A</v>
      </c>
    </row>
    <row r="303" spans="1:15" ht="13.8">
      <c r="A303" s="179" t="s">
        <v>106</v>
      </c>
      <c r="B303" s="179" t="str">
        <f>TEXT(EDATE(C303,-1),"mmmm aaaa")</f>
        <v>agosto 2024</v>
      </c>
      <c r="C303" s="179" t="str">
        <f t="shared" ref="C303" si="36">TEXT(EDATE(D303,-1),"mmmm aaaa")</f>
        <v>septiembre 2024</v>
      </c>
      <c r="D303" s="179" t="str">
        <f t="shared" ref="D303" si="37">TEXT(EDATE(E303,-1),"mmmm aaaa")</f>
        <v>octubre 2024</v>
      </c>
      <c r="E303" s="179" t="str">
        <f t="shared" ref="E303" si="38">TEXT(EDATE(F303,-1),"mmmm aaaa")</f>
        <v>noviembre 2024</v>
      </c>
      <c r="F303" s="179" t="str">
        <f t="shared" ref="F303" si="39">TEXT(EDATE(G303,-1),"mmmm aaaa")</f>
        <v>diciembre 2024</v>
      </c>
      <c r="G303" s="179" t="str">
        <f t="shared" ref="G303" si="40">TEXT(EDATE(H303,-1),"mmmm aaaa")</f>
        <v>enero 2025</v>
      </c>
      <c r="H303" s="179" t="str">
        <f t="shared" ref="H303" si="41">TEXT(EDATE(I303,-1),"mmmm aaaa")</f>
        <v>febrero 2025</v>
      </c>
      <c r="I303" s="179" t="str">
        <f t="shared" ref="I303" si="42">TEXT(EDATE(J303,-1),"mmmm aaaa")</f>
        <v>marzo 2025</v>
      </c>
      <c r="J303" s="179" t="str">
        <f t="shared" ref="J303" si="43">TEXT(EDATE(K303,-1),"mmmm aaaa")</f>
        <v>abril 2025</v>
      </c>
      <c r="K303" s="179" t="str">
        <f t="shared" ref="K303" si="44">TEXT(EDATE(L303,-1),"mmmm aaaa")</f>
        <v>mayo 2025</v>
      </c>
      <c r="L303" s="179" t="str">
        <f t="shared" ref="L303" si="45">TEXT(EDATE(M303,-1),"mmmm aaaa")</f>
        <v>junio 2025</v>
      </c>
      <c r="M303" s="179" t="str">
        <f t="shared" ref="M303" si="46">TEXT(EDATE(N303,-1),"mmmm aaaa")</f>
        <v>julio 2025</v>
      </c>
      <c r="N303" s="179" t="str">
        <f>A2</f>
        <v>Agosto 2025</v>
      </c>
    </row>
    <row r="304" spans="1:15" s="176" customFormat="1">
      <c r="A304" s="291" t="s">
        <v>78</v>
      </c>
      <c r="B304" s="191">
        <f>HLOOKUP(B$145,$120:$142,17,FALSE)</f>
        <v>426.90396357600002</v>
      </c>
      <c r="C304" s="191">
        <f t="shared" ref="C304:N304" si="47">HLOOKUP(C$145,$120:$142,17,FALSE)</f>
        <v>423.17667913899999</v>
      </c>
      <c r="D304" s="191">
        <f t="shared" si="47"/>
        <v>341.07852178100001</v>
      </c>
      <c r="E304" s="191">
        <f t="shared" si="47"/>
        <v>269.729903068</v>
      </c>
      <c r="F304" s="191">
        <f t="shared" si="47"/>
        <v>359.481327975</v>
      </c>
      <c r="G304" s="191">
        <f t="shared" si="47"/>
        <v>420.38307831700001</v>
      </c>
      <c r="H304" s="191">
        <f t="shared" si="47"/>
        <v>369.20445063199998</v>
      </c>
      <c r="I304" s="191">
        <f t="shared" si="47"/>
        <v>426.792561396</v>
      </c>
      <c r="J304" s="191">
        <f t="shared" si="47"/>
        <v>577.09596771600002</v>
      </c>
      <c r="K304" s="191">
        <f t="shared" si="47"/>
        <v>632.717653176</v>
      </c>
      <c r="L304" s="191">
        <f t="shared" si="47"/>
        <v>477.09177458400001</v>
      </c>
      <c r="M304" s="191">
        <f t="shared" si="47"/>
        <v>534.74221343099998</v>
      </c>
      <c r="N304" s="191">
        <f t="shared" si="47"/>
        <v>575.76503984199996</v>
      </c>
      <c r="O304" s="209">
        <f>((N304/B304)-1)*100</f>
        <v>34.8699213329039</v>
      </c>
    </row>
    <row r="305" spans="1:15" s="176" customFormat="1">
      <c r="A305" s="291" t="s">
        <v>203</v>
      </c>
      <c r="B305" s="191">
        <f>HLOOKUP(B$145,$120:$142,19,FALSE)</f>
        <v>0.98375599999999996</v>
      </c>
      <c r="C305" s="191">
        <f t="shared" ref="C305:N305" si="48">HLOOKUP(C$145,$120:$142,19,FALSE)</f>
        <v>0.67263899999999999</v>
      </c>
      <c r="D305" s="191">
        <f t="shared" si="48"/>
        <v>1.07081</v>
      </c>
      <c r="E305" s="191">
        <f t="shared" si="48"/>
        <v>1.3666769999999999</v>
      </c>
      <c r="F305" s="191">
        <f t="shared" si="48"/>
        <v>0.59266399999999997</v>
      </c>
      <c r="G305" s="191">
        <f t="shared" si="48"/>
        <v>0.77196299999999995</v>
      </c>
      <c r="H305" s="191">
        <f t="shared" si="48"/>
        <v>0.50680899999999995</v>
      </c>
      <c r="I305" s="191">
        <f t="shared" si="48"/>
        <v>0.407918</v>
      </c>
      <c r="J305" s="191">
        <f t="shared" si="48"/>
        <v>0.44958999999999999</v>
      </c>
      <c r="K305" s="191">
        <f t="shared" si="48"/>
        <v>0.80445</v>
      </c>
      <c r="L305" s="191">
        <f t="shared" si="48"/>
        <v>0.72361799999999998</v>
      </c>
      <c r="M305" s="191">
        <f t="shared" si="48"/>
        <v>0.81677200000000005</v>
      </c>
      <c r="N305" s="191">
        <f t="shared" si="48"/>
        <v>0.27729999999999999</v>
      </c>
      <c r="O305" s="209">
        <f t="shared" ref="O305:O310" si="49">((N305/B305)-1)*100</f>
        <v>-71.812116012507161</v>
      </c>
    </row>
    <row r="306" spans="1:15" s="176" customFormat="1">
      <c r="A306" s="174" t="s">
        <v>225</v>
      </c>
      <c r="B306" s="191">
        <f>SUM(B304:B305)</f>
        <v>427.88771957600005</v>
      </c>
      <c r="C306" s="191">
        <f t="shared" ref="C306:N306" si="50">SUM(C304:C305)</f>
        <v>423.84931813899999</v>
      </c>
      <c r="D306" s="191">
        <f t="shared" si="50"/>
        <v>342.149331781</v>
      </c>
      <c r="E306" s="191">
        <f t="shared" si="50"/>
        <v>271.09658006799998</v>
      </c>
      <c r="F306" s="191">
        <f t="shared" si="50"/>
        <v>360.07399197500001</v>
      </c>
      <c r="G306" s="191">
        <f t="shared" si="50"/>
        <v>421.15504131700004</v>
      </c>
      <c r="H306" s="191">
        <f t="shared" si="50"/>
        <v>369.71125963199995</v>
      </c>
      <c r="I306" s="191">
        <f t="shared" si="50"/>
        <v>427.20047939599999</v>
      </c>
      <c r="J306" s="191">
        <f t="shared" si="50"/>
        <v>577.54555771599996</v>
      </c>
      <c r="K306" s="191">
        <f t="shared" si="50"/>
        <v>633.52210317599997</v>
      </c>
      <c r="L306" s="191">
        <f t="shared" si="50"/>
        <v>477.81539258399999</v>
      </c>
      <c r="M306" s="191">
        <f t="shared" si="50"/>
        <v>535.558985431</v>
      </c>
      <c r="N306" s="191">
        <f t="shared" si="50"/>
        <v>576.04233984199993</v>
      </c>
      <c r="O306" s="209">
        <f t="shared" si="49"/>
        <v>34.624648824417847</v>
      </c>
    </row>
    <row r="307" spans="1:15" s="176" customFormat="1">
      <c r="A307" s="290" t="s">
        <v>115</v>
      </c>
      <c r="B307" s="191">
        <f>HLOOKUP(B$145,$120:$142,18,FALSE)</f>
        <v>-661.36466610000002</v>
      </c>
      <c r="C307" s="191">
        <f t="shared" ref="C307:N307" si="51">HLOOKUP(C$145,$120:$142,18,FALSE)</f>
        <v>-701.35951179999995</v>
      </c>
      <c r="D307" s="191">
        <f t="shared" si="51"/>
        <v>-528.09072713800003</v>
      </c>
      <c r="E307" s="191">
        <f t="shared" si="51"/>
        <v>-419.49846351999997</v>
      </c>
      <c r="F307" s="191">
        <f t="shared" si="51"/>
        <v>-574.54055303200005</v>
      </c>
      <c r="G307" s="191">
        <f t="shared" si="51"/>
        <v>-753.55384100000003</v>
      </c>
      <c r="H307" s="191">
        <f t="shared" si="51"/>
        <v>-511.27236005600002</v>
      </c>
      <c r="I307" s="191">
        <f t="shared" si="51"/>
        <v>-779.77098613400005</v>
      </c>
      <c r="J307" s="191">
        <f t="shared" si="51"/>
        <v>-963.43647009699998</v>
      </c>
      <c r="K307" s="191">
        <f t="shared" si="51"/>
        <v>-936.56374595299997</v>
      </c>
      <c r="L307" s="191">
        <f t="shared" si="51"/>
        <v>-718.62000988199998</v>
      </c>
      <c r="M307" s="191">
        <f t="shared" si="51"/>
        <v>-803.21347497099998</v>
      </c>
      <c r="N307" s="191">
        <f t="shared" si="51"/>
        <v>-859.57777399999998</v>
      </c>
      <c r="O307" s="209">
        <f t="shared" si="49"/>
        <v>29.97032016676102</v>
      </c>
    </row>
    <row r="308" spans="1:15" s="176" customFormat="1">
      <c r="A308" s="290" t="s">
        <v>204</v>
      </c>
      <c r="B308" s="191">
        <f>HLOOKUP(B$145,$120:$142,20,FALSE)</f>
        <v>-1.2036789999999999</v>
      </c>
      <c r="C308" s="191">
        <f t="shared" ref="C308:N308" si="52">HLOOKUP(C$145,$120:$142,20,FALSE)</f>
        <v>-0.82619799999999999</v>
      </c>
      <c r="D308" s="191">
        <f t="shared" si="52"/>
        <v>-1.287288</v>
      </c>
      <c r="E308" s="191">
        <f t="shared" si="52"/>
        <v>-1.6128800000000001</v>
      </c>
      <c r="F308" s="191">
        <f t="shared" si="52"/>
        <v>-0.73918799999999996</v>
      </c>
      <c r="G308" s="191">
        <f t="shared" si="52"/>
        <v>-0.93555100000000002</v>
      </c>
      <c r="H308" s="191">
        <f t="shared" si="52"/>
        <v>-0.61304400000000003</v>
      </c>
      <c r="I308" s="191">
        <f t="shared" si="52"/>
        <v>-0.51296900000000001</v>
      </c>
      <c r="J308" s="191">
        <f t="shared" si="52"/>
        <v>-0.56382399999999999</v>
      </c>
      <c r="K308" s="191">
        <f t="shared" si="52"/>
        <v>-0.98076099999999999</v>
      </c>
      <c r="L308" s="191">
        <f t="shared" si="52"/>
        <v>-0.89748099999999997</v>
      </c>
      <c r="M308" s="191">
        <f t="shared" si="52"/>
        <v>-0.99246400000000001</v>
      </c>
      <c r="N308" s="191">
        <f t="shared" si="52"/>
        <v>-0.66012999999999999</v>
      </c>
      <c r="O308" s="209">
        <f t="shared" si="49"/>
        <v>-45.157305228387301</v>
      </c>
    </row>
    <row r="309" spans="1:15" s="176" customFormat="1">
      <c r="A309" s="174" t="s">
        <v>227</v>
      </c>
      <c r="B309" s="191">
        <f>SUM(B307:B308)</f>
        <v>-662.56834509999999</v>
      </c>
      <c r="C309" s="191">
        <f t="shared" ref="C309:N309" si="53">SUM(C307:C308)</f>
        <v>-702.18570979999993</v>
      </c>
      <c r="D309" s="191">
        <f t="shared" si="53"/>
        <v>-529.37801513800002</v>
      </c>
      <c r="E309" s="191">
        <f t="shared" si="53"/>
        <v>-421.11134351999999</v>
      </c>
      <c r="F309" s="191">
        <f t="shared" si="53"/>
        <v>-575.27974103200006</v>
      </c>
      <c r="G309" s="191">
        <f t="shared" si="53"/>
        <v>-754.48939200000007</v>
      </c>
      <c r="H309" s="191">
        <f t="shared" si="53"/>
        <v>-511.88540405600003</v>
      </c>
      <c r="I309" s="191">
        <f t="shared" si="53"/>
        <v>-780.28395513400005</v>
      </c>
      <c r="J309" s="191">
        <f t="shared" si="53"/>
        <v>-964.00029409699994</v>
      </c>
      <c r="K309" s="191">
        <f t="shared" si="53"/>
        <v>-937.544506953</v>
      </c>
      <c r="L309" s="191">
        <f t="shared" si="53"/>
        <v>-719.51749088199995</v>
      </c>
      <c r="M309" s="191">
        <f t="shared" si="53"/>
        <v>-804.20593897100002</v>
      </c>
      <c r="N309" s="191">
        <f t="shared" si="53"/>
        <v>-860.23790399999996</v>
      </c>
      <c r="O309" s="209">
        <f t="shared" si="49"/>
        <v>29.833836820285487</v>
      </c>
    </row>
    <row r="310" spans="1:15" s="176" customFormat="1">
      <c r="A310" s="177" t="s">
        <v>222</v>
      </c>
      <c r="B310" s="289">
        <f>SUM(B306,B309)</f>
        <v>-234.68062552399994</v>
      </c>
      <c r="C310" s="289">
        <f t="shared" ref="C310:N310" si="54">SUM(C306,C309)</f>
        <v>-278.33639166099994</v>
      </c>
      <c r="D310" s="289">
        <f t="shared" si="54"/>
        <v>-187.22868335700002</v>
      </c>
      <c r="E310" s="289">
        <f t="shared" si="54"/>
        <v>-150.01476345200001</v>
      </c>
      <c r="F310" s="289">
        <f t="shared" si="54"/>
        <v>-215.20574905700005</v>
      </c>
      <c r="G310" s="289">
        <f t="shared" si="54"/>
        <v>-333.33435068300003</v>
      </c>
      <c r="H310" s="289">
        <f t="shared" si="54"/>
        <v>-142.17414442400008</v>
      </c>
      <c r="I310" s="289">
        <f t="shared" si="54"/>
        <v>-353.08347573800006</v>
      </c>
      <c r="J310" s="289">
        <f t="shared" si="54"/>
        <v>-386.45473638099998</v>
      </c>
      <c r="K310" s="289">
        <f t="shared" si="54"/>
        <v>-304.02240377700002</v>
      </c>
      <c r="L310" s="289">
        <f t="shared" si="54"/>
        <v>-241.70209829799995</v>
      </c>
      <c r="M310" s="289">
        <f t="shared" si="54"/>
        <v>-268.64695354000003</v>
      </c>
      <c r="N310" s="289">
        <f t="shared" si="54"/>
        <v>-284.19556415800002</v>
      </c>
      <c r="O310" s="209">
        <f t="shared" si="49"/>
        <v>21.098860855446453</v>
      </c>
    </row>
  </sheetData>
  <sortState xmlns:xlrd2="http://schemas.microsoft.com/office/spreadsheetml/2017/richdata2" ref="H51:J61">
    <sortCondition descending="1" ref="J51:J61"/>
  </sortState>
  <mergeCells count="14">
    <mergeCell ref="A262:A264"/>
    <mergeCell ref="A259:A261"/>
    <mergeCell ref="A255:A256"/>
    <mergeCell ref="B271:I271"/>
    <mergeCell ref="B4:J4"/>
    <mergeCell ref="B5:J5"/>
    <mergeCell ref="B118:Z118"/>
    <mergeCell ref="B119:Z119"/>
    <mergeCell ref="B179:W179"/>
    <mergeCell ref="B180:W180"/>
    <mergeCell ref="B181:W181"/>
    <mergeCell ref="B219:W219"/>
    <mergeCell ref="B220:W220"/>
    <mergeCell ref="B221:W221"/>
  </mergeCells>
  <conditionalFormatting sqref="X184:X214">
    <cfRule type="cellIs" dxfId="2" priority="2" operator="equal">
      <formula>$V$172</formula>
    </cfRule>
  </conditionalFormatting>
  <conditionalFormatting sqref="X224:X250">
    <cfRule type="cellIs" dxfId="1" priority="1" operator="equal">
      <formula>$V$172</formula>
    </cfRule>
  </conditionalFormatting>
  <conditionalFormatting sqref="Z184:Z214">
    <cfRule type="cellIs" dxfId="0" priority="3" operator="equal">
      <formula>$V$172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/>
  <dimension ref="A1:J1209"/>
  <sheetViews>
    <sheetView topLeftCell="A735" zoomScale="93" workbookViewId="0">
      <selection activeCell="G749" sqref="G749:G764"/>
    </sheetView>
  </sheetViews>
  <sheetFormatPr baseColWidth="10" defaultRowHeight="13.2"/>
  <cols>
    <col min="1" max="2" width="14.5546875" customWidth="1"/>
    <col min="3" max="5" width="17.5546875" customWidth="1"/>
    <col min="6" max="6" width="7.5546875" style="188" customWidth="1"/>
    <col min="7" max="7" width="7.5546875" style="189" customWidth="1"/>
  </cols>
  <sheetData>
    <row r="1" spans="1:9">
      <c r="C1" s="190" t="s">
        <v>30</v>
      </c>
      <c r="D1" s="190" t="s">
        <v>31</v>
      </c>
      <c r="E1" s="190" t="s">
        <v>32</v>
      </c>
    </row>
    <row r="2" spans="1:9">
      <c r="C2" s="338" t="s">
        <v>119</v>
      </c>
      <c r="D2" s="339"/>
      <c r="E2" s="339"/>
    </row>
    <row r="3" spans="1:9">
      <c r="A3">
        <v>0</v>
      </c>
      <c r="B3" s="46">
        <f>VLOOKUP(DATE(YEAR(Dat_01!B$2)-2,MONTH(Dat_01!B$2),1)+A3,[2]Indices!$D:$D,1)</f>
        <v>45139</v>
      </c>
      <c r="C3" s="166">
        <f>VLOOKUP(B3,[2]Indices!$D:$Q,3,)/1000</f>
        <v>3.793801891869407</v>
      </c>
      <c r="D3" s="166">
        <f>VLOOKUP(B3,[2]Indices!$D:$Q,14,)/1000</f>
        <v>15.940810769841702</v>
      </c>
      <c r="E3" s="166">
        <f>IF(C3&lt;D3,C3,D3)</f>
        <v>3.793801891869407</v>
      </c>
      <c r="F3" s="188" t="str">
        <f t="shared" ref="F3:F66" si="0">IF(DAY(B3)=15,IF(MONTH(B3)=1,"E",IF(MONTH(B3)=2,"F",IF(MONTH(B3)=3,"M",IF(MONTH(B3)=4,"A",IF(MONTH(B3)=5,"M",IF(MONTH(B3)=6,"J",IF(MONTH(B3)=7,"J",IF(MONTH(B3)=8,"A",IF(MONTH(B3)=9,"S",IF(MONTH(B3)=10,"O",IF(MONTH(B3)=11,"N",IF(MONTH(B3)=12,"D","")))))))))))),"")</f>
        <v/>
      </c>
      <c r="H3">
        <f>YEAR(B3)</f>
        <v>2023</v>
      </c>
    </row>
    <row r="4" spans="1:9">
      <c r="A4">
        <v>1</v>
      </c>
      <c r="B4" s="46">
        <f>VLOOKUP(DATE(YEAR(Dat_01!B$2)-2,MONTH(Dat_01!B$2),1)+A4,[2]Indices!$D:$D,1)</f>
        <v>45140</v>
      </c>
      <c r="C4" s="166">
        <f>VLOOKUP(B4,[2]Indices!$D:$Q,3,)/1000</f>
        <v>5.0033782764460843</v>
      </c>
      <c r="D4" s="166">
        <f>VLOOKUP(B4,[2]Indices!$D:$Q,14,)/1000</f>
        <v>15.940810769841702</v>
      </c>
      <c r="E4" s="166">
        <f t="shared" ref="E4:E67" si="1">IF(C4&lt;D4,C4,D4)</f>
        <v>5.0033782764460843</v>
      </c>
      <c r="F4" s="188" t="str">
        <f t="shared" si="0"/>
        <v/>
      </c>
      <c r="H4" t="str">
        <f>IF(MONTH(B4)=1,IF(DAY(B4)=1,YEAR(B4),""),"")</f>
        <v/>
      </c>
      <c r="I4" s="188" t="str">
        <f t="shared" ref="I4:I67" si="2">IF(DAY(B4)=15,IF(MONTH(B4)=1,"E",IF(MONTH(B4)=2,"F",IF(MONTH(B4)=3,"M",IF(MONTH(B4)=4,"A",IF(MONTH(B4)=5,"M",IF(MONTH(B4)=6,"J",IF(MONTH(B4)=7,"J",IF(MONTH(B4)=8,"A",IF(MONTH(B4)=9,"S",IF(MONTH(B4)=10,"O",IF(MONTH(B4)=11,"N",IF(MONTH(B4)=12,"D","")))))))))))),"")</f>
        <v/>
      </c>
    </row>
    <row r="5" spans="1:9">
      <c r="A5">
        <v>2</v>
      </c>
      <c r="B5" s="46">
        <f>VLOOKUP(DATE(YEAR(Dat_01!B$2)-2,MONTH(Dat_01!B$2),1)+A5,[2]Indices!$D:$D,1)</f>
        <v>45141</v>
      </c>
      <c r="C5" s="166">
        <f>VLOOKUP(B5,[2]Indices!$D:$Q,3,)/1000</f>
        <v>3.3466940764507416</v>
      </c>
      <c r="D5" s="166">
        <f>VLOOKUP(B5,[2]Indices!$D:$Q,14,)/1000</f>
        <v>15.940810769841702</v>
      </c>
      <c r="E5" s="166">
        <f t="shared" si="1"/>
        <v>3.3466940764507416</v>
      </c>
      <c r="F5" s="188" t="str">
        <f t="shared" si="0"/>
        <v/>
      </c>
      <c r="H5" t="str">
        <f t="shared" ref="H5:H68" si="3">IF(MONTH(B5)=1,IF(DAY(B5)=1,YEAR(B5),""),"")</f>
        <v/>
      </c>
      <c r="I5" s="188" t="str">
        <f t="shared" si="2"/>
        <v/>
      </c>
    </row>
    <row r="6" spans="1:9">
      <c r="A6">
        <v>3</v>
      </c>
      <c r="B6" s="46">
        <f>VLOOKUP(DATE(YEAR(Dat_01!B$2)-2,MONTH(Dat_01!B$2),1)+A6,[2]Indices!$D:$D,1)</f>
        <v>45142</v>
      </c>
      <c r="C6" s="166">
        <f>VLOOKUP(B6,[2]Indices!$D:$Q,3,)/1000</f>
        <v>3.0894375644470164</v>
      </c>
      <c r="D6" s="166">
        <f>VLOOKUP(B6,[2]Indices!$D:$Q,14,)/1000</f>
        <v>15.940810769841702</v>
      </c>
      <c r="E6" s="166">
        <f t="shared" si="1"/>
        <v>3.0894375644470164</v>
      </c>
      <c r="F6" s="188" t="str">
        <f t="shared" si="0"/>
        <v/>
      </c>
      <c r="H6" t="str">
        <f t="shared" si="3"/>
        <v/>
      </c>
      <c r="I6" s="188" t="str">
        <f t="shared" si="2"/>
        <v/>
      </c>
    </row>
    <row r="7" spans="1:9">
      <c r="A7">
        <v>4</v>
      </c>
      <c r="B7" s="46">
        <f>VLOOKUP(DATE(YEAR(Dat_01!B$2)-2,MONTH(Dat_01!B$2),1)+A7,[2]Indices!$D:$D,1)</f>
        <v>45143</v>
      </c>
      <c r="C7" s="166">
        <f>VLOOKUP(B7,[2]Indices!$D:$Q,3,)/1000</f>
        <v>3.5241588124498087</v>
      </c>
      <c r="D7" s="166">
        <f>VLOOKUP(B7,[2]Indices!$D:$Q,14,)/1000</f>
        <v>15.940810769841702</v>
      </c>
      <c r="E7" s="166">
        <f t="shared" si="1"/>
        <v>3.5241588124498087</v>
      </c>
      <c r="F7" s="188" t="str">
        <f t="shared" si="0"/>
        <v/>
      </c>
      <c r="H7" t="str">
        <f t="shared" si="3"/>
        <v/>
      </c>
      <c r="I7" s="188" t="str">
        <f t="shared" si="2"/>
        <v/>
      </c>
    </row>
    <row r="8" spans="1:9">
      <c r="A8">
        <v>5</v>
      </c>
      <c r="B8" s="46">
        <f>VLOOKUP(DATE(YEAR(Dat_01!B$2)-2,MONTH(Dat_01!B$2),1)+A8,[2]Indices!$D:$D,1)</f>
        <v>45144</v>
      </c>
      <c r="C8" s="166">
        <f>VLOOKUP(B8,[2]Indices!$D:$Q,3,)/1000</f>
        <v>2.9849951524479477</v>
      </c>
      <c r="D8" s="166">
        <f>VLOOKUP(B8,[2]Indices!$D:$Q,14,)/1000</f>
        <v>15.940810769841702</v>
      </c>
      <c r="E8" s="166">
        <f t="shared" si="1"/>
        <v>2.9849951524479477</v>
      </c>
      <c r="F8" s="188" t="str">
        <f t="shared" si="0"/>
        <v/>
      </c>
      <c r="H8" t="str">
        <f t="shared" si="3"/>
        <v/>
      </c>
      <c r="I8" s="188" t="str">
        <f t="shared" si="2"/>
        <v/>
      </c>
    </row>
    <row r="9" spans="1:9">
      <c r="A9">
        <v>6</v>
      </c>
      <c r="B9" s="46">
        <f>VLOOKUP(DATE(YEAR(Dat_01!B$2)-2,MONTH(Dat_01!B$2),1)+A9,[2]Indices!$D:$D,1)</f>
        <v>45145</v>
      </c>
      <c r="C9" s="166">
        <f>VLOOKUP(B9,[2]Indices!$D:$Q,3,)/1000</f>
        <v>2.6258801964488776</v>
      </c>
      <c r="D9" s="166">
        <f>VLOOKUP(B9,[2]Indices!$D:$Q,14,)/1000</f>
        <v>15.940810769841702</v>
      </c>
      <c r="E9" s="166">
        <f t="shared" si="1"/>
        <v>2.6258801964488776</v>
      </c>
      <c r="F9" s="188" t="str">
        <f t="shared" si="0"/>
        <v/>
      </c>
      <c r="H9" t="str">
        <f t="shared" si="3"/>
        <v/>
      </c>
      <c r="I9" s="188" t="str">
        <f t="shared" si="2"/>
        <v/>
      </c>
    </row>
    <row r="10" spans="1:9">
      <c r="A10">
        <v>7</v>
      </c>
      <c r="B10" s="46">
        <f>VLOOKUP(DATE(YEAR(Dat_01!B$2)-2,MONTH(Dat_01!B$2),1)+A10,[2]Indices!$D:$D,1)</f>
        <v>45146</v>
      </c>
      <c r="C10" s="166">
        <f>VLOOKUP(B10,[2]Indices!$D:$Q,3,)/1000</f>
        <v>7.0987372324488751</v>
      </c>
      <c r="D10" s="166">
        <f>VLOOKUP(B10,[2]Indices!$D:$Q,14,)/1000</f>
        <v>15.940810769841702</v>
      </c>
      <c r="E10" s="166">
        <f t="shared" si="1"/>
        <v>7.0987372324488751</v>
      </c>
      <c r="F10" s="188" t="str">
        <f t="shared" si="0"/>
        <v/>
      </c>
      <c r="H10" t="str">
        <f t="shared" si="3"/>
        <v/>
      </c>
      <c r="I10" s="188" t="str">
        <f t="shared" si="2"/>
        <v/>
      </c>
    </row>
    <row r="11" spans="1:9">
      <c r="A11">
        <v>8</v>
      </c>
      <c r="B11" s="46">
        <f>VLOOKUP(DATE(YEAR(Dat_01!B$2)-2,MONTH(Dat_01!B$2),1)+A11,[2]Indices!$D:$D,1)</f>
        <v>45147</v>
      </c>
      <c r="C11" s="166">
        <f>VLOOKUP(B11,[2]Indices!$D:$Q,3,)/1000</f>
        <v>12.143784378786354</v>
      </c>
      <c r="D11" s="166">
        <f>VLOOKUP(B11,[2]Indices!$D:$Q,14,)/1000</f>
        <v>15.940810769841702</v>
      </c>
      <c r="E11" s="166">
        <f t="shared" si="1"/>
        <v>12.143784378786354</v>
      </c>
      <c r="F11" s="188" t="str">
        <f t="shared" si="0"/>
        <v/>
      </c>
      <c r="H11" t="str">
        <f t="shared" si="3"/>
        <v/>
      </c>
      <c r="I11" s="188" t="str">
        <f t="shared" si="2"/>
        <v/>
      </c>
    </row>
    <row r="12" spans="1:9">
      <c r="A12">
        <v>9</v>
      </c>
      <c r="B12" s="46">
        <f>VLOOKUP(DATE(YEAR(Dat_01!B$2)-2,MONTH(Dat_01!B$2),1)+A12,[2]Indices!$D:$D,1)</f>
        <v>45148</v>
      </c>
      <c r="C12" s="166">
        <f>VLOOKUP(B12,[2]Indices!$D:$Q,3,)/1000</f>
        <v>2.6470322987891413</v>
      </c>
      <c r="D12" s="166">
        <f>VLOOKUP(B12,[2]Indices!$D:$Q,14,)/1000</f>
        <v>15.940810769841702</v>
      </c>
      <c r="E12" s="166">
        <f t="shared" si="1"/>
        <v>2.6470322987891413</v>
      </c>
      <c r="F12" s="188" t="str">
        <f t="shared" si="0"/>
        <v/>
      </c>
      <c r="H12" t="str">
        <f t="shared" si="3"/>
        <v/>
      </c>
      <c r="I12" s="188" t="str">
        <f t="shared" si="2"/>
        <v/>
      </c>
    </row>
    <row r="13" spans="1:9">
      <c r="A13">
        <v>10</v>
      </c>
      <c r="B13" s="46">
        <f>VLOOKUP(DATE(YEAR(Dat_01!B$2)-2,MONTH(Dat_01!B$2),1)+A13,[2]Indices!$D:$D,1)</f>
        <v>45149</v>
      </c>
      <c r="C13" s="166">
        <f>VLOOKUP(B13,[2]Indices!$D:$Q,3,)/1000</f>
        <v>7.3846153107863506</v>
      </c>
      <c r="D13" s="166">
        <f>VLOOKUP(B13,[2]Indices!$D:$Q,14,)/1000</f>
        <v>15.940810769841702</v>
      </c>
      <c r="E13" s="166">
        <f t="shared" si="1"/>
        <v>7.3846153107863506</v>
      </c>
      <c r="F13" s="188" t="str">
        <f t="shared" si="0"/>
        <v/>
      </c>
      <c r="H13" t="str">
        <f t="shared" si="3"/>
        <v/>
      </c>
      <c r="I13" s="188" t="str">
        <f t="shared" si="2"/>
        <v/>
      </c>
    </row>
    <row r="14" spans="1:9">
      <c r="A14">
        <v>11</v>
      </c>
      <c r="B14" s="46">
        <f>VLOOKUP(DATE(YEAR(Dat_01!B$2)-2,MONTH(Dat_01!B$2),1)+A14,[2]Indices!$D:$D,1)</f>
        <v>45150</v>
      </c>
      <c r="C14" s="166">
        <f>VLOOKUP(B14,[2]Indices!$D:$Q,3,)/1000</f>
        <v>2.7253009507872812</v>
      </c>
      <c r="D14" s="166">
        <f>VLOOKUP(B14,[2]Indices!$D:$Q,14,)/1000</f>
        <v>15.940810769841702</v>
      </c>
      <c r="E14" s="166">
        <f t="shared" si="1"/>
        <v>2.7253009507872812</v>
      </c>
      <c r="F14" s="188" t="str">
        <f t="shared" si="0"/>
        <v/>
      </c>
      <c r="H14" t="str">
        <f t="shared" si="3"/>
        <v/>
      </c>
      <c r="I14" s="188" t="str">
        <f t="shared" si="2"/>
        <v/>
      </c>
    </row>
    <row r="15" spans="1:9">
      <c r="A15">
        <v>12</v>
      </c>
      <c r="B15" s="46">
        <f>VLOOKUP(DATE(YEAR(Dat_01!B$2)-2,MONTH(Dat_01!B$2),1)+A15,[2]Indices!$D:$D,1)</f>
        <v>45151</v>
      </c>
      <c r="C15" s="166">
        <f>VLOOKUP(B15,[2]Indices!$D:$Q,3,)/1000</f>
        <v>2.9226271667872825</v>
      </c>
      <c r="D15" s="166">
        <f>VLOOKUP(B15,[2]Indices!$D:$Q,14,)/1000</f>
        <v>15.940810769841702</v>
      </c>
      <c r="E15" s="166">
        <f t="shared" si="1"/>
        <v>2.9226271667872825</v>
      </c>
      <c r="F15" s="188" t="str">
        <f t="shared" si="0"/>
        <v/>
      </c>
      <c r="H15" t="str">
        <f t="shared" si="3"/>
        <v/>
      </c>
      <c r="I15" s="188" t="str">
        <f t="shared" si="2"/>
        <v/>
      </c>
    </row>
    <row r="16" spans="1:9">
      <c r="A16">
        <v>13</v>
      </c>
      <c r="B16" s="46">
        <f>VLOOKUP(DATE(YEAR(Dat_01!B$2)-2,MONTH(Dat_01!B$2),1)+A16,[2]Indices!$D:$D,1)</f>
        <v>45152</v>
      </c>
      <c r="C16" s="166">
        <f>VLOOKUP(B16,[2]Indices!$D:$Q,3,)/1000</f>
        <v>2.8306519467872824</v>
      </c>
      <c r="D16" s="166">
        <f>VLOOKUP(B16,[2]Indices!$D:$Q,14,)/1000</f>
        <v>15.940810769841702</v>
      </c>
      <c r="E16" s="166">
        <f t="shared" si="1"/>
        <v>2.8306519467872824</v>
      </c>
      <c r="F16" s="188" t="str">
        <f t="shared" si="0"/>
        <v/>
      </c>
      <c r="H16" t="str">
        <f t="shared" si="3"/>
        <v/>
      </c>
      <c r="I16" s="188" t="str">
        <f t="shared" si="2"/>
        <v/>
      </c>
    </row>
    <row r="17" spans="1:10">
      <c r="A17">
        <v>14</v>
      </c>
      <c r="B17" s="46">
        <f>VLOOKUP(DATE(YEAR(Dat_01!B$2)-2,MONTH(Dat_01!B$2),1)+A17,[2]Indices!$D:$D,1)</f>
        <v>45153</v>
      </c>
      <c r="C17" s="166">
        <f>VLOOKUP(B17,[2]Indices!$D:$Q,3,)/1000</f>
        <v>3.0433979587863504</v>
      </c>
      <c r="D17" s="166">
        <f>VLOOKUP(B17,[2]Indices!$D:$Q,14,)/1000</f>
        <v>15.940810769841702</v>
      </c>
      <c r="E17" s="166">
        <f t="shared" si="1"/>
        <v>3.0433979587863504</v>
      </c>
      <c r="F17" s="188" t="str">
        <f t="shared" si="0"/>
        <v>A</v>
      </c>
      <c r="G17" s="189">
        <f>IF(DAY(B17)=15,D17,"")</f>
        <v>15.940810769841702</v>
      </c>
      <c r="H17" t="str">
        <f t="shared" si="3"/>
        <v/>
      </c>
      <c r="I17" s="188" t="str">
        <f t="shared" si="2"/>
        <v>A</v>
      </c>
      <c r="J17" s="189"/>
    </row>
    <row r="18" spans="1:10">
      <c r="A18">
        <v>15</v>
      </c>
      <c r="B18" s="46">
        <f>VLOOKUP(DATE(YEAR(Dat_01!B$2)-2,MONTH(Dat_01!B$2),1)+A18,[2]Indices!$D:$D,1)</f>
        <v>45154</v>
      </c>
      <c r="C18" s="166">
        <f>VLOOKUP(B18,[2]Indices!$D:$Q,3,)/1000</f>
        <v>3.6049344894848838</v>
      </c>
      <c r="D18" s="166">
        <f>VLOOKUP(B18,[2]Indices!$D:$Q,14,)/1000</f>
        <v>15.940810769841702</v>
      </c>
      <c r="E18" s="166">
        <f t="shared" si="1"/>
        <v>3.6049344894848838</v>
      </c>
      <c r="F18" s="188" t="str">
        <f t="shared" si="0"/>
        <v/>
      </c>
      <c r="H18" t="str">
        <f t="shared" si="3"/>
        <v/>
      </c>
      <c r="I18" s="188" t="str">
        <f t="shared" si="2"/>
        <v/>
      </c>
    </row>
    <row r="19" spans="1:10">
      <c r="A19">
        <v>16</v>
      </c>
      <c r="B19" s="46">
        <f>VLOOKUP(DATE(YEAR(Dat_01!B$2)-2,MONTH(Dat_01!B$2),1)+A19,[2]Indices!$D:$D,1)</f>
        <v>45155</v>
      </c>
      <c r="C19" s="166">
        <f>VLOOKUP(B19,[2]Indices!$D:$Q,3,)/1000</f>
        <v>2.9963558494886091</v>
      </c>
      <c r="D19" s="166">
        <f>VLOOKUP(B19,[2]Indices!$D:$Q,14,)/1000</f>
        <v>15.940810769841702</v>
      </c>
      <c r="E19" s="166">
        <f t="shared" si="1"/>
        <v>2.9963558494886091</v>
      </c>
      <c r="F19" s="188" t="str">
        <f t="shared" si="0"/>
        <v/>
      </c>
      <c r="H19" t="str">
        <f t="shared" si="3"/>
        <v/>
      </c>
      <c r="I19" s="188" t="str">
        <f t="shared" si="2"/>
        <v/>
      </c>
    </row>
    <row r="20" spans="1:10">
      <c r="A20">
        <v>17</v>
      </c>
      <c r="B20" s="46">
        <f>VLOOKUP(DATE(YEAR(Dat_01!B$2)-2,MONTH(Dat_01!B$2),1)+A20,[2]Indices!$D:$D,1)</f>
        <v>45156</v>
      </c>
      <c r="C20" s="166">
        <f>VLOOKUP(B20,[2]Indices!$D:$Q,3,)/1000</f>
        <v>3.9140803974848821</v>
      </c>
      <c r="D20" s="166">
        <f>VLOOKUP(B20,[2]Indices!$D:$Q,14,)/1000</f>
        <v>15.940810769841702</v>
      </c>
      <c r="E20" s="166">
        <f t="shared" si="1"/>
        <v>3.9140803974848821</v>
      </c>
      <c r="F20" s="188" t="str">
        <f t="shared" si="0"/>
        <v/>
      </c>
      <c r="H20" t="str">
        <f t="shared" si="3"/>
        <v/>
      </c>
      <c r="I20" s="188" t="str">
        <f t="shared" si="2"/>
        <v/>
      </c>
    </row>
    <row r="21" spans="1:10">
      <c r="A21">
        <v>18</v>
      </c>
      <c r="B21" s="46">
        <f>VLOOKUP(DATE(YEAR(Dat_01!B$2)-2,MONTH(Dat_01!B$2),1)+A21,[2]Indices!$D:$D,1)</f>
        <v>45157</v>
      </c>
      <c r="C21" s="166">
        <f>VLOOKUP(B21,[2]Indices!$D:$Q,3,)/1000</f>
        <v>2.9136933294867484</v>
      </c>
      <c r="D21" s="166">
        <f>VLOOKUP(B21,[2]Indices!$D:$Q,14,)/1000</f>
        <v>15.940810769841702</v>
      </c>
      <c r="E21" s="166">
        <f t="shared" si="1"/>
        <v>2.9136933294867484</v>
      </c>
      <c r="F21" s="188" t="str">
        <f t="shared" si="0"/>
        <v/>
      </c>
      <c r="H21" t="str">
        <f t="shared" si="3"/>
        <v/>
      </c>
      <c r="I21" s="188" t="str">
        <f t="shared" si="2"/>
        <v/>
      </c>
    </row>
    <row r="22" spans="1:10">
      <c r="A22">
        <v>19</v>
      </c>
      <c r="B22" s="46">
        <f>VLOOKUP(DATE(YEAR(Dat_01!B$2)-2,MONTH(Dat_01!B$2),1)+A22,[2]Indices!$D:$D,1)</f>
        <v>45158</v>
      </c>
      <c r="C22" s="166">
        <f>VLOOKUP(B22,[2]Indices!$D:$Q,3,)/1000</f>
        <v>2.9091485774867469</v>
      </c>
      <c r="D22" s="166">
        <f>VLOOKUP(B22,[2]Indices!$D:$Q,14,)/1000</f>
        <v>15.940810769841702</v>
      </c>
      <c r="E22" s="166">
        <f t="shared" si="1"/>
        <v>2.9091485774867469</v>
      </c>
      <c r="F22" s="188" t="str">
        <f t="shared" si="0"/>
        <v/>
      </c>
      <c r="H22" t="str">
        <f t="shared" si="3"/>
        <v/>
      </c>
      <c r="I22" s="188" t="str">
        <f t="shared" si="2"/>
        <v/>
      </c>
    </row>
    <row r="23" spans="1:10">
      <c r="A23">
        <v>20</v>
      </c>
      <c r="B23" s="46">
        <f>VLOOKUP(DATE(YEAR(Dat_01!B$2)-2,MONTH(Dat_01!B$2),1)+A23,[2]Indices!$D:$D,1)</f>
        <v>45159</v>
      </c>
      <c r="C23" s="166">
        <f>VLOOKUP(B23,[2]Indices!$D:$Q,3,)/1000</f>
        <v>2.9152266014848864</v>
      </c>
      <c r="D23" s="166">
        <f>VLOOKUP(B23,[2]Indices!$D:$Q,14,)/1000</f>
        <v>15.940810769841702</v>
      </c>
      <c r="E23" s="166">
        <f t="shared" si="1"/>
        <v>2.9152266014848864</v>
      </c>
      <c r="F23" s="188" t="str">
        <f t="shared" si="0"/>
        <v/>
      </c>
      <c r="H23" t="str">
        <f t="shared" si="3"/>
        <v/>
      </c>
      <c r="I23" s="188" t="str">
        <f t="shared" si="2"/>
        <v/>
      </c>
    </row>
    <row r="24" spans="1:10">
      <c r="A24">
        <v>21</v>
      </c>
      <c r="B24" s="46">
        <f>VLOOKUP(DATE(YEAR(Dat_01!B$2)-2,MONTH(Dat_01!B$2),1)+A24,[2]Indices!$D:$D,1)</f>
        <v>45160</v>
      </c>
      <c r="C24" s="166">
        <f>VLOOKUP(B24,[2]Indices!$D:$Q,3,)/1000</f>
        <v>2.8881918454848856</v>
      </c>
      <c r="D24" s="166">
        <f>VLOOKUP(B24,[2]Indices!$D:$Q,14,)/1000</f>
        <v>15.940810769841702</v>
      </c>
      <c r="E24" s="166">
        <f t="shared" si="1"/>
        <v>2.8881918454848856</v>
      </c>
      <c r="F24" s="188" t="str">
        <f t="shared" si="0"/>
        <v/>
      </c>
      <c r="H24" t="str">
        <f t="shared" si="3"/>
        <v/>
      </c>
      <c r="I24" s="188" t="str">
        <f t="shared" si="2"/>
        <v/>
      </c>
    </row>
    <row r="25" spans="1:10">
      <c r="A25">
        <v>22</v>
      </c>
      <c r="B25" s="46">
        <f>VLOOKUP(DATE(YEAR(Dat_01!B$2)-2,MONTH(Dat_01!B$2),1)+A25,[2]Indices!$D:$D,1)</f>
        <v>45161</v>
      </c>
      <c r="C25" s="166">
        <f>VLOOKUP(B25,[2]Indices!$D:$Q,3,)/1000</f>
        <v>7.4518020599029038</v>
      </c>
      <c r="D25" s="166">
        <f>VLOOKUP(B25,[2]Indices!$D:$Q,14,)/1000</f>
        <v>15.940810769841702</v>
      </c>
      <c r="E25" s="166">
        <f t="shared" si="1"/>
        <v>7.4518020599029038</v>
      </c>
      <c r="F25" s="188" t="str">
        <f t="shared" si="0"/>
        <v/>
      </c>
      <c r="H25" t="str">
        <f t="shared" si="3"/>
        <v/>
      </c>
      <c r="I25" s="188" t="str">
        <f t="shared" si="2"/>
        <v/>
      </c>
    </row>
    <row r="26" spans="1:10">
      <c r="A26">
        <v>23</v>
      </c>
      <c r="B26" s="46">
        <f>VLOOKUP(DATE(YEAR(Dat_01!B$2)-2,MONTH(Dat_01!B$2),1)+A26,[2]Indices!$D:$D,1)</f>
        <v>45162</v>
      </c>
      <c r="C26" s="166">
        <f>VLOOKUP(B26,[2]Indices!$D:$Q,3,)/1000</f>
        <v>3.3303416158991821</v>
      </c>
      <c r="D26" s="166">
        <f>VLOOKUP(B26,[2]Indices!$D:$Q,14,)/1000</f>
        <v>15.940810769841702</v>
      </c>
      <c r="E26" s="166">
        <f t="shared" si="1"/>
        <v>3.3303416158991821</v>
      </c>
      <c r="F26" s="188" t="str">
        <f t="shared" si="0"/>
        <v/>
      </c>
      <c r="H26" t="str">
        <f t="shared" si="3"/>
        <v/>
      </c>
      <c r="I26" s="188" t="str">
        <f t="shared" si="2"/>
        <v/>
      </c>
    </row>
    <row r="27" spans="1:10">
      <c r="A27">
        <v>24</v>
      </c>
      <c r="B27" s="46">
        <f>VLOOKUP(DATE(YEAR(Dat_01!B$2)-2,MONTH(Dat_01!B$2),1)+A27,[2]Indices!$D:$D,1)</f>
        <v>45163</v>
      </c>
      <c r="C27" s="166">
        <f>VLOOKUP(B27,[2]Indices!$D:$Q,3,)/1000</f>
        <v>2.5362744079010446</v>
      </c>
      <c r="D27" s="166">
        <f>VLOOKUP(B27,[2]Indices!$D:$Q,14,)/1000</f>
        <v>15.940810769841702</v>
      </c>
      <c r="E27" s="166">
        <f t="shared" si="1"/>
        <v>2.5362744079010446</v>
      </c>
      <c r="F27" s="188" t="str">
        <f t="shared" si="0"/>
        <v/>
      </c>
      <c r="H27" t="str">
        <f t="shared" si="3"/>
        <v/>
      </c>
      <c r="I27" s="188" t="str">
        <f t="shared" si="2"/>
        <v/>
      </c>
    </row>
    <row r="28" spans="1:10">
      <c r="A28">
        <v>25</v>
      </c>
      <c r="B28" s="46">
        <f>VLOOKUP(DATE(YEAR(Dat_01!B$2)-2,MONTH(Dat_01!B$2),1)+A28,[2]Indices!$D:$D,1)</f>
        <v>45164</v>
      </c>
      <c r="C28" s="166">
        <f>VLOOKUP(B28,[2]Indices!$D:$Q,3,)/1000</f>
        <v>2.553953243901975</v>
      </c>
      <c r="D28" s="166">
        <f>VLOOKUP(B28,[2]Indices!$D:$Q,14,)/1000</f>
        <v>15.940810769841702</v>
      </c>
      <c r="E28" s="166">
        <f t="shared" si="1"/>
        <v>2.553953243901975</v>
      </c>
      <c r="F28" s="188" t="str">
        <f t="shared" si="0"/>
        <v/>
      </c>
      <c r="H28" t="str">
        <f t="shared" si="3"/>
        <v/>
      </c>
      <c r="I28" s="188" t="str">
        <f t="shared" si="2"/>
        <v/>
      </c>
    </row>
    <row r="29" spans="1:10">
      <c r="A29">
        <v>26</v>
      </c>
      <c r="B29" s="46">
        <f>VLOOKUP(DATE(YEAR(Dat_01!B$2)-2,MONTH(Dat_01!B$2),1)+A29,[2]Indices!$D:$D,1)</f>
        <v>45165</v>
      </c>
      <c r="C29" s="166">
        <f>VLOOKUP(B29,[2]Indices!$D:$Q,3,)/1000</f>
        <v>3.0702208999001122</v>
      </c>
      <c r="D29" s="166">
        <f>VLOOKUP(B29,[2]Indices!$D:$Q,14,)/1000</f>
        <v>15.940810769841702</v>
      </c>
      <c r="E29" s="166">
        <f t="shared" si="1"/>
        <v>3.0702208999001122</v>
      </c>
      <c r="F29" s="188" t="str">
        <f t="shared" si="0"/>
        <v/>
      </c>
      <c r="H29" t="str">
        <f t="shared" si="3"/>
        <v/>
      </c>
      <c r="I29" s="188" t="str">
        <f t="shared" si="2"/>
        <v/>
      </c>
    </row>
    <row r="30" spans="1:10">
      <c r="A30">
        <v>27</v>
      </c>
      <c r="B30" s="46">
        <f>VLOOKUP(DATE(YEAR(Dat_01!B$2)-2,MONTH(Dat_01!B$2),1)+A30,[2]Indices!$D:$D,1)</f>
        <v>45166</v>
      </c>
      <c r="C30" s="166">
        <f>VLOOKUP(B30,[2]Indices!$D:$Q,3,)/1000</f>
        <v>2.6072491359001142</v>
      </c>
      <c r="D30" s="166">
        <f>VLOOKUP(B30,[2]Indices!$D:$Q,14,)/1000</f>
        <v>15.940810769841702</v>
      </c>
      <c r="E30" s="166">
        <f t="shared" si="1"/>
        <v>2.6072491359001142</v>
      </c>
      <c r="F30" s="188" t="str">
        <f t="shared" si="0"/>
        <v/>
      </c>
      <c r="H30" t="str">
        <f t="shared" si="3"/>
        <v/>
      </c>
      <c r="I30" s="188" t="str">
        <f t="shared" si="2"/>
        <v/>
      </c>
    </row>
    <row r="31" spans="1:10">
      <c r="A31">
        <v>28</v>
      </c>
      <c r="B31" s="46">
        <f>VLOOKUP(DATE(YEAR(Dat_01!B$2)-2,MONTH(Dat_01!B$2),1)+A31,[2]Indices!$D:$D,1)</f>
        <v>45167</v>
      </c>
      <c r="C31" s="166">
        <f>VLOOKUP(B31,[2]Indices!$D:$Q,3,)/1000</f>
        <v>3.3259974078991799</v>
      </c>
      <c r="D31" s="166">
        <f>VLOOKUP(B31,[2]Indices!$D:$Q,14,)/1000</f>
        <v>15.940810769841702</v>
      </c>
      <c r="E31" s="166">
        <f t="shared" si="1"/>
        <v>3.3259974078991799</v>
      </c>
      <c r="F31" s="188" t="str">
        <f t="shared" si="0"/>
        <v/>
      </c>
      <c r="H31" t="str">
        <f t="shared" si="3"/>
        <v/>
      </c>
      <c r="I31" s="188" t="str">
        <f t="shared" si="2"/>
        <v/>
      </c>
    </row>
    <row r="32" spans="1:10">
      <c r="A32">
        <v>29</v>
      </c>
      <c r="B32" s="46">
        <f>VLOOKUP(DATE(YEAR(Dat_01!B$2)-2,MONTH(Dat_01!B$2),1)+A32,[2]Indices!$D:$D,1)</f>
        <v>45168</v>
      </c>
      <c r="C32" s="166">
        <f>VLOOKUP(B32,[2]Indices!$D:$Q,3,)/1000</f>
        <v>3.6983790729217798</v>
      </c>
      <c r="D32" s="166">
        <f>VLOOKUP(B32,[2]Indices!$D:$Q,14,)/1000</f>
        <v>15.940810769841702</v>
      </c>
      <c r="E32" s="166">
        <f t="shared" si="1"/>
        <v>3.6983790729217798</v>
      </c>
      <c r="F32" s="188" t="str">
        <f t="shared" si="0"/>
        <v/>
      </c>
      <c r="H32" t="str">
        <f t="shared" si="3"/>
        <v/>
      </c>
      <c r="I32" s="188" t="str">
        <f t="shared" si="2"/>
        <v/>
      </c>
    </row>
    <row r="33" spans="1:9">
      <c r="A33">
        <v>30</v>
      </c>
      <c r="B33" s="46">
        <f>VLOOKUP(DATE(YEAR(Dat_01!B$2)-2,MONTH(Dat_01!B$2),1)+A33,[2]Indices!$D:$D,1)</f>
        <v>45169</v>
      </c>
      <c r="C33" s="166">
        <f>VLOOKUP(B33,[2]Indices!$D:$Q,3,)/1000</f>
        <v>4.1301670889227173</v>
      </c>
      <c r="D33" s="166">
        <f>VLOOKUP(B33,[2]Indices!$D:$Q,14,)/1000</f>
        <v>15.940810769841702</v>
      </c>
      <c r="E33" s="166">
        <f t="shared" si="1"/>
        <v>4.1301670889227173</v>
      </c>
      <c r="F33" s="188" t="str">
        <f t="shared" si="0"/>
        <v/>
      </c>
      <c r="H33" t="str">
        <f t="shared" si="3"/>
        <v/>
      </c>
      <c r="I33" s="188" t="str">
        <f t="shared" si="2"/>
        <v/>
      </c>
    </row>
    <row r="34" spans="1:9">
      <c r="A34">
        <v>31</v>
      </c>
      <c r="B34" s="46">
        <f>VLOOKUP(DATE(YEAR(Dat_01!B$2)-2,MONTH(Dat_01!B$2),1)+A34,[2]Indices!$D:$D,1)</f>
        <v>45170</v>
      </c>
      <c r="C34" s="166">
        <f>VLOOKUP(B34,[2]Indices!$D:$Q,3,)/1000</f>
        <v>21.388155212921781</v>
      </c>
      <c r="D34" s="166">
        <f>VLOOKUP(B34,[2]Indices!$D:$Q,14,)/1000</f>
        <v>20.220393285105605</v>
      </c>
      <c r="E34" s="166">
        <f t="shared" si="1"/>
        <v>20.220393285105605</v>
      </c>
      <c r="F34" s="188" t="str">
        <f t="shared" si="0"/>
        <v/>
      </c>
      <c r="H34" t="str">
        <f t="shared" si="3"/>
        <v/>
      </c>
      <c r="I34" s="188" t="str">
        <f t="shared" si="2"/>
        <v/>
      </c>
    </row>
    <row r="35" spans="1:9">
      <c r="A35">
        <v>32</v>
      </c>
      <c r="B35" s="46">
        <f>VLOOKUP(DATE(YEAR(Dat_01!B$2)-2,MONTH(Dat_01!B$2),1)+A35,[2]Indices!$D:$D,1)</f>
        <v>45171</v>
      </c>
      <c r="C35" s="166">
        <f>VLOOKUP(B35,[2]Indices!$D:$Q,3,)/1000</f>
        <v>10.319054752920852</v>
      </c>
      <c r="D35" s="166">
        <f>VLOOKUP(B35,[2]Indices!$D:$Q,14,)/1000</f>
        <v>20.220393285105605</v>
      </c>
      <c r="E35" s="166">
        <f t="shared" si="1"/>
        <v>10.319054752920852</v>
      </c>
      <c r="F35" s="188" t="str">
        <f t="shared" si="0"/>
        <v/>
      </c>
      <c r="H35" t="str">
        <f t="shared" si="3"/>
        <v/>
      </c>
      <c r="I35" s="188" t="str">
        <f t="shared" si="2"/>
        <v/>
      </c>
    </row>
    <row r="36" spans="1:9">
      <c r="A36">
        <v>33</v>
      </c>
      <c r="B36" s="46">
        <f>VLOOKUP(DATE(YEAR(Dat_01!B$2)-2,MONTH(Dat_01!B$2),1)+A36,[2]Indices!$D:$D,1)</f>
        <v>45172</v>
      </c>
      <c r="C36" s="166">
        <f>VLOOKUP(B36,[2]Indices!$D:$Q,3,)/1000</f>
        <v>11.337796992919921</v>
      </c>
      <c r="D36" s="166">
        <f>VLOOKUP(B36,[2]Indices!$D:$Q,14,)/1000</f>
        <v>20.220393285105605</v>
      </c>
      <c r="E36" s="166">
        <f t="shared" si="1"/>
        <v>11.337796992919921</v>
      </c>
      <c r="F36" s="188" t="str">
        <f t="shared" si="0"/>
        <v/>
      </c>
      <c r="H36" t="str">
        <f t="shared" si="3"/>
        <v/>
      </c>
      <c r="I36" s="188" t="str">
        <f t="shared" si="2"/>
        <v/>
      </c>
    </row>
    <row r="37" spans="1:9">
      <c r="A37">
        <v>34</v>
      </c>
      <c r="B37" s="46">
        <f>VLOOKUP(DATE(YEAR(Dat_01!B$2)-2,MONTH(Dat_01!B$2),1)+A37,[2]Indices!$D:$D,1)</f>
        <v>45173</v>
      </c>
      <c r="C37" s="166">
        <f>VLOOKUP(B37,[2]Indices!$D:$Q,3,)/1000</f>
        <v>13.641414236922715</v>
      </c>
      <c r="D37" s="166">
        <f>VLOOKUP(B37,[2]Indices!$D:$Q,14,)/1000</f>
        <v>20.220393285105605</v>
      </c>
      <c r="E37" s="166">
        <f t="shared" si="1"/>
        <v>13.641414236922715</v>
      </c>
      <c r="F37" s="188" t="str">
        <f t="shared" si="0"/>
        <v/>
      </c>
      <c r="H37" t="str">
        <f t="shared" si="3"/>
        <v/>
      </c>
      <c r="I37" s="188" t="str">
        <f t="shared" si="2"/>
        <v/>
      </c>
    </row>
    <row r="38" spans="1:9">
      <c r="A38">
        <v>35</v>
      </c>
      <c r="B38" s="46">
        <f>VLOOKUP(DATE(YEAR(Dat_01!B$2)-2,MONTH(Dat_01!B$2),1)+A38,[2]Indices!$D:$D,1)</f>
        <v>45174</v>
      </c>
      <c r="C38" s="166">
        <f>VLOOKUP(B38,[2]Indices!$D:$Q,3,)/1000</f>
        <v>21.318054852921787</v>
      </c>
      <c r="D38" s="166">
        <f>VLOOKUP(B38,[2]Indices!$D:$Q,14,)/1000</f>
        <v>20.220393285105605</v>
      </c>
      <c r="E38" s="166">
        <f t="shared" si="1"/>
        <v>20.220393285105605</v>
      </c>
      <c r="F38" s="188" t="str">
        <f t="shared" si="0"/>
        <v/>
      </c>
      <c r="H38" t="str">
        <f t="shared" si="3"/>
        <v/>
      </c>
      <c r="I38" s="188" t="str">
        <f t="shared" si="2"/>
        <v/>
      </c>
    </row>
    <row r="39" spans="1:9">
      <c r="A39">
        <v>36</v>
      </c>
      <c r="B39" s="46">
        <f>VLOOKUP(DATE(YEAR(Dat_01!B$2)-2,MONTH(Dat_01!B$2),1)+A39,[2]Indices!$D:$D,1)</f>
        <v>45175</v>
      </c>
      <c r="C39" s="166">
        <f>VLOOKUP(B39,[2]Indices!$D:$Q,3,)/1000</f>
        <v>40.18969514857428</v>
      </c>
      <c r="D39" s="166">
        <f>VLOOKUP(B39,[2]Indices!$D:$Q,14,)/1000</f>
        <v>20.220393285105605</v>
      </c>
      <c r="E39" s="166">
        <f t="shared" si="1"/>
        <v>20.220393285105605</v>
      </c>
      <c r="F39" s="188" t="str">
        <f t="shared" si="0"/>
        <v/>
      </c>
      <c r="H39" t="str">
        <f t="shared" si="3"/>
        <v/>
      </c>
      <c r="I39" s="188" t="str">
        <f t="shared" si="2"/>
        <v/>
      </c>
    </row>
    <row r="40" spans="1:9">
      <c r="A40">
        <v>37</v>
      </c>
      <c r="B40" s="46">
        <f>VLOOKUP(DATE(YEAR(Dat_01!B$2)-2,MONTH(Dat_01!B$2),1)+A40,[2]Indices!$D:$D,1)</f>
        <v>45176</v>
      </c>
      <c r="C40" s="166">
        <f>VLOOKUP(B40,[2]Indices!$D:$Q,3,)/1000</f>
        <v>44.319692828575214</v>
      </c>
      <c r="D40" s="166">
        <f>VLOOKUP(B40,[2]Indices!$D:$Q,14,)/1000</f>
        <v>20.220393285105605</v>
      </c>
      <c r="E40" s="166">
        <f t="shared" si="1"/>
        <v>20.220393285105605</v>
      </c>
      <c r="F40" s="188" t="str">
        <f t="shared" si="0"/>
        <v/>
      </c>
      <c r="H40" t="str">
        <f t="shared" si="3"/>
        <v/>
      </c>
      <c r="I40" s="188" t="str">
        <f t="shared" si="2"/>
        <v/>
      </c>
    </row>
    <row r="41" spans="1:9">
      <c r="A41">
        <v>38</v>
      </c>
      <c r="B41" s="46">
        <f>VLOOKUP(DATE(YEAR(Dat_01!B$2)-2,MONTH(Dat_01!B$2),1)+A41,[2]Indices!$D:$D,1)</f>
        <v>45177</v>
      </c>
      <c r="C41" s="166">
        <f>VLOOKUP(B41,[2]Indices!$D:$Q,3,)/1000</f>
        <v>39.886098017574284</v>
      </c>
      <c r="D41" s="166">
        <f>VLOOKUP(B41,[2]Indices!$D:$Q,14,)/1000</f>
        <v>20.220393285105605</v>
      </c>
      <c r="E41" s="166">
        <f t="shared" si="1"/>
        <v>20.220393285105605</v>
      </c>
      <c r="F41" s="188" t="str">
        <f t="shared" si="0"/>
        <v/>
      </c>
      <c r="H41" t="str">
        <f t="shared" si="3"/>
        <v/>
      </c>
      <c r="I41" s="188" t="str">
        <f t="shared" si="2"/>
        <v/>
      </c>
    </row>
    <row r="42" spans="1:9">
      <c r="A42">
        <v>39</v>
      </c>
      <c r="B42" s="46">
        <f>VLOOKUP(DATE(YEAR(Dat_01!B$2)-2,MONTH(Dat_01!B$2),1)+A42,[2]Indices!$D:$D,1)</f>
        <v>45178</v>
      </c>
      <c r="C42" s="166">
        <f>VLOOKUP(B42,[2]Indices!$D:$Q,3,)/1000</f>
        <v>27.240925667576143</v>
      </c>
      <c r="D42" s="166">
        <f>VLOOKUP(B42,[2]Indices!$D:$Q,14,)/1000</f>
        <v>20.220393285105605</v>
      </c>
      <c r="E42" s="166">
        <f t="shared" si="1"/>
        <v>20.220393285105605</v>
      </c>
      <c r="F42" s="188" t="str">
        <f t="shared" si="0"/>
        <v/>
      </c>
      <c r="H42" t="str">
        <f t="shared" si="3"/>
        <v/>
      </c>
      <c r="I42" s="188" t="str">
        <f t="shared" si="2"/>
        <v/>
      </c>
    </row>
    <row r="43" spans="1:9">
      <c r="A43">
        <v>40</v>
      </c>
      <c r="B43" s="46">
        <f>VLOOKUP(DATE(YEAR(Dat_01!B$2)-2,MONTH(Dat_01!B$2),1)+A43,[2]Indices!$D:$D,1)</f>
        <v>45179</v>
      </c>
      <c r="C43" s="166">
        <f>VLOOKUP(B43,[2]Indices!$D:$Q,3,)/1000</f>
        <v>23.551585360575213</v>
      </c>
      <c r="D43" s="166">
        <f>VLOOKUP(B43,[2]Indices!$D:$Q,14,)/1000</f>
        <v>20.220393285105605</v>
      </c>
      <c r="E43" s="166">
        <f t="shared" si="1"/>
        <v>20.220393285105605</v>
      </c>
      <c r="F43" s="188" t="str">
        <f t="shared" si="0"/>
        <v/>
      </c>
      <c r="H43" t="str">
        <f t="shared" si="3"/>
        <v/>
      </c>
      <c r="I43" s="188" t="str">
        <f t="shared" si="2"/>
        <v/>
      </c>
    </row>
    <row r="44" spans="1:9">
      <c r="A44">
        <v>41</v>
      </c>
      <c r="B44" s="46">
        <f>VLOOKUP(DATE(YEAR(Dat_01!B$2)-2,MONTH(Dat_01!B$2),1)+A44,[2]Indices!$D:$D,1)</f>
        <v>45180</v>
      </c>
      <c r="C44" s="166">
        <f>VLOOKUP(B44,[2]Indices!$D:$Q,3,)/1000</f>
        <v>35.294461380574276</v>
      </c>
      <c r="D44" s="166">
        <f>VLOOKUP(B44,[2]Indices!$D:$Q,14,)/1000</f>
        <v>20.220393285105605</v>
      </c>
      <c r="E44" s="166">
        <f t="shared" si="1"/>
        <v>20.220393285105605</v>
      </c>
      <c r="F44" s="188" t="str">
        <f t="shared" si="0"/>
        <v/>
      </c>
      <c r="H44" t="str">
        <f t="shared" si="3"/>
        <v/>
      </c>
      <c r="I44" s="188" t="str">
        <f t="shared" si="2"/>
        <v/>
      </c>
    </row>
    <row r="45" spans="1:9">
      <c r="A45">
        <v>42</v>
      </c>
      <c r="B45" s="46">
        <f>VLOOKUP(DATE(YEAR(Dat_01!B$2)-2,MONTH(Dat_01!B$2),1)+A45,[2]Indices!$D:$D,1)</f>
        <v>45181</v>
      </c>
      <c r="C45" s="166">
        <f>VLOOKUP(B45,[2]Indices!$D:$Q,3,)/1000</f>
        <v>37.172804696575213</v>
      </c>
      <c r="D45" s="166">
        <f>VLOOKUP(B45,[2]Indices!$D:$Q,14,)/1000</f>
        <v>20.220393285105605</v>
      </c>
      <c r="E45" s="166">
        <f t="shared" si="1"/>
        <v>20.220393285105605</v>
      </c>
      <c r="F45" s="188" t="str">
        <f t="shared" ref="F45" si="4">IF(DAY(B45)=15,IF(MONTH(B45)=1,"E",IF(MONTH(B45)=2,"F",IF(MONTH(B45)=3,"M",IF(MONTH(B45)=4,"A",IF(MONTH(B45)=5,"M",IF(MONTH(B45)=6,"J",IF(MONTH(B45)=7,"J",IF(MONTH(B45)=8,"A",IF(MONTH(B45)=9,"S",IF(MONTH(B45)=10,"O",IF(MONTH(B45)=11,"N",IF(MONTH(B45)=12,"D","")))))))))))),"")</f>
        <v/>
      </c>
      <c r="H45" t="str">
        <f t="shared" si="3"/>
        <v/>
      </c>
      <c r="I45" s="188" t="str">
        <f t="shared" si="2"/>
        <v/>
      </c>
    </row>
    <row r="46" spans="1:9">
      <c r="A46">
        <v>43</v>
      </c>
      <c r="B46" s="46">
        <f>VLOOKUP(DATE(YEAR(Dat_01!B$2)-2,MONTH(Dat_01!B$2),1)+A46,[2]Indices!$D:$D,1)</f>
        <v>45182</v>
      </c>
      <c r="C46" s="166">
        <f>VLOOKUP(B46,[2]Indices!$D:$Q,3,)/1000</f>
        <v>22.219223154021087</v>
      </c>
      <c r="D46" s="166">
        <f>VLOOKUP(B46,[2]Indices!$D:$Q,14,)/1000</f>
        <v>20.220393285105605</v>
      </c>
      <c r="E46" s="166">
        <f t="shared" si="1"/>
        <v>20.220393285105605</v>
      </c>
      <c r="F46" s="188" t="str">
        <f t="shared" si="0"/>
        <v/>
      </c>
      <c r="H46" t="str">
        <f t="shared" si="3"/>
        <v/>
      </c>
      <c r="I46" s="188" t="str">
        <f t="shared" si="2"/>
        <v/>
      </c>
    </row>
    <row r="47" spans="1:9">
      <c r="A47">
        <v>44</v>
      </c>
      <c r="B47" s="46">
        <f>VLOOKUP(DATE(YEAR(Dat_01!B$2)-2,MONTH(Dat_01!B$2),1)+A47,[2]Indices!$D:$D,1)</f>
        <v>45183</v>
      </c>
      <c r="C47" s="166">
        <f>VLOOKUP(B47,[2]Indices!$D:$Q,3,)/1000</f>
        <v>19.39009074702016</v>
      </c>
      <c r="D47" s="166">
        <f>VLOOKUP(B47,[2]Indices!$D:$Q,14,)/1000</f>
        <v>20.220393285105605</v>
      </c>
      <c r="E47" s="166">
        <f t="shared" si="1"/>
        <v>19.39009074702016</v>
      </c>
      <c r="F47" s="188" t="str">
        <f t="shared" ref="F47" si="5">IF(DAY(B47)=15,IF(MONTH(B47)=1,"E",IF(MONTH(B47)=2,"F",IF(MONTH(B47)=3,"M",IF(MONTH(B47)=4,"A",IF(MONTH(B47)=5,"M",IF(MONTH(B47)=6,"J",IF(MONTH(B47)=7,"J",IF(MONTH(B47)=8,"A",IF(MONTH(B47)=9,"S",IF(MONTH(B47)=10,"O",IF(MONTH(B47)=11,"N",IF(MONTH(B47)=12,"D","")))))))))))),"")</f>
        <v/>
      </c>
      <c r="H47" t="str">
        <f t="shared" si="3"/>
        <v/>
      </c>
      <c r="I47" s="188" t="str">
        <f t="shared" si="2"/>
        <v/>
      </c>
    </row>
    <row r="48" spans="1:9">
      <c r="A48">
        <v>45</v>
      </c>
      <c r="B48" s="46">
        <f>VLOOKUP(DATE(YEAR(Dat_01!B$2)-2,MONTH(Dat_01!B$2),1)+A48,[2]Indices!$D:$D,1)</f>
        <v>45184</v>
      </c>
      <c r="C48" s="166">
        <f>VLOOKUP(B48,[2]Indices!$D:$Q,3,)/1000</f>
        <v>26.119200957019228</v>
      </c>
      <c r="D48" s="166">
        <f>VLOOKUP(B48,[2]Indices!$D:$Q,14,)/1000</f>
        <v>20.220393285105605</v>
      </c>
      <c r="E48" s="166">
        <f t="shared" si="1"/>
        <v>20.220393285105605</v>
      </c>
      <c r="F48" s="188" t="str">
        <f t="shared" ref="F48" si="6">IF(DAY(B48)=15,IF(MONTH(B48)=1,"E",IF(MONTH(B48)=2,"F",IF(MONTH(B48)=3,"M",IF(MONTH(B48)=4,"A",IF(MONTH(B48)=5,"M",IF(MONTH(B48)=6,"J",IF(MONTH(B48)=7,"J",IF(MONTH(B48)=8,"A",IF(MONTH(B48)=9,"S",IF(MONTH(B48)=10,"O",IF(MONTH(B48)=11,"N",IF(MONTH(B48)=12,"D","")))))))))))),"")</f>
        <v>S</v>
      </c>
      <c r="G48" s="189">
        <f>IF(DAY(B48)=15,D48,"")</f>
        <v>20.220393285105605</v>
      </c>
      <c r="H48" t="str">
        <f t="shared" si="3"/>
        <v/>
      </c>
      <c r="I48" s="188" t="str">
        <f t="shared" si="2"/>
        <v>S</v>
      </c>
    </row>
    <row r="49" spans="1:9">
      <c r="A49">
        <v>46</v>
      </c>
      <c r="B49" s="46">
        <f>VLOOKUP(DATE(YEAR(Dat_01!B$2)-2,MONTH(Dat_01!B$2),1)+A49,[2]Indices!$D:$D,1)</f>
        <v>45185</v>
      </c>
      <c r="C49" s="166">
        <f>VLOOKUP(B49,[2]Indices!$D:$Q,3,)/1000</f>
        <v>18.903673146022022</v>
      </c>
      <c r="D49" s="166">
        <f>VLOOKUP(B49,[2]Indices!$D:$Q,14,)/1000</f>
        <v>20.220393285105605</v>
      </c>
      <c r="E49" s="166">
        <f t="shared" si="1"/>
        <v>18.903673146022022</v>
      </c>
      <c r="F49" s="188" t="str">
        <f t="shared" si="0"/>
        <v/>
      </c>
      <c r="H49" t="str">
        <f t="shared" si="3"/>
        <v/>
      </c>
      <c r="I49" s="188" t="str">
        <f t="shared" si="2"/>
        <v/>
      </c>
    </row>
    <row r="50" spans="1:9">
      <c r="A50">
        <v>47</v>
      </c>
      <c r="B50" s="46">
        <f>VLOOKUP(DATE(YEAR(Dat_01!B$2)-2,MONTH(Dat_01!B$2),1)+A50,[2]Indices!$D:$D,1)</f>
        <v>45186</v>
      </c>
      <c r="C50" s="166">
        <f>VLOOKUP(B50,[2]Indices!$D:$Q,3,)/1000</f>
        <v>10.851405378019226</v>
      </c>
      <c r="D50" s="166">
        <f>VLOOKUP(B50,[2]Indices!$D:$Q,14,)/1000</f>
        <v>20.220393285105605</v>
      </c>
      <c r="E50" s="166">
        <f t="shared" si="1"/>
        <v>10.851405378019226</v>
      </c>
      <c r="F50" s="188" t="str">
        <f t="shared" si="0"/>
        <v/>
      </c>
      <c r="H50" t="str">
        <f t="shared" si="3"/>
        <v/>
      </c>
      <c r="I50" s="188" t="str">
        <f t="shared" si="2"/>
        <v/>
      </c>
    </row>
    <row r="51" spans="1:9">
      <c r="A51">
        <v>48</v>
      </c>
      <c r="B51" s="46">
        <f>VLOOKUP(DATE(YEAR(Dat_01!B$2)-2,MONTH(Dat_01!B$2),1)+A51,[2]Indices!$D:$D,1)</f>
        <v>45187</v>
      </c>
      <c r="C51" s="166">
        <f>VLOOKUP(B51,[2]Indices!$D:$Q,3,)/1000</f>
        <v>26.837577350022023</v>
      </c>
      <c r="D51" s="166">
        <f>VLOOKUP(B51,[2]Indices!$D:$Q,14,)/1000</f>
        <v>20.220393285105605</v>
      </c>
      <c r="E51" s="166">
        <f t="shared" si="1"/>
        <v>20.220393285105605</v>
      </c>
      <c r="F51" s="188" t="str">
        <f t="shared" si="0"/>
        <v/>
      </c>
      <c r="H51" t="str">
        <f t="shared" si="3"/>
        <v/>
      </c>
      <c r="I51" s="188" t="str">
        <f t="shared" si="2"/>
        <v/>
      </c>
    </row>
    <row r="52" spans="1:9">
      <c r="A52">
        <v>49</v>
      </c>
      <c r="B52" s="46">
        <f>VLOOKUP(DATE(YEAR(Dat_01!B$2)-2,MONTH(Dat_01!B$2),1)+A52,[2]Indices!$D:$D,1)</f>
        <v>45188</v>
      </c>
      <c r="C52" s="166">
        <f>VLOOKUP(B52,[2]Indices!$D:$Q,3,)/1000</f>
        <v>28.399612466020159</v>
      </c>
      <c r="D52" s="166">
        <f>VLOOKUP(B52,[2]Indices!$D:$Q,14,)/1000</f>
        <v>20.220393285105605</v>
      </c>
      <c r="E52" s="166">
        <f t="shared" si="1"/>
        <v>20.220393285105605</v>
      </c>
      <c r="F52" s="188" t="str">
        <f t="shared" si="0"/>
        <v/>
      </c>
      <c r="H52" t="str">
        <f t="shared" si="3"/>
        <v/>
      </c>
      <c r="I52" s="188" t="str">
        <f t="shared" si="2"/>
        <v/>
      </c>
    </row>
    <row r="53" spans="1:9">
      <c r="A53">
        <v>50</v>
      </c>
      <c r="B53" s="46">
        <f>VLOOKUP(DATE(YEAR(Dat_01!B$2)-2,MONTH(Dat_01!B$2),1)+A53,[2]Indices!$D:$D,1)</f>
        <v>45189</v>
      </c>
      <c r="C53" s="166">
        <f>VLOOKUP(B53,[2]Indices!$D:$Q,3,)/1000</f>
        <v>23.755646107410477</v>
      </c>
      <c r="D53" s="166">
        <f>VLOOKUP(B53,[2]Indices!$D:$Q,14,)/1000</f>
        <v>20.220393285105605</v>
      </c>
      <c r="E53" s="166">
        <f t="shared" si="1"/>
        <v>20.220393285105605</v>
      </c>
      <c r="F53" s="188" t="str">
        <f t="shared" si="0"/>
        <v/>
      </c>
      <c r="H53" t="str">
        <f t="shared" si="3"/>
        <v/>
      </c>
      <c r="I53" s="188" t="str">
        <f t="shared" si="2"/>
        <v/>
      </c>
    </row>
    <row r="54" spans="1:9">
      <c r="A54">
        <v>51</v>
      </c>
      <c r="B54" s="46">
        <f>VLOOKUP(DATE(YEAR(Dat_01!B$2)-2,MONTH(Dat_01!B$2),1)+A54,[2]Indices!$D:$D,1)</f>
        <v>45190</v>
      </c>
      <c r="C54" s="166">
        <f>VLOOKUP(B54,[2]Indices!$D:$Q,3,)/1000</f>
        <v>14.993906731411407</v>
      </c>
      <c r="D54" s="166">
        <f>VLOOKUP(B54,[2]Indices!$D:$Q,14,)/1000</f>
        <v>20.220393285105605</v>
      </c>
      <c r="E54" s="166">
        <f t="shared" si="1"/>
        <v>14.993906731411407</v>
      </c>
      <c r="F54" s="188" t="str">
        <f t="shared" si="0"/>
        <v/>
      </c>
      <c r="H54" t="str">
        <f t="shared" si="3"/>
        <v/>
      </c>
      <c r="I54" s="188" t="str">
        <f t="shared" si="2"/>
        <v/>
      </c>
    </row>
    <row r="55" spans="1:9">
      <c r="A55">
        <v>52</v>
      </c>
      <c r="B55" s="46">
        <f>VLOOKUP(DATE(YEAR(Dat_01!B$2)-2,MONTH(Dat_01!B$2),1)+A55,[2]Indices!$D:$D,1)</f>
        <v>45191</v>
      </c>
      <c r="C55" s="166">
        <f>VLOOKUP(B55,[2]Indices!$D:$Q,3,)/1000</f>
        <v>26.327376983410474</v>
      </c>
      <c r="D55" s="166">
        <f>VLOOKUP(B55,[2]Indices!$D:$Q,14,)/1000</f>
        <v>20.220393285105605</v>
      </c>
      <c r="E55" s="166">
        <f t="shared" si="1"/>
        <v>20.220393285105605</v>
      </c>
      <c r="F55" s="188" t="str">
        <f t="shared" si="0"/>
        <v/>
      </c>
      <c r="H55" t="str">
        <f t="shared" si="3"/>
        <v/>
      </c>
      <c r="I55" s="188" t="str">
        <f t="shared" si="2"/>
        <v/>
      </c>
    </row>
    <row r="56" spans="1:9">
      <c r="A56">
        <v>53</v>
      </c>
      <c r="B56" s="46">
        <f>VLOOKUP(DATE(YEAR(Dat_01!B$2)-2,MONTH(Dat_01!B$2),1)+A56,[2]Indices!$D:$D,1)</f>
        <v>45192</v>
      </c>
      <c r="C56" s="166">
        <f>VLOOKUP(B56,[2]Indices!$D:$Q,3,)/1000</f>
        <v>19.125017947411408</v>
      </c>
      <c r="D56" s="166">
        <f>VLOOKUP(B56,[2]Indices!$D:$Q,14,)/1000</f>
        <v>20.220393285105605</v>
      </c>
      <c r="E56" s="166">
        <f t="shared" si="1"/>
        <v>19.125017947411408</v>
      </c>
      <c r="F56" s="188" t="str">
        <f t="shared" si="0"/>
        <v/>
      </c>
      <c r="H56" t="str">
        <f t="shared" si="3"/>
        <v/>
      </c>
      <c r="I56" s="188" t="str">
        <f t="shared" si="2"/>
        <v/>
      </c>
    </row>
    <row r="57" spans="1:9">
      <c r="A57">
        <v>54</v>
      </c>
      <c r="B57" s="46">
        <f>VLOOKUP(DATE(YEAR(Dat_01!B$2)-2,MONTH(Dat_01!B$2),1)+A57,[2]Indices!$D:$D,1)</f>
        <v>45193</v>
      </c>
      <c r="C57" s="166">
        <f>VLOOKUP(B57,[2]Indices!$D:$Q,3,)/1000</f>
        <v>17.897973575408614</v>
      </c>
      <c r="D57" s="166">
        <f>VLOOKUP(B57,[2]Indices!$D:$Q,14,)/1000</f>
        <v>20.220393285105605</v>
      </c>
      <c r="E57" s="166">
        <f t="shared" si="1"/>
        <v>17.897973575408614</v>
      </c>
      <c r="F57" s="188" t="str">
        <f t="shared" si="0"/>
        <v/>
      </c>
      <c r="H57" t="str">
        <f t="shared" si="3"/>
        <v/>
      </c>
      <c r="I57" s="188" t="str">
        <f t="shared" si="2"/>
        <v/>
      </c>
    </row>
    <row r="58" spans="1:9">
      <c r="A58">
        <v>55</v>
      </c>
      <c r="B58" s="46">
        <f>VLOOKUP(DATE(YEAR(Dat_01!B$2)-2,MONTH(Dat_01!B$2),1)+A58,[2]Indices!$D:$D,1)</f>
        <v>45194</v>
      </c>
      <c r="C58" s="166">
        <f>VLOOKUP(B58,[2]Indices!$D:$Q,3,)/1000</f>
        <v>32.557516671412344</v>
      </c>
      <c r="D58" s="166">
        <f>VLOOKUP(B58,[2]Indices!$D:$Q,14,)/1000</f>
        <v>20.220393285105605</v>
      </c>
      <c r="E58" s="166">
        <f t="shared" si="1"/>
        <v>20.220393285105605</v>
      </c>
      <c r="F58" s="188" t="str">
        <f t="shared" si="0"/>
        <v/>
      </c>
      <c r="H58" t="str">
        <f t="shared" si="3"/>
        <v/>
      </c>
      <c r="I58" s="188" t="str">
        <f t="shared" si="2"/>
        <v/>
      </c>
    </row>
    <row r="59" spans="1:9">
      <c r="A59">
        <v>56</v>
      </c>
      <c r="B59" s="46">
        <f>VLOOKUP(DATE(YEAR(Dat_01!B$2)-2,MONTH(Dat_01!B$2),1)+A59,[2]Indices!$D:$D,1)</f>
        <v>45195</v>
      </c>
      <c r="C59" s="166">
        <f>VLOOKUP(B59,[2]Indices!$D:$Q,3,)/1000</f>
        <v>34.472968899409551</v>
      </c>
      <c r="D59" s="166">
        <f>VLOOKUP(B59,[2]Indices!$D:$Q,14,)/1000</f>
        <v>20.220393285105605</v>
      </c>
      <c r="E59" s="166">
        <f t="shared" si="1"/>
        <v>20.220393285105605</v>
      </c>
      <c r="F59" s="188" t="str">
        <f t="shared" si="0"/>
        <v/>
      </c>
      <c r="H59" t="str">
        <f t="shared" si="3"/>
        <v/>
      </c>
      <c r="I59" s="188" t="str">
        <f t="shared" si="2"/>
        <v/>
      </c>
    </row>
    <row r="60" spans="1:9">
      <c r="A60">
        <v>57</v>
      </c>
      <c r="B60" s="46">
        <f>VLOOKUP(DATE(YEAR(Dat_01!B$2)-2,MONTH(Dat_01!B$2),1)+A60,[2]Indices!$D:$D,1)</f>
        <v>45196</v>
      </c>
      <c r="C60" s="166">
        <f>VLOOKUP(B60,[2]Indices!$D:$Q,3,)/1000</f>
        <v>21.829615369558109</v>
      </c>
      <c r="D60" s="166">
        <f>VLOOKUP(B60,[2]Indices!$D:$Q,14,)/1000</f>
        <v>20.220393285105605</v>
      </c>
      <c r="E60" s="166">
        <f t="shared" si="1"/>
        <v>20.220393285105605</v>
      </c>
      <c r="F60" s="188" t="str">
        <f t="shared" si="0"/>
        <v/>
      </c>
      <c r="H60" t="str">
        <f t="shared" si="3"/>
        <v/>
      </c>
      <c r="I60" s="188" t="str">
        <f t="shared" si="2"/>
        <v/>
      </c>
    </row>
    <row r="61" spans="1:9">
      <c r="A61">
        <v>58</v>
      </c>
      <c r="B61" s="46">
        <f>VLOOKUP(DATE(YEAR(Dat_01!B$2)-2,MONTH(Dat_01!B$2),1)+A61,[2]Indices!$D:$D,1)</f>
        <v>45197</v>
      </c>
      <c r="C61" s="166">
        <f>VLOOKUP(B61,[2]Indices!$D:$Q,3,)/1000</f>
        <v>19.390604873559038</v>
      </c>
      <c r="D61" s="166">
        <f>VLOOKUP(B61,[2]Indices!$D:$Q,14,)/1000</f>
        <v>20.220393285105605</v>
      </c>
      <c r="E61" s="166">
        <f t="shared" si="1"/>
        <v>19.390604873559038</v>
      </c>
      <c r="F61" s="188" t="str">
        <f t="shared" si="0"/>
        <v/>
      </c>
      <c r="H61" t="str">
        <f t="shared" si="3"/>
        <v/>
      </c>
      <c r="I61" s="188" t="str">
        <f t="shared" si="2"/>
        <v/>
      </c>
    </row>
    <row r="62" spans="1:9">
      <c r="A62">
        <v>59</v>
      </c>
      <c r="B62" s="46">
        <f>VLOOKUP(DATE(YEAR(Dat_01!B$2)-2,MONTH(Dat_01!B$2),1)+A62,[2]Indices!$D:$D,1)</f>
        <v>45198</v>
      </c>
      <c r="C62" s="166">
        <f>VLOOKUP(B62,[2]Indices!$D:$Q,3,)/1000</f>
        <v>20.590276989558109</v>
      </c>
      <c r="D62" s="166">
        <f>VLOOKUP(B62,[2]Indices!$D:$Q,14,)/1000</f>
        <v>20.220393285105605</v>
      </c>
      <c r="E62" s="166">
        <f t="shared" si="1"/>
        <v>20.220393285105605</v>
      </c>
      <c r="F62" s="188" t="str">
        <f t="shared" si="0"/>
        <v/>
      </c>
      <c r="H62" t="str">
        <f t="shared" si="3"/>
        <v/>
      </c>
      <c r="I62" s="188" t="str">
        <f t="shared" si="2"/>
        <v/>
      </c>
    </row>
    <row r="63" spans="1:9">
      <c r="A63">
        <v>60</v>
      </c>
      <c r="B63" s="46">
        <f>VLOOKUP(DATE(YEAR(Dat_01!B$2)-2,MONTH(Dat_01!B$2),1)+A63,[2]Indices!$D:$D,1)</f>
        <v>45199</v>
      </c>
      <c r="C63" s="166">
        <f>VLOOKUP(B63,[2]Indices!$D:$Q,3,)/1000</f>
        <v>2.523506689559039</v>
      </c>
      <c r="D63" s="166">
        <f>VLOOKUP(B63,[2]Indices!$D:$Q,14,)/1000</f>
        <v>20.220393285105605</v>
      </c>
      <c r="E63" s="166">
        <f t="shared" si="1"/>
        <v>2.523506689559039</v>
      </c>
      <c r="F63" s="188" t="str">
        <f t="shared" si="0"/>
        <v/>
      </c>
      <c r="H63" t="str">
        <f t="shared" si="3"/>
        <v/>
      </c>
      <c r="I63" s="188" t="str">
        <f t="shared" si="2"/>
        <v/>
      </c>
    </row>
    <row r="64" spans="1:9">
      <c r="A64">
        <v>61</v>
      </c>
      <c r="B64" s="46">
        <f>VLOOKUP(DATE(YEAR(Dat_01!B$2)-2,MONTH(Dat_01!B$2),1)+A64,[2]Indices!$D:$D,1)</f>
        <v>45200</v>
      </c>
      <c r="C64" s="166">
        <f>VLOOKUP(B64,[2]Indices!$D:$Q,3,)/1000</f>
        <v>2.1056485495590422</v>
      </c>
      <c r="D64" s="166">
        <f>VLOOKUP(B64,[2]Indices!$D:$Q,14,)/1000</f>
        <v>40.400211353346023</v>
      </c>
      <c r="E64" s="166">
        <f t="shared" si="1"/>
        <v>2.1056485495590422</v>
      </c>
      <c r="F64" s="188" t="str">
        <f t="shared" si="0"/>
        <v/>
      </c>
      <c r="H64" t="str">
        <f t="shared" si="3"/>
        <v/>
      </c>
      <c r="I64" s="188" t="str">
        <f t="shared" si="2"/>
        <v/>
      </c>
    </row>
    <row r="65" spans="1:9">
      <c r="A65">
        <v>62</v>
      </c>
      <c r="B65" s="46">
        <f>VLOOKUP(DATE(YEAR(Dat_01!B$2)-2,MONTH(Dat_01!B$2),1)+A65,[2]Indices!$D:$D,1)</f>
        <v>45201</v>
      </c>
      <c r="C65" s="166">
        <f>VLOOKUP(B65,[2]Indices!$D:$Q,3,)/1000</f>
        <v>2.635984137558109</v>
      </c>
      <c r="D65" s="166">
        <f>VLOOKUP(B65,[2]Indices!$D:$Q,14,)/1000</f>
        <v>40.400211353346023</v>
      </c>
      <c r="E65" s="166">
        <f t="shared" si="1"/>
        <v>2.635984137558109</v>
      </c>
      <c r="F65" s="188" t="str">
        <f t="shared" si="0"/>
        <v/>
      </c>
      <c r="H65" t="str">
        <f t="shared" si="3"/>
        <v/>
      </c>
      <c r="I65" s="188" t="str">
        <f t="shared" si="2"/>
        <v/>
      </c>
    </row>
    <row r="66" spans="1:9">
      <c r="A66">
        <v>63</v>
      </c>
      <c r="B66" s="46">
        <f>VLOOKUP(DATE(YEAR(Dat_01!B$2)-2,MONTH(Dat_01!B$2),1)+A66,[2]Indices!$D:$D,1)</f>
        <v>45202</v>
      </c>
      <c r="C66" s="166">
        <f>VLOOKUP(B66,[2]Indices!$D:$Q,3,)/1000</f>
        <v>3.8150691695590395</v>
      </c>
      <c r="D66" s="166">
        <f>VLOOKUP(B66,[2]Indices!$D:$Q,14,)/1000</f>
        <v>40.400211353346023</v>
      </c>
      <c r="E66" s="166">
        <f t="shared" si="1"/>
        <v>3.8150691695590395</v>
      </c>
      <c r="F66" s="188" t="str">
        <f t="shared" si="0"/>
        <v/>
      </c>
      <c r="H66" t="str">
        <f t="shared" si="3"/>
        <v/>
      </c>
      <c r="I66" s="188" t="str">
        <f t="shared" si="2"/>
        <v/>
      </c>
    </row>
    <row r="67" spans="1:9">
      <c r="A67">
        <v>64</v>
      </c>
      <c r="B67" s="46">
        <f>VLOOKUP(DATE(YEAR(Dat_01!B$2)-2,MONTH(Dat_01!B$2),1)+A67,[2]Indices!$D:$D,1)</f>
        <v>45203</v>
      </c>
      <c r="C67" s="166">
        <f>VLOOKUP(B67,[2]Indices!$D:$Q,3,)/1000</f>
        <v>8.2569853218427092</v>
      </c>
      <c r="D67" s="166">
        <f>VLOOKUP(B67,[2]Indices!$D:$Q,14,)/1000</f>
        <v>40.400211353346023</v>
      </c>
      <c r="E67" s="166">
        <f t="shared" si="1"/>
        <v>8.2569853218427092</v>
      </c>
      <c r="F67" s="188" t="str">
        <f t="shared" ref="F67:F130" si="7">IF(DAY(B67)=15,IF(MONTH(B67)=1,"E",IF(MONTH(B67)=2,"F",IF(MONTH(B67)=3,"M",IF(MONTH(B67)=4,"A",IF(MONTH(B67)=5,"M",IF(MONTH(B67)=6,"J",IF(MONTH(B67)=7,"J",IF(MONTH(B67)=8,"A",IF(MONTH(B67)=9,"S",IF(MONTH(B67)=10,"O",IF(MONTH(B67)=11,"N",IF(MONTH(B67)=12,"D","")))))))))))),"")</f>
        <v/>
      </c>
      <c r="H67" t="str">
        <f t="shared" si="3"/>
        <v/>
      </c>
      <c r="I67" s="188" t="str">
        <f t="shared" si="2"/>
        <v/>
      </c>
    </row>
    <row r="68" spans="1:9">
      <c r="A68">
        <v>65</v>
      </c>
      <c r="B68" s="46">
        <f>VLOOKUP(DATE(YEAR(Dat_01!B$2)-2,MONTH(Dat_01!B$2),1)+A68,[2]Indices!$D:$D,1)</f>
        <v>45204</v>
      </c>
      <c r="C68" s="166">
        <f>VLOOKUP(B68,[2]Indices!$D:$Q,3,)/1000</f>
        <v>20.672574646844573</v>
      </c>
      <c r="D68" s="166">
        <f>VLOOKUP(B68,[2]Indices!$D:$Q,14,)/1000</f>
        <v>40.400211353346023</v>
      </c>
      <c r="E68" s="166">
        <f t="shared" ref="E68:E131" si="8">IF(C68&lt;D68,C68,D68)</f>
        <v>20.672574646844573</v>
      </c>
      <c r="F68" s="188" t="str">
        <f t="shared" si="7"/>
        <v/>
      </c>
      <c r="H68" t="str">
        <f t="shared" si="3"/>
        <v/>
      </c>
      <c r="I68" s="188" t="str">
        <f t="shared" ref="I68:I131" si="9">IF(DAY(B68)=15,IF(MONTH(B68)=1,"E",IF(MONTH(B68)=2,"F",IF(MONTH(B68)=3,"M",IF(MONTH(B68)=4,"A",IF(MONTH(B68)=5,"M",IF(MONTH(B68)=6,"J",IF(MONTH(B68)=7,"J",IF(MONTH(B68)=8,"A",IF(MONTH(B68)=9,"S",IF(MONTH(B68)=10,"O",IF(MONTH(B68)=11,"N",IF(MONTH(B68)=12,"D","")))))))))))),"")</f>
        <v/>
      </c>
    </row>
    <row r="69" spans="1:9">
      <c r="A69">
        <v>66</v>
      </c>
      <c r="B69" s="46">
        <f>VLOOKUP(DATE(YEAR(Dat_01!B$2)-2,MONTH(Dat_01!B$2),1)+A69,[2]Indices!$D:$D,1)</f>
        <v>45205</v>
      </c>
      <c r="C69" s="166">
        <f>VLOOKUP(B69,[2]Indices!$D:$Q,3,)/1000</f>
        <v>22.144515225843644</v>
      </c>
      <c r="D69" s="166">
        <f>VLOOKUP(B69,[2]Indices!$D:$Q,14,)/1000</f>
        <v>40.400211353346023</v>
      </c>
      <c r="E69" s="166">
        <f t="shared" si="8"/>
        <v>22.144515225843644</v>
      </c>
      <c r="F69" s="188" t="str">
        <f t="shared" si="7"/>
        <v/>
      </c>
      <c r="H69" t="str">
        <f t="shared" ref="H69:H132" si="10">IF(MONTH(B69)=1,IF(DAY(B69)=1,YEAR(B69),""),"")</f>
        <v/>
      </c>
      <c r="I69" s="188" t="str">
        <f t="shared" si="9"/>
        <v/>
      </c>
    </row>
    <row r="70" spans="1:9">
      <c r="A70">
        <v>67</v>
      </c>
      <c r="B70" s="46">
        <f>VLOOKUP(DATE(YEAR(Dat_01!B$2)-2,MONTH(Dat_01!B$2),1)+A70,[2]Indices!$D:$D,1)</f>
        <v>45206</v>
      </c>
      <c r="C70" s="166">
        <f>VLOOKUP(B70,[2]Indices!$D:$Q,3,)/1000</f>
        <v>5.1140933218445719</v>
      </c>
      <c r="D70" s="166">
        <f>VLOOKUP(B70,[2]Indices!$D:$Q,14,)/1000</f>
        <v>40.400211353346023</v>
      </c>
      <c r="E70" s="166">
        <f t="shared" si="8"/>
        <v>5.1140933218445719</v>
      </c>
      <c r="F70" s="188" t="str">
        <f t="shared" si="7"/>
        <v/>
      </c>
      <c r="H70" t="str">
        <f t="shared" si="10"/>
        <v/>
      </c>
      <c r="I70" s="188" t="str">
        <f t="shared" si="9"/>
        <v/>
      </c>
    </row>
    <row r="71" spans="1:9">
      <c r="A71">
        <v>68</v>
      </c>
      <c r="B71" s="46">
        <f>VLOOKUP(DATE(YEAR(Dat_01!B$2)-2,MONTH(Dat_01!B$2),1)+A71,[2]Indices!$D:$D,1)</f>
        <v>45207</v>
      </c>
      <c r="C71" s="166">
        <f>VLOOKUP(B71,[2]Indices!$D:$Q,3,)/1000</f>
        <v>3.4750962828436425</v>
      </c>
      <c r="D71" s="166">
        <f>VLOOKUP(B71,[2]Indices!$D:$Q,14,)/1000</f>
        <v>40.400211353346023</v>
      </c>
      <c r="E71" s="166">
        <f t="shared" si="8"/>
        <v>3.4750962828436425</v>
      </c>
      <c r="F71" s="188" t="str">
        <f t="shared" si="7"/>
        <v/>
      </c>
      <c r="H71" t="str">
        <f t="shared" si="10"/>
        <v/>
      </c>
      <c r="I71" s="188" t="str">
        <f t="shared" si="9"/>
        <v/>
      </c>
    </row>
    <row r="72" spans="1:9">
      <c r="A72">
        <v>69</v>
      </c>
      <c r="B72" s="46">
        <f>VLOOKUP(DATE(YEAR(Dat_01!B$2)-2,MONTH(Dat_01!B$2),1)+A72,[2]Indices!$D:$D,1)</f>
        <v>45208</v>
      </c>
      <c r="C72" s="166">
        <f>VLOOKUP(B72,[2]Indices!$D:$Q,3,)/1000</f>
        <v>22.509661284844572</v>
      </c>
      <c r="D72" s="166">
        <f>VLOOKUP(B72,[2]Indices!$D:$Q,14,)/1000</f>
        <v>40.400211353346023</v>
      </c>
      <c r="E72" s="166">
        <f t="shared" si="8"/>
        <v>22.509661284844572</v>
      </c>
      <c r="F72" s="188" t="str">
        <f t="shared" si="7"/>
        <v/>
      </c>
      <c r="H72" t="str">
        <f t="shared" si="10"/>
        <v/>
      </c>
      <c r="I72" s="188" t="str">
        <f t="shared" si="9"/>
        <v/>
      </c>
    </row>
    <row r="73" spans="1:9">
      <c r="A73">
        <v>70</v>
      </c>
      <c r="B73" s="46">
        <f>VLOOKUP(DATE(YEAR(Dat_01!B$2)-2,MONTH(Dat_01!B$2),1)+A73,[2]Indices!$D:$D,1)</f>
        <v>45209</v>
      </c>
      <c r="C73" s="166">
        <f>VLOOKUP(B73,[2]Indices!$D:$Q,3,)/1000</f>
        <v>24.315748561843641</v>
      </c>
      <c r="D73" s="166">
        <f>VLOOKUP(B73,[2]Indices!$D:$Q,14,)/1000</f>
        <v>40.400211353346023</v>
      </c>
      <c r="E73" s="166">
        <f t="shared" si="8"/>
        <v>24.315748561843641</v>
      </c>
      <c r="F73" s="188" t="str">
        <f t="shared" si="7"/>
        <v/>
      </c>
      <c r="H73" t="str">
        <f t="shared" si="10"/>
        <v/>
      </c>
      <c r="I73" s="188" t="str">
        <f t="shared" si="9"/>
        <v/>
      </c>
    </row>
    <row r="74" spans="1:9">
      <c r="A74">
        <v>71</v>
      </c>
      <c r="B74" s="46">
        <f>VLOOKUP(DATE(YEAR(Dat_01!B$2)-2,MONTH(Dat_01!B$2),1)+A74,[2]Indices!$D:$D,1)</f>
        <v>45210</v>
      </c>
      <c r="C74" s="166">
        <f>VLOOKUP(B74,[2]Indices!$D:$Q,3,)/1000</f>
        <v>16.618847536526957</v>
      </c>
      <c r="D74" s="166">
        <f>VLOOKUP(B74,[2]Indices!$D:$Q,14,)/1000</f>
        <v>40.400211353346023</v>
      </c>
      <c r="E74" s="166">
        <f t="shared" si="8"/>
        <v>16.618847536526957</v>
      </c>
      <c r="F74" s="188" t="str">
        <f t="shared" si="7"/>
        <v/>
      </c>
      <c r="H74" t="str">
        <f t="shared" si="10"/>
        <v/>
      </c>
      <c r="I74" s="188" t="str">
        <f t="shared" si="9"/>
        <v/>
      </c>
    </row>
    <row r="75" spans="1:9">
      <c r="A75">
        <v>72</v>
      </c>
      <c r="B75" s="46">
        <f>VLOOKUP(DATE(YEAR(Dat_01!B$2)-2,MONTH(Dat_01!B$2),1)+A75,[2]Indices!$D:$D,1)</f>
        <v>45211</v>
      </c>
      <c r="C75" s="166">
        <f>VLOOKUP(B75,[2]Indices!$D:$Q,3,)/1000</f>
        <v>8.7665859895250904</v>
      </c>
      <c r="D75" s="166">
        <f>VLOOKUP(B75,[2]Indices!$D:$Q,14,)/1000</f>
        <v>40.400211353346023</v>
      </c>
      <c r="E75" s="166">
        <f t="shared" si="8"/>
        <v>8.7665859895250904</v>
      </c>
      <c r="F75" s="188" t="str">
        <f t="shared" si="7"/>
        <v/>
      </c>
      <c r="H75" t="str">
        <f t="shared" si="10"/>
        <v/>
      </c>
      <c r="I75" s="188" t="str">
        <f t="shared" si="9"/>
        <v/>
      </c>
    </row>
    <row r="76" spans="1:9">
      <c r="A76">
        <v>73</v>
      </c>
      <c r="B76" s="46">
        <f>VLOOKUP(DATE(YEAR(Dat_01!B$2)-2,MONTH(Dat_01!B$2),1)+A76,[2]Indices!$D:$D,1)</f>
        <v>45212</v>
      </c>
      <c r="C76" s="166">
        <f>VLOOKUP(B76,[2]Indices!$D:$Q,3,)/1000</f>
        <v>4.0539202715278808</v>
      </c>
      <c r="D76" s="166">
        <f>VLOOKUP(B76,[2]Indices!$D:$Q,14,)/1000</f>
        <v>40.400211353346023</v>
      </c>
      <c r="E76" s="166">
        <f t="shared" si="8"/>
        <v>4.0539202715278808</v>
      </c>
      <c r="F76" s="188" t="str">
        <f t="shared" si="7"/>
        <v/>
      </c>
      <c r="H76" t="str">
        <f t="shared" si="10"/>
        <v/>
      </c>
      <c r="I76" s="188" t="str">
        <f t="shared" si="9"/>
        <v/>
      </c>
    </row>
    <row r="77" spans="1:9">
      <c r="A77">
        <v>74</v>
      </c>
      <c r="B77" s="46">
        <f>VLOOKUP(DATE(YEAR(Dat_01!B$2)-2,MONTH(Dat_01!B$2),1)+A77,[2]Indices!$D:$D,1)</f>
        <v>45213</v>
      </c>
      <c r="C77" s="166">
        <f>VLOOKUP(B77,[2]Indices!$D:$Q,3,)/1000</f>
        <v>11.487250864526956</v>
      </c>
      <c r="D77" s="166">
        <f>VLOOKUP(B77,[2]Indices!$D:$Q,14,)/1000</f>
        <v>40.400211353346023</v>
      </c>
      <c r="E77" s="166">
        <f t="shared" si="8"/>
        <v>11.487250864526956</v>
      </c>
      <c r="F77" s="188" t="str">
        <f t="shared" si="7"/>
        <v/>
      </c>
      <c r="H77" t="str">
        <f t="shared" si="10"/>
        <v/>
      </c>
      <c r="I77" s="188" t="str">
        <f t="shared" si="9"/>
        <v/>
      </c>
    </row>
    <row r="78" spans="1:9">
      <c r="A78">
        <v>75</v>
      </c>
      <c r="B78" s="46">
        <f>VLOOKUP(DATE(YEAR(Dat_01!B$2)-2,MONTH(Dat_01!B$2),1)+A78,[2]Indices!$D:$D,1)</f>
        <v>45214</v>
      </c>
      <c r="C78" s="166">
        <f>VLOOKUP(B78,[2]Indices!$D:$Q,3,)/1000</f>
        <v>5.1308790605269534</v>
      </c>
      <c r="D78" s="166">
        <f>VLOOKUP(B78,[2]Indices!$D:$Q,14,)/1000</f>
        <v>40.400211353346023</v>
      </c>
      <c r="E78" s="166">
        <f t="shared" si="8"/>
        <v>5.1308790605269534</v>
      </c>
      <c r="F78" s="188" t="str">
        <f t="shared" si="7"/>
        <v>O</v>
      </c>
      <c r="G78" s="189">
        <f>IF(DAY(B78)=15,D78,"")</f>
        <v>40.400211353346023</v>
      </c>
      <c r="H78" t="str">
        <f t="shared" si="10"/>
        <v/>
      </c>
      <c r="I78" s="188" t="str">
        <f t="shared" si="9"/>
        <v>O</v>
      </c>
    </row>
    <row r="79" spans="1:9">
      <c r="A79">
        <v>76</v>
      </c>
      <c r="B79" s="46">
        <f>VLOOKUP(DATE(YEAR(Dat_01!B$2)-2,MONTH(Dat_01!B$2),1)+A79,[2]Indices!$D:$D,1)</f>
        <v>45215</v>
      </c>
      <c r="C79" s="166">
        <f>VLOOKUP(B79,[2]Indices!$D:$Q,3,)/1000</f>
        <v>27.555892200526948</v>
      </c>
      <c r="D79" s="166">
        <f>VLOOKUP(B79,[2]Indices!$D:$Q,14,)/1000</f>
        <v>40.400211353346023</v>
      </c>
      <c r="E79" s="166">
        <f t="shared" si="8"/>
        <v>27.555892200526948</v>
      </c>
      <c r="F79" s="188" t="str">
        <f t="shared" si="7"/>
        <v/>
      </c>
      <c r="H79" t="str">
        <f t="shared" si="10"/>
        <v/>
      </c>
      <c r="I79" s="188" t="str">
        <f t="shared" si="9"/>
        <v/>
      </c>
    </row>
    <row r="80" spans="1:9">
      <c r="A80">
        <v>77</v>
      </c>
      <c r="B80" s="46">
        <f>VLOOKUP(DATE(YEAR(Dat_01!B$2)-2,MONTH(Dat_01!B$2),1)+A80,[2]Indices!$D:$D,1)</f>
        <v>45216</v>
      </c>
      <c r="C80" s="166">
        <f>VLOOKUP(B80,[2]Indices!$D:$Q,3,)/1000</f>
        <v>5.8518849325269544</v>
      </c>
      <c r="D80" s="166">
        <f>VLOOKUP(B80,[2]Indices!$D:$Q,14,)/1000</f>
        <v>40.400211353346023</v>
      </c>
      <c r="E80" s="166">
        <f t="shared" si="8"/>
        <v>5.8518849325269544</v>
      </c>
      <c r="F80" s="188" t="str">
        <f t="shared" si="7"/>
        <v/>
      </c>
      <c r="H80" t="str">
        <f t="shared" si="10"/>
        <v/>
      </c>
      <c r="I80" s="188" t="str">
        <f t="shared" si="9"/>
        <v/>
      </c>
    </row>
    <row r="81" spans="1:9">
      <c r="A81">
        <v>78</v>
      </c>
      <c r="B81" s="46">
        <f>VLOOKUP(DATE(YEAR(Dat_01!B$2)-2,MONTH(Dat_01!B$2),1)+A81,[2]Indices!$D:$D,1)</f>
        <v>45217</v>
      </c>
      <c r="C81" s="166">
        <f>VLOOKUP(B81,[2]Indices!$D:$Q,3,)/1000</f>
        <v>70.60312873297741</v>
      </c>
      <c r="D81" s="166">
        <f>VLOOKUP(B81,[2]Indices!$D:$Q,14,)/1000</f>
        <v>40.400211353346023</v>
      </c>
      <c r="E81" s="166">
        <f t="shared" si="8"/>
        <v>40.400211353346023</v>
      </c>
      <c r="F81" s="188" t="str">
        <f t="shared" si="7"/>
        <v/>
      </c>
      <c r="H81" t="str">
        <f t="shared" si="10"/>
        <v/>
      </c>
      <c r="I81" s="188" t="str">
        <f t="shared" si="9"/>
        <v/>
      </c>
    </row>
    <row r="82" spans="1:9">
      <c r="A82">
        <v>79</v>
      </c>
      <c r="B82" s="46">
        <f>VLOOKUP(DATE(YEAR(Dat_01!B$2)-2,MONTH(Dat_01!B$2),1)+A82,[2]Indices!$D:$D,1)</f>
        <v>45218</v>
      </c>
      <c r="C82" s="166">
        <f>VLOOKUP(B82,[2]Indices!$D:$Q,3,)/1000</f>
        <v>78.534630715978338</v>
      </c>
      <c r="D82" s="166">
        <f>VLOOKUP(B82,[2]Indices!$D:$Q,14,)/1000</f>
        <v>40.400211353346023</v>
      </c>
      <c r="E82" s="166">
        <f t="shared" si="8"/>
        <v>40.400211353346023</v>
      </c>
      <c r="F82" s="188" t="str">
        <f t="shared" si="7"/>
        <v/>
      </c>
      <c r="H82" t="str">
        <f t="shared" si="10"/>
        <v/>
      </c>
      <c r="I82" s="188" t="str">
        <f t="shared" si="9"/>
        <v/>
      </c>
    </row>
    <row r="83" spans="1:9">
      <c r="A83">
        <v>80</v>
      </c>
      <c r="B83" s="46">
        <f>VLOOKUP(DATE(YEAR(Dat_01!B$2)-2,MONTH(Dat_01!B$2),1)+A83,[2]Indices!$D:$D,1)</f>
        <v>45219</v>
      </c>
      <c r="C83" s="166">
        <f>VLOOKUP(B83,[2]Indices!$D:$Q,3,)/1000</f>
        <v>90.890940400979275</v>
      </c>
      <c r="D83" s="166">
        <f>VLOOKUP(B83,[2]Indices!$D:$Q,14,)/1000</f>
        <v>40.400211353346023</v>
      </c>
      <c r="E83" s="166">
        <f t="shared" si="8"/>
        <v>40.400211353346023</v>
      </c>
      <c r="F83" s="188" t="str">
        <f t="shared" si="7"/>
        <v/>
      </c>
      <c r="H83" t="str">
        <f t="shared" si="10"/>
        <v/>
      </c>
      <c r="I83" s="188" t="str">
        <f t="shared" si="9"/>
        <v/>
      </c>
    </row>
    <row r="84" spans="1:9">
      <c r="A84">
        <v>81</v>
      </c>
      <c r="B84" s="46">
        <f>VLOOKUP(DATE(YEAR(Dat_01!B$2)-2,MONTH(Dat_01!B$2),1)+A84,[2]Indices!$D:$D,1)</f>
        <v>45220</v>
      </c>
      <c r="C84" s="166">
        <f>VLOOKUP(B84,[2]Indices!$D:$Q,3,)/1000</f>
        <v>96.171797856979282</v>
      </c>
      <c r="D84" s="166">
        <f>VLOOKUP(B84,[2]Indices!$D:$Q,14,)/1000</f>
        <v>40.400211353346023</v>
      </c>
      <c r="E84" s="166">
        <f t="shared" si="8"/>
        <v>40.400211353346023</v>
      </c>
      <c r="F84" s="188" t="str">
        <f t="shared" si="7"/>
        <v/>
      </c>
      <c r="H84" t="str">
        <f t="shared" si="10"/>
        <v/>
      </c>
      <c r="I84" s="188" t="str">
        <f t="shared" si="9"/>
        <v/>
      </c>
    </row>
    <row r="85" spans="1:9">
      <c r="A85">
        <v>82</v>
      </c>
      <c r="B85" s="46">
        <f>VLOOKUP(DATE(YEAR(Dat_01!B$2)-2,MONTH(Dat_01!B$2),1)+A85,[2]Indices!$D:$D,1)</f>
        <v>45221</v>
      </c>
      <c r="C85" s="166">
        <f>VLOOKUP(B85,[2]Indices!$D:$Q,3,)/1000</f>
        <v>104.0859269489774</v>
      </c>
      <c r="D85" s="166">
        <f>VLOOKUP(B85,[2]Indices!$D:$Q,14,)/1000</f>
        <v>40.400211353346023</v>
      </c>
      <c r="E85" s="166">
        <f t="shared" si="8"/>
        <v>40.400211353346023</v>
      </c>
      <c r="F85" s="188" t="str">
        <f t="shared" si="7"/>
        <v/>
      </c>
      <c r="H85" t="str">
        <f t="shared" si="10"/>
        <v/>
      </c>
      <c r="I85" s="188" t="str">
        <f t="shared" si="9"/>
        <v/>
      </c>
    </row>
    <row r="86" spans="1:9">
      <c r="A86">
        <v>83</v>
      </c>
      <c r="B86" s="46">
        <f>VLOOKUP(DATE(YEAR(Dat_01!B$2)-2,MONTH(Dat_01!B$2),1)+A86,[2]Indices!$D:$D,1)</f>
        <v>45222</v>
      </c>
      <c r="C86" s="166">
        <f>VLOOKUP(B86,[2]Indices!$D:$Q,3,)/1000</f>
        <v>122.76917567297927</v>
      </c>
      <c r="D86" s="166">
        <f>VLOOKUP(B86,[2]Indices!$D:$Q,14,)/1000</f>
        <v>40.400211353346023</v>
      </c>
      <c r="E86" s="166">
        <f t="shared" si="8"/>
        <v>40.400211353346023</v>
      </c>
      <c r="F86" s="188" t="str">
        <f t="shared" si="7"/>
        <v/>
      </c>
      <c r="H86" t="str">
        <f t="shared" si="10"/>
        <v/>
      </c>
      <c r="I86" s="188" t="str">
        <f t="shared" si="9"/>
        <v/>
      </c>
    </row>
    <row r="87" spans="1:9">
      <c r="A87">
        <v>84</v>
      </c>
      <c r="B87" s="46">
        <f>VLOOKUP(DATE(YEAR(Dat_01!B$2)-2,MONTH(Dat_01!B$2),1)+A87,[2]Indices!$D:$D,1)</f>
        <v>45223</v>
      </c>
      <c r="C87" s="166">
        <f>VLOOKUP(B87,[2]Indices!$D:$Q,3,)/1000</f>
        <v>101.42940740097833</v>
      </c>
      <c r="D87" s="166">
        <f>VLOOKUP(B87,[2]Indices!$D:$Q,14,)/1000</f>
        <v>40.400211353346023</v>
      </c>
      <c r="E87" s="166">
        <f t="shared" si="8"/>
        <v>40.400211353346023</v>
      </c>
      <c r="F87" s="188" t="str">
        <f t="shared" si="7"/>
        <v/>
      </c>
      <c r="H87" t="str">
        <f t="shared" si="10"/>
        <v/>
      </c>
      <c r="I87" s="188" t="str">
        <f t="shared" si="9"/>
        <v/>
      </c>
    </row>
    <row r="88" spans="1:9">
      <c r="A88">
        <v>85</v>
      </c>
      <c r="B88" s="46">
        <f>VLOOKUP(DATE(YEAR(Dat_01!B$2)-2,MONTH(Dat_01!B$2),1)+A88,[2]Indices!$D:$D,1)</f>
        <v>45224</v>
      </c>
      <c r="C88" s="166">
        <f>VLOOKUP(B88,[2]Indices!$D:$Q,3,)/1000</f>
        <v>155.50635443682236</v>
      </c>
      <c r="D88" s="166">
        <f>VLOOKUP(B88,[2]Indices!$D:$Q,14,)/1000</f>
        <v>40.400211353346023</v>
      </c>
      <c r="E88" s="166">
        <f t="shared" si="8"/>
        <v>40.400211353346023</v>
      </c>
      <c r="F88" s="188" t="str">
        <f t="shared" si="7"/>
        <v/>
      </c>
      <c r="H88" t="str">
        <f t="shared" si="10"/>
        <v/>
      </c>
      <c r="I88" s="188" t="str">
        <f t="shared" si="9"/>
        <v/>
      </c>
    </row>
    <row r="89" spans="1:9">
      <c r="A89">
        <v>86</v>
      </c>
      <c r="B89" s="46">
        <f>VLOOKUP(DATE(YEAR(Dat_01!B$2)-2,MONTH(Dat_01!B$2),1)+A89,[2]Indices!$D:$D,1)</f>
        <v>45225</v>
      </c>
      <c r="C89" s="166">
        <f>VLOOKUP(B89,[2]Indices!$D:$Q,3,)/1000</f>
        <v>161.22304439982139</v>
      </c>
      <c r="D89" s="166">
        <f>VLOOKUP(B89,[2]Indices!$D:$Q,14,)/1000</f>
        <v>40.400211353346023</v>
      </c>
      <c r="E89" s="166">
        <f t="shared" si="8"/>
        <v>40.400211353346023</v>
      </c>
      <c r="F89" s="188" t="str">
        <f t="shared" si="7"/>
        <v/>
      </c>
      <c r="H89" t="str">
        <f t="shared" si="10"/>
        <v/>
      </c>
      <c r="I89" s="188" t="str">
        <f t="shared" si="9"/>
        <v/>
      </c>
    </row>
    <row r="90" spans="1:9">
      <c r="A90">
        <v>87</v>
      </c>
      <c r="B90" s="46">
        <f>VLOOKUP(DATE(YEAR(Dat_01!B$2)-2,MONTH(Dat_01!B$2),1)+A90,[2]Indices!$D:$D,1)</f>
        <v>45226</v>
      </c>
      <c r="C90" s="166">
        <f>VLOOKUP(B90,[2]Indices!$D:$Q,3,)/1000</f>
        <v>173.31285210182233</v>
      </c>
      <c r="D90" s="166">
        <f>VLOOKUP(B90,[2]Indices!$D:$Q,14,)/1000</f>
        <v>40.400211353346023</v>
      </c>
      <c r="E90" s="166">
        <f t="shared" si="8"/>
        <v>40.400211353346023</v>
      </c>
      <c r="F90" s="188" t="str">
        <f t="shared" si="7"/>
        <v/>
      </c>
      <c r="H90" t="str">
        <f t="shared" si="10"/>
        <v/>
      </c>
      <c r="I90" s="188" t="str">
        <f t="shared" si="9"/>
        <v/>
      </c>
    </row>
    <row r="91" spans="1:9">
      <c r="A91">
        <v>88</v>
      </c>
      <c r="B91" s="46">
        <f>VLOOKUP(DATE(YEAR(Dat_01!B$2)-2,MONTH(Dat_01!B$2),1)+A91,[2]Indices!$D:$D,1)</f>
        <v>45227</v>
      </c>
      <c r="C91" s="166">
        <f>VLOOKUP(B91,[2]Indices!$D:$Q,3,)/1000</f>
        <v>167.54062048382141</v>
      </c>
      <c r="D91" s="166">
        <f>VLOOKUP(B91,[2]Indices!$D:$Q,14,)/1000</f>
        <v>40.400211353346023</v>
      </c>
      <c r="E91" s="166">
        <f t="shared" si="8"/>
        <v>40.400211353346023</v>
      </c>
      <c r="F91" s="188" t="str">
        <f t="shared" si="7"/>
        <v/>
      </c>
      <c r="H91" t="str">
        <f t="shared" si="10"/>
        <v/>
      </c>
      <c r="I91" s="188" t="str">
        <f t="shared" si="9"/>
        <v/>
      </c>
    </row>
    <row r="92" spans="1:9">
      <c r="A92">
        <v>89</v>
      </c>
      <c r="B92" s="46">
        <f>VLOOKUP(DATE(YEAR(Dat_01!B$2)-2,MONTH(Dat_01!B$2),1)+A92,[2]Indices!$D:$D,1)</f>
        <v>45228</v>
      </c>
      <c r="C92" s="166">
        <f>VLOOKUP(B92,[2]Indices!$D:$Q,3,)/1000</f>
        <v>177.79013328882235</v>
      </c>
      <c r="D92" s="166">
        <f>VLOOKUP(B92,[2]Indices!$D:$Q,14,)/1000</f>
        <v>40.400211353346023</v>
      </c>
      <c r="E92" s="166">
        <f t="shared" si="8"/>
        <v>40.400211353346023</v>
      </c>
      <c r="F92" s="188" t="str">
        <f t="shared" si="7"/>
        <v/>
      </c>
      <c r="H92" t="str">
        <f t="shared" si="10"/>
        <v/>
      </c>
      <c r="I92" s="188" t="str">
        <f t="shared" si="9"/>
        <v/>
      </c>
    </row>
    <row r="93" spans="1:9">
      <c r="A93">
        <v>90</v>
      </c>
      <c r="B93" s="46">
        <f>VLOOKUP(DATE(YEAR(Dat_01!B$2)-2,MONTH(Dat_01!B$2),1)+A93,[2]Indices!$D:$D,1)</f>
        <v>45229</v>
      </c>
      <c r="C93" s="166">
        <f>VLOOKUP(B93,[2]Indices!$D:$Q,3,)/1000</f>
        <v>178.86842101782236</v>
      </c>
      <c r="D93" s="166">
        <f>VLOOKUP(B93,[2]Indices!$D:$Q,14,)/1000</f>
        <v>40.400211353346023</v>
      </c>
      <c r="E93" s="166">
        <f t="shared" si="8"/>
        <v>40.400211353346023</v>
      </c>
      <c r="F93" s="188" t="str">
        <f t="shared" si="7"/>
        <v/>
      </c>
      <c r="H93" t="str">
        <f t="shared" si="10"/>
        <v/>
      </c>
      <c r="I93" s="188" t="str">
        <f t="shared" si="9"/>
        <v/>
      </c>
    </row>
    <row r="94" spans="1:9">
      <c r="A94">
        <v>91</v>
      </c>
      <c r="B94" s="46">
        <f>VLOOKUP(DATE(YEAR(Dat_01!B$2)-2,MONTH(Dat_01!B$2),1)+A94,[2]Indices!$D:$D,1)</f>
        <v>45230</v>
      </c>
      <c r="C94" s="166">
        <f>VLOOKUP(B94,[2]Indices!$D:$Q,3,)/1000</f>
        <v>219.01297562782048</v>
      </c>
      <c r="D94" s="166">
        <f>VLOOKUP(B94,[2]Indices!$D:$Q,14,)/1000</f>
        <v>40.400211353346023</v>
      </c>
      <c r="E94" s="166">
        <f t="shared" si="8"/>
        <v>40.400211353346023</v>
      </c>
      <c r="F94" s="188" t="str">
        <f t="shared" si="7"/>
        <v/>
      </c>
      <c r="H94" t="str">
        <f t="shared" si="10"/>
        <v/>
      </c>
      <c r="I94" s="188" t="str">
        <f t="shared" si="9"/>
        <v/>
      </c>
    </row>
    <row r="95" spans="1:9">
      <c r="A95">
        <v>92</v>
      </c>
      <c r="B95" s="46">
        <f>VLOOKUP(DATE(YEAR(Dat_01!B$2)-2,MONTH(Dat_01!B$2),1)+A95,[2]Indices!$D:$D,1)</f>
        <v>45231</v>
      </c>
      <c r="C95" s="166">
        <f>VLOOKUP(B95,[2]Indices!$D:$Q,3,)/1000</f>
        <v>253.6148215318982</v>
      </c>
      <c r="D95" s="166">
        <f>VLOOKUP(B95,[2]Indices!$D:$Q,14,)/1000</f>
        <v>80.938788836501317</v>
      </c>
      <c r="E95" s="166">
        <f t="shared" si="8"/>
        <v>80.938788836501317</v>
      </c>
      <c r="F95" s="188" t="str">
        <f t="shared" si="7"/>
        <v/>
      </c>
      <c r="H95" t="str">
        <f t="shared" si="10"/>
        <v/>
      </c>
      <c r="I95" s="188" t="str">
        <f t="shared" si="9"/>
        <v/>
      </c>
    </row>
    <row r="96" spans="1:9">
      <c r="A96">
        <v>93</v>
      </c>
      <c r="B96" s="46">
        <f>VLOOKUP(DATE(YEAR(Dat_01!B$2)-2,MONTH(Dat_01!B$2),1)+A96,[2]Indices!$D:$D,1)</f>
        <v>45232</v>
      </c>
      <c r="C96" s="166">
        <f>VLOOKUP(B96,[2]Indices!$D:$Q,3,)/1000</f>
        <v>254.10288048389819</v>
      </c>
      <c r="D96" s="166">
        <f>VLOOKUP(B96,[2]Indices!$D:$Q,14,)/1000</f>
        <v>80.938788836501317</v>
      </c>
      <c r="E96" s="166">
        <f t="shared" si="8"/>
        <v>80.938788836501317</v>
      </c>
      <c r="F96" s="188" t="str">
        <f t="shared" si="7"/>
        <v/>
      </c>
      <c r="H96" t="str">
        <f t="shared" si="10"/>
        <v/>
      </c>
      <c r="I96" s="188" t="str">
        <f t="shared" si="9"/>
        <v/>
      </c>
    </row>
    <row r="97" spans="1:9">
      <c r="A97">
        <v>94</v>
      </c>
      <c r="B97" s="46">
        <f>VLOOKUP(DATE(YEAR(Dat_01!B$2)-2,MONTH(Dat_01!B$2),1)+A97,[2]Indices!$D:$D,1)</f>
        <v>45233</v>
      </c>
      <c r="C97" s="166">
        <f>VLOOKUP(B97,[2]Indices!$D:$Q,3,)/1000</f>
        <v>263.87942528789819</v>
      </c>
      <c r="D97" s="166">
        <f>VLOOKUP(B97,[2]Indices!$D:$Q,14,)/1000</f>
        <v>80.938788836501317</v>
      </c>
      <c r="E97" s="166">
        <f t="shared" si="8"/>
        <v>80.938788836501317</v>
      </c>
      <c r="F97" s="188" t="str">
        <f t="shared" si="7"/>
        <v/>
      </c>
      <c r="H97" t="str">
        <f t="shared" si="10"/>
        <v/>
      </c>
      <c r="I97" s="188" t="str">
        <f t="shared" si="9"/>
        <v/>
      </c>
    </row>
    <row r="98" spans="1:9">
      <c r="A98">
        <v>95</v>
      </c>
      <c r="B98" s="46">
        <f>VLOOKUP(DATE(YEAR(Dat_01!B$2)-2,MONTH(Dat_01!B$2),1)+A98,[2]Indices!$D:$D,1)</f>
        <v>45234</v>
      </c>
      <c r="C98" s="166">
        <f>VLOOKUP(B98,[2]Indices!$D:$Q,3,)/1000</f>
        <v>260.97814761189818</v>
      </c>
      <c r="D98" s="166">
        <f>VLOOKUP(B98,[2]Indices!$D:$Q,14,)/1000</f>
        <v>80.938788836501317</v>
      </c>
      <c r="E98" s="166">
        <f t="shared" si="8"/>
        <v>80.938788836501317</v>
      </c>
      <c r="F98" s="188" t="str">
        <f t="shared" si="7"/>
        <v/>
      </c>
      <c r="H98" t="str">
        <f t="shared" si="10"/>
        <v/>
      </c>
      <c r="I98" s="188" t="str">
        <f t="shared" si="9"/>
        <v/>
      </c>
    </row>
    <row r="99" spans="1:9">
      <c r="A99">
        <v>96</v>
      </c>
      <c r="B99" s="46">
        <f>VLOOKUP(DATE(YEAR(Dat_01!B$2)-2,MONTH(Dat_01!B$2),1)+A99,[2]Indices!$D:$D,1)</f>
        <v>45235</v>
      </c>
      <c r="C99" s="166">
        <f>VLOOKUP(B99,[2]Indices!$D:$Q,3,)/1000</f>
        <v>260.26990864389916</v>
      </c>
      <c r="D99" s="166">
        <f>VLOOKUP(B99,[2]Indices!$D:$Q,14,)/1000</f>
        <v>80.938788836501317</v>
      </c>
      <c r="E99" s="166">
        <f t="shared" si="8"/>
        <v>80.938788836501317</v>
      </c>
      <c r="F99" s="188" t="str">
        <f t="shared" si="7"/>
        <v/>
      </c>
      <c r="H99" t="str">
        <f t="shared" si="10"/>
        <v/>
      </c>
      <c r="I99" s="188" t="str">
        <f t="shared" si="9"/>
        <v/>
      </c>
    </row>
    <row r="100" spans="1:9">
      <c r="A100">
        <v>97</v>
      </c>
      <c r="B100" s="46">
        <f>VLOOKUP(DATE(YEAR(Dat_01!B$2)-2,MONTH(Dat_01!B$2),1)+A100,[2]Indices!$D:$D,1)</f>
        <v>45236</v>
      </c>
      <c r="C100" s="166">
        <f>VLOOKUP(B100,[2]Indices!$D:$Q,3,)/1000</f>
        <v>271.86419665289731</v>
      </c>
      <c r="D100" s="166">
        <f>VLOOKUP(B100,[2]Indices!$D:$Q,14,)/1000</f>
        <v>80.938788836501317</v>
      </c>
      <c r="E100" s="166">
        <f t="shared" si="8"/>
        <v>80.938788836501317</v>
      </c>
      <c r="F100" s="188" t="str">
        <f t="shared" si="7"/>
        <v/>
      </c>
      <c r="H100" t="str">
        <f t="shared" si="10"/>
        <v/>
      </c>
      <c r="I100" s="188" t="str">
        <f t="shared" si="9"/>
        <v/>
      </c>
    </row>
    <row r="101" spans="1:9">
      <c r="A101">
        <v>98</v>
      </c>
      <c r="B101" s="46">
        <f>VLOOKUP(DATE(YEAR(Dat_01!B$2)-2,MONTH(Dat_01!B$2),1)+A101,[2]Indices!$D:$D,1)</f>
        <v>45237</v>
      </c>
      <c r="C101" s="166">
        <f>VLOOKUP(B101,[2]Indices!$D:$Q,3,)/1000</f>
        <v>288.43707496989913</v>
      </c>
      <c r="D101" s="166">
        <f>VLOOKUP(B101,[2]Indices!$D:$Q,14,)/1000</f>
        <v>80.938788836501317</v>
      </c>
      <c r="E101" s="166">
        <f t="shared" si="8"/>
        <v>80.938788836501317</v>
      </c>
      <c r="F101" s="188" t="str">
        <f t="shared" si="7"/>
        <v/>
      </c>
      <c r="H101" t="str">
        <f t="shared" si="10"/>
        <v/>
      </c>
      <c r="I101" s="188" t="str">
        <f t="shared" si="9"/>
        <v/>
      </c>
    </row>
    <row r="102" spans="1:9">
      <c r="A102">
        <v>99</v>
      </c>
      <c r="B102" s="46">
        <f>VLOOKUP(DATE(YEAR(Dat_01!B$2)-2,MONTH(Dat_01!B$2),1)+A102,[2]Indices!$D:$D,1)</f>
        <v>45238</v>
      </c>
      <c r="C102" s="166">
        <f>VLOOKUP(B102,[2]Indices!$D:$Q,3,)/1000</f>
        <v>201.7189202797035</v>
      </c>
      <c r="D102" s="166">
        <f>VLOOKUP(B102,[2]Indices!$D:$Q,14,)/1000</f>
        <v>80.938788836501317</v>
      </c>
      <c r="E102" s="166">
        <f t="shared" si="8"/>
        <v>80.938788836501317</v>
      </c>
      <c r="F102" s="188" t="str">
        <f t="shared" si="7"/>
        <v/>
      </c>
      <c r="H102" t="str">
        <f t="shared" si="10"/>
        <v/>
      </c>
      <c r="I102" s="188" t="str">
        <f t="shared" si="9"/>
        <v/>
      </c>
    </row>
    <row r="103" spans="1:9">
      <c r="A103">
        <v>100</v>
      </c>
      <c r="B103" s="46">
        <f>VLOOKUP(DATE(YEAR(Dat_01!B$2)-2,MONTH(Dat_01!B$2),1)+A103,[2]Indices!$D:$D,1)</f>
        <v>45239</v>
      </c>
      <c r="C103" s="166">
        <f>VLOOKUP(B103,[2]Indices!$D:$Q,3,)/1000</f>
        <v>192.57401201370166</v>
      </c>
      <c r="D103" s="166">
        <f>VLOOKUP(B103,[2]Indices!$D:$Q,14,)/1000</f>
        <v>80.938788836501317</v>
      </c>
      <c r="E103" s="166">
        <f t="shared" si="8"/>
        <v>80.938788836501317</v>
      </c>
      <c r="F103" s="188" t="str">
        <f t="shared" si="7"/>
        <v/>
      </c>
      <c r="H103" t="str">
        <f t="shared" si="10"/>
        <v/>
      </c>
      <c r="I103" s="188" t="str">
        <f t="shared" si="9"/>
        <v/>
      </c>
    </row>
    <row r="104" spans="1:9">
      <c r="A104">
        <v>101</v>
      </c>
      <c r="B104" s="46">
        <f>VLOOKUP(DATE(YEAR(Dat_01!B$2)-2,MONTH(Dat_01!B$2),1)+A104,[2]Indices!$D:$D,1)</f>
        <v>45240</v>
      </c>
      <c r="C104" s="166">
        <f>VLOOKUP(B104,[2]Indices!$D:$Q,3,)/1000</f>
        <v>190.53594786770165</v>
      </c>
      <c r="D104" s="166">
        <f>VLOOKUP(B104,[2]Indices!$D:$Q,14,)/1000</f>
        <v>80.938788836501317</v>
      </c>
      <c r="E104" s="166">
        <f t="shared" si="8"/>
        <v>80.938788836501317</v>
      </c>
      <c r="F104" s="188" t="str">
        <f t="shared" si="7"/>
        <v/>
      </c>
      <c r="H104" t="str">
        <f t="shared" si="10"/>
        <v/>
      </c>
      <c r="I104" s="188" t="str">
        <f t="shared" si="9"/>
        <v/>
      </c>
    </row>
    <row r="105" spans="1:9">
      <c r="A105">
        <v>102</v>
      </c>
      <c r="B105" s="46">
        <f>VLOOKUP(DATE(YEAR(Dat_01!B$2)-2,MONTH(Dat_01!B$2),1)+A105,[2]Indices!$D:$D,1)</f>
        <v>45241</v>
      </c>
      <c r="C105" s="166">
        <f>VLOOKUP(B105,[2]Indices!$D:$Q,3,)/1000</f>
        <v>165.43634698970351</v>
      </c>
      <c r="D105" s="166">
        <f>VLOOKUP(B105,[2]Indices!$D:$Q,14,)/1000</f>
        <v>80.938788836501317</v>
      </c>
      <c r="E105" s="166">
        <f t="shared" si="8"/>
        <v>80.938788836501317</v>
      </c>
      <c r="F105" s="188" t="str">
        <f t="shared" si="7"/>
        <v/>
      </c>
      <c r="H105" t="str">
        <f t="shared" si="10"/>
        <v/>
      </c>
      <c r="I105" s="188" t="str">
        <f t="shared" si="9"/>
        <v/>
      </c>
    </row>
    <row r="106" spans="1:9">
      <c r="A106">
        <v>103</v>
      </c>
      <c r="B106" s="46">
        <f>VLOOKUP(DATE(YEAR(Dat_01!B$2)-2,MONTH(Dat_01!B$2),1)+A106,[2]Indices!$D:$D,1)</f>
        <v>45242</v>
      </c>
      <c r="C106" s="166">
        <f>VLOOKUP(B106,[2]Indices!$D:$Q,3,)/1000</f>
        <v>171.5012587987035</v>
      </c>
      <c r="D106" s="166">
        <f>VLOOKUP(B106,[2]Indices!$D:$Q,14,)/1000</f>
        <v>80.938788836501317</v>
      </c>
      <c r="E106" s="166">
        <f t="shared" si="8"/>
        <v>80.938788836501317</v>
      </c>
      <c r="F106" s="188" t="str">
        <f t="shared" si="7"/>
        <v/>
      </c>
      <c r="H106" t="str">
        <f t="shared" si="10"/>
        <v/>
      </c>
      <c r="I106" s="188" t="str">
        <f t="shared" si="9"/>
        <v/>
      </c>
    </row>
    <row r="107" spans="1:9">
      <c r="A107">
        <v>104</v>
      </c>
      <c r="B107" s="46">
        <f>VLOOKUP(DATE(YEAR(Dat_01!B$2)-2,MONTH(Dat_01!B$2),1)+A107,[2]Indices!$D:$D,1)</f>
        <v>45243</v>
      </c>
      <c r="C107" s="166">
        <f>VLOOKUP(B107,[2]Indices!$D:$Q,3,)/1000</f>
        <v>186.9203967267035</v>
      </c>
      <c r="D107" s="166">
        <f>VLOOKUP(B107,[2]Indices!$D:$Q,14,)/1000</f>
        <v>80.938788836501317</v>
      </c>
      <c r="E107" s="166">
        <f t="shared" si="8"/>
        <v>80.938788836501317</v>
      </c>
      <c r="F107" s="188" t="str">
        <f t="shared" si="7"/>
        <v/>
      </c>
      <c r="H107" t="str">
        <f t="shared" si="10"/>
        <v/>
      </c>
      <c r="I107" s="188" t="str">
        <f t="shared" si="9"/>
        <v/>
      </c>
    </row>
    <row r="108" spans="1:9">
      <c r="A108">
        <v>105</v>
      </c>
      <c r="B108" s="46">
        <f>VLOOKUP(DATE(YEAR(Dat_01!B$2)-2,MONTH(Dat_01!B$2),1)+A108,[2]Indices!$D:$D,1)</f>
        <v>45244</v>
      </c>
      <c r="C108" s="166">
        <f>VLOOKUP(B108,[2]Indices!$D:$Q,3,)/1000</f>
        <v>195.15432373870163</v>
      </c>
      <c r="D108" s="166">
        <f>VLOOKUP(B108,[2]Indices!$D:$Q,14,)/1000</f>
        <v>80.938788836501317</v>
      </c>
      <c r="E108" s="166">
        <f t="shared" si="8"/>
        <v>80.938788836501317</v>
      </c>
      <c r="F108" s="188" t="str">
        <f t="shared" si="7"/>
        <v/>
      </c>
      <c r="H108" t="str">
        <f t="shared" si="10"/>
        <v/>
      </c>
      <c r="I108" s="188" t="str">
        <f t="shared" si="9"/>
        <v/>
      </c>
    </row>
    <row r="109" spans="1:9">
      <c r="A109">
        <v>106</v>
      </c>
      <c r="B109" s="46">
        <f>VLOOKUP(DATE(YEAR(Dat_01!B$2)-2,MONTH(Dat_01!B$2),1)+A109,[2]Indices!$D:$D,1)</f>
        <v>45245</v>
      </c>
      <c r="C109" s="166">
        <f>VLOOKUP(B109,[2]Indices!$D:$Q,3,)/1000</f>
        <v>136.88150827041906</v>
      </c>
      <c r="D109" s="166">
        <f>VLOOKUP(B109,[2]Indices!$D:$Q,14,)/1000</f>
        <v>80.938788836501317</v>
      </c>
      <c r="E109" s="166">
        <f t="shared" si="8"/>
        <v>80.938788836501317</v>
      </c>
      <c r="F109" s="188" t="str">
        <f t="shared" si="7"/>
        <v>N</v>
      </c>
      <c r="G109" s="189">
        <f>IF(DAY(B109)=15,D109,"")</f>
        <v>80.938788836501317</v>
      </c>
      <c r="H109" t="str">
        <f t="shared" si="10"/>
        <v/>
      </c>
      <c r="I109" s="188" t="str">
        <f t="shared" si="9"/>
        <v>N</v>
      </c>
    </row>
    <row r="110" spans="1:9">
      <c r="A110">
        <v>107</v>
      </c>
      <c r="B110" s="46">
        <f>VLOOKUP(DATE(YEAR(Dat_01!B$2)-2,MONTH(Dat_01!B$2),1)+A110,[2]Indices!$D:$D,1)</f>
        <v>45246</v>
      </c>
      <c r="C110" s="166">
        <f>VLOOKUP(B110,[2]Indices!$D:$Q,3,)/1000</f>
        <v>137.88263202641906</v>
      </c>
      <c r="D110" s="166">
        <f>VLOOKUP(B110,[2]Indices!$D:$Q,14,)/1000</f>
        <v>80.938788836501317</v>
      </c>
      <c r="E110" s="166">
        <f t="shared" si="8"/>
        <v>80.938788836501317</v>
      </c>
      <c r="F110" s="188" t="str">
        <f t="shared" si="7"/>
        <v/>
      </c>
      <c r="H110" t="str">
        <f t="shared" si="10"/>
        <v/>
      </c>
      <c r="I110" s="188" t="str">
        <f t="shared" si="9"/>
        <v/>
      </c>
    </row>
    <row r="111" spans="1:9">
      <c r="A111">
        <v>108</v>
      </c>
      <c r="B111" s="46">
        <f>VLOOKUP(DATE(YEAR(Dat_01!B$2)-2,MONTH(Dat_01!B$2),1)+A111,[2]Indices!$D:$D,1)</f>
        <v>45247</v>
      </c>
      <c r="C111" s="166">
        <f>VLOOKUP(B111,[2]Indices!$D:$Q,3,)/1000</f>
        <v>154.00726435041909</v>
      </c>
      <c r="D111" s="166">
        <f>VLOOKUP(B111,[2]Indices!$D:$Q,14,)/1000</f>
        <v>80.938788836501317</v>
      </c>
      <c r="E111" s="166">
        <f t="shared" si="8"/>
        <v>80.938788836501317</v>
      </c>
      <c r="F111" s="188" t="str">
        <f t="shared" si="7"/>
        <v/>
      </c>
      <c r="H111" t="str">
        <f t="shared" si="10"/>
        <v/>
      </c>
      <c r="I111" s="188" t="str">
        <f t="shared" si="9"/>
        <v/>
      </c>
    </row>
    <row r="112" spans="1:9">
      <c r="A112">
        <v>109</v>
      </c>
      <c r="B112" s="46">
        <f>VLOOKUP(DATE(YEAR(Dat_01!B$2)-2,MONTH(Dat_01!B$2),1)+A112,[2]Indices!$D:$D,1)</f>
        <v>45248</v>
      </c>
      <c r="C112" s="166">
        <f>VLOOKUP(B112,[2]Indices!$D:$Q,3,)/1000</f>
        <v>147.38477178242093</v>
      </c>
      <c r="D112" s="166">
        <f>VLOOKUP(B112,[2]Indices!$D:$Q,14,)/1000</f>
        <v>80.938788836501317</v>
      </c>
      <c r="E112" s="166">
        <f t="shared" si="8"/>
        <v>80.938788836501317</v>
      </c>
      <c r="F112" s="188" t="str">
        <f t="shared" si="7"/>
        <v/>
      </c>
      <c r="H112" t="str">
        <f t="shared" si="10"/>
        <v/>
      </c>
      <c r="I112" s="188" t="str">
        <f t="shared" si="9"/>
        <v/>
      </c>
    </row>
    <row r="113" spans="1:9">
      <c r="A113">
        <v>110</v>
      </c>
      <c r="B113" s="46">
        <f>VLOOKUP(DATE(YEAR(Dat_01!B$2)-2,MONTH(Dat_01!B$2),1)+A113,[2]Indices!$D:$D,1)</f>
        <v>45249</v>
      </c>
      <c r="C113" s="166">
        <f>VLOOKUP(B113,[2]Indices!$D:$Q,3,)/1000</f>
        <v>113.46929277041906</v>
      </c>
      <c r="D113" s="166">
        <f>VLOOKUP(B113,[2]Indices!$D:$Q,14,)/1000</f>
        <v>80.938788836501317</v>
      </c>
      <c r="E113" s="166">
        <f t="shared" si="8"/>
        <v>80.938788836501317</v>
      </c>
      <c r="F113" s="188" t="str">
        <f t="shared" si="7"/>
        <v/>
      </c>
      <c r="H113" t="str">
        <f t="shared" si="10"/>
        <v/>
      </c>
      <c r="I113" s="188" t="str">
        <f t="shared" si="9"/>
        <v/>
      </c>
    </row>
    <row r="114" spans="1:9">
      <c r="A114">
        <v>111</v>
      </c>
      <c r="B114" s="46">
        <f>VLOOKUP(DATE(YEAR(Dat_01!B$2)-2,MONTH(Dat_01!B$2),1)+A114,[2]Indices!$D:$D,1)</f>
        <v>45250</v>
      </c>
      <c r="C114" s="166">
        <f>VLOOKUP(B114,[2]Indices!$D:$Q,3,)/1000</f>
        <v>133.41938511441907</v>
      </c>
      <c r="D114" s="166">
        <f>VLOOKUP(B114,[2]Indices!$D:$Q,14,)/1000</f>
        <v>80.938788836501317</v>
      </c>
      <c r="E114" s="166">
        <f t="shared" si="8"/>
        <v>80.938788836501317</v>
      </c>
      <c r="F114" s="188" t="str">
        <f t="shared" si="7"/>
        <v/>
      </c>
      <c r="H114" t="str">
        <f t="shared" si="10"/>
        <v/>
      </c>
      <c r="I114" s="188" t="str">
        <f t="shared" si="9"/>
        <v/>
      </c>
    </row>
    <row r="115" spans="1:9">
      <c r="A115">
        <v>112</v>
      </c>
      <c r="B115" s="46">
        <f>VLOOKUP(DATE(YEAR(Dat_01!B$2)-2,MONTH(Dat_01!B$2),1)+A115,[2]Indices!$D:$D,1)</f>
        <v>45251</v>
      </c>
      <c r="C115" s="166">
        <f>VLOOKUP(B115,[2]Indices!$D:$Q,3,)/1000</f>
        <v>96.503505298420933</v>
      </c>
      <c r="D115" s="166">
        <f>VLOOKUP(B115,[2]Indices!$D:$Q,14,)/1000</f>
        <v>80.938788836501317</v>
      </c>
      <c r="E115" s="166">
        <f t="shared" si="8"/>
        <v>80.938788836501317</v>
      </c>
      <c r="F115" s="188" t="str">
        <f t="shared" si="7"/>
        <v/>
      </c>
      <c r="H115" t="str">
        <f t="shared" si="10"/>
        <v/>
      </c>
      <c r="I115" s="188" t="str">
        <f t="shared" si="9"/>
        <v/>
      </c>
    </row>
    <row r="116" spans="1:9">
      <c r="A116">
        <v>113</v>
      </c>
      <c r="B116" s="46">
        <f>VLOOKUP(DATE(YEAR(Dat_01!B$2)-2,MONTH(Dat_01!B$2),1)+A116,[2]Indices!$D:$D,1)</f>
        <v>45252</v>
      </c>
      <c r="C116" s="166">
        <f>VLOOKUP(B116,[2]Indices!$D:$Q,3,)/1000</f>
        <v>54.502371812797733</v>
      </c>
      <c r="D116" s="166">
        <f>VLOOKUP(B116,[2]Indices!$D:$Q,14,)/1000</f>
        <v>80.938788836501317</v>
      </c>
      <c r="E116" s="166">
        <f t="shared" si="8"/>
        <v>54.502371812797733</v>
      </c>
      <c r="F116" s="188" t="str">
        <f t="shared" si="7"/>
        <v/>
      </c>
      <c r="H116" t="str">
        <f t="shared" si="10"/>
        <v/>
      </c>
      <c r="I116" s="188" t="str">
        <f t="shared" si="9"/>
        <v/>
      </c>
    </row>
    <row r="117" spans="1:9">
      <c r="A117">
        <v>114</v>
      </c>
      <c r="B117" s="46">
        <f>VLOOKUP(DATE(YEAR(Dat_01!B$2)-2,MONTH(Dat_01!B$2),1)+A117,[2]Indices!$D:$D,1)</f>
        <v>45253</v>
      </c>
      <c r="C117" s="166">
        <f>VLOOKUP(B117,[2]Indices!$D:$Q,3,)/1000</f>
        <v>69.862290128795863</v>
      </c>
      <c r="D117" s="166">
        <f>VLOOKUP(B117,[2]Indices!$D:$Q,14,)/1000</f>
        <v>80.938788836501317</v>
      </c>
      <c r="E117" s="166">
        <f t="shared" si="8"/>
        <v>69.862290128795863</v>
      </c>
      <c r="F117" s="188" t="str">
        <f t="shared" si="7"/>
        <v/>
      </c>
      <c r="H117" t="str">
        <f t="shared" si="10"/>
        <v/>
      </c>
      <c r="I117" s="188" t="str">
        <f t="shared" si="9"/>
        <v/>
      </c>
    </row>
    <row r="118" spans="1:9">
      <c r="A118">
        <v>115</v>
      </c>
      <c r="B118" s="46">
        <f>VLOOKUP(DATE(YEAR(Dat_01!B$2)-2,MONTH(Dat_01!B$2),1)+A118,[2]Indices!$D:$D,1)</f>
        <v>45254</v>
      </c>
      <c r="C118" s="166">
        <f>VLOOKUP(B118,[2]Indices!$D:$Q,3,)/1000</f>
        <v>82.498538988797733</v>
      </c>
      <c r="D118" s="166">
        <f>VLOOKUP(B118,[2]Indices!$D:$Q,14,)/1000</f>
        <v>80.938788836501317</v>
      </c>
      <c r="E118" s="166">
        <f t="shared" si="8"/>
        <v>80.938788836501317</v>
      </c>
      <c r="F118" s="188" t="str">
        <f t="shared" si="7"/>
        <v/>
      </c>
      <c r="H118" t="str">
        <f t="shared" si="10"/>
        <v/>
      </c>
      <c r="I118" s="188" t="str">
        <f t="shared" si="9"/>
        <v/>
      </c>
    </row>
    <row r="119" spans="1:9">
      <c r="A119">
        <v>116</v>
      </c>
      <c r="B119" s="46">
        <f>VLOOKUP(DATE(YEAR(Dat_01!B$2)-2,MONTH(Dat_01!B$2),1)+A119,[2]Indices!$D:$D,1)</f>
        <v>45255</v>
      </c>
      <c r="C119" s="166">
        <f>VLOOKUP(B119,[2]Indices!$D:$Q,3,)/1000</f>
        <v>78.329930240797736</v>
      </c>
      <c r="D119" s="166">
        <f>VLOOKUP(B119,[2]Indices!$D:$Q,14,)/1000</f>
        <v>80.938788836501317</v>
      </c>
      <c r="E119" s="166">
        <f t="shared" si="8"/>
        <v>78.329930240797736</v>
      </c>
      <c r="F119" s="188" t="str">
        <f t="shared" si="7"/>
        <v/>
      </c>
      <c r="H119" t="str">
        <f t="shared" si="10"/>
        <v/>
      </c>
      <c r="I119" s="188" t="str">
        <f t="shared" si="9"/>
        <v/>
      </c>
    </row>
    <row r="120" spans="1:9">
      <c r="A120">
        <v>117</v>
      </c>
      <c r="B120" s="46">
        <f>VLOOKUP(DATE(YEAR(Dat_01!B$2)-2,MONTH(Dat_01!B$2),1)+A120,[2]Indices!$D:$D,1)</f>
        <v>45256</v>
      </c>
      <c r="C120" s="166">
        <f>VLOOKUP(B120,[2]Indices!$D:$Q,3,)/1000</f>
        <v>119.80415644079773</v>
      </c>
      <c r="D120" s="166">
        <f>VLOOKUP(B120,[2]Indices!$D:$Q,14,)/1000</f>
        <v>80.938788836501317</v>
      </c>
      <c r="E120" s="166">
        <f t="shared" si="8"/>
        <v>80.938788836501317</v>
      </c>
      <c r="F120" s="188" t="str">
        <f t="shared" si="7"/>
        <v/>
      </c>
      <c r="H120" t="str">
        <f t="shared" si="10"/>
        <v/>
      </c>
      <c r="I120" s="188" t="str">
        <f t="shared" si="9"/>
        <v/>
      </c>
    </row>
    <row r="121" spans="1:9">
      <c r="A121">
        <v>118</v>
      </c>
      <c r="B121" s="46">
        <f>VLOOKUP(DATE(YEAR(Dat_01!B$2)-2,MONTH(Dat_01!B$2),1)+A121,[2]Indices!$D:$D,1)</f>
        <v>45257</v>
      </c>
      <c r="C121" s="166">
        <f>VLOOKUP(B121,[2]Indices!$D:$Q,3,)/1000</f>
        <v>116.94519380879588</v>
      </c>
      <c r="D121" s="166">
        <f>VLOOKUP(B121,[2]Indices!$D:$Q,14,)/1000</f>
        <v>80.938788836501317</v>
      </c>
      <c r="E121" s="166">
        <f t="shared" si="8"/>
        <v>80.938788836501317</v>
      </c>
      <c r="F121" s="188" t="str">
        <f t="shared" si="7"/>
        <v/>
      </c>
      <c r="H121" t="str">
        <f t="shared" si="10"/>
        <v/>
      </c>
      <c r="I121" s="188" t="str">
        <f t="shared" si="9"/>
        <v/>
      </c>
    </row>
    <row r="122" spans="1:9">
      <c r="A122">
        <v>119</v>
      </c>
      <c r="B122" s="46">
        <f>VLOOKUP(DATE(YEAR(Dat_01!B$2)-2,MONTH(Dat_01!B$2),1)+A122,[2]Indices!$D:$D,1)</f>
        <v>45258</v>
      </c>
      <c r="C122" s="166">
        <f>VLOOKUP(B122,[2]Indices!$D:$Q,3,)/1000</f>
        <v>112.09005923679774</v>
      </c>
      <c r="D122" s="166">
        <f>VLOOKUP(B122,[2]Indices!$D:$Q,14,)/1000</f>
        <v>80.938788836501317</v>
      </c>
      <c r="E122" s="166">
        <f t="shared" si="8"/>
        <v>80.938788836501317</v>
      </c>
      <c r="F122" s="188" t="str">
        <f t="shared" si="7"/>
        <v/>
      </c>
      <c r="H122" t="str">
        <f t="shared" si="10"/>
        <v/>
      </c>
      <c r="I122" s="188" t="str">
        <f t="shared" si="9"/>
        <v/>
      </c>
    </row>
    <row r="123" spans="1:9">
      <c r="A123">
        <v>120</v>
      </c>
      <c r="B123" s="46">
        <f>VLOOKUP(DATE(YEAR(Dat_01!B$2)-2,MONTH(Dat_01!B$2),1)+A123,[2]Indices!$D:$D,1)</f>
        <v>45259</v>
      </c>
      <c r="C123" s="166">
        <f>VLOOKUP(B123,[2]Indices!$D:$Q,3,)/1000</f>
        <v>138.81680317065374</v>
      </c>
      <c r="D123" s="166">
        <f>VLOOKUP(B123,[2]Indices!$D:$Q,14,)/1000</f>
        <v>80.938788836501317</v>
      </c>
      <c r="E123" s="166">
        <f t="shared" si="8"/>
        <v>80.938788836501317</v>
      </c>
      <c r="F123" s="188" t="str">
        <f t="shared" si="7"/>
        <v/>
      </c>
      <c r="H123" t="str">
        <f t="shared" si="10"/>
        <v/>
      </c>
      <c r="I123" s="188" t="str">
        <f t="shared" si="9"/>
        <v/>
      </c>
    </row>
    <row r="124" spans="1:9">
      <c r="A124">
        <v>121</v>
      </c>
      <c r="B124" s="46">
        <f>VLOOKUP(DATE(YEAR(Dat_01!B$2)-2,MONTH(Dat_01!B$2),1)+A124,[2]Indices!$D:$D,1)</f>
        <v>45260</v>
      </c>
      <c r="C124" s="166">
        <f>VLOOKUP(B124,[2]Indices!$D:$Q,3,)/1000</f>
        <v>161.78593439865745</v>
      </c>
      <c r="D124" s="166">
        <f>VLOOKUP(B124,[2]Indices!$D:$Q,14,)/1000</f>
        <v>80.938788836501317</v>
      </c>
      <c r="E124" s="166">
        <f t="shared" si="8"/>
        <v>80.938788836501317</v>
      </c>
      <c r="F124" s="188" t="str">
        <f t="shared" si="7"/>
        <v/>
      </c>
      <c r="H124" t="str">
        <f t="shared" si="10"/>
        <v/>
      </c>
      <c r="I124" s="188" t="str">
        <f t="shared" si="9"/>
        <v/>
      </c>
    </row>
    <row r="125" spans="1:9">
      <c r="A125">
        <v>122</v>
      </c>
      <c r="B125" s="46">
        <f>VLOOKUP(DATE(YEAR(Dat_01!B$2)-2,MONTH(Dat_01!B$2),1)+A125,[2]Indices!$D:$D,1)</f>
        <v>45261</v>
      </c>
      <c r="C125" s="166">
        <f>VLOOKUP(B125,[2]Indices!$D:$Q,3,)/1000</f>
        <v>161.11846028265373</v>
      </c>
      <c r="D125" s="166">
        <f>VLOOKUP(B125,[2]Indices!$D:$Q,14,)/1000</f>
        <v>105.77564059458246</v>
      </c>
      <c r="E125" s="166">
        <f t="shared" si="8"/>
        <v>105.77564059458246</v>
      </c>
      <c r="F125" s="188" t="str">
        <f t="shared" si="7"/>
        <v/>
      </c>
      <c r="H125" t="str">
        <f t="shared" si="10"/>
        <v/>
      </c>
      <c r="I125" s="188" t="str">
        <f t="shared" si="9"/>
        <v/>
      </c>
    </row>
    <row r="126" spans="1:9">
      <c r="A126">
        <v>123</v>
      </c>
      <c r="B126" s="46">
        <f>VLOOKUP(DATE(YEAR(Dat_01!B$2)-2,MONTH(Dat_01!B$2),1)+A126,[2]Indices!$D:$D,1)</f>
        <v>45262</v>
      </c>
      <c r="C126" s="166">
        <f>VLOOKUP(B126,[2]Indices!$D:$Q,3,)/1000</f>
        <v>157.50765632665559</v>
      </c>
      <c r="D126" s="166">
        <f>VLOOKUP(B126,[2]Indices!$D:$Q,14,)/1000</f>
        <v>105.77564059458246</v>
      </c>
      <c r="E126" s="166">
        <f t="shared" si="8"/>
        <v>105.77564059458246</v>
      </c>
      <c r="F126" s="188" t="str">
        <f t="shared" si="7"/>
        <v/>
      </c>
      <c r="H126" t="str">
        <f t="shared" si="10"/>
        <v/>
      </c>
      <c r="I126" s="188" t="str">
        <f t="shared" si="9"/>
        <v/>
      </c>
    </row>
    <row r="127" spans="1:9">
      <c r="A127">
        <v>124</v>
      </c>
      <c r="B127" s="46">
        <f>VLOOKUP(DATE(YEAR(Dat_01!B$2)-2,MONTH(Dat_01!B$2),1)+A127,[2]Indices!$D:$D,1)</f>
        <v>45263</v>
      </c>
      <c r="C127" s="166">
        <f>VLOOKUP(B127,[2]Indices!$D:$Q,3,)/1000</f>
        <v>164.27959961465373</v>
      </c>
      <c r="D127" s="166">
        <f>VLOOKUP(B127,[2]Indices!$D:$Q,14,)/1000</f>
        <v>105.77564059458246</v>
      </c>
      <c r="E127" s="166">
        <f t="shared" si="8"/>
        <v>105.77564059458246</v>
      </c>
      <c r="F127" s="188" t="str">
        <f t="shared" si="7"/>
        <v/>
      </c>
      <c r="H127" t="str">
        <f t="shared" si="10"/>
        <v/>
      </c>
      <c r="I127" s="188" t="str">
        <f t="shared" si="9"/>
        <v/>
      </c>
    </row>
    <row r="128" spans="1:9">
      <c r="A128">
        <v>125</v>
      </c>
      <c r="B128" s="46">
        <f>VLOOKUP(DATE(YEAR(Dat_01!B$2)-2,MONTH(Dat_01!B$2),1)+A128,[2]Indices!$D:$D,1)</f>
        <v>45264</v>
      </c>
      <c r="C128" s="166">
        <f>VLOOKUP(B128,[2]Indices!$D:$Q,3,)/1000</f>
        <v>172.60810895065745</v>
      </c>
      <c r="D128" s="166">
        <f>VLOOKUP(B128,[2]Indices!$D:$Q,14,)/1000</f>
        <v>105.77564059458246</v>
      </c>
      <c r="E128" s="166">
        <f t="shared" si="8"/>
        <v>105.77564059458246</v>
      </c>
      <c r="F128" s="188" t="str">
        <f t="shared" si="7"/>
        <v/>
      </c>
      <c r="H128" t="str">
        <f t="shared" si="10"/>
        <v/>
      </c>
      <c r="I128" s="188" t="str">
        <f t="shared" si="9"/>
        <v/>
      </c>
    </row>
    <row r="129" spans="1:9">
      <c r="A129">
        <v>126</v>
      </c>
      <c r="B129" s="46">
        <f>VLOOKUP(DATE(YEAR(Dat_01!B$2)-2,MONTH(Dat_01!B$2),1)+A129,[2]Indices!$D:$D,1)</f>
        <v>45265</v>
      </c>
      <c r="C129" s="166">
        <f>VLOOKUP(B129,[2]Indices!$D:$Q,3,)/1000</f>
        <v>201.47537958265372</v>
      </c>
      <c r="D129" s="166">
        <f>VLOOKUP(B129,[2]Indices!$D:$Q,14,)/1000</f>
        <v>105.77564059458246</v>
      </c>
      <c r="E129" s="166">
        <f t="shared" si="8"/>
        <v>105.77564059458246</v>
      </c>
      <c r="F129" s="188" t="str">
        <f t="shared" si="7"/>
        <v/>
      </c>
      <c r="H129" t="str">
        <f t="shared" si="10"/>
        <v/>
      </c>
      <c r="I129" s="188" t="str">
        <f t="shared" si="9"/>
        <v/>
      </c>
    </row>
    <row r="130" spans="1:9">
      <c r="A130">
        <v>127</v>
      </c>
      <c r="B130" s="46">
        <f>VLOOKUP(DATE(YEAR(Dat_01!B$2)-2,MONTH(Dat_01!B$2),1)+A130,[2]Indices!$D:$D,1)</f>
        <v>45266</v>
      </c>
      <c r="C130" s="166">
        <f>VLOOKUP(B130,[2]Indices!$D:$Q,3,)/1000</f>
        <v>204.49060813522718</v>
      </c>
      <c r="D130" s="166">
        <f>VLOOKUP(B130,[2]Indices!$D:$Q,14,)/1000</f>
        <v>105.77564059458246</v>
      </c>
      <c r="E130" s="166">
        <f t="shared" si="8"/>
        <v>105.77564059458246</v>
      </c>
      <c r="F130" s="188" t="str">
        <f t="shared" si="7"/>
        <v/>
      </c>
      <c r="H130" t="str">
        <f t="shared" si="10"/>
        <v/>
      </c>
      <c r="I130" s="188" t="str">
        <f t="shared" si="9"/>
        <v/>
      </c>
    </row>
    <row r="131" spans="1:9">
      <c r="A131">
        <v>128</v>
      </c>
      <c r="B131" s="46">
        <f>VLOOKUP(DATE(YEAR(Dat_01!B$2)-2,MONTH(Dat_01!B$2),1)+A131,[2]Indices!$D:$D,1)</f>
        <v>45267</v>
      </c>
      <c r="C131" s="166">
        <f>VLOOKUP(B131,[2]Indices!$D:$Q,3,)/1000</f>
        <v>176.03838892322719</v>
      </c>
      <c r="D131" s="166">
        <f>VLOOKUP(B131,[2]Indices!$D:$Q,14,)/1000</f>
        <v>105.77564059458246</v>
      </c>
      <c r="E131" s="166">
        <f t="shared" si="8"/>
        <v>105.77564059458246</v>
      </c>
      <c r="F131" s="188" t="str">
        <f t="shared" ref="F131:F194" si="11">IF(DAY(B131)=15,IF(MONTH(B131)=1,"E",IF(MONTH(B131)=2,"F",IF(MONTH(B131)=3,"M",IF(MONTH(B131)=4,"A",IF(MONTH(B131)=5,"M",IF(MONTH(B131)=6,"J",IF(MONTH(B131)=7,"J",IF(MONTH(B131)=8,"A",IF(MONTH(B131)=9,"S",IF(MONTH(B131)=10,"O",IF(MONTH(B131)=11,"N",IF(MONTH(B131)=12,"D","")))))))))))),"")</f>
        <v/>
      </c>
      <c r="H131" t="str">
        <f t="shared" si="10"/>
        <v/>
      </c>
      <c r="I131" s="188" t="str">
        <f t="shared" si="9"/>
        <v/>
      </c>
    </row>
    <row r="132" spans="1:9">
      <c r="A132">
        <v>129</v>
      </c>
      <c r="B132" s="46">
        <f>VLOOKUP(DATE(YEAR(Dat_01!B$2)-2,MONTH(Dat_01!B$2),1)+A132,[2]Indices!$D:$D,1)</f>
        <v>45268</v>
      </c>
      <c r="C132" s="166">
        <f>VLOOKUP(B132,[2]Indices!$D:$Q,3,)/1000</f>
        <v>131.1346977272253</v>
      </c>
      <c r="D132" s="166">
        <f>VLOOKUP(B132,[2]Indices!$D:$Q,14,)/1000</f>
        <v>105.77564059458246</v>
      </c>
      <c r="E132" s="166">
        <f t="shared" ref="E132:E195" si="12">IF(C132&lt;D132,C132,D132)</f>
        <v>105.77564059458246</v>
      </c>
      <c r="F132" s="188" t="str">
        <f t="shared" si="11"/>
        <v/>
      </c>
      <c r="H132" t="str">
        <f t="shared" si="10"/>
        <v/>
      </c>
      <c r="I132" s="188" t="str">
        <f t="shared" ref="I132:I195" si="13">IF(DAY(B132)=15,IF(MONTH(B132)=1,"E",IF(MONTH(B132)=2,"F",IF(MONTH(B132)=3,"M",IF(MONTH(B132)=4,"A",IF(MONTH(B132)=5,"M",IF(MONTH(B132)=6,"J",IF(MONTH(B132)=7,"J",IF(MONTH(B132)=8,"A",IF(MONTH(B132)=9,"S",IF(MONTH(B132)=10,"O",IF(MONTH(B132)=11,"N",IF(MONTH(B132)=12,"D","")))))))))))),"")</f>
        <v/>
      </c>
    </row>
    <row r="133" spans="1:9">
      <c r="A133">
        <v>130</v>
      </c>
      <c r="B133" s="46">
        <f>VLOOKUP(DATE(YEAR(Dat_01!B$2)-2,MONTH(Dat_01!B$2),1)+A133,[2]Indices!$D:$D,1)</f>
        <v>45269</v>
      </c>
      <c r="C133" s="166">
        <f>VLOOKUP(B133,[2]Indices!$D:$Q,3,)/1000</f>
        <v>134.04051455122718</v>
      </c>
      <c r="D133" s="166">
        <f>VLOOKUP(B133,[2]Indices!$D:$Q,14,)/1000</f>
        <v>105.77564059458246</v>
      </c>
      <c r="E133" s="166">
        <f t="shared" si="12"/>
        <v>105.77564059458246</v>
      </c>
      <c r="F133" s="188" t="str">
        <f t="shared" si="11"/>
        <v/>
      </c>
      <c r="H133" t="str">
        <f t="shared" ref="H133:H196" si="14">IF(MONTH(B133)=1,IF(DAY(B133)=1,YEAR(B133),""),"")</f>
        <v/>
      </c>
      <c r="I133" s="188" t="str">
        <f t="shared" si="13"/>
        <v/>
      </c>
    </row>
    <row r="134" spans="1:9">
      <c r="A134">
        <v>131</v>
      </c>
      <c r="B134" s="46">
        <f>VLOOKUP(DATE(YEAR(Dat_01!B$2)-2,MONTH(Dat_01!B$2),1)+A134,[2]Indices!$D:$D,1)</f>
        <v>45270</v>
      </c>
      <c r="C134" s="166">
        <f>VLOOKUP(B134,[2]Indices!$D:$Q,3,)/1000</f>
        <v>140.68438737922534</v>
      </c>
      <c r="D134" s="166">
        <f>VLOOKUP(B134,[2]Indices!$D:$Q,14,)/1000</f>
        <v>105.77564059458246</v>
      </c>
      <c r="E134" s="166">
        <f t="shared" si="12"/>
        <v>105.77564059458246</v>
      </c>
      <c r="F134" s="188" t="str">
        <f t="shared" si="11"/>
        <v/>
      </c>
      <c r="H134" t="str">
        <f t="shared" si="14"/>
        <v/>
      </c>
      <c r="I134" s="188" t="str">
        <f t="shared" si="13"/>
        <v/>
      </c>
    </row>
    <row r="135" spans="1:9">
      <c r="A135">
        <v>132</v>
      </c>
      <c r="B135" s="46">
        <f>VLOOKUP(DATE(YEAR(Dat_01!B$2)-2,MONTH(Dat_01!B$2),1)+A135,[2]Indices!$D:$D,1)</f>
        <v>45271</v>
      </c>
      <c r="C135" s="166">
        <f>VLOOKUP(B135,[2]Indices!$D:$Q,3,)/1000</f>
        <v>161.31594569722719</v>
      </c>
      <c r="D135" s="166">
        <f>VLOOKUP(B135,[2]Indices!$D:$Q,14,)/1000</f>
        <v>105.77564059458246</v>
      </c>
      <c r="E135" s="166">
        <f t="shared" si="12"/>
        <v>105.77564059458246</v>
      </c>
      <c r="F135" s="188" t="str">
        <f t="shared" si="11"/>
        <v/>
      </c>
      <c r="H135" t="str">
        <f t="shared" si="14"/>
        <v/>
      </c>
      <c r="I135" s="188" t="str">
        <f t="shared" si="13"/>
        <v/>
      </c>
    </row>
    <row r="136" spans="1:9">
      <c r="A136">
        <v>133</v>
      </c>
      <c r="B136" s="46">
        <f>VLOOKUP(DATE(YEAR(Dat_01!B$2)-2,MONTH(Dat_01!B$2),1)+A136,[2]Indices!$D:$D,1)</f>
        <v>45272</v>
      </c>
      <c r="C136" s="166">
        <f>VLOOKUP(B136,[2]Indices!$D:$Q,3,)/1000</f>
        <v>173.59638009122719</v>
      </c>
      <c r="D136" s="166">
        <f>VLOOKUP(B136,[2]Indices!$D:$Q,14,)/1000</f>
        <v>105.77564059458246</v>
      </c>
      <c r="E136" s="166">
        <f t="shared" si="12"/>
        <v>105.77564059458246</v>
      </c>
      <c r="F136" s="188" t="str">
        <f t="shared" si="11"/>
        <v/>
      </c>
      <c r="H136" t="str">
        <f t="shared" si="14"/>
        <v/>
      </c>
      <c r="I136" s="188" t="str">
        <f t="shared" si="13"/>
        <v/>
      </c>
    </row>
    <row r="137" spans="1:9">
      <c r="A137">
        <v>134</v>
      </c>
      <c r="B137" s="46">
        <f>VLOOKUP(DATE(YEAR(Dat_01!B$2)-2,MONTH(Dat_01!B$2),1)+A137,[2]Indices!$D:$D,1)</f>
        <v>45273</v>
      </c>
      <c r="C137" s="166">
        <f>VLOOKUP(B137,[2]Indices!$D:$Q,3,)/1000</f>
        <v>144.47361120657493</v>
      </c>
      <c r="D137" s="166">
        <f>VLOOKUP(B137,[2]Indices!$D:$Q,14,)/1000</f>
        <v>105.77564059458246</v>
      </c>
      <c r="E137" s="166">
        <f t="shared" si="12"/>
        <v>105.77564059458246</v>
      </c>
      <c r="F137" s="188" t="str">
        <f t="shared" si="11"/>
        <v/>
      </c>
      <c r="H137" t="str">
        <f t="shared" si="14"/>
        <v/>
      </c>
      <c r="I137" s="188" t="str">
        <f t="shared" si="13"/>
        <v/>
      </c>
    </row>
    <row r="138" spans="1:9">
      <c r="A138">
        <v>135</v>
      </c>
      <c r="B138" s="46">
        <f>VLOOKUP(DATE(YEAR(Dat_01!B$2)-2,MONTH(Dat_01!B$2),1)+A138,[2]Indices!$D:$D,1)</f>
        <v>45274</v>
      </c>
      <c r="C138" s="166">
        <f>VLOOKUP(B138,[2]Indices!$D:$Q,3,)/1000</f>
        <v>142.99797357457305</v>
      </c>
      <c r="D138" s="166">
        <f>VLOOKUP(B138,[2]Indices!$D:$Q,14,)/1000</f>
        <v>105.77564059458246</v>
      </c>
      <c r="E138" s="166">
        <f t="shared" si="12"/>
        <v>105.77564059458246</v>
      </c>
      <c r="F138" s="188" t="str">
        <f t="shared" si="11"/>
        <v/>
      </c>
      <c r="H138" t="str">
        <f t="shared" si="14"/>
        <v/>
      </c>
      <c r="I138" s="188" t="str">
        <f t="shared" si="13"/>
        <v/>
      </c>
    </row>
    <row r="139" spans="1:9">
      <c r="A139">
        <v>136</v>
      </c>
      <c r="B139" s="46">
        <f>VLOOKUP(DATE(YEAR(Dat_01!B$2)-2,MONTH(Dat_01!B$2),1)+A139,[2]Indices!$D:$D,1)</f>
        <v>45275</v>
      </c>
      <c r="C139" s="166">
        <f>VLOOKUP(B139,[2]Indices!$D:$Q,3,)/1000</f>
        <v>155.57880703057305</v>
      </c>
      <c r="D139" s="166">
        <f>VLOOKUP(B139,[2]Indices!$D:$Q,14,)/1000</f>
        <v>105.77564059458246</v>
      </c>
      <c r="E139" s="166">
        <f t="shared" si="12"/>
        <v>105.77564059458246</v>
      </c>
      <c r="F139" s="188" t="str">
        <f t="shared" si="11"/>
        <v>D</v>
      </c>
      <c r="G139" s="189">
        <f>IF(DAY(B139)=15,D139,"")</f>
        <v>105.77564059458246</v>
      </c>
      <c r="H139" t="str">
        <f t="shared" si="14"/>
        <v/>
      </c>
      <c r="I139" s="188" t="str">
        <f t="shared" si="13"/>
        <v>D</v>
      </c>
    </row>
    <row r="140" spans="1:9">
      <c r="A140">
        <v>137</v>
      </c>
      <c r="B140" s="46">
        <f>VLOOKUP(DATE(YEAR(Dat_01!B$2)-2,MONTH(Dat_01!B$2),1)+A140,[2]Indices!$D:$D,1)</f>
        <v>45276</v>
      </c>
      <c r="C140" s="166">
        <f>VLOOKUP(B140,[2]Indices!$D:$Q,3,)/1000</f>
        <v>156.43636204257305</v>
      </c>
      <c r="D140" s="166">
        <f>VLOOKUP(B140,[2]Indices!$D:$Q,14,)/1000</f>
        <v>105.77564059458246</v>
      </c>
      <c r="E140" s="166">
        <f t="shared" si="12"/>
        <v>105.77564059458246</v>
      </c>
      <c r="F140" s="188" t="str">
        <f t="shared" si="11"/>
        <v/>
      </c>
      <c r="H140" t="str">
        <f t="shared" si="14"/>
        <v/>
      </c>
      <c r="I140" s="188" t="str">
        <f t="shared" si="13"/>
        <v/>
      </c>
    </row>
    <row r="141" spans="1:9">
      <c r="A141">
        <v>138</v>
      </c>
      <c r="B141" s="46">
        <f>VLOOKUP(DATE(YEAR(Dat_01!B$2)-2,MONTH(Dat_01!B$2),1)+A141,[2]Indices!$D:$D,1)</f>
        <v>45277</v>
      </c>
      <c r="C141" s="166">
        <f>VLOOKUP(B141,[2]Indices!$D:$Q,3,)/1000</f>
        <v>163.83536717457494</v>
      </c>
      <c r="D141" s="166">
        <f>VLOOKUP(B141,[2]Indices!$D:$Q,14,)/1000</f>
        <v>105.77564059458246</v>
      </c>
      <c r="E141" s="166">
        <f t="shared" si="12"/>
        <v>105.77564059458246</v>
      </c>
      <c r="F141" s="188" t="str">
        <f t="shared" si="11"/>
        <v/>
      </c>
      <c r="H141" t="str">
        <f t="shared" si="14"/>
        <v/>
      </c>
      <c r="I141" s="188" t="str">
        <f t="shared" si="13"/>
        <v/>
      </c>
    </row>
    <row r="142" spans="1:9">
      <c r="A142">
        <v>139</v>
      </c>
      <c r="B142" s="46">
        <f>VLOOKUP(DATE(YEAR(Dat_01!B$2)-2,MONTH(Dat_01!B$2),1)+A142,[2]Indices!$D:$D,1)</f>
        <v>45278</v>
      </c>
      <c r="C142" s="166">
        <f>VLOOKUP(B142,[2]Indices!$D:$Q,3,)/1000</f>
        <v>189.10055625057305</v>
      </c>
      <c r="D142" s="166">
        <f>VLOOKUP(B142,[2]Indices!$D:$Q,14,)/1000</f>
        <v>105.77564059458246</v>
      </c>
      <c r="E142" s="166">
        <f t="shared" si="12"/>
        <v>105.77564059458246</v>
      </c>
      <c r="F142" s="188" t="str">
        <f t="shared" si="11"/>
        <v/>
      </c>
      <c r="H142" t="str">
        <f t="shared" si="14"/>
        <v/>
      </c>
      <c r="I142" s="188" t="str">
        <f t="shared" si="13"/>
        <v/>
      </c>
    </row>
    <row r="143" spans="1:9">
      <c r="A143">
        <v>140</v>
      </c>
      <c r="B143" s="46">
        <f>VLOOKUP(DATE(YEAR(Dat_01!B$2)-2,MONTH(Dat_01!B$2),1)+A143,[2]Indices!$D:$D,1)</f>
        <v>45279</v>
      </c>
      <c r="C143" s="166">
        <f>VLOOKUP(B143,[2]Indices!$D:$Q,3,)/1000</f>
        <v>184.65076205057304</v>
      </c>
      <c r="D143" s="166">
        <f>VLOOKUP(B143,[2]Indices!$D:$Q,14,)/1000</f>
        <v>105.77564059458246</v>
      </c>
      <c r="E143" s="166">
        <f t="shared" si="12"/>
        <v>105.77564059458246</v>
      </c>
      <c r="F143" s="188" t="str">
        <f t="shared" si="11"/>
        <v/>
      </c>
      <c r="H143" t="str">
        <f t="shared" si="14"/>
        <v/>
      </c>
      <c r="I143" s="188" t="str">
        <f t="shared" si="13"/>
        <v/>
      </c>
    </row>
    <row r="144" spans="1:9">
      <c r="A144">
        <v>141</v>
      </c>
      <c r="B144" s="46">
        <f>VLOOKUP(DATE(YEAR(Dat_01!B$2)-2,MONTH(Dat_01!B$2),1)+A144,[2]Indices!$D:$D,1)</f>
        <v>45280</v>
      </c>
      <c r="C144" s="166">
        <f>VLOOKUP(B144,[2]Indices!$D:$Q,3,)/1000</f>
        <v>91.702290069493571</v>
      </c>
      <c r="D144" s="166">
        <f>VLOOKUP(B144,[2]Indices!$D:$Q,14,)/1000</f>
        <v>105.77564059458246</v>
      </c>
      <c r="E144" s="166">
        <f t="shared" si="12"/>
        <v>91.702290069493571</v>
      </c>
      <c r="F144" s="188" t="str">
        <f t="shared" si="11"/>
        <v/>
      </c>
      <c r="H144" t="str">
        <f t="shared" si="14"/>
        <v/>
      </c>
      <c r="I144" s="188" t="str">
        <f t="shared" si="13"/>
        <v/>
      </c>
    </row>
    <row r="145" spans="1:9">
      <c r="A145">
        <v>142</v>
      </c>
      <c r="B145" s="46">
        <f>VLOOKUP(DATE(YEAR(Dat_01!B$2)-2,MONTH(Dat_01!B$2),1)+A145,[2]Indices!$D:$D,1)</f>
        <v>45281</v>
      </c>
      <c r="C145" s="166">
        <f>VLOOKUP(B145,[2]Indices!$D:$Q,3,)/1000</f>
        <v>96.763374213493563</v>
      </c>
      <c r="D145" s="166">
        <f>VLOOKUP(B145,[2]Indices!$D:$Q,14,)/1000</f>
        <v>105.77564059458246</v>
      </c>
      <c r="E145" s="166">
        <f t="shared" si="12"/>
        <v>96.763374213493563</v>
      </c>
      <c r="F145" s="188" t="str">
        <f t="shared" si="11"/>
        <v/>
      </c>
      <c r="H145" t="str">
        <f t="shared" si="14"/>
        <v/>
      </c>
      <c r="I145" s="188" t="str">
        <f t="shared" si="13"/>
        <v/>
      </c>
    </row>
    <row r="146" spans="1:9">
      <c r="A146">
        <v>143</v>
      </c>
      <c r="B146" s="46">
        <f>VLOOKUP(DATE(YEAR(Dat_01!B$2)-2,MONTH(Dat_01!B$2),1)+A146,[2]Indices!$D:$D,1)</f>
        <v>45282</v>
      </c>
      <c r="C146" s="166">
        <f>VLOOKUP(B146,[2]Indices!$D:$Q,3,)/1000</f>
        <v>85.367497525495438</v>
      </c>
      <c r="D146" s="166">
        <f>VLOOKUP(B146,[2]Indices!$D:$Q,14,)/1000</f>
        <v>105.77564059458246</v>
      </c>
      <c r="E146" s="166">
        <f t="shared" si="12"/>
        <v>85.367497525495438</v>
      </c>
      <c r="F146" s="188" t="str">
        <f t="shared" si="11"/>
        <v/>
      </c>
      <c r="H146" t="str">
        <f t="shared" si="14"/>
        <v/>
      </c>
      <c r="I146" s="188" t="str">
        <f t="shared" si="13"/>
        <v/>
      </c>
    </row>
    <row r="147" spans="1:9">
      <c r="A147">
        <v>144</v>
      </c>
      <c r="B147" s="46">
        <f>VLOOKUP(DATE(YEAR(Dat_01!B$2)-2,MONTH(Dat_01!B$2),1)+A147,[2]Indices!$D:$D,1)</f>
        <v>45283</v>
      </c>
      <c r="C147" s="166">
        <f>VLOOKUP(B147,[2]Indices!$D:$Q,3,)/1000</f>
        <v>83.527756937491702</v>
      </c>
      <c r="D147" s="166">
        <f>VLOOKUP(B147,[2]Indices!$D:$Q,14,)/1000</f>
        <v>105.77564059458246</v>
      </c>
      <c r="E147" s="166">
        <f t="shared" si="12"/>
        <v>83.527756937491702</v>
      </c>
      <c r="F147" s="188" t="str">
        <f t="shared" si="11"/>
        <v/>
      </c>
      <c r="H147" t="str">
        <f t="shared" si="14"/>
        <v/>
      </c>
      <c r="I147" s="188" t="str">
        <f t="shared" si="13"/>
        <v/>
      </c>
    </row>
    <row r="148" spans="1:9">
      <c r="A148">
        <v>145</v>
      </c>
      <c r="B148" s="46">
        <f>VLOOKUP(DATE(YEAR(Dat_01!B$2)-2,MONTH(Dat_01!B$2),1)+A148,[2]Indices!$D:$D,1)</f>
        <v>45284</v>
      </c>
      <c r="C148" s="166">
        <f>VLOOKUP(B148,[2]Indices!$D:$Q,3,)/1000</f>
        <v>107.22605843349544</v>
      </c>
      <c r="D148" s="166">
        <f>VLOOKUP(B148,[2]Indices!$D:$Q,14,)/1000</f>
        <v>105.77564059458246</v>
      </c>
      <c r="E148" s="166">
        <f t="shared" si="12"/>
        <v>105.77564059458246</v>
      </c>
      <c r="F148" s="188" t="str">
        <f t="shared" si="11"/>
        <v/>
      </c>
      <c r="H148" t="str">
        <f t="shared" si="14"/>
        <v/>
      </c>
      <c r="I148" s="188" t="str">
        <f t="shared" si="13"/>
        <v/>
      </c>
    </row>
    <row r="149" spans="1:9">
      <c r="A149">
        <v>146</v>
      </c>
      <c r="B149" s="46">
        <f>VLOOKUP(DATE(YEAR(Dat_01!B$2)-2,MONTH(Dat_01!B$2),1)+A149,[2]Indices!$D:$D,1)</f>
        <v>45285</v>
      </c>
      <c r="C149" s="166">
        <f>VLOOKUP(B149,[2]Indices!$D:$Q,3,)/1000</f>
        <v>88.17712642549543</v>
      </c>
      <c r="D149" s="166">
        <f>VLOOKUP(B149,[2]Indices!$D:$Q,14,)/1000</f>
        <v>105.77564059458246</v>
      </c>
      <c r="E149" s="166">
        <f t="shared" si="12"/>
        <v>88.17712642549543</v>
      </c>
      <c r="F149" s="188" t="str">
        <f t="shared" si="11"/>
        <v/>
      </c>
      <c r="H149" t="str">
        <f t="shared" si="14"/>
        <v/>
      </c>
      <c r="I149" s="188" t="str">
        <f t="shared" si="13"/>
        <v/>
      </c>
    </row>
    <row r="150" spans="1:9">
      <c r="A150">
        <v>147</v>
      </c>
      <c r="B150" s="46">
        <f>VLOOKUP(DATE(YEAR(Dat_01!B$2)-2,MONTH(Dat_01!B$2),1)+A150,[2]Indices!$D:$D,1)</f>
        <v>45286</v>
      </c>
      <c r="C150" s="166">
        <f>VLOOKUP(B150,[2]Indices!$D:$Q,3,)/1000</f>
        <v>122.90049378949357</v>
      </c>
      <c r="D150" s="166">
        <f>VLOOKUP(B150,[2]Indices!$D:$Q,14,)/1000</f>
        <v>105.77564059458246</v>
      </c>
      <c r="E150" s="166">
        <f t="shared" si="12"/>
        <v>105.77564059458246</v>
      </c>
      <c r="F150" s="188" t="str">
        <f t="shared" si="11"/>
        <v/>
      </c>
      <c r="H150" t="str">
        <f t="shared" si="14"/>
        <v/>
      </c>
      <c r="I150" s="188" t="str">
        <f t="shared" si="13"/>
        <v/>
      </c>
    </row>
    <row r="151" spans="1:9">
      <c r="A151">
        <v>148</v>
      </c>
      <c r="B151" s="46">
        <f>VLOOKUP(DATE(YEAR(Dat_01!B$2)-2,MONTH(Dat_01!B$2),1)+A151,[2]Indices!$D:$D,1)</f>
        <v>45287</v>
      </c>
      <c r="C151" s="166">
        <f>VLOOKUP(B151,[2]Indices!$D:$Q,3,)/1000</f>
        <v>132.85878955014627</v>
      </c>
      <c r="D151" s="166">
        <f>VLOOKUP(B151,[2]Indices!$D:$Q,14,)/1000</f>
        <v>105.77564059458246</v>
      </c>
      <c r="E151" s="166">
        <f t="shared" si="12"/>
        <v>105.77564059458246</v>
      </c>
      <c r="F151" s="188" t="str">
        <f t="shared" si="11"/>
        <v/>
      </c>
      <c r="H151" t="str">
        <f t="shared" si="14"/>
        <v/>
      </c>
      <c r="I151" s="188" t="str">
        <f t="shared" si="13"/>
        <v/>
      </c>
    </row>
    <row r="152" spans="1:9">
      <c r="A152">
        <v>149</v>
      </c>
      <c r="B152" s="46">
        <f>VLOOKUP(DATE(YEAR(Dat_01!B$2)-2,MONTH(Dat_01!B$2),1)+A152,[2]Indices!$D:$D,1)</f>
        <v>45288</v>
      </c>
      <c r="C152" s="166">
        <f>VLOOKUP(B152,[2]Indices!$D:$Q,3,)/1000</f>
        <v>128.13222722614813</v>
      </c>
      <c r="D152" s="166">
        <f>VLOOKUP(B152,[2]Indices!$D:$Q,14,)/1000</f>
        <v>105.77564059458246</v>
      </c>
      <c r="E152" s="166">
        <f t="shared" si="12"/>
        <v>105.77564059458246</v>
      </c>
      <c r="F152" s="188" t="str">
        <f t="shared" si="11"/>
        <v/>
      </c>
      <c r="H152" t="str">
        <f t="shared" si="14"/>
        <v/>
      </c>
      <c r="I152" s="188" t="str">
        <f t="shared" si="13"/>
        <v/>
      </c>
    </row>
    <row r="153" spans="1:9">
      <c r="A153">
        <v>150</v>
      </c>
      <c r="B153" s="46">
        <f>VLOOKUP(DATE(YEAR(Dat_01!B$2)-2,MONTH(Dat_01!B$2),1)+A153,[2]Indices!$D:$D,1)</f>
        <v>45289</v>
      </c>
      <c r="C153" s="166">
        <f>VLOOKUP(B153,[2]Indices!$D:$Q,3,)/1000</f>
        <v>139.02115590614628</v>
      </c>
      <c r="D153" s="166">
        <f>VLOOKUP(B153,[2]Indices!$D:$Q,14,)/1000</f>
        <v>105.77564059458246</v>
      </c>
      <c r="E153" s="166">
        <f t="shared" si="12"/>
        <v>105.77564059458246</v>
      </c>
      <c r="F153" s="188" t="str">
        <f t="shared" si="11"/>
        <v/>
      </c>
      <c r="H153" t="str">
        <f t="shared" si="14"/>
        <v/>
      </c>
      <c r="I153" s="188" t="str">
        <f t="shared" si="13"/>
        <v/>
      </c>
    </row>
    <row r="154" spans="1:9">
      <c r="A154">
        <v>151</v>
      </c>
      <c r="B154" s="46">
        <f>VLOOKUP(DATE(YEAR(Dat_01!B$2)-2,MONTH(Dat_01!B$2),1)+A154,[2]Indices!$D:$D,1)</f>
        <v>45290</v>
      </c>
      <c r="C154" s="166">
        <f>VLOOKUP(B154,[2]Indices!$D:$Q,3,)/1000</f>
        <v>82.876341482146259</v>
      </c>
      <c r="D154" s="166">
        <f>VLOOKUP(B154,[2]Indices!$D:$Q,14,)/1000</f>
        <v>105.77564059458246</v>
      </c>
      <c r="E154" s="166">
        <f t="shared" si="12"/>
        <v>82.876341482146259</v>
      </c>
      <c r="F154" s="188" t="str">
        <f t="shared" si="11"/>
        <v/>
      </c>
      <c r="H154" t="str">
        <f t="shared" si="14"/>
        <v/>
      </c>
      <c r="I154" s="188" t="str">
        <f t="shared" si="13"/>
        <v/>
      </c>
    </row>
    <row r="155" spans="1:9">
      <c r="A155">
        <v>152</v>
      </c>
      <c r="B155" s="46">
        <f>VLOOKUP(DATE(YEAR(Dat_01!B$2)-2,MONTH(Dat_01!B$2),1)+A155,[2]Indices!$D:$D,1)</f>
        <v>45291</v>
      </c>
      <c r="C155" s="166">
        <f>VLOOKUP(B155,[2]Indices!$D:$Q,3,)/1000</f>
        <v>60.706967374148121</v>
      </c>
      <c r="D155" s="166">
        <f>VLOOKUP(B155,[2]Indices!$D:$Q,14,)/1000</f>
        <v>105.77564059458246</v>
      </c>
      <c r="E155" s="166">
        <f t="shared" si="12"/>
        <v>60.706967374148121</v>
      </c>
      <c r="F155" s="188" t="str">
        <f t="shared" si="11"/>
        <v/>
      </c>
      <c r="H155" t="str">
        <f t="shared" si="14"/>
        <v/>
      </c>
      <c r="I155" s="188" t="str">
        <f t="shared" si="13"/>
        <v/>
      </c>
    </row>
    <row r="156" spans="1:9">
      <c r="A156">
        <v>153</v>
      </c>
      <c r="B156" s="46">
        <f>VLOOKUP(DATE(YEAR(Dat_01!B$2)-2,MONTH(Dat_01!B$2),1)+A156,[2]Indices!$D:$D,1)</f>
        <v>45292</v>
      </c>
      <c r="C156" s="166">
        <f>VLOOKUP(B156,[2]Indices!$D:$Q,3,)/1000</f>
        <v>46.317331766148129</v>
      </c>
      <c r="D156" s="166">
        <f>VLOOKUP(B156,[2]Indices!$D:$Q,14,)/1000</f>
        <v>117.80762382080276</v>
      </c>
      <c r="E156" s="166">
        <f t="shared" si="12"/>
        <v>46.317331766148129</v>
      </c>
      <c r="F156" s="188" t="str">
        <f t="shared" si="11"/>
        <v/>
      </c>
      <c r="H156">
        <f t="shared" si="14"/>
        <v>2024</v>
      </c>
      <c r="I156" s="188" t="str">
        <f t="shared" si="13"/>
        <v/>
      </c>
    </row>
    <row r="157" spans="1:9">
      <c r="A157">
        <v>154</v>
      </c>
      <c r="B157" s="46">
        <f>VLOOKUP(DATE(YEAR(Dat_01!B$2)-2,MONTH(Dat_01!B$2),1)+A157,[2]Indices!$D:$D,1)</f>
        <v>45293</v>
      </c>
      <c r="C157" s="166">
        <f>VLOOKUP(B157,[2]Indices!$D:$Q,3,)/1000</f>
        <v>55.940354536146259</v>
      </c>
      <c r="D157" s="166">
        <f>VLOOKUP(B157,[2]Indices!$D:$Q,14,)/1000</f>
        <v>117.80762382080276</v>
      </c>
      <c r="E157" s="166">
        <f t="shared" si="12"/>
        <v>55.940354536146259</v>
      </c>
      <c r="F157" s="188" t="str">
        <f t="shared" si="11"/>
        <v/>
      </c>
      <c r="H157" t="str">
        <f t="shared" si="14"/>
        <v/>
      </c>
      <c r="I157" s="188" t="str">
        <f t="shared" si="13"/>
        <v/>
      </c>
    </row>
    <row r="158" spans="1:9">
      <c r="A158">
        <v>155</v>
      </c>
      <c r="B158" s="46">
        <f>VLOOKUP(DATE(YEAR(Dat_01!B$2)-2,MONTH(Dat_01!B$2),1)+A158,[2]Indices!$D:$D,1)</f>
        <v>45294</v>
      </c>
      <c r="C158" s="166">
        <f>VLOOKUP(B158,[2]Indices!$D:$Q,3,)/1000</f>
        <v>96.347034938338027</v>
      </c>
      <c r="D158" s="166">
        <f>VLOOKUP(B158,[2]Indices!$D:$Q,14,)/1000</f>
        <v>117.80762382080276</v>
      </c>
      <c r="E158" s="166">
        <f t="shared" si="12"/>
        <v>96.347034938338027</v>
      </c>
      <c r="F158" s="188" t="str">
        <f t="shared" si="11"/>
        <v/>
      </c>
      <c r="H158" t="str">
        <f t="shared" si="14"/>
        <v/>
      </c>
      <c r="I158" s="188" t="str">
        <f t="shared" si="13"/>
        <v/>
      </c>
    </row>
    <row r="159" spans="1:9">
      <c r="A159">
        <v>156</v>
      </c>
      <c r="B159" s="46">
        <f>VLOOKUP(DATE(YEAR(Dat_01!B$2)-2,MONTH(Dat_01!B$2),1)+A159,[2]Indices!$D:$D,1)</f>
        <v>45295</v>
      </c>
      <c r="C159" s="166">
        <f>VLOOKUP(B159,[2]Indices!$D:$Q,3,)/1000</f>
        <v>142.08962147033802</v>
      </c>
      <c r="D159" s="166">
        <f>VLOOKUP(B159,[2]Indices!$D:$Q,14,)/1000</f>
        <v>117.80762382080276</v>
      </c>
      <c r="E159" s="166">
        <f t="shared" si="12"/>
        <v>117.80762382080276</v>
      </c>
      <c r="F159" s="188" t="str">
        <f t="shared" si="11"/>
        <v/>
      </c>
      <c r="H159" t="str">
        <f t="shared" si="14"/>
        <v/>
      </c>
      <c r="I159" s="188" t="str">
        <f t="shared" si="13"/>
        <v/>
      </c>
    </row>
    <row r="160" spans="1:9">
      <c r="A160">
        <v>157</v>
      </c>
      <c r="B160" s="46">
        <f>VLOOKUP(DATE(YEAR(Dat_01!B$2)-2,MONTH(Dat_01!B$2),1)+A160,[2]Indices!$D:$D,1)</f>
        <v>45296</v>
      </c>
      <c r="C160" s="166">
        <f>VLOOKUP(B160,[2]Indices!$D:$Q,3,)/1000</f>
        <v>85.95209914233989</v>
      </c>
      <c r="D160" s="166">
        <f>VLOOKUP(B160,[2]Indices!$D:$Q,14,)/1000</f>
        <v>117.80762382080276</v>
      </c>
      <c r="E160" s="166">
        <f t="shared" si="12"/>
        <v>85.95209914233989</v>
      </c>
      <c r="F160" s="188" t="str">
        <f t="shared" si="11"/>
        <v/>
      </c>
      <c r="H160" t="str">
        <f t="shared" si="14"/>
        <v/>
      </c>
      <c r="I160" s="188" t="str">
        <f t="shared" si="13"/>
        <v/>
      </c>
    </row>
    <row r="161" spans="1:9">
      <c r="A161">
        <v>158</v>
      </c>
      <c r="B161" s="46">
        <f>VLOOKUP(DATE(YEAR(Dat_01!B$2)-2,MONTH(Dat_01!B$2),1)+A161,[2]Indices!$D:$D,1)</f>
        <v>45297</v>
      </c>
      <c r="C161" s="166">
        <f>VLOOKUP(B161,[2]Indices!$D:$Q,3,)/1000</f>
        <v>80.384418654339882</v>
      </c>
      <c r="D161" s="166">
        <f>VLOOKUP(B161,[2]Indices!$D:$Q,14,)/1000</f>
        <v>117.80762382080276</v>
      </c>
      <c r="E161" s="166">
        <f t="shared" si="12"/>
        <v>80.384418654339882</v>
      </c>
      <c r="F161" s="188" t="str">
        <f t="shared" si="11"/>
        <v/>
      </c>
      <c r="H161" t="str">
        <f t="shared" si="14"/>
        <v/>
      </c>
      <c r="I161" s="188" t="str">
        <f t="shared" si="13"/>
        <v/>
      </c>
    </row>
    <row r="162" spans="1:9">
      <c r="A162">
        <v>159</v>
      </c>
      <c r="B162" s="46">
        <f>VLOOKUP(DATE(YEAR(Dat_01!B$2)-2,MONTH(Dat_01!B$2),1)+A162,[2]Indices!$D:$D,1)</f>
        <v>45298</v>
      </c>
      <c r="C162" s="166">
        <f>VLOOKUP(B162,[2]Indices!$D:$Q,3,)/1000</f>
        <v>91.604318702336172</v>
      </c>
      <c r="D162" s="166">
        <f>VLOOKUP(B162,[2]Indices!$D:$Q,14,)/1000</f>
        <v>117.80762382080276</v>
      </c>
      <c r="E162" s="166">
        <f t="shared" si="12"/>
        <v>91.604318702336172</v>
      </c>
      <c r="F162" s="188" t="str">
        <f t="shared" si="11"/>
        <v/>
      </c>
      <c r="H162" t="str">
        <f t="shared" si="14"/>
        <v/>
      </c>
      <c r="I162" s="188" t="str">
        <f t="shared" si="13"/>
        <v/>
      </c>
    </row>
    <row r="163" spans="1:9">
      <c r="A163">
        <v>160</v>
      </c>
      <c r="B163" s="46">
        <f>VLOOKUP(DATE(YEAR(Dat_01!B$2)-2,MONTH(Dat_01!B$2),1)+A163,[2]Indices!$D:$D,1)</f>
        <v>45299</v>
      </c>
      <c r="C163" s="166">
        <f>VLOOKUP(B163,[2]Indices!$D:$Q,3,)/1000</f>
        <v>147.70257932633987</v>
      </c>
      <c r="D163" s="166">
        <f>VLOOKUP(B163,[2]Indices!$D:$Q,14,)/1000</f>
        <v>117.80762382080276</v>
      </c>
      <c r="E163" s="166">
        <f t="shared" si="12"/>
        <v>117.80762382080276</v>
      </c>
      <c r="F163" s="188" t="str">
        <f t="shared" si="11"/>
        <v/>
      </c>
      <c r="H163" t="str">
        <f t="shared" si="14"/>
        <v/>
      </c>
      <c r="I163" s="188" t="str">
        <f t="shared" si="13"/>
        <v/>
      </c>
    </row>
    <row r="164" spans="1:9">
      <c r="A164">
        <v>161</v>
      </c>
      <c r="B164" s="46">
        <f>VLOOKUP(DATE(YEAR(Dat_01!B$2)-2,MONTH(Dat_01!B$2),1)+A164,[2]Indices!$D:$D,1)</f>
        <v>45300</v>
      </c>
      <c r="C164" s="166">
        <f>VLOOKUP(B164,[2]Indices!$D:$Q,3,)/1000</f>
        <v>174.70871064133988</v>
      </c>
      <c r="D164" s="166">
        <f>VLOOKUP(B164,[2]Indices!$D:$Q,14,)/1000</f>
        <v>117.80762382080276</v>
      </c>
      <c r="E164" s="166">
        <f t="shared" si="12"/>
        <v>117.80762382080276</v>
      </c>
      <c r="F164" s="188" t="str">
        <f t="shared" si="11"/>
        <v/>
      </c>
      <c r="H164" t="str">
        <f t="shared" si="14"/>
        <v/>
      </c>
      <c r="I164" s="188" t="str">
        <f t="shared" si="13"/>
        <v/>
      </c>
    </row>
    <row r="165" spans="1:9">
      <c r="A165">
        <v>162</v>
      </c>
      <c r="B165" s="46">
        <f>VLOOKUP(DATE(YEAR(Dat_01!B$2)-2,MONTH(Dat_01!B$2),1)+A165,[2]Indices!$D:$D,1)</f>
        <v>45301</v>
      </c>
      <c r="C165" s="166">
        <f>VLOOKUP(B165,[2]Indices!$D:$Q,3,)/1000</f>
        <v>128.66585141382532</v>
      </c>
      <c r="D165" s="166">
        <f>VLOOKUP(B165,[2]Indices!$D:$Q,14,)/1000</f>
        <v>117.80762382080276</v>
      </c>
      <c r="E165" s="166">
        <f t="shared" si="12"/>
        <v>117.80762382080276</v>
      </c>
      <c r="F165" s="188" t="str">
        <f t="shared" si="11"/>
        <v/>
      </c>
      <c r="H165" t="str">
        <f t="shared" si="14"/>
        <v/>
      </c>
      <c r="I165" s="188" t="str">
        <f t="shared" si="13"/>
        <v/>
      </c>
    </row>
    <row r="166" spans="1:9">
      <c r="A166">
        <v>163</v>
      </c>
      <c r="B166" s="46">
        <f>VLOOKUP(DATE(YEAR(Dat_01!B$2)-2,MONTH(Dat_01!B$2),1)+A166,[2]Indices!$D:$D,1)</f>
        <v>45302</v>
      </c>
      <c r="C166" s="166">
        <f>VLOOKUP(B166,[2]Indices!$D:$Q,3,)/1000</f>
        <v>122.48400734982721</v>
      </c>
      <c r="D166" s="166">
        <f>VLOOKUP(B166,[2]Indices!$D:$Q,14,)/1000</f>
        <v>117.80762382080276</v>
      </c>
      <c r="E166" s="166">
        <f t="shared" si="12"/>
        <v>117.80762382080276</v>
      </c>
      <c r="F166" s="188" t="str">
        <f t="shared" si="11"/>
        <v/>
      </c>
      <c r="H166" t="str">
        <f t="shared" si="14"/>
        <v/>
      </c>
      <c r="I166" s="188" t="str">
        <f t="shared" si="13"/>
        <v/>
      </c>
    </row>
    <row r="167" spans="1:9">
      <c r="A167">
        <v>164</v>
      </c>
      <c r="B167" s="46">
        <f>VLOOKUP(DATE(YEAR(Dat_01!B$2)-2,MONTH(Dat_01!B$2),1)+A167,[2]Indices!$D:$D,1)</f>
        <v>45303</v>
      </c>
      <c r="C167" s="166">
        <f>VLOOKUP(B167,[2]Indices!$D:$Q,3,)/1000</f>
        <v>90.921518729827213</v>
      </c>
      <c r="D167" s="166">
        <f>VLOOKUP(B167,[2]Indices!$D:$Q,14,)/1000</f>
        <v>117.80762382080276</v>
      </c>
      <c r="E167" s="166">
        <f t="shared" si="12"/>
        <v>90.921518729827213</v>
      </c>
      <c r="F167" s="188" t="str">
        <f t="shared" si="11"/>
        <v/>
      </c>
      <c r="H167" t="str">
        <f t="shared" si="14"/>
        <v/>
      </c>
      <c r="I167" s="188" t="str">
        <f t="shared" si="13"/>
        <v/>
      </c>
    </row>
    <row r="168" spans="1:9">
      <c r="A168">
        <v>165</v>
      </c>
      <c r="B168" s="46">
        <f>VLOOKUP(DATE(YEAR(Dat_01!B$2)-2,MONTH(Dat_01!B$2),1)+A168,[2]Indices!$D:$D,1)</f>
        <v>45304</v>
      </c>
      <c r="C168" s="166">
        <f>VLOOKUP(B168,[2]Indices!$D:$Q,3,)/1000</f>
        <v>101.59093457382534</v>
      </c>
      <c r="D168" s="166">
        <f>VLOOKUP(B168,[2]Indices!$D:$Q,14,)/1000</f>
        <v>117.80762382080276</v>
      </c>
      <c r="E168" s="166">
        <f t="shared" si="12"/>
        <v>101.59093457382534</v>
      </c>
      <c r="F168" s="188" t="str">
        <f t="shared" si="11"/>
        <v/>
      </c>
      <c r="H168" t="str">
        <f t="shared" si="14"/>
        <v/>
      </c>
      <c r="I168" s="188" t="str">
        <f t="shared" si="13"/>
        <v/>
      </c>
    </row>
    <row r="169" spans="1:9">
      <c r="A169">
        <v>166</v>
      </c>
      <c r="B169" s="46">
        <f>VLOOKUP(DATE(YEAR(Dat_01!B$2)-2,MONTH(Dat_01!B$2),1)+A169,[2]Indices!$D:$D,1)</f>
        <v>45305</v>
      </c>
      <c r="C169" s="166">
        <f>VLOOKUP(B169,[2]Indices!$D:$Q,3,)/1000</f>
        <v>73.273675441827208</v>
      </c>
      <c r="D169" s="166">
        <f>VLOOKUP(B169,[2]Indices!$D:$Q,14,)/1000</f>
        <v>117.80762382080276</v>
      </c>
      <c r="E169" s="166">
        <f t="shared" si="12"/>
        <v>73.273675441827208</v>
      </c>
      <c r="F169" s="188" t="str">
        <f t="shared" si="11"/>
        <v/>
      </c>
      <c r="H169" t="str">
        <f t="shared" si="14"/>
        <v/>
      </c>
      <c r="I169" s="188" t="str">
        <f t="shared" si="13"/>
        <v/>
      </c>
    </row>
    <row r="170" spans="1:9">
      <c r="A170">
        <v>167</v>
      </c>
      <c r="B170" s="46">
        <f>VLOOKUP(DATE(YEAR(Dat_01!B$2)-2,MONTH(Dat_01!B$2),1)+A170,[2]Indices!$D:$D,1)</f>
        <v>45306</v>
      </c>
      <c r="C170" s="166">
        <f>VLOOKUP(B170,[2]Indices!$D:$Q,3,)/1000</f>
        <v>101.80176113382535</v>
      </c>
      <c r="D170" s="166">
        <f>VLOOKUP(B170,[2]Indices!$D:$Q,14,)/1000</f>
        <v>117.80762382080276</v>
      </c>
      <c r="E170" s="166">
        <f t="shared" si="12"/>
        <v>101.80176113382535</v>
      </c>
      <c r="F170" s="188" t="str">
        <f t="shared" si="11"/>
        <v>E</v>
      </c>
      <c r="G170" s="189">
        <f>IF(DAY(B170)=15,D170,"")</f>
        <v>117.80762382080276</v>
      </c>
      <c r="H170" t="str">
        <f t="shared" si="14"/>
        <v/>
      </c>
      <c r="I170" s="188" t="str">
        <f t="shared" si="13"/>
        <v>E</v>
      </c>
    </row>
    <row r="171" spans="1:9">
      <c r="A171">
        <v>168</v>
      </c>
      <c r="B171" s="46">
        <f>VLOOKUP(DATE(YEAR(Dat_01!B$2)-2,MONTH(Dat_01!B$2),1)+A171,[2]Indices!$D:$D,1)</f>
        <v>45307</v>
      </c>
      <c r="C171" s="166">
        <f>VLOOKUP(B171,[2]Indices!$D:$Q,3,)/1000</f>
        <v>76.844781177829063</v>
      </c>
      <c r="D171" s="166">
        <f>VLOOKUP(B171,[2]Indices!$D:$Q,14,)/1000</f>
        <v>117.80762382080276</v>
      </c>
      <c r="E171" s="166">
        <f t="shared" si="12"/>
        <v>76.844781177829063</v>
      </c>
      <c r="F171" s="188" t="str">
        <f t="shared" si="11"/>
        <v/>
      </c>
      <c r="H171" t="str">
        <f t="shared" si="14"/>
        <v/>
      </c>
      <c r="I171" s="188" t="str">
        <f t="shared" si="13"/>
        <v/>
      </c>
    </row>
    <row r="172" spans="1:9">
      <c r="A172">
        <v>169</v>
      </c>
      <c r="B172" s="46">
        <f>VLOOKUP(DATE(YEAR(Dat_01!B$2)-2,MONTH(Dat_01!B$2),1)+A172,[2]Indices!$D:$D,1)</f>
        <v>45308</v>
      </c>
      <c r="C172" s="166">
        <f>VLOOKUP(B172,[2]Indices!$D:$Q,3,)/1000</f>
        <v>291.9973854933985</v>
      </c>
      <c r="D172" s="166">
        <f>VLOOKUP(B172,[2]Indices!$D:$Q,14,)/1000</f>
        <v>117.80762382080276</v>
      </c>
      <c r="E172" s="166">
        <f t="shared" si="12"/>
        <v>117.80762382080276</v>
      </c>
      <c r="F172" s="188" t="str">
        <f t="shared" si="11"/>
        <v/>
      </c>
      <c r="H172" t="str">
        <f t="shared" si="14"/>
        <v/>
      </c>
      <c r="I172" s="188" t="str">
        <f t="shared" si="13"/>
        <v/>
      </c>
    </row>
    <row r="173" spans="1:9">
      <c r="A173">
        <v>170</v>
      </c>
      <c r="B173" s="46">
        <f>VLOOKUP(DATE(YEAR(Dat_01!B$2)-2,MONTH(Dat_01!B$2),1)+A173,[2]Indices!$D:$D,1)</f>
        <v>45309</v>
      </c>
      <c r="C173" s="166">
        <f>VLOOKUP(B173,[2]Indices!$D:$Q,3,)/1000</f>
        <v>306.61460094139846</v>
      </c>
      <c r="D173" s="166">
        <f>VLOOKUP(B173,[2]Indices!$D:$Q,14,)/1000</f>
        <v>117.80762382080276</v>
      </c>
      <c r="E173" s="166">
        <f t="shared" si="12"/>
        <v>117.80762382080276</v>
      </c>
      <c r="F173" s="188" t="str">
        <f t="shared" si="11"/>
        <v/>
      </c>
      <c r="H173" t="str">
        <f t="shared" si="14"/>
        <v/>
      </c>
      <c r="I173" s="188" t="str">
        <f t="shared" si="13"/>
        <v/>
      </c>
    </row>
    <row r="174" spans="1:9">
      <c r="A174">
        <v>171</v>
      </c>
      <c r="B174" s="46">
        <f>VLOOKUP(DATE(YEAR(Dat_01!B$2)-2,MONTH(Dat_01!B$2),1)+A174,[2]Indices!$D:$D,1)</f>
        <v>45310</v>
      </c>
      <c r="C174" s="166">
        <f>VLOOKUP(B174,[2]Indices!$D:$Q,3,)/1000</f>
        <v>324.74468462540034</v>
      </c>
      <c r="D174" s="166">
        <f>VLOOKUP(B174,[2]Indices!$D:$Q,14,)/1000</f>
        <v>117.80762382080276</v>
      </c>
      <c r="E174" s="166">
        <f t="shared" si="12"/>
        <v>117.80762382080276</v>
      </c>
      <c r="F174" s="188" t="str">
        <f t="shared" si="11"/>
        <v/>
      </c>
      <c r="H174" t="str">
        <f t="shared" si="14"/>
        <v/>
      </c>
      <c r="I174" s="188" t="str">
        <f t="shared" si="13"/>
        <v/>
      </c>
    </row>
    <row r="175" spans="1:9">
      <c r="A175">
        <v>172</v>
      </c>
      <c r="B175" s="46">
        <f>VLOOKUP(DATE(YEAR(Dat_01!B$2)-2,MONTH(Dat_01!B$2),1)+A175,[2]Indices!$D:$D,1)</f>
        <v>45311</v>
      </c>
      <c r="C175" s="166">
        <f>VLOOKUP(B175,[2]Indices!$D:$Q,3,)/1000</f>
        <v>325.35613808940036</v>
      </c>
      <c r="D175" s="166">
        <f>VLOOKUP(B175,[2]Indices!$D:$Q,14,)/1000</f>
        <v>117.80762382080276</v>
      </c>
      <c r="E175" s="166">
        <f t="shared" si="12"/>
        <v>117.80762382080276</v>
      </c>
      <c r="F175" s="188" t="str">
        <f t="shared" si="11"/>
        <v/>
      </c>
      <c r="H175" t="str">
        <f t="shared" si="14"/>
        <v/>
      </c>
      <c r="I175" s="188" t="str">
        <f t="shared" si="13"/>
        <v/>
      </c>
    </row>
    <row r="176" spans="1:9">
      <c r="A176">
        <v>173</v>
      </c>
      <c r="B176" s="46">
        <f>VLOOKUP(DATE(YEAR(Dat_01!B$2)-2,MONTH(Dat_01!B$2),1)+A176,[2]Indices!$D:$D,1)</f>
        <v>45312</v>
      </c>
      <c r="C176" s="166">
        <f>VLOOKUP(B176,[2]Indices!$D:$Q,3,)/1000</f>
        <v>326.47416605340038</v>
      </c>
      <c r="D176" s="166">
        <f>VLOOKUP(B176,[2]Indices!$D:$Q,14,)/1000</f>
        <v>117.80762382080276</v>
      </c>
      <c r="E176" s="166">
        <f t="shared" si="12"/>
        <v>117.80762382080276</v>
      </c>
      <c r="F176" s="188" t="str">
        <f t="shared" si="11"/>
        <v/>
      </c>
      <c r="H176" t="str">
        <f t="shared" si="14"/>
        <v/>
      </c>
      <c r="I176" s="188" t="str">
        <f t="shared" si="13"/>
        <v/>
      </c>
    </row>
    <row r="177" spans="1:9">
      <c r="A177">
        <v>174</v>
      </c>
      <c r="B177" s="46">
        <f>VLOOKUP(DATE(YEAR(Dat_01!B$2)-2,MONTH(Dat_01!B$2),1)+A177,[2]Indices!$D:$D,1)</f>
        <v>45313</v>
      </c>
      <c r="C177" s="166">
        <f>VLOOKUP(B177,[2]Indices!$D:$Q,3,)/1000</f>
        <v>330.81129340239846</v>
      </c>
      <c r="D177" s="166">
        <f>VLOOKUP(B177,[2]Indices!$D:$Q,14,)/1000</f>
        <v>117.80762382080276</v>
      </c>
      <c r="E177" s="166">
        <f t="shared" si="12"/>
        <v>117.80762382080276</v>
      </c>
      <c r="F177" s="188" t="str">
        <f t="shared" si="11"/>
        <v/>
      </c>
      <c r="H177" t="str">
        <f t="shared" si="14"/>
        <v/>
      </c>
      <c r="I177" s="188" t="str">
        <f t="shared" si="13"/>
        <v/>
      </c>
    </row>
    <row r="178" spans="1:9">
      <c r="A178">
        <v>175</v>
      </c>
      <c r="B178" s="46">
        <f>VLOOKUP(DATE(YEAR(Dat_01!B$2)-2,MONTH(Dat_01!B$2),1)+A178,[2]Indices!$D:$D,1)</f>
        <v>45314</v>
      </c>
      <c r="C178" s="166">
        <f>VLOOKUP(B178,[2]Indices!$D:$Q,3,)/1000</f>
        <v>336.56841545240036</v>
      </c>
      <c r="D178" s="166">
        <f>VLOOKUP(B178,[2]Indices!$D:$Q,14,)/1000</f>
        <v>117.80762382080276</v>
      </c>
      <c r="E178" s="166">
        <f t="shared" si="12"/>
        <v>117.80762382080276</v>
      </c>
      <c r="F178" s="188" t="str">
        <f t="shared" si="11"/>
        <v/>
      </c>
      <c r="H178" t="str">
        <f t="shared" si="14"/>
        <v/>
      </c>
      <c r="I178" s="188" t="str">
        <f t="shared" si="13"/>
        <v/>
      </c>
    </row>
    <row r="179" spans="1:9">
      <c r="A179">
        <v>176</v>
      </c>
      <c r="B179" s="46">
        <f>VLOOKUP(DATE(YEAR(Dat_01!B$2)-2,MONTH(Dat_01!B$2),1)+A179,[2]Indices!$D:$D,1)</f>
        <v>45315</v>
      </c>
      <c r="C179" s="166">
        <f>VLOOKUP(B179,[2]Indices!$D:$Q,3,)/1000</f>
        <v>174.25858186489705</v>
      </c>
      <c r="D179" s="166">
        <f>VLOOKUP(B179,[2]Indices!$D:$Q,14,)/1000</f>
        <v>117.80762382080276</v>
      </c>
      <c r="E179" s="166">
        <f t="shared" si="12"/>
        <v>117.80762382080276</v>
      </c>
      <c r="F179" s="188" t="str">
        <f t="shared" si="11"/>
        <v/>
      </c>
      <c r="H179" t="str">
        <f t="shared" si="14"/>
        <v/>
      </c>
      <c r="I179" s="188" t="str">
        <f t="shared" si="13"/>
        <v/>
      </c>
    </row>
    <row r="180" spans="1:9">
      <c r="A180">
        <v>177</v>
      </c>
      <c r="B180" s="46">
        <f>VLOOKUP(DATE(YEAR(Dat_01!B$2)-2,MONTH(Dat_01!B$2),1)+A180,[2]Indices!$D:$D,1)</f>
        <v>45316</v>
      </c>
      <c r="C180" s="166">
        <f>VLOOKUP(B180,[2]Indices!$D:$Q,3,)/1000</f>
        <v>189.73486431289888</v>
      </c>
      <c r="D180" s="166">
        <f>VLOOKUP(B180,[2]Indices!$D:$Q,14,)/1000</f>
        <v>117.80762382080276</v>
      </c>
      <c r="E180" s="166">
        <f t="shared" si="12"/>
        <v>117.80762382080276</v>
      </c>
      <c r="F180" s="188" t="str">
        <f t="shared" si="11"/>
        <v/>
      </c>
      <c r="H180" t="str">
        <f t="shared" si="14"/>
        <v/>
      </c>
      <c r="I180" s="188" t="str">
        <f t="shared" si="13"/>
        <v/>
      </c>
    </row>
    <row r="181" spans="1:9">
      <c r="A181">
        <v>178</v>
      </c>
      <c r="B181" s="46">
        <f>VLOOKUP(DATE(YEAR(Dat_01!B$2)-2,MONTH(Dat_01!B$2),1)+A181,[2]Indices!$D:$D,1)</f>
        <v>45317</v>
      </c>
      <c r="C181" s="166">
        <f>VLOOKUP(B181,[2]Indices!$D:$Q,3,)/1000</f>
        <v>199.20515662889332</v>
      </c>
      <c r="D181" s="166">
        <f>VLOOKUP(B181,[2]Indices!$D:$Q,14,)/1000</f>
        <v>117.80762382080276</v>
      </c>
      <c r="E181" s="166">
        <f t="shared" si="12"/>
        <v>117.80762382080276</v>
      </c>
      <c r="F181" s="188" t="str">
        <f t="shared" si="11"/>
        <v/>
      </c>
      <c r="H181" t="str">
        <f t="shared" si="14"/>
        <v/>
      </c>
      <c r="I181" s="188" t="str">
        <f t="shared" si="13"/>
        <v/>
      </c>
    </row>
    <row r="182" spans="1:9">
      <c r="A182">
        <v>179</v>
      </c>
      <c r="B182" s="46">
        <f>VLOOKUP(DATE(YEAR(Dat_01!B$2)-2,MONTH(Dat_01!B$2),1)+A182,[2]Indices!$D:$D,1)</f>
        <v>45318</v>
      </c>
      <c r="C182" s="166">
        <f>VLOOKUP(B182,[2]Indices!$D:$Q,3,)/1000</f>
        <v>156.98031956089889</v>
      </c>
      <c r="D182" s="166">
        <f>VLOOKUP(B182,[2]Indices!$D:$Q,14,)/1000</f>
        <v>117.80762382080276</v>
      </c>
      <c r="E182" s="166">
        <f t="shared" si="12"/>
        <v>117.80762382080276</v>
      </c>
      <c r="F182" s="188" t="str">
        <f t="shared" si="11"/>
        <v/>
      </c>
      <c r="H182" t="str">
        <f t="shared" si="14"/>
        <v/>
      </c>
      <c r="I182" s="188" t="str">
        <f t="shared" si="13"/>
        <v/>
      </c>
    </row>
    <row r="183" spans="1:9">
      <c r="A183">
        <v>180</v>
      </c>
      <c r="B183" s="46">
        <f>VLOOKUP(DATE(YEAR(Dat_01!B$2)-2,MONTH(Dat_01!B$2),1)+A183,[2]Indices!$D:$D,1)</f>
        <v>45319</v>
      </c>
      <c r="C183" s="166">
        <f>VLOOKUP(B183,[2]Indices!$D:$Q,3,)/1000</f>
        <v>144.3194687128989</v>
      </c>
      <c r="D183" s="166">
        <f>VLOOKUP(B183,[2]Indices!$D:$Q,14,)/1000</f>
        <v>117.80762382080276</v>
      </c>
      <c r="E183" s="166">
        <f t="shared" si="12"/>
        <v>117.80762382080276</v>
      </c>
      <c r="F183" s="188" t="str">
        <f t="shared" si="11"/>
        <v/>
      </c>
      <c r="H183" t="str">
        <f t="shared" si="14"/>
        <v/>
      </c>
      <c r="I183" s="188" t="str">
        <f t="shared" si="13"/>
        <v/>
      </c>
    </row>
    <row r="184" spans="1:9">
      <c r="A184">
        <v>181</v>
      </c>
      <c r="B184" s="46">
        <f>VLOOKUP(DATE(YEAR(Dat_01!B$2)-2,MONTH(Dat_01!B$2),1)+A184,[2]Indices!$D:$D,1)</f>
        <v>45320</v>
      </c>
      <c r="C184" s="166">
        <f>VLOOKUP(B184,[2]Indices!$D:$Q,3,)/1000</f>
        <v>168.74329450889704</v>
      </c>
      <c r="D184" s="166">
        <f>VLOOKUP(B184,[2]Indices!$D:$Q,14,)/1000</f>
        <v>117.80762382080276</v>
      </c>
      <c r="E184" s="166">
        <f t="shared" si="12"/>
        <v>117.80762382080276</v>
      </c>
      <c r="F184" s="188" t="str">
        <f t="shared" si="11"/>
        <v/>
      </c>
      <c r="H184" t="str">
        <f t="shared" si="14"/>
        <v/>
      </c>
      <c r="I184" s="188" t="str">
        <f t="shared" si="13"/>
        <v/>
      </c>
    </row>
    <row r="185" spans="1:9">
      <c r="A185">
        <v>182</v>
      </c>
      <c r="B185" s="46">
        <f>VLOOKUP(DATE(YEAR(Dat_01!B$2)-2,MONTH(Dat_01!B$2),1)+A185,[2]Indices!$D:$D,1)</f>
        <v>45321</v>
      </c>
      <c r="C185" s="166">
        <f>VLOOKUP(B185,[2]Indices!$D:$Q,3,)/1000</f>
        <v>193.72112196889518</v>
      </c>
      <c r="D185" s="166">
        <f>VLOOKUP(B185,[2]Indices!$D:$Q,14,)/1000</f>
        <v>117.80762382080276</v>
      </c>
      <c r="E185" s="166">
        <f t="shared" si="12"/>
        <v>117.80762382080276</v>
      </c>
      <c r="F185" s="188" t="str">
        <f t="shared" si="11"/>
        <v/>
      </c>
      <c r="H185" t="str">
        <f t="shared" si="14"/>
        <v/>
      </c>
      <c r="I185" s="188" t="str">
        <f t="shared" si="13"/>
        <v/>
      </c>
    </row>
    <row r="186" spans="1:9">
      <c r="A186">
        <v>183</v>
      </c>
      <c r="B186" s="46">
        <f>VLOOKUP(DATE(YEAR(Dat_01!B$2)-2,MONTH(Dat_01!B$2),1)+A186,[2]Indices!$D:$D,1)</f>
        <v>45322</v>
      </c>
      <c r="C186" s="166">
        <f>VLOOKUP(B186,[2]Indices!$D:$Q,3,)/1000</f>
        <v>127.45307729313772</v>
      </c>
      <c r="D186" s="166">
        <f>VLOOKUP(B186,[2]Indices!$D:$Q,14,)/1000</f>
        <v>117.80762382080276</v>
      </c>
      <c r="E186" s="166">
        <f t="shared" si="12"/>
        <v>117.80762382080276</v>
      </c>
      <c r="F186" s="188" t="str">
        <f t="shared" si="11"/>
        <v/>
      </c>
      <c r="H186" t="str">
        <f t="shared" si="14"/>
        <v/>
      </c>
      <c r="I186" s="188" t="str">
        <f t="shared" si="13"/>
        <v/>
      </c>
    </row>
    <row r="187" spans="1:9">
      <c r="A187">
        <v>184</v>
      </c>
      <c r="B187" s="46">
        <f>VLOOKUP(DATE(YEAR(Dat_01!B$2)-2,MONTH(Dat_01!B$2),1)+A187,[2]Indices!$D:$D,1)</f>
        <v>45323</v>
      </c>
      <c r="C187" s="166">
        <f>VLOOKUP(B187,[2]Indices!$D:$Q,3,)/1000</f>
        <v>115.24412592513586</v>
      </c>
      <c r="D187" s="166">
        <f>VLOOKUP(B187,[2]Indices!$D:$Q,14,)/1000</f>
        <v>123.31777659525035</v>
      </c>
      <c r="E187" s="166">
        <f t="shared" si="12"/>
        <v>115.24412592513586</v>
      </c>
      <c r="F187" s="188" t="str">
        <f t="shared" si="11"/>
        <v/>
      </c>
      <c r="H187" t="str">
        <f t="shared" si="14"/>
        <v/>
      </c>
      <c r="I187" s="188" t="str">
        <f t="shared" si="13"/>
        <v/>
      </c>
    </row>
    <row r="188" spans="1:9">
      <c r="A188">
        <v>185</v>
      </c>
      <c r="B188" s="46">
        <f>VLOOKUP(DATE(YEAR(Dat_01!B$2)-2,MONTH(Dat_01!B$2),1)+A188,[2]Indices!$D:$D,1)</f>
        <v>45324</v>
      </c>
      <c r="C188" s="166">
        <f>VLOOKUP(B188,[2]Indices!$D:$Q,3,)/1000</f>
        <v>88.351072877137739</v>
      </c>
      <c r="D188" s="166">
        <f>VLOOKUP(B188,[2]Indices!$D:$Q,14,)/1000</f>
        <v>123.31777659525035</v>
      </c>
      <c r="E188" s="166">
        <f t="shared" si="12"/>
        <v>88.351072877137739</v>
      </c>
      <c r="F188" s="188" t="str">
        <f t="shared" si="11"/>
        <v/>
      </c>
      <c r="H188" t="str">
        <f t="shared" si="14"/>
        <v/>
      </c>
      <c r="I188" s="188" t="str">
        <f t="shared" si="13"/>
        <v/>
      </c>
    </row>
    <row r="189" spans="1:9">
      <c r="A189">
        <v>186</v>
      </c>
      <c r="B189" s="46">
        <f>VLOOKUP(DATE(YEAR(Dat_01!B$2)-2,MONTH(Dat_01!B$2),1)+A189,[2]Indices!$D:$D,1)</f>
        <v>45325</v>
      </c>
      <c r="C189" s="166">
        <f>VLOOKUP(B189,[2]Indices!$D:$Q,3,)/1000</f>
        <v>70.321336005135862</v>
      </c>
      <c r="D189" s="166">
        <f>VLOOKUP(B189,[2]Indices!$D:$Q,14,)/1000</f>
        <v>123.31777659525035</v>
      </c>
      <c r="E189" s="166">
        <f t="shared" si="12"/>
        <v>70.321336005135862</v>
      </c>
      <c r="F189" s="188" t="str">
        <f t="shared" si="11"/>
        <v/>
      </c>
      <c r="H189" t="str">
        <f t="shared" si="14"/>
        <v/>
      </c>
      <c r="I189" s="188" t="str">
        <f t="shared" si="13"/>
        <v/>
      </c>
    </row>
    <row r="190" spans="1:9">
      <c r="A190">
        <v>187</v>
      </c>
      <c r="B190" s="46">
        <f>VLOOKUP(DATE(YEAR(Dat_01!B$2)-2,MONTH(Dat_01!B$2),1)+A190,[2]Indices!$D:$D,1)</f>
        <v>45326</v>
      </c>
      <c r="C190" s="166">
        <f>VLOOKUP(B190,[2]Indices!$D:$Q,3,)/1000</f>
        <v>56.144467513139595</v>
      </c>
      <c r="D190" s="166">
        <f>VLOOKUP(B190,[2]Indices!$D:$Q,14,)/1000</f>
        <v>123.31777659525035</v>
      </c>
      <c r="E190" s="166">
        <f t="shared" si="12"/>
        <v>56.144467513139595</v>
      </c>
      <c r="F190" s="188" t="str">
        <f t="shared" si="11"/>
        <v/>
      </c>
      <c r="H190" t="str">
        <f t="shared" si="14"/>
        <v/>
      </c>
      <c r="I190" s="188" t="str">
        <f t="shared" si="13"/>
        <v/>
      </c>
    </row>
    <row r="191" spans="1:9">
      <c r="A191">
        <v>188</v>
      </c>
      <c r="B191" s="46">
        <f>VLOOKUP(DATE(YEAR(Dat_01!B$2)-2,MONTH(Dat_01!B$2),1)+A191,[2]Indices!$D:$D,1)</f>
        <v>45327</v>
      </c>
      <c r="C191" s="166">
        <f>VLOOKUP(B191,[2]Indices!$D:$Q,3,)/1000</f>
        <v>107.72370077713774</v>
      </c>
      <c r="D191" s="166">
        <f>VLOOKUP(B191,[2]Indices!$D:$Q,14,)/1000</f>
        <v>123.31777659525035</v>
      </c>
      <c r="E191" s="166">
        <f t="shared" si="12"/>
        <v>107.72370077713774</v>
      </c>
      <c r="F191" s="188" t="str">
        <f t="shared" si="11"/>
        <v/>
      </c>
      <c r="H191" t="str">
        <f t="shared" si="14"/>
        <v/>
      </c>
      <c r="I191" s="188" t="str">
        <f t="shared" si="13"/>
        <v/>
      </c>
    </row>
    <row r="192" spans="1:9">
      <c r="A192">
        <v>189</v>
      </c>
      <c r="B192" s="46">
        <f>VLOOKUP(DATE(YEAR(Dat_01!B$2)-2,MONTH(Dat_01!B$2),1)+A192,[2]Indices!$D:$D,1)</f>
        <v>45328</v>
      </c>
      <c r="C192" s="166">
        <f>VLOOKUP(B192,[2]Indices!$D:$Q,3,)/1000</f>
        <v>102.96022487713586</v>
      </c>
      <c r="D192" s="166">
        <f>VLOOKUP(B192,[2]Indices!$D:$Q,14,)/1000</f>
        <v>123.31777659525035</v>
      </c>
      <c r="E192" s="166">
        <f t="shared" si="12"/>
        <v>102.96022487713586</v>
      </c>
      <c r="F192" s="188" t="str">
        <f t="shared" si="11"/>
        <v/>
      </c>
      <c r="H192" t="str">
        <f t="shared" si="14"/>
        <v/>
      </c>
      <c r="I192" s="188" t="str">
        <f t="shared" si="13"/>
        <v/>
      </c>
    </row>
    <row r="193" spans="1:9">
      <c r="A193">
        <v>190</v>
      </c>
      <c r="B193" s="46">
        <f>VLOOKUP(DATE(YEAR(Dat_01!B$2)-2,MONTH(Dat_01!B$2),1)+A193,[2]Indices!$D:$D,1)</f>
        <v>45329</v>
      </c>
      <c r="C193" s="166">
        <f>VLOOKUP(B193,[2]Indices!$D:$Q,3,)/1000</f>
        <v>125.23253068134586</v>
      </c>
      <c r="D193" s="166">
        <f>VLOOKUP(B193,[2]Indices!$D:$Q,14,)/1000</f>
        <v>123.31777659525035</v>
      </c>
      <c r="E193" s="166">
        <f t="shared" si="12"/>
        <v>123.31777659525035</v>
      </c>
      <c r="F193" s="188" t="str">
        <f t="shared" si="11"/>
        <v/>
      </c>
      <c r="H193" t="str">
        <f t="shared" si="14"/>
        <v/>
      </c>
      <c r="I193" s="188" t="str">
        <f t="shared" si="13"/>
        <v/>
      </c>
    </row>
    <row r="194" spans="1:9">
      <c r="A194">
        <v>191</v>
      </c>
      <c r="B194" s="46">
        <f>VLOOKUP(DATE(YEAR(Dat_01!B$2)-2,MONTH(Dat_01!B$2),1)+A194,[2]Indices!$D:$D,1)</f>
        <v>45330</v>
      </c>
      <c r="C194" s="166">
        <f>VLOOKUP(B194,[2]Indices!$D:$Q,3,)/1000</f>
        <v>121.74336943334959</v>
      </c>
      <c r="D194" s="166">
        <f>VLOOKUP(B194,[2]Indices!$D:$Q,14,)/1000</f>
        <v>123.31777659525035</v>
      </c>
      <c r="E194" s="166">
        <f t="shared" si="12"/>
        <v>121.74336943334959</v>
      </c>
      <c r="F194" s="188" t="str">
        <f t="shared" si="11"/>
        <v/>
      </c>
      <c r="H194" t="str">
        <f t="shared" si="14"/>
        <v/>
      </c>
      <c r="I194" s="188" t="str">
        <f t="shared" si="13"/>
        <v/>
      </c>
    </row>
    <row r="195" spans="1:9">
      <c r="A195">
        <v>192</v>
      </c>
      <c r="B195" s="46">
        <f>VLOOKUP(DATE(YEAR(Dat_01!B$2)-2,MONTH(Dat_01!B$2),1)+A195,[2]Indices!$D:$D,1)</f>
        <v>45331</v>
      </c>
      <c r="C195" s="166">
        <f>VLOOKUP(B195,[2]Indices!$D:$Q,3,)/1000</f>
        <v>122.85423017734398</v>
      </c>
      <c r="D195" s="166">
        <f>VLOOKUP(B195,[2]Indices!$D:$Q,14,)/1000</f>
        <v>123.31777659525035</v>
      </c>
      <c r="E195" s="166">
        <f t="shared" si="12"/>
        <v>122.85423017734398</v>
      </c>
      <c r="F195" s="188" t="str">
        <f t="shared" ref="F195:F258" si="15">IF(DAY(B195)=15,IF(MONTH(B195)=1,"E",IF(MONTH(B195)=2,"F",IF(MONTH(B195)=3,"M",IF(MONTH(B195)=4,"A",IF(MONTH(B195)=5,"M",IF(MONTH(B195)=6,"J",IF(MONTH(B195)=7,"J",IF(MONTH(B195)=8,"A",IF(MONTH(B195)=9,"S",IF(MONTH(B195)=10,"O",IF(MONTH(B195)=11,"N",IF(MONTH(B195)=12,"D","")))))))))))),"")</f>
        <v/>
      </c>
      <c r="H195" t="str">
        <f t="shared" si="14"/>
        <v/>
      </c>
      <c r="I195" s="188" t="str">
        <f t="shared" si="13"/>
        <v/>
      </c>
    </row>
    <row r="196" spans="1:9">
      <c r="A196">
        <v>193</v>
      </c>
      <c r="B196" s="46">
        <f>VLOOKUP(DATE(YEAR(Dat_01!B$2)-2,MONTH(Dat_01!B$2),1)+A196,[2]Indices!$D:$D,1)</f>
        <v>45332</v>
      </c>
      <c r="C196" s="166">
        <f>VLOOKUP(B196,[2]Indices!$D:$Q,3,)/1000</f>
        <v>82.009763521347722</v>
      </c>
      <c r="D196" s="166">
        <f>VLOOKUP(B196,[2]Indices!$D:$Q,14,)/1000</f>
        <v>123.31777659525035</v>
      </c>
      <c r="E196" s="166">
        <f t="shared" ref="E196:E259" si="16">IF(C196&lt;D196,C196,D196)</f>
        <v>82.009763521347722</v>
      </c>
      <c r="F196" s="188" t="str">
        <f t="shared" si="15"/>
        <v/>
      </c>
      <c r="H196" t="str">
        <f t="shared" si="14"/>
        <v/>
      </c>
      <c r="I196" s="188" t="str">
        <f t="shared" ref="I196:I259" si="17">IF(DAY(B196)=15,IF(MONTH(B196)=1,"E",IF(MONTH(B196)=2,"F",IF(MONTH(B196)=3,"M",IF(MONTH(B196)=4,"A",IF(MONTH(B196)=5,"M",IF(MONTH(B196)=6,"J",IF(MONTH(B196)=7,"J",IF(MONTH(B196)=8,"A",IF(MONTH(B196)=9,"S",IF(MONTH(B196)=10,"O",IF(MONTH(B196)=11,"N",IF(MONTH(B196)=12,"D","")))))))))))),"")</f>
        <v/>
      </c>
    </row>
    <row r="197" spans="1:9">
      <c r="A197">
        <v>194</v>
      </c>
      <c r="B197" s="46">
        <f>VLOOKUP(DATE(YEAR(Dat_01!B$2)-2,MONTH(Dat_01!B$2),1)+A197,[2]Indices!$D:$D,1)</f>
        <v>45333</v>
      </c>
      <c r="C197" s="166">
        <f>VLOOKUP(B197,[2]Indices!$D:$Q,3,)/1000</f>
        <v>92.096768257349581</v>
      </c>
      <c r="D197" s="166">
        <f>VLOOKUP(B197,[2]Indices!$D:$Q,14,)/1000</f>
        <v>123.31777659525035</v>
      </c>
      <c r="E197" s="166">
        <f t="shared" si="16"/>
        <v>92.096768257349581</v>
      </c>
      <c r="F197" s="188" t="str">
        <f t="shared" si="15"/>
        <v/>
      </c>
      <c r="H197" t="str">
        <f t="shared" ref="H197:H260" si="18">IF(MONTH(B197)=1,IF(DAY(B197)=1,YEAR(B197),""),"")</f>
        <v/>
      </c>
      <c r="I197" s="188" t="str">
        <f t="shared" si="17"/>
        <v/>
      </c>
    </row>
    <row r="198" spans="1:9">
      <c r="A198">
        <v>195</v>
      </c>
      <c r="B198" s="46">
        <f>VLOOKUP(DATE(YEAR(Dat_01!B$2)-2,MONTH(Dat_01!B$2),1)+A198,[2]Indices!$D:$D,1)</f>
        <v>45334</v>
      </c>
      <c r="C198" s="166">
        <f>VLOOKUP(B198,[2]Indices!$D:$Q,3,)/1000</f>
        <v>104.74626892534584</v>
      </c>
      <c r="D198" s="166">
        <f>VLOOKUP(B198,[2]Indices!$D:$Q,14,)/1000</f>
        <v>123.31777659525035</v>
      </c>
      <c r="E198" s="166">
        <f t="shared" si="16"/>
        <v>104.74626892534584</v>
      </c>
      <c r="F198" s="188" t="str">
        <f t="shared" si="15"/>
        <v/>
      </c>
      <c r="H198" t="str">
        <f t="shared" si="18"/>
        <v/>
      </c>
      <c r="I198" s="188" t="str">
        <f t="shared" si="17"/>
        <v/>
      </c>
    </row>
    <row r="199" spans="1:9">
      <c r="A199">
        <v>196</v>
      </c>
      <c r="B199" s="46">
        <f>VLOOKUP(DATE(YEAR(Dat_01!B$2)-2,MONTH(Dat_01!B$2),1)+A199,[2]Indices!$D:$D,1)</f>
        <v>45335</v>
      </c>
      <c r="C199" s="166">
        <f>VLOOKUP(B199,[2]Indices!$D:$Q,3,)/1000</f>
        <v>155.0008602853477</v>
      </c>
      <c r="D199" s="166">
        <f>VLOOKUP(B199,[2]Indices!$D:$Q,14,)/1000</f>
        <v>123.31777659525035</v>
      </c>
      <c r="E199" s="166">
        <f t="shared" si="16"/>
        <v>123.31777659525035</v>
      </c>
      <c r="F199" s="188" t="str">
        <f t="shared" si="15"/>
        <v/>
      </c>
      <c r="H199" t="str">
        <f t="shared" si="18"/>
        <v/>
      </c>
      <c r="I199" s="188" t="str">
        <f t="shared" si="17"/>
        <v/>
      </c>
    </row>
    <row r="200" spans="1:9">
      <c r="A200">
        <v>197</v>
      </c>
      <c r="B200" s="46">
        <f>VLOOKUP(DATE(YEAR(Dat_01!B$2)-2,MONTH(Dat_01!B$2),1)+A200,[2]Indices!$D:$D,1)</f>
        <v>45336</v>
      </c>
      <c r="C200" s="166">
        <f>VLOOKUP(B200,[2]Indices!$D:$Q,3,)/1000</f>
        <v>155.40752792467583</v>
      </c>
      <c r="D200" s="166">
        <f>VLOOKUP(B200,[2]Indices!$D:$Q,14,)/1000</f>
        <v>123.31777659525035</v>
      </c>
      <c r="E200" s="166">
        <f t="shared" si="16"/>
        <v>123.31777659525035</v>
      </c>
      <c r="F200" s="188" t="str">
        <f t="shared" si="15"/>
        <v/>
      </c>
      <c r="H200" t="str">
        <f t="shared" si="18"/>
        <v/>
      </c>
      <c r="I200" s="188" t="str">
        <f t="shared" si="17"/>
        <v/>
      </c>
    </row>
    <row r="201" spans="1:9">
      <c r="A201">
        <v>198</v>
      </c>
      <c r="B201" s="46">
        <f>VLOOKUP(DATE(YEAR(Dat_01!B$2)-2,MONTH(Dat_01!B$2),1)+A201,[2]Indices!$D:$D,1)</f>
        <v>45337</v>
      </c>
      <c r="C201" s="166">
        <f>VLOOKUP(B201,[2]Indices!$D:$Q,3,)/1000</f>
        <v>145.30744173267769</v>
      </c>
      <c r="D201" s="166">
        <f>VLOOKUP(B201,[2]Indices!$D:$Q,14,)/1000</f>
        <v>123.31777659525035</v>
      </c>
      <c r="E201" s="166">
        <f t="shared" si="16"/>
        <v>123.31777659525035</v>
      </c>
      <c r="F201" s="188" t="str">
        <f t="shared" si="15"/>
        <v>F</v>
      </c>
      <c r="G201" s="189">
        <f>IF(DAY(B201)=15,D201,"")</f>
        <v>123.31777659525035</v>
      </c>
      <c r="H201" t="str">
        <f t="shared" si="18"/>
        <v/>
      </c>
      <c r="I201" s="188" t="str">
        <f t="shared" si="17"/>
        <v>F</v>
      </c>
    </row>
    <row r="202" spans="1:9">
      <c r="A202">
        <v>199</v>
      </c>
      <c r="B202" s="46">
        <f>VLOOKUP(DATE(YEAR(Dat_01!B$2)-2,MONTH(Dat_01!B$2),1)+A202,[2]Indices!$D:$D,1)</f>
        <v>45338</v>
      </c>
      <c r="C202" s="166">
        <f>VLOOKUP(B202,[2]Indices!$D:$Q,3,)/1000</f>
        <v>133.63674514867583</v>
      </c>
      <c r="D202" s="166">
        <f>VLOOKUP(B202,[2]Indices!$D:$Q,14,)/1000</f>
        <v>123.31777659525035</v>
      </c>
      <c r="E202" s="166">
        <f t="shared" si="16"/>
        <v>123.31777659525035</v>
      </c>
      <c r="F202" s="188" t="str">
        <f t="shared" si="15"/>
        <v/>
      </c>
      <c r="H202" t="str">
        <f t="shared" si="18"/>
        <v/>
      </c>
      <c r="I202" s="188" t="str">
        <f t="shared" si="17"/>
        <v/>
      </c>
    </row>
    <row r="203" spans="1:9">
      <c r="A203">
        <v>200</v>
      </c>
      <c r="B203" s="46">
        <f>VLOOKUP(DATE(YEAR(Dat_01!B$2)-2,MONTH(Dat_01!B$2),1)+A203,[2]Indices!$D:$D,1)</f>
        <v>45339</v>
      </c>
      <c r="C203" s="166">
        <f>VLOOKUP(B203,[2]Indices!$D:$Q,3,)/1000</f>
        <v>119.15370997267397</v>
      </c>
      <c r="D203" s="166">
        <f>VLOOKUP(B203,[2]Indices!$D:$Q,14,)/1000</f>
        <v>123.31777659525035</v>
      </c>
      <c r="E203" s="166">
        <f t="shared" si="16"/>
        <v>119.15370997267397</v>
      </c>
      <c r="F203" s="188" t="str">
        <f t="shared" si="15"/>
        <v/>
      </c>
      <c r="H203" t="str">
        <f t="shared" si="18"/>
        <v/>
      </c>
      <c r="I203" s="188" t="str">
        <f t="shared" si="17"/>
        <v/>
      </c>
    </row>
    <row r="204" spans="1:9">
      <c r="A204">
        <v>201</v>
      </c>
      <c r="B204" s="46">
        <f>VLOOKUP(DATE(YEAR(Dat_01!B$2)-2,MONTH(Dat_01!B$2),1)+A204,[2]Indices!$D:$D,1)</f>
        <v>45340</v>
      </c>
      <c r="C204" s="166">
        <f>VLOOKUP(B204,[2]Indices!$D:$Q,3,)/1000</f>
        <v>111.38864493667769</v>
      </c>
      <c r="D204" s="166">
        <f>VLOOKUP(B204,[2]Indices!$D:$Q,14,)/1000</f>
        <v>123.31777659525035</v>
      </c>
      <c r="E204" s="166">
        <f t="shared" si="16"/>
        <v>111.38864493667769</v>
      </c>
      <c r="F204" s="188" t="str">
        <f t="shared" si="15"/>
        <v/>
      </c>
      <c r="H204" t="str">
        <f t="shared" si="18"/>
        <v/>
      </c>
      <c r="I204" s="188" t="str">
        <f t="shared" si="17"/>
        <v/>
      </c>
    </row>
    <row r="205" spans="1:9">
      <c r="A205">
        <v>202</v>
      </c>
      <c r="B205" s="46">
        <f>VLOOKUP(DATE(YEAR(Dat_01!B$2)-2,MONTH(Dat_01!B$2),1)+A205,[2]Indices!$D:$D,1)</f>
        <v>45341</v>
      </c>
      <c r="C205" s="166">
        <f>VLOOKUP(B205,[2]Indices!$D:$Q,3,)/1000</f>
        <v>103.97121753667584</v>
      </c>
      <c r="D205" s="166">
        <f>VLOOKUP(B205,[2]Indices!$D:$Q,14,)/1000</f>
        <v>123.31777659525035</v>
      </c>
      <c r="E205" s="166">
        <f t="shared" si="16"/>
        <v>103.97121753667584</v>
      </c>
      <c r="F205" s="188" t="str">
        <f t="shared" si="15"/>
        <v/>
      </c>
      <c r="H205" t="str">
        <f t="shared" si="18"/>
        <v/>
      </c>
      <c r="I205" s="188" t="str">
        <f t="shared" si="17"/>
        <v/>
      </c>
    </row>
    <row r="206" spans="1:9">
      <c r="A206">
        <v>203</v>
      </c>
      <c r="B206" s="46">
        <f>VLOOKUP(DATE(YEAR(Dat_01!B$2)-2,MONTH(Dat_01!B$2),1)+A206,[2]Indices!$D:$D,1)</f>
        <v>45342</v>
      </c>
      <c r="C206" s="166">
        <f>VLOOKUP(B206,[2]Indices!$D:$Q,3,)/1000</f>
        <v>141.12725004467583</v>
      </c>
      <c r="D206" s="166">
        <f>VLOOKUP(B206,[2]Indices!$D:$Q,14,)/1000</f>
        <v>123.31777659525035</v>
      </c>
      <c r="E206" s="166">
        <f t="shared" si="16"/>
        <v>123.31777659525035</v>
      </c>
      <c r="F206" s="188" t="str">
        <f t="shared" si="15"/>
        <v/>
      </c>
      <c r="H206" t="str">
        <f t="shared" si="18"/>
        <v/>
      </c>
      <c r="I206" s="188" t="str">
        <f t="shared" si="17"/>
        <v/>
      </c>
    </row>
    <row r="207" spans="1:9">
      <c r="A207">
        <v>204</v>
      </c>
      <c r="B207" s="46">
        <f>VLOOKUP(DATE(YEAR(Dat_01!B$2)-2,MONTH(Dat_01!B$2),1)+A207,[2]Indices!$D:$D,1)</f>
        <v>45343</v>
      </c>
      <c r="C207" s="166">
        <f>VLOOKUP(B207,[2]Indices!$D:$Q,3,)/1000</f>
        <v>180.11611496162033</v>
      </c>
      <c r="D207" s="166">
        <f>VLOOKUP(B207,[2]Indices!$D:$Q,14,)/1000</f>
        <v>123.31777659525035</v>
      </c>
      <c r="E207" s="166">
        <f t="shared" si="16"/>
        <v>123.31777659525035</v>
      </c>
      <c r="F207" s="188" t="str">
        <f t="shared" si="15"/>
        <v/>
      </c>
      <c r="H207" t="str">
        <f t="shared" si="18"/>
        <v/>
      </c>
      <c r="I207" s="188" t="str">
        <f t="shared" si="17"/>
        <v/>
      </c>
    </row>
    <row r="208" spans="1:9">
      <c r="A208">
        <v>205</v>
      </c>
      <c r="B208" s="46">
        <f>VLOOKUP(DATE(YEAR(Dat_01!B$2)-2,MONTH(Dat_01!B$2),1)+A208,[2]Indices!$D:$D,1)</f>
        <v>45344</v>
      </c>
      <c r="C208" s="166">
        <f>VLOOKUP(B208,[2]Indices!$D:$Q,3,)/1000</f>
        <v>124.62648388562218</v>
      </c>
      <c r="D208" s="166">
        <f>VLOOKUP(B208,[2]Indices!$D:$Q,14,)/1000</f>
        <v>123.31777659525035</v>
      </c>
      <c r="E208" s="166">
        <f t="shared" si="16"/>
        <v>123.31777659525035</v>
      </c>
      <c r="F208" s="188" t="str">
        <f t="shared" si="15"/>
        <v/>
      </c>
      <c r="H208" t="str">
        <f t="shared" si="18"/>
        <v/>
      </c>
      <c r="I208" s="188" t="str">
        <f t="shared" si="17"/>
        <v/>
      </c>
    </row>
    <row r="209" spans="1:9">
      <c r="A209">
        <v>206</v>
      </c>
      <c r="B209" s="46">
        <f>VLOOKUP(DATE(YEAR(Dat_01!B$2)-2,MONTH(Dat_01!B$2),1)+A209,[2]Indices!$D:$D,1)</f>
        <v>45345</v>
      </c>
      <c r="C209" s="166">
        <f>VLOOKUP(B209,[2]Indices!$D:$Q,3,)/1000</f>
        <v>111.29172475362031</v>
      </c>
      <c r="D209" s="166">
        <f>VLOOKUP(B209,[2]Indices!$D:$Q,14,)/1000</f>
        <v>123.31777659525035</v>
      </c>
      <c r="E209" s="166">
        <f t="shared" si="16"/>
        <v>111.29172475362031</v>
      </c>
      <c r="F209" s="188" t="str">
        <f t="shared" si="15"/>
        <v/>
      </c>
      <c r="H209" t="str">
        <f t="shared" si="18"/>
        <v/>
      </c>
      <c r="I209" s="188" t="str">
        <f t="shared" si="17"/>
        <v/>
      </c>
    </row>
    <row r="210" spans="1:9">
      <c r="A210">
        <v>207</v>
      </c>
      <c r="B210" s="46">
        <f>VLOOKUP(DATE(YEAR(Dat_01!B$2)-2,MONTH(Dat_01!B$2),1)+A210,[2]Indices!$D:$D,1)</f>
        <v>45346</v>
      </c>
      <c r="C210" s="166">
        <f>VLOOKUP(B210,[2]Indices!$D:$Q,3,)/1000</f>
        <v>105.35793837762031</v>
      </c>
      <c r="D210" s="166">
        <f>VLOOKUP(B210,[2]Indices!$D:$Q,14,)/1000</f>
        <v>123.31777659525035</v>
      </c>
      <c r="E210" s="166">
        <f t="shared" si="16"/>
        <v>105.35793837762031</v>
      </c>
      <c r="F210" s="188" t="str">
        <f t="shared" si="15"/>
        <v/>
      </c>
      <c r="H210" t="str">
        <f t="shared" si="18"/>
        <v/>
      </c>
      <c r="I210" s="188" t="str">
        <f t="shared" si="17"/>
        <v/>
      </c>
    </row>
    <row r="211" spans="1:9">
      <c r="A211">
        <v>208</v>
      </c>
      <c r="B211" s="46">
        <f>VLOOKUP(DATE(YEAR(Dat_01!B$2)-2,MONTH(Dat_01!B$2),1)+A211,[2]Indices!$D:$D,1)</f>
        <v>45347</v>
      </c>
      <c r="C211" s="166">
        <f>VLOOKUP(B211,[2]Indices!$D:$Q,3,)/1000</f>
        <v>103.96632681762031</v>
      </c>
      <c r="D211" s="166">
        <f>VLOOKUP(B211,[2]Indices!$D:$Q,14,)/1000</f>
        <v>123.31777659525035</v>
      </c>
      <c r="E211" s="166">
        <f t="shared" si="16"/>
        <v>103.96632681762031</v>
      </c>
      <c r="F211" s="188" t="str">
        <f t="shared" si="15"/>
        <v/>
      </c>
      <c r="H211" t="str">
        <f t="shared" si="18"/>
        <v/>
      </c>
      <c r="I211" s="188" t="str">
        <f t="shared" si="17"/>
        <v/>
      </c>
    </row>
    <row r="212" spans="1:9">
      <c r="A212">
        <v>209</v>
      </c>
      <c r="B212" s="46">
        <f>VLOOKUP(DATE(YEAR(Dat_01!B$2)-2,MONTH(Dat_01!B$2),1)+A212,[2]Indices!$D:$D,1)</f>
        <v>45348</v>
      </c>
      <c r="C212" s="166">
        <f>VLOOKUP(B212,[2]Indices!$D:$Q,3,)/1000</f>
        <v>135.15554449762405</v>
      </c>
      <c r="D212" s="166">
        <f>VLOOKUP(B212,[2]Indices!$D:$Q,14,)/1000</f>
        <v>123.31777659525035</v>
      </c>
      <c r="E212" s="166">
        <f t="shared" si="16"/>
        <v>123.31777659525035</v>
      </c>
      <c r="F212" s="188" t="str">
        <f t="shared" si="15"/>
        <v/>
      </c>
      <c r="H212" t="str">
        <f t="shared" si="18"/>
        <v/>
      </c>
      <c r="I212" s="188" t="str">
        <f t="shared" si="17"/>
        <v/>
      </c>
    </row>
    <row r="213" spans="1:9">
      <c r="A213">
        <v>210</v>
      </c>
      <c r="B213" s="46">
        <f>VLOOKUP(DATE(YEAR(Dat_01!B$2)-2,MONTH(Dat_01!B$2),1)+A213,[2]Indices!$D:$D,1)</f>
        <v>45349</v>
      </c>
      <c r="C213" s="166">
        <f>VLOOKUP(B213,[2]Indices!$D:$Q,3,)/1000</f>
        <v>145.6437247416203</v>
      </c>
      <c r="D213" s="166">
        <f>VLOOKUP(B213,[2]Indices!$D:$Q,14,)/1000</f>
        <v>123.31777659525035</v>
      </c>
      <c r="E213" s="166">
        <f t="shared" si="16"/>
        <v>123.31777659525035</v>
      </c>
      <c r="F213" s="188" t="str">
        <f t="shared" si="15"/>
        <v/>
      </c>
      <c r="H213" t="str">
        <f t="shared" si="18"/>
        <v/>
      </c>
      <c r="I213" s="188" t="str">
        <f t="shared" si="17"/>
        <v/>
      </c>
    </row>
    <row r="214" spans="1:9">
      <c r="A214">
        <v>211</v>
      </c>
      <c r="B214" s="46">
        <f>VLOOKUP(DATE(YEAR(Dat_01!B$2)-2,MONTH(Dat_01!B$2),1)+A214,[2]Indices!$D:$D,1)</f>
        <v>45350</v>
      </c>
      <c r="C214" s="166">
        <f>VLOOKUP(B214,[2]Indices!$D:$Q,3,)/1000</f>
        <v>204.59404648474109</v>
      </c>
      <c r="D214" s="166">
        <f>VLOOKUP(B214,[2]Indices!$D:$Q,14,)/1000</f>
        <v>123.31777659525035</v>
      </c>
      <c r="E214" s="166">
        <f t="shared" si="16"/>
        <v>123.31777659525035</v>
      </c>
      <c r="F214" s="188" t="str">
        <f t="shared" si="15"/>
        <v/>
      </c>
      <c r="H214" t="str">
        <f t="shared" si="18"/>
        <v/>
      </c>
      <c r="I214" s="188" t="str">
        <f t="shared" si="17"/>
        <v/>
      </c>
    </row>
    <row r="215" spans="1:9">
      <c r="A215">
        <v>212</v>
      </c>
      <c r="B215" s="46">
        <f>VLOOKUP(DATE(YEAR(Dat_01!B$2)-2,MONTH(Dat_01!B$2),1)+A215,[2]Indices!$D:$D,1)</f>
        <v>45351</v>
      </c>
      <c r="C215" s="166">
        <f>VLOOKUP(B215,[2]Indices!$D:$Q,3,)/1000</f>
        <v>210.08763446474481</v>
      </c>
      <c r="D215" s="166">
        <f>VLOOKUP(B215,[2]Indices!$D:$Q,14,)/1000</f>
        <v>123.31777659525035</v>
      </c>
      <c r="E215" s="166">
        <f t="shared" si="16"/>
        <v>123.31777659525035</v>
      </c>
      <c r="F215" s="188" t="str">
        <f t="shared" si="15"/>
        <v/>
      </c>
      <c r="H215" t="str">
        <f t="shared" si="18"/>
        <v/>
      </c>
      <c r="I215" s="188" t="str">
        <f t="shared" si="17"/>
        <v/>
      </c>
    </row>
    <row r="216" spans="1:9">
      <c r="A216">
        <v>213</v>
      </c>
      <c r="B216" s="46">
        <f>VLOOKUP(DATE(YEAR(Dat_01!B$2)-2,MONTH(Dat_01!B$2),1)+A216,[2]Indices!$D:$D,1)</f>
        <v>45352</v>
      </c>
      <c r="C216" s="166">
        <f>VLOOKUP(B216,[2]Indices!$D:$Q,3,)/1000</f>
        <v>211.9660497607392</v>
      </c>
      <c r="D216" s="166">
        <f>VLOOKUP(B216,[2]Indices!$D:$Q,14,)/1000</f>
        <v>124.28094877902988</v>
      </c>
      <c r="E216" s="166">
        <f t="shared" si="16"/>
        <v>124.28094877902988</v>
      </c>
      <c r="F216" s="188" t="str">
        <f t="shared" si="15"/>
        <v/>
      </c>
      <c r="H216" t="str">
        <f t="shared" si="18"/>
        <v/>
      </c>
      <c r="I216" s="188" t="str">
        <f t="shared" si="17"/>
        <v/>
      </c>
    </row>
    <row r="217" spans="1:9">
      <c r="A217">
        <v>214</v>
      </c>
      <c r="B217" s="46">
        <f>VLOOKUP(DATE(YEAR(Dat_01!B$2)-2,MONTH(Dat_01!B$2),1)+A217,[2]Indices!$D:$D,1)</f>
        <v>45353</v>
      </c>
      <c r="C217" s="166">
        <f>VLOOKUP(B217,[2]Indices!$D:$Q,3,)/1000</f>
        <v>211.88002381274293</v>
      </c>
      <c r="D217" s="166">
        <f>VLOOKUP(B217,[2]Indices!$D:$Q,14,)/1000</f>
        <v>124.28094877902988</v>
      </c>
      <c r="E217" s="166">
        <f t="shared" si="16"/>
        <v>124.28094877902988</v>
      </c>
      <c r="F217" s="188" t="str">
        <f t="shared" si="15"/>
        <v/>
      </c>
      <c r="H217" t="str">
        <f t="shared" si="18"/>
        <v/>
      </c>
      <c r="I217" s="188" t="str">
        <f t="shared" si="17"/>
        <v/>
      </c>
    </row>
    <row r="218" spans="1:9">
      <c r="A218">
        <v>215</v>
      </c>
      <c r="B218" s="46">
        <f>VLOOKUP(DATE(YEAR(Dat_01!B$2)-2,MONTH(Dat_01!B$2),1)+A218,[2]Indices!$D:$D,1)</f>
        <v>45354</v>
      </c>
      <c r="C218" s="166">
        <f>VLOOKUP(B218,[2]Indices!$D:$Q,3,)/1000</f>
        <v>197.66541324074106</v>
      </c>
      <c r="D218" s="166">
        <f>VLOOKUP(B218,[2]Indices!$D:$Q,14,)/1000</f>
        <v>124.28094877902988</v>
      </c>
      <c r="E218" s="166">
        <f t="shared" si="16"/>
        <v>124.28094877902988</v>
      </c>
      <c r="F218" s="188" t="str">
        <f t="shared" si="15"/>
        <v/>
      </c>
      <c r="H218" t="str">
        <f t="shared" si="18"/>
        <v/>
      </c>
      <c r="I218" s="188" t="str">
        <f t="shared" si="17"/>
        <v/>
      </c>
    </row>
    <row r="219" spans="1:9">
      <c r="A219">
        <v>216</v>
      </c>
      <c r="B219" s="46">
        <f>VLOOKUP(DATE(YEAR(Dat_01!B$2)-2,MONTH(Dat_01!B$2),1)+A219,[2]Indices!$D:$D,1)</f>
        <v>45355</v>
      </c>
      <c r="C219" s="166">
        <f>VLOOKUP(B219,[2]Indices!$D:$Q,3,)/1000</f>
        <v>214.30620139274293</v>
      </c>
      <c r="D219" s="166">
        <f>VLOOKUP(B219,[2]Indices!$D:$Q,14,)/1000</f>
        <v>124.28094877902988</v>
      </c>
      <c r="E219" s="166">
        <f t="shared" si="16"/>
        <v>124.28094877902988</v>
      </c>
      <c r="F219" s="188" t="str">
        <f t="shared" si="15"/>
        <v/>
      </c>
      <c r="H219" t="str">
        <f t="shared" si="18"/>
        <v/>
      </c>
      <c r="I219" s="188" t="str">
        <f t="shared" si="17"/>
        <v/>
      </c>
    </row>
    <row r="220" spans="1:9">
      <c r="A220">
        <v>217</v>
      </c>
      <c r="B220" s="46">
        <f>VLOOKUP(DATE(YEAR(Dat_01!B$2)-2,MONTH(Dat_01!B$2),1)+A220,[2]Indices!$D:$D,1)</f>
        <v>45356</v>
      </c>
      <c r="C220" s="166">
        <f>VLOOKUP(B220,[2]Indices!$D:$Q,3,)/1000</f>
        <v>238.23071474874106</v>
      </c>
      <c r="D220" s="166">
        <f>VLOOKUP(B220,[2]Indices!$D:$Q,14,)/1000</f>
        <v>124.28094877902988</v>
      </c>
      <c r="E220" s="166">
        <f t="shared" si="16"/>
        <v>124.28094877902988</v>
      </c>
      <c r="F220" s="188" t="str">
        <f t="shared" si="15"/>
        <v/>
      </c>
      <c r="H220" t="str">
        <f t="shared" si="18"/>
        <v/>
      </c>
      <c r="I220" s="188" t="str">
        <f t="shared" si="17"/>
        <v/>
      </c>
    </row>
    <row r="221" spans="1:9">
      <c r="A221">
        <v>218</v>
      </c>
      <c r="B221" s="46">
        <f>VLOOKUP(DATE(YEAR(Dat_01!B$2)-2,MONTH(Dat_01!B$2),1)+A221,[2]Indices!$D:$D,1)</f>
        <v>45357</v>
      </c>
      <c r="C221" s="166">
        <f>VLOOKUP(B221,[2]Indices!$D:$Q,3,)/1000</f>
        <v>234.32867166482279</v>
      </c>
      <c r="D221" s="166">
        <f>VLOOKUP(B221,[2]Indices!$D:$Q,14,)/1000</f>
        <v>124.28094877902988</v>
      </c>
      <c r="E221" s="166">
        <f t="shared" si="16"/>
        <v>124.28094877902988</v>
      </c>
      <c r="F221" s="188" t="str">
        <f t="shared" si="15"/>
        <v/>
      </c>
      <c r="H221" t="str">
        <f t="shared" si="18"/>
        <v/>
      </c>
      <c r="I221" s="188" t="str">
        <f t="shared" si="17"/>
        <v/>
      </c>
    </row>
    <row r="222" spans="1:9">
      <c r="A222">
        <v>219</v>
      </c>
      <c r="B222" s="46">
        <f>VLOOKUP(DATE(YEAR(Dat_01!B$2)-2,MONTH(Dat_01!B$2),1)+A222,[2]Indices!$D:$D,1)</f>
        <v>45358</v>
      </c>
      <c r="C222" s="166">
        <f>VLOOKUP(B222,[2]Indices!$D:$Q,3,)/1000</f>
        <v>215.8372478448228</v>
      </c>
      <c r="D222" s="166">
        <f>VLOOKUP(B222,[2]Indices!$D:$Q,14,)/1000</f>
        <v>124.28094877902988</v>
      </c>
      <c r="E222" s="166">
        <f t="shared" si="16"/>
        <v>124.28094877902988</v>
      </c>
      <c r="F222" s="188" t="str">
        <f t="shared" si="15"/>
        <v/>
      </c>
      <c r="H222" t="str">
        <f t="shared" si="18"/>
        <v/>
      </c>
      <c r="I222" s="188" t="str">
        <f t="shared" si="17"/>
        <v/>
      </c>
    </row>
    <row r="223" spans="1:9">
      <c r="A223">
        <v>220</v>
      </c>
      <c r="B223" s="46">
        <f>VLOOKUP(DATE(YEAR(Dat_01!B$2)-2,MONTH(Dat_01!B$2),1)+A223,[2]Indices!$D:$D,1)</f>
        <v>45359</v>
      </c>
      <c r="C223" s="166">
        <f>VLOOKUP(B223,[2]Indices!$D:$Q,3,)/1000</f>
        <v>221.93362245282464</v>
      </c>
      <c r="D223" s="166">
        <f>VLOOKUP(B223,[2]Indices!$D:$Q,14,)/1000</f>
        <v>124.28094877902988</v>
      </c>
      <c r="E223" s="166">
        <f t="shared" si="16"/>
        <v>124.28094877902988</v>
      </c>
      <c r="F223" s="188" t="str">
        <f t="shared" si="15"/>
        <v/>
      </c>
      <c r="H223" t="str">
        <f t="shared" si="18"/>
        <v/>
      </c>
      <c r="I223" s="188" t="str">
        <f t="shared" si="17"/>
        <v/>
      </c>
    </row>
    <row r="224" spans="1:9">
      <c r="A224">
        <v>221</v>
      </c>
      <c r="B224" s="46">
        <f>VLOOKUP(DATE(YEAR(Dat_01!B$2)-2,MONTH(Dat_01!B$2),1)+A224,[2]Indices!$D:$D,1)</f>
        <v>45360</v>
      </c>
      <c r="C224" s="166">
        <f>VLOOKUP(B224,[2]Indices!$D:$Q,3,)/1000</f>
        <v>218.76776825682276</v>
      </c>
      <c r="D224" s="166">
        <f>VLOOKUP(B224,[2]Indices!$D:$Q,14,)/1000</f>
        <v>124.28094877902988</v>
      </c>
      <c r="E224" s="166">
        <f t="shared" si="16"/>
        <v>124.28094877902988</v>
      </c>
      <c r="F224" s="188" t="str">
        <f t="shared" si="15"/>
        <v/>
      </c>
      <c r="H224" t="str">
        <f t="shared" si="18"/>
        <v/>
      </c>
      <c r="I224" s="188" t="str">
        <f t="shared" si="17"/>
        <v/>
      </c>
    </row>
    <row r="225" spans="1:9">
      <c r="A225">
        <v>222</v>
      </c>
      <c r="B225" s="46">
        <f>VLOOKUP(DATE(YEAR(Dat_01!B$2)-2,MONTH(Dat_01!B$2),1)+A225,[2]Indices!$D:$D,1)</f>
        <v>45361</v>
      </c>
      <c r="C225" s="166">
        <f>VLOOKUP(B225,[2]Indices!$D:$Q,3,)/1000</f>
        <v>202.10173770882093</v>
      </c>
      <c r="D225" s="166">
        <f>VLOOKUP(B225,[2]Indices!$D:$Q,14,)/1000</f>
        <v>124.28094877902988</v>
      </c>
      <c r="E225" s="166">
        <f t="shared" si="16"/>
        <v>124.28094877902988</v>
      </c>
      <c r="F225" s="188" t="str">
        <f t="shared" si="15"/>
        <v/>
      </c>
      <c r="H225" t="str">
        <f t="shared" si="18"/>
        <v/>
      </c>
      <c r="I225" s="188" t="str">
        <f t="shared" si="17"/>
        <v/>
      </c>
    </row>
    <row r="226" spans="1:9">
      <c r="A226">
        <v>223</v>
      </c>
      <c r="B226" s="46">
        <f>VLOOKUP(DATE(YEAR(Dat_01!B$2)-2,MONTH(Dat_01!B$2),1)+A226,[2]Indices!$D:$D,1)</f>
        <v>45362</v>
      </c>
      <c r="C226" s="166">
        <f>VLOOKUP(B226,[2]Indices!$D:$Q,3,)/1000</f>
        <v>221.20131164882466</v>
      </c>
      <c r="D226" s="166">
        <f>VLOOKUP(B226,[2]Indices!$D:$Q,14,)/1000</f>
        <v>124.28094877902988</v>
      </c>
      <c r="E226" s="166">
        <f t="shared" si="16"/>
        <v>124.28094877902988</v>
      </c>
      <c r="F226" s="188" t="str">
        <f t="shared" si="15"/>
        <v/>
      </c>
      <c r="H226" t="str">
        <f t="shared" si="18"/>
        <v/>
      </c>
      <c r="I226" s="188" t="str">
        <f t="shared" si="17"/>
        <v/>
      </c>
    </row>
    <row r="227" spans="1:9">
      <c r="A227">
        <v>224</v>
      </c>
      <c r="B227" s="46">
        <f>VLOOKUP(DATE(YEAR(Dat_01!B$2)-2,MONTH(Dat_01!B$2),1)+A227,[2]Indices!$D:$D,1)</f>
        <v>45363</v>
      </c>
      <c r="C227" s="166">
        <f>VLOOKUP(B227,[2]Indices!$D:$Q,3,)/1000</f>
        <v>234.67890028482466</v>
      </c>
      <c r="D227" s="166">
        <f>VLOOKUP(B227,[2]Indices!$D:$Q,14,)/1000</f>
        <v>124.28094877902988</v>
      </c>
      <c r="E227" s="166">
        <f t="shared" si="16"/>
        <v>124.28094877902988</v>
      </c>
      <c r="F227" s="188" t="str">
        <f t="shared" si="15"/>
        <v/>
      </c>
      <c r="H227" t="str">
        <f t="shared" si="18"/>
        <v/>
      </c>
      <c r="I227" s="188" t="str">
        <f t="shared" si="17"/>
        <v/>
      </c>
    </row>
    <row r="228" spans="1:9">
      <c r="A228">
        <v>225</v>
      </c>
      <c r="B228" s="46">
        <f>VLOOKUP(DATE(YEAR(Dat_01!B$2)-2,MONTH(Dat_01!B$2),1)+A228,[2]Indices!$D:$D,1)</f>
        <v>45364</v>
      </c>
      <c r="C228" s="166">
        <f>VLOOKUP(B228,[2]Indices!$D:$Q,3,)/1000</f>
        <v>211.53238243101572</v>
      </c>
      <c r="D228" s="166">
        <f>VLOOKUP(B228,[2]Indices!$D:$Q,14,)/1000</f>
        <v>124.28094877902988</v>
      </c>
      <c r="E228" s="166">
        <f t="shared" si="16"/>
        <v>124.28094877902988</v>
      </c>
      <c r="F228" s="188" t="str">
        <f t="shared" si="15"/>
        <v/>
      </c>
      <c r="H228" t="str">
        <f t="shared" si="18"/>
        <v/>
      </c>
      <c r="I228" s="188" t="str">
        <f t="shared" si="17"/>
        <v/>
      </c>
    </row>
    <row r="229" spans="1:9">
      <c r="A229">
        <v>226</v>
      </c>
      <c r="B229" s="46">
        <f>VLOOKUP(DATE(YEAR(Dat_01!B$2)-2,MONTH(Dat_01!B$2),1)+A229,[2]Indices!$D:$D,1)</f>
        <v>45365</v>
      </c>
      <c r="C229" s="166">
        <f>VLOOKUP(B229,[2]Indices!$D:$Q,3,)/1000</f>
        <v>216.07462333901569</v>
      </c>
      <c r="D229" s="166">
        <f>VLOOKUP(B229,[2]Indices!$D:$Q,14,)/1000</f>
        <v>124.28094877902988</v>
      </c>
      <c r="E229" s="166">
        <f t="shared" si="16"/>
        <v>124.28094877902988</v>
      </c>
      <c r="F229" s="188" t="str">
        <f t="shared" si="15"/>
        <v/>
      </c>
      <c r="H229" t="str">
        <f t="shared" si="18"/>
        <v/>
      </c>
      <c r="I229" s="188" t="str">
        <f t="shared" si="17"/>
        <v/>
      </c>
    </row>
    <row r="230" spans="1:9">
      <c r="A230">
        <v>227</v>
      </c>
      <c r="B230" s="46">
        <f>VLOOKUP(DATE(YEAR(Dat_01!B$2)-2,MONTH(Dat_01!B$2),1)+A230,[2]Indices!$D:$D,1)</f>
        <v>45366</v>
      </c>
      <c r="C230" s="166">
        <f>VLOOKUP(B230,[2]Indices!$D:$Q,3,)/1000</f>
        <v>223.02256256701943</v>
      </c>
      <c r="D230" s="166">
        <f>VLOOKUP(B230,[2]Indices!$D:$Q,14,)/1000</f>
        <v>124.28094877902988</v>
      </c>
      <c r="E230" s="166">
        <f t="shared" si="16"/>
        <v>124.28094877902988</v>
      </c>
      <c r="F230" s="188" t="str">
        <f t="shared" si="15"/>
        <v>M</v>
      </c>
      <c r="G230" s="189">
        <f>IF(DAY(B230)=15,D230,"")</f>
        <v>124.28094877902988</v>
      </c>
      <c r="H230" t="str">
        <f t="shared" si="18"/>
        <v/>
      </c>
      <c r="I230" s="188" t="str">
        <f t="shared" si="17"/>
        <v>M</v>
      </c>
    </row>
    <row r="231" spans="1:9">
      <c r="A231">
        <v>228</v>
      </c>
      <c r="B231" s="46">
        <f>VLOOKUP(DATE(YEAR(Dat_01!B$2)-2,MONTH(Dat_01!B$2),1)+A231,[2]Indices!$D:$D,1)</f>
        <v>45367</v>
      </c>
      <c r="C231" s="166">
        <f>VLOOKUP(B231,[2]Indices!$D:$Q,3,)/1000</f>
        <v>206.91598158701569</v>
      </c>
      <c r="D231" s="166">
        <f>VLOOKUP(B231,[2]Indices!$D:$Q,14,)/1000</f>
        <v>124.28094877902988</v>
      </c>
      <c r="E231" s="166">
        <f t="shared" si="16"/>
        <v>124.28094877902988</v>
      </c>
      <c r="F231" s="188" t="str">
        <f t="shared" si="15"/>
        <v/>
      </c>
      <c r="H231" t="str">
        <f t="shared" si="18"/>
        <v/>
      </c>
      <c r="I231" s="188" t="str">
        <f t="shared" si="17"/>
        <v/>
      </c>
    </row>
    <row r="232" spans="1:9">
      <c r="A232">
        <v>229</v>
      </c>
      <c r="B232" s="46">
        <f>VLOOKUP(DATE(YEAR(Dat_01!B$2)-2,MONTH(Dat_01!B$2),1)+A232,[2]Indices!$D:$D,1)</f>
        <v>45368</v>
      </c>
      <c r="C232" s="166">
        <f>VLOOKUP(B232,[2]Indices!$D:$Q,3,)/1000</f>
        <v>208.01399140701571</v>
      </c>
      <c r="D232" s="166">
        <f>VLOOKUP(B232,[2]Indices!$D:$Q,14,)/1000</f>
        <v>124.28094877902988</v>
      </c>
      <c r="E232" s="166">
        <f t="shared" si="16"/>
        <v>124.28094877902988</v>
      </c>
      <c r="F232" s="188" t="str">
        <f t="shared" si="15"/>
        <v/>
      </c>
      <c r="H232" t="str">
        <f t="shared" si="18"/>
        <v/>
      </c>
      <c r="I232" s="188" t="str">
        <f t="shared" si="17"/>
        <v/>
      </c>
    </row>
    <row r="233" spans="1:9">
      <c r="A233">
        <v>230</v>
      </c>
      <c r="B233" s="46">
        <f>VLOOKUP(DATE(YEAR(Dat_01!B$2)-2,MONTH(Dat_01!B$2),1)+A233,[2]Indices!$D:$D,1)</f>
        <v>45369</v>
      </c>
      <c r="C233" s="166">
        <f>VLOOKUP(B233,[2]Indices!$D:$Q,3,)/1000</f>
        <v>227.33454118701758</v>
      </c>
      <c r="D233" s="166">
        <f>VLOOKUP(B233,[2]Indices!$D:$Q,14,)/1000</f>
        <v>124.28094877902988</v>
      </c>
      <c r="E233" s="166">
        <f t="shared" si="16"/>
        <v>124.28094877902988</v>
      </c>
      <c r="F233" s="188" t="str">
        <f t="shared" si="15"/>
        <v/>
      </c>
      <c r="H233" t="str">
        <f t="shared" si="18"/>
        <v/>
      </c>
      <c r="I233" s="188" t="str">
        <f t="shared" si="17"/>
        <v/>
      </c>
    </row>
    <row r="234" spans="1:9">
      <c r="A234">
        <v>231</v>
      </c>
      <c r="B234" s="46">
        <f>VLOOKUP(DATE(YEAR(Dat_01!B$2)-2,MONTH(Dat_01!B$2),1)+A234,[2]Indices!$D:$D,1)</f>
        <v>45370</v>
      </c>
      <c r="C234" s="166">
        <f>VLOOKUP(B234,[2]Indices!$D:$Q,3,)/1000</f>
        <v>233.93777666701945</v>
      </c>
      <c r="D234" s="166">
        <f>VLOOKUP(B234,[2]Indices!$D:$Q,14,)/1000</f>
        <v>124.28094877902988</v>
      </c>
      <c r="E234" s="166">
        <f t="shared" si="16"/>
        <v>124.28094877902988</v>
      </c>
      <c r="F234" s="188" t="str">
        <f t="shared" si="15"/>
        <v/>
      </c>
      <c r="H234" t="str">
        <f t="shared" si="18"/>
        <v/>
      </c>
      <c r="I234" s="188" t="str">
        <f t="shared" si="17"/>
        <v/>
      </c>
    </row>
    <row r="235" spans="1:9">
      <c r="A235">
        <v>232</v>
      </c>
      <c r="B235" s="46">
        <f>VLOOKUP(DATE(YEAR(Dat_01!B$2)-2,MONTH(Dat_01!B$2),1)+A235,[2]Indices!$D:$D,1)</f>
        <v>45371</v>
      </c>
      <c r="C235" s="166">
        <f>VLOOKUP(B235,[2]Indices!$D:$Q,3,)/1000</f>
        <v>197.96447342418341</v>
      </c>
      <c r="D235" s="166">
        <f>VLOOKUP(B235,[2]Indices!$D:$Q,14,)/1000</f>
        <v>124.28094877902988</v>
      </c>
      <c r="E235" s="166">
        <f t="shared" si="16"/>
        <v>124.28094877902988</v>
      </c>
      <c r="F235" s="188" t="str">
        <f t="shared" si="15"/>
        <v/>
      </c>
      <c r="H235" t="str">
        <f t="shared" si="18"/>
        <v/>
      </c>
      <c r="I235" s="188" t="str">
        <f t="shared" si="17"/>
        <v/>
      </c>
    </row>
    <row r="236" spans="1:9">
      <c r="A236">
        <v>233</v>
      </c>
      <c r="B236" s="46">
        <f>VLOOKUP(DATE(YEAR(Dat_01!B$2)-2,MONTH(Dat_01!B$2),1)+A236,[2]Indices!$D:$D,1)</f>
        <v>45372</v>
      </c>
      <c r="C236" s="166">
        <f>VLOOKUP(B236,[2]Indices!$D:$Q,3,)/1000</f>
        <v>176.85543021218712</v>
      </c>
      <c r="D236" s="166">
        <f>VLOOKUP(B236,[2]Indices!$D:$Q,14,)/1000</f>
        <v>124.28094877902988</v>
      </c>
      <c r="E236" s="166">
        <f t="shared" si="16"/>
        <v>124.28094877902988</v>
      </c>
      <c r="F236" s="188" t="str">
        <f t="shared" si="15"/>
        <v/>
      </c>
      <c r="H236" t="str">
        <f t="shared" si="18"/>
        <v/>
      </c>
      <c r="I236" s="188" t="str">
        <f t="shared" si="17"/>
        <v/>
      </c>
    </row>
    <row r="237" spans="1:9">
      <c r="A237">
        <v>234</v>
      </c>
      <c r="B237" s="46">
        <f>VLOOKUP(DATE(YEAR(Dat_01!B$2)-2,MONTH(Dat_01!B$2),1)+A237,[2]Indices!$D:$D,1)</f>
        <v>45373</v>
      </c>
      <c r="C237" s="166">
        <f>VLOOKUP(B237,[2]Indices!$D:$Q,3,)/1000</f>
        <v>184.05906138818526</v>
      </c>
      <c r="D237" s="166">
        <f>VLOOKUP(B237,[2]Indices!$D:$Q,14,)/1000</f>
        <v>124.28094877902988</v>
      </c>
      <c r="E237" s="166">
        <f t="shared" si="16"/>
        <v>124.28094877902988</v>
      </c>
      <c r="F237" s="188" t="str">
        <f t="shared" si="15"/>
        <v/>
      </c>
      <c r="H237" t="str">
        <f t="shared" si="18"/>
        <v/>
      </c>
      <c r="I237" s="188" t="str">
        <f t="shared" si="17"/>
        <v/>
      </c>
    </row>
    <row r="238" spans="1:9">
      <c r="A238">
        <v>235</v>
      </c>
      <c r="B238" s="46">
        <f>VLOOKUP(DATE(YEAR(Dat_01!B$2)-2,MONTH(Dat_01!B$2),1)+A238,[2]Indices!$D:$D,1)</f>
        <v>45374</v>
      </c>
      <c r="C238" s="166">
        <f>VLOOKUP(B238,[2]Indices!$D:$Q,3,)/1000</f>
        <v>144.84861818018339</v>
      </c>
      <c r="D238" s="166">
        <f>VLOOKUP(B238,[2]Indices!$D:$Q,14,)/1000</f>
        <v>124.28094877902988</v>
      </c>
      <c r="E238" s="166">
        <f t="shared" si="16"/>
        <v>124.28094877902988</v>
      </c>
      <c r="F238" s="188" t="str">
        <f t="shared" si="15"/>
        <v/>
      </c>
      <c r="H238" t="str">
        <f t="shared" si="18"/>
        <v/>
      </c>
      <c r="I238" s="188" t="str">
        <f t="shared" si="17"/>
        <v/>
      </c>
    </row>
    <row r="239" spans="1:9">
      <c r="A239">
        <v>236</v>
      </c>
      <c r="B239" s="46">
        <f>VLOOKUP(DATE(YEAR(Dat_01!B$2)-2,MONTH(Dat_01!B$2),1)+A239,[2]Indices!$D:$D,1)</f>
        <v>45375</v>
      </c>
      <c r="C239" s="166">
        <f>VLOOKUP(B239,[2]Indices!$D:$Q,3,)/1000</f>
        <v>136.00949461218897</v>
      </c>
      <c r="D239" s="166">
        <f>VLOOKUP(B239,[2]Indices!$D:$Q,14,)/1000</f>
        <v>124.28094877902988</v>
      </c>
      <c r="E239" s="166">
        <f t="shared" si="16"/>
        <v>124.28094877902988</v>
      </c>
      <c r="F239" s="188" t="str">
        <f t="shared" si="15"/>
        <v/>
      </c>
      <c r="H239" t="str">
        <f t="shared" si="18"/>
        <v/>
      </c>
      <c r="I239" s="188" t="str">
        <f t="shared" si="17"/>
        <v/>
      </c>
    </row>
    <row r="240" spans="1:9">
      <c r="A240">
        <v>237</v>
      </c>
      <c r="B240" s="46">
        <f>VLOOKUP(DATE(YEAR(Dat_01!B$2)-2,MONTH(Dat_01!B$2),1)+A240,[2]Indices!$D:$D,1)</f>
        <v>45376</v>
      </c>
      <c r="C240" s="166">
        <f>VLOOKUP(B240,[2]Indices!$D:$Q,3,)/1000</f>
        <v>188.86417784818713</v>
      </c>
      <c r="D240" s="166">
        <f>VLOOKUP(B240,[2]Indices!$D:$Q,14,)/1000</f>
        <v>124.28094877902988</v>
      </c>
      <c r="E240" s="166">
        <f t="shared" si="16"/>
        <v>124.28094877902988</v>
      </c>
      <c r="F240" s="188" t="str">
        <f t="shared" si="15"/>
        <v/>
      </c>
      <c r="H240" t="str">
        <f t="shared" si="18"/>
        <v/>
      </c>
      <c r="I240" s="188" t="str">
        <f t="shared" si="17"/>
        <v/>
      </c>
    </row>
    <row r="241" spans="1:9">
      <c r="A241">
        <v>238</v>
      </c>
      <c r="B241" s="46">
        <f>VLOOKUP(DATE(YEAR(Dat_01!B$2)-2,MONTH(Dat_01!B$2),1)+A241,[2]Indices!$D:$D,1)</f>
        <v>45377</v>
      </c>
      <c r="C241" s="166">
        <f>VLOOKUP(B241,[2]Indices!$D:$Q,3,)/1000</f>
        <v>178.12515757218523</v>
      </c>
      <c r="D241" s="166">
        <f>VLOOKUP(B241,[2]Indices!$D:$Q,14,)/1000</f>
        <v>124.28094877902988</v>
      </c>
      <c r="E241" s="166">
        <f t="shared" si="16"/>
        <v>124.28094877902988</v>
      </c>
      <c r="F241" s="188" t="str">
        <f t="shared" si="15"/>
        <v/>
      </c>
      <c r="H241" t="str">
        <f t="shared" si="18"/>
        <v/>
      </c>
      <c r="I241" s="188" t="str">
        <f t="shared" si="17"/>
        <v/>
      </c>
    </row>
    <row r="242" spans="1:9">
      <c r="A242">
        <v>239</v>
      </c>
      <c r="B242" s="46">
        <f>VLOOKUP(DATE(YEAR(Dat_01!B$2)-2,MONTH(Dat_01!B$2),1)+A242,[2]Indices!$D:$D,1)</f>
        <v>45378</v>
      </c>
      <c r="C242" s="166">
        <f>VLOOKUP(B242,[2]Indices!$D:$Q,3,)/1000</f>
        <v>224.35234708788724</v>
      </c>
      <c r="D242" s="166">
        <f>VLOOKUP(B242,[2]Indices!$D:$Q,14,)/1000</f>
        <v>124.28094877902988</v>
      </c>
      <c r="E242" s="166">
        <f t="shared" si="16"/>
        <v>124.28094877902988</v>
      </c>
      <c r="F242" s="188" t="str">
        <f t="shared" si="15"/>
        <v/>
      </c>
      <c r="H242" t="str">
        <f t="shared" si="18"/>
        <v/>
      </c>
      <c r="I242" s="188" t="str">
        <f t="shared" si="17"/>
        <v/>
      </c>
    </row>
    <row r="243" spans="1:9">
      <c r="A243">
        <v>240</v>
      </c>
      <c r="B243" s="46">
        <f>VLOOKUP(DATE(YEAR(Dat_01!B$2)-2,MONTH(Dat_01!B$2),1)+A243,[2]Indices!$D:$D,1)</f>
        <v>45379</v>
      </c>
      <c r="C243" s="166">
        <f>VLOOKUP(B243,[2]Indices!$D:$Q,3,)/1000</f>
        <v>230.37488433589098</v>
      </c>
      <c r="D243" s="166">
        <f>VLOOKUP(B243,[2]Indices!$D:$Q,14,)/1000</f>
        <v>124.28094877902988</v>
      </c>
      <c r="E243" s="166">
        <f t="shared" si="16"/>
        <v>124.28094877902988</v>
      </c>
      <c r="F243" s="188" t="str">
        <f t="shared" si="15"/>
        <v/>
      </c>
      <c r="H243" t="str">
        <f t="shared" si="18"/>
        <v/>
      </c>
      <c r="I243" s="188" t="str">
        <f t="shared" si="17"/>
        <v/>
      </c>
    </row>
    <row r="244" spans="1:9">
      <c r="A244">
        <v>241</v>
      </c>
      <c r="B244" s="46">
        <f>VLOOKUP(DATE(YEAR(Dat_01!B$2)-2,MONTH(Dat_01!B$2),1)+A244,[2]Indices!$D:$D,1)</f>
        <v>45380</v>
      </c>
      <c r="C244" s="166">
        <f>VLOOKUP(B244,[2]Indices!$D:$Q,3,)/1000</f>
        <v>244.73744427988726</v>
      </c>
      <c r="D244" s="166">
        <f>VLOOKUP(B244,[2]Indices!$D:$Q,14,)/1000</f>
        <v>124.28094877902988</v>
      </c>
      <c r="E244" s="166">
        <f t="shared" si="16"/>
        <v>124.28094877902988</v>
      </c>
      <c r="F244" s="188" t="str">
        <f t="shared" si="15"/>
        <v/>
      </c>
      <c r="H244" t="str">
        <f t="shared" si="18"/>
        <v/>
      </c>
      <c r="I244" s="188" t="str">
        <f t="shared" si="17"/>
        <v/>
      </c>
    </row>
    <row r="245" spans="1:9">
      <c r="A245">
        <v>242</v>
      </c>
      <c r="B245" s="46">
        <f>VLOOKUP(DATE(YEAR(Dat_01!B$2)-2,MONTH(Dat_01!B$2),1)+A245,[2]Indices!$D:$D,1)</f>
        <v>45381</v>
      </c>
      <c r="C245" s="166">
        <f>VLOOKUP(B245,[2]Indices!$D:$Q,3,)/1000</f>
        <v>252.09877540788537</v>
      </c>
      <c r="D245" s="166">
        <f>VLOOKUP(B245,[2]Indices!$D:$Q,14,)/1000</f>
        <v>124.28094877902988</v>
      </c>
      <c r="E245" s="166">
        <f t="shared" si="16"/>
        <v>124.28094877902988</v>
      </c>
      <c r="F245" s="188" t="str">
        <f t="shared" si="15"/>
        <v/>
      </c>
      <c r="H245" t="str">
        <f t="shared" si="18"/>
        <v/>
      </c>
      <c r="I245" s="188" t="str">
        <f t="shared" si="17"/>
        <v/>
      </c>
    </row>
    <row r="246" spans="1:9">
      <c r="A246">
        <v>243</v>
      </c>
      <c r="B246" s="46">
        <f>VLOOKUP(DATE(YEAR(Dat_01!B$2)-2,MONTH(Dat_01!B$2),1)+A246,[2]Indices!$D:$D,1)</f>
        <v>45382</v>
      </c>
      <c r="C246" s="166">
        <f>VLOOKUP(B246,[2]Indices!$D:$Q,3,)/1000</f>
        <v>244.49603375188912</v>
      </c>
      <c r="D246" s="166">
        <f>VLOOKUP(B246,[2]Indices!$D:$Q,14,)/1000</f>
        <v>124.28094877902988</v>
      </c>
      <c r="E246" s="166">
        <f t="shared" si="16"/>
        <v>124.28094877902988</v>
      </c>
      <c r="F246" s="188" t="str">
        <f t="shared" si="15"/>
        <v/>
      </c>
      <c r="H246" t="str">
        <f t="shared" si="18"/>
        <v/>
      </c>
      <c r="I246" s="188" t="str">
        <f t="shared" si="17"/>
        <v/>
      </c>
    </row>
    <row r="247" spans="1:9">
      <c r="A247">
        <v>244</v>
      </c>
      <c r="B247" s="46">
        <f>VLOOKUP(DATE(YEAR(Dat_01!B$2)-2,MONTH(Dat_01!B$2),1)+A247,[2]Indices!$D:$D,1)</f>
        <v>45383</v>
      </c>
      <c r="C247" s="166">
        <f>VLOOKUP(B247,[2]Indices!$D:$Q,3,)/1000</f>
        <v>243.29348493988911</v>
      </c>
      <c r="D247" s="166">
        <f>VLOOKUP(B247,[2]Indices!$D:$Q,14,)/1000</f>
        <v>120.54288292781465</v>
      </c>
      <c r="E247" s="166">
        <f t="shared" si="16"/>
        <v>120.54288292781465</v>
      </c>
      <c r="F247" s="188" t="str">
        <f t="shared" si="15"/>
        <v/>
      </c>
      <c r="H247" t="str">
        <f t="shared" si="18"/>
        <v/>
      </c>
      <c r="I247" s="188" t="str">
        <f t="shared" si="17"/>
        <v/>
      </c>
    </row>
    <row r="248" spans="1:9">
      <c r="A248">
        <v>245</v>
      </c>
      <c r="B248" s="46">
        <f>VLOOKUP(DATE(YEAR(Dat_01!B$2)-2,MONTH(Dat_01!B$2),1)+A248,[2]Indices!$D:$D,1)</f>
        <v>45384</v>
      </c>
      <c r="C248" s="166">
        <f>VLOOKUP(B248,[2]Indices!$D:$Q,3,)/1000</f>
        <v>255.81591222788725</v>
      </c>
      <c r="D248" s="166">
        <f>VLOOKUP(B248,[2]Indices!$D:$Q,14,)/1000</f>
        <v>120.54288292781465</v>
      </c>
      <c r="E248" s="166">
        <f t="shared" si="16"/>
        <v>120.54288292781465</v>
      </c>
      <c r="F248" s="188" t="str">
        <f t="shared" si="15"/>
        <v/>
      </c>
      <c r="H248" t="str">
        <f t="shared" si="18"/>
        <v/>
      </c>
      <c r="I248" s="188" t="str">
        <f t="shared" si="17"/>
        <v/>
      </c>
    </row>
    <row r="249" spans="1:9">
      <c r="A249">
        <v>246</v>
      </c>
      <c r="B249" s="46">
        <f>VLOOKUP(DATE(YEAR(Dat_01!B$2)-2,MONTH(Dat_01!B$2),1)+A249,[2]Indices!$D:$D,1)</f>
        <v>45385</v>
      </c>
      <c r="C249" s="166">
        <f>VLOOKUP(B249,[2]Indices!$D:$Q,3,)/1000</f>
        <v>263.57349480166044</v>
      </c>
      <c r="D249" s="166">
        <f>VLOOKUP(B249,[2]Indices!$D:$Q,14,)/1000</f>
        <v>120.54288292781465</v>
      </c>
      <c r="E249" s="166">
        <f t="shared" si="16"/>
        <v>120.54288292781465</v>
      </c>
      <c r="F249" s="188" t="str">
        <f t="shared" si="15"/>
        <v/>
      </c>
      <c r="H249" t="str">
        <f t="shared" si="18"/>
        <v/>
      </c>
      <c r="I249" s="188" t="str">
        <f t="shared" si="17"/>
        <v/>
      </c>
    </row>
    <row r="250" spans="1:9">
      <c r="A250">
        <v>247</v>
      </c>
      <c r="B250" s="46">
        <f>VLOOKUP(DATE(YEAR(Dat_01!B$2)-2,MONTH(Dat_01!B$2),1)+A250,[2]Indices!$D:$D,1)</f>
        <v>45386</v>
      </c>
      <c r="C250" s="166">
        <f>VLOOKUP(B250,[2]Indices!$D:$Q,3,)/1000</f>
        <v>262.71526991366233</v>
      </c>
      <c r="D250" s="166">
        <f>VLOOKUP(B250,[2]Indices!$D:$Q,14,)/1000</f>
        <v>120.54288292781465</v>
      </c>
      <c r="E250" s="166">
        <f t="shared" si="16"/>
        <v>120.54288292781465</v>
      </c>
      <c r="F250" s="188" t="str">
        <f t="shared" si="15"/>
        <v/>
      </c>
      <c r="H250" t="str">
        <f t="shared" si="18"/>
        <v/>
      </c>
      <c r="I250" s="188" t="str">
        <f t="shared" si="17"/>
        <v/>
      </c>
    </row>
    <row r="251" spans="1:9">
      <c r="A251">
        <v>248</v>
      </c>
      <c r="B251" s="46">
        <f>VLOOKUP(DATE(YEAR(Dat_01!B$2)-2,MONTH(Dat_01!B$2),1)+A251,[2]Indices!$D:$D,1)</f>
        <v>45387</v>
      </c>
      <c r="C251" s="166">
        <f>VLOOKUP(B251,[2]Indices!$D:$Q,3,)/1000</f>
        <v>257.32151106966046</v>
      </c>
      <c r="D251" s="166">
        <f>VLOOKUP(B251,[2]Indices!$D:$Q,14,)/1000</f>
        <v>120.54288292781465</v>
      </c>
      <c r="E251" s="166">
        <f t="shared" si="16"/>
        <v>120.54288292781465</v>
      </c>
      <c r="F251" s="188" t="str">
        <f t="shared" si="15"/>
        <v/>
      </c>
      <c r="H251" t="str">
        <f t="shared" si="18"/>
        <v/>
      </c>
      <c r="I251" s="188" t="str">
        <f t="shared" si="17"/>
        <v/>
      </c>
    </row>
    <row r="252" spans="1:9">
      <c r="A252">
        <v>249</v>
      </c>
      <c r="B252" s="46">
        <f>VLOOKUP(DATE(YEAR(Dat_01!B$2)-2,MONTH(Dat_01!B$2),1)+A252,[2]Indices!$D:$D,1)</f>
        <v>45388</v>
      </c>
      <c r="C252" s="166">
        <f>VLOOKUP(B252,[2]Indices!$D:$Q,3,)/1000</f>
        <v>259.32376841766046</v>
      </c>
      <c r="D252" s="166">
        <f>VLOOKUP(B252,[2]Indices!$D:$Q,14,)/1000</f>
        <v>120.54288292781465</v>
      </c>
      <c r="E252" s="166">
        <f t="shared" si="16"/>
        <v>120.54288292781465</v>
      </c>
      <c r="F252" s="188" t="str">
        <f t="shared" si="15"/>
        <v/>
      </c>
      <c r="H252" t="str">
        <f t="shared" si="18"/>
        <v/>
      </c>
      <c r="I252" s="188" t="str">
        <f t="shared" si="17"/>
        <v/>
      </c>
    </row>
    <row r="253" spans="1:9">
      <c r="A253">
        <v>250</v>
      </c>
      <c r="B253" s="46">
        <f>VLOOKUP(DATE(YEAR(Dat_01!B$2)-2,MONTH(Dat_01!B$2),1)+A253,[2]Indices!$D:$D,1)</f>
        <v>45389</v>
      </c>
      <c r="C253" s="166">
        <f>VLOOKUP(B253,[2]Indices!$D:$Q,3,)/1000</f>
        <v>267.06073969766044</v>
      </c>
      <c r="D253" s="166">
        <f>VLOOKUP(B253,[2]Indices!$D:$Q,14,)/1000</f>
        <v>120.54288292781465</v>
      </c>
      <c r="E253" s="166">
        <f t="shared" si="16"/>
        <v>120.54288292781465</v>
      </c>
      <c r="F253" s="188" t="str">
        <f t="shared" si="15"/>
        <v/>
      </c>
      <c r="H253" t="str">
        <f t="shared" si="18"/>
        <v/>
      </c>
      <c r="I253" s="188" t="str">
        <f t="shared" si="17"/>
        <v/>
      </c>
    </row>
    <row r="254" spans="1:9">
      <c r="A254">
        <v>251</v>
      </c>
      <c r="B254" s="46">
        <f>VLOOKUP(DATE(YEAR(Dat_01!B$2)-2,MONTH(Dat_01!B$2),1)+A254,[2]Indices!$D:$D,1)</f>
        <v>45390</v>
      </c>
      <c r="C254" s="166">
        <f>VLOOKUP(B254,[2]Indices!$D:$Q,3,)/1000</f>
        <v>270.21304680165861</v>
      </c>
      <c r="D254" s="166">
        <f>VLOOKUP(B254,[2]Indices!$D:$Q,14,)/1000</f>
        <v>120.54288292781465</v>
      </c>
      <c r="E254" s="166">
        <f t="shared" si="16"/>
        <v>120.54288292781465</v>
      </c>
      <c r="F254" s="188" t="str">
        <f t="shared" si="15"/>
        <v/>
      </c>
      <c r="H254" t="str">
        <f t="shared" si="18"/>
        <v/>
      </c>
      <c r="I254" s="188" t="str">
        <f t="shared" si="17"/>
        <v/>
      </c>
    </row>
    <row r="255" spans="1:9">
      <c r="A255">
        <v>252</v>
      </c>
      <c r="B255" s="46">
        <f>VLOOKUP(DATE(YEAR(Dat_01!B$2)-2,MONTH(Dat_01!B$2),1)+A255,[2]Indices!$D:$D,1)</f>
        <v>45391</v>
      </c>
      <c r="C255" s="166">
        <f>VLOOKUP(B255,[2]Indices!$D:$Q,3,)/1000</f>
        <v>262.92823013066044</v>
      </c>
      <c r="D255" s="166">
        <f>VLOOKUP(B255,[2]Indices!$D:$Q,14,)/1000</f>
        <v>120.54288292781465</v>
      </c>
      <c r="E255" s="166">
        <f t="shared" si="16"/>
        <v>120.54288292781465</v>
      </c>
      <c r="F255" s="188" t="str">
        <f t="shared" si="15"/>
        <v/>
      </c>
      <c r="H255" t="str">
        <f t="shared" si="18"/>
        <v/>
      </c>
      <c r="I255" s="188" t="str">
        <f t="shared" si="17"/>
        <v/>
      </c>
    </row>
    <row r="256" spans="1:9">
      <c r="A256">
        <v>253</v>
      </c>
      <c r="B256" s="46">
        <f>VLOOKUP(DATE(YEAR(Dat_01!B$2)-2,MONTH(Dat_01!B$2),1)+A256,[2]Indices!$D:$D,1)</f>
        <v>45392</v>
      </c>
      <c r="C256" s="166">
        <f>VLOOKUP(B256,[2]Indices!$D:$Q,3,)/1000</f>
        <v>193.9214722451166</v>
      </c>
      <c r="D256" s="166">
        <f>VLOOKUP(B256,[2]Indices!$D:$Q,14,)/1000</f>
        <v>120.54288292781465</v>
      </c>
      <c r="E256" s="166">
        <f t="shared" si="16"/>
        <v>120.54288292781465</v>
      </c>
      <c r="F256" s="188" t="str">
        <f t="shared" si="15"/>
        <v/>
      </c>
      <c r="H256" t="str">
        <f t="shared" si="18"/>
        <v/>
      </c>
      <c r="I256" s="188" t="str">
        <f t="shared" si="17"/>
        <v/>
      </c>
    </row>
    <row r="257" spans="1:9">
      <c r="A257">
        <v>254</v>
      </c>
      <c r="B257" s="46">
        <f>VLOOKUP(DATE(YEAR(Dat_01!B$2)-2,MONTH(Dat_01!B$2),1)+A257,[2]Indices!$D:$D,1)</f>
        <v>45393</v>
      </c>
      <c r="C257" s="166">
        <f>VLOOKUP(B257,[2]Indices!$D:$Q,3,)/1000</f>
        <v>173.92818561711846</v>
      </c>
      <c r="D257" s="166">
        <f>VLOOKUP(B257,[2]Indices!$D:$Q,14,)/1000</f>
        <v>120.54288292781465</v>
      </c>
      <c r="E257" s="166">
        <f t="shared" si="16"/>
        <v>120.54288292781465</v>
      </c>
      <c r="F257" s="188" t="str">
        <f t="shared" si="15"/>
        <v/>
      </c>
      <c r="H257" t="str">
        <f t="shared" si="18"/>
        <v/>
      </c>
      <c r="I257" s="188" t="str">
        <f t="shared" si="17"/>
        <v/>
      </c>
    </row>
    <row r="258" spans="1:9">
      <c r="A258">
        <v>255</v>
      </c>
      <c r="B258" s="46">
        <f>VLOOKUP(DATE(YEAR(Dat_01!B$2)-2,MONTH(Dat_01!B$2),1)+A258,[2]Indices!$D:$D,1)</f>
        <v>45394</v>
      </c>
      <c r="C258" s="166">
        <f>VLOOKUP(B258,[2]Indices!$D:$Q,3,)/1000</f>
        <v>194.95258946511288</v>
      </c>
      <c r="D258" s="166">
        <f>VLOOKUP(B258,[2]Indices!$D:$Q,14,)/1000</f>
        <v>120.54288292781465</v>
      </c>
      <c r="E258" s="166">
        <f t="shared" si="16"/>
        <v>120.54288292781465</v>
      </c>
      <c r="F258" s="188" t="str">
        <f t="shared" si="15"/>
        <v/>
      </c>
      <c r="H258" t="str">
        <f t="shared" si="18"/>
        <v/>
      </c>
      <c r="I258" s="188" t="str">
        <f t="shared" si="17"/>
        <v/>
      </c>
    </row>
    <row r="259" spans="1:9">
      <c r="A259">
        <v>256</v>
      </c>
      <c r="B259" s="46">
        <f>VLOOKUP(DATE(YEAR(Dat_01!B$2)-2,MONTH(Dat_01!B$2),1)+A259,[2]Indices!$D:$D,1)</f>
        <v>45395</v>
      </c>
      <c r="C259" s="166">
        <f>VLOOKUP(B259,[2]Indices!$D:$Q,3,)/1000</f>
        <v>178.18745186911846</v>
      </c>
      <c r="D259" s="166">
        <f>VLOOKUP(B259,[2]Indices!$D:$Q,14,)/1000</f>
        <v>120.54288292781465</v>
      </c>
      <c r="E259" s="166">
        <f t="shared" si="16"/>
        <v>120.54288292781465</v>
      </c>
      <c r="F259" s="188" t="str">
        <f t="shared" ref="F259" si="19">IF(DAY(B259)=15,IF(MONTH(B259)=1,"E",IF(MONTH(B259)=2,"F",IF(MONTH(B259)=3,"M",IF(MONTH(B259)=4,"A",IF(MONTH(B259)=5,"M",IF(MONTH(B259)=6,"J",IF(MONTH(B259)=7,"J",IF(MONTH(B259)=8,"A",IF(MONTH(B259)=9,"S",IF(MONTH(B259)=10,"O",IF(MONTH(B259)=11,"N",IF(MONTH(B259)=12,"D","")))))))))))),"")</f>
        <v/>
      </c>
      <c r="H259" t="str">
        <f t="shared" si="18"/>
        <v/>
      </c>
      <c r="I259" s="188" t="str">
        <f t="shared" si="17"/>
        <v/>
      </c>
    </row>
    <row r="260" spans="1:9">
      <c r="A260">
        <v>257</v>
      </c>
      <c r="B260" s="46">
        <f>VLOOKUP(DATE(YEAR(Dat_01!B$2)-2,MONTH(Dat_01!B$2),1)+A260,[2]Indices!$D:$D,1)</f>
        <v>45396</v>
      </c>
      <c r="C260" s="166">
        <f>VLOOKUP(B260,[2]Indices!$D:$Q,3,)/1000</f>
        <v>165.4526508811166</v>
      </c>
      <c r="D260" s="166">
        <f>VLOOKUP(B260,[2]Indices!$D:$Q,14,)/1000</f>
        <v>120.54288292781465</v>
      </c>
      <c r="E260" s="166">
        <f t="shared" ref="E260:E323" si="20">IF(C260&lt;D260,C260,D260)</f>
        <v>120.54288292781465</v>
      </c>
      <c r="F260" s="188" t="str">
        <f t="shared" ref="F260:F323" si="21">IF(DAY(B260)=15,IF(MONTH(B260)=1,"E",IF(MONTH(B260)=2,"F",IF(MONTH(B260)=3,"M",IF(MONTH(B260)=4,"A",IF(MONTH(B260)=5,"M",IF(MONTH(B260)=6,"J",IF(MONTH(B260)=7,"J",IF(MONTH(B260)=8,"A",IF(MONTH(B260)=9,"S",IF(MONTH(B260)=10,"O",IF(MONTH(B260)=11,"N",IF(MONTH(B260)=12,"D","")))))))))))),"")</f>
        <v/>
      </c>
      <c r="H260" t="str">
        <f t="shared" si="18"/>
        <v/>
      </c>
      <c r="I260" s="188" t="str">
        <f t="shared" ref="I260:I323" si="22">IF(DAY(B260)=15,IF(MONTH(B260)=1,"E",IF(MONTH(B260)=2,"F",IF(MONTH(B260)=3,"M",IF(MONTH(B260)=4,"A",IF(MONTH(B260)=5,"M",IF(MONTH(B260)=6,"J",IF(MONTH(B260)=7,"J",IF(MONTH(B260)=8,"A",IF(MONTH(B260)=9,"S",IF(MONTH(B260)=10,"O",IF(MONTH(B260)=11,"N",IF(MONTH(B260)=12,"D","")))))))))))),"")</f>
        <v/>
      </c>
    </row>
    <row r="261" spans="1:9">
      <c r="A261">
        <v>258</v>
      </c>
      <c r="B261" s="46">
        <f>VLOOKUP(DATE(YEAR(Dat_01!B$2)-2,MONTH(Dat_01!B$2),1)+A261,[2]Indices!$D:$D,1)</f>
        <v>45397</v>
      </c>
      <c r="C261" s="166">
        <f>VLOOKUP(B261,[2]Indices!$D:$Q,3,)/1000</f>
        <v>160.50314996911476</v>
      </c>
      <c r="D261" s="166">
        <f>VLOOKUP(B261,[2]Indices!$D:$Q,14,)/1000</f>
        <v>120.54288292781465</v>
      </c>
      <c r="E261" s="166">
        <f t="shared" si="20"/>
        <v>120.54288292781465</v>
      </c>
      <c r="F261" s="188" t="str">
        <f t="shared" si="21"/>
        <v>A</v>
      </c>
      <c r="G261" s="189">
        <f>IF(DAY(B261)=15,D261,"")</f>
        <v>120.54288292781465</v>
      </c>
      <c r="H261" t="str">
        <f t="shared" ref="H261:H324" si="23">IF(MONTH(B261)=1,IF(DAY(B261)=1,YEAR(B261),""),"")</f>
        <v/>
      </c>
      <c r="I261" s="188" t="str">
        <f t="shared" si="22"/>
        <v>A</v>
      </c>
    </row>
    <row r="262" spans="1:9">
      <c r="A262">
        <v>259</v>
      </c>
      <c r="B262" s="46">
        <f>VLOOKUP(DATE(YEAR(Dat_01!B$2)-2,MONTH(Dat_01!B$2),1)+A262,[2]Indices!$D:$D,1)</f>
        <v>45398</v>
      </c>
      <c r="C262" s="166">
        <f>VLOOKUP(B262,[2]Indices!$D:$Q,3,)/1000</f>
        <v>146.16653191711848</v>
      </c>
      <c r="D262" s="166">
        <f>VLOOKUP(B262,[2]Indices!$D:$Q,14,)/1000</f>
        <v>120.54288292781465</v>
      </c>
      <c r="E262" s="166">
        <f t="shared" si="20"/>
        <v>120.54288292781465</v>
      </c>
      <c r="F262" s="188" t="str">
        <f t="shared" si="21"/>
        <v/>
      </c>
      <c r="H262" t="str">
        <f t="shared" si="23"/>
        <v/>
      </c>
      <c r="I262" s="188" t="str">
        <f t="shared" si="22"/>
        <v/>
      </c>
    </row>
    <row r="263" spans="1:9">
      <c r="A263">
        <v>260</v>
      </c>
      <c r="B263" s="46">
        <f>VLOOKUP(DATE(YEAR(Dat_01!B$2)-2,MONTH(Dat_01!B$2),1)+A263,[2]Indices!$D:$D,1)</f>
        <v>45399</v>
      </c>
      <c r="C263" s="166">
        <f>VLOOKUP(B263,[2]Indices!$D:$Q,3,)/1000</f>
        <v>123.48102182233816</v>
      </c>
      <c r="D263" s="166">
        <f>VLOOKUP(B263,[2]Indices!$D:$Q,14,)/1000</f>
        <v>120.54288292781465</v>
      </c>
      <c r="E263" s="166">
        <f t="shared" si="20"/>
        <v>120.54288292781465</v>
      </c>
      <c r="F263" s="188" t="str">
        <f t="shared" si="21"/>
        <v/>
      </c>
      <c r="H263" t="str">
        <f t="shared" si="23"/>
        <v/>
      </c>
      <c r="I263" s="188" t="str">
        <f t="shared" si="22"/>
        <v/>
      </c>
    </row>
    <row r="264" spans="1:9">
      <c r="A264">
        <v>261</v>
      </c>
      <c r="B264" s="46">
        <f>VLOOKUP(DATE(YEAR(Dat_01!B$2)-2,MONTH(Dat_01!B$2),1)+A264,[2]Indices!$D:$D,1)</f>
        <v>45400</v>
      </c>
      <c r="C264" s="166">
        <f>VLOOKUP(B264,[2]Indices!$D:$Q,3,)/1000</f>
        <v>121.8189959663419</v>
      </c>
      <c r="D264" s="166">
        <f>VLOOKUP(B264,[2]Indices!$D:$Q,14,)/1000</f>
        <v>120.54288292781465</v>
      </c>
      <c r="E264" s="166">
        <f t="shared" si="20"/>
        <v>120.54288292781465</v>
      </c>
      <c r="F264" s="188" t="str">
        <f t="shared" si="21"/>
        <v/>
      </c>
      <c r="H264" t="str">
        <f t="shared" si="23"/>
        <v/>
      </c>
      <c r="I264" s="188" t="str">
        <f t="shared" si="22"/>
        <v/>
      </c>
    </row>
    <row r="265" spans="1:9">
      <c r="A265">
        <v>262</v>
      </c>
      <c r="B265" s="46">
        <f>VLOOKUP(DATE(YEAR(Dat_01!B$2)-2,MONTH(Dat_01!B$2),1)+A265,[2]Indices!$D:$D,1)</f>
        <v>45401</v>
      </c>
      <c r="C265" s="166">
        <f>VLOOKUP(B265,[2]Indices!$D:$Q,3,)/1000</f>
        <v>136.99538842733818</v>
      </c>
      <c r="D265" s="166">
        <f>VLOOKUP(B265,[2]Indices!$D:$Q,14,)/1000</f>
        <v>120.54288292781465</v>
      </c>
      <c r="E265" s="166">
        <f t="shared" si="20"/>
        <v>120.54288292781465</v>
      </c>
      <c r="F265" s="188" t="str">
        <f t="shared" si="21"/>
        <v/>
      </c>
      <c r="H265" t="str">
        <f t="shared" si="23"/>
        <v/>
      </c>
      <c r="I265" s="188" t="str">
        <f t="shared" si="22"/>
        <v/>
      </c>
    </row>
    <row r="266" spans="1:9">
      <c r="A266">
        <v>263</v>
      </c>
      <c r="B266" s="46">
        <f>VLOOKUP(DATE(YEAR(Dat_01!B$2)-2,MONTH(Dat_01!B$2),1)+A266,[2]Indices!$D:$D,1)</f>
        <v>45402</v>
      </c>
      <c r="C266" s="166">
        <f>VLOOKUP(B266,[2]Indices!$D:$Q,3,)/1000</f>
        <v>111.19103276633818</v>
      </c>
      <c r="D266" s="166">
        <f>VLOOKUP(B266,[2]Indices!$D:$Q,14,)/1000</f>
        <v>120.54288292781465</v>
      </c>
      <c r="E266" s="166">
        <f t="shared" si="20"/>
        <v>111.19103276633818</v>
      </c>
      <c r="F266" s="188" t="str">
        <f t="shared" si="21"/>
        <v/>
      </c>
      <c r="H266" t="str">
        <f t="shared" si="23"/>
        <v/>
      </c>
      <c r="I266" s="188" t="str">
        <f t="shared" si="22"/>
        <v/>
      </c>
    </row>
    <row r="267" spans="1:9">
      <c r="A267">
        <v>264</v>
      </c>
      <c r="B267" s="46">
        <f>VLOOKUP(DATE(YEAR(Dat_01!B$2)-2,MONTH(Dat_01!B$2),1)+A267,[2]Indices!$D:$D,1)</f>
        <v>45403</v>
      </c>
      <c r="C267" s="166">
        <f>VLOOKUP(B267,[2]Indices!$D:$Q,3,)/1000</f>
        <v>88.599454134340036</v>
      </c>
      <c r="D267" s="166">
        <f>VLOOKUP(B267,[2]Indices!$D:$Q,14,)/1000</f>
        <v>120.54288292781465</v>
      </c>
      <c r="E267" s="166">
        <f t="shared" si="20"/>
        <v>88.599454134340036</v>
      </c>
      <c r="F267" s="188" t="str">
        <f t="shared" si="21"/>
        <v/>
      </c>
      <c r="H267" t="str">
        <f t="shared" si="23"/>
        <v/>
      </c>
      <c r="I267" s="188" t="str">
        <f t="shared" si="22"/>
        <v/>
      </c>
    </row>
    <row r="268" spans="1:9">
      <c r="A268">
        <v>265</v>
      </c>
      <c r="B268" s="46">
        <f>VLOOKUP(DATE(YEAR(Dat_01!B$2)-2,MONTH(Dat_01!B$2),1)+A268,[2]Indices!$D:$D,1)</f>
        <v>45404</v>
      </c>
      <c r="C268" s="166">
        <f>VLOOKUP(B268,[2]Indices!$D:$Q,3,)/1000</f>
        <v>93.381547750340033</v>
      </c>
      <c r="D268" s="166">
        <f>VLOOKUP(B268,[2]Indices!$D:$Q,14,)/1000</f>
        <v>120.54288292781465</v>
      </c>
      <c r="E268" s="166">
        <f t="shared" si="20"/>
        <v>93.381547750340033</v>
      </c>
      <c r="F268" s="188" t="str">
        <f t="shared" si="21"/>
        <v/>
      </c>
      <c r="H268" t="str">
        <f t="shared" si="23"/>
        <v/>
      </c>
      <c r="I268" s="188" t="str">
        <f t="shared" si="22"/>
        <v/>
      </c>
    </row>
    <row r="269" spans="1:9">
      <c r="A269">
        <v>266</v>
      </c>
      <c r="B269" s="46">
        <f>VLOOKUP(DATE(YEAR(Dat_01!B$2)-2,MONTH(Dat_01!B$2),1)+A269,[2]Indices!$D:$D,1)</f>
        <v>45405</v>
      </c>
      <c r="C269" s="166">
        <f>VLOOKUP(B269,[2]Indices!$D:$Q,3,)/1000</f>
        <v>96.421928146338175</v>
      </c>
      <c r="D269" s="166">
        <f>VLOOKUP(B269,[2]Indices!$D:$Q,14,)/1000</f>
        <v>120.54288292781465</v>
      </c>
      <c r="E269" s="166">
        <f t="shared" si="20"/>
        <v>96.421928146338175</v>
      </c>
      <c r="F269" s="188" t="str">
        <f t="shared" si="21"/>
        <v/>
      </c>
      <c r="H269" t="str">
        <f t="shared" si="23"/>
        <v/>
      </c>
      <c r="I269" s="188" t="str">
        <f t="shared" si="22"/>
        <v/>
      </c>
    </row>
    <row r="270" spans="1:9">
      <c r="A270">
        <v>267</v>
      </c>
      <c r="B270" s="46">
        <f>VLOOKUP(DATE(YEAR(Dat_01!B$2)-2,MONTH(Dat_01!B$2),1)+A270,[2]Indices!$D:$D,1)</f>
        <v>45406</v>
      </c>
      <c r="C270" s="166">
        <f>VLOOKUP(B270,[2]Indices!$D:$Q,3,)/1000</f>
        <v>73.047796928215917</v>
      </c>
      <c r="D270" s="166">
        <f>VLOOKUP(B270,[2]Indices!$D:$Q,14,)/1000</f>
        <v>120.54288292781465</v>
      </c>
      <c r="E270" s="166">
        <f t="shared" si="20"/>
        <v>73.047796928215917</v>
      </c>
      <c r="F270" s="188" t="str">
        <f t="shared" si="21"/>
        <v/>
      </c>
      <c r="H270" t="str">
        <f t="shared" si="23"/>
        <v/>
      </c>
      <c r="I270" s="188" t="str">
        <f t="shared" si="22"/>
        <v/>
      </c>
    </row>
    <row r="271" spans="1:9">
      <c r="A271">
        <v>268</v>
      </c>
      <c r="B271" s="46">
        <f>VLOOKUP(DATE(YEAR(Dat_01!B$2)-2,MONTH(Dat_01!B$2),1)+A271,[2]Indices!$D:$D,1)</f>
        <v>45407</v>
      </c>
      <c r="C271" s="166">
        <f>VLOOKUP(B271,[2]Indices!$D:$Q,3,)/1000</f>
        <v>124.15125314421218</v>
      </c>
      <c r="D271" s="166">
        <f>VLOOKUP(B271,[2]Indices!$D:$Q,14,)/1000</f>
        <v>120.54288292781465</v>
      </c>
      <c r="E271" s="166">
        <f t="shared" si="20"/>
        <v>120.54288292781465</v>
      </c>
      <c r="F271" s="188" t="str">
        <f t="shared" si="21"/>
        <v/>
      </c>
      <c r="H271" t="str">
        <f t="shared" si="23"/>
        <v/>
      </c>
      <c r="I271" s="188" t="str">
        <f t="shared" si="22"/>
        <v/>
      </c>
    </row>
    <row r="272" spans="1:9">
      <c r="A272">
        <v>269</v>
      </c>
      <c r="B272" s="46">
        <f>VLOOKUP(DATE(YEAR(Dat_01!B$2)-2,MONTH(Dat_01!B$2),1)+A272,[2]Indices!$D:$D,1)</f>
        <v>45408</v>
      </c>
      <c r="C272" s="166">
        <f>VLOOKUP(B272,[2]Indices!$D:$Q,3,)/1000</f>
        <v>131.74439060321961</v>
      </c>
      <c r="D272" s="166">
        <f>VLOOKUP(B272,[2]Indices!$D:$Q,14,)/1000</f>
        <v>120.54288292781465</v>
      </c>
      <c r="E272" s="166">
        <f t="shared" si="20"/>
        <v>120.54288292781465</v>
      </c>
      <c r="F272" s="188" t="str">
        <f t="shared" si="21"/>
        <v/>
      </c>
      <c r="H272" t="str">
        <f t="shared" si="23"/>
        <v/>
      </c>
      <c r="I272" s="188" t="str">
        <f t="shared" si="22"/>
        <v/>
      </c>
    </row>
    <row r="273" spans="1:9">
      <c r="A273">
        <v>270</v>
      </c>
      <c r="B273" s="46">
        <f>VLOOKUP(DATE(YEAR(Dat_01!B$2)-2,MONTH(Dat_01!B$2),1)+A273,[2]Indices!$D:$D,1)</f>
        <v>45409</v>
      </c>
      <c r="C273" s="166">
        <f>VLOOKUP(B273,[2]Indices!$D:$Q,3,)/1000</f>
        <v>71.896353268219642</v>
      </c>
      <c r="D273" s="166">
        <f>VLOOKUP(B273,[2]Indices!$D:$Q,14,)/1000</f>
        <v>120.54288292781465</v>
      </c>
      <c r="E273" s="166">
        <f t="shared" si="20"/>
        <v>71.896353268219642</v>
      </c>
      <c r="F273" s="188" t="str">
        <f t="shared" si="21"/>
        <v/>
      </c>
      <c r="H273" t="str">
        <f t="shared" si="23"/>
        <v/>
      </c>
      <c r="I273" s="188" t="str">
        <f t="shared" si="22"/>
        <v/>
      </c>
    </row>
    <row r="274" spans="1:9">
      <c r="A274">
        <v>271</v>
      </c>
      <c r="B274" s="46">
        <f>VLOOKUP(DATE(YEAR(Dat_01!B$2)-2,MONTH(Dat_01!B$2),1)+A274,[2]Indices!$D:$D,1)</f>
        <v>45410</v>
      </c>
      <c r="C274" s="166">
        <f>VLOOKUP(B274,[2]Indices!$D:$Q,3,)/1000</f>
        <v>74.042449444215919</v>
      </c>
      <c r="D274" s="166">
        <f>VLOOKUP(B274,[2]Indices!$D:$Q,14,)/1000</f>
        <v>120.54288292781465</v>
      </c>
      <c r="E274" s="166">
        <f t="shared" si="20"/>
        <v>74.042449444215919</v>
      </c>
      <c r="F274" s="188" t="str">
        <f t="shared" si="21"/>
        <v/>
      </c>
      <c r="H274" t="str">
        <f t="shared" si="23"/>
        <v/>
      </c>
      <c r="I274" s="188" t="str">
        <f t="shared" si="22"/>
        <v/>
      </c>
    </row>
    <row r="275" spans="1:9">
      <c r="A275">
        <v>272</v>
      </c>
      <c r="B275" s="46">
        <f>VLOOKUP(DATE(YEAR(Dat_01!B$2)-2,MONTH(Dat_01!B$2),1)+A275,[2]Indices!$D:$D,1)</f>
        <v>45411</v>
      </c>
      <c r="C275" s="166">
        <f>VLOOKUP(B275,[2]Indices!$D:$Q,3,)/1000</f>
        <v>109.42936759621591</v>
      </c>
      <c r="D275" s="166">
        <f>VLOOKUP(B275,[2]Indices!$D:$Q,14,)/1000</f>
        <v>120.54288292781465</v>
      </c>
      <c r="E275" s="166">
        <f t="shared" si="20"/>
        <v>109.42936759621591</v>
      </c>
      <c r="F275" s="188" t="str">
        <f t="shared" si="21"/>
        <v/>
      </c>
      <c r="H275" t="str">
        <f t="shared" si="23"/>
        <v/>
      </c>
      <c r="I275" s="188" t="str">
        <f t="shared" si="22"/>
        <v/>
      </c>
    </row>
    <row r="276" spans="1:9">
      <c r="A276">
        <v>273</v>
      </c>
      <c r="B276" s="46">
        <f>VLOOKUP(DATE(YEAR(Dat_01!B$2)-2,MONTH(Dat_01!B$2),1)+A276,[2]Indices!$D:$D,1)</f>
        <v>45412</v>
      </c>
      <c r="C276" s="166">
        <f>VLOOKUP(B276,[2]Indices!$D:$Q,3,)/1000</f>
        <v>64.354226576215908</v>
      </c>
      <c r="D276" s="166">
        <f>VLOOKUP(B276,[2]Indices!$D:$Q,14,)/1000</f>
        <v>120.54288292781465</v>
      </c>
      <c r="E276" s="166">
        <f t="shared" si="20"/>
        <v>64.354226576215908</v>
      </c>
      <c r="F276" s="188" t="str">
        <f t="shared" si="21"/>
        <v/>
      </c>
      <c r="H276" t="str">
        <f t="shared" si="23"/>
        <v/>
      </c>
      <c r="I276" s="188" t="str">
        <f t="shared" si="22"/>
        <v/>
      </c>
    </row>
    <row r="277" spans="1:9">
      <c r="A277">
        <v>274</v>
      </c>
      <c r="B277" s="46">
        <f>VLOOKUP(DATE(YEAR(Dat_01!B$2)-2,MONTH(Dat_01!B$2),1)+A277,[2]Indices!$D:$D,1)</f>
        <v>45413</v>
      </c>
      <c r="C277" s="166">
        <f>VLOOKUP(B277,[2]Indices!$D:$Q,3,)/1000</f>
        <v>79.571888342601397</v>
      </c>
      <c r="D277" s="166">
        <f>VLOOKUP(B277,[2]Indices!$D:$Q,14,)/1000</f>
        <v>94.661389583977851</v>
      </c>
      <c r="E277" s="166">
        <f t="shared" si="20"/>
        <v>79.571888342601397</v>
      </c>
      <c r="F277" s="188" t="str">
        <f t="shared" si="21"/>
        <v/>
      </c>
      <c r="H277" t="str">
        <f t="shared" si="23"/>
        <v/>
      </c>
      <c r="I277" s="188" t="str">
        <f t="shared" si="22"/>
        <v/>
      </c>
    </row>
    <row r="278" spans="1:9">
      <c r="A278">
        <v>275</v>
      </c>
      <c r="B278" s="46">
        <f>VLOOKUP(DATE(YEAR(Dat_01!B$2)-2,MONTH(Dat_01!B$2),1)+A278,[2]Indices!$D:$D,1)</f>
        <v>45414</v>
      </c>
      <c r="C278" s="166">
        <f>VLOOKUP(B278,[2]Indices!$D:$Q,3,)/1000</f>
        <v>89.119704002601381</v>
      </c>
      <c r="D278" s="166">
        <f>VLOOKUP(B278,[2]Indices!$D:$Q,14,)/1000</f>
        <v>94.661389583977851</v>
      </c>
      <c r="E278" s="166">
        <f t="shared" si="20"/>
        <v>89.119704002601381</v>
      </c>
      <c r="F278" s="188" t="str">
        <f t="shared" si="21"/>
        <v/>
      </c>
      <c r="H278" t="str">
        <f t="shared" si="23"/>
        <v/>
      </c>
      <c r="I278" s="188" t="str">
        <f t="shared" si="22"/>
        <v/>
      </c>
    </row>
    <row r="279" spans="1:9">
      <c r="A279">
        <v>276</v>
      </c>
      <c r="B279" s="46">
        <f>VLOOKUP(DATE(YEAR(Dat_01!B$2)-2,MONTH(Dat_01!B$2),1)+A279,[2]Indices!$D:$D,1)</f>
        <v>45415</v>
      </c>
      <c r="C279" s="166">
        <f>VLOOKUP(B279,[2]Indices!$D:$Q,3,)/1000</f>
        <v>103.91496643460138</v>
      </c>
      <c r="D279" s="166">
        <f>VLOOKUP(B279,[2]Indices!$D:$Q,14,)/1000</f>
        <v>94.661389583977851</v>
      </c>
      <c r="E279" s="166">
        <f t="shared" si="20"/>
        <v>94.661389583977851</v>
      </c>
      <c r="F279" s="188" t="str">
        <f t="shared" si="21"/>
        <v/>
      </c>
      <c r="H279" t="str">
        <f t="shared" si="23"/>
        <v/>
      </c>
      <c r="I279" s="188" t="str">
        <f t="shared" si="22"/>
        <v/>
      </c>
    </row>
    <row r="280" spans="1:9">
      <c r="A280">
        <v>277</v>
      </c>
      <c r="B280" s="46">
        <f>VLOOKUP(DATE(YEAR(Dat_01!B$2)-2,MONTH(Dat_01!B$2),1)+A280,[2]Indices!$D:$D,1)</f>
        <v>45416</v>
      </c>
      <c r="C280" s="166">
        <f>VLOOKUP(B280,[2]Indices!$D:$Q,3,)/1000</f>
        <v>105.90095924659767</v>
      </c>
      <c r="D280" s="166">
        <f>VLOOKUP(B280,[2]Indices!$D:$Q,14,)/1000</f>
        <v>94.661389583977851</v>
      </c>
      <c r="E280" s="166">
        <f t="shared" si="20"/>
        <v>94.661389583977851</v>
      </c>
      <c r="F280" s="188" t="str">
        <f t="shared" si="21"/>
        <v/>
      </c>
      <c r="H280" t="str">
        <f t="shared" si="23"/>
        <v/>
      </c>
      <c r="I280" s="188" t="str">
        <f t="shared" si="22"/>
        <v/>
      </c>
    </row>
    <row r="281" spans="1:9">
      <c r="A281">
        <v>278</v>
      </c>
      <c r="B281" s="46">
        <f>VLOOKUP(DATE(YEAR(Dat_01!B$2)-2,MONTH(Dat_01!B$2),1)+A281,[2]Indices!$D:$D,1)</f>
        <v>45417</v>
      </c>
      <c r="C281" s="166">
        <f>VLOOKUP(B281,[2]Indices!$D:$Q,3,)/1000</f>
        <v>104.83254937960325</v>
      </c>
      <c r="D281" s="166">
        <f>VLOOKUP(B281,[2]Indices!$D:$Q,14,)/1000</f>
        <v>94.661389583977851</v>
      </c>
      <c r="E281" s="166">
        <f t="shared" si="20"/>
        <v>94.661389583977851</v>
      </c>
      <c r="F281" s="188" t="str">
        <f t="shared" si="21"/>
        <v/>
      </c>
      <c r="H281" t="str">
        <f t="shared" si="23"/>
        <v/>
      </c>
      <c r="I281" s="188" t="str">
        <f t="shared" si="22"/>
        <v/>
      </c>
    </row>
    <row r="282" spans="1:9">
      <c r="A282">
        <v>279</v>
      </c>
      <c r="B282" s="46">
        <f>VLOOKUP(DATE(YEAR(Dat_01!B$2)-2,MONTH(Dat_01!B$2),1)+A282,[2]Indices!$D:$D,1)</f>
        <v>45418</v>
      </c>
      <c r="C282" s="166">
        <f>VLOOKUP(B282,[2]Indices!$D:$Q,3,)/1000</f>
        <v>137.12204992159764</v>
      </c>
      <c r="D282" s="166">
        <f>VLOOKUP(B282,[2]Indices!$D:$Q,14,)/1000</f>
        <v>94.661389583977851</v>
      </c>
      <c r="E282" s="166">
        <f t="shared" si="20"/>
        <v>94.661389583977851</v>
      </c>
      <c r="F282" s="188" t="str">
        <f t="shared" si="21"/>
        <v/>
      </c>
      <c r="H282" t="str">
        <f t="shared" si="23"/>
        <v/>
      </c>
      <c r="I282" s="188" t="str">
        <f t="shared" si="22"/>
        <v/>
      </c>
    </row>
    <row r="283" spans="1:9">
      <c r="A283">
        <v>280</v>
      </c>
      <c r="B283" s="46">
        <f>VLOOKUP(DATE(YEAR(Dat_01!B$2)-2,MONTH(Dat_01!B$2),1)+A283,[2]Indices!$D:$D,1)</f>
        <v>45419</v>
      </c>
      <c r="C283" s="166">
        <f>VLOOKUP(B283,[2]Indices!$D:$Q,3,)/1000</f>
        <v>114.43662242259953</v>
      </c>
      <c r="D283" s="166">
        <f>VLOOKUP(B283,[2]Indices!$D:$Q,14,)/1000</f>
        <v>94.661389583977851</v>
      </c>
      <c r="E283" s="166">
        <f t="shared" si="20"/>
        <v>94.661389583977851</v>
      </c>
      <c r="F283" s="188" t="str">
        <f t="shared" si="21"/>
        <v/>
      </c>
      <c r="H283" t="str">
        <f t="shared" si="23"/>
        <v/>
      </c>
      <c r="I283" s="188" t="str">
        <f t="shared" si="22"/>
        <v/>
      </c>
    </row>
    <row r="284" spans="1:9">
      <c r="A284">
        <v>281</v>
      </c>
      <c r="B284" s="46">
        <f>VLOOKUP(DATE(YEAR(Dat_01!B$2)-2,MONTH(Dat_01!B$2),1)+A284,[2]Indices!$D:$D,1)</f>
        <v>45420</v>
      </c>
      <c r="C284" s="166">
        <f>VLOOKUP(B284,[2]Indices!$D:$Q,3,)/1000</f>
        <v>95.868914238072179</v>
      </c>
      <c r="D284" s="166">
        <f>VLOOKUP(B284,[2]Indices!$D:$Q,14,)/1000</f>
        <v>94.661389583977851</v>
      </c>
      <c r="E284" s="166">
        <f t="shared" si="20"/>
        <v>94.661389583977851</v>
      </c>
      <c r="F284" s="188" t="str">
        <f t="shared" si="21"/>
        <v/>
      </c>
      <c r="H284" t="str">
        <f t="shared" si="23"/>
        <v/>
      </c>
      <c r="I284" s="188" t="str">
        <f t="shared" si="22"/>
        <v/>
      </c>
    </row>
    <row r="285" spans="1:9">
      <c r="A285">
        <v>282</v>
      </c>
      <c r="B285" s="46">
        <f>VLOOKUP(DATE(YEAR(Dat_01!B$2)-2,MONTH(Dat_01!B$2),1)+A285,[2]Indices!$D:$D,1)</f>
        <v>45421</v>
      </c>
      <c r="C285" s="166">
        <f>VLOOKUP(B285,[2]Indices!$D:$Q,3,)/1000</f>
        <v>109.52223605407217</v>
      </c>
      <c r="D285" s="166">
        <f>VLOOKUP(B285,[2]Indices!$D:$Q,14,)/1000</f>
        <v>94.661389583977851</v>
      </c>
      <c r="E285" s="166">
        <f t="shared" si="20"/>
        <v>94.661389583977851</v>
      </c>
      <c r="F285" s="188" t="str">
        <f t="shared" si="21"/>
        <v/>
      </c>
      <c r="H285" t="str">
        <f t="shared" si="23"/>
        <v/>
      </c>
      <c r="I285" s="188" t="str">
        <f t="shared" si="22"/>
        <v/>
      </c>
    </row>
    <row r="286" spans="1:9">
      <c r="A286">
        <v>283</v>
      </c>
      <c r="B286" s="46">
        <f>VLOOKUP(DATE(YEAR(Dat_01!B$2)-2,MONTH(Dat_01!B$2),1)+A286,[2]Indices!$D:$D,1)</f>
        <v>45422</v>
      </c>
      <c r="C286" s="166">
        <f>VLOOKUP(B286,[2]Indices!$D:$Q,3,)/1000</f>
        <v>109.76794713007031</v>
      </c>
      <c r="D286" s="166">
        <f>VLOOKUP(B286,[2]Indices!$D:$Q,14,)/1000</f>
        <v>94.661389583977851</v>
      </c>
      <c r="E286" s="166">
        <f t="shared" si="20"/>
        <v>94.661389583977851</v>
      </c>
      <c r="F286" s="188" t="str">
        <f t="shared" si="21"/>
        <v/>
      </c>
      <c r="H286" t="str">
        <f t="shared" si="23"/>
        <v/>
      </c>
      <c r="I286" s="188" t="str">
        <f t="shared" si="22"/>
        <v/>
      </c>
    </row>
    <row r="287" spans="1:9">
      <c r="A287">
        <v>284</v>
      </c>
      <c r="B287" s="46">
        <f>VLOOKUP(DATE(YEAR(Dat_01!B$2)-2,MONTH(Dat_01!B$2),1)+A287,[2]Indices!$D:$D,1)</f>
        <v>45423</v>
      </c>
      <c r="C287" s="166">
        <f>VLOOKUP(B287,[2]Indices!$D:$Q,3,)/1000</f>
        <v>87.082563798072187</v>
      </c>
      <c r="D287" s="166">
        <f>VLOOKUP(B287,[2]Indices!$D:$Q,14,)/1000</f>
        <v>94.661389583977851</v>
      </c>
      <c r="E287" s="166">
        <f t="shared" si="20"/>
        <v>87.082563798072187</v>
      </c>
      <c r="F287" s="188" t="str">
        <f t="shared" si="21"/>
        <v/>
      </c>
      <c r="H287" t="str">
        <f t="shared" si="23"/>
        <v/>
      </c>
      <c r="I287" s="188" t="str">
        <f t="shared" si="22"/>
        <v/>
      </c>
    </row>
    <row r="288" spans="1:9">
      <c r="A288">
        <v>285</v>
      </c>
      <c r="B288" s="46">
        <f>VLOOKUP(DATE(YEAR(Dat_01!B$2)-2,MONTH(Dat_01!B$2),1)+A288,[2]Indices!$D:$D,1)</f>
        <v>45424</v>
      </c>
      <c r="C288" s="166">
        <f>VLOOKUP(B288,[2]Indices!$D:$Q,3,)/1000</f>
        <v>92.097228806070319</v>
      </c>
      <c r="D288" s="166">
        <f>VLOOKUP(B288,[2]Indices!$D:$Q,14,)/1000</f>
        <v>94.661389583977851</v>
      </c>
      <c r="E288" s="166">
        <f t="shared" si="20"/>
        <v>92.097228806070319</v>
      </c>
      <c r="F288" s="188" t="str">
        <f t="shared" si="21"/>
        <v/>
      </c>
      <c r="H288" t="str">
        <f t="shared" si="23"/>
        <v/>
      </c>
      <c r="I288" s="188" t="str">
        <f t="shared" si="22"/>
        <v/>
      </c>
    </row>
    <row r="289" spans="1:9">
      <c r="A289">
        <v>286</v>
      </c>
      <c r="B289" s="46">
        <f>VLOOKUP(DATE(YEAR(Dat_01!B$2)-2,MONTH(Dat_01!B$2),1)+A289,[2]Indices!$D:$D,1)</f>
        <v>45425</v>
      </c>
      <c r="C289" s="166">
        <f>VLOOKUP(B289,[2]Indices!$D:$Q,3,)/1000</f>
        <v>98.382952402070316</v>
      </c>
      <c r="D289" s="166">
        <f>VLOOKUP(B289,[2]Indices!$D:$Q,14,)/1000</f>
        <v>94.661389583977851</v>
      </c>
      <c r="E289" s="166">
        <f t="shared" si="20"/>
        <v>94.661389583977851</v>
      </c>
      <c r="F289" s="188" t="str">
        <f t="shared" si="21"/>
        <v/>
      </c>
      <c r="H289" t="str">
        <f t="shared" si="23"/>
        <v/>
      </c>
      <c r="I289" s="188" t="str">
        <f t="shared" si="22"/>
        <v/>
      </c>
    </row>
    <row r="290" spans="1:9">
      <c r="A290">
        <v>287</v>
      </c>
      <c r="B290" s="46">
        <f>VLOOKUP(DATE(YEAR(Dat_01!B$2)-2,MONTH(Dat_01!B$2),1)+A290,[2]Indices!$D:$D,1)</f>
        <v>45426</v>
      </c>
      <c r="C290" s="166">
        <f>VLOOKUP(B290,[2]Indices!$D:$Q,3,)/1000</f>
        <v>86.890977494070313</v>
      </c>
      <c r="D290" s="166">
        <f>VLOOKUP(B290,[2]Indices!$D:$Q,14,)/1000</f>
        <v>94.661389583977851</v>
      </c>
      <c r="E290" s="166">
        <f t="shared" si="20"/>
        <v>86.890977494070313</v>
      </c>
      <c r="F290" s="188" t="str">
        <f t="shared" si="21"/>
        <v/>
      </c>
      <c r="H290" t="str">
        <f t="shared" si="23"/>
        <v/>
      </c>
      <c r="I290" s="188" t="str">
        <f t="shared" si="22"/>
        <v/>
      </c>
    </row>
    <row r="291" spans="1:9">
      <c r="A291">
        <v>288</v>
      </c>
      <c r="B291" s="46">
        <f>VLOOKUP(DATE(YEAR(Dat_01!B$2)-2,MONTH(Dat_01!B$2),1)+A291,[2]Indices!$D:$D,1)</f>
        <v>45427</v>
      </c>
      <c r="C291" s="166">
        <f>VLOOKUP(B291,[2]Indices!$D:$Q,3,)/1000</f>
        <v>104.96816724701439</v>
      </c>
      <c r="D291" s="166">
        <f>VLOOKUP(B291,[2]Indices!$D:$Q,14,)/1000</f>
        <v>94.661389583977851</v>
      </c>
      <c r="E291" s="166">
        <f t="shared" si="20"/>
        <v>94.661389583977851</v>
      </c>
      <c r="F291" s="188" t="str">
        <f t="shared" si="21"/>
        <v>M</v>
      </c>
      <c r="G291" s="189">
        <f>IF(DAY(B291)=15,D291,"")</f>
        <v>94.661389583977851</v>
      </c>
      <c r="H291" t="str">
        <f t="shared" si="23"/>
        <v/>
      </c>
      <c r="I291" s="188" t="str">
        <f t="shared" si="22"/>
        <v>M</v>
      </c>
    </row>
    <row r="292" spans="1:9">
      <c r="A292">
        <v>289</v>
      </c>
      <c r="B292" s="46">
        <f>VLOOKUP(DATE(YEAR(Dat_01!B$2)-2,MONTH(Dat_01!B$2),1)+A292,[2]Indices!$D:$D,1)</f>
        <v>45428</v>
      </c>
      <c r="C292" s="166">
        <f>VLOOKUP(B292,[2]Indices!$D:$Q,3,)/1000</f>
        <v>120.74001667101626</v>
      </c>
      <c r="D292" s="166">
        <f>VLOOKUP(B292,[2]Indices!$D:$Q,14,)/1000</f>
        <v>94.661389583977851</v>
      </c>
      <c r="E292" s="166">
        <f t="shared" si="20"/>
        <v>94.661389583977851</v>
      </c>
      <c r="F292" s="188" t="str">
        <f t="shared" si="21"/>
        <v/>
      </c>
      <c r="H292" t="str">
        <f t="shared" si="23"/>
        <v/>
      </c>
      <c r="I292" s="188" t="str">
        <f t="shared" si="22"/>
        <v/>
      </c>
    </row>
    <row r="293" spans="1:9">
      <c r="A293">
        <v>290</v>
      </c>
      <c r="B293" s="46">
        <f>VLOOKUP(DATE(YEAR(Dat_01!B$2)-2,MONTH(Dat_01!B$2),1)+A293,[2]Indices!$D:$D,1)</f>
        <v>45429</v>
      </c>
      <c r="C293" s="166">
        <f>VLOOKUP(B293,[2]Indices!$D:$Q,3,)/1000</f>
        <v>147.09440886701253</v>
      </c>
      <c r="D293" s="166">
        <f>VLOOKUP(B293,[2]Indices!$D:$Q,14,)/1000</f>
        <v>94.661389583977851</v>
      </c>
      <c r="E293" s="166">
        <f t="shared" si="20"/>
        <v>94.661389583977851</v>
      </c>
      <c r="F293" s="188" t="str">
        <f t="shared" si="21"/>
        <v/>
      </c>
      <c r="H293" t="str">
        <f t="shared" si="23"/>
        <v/>
      </c>
      <c r="I293" s="188" t="str">
        <f t="shared" si="22"/>
        <v/>
      </c>
    </row>
    <row r="294" spans="1:9">
      <c r="A294">
        <v>291</v>
      </c>
      <c r="B294" s="46">
        <f>VLOOKUP(DATE(YEAR(Dat_01!B$2)-2,MONTH(Dat_01!B$2),1)+A294,[2]Indices!$D:$D,1)</f>
        <v>45430</v>
      </c>
      <c r="C294" s="166">
        <f>VLOOKUP(B294,[2]Indices!$D:$Q,3,)/1000</f>
        <v>102.0620866310144</v>
      </c>
      <c r="D294" s="166">
        <f>VLOOKUP(B294,[2]Indices!$D:$Q,14,)/1000</f>
        <v>94.661389583977851</v>
      </c>
      <c r="E294" s="166">
        <f t="shared" si="20"/>
        <v>94.661389583977851</v>
      </c>
      <c r="F294" s="188" t="str">
        <f t="shared" si="21"/>
        <v/>
      </c>
      <c r="H294" t="str">
        <f t="shared" si="23"/>
        <v/>
      </c>
      <c r="I294" s="188" t="str">
        <f t="shared" si="22"/>
        <v/>
      </c>
    </row>
    <row r="295" spans="1:9">
      <c r="A295">
        <v>292</v>
      </c>
      <c r="B295" s="46">
        <f>VLOOKUP(DATE(YEAR(Dat_01!B$2)-2,MONTH(Dat_01!B$2),1)+A295,[2]Indices!$D:$D,1)</f>
        <v>45431</v>
      </c>
      <c r="C295" s="166">
        <f>VLOOKUP(B295,[2]Indices!$D:$Q,3,)/1000</f>
        <v>91.921238147018116</v>
      </c>
      <c r="D295" s="166">
        <f>VLOOKUP(B295,[2]Indices!$D:$Q,14,)/1000</f>
        <v>94.661389583977851</v>
      </c>
      <c r="E295" s="166">
        <f t="shared" si="20"/>
        <v>91.921238147018116</v>
      </c>
      <c r="F295" s="188" t="str">
        <f t="shared" si="21"/>
        <v/>
      </c>
      <c r="H295" t="str">
        <f t="shared" si="23"/>
        <v/>
      </c>
      <c r="I295" s="188" t="str">
        <f t="shared" si="22"/>
        <v/>
      </c>
    </row>
    <row r="296" spans="1:9">
      <c r="A296">
        <v>293</v>
      </c>
      <c r="B296" s="46">
        <f>VLOOKUP(DATE(YEAR(Dat_01!B$2)-2,MONTH(Dat_01!B$2),1)+A296,[2]Indices!$D:$D,1)</f>
        <v>45432</v>
      </c>
      <c r="C296" s="166">
        <f>VLOOKUP(B296,[2]Indices!$D:$Q,3,)/1000</f>
        <v>105.46814395901252</v>
      </c>
      <c r="D296" s="166">
        <f>VLOOKUP(B296,[2]Indices!$D:$Q,14,)/1000</f>
        <v>94.661389583977851</v>
      </c>
      <c r="E296" s="166">
        <f t="shared" si="20"/>
        <v>94.661389583977851</v>
      </c>
      <c r="F296" s="188" t="str">
        <f t="shared" si="21"/>
        <v/>
      </c>
      <c r="H296" t="str">
        <f t="shared" si="23"/>
        <v/>
      </c>
      <c r="I296" s="188" t="str">
        <f t="shared" si="22"/>
        <v/>
      </c>
    </row>
    <row r="297" spans="1:9">
      <c r="A297">
        <v>294</v>
      </c>
      <c r="B297" s="46">
        <f>VLOOKUP(DATE(YEAR(Dat_01!B$2)-2,MONTH(Dat_01!B$2),1)+A297,[2]Indices!$D:$D,1)</f>
        <v>45433</v>
      </c>
      <c r="C297" s="166">
        <f>VLOOKUP(B297,[2]Indices!$D:$Q,3,)/1000</f>
        <v>118.7190386380144</v>
      </c>
      <c r="D297" s="166">
        <f>VLOOKUP(B297,[2]Indices!$D:$Q,14,)/1000</f>
        <v>94.661389583977851</v>
      </c>
      <c r="E297" s="166">
        <f t="shared" si="20"/>
        <v>94.661389583977851</v>
      </c>
      <c r="F297" s="188" t="str">
        <f t="shared" si="21"/>
        <v/>
      </c>
      <c r="H297" t="str">
        <f t="shared" si="23"/>
        <v/>
      </c>
      <c r="I297" s="188" t="str">
        <f t="shared" si="22"/>
        <v/>
      </c>
    </row>
    <row r="298" spans="1:9">
      <c r="A298">
        <v>295</v>
      </c>
      <c r="B298" s="46">
        <f>VLOOKUP(DATE(YEAR(Dat_01!B$2)-2,MONTH(Dat_01!B$2),1)+A298,[2]Indices!$D:$D,1)</f>
        <v>45434</v>
      </c>
      <c r="C298" s="166">
        <f>VLOOKUP(B298,[2]Indices!$D:$Q,3,)/1000</f>
        <v>113.49101006372031</v>
      </c>
      <c r="D298" s="166">
        <f>VLOOKUP(B298,[2]Indices!$D:$Q,14,)/1000</f>
        <v>94.661389583977851</v>
      </c>
      <c r="E298" s="166">
        <f t="shared" si="20"/>
        <v>94.661389583977851</v>
      </c>
      <c r="F298" s="188" t="str">
        <f t="shared" si="21"/>
        <v/>
      </c>
      <c r="H298" t="str">
        <f t="shared" si="23"/>
        <v/>
      </c>
      <c r="I298" s="188" t="str">
        <f t="shared" si="22"/>
        <v/>
      </c>
    </row>
    <row r="299" spans="1:9">
      <c r="A299">
        <v>296</v>
      </c>
      <c r="B299" s="46">
        <f>VLOOKUP(DATE(YEAR(Dat_01!B$2)-2,MONTH(Dat_01!B$2),1)+A299,[2]Indices!$D:$D,1)</f>
        <v>45435</v>
      </c>
      <c r="C299" s="166">
        <f>VLOOKUP(B299,[2]Indices!$D:$Q,3,)/1000</f>
        <v>118.66739578072031</v>
      </c>
      <c r="D299" s="166">
        <f>VLOOKUP(B299,[2]Indices!$D:$Q,14,)/1000</f>
        <v>94.661389583977851</v>
      </c>
      <c r="E299" s="166">
        <f t="shared" si="20"/>
        <v>94.661389583977851</v>
      </c>
      <c r="F299" s="188" t="str">
        <f t="shared" si="21"/>
        <v/>
      </c>
      <c r="H299" t="str">
        <f t="shared" si="23"/>
        <v/>
      </c>
      <c r="I299" s="188" t="str">
        <f t="shared" si="22"/>
        <v/>
      </c>
    </row>
    <row r="300" spans="1:9">
      <c r="A300">
        <v>297</v>
      </c>
      <c r="B300" s="46">
        <f>VLOOKUP(DATE(YEAR(Dat_01!B$2)-2,MONTH(Dat_01!B$2),1)+A300,[2]Indices!$D:$D,1)</f>
        <v>45436</v>
      </c>
      <c r="C300" s="166">
        <f>VLOOKUP(B300,[2]Indices!$D:$Q,3,)/1000</f>
        <v>113.69286175571845</v>
      </c>
      <c r="D300" s="166">
        <f>VLOOKUP(B300,[2]Indices!$D:$Q,14,)/1000</f>
        <v>94.661389583977851</v>
      </c>
      <c r="E300" s="166">
        <f t="shared" si="20"/>
        <v>94.661389583977851</v>
      </c>
      <c r="F300" s="188" t="str">
        <f t="shared" si="21"/>
        <v/>
      </c>
      <c r="H300" t="str">
        <f t="shared" si="23"/>
        <v/>
      </c>
      <c r="I300" s="188" t="str">
        <f t="shared" si="22"/>
        <v/>
      </c>
    </row>
    <row r="301" spans="1:9">
      <c r="A301">
        <v>298</v>
      </c>
      <c r="B301" s="46">
        <f>VLOOKUP(DATE(YEAR(Dat_01!B$2)-2,MONTH(Dat_01!B$2),1)+A301,[2]Indices!$D:$D,1)</f>
        <v>45437</v>
      </c>
      <c r="C301" s="166">
        <f>VLOOKUP(B301,[2]Indices!$D:$Q,3,)/1000</f>
        <v>98.955515526716582</v>
      </c>
      <c r="D301" s="166">
        <f>VLOOKUP(B301,[2]Indices!$D:$Q,14,)/1000</f>
        <v>94.661389583977851</v>
      </c>
      <c r="E301" s="166">
        <f t="shared" si="20"/>
        <v>94.661389583977851</v>
      </c>
      <c r="F301" s="188" t="str">
        <f t="shared" si="21"/>
        <v/>
      </c>
      <c r="H301" t="str">
        <f t="shared" si="23"/>
        <v/>
      </c>
      <c r="I301" s="188" t="str">
        <f t="shared" si="22"/>
        <v/>
      </c>
    </row>
    <row r="302" spans="1:9">
      <c r="A302">
        <v>299</v>
      </c>
      <c r="B302" s="46">
        <f>VLOOKUP(DATE(YEAR(Dat_01!B$2)-2,MONTH(Dat_01!B$2),1)+A302,[2]Indices!$D:$D,1)</f>
        <v>45438</v>
      </c>
      <c r="C302" s="166">
        <f>VLOOKUP(B302,[2]Indices!$D:$Q,3,)/1000</f>
        <v>91.834740247716596</v>
      </c>
      <c r="D302" s="166">
        <f>VLOOKUP(B302,[2]Indices!$D:$Q,14,)/1000</f>
        <v>94.661389583977851</v>
      </c>
      <c r="E302" s="166">
        <f t="shared" si="20"/>
        <v>91.834740247716596</v>
      </c>
      <c r="F302" s="188" t="str">
        <f t="shared" si="21"/>
        <v/>
      </c>
      <c r="H302" t="str">
        <f t="shared" si="23"/>
        <v/>
      </c>
      <c r="I302" s="188" t="str">
        <f t="shared" si="22"/>
        <v/>
      </c>
    </row>
    <row r="303" spans="1:9">
      <c r="A303">
        <v>300</v>
      </c>
      <c r="B303" s="46">
        <f>VLOOKUP(DATE(YEAR(Dat_01!B$2)-2,MONTH(Dat_01!B$2),1)+A303,[2]Indices!$D:$D,1)</f>
        <v>45439</v>
      </c>
      <c r="C303" s="166">
        <f>VLOOKUP(B303,[2]Indices!$D:$Q,3,)/1000</f>
        <v>100.30185118772404</v>
      </c>
      <c r="D303" s="166">
        <f>VLOOKUP(B303,[2]Indices!$D:$Q,14,)/1000</f>
        <v>94.661389583977851</v>
      </c>
      <c r="E303" s="166">
        <f t="shared" si="20"/>
        <v>94.661389583977851</v>
      </c>
      <c r="F303" s="188" t="str">
        <f t="shared" si="21"/>
        <v/>
      </c>
      <c r="H303" t="str">
        <f t="shared" si="23"/>
        <v/>
      </c>
      <c r="I303" s="188" t="str">
        <f t="shared" si="22"/>
        <v/>
      </c>
    </row>
    <row r="304" spans="1:9">
      <c r="A304">
        <v>301</v>
      </c>
      <c r="B304" s="46">
        <f>VLOOKUP(DATE(YEAR(Dat_01!B$2)-2,MONTH(Dat_01!B$2),1)+A304,[2]Indices!$D:$D,1)</f>
        <v>45440</v>
      </c>
      <c r="C304" s="166">
        <f>VLOOKUP(B304,[2]Indices!$D:$Q,3,)/1000</f>
        <v>110.34457240771658</v>
      </c>
      <c r="D304" s="166">
        <f>VLOOKUP(B304,[2]Indices!$D:$Q,14,)/1000</f>
        <v>94.661389583977851</v>
      </c>
      <c r="E304" s="166">
        <f t="shared" si="20"/>
        <v>94.661389583977851</v>
      </c>
      <c r="F304" s="188" t="str">
        <f t="shared" si="21"/>
        <v/>
      </c>
      <c r="H304" t="str">
        <f t="shared" si="23"/>
        <v/>
      </c>
      <c r="I304" s="188" t="str">
        <f t="shared" si="22"/>
        <v/>
      </c>
    </row>
    <row r="305" spans="1:9">
      <c r="A305">
        <v>302</v>
      </c>
      <c r="B305" s="46">
        <f>VLOOKUP(DATE(YEAR(Dat_01!B$2)-2,MONTH(Dat_01!B$2),1)+A305,[2]Indices!$D:$D,1)</f>
        <v>45441</v>
      </c>
      <c r="C305" s="166">
        <f>VLOOKUP(B305,[2]Indices!$D:$Q,3,)/1000</f>
        <v>92.284333513554529</v>
      </c>
      <c r="D305" s="166">
        <f>VLOOKUP(B305,[2]Indices!$D:$Q,14,)/1000</f>
        <v>94.661389583977851</v>
      </c>
      <c r="E305" s="166">
        <f t="shared" si="20"/>
        <v>92.284333513554529</v>
      </c>
      <c r="F305" s="188" t="str">
        <f t="shared" si="21"/>
        <v/>
      </c>
      <c r="H305" t="str">
        <f t="shared" si="23"/>
        <v/>
      </c>
      <c r="I305" s="188" t="str">
        <f t="shared" si="22"/>
        <v/>
      </c>
    </row>
    <row r="306" spans="1:9">
      <c r="A306">
        <v>303</v>
      </c>
      <c r="B306" s="46">
        <f>VLOOKUP(DATE(YEAR(Dat_01!B$2)-2,MONTH(Dat_01!B$2),1)+A306,[2]Indices!$D:$D,1)</f>
        <v>45442</v>
      </c>
      <c r="C306" s="166">
        <f>VLOOKUP(B306,[2]Indices!$D:$Q,3,)/1000</f>
        <v>78.878956994548943</v>
      </c>
      <c r="D306" s="166">
        <f>VLOOKUP(B306,[2]Indices!$D:$Q,14,)/1000</f>
        <v>94.661389583977851</v>
      </c>
      <c r="E306" s="166">
        <f t="shared" si="20"/>
        <v>78.878956994548943</v>
      </c>
      <c r="F306" s="188" t="str">
        <f t="shared" si="21"/>
        <v/>
      </c>
      <c r="H306" t="str">
        <f t="shared" si="23"/>
        <v/>
      </c>
      <c r="I306" s="188" t="str">
        <f t="shared" si="22"/>
        <v/>
      </c>
    </row>
    <row r="307" spans="1:9">
      <c r="A307">
        <v>304</v>
      </c>
      <c r="B307" s="46">
        <f>VLOOKUP(DATE(YEAR(Dat_01!B$2)-2,MONTH(Dat_01!B$2),1)+A307,[2]Indices!$D:$D,1)</f>
        <v>45443</v>
      </c>
      <c r="C307" s="166">
        <f>VLOOKUP(B307,[2]Indices!$D:$Q,3,)/1000</f>
        <v>65.694582402552669</v>
      </c>
      <c r="D307" s="166">
        <f>VLOOKUP(B307,[2]Indices!$D:$Q,14,)/1000</f>
        <v>94.661389583977851</v>
      </c>
      <c r="E307" s="166">
        <f t="shared" si="20"/>
        <v>65.694582402552669</v>
      </c>
      <c r="F307" s="188" t="str">
        <f t="shared" si="21"/>
        <v/>
      </c>
      <c r="H307" t="str">
        <f t="shared" si="23"/>
        <v/>
      </c>
      <c r="I307" s="188" t="str">
        <f t="shared" si="22"/>
        <v/>
      </c>
    </row>
    <row r="308" spans="1:9">
      <c r="A308">
        <v>305</v>
      </c>
      <c r="B308" s="46">
        <f>VLOOKUP(DATE(YEAR(Dat_01!B$2)-2,MONTH(Dat_01!B$2),1)+A308,[2]Indices!$D:$D,1)</f>
        <v>45444</v>
      </c>
      <c r="C308" s="166">
        <f>VLOOKUP(B308,[2]Indices!$D:$Q,3,)/1000</f>
        <v>40.377900895550802</v>
      </c>
      <c r="D308" s="166">
        <f>VLOOKUP(B308,[2]Indices!$D:$Q,14,)/1000</f>
        <v>62.145020957620687</v>
      </c>
      <c r="E308" s="166">
        <f t="shared" si="20"/>
        <v>40.377900895550802</v>
      </c>
      <c r="F308" s="188" t="str">
        <f t="shared" si="21"/>
        <v/>
      </c>
      <c r="H308" t="str">
        <f t="shared" si="23"/>
        <v/>
      </c>
      <c r="I308" s="188" t="str">
        <f t="shared" si="22"/>
        <v/>
      </c>
    </row>
    <row r="309" spans="1:9">
      <c r="A309">
        <v>306</v>
      </c>
      <c r="B309" s="46">
        <f>VLOOKUP(DATE(YEAR(Dat_01!B$2)-2,MONTH(Dat_01!B$2),1)+A309,[2]Indices!$D:$D,1)</f>
        <v>45445</v>
      </c>
      <c r="C309" s="166">
        <f>VLOOKUP(B309,[2]Indices!$D:$Q,3,)/1000</f>
        <v>37.02979080555081</v>
      </c>
      <c r="D309" s="166">
        <f>VLOOKUP(B309,[2]Indices!$D:$Q,14,)/1000</f>
        <v>62.145020957620687</v>
      </c>
      <c r="E309" s="166">
        <f t="shared" si="20"/>
        <v>37.02979080555081</v>
      </c>
      <c r="F309" s="188" t="str">
        <f t="shared" si="21"/>
        <v/>
      </c>
      <c r="H309" t="str">
        <f t="shared" si="23"/>
        <v/>
      </c>
      <c r="I309" s="188" t="str">
        <f t="shared" si="22"/>
        <v/>
      </c>
    </row>
    <row r="310" spans="1:9">
      <c r="A310">
        <v>307</v>
      </c>
      <c r="B310" s="46">
        <f>VLOOKUP(DATE(YEAR(Dat_01!B$2)-2,MONTH(Dat_01!B$2),1)+A310,[2]Indices!$D:$D,1)</f>
        <v>45446</v>
      </c>
      <c r="C310" s="166">
        <f>VLOOKUP(B310,[2]Indices!$D:$Q,3,)/1000</f>
        <v>67.751569642548944</v>
      </c>
      <c r="D310" s="166">
        <f>VLOOKUP(B310,[2]Indices!$D:$Q,14,)/1000</f>
        <v>62.145020957620687</v>
      </c>
      <c r="E310" s="166">
        <f t="shared" si="20"/>
        <v>62.145020957620687</v>
      </c>
      <c r="F310" s="188" t="str">
        <f t="shared" si="21"/>
        <v/>
      </c>
      <c r="H310" t="str">
        <f t="shared" si="23"/>
        <v/>
      </c>
      <c r="I310" s="188" t="str">
        <f t="shared" si="22"/>
        <v/>
      </c>
    </row>
    <row r="311" spans="1:9">
      <c r="A311">
        <v>308</v>
      </c>
      <c r="B311" s="46">
        <f>VLOOKUP(DATE(YEAR(Dat_01!B$2)-2,MONTH(Dat_01!B$2),1)+A311,[2]Indices!$D:$D,1)</f>
        <v>45447</v>
      </c>
      <c r="C311" s="166">
        <f>VLOOKUP(B311,[2]Indices!$D:$Q,3,)/1000</f>
        <v>98.805928746552667</v>
      </c>
      <c r="D311" s="166">
        <f>VLOOKUP(B311,[2]Indices!$D:$Q,14,)/1000</f>
        <v>62.145020957620687</v>
      </c>
      <c r="E311" s="166">
        <f t="shared" si="20"/>
        <v>62.145020957620687</v>
      </c>
      <c r="F311" s="188" t="str">
        <f t="shared" si="21"/>
        <v/>
      </c>
      <c r="H311" t="str">
        <f t="shared" si="23"/>
        <v/>
      </c>
      <c r="I311" s="188" t="str">
        <f t="shared" si="22"/>
        <v/>
      </c>
    </row>
    <row r="312" spans="1:9">
      <c r="A312">
        <v>309</v>
      </c>
      <c r="B312" s="46">
        <f>VLOOKUP(DATE(YEAR(Dat_01!B$2)-2,MONTH(Dat_01!B$2),1)+A312,[2]Indices!$D:$D,1)</f>
        <v>45448</v>
      </c>
      <c r="C312" s="166">
        <f>VLOOKUP(B312,[2]Indices!$D:$Q,3,)/1000</f>
        <v>79.432074932758439</v>
      </c>
      <c r="D312" s="166">
        <f>VLOOKUP(B312,[2]Indices!$D:$Q,14,)/1000</f>
        <v>62.145020957620687</v>
      </c>
      <c r="E312" s="166">
        <f t="shared" si="20"/>
        <v>62.145020957620687</v>
      </c>
      <c r="F312" s="188" t="str">
        <f t="shared" si="21"/>
        <v/>
      </c>
      <c r="H312" t="str">
        <f t="shared" si="23"/>
        <v/>
      </c>
      <c r="I312" s="188" t="str">
        <f t="shared" si="22"/>
        <v/>
      </c>
    </row>
    <row r="313" spans="1:9">
      <c r="A313">
        <v>310</v>
      </c>
      <c r="B313" s="46">
        <f>VLOOKUP(DATE(YEAR(Dat_01!B$2)-2,MONTH(Dat_01!B$2),1)+A313,[2]Indices!$D:$D,1)</f>
        <v>45449</v>
      </c>
      <c r="C313" s="166">
        <f>VLOOKUP(B313,[2]Indices!$D:$Q,3,)/1000</f>
        <v>69.188575634758436</v>
      </c>
      <c r="D313" s="166">
        <f>VLOOKUP(B313,[2]Indices!$D:$Q,14,)/1000</f>
        <v>62.145020957620687</v>
      </c>
      <c r="E313" s="166">
        <f t="shared" si="20"/>
        <v>62.145020957620687</v>
      </c>
      <c r="F313" s="188" t="str">
        <f t="shared" si="21"/>
        <v/>
      </c>
      <c r="H313" t="str">
        <f t="shared" si="23"/>
        <v/>
      </c>
      <c r="I313" s="188" t="str">
        <f t="shared" si="22"/>
        <v/>
      </c>
    </row>
    <row r="314" spans="1:9">
      <c r="A314">
        <v>311</v>
      </c>
      <c r="B314" s="46">
        <f>VLOOKUP(DATE(YEAR(Dat_01!B$2)-2,MONTH(Dat_01!B$2),1)+A314,[2]Indices!$D:$D,1)</f>
        <v>45450</v>
      </c>
      <c r="C314" s="166">
        <f>VLOOKUP(B314,[2]Indices!$D:$Q,3,)/1000</f>
        <v>70.878695622756581</v>
      </c>
      <c r="D314" s="166">
        <f>VLOOKUP(B314,[2]Indices!$D:$Q,14,)/1000</f>
        <v>62.145020957620687</v>
      </c>
      <c r="E314" s="166">
        <f t="shared" si="20"/>
        <v>62.145020957620687</v>
      </c>
      <c r="F314" s="188" t="str">
        <f t="shared" si="21"/>
        <v/>
      </c>
      <c r="H314" t="str">
        <f t="shared" si="23"/>
        <v/>
      </c>
      <c r="I314" s="188" t="str">
        <f t="shared" si="22"/>
        <v/>
      </c>
    </row>
    <row r="315" spans="1:9">
      <c r="A315">
        <v>312</v>
      </c>
      <c r="B315" s="46">
        <f>VLOOKUP(DATE(YEAR(Dat_01!B$2)-2,MONTH(Dat_01!B$2),1)+A315,[2]Indices!$D:$D,1)</f>
        <v>45451</v>
      </c>
      <c r="C315" s="166">
        <f>VLOOKUP(B315,[2]Indices!$D:$Q,3,)/1000</f>
        <v>50.981575186758434</v>
      </c>
      <c r="D315" s="166">
        <f>VLOOKUP(B315,[2]Indices!$D:$Q,14,)/1000</f>
        <v>62.145020957620687</v>
      </c>
      <c r="E315" s="166">
        <f t="shared" si="20"/>
        <v>50.981575186758434</v>
      </c>
      <c r="F315" s="188" t="str">
        <f t="shared" si="21"/>
        <v/>
      </c>
      <c r="H315" t="str">
        <f t="shared" si="23"/>
        <v/>
      </c>
      <c r="I315" s="188" t="str">
        <f t="shared" si="22"/>
        <v/>
      </c>
    </row>
    <row r="316" spans="1:9">
      <c r="A316">
        <v>313</v>
      </c>
      <c r="B316" s="46">
        <f>VLOOKUP(DATE(YEAR(Dat_01!B$2)-2,MONTH(Dat_01!B$2),1)+A316,[2]Indices!$D:$D,1)</f>
        <v>45452</v>
      </c>
      <c r="C316" s="166">
        <f>VLOOKUP(B316,[2]Indices!$D:$Q,3,)/1000</f>
        <v>20.362609987756571</v>
      </c>
      <c r="D316" s="166">
        <f>VLOOKUP(B316,[2]Indices!$D:$Q,14,)/1000</f>
        <v>62.145020957620687</v>
      </c>
      <c r="E316" s="166">
        <f t="shared" si="20"/>
        <v>20.362609987756571</v>
      </c>
      <c r="F316" s="188" t="str">
        <f t="shared" si="21"/>
        <v/>
      </c>
      <c r="H316" t="str">
        <f t="shared" si="23"/>
        <v/>
      </c>
      <c r="I316" s="188" t="str">
        <f t="shared" si="22"/>
        <v/>
      </c>
    </row>
    <row r="317" spans="1:9">
      <c r="A317">
        <v>314</v>
      </c>
      <c r="B317" s="46">
        <f>VLOOKUP(DATE(YEAR(Dat_01!B$2)-2,MONTH(Dat_01!B$2),1)+A317,[2]Indices!$D:$D,1)</f>
        <v>45453</v>
      </c>
      <c r="C317" s="166">
        <f>VLOOKUP(B317,[2]Indices!$D:$Q,3,)/1000</f>
        <v>36.739903890758434</v>
      </c>
      <c r="D317" s="166">
        <f>VLOOKUP(B317,[2]Indices!$D:$Q,14,)/1000</f>
        <v>62.145020957620687</v>
      </c>
      <c r="E317" s="166">
        <f t="shared" si="20"/>
        <v>36.739903890758434</v>
      </c>
      <c r="F317" s="188" t="str">
        <f t="shared" si="21"/>
        <v/>
      </c>
      <c r="H317" t="str">
        <f t="shared" si="23"/>
        <v/>
      </c>
      <c r="I317" s="188" t="str">
        <f t="shared" si="22"/>
        <v/>
      </c>
    </row>
    <row r="318" spans="1:9">
      <c r="A318">
        <v>315</v>
      </c>
      <c r="B318" s="46">
        <f>VLOOKUP(DATE(YEAR(Dat_01!B$2)-2,MONTH(Dat_01!B$2),1)+A318,[2]Indices!$D:$D,1)</f>
        <v>45454</v>
      </c>
      <c r="C318" s="166">
        <f>VLOOKUP(B318,[2]Indices!$D:$Q,3,)/1000</f>
        <v>39.157048026758439</v>
      </c>
      <c r="D318" s="166">
        <f>VLOOKUP(B318,[2]Indices!$D:$Q,14,)/1000</f>
        <v>62.145020957620687</v>
      </c>
      <c r="E318" s="166">
        <f t="shared" si="20"/>
        <v>39.157048026758439</v>
      </c>
      <c r="F318" s="188" t="str">
        <f t="shared" si="21"/>
        <v/>
      </c>
      <c r="H318" t="str">
        <f t="shared" si="23"/>
        <v/>
      </c>
      <c r="I318" s="188" t="str">
        <f t="shared" si="22"/>
        <v/>
      </c>
    </row>
    <row r="319" spans="1:9">
      <c r="A319">
        <v>316</v>
      </c>
      <c r="B319" s="46">
        <f>VLOOKUP(DATE(YEAR(Dat_01!B$2)-2,MONTH(Dat_01!B$2),1)+A319,[2]Indices!$D:$D,1)</f>
        <v>45455</v>
      </c>
      <c r="C319" s="166">
        <f>VLOOKUP(B319,[2]Indices!$D:$Q,3,)/1000</f>
        <v>60.845410224167765</v>
      </c>
      <c r="D319" s="166">
        <f>VLOOKUP(B319,[2]Indices!$D:$Q,14,)/1000</f>
        <v>62.145020957620687</v>
      </c>
      <c r="E319" s="166">
        <f t="shared" si="20"/>
        <v>60.845410224167765</v>
      </c>
      <c r="F319" s="188" t="str">
        <f t="shared" si="21"/>
        <v/>
      </c>
      <c r="H319" t="str">
        <f t="shared" si="23"/>
        <v/>
      </c>
      <c r="I319" s="188" t="str">
        <f t="shared" si="22"/>
        <v/>
      </c>
    </row>
    <row r="320" spans="1:9">
      <c r="A320">
        <v>317</v>
      </c>
      <c r="B320" s="46">
        <f>VLOOKUP(DATE(YEAR(Dat_01!B$2)-2,MONTH(Dat_01!B$2),1)+A320,[2]Indices!$D:$D,1)</f>
        <v>45456</v>
      </c>
      <c r="C320" s="166">
        <f>VLOOKUP(B320,[2]Indices!$D:$Q,3,)/1000</f>
        <v>66.206468161169624</v>
      </c>
      <c r="D320" s="166">
        <f>VLOOKUP(B320,[2]Indices!$D:$Q,14,)/1000</f>
        <v>62.145020957620687</v>
      </c>
      <c r="E320" s="166">
        <f t="shared" si="20"/>
        <v>62.145020957620687</v>
      </c>
      <c r="F320" s="188" t="str">
        <f t="shared" si="21"/>
        <v/>
      </c>
      <c r="H320" t="str">
        <f t="shared" si="23"/>
        <v/>
      </c>
      <c r="I320" s="188" t="str">
        <f t="shared" si="22"/>
        <v/>
      </c>
    </row>
    <row r="321" spans="1:9">
      <c r="A321">
        <v>318</v>
      </c>
      <c r="B321" s="46">
        <f>VLOOKUP(DATE(YEAR(Dat_01!B$2)-2,MONTH(Dat_01!B$2),1)+A321,[2]Indices!$D:$D,1)</f>
        <v>45457</v>
      </c>
      <c r="C321" s="166">
        <f>VLOOKUP(B321,[2]Indices!$D:$Q,3,)/1000</f>
        <v>57.264168413165898</v>
      </c>
      <c r="D321" s="166">
        <f>VLOOKUP(B321,[2]Indices!$D:$Q,14,)/1000</f>
        <v>62.145020957620687</v>
      </c>
      <c r="E321" s="166">
        <f t="shared" si="20"/>
        <v>57.264168413165898</v>
      </c>
      <c r="F321" s="188" t="str">
        <f t="shared" si="21"/>
        <v/>
      </c>
      <c r="H321" t="str">
        <f t="shared" si="23"/>
        <v/>
      </c>
      <c r="I321" s="188" t="str">
        <f t="shared" si="22"/>
        <v/>
      </c>
    </row>
    <row r="322" spans="1:9">
      <c r="A322">
        <v>319</v>
      </c>
      <c r="B322" s="46">
        <f>VLOOKUP(DATE(YEAR(Dat_01!B$2)-2,MONTH(Dat_01!B$2),1)+A322,[2]Indices!$D:$D,1)</f>
        <v>45458</v>
      </c>
      <c r="C322" s="166">
        <f>VLOOKUP(B322,[2]Indices!$D:$Q,3,)/1000</f>
        <v>31.127024317171482</v>
      </c>
      <c r="D322" s="166">
        <f>VLOOKUP(B322,[2]Indices!$D:$Q,14,)/1000</f>
        <v>62.145020957620687</v>
      </c>
      <c r="E322" s="166">
        <f t="shared" si="20"/>
        <v>31.127024317171482</v>
      </c>
      <c r="F322" s="188" t="str">
        <f t="shared" si="21"/>
        <v>J</v>
      </c>
      <c r="G322" s="189">
        <f>IF(DAY(B322)=15,D322,"")</f>
        <v>62.145020957620687</v>
      </c>
      <c r="H322" t="str">
        <f t="shared" si="23"/>
        <v/>
      </c>
      <c r="I322" s="188" t="str">
        <f t="shared" si="22"/>
        <v>J</v>
      </c>
    </row>
    <row r="323" spans="1:9">
      <c r="A323">
        <v>320</v>
      </c>
      <c r="B323" s="46">
        <f>VLOOKUP(DATE(YEAR(Dat_01!B$2)-2,MONTH(Dat_01!B$2),1)+A323,[2]Indices!$D:$D,1)</f>
        <v>45459</v>
      </c>
      <c r="C323" s="166">
        <f>VLOOKUP(B323,[2]Indices!$D:$Q,3,)/1000</f>
        <v>37.974406523165896</v>
      </c>
      <c r="D323" s="166">
        <f>VLOOKUP(B323,[2]Indices!$D:$Q,14,)/1000</f>
        <v>62.145020957620687</v>
      </c>
      <c r="E323" s="166">
        <f t="shared" si="20"/>
        <v>37.974406523165896</v>
      </c>
      <c r="F323" s="188" t="str">
        <f t="shared" si="21"/>
        <v/>
      </c>
      <c r="H323" t="str">
        <f t="shared" si="23"/>
        <v/>
      </c>
      <c r="I323" s="188" t="str">
        <f t="shared" si="22"/>
        <v/>
      </c>
    </row>
    <row r="324" spans="1:9">
      <c r="A324">
        <v>321</v>
      </c>
      <c r="B324" s="46">
        <f>VLOOKUP(DATE(YEAR(Dat_01!B$2)-2,MONTH(Dat_01!B$2),1)+A324,[2]Indices!$D:$D,1)</f>
        <v>45460</v>
      </c>
      <c r="C324" s="166">
        <f>VLOOKUP(B324,[2]Indices!$D:$Q,3,)/1000</f>
        <v>59.228509084169623</v>
      </c>
      <c r="D324" s="166">
        <f>VLOOKUP(B324,[2]Indices!$D:$Q,14,)/1000</f>
        <v>62.145020957620687</v>
      </c>
      <c r="E324" s="166">
        <f t="shared" ref="E324:E387" si="24">IF(C324&lt;D324,C324,D324)</f>
        <v>59.228509084169623</v>
      </c>
      <c r="F324" s="188" t="str">
        <f t="shared" ref="F324:F386" si="25">IF(DAY(B324)=15,IF(MONTH(B324)=1,"E",IF(MONTH(B324)=2,"F",IF(MONTH(B324)=3,"M",IF(MONTH(B324)=4,"A",IF(MONTH(B324)=5,"M",IF(MONTH(B324)=6,"J",IF(MONTH(B324)=7,"J",IF(MONTH(B324)=8,"A",IF(MONTH(B324)=9,"S",IF(MONTH(B324)=10,"O",IF(MONTH(B324)=11,"N",IF(MONTH(B324)=12,"D","")))))))))))),"")</f>
        <v/>
      </c>
      <c r="H324" t="str">
        <f t="shared" si="23"/>
        <v/>
      </c>
      <c r="I324" s="188" t="str">
        <f t="shared" ref="I324:I387" si="26">IF(DAY(B324)=15,IF(MONTH(B324)=1,"E",IF(MONTH(B324)=2,"F",IF(MONTH(B324)=3,"M",IF(MONTH(B324)=4,"A",IF(MONTH(B324)=5,"M",IF(MONTH(B324)=6,"J",IF(MONTH(B324)=7,"J",IF(MONTH(B324)=8,"A",IF(MONTH(B324)=9,"S",IF(MONTH(B324)=10,"O",IF(MONTH(B324)=11,"N",IF(MONTH(B324)=12,"D","")))))))))))),"")</f>
        <v/>
      </c>
    </row>
    <row r="325" spans="1:9">
      <c r="A325">
        <v>322</v>
      </c>
      <c r="B325" s="46">
        <f>VLOOKUP(DATE(YEAR(Dat_01!B$2)-2,MONTH(Dat_01!B$2),1)+A325,[2]Indices!$D:$D,1)</f>
        <v>45461</v>
      </c>
      <c r="C325" s="166">
        <f>VLOOKUP(B325,[2]Indices!$D:$Q,3,)/1000</f>
        <v>81.494912965169632</v>
      </c>
      <c r="D325" s="166">
        <f>VLOOKUP(B325,[2]Indices!$D:$Q,14,)/1000</f>
        <v>62.145020957620687</v>
      </c>
      <c r="E325" s="166">
        <f t="shared" si="24"/>
        <v>62.145020957620687</v>
      </c>
      <c r="F325" s="188" t="str">
        <f t="shared" si="25"/>
        <v/>
      </c>
      <c r="H325" t="str">
        <f t="shared" ref="H325:H388" si="27">IF(MONTH(B325)=1,IF(DAY(B325)=1,YEAR(B325),""),"")</f>
        <v/>
      </c>
      <c r="I325" s="188" t="str">
        <f t="shared" si="26"/>
        <v/>
      </c>
    </row>
    <row r="326" spans="1:9">
      <c r="A326">
        <v>323</v>
      </c>
      <c r="B326" s="46">
        <f>VLOOKUP(DATE(YEAR(Dat_01!B$2)-2,MONTH(Dat_01!B$2),1)+A326,[2]Indices!$D:$D,1)</f>
        <v>45462</v>
      </c>
      <c r="C326" s="166">
        <f>VLOOKUP(B326,[2]Indices!$D:$Q,3,)/1000</f>
        <v>86.923513643855273</v>
      </c>
      <c r="D326" s="166">
        <f>VLOOKUP(B326,[2]Indices!$D:$Q,14,)/1000</f>
        <v>62.145020957620687</v>
      </c>
      <c r="E326" s="166">
        <f t="shared" si="24"/>
        <v>62.145020957620687</v>
      </c>
      <c r="F326" s="188" t="str">
        <f t="shared" si="25"/>
        <v/>
      </c>
      <c r="H326" t="str">
        <f t="shared" si="27"/>
        <v/>
      </c>
      <c r="I326" s="188" t="str">
        <f t="shared" si="26"/>
        <v/>
      </c>
    </row>
    <row r="327" spans="1:9">
      <c r="A327">
        <v>324</v>
      </c>
      <c r="B327" s="46">
        <f>VLOOKUP(DATE(YEAR(Dat_01!B$2)-2,MONTH(Dat_01!B$2),1)+A327,[2]Indices!$D:$D,1)</f>
        <v>45463</v>
      </c>
      <c r="C327" s="166">
        <f>VLOOKUP(B327,[2]Indices!$D:$Q,3,)/1000</f>
        <v>75.492146505858997</v>
      </c>
      <c r="D327" s="166">
        <f>VLOOKUP(B327,[2]Indices!$D:$Q,14,)/1000</f>
        <v>62.145020957620687</v>
      </c>
      <c r="E327" s="166">
        <f t="shared" si="24"/>
        <v>62.145020957620687</v>
      </c>
      <c r="F327" s="188" t="str">
        <f t="shared" si="25"/>
        <v/>
      </c>
      <c r="H327" t="str">
        <f t="shared" si="27"/>
        <v/>
      </c>
      <c r="I327" s="188" t="str">
        <f t="shared" si="26"/>
        <v/>
      </c>
    </row>
    <row r="328" spans="1:9">
      <c r="A328">
        <v>325</v>
      </c>
      <c r="B328" s="46">
        <f>VLOOKUP(DATE(YEAR(Dat_01!B$2)-2,MONTH(Dat_01!B$2),1)+A328,[2]Indices!$D:$D,1)</f>
        <v>45464</v>
      </c>
      <c r="C328" s="166">
        <f>VLOOKUP(B328,[2]Indices!$D:$Q,3,)/1000</f>
        <v>73.267400409853408</v>
      </c>
      <c r="D328" s="166">
        <f>VLOOKUP(B328,[2]Indices!$D:$Q,14,)/1000</f>
        <v>62.145020957620687</v>
      </c>
      <c r="E328" s="166">
        <f t="shared" si="24"/>
        <v>62.145020957620687</v>
      </c>
      <c r="F328" s="188" t="str">
        <f t="shared" si="25"/>
        <v/>
      </c>
      <c r="H328" t="str">
        <f t="shared" si="27"/>
        <v/>
      </c>
      <c r="I328" s="188" t="str">
        <f t="shared" si="26"/>
        <v/>
      </c>
    </row>
    <row r="329" spans="1:9">
      <c r="A329">
        <v>326</v>
      </c>
      <c r="B329" s="46">
        <f>VLOOKUP(DATE(YEAR(Dat_01!B$2)-2,MONTH(Dat_01!B$2),1)+A329,[2]Indices!$D:$D,1)</f>
        <v>45465</v>
      </c>
      <c r="C329" s="166">
        <f>VLOOKUP(B329,[2]Indices!$D:$Q,3,)/1000</f>
        <v>49.069099326860858</v>
      </c>
      <c r="D329" s="166">
        <f>VLOOKUP(B329,[2]Indices!$D:$Q,14,)/1000</f>
        <v>62.145020957620687</v>
      </c>
      <c r="E329" s="166">
        <f t="shared" si="24"/>
        <v>49.069099326860858</v>
      </c>
      <c r="F329" s="188" t="str">
        <f t="shared" si="25"/>
        <v/>
      </c>
      <c r="H329" t="str">
        <f t="shared" si="27"/>
        <v/>
      </c>
      <c r="I329" s="188" t="str">
        <f t="shared" si="26"/>
        <v/>
      </c>
    </row>
    <row r="330" spans="1:9">
      <c r="A330">
        <v>327</v>
      </c>
      <c r="B330" s="46">
        <f>VLOOKUP(DATE(YEAR(Dat_01!B$2)-2,MONTH(Dat_01!B$2),1)+A330,[2]Indices!$D:$D,1)</f>
        <v>45466</v>
      </c>
      <c r="C330" s="166">
        <f>VLOOKUP(B330,[2]Indices!$D:$Q,3,)/1000</f>
        <v>35.045765844855275</v>
      </c>
      <c r="D330" s="166">
        <f>VLOOKUP(B330,[2]Indices!$D:$Q,14,)/1000</f>
        <v>62.145020957620687</v>
      </c>
      <c r="E330" s="166">
        <f t="shared" si="24"/>
        <v>35.045765844855275</v>
      </c>
      <c r="F330" s="188" t="str">
        <f t="shared" si="25"/>
        <v/>
      </c>
      <c r="H330" t="str">
        <f t="shared" si="27"/>
        <v/>
      </c>
      <c r="I330" s="188" t="str">
        <f t="shared" si="26"/>
        <v/>
      </c>
    </row>
    <row r="331" spans="1:9">
      <c r="A331">
        <v>328</v>
      </c>
      <c r="B331" s="46">
        <f>VLOOKUP(DATE(YEAR(Dat_01!B$2)-2,MONTH(Dat_01!B$2),1)+A331,[2]Indices!$D:$D,1)</f>
        <v>45467</v>
      </c>
      <c r="C331" s="166">
        <f>VLOOKUP(B331,[2]Indices!$D:$Q,3,)/1000</f>
        <v>54.089537297859003</v>
      </c>
      <c r="D331" s="166">
        <f>VLOOKUP(B331,[2]Indices!$D:$Q,14,)/1000</f>
        <v>62.145020957620687</v>
      </c>
      <c r="E331" s="166">
        <f t="shared" si="24"/>
        <v>54.089537297859003</v>
      </c>
      <c r="F331" s="188" t="str">
        <f t="shared" si="25"/>
        <v/>
      </c>
      <c r="H331" t="str">
        <f t="shared" si="27"/>
        <v/>
      </c>
      <c r="I331" s="188" t="str">
        <f t="shared" si="26"/>
        <v/>
      </c>
    </row>
    <row r="332" spans="1:9">
      <c r="A332">
        <v>329</v>
      </c>
      <c r="B332" s="46">
        <f>VLOOKUP(DATE(YEAR(Dat_01!B$2)-2,MONTH(Dat_01!B$2),1)+A332,[2]Indices!$D:$D,1)</f>
        <v>45468</v>
      </c>
      <c r="C332" s="166">
        <f>VLOOKUP(B332,[2]Indices!$D:$Q,3,)/1000</f>
        <v>69.452281835855274</v>
      </c>
      <c r="D332" s="166">
        <f>VLOOKUP(B332,[2]Indices!$D:$Q,14,)/1000</f>
        <v>62.145020957620687</v>
      </c>
      <c r="E332" s="166">
        <f t="shared" si="24"/>
        <v>62.145020957620687</v>
      </c>
      <c r="F332" s="188" t="str">
        <f t="shared" si="25"/>
        <v/>
      </c>
      <c r="H332" t="str">
        <f t="shared" si="27"/>
        <v/>
      </c>
      <c r="I332" s="188" t="str">
        <f t="shared" si="26"/>
        <v/>
      </c>
    </row>
    <row r="333" spans="1:9">
      <c r="A333">
        <v>330</v>
      </c>
      <c r="B333" s="46">
        <f>VLOOKUP(DATE(YEAR(Dat_01!B$2)-2,MONTH(Dat_01!B$2),1)+A333,[2]Indices!$D:$D,1)</f>
        <v>45469</v>
      </c>
      <c r="C333" s="166">
        <f>VLOOKUP(B333,[2]Indices!$D:$Q,3,)/1000</f>
        <v>62.754375802933225</v>
      </c>
      <c r="D333" s="166">
        <f>VLOOKUP(B333,[2]Indices!$D:$Q,14,)/1000</f>
        <v>62.145020957620687</v>
      </c>
      <c r="E333" s="166">
        <f t="shared" si="24"/>
        <v>62.145020957620687</v>
      </c>
      <c r="F333" s="188" t="str">
        <f t="shared" si="25"/>
        <v/>
      </c>
      <c r="H333" t="str">
        <f t="shared" si="27"/>
        <v/>
      </c>
      <c r="I333" s="188" t="str">
        <f t="shared" si="26"/>
        <v/>
      </c>
    </row>
    <row r="334" spans="1:9">
      <c r="A334">
        <v>331</v>
      </c>
      <c r="B334" s="46">
        <f>VLOOKUP(DATE(YEAR(Dat_01!B$2)-2,MONTH(Dat_01!B$2),1)+A334,[2]Indices!$D:$D,1)</f>
        <v>45470</v>
      </c>
      <c r="C334" s="166">
        <f>VLOOKUP(B334,[2]Indices!$D:$Q,3,)/1000</f>
        <v>58.297634420935076</v>
      </c>
      <c r="D334" s="166">
        <f>VLOOKUP(B334,[2]Indices!$D:$Q,14,)/1000</f>
        <v>62.145020957620687</v>
      </c>
      <c r="E334" s="166">
        <f t="shared" si="24"/>
        <v>58.297634420935076</v>
      </c>
      <c r="F334" s="188" t="str">
        <f t="shared" si="25"/>
        <v/>
      </c>
      <c r="H334" t="str">
        <f t="shared" si="27"/>
        <v/>
      </c>
      <c r="I334" s="188" t="str">
        <f t="shared" si="26"/>
        <v/>
      </c>
    </row>
    <row r="335" spans="1:9">
      <c r="A335">
        <v>332</v>
      </c>
      <c r="B335" s="46">
        <f>VLOOKUP(DATE(YEAR(Dat_01!B$2)-2,MONTH(Dat_01!B$2),1)+A335,[2]Indices!$D:$D,1)</f>
        <v>45471</v>
      </c>
      <c r="C335" s="166">
        <f>VLOOKUP(B335,[2]Indices!$D:$Q,3,)/1000</f>
        <v>52.009208182935076</v>
      </c>
      <c r="D335" s="166">
        <f>VLOOKUP(B335,[2]Indices!$D:$Q,14,)/1000</f>
        <v>62.145020957620687</v>
      </c>
      <c r="E335" s="166">
        <f t="shared" si="24"/>
        <v>52.009208182935076</v>
      </c>
      <c r="F335" s="188" t="str">
        <f t="shared" si="25"/>
        <v/>
      </c>
      <c r="H335" t="str">
        <f t="shared" si="27"/>
        <v/>
      </c>
      <c r="I335" s="188" t="str">
        <f t="shared" si="26"/>
        <v/>
      </c>
    </row>
    <row r="336" spans="1:9">
      <c r="A336">
        <v>333</v>
      </c>
      <c r="B336" s="46">
        <f>VLOOKUP(DATE(YEAR(Dat_01!B$2)-2,MONTH(Dat_01!B$2),1)+A336,[2]Indices!$D:$D,1)</f>
        <v>45472</v>
      </c>
      <c r="C336" s="166">
        <f>VLOOKUP(B336,[2]Indices!$D:$Q,3,)/1000</f>
        <v>34.695431029936955</v>
      </c>
      <c r="D336" s="166">
        <f>VLOOKUP(B336,[2]Indices!$D:$Q,14,)/1000</f>
        <v>62.145020957620687</v>
      </c>
      <c r="E336" s="166">
        <f t="shared" si="24"/>
        <v>34.695431029936955</v>
      </c>
      <c r="F336" s="188" t="str">
        <f t="shared" si="25"/>
        <v/>
      </c>
      <c r="H336" t="str">
        <f t="shared" si="27"/>
        <v/>
      </c>
      <c r="I336" s="188" t="str">
        <f t="shared" si="26"/>
        <v/>
      </c>
    </row>
    <row r="337" spans="1:9">
      <c r="A337">
        <v>334</v>
      </c>
      <c r="B337" s="46">
        <f>VLOOKUP(DATE(YEAR(Dat_01!B$2)-2,MONTH(Dat_01!B$2),1)+A337,[2]Indices!$D:$D,1)</f>
        <v>45473</v>
      </c>
      <c r="C337" s="166">
        <f>VLOOKUP(B337,[2]Indices!$D:$Q,3,)/1000</f>
        <v>31.637069029933219</v>
      </c>
      <c r="D337" s="166">
        <f>VLOOKUP(B337,[2]Indices!$D:$Q,14,)/1000</f>
        <v>62.145020957620687</v>
      </c>
      <c r="E337" s="166">
        <f t="shared" si="24"/>
        <v>31.637069029933219</v>
      </c>
      <c r="F337" s="188" t="str">
        <f t="shared" si="25"/>
        <v/>
      </c>
      <c r="H337" t="str">
        <f t="shared" si="27"/>
        <v/>
      </c>
      <c r="I337" s="188" t="str">
        <f t="shared" si="26"/>
        <v/>
      </c>
    </row>
    <row r="338" spans="1:9">
      <c r="A338">
        <v>335</v>
      </c>
      <c r="B338" s="46">
        <f>VLOOKUP(DATE(YEAR(Dat_01!B$2)-2,MONTH(Dat_01!B$2),1)+A338,[2]Indices!$D:$D,1)</f>
        <v>45474</v>
      </c>
      <c r="C338" s="166">
        <f>VLOOKUP(B338,[2]Indices!$D:$Q,3,)/1000</f>
        <v>21.495916996933222</v>
      </c>
      <c r="D338" s="166">
        <f>VLOOKUP(B338,[2]Indices!$D:$Q,14,)/1000</f>
        <v>25.910326049029329</v>
      </c>
      <c r="E338" s="166">
        <f t="shared" si="24"/>
        <v>21.495916996933222</v>
      </c>
      <c r="F338" s="188" t="str">
        <f t="shared" si="25"/>
        <v/>
      </c>
      <c r="H338" t="str">
        <f t="shared" si="27"/>
        <v/>
      </c>
      <c r="I338" s="188" t="str">
        <f t="shared" si="26"/>
        <v/>
      </c>
    </row>
    <row r="339" spans="1:9">
      <c r="A339">
        <v>336</v>
      </c>
      <c r="B339" s="46">
        <f>VLOOKUP(DATE(YEAR(Dat_01!B$2)-2,MONTH(Dat_01!B$2),1)+A339,[2]Indices!$D:$D,1)</f>
        <v>45475</v>
      </c>
      <c r="C339" s="166">
        <f>VLOOKUP(B339,[2]Indices!$D:$Q,3,)/1000</f>
        <v>34.492029538935078</v>
      </c>
      <c r="D339" s="166">
        <f>VLOOKUP(B339,[2]Indices!$D:$Q,14,)/1000</f>
        <v>25.910326049029329</v>
      </c>
      <c r="E339" s="166">
        <f t="shared" si="24"/>
        <v>25.910326049029329</v>
      </c>
      <c r="F339" s="188" t="str">
        <f t="shared" si="25"/>
        <v/>
      </c>
      <c r="H339" t="str">
        <f t="shared" si="27"/>
        <v/>
      </c>
      <c r="I339" s="188" t="str">
        <f t="shared" si="26"/>
        <v/>
      </c>
    </row>
    <row r="340" spans="1:9">
      <c r="A340">
        <v>337</v>
      </c>
      <c r="B340" s="46">
        <f>VLOOKUP(DATE(YEAR(Dat_01!B$2)-2,MONTH(Dat_01!B$2),1)+A340,[2]Indices!$D:$D,1)</f>
        <v>45476</v>
      </c>
      <c r="C340" s="166">
        <f>VLOOKUP(B340,[2]Indices!$D:$Q,3,)/1000</f>
        <v>52.16376323260716</v>
      </c>
      <c r="D340" s="166">
        <f>VLOOKUP(B340,[2]Indices!$D:$Q,14,)/1000</f>
        <v>25.910326049029329</v>
      </c>
      <c r="E340" s="166">
        <f t="shared" si="24"/>
        <v>25.910326049029329</v>
      </c>
      <c r="F340" s="188" t="str">
        <f t="shared" si="25"/>
        <v/>
      </c>
      <c r="H340" t="str">
        <f t="shared" si="27"/>
        <v/>
      </c>
      <c r="I340" s="188" t="str">
        <f t="shared" si="26"/>
        <v/>
      </c>
    </row>
    <row r="341" spans="1:9">
      <c r="A341">
        <v>338</v>
      </c>
      <c r="B341" s="46">
        <f>VLOOKUP(DATE(YEAR(Dat_01!B$2)-2,MONTH(Dat_01!B$2),1)+A341,[2]Indices!$D:$D,1)</f>
        <v>45477</v>
      </c>
      <c r="C341" s="166">
        <f>VLOOKUP(B341,[2]Indices!$D:$Q,3,)/1000</f>
        <v>44.163039307609026</v>
      </c>
      <c r="D341" s="166">
        <f>VLOOKUP(B341,[2]Indices!$D:$Q,14,)/1000</f>
        <v>25.910326049029329</v>
      </c>
      <c r="E341" s="166">
        <f t="shared" si="24"/>
        <v>25.910326049029329</v>
      </c>
      <c r="F341" s="188" t="str">
        <f t="shared" si="25"/>
        <v/>
      </c>
      <c r="H341" t="str">
        <f t="shared" si="27"/>
        <v/>
      </c>
      <c r="I341" s="188" t="str">
        <f t="shared" si="26"/>
        <v/>
      </c>
    </row>
    <row r="342" spans="1:9">
      <c r="A342">
        <v>339</v>
      </c>
      <c r="B342" s="46">
        <f>VLOOKUP(DATE(YEAR(Dat_01!B$2)-2,MONTH(Dat_01!B$2),1)+A342,[2]Indices!$D:$D,1)</f>
        <v>45478</v>
      </c>
      <c r="C342" s="166">
        <f>VLOOKUP(B342,[2]Indices!$D:$Q,3,)/1000</f>
        <v>45.345475433607163</v>
      </c>
      <c r="D342" s="166">
        <f>VLOOKUP(B342,[2]Indices!$D:$Q,14,)/1000</f>
        <v>25.910326049029329</v>
      </c>
      <c r="E342" s="166">
        <f t="shared" si="24"/>
        <v>25.910326049029329</v>
      </c>
      <c r="F342" s="188" t="str">
        <f t="shared" si="25"/>
        <v/>
      </c>
      <c r="H342" t="str">
        <f t="shared" si="27"/>
        <v/>
      </c>
      <c r="I342" s="188" t="str">
        <f t="shared" si="26"/>
        <v/>
      </c>
    </row>
    <row r="343" spans="1:9">
      <c r="A343">
        <v>340</v>
      </c>
      <c r="B343" s="46">
        <f>VLOOKUP(DATE(YEAR(Dat_01!B$2)-2,MONTH(Dat_01!B$2),1)+A343,[2]Indices!$D:$D,1)</f>
        <v>45479</v>
      </c>
      <c r="C343" s="166">
        <f>VLOOKUP(B343,[2]Indices!$D:$Q,3,)/1000</f>
        <v>15.12081097160717</v>
      </c>
      <c r="D343" s="166">
        <f>VLOOKUP(B343,[2]Indices!$D:$Q,14,)/1000</f>
        <v>25.910326049029329</v>
      </c>
      <c r="E343" s="166">
        <f t="shared" si="24"/>
        <v>15.12081097160717</v>
      </c>
      <c r="F343" s="188" t="str">
        <f t="shared" si="25"/>
        <v/>
      </c>
      <c r="H343" t="str">
        <f t="shared" si="27"/>
        <v/>
      </c>
      <c r="I343" s="188" t="str">
        <f t="shared" si="26"/>
        <v/>
      </c>
    </row>
    <row r="344" spans="1:9">
      <c r="A344">
        <v>341</v>
      </c>
      <c r="B344" s="46">
        <f>VLOOKUP(DATE(YEAR(Dat_01!B$2)-2,MONTH(Dat_01!B$2),1)+A344,[2]Indices!$D:$D,1)</f>
        <v>45480</v>
      </c>
      <c r="C344" s="166">
        <f>VLOOKUP(B344,[2]Indices!$D:$Q,3,)/1000</f>
        <v>19.39214861760717</v>
      </c>
      <c r="D344" s="166">
        <f>VLOOKUP(B344,[2]Indices!$D:$Q,14,)/1000</f>
        <v>25.910326049029329</v>
      </c>
      <c r="E344" s="166">
        <f t="shared" si="24"/>
        <v>19.39214861760717</v>
      </c>
      <c r="F344" s="188" t="str">
        <f t="shared" si="25"/>
        <v/>
      </c>
      <c r="H344" t="str">
        <f t="shared" si="27"/>
        <v/>
      </c>
      <c r="I344" s="188" t="str">
        <f t="shared" si="26"/>
        <v/>
      </c>
    </row>
    <row r="345" spans="1:9">
      <c r="A345">
        <v>342</v>
      </c>
      <c r="B345" s="46">
        <f>VLOOKUP(DATE(YEAR(Dat_01!B$2)-2,MONTH(Dat_01!B$2),1)+A345,[2]Indices!$D:$D,1)</f>
        <v>45481</v>
      </c>
      <c r="C345" s="166">
        <f>VLOOKUP(B345,[2]Indices!$D:$Q,3,)/1000</f>
        <v>35.733574139609033</v>
      </c>
      <c r="D345" s="166">
        <f>VLOOKUP(B345,[2]Indices!$D:$Q,14,)/1000</f>
        <v>25.910326049029329</v>
      </c>
      <c r="E345" s="166">
        <f t="shared" si="24"/>
        <v>25.910326049029329</v>
      </c>
      <c r="F345" s="188" t="str">
        <f t="shared" si="25"/>
        <v/>
      </c>
      <c r="H345" t="str">
        <f t="shared" si="27"/>
        <v/>
      </c>
      <c r="I345" s="188" t="str">
        <f t="shared" si="26"/>
        <v/>
      </c>
    </row>
    <row r="346" spans="1:9">
      <c r="A346">
        <v>343</v>
      </c>
      <c r="B346" s="46">
        <f>VLOOKUP(DATE(YEAR(Dat_01!B$2)-2,MONTH(Dat_01!B$2),1)+A346,[2]Indices!$D:$D,1)</f>
        <v>45482</v>
      </c>
      <c r="C346" s="166">
        <f>VLOOKUP(B346,[2]Indices!$D:$Q,3,)/1000</f>
        <v>42.921010012607162</v>
      </c>
      <c r="D346" s="166">
        <f>VLOOKUP(B346,[2]Indices!$D:$Q,14,)/1000</f>
        <v>25.910326049029329</v>
      </c>
      <c r="E346" s="166">
        <f t="shared" si="24"/>
        <v>25.910326049029329</v>
      </c>
      <c r="F346" s="188" t="str">
        <f t="shared" si="25"/>
        <v/>
      </c>
      <c r="H346" t="str">
        <f t="shared" si="27"/>
        <v/>
      </c>
      <c r="I346" s="188" t="str">
        <f t="shared" si="26"/>
        <v/>
      </c>
    </row>
    <row r="347" spans="1:9">
      <c r="A347">
        <v>344</v>
      </c>
      <c r="B347" s="46">
        <f>VLOOKUP(DATE(YEAR(Dat_01!B$2)-2,MONTH(Dat_01!B$2),1)+A347,[2]Indices!$D:$D,1)</f>
        <v>45483</v>
      </c>
      <c r="C347" s="166">
        <f>VLOOKUP(B347,[2]Indices!$D:$Q,3,)/1000</f>
        <v>42.444933230845052</v>
      </c>
      <c r="D347" s="166">
        <f>VLOOKUP(B347,[2]Indices!$D:$Q,14,)/1000</f>
        <v>25.910326049029329</v>
      </c>
      <c r="E347" s="166">
        <f t="shared" si="24"/>
        <v>25.910326049029329</v>
      </c>
      <c r="F347" s="188" t="str">
        <f t="shared" si="25"/>
        <v/>
      </c>
      <c r="H347" t="str">
        <f t="shared" si="27"/>
        <v/>
      </c>
      <c r="I347" s="188" t="str">
        <f t="shared" si="26"/>
        <v/>
      </c>
    </row>
    <row r="348" spans="1:9">
      <c r="A348">
        <v>345</v>
      </c>
      <c r="B348" s="46">
        <f>VLOOKUP(DATE(YEAR(Dat_01!B$2)-2,MONTH(Dat_01!B$2),1)+A348,[2]Indices!$D:$D,1)</f>
        <v>45484</v>
      </c>
      <c r="C348" s="166">
        <f>VLOOKUP(B348,[2]Indices!$D:$Q,3,)/1000</f>
        <v>42.768076100841327</v>
      </c>
      <c r="D348" s="166">
        <f>VLOOKUP(B348,[2]Indices!$D:$Q,14,)/1000</f>
        <v>25.910326049029329</v>
      </c>
      <c r="E348" s="166">
        <f t="shared" si="24"/>
        <v>25.910326049029329</v>
      </c>
      <c r="F348" s="188" t="str">
        <f t="shared" si="25"/>
        <v/>
      </c>
      <c r="H348" t="str">
        <f t="shared" si="27"/>
        <v/>
      </c>
      <c r="I348" s="188" t="str">
        <f t="shared" si="26"/>
        <v/>
      </c>
    </row>
    <row r="349" spans="1:9">
      <c r="A349">
        <v>346</v>
      </c>
      <c r="B349" s="46">
        <f>VLOOKUP(DATE(YEAR(Dat_01!B$2)-2,MONTH(Dat_01!B$2),1)+A349,[2]Indices!$D:$D,1)</f>
        <v>45485</v>
      </c>
      <c r="C349" s="166">
        <f>VLOOKUP(B349,[2]Indices!$D:$Q,3,)/1000</f>
        <v>27.577513094843191</v>
      </c>
      <c r="D349" s="166">
        <f>VLOOKUP(B349,[2]Indices!$D:$Q,14,)/1000</f>
        <v>25.910326049029329</v>
      </c>
      <c r="E349" s="166">
        <f t="shared" si="24"/>
        <v>25.910326049029329</v>
      </c>
      <c r="F349" s="188" t="str">
        <f t="shared" si="25"/>
        <v/>
      </c>
      <c r="H349" t="str">
        <f t="shared" si="27"/>
        <v/>
      </c>
      <c r="I349" s="188" t="str">
        <f t="shared" si="26"/>
        <v/>
      </c>
    </row>
    <row r="350" spans="1:9">
      <c r="A350">
        <v>347</v>
      </c>
      <c r="B350" s="46">
        <f>VLOOKUP(DATE(YEAR(Dat_01!B$2)-2,MONTH(Dat_01!B$2),1)+A350,[2]Indices!$D:$D,1)</f>
        <v>45486</v>
      </c>
      <c r="C350" s="166">
        <f>VLOOKUP(B350,[2]Indices!$D:$Q,3,)/1000</f>
        <v>13.606924256841332</v>
      </c>
      <c r="D350" s="166">
        <f>VLOOKUP(B350,[2]Indices!$D:$Q,14,)/1000</f>
        <v>25.910326049029329</v>
      </c>
      <c r="E350" s="166">
        <f t="shared" si="24"/>
        <v>13.606924256841332</v>
      </c>
      <c r="F350" s="188" t="str">
        <f t="shared" si="25"/>
        <v/>
      </c>
      <c r="H350" t="str">
        <f t="shared" si="27"/>
        <v/>
      </c>
      <c r="I350" s="188" t="str">
        <f t="shared" si="26"/>
        <v/>
      </c>
    </row>
    <row r="351" spans="1:9">
      <c r="A351">
        <v>348</v>
      </c>
      <c r="B351" s="46">
        <f>VLOOKUP(DATE(YEAR(Dat_01!B$2)-2,MONTH(Dat_01!B$2),1)+A351,[2]Indices!$D:$D,1)</f>
        <v>45487</v>
      </c>
      <c r="C351" s="166">
        <f>VLOOKUP(B351,[2]Indices!$D:$Q,3,)/1000</f>
        <v>5.4347649878450541</v>
      </c>
      <c r="D351" s="166">
        <f>VLOOKUP(B351,[2]Indices!$D:$Q,14,)/1000</f>
        <v>25.910326049029329</v>
      </c>
      <c r="E351" s="166">
        <f t="shared" si="24"/>
        <v>5.4347649878450541</v>
      </c>
      <c r="F351" s="188" t="str">
        <f t="shared" si="25"/>
        <v/>
      </c>
      <c r="H351" t="str">
        <f t="shared" si="27"/>
        <v/>
      </c>
      <c r="I351" s="188" t="str">
        <f t="shared" si="26"/>
        <v/>
      </c>
    </row>
    <row r="352" spans="1:9">
      <c r="A352">
        <v>349</v>
      </c>
      <c r="B352" s="46">
        <f>VLOOKUP(DATE(YEAR(Dat_01!B$2)-2,MONTH(Dat_01!B$2),1)+A352,[2]Indices!$D:$D,1)</f>
        <v>45488</v>
      </c>
      <c r="C352" s="166">
        <f>VLOOKUP(B352,[2]Indices!$D:$Q,3,)/1000</f>
        <v>11.368316333841328</v>
      </c>
      <c r="D352" s="166">
        <f>VLOOKUP(B352,[2]Indices!$D:$Q,14,)/1000</f>
        <v>25.910326049029329</v>
      </c>
      <c r="E352" s="166">
        <f t="shared" si="24"/>
        <v>11.368316333841328</v>
      </c>
      <c r="F352" s="188" t="str">
        <f t="shared" si="25"/>
        <v>J</v>
      </c>
      <c r="G352" s="189">
        <f>IF(DAY(B352)=15,D352,"")</f>
        <v>25.910326049029329</v>
      </c>
      <c r="H352" t="str">
        <f t="shared" si="27"/>
        <v/>
      </c>
      <c r="I352" s="188" t="str">
        <f t="shared" si="26"/>
        <v>J</v>
      </c>
    </row>
    <row r="353" spans="1:9">
      <c r="A353">
        <v>350</v>
      </c>
      <c r="B353" s="46">
        <f>VLOOKUP(DATE(YEAR(Dat_01!B$2)-2,MONTH(Dat_01!B$2),1)+A353,[2]Indices!$D:$D,1)</f>
        <v>45489</v>
      </c>
      <c r="C353" s="166">
        <f>VLOOKUP(B353,[2]Indices!$D:$Q,3,)/1000</f>
        <v>34.957289322846918</v>
      </c>
      <c r="D353" s="166">
        <f>VLOOKUP(B353,[2]Indices!$D:$Q,14,)/1000</f>
        <v>25.910326049029329</v>
      </c>
      <c r="E353" s="166">
        <f t="shared" si="24"/>
        <v>25.910326049029329</v>
      </c>
      <c r="F353" s="188" t="str">
        <f t="shared" si="25"/>
        <v/>
      </c>
      <c r="H353" t="str">
        <f t="shared" si="27"/>
        <v/>
      </c>
      <c r="I353" s="188" t="str">
        <f t="shared" si="26"/>
        <v/>
      </c>
    </row>
    <row r="354" spans="1:9">
      <c r="A354">
        <v>351</v>
      </c>
      <c r="B354" s="46">
        <f>VLOOKUP(DATE(YEAR(Dat_01!B$2)-2,MONTH(Dat_01!B$2),1)+A354,[2]Indices!$D:$D,1)</f>
        <v>45490</v>
      </c>
      <c r="C354" s="166">
        <f>VLOOKUP(B354,[2]Indices!$D:$Q,3,)/1000</f>
        <v>27.107350574998883</v>
      </c>
      <c r="D354" s="166">
        <f>VLOOKUP(B354,[2]Indices!$D:$Q,14,)/1000</f>
        <v>25.910326049029329</v>
      </c>
      <c r="E354" s="166">
        <f t="shared" si="24"/>
        <v>25.910326049029329</v>
      </c>
      <c r="F354" s="188" t="str">
        <f t="shared" si="25"/>
        <v/>
      </c>
      <c r="H354" t="str">
        <f t="shared" si="27"/>
        <v/>
      </c>
      <c r="I354" s="188" t="str">
        <f t="shared" si="26"/>
        <v/>
      </c>
    </row>
    <row r="355" spans="1:9">
      <c r="A355">
        <v>352</v>
      </c>
      <c r="B355" s="46">
        <f>VLOOKUP(DATE(YEAR(Dat_01!B$2)-2,MONTH(Dat_01!B$2),1)+A355,[2]Indices!$D:$D,1)</f>
        <v>45491</v>
      </c>
      <c r="C355" s="166">
        <f>VLOOKUP(B355,[2]Indices!$D:$Q,3,)/1000</f>
        <v>47.384967555000735</v>
      </c>
      <c r="D355" s="166">
        <f>VLOOKUP(B355,[2]Indices!$D:$Q,14,)/1000</f>
        <v>25.910326049029329</v>
      </c>
      <c r="E355" s="166">
        <f t="shared" si="24"/>
        <v>25.910326049029329</v>
      </c>
      <c r="F355" s="188" t="str">
        <f t="shared" si="25"/>
        <v/>
      </c>
      <c r="H355" t="str">
        <f t="shared" si="27"/>
        <v/>
      </c>
      <c r="I355" s="188" t="str">
        <f t="shared" si="26"/>
        <v/>
      </c>
    </row>
    <row r="356" spans="1:9">
      <c r="A356">
        <v>353</v>
      </c>
      <c r="B356" s="46">
        <f>VLOOKUP(DATE(YEAR(Dat_01!B$2)-2,MONTH(Dat_01!B$2),1)+A356,[2]Indices!$D:$D,1)</f>
        <v>45492</v>
      </c>
      <c r="C356" s="166">
        <f>VLOOKUP(B356,[2]Indices!$D:$Q,3,)/1000</f>
        <v>32.610105791002596</v>
      </c>
      <c r="D356" s="166">
        <f>VLOOKUP(B356,[2]Indices!$D:$Q,14,)/1000</f>
        <v>25.910326049029329</v>
      </c>
      <c r="E356" s="166">
        <f t="shared" si="24"/>
        <v>25.910326049029329</v>
      </c>
      <c r="F356" s="188" t="str">
        <f t="shared" si="25"/>
        <v/>
      </c>
      <c r="H356" t="str">
        <f t="shared" si="27"/>
        <v/>
      </c>
      <c r="I356" s="188" t="str">
        <f t="shared" si="26"/>
        <v/>
      </c>
    </row>
    <row r="357" spans="1:9">
      <c r="A357">
        <v>354</v>
      </c>
      <c r="B357" s="46">
        <f>VLOOKUP(DATE(YEAR(Dat_01!B$2)-2,MONTH(Dat_01!B$2),1)+A357,[2]Indices!$D:$D,1)</f>
        <v>45493</v>
      </c>
      <c r="C357" s="166">
        <f>VLOOKUP(B357,[2]Indices!$D:$Q,3,)/1000</f>
        <v>2.8838368070007419</v>
      </c>
      <c r="D357" s="166">
        <f>VLOOKUP(B357,[2]Indices!$D:$Q,14,)/1000</f>
        <v>25.910326049029329</v>
      </c>
      <c r="E357" s="166">
        <f t="shared" si="24"/>
        <v>2.8838368070007419</v>
      </c>
      <c r="F357" s="188" t="str">
        <f t="shared" si="25"/>
        <v/>
      </c>
      <c r="H357" t="str">
        <f t="shared" si="27"/>
        <v/>
      </c>
      <c r="I357" s="188" t="str">
        <f t="shared" si="26"/>
        <v/>
      </c>
    </row>
    <row r="358" spans="1:9">
      <c r="A358">
        <v>355</v>
      </c>
      <c r="B358" s="46">
        <f>VLOOKUP(DATE(YEAR(Dat_01!B$2)-2,MONTH(Dat_01!B$2),1)+A358,[2]Indices!$D:$D,1)</f>
        <v>45494</v>
      </c>
      <c r="C358" s="166">
        <f>VLOOKUP(B358,[2]Indices!$D:$Q,3,)/1000</f>
        <v>2.773625599002604</v>
      </c>
      <c r="D358" s="166">
        <f>VLOOKUP(B358,[2]Indices!$D:$Q,14,)/1000</f>
        <v>25.910326049029329</v>
      </c>
      <c r="E358" s="166">
        <f t="shared" si="24"/>
        <v>2.773625599002604</v>
      </c>
      <c r="F358" s="188" t="str">
        <f t="shared" si="25"/>
        <v/>
      </c>
      <c r="H358" t="str">
        <f t="shared" si="27"/>
        <v/>
      </c>
      <c r="I358" s="188" t="str">
        <f t="shared" si="26"/>
        <v/>
      </c>
    </row>
    <row r="359" spans="1:9">
      <c r="A359">
        <v>356</v>
      </c>
      <c r="B359" s="46">
        <f>VLOOKUP(DATE(YEAR(Dat_01!B$2)-2,MONTH(Dat_01!B$2),1)+A359,[2]Indices!$D:$D,1)</f>
        <v>45495</v>
      </c>
      <c r="C359" s="166">
        <f>VLOOKUP(B359,[2]Indices!$D:$Q,3,)/1000</f>
        <v>2.6918520630007405</v>
      </c>
      <c r="D359" s="166">
        <f>VLOOKUP(B359,[2]Indices!$D:$Q,14,)/1000</f>
        <v>25.910326049029329</v>
      </c>
      <c r="E359" s="166">
        <f t="shared" si="24"/>
        <v>2.6918520630007405</v>
      </c>
      <c r="F359" s="188" t="str">
        <f t="shared" si="25"/>
        <v/>
      </c>
      <c r="H359" t="str">
        <f t="shared" si="27"/>
        <v/>
      </c>
      <c r="I359" s="188" t="str">
        <f t="shared" si="26"/>
        <v/>
      </c>
    </row>
    <row r="360" spans="1:9">
      <c r="A360">
        <v>357</v>
      </c>
      <c r="B360" s="46">
        <f>VLOOKUP(DATE(YEAR(Dat_01!B$2)-2,MONTH(Dat_01!B$2),1)+A360,[2]Indices!$D:$D,1)</f>
        <v>45496</v>
      </c>
      <c r="C360" s="166">
        <f>VLOOKUP(B360,[2]Indices!$D:$Q,3,)/1000</f>
        <v>4.8173808750007447</v>
      </c>
      <c r="D360" s="166">
        <f>VLOOKUP(B360,[2]Indices!$D:$Q,14,)/1000</f>
        <v>25.910326049029329</v>
      </c>
      <c r="E360" s="166">
        <f t="shared" si="24"/>
        <v>4.8173808750007447</v>
      </c>
      <c r="F360" s="188" t="str">
        <f t="shared" si="25"/>
        <v/>
      </c>
      <c r="H360" t="str">
        <f t="shared" si="27"/>
        <v/>
      </c>
      <c r="I360" s="188" t="str">
        <f t="shared" si="26"/>
        <v/>
      </c>
    </row>
    <row r="361" spans="1:9">
      <c r="A361">
        <v>358</v>
      </c>
      <c r="B361" s="46">
        <f>VLOOKUP(DATE(YEAR(Dat_01!B$2)-2,MONTH(Dat_01!B$2),1)+A361,[2]Indices!$D:$D,1)</f>
        <v>45497</v>
      </c>
      <c r="C361" s="166">
        <f>VLOOKUP(B361,[2]Indices!$D:$Q,3,)/1000</f>
        <v>28.556996525535084</v>
      </c>
      <c r="D361" s="166">
        <f>VLOOKUP(B361,[2]Indices!$D:$Q,14,)/1000</f>
        <v>25.910326049029329</v>
      </c>
      <c r="E361" s="166">
        <f t="shared" si="24"/>
        <v>25.910326049029329</v>
      </c>
      <c r="F361" s="188" t="str">
        <f t="shared" si="25"/>
        <v/>
      </c>
      <c r="H361" t="str">
        <f t="shared" si="27"/>
        <v/>
      </c>
      <c r="I361" s="188" t="str">
        <f t="shared" si="26"/>
        <v/>
      </c>
    </row>
    <row r="362" spans="1:9">
      <c r="A362">
        <v>359</v>
      </c>
      <c r="B362" s="46">
        <f>VLOOKUP(DATE(YEAR(Dat_01!B$2)-2,MONTH(Dat_01!B$2),1)+A362,[2]Indices!$D:$D,1)</f>
        <v>45498</v>
      </c>
      <c r="C362" s="166">
        <f>VLOOKUP(B362,[2]Indices!$D:$Q,3,)/1000</f>
        <v>14.895582087538802</v>
      </c>
      <c r="D362" s="166">
        <f>VLOOKUP(B362,[2]Indices!$D:$Q,14,)/1000</f>
        <v>25.910326049029329</v>
      </c>
      <c r="E362" s="166">
        <f t="shared" si="24"/>
        <v>14.895582087538802</v>
      </c>
      <c r="F362" s="188" t="str">
        <f t="shared" si="25"/>
        <v/>
      </c>
      <c r="H362" t="str">
        <f t="shared" si="27"/>
        <v/>
      </c>
      <c r="I362" s="188" t="str">
        <f t="shared" si="26"/>
        <v/>
      </c>
    </row>
    <row r="363" spans="1:9">
      <c r="A363">
        <v>360</v>
      </c>
      <c r="B363" s="46">
        <f>VLOOKUP(DATE(YEAR(Dat_01!B$2)-2,MONTH(Dat_01!B$2),1)+A363,[2]Indices!$D:$D,1)</f>
        <v>45499</v>
      </c>
      <c r="C363" s="166">
        <f>VLOOKUP(B363,[2]Indices!$D:$Q,3,)/1000</f>
        <v>13.942140612535077</v>
      </c>
      <c r="D363" s="166">
        <f>VLOOKUP(B363,[2]Indices!$D:$Q,14,)/1000</f>
        <v>25.910326049029329</v>
      </c>
      <c r="E363" s="166">
        <f t="shared" si="24"/>
        <v>13.942140612535077</v>
      </c>
      <c r="F363" s="188" t="str">
        <f t="shared" si="25"/>
        <v/>
      </c>
      <c r="H363" t="str">
        <f t="shared" si="27"/>
        <v/>
      </c>
      <c r="I363" s="188" t="str">
        <f t="shared" si="26"/>
        <v/>
      </c>
    </row>
    <row r="364" spans="1:9">
      <c r="A364">
        <v>361</v>
      </c>
      <c r="B364" s="46">
        <f>VLOOKUP(DATE(YEAR(Dat_01!B$2)-2,MONTH(Dat_01!B$2),1)+A364,[2]Indices!$D:$D,1)</f>
        <v>45500</v>
      </c>
      <c r="C364" s="166">
        <f>VLOOKUP(B364,[2]Indices!$D:$Q,3,)/1000</f>
        <v>8.5909319685369407</v>
      </c>
      <c r="D364" s="166">
        <f>VLOOKUP(B364,[2]Indices!$D:$Q,14,)/1000</f>
        <v>25.910326049029329</v>
      </c>
      <c r="E364" s="166">
        <f t="shared" si="24"/>
        <v>8.5909319685369407</v>
      </c>
      <c r="F364" s="188" t="str">
        <f t="shared" si="25"/>
        <v/>
      </c>
      <c r="H364" t="str">
        <f t="shared" si="27"/>
        <v/>
      </c>
      <c r="I364" s="188" t="str">
        <f t="shared" si="26"/>
        <v/>
      </c>
    </row>
    <row r="365" spans="1:9">
      <c r="A365">
        <v>362</v>
      </c>
      <c r="B365" s="46">
        <f>VLOOKUP(DATE(YEAR(Dat_01!B$2)-2,MONTH(Dat_01!B$2),1)+A365,[2]Indices!$D:$D,1)</f>
        <v>45501</v>
      </c>
      <c r="C365" s="166">
        <f>VLOOKUP(B365,[2]Indices!$D:$Q,3,)/1000</f>
        <v>2.8758978345369397</v>
      </c>
      <c r="D365" s="166">
        <f>VLOOKUP(B365,[2]Indices!$D:$Q,14,)/1000</f>
        <v>25.910326049029329</v>
      </c>
      <c r="E365" s="166">
        <f t="shared" si="24"/>
        <v>2.8758978345369397</v>
      </c>
      <c r="F365" s="188" t="str">
        <f t="shared" si="25"/>
        <v/>
      </c>
      <c r="H365" t="str">
        <f t="shared" si="27"/>
        <v/>
      </c>
      <c r="I365" s="188" t="str">
        <f t="shared" si="26"/>
        <v/>
      </c>
    </row>
    <row r="366" spans="1:9">
      <c r="A366">
        <v>363</v>
      </c>
      <c r="B366" s="46">
        <f>VLOOKUP(DATE(YEAR(Dat_01!B$2)-2,MONTH(Dat_01!B$2),1)+A366,[2]Indices!$D:$D,1)</f>
        <v>45502</v>
      </c>
      <c r="C366" s="166">
        <f>VLOOKUP(B366,[2]Indices!$D:$Q,3,)/1000</f>
        <v>19.15130785353508</v>
      </c>
      <c r="D366" s="166">
        <f>VLOOKUP(B366,[2]Indices!$D:$Q,14,)/1000</f>
        <v>25.910326049029329</v>
      </c>
      <c r="E366" s="166">
        <f t="shared" si="24"/>
        <v>19.15130785353508</v>
      </c>
      <c r="F366" s="188" t="str">
        <f t="shared" si="25"/>
        <v/>
      </c>
      <c r="H366" t="str">
        <f t="shared" si="27"/>
        <v/>
      </c>
      <c r="I366" s="188" t="str">
        <f t="shared" si="26"/>
        <v/>
      </c>
    </row>
    <row r="367" spans="1:9">
      <c r="A367">
        <v>364</v>
      </c>
      <c r="B367" s="46">
        <f>VLOOKUP(DATE(YEAR(Dat_01!B$2)-2,MONTH(Dat_01!B$2),1)+A367,[2]Indices!$D:$D,1)</f>
        <v>45503</v>
      </c>
      <c r="C367" s="166">
        <f>VLOOKUP(B367,[2]Indices!$D:$Q,3,)/1000</f>
        <v>16.346622300538801</v>
      </c>
      <c r="D367" s="166">
        <f>VLOOKUP(B367,[2]Indices!$D:$Q,14,)/1000</f>
        <v>25.910326049029329</v>
      </c>
      <c r="E367" s="166">
        <f t="shared" si="24"/>
        <v>16.346622300538801</v>
      </c>
      <c r="F367" s="188" t="str">
        <f t="shared" si="25"/>
        <v/>
      </c>
      <c r="H367" t="str">
        <f t="shared" si="27"/>
        <v/>
      </c>
      <c r="I367" s="188" t="str">
        <f t="shared" si="26"/>
        <v/>
      </c>
    </row>
    <row r="368" spans="1:9">
      <c r="A368">
        <v>365</v>
      </c>
      <c r="B368" s="46">
        <f>VLOOKUP(DATE(YEAR(Dat_01!B$2)-2,MONTH(Dat_01!B$2),1)+A368,[2]Indices!$D:$D,1)</f>
        <v>45504</v>
      </c>
      <c r="C368" s="166">
        <f>VLOOKUP(B368,[2]Indices!$D:$Q,3,)/1000</f>
        <v>24.35939520223344</v>
      </c>
      <c r="D368" s="166">
        <f>VLOOKUP(B368,[2]Indices!$D:$Q,14,)/1000</f>
        <v>25.910326049029329</v>
      </c>
      <c r="E368" s="166">
        <f t="shared" si="24"/>
        <v>24.35939520223344</v>
      </c>
      <c r="F368" s="188" t="str">
        <f t="shared" si="25"/>
        <v/>
      </c>
      <c r="H368" t="str">
        <f t="shared" si="27"/>
        <v/>
      </c>
      <c r="I368" s="188" t="str">
        <f t="shared" si="26"/>
        <v/>
      </c>
    </row>
    <row r="369" spans="1:9">
      <c r="A369">
        <v>366</v>
      </c>
      <c r="B369" s="46">
        <f>VLOOKUP(DATE(YEAR(Dat_01!B$2)-2,MONTH(Dat_01!B$2),1)+A369,[2]Indices!$D:$D,1)</f>
        <v>45505</v>
      </c>
      <c r="C369" s="166">
        <f>VLOOKUP(B369,[2]Indices!$D:$Q,3,)/1000</f>
        <v>3.2914033582334379</v>
      </c>
      <c r="D369" s="166">
        <f>VLOOKUP(B369,[2]Indices!$D:$Q,14,)/1000</f>
        <v>15.363630405709555</v>
      </c>
      <c r="E369" s="166">
        <f t="shared" si="24"/>
        <v>3.2914033582334379</v>
      </c>
      <c r="F369" s="188" t="str">
        <f t="shared" si="25"/>
        <v/>
      </c>
      <c r="H369" t="str">
        <f t="shared" si="27"/>
        <v/>
      </c>
      <c r="I369" s="188" t="str">
        <f t="shared" si="26"/>
        <v/>
      </c>
    </row>
    <row r="370" spans="1:9">
      <c r="A370">
        <v>367</v>
      </c>
      <c r="B370" s="46">
        <f>VLOOKUP(DATE(YEAR(Dat_01!B$2)-2,MONTH(Dat_01!B$2),1)+A370,[2]Indices!$D:$D,1)</f>
        <v>45506</v>
      </c>
      <c r="C370" s="166">
        <f>VLOOKUP(B370,[2]Indices!$D:$Q,3,)/1000</f>
        <v>1.8560847702352985</v>
      </c>
      <c r="D370" s="166">
        <f>VLOOKUP(B370,[2]Indices!$D:$Q,14,)/1000</f>
        <v>15.363630405709555</v>
      </c>
      <c r="E370" s="166">
        <f t="shared" si="24"/>
        <v>1.8560847702352985</v>
      </c>
      <c r="F370" s="188" t="str">
        <f t="shared" si="25"/>
        <v/>
      </c>
      <c r="H370" t="str">
        <f t="shared" si="27"/>
        <v/>
      </c>
      <c r="I370" s="188" t="str">
        <f t="shared" si="26"/>
        <v/>
      </c>
    </row>
    <row r="371" spans="1:9">
      <c r="A371">
        <v>368</v>
      </c>
      <c r="B371" s="46">
        <f>VLOOKUP(DATE(YEAR(Dat_01!B$2)-2,MONTH(Dat_01!B$2),1)+A371,[2]Indices!$D:$D,1)</f>
        <v>45507</v>
      </c>
      <c r="C371" s="166">
        <f>VLOOKUP(B371,[2]Indices!$D:$Q,3,)/1000</f>
        <v>3.1090699312334329</v>
      </c>
      <c r="D371" s="166">
        <f>VLOOKUP(B371,[2]Indices!$D:$Q,14,)/1000</f>
        <v>15.363630405709555</v>
      </c>
      <c r="E371" s="166">
        <f t="shared" si="24"/>
        <v>3.1090699312334329</v>
      </c>
      <c r="F371" s="188" t="str">
        <f t="shared" si="25"/>
        <v/>
      </c>
      <c r="H371" t="str">
        <f t="shared" si="27"/>
        <v/>
      </c>
      <c r="I371" s="188" t="str">
        <f t="shared" si="26"/>
        <v/>
      </c>
    </row>
    <row r="372" spans="1:9">
      <c r="A372">
        <v>369</v>
      </c>
      <c r="B372" s="46">
        <f>VLOOKUP(DATE(YEAR(Dat_01!B$2)-2,MONTH(Dat_01!B$2),1)+A372,[2]Indices!$D:$D,1)</f>
        <v>45508</v>
      </c>
      <c r="C372" s="166">
        <f>VLOOKUP(B372,[2]Indices!$D:$Q,3,)/1000</f>
        <v>2.4807760832334314</v>
      </c>
      <c r="D372" s="166">
        <f>VLOOKUP(B372,[2]Indices!$D:$Q,14,)/1000</f>
        <v>15.363630405709555</v>
      </c>
      <c r="E372" s="166">
        <f t="shared" si="24"/>
        <v>2.4807760832334314</v>
      </c>
      <c r="F372" s="188" t="str">
        <f t="shared" si="25"/>
        <v/>
      </c>
      <c r="H372" t="str">
        <f t="shared" si="27"/>
        <v/>
      </c>
      <c r="I372" s="188" t="str">
        <f t="shared" si="26"/>
        <v/>
      </c>
    </row>
    <row r="373" spans="1:9">
      <c r="A373">
        <v>370</v>
      </c>
      <c r="B373" s="46">
        <f>VLOOKUP(DATE(YEAR(Dat_01!B$2)-2,MONTH(Dat_01!B$2),1)+A373,[2]Indices!$D:$D,1)</f>
        <v>45509</v>
      </c>
      <c r="C373" s="166">
        <f>VLOOKUP(B373,[2]Indices!$D:$Q,3,)/1000</f>
        <v>3.27927523323716</v>
      </c>
      <c r="D373" s="166">
        <f>VLOOKUP(B373,[2]Indices!$D:$Q,14,)/1000</f>
        <v>15.363630405709555</v>
      </c>
      <c r="E373" s="166">
        <f t="shared" si="24"/>
        <v>3.27927523323716</v>
      </c>
      <c r="F373" s="188" t="str">
        <f t="shared" si="25"/>
        <v/>
      </c>
      <c r="H373" t="str">
        <f t="shared" si="27"/>
        <v/>
      </c>
      <c r="I373" s="188" t="str">
        <f t="shared" si="26"/>
        <v/>
      </c>
    </row>
    <row r="374" spans="1:9">
      <c r="A374">
        <v>371</v>
      </c>
      <c r="B374" s="46">
        <f>VLOOKUP(DATE(YEAR(Dat_01!B$2)-2,MONTH(Dat_01!B$2),1)+A374,[2]Indices!$D:$D,1)</f>
        <v>45510</v>
      </c>
      <c r="C374" s="166">
        <f>VLOOKUP(B374,[2]Indices!$D:$Q,3,)/1000</f>
        <v>3.0810359062334318</v>
      </c>
      <c r="D374" s="166">
        <f>VLOOKUP(B374,[2]Indices!$D:$Q,14,)/1000</f>
        <v>15.363630405709555</v>
      </c>
      <c r="E374" s="166">
        <f t="shared" si="24"/>
        <v>3.0810359062334318</v>
      </c>
      <c r="F374" s="188" t="str">
        <f t="shared" si="25"/>
        <v/>
      </c>
      <c r="H374" t="str">
        <f t="shared" si="27"/>
        <v/>
      </c>
      <c r="I374" s="188" t="str">
        <f t="shared" si="26"/>
        <v/>
      </c>
    </row>
    <row r="375" spans="1:9">
      <c r="A375">
        <v>372</v>
      </c>
      <c r="B375" s="46">
        <f>VLOOKUP(DATE(YEAR(Dat_01!B$2)-2,MONTH(Dat_01!B$2),1)+A375,[2]Indices!$D:$D,1)</f>
        <v>45511</v>
      </c>
      <c r="C375" s="166">
        <f>VLOOKUP(B375,[2]Indices!$D:$Q,3,)/1000</f>
        <v>3.19426276293696</v>
      </c>
      <c r="D375" s="166">
        <f>VLOOKUP(B375,[2]Indices!$D:$Q,14,)/1000</f>
        <v>15.363630405709555</v>
      </c>
      <c r="E375" s="166">
        <f t="shared" si="24"/>
        <v>3.19426276293696</v>
      </c>
      <c r="F375" s="188" t="str">
        <f t="shared" si="25"/>
        <v/>
      </c>
      <c r="H375" t="str">
        <f t="shared" si="27"/>
        <v/>
      </c>
      <c r="I375" s="188" t="str">
        <f t="shared" si="26"/>
        <v/>
      </c>
    </row>
    <row r="376" spans="1:9">
      <c r="A376">
        <v>373</v>
      </c>
      <c r="B376" s="46">
        <f>VLOOKUP(DATE(YEAR(Dat_01!B$2)-2,MONTH(Dat_01!B$2),1)+A376,[2]Indices!$D:$D,1)</f>
        <v>45512</v>
      </c>
      <c r="C376" s="166">
        <f>VLOOKUP(B376,[2]Indices!$D:$Q,3,)/1000</f>
        <v>3.3697791099406897</v>
      </c>
      <c r="D376" s="166">
        <f>VLOOKUP(B376,[2]Indices!$D:$Q,14,)/1000</f>
        <v>15.363630405709555</v>
      </c>
      <c r="E376" s="166">
        <f t="shared" si="24"/>
        <v>3.3697791099406897</v>
      </c>
      <c r="F376" s="188" t="str">
        <f t="shared" si="25"/>
        <v/>
      </c>
      <c r="H376" t="str">
        <f t="shared" si="27"/>
        <v/>
      </c>
      <c r="I376" s="188" t="str">
        <f t="shared" si="26"/>
        <v/>
      </c>
    </row>
    <row r="377" spans="1:9">
      <c r="A377">
        <v>374</v>
      </c>
      <c r="B377" s="46">
        <f>VLOOKUP(DATE(YEAR(Dat_01!B$2)-2,MONTH(Dat_01!B$2),1)+A377,[2]Indices!$D:$D,1)</f>
        <v>45513</v>
      </c>
      <c r="C377" s="166">
        <f>VLOOKUP(B377,[2]Indices!$D:$Q,3,)/1000</f>
        <v>3.9030743759388278</v>
      </c>
      <c r="D377" s="166">
        <f>VLOOKUP(B377,[2]Indices!$D:$Q,14,)/1000</f>
        <v>15.363630405709555</v>
      </c>
      <c r="E377" s="166">
        <f t="shared" si="24"/>
        <v>3.9030743759388278</v>
      </c>
      <c r="F377" s="188" t="str">
        <f t="shared" si="25"/>
        <v/>
      </c>
      <c r="H377" t="str">
        <f t="shared" si="27"/>
        <v/>
      </c>
      <c r="I377" s="188" t="str">
        <f t="shared" si="26"/>
        <v/>
      </c>
    </row>
    <row r="378" spans="1:9">
      <c r="A378">
        <v>375</v>
      </c>
      <c r="B378" s="46">
        <f>VLOOKUP(DATE(YEAR(Dat_01!B$2)-2,MONTH(Dat_01!B$2),1)+A378,[2]Indices!$D:$D,1)</f>
        <v>45514</v>
      </c>
      <c r="C378" s="166">
        <f>VLOOKUP(B378,[2]Indices!$D:$Q,3,)/1000</f>
        <v>2.8245451479388213</v>
      </c>
      <c r="D378" s="166">
        <f>VLOOKUP(B378,[2]Indices!$D:$Q,14,)/1000</f>
        <v>15.363630405709555</v>
      </c>
      <c r="E378" s="166">
        <f t="shared" si="24"/>
        <v>2.8245451479388213</v>
      </c>
      <c r="F378" s="188" t="str">
        <f t="shared" si="25"/>
        <v/>
      </c>
      <c r="H378" t="str">
        <f t="shared" si="27"/>
        <v/>
      </c>
      <c r="I378" s="188" t="str">
        <f t="shared" si="26"/>
        <v/>
      </c>
    </row>
    <row r="379" spans="1:9">
      <c r="A379">
        <v>376</v>
      </c>
      <c r="B379" s="46">
        <f>VLOOKUP(DATE(YEAR(Dat_01!B$2)-2,MONTH(Dat_01!B$2),1)+A379,[2]Indices!$D:$D,1)</f>
        <v>45515</v>
      </c>
      <c r="C379" s="166">
        <f>VLOOKUP(B379,[2]Indices!$D:$Q,3,)/1000</f>
        <v>3.2445350539369611</v>
      </c>
      <c r="D379" s="166">
        <f>VLOOKUP(B379,[2]Indices!$D:$Q,14,)/1000</f>
        <v>15.363630405709555</v>
      </c>
      <c r="E379" s="166">
        <f t="shared" si="24"/>
        <v>3.2445350539369611</v>
      </c>
      <c r="F379" s="188" t="str">
        <f t="shared" si="25"/>
        <v/>
      </c>
      <c r="H379" t="str">
        <f t="shared" si="27"/>
        <v/>
      </c>
      <c r="I379" s="188" t="str">
        <f t="shared" si="26"/>
        <v/>
      </c>
    </row>
    <row r="380" spans="1:9">
      <c r="A380">
        <v>377</v>
      </c>
      <c r="B380" s="46">
        <f>VLOOKUP(DATE(YEAR(Dat_01!B$2)-2,MONTH(Dat_01!B$2),1)+A380,[2]Indices!$D:$D,1)</f>
        <v>45516</v>
      </c>
      <c r="C380" s="166">
        <f>VLOOKUP(B380,[2]Indices!$D:$Q,3,)/1000</f>
        <v>2.3591191749406861</v>
      </c>
      <c r="D380" s="166">
        <f>VLOOKUP(B380,[2]Indices!$D:$Q,14,)/1000</f>
        <v>15.363630405709555</v>
      </c>
      <c r="E380" s="166">
        <f t="shared" si="24"/>
        <v>2.3591191749406861</v>
      </c>
      <c r="F380" s="188" t="str">
        <f t="shared" si="25"/>
        <v/>
      </c>
      <c r="H380" t="str">
        <f t="shared" si="27"/>
        <v/>
      </c>
      <c r="I380" s="188" t="str">
        <f t="shared" si="26"/>
        <v/>
      </c>
    </row>
    <row r="381" spans="1:9">
      <c r="A381">
        <v>378</v>
      </c>
      <c r="B381" s="46">
        <f>VLOOKUP(DATE(YEAR(Dat_01!B$2)-2,MONTH(Dat_01!B$2),1)+A381,[2]Indices!$D:$D,1)</f>
        <v>45517</v>
      </c>
      <c r="C381" s="166">
        <f>VLOOKUP(B381,[2]Indices!$D:$Q,3,)/1000</f>
        <v>6.1163461269388204</v>
      </c>
      <c r="D381" s="166">
        <f>VLOOKUP(B381,[2]Indices!$D:$Q,14,)/1000</f>
        <v>15.363630405709555</v>
      </c>
      <c r="E381" s="166">
        <f t="shared" si="24"/>
        <v>6.1163461269388204</v>
      </c>
      <c r="F381" s="188" t="str">
        <f t="shared" si="25"/>
        <v/>
      </c>
      <c r="H381" t="str">
        <f t="shared" si="27"/>
        <v/>
      </c>
      <c r="I381" s="188" t="str">
        <f t="shared" si="26"/>
        <v/>
      </c>
    </row>
    <row r="382" spans="1:9">
      <c r="A382">
        <v>379</v>
      </c>
      <c r="B382" s="46">
        <f>VLOOKUP(DATE(YEAR(Dat_01!B$2)-2,MONTH(Dat_01!B$2),1)+A382,[2]Indices!$D:$D,1)</f>
        <v>45518</v>
      </c>
      <c r="C382" s="166">
        <f>VLOOKUP(B382,[2]Indices!$D:$Q,3,)/1000</f>
        <v>11.974662251003625</v>
      </c>
      <c r="D382" s="166">
        <f>VLOOKUP(B382,[2]Indices!$D:$Q,14,)/1000</f>
        <v>15.363630405709555</v>
      </c>
      <c r="E382" s="166">
        <f t="shared" si="24"/>
        <v>11.974662251003625</v>
      </c>
      <c r="F382" s="188" t="str">
        <f t="shared" si="25"/>
        <v/>
      </c>
      <c r="H382" t="str">
        <f t="shared" si="27"/>
        <v/>
      </c>
      <c r="I382" s="188" t="str">
        <f t="shared" si="26"/>
        <v/>
      </c>
    </row>
    <row r="383" spans="1:9">
      <c r="A383">
        <v>380</v>
      </c>
      <c r="B383" s="46">
        <f>VLOOKUP(DATE(YEAR(Dat_01!B$2)-2,MONTH(Dat_01!B$2),1)+A383,[2]Indices!$D:$D,1)</f>
        <v>45519</v>
      </c>
      <c r="C383" s="166">
        <f>VLOOKUP(B383,[2]Indices!$D:$Q,3,)/1000</f>
        <v>2.313891444005487</v>
      </c>
      <c r="D383" s="166">
        <f>VLOOKUP(B383,[2]Indices!$D:$Q,14,)/1000</f>
        <v>15.363630405709555</v>
      </c>
      <c r="E383" s="166">
        <f t="shared" si="24"/>
        <v>2.313891444005487</v>
      </c>
      <c r="F383" s="188" t="str">
        <f t="shared" si="25"/>
        <v>A</v>
      </c>
      <c r="G383" s="189">
        <f>IF(DAY(B383)=15,D383,"")</f>
        <v>15.363630405709555</v>
      </c>
      <c r="H383" t="str">
        <f t="shared" si="27"/>
        <v/>
      </c>
      <c r="I383" s="188" t="str">
        <f t="shared" si="26"/>
        <v>A</v>
      </c>
    </row>
    <row r="384" spans="1:9">
      <c r="A384">
        <v>381</v>
      </c>
      <c r="B384" s="46">
        <f>VLOOKUP(DATE(YEAR(Dat_01!B$2)-2,MONTH(Dat_01!B$2),1)+A384,[2]Indices!$D:$D,1)</f>
        <v>45520</v>
      </c>
      <c r="C384" s="166">
        <f>VLOOKUP(B384,[2]Indices!$D:$Q,3,)/1000</f>
        <v>2.7889215240073537</v>
      </c>
      <c r="D384" s="166">
        <f>VLOOKUP(B384,[2]Indices!$D:$Q,14,)/1000</f>
        <v>15.363630405709555</v>
      </c>
      <c r="E384" s="166">
        <f t="shared" si="24"/>
        <v>2.7889215240073537</v>
      </c>
      <c r="F384" s="188" t="str">
        <f t="shared" si="25"/>
        <v/>
      </c>
      <c r="H384" t="str">
        <f t="shared" si="27"/>
        <v/>
      </c>
      <c r="I384" s="188" t="str">
        <f t="shared" si="26"/>
        <v/>
      </c>
    </row>
    <row r="385" spans="1:9">
      <c r="A385">
        <v>382</v>
      </c>
      <c r="B385" s="46">
        <f>VLOOKUP(DATE(YEAR(Dat_01!B$2)-2,MONTH(Dat_01!B$2),1)+A385,[2]Indices!$D:$D,1)</f>
        <v>45521</v>
      </c>
      <c r="C385" s="166">
        <f>VLOOKUP(B385,[2]Indices!$D:$Q,3,)/1000</f>
        <v>3.6637183840073484</v>
      </c>
      <c r="D385" s="166">
        <f>VLOOKUP(B385,[2]Indices!$D:$Q,14,)/1000</f>
        <v>15.363630405709555</v>
      </c>
      <c r="E385" s="166">
        <f t="shared" si="24"/>
        <v>3.6637183840073484</v>
      </c>
      <c r="F385" s="188" t="str">
        <f t="shared" si="25"/>
        <v/>
      </c>
      <c r="H385" t="str">
        <f t="shared" si="27"/>
        <v/>
      </c>
      <c r="I385" s="188" t="str">
        <f t="shared" si="26"/>
        <v/>
      </c>
    </row>
    <row r="386" spans="1:9">
      <c r="A386">
        <v>383</v>
      </c>
      <c r="B386" s="46">
        <f>VLOOKUP(DATE(YEAR(Dat_01!B$2)-2,MONTH(Dat_01!B$2),1)+A386,[2]Indices!$D:$D,1)</f>
        <v>45522</v>
      </c>
      <c r="C386" s="166">
        <f>VLOOKUP(B386,[2]Indices!$D:$Q,3,)/1000</f>
        <v>3.1426225090036239</v>
      </c>
      <c r="D386" s="166">
        <f>VLOOKUP(B386,[2]Indices!$D:$Q,14,)/1000</f>
        <v>15.363630405709555</v>
      </c>
      <c r="E386" s="166">
        <f t="shared" si="24"/>
        <v>3.1426225090036239</v>
      </c>
      <c r="F386" s="188" t="str">
        <f t="shared" si="25"/>
        <v/>
      </c>
      <c r="H386" t="str">
        <f t="shared" si="27"/>
        <v/>
      </c>
      <c r="I386" s="188" t="str">
        <f t="shared" si="26"/>
        <v/>
      </c>
    </row>
    <row r="387" spans="1:9">
      <c r="A387">
        <v>384</v>
      </c>
      <c r="B387" s="46">
        <f>VLOOKUP(DATE(YEAR(Dat_01!B$2)-2,MONTH(Dat_01!B$2),1)+A387,[2]Indices!$D:$D,1)</f>
        <v>45523</v>
      </c>
      <c r="C387" s="166">
        <f>VLOOKUP(B387,[2]Indices!$D:$Q,3,)/1000</f>
        <v>2.7647522880036268</v>
      </c>
      <c r="D387" s="166">
        <f>VLOOKUP(B387,[2]Indices!$D:$Q,14,)/1000</f>
        <v>15.363630405709555</v>
      </c>
      <c r="E387" s="166">
        <f t="shared" si="24"/>
        <v>2.7647522880036268</v>
      </c>
      <c r="F387" s="188" t="str">
        <f t="shared" ref="F387:F450" si="28">IF(DAY(B387)=15,IF(MONTH(B387)=1,"E",IF(MONTH(B387)=2,"F",IF(MONTH(B387)=3,"M",IF(MONTH(B387)=4,"A",IF(MONTH(B387)=5,"M",IF(MONTH(B387)=6,"J",IF(MONTH(B387)=7,"J",IF(MONTH(B387)=8,"A",IF(MONTH(B387)=9,"S",IF(MONTH(B387)=10,"O",IF(MONTH(B387)=11,"N",IF(MONTH(B387)=12,"D","")))))))))))),"")</f>
        <v/>
      </c>
      <c r="H387" t="str">
        <f t="shared" si="27"/>
        <v/>
      </c>
      <c r="I387" s="188" t="str">
        <f t="shared" si="26"/>
        <v/>
      </c>
    </row>
    <row r="388" spans="1:9">
      <c r="A388">
        <v>385</v>
      </c>
      <c r="B388" s="46">
        <f>VLOOKUP(DATE(YEAR(Dat_01!B$2)-2,MONTH(Dat_01!B$2),1)+A388,[2]Indices!$D:$D,1)</f>
        <v>45524</v>
      </c>
      <c r="C388" s="166">
        <f>VLOOKUP(B388,[2]Indices!$D:$Q,3,)/1000</f>
        <v>8.3475346870073484</v>
      </c>
      <c r="D388" s="166">
        <f>VLOOKUP(B388,[2]Indices!$D:$Q,14,)/1000</f>
        <v>15.363630405709555</v>
      </c>
      <c r="E388" s="166">
        <f t="shared" ref="E388:E395" si="29">IF(C388&lt;D388,C388,D388)</f>
        <v>8.3475346870073484</v>
      </c>
      <c r="F388" s="188" t="str">
        <f t="shared" si="28"/>
        <v/>
      </c>
      <c r="H388" t="str">
        <f t="shared" si="27"/>
        <v/>
      </c>
      <c r="I388" s="188" t="str">
        <f t="shared" ref="I388:I451" si="30">IF(DAY(B388)=15,IF(MONTH(B388)=1,"E",IF(MONTH(B388)=2,"F",IF(MONTH(B388)=3,"M",IF(MONTH(B388)=4,"A",IF(MONTH(B388)=5,"M",IF(MONTH(B388)=6,"J",IF(MONTH(B388)=7,"J",IF(MONTH(B388)=8,"A",IF(MONTH(B388)=9,"S",IF(MONTH(B388)=10,"O",IF(MONTH(B388)=11,"N",IF(MONTH(B388)=12,"D","")))))))))))),"")</f>
        <v/>
      </c>
    </row>
    <row r="389" spans="1:9">
      <c r="A389">
        <v>386</v>
      </c>
      <c r="B389" s="46">
        <f>VLOOKUP(DATE(YEAR(Dat_01!B$2)-2,MONTH(Dat_01!B$2),1)+A389,[2]Indices!$D:$D,1)</f>
        <v>45525</v>
      </c>
      <c r="C389" s="166">
        <f>VLOOKUP(B389,[2]Indices!$D:$Q,3,)/1000</f>
        <v>13.457443864621782</v>
      </c>
      <c r="D389" s="166">
        <f>VLOOKUP(B389,[2]Indices!$D:$Q,14,)/1000</f>
        <v>15.363630405709555</v>
      </c>
      <c r="E389" s="166">
        <f t="shared" si="29"/>
        <v>13.457443864621782</v>
      </c>
      <c r="F389" s="188" t="str">
        <f t="shared" si="28"/>
        <v/>
      </c>
      <c r="H389" t="str">
        <f t="shared" ref="H389:H452" si="31">IF(MONTH(B389)=1,IF(DAY(B389)=1,YEAR(B389),""),"")</f>
        <v/>
      </c>
      <c r="I389" s="188" t="str">
        <f t="shared" si="30"/>
        <v/>
      </c>
    </row>
    <row r="390" spans="1:9">
      <c r="A390">
        <v>387</v>
      </c>
      <c r="B390" s="46">
        <f>VLOOKUP(DATE(YEAR(Dat_01!B$2)-2,MONTH(Dat_01!B$2),1)+A390,[2]Indices!$D:$D,1)</f>
        <v>45526</v>
      </c>
      <c r="C390" s="166">
        <f>VLOOKUP(B390,[2]Indices!$D:$Q,3,)/1000</f>
        <v>17.84504337562737</v>
      </c>
      <c r="D390" s="166">
        <f>VLOOKUP(B390,[2]Indices!$D:$Q,14,)/1000</f>
        <v>15.363630405709555</v>
      </c>
      <c r="E390" s="166">
        <f t="shared" si="29"/>
        <v>15.363630405709555</v>
      </c>
      <c r="F390" s="188" t="str">
        <f t="shared" si="28"/>
        <v/>
      </c>
      <c r="H390" t="str">
        <f t="shared" si="31"/>
        <v/>
      </c>
      <c r="I390" s="188" t="str">
        <f t="shared" si="30"/>
        <v/>
      </c>
    </row>
    <row r="391" spans="1:9">
      <c r="A391">
        <v>388</v>
      </c>
      <c r="B391" s="46">
        <f>VLOOKUP(DATE(YEAR(Dat_01!B$2)-2,MONTH(Dat_01!B$2),1)+A391,[2]Indices!$D:$D,1)</f>
        <v>45527</v>
      </c>
      <c r="C391" s="166">
        <f>VLOOKUP(B391,[2]Indices!$D:$Q,3,)/1000</f>
        <v>13.587899395625515</v>
      </c>
      <c r="D391" s="166">
        <f>VLOOKUP(B391,[2]Indices!$D:$Q,14,)/1000</f>
        <v>15.363630405709555</v>
      </c>
      <c r="E391" s="166">
        <f t="shared" si="29"/>
        <v>13.587899395625515</v>
      </c>
      <c r="F391" s="188" t="str">
        <f t="shared" si="28"/>
        <v/>
      </c>
      <c r="H391" t="str">
        <f t="shared" si="31"/>
        <v/>
      </c>
      <c r="I391" s="188" t="str">
        <f t="shared" si="30"/>
        <v/>
      </c>
    </row>
    <row r="392" spans="1:9">
      <c r="A392">
        <v>389</v>
      </c>
      <c r="B392" s="46">
        <f>VLOOKUP(DATE(YEAR(Dat_01!B$2)-2,MONTH(Dat_01!B$2),1)+A392,[2]Indices!$D:$D,1)</f>
        <v>45528</v>
      </c>
      <c r="C392" s="166">
        <f>VLOOKUP(B392,[2]Indices!$D:$Q,3,)/1000</f>
        <v>3.139176939625504</v>
      </c>
      <c r="D392" s="166">
        <f>VLOOKUP(B392,[2]Indices!$D:$Q,14,)/1000</f>
        <v>15.363630405709555</v>
      </c>
      <c r="E392" s="166">
        <f t="shared" si="29"/>
        <v>3.139176939625504</v>
      </c>
      <c r="F392" s="188" t="str">
        <f t="shared" si="28"/>
        <v/>
      </c>
      <c r="H392" t="str">
        <f t="shared" si="31"/>
        <v/>
      </c>
      <c r="I392" s="188" t="str">
        <f t="shared" si="30"/>
        <v/>
      </c>
    </row>
    <row r="393" spans="1:9">
      <c r="A393">
        <v>390</v>
      </c>
      <c r="B393" s="46">
        <f>VLOOKUP(DATE(YEAR(Dat_01!B$2)-2,MONTH(Dat_01!B$2),1)+A393,[2]Indices!$D:$D,1)</f>
        <v>45529</v>
      </c>
      <c r="C393" s="166">
        <f>VLOOKUP(B393,[2]Indices!$D:$Q,3,)/1000</f>
        <v>3.6239849436255063</v>
      </c>
      <c r="D393" s="166">
        <f>VLOOKUP(B393,[2]Indices!$D:$Q,14,)/1000</f>
        <v>15.363630405709555</v>
      </c>
      <c r="E393" s="166">
        <f t="shared" si="29"/>
        <v>3.6239849436255063</v>
      </c>
      <c r="F393" s="188" t="str">
        <f t="shared" si="28"/>
        <v/>
      </c>
      <c r="H393" t="str">
        <f t="shared" si="31"/>
        <v/>
      </c>
      <c r="I393" s="188" t="str">
        <f t="shared" si="30"/>
        <v/>
      </c>
    </row>
    <row r="394" spans="1:9">
      <c r="A394">
        <v>391</v>
      </c>
      <c r="B394" s="46">
        <f>VLOOKUP(DATE(YEAR(Dat_01!B$2)-2,MONTH(Dat_01!B$2),1)+A394,[2]Indices!$D:$D,1)</f>
        <v>45530</v>
      </c>
      <c r="C394" s="166">
        <f>VLOOKUP(B394,[2]Indices!$D:$Q,3,)/1000</f>
        <v>18.695398971623646</v>
      </c>
      <c r="D394" s="166">
        <f>VLOOKUP(B394,[2]Indices!$D:$Q,14,)/1000</f>
        <v>15.363630405709555</v>
      </c>
      <c r="E394" s="166">
        <f t="shared" si="29"/>
        <v>15.363630405709555</v>
      </c>
      <c r="F394" s="188" t="str">
        <f t="shared" si="28"/>
        <v/>
      </c>
      <c r="H394" t="str">
        <f t="shared" si="31"/>
        <v/>
      </c>
      <c r="I394" s="188" t="str">
        <f t="shared" si="30"/>
        <v/>
      </c>
    </row>
    <row r="395" spans="1:9">
      <c r="A395">
        <v>392</v>
      </c>
      <c r="B395" s="46">
        <f>VLOOKUP(DATE(YEAR(Dat_01!B$2)-2,MONTH(Dat_01!B$2),1)+A395,[2]Indices!$D:$D,1)</f>
        <v>45531</v>
      </c>
      <c r="C395" s="166">
        <f>VLOOKUP(B395,[2]Indices!$D:$Q,3,)/1000</f>
        <v>19.764271587625508</v>
      </c>
      <c r="D395" s="166">
        <f>VLOOKUP(B395,[2]Indices!$D:$Q,14,)/1000</f>
        <v>15.363630405709555</v>
      </c>
      <c r="E395" s="166">
        <f t="shared" si="29"/>
        <v>15.363630405709555</v>
      </c>
      <c r="F395" s="188" t="str">
        <f t="shared" si="28"/>
        <v/>
      </c>
      <c r="H395" t="str">
        <f t="shared" si="31"/>
        <v/>
      </c>
      <c r="I395" s="188" t="str">
        <f t="shared" si="30"/>
        <v/>
      </c>
    </row>
    <row r="396" spans="1:9">
      <c r="A396">
        <v>393</v>
      </c>
      <c r="B396" s="46">
        <f>VLOOKUP(DATE(YEAR(Dat_01!B$2)-2,MONTH(Dat_01!B$2),1)+A396,[2]Indices!$D:$D,1)</f>
        <v>45532</v>
      </c>
      <c r="C396" s="166">
        <f>VLOOKUP(B396,[2]Indices!$D:$Q,3,)/1000</f>
        <v>25.071713284847881</v>
      </c>
      <c r="D396" s="166">
        <f>VLOOKUP(B396,[2]Indices!$D:$Q,14,)/1000</f>
        <v>15.363630405709555</v>
      </c>
      <c r="E396" s="166">
        <f t="shared" ref="E396:E398" si="32">IF(C396&lt;D396,C396,D396)</f>
        <v>15.363630405709555</v>
      </c>
      <c r="F396" s="188" t="str">
        <f t="shared" si="28"/>
        <v/>
      </c>
      <c r="H396" t="str">
        <f t="shared" si="31"/>
        <v/>
      </c>
      <c r="I396" s="188" t="str">
        <f t="shared" si="30"/>
        <v/>
      </c>
    </row>
    <row r="397" spans="1:9">
      <c r="A397">
        <v>394</v>
      </c>
      <c r="B397" s="46">
        <f>VLOOKUP(DATE(YEAR(Dat_01!B$2)-2,MONTH(Dat_01!B$2),1)+A397,[2]Indices!$D:$D,1)</f>
        <v>45533</v>
      </c>
      <c r="C397" s="166">
        <f>VLOOKUP(B397,[2]Indices!$D:$Q,3,)/1000</f>
        <v>17.686682008849747</v>
      </c>
      <c r="D397" s="166">
        <f>VLOOKUP(B397,[2]Indices!$D:$Q,14,)/1000</f>
        <v>15.363630405709555</v>
      </c>
      <c r="E397" s="166">
        <f t="shared" si="32"/>
        <v>15.363630405709555</v>
      </c>
      <c r="F397" s="188" t="str">
        <f t="shared" si="28"/>
        <v/>
      </c>
      <c r="H397" t="str">
        <f t="shared" si="31"/>
        <v/>
      </c>
      <c r="I397" s="188" t="str">
        <f t="shared" si="30"/>
        <v/>
      </c>
    </row>
    <row r="398" spans="1:9">
      <c r="A398">
        <v>395</v>
      </c>
      <c r="B398" s="46">
        <f>VLOOKUP(DATE(YEAR(Dat_01!B$2)-2,MONTH(Dat_01!B$2),1)+A398,[2]Indices!$D:$D,1)</f>
        <v>45534</v>
      </c>
      <c r="C398" s="166">
        <f>VLOOKUP(B398,[2]Indices!$D:$Q,3,)/1000</f>
        <v>20.918469743849744</v>
      </c>
      <c r="D398" s="166">
        <f>VLOOKUP(B398,[2]Indices!$D:$Q,14,)/1000</f>
        <v>15.363630405709555</v>
      </c>
      <c r="E398" s="166">
        <f t="shared" si="32"/>
        <v>15.363630405709555</v>
      </c>
      <c r="F398" s="188" t="str">
        <f t="shared" si="28"/>
        <v/>
      </c>
      <c r="H398" t="str">
        <f t="shared" si="31"/>
        <v/>
      </c>
      <c r="I398" s="188" t="str">
        <f t="shared" si="30"/>
        <v/>
      </c>
    </row>
    <row r="399" spans="1:9">
      <c r="A399">
        <v>396</v>
      </c>
      <c r="B399" s="46">
        <f>VLOOKUP(DATE(YEAR(Dat_01!B$2)-2,MONTH(Dat_01!B$2),1)+A399,[2]Indices!$D:$D,1)</f>
        <v>45535</v>
      </c>
      <c r="C399" s="166">
        <f>VLOOKUP(B399,[2]Indices!$D:$Q,3,)/1000</f>
        <v>2.742251960849746</v>
      </c>
      <c r="D399" s="166">
        <f>VLOOKUP(B399,[2]Indices!$D:$Q,14,)/1000</f>
        <v>15.363630405709555</v>
      </c>
      <c r="E399" s="166">
        <f t="shared" ref="E399:E462" si="33">IF(C399&lt;D399,C399,D399)</f>
        <v>2.742251960849746</v>
      </c>
      <c r="F399" s="188" t="str">
        <f t="shared" si="28"/>
        <v/>
      </c>
      <c r="H399" t="str">
        <f t="shared" si="31"/>
        <v/>
      </c>
      <c r="I399" s="188" t="str">
        <f t="shared" si="30"/>
        <v/>
      </c>
    </row>
    <row r="400" spans="1:9">
      <c r="A400">
        <v>397</v>
      </c>
      <c r="B400" s="46">
        <f>VLOOKUP(DATE(YEAR(Dat_01!B$2)-2,MONTH(Dat_01!B$2),1)+A400,[2]Indices!$D:$D,1)</f>
        <v>45536</v>
      </c>
      <c r="C400" s="166">
        <f>VLOOKUP(B400,[2]Indices!$D:$Q,3,)/1000</f>
        <v>3.3861522168516096</v>
      </c>
      <c r="D400" s="166">
        <f>VLOOKUP(B400,[2]Indices!$D:$Q,14,)/1000</f>
        <v>19.885734840413747</v>
      </c>
      <c r="E400" s="166">
        <f t="shared" si="33"/>
        <v>3.3861522168516096</v>
      </c>
      <c r="F400" s="188" t="str">
        <f t="shared" si="28"/>
        <v/>
      </c>
      <c r="H400" t="str">
        <f t="shared" si="31"/>
        <v/>
      </c>
      <c r="I400" s="188" t="str">
        <f t="shared" si="30"/>
        <v/>
      </c>
    </row>
    <row r="401" spans="1:9">
      <c r="A401">
        <v>398</v>
      </c>
      <c r="B401" s="46">
        <f>VLOOKUP(DATE(YEAR(Dat_01!B$2)-2,MONTH(Dat_01!B$2),1)+A401,[2]Indices!$D:$D,1)</f>
        <v>45537</v>
      </c>
      <c r="C401" s="166">
        <f>VLOOKUP(B401,[2]Indices!$D:$Q,3,)/1000</f>
        <v>3.4677666688497486</v>
      </c>
      <c r="D401" s="166">
        <f>VLOOKUP(B401,[2]Indices!$D:$Q,14,)/1000</f>
        <v>19.885734840413747</v>
      </c>
      <c r="E401" s="166">
        <f t="shared" si="33"/>
        <v>3.4677666688497486</v>
      </c>
      <c r="F401" s="188" t="str">
        <f t="shared" si="28"/>
        <v/>
      </c>
      <c r="H401" t="str">
        <f t="shared" si="31"/>
        <v/>
      </c>
      <c r="I401" s="188" t="str">
        <f t="shared" si="30"/>
        <v/>
      </c>
    </row>
    <row r="402" spans="1:9">
      <c r="A402">
        <v>399</v>
      </c>
      <c r="B402" s="46">
        <f>VLOOKUP(DATE(YEAR(Dat_01!B$2)-2,MONTH(Dat_01!B$2),1)+A402,[2]Indices!$D:$D,1)</f>
        <v>45538</v>
      </c>
      <c r="C402" s="166">
        <f>VLOOKUP(B402,[2]Indices!$D:$Q,3,)/1000</f>
        <v>2.9788258928478828</v>
      </c>
      <c r="D402" s="166">
        <f>VLOOKUP(B402,[2]Indices!$D:$Q,14,)/1000</f>
        <v>19.885734840413747</v>
      </c>
      <c r="E402" s="166">
        <f t="shared" si="33"/>
        <v>2.9788258928478828</v>
      </c>
      <c r="F402" s="188" t="str">
        <f t="shared" si="28"/>
        <v/>
      </c>
      <c r="H402" t="str">
        <f t="shared" si="31"/>
        <v/>
      </c>
      <c r="I402" s="188" t="str">
        <f t="shared" si="30"/>
        <v/>
      </c>
    </row>
    <row r="403" spans="1:9">
      <c r="A403">
        <v>400</v>
      </c>
      <c r="B403" s="46">
        <f>VLOOKUP(DATE(YEAR(Dat_01!B$2)-2,MONTH(Dat_01!B$2),1)+A403,[2]Indices!$D:$D,1)</f>
        <v>45539</v>
      </c>
      <c r="C403" s="166">
        <f>VLOOKUP(B403,[2]Indices!$D:$Q,3,)/1000</f>
        <v>13.350197940835489</v>
      </c>
      <c r="D403" s="166">
        <f>VLOOKUP(B403,[2]Indices!$D:$Q,14,)/1000</f>
        <v>19.885734840413747</v>
      </c>
      <c r="E403" s="166">
        <f t="shared" si="33"/>
        <v>13.350197940835489</v>
      </c>
      <c r="F403" s="188" t="str">
        <f t="shared" si="28"/>
        <v/>
      </c>
      <c r="H403" t="str">
        <f t="shared" si="31"/>
        <v/>
      </c>
      <c r="I403" s="188" t="str">
        <f t="shared" si="30"/>
        <v/>
      </c>
    </row>
    <row r="404" spans="1:9">
      <c r="A404">
        <v>401</v>
      </c>
      <c r="B404" s="46">
        <f>VLOOKUP(DATE(YEAR(Dat_01!B$2)-2,MONTH(Dat_01!B$2),1)+A404,[2]Indices!$D:$D,1)</f>
        <v>45540</v>
      </c>
      <c r="C404" s="166">
        <f>VLOOKUP(B404,[2]Indices!$D:$Q,3,)/1000</f>
        <v>44.858035183837345</v>
      </c>
      <c r="D404" s="166">
        <f>VLOOKUP(B404,[2]Indices!$D:$Q,14,)/1000</f>
        <v>19.885734840413747</v>
      </c>
      <c r="E404" s="166">
        <f t="shared" si="33"/>
        <v>19.885734840413747</v>
      </c>
      <c r="F404" s="188" t="str">
        <f t="shared" si="28"/>
        <v/>
      </c>
      <c r="H404" t="str">
        <f t="shared" si="31"/>
        <v/>
      </c>
      <c r="I404" s="188" t="str">
        <f t="shared" si="30"/>
        <v/>
      </c>
    </row>
    <row r="405" spans="1:9">
      <c r="A405">
        <v>402</v>
      </c>
      <c r="B405" s="46">
        <f>VLOOKUP(DATE(YEAR(Dat_01!B$2)-2,MONTH(Dat_01!B$2),1)+A405,[2]Indices!$D:$D,1)</f>
        <v>45541</v>
      </c>
      <c r="C405" s="166">
        <f>VLOOKUP(B405,[2]Indices!$D:$Q,3,)/1000</f>
        <v>39.888847947835487</v>
      </c>
      <c r="D405" s="166">
        <f>VLOOKUP(B405,[2]Indices!$D:$Q,14,)/1000</f>
        <v>19.885734840413747</v>
      </c>
      <c r="E405" s="166">
        <f t="shared" si="33"/>
        <v>19.885734840413747</v>
      </c>
      <c r="F405" s="188" t="str">
        <f t="shared" si="28"/>
        <v/>
      </c>
      <c r="H405" t="str">
        <f t="shared" si="31"/>
        <v/>
      </c>
      <c r="I405" s="188" t="str">
        <f t="shared" si="30"/>
        <v/>
      </c>
    </row>
    <row r="406" spans="1:9">
      <c r="A406">
        <v>403</v>
      </c>
      <c r="B406" s="46">
        <f>VLOOKUP(DATE(YEAR(Dat_01!B$2)-2,MONTH(Dat_01!B$2),1)+A406,[2]Indices!$D:$D,1)</f>
        <v>45542</v>
      </c>
      <c r="C406" s="166">
        <f>VLOOKUP(B406,[2]Indices!$D:$Q,3,)/1000</f>
        <v>44.693236418833621</v>
      </c>
      <c r="D406" s="166">
        <f>VLOOKUP(B406,[2]Indices!$D:$Q,14,)/1000</f>
        <v>19.885734840413747</v>
      </c>
      <c r="E406" s="166">
        <f t="shared" si="33"/>
        <v>19.885734840413747</v>
      </c>
      <c r="F406" s="188" t="str">
        <f t="shared" si="28"/>
        <v/>
      </c>
      <c r="H406" t="str">
        <f t="shared" si="31"/>
        <v/>
      </c>
      <c r="I406" s="188" t="str">
        <f t="shared" si="30"/>
        <v/>
      </c>
    </row>
    <row r="407" spans="1:9">
      <c r="A407">
        <v>404</v>
      </c>
      <c r="B407" s="46">
        <f>VLOOKUP(DATE(YEAR(Dat_01!B$2)-2,MONTH(Dat_01!B$2),1)+A407,[2]Indices!$D:$D,1)</f>
        <v>45543</v>
      </c>
      <c r="C407" s="166">
        <f>VLOOKUP(B407,[2]Indices!$D:$Q,3,)/1000</f>
        <v>24.864796343835486</v>
      </c>
      <c r="D407" s="166">
        <f>VLOOKUP(B407,[2]Indices!$D:$Q,14,)/1000</f>
        <v>19.885734840413747</v>
      </c>
      <c r="E407" s="166">
        <f t="shared" si="33"/>
        <v>19.885734840413747</v>
      </c>
      <c r="F407" s="188" t="str">
        <f t="shared" si="28"/>
        <v/>
      </c>
      <c r="H407" t="str">
        <f t="shared" si="31"/>
        <v/>
      </c>
      <c r="I407" s="188" t="str">
        <f t="shared" si="30"/>
        <v/>
      </c>
    </row>
    <row r="408" spans="1:9">
      <c r="A408">
        <v>405</v>
      </c>
      <c r="B408" s="46">
        <f>VLOOKUP(DATE(YEAR(Dat_01!B$2)-2,MONTH(Dat_01!B$2),1)+A408,[2]Indices!$D:$D,1)</f>
        <v>45544</v>
      </c>
      <c r="C408" s="166">
        <f>VLOOKUP(B408,[2]Indices!$D:$Q,3,)/1000</f>
        <v>34.384552203833621</v>
      </c>
      <c r="D408" s="166">
        <f>VLOOKUP(B408,[2]Indices!$D:$Q,14,)/1000</f>
        <v>19.885734840413747</v>
      </c>
      <c r="E408" s="166">
        <f t="shared" si="33"/>
        <v>19.885734840413747</v>
      </c>
      <c r="F408" s="188" t="str">
        <f t="shared" si="28"/>
        <v/>
      </c>
      <c r="H408" t="str">
        <f t="shared" si="31"/>
        <v/>
      </c>
      <c r="I408" s="188" t="str">
        <f t="shared" si="30"/>
        <v/>
      </c>
    </row>
    <row r="409" spans="1:9">
      <c r="A409">
        <v>406</v>
      </c>
      <c r="B409" s="46">
        <f>VLOOKUP(DATE(YEAR(Dat_01!B$2)-2,MONTH(Dat_01!B$2),1)+A409,[2]Indices!$D:$D,1)</f>
        <v>45545</v>
      </c>
      <c r="C409" s="166">
        <f>VLOOKUP(B409,[2]Indices!$D:$Q,3,)/1000</f>
        <v>31.774274239835488</v>
      </c>
      <c r="D409" s="166">
        <f>VLOOKUP(B409,[2]Indices!$D:$Q,14,)/1000</f>
        <v>19.885734840413747</v>
      </c>
      <c r="E409" s="166">
        <f t="shared" si="33"/>
        <v>19.885734840413747</v>
      </c>
      <c r="F409" s="188" t="str">
        <f t="shared" si="28"/>
        <v/>
      </c>
      <c r="H409" t="str">
        <f t="shared" si="31"/>
        <v/>
      </c>
      <c r="I409" s="188" t="str">
        <f t="shared" si="30"/>
        <v/>
      </c>
    </row>
    <row r="410" spans="1:9">
      <c r="A410">
        <v>407</v>
      </c>
      <c r="B410" s="46">
        <f>VLOOKUP(DATE(YEAR(Dat_01!B$2)-2,MONTH(Dat_01!B$2),1)+A410,[2]Indices!$D:$D,1)</f>
        <v>45546</v>
      </c>
      <c r="C410" s="166">
        <f>VLOOKUP(B410,[2]Indices!$D:$Q,3,)/1000</f>
        <v>28.271422682858041</v>
      </c>
      <c r="D410" s="166">
        <f>VLOOKUP(B410,[2]Indices!$D:$Q,14,)/1000</f>
        <v>19.885734840413747</v>
      </c>
      <c r="E410" s="166">
        <f t="shared" si="33"/>
        <v>19.885734840413747</v>
      </c>
      <c r="F410" s="188" t="str">
        <f t="shared" si="28"/>
        <v/>
      </c>
      <c r="H410" t="str">
        <f t="shared" si="31"/>
        <v/>
      </c>
      <c r="I410" s="188" t="str">
        <f t="shared" si="30"/>
        <v/>
      </c>
    </row>
    <row r="411" spans="1:9">
      <c r="A411">
        <v>408</v>
      </c>
      <c r="B411" s="46">
        <f>VLOOKUP(DATE(YEAR(Dat_01!B$2)-2,MONTH(Dat_01!B$2),1)+A411,[2]Indices!$D:$D,1)</f>
        <v>45547</v>
      </c>
      <c r="C411" s="166">
        <f>VLOOKUP(B411,[2]Indices!$D:$Q,3,)/1000</f>
        <v>31.615490350856177</v>
      </c>
      <c r="D411" s="166">
        <f>VLOOKUP(B411,[2]Indices!$D:$Q,14,)/1000</f>
        <v>19.885734840413747</v>
      </c>
      <c r="E411" s="166">
        <f t="shared" si="33"/>
        <v>19.885734840413747</v>
      </c>
      <c r="F411" s="188" t="str">
        <f t="shared" si="28"/>
        <v/>
      </c>
      <c r="H411" t="str">
        <f t="shared" si="31"/>
        <v/>
      </c>
      <c r="I411" s="188" t="str">
        <f t="shared" si="30"/>
        <v/>
      </c>
    </row>
    <row r="412" spans="1:9">
      <c r="A412">
        <v>409</v>
      </c>
      <c r="B412" s="46">
        <f>VLOOKUP(DATE(YEAR(Dat_01!B$2)-2,MONTH(Dat_01!B$2),1)+A412,[2]Indices!$D:$D,1)</f>
        <v>45548</v>
      </c>
      <c r="C412" s="166">
        <f>VLOOKUP(B412,[2]Indices!$D:$Q,3,)/1000</f>
        <v>19.226709610854318</v>
      </c>
      <c r="D412" s="166">
        <f>VLOOKUP(B412,[2]Indices!$D:$Q,14,)/1000</f>
        <v>19.885734840413747</v>
      </c>
      <c r="E412" s="166">
        <f t="shared" si="33"/>
        <v>19.226709610854318</v>
      </c>
      <c r="F412" s="188" t="str">
        <f t="shared" si="28"/>
        <v/>
      </c>
      <c r="H412" t="str">
        <f t="shared" si="31"/>
        <v/>
      </c>
      <c r="I412" s="188" t="str">
        <f t="shared" si="30"/>
        <v/>
      </c>
    </row>
    <row r="413" spans="1:9">
      <c r="A413">
        <v>410</v>
      </c>
      <c r="B413" s="46">
        <f>VLOOKUP(DATE(YEAR(Dat_01!B$2)-2,MONTH(Dat_01!B$2),1)+A413,[2]Indices!$D:$D,1)</f>
        <v>45549</v>
      </c>
      <c r="C413" s="166">
        <f>VLOOKUP(B413,[2]Indices!$D:$Q,3,)/1000</f>
        <v>10.20638647585618</v>
      </c>
      <c r="D413" s="166">
        <f>VLOOKUP(B413,[2]Indices!$D:$Q,14,)/1000</f>
        <v>19.885734840413747</v>
      </c>
      <c r="E413" s="166">
        <f t="shared" si="33"/>
        <v>10.20638647585618</v>
      </c>
      <c r="F413" s="188" t="str">
        <f t="shared" si="28"/>
        <v/>
      </c>
      <c r="H413" t="str">
        <f t="shared" si="31"/>
        <v/>
      </c>
      <c r="I413" s="188" t="str">
        <f t="shared" si="30"/>
        <v/>
      </c>
    </row>
    <row r="414" spans="1:9">
      <c r="A414">
        <v>411</v>
      </c>
      <c r="B414" s="46">
        <f>VLOOKUP(DATE(YEAR(Dat_01!B$2)-2,MONTH(Dat_01!B$2),1)+A414,[2]Indices!$D:$D,1)</f>
        <v>45550</v>
      </c>
      <c r="C414" s="166">
        <f>VLOOKUP(B414,[2]Indices!$D:$Q,3,)/1000</f>
        <v>4.7013636978543181</v>
      </c>
      <c r="D414" s="166">
        <f>VLOOKUP(B414,[2]Indices!$D:$Q,14,)/1000</f>
        <v>19.885734840413747</v>
      </c>
      <c r="E414" s="166">
        <f t="shared" si="33"/>
        <v>4.7013636978543181</v>
      </c>
      <c r="F414" s="188" t="str">
        <f t="shared" si="28"/>
        <v>S</v>
      </c>
      <c r="G414" s="189">
        <f>IF(DAY(B414)=15,D414,"")</f>
        <v>19.885734840413747</v>
      </c>
      <c r="H414" t="str">
        <f t="shared" si="31"/>
        <v/>
      </c>
      <c r="I414" s="188" t="str">
        <f t="shared" si="30"/>
        <v>S</v>
      </c>
    </row>
    <row r="415" spans="1:9">
      <c r="A415">
        <v>412</v>
      </c>
      <c r="B415" s="46">
        <f>VLOOKUP(DATE(YEAR(Dat_01!B$2)-2,MONTH(Dat_01!B$2),1)+A415,[2]Indices!$D:$D,1)</f>
        <v>45551</v>
      </c>
      <c r="C415" s="166">
        <f>VLOOKUP(B415,[2]Indices!$D:$Q,3,)/1000</f>
        <v>8.5534986828543182</v>
      </c>
      <c r="D415" s="166">
        <f>VLOOKUP(B415,[2]Indices!$D:$Q,14,)/1000</f>
        <v>19.885734840413747</v>
      </c>
      <c r="E415" s="166">
        <f t="shared" si="33"/>
        <v>8.5534986828543182</v>
      </c>
      <c r="F415" s="188" t="str">
        <f t="shared" si="28"/>
        <v/>
      </c>
      <c r="H415" t="str">
        <f t="shared" si="31"/>
        <v/>
      </c>
      <c r="I415" s="188" t="str">
        <f t="shared" si="30"/>
        <v/>
      </c>
    </row>
    <row r="416" spans="1:9">
      <c r="A416">
        <v>413</v>
      </c>
      <c r="B416" s="46">
        <f>VLOOKUP(DATE(YEAR(Dat_01!B$2)-2,MONTH(Dat_01!B$2),1)+A416,[2]Indices!$D:$D,1)</f>
        <v>45552</v>
      </c>
      <c r="C416" s="166">
        <f>VLOOKUP(B416,[2]Indices!$D:$Q,3,)/1000</f>
        <v>9.7971874988580421</v>
      </c>
      <c r="D416" s="166">
        <f>VLOOKUP(B416,[2]Indices!$D:$Q,14,)/1000</f>
        <v>19.885734840413747</v>
      </c>
      <c r="E416" s="166">
        <f t="shared" si="33"/>
        <v>9.7971874988580421</v>
      </c>
      <c r="F416" s="188" t="str">
        <f t="shared" si="28"/>
        <v/>
      </c>
      <c r="H416" t="str">
        <f t="shared" si="31"/>
        <v/>
      </c>
      <c r="I416" s="188" t="str">
        <f t="shared" si="30"/>
        <v/>
      </c>
    </row>
    <row r="417" spans="1:9">
      <c r="A417">
        <v>414</v>
      </c>
      <c r="B417" s="46">
        <f>VLOOKUP(DATE(YEAR(Dat_01!B$2)-2,MONTH(Dat_01!B$2),1)+A417,[2]Indices!$D:$D,1)</f>
        <v>45553</v>
      </c>
      <c r="C417" s="166">
        <f>VLOOKUP(B417,[2]Indices!$D:$Q,3,)/1000</f>
        <v>29.041916538356869</v>
      </c>
      <c r="D417" s="166">
        <f>VLOOKUP(B417,[2]Indices!$D:$Q,14,)/1000</f>
        <v>19.885734840413747</v>
      </c>
      <c r="E417" s="166">
        <f t="shared" si="33"/>
        <v>19.885734840413747</v>
      </c>
      <c r="F417" s="188" t="str">
        <f t="shared" si="28"/>
        <v/>
      </c>
      <c r="H417" t="str">
        <f t="shared" si="31"/>
        <v/>
      </c>
      <c r="I417" s="188" t="str">
        <f t="shared" si="30"/>
        <v/>
      </c>
    </row>
    <row r="418" spans="1:9">
      <c r="A418">
        <v>415</v>
      </c>
      <c r="B418" s="46">
        <f>VLOOKUP(DATE(YEAR(Dat_01!B$2)-2,MONTH(Dat_01!B$2),1)+A418,[2]Indices!$D:$D,1)</f>
        <v>45554</v>
      </c>
      <c r="C418" s="166">
        <f>VLOOKUP(B418,[2]Indices!$D:$Q,3,)/1000</f>
        <v>60.274292950355012</v>
      </c>
      <c r="D418" s="166">
        <f>VLOOKUP(B418,[2]Indices!$D:$Q,14,)/1000</f>
        <v>19.885734840413747</v>
      </c>
      <c r="E418" s="166">
        <f t="shared" si="33"/>
        <v>19.885734840413747</v>
      </c>
      <c r="F418" s="188" t="str">
        <f t="shared" si="28"/>
        <v/>
      </c>
      <c r="H418" t="str">
        <f t="shared" si="31"/>
        <v/>
      </c>
      <c r="I418" s="188" t="str">
        <f t="shared" si="30"/>
        <v/>
      </c>
    </row>
    <row r="419" spans="1:9">
      <c r="A419">
        <v>416</v>
      </c>
      <c r="B419" s="46">
        <f>VLOOKUP(DATE(YEAR(Dat_01!B$2)-2,MONTH(Dat_01!B$2),1)+A419,[2]Indices!$D:$D,1)</f>
        <v>45555</v>
      </c>
      <c r="C419" s="166">
        <f>VLOOKUP(B419,[2]Indices!$D:$Q,3,)/1000</f>
        <v>63.832625350356871</v>
      </c>
      <c r="D419" s="166">
        <f>VLOOKUP(B419,[2]Indices!$D:$Q,14,)/1000</f>
        <v>19.885734840413747</v>
      </c>
      <c r="E419" s="166">
        <f t="shared" si="33"/>
        <v>19.885734840413747</v>
      </c>
      <c r="F419" s="188" t="str">
        <f t="shared" si="28"/>
        <v/>
      </c>
      <c r="H419" t="str">
        <f t="shared" si="31"/>
        <v/>
      </c>
      <c r="I419" s="188" t="str">
        <f t="shared" si="30"/>
        <v/>
      </c>
    </row>
    <row r="420" spans="1:9">
      <c r="A420">
        <v>417</v>
      </c>
      <c r="B420" s="46">
        <f>VLOOKUP(DATE(YEAR(Dat_01!B$2)-2,MONTH(Dat_01!B$2),1)+A420,[2]Indices!$D:$D,1)</f>
        <v>45556</v>
      </c>
      <c r="C420" s="166">
        <f>VLOOKUP(B420,[2]Indices!$D:$Q,3,)/1000</f>
        <v>50.197664322356871</v>
      </c>
      <c r="D420" s="166">
        <f>VLOOKUP(B420,[2]Indices!$D:$Q,14,)/1000</f>
        <v>19.885734840413747</v>
      </c>
      <c r="E420" s="166">
        <f t="shared" si="33"/>
        <v>19.885734840413747</v>
      </c>
      <c r="F420" s="188" t="str">
        <f t="shared" si="28"/>
        <v/>
      </c>
      <c r="H420" t="str">
        <f t="shared" si="31"/>
        <v/>
      </c>
      <c r="I420" s="188" t="str">
        <f t="shared" si="30"/>
        <v/>
      </c>
    </row>
    <row r="421" spans="1:9">
      <c r="A421">
        <v>418</v>
      </c>
      <c r="B421" s="46">
        <f>VLOOKUP(DATE(YEAR(Dat_01!B$2)-2,MONTH(Dat_01!B$2),1)+A421,[2]Indices!$D:$D,1)</f>
        <v>45557</v>
      </c>
      <c r="C421" s="166">
        <f>VLOOKUP(B421,[2]Indices!$D:$Q,3,)/1000</f>
        <v>43.917412422356882</v>
      </c>
      <c r="D421" s="166">
        <f>VLOOKUP(B421,[2]Indices!$D:$Q,14,)/1000</f>
        <v>19.885734840413747</v>
      </c>
      <c r="E421" s="166">
        <f t="shared" si="33"/>
        <v>19.885734840413747</v>
      </c>
      <c r="F421" s="188" t="str">
        <f t="shared" si="28"/>
        <v/>
      </c>
      <c r="H421" t="str">
        <f t="shared" si="31"/>
        <v/>
      </c>
      <c r="I421" s="188" t="str">
        <f t="shared" si="30"/>
        <v/>
      </c>
    </row>
    <row r="422" spans="1:9">
      <c r="A422">
        <v>419</v>
      </c>
      <c r="B422" s="46">
        <f>VLOOKUP(DATE(YEAR(Dat_01!B$2)-2,MONTH(Dat_01!B$2),1)+A422,[2]Indices!$D:$D,1)</f>
        <v>45558</v>
      </c>
      <c r="C422" s="166">
        <f>VLOOKUP(B422,[2]Indices!$D:$Q,3,)/1000</f>
        <v>42.279065178355012</v>
      </c>
      <c r="D422" s="166">
        <f>VLOOKUP(B422,[2]Indices!$D:$Q,14,)/1000</f>
        <v>19.885734840413747</v>
      </c>
      <c r="E422" s="166">
        <f t="shared" si="33"/>
        <v>19.885734840413747</v>
      </c>
      <c r="F422" s="188" t="str">
        <f t="shared" si="28"/>
        <v/>
      </c>
      <c r="H422" t="str">
        <f t="shared" si="31"/>
        <v/>
      </c>
      <c r="I422" s="188" t="str">
        <f t="shared" si="30"/>
        <v/>
      </c>
    </row>
    <row r="423" spans="1:9">
      <c r="A423">
        <v>420</v>
      </c>
      <c r="B423" s="46">
        <f>VLOOKUP(DATE(YEAR(Dat_01!B$2)-2,MONTH(Dat_01!B$2),1)+A423,[2]Indices!$D:$D,1)</f>
        <v>45559</v>
      </c>
      <c r="C423" s="166">
        <f>VLOOKUP(B423,[2]Indices!$D:$Q,3,)/1000</f>
        <v>43.818669830356868</v>
      </c>
      <c r="D423" s="166">
        <f>VLOOKUP(B423,[2]Indices!$D:$Q,14,)/1000</f>
        <v>19.885734840413747</v>
      </c>
      <c r="E423" s="166">
        <f t="shared" si="33"/>
        <v>19.885734840413747</v>
      </c>
      <c r="F423" s="188" t="str">
        <f t="shared" si="28"/>
        <v/>
      </c>
      <c r="H423" t="str">
        <f t="shared" si="31"/>
        <v/>
      </c>
      <c r="I423" s="188" t="str">
        <f t="shared" si="30"/>
        <v/>
      </c>
    </row>
    <row r="424" spans="1:9">
      <c r="A424">
        <v>421</v>
      </c>
      <c r="B424" s="46">
        <f>VLOOKUP(DATE(YEAR(Dat_01!B$2)-2,MONTH(Dat_01!B$2),1)+A424,[2]Indices!$D:$D,1)</f>
        <v>45560</v>
      </c>
      <c r="C424" s="166">
        <f>VLOOKUP(B424,[2]Indices!$D:$Q,3,)/1000</f>
        <v>49.660390897962571</v>
      </c>
      <c r="D424" s="166">
        <f>VLOOKUP(B424,[2]Indices!$D:$Q,14,)/1000</f>
        <v>19.885734840413747</v>
      </c>
      <c r="E424" s="166">
        <f t="shared" si="33"/>
        <v>19.885734840413747</v>
      </c>
      <c r="F424" s="188" t="str">
        <f t="shared" si="28"/>
        <v/>
      </c>
      <c r="H424" t="str">
        <f t="shared" si="31"/>
        <v/>
      </c>
      <c r="I424" s="188" t="str">
        <f t="shared" si="30"/>
        <v/>
      </c>
    </row>
    <row r="425" spans="1:9">
      <c r="A425">
        <v>422</v>
      </c>
      <c r="B425" s="46">
        <f>VLOOKUP(DATE(YEAR(Dat_01!B$2)-2,MONTH(Dat_01!B$2),1)+A425,[2]Indices!$D:$D,1)</f>
        <v>45561</v>
      </c>
      <c r="C425" s="166">
        <f>VLOOKUP(B425,[2]Indices!$D:$Q,3,)/1000</f>
        <v>36.476566837960704</v>
      </c>
      <c r="D425" s="166">
        <f>VLOOKUP(B425,[2]Indices!$D:$Q,14,)/1000</f>
        <v>19.885734840413747</v>
      </c>
      <c r="E425" s="166">
        <f t="shared" si="33"/>
        <v>19.885734840413747</v>
      </c>
      <c r="F425" s="188" t="str">
        <f t="shared" si="28"/>
        <v/>
      </c>
      <c r="H425" t="str">
        <f t="shared" si="31"/>
        <v/>
      </c>
      <c r="I425" s="188" t="str">
        <f t="shared" si="30"/>
        <v/>
      </c>
    </row>
    <row r="426" spans="1:9">
      <c r="A426">
        <v>423</v>
      </c>
      <c r="B426" s="46">
        <f>VLOOKUP(DATE(YEAR(Dat_01!B$2)-2,MONTH(Dat_01!B$2),1)+A426,[2]Indices!$D:$D,1)</f>
        <v>45562</v>
      </c>
      <c r="C426" s="166">
        <f>VLOOKUP(B426,[2]Indices!$D:$Q,3,)/1000</f>
        <v>37.369163633964433</v>
      </c>
      <c r="D426" s="166">
        <f>VLOOKUP(B426,[2]Indices!$D:$Q,14,)/1000</f>
        <v>19.885734840413747</v>
      </c>
      <c r="E426" s="166">
        <f t="shared" si="33"/>
        <v>19.885734840413747</v>
      </c>
      <c r="F426" s="188" t="str">
        <f t="shared" si="28"/>
        <v/>
      </c>
      <c r="H426" t="str">
        <f t="shared" si="31"/>
        <v/>
      </c>
      <c r="I426" s="188" t="str">
        <f t="shared" si="30"/>
        <v/>
      </c>
    </row>
    <row r="427" spans="1:9">
      <c r="A427">
        <v>424</v>
      </c>
      <c r="B427" s="46">
        <f>VLOOKUP(DATE(YEAR(Dat_01!B$2)-2,MONTH(Dat_01!B$2),1)+A427,[2]Indices!$D:$D,1)</f>
        <v>45563</v>
      </c>
      <c r="C427" s="166">
        <f>VLOOKUP(B427,[2]Indices!$D:$Q,3,)/1000</f>
        <v>45.754677949964432</v>
      </c>
      <c r="D427" s="166">
        <f>VLOOKUP(B427,[2]Indices!$D:$Q,14,)/1000</f>
        <v>19.885734840413747</v>
      </c>
      <c r="E427" s="166">
        <f t="shared" si="33"/>
        <v>19.885734840413747</v>
      </c>
      <c r="F427" s="188" t="str">
        <f t="shared" si="28"/>
        <v/>
      </c>
      <c r="H427" t="str">
        <f t="shared" si="31"/>
        <v/>
      </c>
      <c r="I427" s="188" t="str">
        <f t="shared" si="30"/>
        <v/>
      </c>
    </row>
    <row r="428" spans="1:9">
      <c r="A428">
        <v>425</v>
      </c>
      <c r="B428" s="46">
        <f>VLOOKUP(DATE(YEAR(Dat_01!B$2)-2,MONTH(Dat_01!B$2),1)+A428,[2]Indices!$D:$D,1)</f>
        <v>45564</v>
      </c>
      <c r="C428" s="166">
        <f>VLOOKUP(B428,[2]Indices!$D:$Q,3,)/1000</f>
        <v>37.675193005962569</v>
      </c>
      <c r="D428" s="166">
        <f>VLOOKUP(B428,[2]Indices!$D:$Q,14,)/1000</f>
        <v>19.885734840413747</v>
      </c>
      <c r="E428" s="166">
        <f t="shared" si="33"/>
        <v>19.885734840413747</v>
      </c>
      <c r="F428" s="188" t="str">
        <f t="shared" si="28"/>
        <v/>
      </c>
      <c r="H428" t="str">
        <f t="shared" si="31"/>
        <v/>
      </c>
      <c r="I428" s="188" t="str">
        <f t="shared" si="30"/>
        <v/>
      </c>
    </row>
    <row r="429" spans="1:9">
      <c r="A429">
        <v>426</v>
      </c>
      <c r="B429" s="46">
        <f>VLOOKUP(DATE(YEAR(Dat_01!B$2)-2,MONTH(Dat_01!B$2),1)+A429,[2]Indices!$D:$D,1)</f>
        <v>45565</v>
      </c>
      <c r="C429" s="166">
        <f>VLOOKUP(B429,[2]Indices!$D:$Q,3,)/1000</f>
        <v>63.93063872696257</v>
      </c>
      <c r="D429" s="166">
        <f>VLOOKUP(B429,[2]Indices!$D:$Q,14,)/1000</f>
        <v>19.885734840413747</v>
      </c>
      <c r="E429" s="166">
        <f t="shared" si="33"/>
        <v>19.885734840413747</v>
      </c>
      <c r="F429" s="188" t="str">
        <f t="shared" si="28"/>
        <v/>
      </c>
      <c r="H429" t="str">
        <f t="shared" si="31"/>
        <v/>
      </c>
      <c r="I429" s="188" t="str">
        <f t="shared" si="30"/>
        <v/>
      </c>
    </row>
    <row r="430" spans="1:9">
      <c r="A430">
        <v>427</v>
      </c>
      <c r="B430" s="46">
        <f>VLOOKUP(DATE(YEAR(Dat_01!B$2)-2,MONTH(Dat_01!B$2),1)+A430,[2]Indices!$D:$D,1)</f>
        <v>45566</v>
      </c>
      <c r="C430" s="166">
        <f>VLOOKUP(B430,[2]Indices!$D:$Q,3,)/1000</f>
        <v>70.068381224962565</v>
      </c>
      <c r="D430" s="166">
        <f>VLOOKUP(B430,[2]Indices!$D:$Q,14,)/1000</f>
        <v>40.505689176644211</v>
      </c>
      <c r="E430" s="166">
        <f t="shared" si="33"/>
        <v>40.505689176644211</v>
      </c>
      <c r="F430" s="188" t="str">
        <f t="shared" si="28"/>
        <v/>
      </c>
      <c r="H430" t="str">
        <f t="shared" si="31"/>
        <v/>
      </c>
      <c r="I430" s="188" t="str">
        <f t="shared" si="30"/>
        <v/>
      </c>
    </row>
    <row r="431" spans="1:9">
      <c r="A431">
        <v>428</v>
      </c>
      <c r="B431" s="46">
        <f>VLOOKUP(DATE(YEAR(Dat_01!B$2)-2,MONTH(Dat_01!B$2),1)+A431,[2]Indices!$D:$D,1)</f>
        <v>45567</v>
      </c>
      <c r="C431" s="166">
        <f>VLOOKUP(B431,[2]Indices!$D:$Q,3,)/1000</f>
        <v>58.052029492615212</v>
      </c>
      <c r="D431" s="166">
        <f>VLOOKUP(B431,[2]Indices!$D:$Q,14,)/1000</f>
        <v>40.505689176644211</v>
      </c>
      <c r="E431" s="166">
        <f t="shared" si="33"/>
        <v>40.505689176644211</v>
      </c>
      <c r="F431" s="188" t="str">
        <f t="shared" si="28"/>
        <v/>
      </c>
      <c r="H431" t="str">
        <f t="shared" si="31"/>
        <v/>
      </c>
      <c r="I431" s="188" t="str">
        <f t="shared" si="30"/>
        <v/>
      </c>
    </row>
    <row r="432" spans="1:9">
      <c r="A432">
        <v>429</v>
      </c>
      <c r="B432" s="46">
        <f>VLOOKUP(DATE(YEAR(Dat_01!B$2)-2,MONTH(Dat_01!B$2),1)+A432,[2]Indices!$D:$D,1)</f>
        <v>45568</v>
      </c>
      <c r="C432" s="166">
        <f>VLOOKUP(B432,[2]Indices!$D:$Q,3,)/1000</f>
        <v>63.437394593613355</v>
      </c>
      <c r="D432" s="166">
        <f>VLOOKUP(B432,[2]Indices!$D:$Q,14,)/1000</f>
        <v>40.505689176644211</v>
      </c>
      <c r="E432" s="166">
        <f t="shared" si="33"/>
        <v>40.505689176644211</v>
      </c>
      <c r="F432" s="188" t="str">
        <f t="shared" si="28"/>
        <v/>
      </c>
      <c r="H432" t="str">
        <f t="shared" si="31"/>
        <v/>
      </c>
      <c r="I432" s="188" t="str">
        <f t="shared" si="30"/>
        <v/>
      </c>
    </row>
    <row r="433" spans="1:9">
      <c r="A433">
        <v>430</v>
      </c>
      <c r="B433" s="46">
        <f>VLOOKUP(DATE(YEAR(Dat_01!B$2)-2,MONTH(Dat_01!B$2),1)+A433,[2]Indices!$D:$D,1)</f>
        <v>45569</v>
      </c>
      <c r="C433" s="166">
        <f>VLOOKUP(B433,[2]Indices!$D:$Q,3,)/1000</f>
        <v>75.007707163617084</v>
      </c>
      <c r="D433" s="166">
        <f>VLOOKUP(B433,[2]Indices!$D:$Q,14,)/1000</f>
        <v>40.505689176644211</v>
      </c>
      <c r="E433" s="166">
        <f t="shared" si="33"/>
        <v>40.505689176644211</v>
      </c>
      <c r="F433" s="188" t="str">
        <f t="shared" si="28"/>
        <v/>
      </c>
      <c r="H433" t="str">
        <f t="shared" si="31"/>
        <v/>
      </c>
      <c r="I433" s="188" t="str">
        <f t="shared" si="30"/>
        <v/>
      </c>
    </row>
    <row r="434" spans="1:9">
      <c r="A434">
        <v>431</v>
      </c>
      <c r="B434" s="46">
        <f>VLOOKUP(DATE(YEAR(Dat_01!B$2)-2,MONTH(Dat_01!B$2),1)+A434,[2]Indices!$D:$D,1)</f>
        <v>45570</v>
      </c>
      <c r="C434" s="166">
        <f>VLOOKUP(B434,[2]Indices!$D:$Q,3,)/1000</f>
        <v>63.616250232613353</v>
      </c>
      <c r="D434" s="166">
        <f>VLOOKUP(B434,[2]Indices!$D:$Q,14,)/1000</f>
        <v>40.505689176644211</v>
      </c>
      <c r="E434" s="166">
        <f t="shared" si="33"/>
        <v>40.505689176644211</v>
      </c>
      <c r="F434" s="188" t="str">
        <f t="shared" si="28"/>
        <v/>
      </c>
      <c r="H434" t="str">
        <f t="shared" si="31"/>
        <v/>
      </c>
      <c r="I434" s="188" t="str">
        <f t="shared" si="30"/>
        <v/>
      </c>
    </row>
    <row r="435" spans="1:9">
      <c r="A435">
        <v>432</v>
      </c>
      <c r="B435" s="46">
        <f>VLOOKUP(DATE(YEAR(Dat_01!B$2)-2,MONTH(Dat_01!B$2),1)+A435,[2]Indices!$D:$D,1)</f>
        <v>45571</v>
      </c>
      <c r="C435" s="166">
        <f>VLOOKUP(B435,[2]Indices!$D:$Q,3,)/1000</f>
        <v>32.810350096617086</v>
      </c>
      <c r="D435" s="166">
        <f>VLOOKUP(B435,[2]Indices!$D:$Q,14,)/1000</f>
        <v>40.505689176644211</v>
      </c>
      <c r="E435" s="166">
        <f t="shared" si="33"/>
        <v>32.810350096617086</v>
      </c>
      <c r="F435" s="188" t="str">
        <f t="shared" si="28"/>
        <v/>
      </c>
      <c r="H435" t="str">
        <f t="shared" si="31"/>
        <v/>
      </c>
      <c r="I435" s="188" t="str">
        <f t="shared" si="30"/>
        <v/>
      </c>
    </row>
    <row r="436" spans="1:9">
      <c r="A436">
        <v>433</v>
      </c>
      <c r="B436" s="46">
        <f>VLOOKUP(DATE(YEAR(Dat_01!B$2)-2,MONTH(Dat_01!B$2),1)+A436,[2]Indices!$D:$D,1)</f>
        <v>45572</v>
      </c>
      <c r="C436" s="166">
        <f>VLOOKUP(B436,[2]Indices!$D:$Q,3,)/1000</f>
        <v>54.122171761615213</v>
      </c>
      <c r="D436" s="166">
        <f>VLOOKUP(B436,[2]Indices!$D:$Q,14,)/1000</f>
        <v>40.505689176644211</v>
      </c>
      <c r="E436" s="166">
        <f t="shared" si="33"/>
        <v>40.505689176644211</v>
      </c>
      <c r="F436" s="188" t="str">
        <f t="shared" si="28"/>
        <v/>
      </c>
      <c r="H436" t="str">
        <f t="shared" si="31"/>
        <v/>
      </c>
      <c r="I436" s="188" t="str">
        <f t="shared" si="30"/>
        <v/>
      </c>
    </row>
    <row r="437" spans="1:9">
      <c r="A437">
        <v>434</v>
      </c>
      <c r="B437" s="46">
        <f>VLOOKUP(DATE(YEAR(Dat_01!B$2)-2,MONTH(Dat_01!B$2),1)+A437,[2]Indices!$D:$D,1)</f>
        <v>45573</v>
      </c>
      <c r="C437" s="166">
        <f>VLOOKUP(B437,[2]Indices!$D:$Q,3,)/1000</f>
        <v>44.16330611961336</v>
      </c>
      <c r="D437" s="166">
        <f>VLOOKUP(B437,[2]Indices!$D:$Q,14,)/1000</f>
        <v>40.505689176644211</v>
      </c>
      <c r="E437" s="166">
        <f t="shared" si="33"/>
        <v>40.505689176644211</v>
      </c>
      <c r="F437" s="188" t="str">
        <f t="shared" si="28"/>
        <v/>
      </c>
      <c r="H437" t="str">
        <f t="shared" si="31"/>
        <v/>
      </c>
      <c r="I437" s="188" t="str">
        <f t="shared" si="30"/>
        <v/>
      </c>
    </row>
    <row r="438" spans="1:9">
      <c r="A438">
        <v>435</v>
      </c>
      <c r="B438" s="46">
        <f>VLOOKUP(DATE(YEAR(Dat_01!B$2)-2,MONTH(Dat_01!B$2),1)+A438,[2]Indices!$D:$D,1)</f>
        <v>45574</v>
      </c>
      <c r="C438" s="166">
        <f>VLOOKUP(B438,[2]Indices!$D:$Q,3,)/1000</f>
        <v>108.57079895363435</v>
      </c>
      <c r="D438" s="166">
        <f>VLOOKUP(B438,[2]Indices!$D:$Q,14,)/1000</f>
        <v>40.505689176644211</v>
      </c>
      <c r="E438" s="166">
        <f t="shared" si="33"/>
        <v>40.505689176644211</v>
      </c>
      <c r="F438" s="188" t="str">
        <f t="shared" si="28"/>
        <v/>
      </c>
      <c r="H438" t="str">
        <f t="shared" si="31"/>
        <v/>
      </c>
      <c r="I438" s="188" t="str">
        <f t="shared" si="30"/>
        <v/>
      </c>
    </row>
    <row r="439" spans="1:9">
      <c r="A439">
        <v>436</v>
      </c>
      <c r="B439" s="46">
        <f>VLOOKUP(DATE(YEAR(Dat_01!B$2)-2,MONTH(Dat_01!B$2),1)+A439,[2]Indices!$D:$D,1)</f>
        <v>45575</v>
      </c>
      <c r="C439" s="166">
        <f>VLOOKUP(B439,[2]Indices!$D:$Q,3,)/1000</f>
        <v>142.66093879663435</v>
      </c>
      <c r="D439" s="166">
        <f>VLOOKUP(B439,[2]Indices!$D:$Q,14,)/1000</f>
        <v>40.505689176644211</v>
      </c>
      <c r="E439" s="166">
        <f t="shared" si="33"/>
        <v>40.505689176644211</v>
      </c>
      <c r="F439" s="188" t="str">
        <f t="shared" si="28"/>
        <v/>
      </c>
      <c r="H439" t="str">
        <f t="shared" si="31"/>
        <v/>
      </c>
      <c r="I439" s="188" t="str">
        <f t="shared" si="30"/>
        <v/>
      </c>
    </row>
    <row r="440" spans="1:9">
      <c r="A440">
        <v>437</v>
      </c>
      <c r="B440" s="46">
        <f>VLOOKUP(DATE(YEAR(Dat_01!B$2)-2,MONTH(Dat_01!B$2),1)+A440,[2]Indices!$D:$D,1)</f>
        <v>45576</v>
      </c>
      <c r="C440" s="166">
        <f>VLOOKUP(B440,[2]Indices!$D:$Q,3,)/1000</f>
        <v>165.5278694396325</v>
      </c>
      <c r="D440" s="166">
        <f>VLOOKUP(B440,[2]Indices!$D:$Q,14,)/1000</f>
        <v>40.505689176644211</v>
      </c>
      <c r="E440" s="166">
        <f t="shared" si="33"/>
        <v>40.505689176644211</v>
      </c>
      <c r="F440" s="188" t="str">
        <f t="shared" si="28"/>
        <v/>
      </c>
      <c r="H440" t="str">
        <f t="shared" si="31"/>
        <v/>
      </c>
      <c r="I440" s="188" t="str">
        <f t="shared" si="30"/>
        <v/>
      </c>
    </row>
    <row r="441" spans="1:9">
      <c r="A441">
        <v>438</v>
      </c>
      <c r="B441" s="46">
        <f>VLOOKUP(DATE(YEAR(Dat_01!B$2)-2,MONTH(Dat_01!B$2),1)+A441,[2]Indices!$D:$D,1)</f>
        <v>45577</v>
      </c>
      <c r="C441" s="166">
        <f>VLOOKUP(B441,[2]Indices!$D:$Q,3,)/1000</f>
        <v>154.03467495263436</v>
      </c>
      <c r="D441" s="166">
        <f>VLOOKUP(B441,[2]Indices!$D:$Q,14,)/1000</f>
        <v>40.505689176644211</v>
      </c>
      <c r="E441" s="166">
        <f t="shared" si="33"/>
        <v>40.505689176644211</v>
      </c>
      <c r="F441" s="188" t="str">
        <f t="shared" si="28"/>
        <v/>
      </c>
      <c r="H441" t="str">
        <f t="shared" si="31"/>
        <v/>
      </c>
      <c r="I441" s="188" t="str">
        <f t="shared" si="30"/>
        <v/>
      </c>
    </row>
    <row r="442" spans="1:9">
      <c r="A442">
        <v>439</v>
      </c>
      <c r="B442" s="46">
        <f>VLOOKUP(DATE(YEAR(Dat_01!B$2)-2,MONTH(Dat_01!B$2),1)+A442,[2]Indices!$D:$D,1)</f>
        <v>45578</v>
      </c>
      <c r="C442" s="166">
        <f>VLOOKUP(B442,[2]Indices!$D:$Q,3,)/1000</f>
        <v>138.60919570463437</v>
      </c>
      <c r="D442" s="166">
        <f>VLOOKUP(B442,[2]Indices!$D:$Q,14,)/1000</f>
        <v>40.505689176644211</v>
      </c>
      <c r="E442" s="166">
        <f t="shared" si="33"/>
        <v>40.505689176644211</v>
      </c>
      <c r="F442" s="188" t="str">
        <f t="shared" si="28"/>
        <v/>
      </c>
      <c r="H442" t="str">
        <f t="shared" si="31"/>
        <v/>
      </c>
      <c r="I442" s="188" t="str">
        <f t="shared" si="30"/>
        <v/>
      </c>
    </row>
    <row r="443" spans="1:9">
      <c r="A443">
        <v>440</v>
      </c>
      <c r="B443" s="46">
        <f>VLOOKUP(DATE(YEAR(Dat_01!B$2)-2,MONTH(Dat_01!B$2),1)+A443,[2]Indices!$D:$D,1)</f>
        <v>45579</v>
      </c>
      <c r="C443" s="166">
        <f>VLOOKUP(B443,[2]Indices!$D:$Q,3,)/1000</f>
        <v>174.22466010063437</v>
      </c>
      <c r="D443" s="166">
        <f>VLOOKUP(B443,[2]Indices!$D:$Q,14,)/1000</f>
        <v>40.505689176644211</v>
      </c>
      <c r="E443" s="166">
        <f t="shared" si="33"/>
        <v>40.505689176644211</v>
      </c>
      <c r="F443" s="188" t="str">
        <f t="shared" si="28"/>
        <v/>
      </c>
      <c r="H443" t="str">
        <f t="shared" si="31"/>
        <v/>
      </c>
      <c r="I443" s="188" t="str">
        <f t="shared" si="30"/>
        <v/>
      </c>
    </row>
    <row r="444" spans="1:9">
      <c r="A444">
        <v>441</v>
      </c>
      <c r="B444" s="46">
        <f>VLOOKUP(DATE(YEAR(Dat_01!B$2)-2,MONTH(Dat_01!B$2),1)+A444,[2]Indices!$D:$D,1)</f>
        <v>45580</v>
      </c>
      <c r="C444" s="166">
        <f>VLOOKUP(B444,[2]Indices!$D:$Q,3,)/1000</f>
        <v>159.80809982463248</v>
      </c>
      <c r="D444" s="166">
        <f>VLOOKUP(B444,[2]Indices!$D:$Q,14,)/1000</f>
        <v>40.505689176644211</v>
      </c>
      <c r="E444" s="166">
        <f t="shared" si="33"/>
        <v>40.505689176644211</v>
      </c>
      <c r="F444" s="188" t="str">
        <f t="shared" si="28"/>
        <v>O</v>
      </c>
      <c r="G444" s="189">
        <f>IF(DAY(B444)=15,D444,"")</f>
        <v>40.505689176644211</v>
      </c>
      <c r="H444" t="str">
        <f t="shared" si="31"/>
        <v/>
      </c>
      <c r="I444" s="188" t="str">
        <f t="shared" si="30"/>
        <v>O</v>
      </c>
    </row>
    <row r="445" spans="1:9">
      <c r="A445">
        <v>442</v>
      </c>
      <c r="B445" s="46">
        <f>VLOOKUP(DATE(YEAR(Dat_01!B$2)-2,MONTH(Dat_01!B$2),1)+A445,[2]Indices!$D:$D,1)</f>
        <v>45581</v>
      </c>
      <c r="C445" s="166">
        <f>VLOOKUP(B445,[2]Indices!$D:$Q,3,)/1000</f>
        <v>125.8817006946114</v>
      </c>
      <c r="D445" s="166">
        <f>VLOOKUP(B445,[2]Indices!$D:$Q,14,)/1000</f>
        <v>40.505689176644211</v>
      </c>
      <c r="E445" s="166">
        <f t="shared" si="33"/>
        <v>40.505689176644211</v>
      </c>
      <c r="F445" s="188" t="str">
        <f t="shared" si="28"/>
        <v/>
      </c>
      <c r="H445" t="str">
        <f t="shared" si="31"/>
        <v/>
      </c>
      <c r="I445" s="188" t="str">
        <f t="shared" si="30"/>
        <v/>
      </c>
    </row>
    <row r="446" spans="1:9">
      <c r="A446">
        <v>443</v>
      </c>
      <c r="B446" s="46">
        <f>VLOOKUP(DATE(YEAR(Dat_01!B$2)-2,MONTH(Dat_01!B$2),1)+A446,[2]Indices!$D:$D,1)</f>
        <v>45582</v>
      </c>
      <c r="C446" s="166">
        <f>VLOOKUP(B446,[2]Indices!$D:$Q,3,)/1000</f>
        <v>121.5447070726114</v>
      </c>
      <c r="D446" s="166">
        <f>VLOOKUP(B446,[2]Indices!$D:$Q,14,)/1000</f>
        <v>40.505689176644211</v>
      </c>
      <c r="E446" s="166">
        <f t="shared" si="33"/>
        <v>40.505689176644211</v>
      </c>
      <c r="F446" s="188" t="str">
        <f t="shared" si="28"/>
        <v/>
      </c>
      <c r="H446" t="str">
        <f t="shared" si="31"/>
        <v/>
      </c>
      <c r="I446" s="188" t="str">
        <f t="shared" si="30"/>
        <v/>
      </c>
    </row>
    <row r="447" spans="1:9">
      <c r="A447">
        <v>444</v>
      </c>
      <c r="B447" s="46">
        <f>VLOOKUP(DATE(YEAR(Dat_01!B$2)-2,MONTH(Dat_01!B$2),1)+A447,[2]Indices!$D:$D,1)</f>
        <v>45583</v>
      </c>
      <c r="C447" s="166">
        <f>VLOOKUP(B447,[2]Indices!$D:$Q,3,)/1000</f>
        <v>130.54230420161514</v>
      </c>
      <c r="D447" s="166">
        <f>VLOOKUP(B447,[2]Indices!$D:$Q,14,)/1000</f>
        <v>40.505689176644211</v>
      </c>
      <c r="E447" s="166">
        <f t="shared" si="33"/>
        <v>40.505689176644211</v>
      </c>
      <c r="F447" s="188" t="str">
        <f t="shared" si="28"/>
        <v/>
      </c>
      <c r="H447" t="str">
        <f t="shared" si="31"/>
        <v/>
      </c>
      <c r="I447" s="188" t="str">
        <f t="shared" si="30"/>
        <v/>
      </c>
    </row>
    <row r="448" spans="1:9">
      <c r="A448">
        <v>445</v>
      </c>
      <c r="B448" s="46">
        <f>VLOOKUP(DATE(YEAR(Dat_01!B$2)-2,MONTH(Dat_01!B$2),1)+A448,[2]Indices!$D:$D,1)</f>
        <v>45584</v>
      </c>
      <c r="C448" s="166">
        <f>VLOOKUP(B448,[2]Indices!$D:$Q,3,)/1000</f>
        <v>125.60238285760954</v>
      </c>
      <c r="D448" s="166">
        <f>VLOOKUP(B448,[2]Indices!$D:$Q,14,)/1000</f>
        <v>40.505689176644211</v>
      </c>
      <c r="E448" s="166">
        <f t="shared" si="33"/>
        <v>40.505689176644211</v>
      </c>
      <c r="F448" s="188" t="str">
        <f t="shared" si="28"/>
        <v/>
      </c>
      <c r="H448" t="str">
        <f t="shared" si="31"/>
        <v/>
      </c>
      <c r="I448" s="188" t="str">
        <f t="shared" si="30"/>
        <v/>
      </c>
    </row>
    <row r="449" spans="1:9">
      <c r="A449">
        <v>446</v>
      </c>
      <c r="B449" s="46">
        <f>VLOOKUP(DATE(YEAR(Dat_01!B$2)-2,MONTH(Dat_01!B$2),1)+A449,[2]Indices!$D:$D,1)</f>
        <v>45585</v>
      </c>
      <c r="C449" s="166">
        <f>VLOOKUP(B449,[2]Indices!$D:$Q,3,)/1000</f>
        <v>114.77731400161326</v>
      </c>
      <c r="D449" s="166">
        <f>VLOOKUP(B449,[2]Indices!$D:$Q,14,)/1000</f>
        <v>40.505689176644211</v>
      </c>
      <c r="E449" s="166">
        <f t="shared" si="33"/>
        <v>40.505689176644211</v>
      </c>
      <c r="F449" s="188" t="str">
        <f t="shared" si="28"/>
        <v/>
      </c>
      <c r="H449" t="str">
        <f t="shared" si="31"/>
        <v/>
      </c>
      <c r="I449" s="188" t="str">
        <f t="shared" si="30"/>
        <v/>
      </c>
    </row>
    <row r="450" spans="1:9">
      <c r="A450">
        <v>447</v>
      </c>
      <c r="B450" s="46">
        <f>VLOOKUP(DATE(YEAR(Dat_01!B$2)-2,MONTH(Dat_01!B$2),1)+A450,[2]Indices!$D:$D,1)</f>
        <v>45586</v>
      </c>
      <c r="C450" s="166">
        <f>VLOOKUP(B450,[2]Indices!$D:$Q,3,)/1000</f>
        <v>146.65737781060952</v>
      </c>
      <c r="D450" s="166">
        <f>VLOOKUP(B450,[2]Indices!$D:$Q,14,)/1000</f>
        <v>40.505689176644211</v>
      </c>
      <c r="E450" s="166">
        <f t="shared" si="33"/>
        <v>40.505689176644211</v>
      </c>
      <c r="F450" s="188" t="str">
        <f t="shared" si="28"/>
        <v/>
      </c>
      <c r="H450" t="str">
        <f t="shared" si="31"/>
        <v/>
      </c>
      <c r="I450" s="188" t="str">
        <f t="shared" si="30"/>
        <v/>
      </c>
    </row>
    <row r="451" spans="1:9">
      <c r="A451">
        <v>448</v>
      </c>
      <c r="B451" s="46">
        <f>VLOOKUP(DATE(YEAR(Dat_01!B$2)-2,MONTH(Dat_01!B$2),1)+A451,[2]Indices!$D:$D,1)</f>
        <v>45587</v>
      </c>
      <c r="C451" s="166">
        <f>VLOOKUP(B451,[2]Indices!$D:$Q,3,)/1000</f>
        <v>144.62549306961139</v>
      </c>
      <c r="D451" s="166">
        <f>VLOOKUP(B451,[2]Indices!$D:$Q,14,)/1000</f>
        <v>40.505689176644211</v>
      </c>
      <c r="E451" s="166">
        <f t="shared" si="33"/>
        <v>40.505689176644211</v>
      </c>
      <c r="F451" s="188" t="str">
        <f t="shared" ref="F451:F514" si="34">IF(DAY(B451)=15,IF(MONTH(B451)=1,"E",IF(MONTH(B451)=2,"F",IF(MONTH(B451)=3,"M",IF(MONTH(B451)=4,"A",IF(MONTH(B451)=5,"M",IF(MONTH(B451)=6,"J",IF(MONTH(B451)=7,"J",IF(MONTH(B451)=8,"A",IF(MONTH(B451)=9,"S",IF(MONTH(B451)=10,"O",IF(MONTH(B451)=11,"N",IF(MONTH(B451)=12,"D","")))))))))))),"")</f>
        <v/>
      </c>
      <c r="H451" t="str">
        <f t="shared" si="31"/>
        <v/>
      </c>
      <c r="I451" s="188" t="str">
        <f t="shared" si="30"/>
        <v/>
      </c>
    </row>
    <row r="452" spans="1:9">
      <c r="A452">
        <v>449</v>
      </c>
      <c r="B452" s="46">
        <f>VLOOKUP(DATE(YEAR(Dat_01!B$2)-2,MONTH(Dat_01!B$2),1)+A452,[2]Indices!$D:$D,1)</f>
        <v>45588</v>
      </c>
      <c r="C452" s="166">
        <f>VLOOKUP(B452,[2]Indices!$D:$Q,3,)/1000</f>
        <v>99.303005761531949</v>
      </c>
      <c r="D452" s="166">
        <f>VLOOKUP(B452,[2]Indices!$D:$Q,14,)/1000</f>
        <v>40.505689176644211</v>
      </c>
      <c r="E452" s="166">
        <f t="shared" si="33"/>
        <v>40.505689176644211</v>
      </c>
      <c r="F452" s="188" t="str">
        <f t="shared" si="34"/>
        <v/>
      </c>
      <c r="H452" t="str">
        <f t="shared" si="31"/>
        <v/>
      </c>
      <c r="I452" s="188" t="str">
        <f t="shared" ref="I452:I515" si="35">IF(DAY(B452)=15,IF(MONTH(B452)=1,"E",IF(MONTH(B452)=2,"F",IF(MONTH(B452)=3,"M",IF(MONTH(B452)=4,"A",IF(MONTH(B452)=5,"M",IF(MONTH(B452)=6,"J",IF(MONTH(B452)=7,"J",IF(MONTH(B452)=8,"A",IF(MONTH(B452)=9,"S",IF(MONTH(B452)=10,"O",IF(MONTH(B452)=11,"N",IF(MONTH(B452)=12,"D","")))))))))))),"")</f>
        <v/>
      </c>
    </row>
    <row r="453" spans="1:9">
      <c r="A453">
        <v>450</v>
      </c>
      <c r="B453" s="46">
        <f>VLOOKUP(DATE(YEAR(Dat_01!B$2)-2,MONTH(Dat_01!B$2),1)+A453,[2]Indices!$D:$D,1)</f>
        <v>45589</v>
      </c>
      <c r="C453" s="166">
        <f>VLOOKUP(B453,[2]Indices!$D:$Q,3,)/1000</f>
        <v>89.790892455530084</v>
      </c>
      <c r="D453" s="166">
        <f>VLOOKUP(B453,[2]Indices!$D:$Q,14,)/1000</f>
        <v>40.505689176644211</v>
      </c>
      <c r="E453" s="166">
        <f t="shared" si="33"/>
        <v>40.505689176644211</v>
      </c>
      <c r="F453" s="188" t="str">
        <f t="shared" si="34"/>
        <v/>
      </c>
      <c r="H453" t="str">
        <f t="shared" ref="H453:H516" si="36">IF(MONTH(B453)=1,IF(DAY(B453)=1,YEAR(B453),""),"")</f>
        <v/>
      </c>
      <c r="I453" s="188" t="str">
        <f t="shared" si="35"/>
        <v/>
      </c>
    </row>
    <row r="454" spans="1:9">
      <c r="A454">
        <v>451</v>
      </c>
      <c r="B454" s="46">
        <f>VLOOKUP(DATE(YEAR(Dat_01!B$2)-2,MONTH(Dat_01!B$2),1)+A454,[2]Indices!$D:$D,1)</f>
        <v>45590</v>
      </c>
      <c r="C454" s="166">
        <f>VLOOKUP(B454,[2]Indices!$D:$Q,3,)/1000</f>
        <v>108.95479519853195</v>
      </c>
      <c r="D454" s="166">
        <f>VLOOKUP(B454,[2]Indices!$D:$Q,14,)/1000</f>
        <v>40.505689176644211</v>
      </c>
      <c r="E454" s="166">
        <f t="shared" si="33"/>
        <v>40.505689176644211</v>
      </c>
      <c r="F454" s="188" t="str">
        <f t="shared" si="34"/>
        <v/>
      </c>
      <c r="H454" t="str">
        <f t="shared" si="36"/>
        <v/>
      </c>
      <c r="I454" s="188" t="str">
        <f t="shared" si="35"/>
        <v/>
      </c>
    </row>
    <row r="455" spans="1:9">
      <c r="A455">
        <v>452</v>
      </c>
      <c r="B455" s="46">
        <f>VLOOKUP(DATE(YEAR(Dat_01!B$2)-2,MONTH(Dat_01!B$2),1)+A455,[2]Indices!$D:$D,1)</f>
        <v>45591</v>
      </c>
      <c r="C455" s="166">
        <f>VLOOKUP(B455,[2]Indices!$D:$Q,3,)/1000</f>
        <v>104.75625435853009</v>
      </c>
      <c r="D455" s="166">
        <f>VLOOKUP(B455,[2]Indices!$D:$Q,14,)/1000</f>
        <v>40.505689176644211</v>
      </c>
      <c r="E455" s="166">
        <f t="shared" si="33"/>
        <v>40.505689176644211</v>
      </c>
      <c r="F455" s="188" t="str">
        <f t="shared" si="34"/>
        <v/>
      </c>
      <c r="H455" t="str">
        <f t="shared" si="36"/>
        <v/>
      </c>
      <c r="I455" s="188" t="str">
        <f t="shared" si="35"/>
        <v/>
      </c>
    </row>
    <row r="456" spans="1:9">
      <c r="A456">
        <v>453</v>
      </c>
      <c r="B456" s="46">
        <f>VLOOKUP(DATE(YEAR(Dat_01!B$2)-2,MONTH(Dat_01!B$2),1)+A456,[2]Indices!$D:$D,1)</f>
        <v>45592</v>
      </c>
      <c r="C456" s="166">
        <f>VLOOKUP(B456,[2]Indices!$D:$Q,3,)/1000</f>
        <v>100.9805895135338</v>
      </c>
      <c r="D456" s="166">
        <f>VLOOKUP(B456,[2]Indices!$D:$Q,14,)/1000</f>
        <v>40.505689176644211</v>
      </c>
      <c r="E456" s="166">
        <f t="shared" si="33"/>
        <v>40.505689176644211</v>
      </c>
      <c r="F456" s="188" t="str">
        <f t="shared" si="34"/>
        <v/>
      </c>
      <c r="H456" t="str">
        <f t="shared" si="36"/>
        <v/>
      </c>
      <c r="I456" s="188" t="str">
        <f t="shared" si="35"/>
        <v/>
      </c>
    </row>
    <row r="457" spans="1:9">
      <c r="A457">
        <v>454</v>
      </c>
      <c r="B457" s="46">
        <f>VLOOKUP(DATE(YEAR(Dat_01!B$2)-2,MONTH(Dat_01!B$2),1)+A457,[2]Indices!$D:$D,1)</f>
        <v>45593</v>
      </c>
      <c r="C457" s="166">
        <f>VLOOKUP(B457,[2]Indices!$D:$Q,3,)/1000</f>
        <v>85.280425566530084</v>
      </c>
      <c r="D457" s="166">
        <f>VLOOKUP(B457,[2]Indices!$D:$Q,14,)/1000</f>
        <v>40.505689176644211</v>
      </c>
      <c r="E457" s="166">
        <f t="shared" si="33"/>
        <v>40.505689176644211</v>
      </c>
      <c r="F457" s="188" t="str">
        <f t="shared" si="34"/>
        <v/>
      </c>
      <c r="H457" t="str">
        <f t="shared" si="36"/>
        <v/>
      </c>
      <c r="I457" s="188" t="str">
        <f t="shared" si="35"/>
        <v/>
      </c>
    </row>
    <row r="458" spans="1:9">
      <c r="A458">
        <v>455</v>
      </c>
      <c r="B458" s="46">
        <f>VLOOKUP(DATE(YEAR(Dat_01!B$2)-2,MONTH(Dat_01!B$2),1)+A458,[2]Indices!$D:$D,1)</f>
        <v>45594</v>
      </c>
      <c r="C458" s="166">
        <f>VLOOKUP(B458,[2]Indices!$D:$Q,3,)/1000</f>
        <v>107.49838493853008</v>
      </c>
      <c r="D458" s="166">
        <f>VLOOKUP(B458,[2]Indices!$D:$Q,14,)/1000</f>
        <v>40.505689176644211</v>
      </c>
      <c r="E458" s="166">
        <f t="shared" si="33"/>
        <v>40.505689176644211</v>
      </c>
      <c r="F458" s="188" t="str">
        <f t="shared" si="34"/>
        <v/>
      </c>
      <c r="H458" t="str">
        <f t="shared" si="36"/>
        <v/>
      </c>
      <c r="I458" s="188" t="str">
        <f t="shared" si="35"/>
        <v/>
      </c>
    </row>
    <row r="459" spans="1:9">
      <c r="A459">
        <v>456</v>
      </c>
      <c r="B459" s="46">
        <f>VLOOKUP(DATE(YEAR(Dat_01!B$2)-2,MONTH(Dat_01!B$2),1)+A459,[2]Indices!$D:$D,1)</f>
        <v>45595</v>
      </c>
      <c r="C459" s="166">
        <f>VLOOKUP(B459,[2]Indices!$D:$Q,3,)/1000</f>
        <v>114.20029164982061</v>
      </c>
      <c r="D459" s="166">
        <f>VLOOKUP(B459,[2]Indices!$D:$Q,14,)/1000</f>
        <v>40.505689176644211</v>
      </c>
      <c r="E459" s="166">
        <f t="shared" si="33"/>
        <v>40.505689176644211</v>
      </c>
      <c r="F459" s="188" t="str">
        <f t="shared" si="34"/>
        <v/>
      </c>
      <c r="H459" t="str">
        <f t="shared" si="36"/>
        <v/>
      </c>
      <c r="I459" s="188" t="str">
        <f t="shared" si="35"/>
        <v/>
      </c>
    </row>
    <row r="460" spans="1:9">
      <c r="A460">
        <v>457</v>
      </c>
      <c r="B460" s="46">
        <f>VLOOKUP(DATE(YEAR(Dat_01!B$2)-2,MONTH(Dat_01!B$2),1)+A460,[2]Indices!$D:$D,1)</f>
        <v>45596</v>
      </c>
      <c r="C460" s="166">
        <f>VLOOKUP(B460,[2]Indices!$D:$Q,3,)/1000</f>
        <v>120.56744921381875</v>
      </c>
      <c r="D460" s="166">
        <f>VLOOKUP(B460,[2]Indices!$D:$Q,14,)/1000</f>
        <v>40.505689176644211</v>
      </c>
      <c r="E460" s="166">
        <f t="shared" si="33"/>
        <v>40.505689176644211</v>
      </c>
      <c r="F460" s="188" t="str">
        <f t="shared" si="34"/>
        <v/>
      </c>
      <c r="H460" t="str">
        <f t="shared" si="36"/>
        <v/>
      </c>
      <c r="I460" s="188" t="str">
        <f t="shared" si="35"/>
        <v/>
      </c>
    </row>
    <row r="461" spans="1:9">
      <c r="A461">
        <v>458</v>
      </c>
      <c r="B461" s="46">
        <f>VLOOKUP(DATE(YEAR(Dat_01!B$2)-2,MONTH(Dat_01!B$2),1)+A461,[2]Indices!$D:$D,1)</f>
        <v>45597</v>
      </c>
      <c r="C461" s="166">
        <f>VLOOKUP(B461,[2]Indices!$D:$Q,3,)/1000</f>
        <v>108.72068790582061</v>
      </c>
      <c r="D461" s="166">
        <f>VLOOKUP(B461,[2]Indices!$D:$Q,14,)/1000</f>
        <v>82.040549235563063</v>
      </c>
      <c r="E461" s="166">
        <f t="shared" si="33"/>
        <v>82.040549235563063</v>
      </c>
      <c r="F461" s="188" t="str">
        <f t="shared" si="34"/>
        <v/>
      </c>
      <c r="H461" t="str">
        <f t="shared" si="36"/>
        <v/>
      </c>
      <c r="I461" s="188" t="str">
        <f t="shared" si="35"/>
        <v/>
      </c>
    </row>
    <row r="462" spans="1:9">
      <c r="A462">
        <v>459</v>
      </c>
      <c r="B462" s="46">
        <f>VLOOKUP(DATE(YEAR(Dat_01!B$2)-2,MONTH(Dat_01!B$2),1)+A462,[2]Indices!$D:$D,1)</f>
        <v>45598</v>
      </c>
      <c r="C462" s="166">
        <f>VLOOKUP(B462,[2]Indices!$D:$Q,3,)/1000</f>
        <v>109.19724974981874</v>
      </c>
      <c r="D462" s="166">
        <f>VLOOKUP(B462,[2]Indices!$D:$Q,14,)/1000</f>
        <v>82.040549235563063</v>
      </c>
      <c r="E462" s="166">
        <f t="shared" si="33"/>
        <v>82.040549235563063</v>
      </c>
      <c r="F462" s="188" t="str">
        <f t="shared" si="34"/>
        <v/>
      </c>
      <c r="H462" t="str">
        <f t="shared" si="36"/>
        <v/>
      </c>
      <c r="I462" s="188" t="str">
        <f t="shared" si="35"/>
        <v/>
      </c>
    </row>
    <row r="463" spans="1:9">
      <c r="A463">
        <v>460</v>
      </c>
      <c r="B463" s="46">
        <f>VLOOKUP(DATE(YEAR(Dat_01!B$2)-2,MONTH(Dat_01!B$2),1)+A463,[2]Indices!$D:$D,1)</f>
        <v>45599</v>
      </c>
      <c r="C463" s="166">
        <f>VLOOKUP(B463,[2]Indices!$D:$Q,3,)/1000</f>
        <v>95.714585525818748</v>
      </c>
      <c r="D463" s="166">
        <f>VLOOKUP(B463,[2]Indices!$D:$Q,14,)/1000</f>
        <v>82.040549235563063</v>
      </c>
      <c r="E463" s="166">
        <f t="shared" ref="E463:E526" si="37">IF(C463&lt;D463,C463,D463)</f>
        <v>82.040549235563063</v>
      </c>
      <c r="F463" s="188" t="str">
        <f t="shared" si="34"/>
        <v/>
      </c>
      <c r="H463" t="str">
        <f t="shared" si="36"/>
        <v/>
      </c>
      <c r="I463" s="188" t="str">
        <f t="shared" si="35"/>
        <v/>
      </c>
    </row>
    <row r="464" spans="1:9">
      <c r="A464">
        <v>461</v>
      </c>
      <c r="B464" s="46">
        <f>VLOOKUP(DATE(YEAR(Dat_01!B$2)-2,MONTH(Dat_01!B$2),1)+A464,[2]Indices!$D:$D,1)</f>
        <v>45600</v>
      </c>
      <c r="C464" s="166">
        <f>VLOOKUP(B464,[2]Indices!$D:$Q,3,)/1000</f>
        <v>119.13054744981875</v>
      </c>
      <c r="D464" s="166">
        <f>VLOOKUP(B464,[2]Indices!$D:$Q,14,)/1000</f>
        <v>82.040549235563063</v>
      </c>
      <c r="E464" s="166">
        <f t="shared" si="37"/>
        <v>82.040549235563063</v>
      </c>
      <c r="F464" s="188" t="str">
        <f t="shared" si="34"/>
        <v/>
      </c>
      <c r="H464" t="str">
        <f t="shared" si="36"/>
        <v/>
      </c>
      <c r="I464" s="188" t="str">
        <f t="shared" si="35"/>
        <v/>
      </c>
    </row>
    <row r="465" spans="1:9">
      <c r="A465">
        <v>462</v>
      </c>
      <c r="B465" s="46">
        <f>VLOOKUP(DATE(YEAR(Dat_01!B$2)-2,MONTH(Dat_01!B$2),1)+A465,[2]Indices!$D:$D,1)</f>
        <v>45601</v>
      </c>
      <c r="C465" s="166">
        <f>VLOOKUP(B465,[2]Indices!$D:$Q,3,)/1000</f>
        <v>129.5196712458206</v>
      </c>
      <c r="D465" s="166">
        <f>VLOOKUP(B465,[2]Indices!$D:$Q,14,)/1000</f>
        <v>82.040549235563063</v>
      </c>
      <c r="E465" s="166">
        <f t="shared" si="37"/>
        <v>82.040549235563063</v>
      </c>
      <c r="F465" s="188" t="str">
        <f t="shared" si="34"/>
        <v/>
      </c>
      <c r="H465" t="str">
        <f t="shared" si="36"/>
        <v/>
      </c>
      <c r="I465" s="188" t="str">
        <f t="shared" si="35"/>
        <v/>
      </c>
    </row>
    <row r="466" spans="1:9">
      <c r="A466">
        <v>463</v>
      </c>
      <c r="B466" s="46">
        <f>VLOOKUP(DATE(YEAR(Dat_01!B$2)-2,MONTH(Dat_01!B$2),1)+A466,[2]Indices!$D:$D,1)</f>
        <v>45602</v>
      </c>
      <c r="C466" s="166">
        <f>VLOOKUP(B466,[2]Indices!$D:$Q,3,)/1000</f>
        <v>87.747738995033558</v>
      </c>
      <c r="D466" s="166">
        <f>VLOOKUP(B466,[2]Indices!$D:$Q,14,)/1000</f>
        <v>82.040549235563063</v>
      </c>
      <c r="E466" s="166">
        <f t="shared" si="37"/>
        <v>82.040549235563063</v>
      </c>
      <c r="F466" s="188" t="str">
        <f t="shared" si="34"/>
        <v/>
      </c>
      <c r="H466" t="str">
        <f t="shared" si="36"/>
        <v/>
      </c>
      <c r="I466" s="188" t="str">
        <f t="shared" si="35"/>
        <v/>
      </c>
    </row>
    <row r="467" spans="1:9">
      <c r="A467">
        <v>464</v>
      </c>
      <c r="B467" s="46">
        <f>VLOOKUP(DATE(YEAR(Dat_01!B$2)-2,MONTH(Dat_01!B$2),1)+A467,[2]Indices!$D:$D,1)</f>
        <v>45603</v>
      </c>
      <c r="C467" s="166">
        <f>VLOOKUP(B467,[2]Indices!$D:$Q,3,)/1000</f>
        <v>88.905466919029848</v>
      </c>
      <c r="D467" s="166">
        <f>VLOOKUP(B467,[2]Indices!$D:$Q,14,)/1000</f>
        <v>82.040549235563063</v>
      </c>
      <c r="E467" s="166">
        <f t="shared" si="37"/>
        <v>82.040549235563063</v>
      </c>
      <c r="F467" s="188" t="str">
        <f t="shared" si="34"/>
        <v/>
      </c>
      <c r="H467" t="str">
        <f t="shared" si="36"/>
        <v/>
      </c>
      <c r="I467" s="188" t="str">
        <f t="shared" si="35"/>
        <v/>
      </c>
    </row>
    <row r="468" spans="1:9">
      <c r="A468">
        <v>465</v>
      </c>
      <c r="B468" s="46">
        <f>VLOOKUP(DATE(YEAR(Dat_01!B$2)-2,MONTH(Dat_01!B$2),1)+A468,[2]Indices!$D:$D,1)</f>
        <v>45604</v>
      </c>
      <c r="C468" s="166">
        <f>VLOOKUP(B468,[2]Indices!$D:$Q,3,)/1000</f>
        <v>102.83224174303358</v>
      </c>
      <c r="D468" s="166">
        <f>VLOOKUP(B468,[2]Indices!$D:$Q,14,)/1000</f>
        <v>82.040549235563063</v>
      </c>
      <c r="E468" s="166">
        <f t="shared" si="37"/>
        <v>82.040549235563063</v>
      </c>
      <c r="F468" s="188" t="str">
        <f t="shared" si="34"/>
        <v/>
      </c>
      <c r="H468" t="str">
        <f t="shared" si="36"/>
        <v/>
      </c>
      <c r="I468" s="188" t="str">
        <f t="shared" si="35"/>
        <v/>
      </c>
    </row>
    <row r="469" spans="1:9">
      <c r="A469">
        <v>466</v>
      </c>
      <c r="B469" s="46">
        <f>VLOOKUP(DATE(YEAR(Dat_01!B$2)-2,MONTH(Dat_01!B$2),1)+A469,[2]Indices!$D:$D,1)</f>
        <v>45605</v>
      </c>
      <c r="C469" s="166">
        <f>VLOOKUP(B469,[2]Indices!$D:$Q,3,)/1000</f>
        <v>68.936405255031715</v>
      </c>
      <c r="D469" s="166">
        <f>VLOOKUP(B469,[2]Indices!$D:$Q,14,)/1000</f>
        <v>82.040549235563063</v>
      </c>
      <c r="E469" s="166">
        <f t="shared" si="37"/>
        <v>68.936405255031715</v>
      </c>
      <c r="F469" s="188" t="str">
        <f t="shared" si="34"/>
        <v/>
      </c>
      <c r="H469" t="str">
        <f t="shared" si="36"/>
        <v/>
      </c>
      <c r="I469" s="188" t="str">
        <f t="shared" si="35"/>
        <v/>
      </c>
    </row>
    <row r="470" spans="1:9">
      <c r="A470">
        <v>467</v>
      </c>
      <c r="B470" s="46">
        <f>VLOOKUP(DATE(YEAR(Dat_01!B$2)-2,MONTH(Dat_01!B$2),1)+A470,[2]Indices!$D:$D,1)</f>
        <v>45606</v>
      </c>
      <c r="C470" s="166">
        <f>VLOOKUP(B470,[2]Indices!$D:$Q,3,)/1000</f>
        <v>48.757162151029846</v>
      </c>
      <c r="D470" s="166">
        <f>VLOOKUP(B470,[2]Indices!$D:$Q,14,)/1000</f>
        <v>82.040549235563063</v>
      </c>
      <c r="E470" s="166">
        <f t="shared" si="37"/>
        <v>48.757162151029846</v>
      </c>
      <c r="F470" s="188" t="str">
        <f t="shared" si="34"/>
        <v/>
      </c>
      <c r="H470" t="str">
        <f t="shared" si="36"/>
        <v/>
      </c>
      <c r="I470" s="188" t="str">
        <f t="shared" si="35"/>
        <v/>
      </c>
    </row>
    <row r="471" spans="1:9">
      <c r="A471">
        <v>468</v>
      </c>
      <c r="B471" s="46">
        <f>VLOOKUP(DATE(YEAR(Dat_01!B$2)-2,MONTH(Dat_01!B$2),1)+A471,[2]Indices!$D:$D,1)</f>
        <v>45607</v>
      </c>
      <c r="C471" s="166">
        <f>VLOOKUP(B471,[2]Indices!$D:$Q,3,)/1000</f>
        <v>48.689695399035436</v>
      </c>
      <c r="D471" s="166">
        <f>VLOOKUP(B471,[2]Indices!$D:$Q,14,)/1000</f>
        <v>82.040549235563063</v>
      </c>
      <c r="E471" s="166">
        <f t="shared" si="37"/>
        <v>48.689695399035436</v>
      </c>
      <c r="F471" s="188" t="str">
        <f t="shared" si="34"/>
        <v/>
      </c>
      <c r="H471" t="str">
        <f t="shared" si="36"/>
        <v/>
      </c>
      <c r="I471" s="188" t="str">
        <f t="shared" si="35"/>
        <v/>
      </c>
    </row>
    <row r="472" spans="1:9">
      <c r="A472">
        <v>469</v>
      </c>
      <c r="B472" s="46">
        <f>VLOOKUP(DATE(YEAR(Dat_01!B$2)-2,MONTH(Dat_01!B$2),1)+A472,[2]Indices!$D:$D,1)</f>
        <v>45608</v>
      </c>
      <c r="C472" s="166">
        <f>VLOOKUP(B472,[2]Indices!$D:$Q,3,)/1000</f>
        <v>40.047803227031707</v>
      </c>
      <c r="D472" s="166">
        <f>VLOOKUP(B472,[2]Indices!$D:$Q,14,)/1000</f>
        <v>82.040549235563063</v>
      </c>
      <c r="E472" s="166">
        <f t="shared" si="37"/>
        <v>40.047803227031707</v>
      </c>
      <c r="F472" s="188" t="str">
        <f t="shared" si="34"/>
        <v/>
      </c>
      <c r="H472" t="str">
        <f t="shared" si="36"/>
        <v/>
      </c>
      <c r="I472" s="188" t="str">
        <f t="shared" si="35"/>
        <v/>
      </c>
    </row>
    <row r="473" spans="1:9">
      <c r="A473">
        <v>470</v>
      </c>
      <c r="B473" s="46">
        <f>VLOOKUP(DATE(YEAR(Dat_01!B$2)-2,MONTH(Dat_01!B$2),1)+A473,[2]Indices!$D:$D,1)</f>
        <v>45609</v>
      </c>
      <c r="C473" s="166">
        <f>VLOOKUP(B473,[2]Indices!$D:$Q,3,)/1000</f>
        <v>68.855309445166483</v>
      </c>
      <c r="D473" s="166">
        <f>VLOOKUP(B473,[2]Indices!$D:$Q,14,)/1000</f>
        <v>82.040549235563063</v>
      </c>
      <c r="E473" s="166">
        <f t="shared" si="37"/>
        <v>68.855309445166483</v>
      </c>
      <c r="F473" s="188" t="str">
        <f t="shared" si="34"/>
        <v/>
      </c>
      <c r="H473" t="str">
        <f t="shared" si="36"/>
        <v/>
      </c>
      <c r="I473" s="188" t="str">
        <f t="shared" si="35"/>
        <v/>
      </c>
    </row>
    <row r="474" spans="1:9">
      <c r="A474">
        <v>471</v>
      </c>
      <c r="B474" s="46">
        <f>VLOOKUP(DATE(YEAR(Dat_01!B$2)-2,MONTH(Dat_01!B$2),1)+A474,[2]Indices!$D:$D,1)</f>
        <v>45610</v>
      </c>
      <c r="C474" s="166">
        <f>VLOOKUP(B474,[2]Indices!$D:$Q,3,)/1000</f>
        <v>75.299004657168354</v>
      </c>
      <c r="D474" s="166">
        <f>VLOOKUP(B474,[2]Indices!$D:$Q,14,)/1000</f>
        <v>82.040549235563063</v>
      </c>
      <c r="E474" s="166">
        <f t="shared" si="37"/>
        <v>75.299004657168354</v>
      </c>
      <c r="F474" s="188" t="str">
        <f t="shared" si="34"/>
        <v/>
      </c>
      <c r="H474" t="str">
        <f t="shared" si="36"/>
        <v/>
      </c>
      <c r="I474" s="188" t="str">
        <f t="shared" si="35"/>
        <v/>
      </c>
    </row>
    <row r="475" spans="1:9">
      <c r="A475">
        <v>472</v>
      </c>
      <c r="B475" s="46">
        <f>VLOOKUP(DATE(YEAR(Dat_01!B$2)-2,MONTH(Dat_01!B$2),1)+A475,[2]Indices!$D:$D,1)</f>
        <v>45611</v>
      </c>
      <c r="C475" s="166">
        <f>VLOOKUP(B475,[2]Indices!$D:$Q,3,)/1000</f>
        <v>68.215954553168345</v>
      </c>
      <c r="D475" s="166">
        <f>VLOOKUP(B475,[2]Indices!$D:$Q,14,)/1000</f>
        <v>82.040549235563063</v>
      </c>
      <c r="E475" s="166">
        <f t="shared" si="37"/>
        <v>68.215954553168345</v>
      </c>
      <c r="F475" s="188" t="str">
        <f t="shared" si="34"/>
        <v>N</v>
      </c>
      <c r="G475" s="189">
        <f>IF(DAY(B475)=15,D475,"")</f>
        <v>82.040549235563063</v>
      </c>
      <c r="H475" t="str">
        <f t="shared" si="36"/>
        <v/>
      </c>
      <c r="I475" s="188" t="str">
        <f t="shared" si="35"/>
        <v>N</v>
      </c>
    </row>
    <row r="476" spans="1:9">
      <c r="A476">
        <v>473</v>
      </c>
      <c r="B476" s="46">
        <f>VLOOKUP(DATE(YEAR(Dat_01!B$2)-2,MONTH(Dat_01!B$2),1)+A476,[2]Indices!$D:$D,1)</f>
        <v>45612</v>
      </c>
      <c r="C476" s="166">
        <f>VLOOKUP(B476,[2]Indices!$D:$Q,3,)/1000</f>
        <v>58.871465425168338</v>
      </c>
      <c r="D476" s="166">
        <f>VLOOKUP(B476,[2]Indices!$D:$Q,14,)/1000</f>
        <v>82.040549235563063</v>
      </c>
      <c r="E476" s="166">
        <f t="shared" si="37"/>
        <v>58.871465425168338</v>
      </c>
      <c r="F476" s="188" t="str">
        <f t="shared" si="34"/>
        <v/>
      </c>
      <c r="H476" t="str">
        <f t="shared" si="36"/>
        <v/>
      </c>
      <c r="I476" s="188" t="str">
        <f t="shared" si="35"/>
        <v/>
      </c>
    </row>
    <row r="477" spans="1:9">
      <c r="A477">
        <v>474</v>
      </c>
      <c r="B477" s="46">
        <f>VLOOKUP(DATE(YEAR(Dat_01!B$2)-2,MONTH(Dat_01!B$2),1)+A477,[2]Indices!$D:$D,1)</f>
        <v>45613</v>
      </c>
      <c r="C477" s="166">
        <f>VLOOKUP(B477,[2]Indices!$D:$Q,3,)/1000</f>
        <v>58.597059901168336</v>
      </c>
      <c r="D477" s="166">
        <f>VLOOKUP(B477,[2]Indices!$D:$Q,14,)/1000</f>
        <v>82.040549235563063</v>
      </c>
      <c r="E477" s="166">
        <f t="shared" si="37"/>
        <v>58.597059901168336</v>
      </c>
      <c r="F477" s="188" t="str">
        <f t="shared" si="34"/>
        <v/>
      </c>
      <c r="H477" t="str">
        <f t="shared" si="36"/>
        <v/>
      </c>
      <c r="I477" s="188" t="str">
        <f t="shared" si="35"/>
        <v/>
      </c>
    </row>
    <row r="478" spans="1:9">
      <c r="A478">
        <v>475</v>
      </c>
      <c r="B478" s="46">
        <f>VLOOKUP(DATE(YEAR(Dat_01!B$2)-2,MONTH(Dat_01!B$2),1)+A478,[2]Indices!$D:$D,1)</f>
        <v>45614</v>
      </c>
      <c r="C478" s="166">
        <f>VLOOKUP(B478,[2]Indices!$D:$Q,3,)/1000</f>
        <v>72.038170989168336</v>
      </c>
      <c r="D478" s="166">
        <f>VLOOKUP(B478,[2]Indices!$D:$Q,14,)/1000</f>
        <v>82.040549235563063</v>
      </c>
      <c r="E478" s="166">
        <f t="shared" si="37"/>
        <v>72.038170989168336</v>
      </c>
      <c r="F478" s="188" t="str">
        <f t="shared" si="34"/>
        <v/>
      </c>
      <c r="H478" t="str">
        <f t="shared" si="36"/>
        <v/>
      </c>
      <c r="I478" s="188" t="str">
        <f t="shared" si="35"/>
        <v/>
      </c>
    </row>
    <row r="479" spans="1:9">
      <c r="A479">
        <v>476</v>
      </c>
      <c r="B479" s="46">
        <f>VLOOKUP(DATE(YEAR(Dat_01!B$2)-2,MONTH(Dat_01!B$2),1)+A479,[2]Indices!$D:$D,1)</f>
        <v>45615</v>
      </c>
      <c r="C479" s="166">
        <f>VLOOKUP(B479,[2]Indices!$D:$Q,3,)/1000</f>
        <v>61.939732837168343</v>
      </c>
      <c r="D479" s="166">
        <f>VLOOKUP(B479,[2]Indices!$D:$Q,14,)/1000</f>
        <v>82.040549235563063</v>
      </c>
      <c r="E479" s="166">
        <f t="shared" si="37"/>
        <v>61.939732837168343</v>
      </c>
      <c r="F479" s="188" t="str">
        <f t="shared" si="34"/>
        <v/>
      </c>
      <c r="H479" t="str">
        <f t="shared" si="36"/>
        <v/>
      </c>
      <c r="I479" s="188" t="str">
        <f t="shared" si="35"/>
        <v/>
      </c>
    </row>
    <row r="480" spans="1:9">
      <c r="A480">
        <v>477</v>
      </c>
      <c r="B480" s="46">
        <f>VLOOKUP(DATE(YEAR(Dat_01!B$2)-2,MONTH(Dat_01!B$2),1)+A480,[2]Indices!$D:$D,1)</f>
        <v>45616</v>
      </c>
      <c r="C480" s="166">
        <f>VLOOKUP(B480,[2]Indices!$D:$Q,3,)/1000</f>
        <v>57.604023443207126</v>
      </c>
      <c r="D480" s="166">
        <f>VLOOKUP(B480,[2]Indices!$D:$Q,14,)/1000</f>
        <v>82.040549235563063</v>
      </c>
      <c r="E480" s="166">
        <f t="shared" si="37"/>
        <v>57.604023443207126</v>
      </c>
      <c r="F480" s="188" t="str">
        <f t="shared" si="34"/>
        <v/>
      </c>
      <c r="H480" t="str">
        <f t="shared" si="36"/>
        <v/>
      </c>
      <c r="I480" s="188" t="str">
        <f t="shared" si="35"/>
        <v/>
      </c>
    </row>
    <row r="481" spans="1:9">
      <c r="A481">
        <v>478</v>
      </c>
      <c r="B481" s="46">
        <f>VLOOKUP(DATE(YEAR(Dat_01!B$2)-2,MONTH(Dat_01!B$2),1)+A481,[2]Indices!$D:$D,1)</f>
        <v>45617</v>
      </c>
      <c r="C481" s="166">
        <f>VLOOKUP(B481,[2]Indices!$D:$Q,3,)/1000</f>
        <v>54.52021600720898</v>
      </c>
      <c r="D481" s="166">
        <f>VLOOKUP(B481,[2]Indices!$D:$Q,14,)/1000</f>
        <v>82.040549235563063</v>
      </c>
      <c r="E481" s="166">
        <f t="shared" si="37"/>
        <v>54.52021600720898</v>
      </c>
      <c r="F481" s="188" t="str">
        <f t="shared" si="34"/>
        <v/>
      </c>
      <c r="H481" t="str">
        <f t="shared" si="36"/>
        <v/>
      </c>
      <c r="I481" s="188" t="str">
        <f t="shared" si="35"/>
        <v/>
      </c>
    </row>
    <row r="482" spans="1:9">
      <c r="A482">
        <v>479</v>
      </c>
      <c r="B482" s="46">
        <f>VLOOKUP(DATE(YEAR(Dat_01!B$2)-2,MONTH(Dat_01!B$2),1)+A482,[2]Indices!$D:$D,1)</f>
        <v>45618</v>
      </c>
      <c r="C482" s="166">
        <f>VLOOKUP(B482,[2]Indices!$D:$Q,3,)/1000</f>
        <v>77.539787579208976</v>
      </c>
      <c r="D482" s="166">
        <f>VLOOKUP(B482,[2]Indices!$D:$Q,14,)/1000</f>
        <v>82.040549235563063</v>
      </c>
      <c r="E482" s="166">
        <f t="shared" si="37"/>
        <v>77.539787579208976</v>
      </c>
      <c r="F482" s="188" t="str">
        <f t="shared" si="34"/>
        <v/>
      </c>
      <c r="H482" t="str">
        <f t="shared" si="36"/>
        <v/>
      </c>
      <c r="I482" s="188" t="str">
        <f t="shared" si="35"/>
        <v/>
      </c>
    </row>
    <row r="483" spans="1:9">
      <c r="A483">
        <v>480</v>
      </c>
      <c r="B483" s="46">
        <f>VLOOKUP(DATE(YEAR(Dat_01!B$2)-2,MONTH(Dat_01!B$2),1)+A483,[2]Indices!$D:$D,1)</f>
        <v>45619</v>
      </c>
      <c r="C483" s="166">
        <f>VLOOKUP(B483,[2]Indices!$D:$Q,3,)/1000</f>
        <v>43.110696247205254</v>
      </c>
      <c r="D483" s="166">
        <f>VLOOKUP(B483,[2]Indices!$D:$Q,14,)/1000</f>
        <v>82.040549235563063</v>
      </c>
      <c r="E483" s="166">
        <f t="shared" si="37"/>
        <v>43.110696247205254</v>
      </c>
      <c r="F483" s="188" t="str">
        <f t="shared" si="34"/>
        <v/>
      </c>
      <c r="H483" t="str">
        <f t="shared" si="36"/>
        <v/>
      </c>
      <c r="I483" s="188" t="str">
        <f t="shared" si="35"/>
        <v/>
      </c>
    </row>
    <row r="484" spans="1:9">
      <c r="A484">
        <v>481</v>
      </c>
      <c r="B484" s="46">
        <f>VLOOKUP(DATE(YEAR(Dat_01!B$2)-2,MONTH(Dat_01!B$2),1)+A484,[2]Indices!$D:$D,1)</f>
        <v>45620</v>
      </c>
      <c r="C484" s="166">
        <f>VLOOKUP(B484,[2]Indices!$D:$Q,3,)/1000</f>
        <v>43.692276563208978</v>
      </c>
      <c r="D484" s="166">
        <f>VLOOKUP(B484,[2]Indices!$D:$Q,14,)/1000</f>
        <v>82.040549235563063</v>
      </c>
      <c r="E484" s="166">
        <f t="shared" si="37"/>
        <v>43.692276563208978</v>
      </c>
      <c r="F484" s="188" t="str">
        <f t="shared" si="34"/>
        <v/>
      </c>
      <c r="H484" t="str">
        <f t="shared" si="36"/>
        <v/>
      </c>
      <c r="I484" s="188" t="str">
        <f t="shared" si="35"/>
        <v/>
      </c>
    </row>
    <row r="485" spans="1:9">
      <c r="A485">
        <v>482</v>
      </c>
      <c r="B485" s="46">
        <f>VLOOKUP(DATE(YEAR(Dat_01!B$2)-2,MONTH(Dat_01!B$2),1)+A485,[2]Indices!$D:$D,1)</f>
        <v>45621</v>
      </c>
      <c r="C485" s="166">
        <f>VLOOKUP(B485,[2]Indices!$D:$Q,3,)/1000</f>
        <v>66.915898435208973</v>
      </c>
      <c r="D485" s="166">
        <f>VLOOKUP(B485,[2]Indices!$D:$Q,14,)/1000</f>
        <v>82.040549235563063</v>
      </c>
      <c r="E485" s="166">
        <f t="shared" si="37"/>
        <v>66.915898435208973</v>
      </c>
      <c r="F485" s="188" t="str">
        <f t="shared" si="34"/>
        <v/>
      </c>
      <c r="H485" t="str">
        <f t="shared" si="36"/>
        <v/>
      </c>
      <c r="I485" s="188" t="str">
        <f t="shared" si="35"/>
        <v/>
      </c>
    </row>
    <row r="486" spans="1:9">
      <c r="A486">
        <v>483</v>
      </c>
      <c r="B486" s="46">
        <f>VLOOKUP(DATE(YEAR(Dat_01!B$2)-2,MONTH(Dat_01!B$2),1)+A486,[2]Indices!$D:$D,1)</f>
        <v>45622</v>
      </c>
      <c r="C486" s="166">
        <f>VLOOKUP(B486,[2]Indices!$D:$Q,3,)/1000</f>
        <v>92.756794711207121</v>
      </c>
      <c r="D486" s="166">
        <f>VLOOKUP(B486,[2]Indices!$D:$Q,14,)/1000</f>
        <v>82.040549235563063</v>
      </c>
      <c r="E486" s="166">
        <f t="shared" si="37"/>
        <v>82.040549235563063</v>
      </c>
      <c r="F486" s="188" t="str">
        <f t="shared" si="34"/>
        <v/>
      </c>
      <c r="H486" t="str">
        <f t="shared" si="36"/>
        <v/>
      </c>
      <c r="I486" s="188" t="str">
        <f t="shared" si="35"/>
        <v/>
      </c>
    </row>
    <row r="487" spans="1:9">
      <c r="A487">
        <v>484</v>
      </c>
      <c r="B487" s="46">
        <f>VLOOKUP(DATE(YEAR(Dat_01!B$2)-2,MONTH(Dat_01!B$2),1)+A487,[2]Indices!$D:$D,1)</f>
        <v>45623</v>
      </c>
      <c r="C487" s="166">
        <f>VLOOKUP(B487,[2]Indices!$D:$Q,3,)/1000</f>
        <v>88.907669110948547</v>
      </c>
      <c r="D487" s="166">
        <f>VLOOKUP(B487,[2]Indices!$D:$Q,14,)/1000</f>
        <v>82.040549235563063</v>
      </c>
      <c r="E487" s="166">
        <f t="shared" si="37"/>
        <v>82.040549235563063</v>
      </c>
      <c r="F487" s="188" t="str">
        <f t="shared" si="34"/>
        <v/>
      </c>
      <c r="H487" t="str">
        <f t="shared" si="36"/>
        <v/>
      </c>
      <c r="I487" s="188" t="str">
        <f t="shared" si="35"/>
        <v/>
      </c>
    </row>
    <row r="488" spans="1:9">
      <c r="A488">
        <v>485</v>
      </c>
      <c r="B488" s="46">
        <f>VLOOKUP(DATE(YEAR(Dat_01!B$2)-2,MONTH(Dat_01!B$2),1)+A488,[2]Indices!$D:$D,1)</f>
        <v>45624</v>
      </c>
      <c r="C488" s="166">
        <f>VLOOKUP(B488,[2]Indices!$D:$Q,3,)/1000</f>
        <v>87.877523222946678</v>
      </c>
      <c r="D488" s="166">
        <f>VLOOKUP(B488,[2]Indices!$D:$Q,14,)/1000</f>
        <v>82.040549235563063</v>
      </c>
      <c r="E488" s="166">
        <f t="shared" si="37"/>
        <v>82.040549235563063</v>
      </c>
      <c r="F488" s="188" t="str">
        <f t="shared" si="34"/>
        <v/>
      </c>
      <c r="H488" t="str">
        <f t="shared" si="36"/>
        <v/>
      </c>
      <c r="I488" s="188" t="str">
        <f t="shared" si="35"/>
        <v/>
      </c>
    </row>
    <row r="489" spans="1:9">
      <c r="A489">
        <v>486</v>
      </c>
      <c r="B489" s="46">
        <f>VLOOKUP(DATE(YEAR(Dat_01!B$2)-2,MONTH(Dat_01!B$2),1)+A489,[2]Indices!$D:$D,1)</f>
        <v>45625</v>
      </c>
      <c r="C489" s="166">
        <f>VLOOKUP(B489,[2]Indices!$D:$Q,3,)/1000</f>
        <v>83.668051382946686</v>
      </c>
      <c r="D489" s="166">
        <f>VLOOKUP(B489,[2]Indices!$D:$Q,14,)/1000</f>
        <v>82.040549235563063</v>
      </c>
      <c r="E489" s="166">
        <f t="shared" si="37"/>
        <v>82.040549235563063</v>
      </c>
      <c r="F489" s="188" t="str">
        <f t="shared" si="34"/>
        <v/>
      </c>
      <c r="H489" t="str">
        <f t="shared" si="36"/>
        <v/>
      </c>
      <c r="I489" s="188" t="str">
        <f t="shared" si="35"/>
        <v/>
      </c>
    </row>
    <row r="490" spans="1:9">
      <c r="A490">
        <v>487</v>
      </c>
      <c r="B490" s="46">
        <f>VLOOKUP(DATE(YEAR(Dat_01!B$2)-2,MONTH(Dat_01!B$2),1)+A490,[2]Indices!$D:$D,1)</f>
        <v>45626</v>
      </c>
      <c r="C490" s="166">
        <f>VLOOKUP(B490,[2]Indices!$D:$Q,3,)/1000</f>
        <v>75.554168506946681</v>
      </c>
      <c r="D490" s="166">
        <f>VLOOKUP(B490,[2]Indices!$D:$Q,14,)/1000</f>
        <v>82.040549235563063</v>
      </c>
      <c r="E490" s="166">
        <f t="shared" si="37"/>
        <v>75.554168506946681</v>
      </c>
      <c r="F490" s="188" t="str">
        <f t="shared" si="34"/>
        <v/>
      </c>
      <c r="H490" t="str">
        <f t="shared" si="36"/>
        <v/>
      </c>
      <c r="I490" s="188" t="str">
        <f t="shared" si="35"/>
        <v/>
      </c>
    </row>
    <row r="491" spans="1:9">
      <c r="A491">
        <v>488</v>
      </c>
      <c r="B491" s="46">
        <f>VLOOKUP(DATE(YEAR(Dat_01!B$2)-2,MONTH(Dat_01!B$2),1)+A491,[2]Indices!$D:$D,1)</f>
        <v>45627</v>
      </c>
      <c r="C491" s="166">
        <f>VLOOKUP(B491,[2]Indices!$D:$Q,3,)/1000</f>
        <v>83.351727374948538</v>
      </c>
      <c r="D491" s="166">
        <f>VLOOKUP(B491,[2]Indices!$D:$Q,14,)/1000</f>
        <v>104.34579689704225</v>
      </c>
      <c r="E491" s="166">
        <f t="shared" si="37"/>
        <v>83.351727374948538</v>
      </c>
      <c r="F491" s="188" t="str">
        <f t="shared" si="34"/>
        <v/>
      </c>
      <c r="H491" t="str">
        <f t="shared" si="36"/>
        <v/>
      </c>
      <c r="I491" s="188" t="str">
        <f t="shared" si="35"/>
        <v/>
      </c>
    </row>
    <row r="492" spans="1:9">
      <c r="A492">
        <v>489</v>
      </c>
      <c r="B492" s="46">
        <f>VLOOKUP(DATE(YEAR(Dat_01!B$2)-2,MONTH(Dat_01!B$2),1)+A492,[2]Indices!$D:$D,1)</f>
        <v>45628</v>
      </c>
      <c r="C492" s="166">
        <f>VLOOKUP(B492,[2]Indices!$D:$Q,3,)/1000</f>
        <v>89.505745218946672</v>
      </c>
      <c r="D492" s="166">
        <f>VLOOKUP(B492,[2]Indices!$D:$Q,14,)/1000</f>
        <v>104.34579689704225</v>
      </c>
      <c r="E492" s="166">
        <f t="shared" si="37"/>
        <v>89.505745218946672</v>
      </c>
      <c r="F492" s="188" t="str">
        <f t="shared" si="34"/>
        <v/>
      </c>
      <c r="H492" t="str">
        <f t="shared" si="36"/>
        <v/>
      </c>
      <c r="I492" s="188" t="str">
        <f t="shared" si="35"/>
        <v/>
      </c>
    </row>
    <row r="493" spans="1:9">
      <c r="A493">
        <v>490</v>
      </c>
      <c r="B493" s="46">
        <f>VLOOKUP(DATE(YEAR(Dat_01!B$2)-2,MONTH(Dat_01!B$2),1)+A493,[2]Indices!$D:$D,1)</f>
        <v>45629</v>
      </c>
      <c r="C493" s="166">
        <f>VLOOKUP(B493,[2]Indices!$D:$Q,3,)/1000</f>
        <v>85.303495534948539</v>
      </c>
      <c r="D493" s="166">
        <f>VLOOKUP(B493,[2]Indices!$D:$Q,14,)/1000</f>
        <v>104.34579689704225</v>
      </c>
      <c r="E493" s="166">
        <f t="shared" si="37"/>
        <v>85.303495534948539</v>
      </c>
      <c r="F493" s="188" t="str">
        <f t="shared" si="34"/>
        <v/>
      </c>
      <c r="H493" t="str">
        <f t="shared" si="36"/>
        <v/>
      </c>
      <c r="I493" s="188" t="str">
        <f t="shared" si="35"/>
        <v/>
      </c>
    </row>
    <row r="494" spans="1:9">
      <c r="A494">
        <v>491</v>
      </c>
      <c r="B494" s="46">
        <f>VLOOKUP(DATE(YEAR(Dat_01!B$2)-2,MONTH(Dat_01!B$2),1)+A494,[2]Indices!$D:$D,1)</f>
        <v>45630</v>
      </c>
      <c r="C494" s="166">
        <f>VLOOKUP(B494,[2]Indices!$D:$Q,3,)/1000</f>
        <v>79.086734727937156</v>
      </c>
      <c r="D494" s="166">
        <f>VLOOKUP(B494,[2]Indices!$D:$Q,14,)/1000</f>
        <v>104.34579689704225</v>
      </c>
      <c r="E494" s="166">
        <f t="shared" si="37"/>
        <v>79.086734727937156</v>
      </c>
      <c r="F494" s="188" t="str">
        <f t="shared" si="34"/>
        <v/>
      </c>
      <c r="H494" t="str">
        <f t="shared" si="36"/>
        <v/>
      </c>
      <c r="I494" s="188" t="str">
        <f t="shared" si="35"/>
        <v/>
      </c>
    </row>
    <row r="495" spans="1:9">
      <c r="A495">
        <v>492</v>
      </c>
      <c r="B495" s="46">
        <f>VLOOKUP(DATE(YEAR(Dat_01!B$2)-2,MONTH(Dat_01!B$2),1)+A495,[2]Indices!$D:$D,1)</f>
        <v>45631</v>
      </c>
      <c r="C495" s="166">
        <f>VLOOKUP(B495,[2]Indices!$D:$Q,3,)/1000</f>
        <v>78.93060100793528</v>
      </c>
      <c r="D495" s="166">
        <f>VLOOKUP(B495,[2]Indices!$D:$Q,14,)/1000</f>
        <v>104.34579689704225</v>
      </c>
      <c r="E495" s="166">
        <f t="shared" si="37"/>
        <v>78.93060100793528</v>
      </c>
      <c r="F495" s="188" t="str">
        <f t="shared" si="34"/>
        <v/>
      </c>
      <c r="H495" t="str">
        <f t="shared" si="36"/>
        <v/>
      </c>
      <c r="I495" s="188" t="str">
        <f t="shared" si="35"/>
        <v/>
      </c>
    </row>
    <row r="496" spans="1:9">
      <c r="A496">
        <v>493</v>
      </c>
      <c r="B496" s="46">
        <f>VLOOKUP(DATE(YEAR(Dat_01!B$2)-2,MONTH(Dat_01!B$2),1)+A496,[2]Indices!$D:$D,1)</f>
        <v>45632</v>
      </c>
      <c r="C496" s="166">
        <f>VLOOKUP(B496,[2]Indices!$D:$Q,3,)/1000</f>
        <v>64.088982263935293</v>
      </c>
      <c r="D496" s="166">
        <f>VLOOKUP(B496,[2]Indices!$D:$Q,14,)/1000</f>
        <v>104.34579689704225</v>
      </c>
      <c r="E496" s="166">
        <f t="shared" si="37"/>
        <v>64.088982263935293</v>
      </c>
      <c r="F496" s="188" t="str">
        <f t="shared" si="34"/>
        <v/>
      </c>
      <c r="H496" t="str">
        <f t="shared" si="36"/>
        <v/>
      </c>
      <c r="I496" s="188" t="str">
        <f t="shared" si="35"/>
        <v/>
      </c>
    </row>
    <row r="497" spans="1:9">
      <c r="A497">
        <v>494</v>
      </c>
      <c r="B497" s="46">
        <f>VLOOKUP(DATE(YEAR(Dat_01!B$2)-2,MONTH(Dat_01!B$2),1)+A497,[2]Indices!$D:$D,1)</f>
        <v>45633</v>
      </c>
      <c r="C497" s="166">
        <f>VLOOKUP(B497,[2]Indices!$D:$Q,3,)/1000</f>
        <v>40.162962339937152</v>
      </c>
      <c r="D497" s="166">
        <f>VLOOKUP(B497,[2]Indices!$D:$Q,14,)/1000</f>
        <v>104.34579689704225</v>
      </c>
      <c r="E497" s="166">
        <f t="shared" si="37"/>
        <v>40.162962339937152</v>
      </c>
      <c r="F497" s="188" t="str">
        <f t="shared" si="34"/>
        <v/>
      </c>
      <c r="H497" t="str">
        <f t="shared" si="36"/>
        <v/>
      </c>
      <c r="I497" s="188" t="str">
        <f t="shared" si="35"/>
        <v/>
      </c>
    </row>
    <row r="498" spans="1:9">
      <c r="A498">
        <v>495</v>
      </c>
      <c r="B498" s="46">
        <f>VLOOKUP(DATE(YEAR(Dat_01!B$2)-2,MONTH(Dat_01!B$2),1)+A498,[2]Indices!$D:$D,1)</f>
        <v>45634</v>
      </c>
      <c r="C498" s="166">
        <f>VLOOKUP(B498,[2]Indices!$D:$Q,3,)/1000</f>
        <v>38.804149971937157</v>
      </c>
      <c r="D498" s="166">
        <f>VLOOKUP(B498,[2]Indices!$D:$Q,14,)/1000</f>
        <v>104.34579689704225</v>
      </c>
      <c r="E498" s="166">
        <f t="shared" si="37"/>
        <v>38.804149971937157</v>
      </c>
      <c r="F498" s="188" t="str">
        <f t="shared" si="34"/>
        <v/>
      </c>
      <c r="H498" t="str">
        <f t="shared" si="36"/>
        <v/>
      </c>
      <c r="I498" s="188" t="str">
        <f t="shared" si="35"/>
        <v/>
      </c>
    </row>
    <row r="499" spans="1:9">
      <c r="A499">
        <v>496</v>
      </c>
      <c r="B499" s="46">
        <f>VLOOKUP(DATE(YEAR(Dat_01!B$2)-2,MONTH(Dat_01!B$2),1)+A499,[2]Indices!$D:$D,1)</f>
        <v>45635</v>
      </c>
      <c r="C499" s="166">
        <f>VLOOKUP(B499,[2]Indices!$D:$Q,3,)/1000</f>
        <v>63.322006991937151</v>
      </c>
      <c r="D499" s="166">
        <f>VLOOKUP(B499,[2]Indices!$D:$Q,14,)/1000</f>
        <v>104.34579689704225</v>
      </c>
      <c r="E499" s="166">
        <f t="shared" si="37"/>
        <v>63.322006991937151</v>
      </c>
      <c r="F499" s="188" t="str">
        <f t="shared" si="34"/>
        <v/>
      </c>
      <c r="H499" t="str">
        <f t="shared" si="36"/>
        <v/>
      </c>
      <c r="I499" s="188" t="str">
        <f t="shared" si="35"/>
        <v/>
      </c>
    </row>
    <row r="500" spans="1:9">
      <c r="A500">
        <v>497</v>
      </c>
      <c r="B500" s="46">
        <f>VLOOKUP(DATE(YEAR(Dat_01!B$2)-2,MONTH(Dat_01!B$2),1)+A500,[2]Indices!$D:$D,1)</f>
        <v>45636</v>
      </c>
      <c r="C500" s="166">
        <f>VLOOKUP(B500,[2]Indices!$D:$Q,3,)/1000</f>
        <v>102.49785781593529</v>
      </c>
      <c r="D500" s="166">
        <f>VLOOKUP(B500,[2]Indices!$D:$Q,14,)/1000</f>
        <v>104.34579689704225</v>
      </c>
      <c r="E500" s="166">
        <f t="shared" si="37"/>
        <v>102.49785781593529</v>
      </c>
      <c r="F500" s="188" t="str">
        <f t="shared" si="34"/>
        <v/>
      </c>
      <c r="H500" t="str">
        <f t="shared" si="36"/>
        <v/>
      </c>
      <c r="I500" s="188" t="str">
        <f t="shared" si="35"/>
        <v/>
      </c>
    </row>
    <row r="501" spans="1:9">
      <c r="A501">
        <v>498</v>
      </c>
      <c r="B501" s="46">
        <f>VLOOKUP(DATE(YEAR(Dat_01!B$2)-2,MONTH(Dat_01!B$2),1)+A501,[2]Indices!$D:$D,1)</f>
        <v>45637</v>
      </c>
      <c r="C501" s="166">
        <f>VLOOKUP(B501,[2]Indices!$D:$Q,3,)/1000</f>
        <v>108.2293404624332</v>
      </c>
      <c r="D501" s="166">
        <f>VLOOKUP(B501,[2]Indices!$D:$Q,14,)/1000</f>
        <v>104.34579689704225</v>
      </c>
      <c r="E501" s="166">
        <f t="shared" si="37"/>
        <v>104.34579689704225</v>
      </c>
      <c r="F501" s="188" t="str">
        <f t="shared" si="34"/>
        <v/>
      </c>
      <c r="H501" t="str">
        <f t="shared" si="36"/>
        <v/>
      </c>
      <c r="I501" s="188" t="str">
        <f t="shared" si="35"/>
        <v/>
      </c>
    </row>
    <row r="502" spans="1:9">
      <c r="A502">
        <v>499</v>
      </c>
      <c r="B502" s="46">
        <f>VLOOKUP(DATE(YEAR(Dat_01!B$2)-2,MONTH(Dat_01!B$2),1)+A502,[2]Indices!$D:$D,1)</f>
        <v>45638</v>
      </c>
      <c r="C502" s="166">
        <f>VLOOKUP(B502,[2]Indices!$D:$Q,3,)/1000</f>
        <v>113.80277490243134</v>
      </c>
      <c r="D502" s="166">
        <f>VLOOKUP(B502,[2]Indices!$D:$Q,14,)/1000</f>
        <v>104.34579689704225</v>
      </c>
      <c r="E502" s="166">
        <f t="shared" si="37"/>
        <v>104.34579689704225</v>
      </c>
      <c r="F502" s="188" t="str">
        <f t="shared" si="34"/>
        <v/>
      </c>
      <c r="H502" t="str">
        <f t="shared" si="36"/>
        <v/>
      </c>
      <c r="I502" s="188" t="str">
        <f t="shared" si="35"/>
        <v/>
      </c>
    </row>
    <row r="503" spans="1:9">
      <c r="A503">
        <v>500</v>
      </c>
      <c r="B503" s="46">
        <f>VLOOKUP(DATE(YEAR(Dat_01!B$2)-2,MONTH(Dat_01!B$2),1)+A503,[2]Indices!$D:$D,1)</f>
        <v>45639</v>
      </c>
      <c r="C503" s="166">
        <f>VLOOKUP(B503,[2]Indices!$D:$Q,3,)/1000</f>
        <v>110.82258629043135</v>
      </c>
      <c r="D503" s="166">
        <f>VLOOKUP(B503,[2]Indices!$D:$Q,14,)/1000</f>
        <v>104.34579689704225</v>
      </c>
      <c r="E503" s="166">
        <f t="shared" si="37"/>
        <v>104.34579689704225</v>
      </c>
      <c r="F503" s="188" t="str">
        <f t="shared" si="34"/>
        <v/>
      </c>
      <c r="H503" t="str">
        <f t="shared" si="36"/>
        <v/>
      </c>
      <c r="I503" s="188" t="str">
        <f t="shared" si="35"/>
        <v/>
      </c>
    </row>
    <row r="504" spans="1:9">
      <c r="A504">
        <v>501</v>
      </c>
      <c r="B504" s="46">
        <f>VLOOKUP(DATE(YEAR(Dat_01!B$2)-2,MONTH(Dat_01!B$2),1)+A504,[2]Indices!$D:$D,1)</f>
        <v>45640</v>
      </c>
      <c r="C504" s="166">
        <f>VLOOKUP(B504,[2]Indices!$D:$Q,3,)/1000</f>
        <v>80.227083350431329</v>
      </c>
      <c r="D504" s="166">
        <f>VLOOKUP(B504,[2]Indices!$D:$Q,14,)/1000</f>
        <v>104.34579689704225</v>
      </c>
      <c r="E504" s="166">
        <f t="shared" si="37"/>
        <v>80.227083350431329</v>
      </c>
      <c r="F504" s="188" t="str">
        <f t="shared" si="34"/>
        <v/>
      </c>
      <c r="H504" t="str">
        <f t="shared" si="36"/>
        <v/>
      </c>
      <c r="I504" s="188" t="str">
        <f t="shared" si="35"/>
        <v/>
      </c>
    </row>
    <row r="505" spans="1:9">
      <c r="A505">
        <v>502</v>
      </c>
      <c r="B505" s="46">
        <f>VLOOKUP(DATE(YEAR(Dat_01!B$2)-2,MONTH(Dat_01!B$2),1)+A505,[2]Indices!$D:$D,1)</f>
        <v>45641</v>
      </c>
      <c r="C505" s="166">
        <f>VLOOKUP(B505,[2]Indices!$D:$Q,3,)/1000</f>
        <v>39.7176590744332</v>
      </c>
      <c r="D505" s="166">
        <f>VLOOKUP(B505,[2]Indices!$D:$Q,14,)/1000</f>
        <v>104.34579689704225</v>
      </c>
      <c r="E505" s="166">
        <f t="shared" si="37"/>
        <v>39.7176590744332</v>
      </c>
      <c r="F505" s="188" t="str">
        <f t="shared" si="34"/>
        <v>D</v>
      </c>
      <c r="G505" s="189">
        <f>IF(DAY(B505)=15,D505,"")</f>
        <v>104.34579689704225</v>
      </c>
      <c r="H505" t="str">
        <f t="shared" si="36"/>
        <v/>
      </c>
      <c r="I505" s="188" t="str">
        <f t="shared" si="35"/>
        <v>D</v>
      </c>
    </row>
    <row r="506" spans="1:9">
      <c r="A506">
        <v>503</v>
      </c>
      <c r="B506" s="46">
        <f>VLOOKUP(DATE(YEAR(Dat_01!B$2)-2,MONTH(Dat_01!B$2),1)+A506,[2]Indices!$D:$D,1)</f>
        <v>45642</v>
      </c>
      <c r="C506" s="166">
        <f>VLOOKUP(B506,[2]Indices!$D:$Q,3,)/1000</f>
        <v>64.088950914433198</v>
      </c>
      <c r="D506" s="166">
        <f>VLOOKUP(B506,[2]Indices!$D:$Q,14,)/1000</f>
        <v>104.34579689704225</v>
      </c>
      <c r="E506" s="166">
        <f t="shared" si="37"/>
        <v>64.088950914433198</v>
      </c>
      <c r="F506" s="188" t="str">
        <f t="shared" si="34"/>
        <v/>
      </c>
      <c r="H506" t="str">
        <f t="shared" si="36"/>
        <v/>
      </c>
      <c r="I506" s="188" t="str">
        <f t="shared" si="35"/>
        <v/>
      </c>
    </row>
    <row r="507" spans="1:9">
      <c r="A507">
        <v>504</v>
      </c>
      <c r="B507" s="46">
        <f>VLOOKUP(DATE(YEAR(Dat_01!B$2)-2,MONTH(Dat_01!B$2),1)+A507,[2]Indices!$D:$D,1)</f>
        <v>45643</v>
      </c>
      <c r="C507" s="166">
        <f>VLOOKUP(B507,[2]Indices!$D:$Q,3,)/1000</f>
        <v>70.47621098243134</v>
      </c>
      <c r="D507" s="166">
        <f>VLOOKUP(B507,[2]Indices!$D:$Q,14,)/1000</f>
        <v>104.34579689704225</v>
      </c>
      <c r="E507" s="166">
        <f t="shared" si="37"/>
        <v>70.47621098243134</v>
      </c>
      <c r="F507" s="188" t="str">
        <f t="shared" si="34"/>
        <v/>
      </c>
      <c r="H507" t="str">
        <f t="shared" si="36"/>
        <v/>
      </c>
      <c r="I507" s="188" t="str">
        <f t="shared" si="35"/>
        <v/>
      </c>
    </row>
    <row r="508" spans="1:9">
      <c r="A508">
        <v>505</v>
      </c>
      <c r="B508" s="46">
        <f>VLOOKUP(DATE(YEAR(Dat_01!B$2)-2,MONTH(Dat_01!B$2),1)+A508,[2]Indices!$D:$D,1)</f>
        <v>45644</v>
      </c>
      <c r="C508" s="166">
        <f>VLOOKUP(B508,[2]Indices!$D:$Q,3,)/1000</f>
        <v>92.598211698818446</v>
      </c>
      <c r="D508" s="166">
        <f>VLOOKUP(B508,[2]Indices!$D:$Q,14,)/1000</f>
        <v>104.34579689704225</v>
      </c>
      <c r="E508" s="166">
        <f t="shared" si="37"/>
        <v>92.598211698818446</v>
      </c>
      <c r="F508" s="188" t="str">
        <f t="shared" si="34"/>
        <v/>
      </c>
      <c r="H508" t="str">
        <f t="shared" si="36"/>
        <v/>
      </c>
      <c r="I508" s="188" t="str">
        <f t="shared" si="35"/>
        <v/>
      </c>
    </row>
    <row r="509" spans="1:9">
      <c r="A509">
        <v>506</v>
      </c>
      <c r="B509" s="46">
        <f>VLOOKUP(DATE(YEAR(Dat_01!B$2)-2,MONTH(Dat_01!B$2),1)+A509,[2]Indices!$D:$D,1)</f>
        <v>45645</v>
      </c>
      <c r="C509" s="166">
        <f>VLOOKUP(B509,[2]Indices!$D:$Q,3,)/1000</f>
        <v>75.712627666816587</v>
      </c>
      <c r="D509" s="166">
        <f>VLOOKUP(B509,[2]Indices!$D:$Q,14,)/1000</f>
        <v>104.34579689704225</v>
      </c>
      <c r="E509" s="166">
        <f t="shared" si="37"/>
        <v>75.712627666816587</v>
      </c>
      <c r="F509" s="188" t="str">
        <f t="shared" si="34"/>
        <v/>
      </c>
      <c r="H509" t="str">
        <f t="shared" si="36"/>
        <v/>
      </c>
      <c r="I509" s="188" t="str">
        <f t="shared" si="35"/>
        <v/>
      </c>
    </row>
    <row r="510" spans="1:9">
      <c r="A510">
        <v>507</v>
      </c>
      <c r="B510" s="46">
        <f>VLOOKUP(DATE(YEAR(Dat_01!B$2)-2,MONTH(Dat_01!B$2),1)+A510,[2]Indices!$D:$D,1)</f>
        <v>45646</v>
      </c>
      <c r="C510" s="166">
        <f>VLOOKUP(B510,[2]Indices!$D:$Q,3,)/1000</f>
        <v>92.45569500281843</v>
      </c>
      <c r="D510" s="166">
        <f>VLOOKUP(B510,[2]Indices!$D:$Q,14,)/1000</f>
        <v>104.34579689704225</v>
      </c>
      <c r="E510" s="166">
        <f t="shared" si="37"/>
        <v>92.45569500281843</v>
      </c>
      <c r="F510" s="188" t="str">
        <f t="shared" si="34"/>
        <v/>
      </c>
      <c r="H510" t="str">
        <f t="shared" si="36"/>
        <v/>
      </c>
      <c r="I510" s="188" t="str">
        <f t="shared" si="35"/>
        <v/>
      </c>
    </row>
    <row r="511" spans="1:9">
      <c r="A511">
        <v>508</v>
      </c>
      <c r="B511" s="46">
        <f>VLOOKUP(DATE(YEAR(Dat_01!B$2)-2,MONTH(Dat_01!B$2),1)+A511,[2]Indices!$D:$D,1)</f>
        <v>45647</v>
      </c>
      <c r="C511" s="166">
        <f>VLOOKUP(B511,[2]Indices!$D:$Q,3,)/1000</f>
        <v>78.206707970816581</v>
      </c>
      <c r="D511" s="166">
        <f>VLOOKUP(B511,[2]Indices!$D:$Q,14,)/1000</f>
        <v>104.34579689704225</v>
      </c>
      <c r="E511" s="166">
        <f t="shared" si="37"/>
        <v>78.206707970816581</v>
      </c>
      <c r="F511" s="188" t="str">
        <f t="shared" si="34"/>
        <v/>
      </c>
      <c r="H511" t="str">
        <f t="shared" si="36"/>
        <v/>
      </c>
      <c r="I511" s="188" t="str">
        <f t="shared" si="35"/>
        <v/>
      </c>
    </row>
    <row r="512" spans="1:9">
      <c r="A512">
        <v>509</v>
      </c>
      <c r="B512" s="46">
        <f>VLOOKUP(DATE(YEAR(Dat_01!B$2)-2,MONTH(Dat_01!B$2),1)+A512,[2]Indices!$D:$D,1)</f>
        <v>45648</v>
      </c>
      <c r="C512" s="166">
        <f>VLOOKUP(B512,[2]Indices!$D:$Q,3,)/1000</f>
        <v>61.799051530818438</v>
      </c>
      <c r="D512" s="166">
        <f>VLOOKUP(B512,[2]Indices!$D:$Q,14,)/1000</f>
        <v>104.34579689704225</v>
      </c>
      <c r="E512" s="166">
        <f t="shared" si="37"/>
        <v>61.799051530818438</v>
      </c>
      <c r="F512" s="188" t="str">
        <f t="shared" si="34"/>
        <v/>
      </c>
      <c r="H512" t="str">
        <f t="shared" si="36"/>
        <v/>
      </c>
      <c r="I512" s="188" t="str">
        <f t="shared" si="35"/>
        <v/>
      </c>
    </row>
    <row r="513" spans="1:9">
      <c r="A513">
        <v>510</v>
      </c>
      <c r="B513" s="46">
        <f>VLOOKUP(DATE(YEAR(Dat_01!B$2)-2,MONTH(Dat_01!B$2),1)+A513,[2]Indices!$D:$D,1)</f>
        <v>45649</v>
      </c>
      <c r="C513" s="166">
        <f>VLOOKUP(B513,[2]Indices!$D:$Q,3,)/1000</f>
        <v>57.386626711818444</v>
      </c>
      <c r="D513" s="166">
        <f>VLOOKUP(B513,[2]Indices!$D:$Q,14,)/1000</f>
        <v>104.34579689704225</v>
      </c>
      <c r="E513" s="166">
        <f t="shared" si="37"/>
        <v>57.386626711818444</v>
      </c>
      <c r="F513" s="188" t="str">
        <f t="shared" si="34"/>
        <v/>
      </c>
      <c r="H513" t="str">
        <f t="shared" si="36"/>
        <v/>
      </c>
      <c r="I513" s="188" t="str">
        <f t="shared" si="35"/>
        <v/>
      </c>
    </row>
    <row r="514" spans="1:9">
      <c r="A514">
        <v>511</v>
      </c>
      <c r="B514" s="46">
        <f>VLOOKUP(DATE(YEAR(Dat_01!B$2)-2,MONTH(Dat_01!B$2),1)+A514,[2]Indices!$D:$D,1)</f>
        <v>45650</v>
      </c>
      <c r="C514" s="166">
        <f>VLOOKUP(B514,[2]Indices!$D:$Q,3,)/1000</f>
        <v>52.449582449816582</v>
      </c>
      <c r="D514" s="166">
        <f>VLOOKUP(B514,[2]Indices!$D:$Q,14,)/1000</f>
        <v>104.34579689704225</v>
      </c>
      <c r="E514" s="166">
        <f t="shared" si="37"/>
        <v>52.449582449816582</v>
      </c>
      <c r="F514" s="188" t="str">
        <f t="shared" si="34"/>
        <v/>
      </c>
      <c r="H514" t="str">
        <f t="shared" si="36"/>
        <v/>
      </c>
      <c r="I514" s="188" t="str">
        <f t="shared" si="35"/>
        <v/>
      </c>
    </row>
    <row r="515" spans="1:9">
      <c r="A515">
        <v>512</v>
      </c>
      <c r="B515" s="46">
        <f>VLOOKUP(DATE(YEAR(Dat_01!B$2)-2,MONTH(Dat_01!B$2),1)+A515,[2]Indices!$D:$D,1)</f>
        <v>45651</v>
      </c>
      <c r="C515" s="166">
        <f>VLOOKUP(B515,[2]Indices!$D:$Q,3,)/1000</f>
        <v>61.08341566762121</v>
      </c>
      <c r="D515" s="166">
        <f>VLOOKUP(B515,[2]Indices!$D:$Q,14,)/1000</f>
        <v>104.34579689704225</v>
      </c>
      <c r="E515" s="166">
        <f t="shared" si="37"/>
        <v>61.08341566762121</v>
      </c>
      <c r="F515" s="188" t="str">
        <f t="shared" ref="F515:F578" si="38">IF(DAY(B515)=15,IF(MONTH(B515)=1,"E",IF(MONTH(B515)=2,"F",IF(MONTH(B515)=3,"M",IF(MONTH(B515)=4,"A",IF(MONTH(B515)=5,"M",IF(MONTH(B515)=6,"J",IF(MONTH(B515)=7,"J",IF(MONTH(B515)=8,"A",IF(MONTH(B515)=9,"S",IF(MONTH(B515)=10,"O",IF(MONTH(B515)=11,"N",IF(MONTH(B515)=12,"D","")))))))))))),"")</f>
        <v/>
      </c>
      <c r="H515" t="str">
        <f t="shared" si="36"/>
        <v/>
      </c>
      <c r="I515" s="188" t="str">
        <f t="shared" si="35"/>
        <v/>
      </c>
    </row>
    <row r="516" spans="1:9">
      <c r="A516">
        <v>513</v>
      </c>
      <c r="B516" s="46">
        <f>VLOOKUP(DATE(YEAR(Dat_01!B$2)-2,MONTH(Dat_01!B$2),1)+A516,[2]Indices!$D:$D,1)</f>
        <v>45652</v>
      </c>
      <c r="C516" s="166">
        <f>VLOOKUP(B516,[2]Indices!$D:$Q,3,)/1000</f>
        <v>89.46091912362121</v>
      </c>
      <c r="D516" s="166">
        <f>VLOOKUP(B516,[2]Indices!$D:$Q,14,)/1000</f>
        <v>104.34579689704225</v>
      </c>
      <c r="E516" s="166">
        <f t="shared" si="37"/>
        <v>89.46091912362121</v>
      </c>
      <c r="F516" s="188" t="str">
        <f t="shared" si="38"/>
        <v/>
      </c>
      <c r="H516" t="str">
        <f t="shared" si="36"/>
        <v/>
      </c>
      <c r="I516" s="188" t="str">
        <f t="shared" ref="I516:I579" si="39">IF(DAY(B516)=15,IF(MONTH(B516)=1,"E",IF(MONTH(B516)=2,"F",IF(MONTH(B516)=3,"M",IF(MONTH(B516)=4,"A",IF(MONTH(B516)=5,"M",IF(MONTH(B516)=6,"J",IF(MONTH(B516)=7,"J",IF(MONTH(B516)=8,"A",IF(MONTH(B516)=9,"S",IF(MONTH(B516)=10,"O",IF(MONTH(B516)=11,"N",IF(MONTH(B516)=12,"D","")))))))))))),"")</f>
        <v/>
      </c>
    </row>
    <row r="517" spans="1:9">
      <c r="A517">
        <v>514</v>
      </c>
      <c r="B517" s="46">
        <f>VLOOKUP(DATE(YEAR(Dat_01!B$2)-2,MONTH(Dat_01!B$2),1)+A517,[2]Indices!$D:$D,1)</f>
        <v>45653</v>
      </c>
      <c r="C517" s="166">
        <f>VLOOKUP(B517,[2]Indices!$D:$Q,3,)/1000</f>
        <v>90.775996751621207</v>
      </c>
      <c r="D517" s="166">
        <f>VLOOKUP(B517,[2]Indices!$D:$Q,14,)/1000</f>
        <v>104.34579689704225</v>
      </c>
      <c r="E517" s="166">
        <f t="shared" si="37"/>
        <v>90.775996751621207</v>
      </c>
      <c r="F517" s="188" t="str">
        <f t="shared" si="38"/>
        <v/>
      </c>
      <c r="H517" t="str">
        <f t="shared" ref="H517:H580" si="40">IF(MONTH(B517)=1,IF(DAY(B517)=1,YEAR(B517),""),"")</f>
        <v/>
      </c>
      <c r="I517" s="188" t="str">
        <f t="shared" si="39"/>
        <v/>
      </c>
    </row>
    <row r="518" spans="1:9">
      <c r="A518">
        <v>515</v>
      </c>
      <c r="B518" s="46">
        <f>VLOOKUP(DATE(YEAR(Dat_01!B$2)-2,MONTH(Dat_01!B$2),1)+A518,[2]Indices!$D:$D,1)</f>
        <v>45654</v>
      </c>
      <c r="C518" s="166">
        <f>VLOOKUP(B518,[2]Indices!$D:$Q,3,)/1000</f>
        <v>93.651292132621208</v>
      </c>
      <c r="D518" s="166">
        <f>VLOOKUP(B518,[2]Indices!$D:$Q,14,)/1000</f>
        <v>104.34579689704225</v>
      </c>
      <c r="E518" s="166">
        <f t="shared" si="37"/>
        <v>93.651292132621208</v>
      </c>
      <c r="F518" s="188" t="str">
        <f t="shared" si="38"/>
        <v/>
      </c>
      <c r="H518" t="str">
        <f t="shared" si="40"/>
        <v/>
      </c>
      <c r="I518" s="188" t="str">
        <f t="shared" si="39"/>
        <v/>
      </c>
    </row>
    <row r="519" spans="1:9">
      <c r="A519">
        <v>516</v>
      </c>
      <c r="B519" s="46">
        <f>VLOOKUP(DATE(YEAR(Dat_01!B$2)-2,MONTH(Dat_01!B$2),1)+A519,[2]Indices!$D:$D,1)</f>
        <v>45655</v>
      </c>
      <c r="C519" s="166">
        <f>VLOOKUP(B519,[2]Indices!$D:$Q,3,)/1000</f>
        <v>85.887283035621209</v>
      </c>
      <c r="D519" s="166">
        <f>VLOOKUP(B519,[2]Indices!$D:$Q,14,)/1000</f>
        <v>104.34579689704225</v>
      </c>
      <c r="E519" s="166">
        <f t="shared" si="37"/>
        <v>85.887283035621209</v>
      </c>
      <c r="F519" s="188" t="str">
        <f t="shared" si="38"/>
        <v/>
      </c>
      <c r="H519" t="str">
        <f t="shared" si="40"/>
        <v/>
      </c>
      <c r="I519" s="188" t="str">
        <f t="shared" si="39"/>
        <v/>
      </c>
    </row>
    <row r="520" spans="1:9">
      <c r="A520">
        <v>517</v>
      </c>
      <c r="B520" s="46">
        <f>VLOOKUP(DATE(YEAR(Dat_01!B$2)-2,MONTH(Dat_01!B$2),1)+A520,[2]Indices!$D:$D,1)</f>
        <v>45656</v>
      </c>
      <c r="C520" s="166">
        <f>VLOOKUP(B520,[2]Indices!$D:$Q,3,)/1000</f>
        <v>98.553430639621212</v>
      </c>
      <c r="D520" s="166">
        <f>VLOOKUP(B520,[2]Indices!$D:$Q,14,)/1000</f>
        <v>104.34579689704225</v>
      </c>
      <c r="E520" s="166">
        <f t="shared" si="37"/>
        <v>98.553430639621212</v>
      </c>
      <c r="F520" s="188" t="str">
        <f t="shared" si="38"/>
        <v/>
      </c>
      <c r="H520" t="str">
        <f t="shared" si="40"/>
        <v/>
      </c>
      <c r="I520" s="188" t="str">
        <f t="shared" si="39"/>
        <v/>
      </c>
    </row>
    <row r="521" spans="1:9">
      <c r="A521">
        <v>518</v>
      </c>
      <c r="B521" s="46">
        <f>VLOOKUP(DATE(YEAR(Dat_01!B$2)-2,MONTH(Dat_01!B$2),1)+A521,[2]Indices!$D:$D,1)</f>
        <v>45657</v>
      </c>
      <c r="C521" s="166">
        <f>VLOOKUP(B521,[2]Indices!$D:$Q,3,)/1000</f>
        <v>93.224963215623077</v>
      </c>
      <c r="D521" s="166">
        <f>VLOOKUP(B521,[2]Indices!$D:$Q,14,)/1000</f>
        <v>104.34579689704225</v>
      </c>
      <c r="E521" s="166">
        <f t="shared" si="37"/>
        <v>93.224963215623077</v>
      </c>
      <c r="F521" s="188" t="str">
        <f t="shared" si="38"/>
        <v/>
      </c>
      <c r="H521" t="str">
        <f t="shared" si="40"/>
        <v/>
      </c>
      <c r="I521" s="188" t="str">
        <f t="shared" si="39"/>
        <v/>
      </c>
    </row>
    <row r="522" spans="1:9">
      <c r="A522">
        <v>519</v>
      </c>
      <c r="B522" s="46">
        <f>VLOOKUP(DATE(YEAR(Dat_01!B$2)-2,MONTH(Dat_01!B$2),1)+A522,[2]Indices!$D:$D,1)</f>
        <v>45658</v>
      </c>
      <c r="C522" s="166">
        <f>VLOOKUP(B522,[2]Indices!$D:$Q,3,)/1000</f>
        <v>53.764441277254129</v>
      </c>
      <c r="D522" s="166">
        <f>VLOOKUP(B522,[2]Indices!$D:$Q,14,)/1000</f>
        <v>119.24912559323448</v>
      </c>
      <c r="E522" s="166">
        <f t="shared" si="37"/>
        <v>53.764441277254129</v>
      </c>
      <c r="F522" s="188" t="str">
        <f t="shared" si="38"/>
        <v/>
      </c>
      <c r="H522">
        <f t="shared" si="40"/>
        <v>2025</v>
      </c>
      <c r="I522" s="188" t="str">
        <f t="shared" si="39"/>
        <v/>
      </c>
    </row>
    <row r="523" spans="1:9">
      <c r="A523">
        <v>520</v>
      </c>
      <c r="B523" s="46">
        <f>VLOOKUP(DATE(YEAR(Dat_01!B$2)-2,MONTH(Dat_01!B$2),1)+A523,[2]Indices!$D:$D,1)</f>
        <v>45659</v>
      </c>
      <c r="C523" s="166">
        <f>VLOOKUP(B523,[2]Indices!$D:$Q,3,)/1000</f>
        <v>69.234749627254118</v>
      </c>
      <c r="D523" s="166">
        <f>VLOOKUP(B523,[2]Indices!$D:$Q,14,)/1000</f>
        <v>119.24912559323448</v>
      </c>
      <c r="E523" s="166">
        <f t="shared" si="37"/>
        <v>69.234749627254118</v>
      </c>
      <c r="F523" s="188" t="str">
        <f t="shared" si="38"/>
        <v/>
      </c>
      <c r="H523" t="str">
        <f t="shared" si="40"/>
        <v/>
      </c>
      <c r="I523" s="188" t="str">
        <f t="shared" si="39"/>
        <v/>
      </c>
    </row>
    <row r="524" spans="1:9">
      <c r="A524">
        <v>521</v>
      </c>
      <c r="B524" s="46">
        <f>VLOOKUP(DATE(YEAR(Dat_01!B$2)-2,MONTH(Dat_01!B$2),1)+A524,[2]Indices!$D:$D,1)</f>
        <v>45660</v>
      </c>
      <c r="C524" s="166">
        <f>VLOOKUP(B524,[2]Indices!$D:$Q,3,)/1000</f>
        <v>66.199535153254118</v>
      </c>
      <c r="D524" s="166">
        <f>VLOOKUP(B524,[2]Indices!$D:$Q,14,)/1000</f>
        <v>119.24912559323448</v>
      </c>
      <c r="E524" s="166">
        <f t="shared" si="37"/>
        <v>66.199535153254118</v>
      </c>
      <c r="F524" s="188" t="str">
        <f t="shared" si="38"/>
        <v/>
      </c>
      <c r="H524" t="str">
        <f t="shared" si="40"/>
        <v/>
      </c>
      <c r="I524" s="188" t="str">
        <f t="shared" si="39"/>
        <v/>
      </c>
    </row>
    <row r="525" spans="1:9">
      <c r="A525">
        <v>522</v>
      </c>
      <c r="B525" s="46">
        <f>VLOOKUP(DATE(YEAR(Dat_01!B$2)-2,MONTH(Dat_01!B$2),1)+A525,[2]Indices!$D:$D,1)</f>
        <v>45661</v>
      </c>
      <c r="C525" s="166">
        <f>VLOOKUP(B525,[2]Indices!$D:$Q,3,)/1000</f>
        <v>75.288390178257842</v>
      </c>
      <c r="D525" s="166">
        <f>VLOOKUP(B525,[2]Indices!$D:$Q,14,)/1000</f>
        <v>119.24912559323448</v>
      </c>
      <c r="E525" s="166">
        <f t="shared" si="37"/>
        <v>75.288390178257842</v>
      </c>
      <c r="F525" s="188" t="str">
        <f t="shared" si="38"/>
        <v/>
      </c>
      <c r="H525" t="str">
        <f t="shared" si="40"/>
        <v/>
      </c>
      <c r="I525" s="188" t="str">
        <f t="shared" si="39"/>
        <v/>
      </c>
    </row>
    <row r="526" spans="1:9">
      <c r="A526">
        <v>523</v>
      </c>
      <c r="B526" s="46">
        <f>VLOOKUP(DATE(YEAR(Dat_01!B$2)-2,MONTH(Dat_01!B$2),1)+A526,[2]Indices!$D:$D,1)</f>
        <v>45662</v>
      </c>
      <c r="C526" s="166">
        <f>VLOOKUP(B526,[2]Indices!$D:$Q,3,)/1000</f>
        <v>41.450572590254126</v>
      </c>
      <c r="D526" s="166">
        <f>VLOOKUP(B526,[2]Indices!$D:$Q,14,)/1000</f>
        <v>119.24912559323448</v>
      </c>
      <c r="E526" s="166">
        <f t="shared" si="37"/>
        <v>41.450572590254126</v>
      </c>
      <c r="F526" s="188" t="str">
        <f t="shared" si="38"/>
        <v/>
      </c>
      <c r="H526" t="str">
        <f t="shared" si="40"/>
        <v/>
      </c>
      <c r="I526" s="188" t="str">
        <f t="shared" si="39"/>
        <v/>
      </c>
    </row>
    <row r="527" spans="1:9">
      <c r="A527">
        <v>524</v>
      </c>
      <c r="B527" s="46">
        <f>VLOOKUP(DATE(YEAR(Dat_01!B$2)-2,MONTH(Dat_01!B$2),1)+A527,[2]Indices!$D:$D,1)</f>
        <v>45663</v>
      </c>
      <c r="C527" s="166">
        <f>VLOOKUP(B527,[2]Indices!$D:$Q,3,)/1000</f>
        <v>49.20759138225413</v>
      </c>
      <c r="D527" s="166">
        <f>VLOOKUP(B527,[2]Indices!$D:$Q,14,)/1000</f>
        <v>119.24912559323448</v>
      </c>
      <c r="E527" s="166">
        <f t="shared" ref="E527:E590" si="41">IF(C527&lt;D527,C527,D527)</f>
        <v>49.20759138225413</v>
      </c>
      <c r="F527" s="188" t="str">
        <f t="shared" si="38"/>
        <v/>
      </c>
      <c r="H527" t="str">
        <f t="shared" si="40"/>
        <v/>
      </c>
      <c r="I527" s="188" t="str">
        <f t="shared" si="39"/>
        <v/>
      </c>
    </row>
    <row r="528" spans="1:9">
      <c r="A528">
        <v>525</v>
      </c>
      <c r="B528" s="46">
        <f>VLOOKUP(DATE(YEAR(Dat_01!B$2)-2,MONTH(Dat_01!B$2),1)+A528,[2]Indices!$D:$D,1)</f>
        <v>45664</v>
      </c>
      <c r="C528" s="166">
        <f>VLOOKUP(B528,[2]Indices!$D:$Q,3,)/1000</f>
        <v>67.076790990255986</v>
      </c>
      <c r="D528" s="166">
        <f>VLOOKUP(B528,[2]Indices!$D:$Q,14,)/1000</f>
        <v>119.24912559323448</v>
      </c>
      <c r="E528" s="166">
        <f t="shared" si="41"/>
        <v>67.076790990255986</v>
      </c>
      <c r="F528" s="188" t="str">
        <f t="shared" si="38"/>
        <v/>
      </c>
      <c r="H528" t="str">
        <f t="shared" si="40"/>
        <v/>
      </c>
      <c r="I528" s="188" t="str">
        <f t="shared" si="39"/>
        <v/>
      </c>
    </row>
    <row r="529" spans="1:9">
      <c r="A529">
        <v>526</v>
      </c>
      <c r="B529" s="46">
        <f>VLOOKUP(DATE(YEAR(Dat_01!B$2)-2,MONTH(Dat_01!B$2),1)+A529,[2]Indices!$D:$D,1)</f>
        <v>45665</v>
      </c>
      <c r="C529" s="166">
        <f>VLOOKUP(B529,[2]Indices!$D:$Q,3,)/1000</f>
        <v>136.52447012135673</v>
      </c>
      <c r="D529" s="166">
        <f>VLOOKUP(B529,[2]Indices!$D:$Q,14,)/1000</f>
        <v>119.24912559323448</v>
      </c>
      <c r="E529" s="166">
        <f t="shared" si="41"/>
        <v>119.24912559323448</v>
      </c>
      <c r="F529" s="188" t="str">
        <f t="shared" si="38"/>
        <v/>
      </c>
      <c r="H529" t="str">
        <f t="shared" si="40"/>
        <v/>
      </c>
      <c r="I529" s="188" t="str">
        <f t="shared" si="39"/>
        <v/>
      </c>
    </row>
    <row r="530" spans="1:9">
      <c r="A530">
        <v>527</v>
      </c>
      <c r="B530" s="46">
        <f>VLOOKUP(DATE(YEAR(Dat_01!B$2)-2,MONTH(Dat_01!B$2),1)+A530,[2]Indices!$D:$D,1)</f>
        <v>45666</v>
      </c>
      <c r="C530" s="166">
        <f>VLOOKUP(B530,[2]Indices!$D:$Q,3,)/1000</f>
        <v>137.15978352435482</v>
      </c>
      <c r="D530" s="166">
        <f>VLOOKUP(B530,[2]Indices!$D:$Q,14,)/1000</f>
        <v>119.24912559323448</v>
      </c>
      <c r="E530" s="166">
        <f t="shared" si="41"/>
        <v>119.24912559323448</v>
      </c>
      <c r="F530" s="188" t="str">
        <f t="shared" si="38"/>
        <v/>
      </c>
      <c r="H530" t="str">
        <f t="shared" si="40"/>
        <v/>
      </c>
      <c r="I530" s="188" t="str">
        <f t="shared" si="39"/>
        <v/>
      </c>
    </row>
    <row r="531" spans="1:9">
      <c r="A531">
        <v>528</v>
      </c>
      <c r="B531" s="46">
        <f>VLOOKUP(DATE(YEAR(Dat_01!B$2)-2,MONTH(Dat_01!B$2),1)+A531,[2]Indices!$D:$D,1)</f>
        <v>45667</v>
      </c>
      <c r="C531" s="166">
        <f>VLOOKUP(B531,[2]Indices!$D:$Q,3,)/1000</f>
        <v>160.75150758735668</v>
      </c>
      <c r="D531" s="166">
        <f>VLOOKUP(B531,[2]Indices!$D:$Q,14,)/1000</f>
        <v>119.24912559323448</v>
      </c>
      <c r="E531" s="166">
        <f t="shared" si="41"/>
        <v>119.24912559323448</v>
      </c>
      <c r="F531" s="188" t="str">
        <f t="shared" si="38"/>
        <v/>
      </c>
      <c r="H531" t="str">
        <f t="shared" si="40"/>
        <v/>
      </c>
      <c r="I531" s="188" t="str">
        <f t="shared" si="39"/>
        <v/>
      </c>
    </row>
    <row r="532" spans="1:9">
      <c r="A532">
        <v>529</v>
      </c>
      <c r="B532" s="46">
        <f>VLOOKUP(DATE(YEAR(Dat_01!B$2)-2,MONTH(Dat_01!B$2),1)+A532,[2]Indices!$D:$D,1)</f>
        <v>45668</v>
      </c>
      <c r="C532" s="166">
        <f>VLOOKUP(B532,[2]Indices!$D:$Q,3,)/1000</f>
        <v>126.24398214435671</v>
      </c>
      <c r="D532" s="166">
        <f>VLOOKUP(B532,[2]Indices!$D:$Q,14,)/1000</f>
        <v>119.24912559323448</v>
      </c>
      <c r="E532" s="166">
        <f t="shared" si="41"/>
        <v>119.24912559323448</v>
      </c>
      <c r="F532" s="188" t="str">
        <f t="shared" si="38"/>
        <v/>
      </c>
      <c r="H532" t="str">
        <f t="shared" si="40"/>
        <v/>
      </c>
      <c r="I532" s="188" t="str">
        <f t="shared" si="39"/>
        <v/>
      </c>
    </row>
    <row r="533" spans="1:9">
      <c r="A533">
        <v>530</v>
      </c>
      <c r="B533" s="46">
        <f>VLOOKUP(DATE(YEAR(Dat_01!B$2)-2,MONTH(Dat_01!B$2),1)+A533,[2]Indices!$D:$D,1)</f>
        <v>45669</v>
      </c>
      <c r="C533" s="166">
        <f>VLOOKUP(B533,[2]Indices!$D:$Q,3,)/1000</f>
        <v>111.39764761635669</v>
      </c>
      <c r="D533" s="166">
        <f>VLOOKUP(B533,[2]Indices!$D:$Q,14,)/1000</f>
        <v>119.24912559323448</v>
      </c>
      <c r="E533" s="166">
        <f t="shared" si="41"/>
        <v>111.39764761635669</v>
      </c>
      <c r="F533" s="188" t="str">
        <f t="shared" si="38"/>
        <v/>
      </c>
      <c r="H533" t="str">
        <f t="shared" si="40"/>
        <v/>
      </c>
      <c r="I533" s="188" t="str">
        <f t="shared" si="39"/>
        <v/>
      </c>
    </row>
    <row r="534" spans="1:9">
      <c r="A534">
        <v>531</v>
      </c>
      <c r="B534" s="46">
        <f>VLOOKUP(DATE(YEAR(Dat_01!B$2)-2,MONTH(Dat_01!B$2),1)+A534,[2]Indices!$D:$D,1)</f>
        <v>45670</v>
      </c>
      <c r="C534" s="166">
        <f>VLOOKUP(B534,[2]Indices!$D:$Q,3,)/1000</f>
        <v>151.45372460435669</v>
      </c>
      <c r="D534" s="166">
        <f>VLOOKUP(B534,[2]Indices!$D:$Q,14,)/1000</f>
        <v>119.24912559323448</v>
      </c>
      <c r="E534" s="166">
        <f t="shared" si="41"/>
        <v>119.24912559323448</v>
      </c>
      <c r="F534" s="188" t="str">
        <f t="shared" si="38"/>
        <v/>
      </c>
      <c r="H534" t="str">
        <f t="shared" si="40"/>
        <v/>
      </c>
      <c r="I534" s="188" t="str">
        <f t="shared" si="39"/>
        <v/>
      </c>
    </row>
    <row r="535" spans="1:9">
      <c r="A535">
        <v>532</v>
      </c>
      <c r="B535" s="46">
        <f>VLOOKUP(DATE(YEAR(Dat_01!B$2)-2,MONTH(Dat_01!B$2),1)+A535,[2]Indices!$D:$D,1)</f>
        <v>45671</v>
      </c>
      <c r="C535" s="166">
        <f>VLOOKUP(B535,[2]Indices!$D:$Q,3,)/1000</f>
        <v>166.9272434003567</v>
      </c>
      <c r="D535" s="166">
        <f>VLOOKUP(B535,[2]Indices!$D:$Q,14,)/1000</f>
        <v>119.24912559323448</v>
      </c>
      <c r="E535" s="166">
        <f t="shared" si="41"/>
        <v>119.24912559323448</v>
      </c>
      <c r="F535" s="188" t="str">
        <f t="shared" si="38"/>
        <v/>
      </c>
      <c r="H535" t="str">
        <f t="shared" si="40"/>
        <v/>
      </c>
      <c r="I535" s="188" t="str">
        <f t="shared" si="39"/>
        <v/>
      </c>
    </row>
    <row r="536" spans="1:9">
      <c r="A536">
        <v>533</v>
      </c>
      <c r="B536" s="46">
        <f>VLOOKUP(DATE(YEAR(Dat_01!B$2)-2,MONTH(Dat_01!B$2),1)+A536,[2]Indices!$D:$D,1)</f>
        <v>45672</v>
      </c>
      <c r="C536" s="166">
        <f>VLOOKUP(B536,[2]Indices!$D:$Q,3,)/1000</f>
        <v>102.28984713263283</v>
      </c>
      <c r="D536" s="166">
        <f>VLOOKUP(B536,[2]Indices!$D:$Q,14,)/1000</f>
        <v>119.24912559323448</v>
      </c>
      <c r="E536" s="166">
        <f t="shared" si="41"/>
        <v>102.28984713263283</v>
      </c>
      <c r="F536" s="188" t="str">
        <f t="shared" si="38"/>
        <v>E</v>
      </c>
      <c r="G536" s="189">
        <f>IF(DAY(B536)=15,D536,"")</f>
        <v>119.24912559323448</v>
      </c>
      <c r="H536" t="str">
        <f t="shared" si="40"/>
        <v/>
      </c>
      <c r="I536" s="188" t="str">
        <f t="shared" si="39"/>
        <v>E</v>
      </c>
    </row>
    <row r="537" spans="1:9">
      <c r="A537">
        <v>534</v>
      </c>
      <c r="B537" s="46">
        <f>VLOOKUP(DATE(YEAR(Dat_01!B$2)-2,MONTH(Dat_01!B$2),1)+A537,[2]Indices!$D:$D,1)</f>
        <v>45673</v>
      </c>
      <c r="C537" s="166">
        <f>VLOOKUP(B537,[2]Indices!$D:$Q,3,)/1000</f>
        <v>105.35180540863281</v>
      </c>
      <c r="D537" s="166">
        <f>VLOOKUP(B537,[2]Indices!$D:$Q,14,)/1000</f>
        <v>119.24912559323448</v>
      </c>
      <c r="E537" s="166">
        <f t="shared" si="41"/>
        <v>105.35180540863281</v>
      </c>
      <c r="F537" s="188" t="str">
        <f t="shared" si="38"/>
        <v/>
      </c>
      <c r="H537" t="str">
        <f t="shared" si="40"/>
        <v/>
      </c>
      <c r="I537" s="188" t="str">
        <f t="shared" si="39"/>
        <v/>
      </c>
    </row>
    <row r="538" spans="1:9">
      <c r="A538">
        <v>535</v>
      </c>
      <c r="B538" s="46">
        <f>VLOOKUP(DATE(YEAR(Dat_01!B$2)-2,MONTH(Dat_01!B$2),1)+A538,[2]Indices!$D:$D,1)</f>
        <v>45674</v>
      </c>
      <c r="C538" s="166">
        <f>VLOOKUP(B538,[2]Indices!$D:$Q,3,)/1000</f>
        <v>109.97886628463283</v>
      </c>
      <c r="D538" s="166">
        <f>VLOOKUP(B538,[2]Indices!$D:$Q,14,)/1000</f>
        <v>119.24912559323448</v>
      </c>
      <c r="E538" s="166">
        <f t="shared" si="41"/>
        <v>109.97886628463283</v>
      </c>
      <c r="F538" s="188" t="str">
        <f t="shared" si="38"/>
        <v/>
      </c>
      <c r="H538" t="str">
        <f t="shared" si="40"/>
        <v/>
      </c>
      <c r="I538" s="188" t="str">
        <f t="shared" si="39"/>
        <v/>
      </c>
    </row>
    <row r="539" spans="1:9">
      <c r="A539">
        <v>536</v>
      </c>
      <c r="B539" s="46">
        <f>VLOOKUP(DATE(YEAR(Dat_01!B$2)-2,MONTH(Dat_01!B$2),1)+A539,[2]Indices!$D:$D,1)</f>
        <v>45675</v>
      </c>
      <c r="C539" s="166">
        <f>VLOOKUP(B539,[2]Indices!$D:$Q,3,)/1000</f>
        <v>105.25200464463283</v>
      </c>
      <c r="D539" s="166">
        <f>VLOOKUP(B539,[2]Indices!$D:$Q,14,)/1000</f>
        <v>119.24912559323448</v>
      </c>
      <c r="E539" s="166">
        <f t="shared" si="41"/>
        <v>105.25200464463283</v>
      </c>
      <c r="F539" s="188" t="str">
        <f t="shared" si="38"/>
        <v/>
      </c>
      <c r="H539" t="str">
        <f t="shared" si="40"/>
        <v/>
      </c>
      <c r="I539" s="188" t="str">
        <f t="shared" si="39"/>
        <v/>
      </c>
    </row>
    <row r="540" spans="1:9">
      <c r="A540">
        <v>537</v>
      </c>
      <c r="B540" s="46">
        <f>VLOOKUP(DATE(YEAR(Dat_01!B$2)-2,MONTH(Dat_01!B$2),1)+A540,[2]Indices!$D:$D,1)</f>
        <v>45676</v>
      </c>
      <c r="C540" s="166">
        <f>VLOOKUP(B540,[2]Indices!$D:$Q,3,)/1000</f>
        <v>91.644863272630957</v>
      </c>
      <c r="D540" s="166">
        <f>VLOOKUP(B540,[2]Indices!$D:$Q,14,)/1000</f>
        <v>119.24912559323448</v>
      </c>
      <c r="E540" s="166">
        <f t="shared" si="41"/>
        <v>91.644863272630957</v>
      </c>
      <c r="F540" s="188" t="str">
        <f t="shared" si="38"/>
        <v/>
      </c>
      <c r="H540" t="str">
        <f t="shared" si="40"/>
        <v/>
      </c>
      <c r="I540" s="188" t="str">
        <f t="shared" si="39"/>
        <v/>
      </c>
    </row>
    <row r="541" spans="1:9">
      <c r="A541">
        <v>538</v>
      </c>
      <c r="B541" s="46">
        <f>VLOOKUP(DATE(YEAR(Dat_01!B$2)-2,MONTH(Dat_01!B$2),1)+A541,[2]Indices!$D:$D,1)</f>
        <v>45677</v>
      </c>
      <c r="C541" s="166">
        <f>VLOOKUP(B541,[2]Indices!$D:$Q,3,)/1000</f>
        <v>106.65338957663282</v>
      </c>
      <c r="D541" s="166">
        <f>VLOOKUP(B541,[2]Indices!$D:$Q,14,)/1000</f>
        <v>119.24912559323448</v>
      </c>
      <c r="E541" s="166">
        <f t="shared" si="41"/>
        <v>106.65338957663282</v>
      </c>
      <c r="F541" s="188" t="str">
        <f t="shared" si="38"/>
        <v/>
      </c>
      <c r="H541" t="str">
        <f t="shared" si="40"/>
        <v/>
      </c>
      <c r="I541" s="188" t="str">
        <f t="shared" si="39"/>
        <v/>
      </c>
    </row>
    <row r="542" spans="1:9">
      <c r="A542">
        <v>539</v>
      </c>
      <c r="B542" s="46">
        <f>VLOOKUP(DATE(YEAR(Dat_01!B$2)-2,MONTH(Dat_01!B$2),1)+A542,[2]Indices!$D:$D,1)</f>
        <v>45678</v>
      </c>
      <c r="C542" s="166">
        <f>VLOOKUP(B542,[2]Indices!$D:$Q,3,)/1000</f>
        <v>91.819980448634681</v>
      </c>
      <c r="D542" s="166">
        <f>VLOOKUP(B542,[2]Indices!$D:$Q,14,)/1000</f>
        <v>119.24912559323448</v>
      </c>
      <c r="E542" s="166">
        <f t="shared" si="41"/>
        <v>91.819980448634681</v>
      </c>
      <c r="F542" s="188" t="str">
        <f t="shared" si="38"/>
        <v/>
      </c>
      <c r="H542" t="str">
        <f t="shared" si="40"/>
        <v/>
      </c>
      <c r="I542" s="188" t="str">
        <f t="shared" si="39"/>
        <v/>
      </c>
    </row>
    <row r="543" spans="1:9">
      <c r="A543">
        <v>540</v>
      </c>
      <c r="B543" s="46">
        <f>VLOOKUP(DATE(YEAR(Dat_01!B$2)-2,MONTH(Dat_01!B$2),1)+A543,[2]Indices!$D:$D,1)</f>
        <v>45679</v>
      </c>
      <c r="C543" s="166">
        <f>VLOOKUP(B543,[2]Indices!$D:$Q,3,)/1000</f>
        <v>168.19282105444529</v>
      </c>
      <c r="D543" s="166">
        <f>VLOOKUP(B543,[2]Indices!$D:$Q,14,)/1000</f>
        <v>119.24912559323448</v>
      </c>
      <c r="E543" s="166">
        <f t="shared" si="41"/>
        <v>119.24912559323448</v>
      </c>
      <c r="F543" s="188" t="str">
        <f t="shared" si="38"/>
        <v/>
      </c>
      <c r="H543" t="str">
        <f t="shared" si="40"/>
        <v/>
      </c>
      <c r="I543" s="188" t="str">
        <f t="shared" si="39"/>
        <v/>
      </c>
    </row>
    <row r="544" spans="1:9">
      <c r="A544">
        <v>541</v>
      </c>
      <c r="B544" s="46">
        <f>VLOOKUP(DATE(YEAR(Dat_01!B$2)-2,MONTH(Dat_01!B$2),1)+A544,[2]Indices!$D:$D,1)</f>
        <v>45680</v>
      </c>
      <c r="C544" s="166">
        <f>VLOOKUP(B544,[2]Indices!$D:$Q,3,)/1000</f>
        <v>178.56540373044342</v>
      </c>
      <c r="D544" s="166">
        <f>VLOOKUP(B544,[2]Indices!$D:$Q,14,)/1000</f>
        <v>119.24912559323448</v>
      </c>
      <c r="E544" s="166">
        <f t="shared" si="41"/>
        <v>119.24912559323448</v>
      </c>
      <c r="F544" s="188" t="str">
        <f t="shared" si="38"/>
        <v/>
      </c>
      <c r="H544" t="str">
        <f t="shared" si="40"/>
        <v/>
      </c>
      <c r="I544" s="188" t="str">
        <f t="shared" si="39"/>
        <v/>
      </c>
    </row>
    <row r="545" spans="1:9">
      <c r="A545">
        <v>542</v>
      </c>
      <c r="B545" s="46">
        <f>VLOOKUP(DATE(YEAR(Dat_01!B$2)-2,MONTH(Dat_01!B$2),1)+A545,[2]Indices!$D:$D,1)</f>
        <v>45681</v>
      </c>
      <c r="C545" s="166">
        <f>VLOOKUP(B545,[2]Indices!$D:$Q,3,)/1000</f>
        <v>159.96776198644716</v>
      </c>
      <c r="D545" s="166">
        <f>VLOOKUP(B545,[2]Indices!$D:$Q,14,)/1000</f>
        <v>119.24912559323448</v>
      </c>
      <c r="E545" s="166">
        <f t="shared" si="41"/>
        <v>119.24912559323448</v>
      </c>
      <c r="F545" s="188" t="str">
        <f t="shared" si="38"/>
        <v/>
      </c>
      <c r="H545" t="str">
        <f t="shared" si="40"/>
        <v/>
      </c>
      <c r="I545" s="188" t="str">
        <f t="shared" si="39"/>
        <v/>
      </c>
    </row>
    <row r="546" spans="1:9">
      <c r="A546">
        <v>543</v>
      </c>
      <c r="B546" s="46">
        <f>VLOOKUP(DATE(YEAR(Dat_01!B$2)-2,MONTH(Dat_01!B$2),1)+A546,[2]Indices!$D:$D,1)</f>
        <v>45682</v>
      </c>
      <c r="C546" s="166">
        <f>VLOOKUP(B546,[2]Indices!$D:$Q,3,)/1000</f>
        <v>138.24897072644342</v>
      </c>
      <c r="D546" s="166">
        <f>VLOOKUP(B546,[2]Indices!$D:$Q,14,)/1000</f>
        <v>119.24912559323448</v>
      </c>
      <c r="E546" s="166">
        <f t="shared" si="41"/>
        <v>119.24912559323448</v>
      </c>
      <c r="F546" s="188" t="str">
        <f t="shared" si="38"/>
        <v/>
      </c>
      <c r="H546" t="str">
        <f t="shared" si="40"/>
        <v/>
      </c>
      <c r="I546" s="188" t="str">
        <f t="shared" si="39"/>
        <v/>
      </c>
    </row>
    <row r="547" spans="1:9">
      <c r="A547">
        <v>544</v>
      </c>
      <c r="B547" s="46">
        <f>VLOOKUP(DATE(YEAR(Dat_01!B$2)-2,MONTH(Dat_01!B$2),1)+A547,[2]Indices!$D:$D,1)</f>
        <v>45683</v>
      </c>
      <c r="C547" s="166">
        <f>VLOOKUP(B547,[2]Indices!$D:$Q,3,)/1000</f>
        <v>126.93350439844528</v>
      </c>
      <c r="D547" s="166">
        <f>VLOOKUP(B547,[2]Indices!$D:$Q,14,)/1000</f>
        <v>119.24912559323448</v>
      </c>
      <c r="E547" s="166">
        <f t="shared" si="41"/>
        <v>119.24912559323448</v>
      </c>
      <c r="F547" s="188" t="str">
        <f t="shared" si="38"/>
        <v/>
      </c>
      <c r="H547" t="str">
        <f t="shared" si="40"/>
        <v/>
      </c>
      <c r="I547" s="188" t="str">
        <f t="shared" si="39"/>
        <v/>
      </c>
    </row>
    <row r="548" spans="1:9">
      <c r="A548">
        <v>545</v>
      </c>
      <c r="B548" s="46">
        <f>VLOOKUP(DATE(YEAR(Dat_01!B$2)-2,MONTH(Dat_01!B$2),1)+A548,[2]Indices!$D:$D,1)</f>
        <v>45684</v>
      </c>
      <c r="C548" s="166">
        <f>VLOOKUP(B548,[2]Indices!$D:$Q,3,)/1000</f>
        <v>133.60649396244344</v>
      </c>
      <c r="D548" s="166">
        <f>VLOOKUP(B548,[2]Indices!$D:$Q,14,)/1000</f>
        <v>119.24912559323448</v>
      </c>
      <c r="E548" s="166">
        <f t="shared" si="41"/>
        <v>119.24912559323448</v>
      </c>
      <c r="F548" s="188" t="str">
        <f t="shared" si="38"/>
        <v/>
      </c>
      <c r="H548" t="str">
        <f t="shared" si="40"/>
        <v/>
      </c>
      <c r="I548" s="188" t="str">
        <f t="shared" si="39"/>
        <v/>
      </c>
    </row>
    <row r="549" spans="1:9">
      <c r="A549">
        <v>546</v>
      </c>
      <c r="B549" s="46">
        <f>VLOOKUP(DATE(YEAR(Dat_01!B$2)-2,MONTH(Dat_01!B$2),1)+A549,[2]Indices!$D:$D,1)</f>
        <v>45685</v>
      </c>
      <c r="C549" s="166">
        <f>VLOOKUP(B549,[2]Indices!$D:$Q,3,)/1000</f>
        <v>163.06880287044345</v>
      </c>
      <c r="D549" s="166">
        <f>VLOOKUP(B549,[2]Indices!$D:$Q,14,)/1000</f>
        <v>119.24912559323448</v>
      </c>
      <c r="E549" s="166">
        <f t="shared" si="41"/>
        <v>119.24912559323448</v>
      </c>
      <c r="F549" s="188" t="str">
        <f t="shared" si="38"/>
        <v/>
      </c>
      <c r="H549" t="str">
        <f t="shared" si="40"/>
        <v/>
      </c>
      <c r="I549" s="188" t="str">
        <f t="shared" si="39"/>
        <v/>
      </c>
    </row>
    <row r="550" spans="1:9">
      <c r="A550">
        <v>547</v>
      </c>
      <c r="B550" s="46">
        <f>VLOOKUP(DATE(YEAR(Dat_01!B$2)-2,MONTH(Dat_01!B$2),1)+A550,[2]Indices!$D:$D,1)</f>
        <v>45686</v>
      </c>
      <c r="C550" s="166">
        <f>VLOOKUP(B550,[2]Indices!$D:$Q,3,)/1000</f>
        <v>294.44144330035601</v>
      </c>
      <c r="D550" s="166">
        <f>VLOOKUP(B550,[2]Indices!$D:$Q,14,)/1000</f>
        <v>119.24912559323448</v>
      </c>
      <c r="E550" s="166">
        <f t="shared" si="41"/>
        <v>119.24912559323448</v>
      </c>
      <c r="F550" s="188" t="str">
        <f t="shared" si="38"/>
        <v/>
      </c>
      <c r="H550" t="str">
        <f t="shared" si="40"/>
        <v/>
      </c>
      <c r="I550" s="188" t="str">
        <f t="shared" si="39"/>
        <v/>
      </c>
    </row>
    <row r="551" spans="1:9">
      <c r="A551">
        <v>548</v>
      </c>
      <c r="B551" s="46">
        <f>VLOOKUP(DATE(YEAR(Dat_01!B$2)-2,MONTH(Dat_01!B$2),1)+A551,[2]Indices!$D:$D,1)</f>
        <v>45687</v>
      </c>
      <c r="C551" s="166">
        <f>VLOOKUP(B551,[2]Indices!$D:$Q,3,)/1000</f>
        <v>284.45562372035045</v>
      </c>
      <c r="D551" s="166">
        <f>VLOOKUP(B551,[2]Indices!$D:$Q,14,)/1000</f>
        <v>119.24912559323448</v>
      </c>
      <c r="E551" s="166">
        <f t="shared" si="41"/>
        <v>119.24912559323448</v>
      </c>
      <c r="F551" s="188" t="str">
        <f t="shared" si="38"/>
        <v/>
      </c>
      <c r="H551" t="str">
        <f t="shared" si="40"/>
        <v/>
      </c>
      <c r="I551" s="188" t="str">
        <f t="shared" si="39"/>
        <v/>
      </c>
    </row>
    <row r="552" spans="1:9">
      <c r="A552">
        <v>549</v>
      </c>
      <c r="B552" s="46">
        <f>VLOOKUP(DATE(YEAR(Dat_01!B$2)-2,MONTH(Dat_01!B$2),1)+A552,[2]Indices!$D:$D,1)</f>
        <v>45688</v>
      </c>
      <c r="C552" s="166">
        <f>VLOOKUP(B552,[2]Indices!$D:$Q,3,)/1000</f>
        <v>315.41940095635044</v>
      </c>
      <c r="D552" s="166">
        <f>VLOOKUP(B552,[2]Indices!$D:$Q,14,)/1000</f>
        <v>119.24912559323448</v>
      </c>
      <c r="E552" s="166">
        <f t="shared" si="41"/>
        <v>119.24912559323448</v>
      </c>
      <c r="F552" s="188" t="str">
        <f t="shared" si="38"/>
        <v/>
      </c>
      <c r="H552" t="str">
        <f t="shared" si="40"/>
        <v/>
      </c>
      <c r="I552" s="188" t="str">
        <f t="shared" si="39"/>
        <v/>
      </c>
    </row>
    <row r="553" spans="1:9">
      <c r="A553">
        <v>550</v>
      </c>
      <c r="B553" s="46">
        <f>VLOOKUP(DATE(YEAR(Dat_01!B$2)-2,MONTH(Dat_01!B$2),1)+A553,[2]Indices!$D:$D,1)</f>
        <v>45689</v>
      </c>
      <c r="C553" s="166">
        <f>VLOOKUP(B553,[2]Indices!$D:$Q,3,)/1000</f>
        <v>307.05621244835601</v>
      </c>
      <c r="D553" s="166">
        <f>VLOOKUP(B553,[2]Indices!$D:$Q,14,)/1000</f>
        <v>124.45770390135006</v>
      </c>
      <c r="E553" s="166">
        <f t="shared" si="41"/>
        <v>124.45770390135006</v>
      </c>
      <c r="F553" s="188" t="str">
        <f t="shared" si="38"/>
        <v/>
      </c>
      <c r="H553" t="str">
        <f t="shared" si="40"/>
        <v/>
      </c>
      <c r="I553" s="188" t="str">
        <f t="shared" si="39"/>
        <v/>
      </c>
    </row>
    <row r="554" spans="1:9">
      <c r="A554">
        <v>551</v>
      </c>
      <c r="B554" s="46">
        <f>VLOOKUP(DATE(YEAR(Dat_01!B$2)-2,MONTH(Dat_01!B$2),1)+A554,[2]Indices!$D:$D,1)</f>
        <v>45690</v>
      </c>
      <c r="C554" s="166">
        <f>VLOOKUP(B554,[2]Indices!$D:$Q,3,)/1000</f>
        <v>331.92154394435232</v>
      </c>
      <c r="D554" s="166">
        <f>VLOOKUP(B554,[2]Indices!$D:$Q,14,)/1000</f>
        <v>124.45770390135006</v>
      </c>
      <c r="E554" s="166">
        <f t="shared" si="41"/>
        <v>124.45770390135006</v>
      </c>
      <c r="F554" s="188" t="str">
        <f t="shared" si="38"/>
        <v/>
      </c>
      <c r="H554" t="str">
        <f t="shared" si="40"/>
        <v/>
      </c>
      <c r="I554" s="188" t="str">
        <f t="shared" si="39"/>
        <v/>
      </c>
    </row>
    <row r="555" spans="1:9">
      <c r="A555">
        <v>552</v>
      </c>
      <c r="B555" s="46">
        <f>VLOOKUP(DATE(YEAR(Dat_01!B$2)-2,MONTH(Dat_01!B$2),1)+A555,[2]Indices!$D:$D,1)</f>
        <v>45691</v>
      </c>
      <c r="C555" s="166">
        <f>VLOOKUP(B555,[2]Indices!$D:$Q,3,)/1000</f>
        <v>338.39733230435229</v>
      </c>
      <c r="D555" s="166">
        <f>VLOOKUP(B555,[2]Indices!$D:$Q,14,)/1000</f>
        <v>124.45770390135006</v>
      </c>
      <c r="E555" s="166">
        <f t="shared" si="41"/>
        <v>124.45770390135006</v>
      </c>
      <c r="F555" s="188" t="str">
        <f t="shared" si="38"/>
        <v/>
      </c>
      <c r="H555" t="str">
        <f t="shared" si="40"/>
        <v/>
      </c>
      <c r="I555" s="188" t="str">
        <f t="shared" si="39"/>
        <v/>
      </c>
    </row>
    <row r="556" spans="1:9">
      <c r="A556">
        <v>553</v>
      </c>
      <c r="B556" s="46">
        <f>VLOOKUP(DATE(YEAR(Dat_01!B$2)-2,MONTH(Dat_01!B$2),1)+A556,[2]Indices!$D:$D,1)</f>
        <v>45692</v>
      </c>
      <c r="C556" s="166">
        <f>VLOOKUP(B556,[2]Indices!$D:$Q,3,)/1000</f>
        <v>349.79502588435042</v>
      </c>
      <c r="D556" s="166">
        <f>VLOOKUP(B556,[2]Indices!$D:$Q,14,)/1000</f>
        <v>124.45770390135006</v>
      </c>
      <c r="E556" s="166">
        <f t="shared" si="41"/>
        <v>124.45770390135006</v>
      </c>
      <c r="F556" s="188" t="str">
        <f t="shared" si="38"/>
        <v/>
      </c>
      <c r="H556" t="str">
        <f t="shared" si="40"/>
        <v/>
      </c>
      <c r="I556" s="188" t="str">
        <f t="shared" si="39"/>
        <v/>
      </c>
    </row>
    <row r="557" spans="1:9">
      <c r="A557">
        <v>554</v>
      </c>
      <c r="B557" s="46">
        <f>VLOOKUP(DATE(YEAR(Dat_01!B$2)-2,MONTH(Dat_01!B$2),1)+A557,[2]Indices!$D:$D,1)</f>
        <v>45693</v>
      </c>
      <c r="C557" s="166">
        <f>VLOOKUP(B557,[2]Indices!$D:$Q,3,)/1000</f>
        <v>158.44005216120613</v>
      </c>
      <c r="D557" s="166">
        <f>VLOOKUP(B557,[2]Indices!$D:$Q,14,)/1000</f>
        <v>124.45770390135006</v>
      </c>
      <c r="E557" s="166">
        <f t="shared" si="41"/>
        <v>124.45770390135006</v>
      </c>
      <c r="F557" s="188" t="str">
        <f t="shared" si="38"/>
        <v/>
      </c>
      <c r="H557" t="str">
        <f t="shared" si="40"/>
        <v/>
      </c>
      <c r="I557" s="188" t="str">
        <f t="shared" si="39"/>
        <v/>
      </c>
    </row>
    <row r="558" spans="1:9">
      <c r="A558">
        <v>555</v>
      </c>
      <c r="B558" s="46">
        <f>VLOOKUP(DATE(YEAR(Dat_01!B$2)-2,MONTH(Dat_01!B$2),1)+A558,[2]Indices!$D:$D,1)</f>
        <v>45694</v>
      </c>
      <c r="C558" s="166">
        <f>VLOOKUP(B558,[2]Indices!$D:$Q,3,)/1000</f>
        <v>163.94527583720796</v>
      </c>
      <c r="D558" s="166">
        <f>VLOOKUP(B558,[2]Indices!$D:$Q,14,)/1000</f>
        <v>124.45770390135006</v>
      </c>
      <c r="E558" s="166">
        <f t="shared" si="41"/>
        <v>124.45770390135006</v>
      </c>
      <c r="F558" s="188" t="str">
        <f t="shared" si="38"/>
        <v/>
      </c>
      <c r="H558" t="str">
        <f t="shared" si="40"/>
        <v/>
      </c>
      <c r="I558" s="188" t="str">
        <f t="shared" si="39"/>
        <v/>
      </c>
    </row>
    <row r="559" spans="1:9">
      <c r="A559">
        <v>556</v>
      </c>
      <c r="B559" s="46">
        <f>VLOOKUP(DATE(YEAR(Dat_01!B$2)-2,MONTH(Dat_01!B$2),1)+A559,[2]Indices!$D:$D,1)</f>
        <v>45695</v>
      </c>
      <c r="C559" s="166">
        <f>VLOOKUP(B559,[2]Indices!$D:$Q,3,)/1000</f>
        <v>156.43326061720612</v>
      </c>
      <c r="D559" s="166">
        <f>VLOOKUP(B559,[2]Indices!$D:$Q,14,)/1000</f>
        <v>124.45770390135006</v>
      </c>
      <c r="E559" s="166">
        <f t="shared" si="41"/>
        <v>124.45770390135006</v>
      </c>
      <c r="F559" s="188" t="str">
        <f t="shared" si="38"/>
        <v/>
      </c>
      <c r="H559" t="str">
        <f t="shared" si="40"/>
        <v/>
      </c>
      <c r="I559" s="188" t="str">
        <f t="shared" si="39"/>
        <v/>
      </c>
    </row>
    <row r="560" spans="1:9">
      <c r="A560">
        <v>557</v>
      </c>
      <c r="B560" s="46">
        <f>VLOOKUP(DATE(YEAR(Dat_01!B$2)-2,MONTH(Dat_01!B$2),1)+A560,[2]Indices!$D:$D,1)</f>
        <v>45696</v>
      </c>
      <c r="C560" s="166">
        <f>VLOOKUP(B560,[2]Indices!$D:$Q,3,)/1000</f>
        <v>132.33195680120798</v>
      </c>
      <c r="D560" s="166">
        <f>VLOOKUP(B560,[2]Indices!$D:$Q,14,)/1000</f>
        <v>124.45770390135006</v>
      </c>
      <c r="E560" s="166">
        <f t="shared" si="41"/>
        <v>124.45770390135006</v>
      </c>
      <c r="F560" s="188" t="str">
        <f t="shared" si="38"/>
        <v/>
      </c>
      <c r="H560" t="str">
        <f t="shared" si="40"/>
        <v/>
      </c>
      <c r="I560" s="188" t="str">
        <f t="shared" si="39"/>
        <v/>
      </c>
    </row>
    <row r="561" spans="1:9">
      <c r="A561">
        <v>558</v>
      </c>
      <c r="B561" s="46">
        <f>VLOOKUP(DATE(YEAR(Dat_01!B$2)-2,MONTH(Dat_01!B$2),1)+A561,[2]Indices!$D:$D,1)</f>
        <v>45697</v>
      </c>
      <c r="C561" s="166">
        <f>VLOOKUP(B561,[2]Indices!$D:$Q,3,)/1000</f>
        <v>141.74858868120984</v>
      </c>
      <c r="D561" s="166">
        <f>VLOOKUP(B561,[2]Indices!$D:$Q,14,)/1000</f>
        <v>124.45770390135006</v>
      </c>
      <c r="E561" s="166">
        <f t="shared" si="41"/>
        <v>124.45770390135006</v>
      </c>
      <c r="F561" s="188" t="str">
        <f t="shared" si="38"/>
        <v/>
      </c>
      <c r="H561" t="str">
        <f t="shared" si="40"/>
        <v/>
      </c>
      <c r="I561" s="188" t="str">
        <f t="shared" si="39"/>
        <v/>
      </c>
    </row>
    <row r="562" spans="1:9">
      <c r="A562">
        <v>559</v>
      </c>
      <c r="B562" s="46">
        <f>VLOOKUP(DATE(YEAR(Dat_01!B$2)-2,MONTH(Dat_01!B$2),1)+A562,[2]Indices!$D:$D,1)</f>
        <v>45698</v>
      </c>
      <c r="C562" s="166">
        <f>VLOOKUP(B562,[2]Indices!$D:$Q,3,)/1000</f>
        <v>161.1817772252061</v>
      </c>
      <c r="D562" s="166">
        <f>VLOOKUP(B562,[2]Indices!$D:$Q,14,)/1000</f>
        <v>124.45770390135006</v>
      </c>
      <c r="E562" s="166">
        <f t="shared" si="41"/>
        <v>124.45770390135006</v>
      </c>
      <c r="F562" s="188" t="str">
        <f t="shared" si="38"/>
        <v/>
      </c>
      <c r="H562" t="str">
        <f t="shared" si="40"/>
        <v/>
      </c>
      <c r="I562" s="188" t="str">
        <f t="shared" si="39"/>
        <v/>
      </c>
    </row>
    <row r="563" spans="1:9">
      <c r="A563">
        <v>560</v>
      </c>
      <c r="B563" s="46">
        <f>VLOOKUP(DATE(YEAR(Dat_01!B$2)-2,MONTH(Dat_01!B$2),1)+A563,[2]Indices!$D:$D,1)</f>
        <v>45699</v>
      </c>
      <c r="C563" s="166">
        <f>VLOOKUP(B563,[2]Indices!$D:$Q,3,)/1000</f>
        <v>157.21373700920608</v>
      </c>
      <c r="D563" s="166">
        <f>VLOOKUP(B563,[2]Indices!$D:$Q,14,)/1000</f>
        <v>124.45770390135006</v>
      </c>
      <c r="E563" s="166">
        <f t="shared" si="41"/>
        <v>124.45770390135006</v>
      </c>
      <c r="F563" s="188" t="str">
        <f t="shared" si="38"/>
        <v/>
      </c>
      <c r="H563" t="str">
        <f t="shared" si="40"/>
        <v/>
      </c>
      <c r="I563" s="188" t="str">
        <f t="shared" si="39"/>
        <v/>
      </c>
    </row>
    <row r="564" spans="1:9">
      <c r="A564">
        <v>561</v>
      </c>
      <c r="B564" s="46">
        <f>VLOOKUP(DATE(YEAR(Dat_01!B$2)-2,MONTH(Dat_01!B$2),1)+A564,[2]Indices!$D:$D,1)</f>
        <v>45700</v>
      </c>
      <c r="C564" s="166">
        <f>VLOOKUP(B564,[2]Indices!$D:$Q,3,)/1000</f>
        <v>153.1398930899685</v>
      </c>
      <c r="D564" s="166">
        <f>VLOOKUP(B564,[2]Indices!$D:$Q,14,)/1000</f>
        <v>124.45770390135006</v>
      </c>
      <c r="E564" s="166">
        <f t="shared" si="41"/>
        <v>124.45770390135006</v>
      </c>
      <c r="F564" s="188" t="str">
        <f t="shared" si="38"/>
        <v/>
      </c>
      <c r="H564" t="str">
        <f t="shared" si="40"/>
        <v/>
      </c>
      <c r="I564" s="188" t="str">
        <f t="shared" si="39"/>
        <v/>
      </c>
    </row>
    <row r="565" spans="1:9">
      <c r="A565">
        <v>562</v>
      </c>
      <c r="B565" s="46">
        <f>VLOOKUP(DATE(YEAR(Dat_01!B$2)-2,MONTH(Dat_01!B$2),1)+A565,[2]Indices!$D:$D,1)</f>
        <v>45701</v>
      </c>
      <c r="C565" s="166">
        <f>VLOOKUP(B565,[2]Indices!$D:$Q,3,)/1000</f>
        <v>153.1585223619704</v>
      </c>
      <c r="D565" s="166">
        <f>VLOOKUP(B565,[2]Indices!$D:$Q,14,)/1000</f>
        <v>124.45770390135006</v>
      </c>
      <c r="E565" s="166">
        <f t="shared" si="41"/>
        <v>124.45770390135006</v>
      </c>
      <c r="F565" s="188" t="str">
        <f t="shared" si="38"/>
        <v/>
      </c>
      <c r="H565" t="str">
        <f t="shared" si="40"/>
        <v/>
      </c>
      <c r="I565" s="188" t="str">
        <f t="shared" si="39"/>
        <v/>
      </c>
    </row>
    <row r="566" spans="1:9">
      <c r="A566">
        <v>563</v>
      </c>
      <c r="B566" s="46">
        <f>VLOOKUP(DATE(YEAR(Dat_01!B$2)-2,MONTH(Dat_01!B$2),1)+A566,[2]Indices!$D:$D,1)</f>
        <v>45702</v>
      </c>
      <c r="C566" s="166">
        <f>VLOOKUP(B566,[2]Indices!$D:$Q,3,)/1000</f>
        <v>159.62870607396667</v>
      </c>
      <c r="D566" s="166">
        <f>VLOOKUP(B566,[2]Indices!$D:$Q,14,)/1000</f>
        <v>124.45770390135006</v>
      </c>
      <c r="E566" s="166">
        <f t="shared" si="41"/>
        <v>124.45770390135006</v>
      </c>
      <c r="F566" s="188" t="str">
        <f t="shared" si="38"/>
        <v/>
      </c>
      <c r="H566" t="str">
        <f t="shared" si="40"/>
        <v/>
      </c>
      <c r="I566" s="188" t="str">
        <f t="shared" si="39"/>
        <v/>
      </c>
    </row>
    <row r="567" spans="1:9">
      <c r="A567">
        <v>564</v>
      </c>
      <c r="B567" s="46">
        <f>VLOOKUP(DATE(YEAR(Dat_01!B$2)-2,MONTH(Dat_01!B$2),1)+A567,[2]Indices!$D:$D,1)</f>
        <v>45703</v>
      </c>
      <c r="C567" s="166">
        <f>VLOOKUP(B567,[2]Indices!$D:$Q,3,)/1000</f>
        <v>145.24835440197037</v>
      </c>
      <c r="D567" s="166">
        <f>VLOOKUP(B567,[2]Indices!$D:$Q,14,)/1000</f>
        <v>124.45770390135006</v>
      </c>
      <c r="E567" s="166">
        <f t="shared" si="41"/>
        <v>124.45770390135006</v>
      </c>
      <c r="F567" s="188" t="str">
        <f t="shared" si="38"/>
        <v>F</v>
      </c>
      <c r="G567" s="189">
        <f>IF(DAY(B567)=15,D567,"")</f>
        <v>124.45770390135006</v>
      </c>
      <c r="H567" t="str">
        <f t="shared" si="40"/>
        <v/>
      </c>
      <c r="I567" s="188" t="str">
        <f t="shared" si="39"/>
        <v>F</v>
      </c>
    </row>
    <row r="568" spans="1:9">
      <c r="A568">
        <v>565</v>
      </c>
      <c r="B568" s="46">
        <f>VLOOKUP(DATE(YEAR(Dat_01!B$2)-2,MONTH(Dat_01!B$2),1)+A568,[2]Indices!$D:$D,1)</f>
        <v>45704</v>
      </c>
      <c r="C568" s="166">
        <f>VLOOKUP(B568,[2]Indices!$D:$Q,3,)/1000</f>
        <v>139.31572146196666</v>
      </c>
      <c r="D568" s="166">
        <f>VLOOKUP(B568,[2]Indices!$D:$Q,14,)/1000</f>
        <v>124.45770390135006</v>
      </c>
      <c r="E568" s="166">
        <f t="shared" si="41"/>
        <v>124.45770390135006</v>
      </c>
      <c r="F568" s="188" t="str">
        <f t="shared" si="38"/>
        <v/>
      </c>
      <c r="H568" t="str">
        <f t="shared" si="40"/>
        <v/>
      </c>
      <c r="I568" s="188" t="str">
        <f t="shared" si="39"/>
        <v/>
      </c>
    </row>
    <row r="569" spans="1:9">
      <c r="A569">
        <v>566</v>
      </c>
      <c r="B569" s="46">
        <f>VLOOKUP(DATE(YEAR(Dat_01!B$2)-2,MONTH(Dat_01!B$2),1)+A569,[2]Indices!$D:$D,1)</f>
        <v>45705</v>
      </c>
      <c r="C569" s="166">
        <f>VLOOKUP(B569,[2]Indices!$D:$Q,3,)/1000</f>
        <v>152.62999366597037</v>
      </c>
      <c r="D569" s="166">
        <f>VLOOKUP(B569,[2]Indices!$D:$Q,14,)/1000</f>
        <v>124.45770390135006</v>
      </c>
      <c r="E569" s="166">
        <f t="shared" si="41"/>
        <v>124.45770390135006</v>
      </c>
      <c r="F569" s="188" t="str">
        <f t="shared" si="38"/>
        <v/>
      </c>
      <c r="H569" t="str">
        <f t="shared" si="40"/>
        <v/>
      </c>
      <c r="I569" s="188" t="str">
        <f t="shared" si="39"/>
        <v/>
      </c>
    </row>
    <row r="570" spans="1:9">
      <c r="A570">
        <v>567</v>
      </c>
      <c r="B570" s="46">
        <f>VLOOKUP(DATE(YEAR(Dat_01!B$2)-2,MONTH(Dat_01!B$2),1)+A570,[2]Indices!$D:$D,1)</f>
        <v>45706</v>
      </c>
      <c r="C570" s="166">
        <f>VLOOKUP(B570,[2]Indices!$D:$Q,3,)/1000</f>
        <v>136.05788472996852</v>
      </c>
      <c r="D570" s="166">
        <f>VLOOKUP(B570,[2]Indices!$D:$Q,14,)/1000</f>
        <v>124.45770390135006</v>
      </c>
      <c r="E570" s="166">
        <f t="shared" si="41"/>
        <v>124.45770390135006</v>
      </c>
      <c r="F570" s="188" t="str">
        <f t="shared" si="38"/>
        <v/>
      </c>
      <c r="H570" t="str">
        <f t="shared" si="40"/>
        <v/>
      </c>
      <c r="I570" s="188" t="str">
        <f t="shared" si="39"/>
        <v/>
      </c>
    </row>
    <row r="571" spans="1:9">
      <c r="A571">
        <v>568</v>
      </c>
      <c r="B571" s="46">
        <f>VLOOKUP(DATE(YEAR(Dat_01!B$2)-2,MONTH(Dat_01!B$2),1)+A571,[2]Indices!$D:$D,1)</f>
        <v>45707</v>
      </c>
      <c r="C571" s="166">
        <f>VLOOKUP(B571,[2]Indices!$D:$Q,3,)/1000</f>
        <v>140.99036622971258</v>
      </c>
      <c r="D571" s="166">
        <f>VLOOKUP(B571,[2]Indices!$D:$Q,14,)/1000</f>
        <v>124.45770390135006</v>
      </c>
      <c r="E571" s="166">
        <f t="shared" si="41"/>
        <v>124.45770390135006</v>
      </c>
      <c r="F571" s="188" t="str">
        <f t="shared" si="38"/>
        <v/>
      </c>
      <c r="H571" t="str">
        <f t="shared" si="40"/>
        <v/>
      </c>
      <c r="I571" s="188" t="str">
        <f t="shared" si="39"/>
        <v/>
      </c>
    </row>
    <row r="572" spans="1:9">
      <c r="A572">
        <v>569</v>
      </c>
      <c r="B572" s="46">
        <f>VLOOKUP(DATE(YEAR(Dat_01!B$2)-2,MONTH(Dat_01!B$2),1)+A572,[2]Indices!$D:$D,1)</f>
        <v>45708</v>
      </c>
      <c r="C572" s="166">
        <f>VLOOKUP(B572,[2]Indices!$D:$Q,3,)/1000</f>
        <v>121.74371229771444</v>
      </c>
      <c r="D572" s="166">
        <f>VLOOKUP(B572,[2]Indices!$D:$Q,14,)/1000</f>
        <v>124.45770390135006</v>
      </c>
      <c r="E572" s="166">
        <f t="shared" si="41"/>
        <v>121.74371229771444</v>
      </c>
      <c r="F572" s="188" t="str">
        <f t="shared" si="38"/>
        <v/>
      </c>
      <c r="H572" t="str">
        <f t="shared" si="40"/>
        <v/>
      </c>
      <c r="I572" s="188" t="str">
        <f t="shared" si="39"/>
        <v/>
      </c>
    </row>
    <row r="573" spans="1:9">
      <c r="A573">
        <v>570</v>
      </c>
      <c r="B573" s="46">
        <f>VLOOKUP(DATE(YEAR(Dat_01!B$2)-2,MONTH(Dat_01!B$2),1)+A573,[2]Indices!$D:$D,1)</f>
        <v>45709</v>
      </c>
      <c r="C573" s="166">
        <f>VLOOKUP(B573,[2]Indices!$D:$Q,3,)/1000</f>
        <v>87.389366705710714</v>
      </c>
      <c r="D573" s="166">
        <f>VLOOKUP(B573,[2]Indices!$D:$Q,14,)/1000</f>
        <v>124.45770390135006</v>
      </c>
      <c r="E573" s="166">
        <f t="shared" si="41"/>
        <v>87.389366705710714</v>
      </c>
      <c r="F573" s="188" t="str">
        <f t="shared" si="38"/>
        <v/>
      </c>
      <c r="H573" t="str">
        <f t="shared" si="40"/>
        <v/>
      </c>
      <c r="I573" s="188" t="str">
        <f t="shared" si="39"/>
        <v/>
      </c>
    </row>
    <row r="574" spans="1:9">
      <c r="A574">
        <v>571</v>
      </c>
      <c r="B574" s="46">
        <f>VLOOKUP(DATE(YEAR(Dat_01!B$2)-2,MONTH(Dat_01!B$2),1)+A574,[2]Indices!$D:$D,1)</f>
        <v>45710</v>
      </c>
      <c r="C574" s="166">
        <f>VLOOKUP(B574,[2]Indices!$D:$Q,3,)/1000</f>
        <v>114.12641420971816</v>
      </c>
      <c r="D574" s="166">
        <f>VLOOKUP(B574,[2]Indices!$D:$Q,14,)/1000</f>
        <v>124.45770390135006</v>
      </c>
      <c r="E574" s="166">
        <f t="shared" si="41"/>
        <v>114.12641420971816</v>
      </c>
      <c r="F574" s="188" t="str">
        <f t="shared" si="38"/>
        <v/>
      </c>
      <c r="H574" t="str">
        <f t="shared" si="40"/>
        <v/>
      </c>
      <c r="I574" s="188" t="str">
        <f t="shared" si="39"/>
        <v/>
      </c>
    </row>
    <row r="575" spans="1:9">
      <c r="A575">
        <v>572</v>
      </c>
      <c r="B575" s="46">
        <f>VLOOKUP(DATE(YEAR(Dat_01!B$2)-2,MONTH(Dat_01!B$2),1)+A575,[2]Indices!$D:$D,1)</f>
        <v>45711</v>
      </c>
      <c r="C575" s="166">
        <f>VLOOKUP(B575,[2]Indices!$D:$Q,3,)/1000</f>
        <v>83.005365149710713</v>
      </c>
      <c r="D575" s="166">
        <f>VLOOKUP(B575,[2]Indices!$D:$Q,14,)/1000</f>
        <v>124.45770390135006</v>
      </c>
      <c r="E575" s="166">
        <f t="shared" si="41"/>
        <v>83.005365149710713</v>
      </c>
      <c r="F575" s="188" t="str">
        <f t="shared" si="38"/>
        <v/>
      </c>
      <c r="H575" t="str">
        <f t="shared" si="40"/>
        <v/>
      </c>
      <c r="I575" s="188" t="str">
        <f t="shared" si="39"/>
        <v/>
      </c>
    </row>
    <row r="576" spans="1:9">
      <c r="A576">
        <v>573</v>
      </c>
      <c r="B576" s="46">
        <f>VLOOKUP(DATE(YEAR(Dat_01!B$2)-2,MONTH(Dat_01!B$2),1)+A576,[2]Indices!$D:$D,1)</f>
        <v>45712</v>
      </c>
      <c r="C576" s="166">
        <f>VLOOKUP(B576,[2]Indices!$D:$Q,3,)/1000</f>
        <v>99.117957373714432</v>
      </c>
      <c r="D576" s="166">
        <f>VLOOKUP(B576,[2]Indices!$D:$Q,14,)/1000</f>
        <v>124.45770390135006</v>
      </c>
      <c r="E576" s="166">
        <f t="shared" si="41"/>
        <v>99.117957373714432</v>
      </c>
      <c r="F576" s="188" t="str">
        <f t="shared" si="38"/>
        <v/>
      </c>
      <c r="H576" t="str">
        <f t="shared" si="40"/>
        <v/>
      </c>
      <c r="I576" s="188" t="str">
        <f t="shared" si="39"/>
        <v/>
      </c>
    </row>
    <row r="577" spans="1:9">
      <c r="A577">
        <v>574</v>
      </c>
      <c r="B577" s="46">
        <f>VLOOKUP(DATE(YEAR(Dat_01!B$2)-2,MONTH(Dat_01!B$2),1)+A577,[2]Indices!$D:$D,1)</f>
        <v>45713</v>
      </c>
      <c r="C577" s="166">
        <f>VLOOKUP(B577,[2]Indices!$D:$Q,3,)/1000</f>
        <v>110.66845132571072</v>
      </c>
      <c r="D577" s="166">
        <f>VLOOKUP(B577,[2]Indices!$D:$Q,14,)/1000</f>
        <v>124.45770390135006</v>
      </c>
      <c r="E577" s="166">
        <f t="shared" si="41"/>
        <v>110.66845132571072</v>
      </c>
      <c r="F577" s="188" t="str">
        <f t="shared" si="38"/>
        <v/>
      </c>
      <c r="H577" t="str">
        <f t="shared" si="40"/>
        <v/>
      </c>
      <c r="I577" s="188" t="str">
        <f t="shared" si="39"/>
        <v/>
      </c>
    </row>
    <row r="578" spans="1:9">
      <c r="A578">
        <v>575</v>
      </c>
      <c r="B578" s="46">
        <f>VLOOKUP(DATE(YEAR(Dat_01!B$2)-2,MONTH(Dat_01!B$2),1)+A578,[2]Indices!$D:$D,1)</f>
        <v>45714</v>
      </c>
      <c r="C578" s="166">
        <f>VLOOKUP(B578,[2]Indices!$D:$Q,3,)/1000</f>
        <v>124.34216517880809</v>
      </c>
      <c r="D578" s="166">
        <f>VLOOKUP(B578,[2]Indices!$D:$Q,14,)/1000</f>
        <v>124.45770390135006</v>
      </c>
      <c r="E578" s="166">
        <f t="shared" si="41"/>
        <v>124.34216517880809</v>
      </c>
      <c r="F578" s="188" t="str">
        <f t="shared" si="38"/>
        <v/>
      </c>
      <c r="H578" t="str">
        <f t="shared" si="40"/>
        <v/>
      </c>
      <c r="I578" s="188" t="str">
        <f t="shared" si="39"/>
        <v/>
      </c>
    </row>
    <row r="579" spans="1:9">
      <c r="A579">
        <v>576</v>
      </c>
      <c r="B579" s="46">
        <f>VLOOKUP(DATE(YEAR(Dat_01!B$2)-2,MONTH(Dat_01!B$2),1)+A579,[2]Indices!$D:$D,1)</f>
        <v>45715</v>
      </c>
      <c r="C579" s="166">
        <f>VLOOKUP(B579,[2]Indices!$D:$Q,3,)/1000</f>
        <v>138.81464372280621</v>
      </c>
      <c r="D579" s="166">
        <f>VLOOKUP(B579,[2]Indices!$D:$Q,14,)/1000</f>
        <v>124.45770390135006</v>
      </c>
      <c r="E579" s="166">
        <f t="shared" si="41"/>
        <v>124.45770390135006</v>
      </c>
      <c r="F579" s="188" t="str">
        <f t="shared" ref="F579:F642" si="42">IF(DAY(B579)=15,IF(MONTH(B579)=1,"E",IF(MONTH(B579)=2,"F",IF(MONTH(B579)=3,"M",IF(MONTH(B579)=4,"A",IF(MONTH(B579)=5,"M",IF(MONTH(B579)=6,"J",IF(MONTH(B579)=7,"J",IF(MONTH(B579)=8,"A",IF(MONTH(B579)=9,"S",IF(MONTH(B579)=10,"O",IF(MONTH(B579)=11,"N",IF(MONTH(B579)=12,"D","")))))))))))),"")</f>
        <v/>
      </c>
      <c r="H579" t="str">
        <f t="shared" si="40"/>
        <v/>
      </c>
      <c r="I579" s="188" t="str">
        <f t="shared" si="39"/>
        <v/>
      </c>
    </row>
    <row r="580" spans="1:9">
      <c r="A580">
        <v>577</v>
      </c>
      <c r="B580" s="46">
        <f>VLOOKUP(DATE(YEAR(Dat_01!B$2)-2,MONTH(Dat_01!B$2),1)+A580,[2]Indices!$D:$D,1)</f>
        <v>45716</v>
      </c>
      <c r="C580" s="166">
        <f>VLOOKUP(B580,[2]Indices!$D:$Q,3,)/1000</f>
        <v>131.26248714280808</v>
      </c>
      <c r="D580" s="166">
        <f>VLOOKUP(B580,[2]Indices!$D:$Q,14,)/1000</f>
        <v>124.45770390135006</v>
      </c>
      <c r="E580" s="166">
        <f t="shared" si="41"/>
        <v>124.45770390135006</v>
      </c>
      <c r="F580" s="188" t="str">
        <f t="shared" si="42"/>
        <v/>
      </c>
      <c r="H580" t="str">
        <f t="shared" si="40"/>
        <v/>
      </c>
      <c r="I580" s="188" t="str">
        <f t="shared" ref="I580:I643" si="43">IF(DAY(B580)=15,IF(MONTH(B580)=1,"E",IF(MONTH(B580)=2,"F",IF(MONTH(B580)=3,"M",IF(MONTH(B580)=4,"A",IF(MONTH(B580)=5,"M",IF(MONTH(B580)=6,"J",IF(MONTH(B580)=7,"J",IF(MONTH(B580)=8,"A",IF(MONTH(B580)=9,"S",IF(MONTH(B580)=10,"O",IF(MONTH(B580)=11,"N",IF(MONTH(B580)=12,"D","")))))))))))),"")</f>
        <v/>
      </c>
    </row>
    <row r="581" spans="1:9">
      <c r="A581">
        <v>578</v>
      </c>
      <c r="B581" s="46">
        <f>VLOOKUP(DATE(YEAR(Dat_01!B$2)-2,MONTH(Dat_01!B$2),1)+A581,[2]Indices!$D:$D,1)</f>
        <v>45717</v>
      </c>
      <c r="C581" s="166">
        <f>VLOOKUP(B581,[2]Indices!$D:$Q,3,)/1000</f>
        <v>80.179807062808095</v>
      </c>
      <c r="D581" s="166">
        <f>VLOOKUP(B581,[2]Indices!$D:$Q,14,)/1000</f>
        <v>129.67177197597073</v>
      </c>
      <c r="E581" s="166">
        <f t="shared" si="41"/>
        <v>80.179807062808095</v>
      </c>
      <c r="F581" s="188" t="str">
        <f t="shared" si="42"/>
        <v/>
      </c>
      <c r="H581" t="str">
        <f t="shared" ref="H581:H644" si="44">IF(MONTH(B581)=1,IF(DAY(B581)=1,YEAR(B581),""),"")</f>
        <v/>
      </c>
      <c r="I581" s="188" t="str">
        <f t="shared" si="43"/>
        <v/>
      </c>
    </row>
    <row r="582" spans="1:9">
      <c r="A582">
        <v>579</v>
      </c>
      <c r="B582" s="46">
        <f>VLOOKUP(DATE(YEAR(Dat_01!B$2)-2,MONTH(Dat_01!B$2),1)+A582,[2]Indices!$D:$D,1)</f>
        <v>45718</v>
      </c>
      <c r="C582" s="166">
        <f>VLOOKUP(B582,[2]Indices!$D:$Q,3,)/1000</f>
        <v>73.149780046808075</v>
      </c>
      <c r="D582" s="166">
        <f>VLOOKUP(B582,[2]Indices!$D:$Q,14,)/1000</f>
        <v>129.67177197597073</v>
      </c>
      <c r="E582" s="166">
        <f t="shared" si="41"/>
        <v>73.149780046808075</v>
      </c>
      <c r="F582" s="188" t="str">
        <f t="shared" si="42"/>
        <v/>
      </c>
      <c r="H582" t="str">
        <f t="shared" si="44"/>
        <v/>
      </c>
      <c r="I582" s="188" t="str">
        <f t="shared" si="43"/>
        <v/>
      </c>
    </row>
    <row r="583" spans="1:9">
      <c r="A583">
        <v>580</v>
      </c>
      <c r="B583" s="46">
        <f>VLOOKUP(DATE(YEAR(Dat_01!B$2)-2,MONTH(Dat_01!B$2),1)+A583,[2]Indices!$D:$D,1)</f>
        <v>45719</v>
      </c>
      <c r="C583" s="166">
        <f>VLOOKUP(B583,[2]Indices!$D:$Q,3,)/1000</f>
        <v>121.22998893080623</v>
      </c>
      <c r="D583" s="166">
        <f>VLOOKUP(B583,[2]Indices!$D:$Q,14,)/1000</f>
        <v>129.67177197597073</v>
      </c>
      <c r="E583" s="166">
        <f t="shared" si="41"/>
        <v>121.22998893080623</v>
      </c>
      <c r="F583" s="188" t="str">
        <f t="shared" si="42"/>
        <v/>
      </c>
      <c r="H583" t="str">
        <f t="shared" si="44"/>
        <v/>
      </c>
      <c r="I583" s="188" t="str">
        <f t="shared" si="43"/>
        <v/>
      </c>
    </row>
    <row r="584" spans="1:9">
      <c r="A584">
        <v>581</v>
      </c>
      <c r="B584" s="46">
        <f>VLOOKUP(DATE(YEAR(Dat_01!B$2)-2,MONTH(Dat_01!B$2),1)+A584,[2]Indices!$D:$D,1)</f>
        <v>45720</v>
      </c>
      <c r="C584" s="166">
        <f>VLOOKUP(B584,[2]Indices!$D:$Q,3,)/1000</f>
        <v>119.62776690280809</v>
      </c>
      <c r="D584" s="166">
        <f>VLOOKUP(B584,[2]Indices!$D:$Q,14,)/1000</f>
        <v>129.67177197597073</v>
      </c>
      <c r="E584" s="166">
        <f t="shared" si="41"/>
        <v>119.62776690280809</v>
      </c>
      <c r="F584" s="188" t="str">
        <f t="shared" si="42"/>
        <v/>
      </c>
      <c r="H584" t="str">
        <f t="shared" si="44"/>
        <v/>
      </c>
      <c r="I584" s="188" t="str">
        <f t="shared" si="43"/>
        <v/>
      </c>
    </row>
    <row r="585" spans="1:9">
      <c r="A585">
        <v>582</v>
      </c>
      <c r="B585" s="46">
        <f>VLOOKUP(DATE(YEAR(Dat_01!B$2)-2,MONTH(Dat_01!B$2),1)+A585,[2]Indices!$D:$D,1)</f>
        <v>45721</v>
      </c>
      <c r="C585" s="166">
        <f>VLOOKUP(B585,[2]Indices!$D:$Q,3,)/1000</f>
        <v>186.19269156423655</v>
      </c>
      <c r="D585" s="166">
        <f>VLOOKUP(B585,[2]Indices!$D:$Q,14,)/1000</f>
        <v>129.67177197597073</v>
      </c>
      <c r="E585" s="166">
        <f t="shared" si="41"/>
        <v>129.67177197597073</v>
      </c>
      <c r="F585" s="188" t="str">
        <f t="shared" si="42"/>
        <v/>
      </c>
      <c r="H585" t="str">
        <f t="shared" si="44"/>
        <v/>
      </c>
      <c r="I585" s="188" t="str">
        <f t="shared" si="43"/>
        <v/>
      </c>
    </row>
    <row r="586" spans="1:9">
      <c r="A586">
        <v>583</v>
      </c>
      <c r="B586" s="46">
        <f>VLOOKUP(DATE(YEAR(Dat_01!B$2)-2,MONTH(Dat_01!B$2),1)+A586,[2]Indices!$D:$D,1)</f>
        <v>45722</v>
      </c>
      <c r="C586" s="166">
        <f>VLOOKUP(B586,[2]Indices!$D:$Q,3,)/1000</f>
        <v>177.18801422823657</v>
      </c>
      <c r="D586" s="166">
        <f>VLOOKUP(B586,[2]Indices!$D:$Q,14,)/1000</f>
        <v>129.67177197597073</v>
      </c>
      <c r="E586" s="166">
        <f t="shared" si="41"/>
        <v>129.67177197597073</v>
      </c>
      <c r="F586" s="188" t="str">
        <f t="shared" si="42"/>
        <v/>
      </c>
      <c r="H586" t="str">
        <f t="shared" si="44"/>
        <v/>
      </c>
      <c r="I586" s="188" t="str">
        <f t="shared" si="43"/>
        <v/>
      </c>
    </row>
    <row r="587" spans="1:9">
      <c r="A587">
        <v>584</v>
      </c>
      <c r="B587" s="46">
        <f>VLOOKUP(DATE(YEAR(Dat_01!B$2)-2,MONTH(Dat_01!B$2),1)+A587,[2]Indices!$D:$D,1)</f>
        <v>45723</v>
      </c>
      <c r="C587" s="166">
        <f>VLOOKUP(B587,[2]Indices!$D:$Q,3,)/1000</f>
        <v>163.07393469623472</v>
      </c>
      <c r="D587" s="166">
        <f>VLOOKUP(B587,[2]Indices!$D:$Q,14,)/1000</f>
        <v>129.67177197597073</v>
      </c>
      <c r="E587" s="166">
        <f t="shared" si="41"/>
        <v>129.67177197597073</v>
      </c>
      <c r="F587" s="188" t="str">
        <f t="shared" si="42"/>
        <v/>
      </c>
      <c r="H587" t="str">
        <f t="shared" si="44"/>
        <v/>
      </c>
      <c r="I587" s="188" t="str">
        <f t="shared" si="43"/>
        <v/>
      </c>
    </row>
    <row r="588" spans="1:9">
      <c r="A588">
        <v>585</v>
      </c>
      <c r="B588" s="46">
        <f>VLOOKUP(DATE(YEAR(Dat_01!B$2)-2,MONTH(Dat_01!B$2),1)+A588,[2]Indices!$D:$D,1)</f>
        <v>45724</v>
      </c>
      <c r="C588" s="166">
        <f>VLOOKUP(B588,[2]Indices!$D:$Q,3,)/1000</f>
        <v>125.74691929223842</v>
      </c>
      <c r="D588" s="166">
        <f>VLOOKUP(B588,[2]Indices!$D:$Q,14,)/1000</f>
        <v>129.67177197597073</v>
      </c>
      <c r="E588" s="166">
        <f t="shared" si="41"/>
        <v>125.74691929223842</v>
      </c>
      <c r="F588" s="188" t="str">
        <f t="shared" si="42"/>
        <v/>
      </c>
      <c r="H588" t="str">
        <f t="shared" si="44"/>
        <v/>
      </c>
      <c r="I588" s="188" t="str">
        <f t="shared" si="43"/>
        <v/>
      </c>
    </row>
    <row r="589" spans="1:9">
      <c r="A589">
        <v>586</v>
      </c>
      <c r="B589" s="46">
        <f>VLOOKUP(DATE(YEAR(Dat_01!B$2)-2,MONTH(Dat_01!B$2),1)+A589,[2]Indices!$D:$D,1)</f>
        <v>45725</v>
      </c>
      <c r="C589" s="166">
        <f>VLOOKUP(B589,[2]Indices!$D:$Q,3,)/1000</f>
        <v>150.77340681623468</v>
      </c>
      <c r="D589" s="166">
        <f>VLOOKUP(B589,[2]Indices!$D:$Q,14,)/1000</f>
        <v>129.67177197597073</v>
      </c>
      <c r="E589" s="166">
        <f t="shared" si="41"/>
        <v>129.67177197597073</v>
      </c>
      <c r="F589" s="188" t="str">
        <f t="shared" si="42"/>
        <v/>
      </c>
      <c r="H589" t="str">
        <f t="shared" si="44"/>
        <v/>
      </c>
      <c r="I589" s="188" t="str">
        <f t="shared" si="43"/>
        <v/>
      </c>
    </row>
    <row r="590" spans="1:9">
      <c r="A590">
        <v>587</v>
      </c>
      <c r="B590" s="46">
        <f>VLOOKUP(DATE(YEAR(Dat_01!B$2)-2,MONTH(Dat_01!B$2),1)+A590,[2]Indices!$D:$D,1)</f>
        <v>45726</v>
      </c>
      <c r="C590" s="166">
        <f>VLOOKUP(B590,[2]Indices!$D:$Q,3,)/1000</f>
        <v>203.40770216823654</v>
      </c>
      <c r="D590" s="166">
        <f>VLOOKUP(B590,[2]Indices!$D:$Q,14,)/1000</f>
        <v>129.67177197597073</v>
      </c>
      <c r="E590" s="166">
        <f t="shared" si="41"/>
        <v>129.67177197597073</v>
      </c>
      <c r="F590" s="188" t="str">
        <f t="shared" si="42"/>
        <v/>
      </c>
      <c r="H590" t="str">
        <f t="shared" si="44"/>
        <v/>
      </c>
      <c r="I590" s="188" t="str">
        <f t="shared" si="43"/>
        <v/>
      </c>
    </row>
    <row r="591" spans="1:9">
      <c r="A591">
        <v>588</v>
      </c>
      <c r="B591" s="46">
        <f>VLOOKUP(DATE(YEAR(Dat_01!B$2)-2,MONTH(Dat_01!B$2),1)+A591,[2]Indices!$D:$D,1)</f>
        <v>45727</v>
      </c>
      <c r="C591" s="166">
        <f>VLOOKUP(B591,[2]Indices!$D:$Q,3,)/1000</f>
        <v>206.67058230423282</v>
      </c>
      <c r="D591" s="166">
        <f>VLOOKUP(B591,[2]Indices!$D:$Q,14,)/1000</f>
        <v>129.67177197597073</v>
      </c>
      <c r="E591" s="166">
        <f t="shared" ref="E591:E654" si="45">IF(C591&lt;D591,C591,D591)</f>
        <v>129.67177197597073</v>
      </c>
      <c r="F591" s="188" t="str">
        <f t="shared" si="42"/>
        <v/>
      </c>
      <c r="H591" t="str">
        <f t="shared" si="44"/>
        <v/>
      </c>
      <c r="I591" s="188" t="str">
        <f t="shared" si="43"/>
        <v/>
      </c>
    </row>
    <row r="592" spans="1:9">
      <c r="A592">
        <v>589</v>
      </c>
      <c r="B592" s="46">
        <f>VLOOKUP(DATE(YEAR(Dat_01!B$2)-2,MONTH(Dat_01!B$2),1)+A592,[2]Indices!$D:$D,1)</f>
        <v>45728</v>
      </c>
      <c r="C592" s="166">
        <f>VLOOKUP(B592,[2]Indices!$D:$Q,3,)/1000</f>
        <v>260.66490308219272</v>
      </c>
      <c r="D592" s="166">
        <f>VLOOKUP(B592,[2]Indices!$D:$Q,14,)/1000</f>
        <v>129.67177197597073</v>
      </c>
      <c r="E592" s="166">
        <f t="shared" si="45"/>
        <v>129.67177197597073</v>
      </c>
      <c r="F592" s="188" t="str">
        <f t="shared" si="42"/>
        <v/>
      </c>
      <c r="H592" t="str">
        <f t="shared" si="44"/>
        <v/>
      </c>
      <c r="I592" s="188" t="str">
        <f t="shared" si="43"/>
        <v/>
      </c>
    </row>
    <row r="593" spans="1:9">
      <c r="A593">
        <v>590</v>
      </c>
      <c r="B593" s="46">
        <f>VLOOKUP(DATE(YEAR(Dat_01!B$2)-2,MONTH(Dat_01!B$2),1)+A593,[2]Indices!$D:$D,1)</f>
        <v>45729</v>
      </c>
      <c r="C593" s="166">
        <f>VLOOKUP(B593,[2]Indices!$D:$Q,3,)/1000</f>
        <v>279.58197524218531</v>
      </c>
      <c r="D593" s="166">
        <f>VLOOKUP(B593,[2]Indices!$D:$Q,14,)/1000</f>
        <v>129.67177197597073</v>
      </c>
      <c r="E593" s="166">
        <f t="shared" si="45"/>
        <v>129.67177197597073</v>
      </c>
      <c r="F593" s="188" t="str">
        <f t="shared" si="42"/>
        <v/>
      </c>
      <c r="H593" t="str">
        <f t="shared" si="44"/>
        <v/>
      </c>
      <c r="I593" s="188" t="str">
        <f t="shared" si="43"/>
        <v/>
      </c>
    </row>
    <row r="594" spans="1:9">
      <c r="A594">
        <v>591</v>
      </c>
      <c r="B594" s="46">
        <f>VLOOKUP(DATE(YEAR(Dat_01!B$2)-2,MONTH(Dat_01!B$2),1)+A594,[2]Indices!$D:$D,1)</f>
        <v>45730</v>
      </c>
      <c r="C594" s="166">
        <f>VLOOKUP(B594,[2]Indices!$D:$Q,3,)/1000</f>
        <v>268.99954767018897</v>
      </c>
      <c r="D594" s="166">
        <f>VLOOKUP(B594,[2]Indices!$D:$Q,14,)/1000</f>
        <v>129.67177197597073</v>
      </c>
      <c r="E594" s="166">
        <f t="shared" si="45"/>
        <v>129.67177197597073</v>
      </c>
      <c r="F594" s="188" t="str">
        <f t="shared" si="42"/>
        <v/>
      </c>
      <c r="H594" t="str">
        <f t="shared" si="44"/>
        <v/>
      </c>
      <c r="I594" s="188" t="str">
        <f t="shared" si="43"/>
        <v/>
      </c>
    </row>
    <row r="595" spans="1:9">
      <c r="A595">
        <v>592</v>
      </c>
      <c r="B595" s="46">
        <f>VLOOKUP(DATE(YEAR(Dat_01!B$2)-2,MONTH(Dat_01!B$2),1)+A595,[2]Indices!$D:$D,1)</f>
        <v>45731</v>
      </c>
      <c r="C595" s="166">
        <f>VLOOKUP(B595,[2]Indices!$D:$Q,3,)/1000</f>
        <v>259.33307406618712</v>
      </c>
      <c r="D595" s="166">
        <f>VLOOKUP(B595,[2]Indices!$D:$Q,14,)/1000</f>
        <v>129.67177197597073</v>
      </c>
      <c r="E595" s="166">
        <f t="shared" si="45"/>
        <v>129.67177197597073</v>
      </c>
      <c r="F595" s="188" t="str">
        <f t="shared" si="42"/>
        <v>M</v>
      </c>
      <c r="G595" s="189">
        <f>IF(DAY(B595)=15,D595,"")</f>
        <v>129.67177197597073</v>
      </c>
      <c r="H595" t="str">
        <f t="shared" si="44"/>
        <v/>
      </c>
      <c r="I595" s="188" t="str">
        <f t="shared" si="43"/>
        <v>M</v>
      </c>
    </row>
    <row r="596" spans="1:9">
      <c r="A596">
        <v>593</v>
      </c>
      <c r="B596" s="46">
        <f>VLOOKUP(DATE(YEAR(Dat_01!B$2)-2,MONTH(Dat_01!B$2),1)+A596,[2]Indices!$D:$D,1)</f>
        <v>45732</v>
      </c>
      <c r="C596" s="166">
        <f>VLOOKUP(B596,[2]Indices!$D:$Q,3,)/1000</f>
        <v>258.50382549818897</v>
      </c>
      <c r="D596" s="166">
        <f>VLOOKUP(B596,[2]Indices!$D:$Q,14,)/1000</f>
        <v>129.67177197597073</v>
      </c>
      <c r="E596" s="166">
        <f t="shared" si="45"/>
        <v>129.67177197597073</v>
      </c>
      <c r="F596" s="188" t="str">
        <f t="shared" si="42"/>
        <v/>
      </c>
      <c r="H596" t="str">
        <f t="shared" si="44"/>
        <v/>
      </c>
      <c r="I596" s="188" t="str">
        <f t="shared" si="43"/>
        <v/>
      </c>
    </row>
    <row r="597" spans="1:9">
      <c r="A597">
        <v>594</v>
      </c>
      <c r="B597" s="46">
        <f>VLOOKUP(DATE(YEAR(Dat_01!B$2)-2,MONTH(Dat_01!B$2),1)+A597,[2]Indices!$D:$D,1)</f>
        <v>45733</v>
      </c>
      <c r="C597" s="166">
        <f>VLOOKUP(B597,[2]Indices!$D:$Q,3,)/1000</f>
        <v>274.61169779018712</v>
      </c>
      <c r="D597" s="166">
        <f>VLOOKUP(B597,[2]Indices!$D:$Q,14,)/1000</f>
        <v>129.67177197597073</v>
      </c>
      <c r="E597" s="166">
        <f t="shared" si="45"/>
        <v>129.67177197597073</v>
      </c>
      <c r="F597" s="188" t="str">
        <f t="shared" si="42"/>
        <v/>
      </c>
      <c r="H597" t="str">
        <f t="shared" si="44"/>
        <v/>
      </c>
      <c r="I597" s="188" t="str">
        <f t="shared" si="43"/>
        <v/>
      </c>
    </row>
    <row r="598" spans="1:9">
      <c r="A598">
        <v>595</v>
      </c>
      <c r="B598" s="46">
        <f>VLOOKUP(DATE(YEAR(Dat_01!B$2)-2,MONTH(Dat_01!B$2),1)+A598,[2]Indices!$D:$D,1)</f>
        <v>45734</v>
      </c>
      <c r="C598" s="166">
        <f>VLOOKUP(B598,[2]Indices!$D:$Q,3,)/1000</f>
        <v>268.36891911018898</v>
      </c>
      <c r="D598" s="166">
        <f>VLOOKUP(B598,[2]Indices!$D:$Q,14,)/1000</f>
        <v>129.67177197597073</v>
      </c>
      <c r="E598" s="166">
        <f t="shared" si="45"/>
        <v>129.67177197597073</v>
      </c>
      <c r="F598" s="188" t="str">
        <f t="shared" si="42"/>
        <v/>
      </c>
      <c r="H598" t="str">
        <f t="shared" si="44"/>
        <v/>
      </c>
      <c r="I598" s="188" t="str">
        <f t="shared" si="43"/>
        <v/>
      </c>
    </row>
    <row r="599" spans="1:9">
      <c r="A599">
        <v>596</v>
      </c>
      <c r="B599" s="46">
        <f>VLOOKUP(DATE(YEAR(Dat_01!B$2)-2,MONTH(Dat_01!B$2),1)+A599,[2]Indices!$D:$D,1)</f>
        <v>45735</v>
      </c>
      <c r="C599" s="166">
        <f>VLOOKUP(B599,[2]Indices!$D:$Q,3,)/1000</f>
        <v>253.39516285485877</v>
      </c>
      <c r="D599" s="166">
        <f>VLOOKUP(B599,[2]Indices!$D:$Q,14,)/1000</f>
        <v>129.67177197597073</v>
      </c>
      <c r="E599" s="166">
        <f t="shared" si="45"/>
        <v>129.67177197597073</v>
      </c>
      <c r="F599" s="188" t="str">
        <f t="shared" si="42"/>
        <v/>
      </c>
      <c r="H599" t="str">
        <f t="shared" si="44"/>
        <v/>
      </c>
      <c r="I599" s="188" t="str">
        <f t="shared" si="43"/>
        <v/>
      </c>
    </row>
    <row r="600" spans="1:9">
      <c r="A600">
        <v>597</v>
      </c>
      <c r="B600" s="46">
        <f>VLOOKUP(DATE(YEAR(Dat_01!B$2)-2,MONTH(Dat_01!B$2),1)+A600,[2]Indices!$D:$D,1)</f>
        <v>45736</v>
      </c>
      <c r="C600" s="166">
        <f>VLOOKUP(B600,[2]Indices!$D:$Q,3,)/1000</f>
        <v>244.56696613085688</v>
      </c>
      <c r="D600" s="166">
        <f>VLOOKUP(B600,[2]Indices!$D:$Q,14,)/1000</f>
        <v>129.67177197597073</v>
      </c>
      <c r="E600" s="166">
        <f t="shared" si="45"/>
        <v>129.67177197597073</v>
      </c>
      <c r="F600" s="188" t="str">
        <f t="shared" si="42"/>
        <v/>
      </c>
      <c r="H600" t="str">
        <f t="shared" si="44"/>
        <v/>
      </c>
      <c r="I600" s="188" t="str">
        <f t="shared" si="43"/>
        <v/>
      </c>
    </row>
    <row r="601" spans="1:9">
      <c r="A601">
        <v>598</v>
      </c>
      <c r="B601" s="46">
        <f>VLOOKUP(DATE(YEAR(Dat_01!B$2)-2,MONTH(Dat_01!B$2),1)+A601,[2]Indices!$D:$D,1)</f>
        <v>45737</v>
      </c>
      <c r="C601" s="166">
        <f>VLOOKUP(B601,[2]Indices!$D:$Q,3,)/1000</f>
        <v>248.87512723485875</v>
      </c>
      <c r="D601" s="166">
        <f>VLOOKUP(B601,[2]Indices!$D:$Q,14,)/1000</f>
        <v>129.67177197597073</v>
      </c>
      <c r="E601" s="166">
        <f t="shared" si="45"/>
        <v>129.67177197597073</v>
      </c>
      <c r="F601" s="188" t="str">
        <f t="shared" si="42"/>
        <v/>
      </c>
      <c r="H601" t="str">
        <f t="shared" si="44"/>
        <v/>
      </c>
      <c r="I601" s="188" t="str">
        <f t="shared" si="43"/>
        <v/>
      </c>
    </row>
    <row r="602" spans="1:9">
      <c r="A602">
        <v>599</v>
      </c>
      <c r="B602" s="46">
        <f>VLOOKUP(DATE(YEAR(Dat_01!B$2)-2,MONTH(Dat_01!B$2),1)+A602,[2]Indices!$D:$D,1)</f>
        <v>45738</v>
      </c>
      <c r="C602" s="166">
        <f>VLOOKUP(B602,[2]Indices!$D:$Q,3,)/1000</f>
        <v>257.39827158285874</v>
      </c>
      <c r="D602" s="166">
        <f>VLOOKUP(B602,[2]Indices!$D:$Q,14,)/1000</f>
        <v>129.67177197597073</v>
      </c>
      <c r="E602" s="166">
        <f t="shared" si="45"/>
        <v>129.67177197597073</v>
      </c>
      <c r="F602" s="188" t="str">
        <f t="shared" si="42"/>
        <v/>
      </c>
      <c r="H602" t="str">
        <f t="shared" si="44"/>
        <v/>
      </c>
      <c r="I602" s="188" t="str">
        <f t="shared" si="43"/>
        <v/>
      </c>
    </row>
    <row r="603" spans="1:9">
      <c r="A603">
        <v>600</v>
      </c>
      <c r="B603" s="46">
        <f>VLOOKUP(DATE(YEAR(Dat_01!B$2)-2,MONTH(Dat_01!B$2),1)+A603,[2]Indices!$D:$D,1)</f>
        <v>45739</v>
      </c>
      <c r="C603" s="166">
        <f>VLOOKUP(B603,[2]Indices!$D:$Q,3,)/1000</f>
        <v>264.16365084285877</v>
      </c>
      <c r="D603" s="166">
        <f>VLOOKUP(B603,[2]Indices!$D:$Q,14,)/1000</f>
        <v>129.67177197597073</v>
      </c>
      <c r="E603" s="166">
        <f t="shared" si="45"/>
        <v>129.67177197597073</v>
      </c>
      <c r="F603" s="188" t="str">
        <f t="shared" si="42"/>
        <v/>
      </c>
      <c r="H603" t="str">
        <f t="shared" si="44"/>
        <v/>
      </c>
      <c r="I603" s="188" t="str">
        <f t="shared" si="43"/>
        <v/>
      </c>
    </row>
    <row r="604" spans="1:9">
      <c r="A604">
        <v>601</v>
      </c>
      <c r="B604" s="46">
        <f>VLOOKUP(DATE(YEAR(Dat_01!B$2)-2,MONTH(Dat_01!B$2),1)+A604,[2]Indices!$D:$D,1)</f>
        <v>45740</v>
      </c>
      <c r="C604" s="166">
        <f>VLOOKUP(B604,[2]Indices!$D:$Q,3,)/1000</f>
        <v>287.02376599486064</v>
      </c>
      <c r="D604" s="166">
        <f>VLOOKUP(B604,[2]Indices!$D:$Q,14,)/1000</f>
        <v>129.67177197597073</v>
      </c>
      <c r="E604" s="166">
        <f t="shared" si="45"/>
        <v>129.67177197597073</v>
      </c>
      <c r="F604" s="188" t="str">
        <f t="shared" si="42"/>
        <v/>
      </c>
      <c r="H604" t="str">
        <f t="shared" si="44"/>
        <v/>
      </c>
      <c r="I604" s="188" t="str">
        <f t="shared" si="43"/>
        <v/>
      </c>
    </row>
    <row r="605" spans="1:9">
      <c r="A605">
        <v>602</v>
      </c>
      <c r="B605" s="46">
        <f>VLOOKUP(DATE(YEAR(Dat_01!B$2)-2,MONTH(Dat_01!B$2),1)+A605,[2]Indices!$D:$D,1)</f>
        <v>45741</v>
      </c>
      <c r="C605" s="166">
        <f>VLOOKUP(B605,[2]Indices!$D:$Q,3,)/1000</f>
        <v>303.68461539086059</v>
      </c>
      <c r="D605" s="166">
        <f>VLOOKUP(B605,[2]Indices!$D:$Q,14,)/1000</f>
        <v>129.67177197597073</v>
      </c>
      <c r="E605" s="166">
        <f t="shared" si="45"/>
        <v>129.67177197597073</v>
      </c>
      <c r="F605" s="188" t="str">
        <f t="shared" si="42"/>
        <v/>
      </c>
      <c r="H605" t="str">
        <f t="shared" si="44"/>
        <v/>
      </c>
      <c r="I605" s="188" t="str">
        <f t="shared" si="43"/>
        <v/>
      </c>
    </row>
    <row r="606" spans="1:9">
      <c r="A606">
        <v>603</v>
      </c>
      <c r="B606" s="46">
        <f>VLOOKUP(DATE(YEAR(Dat_01!B$2)-2,MONTH(Dat_01!B$2),1)+A606,[2]Indices!$D:$D,1)</f>
        <v>45742</v>
      </c>
      <c r="C606" s="166">
        <f>VLOOKUP(B606,[2]Indices!$D:$Q,3,)/1000</f>
        <v>243.07513922999721</v>
      </c>
      <c r="D606" s="166">
        <f>VLOOKUP(B606,[2]Indices!$D:$Q,14,)/1000</f>
        <v>129.67177197597073</v>
      </c>
      <c r="E606" s="166">
        <f t="shared" si="45"/>
        <v>129.67177197597073</v>
      </c>
      <c r="F606" s="188" t="str">
        <f t="shared" si="42"/>
        <v/>
      </c>
      <c r="H606" t="str">
        <f t="shared" si="44"/>
        <v/>
      </c>
      <c r="I606" s="188" t="str">
        <f t="shared" si="43"/>
        <v/>
      </c>
    </row>
    <row r="607" spans="1:9">
      <c r="A607">
        <v>604</v>
      </c>
      <c r="B607" s="46">
        <f>VLOOKUP(DATE(YEAR(Dat_01!B$2)-2,MONTH(Dat_01!B$2),1)+A607,[2]Indices!$D:$D,1)</f>
        <v>45743</v>
      </c>
      <c r="C607" s="166">
        <f>VLOOKUP(B607,[2]Indices!$D:$Q,3,)/1000</f>
        <v>244.10366804599909</v>
      </c>
      <c r="D607" s="166">
        <f>VLOOKUP(B607,[2]Indices!$D:$Q,14,)/1000</f>
        <v>129.67177197597073</v>
      </c>
      <c r="E607" s="166">
        <f t="shared" si="45"/>
        <v>129.67177197597073</v>
      </c>
      <c r="F607" s="188" t="str">
        <f t="shared" si="42"/>
        <v/>
      </c>
      <c r="H607" t="str">
        <f t="shared" si="44"/>
        <v/>
      </c>
      <c r="I607" s="188" t="str">
        <f t="shared" si="43"/>
        <v/>
      </c>
    </row>
    <row r="608" spans="1:9">
      <c r="A608">
        <v>605</v>
      </c>
      <c r="B608" s="46">
        <f>VLOOKUP(DATE(YEAR(Dat_01!B$2)-2,MONTH(Dat_01!B$2),1)+A608,[2]Indices!$D:$D,1)</f>
        <v>45744</v>
      </c>
      <c r="C608" s="166">
        <f>VLOOKUP(B608,[2]Indices!$D:$Q,3,)/1000</f>
        <v>231.19215472199534</v>
      </c>
      <c r="D608" s="166">
        <f>VLOOKUP(B608,[2]Indices!$D:$Q,14,)/1000</f>
        <v>129.67177197597073</v>
      </c>
      <c r="E608" s="166">
        <f t="shared" si="45"/>
        <v>129.67177197597073</v>
      </c>
      <c r="F608" s="188" t="str">
        <f t="shared" si="42"/>
        <v/>
      </c>
      <c r="H608" t="str">
        <f t="shared" si="44"/>
        <v/>
      </c>
      <c r="I608" s="188" t="str">
        <f t="shared" si="43"/>
        <v/>
      </c>
    </row>
    <row r="609" spans="1:9">
      <c r="A609">
        <v>606</v>
      </c>
      <c r="B609" s="46">
        <f>VLOOKUP(DATE(YEAR(Dat_01!B$2)-2,MONTH(Dat_01!B$2),1)+A609,[2]Indices!$D:$D,1)</f>
        <v>45745</v>
      </c>
      <c r="C609" s="166">
        <f>VLOOKUP(B609,[2]Indices!$D:$Q,3,)/1000</f>
        <v>192.08118007399906</v>
      </c>
      <c r="D609" s="166">
        <f>VLOOKUP(B609,[2]Indices!$D:$Q,14,)/1000</f>
        <v>129.67177197597073</v>
      </c>
      <c r="E609" s="166">
        <f t="shared" si="45"/>
        <v>129.67177197597073</v>
      </c>
      <c r="F609" s="188" t="str">
        <f t="shared" si="42"/>
        <v/>
      </c>
      <c r="H609" t="str">
        <f t="shared" si="44"/>
        <v/>
      </c>
      <c r="I609" s="188" t="str">
        <f t="shared" si="43"/>
        <v/>
      </c>
    </row>
    <row r="610" spans="1:9">
      <c r="A610">
        <v>607</v>
      </c>
      <c r="B610" s="46">
        <f>VLOOKUP(DATE(YEAR(Dat_01!B$2)-2,MONTH(Dat_01!B$2),1)+A610,[2]Indices!$D:$D,1)</f>
        <v>45746</v>
      </c>
      <c r="C610" s="166">
        <f>VLOOKUP(B610,[2]Indices!$D:$Q,3,)/1000</f>
        <v>163.67780198999907</v>
      </c>
      <c r="D610" s="166">
        <f>VLOOKUP(B610,[2]Indices!$D:$Q,14,)/1000</f>
        <v>129.67177197597073</v>
      </c>
      <c r="E610" s="166">
        <f t="shared" si="45"/>
        <v>129.67177197597073</v>
      </c>
      <c r="F610" s="188" t="str">
        <f t="shared" si="42"/>
        <v/>
      </c>
      <c r="H610" t="str">
        <f t="shared" si="44"/>
        <v/>
      </c>
      <c r="I610" s="188" t="str">
        <f t="shared" si="43"/>
        <v/>
      </c>
    </row>
    <row r="611" spans="1:9">
      <c r="A611">
        <v>608</v>
      </c>
      <c r="B611" s="46">
        <f>VLOOKUP(DATE(YEAR(Dat_01!B$2)-2,MONTH(Dat_01!B$2),1)+A611,[2]Indices!$D:$D,1)</f>
        <v>45747</v>
      </c>
      <c r="C611" s="166">
        <f>VLOOKUP(B611,[2]Indices!$D:$Q,3,)/1000</f>
        <v>194.65612216599908</v>
      </c>
      <c r="D611" s="166">
        <f>VLOOKUP(B611,[2]Indices!$D:$Q,14,)/1000</f>
        <v>129.67177197597073</v>
      </c>
      <c r="E611" s="166">
        <f t="shared" si="45"/>
        <v>129.67177197597073</v>
      </c>
      <c r="F611" s="188" t="str">
        <f t="shared" si="42"/>
        <v/>
      </c>
      <c r="H611" t="str">
        <f t="shared" si="44"/>
        <v/>
      </c>
      <c r="I611" s="188" t="str">
        <f t="shared" si="43"/>
        <v/>
      </c>
    </row>
    <row r="612" spans="1:9">
      <c r="A612">
        <v>609</v>
      </c>
      <c r="B612" s="46">
        <f>VLOOKUP(DATE(YEAR(Dat_01!B$2)-2,MONTH(Dat_01!B$2),1)+A612,[2]Indices!$D:$D,1)</f>
        <v>45748</v>
      </c>
      <c r="C612" s="166">
        <f>VLOOKUP(B612,[2]Indices!$D:$Q,3,)/1000</f>
        <v>220.91609711799907</v>
      </c>
      <c r="D612" s="166">
        <f>VLOOKUP(B612,[2]Indices!$D:$Q,14,)/1000</f>
        <v>123.24737037204483</v>
      </c>
      <c r="E612" s="166">
        <f t="shared" si="45"/>
        <v>123.24737037204483</v>
      </c>
      <c r="F612" s="188" t="str">
        <f t="shared" si="42"/>
        <v/>
      </c>
      <c r="H612" t="str">
        <f t="shared" si="44"/>
        <v/>
      </c>
      <c r="I612" s="188" t="str">
        <f t="shared" si="43"/>
        <v/>
      </c>
    </row>
    <row r="613" spans="1:9">
      <c r="A613">
        <v>610</v>
      </c>
      <c r="B613" s="46">
        <f>VLOOKUP(DATE(YEAR(Dat_01!B$2)-2,MONTH(Dat_01!B$2),1)+A613,[2]Indices!$D:$D,1)</f>
        <v>45749</v>
      </c>
      <c r="C613" s="166">
        <f>VLOOKUP(B613,[2]Indices!$D:$Q,3,)/1000</f>
        <v>180.20444293612357</v>
      </c>
      <c r="D613" s="166">
        <f>VLOOKUP(B613,[2]Indices!$D:$Q,14,)/1000</f>
        <v>123.24737037204483</v>
      </c>
      <c r="E613" s="166">
        <f t="shared" si="45"/>
        <v>123.24737037204483</v>
      </c>
      <c r="F613" s="188" t="str">
        <f t="shared" si="42"/>
        <v/>
      </c>
      <c r="H613" t="str">
        <f t="shared" si="44"/>
        <v/>
      </c>
      <c r="I613" s="188" t="str">
        <f t="shared" si="43"/>
        <v/>
      </c>
    </row>
    <row r="614" spans="1:9">
      <c r="A614">
        <v>611</v>
      </c>
      <c r="B614" s="46">
        <f>VLOOKUP(DATE(YEAR(Dat_01!B$2)-2,MONTH(Dat_01!B$2),1)+A614,[2]Indices!$D:$D,1)</f>
        <v>45750</v>
      </c>
      <c r="C614" s="166">
        <f>VLOOKUP(B614,[2]Indices!$D:$Q,3,)/1000</f>
        <v>180.65194961611985</v>
      </c>
      <c r="D614" s="166">
        <f>VLOOKUP(B614,[2]Indices!$D:$Q,14,)/1000</f>
        <v>123.24737037204483</v>
      </c>
      <c r="E614" s="166">
        <f t="shared" si="45"/>
        <v>123.24737037204483</v>
      </c>
      <c r="F614" s="188" t="str">
        <f t="shared" si="42"/>
        <v/>
      </c>
      <c r="H614" t="str">
        <f t="shared" si="44"/>
        <v/>
      </c>
      <c r="I614" s="188" t="str">
        <f t="shared" si="43"/>
        <v/>
      </c>
    </row>
    <row r="615" spans="1:9">
      <c r="A615">
        <v>612</v>
      </c>
      <c r="B615" s="46">
        <f>VLOOKUP(DATE(YEAR(Dat_01!B$2)-2,MONTH(Dat_01!B$2),1)+A615,[2]Indices!$D:$D,1)</f>
        <v>45751</v>
      </c>
      <c r="C615" s="166">
        <f>VLOOKUP(B615,[2]Indices!$D:$Q,3,)/1000</f>
        <v>167.7407860641236</v>
      </c>
      <c r="D615" s="166">
        <f>VLOOKUP(B615,[2]Indices!$D:$Q,14,)/1000</f>
        <v>123.24737037204483</v>
      </c>
      <c r="E615" s="166">
        <f t="shared" si="45"/>
        <v>123.24737037204483</v>
      </c>
      <c r="F615" s="188" t="str">
        <f t="shared" si="42"/>
        <v/>
      </c>
      <c r="H615" t="str">
        <f t="shared" si="44"/>
        <v/>
      </c>
      <c r="I615" s="188" t="str">
        <f t="shared" si="43"/>
        <v/>
      </c>
    </row>
    <row r="616" spans="1:9">
      <c r="A616">
        <v>613</v>
      </c>
      <c r="B616" s="46">
        <f>VLOOKUP(DATE(YEAR(Dat_01!B$2)-2,MONTH(Dat_01!B$2),1)+A616,[2]Indices!$D:$D,1)</f>
        <v>45752</v>
      </c>
      <c r="C616" s="166">
        <f>VLOOKUP(B616,[2]Indices!$D:$Q,3,)/1000</f>
        <v>159.5159401401236</v>
      </c>
      <c r="D616" s="166">
        <f>VLOOKUP(B616,[2]Indices!$D:$Q,14,)/1000</f>
        <v>123.24737037204483</v>
      </c>
      <c r="E616" s="166">
        <f t="shared" si="45"/>
        <v>123.24737037204483</v>
      </c>
      <c r="F616" s="188" t="str">
        <f t="shared" si="42"/>
        <v/>
      </c>
      <c r="H616" t="str">
        <f t="shared" si="44"/>
        <v/>
      </c>
      <c r="I616" s="188" t="str">
        <f t="shared" si="43"/>
        <v/>
      </c>
    </row>
    <row r="617" spans="1:9">
      <c r="A617">
        <v>614</v>
      </c>
      <c r="B617" s="46">
        <f>VLOOKUP(DATE(YEAR(Dat_01!B$2)-2,MONTH(Dat_01!B$2),1)+A617,[2]Indices!$D:$D,1)</f>
        <v>45753</v>
      </c>
      <c r="C617" s="166">
        <f>VLOOKUP(B617,[2]Indices!$D:$Q,3,)/1000</f>
        <v>156.28354039611989</v>
      </c>
      <c r="D617" s="166">
        <f>VLOOKUP(B617,[2]Indices!$D:$Q,14,)/1000</f>
        <v>123.24737037204483</v>
      </c>
      <c r="E617" s="166">
        <f t="shared" si="45"/>
        <v>123.24737037204483</v>
      </c>
      <c r="F617" s="188" t="str">
        <f t="shared" si="42"/>
        <v/>
      </c>
      <c r="H617" t="str">
        <f t="shared" si="44"/>
        <v/>
      </c>
      <c r="I617" s="188" t="str">
        <f t="shared" si="43"/>
        <v/>
      </c>
    </row>
    <row r="618" spans="1:9">
      <c r="A618">
        <v>615</v>
      </c>
      <c r="B618" s="46">
        <f>VLOOKUP(DATE(YEAR(Dat_01!B$2)-2,MONTH(Dat_01!B$2),1)+A618,[2]Indices!$D:$D,1)</f>
        <v>45754</v>
      </c>
      <c r="C618" s="166">
        <f>VLOOKUP(B618,[2]Indices!$D:$Q,3,)/1000</f>
        <v>182.49534861212356</v>
      </c>
      <c r="D618" s="166">
        <f>VLOOKUP(B618,[2]Indices!$D:$Q,14,)/1000</f>
        <v>123.24737037204483</v>
      </c>
      <c r="E618" s="166">
        <f t="shared" si="45"/>
        <v>123.24737037204483</v>
      </c>
      <c r="F618" s="188" t="str">
        <f t="shared" si="42"/>
        <v/>
      </c>
      <c r="H618" t="str">
        <f t="shared" si="44"/>
        <v/>
      </c>
      <c r="I618" s="188" t="str">
        <f t="shared" si="43"/>
        <v/>
      </c>
    </row>
    <row r="619" spans="1:9">
      <c r="A619">
        <v>616</v>
      </c>
      <c r="B619" s="46">
        <f>VLOOKUP(DATE(YEAR(Dat_01!B$2)-2,MONTH(Dat_01!B$2),1)+A619,[2]Indices!$D:$D,1)</f>
        <v>45755</v>
      </c>
      <c r="C619" s="166">
        <f>VLOOKUP(B619,[2]Indices!$D:$Q,3,)/1000</f>
        <v>187.70822462812171</v>
      </c>
      <c r="D619" s="166">
        <f>VLOOKUP(B619,[2]Indices!$D:$Q,14,)/1000</f>
        <v>123.24737037204483</v>
      </c>
      <c r="E619" s="166">
        <f t="shared" si="45"/>
        <v>123.24737037204483</v>
      </c>
      <c r="F619" s="188" t="str">
        <f t="shared" si="42"/>
        <v/>
      </c>
      <c r="H619" t="str">
        <f t="shared" si="44"/>
        <v/>
      </c>
      <c r="I619" s="188" t="str">
        <f t="shared" si="43"/>
        <v/>
      </c>
    </row>
    <row r="620" spans="1:9">
      <c r="A620">
        <v>617</v>
      </c>
      <c r="B620" s="46">
        <f>VLOOKUP(DATE(YEAR(Dat_01!B$2)-2,MONTH(Dat_01!B$2),1)+A620,[2]Indices!$D:$D,1)</f>
        <v>45756</v>
      </c>
      <c r="C620" s="166">
        <f>VLOOKUP(B620,[2]Indices!$D:$Q,3,)/1000</f>
        <v>173.59555560485555</v>
      </c>
      <c r="D620" s="166">
        <f>VLOOKUP(B620,[2]Indices!$D:$Q,14,)/1000</f>
        <v>123.24737037204483</v>
      </c>
      <c r="E620" s="166">
        <f t="shared" si="45"/>
        <v>123.24737037204483</v>
      </c>
      <c r="F620" s="188" t="str">
        <f t="shared" si="42"/>
        <v/>
      </c>
      <c r="H620" t="str">
        <f t="shared" si="44"/>
        <v/>
      </c>
      <c r="I620" s="188" t="str">
        <f t="shared" si="43"/>
        <v/>
      </c>
    </row>
    <row r="621" spans="1:9">
      <c r="A621">
        <v>618</v>
      </c>
      <c r="B621" s="46">
        <f>VLOOKUP(DATE(YEAR(Dat_01!B$2)-2,MONTH(Dat_01!B$2),1)+A621,[2]Indices!$D:$D,1)</f>
        <v>45757</v>
      </c>
      <c r="C621" s="166">
        <f>VLOOKUP(B621,[2]Indices!$D:$Q,3,)/1000</f>
        <v>155.95361372885742</v>
      </c>
      <c r="D621" s="166">
        <f>VLOOKUP(B621,[2]Indices!$D:$Q,14,)/1000</f>
        <v>123.24737037204483</v>
      </c>
      <c r="E621" s="166">
        <f t="shared" si="45"/>
        <v>123.24737037204483</v>
      </c>
      <c r="F621" s="188" t="str">
        <f t="shared" si="42"/>
        <v/>
      </c>
      <c r="H621" t="str">
        <f t="shared" si="44"/>
        <v/>
      </c>
      <c r="I621" s="188" t="str">
        <f t="shared" si="43"/>
        <v/>
      </c>
    </row>
    <row r="622" spans="1:9">
      <c r="A622">
        <v>619</v>
      </c>
      <c r="B622" s="46">
        <f>VLOOKUP(DATE(YEAR(Dat_01!B$2)-2,MONTH(Dat_01!B$2),1)+A622,[2]Indices!$D:$D,1)</f>
        <v>45758</v>
      </c>
      <c r="C622" s="166">
        <f>VLOOKUP(B622,[2]Indices!$D:$Q,3,)/1000</f>
        <v>162.01836914885556</v>
      </c>
      <c r="D622" s="166">
        <f>VLOOKUP(B622,[2]Indices!$D:$Q,14,)/1000</f>
        <v>123.24737037204483</v>
      </c>
      <c r="E622" s="166">
        <f t="shared" si="45"/>
        <v>123.24737037204483</v>
      </c>
      <c r="F622" s="188" t="str">
        <f t="shared" si="42"/>
        <v/>
      </c>
      <c r="H622" t="str">
        <f t="shared" si="44"/>
        <v/>
      </c>
      <c r="I622" s="188" t="str">
        <f t="shared" si="43"/>
        <v/>
      </c>
    </row>
    <row r="623" spans="1:9">
      <c r="A623">
        <v>620</v>
      </c>
      <c r="B623" s="46">
        <f>VLOOKUP(DATE(YEAR(Dat_01!B$2)-2,MONTH(Dat_01!B$2),1)+A623,[2]Indices!$D:$D,1)</f>
        <v>45759</v>
      </c>
      <c r="C623" s="166">
        <f>VLOOKUP(B623,[2]Indices!$D:$Q,3,)/1000</f>
        <v>167.19396951285557</v>
      </c>
      <c r="D623" s="166">
        <f>VLOOKUP(B623,[2]Indices!$D:$Q,14,)/1000</f>
        <v>123.24737037204483</v>
      </c>
      <c r="E623" s="166">
        <f t="shared" si="45"/>
        <v>123.24737037204483</v>
      </c>
      <c r="F623" s="188" t="str">
        <f t="shared" si="42"/>
        <v/>
      </c>
      <c r="H623" t="str">
        <f t="shared" si="44"/>
        <v/>
      </c>
      <c r="I623" s="188" t="str">
        <f t="shared" si="43"/>
        <v/>
      </c>
    </row>
    <row r="624" spans="1:9">
      <c r="A624">
        <v>621</v>
      </c>
      <c r="B624" s="46">
        <f>VLOOKUP(DATE(YEAR(Dat_01!B$2)-2,MONTH(Dat_01!B$2),1)+A624,[2]Indices!$D:$D,1)</f>
        <v>45760</v>
      </c>
      <c r="C624" s="166">
        <f>VLOOKUP(B624,[2]Indices!$D:$Q,3,)/1000</f>
        <v>150.14649389685371</v>
      </c>
      <c r="D624" s="166">
        <f>VLOOKUP(B624,[2]Indices!$D:$Q,14,)/1000</f>
        <v>123.24737037204483</v>
      </c>
      <c r="E624" s="166">
        <f t="shared" si="45"/>
        <v>123.24737037204483</v>
      </c>
      <c r="F624" s="188" t="str">
        <f t="shared" si="42"/>
        <v/>
      </c>
      <c r="H624" t="str">
        <f t="shared" si="44"/>
        <v/>
      </c>
      <c r="I624" s="188" t="str">
        <f t="shared" si="43"/>
        <v/>
      </c>
    </row>
    <row r="625" spans="1:9">
      <c r="A625">
        <v>622</v>
      </c>
      <c r="B625" s="46">
        <f>VLOOKUP(DATE(YEAR(Dat_01!B$2)-2,MONTH(Dat_01!B$2),1)+A625,[2]Indices!$D:$D,1)</f>
        <v>45761</v>
      </c>
      <c r="C625" s="166">
        <f>VLOOKUP(B625,[2]Indices!$D:$Q,3,)/1000</f>
        <v>157.91851472486115</v>
      </c>
      <c r="D625" s="166">
        <f>VLOOKUP(B625,[2]Indices!$D:$Q,14,)/1000</f>
        <v>123.24737037204483</v>
      </c>
      <c r="E625" s="166">
        <f t="shared" si="45"/>
        <v>123.24737037204483</v>
      </c>
      <c r="F625" s="188" t="str">
        <f t="shared" si="42"/>
        <v/>
      </c>
      <c r="H625" t="str">
        <f t="shared" si="44"/>
        <v/>
      </c>
      <c r="I625" s="188" t="str">
        <f t="shared" si="43"/>
        <v/>
      </c>
    </row>
    <row r="626" spans="1:9">
      <c r="A626">
        <v>623</v>
      </c>
      <c r="B626" s="46">
        <f>VLOOKUP(DATE(YEAR(Dat_01!B$2)-2,MONTH(Dat_01!B$2),1)+A626,[2]Indices!$D:$D,1)</f>
        <v>45762</v>
      </c>
      <c r="C626" s="166">
        <f>VLOOKUP(B626,[2]Indices!$D:$Q,3,)/1000</f>
        <v>143.22710196885558</v>
      </c>
      <c r="D626" s="166">
        <f>VLOOKUP(B626,[2]Indices!$D:$Q,14,)/1000</f>
        <v>123.24737037204483</v>
      </c>
      <c r="E626" s="166">
        <f t="shared" si="45"/>
        <v>123.24737037204483</v>
      </c>
      <c r="F626" s="188" t="str">
        <f t="shared" si="42"/>
        <v>A</v>
      </c>
      <c r="G626" s="189">
        <f>IF(DAY(B626)=15,D626,"")</f>
        <v>123.24737037204483</v>
      </c>
      <c r="H626" t="str">
        <f t="shared" si="44"/>
        <v/>
      </c>
      <c r="I626" s="188" t="str">
        <f t="shared" si="43"/>
        <v>A</v>
      </c>
    </row>
    <row r="627" spans="1:9">
      <c r="A627">
        <v>624</v>
      </c>
      <c r="B627" s="46">
        <f>VLOOKUP(DATE(YEAR(Dat_01!B$2)-2,MONTH(Dat_01!B$2),1)+A627,[2]Indices!$D:$D,1)</f>
        <v>45763</v>
      </c>
      <c r="C627" s="166">
        <f>VLOOKUP(B627,[2]Indices!$D:$Q,3,)/1000</f>
        <v>199.31030269631856</v>
      </c>
      <c r="D627" s="166">
        <f>VLOOKUP(B627,[2]Indices!$D:$Q,14,)/1000</f>
        <v>123.24737037204483</v>
      </c>
      <c r="E627" s="166">
        <f t="shared" si="45"/>
        <v>123.24737037204483</v>
      </c>
      <c r="F627" s="188" t="str">
        <f t="shared" si="42"/>
        <v/>
      </c>
      <c r="H627" t="str">
        <f t="shared" si="44"/>
        <v/>
      </c>
      <c r="I627" s="188" t="str">
        <f t="shared" si="43"/>
        <v/>
      </c>
    </row>
    <row r="628" spans="1:9">
      <c r="A628">
        <v>625</v>
      </c>
      <c r="B628" s="46">
        <f>VLOOKUP(DATE(YEAR(Dat_01!B$2)-2,MONTH(Dat_01!B$2),1)+A628,[2]Indices!$D:$D,1)</f>
        <v>45764</v>
      </c>
      <c r="C628" s="166">
        <f>VLOOKUP(B628,[2]Indices!$D:$Q,3,)/1000</f>
        <v>196.35778235632415</v>
      </c>
      <c r="D628" s="166">
        <f>VLOOKUP(B628,[2]Indices!$D:$Q,14,)/1000</f>
        <v>123.24737037204483</v>
      </c>
      <c r="E628" s="166">
        <f t="shared" si="45"/>
        <v>123.24737037204483</v>
      </c>
      <c r="F628" s="188" t="str">
        <f t="shared" si="42"/>
        <v/>
      </c>
      <c r="H628" t="str">
        <f t="shared" si="44"/>
        <v/>
      </c>
      <c r="I628" s="188" t="str">
        <f t="shared" si="43"/>
        <v/>
      </c>
    </row>
    <row r="629" spans="1:9">
      <c r="A629">
        <v>626</v>
      </c>
      <c r="B629" s="46">
        <f>VLOOKUP(DATE(YEAR(Dat_01!B$2)-2,MONTH(Dat_01!B$2),1)+A629,[2]Indices!$D:$D,1)</f>
        <v>45765</v>
      </c>
      <c r="C629" s="166">
        <f>VLOOKUP(B629,[2]Indices!$D:$Q,3,)/1000</f>
        <v>192.44321123632042</v>
      </c>
      <c r="D629" s="166">
        <f>VLOOKUP(B629,[2]Indices!$D:$Q,14,)/1000</f>
        <v>123.24737037204483</v>
      </c>
      <c r="E629" s="166">
        <f t="shared" si="45"/>
        <v>123.24737037204483</v>
      </c>
      <c r="F629" s="188" t="str">
        <f t="shared" si="42"/>
        <v/>
      </c>
      <c r="H629" t="str">
        <f t="shared" si="44"/>
        <v/>
      </c>
      <c r="I629" s="188" t="str">
        <f t="shared" si="43"/>
        <v/>
      </c>
    </row>
    <row r="630" spans="1:9">
      <c r="A630">
        <v>627</v>
      </c>
      <c r="B630" s="46">
        <f>VLOOKUP(DATE(YEAR(Dat_01!B$2)-2,MONTH(Dat_01!B$2),1)+A630,[2]Indices!$D:$D,1)</f>
        <v>45766</v>
      </c>
      <c r="C630" s="166">
        <f>VLOOKUP(B630,[2]Indices!$D:$Q,3,)/1000</f>
        <v>184.22701234032232</v>
      </c>
      <c r="D630" s="166">
        <f>VLOOKUP(B630,[2]Indices!$D:$Q,14,)/1000</f>
        <v>123.24737037204483</v>
      </c>
      <c r="E630" s="166">
        <f t="shared" si="45"/>
        <v>123.24737037204483</v>
      </c>
      <c r="F630" s="188" t="str">
        <f t="shared" si="42"/>
        <v/>
      </c>
      <c r="H630" t="str">
        <f t="shared" si="44"/>
        <v/>
      </c>
      <c r="I630" s="188" t="str">
        <f t="shared" si="43"/>
        <v/>
      </c>
    </row>
    <row r="631" spans="1:9">
      <c r="A631">
        <v>628</v>
      </c>
      <c r="B631" s="46">
        <f>VLOOKUP(DATE(YEAR(Dat_01!B$2)-2,MONTH(Dat_01!B$2),1)+A631,[2]Indices!$D:$D,1)</f>
        <v>45767</v>
      </c>
      <c r="C631" s="166">
        <f>VLOOKUP(B631,[2]Indices!$D:$Q,3,)/1000</f>
        <v>200.55065833632415</v>
      </c>
      <c r="D631" s="166">
        <f>VLOOKUP(B631,[2]Indices!$D:$Q,14,)/1000</f>
        <v>123.24737037204483</v>
      </c>
      <c r="E631" s="166">
        <f t="shared" si="45"/>
        <v>123.24737037204483</v>
      </c>
      <c r="F631" s="188" t="str">
        <f t="shared" si="42"/>
        <v/>
      </c>
      <c r="H631" t="str">
        <f t="shared" si="44"/>
        <v/>
      </c>
      <c r="I631" s="188" t="str">
        <f t="shared" si="43"/>
        <v/>
      </c>
    </row>
    <row r="632" spans="1:9">
      <c r="A632">
        <v>629</v>
      </c>
      <c r="B632" s="46">
        <f>VLOOKUP(DATE(YEAR(Dat_01!B$2)-2,MONTH(Dat_01!B$2),1)+A632,[2]Indices!$D:$D,1)</f>
        <v>45768</v>
      </c>
      <c r="C632" s="166">
        <f>VLOOKUP(B632,[2]Indices!$D:$Q,3,)/1000</f>
        <v>230.44826107632042</v>
      </c>
      <c r="D632" s="166">
        <f>VLOOKUP(B632,[2]Indices!$D:$Q,14,)/1000</f>
        <v>123.24737037204483</v>
      </c>
      <c r="E632" s="166">
        <f t="shared" si="45"/>
        <v>123.24737037204483</v>
      </c>
      <c r="F632" s="188" t="str">
        <f t="shared" si="42"/>
        <v/>
      </c>
      <c r="H632" t="str">
        <f t="shared" si="44"/>
        <v/>
      </c>
      <c r="I632" s="188" t="str">
        <f t="shared" si="43"/>
        <v/>
      </c>
    </row>
    <row r="633" spans="1:9">
      <c r="A633">
        <v>630</v>
      </c>
      <c r="B633" s="46">
        <f>VLOOKUP(DATE(YEAR(Dat_01!B$2)-2,MONTH(Dat_01!B$2),1)+A633,[2]Indices!$D:$D,1)</f>
        <v>45769</v>
      </c>
      <c r="C633" s="166">
        <f>VLOOKUP(B633,[2]Indices!$D:$Q,3,)/1000</f>
        <v>246.66486100432601</v>
      </c>
      <c r="D633" s="166">
        <f>VLOOKUP(B633,[2]Indices!$D:$Q,14,)/1000</f>
        <v>123.24737037204483</v>
      </c>
      <c r="E633" s="166">
        <f t="shared" si="45"/>
        <v>123.24737037204483</v>
      </c>
      <c r="F633" s="188" t="str">
        <f t="shared" si="42"/>
        <v/>
      </c>
      <c r="H633" t="str">
        <f t="shared" si="44"/>
        <v/>
      </c>
      <c r="I633" s="188" t="str">
        <f t="shared" si="43"/>
        <v/>
      </c>
    </row>
    <row r="634" spans="1:9">
      <c r="A634">
        <v>631</v>
      </c>
      <c r="B634" s="46">
        <f>VLOOKUP(DATE(YEAR(Dat_01!B$2)-2,MONTH(Dat_01!B$2),1)+A634,[2]Indices!$D:$D,1)</f>
        <v>45770</v>
      </c>
      <c r="C634" s="166">
        <f>VLOOKUP(B634,[2]Indices!$D:$Q,3,)/1000</f>
        <v>197.83856872807988</v>
      </c>
      <c r="D634" s="166">
        <f>VLOOKUP(B634,[2]Indices!$D:$Q,14,)/1000</f>
        <v>123.24737037204483</v>
      </c>
      <c r="E634" s="166">
        <f t="shared" si="45"/>
        <v>123.24737037204483</v>
      </c>
      <c r="F634" s="188" t="str">
        <f t="shared" si="42"/>
        <v/>
      </c>
      <c r="H634" t="str">
        <f t="shared" si="44"/>
        <v/>
      </c>
      <c r="I634" s="188" t="str">
        <f t="shared" si="43"/>
        <v/>
      </c>
    </row>
    <row r="635" spans="1:9">
      <c r="A635">
        <v>632</v>
      </c>
      <c r="B635" s="46">
        <f>VLOOKUP(DATE(YEAR(Dat_01!B$2)-2,MONTH(Dat_01!B$2),1)+A635,[2]Indices!$D:$D,1)</f>
        <v>45771</v>
      </c>
      <c r="C635" s="166">
        <f>VLOOKUP(B635,[2]Indices!$D:$Q,3,)/1000</f>
        <v>180.858270072078</v>
      </c>
      <c r="D635" s="166">
        <f>VLOOKUP(B635,[2]Indices!$D:$Q,14,)/1000</f>
        <v>123.24737037204483</v>
      </c>
      <c r="E635" s="166">
        <f t="shared" si="45"/>
        <v>123.24737037204483</v>
      </c>
      <c r="F635" s="188" t="str">
        <f t="shared" si="42"/>
        <v/>
      </c>
      <c r="H635" t="str">
        <f t="shared" si="44"/>
        <v/>
      </c>
      <c r="I635" s="188" t="str">
        <f t="shared" si="43"/>
        <v/>
      </c>
    </row>
    <row r="636" spans="1:9">
      <c r="A636">
        <v>633</v>
      </c>
      <c r="B636" s="46">
        <f>VLOOKUP(DATE(YEAR(Dat_01!B$2)-2,MONTH(Dat_01!B$2),1)+A636,[2]Indices!$D:$D,1)</f>
        <v>45772</v>
      </c>
      <c r="C636" s="166">
        <f>VLOOKUP(B636,[2]Indices!$D:$Q,3,)/1000</f>
        <v>183.52461616008173</v>
      </c>
      <c r="D636" s="166">
        <f>VLOOKUP(B636,[2]Indices!$D:$Q,14,)/1000</f>
        <v>123.24737037204483</v>
      </c>
      <c r="E636" s="166">
        <f t="shared" si="45"/>
        <v>123.24737037204483</v>
      </c>
      <c r="F636" s="188" t="str">
        <f t="shared" si="42"/>
        <v/>
      </c>
      <c r="H636" t="str">
        <f t="shared" si="44"/>
        <v/>
      </c>
      <c r="I636" s="188" t="str">
        <f t="shared" si="43"/>
        <v/>
      </c>
    </row>
    <row r="637" spans="1:9">
      <c r="A637">
        <v>634</v>
      </c>
      <c r="B637" s="46">
        <f>VLOOKUP(DATE(YEAR(Dat_01!B$2)-2,MONTH(Dat_01!B$2),1)+A637,[2]Indices!$D:$D,1)</f>
        <v>45773</v>
      </c>
      <c r="C637" s="166">
        <f>VLOOKUP(B637,[2]Indices!$D:$Q,3,)/1000</f>
        <v>149.31526525208361</v>
      </c>
      <c r="D637" s="166">
        <f>VLOOKUP(B637,[2]Indices!$D:$Q,14,)/1000</f>
        <v>123.24737037204483</v>
      </c>
      <c r="E637" s="166">
        <f t="shared" si="45"/>
        <v>123.24737037204483</v>
      </c>
      <c r="F637" s="188" t="str">
        <f t="shared" si="42"/>
        <v/>
      </c>
      <c r="H637" t="str">
        <f t="shared" si="44"/>
        <v/>
      </c>
      <c r="I637" s="188" t="str">
        <f t="shared" si="43"/>
        <v/>
      </c>
    </row>
    <row r="638" spans="1:9">
      <c r="A638">
        <v>635</v>
      </c>
      <c r="B638" s="46">
        <f>VLOOKUP(DATE(YEAR(Dat_01!B$2)-2,MONTH(Dat_01!B$2),1)+A638,[2]Indices!$D:$D,1)</f>
        <v>45774</v>
      </c>
      <c r="C638" s="166">
        <f>VLOOKUP(B638,[2]Indices!$D:$Q,3,)/1000</f>
        <v>134.77316206808359</v>
      </c>
      <c r="D638" s="166">
        <f>VLOOKUP(B638,[2]Indices!$D:$Q,14,)/1000</f>
        <v>123.24737037204483</v>
      </c>
      <c r="E638" s="166">
        <f t="shared" si="45"/>
        <v>123.24737037204483</v>
      </c>
      <c r="F638" s="188" t="str">
        <f t="shared" si="42"/>
        <v/>
      </c>
      <c r="H638" t="str">
        <f t="shared" si="44"/>
        <v/>
      </c>
      <c r="I638" s="188" t="str">
        <f t="shared" si="43"/>
        <v/>
      </c>
    </row>
    <row r="639" spans="1:9">
      <c r="A639">
        <v>636</v>
      </c>
      <c r="B639" s="46">
        <f>VLOOKUP(DATE(YEAR(Dat_01!B$2)-2,MONTH(Dat_01!B$2),1)+A639,[2]Indices!$D:$D,1)</f>
        <v>45775</v>
      </c>
      <c r="C639" s="166">
        <f>VLOOKUP(B639,[2]Indices!$D:$Q,3,)/1000</f>
        <v>135.23444620407614</v>
      </c>
      <c r="D639" s="166">
        <f>VLOOKUP(B639,[2]Indices!$D:$Q,14,)/1000</f>
        <v>123.24737037204483</v>
      </c>
      <c r="E639" s="166">
        <f t="shared" si="45"/>
        <v>123.24737037204483</v>
      </c>
      <c r="F639" s="188" t="str">
        <f t="shared" si="42"/>
        <v/>
      </c>
      <c r="H639" t="str">
        <f t="shared" si="44"/>
        <v/>
      </c>
      <c r="I639" s="188" t="str">
        <f t="shared" si="43"/>
        <v/>
      </c>
    </row>
    <row r="640" spans="1:9">
      <c r="A640">
        <v>637</v>
      </c>
      <c r="B640" s="46">
        <f>VLOOKUP(DATE(YEAR(Dat_01!B$2)-2,MONTH(Dat_01!B$2),1)+A640,[2]Indices!$D:$D,1)</f>
        <v>45776</v>
      </c>
      <c r="C640" s="166">
        <f>VLOOKUP(B640,[2]Indices!$D:$Q,3,)/1000</f>
        <v>199.08417822908359</v>
      </c>
      <c r="D640" s="166">
        <f>VLOOKUP(B640,[2]Indices!$D:$Q,14,)/1000</f>
        <v>123.24737037204483</v>
      </c>
      <c r="E640" s="166">
        <f t="shared" si="45"/>
        <v>123.24737037204483</v>
      </c>
      <c r="F640" s="188" t="str">
        <f t="shared" si="42"/>
        <v/>
      </c>
      <c r="H640" t="str">
        <f t="shared" si="44"/>
        <v/>
      </c>
      <c r="I640" s="188" t="str">
        <f t="shared" si="43"/>
        <v/>
      </c>
    </row>
    <row r="641" spans="1:9">
      <c r="A641">
        <v>638</v>
      </c>
      <c r="B641" s="46">
        <f>VLOOKUP(DATE(YEAR(Dat_01!B$2)-2,MONTH(Dat_01!B$2),1)+A641,[2]Indices!$D:$D,1)</f>
        <v>45777</v>
      </c>
      <c r="C641" s="166">
        <f>VLOOKUP(B641,[2]Indices!$D:$Q,3,)/1000</f>
        <v>157.86412479189696</v>
      </c>
      <c r="D641" s="166">
        <f>VLOOKUP(B641,[2]Indices!$D:$Q,14,)/1000</f>
        <v>123.24737037204483</v>
      </c>
      <c r="E641" s="166">
        <f t="shared" si="45"/>
        <v>123.24737037204483</v>
      </c>
      <c r="F641" s="188" t="str">
        <f t="shared" si="42"/>
        <v/>
      </c>
      <c r="H641" t="str">
        <f t="shared" si="44"/>
        <v/>
      </c>
      <c r="I641" s="188" t="str">
        <f t="shared" si="43"/>
        <v/>
      </c>
    </row>
    <row r="642" spans="1:9">
      <c r="A642">
        <v>639</v>
      </c>
      <c r="B642" s="46">
        <f>VLOOKUP(DATE(YEAR(Dat_01!B$2)-2,MONTH(Dat_01!B$2),1)+A642,[2]Indices!$D:$D,1)</f>
        <v>45778</v>
      </c>
      <c r="C642" s="166">
        <f>VLOOKUP(B642,[2]Indices!$D:$Q,3,)/1000</f>
        <v>140.12949234489508</v>
      </c>
      <c r="D642" s="166">
        <f>VLOOKUP(B642,[2]Indices!$D:$Q,14,)/1000</f>
        <v>94.081084096418962</v>
      </c>
      <c r="E642" s="166">
        <f t="shared" si="45"/>
        <v>94.081084096418962</v>
      </c>
      <c r="F642" s="188" t="str">
        <f t="shared" si="42"/>
        <v/>
      </c>
      <c r="H642" t="str">
        <f t="shared" si="44"/>
        <v/>
      </c>
      <c r="I642" s="188" t="str">
        <f t="shared" si="43"/>
        <v/>
      </c>
    </row>
    <row r="643" spans="1:9">
      <c r="A643">
        <v>640</v>
      </c>
      <c r="B643" s="46">
        <f>VLOOKUP(DATE(YEAR(Dat_01!B$2)-2,MONTH(Dat_01!B$2),1)+A643,[2]Indices!$D:$D,1)</f>
        <v>45779</v>
      </c>
      <c r="C643" s="166">
        <f>VLOOKUP(B643,[2]Indices!$D:$Q,3,)/1000</f>
        <v>142.79682454489509</v>
      </c>
      <c r="D643" s="166">
        <f>VLOOKUP(B643,[2]Indices!$D:$Q,14,)/1000</f>
        <v>94.081084096418962</v>
      </c>
      <c r="E643" s="166">
        <f t="shared" si="45"/>
        <v>94.081084096418962</v>
      </c>
      <c r="F643" s="188" t="str">
        <f t="shared" ref="F643:F706" si="46">IF(DAY(B643)=15,IF(MONTH(B643)=1,"E",IF(MONTH(B643)=2,"F",IF(MONTH(B643)=3,"M",IF(MONTH(B643)=4,"A",IF(MONTH(B643)=5,"M",IF(MONTH(B643)=6,"J",IF(MONTH(B643)=7,"J",IF(MONTH(B643)=8,"A",IF(MONTH(B643)=9,"S",IF(MONTH(B643)=10,"O",IF(MONTH(B643)=11,"N",IF(MONTH(B643)=12,"D","")))))))))))),"")</f>
        <v/>
      </c>
      <c r="H643" t="str">
        <f t="shared" si="44"/>
        <v/>
      </c>
      <c r="I643" s="188" t="str">
        <f t="shared" si="43"/>
        <v/>
      </c>
    </row>
    <row r="644" spans="1:9">
      <c r="A644">
        <v>641</v>
      </c>
      <c r="B644" s="46">
        <f>VLOOKUP(DATE(YEAR(Dat_01!B$2)-2,MONTH(Dat_01!B$2),1)+A644,[2]Indices!$D:$D,1)</f>
        <v>45780</v>
      </c>
      <c r="C644" s="166">
        <f>VLOOKUP(B644,[2]Indices!$D:$Q,3,)/1000</f>
        <v>143.09792462089322</v>
      </c>
      <c r="D644" s="166">
        <f>VLOOKUP(B644,[2]Indices!$D:$Q,14,)/1000</f>
        <v>94.081084096418962</v>
      </c>
      <c r="E644" s="166">
        <f t="shared" si="45"/>
        <v>94.081084096418962</v>
      </c>
      <c r="F644" s="188" t="str">
        <f t="shared" si="46"/>
        <v/>
      </c>
      <c r="H644" t="str">
        <f t="shared" si="44"/>
        <v/>
      </c>
      <c r="I644" s="188" t="str">
        <f t="shared" ref="I644:I707" si="47">IF(DAY(B644)=15,IF(MONTH(B644)=1,"E",IF(MONTH(B644)=2,"F",IF(MONTH(B644)=3,"M",IF(MONTH(B644)=4,"A",IF(MONTH(B644)=5,"M",IF(MONTH(B644)=6,"J",IF(MONTH(B644)=7,"J",IF(MONTH(B644)=8,"A",IF(MONTH(B644)=9,"S",IF(MONTH(B644)=10,"O",IF(MONTH(B644)=11,"N",IF(MONTH(B644)=12,"D","")))))))))))),"")</f>
        <v/>
      </c>
    </row>
    <row r="645" spans="1:9">
      <c r="A645">
        <v>642</v>
      </c>
      <c r="B645" s="46">
        <f>VLOOKUP(DATE(YEAR(Dat_01!B$2)-2,MONTH(Dat_01!B$2),1)+A645,[2]Indices!$D:$D,1)</f>
        <v>45781</v>
      </c>
      <c r="C645" s="166">
        <f>VLOOKUP(B645,[2]Indices!$D:$Q,3,)/1000</f>
        <v>135.55519349689322</v>
      </c>
      <c r="D645" s="166">
        <f>VLOOKUP(B645,[2]Indices!$D:$Q,14,)/1000</f>
        <v>94.081084096418962</v>
      </c>
      <c r="E645" s="166">
        <f t="shared" si="45"/>
        <v>94.081084096418962</v>
      </c>
      <c r="F645" s="188" t="str">
        <f t="shared" si="46"/>
        <v/>
      </c>
      <c r="H645" t="str">
        <f t="shared" ref="H645:H708" si="48">IF(MONTH(B645)=1,IF(DAY(B645)=1,YEAR(B645),""),"")</f>
        <v/>
      </c>
      <c r="I645" s="188" t="str">
        <f t="shared" si="47"/>
        <v/>
      </c>
    </row>
    <row r="646" spans="1:9">
      <c r="A646">
        <v>643</v>
      </c>
      <c r="B646" s="46">
        <f>VLOOKUP(DATE(YEAR(Dat_01!B$2)-2,MONTH(Dat_01!B$2),1)+A646,[2]Indices!$D:$D,1)</f>
        <v>45782</v>
      </c>
      <c r="C646" s="166">
        <f>VLOOKUP(B646,[2]Indices!$D:$Q,3,)/1000</f>
        <v>149.29507635689694</v>
      </c>
      <c r="D646" s="166">
        <f>VLOOKUP(B646,[2]Indices!$D:$Q,14,)/1000</f>
        <v>94.081084096418962</v>
      </c>
      <c r="E646" s="166">
        <f t="shared" si="45"/>
        <v>94.081084096418962</v>
      </c>
      <c r="F646" s="188" t="str">
        <f t="shared" si="46"/>
        <v/>
      </c>
      <c r="H646" t="str">
        <f t="shared" si="48"/>
        <v/>
      </c>
      <c r="I646" s="188" t="str">
        <f t="shared" si="47"/>
        <v/>
      </c>
    </row>
    <row r="647" spans="1:9">
      <c r="A647">
        <v>644</v>
      </c>
      <c r="B647" s="46">
        <f>VLOOKUP(DATE(YEAR(Dat_01!B$2)-2,MONTH(Dat_01!B$2),1)+A647,[2]Indices!$D:$D,1)</f>
        <v>45783</v>
      </c>
      <c r="C647" s="166">
        <f>VLOOKUP(B647,[2]Indices!$D:$Q,3,)/1000</f>
        <v>157.60283116089511</v>
      </c>
      <c r="D647" s="166">
        <f>VLOOKUP(B647,[2]Indices!$D:$Q,14,)/1000</f>
        <v>94.081084096418962</v>
      </c>
      <c r="E647" s="166">
        <f t="shared" si="45"/>
        <v>94.081084096418962</v>
      </c>
      <c r="F647" s="188" t="str">
        <f t="shared" si="46"/>
        <v/>
      </c>
      <c r="H647" t="str">
        <f t="shared" si="48"/>
        <v/>
      </c>
      <c r="I647" s="188" t="str">
        <f t="shared" si="47"/>
        <v/>
      </c>
    </row>
    <row r="648" spans="1:9">
      <c r="A648">
        <v>645</v>
      </c>
      <c r="B648" s="46">
        <f>VLOOKUP(DATE(YEAR(Dat_01!B$2)-2,MONTH(Dat_01!B$2),1)+A648,[2]Indices!$D:$D,1)</f>
        <v>45784</v>
      </c>
      <c r="C648" s="166">
        <f>VLOOKUP(B648,[2]Indices!$D:$Q,3,)/1000</f>
        <v>154.75608242813192</v>
      </c>
      <c r="D648" s="166">
        <f>VLOOKUP(B648,[2]Indices!$D:$Q,14,)/1000</f>
        <v>94.081084096418962</v>
      </c>
      <c r="E648" s="166">
        <f t="shared" si="45"/>
        <v>94.081084096418962</v>
      </c>
      <c r="F648" s="188" t="str">
        <f t="shared" si="46"/>
        <v/>
      </c>
      <c r="H648" t="str">
        <f t="shared" si="48"/>
        <v/>
      </c>
      <c r="I648" s="188" t="str">
        <f t="shared" si="47"/>
        <v/>
      </c>
    </row>
    <row r="649" spans="1:9">
      <c r="A649">
        <v>646</v>
      </c>
      <c r="B649" s="46">
        <f>VLOOKUP(DATE(YEAR(Dat_01!B$2)-2,MONTH(Dat_01!B$2),1)+A649,[2]Indices!$D:$D,1)</f>
        <v>45785</v>
      </c>
      <c r="C649" s="166">
        <f>VLOOKUP(B649,[2]Indices!$D:$Q,3,)/1000</f>
        <v>172.86082193213193</v>
      </c>
      <c r="D649" s="166">
        <f>VLOOKUP(B649,[2]Indices!$D:$Q,14,)/1000</f>
        <v>94.081084096418962</v>
      </c>
      <c r="E649" s="166">
        <f t="shared" si="45"/>
        <v>94.081084096418962</v>
      </c>
      <c r="F649" s="188" t="str">
        <f t="shared" si="46"/>
        <v/>
      </c>
      <c r="H649" t="str">
        <f t="shared" si="48"/>
        <v/>
      </c>
      <c r="I649" s="188" t="str">
        <f t="shared" si="47"/>
        <v/>
      </c>
    </row>
    <row r="650" spans="1:9">
      <c r="A650">
        <v>647</v>
      </c>
      <c r="B650" s="46">
        <f>VLOOKUP(DATE(YEAR(Dat_01!B$2)-2,MONTH(Dat_01!B$2),1)+A650,[2]Indices!$D:$D,1)</f>
        <v>45786</v>
      </c>
      <c r="C650" s="166">
        <f>VLOOKUP(B650,[2]Indices!$D:$Q,3,)/1000</f>
        <v>172.2103047571338</v>
      </c>
      <c r="D650" s="166">
        <f>VLOOKUP(B650,[2]Indices!$D:$Q,14,)/1000</f>
        <v>94.081084096418962</v>
      </c>
      <c r="E650" s="166">
        <f t="shared" si="45"/>
        <v>94.081084096418962</v>
      </c>
      <c r="F650" s="188" t="str">
        <f t="shared" si="46"/>
        <v/>
      </c>
      <c r="H650" t="str">
        <f t="shared" si="48"/>
        <v/>
      </c>
      <c r="I650" s="188" t="str">
        <f t="shared" si="47"/>
        <v/>
      </c>
    </row>
    <row r="651" spans="1:9">
      <c r="A651">
        <v>648</v>
      </c>
      <c r="B651" s="46">
        <f>VLOOKUP(DATE(YEAR(Dat_01!B$2)-2,MONTH(Dat_01!B$2),1)+A651,[2]Indices!$D:$D,1)</f>
        <v>45787</v>
      </c>
      <c r="C651" s="166">
        <f>VLOOKUP(B651,[2]Indices!$D:$Q,3,)/1000</f>
        <v>137.90163502413006</v>
      </c>
      <c r="D651" s="166">
        <f>VLOOKUP(B651,[2]Indices!$D:$Q,14,)/1000</f>
        <v>94.081084096418962</v>
      </c>
      <c r="E651" s="166">
        <f t="shared" si="45"/>
        <v>94.081084096418962</v>
      </c>
      <c r="F651" s="188" t="str">
        <f t="shared" si="46"/>
        <v/>
      </c>
      <c r="H651" t="str">
        <f t="shared" si="48"/>
        <v/>
      </c>
      <c r="I651" s="188" t="str">
        <f t="shared" si="47"/>
        <v/>
      </c>
    </row>
    <row r="652" spans="1:9">
      <c r="A652">
        <v>649</v>
      </c>
      <c r="B652" s="46">
        <f>VLOOKUP(DATE(YEAR(Dat_01!B$2)-2,MONTH(Dat_01!B$2),1)+A652,[2]Indices!$D:$D,1)</f>
        <v>45788</v>
      </c>
      <c r="C652" s="166">
        <f>VLOOKUP(B652,[2]Indices!$D:$Q,3,)/1000</f>
        <v>125.87049791913192</v>
      </c>
      <c r="D652" s="166">
        <f>VLOOKUP(B652,[2]Indices!$D:$Q,14,)/1000</f>
        <v>94.081084096418962</v>
      </c>
      <c r="E652" s="166">
        <f t="shared" si="45"/>
        <v>94.081084096418962</v>
      </c>
      <c r="F652" s="188" t="str">
        <f t="shared" si="46"/>
        <v/>
      </c>
      <c r="H652" t="str">
        <f t="shared" si="48"/>
        <v/>
      </c>
      <c r="I652" s="188" t="str">
        <f t="shared" si="47"/>
        <v/>
      </c>
    </row>
    <row r="653" spans="1:9">
      <c r="A653">
        <v>650</v>
      </c>
      <c r="B653" s="46">
        <f>VLOOKUP(DATE(YEAR(Dat_01!B$2)-2,MONTH(Dat_01!B$2),1)+A653,[2]Indices!$D:$D,1)</f>
        <v>45789</v>
      </c>
      <c r="C653" s="166">
        <f>VLOOKUP(B653,[2]Indices!$D:$Q,3,)/1000</f>
        <v>153.65334054513377</v>
      </c>
      <c r="D653" s="166">
        <f>VLOOKUP(B653,[2]Indices!$D:$Q,14,)/1000</f>
        <v>94.081084096418962</v>
      </c>
      <c r="E653" s="166">
        <f t="shared" si="45"/>
        <v>94.081084096418962</v>
      </c>
      <c r="F653" s="188" t="str">
        <f t="shared" si="46"/>
        <v/>
      </c>
      <c r="H653" t="str">
        <f t="shared" si="48"/>
        <v/>
      </c>
      <c r="I653" s="188" t="str">
        <f t="shared" si="47"/>
        <v/>
      </c>
    </row>
    <row r="654" spans="1:9">
      <c r="A654">
        <v>651</v>
      </c>
      <c r="B654" s="46">
        <f>VLOOKUP(DATE(YEAR(Dat_01!B$2)-2,MONTH(Dat_01!B$2),1)+A654,[2]Indices!$D:$D,1)</f>
        <v>45790</v>
      </c>
      <c r="C654" s="166">
        <f>VLOOKUP(B654,[2]Indices!$D:$Q,3,)/1000</f>
        <v>153.22896172713376</v>
      </c>
      <c r="D654" s="166">
        <f>VLOOKUP(B654,[2]Indices!$D:$Q,14,)/1000</f>
        <v>94.081084096418962</v>
      </c>
      <c r="E654" s="166">
        <f t="shared" si="45"/>
        <v>94.081084096418962</v>
      </c>
      <c r="F654" s="188" t="str">
        <f t="shared" si="46"/>
        <v/>
      </c>
      <c r="H654" t="str">
        <f t="shared" si="48"/>
        <v/>
      </c>
      <c r="I654" s="188" t="str">
        <f t="shared" si="47"/>
        <v/>
      </c>
    </row>
    <row r="655" spans="1:9">
      <c r="A655">
        <v>652</v>
      </c>
      <c r="B655" s="46">
        <f>VLOOKUP(DATE(YEAR(Dat_01!B$2)-2,MONTH(Dat_01!B$2),1)+A655,[2]Indices!$D:$D,1)</f>
        <v>45791</v>
      </c>
      <c r="C655" s="166">
        <f>VLOOKUP(B655,[2]Indices!$D:$Q,3,)/1000</f>
        <v>161.94604865030593</v>
      </c>
      <c r="D655" s="166">
        <f>VLOOKUP(B655,[2]Indices!$D:$Q,14,)/1000</f>
        <v>94.081084096418962</v>
      </c>
      <c r="E655" s="166">
        <f t="shared" ref="E655:E718" si="49">IF(C655&lt;D655,C655,D655)</f>
        <v>94.081084096418962</v>
      </c>
      <c r="F655" s="188" t="str">
        <f t="shared" si="46"/>
        <v/>
      </c>
      <c r="H655" t="str">
        <f t="shared" si="48"/>
        <v/>
      </c>
      <c r="I655" s="188" t="str">
        <f t="shared" si="47"/>
        <v/>
      </c>
    </row>
    <row r="656" spans="1:9">
      <c r="A656">
        <v>653</v>
      </c>
      <c r="B656" s="46">
        <f>VLOOKUP(DATE(YEAR(Dat_01!B$2)-2,MONTH(Dat_01!B$2),1)+A656,[2]Indices!$D:$D,1)</f>
        <v>45792</v>
      </c>
      <c r="C656" s="166">
        <f>VLOOKUP(B656,[2]Indices!$D:$Q,3,)/1000</f>
        <v>154.06951616230779</v>
      </c>
      <c r="D656" s="166">
        <f>VLOOKUP(B656,[2]Indices!$D:$Q,14,)/1000</f>
        <v>94.081084096418962</v>
      </c>
      <c r="E656" s="166">
        <f t="shared" si="49"/>
        <v>94.081084096418962</v>
      </c>
      <c r="F656" s="188" t="str">
        <f t="shared" si="46"/>
        <v>M</v>
      </c>
      <c r="G656" s="189">
        <f>IF(DAY(B656)=15,D656,"")</f>
        <v>94.081084096418962</v>
      </c>
      <c r="H656" t="str">
        <f t="shared" si="48"/>
        <v/>
      </c>
      <c r="I656" s="188" t="str">
        <f t="shared" si="47"/>
        <v>M</v>
      </c>
    </row>
    <row r="657" spans="1:9">
      <c r="A657">
        <v>654</v>
      </c>
      <c r="B657" s="46">
        <f>VLOOKUP(DATE(YEAR(Dat_01!B$2)-2,MONTH(Dat_01!B$2),1)+A657,[2]Indices!$D:$D,1)</f>
        <v>45793</v>
      </c>
      <c r="C657" s="166">
        <f>VLOOKUP(B657,[2]Indices!$D:$Q,3,)/1000</f>
        <v>146.44976514230964</v>
      </c>
      <c r="D657" s="166">
        <f>VLOOKUP(B657,[2]Indices!$D:$Q,14,)/1000</f>
        <v>94.081084096418962</v>
      </c>
      <c r="E657" s="166">
        <f t="shared" si="49"/>
        <v>94.081084096418962</v>
      </c>
      <c r="F657" s="188" t="str">
        <f t="shared" si="46"/>
        <v/>
      </c>
      <c r="H657" t="str">
        <f t="shared" si="48"/>
        <v/>
      </c>
      <c r="I657" s="188" t="str">
        <f t="shared" si="47"/>
        <v/>
      </c>
    </row>
    <row r="658" spans="1:9">
      <c r="A658">
        <v>655</v>
      </c>
      <c r="B658" s="46">
        <f>VLOOKUP(DATE(YEAR(Dat_01!B$2)-2,MONTH(Dat_01!B$2),1)+A658,[2]Indices!$D:$D,1)</f>
        <v>45794</v>
      </c>
      <c r="C658" s="166">
        <f>VLOOKUP(B658,[2]Indices!$D:$Q,3,)/1000</f>
        <v>148.80771684230777</v>
      </c>
      <c r="D658" s="166">
        <f>VLOOKUP(B658,[2]Indices!$D:$Q,14,)/1000</f>
        <v>94.081084096418962</v>
      </c>
      <c r="E658" s="166">
        <f t="shared" si="49"/>
        <v>94.081084096418962</v>
      </c>
      <c r="F658" s="188" t="str">
        <f t="shared" si="46"/>
        <v/>
      </c>
      <c r="H658" t="str">
        <f t="shared" si="48"/>
        <v/>
      </c>
      <c r="I658" s="188" t="str">
        <f t="shared" si="47"/>
        <v/>
      </c>
    </row>
    <row r="659" spans="1:9">
      <c r="A659">
        <v>656</v>
      </c>
      <c r="B659" s="46">
        <f>VLOOKUP(DATE(YEAR(Dat_01!B$2)-2,MONTH(Dat_01!B$2),1)+A659,[2]Indices!$D:$D,1)</f>
        <v>45795</v>
      </c>
      <c r="C659" s="166">
        <f>VLOOKUP(B659,[2]Indices!$D:$Q,3,)/1000</f>
        <v>134.18698635830592</v>
      </c>
      <c r="D659" s="166">
        <f>VLOOKUP(B659,[2]Indices!$D:$Q,14,)/1000</f>
        <v>94.081084096418962</v>
      </c>
      <c r="E659" s="166">
        <f t="shared" si="49"/>
        <v>94.081084096418962</v>
      </c>
      <c r="F659" s="188" t="str">
        <f t="shared" si="46"/>
        <v/>
      </c>
      <c r="H659" t="str">
        <f t="shared" si="48"/>
        <v/>
      </c>
      <c r="I659" s="188" t="str">
        <f t="shared" si="47"/>
        <v/>
      </c>
    </row>
    <row r="660" spans="1:9">
      <c r="A660">
        <v>657</v>
      </c>
      <c r="B660" s="46">
        <f>VLOOKUP(DATE(YEAR(Dat_01!B$2)-2,MONTH(Dat_01!B$2),1)+A660,[2]Indices!$D:$D,1)</f>
        <v>45796</v>
      </c>
      <c r="C660" s="166">
        <f>VLOOKUP(B660,[2]Indices!$D:$Q,3,)/1000</f>
        <v>140.97652798630779</v>
      </c>
      <c r="D660" s="166">
        <f>VLOOKUP(B660,[2]Indices!$D:$Q,14,)/1000</f>
        <v>94.081084096418962</v>
      </c>
      <c r="E660" s="166">
        <f t="shared" si="49"/>
        <v>94.081084096418962</v>
      </c>
      <c r="F660" s="188" t="str">
        <f t="shared" si="46"/>
        <v/>
      </c>
      <c r="H660" t="str">
        <f t="shared" si="48"/>
        <v/>
      </c>
      <c r="I660" s="188" t="str">
        <f t="shared" si="47"/>
        <v/>
      </c>
    </row>
    <row r="661" spans="1:9">
      <c r="A661">
        <v>658</v>
      </c>
      <c r="B661" s="46">
        <f>VLOOKUP(DATE(YEAR(Dat_01!B$2)-2,MONTH(Dat_01!B$2),1)+A661,[2]Indices!$D:$D,1)</f>
        <v>45797</v>
      </c>
      <c r="C661" s="166">
        <f>VLOOKUP(B661,[2]Indices!$D:$Q,3,)/1000</f>
        <v>136.81608433430964</v>
      </c>
      <c r="D661" s="166">
        <f>VLOOKUP(B661,[2]Indices!$D:$Q,14,)/1000</f>
        <v>94.081084096418962</v>
      </c>
      <c r="E661" s="166">
        <f t="shared" si="49"/>
        <v>94.081084096418962</v>
      </c>
      <c r="F661" s="188" t="str">
        <f t="shared" si="46"/>
        <v/>
      </c>
      <c r="H661" t="str">
        <f t="shared" si="48"/>
        <v/>
      </c>
      <c r="I661" s="188" t="str">
        <f t="shared" si="47"/>
        <v/>
      </c>
    </row>
    <row r="662" spans="1:9">
      <c r="A662">
        <v>659</v>
      </c>
      <c r="B662" s="46">
        <f>VLOOKUP(DATE(YEAR(Dat_01!B$2)-2,MONTH(Dat_01!B$2),1)+A662,[2]Indices!$D:$D,1)</f>
        <v>45798</v>
      </c>
      <c r="C662" s="166">
        <f>VLOOKUP(B662,[2]Indices!$D:$Q,3,)/1000</f>
        <v>138.75881396202365</v>
      </c>
      <c r="D662" s="166">
        <f>VLOOKUP(B662,[2]Indices!$D:$Q,14,)/1000</f>
        <v>94.081084096418962</v>
      </c>
      <c r="E662" s="166">
        <f t="shared" si="49"/>
        <v>94.081084096418962</v>
      </c>
      <c r="F662" s="188" t="str">
        <f t="shared" si="46"/>
        <v/>
      </c>
      <c r="H662" t="str">
        <f t="shared" si="48"/>
        <v/>
      </c>
      <c r="I662" s="188" t="str">
        <f t="shared" si="47"/>
        <v/>
      </c>
    </row>
    <row r="663" spans="1:9">
      <c r="A663">
        <v>660</v>
      </c>
      <c r="B663" s="46">
        <f>VLOOKUP(DATE(YEAR(Dat_01!B$2)-2,MONTH(Dat_01!B$2),1)+A663,[2]Indices!$D:$D,1)</f>
        <v>45799</v>
      </c>
      <c r="C663" s="166">
        <f>VLOOKUP(B663,[2]Indices!$D:$Q,3,)/1000</f>
        <v>125.05323810602178</v>
      </c>
      <c r="D663" s="166">
        <f>VLOOKUP(B663,[2]Indices!$D:$Q,14,)/1000</f>
        <v>94.081084096418962</v>
      </c>
      <c r="E663" s="166">
        <f t="shared" si="49"/>
        <v>94.081084096418962</v>
      </c>
      <c r="F663" s="188" t="str">
        <f t="shared" si="46"/>
        <v/>
      </c>
      <c r="H663" t="str">
        <f t="shared" si="48"/>
        <v/>
      </c>
      <c r="I663" s="188" t="str">
        <f t="shared" si="47"/>
        <v/>
      </c>
    </row>
    <row r="664" spans="1:9">
      <c r="A664">
        <v>661</v>
      </c>
      <c r="B664" s="46">
        <f>VLOOKUP(DATE(YEAR(Dat_01!B$2)-2,MONTH(Dat_01!B$2),1)+A664,[2]Indices!$D:$D,1)</f>
        <v>45800</v>
      </c>
      <c r="C664" s="166">
        <f>VLOOKUP(B664,[2]Indices!$D:$Q,3,)/1000</f>
        <v>115.11808362602363</v>
      </c>
      <c r="D664" s="166">
        <f>VLOOKUP(B664,[2]Indices!$D:$Q,14,)/1000</f>
        <v>94.081084096418962</v>
      </c>
      <c r="E664" s="166">
        <f t="shared" si="49"/>
        <v>94.081084096418962</v>
      </c>
      <c r="F664" s="188" t="str">
        <f t="shared" si="46"/>
        <v/>
      </c>
      <c r="H664" t="str">
        <f t="shared" si="48"/>
        <v/>
      </c>
      <c r="I664" s="188" t="str">
        <f t="shared" si="47"/>
        <v/>
      </c>
    </row>
    <row r="665" spans="1:9">
      <c r="A665">
        <v>662</v>
      </c>
      <c r="B665" s="46">
        <f>VLOOKUP(DATE(YEAR(Dat_01!B$2)-2,MONTH(Dat_01!B$2),1)+A665,[2]Indices!$D:$D,1)</f>
        <v>45801</v>
      </c>
      <c r="C665" s="166">
        <f>VLOOKUP(B665,[2]Indices!$D:$Q,3,)/1000</f>
        <v>102.25645997402549</v>
      </c>
      <c r="D665" s="166">
        <f>VLOOKUP(B665,[2]Indices!$D:$Q,14,)/1000</f>
        <v>94.081084096418962</v>
      </c>
      <c r="E665" s="166">
        <f t="shared" si="49"/>
        <v>94.081084096418962</v>
      </c>
      <c r="F665" s="188" t="str">
        <f t="shared" si="46"/>
        <v/>
      </c>
      <c r="H665" t="str">
        <f t="shared" si="48"/>
        <v/>
      </c>
      <c r="I665" s="188" t="str">
        <f t="shared" si="47"/>
        <v/>
      </c>
    </row>
    <row r="666" spans="1:9">
      <c r="A666">
        <v>663</v>
      </c>
      <c r="B666" s="46">
        <f>VLOOKUP(DATE(YEAR(Dat_01!B$2)-2,MONTH(Dat_01!B$2),1)+A666,[2]Indices!$D:$D,1)</f>
        <v>45802</v>
      </c>
      <c r="C666" s="166">
        <f>VLOOKUP(B666,[2]Indices!$D:$Q,3,)/1000</f>
        <v>89.735088242023636</v>
      </c>
      <c r="D666" s="166">
        <f>VLOOKUP(B666,[2]Indices!$D:$Q,14,)/1000</f>
        <v>94.081084096418962</v>
      </c>
      <c r="E666" s="166">
        <f t="shared" si="49"/>
        <v>89.735088242023636</v>
      </c>
      <c r="F666" s="188" t="str">
        <f t="shared" si="46"/>
        <v/>
      </c>
      <c r="H666" t="str">
        <f t="shared" si="48"/>
        <v/>
      </c>
      <c r="I666" s="188" t="str">
        <f t="shared" si="47"/>
        <v/>
      </c>
    </row>
    <row r="667" spans="1:9">
      <c r="A667">
        <v>664</v>
      </c>
      <c r="B667" s="46">
        <f>VLOOKUP(DATE(YEAR(Dat_01!B$2)-2,MONTH(Dat_01!B$2),1)+A667,[2]Indices!$D:$D,1)</f>
        <v>45803</v>
      </c>
      <c r="C667" s="166">
        <f>VLOOKUP(B667,[2]Indices!$D:$Q,3,)/1000</f>
        <v>113.46330176602363</v>
      </c>
      <c r="D667" s="166">
        <f>VLOOKUP(B667,[2]Indices!$D:$Q,14,)/1000</f>
        <v>94.081084096418962</v>
      </c>
      <c r="E667" s="166">
        <f t="shared" si="49"/>
        <v>94.081084096418962</v>
      </c>
      <c r="F667" s="188" t="str">
        <f t="shared" si="46"/>
        <v/>
      </c>
      <c r="H667" t="str">
        <f t="shared" si="48"/>
        <v/>
      </c>
      <c r="I667" s="188" t="str">
        <f t="shared" si="47"/>
        <v/>
      </c>
    </row>
    <row r="668" spans="1:9">
      <c r="A668">
        <v>665</v>
      </c>
      <c r="B668" s="46">
        <f>VLOOKUP(DATE(YEAR(Dat_01!B$2)-2,MONTH(Dat_01!B$2),1)+A668,[2]Indices!$D:$D,1)</f>
        <v>45804</v>
      </c>
      <c r="C668" s="166">
        <f>VLOOKUP(B668,[2]Indices!$D:$Q,3,)/1000</f>
        <v>108.28544203402365</v>
      </c>
      <c r="D668" s="166">
        <f>VLOOKUP(B668,[2]Indices!$D:$Q,14,)/1000</f>
        <v>94.081084096418962</v>
      </c>
      <c r="E668" s="166">
        <f t="shared" si="49"/>
        <v>94.081084096418962</v>
      </c>
      <c r="F668" s="188" t="str">
        <f t="shared" si="46"/>
        <v/>
      </c>
      <c r="H668" t="str">
        <f t="shared" si="48"/>
        <v/>
      </c>
      <c r="I668" s="188" t="str">
        <f t="shared" si="47"/>
        <v/>
      </c>
    </row>
    <row r="669" spans="1:9">
      <c r="A669">
        <v>666</v>
      </c>
      <c r="B669" s="46">
        <f>VLOOKUP(DATE(YEAR(Dat_01!B$2)-2,MONTH(Dat_01!B$2),1)+A669,[2]Indices!$D:$D,1)</f>
        <v>45805</v>
      </c>
      <c r="C669" s="166">
        <f>VLOOKUP(B669,[2]Indices!$D:$Q,3,)/1000</f>
        <v>85.334210380966525</v>
      </c>
      <c r="D669" s="166">
        <f>VLOOKUP(B669,[2]Indices!$D:$Q,14,)/1000</f>
        <v>94.081084096418962</v>
      </c>
      <c r="E669" s="166">
        <f t="shared" si="49"/>
        <v>85.334210380966525</v>
      </c>
      <c r="F669" s="188" t="str">
        <f t="shared" si="46"/>
        <v/>
      </c>
      <c r="H669" t="str">
        <f t="shared" si="48"/>
        <v/>
      </c>
      <c r="I669" s="188" t="str">
        <f t="shared" si="47"/>
        <v/>
      </c>
    </row>
    <row r="670" spans="1:9">
      <c r="A670">
        <v>667</v>
      </c>
      <c r="B670" s="46">
        <f>VLOOKUP(DATE(YEAR(Dat_01!B$2)-2,MONTH(Dat_01!B$2),1)+A670,[2]Indices!$D:$D,1)</f>
        <v>45806</v>
      </c>
      <c r="C670" s="166">
        <f>VLOOKUP(B670,[2]Indices!$D:$Q,3,)/1000</f>
        <v>82.878699856966534</v>
      </c>
      <c r="D670" s="166">
        <f>VLOOKUP(B670,[2]Indices!$D:$Q,14,)/1000</f>
        <v>94.081084096418962</v>
      </c>
      <c r="E670" s="166">
        <f t="shared" si="49"/>
        <v>82.878699856966534</v>
      </c>
      <c r="F670" s="188" t="str">
        <f t="shared" si="46"/>
        <v/>
      </c>
      <c r="H670" t="str">
        <f t="shared" si="48"/>
        <v/>
      </c>
      <c r="I670" s="188" t="str">
        <f t="shared" si="47"/>
        <v/>
      </c>
    </row>
    <row r="671" spans="1:9">
      <c r="A671">
        <v>668</v>
      </c>
      <c r="B671" s="46">
        <f>VLOOKUP(DATE(YEAR(Dat_01!B$2)-2,MONTH(Dat_01!B$2),1)+A671,[2]Indices!$D:$D,1)</f>
        <v>45807</v>
      </c>
      <c r="C671" s="166">
        <f>VLOOKUP(B671,[2]Indices!$D:$Q,3,)/1000</f>
        <v>81.314931692968401</v>
      </c>
      <c r="D671" s="166">
        <f>VLOOKUP(B671,[2]Indices!$D:$Q,14,)/1000</f>
        <v>94.081084096418962</v>
      </c>
      <c r="E671" s="166">
        <f t="shared" si="49"/>
        <v>81.314931692968401</v>
      </c>
      <c r="F671" s="188" t="str">
        <f t="shared" si="46"/>
        <v/>
      </c>
      <c r="H671" t="str">
        <f t="shared" si="48"/>
        <v/>
      </c>
      <c r="I671" s="188" t="str">
        <f t="shared" si="47"/>
        <v/>
      </c>
    </row>
    <row r="672" spans="1:9">
      <c r="A672">
        <v>669</v>
      </c>
      <c r="B672" s="46">
        <f>VLOOKUP(DATE(YEAR(Dat_01!B$2)-2,MONTH(Dat_01!B$2),1)+A672,[2]Indices!$D:$D,1)</f>
        <v>45808</v>
      </c>
      <c r="C672" s="166">
        <f>VLOOKUP(B672,[2]Indices!$D:$Q,3,)/1000</f>
        <v>67.374158356966518</v>
      </c>
      <c r="D672" s="166">
        <f>VLOOKUP(B672,[2]Indices!$D:$Q,14,)/1000</f>
        <v>94.081084096418962</v>
      </c>
      <c r="E672" s="166">
        <f t="shared" si="49"/>
        <v>67.374158356966518</v>
      </c>
      <c r="F672" s="188" t="str">
        <f t="shared" si="46"/>
        <v/>
      </c>
      <c r="H672" t="str">
        <f t="shared" si="48"/>
        <v/>
      </c>
      <c r="I672" s="188" t="str">
        <f t="shared" si="47"/>
        <v/>
      </c>
    </row>
    <row r="673" spans="1:9">
      <c r="A673">
        <v>670</v>
      </c>
      <c r="B673" s="46">
        <f>VLOOKUP(DATE(YEAR(Dat_01!B$2)-2,MONTH(Dat_01!B$2),1)+A673,[2]Indices!$D:$D,1)</f>
        <v>45809</v>
      </c>
      <c r="C673" s="166">
        <f>VLOOKUP(B673,[2]Indices!$D:$Q,3,)/1000</f>
        <v>58.598271992964669</v>
      </c>
      <c r="D673" s="166">
        <f>VLOOKUP(B673,[2]Indices!$D:$Q,14,)/1000</f>
        <v>61.406867513274626</v>
      </c>
      <c r="E673" s="166">
        <f t="shared" si="49"/>
        <v>58.598271992964669</v>
      </c>
      <c r="F673" s="188" t="str">
        <f t="shared" si="46"/>
        <v/>
      </c>
      <c r="H673" t="str">
        <f t="shared" si="48"/>
        <v/>
      </c>
      <c r="I673" s="188" t="str">
        <f t="shared" si="47"/>
        <v/>
      </c>
    </row>
    <row r="674" spans="1:9">
      <c r="A674">
        <v>671</v>
      </c>
      <c r="B674" s="46">
        <f>VLOOKUP(DATE(YEAR(Dat_01!B$2)-2,MONTH(Dat_01!B$2),1)+A674,[2]Indices!$D:$D,1)</f>
        <v>45810</v>
      </c>
      <c r="C674" s="166">
        <f>VLOOKUP(B674,[2]Indices!$D:$Q,3,)/1000</f>
        <v>68.619776628966534</v>
      </c>
      <c r="D674" s="166">
        <f>VLOOKUP(B674,[2]Indices!$D:$Q,14,)/1000</f>
        <v>61.406867513274626</v>
      </c>
      <c r="E674" s="166">
        <f t="shared" si="49"/>
        <v>61.406867513274626</v>
      </c>
      <c r="F674" s="188" t="str">
        <f t="shared" si="46"/>
        <v/>
      </c>
      <c r="H674" t="str">
        <f t="shared" si="48"/>
        <v/>
      </c>
      <c r="I674" s="188" t="str">
        <f t="shared" si="47"/>
        <v/>
      </c>
    </row>
    <row r="675" spans="1:9">
      <c r="A675">
        <v>672</v>
      </c>
      <c r="B675" s="46">
        <f>VLOOKUP(DATE(YEAR(Dat_01!B$2)-2,MONTH(Dat_01!B$2),1)+A675,[2]Indices!$D:$D,1)</f>
        <v>45811</v>
      </c>
      <c r="C675" s="166">
        <f>VLOOKUP(B675,[2]Indices!$D:$Q,3,)/1000</f>
        <v>77.949065616968397</v>
      </c>
      <c r="D675" s="166">
        <f>VLOOKUP(B675,[2]Indices!$D:$Q,14,)/1000</f>
        <v>61.406867513274626</v>
      </c>
      <c r="E675" s="166">
        <f t="shared" si="49"/>
        <v>61.406867513274626</v>
      </c>
      <c r="F675" s="188" t="str">
        <f t="shared" si="46"/>
        <v/>
      </c>
      <c r="H675" t="str">
        <f t="shared" si="48"/>
        <v/>
      </c>
      <c r="I675" s="188" t="str">
        <f t="shared" si="47"/>
        <v/>
      </c>
    </row>
    <row r="676" spans="1:9">
      <c r="A676">
        <v>673</v>
      </c>
      <c r="B676" s="46">
        <f>VLOOKUP(DATE(YEAR(Dat_01!B$2)-2,MONTH(Dat_01!B$2),1)+A676,[2]Indices!$D:$D,1)</f>
        <v>45812</v>
      </c>
      <c r="C676" s="166">
        <f>VLOOKUP(B676,[2]Indices!$D:$Q,3,)/1000</f>
        <v>81.672736388919745</v>
      </c>
      <c r="D676" s="166">
        <f>VLOOKUP(B676,[2]Indices!$D:$Q,14,)/1000</f>
        <v>61.406867513274626</v>
      </c>
      <c r="E676" s="166">
        <f t="shared" si="49"/>
        <v>61.406867513274626</v>
      </c>
      <c r="F676" s="188" t="str">
        <f t="shared" si="46"/>
        <v/>
      </c>
      <c r="H676" t="str">
        <f t="shared" si="48"/>
        <v/>
      </c>
      <c r="I676" s="188" t="str">
        <f t="shared" si="47"/>
        <v/>
      </c>
    </row>
    <row r="677" spans="1:9">
      <c r="A677">
        <v>674</v>
      </c>
      <c r="B677" s="46">
        <f>VLOOKUP(DATE(YEAR(Dat_01!B$2)-2,MONTH(Dat_01!B$2),1)+A677,[2]Indices!$D:$D,1)</f>
        <v>45813</v>
      </c>
      <c r="C677" s="166">
        <f>VLOOKUP(B677,[2]Indices!$D:$Q,3,)/1000</f>
        <v>71.523855384919756</v>
      </c>
      <c r="D677" s="166">
        <f>VLOOKUP(B677,[2]Indices!$D:$Q,14,)/1000</f>
        <v>61.406867513274626</v>
      </c>
      <c r="E677" s="166">
        <f t="shared" si="49"/>
        <v>61.406867513274626</v>
      </c>
      <c r="F677" s="188" t="str">
        <f t="shared" si="46"/>
        <v/>
      </c>
      <c r="H677" t="str">
        <f t="shared" si="48"/>
        <v/>
      </c>
      <c r="I677" s="188" t="str">
        <f t="shared" si="47"/>
        <v/>
      </c>
    </row>
    <row r="678" spans="1:9">
      <c r="A678">
        <v>675</v>
      </c>
      <c r="B678" s="46">
        <f>VLOOKUP(DATE(YEAR(Dat_01!B$2)-2,MONTH(Dat_01!B$2),1)+A678,[2]Indices!$D:$D,1)</f>
        <v>45814</v>
      </c>
      <c r="C678" s="166">
        <f>VLOOKUP(B678,[2]Indices!$D:$Q,3,)/1000</f>
        <v>77.406571172919755</v>
      </c>
      <c r="D678" s="166">
        <f>VLOOKUP(B678,[2]Indices!$D:$Q,14,)/1000</f>
        <v>61.406867513274626</v>
      </c>
      <c r="E678" s="166">
        <f t="shared" si="49"/>
        <v>61.406867513274626</v>
      </c>
      <c r="F678" s="188" t="str">
        <f t="shared" si="46"/>
        <v/>
      </c>
      <c r="H678" t="str">
        <f t="shared" si="48"/>
        <v/>
      </c>
      <c r="I678" s="188" t="str">
        <f t="shared" si="47"/>
        <v/>
      </c>
    </row>
    <row r="679" spans="1:9">
      <c r="A679">
        <v>676</v>
      </c>
      <c r="B679" s="46">
        <f>VLOOKUP(DATE(YEAR(Dat_01!B$2)-2,MONTH(Dat_01!B$2),1)+A679,[2]Indices!$D:$D,1)</f>
        <v>45815</v>
      </c>
      <c r="C679" s="166">
        <f>VLOOKUP(B679,[2]Indices!$D:$Q,3,)/1000</f>
        <v>59.633907156917878</v>
      </c>
      <c r="D679" s="166">
        <f>VLOOKUP(B679,[2]Indices!$D:$Q,14,)/1000</f>
        <v>61.406867513274626</v>
      </c>
      <c r="E679" s="166">
        <f t="shared" si="49"/>
        <v>59.633907156917878</v>
      </c>
      <c r="F679" s="188" t="str">
        <f t="shared" si="46"/>
        <v/>
      </c>
      <c r="H679" t="str">
        <f t="shared" si="48"/>
        <v/>
      </c>
      <c r="I679" s="188" t="str">
        <f t="shared" si="47"/>
        <v/>
      </c>
    </row>
    <row r="680" spans="1:9">
      <c r="A680">
        <v>677</v>
      </c>
      <c r="B680" s="46">
        <f>VLOOKUP(DATE(YEAR(Dat_01!B$2)-2,MONTH(Dat_01!B$2),1)+A680,[2]Indices!$D:$D,1)</f>
        <v>45816</v>
      </c>
      <c r="C680" s="166">
        <f>VLOOKUP(B680,[2]Indices!$D:$Q,3,)/1000</f>
        <v>45.355526304921611</v>
      </c>
      <c r="D680" s="166">
        <f>VLOOKUP(B680,[2]Indices!$D:$Q,14,)/1000</f>
        <v>61.406867513274626</v>
      </c>
      <c r="E680" s="166">
        <f t="shared" si="49"/>
        <v>45.355526304921611</v>
      </c>
      <c r="F680" s="188" t="str">
        <f t="shared" si="46"/>
        <v/>
      </c>
      <c r="H680" t="str">
        <f t="shared" si="48"/>
        <v/>
      </c>
      <c r="I680" s="188" t="str">
        <f t="shared" si="47"/>
        <v/>
      </c>
    </row>
    <row r="681" spans="1:9">
      <c r="A681">
        <v>678</v>
      </c>
      <c r="B681" s="46">
        <f>VLOOKUP(DATE(YEAR(Dat_01!B$2)-2,MONTH(Dat_01!B$2),1)+A681,[2]Indices!$D:$D,1)</f>
        <v>45817</v>
      </c>
      <c r="C681" s="166">
        <f>VLOOKUP(B681,[2]Indices!$D:$Q,3,)/1000</f>
        <v>71.81890005291973</v>
      </c>
      <c r="D681" s="166">
        <f>VLOOKUP(B681,[2]Indices!$D:$Q,14,)/1000</f>
        <v>61.406867513274626</v>
      </c>
      <c r="E681" s="166">
        <f t="shared" si="49"/>
        <v>61.406867513274626</v>
      </c>
      <c r="F681" s="188" t="str">
        <f t="shared" si="46"/>
        <v/>
      </c>
      <c r="H681" t="str">
        <f t="shared" si="48"/>
        <v/>
      </c>
      <c r="I681" s="188" t="str">
        <f t="shared" si="47"/>
        <v/>
      </c>
    </row>
    <row r="682" spans="1:9">
      <c r="A682">
        <v>679</v>
      </c>
      <c r="B682" s="46">
        <f>VLOOKUP(DATE(YEAR(Dat_01!B$2)-2,MONTH(Dat_01!B$2),1)+A682,[2]Indices!$D:$D,1)</f>
        <v>45818</v>
      </c>
      <c r="C682" s="166">
        <f>VLOOKUP(B682,[2]Indices!$D:$Q,3,)/1000</f>
        <v>94.682567192919748</v>
      </c>
      <c r="D682" s="166">
        <f>VLOOKUP(B682,[2]Indices!$D:$Q,14,)/1000</f>
        <v>61.406867513274626</v>
      </c>
      <c r="E682" s="166">
        <f t="shared" si="49"/>
        <v>61.406867513274626</v>
      </c>
      <c r="F682" s="188" t="str">
        <f t="shared" si="46"/>
        <v/>
      </c>
      <c r="H682" t="str">
        <f t="shared" si="48"/>
        <v/>
      </c>
      <c r="I682" s="188" t="str">
        <f t="shared" si="47"/>
        <v/>
      </c>
    </row>
    <row r="683" spans="1:9">
      <c r="A683">
        <v>680</v>
      </c>
      <c r="B683" s="46">
        <f>VLOOKUP(DATE(YEAR(Dat_01!B$2)-2,MONTH(Dat_01!B$2),1)+A683,[2]Indices!$D:$D,1)</f>
        <v>45819</v>
      </c>
      <c r="C683" s="166">
        <f>VLOOKUP(B683,[2]Indices!$D:$Q,3,)/1000</f>
        <v>57.259591085395691</v>
      </c>
      <c r="D683" s="166">
        <f>VLOOKUP(B683,[2]Indices!$D:$Q,14,)/1000</f>
        <v>61.406867513274626</v>
      </c>
      <c r="E683" s="166">
        <f t="shared" si="49"/>
        <v>57.259591085395691</v>
      </c>
      <c r="F683" s="188" t="str">
        <f t="shared" si="46"/>
        <v/>
      </c>
      <c r="H683" t="str">
        <f t="shared" si="48"/>
        <v/>
      </c>
      <c r="I683" s="188" t="str">
        <f t="shared" si="47"/>
        <v/>
      </c>
    </row>
    <row r="684" spans="1:9">
      <c r="A684">
        <v>681</v>
      </c>
      <c r="B684" s="46">
        <f>VLOOKUP(DATE(YEAR(Dat_01!B$2)-2,MONTH(Dat_01!B$2),1)+A684,[2]Indices!$D:$D,1)</f>
        <v>45820</v>
      </c>
      <c r="C684" s="166">
        <f>VLOOKUP(B684,[2]Indices!$D:$Q,3,)/1000</f>
        <v>55.325938405397551</v>
      </c>
      <c r="D684" s="166">
        <f>VLOOKUP(B684,[2]Indices!$D:$Q,14,)/1000</f>
        <v>61.406867513274626</v>
      </c>
      <c r="E684" s="166">
        <f t="shared" si="49"/>
        <v>55.325938405397551</v>
      </c>
      <c r="F684" s="188" t="str">
        <f t="shared" si="46"/>
        <v/>
      </c>
      <c r="H684" t="str">
        <f t="shared" si="48"/>
        <v/>
      </c>
      <c r="I684" s="188" t="str">
        <f t="shared" si="47"/>
        <v/>
      </c>
    </row>
    <row r="685" spans="1:9">
      <c r="A685">
        <v>682</v>
      </c>
      <c r="B685" s="46">
        <f>VLOOKUP(DATE(YEAR(Dat_01!B$2)-2,MONTH(Dat_01!B$2),1)+A685,[2]Indices!$D:$D,1)</f>
        <v>45821</v>
      </c>
      <c r="C685" s="166">
        <f>VLOOKUP(B685,[2]Indices!$D:$Q,3,)/1000</f>
        <v>57.616556809397558</v>
      </c>
      <c r="D685" s="166">
        <f>VLOOKUP(B685,[2]Indices!$D:$Q,14,)/1000</f>
        <v>61.406867513274626</v>
      </c>
      <c r="E685" s="166">
        <f t="shared" si="49"/>
        <v>57.616556809397558</v>
      </c>
      <c r="F685" s="188" t="str">
        <f t="shared" si="46"/>
        <v/>
      </c>
      <c r="H685" t="str">
        <f t="shared" si="48"/>
        <v/>
      </c>
      <c r="I685" s="188" t="str">
        <f t="shared" si="47"/>
        <v/>
      </c>
    </row>
    <row r="686" spans="1:9">
      <c r="A686">
        <v>683</v>
      </c>
      <c r="B686" s="46">
        <f>VLOOKUP(DATE(YEAR(Dat_01!B$2)-2,MONTH(Dat_01!B$2),1)+A686,[2]Indices!$D:$D,1)</f>
        <v>45822</v>
      </c>
      <c r="C686" s="166">
        <f>VLOOKUP(B686,[2]Indices!$D:$Q,3,)/1000</f>
        <v>35.94605839339755</v>
      </c>
      <c r="D686" s="166">
        <f>VLOOKUP(B686,[2]Indices!$D:$Q,14,)/1000</f>
        <v>61.406867513274626</v>
      </c>
      <c r="E686" s="166">
        <f t="shared" si="49"/>
        <v>35.94605839339755</v>
      </c>
      <c r="F686" s="188" t="str">
        <f t="shared" si="46"/>
        <v/>
      </c>
      <c r="H686" t="str">
        <f t="shared" si="48"/>
        <v/>
      </c>
      <c r="I686" s="188" t="str">
        <f t="shared" si="47"/>
        <v/>
      </c>
    </row>
    <row r="687" spans="1:9">
      <c r="A687">
        <v>684</v>
      </c>
      <c r="B687" s="46">
        <f>VLOOKUP(DATE(YEAR(Dat_01!B$2)-2,MONTH(Dat_01!B$2),1)+A687,[2]Indices!$D:$D,1)</f>
        <v>45823</v>
      </c>
      <c r="C687" s="166">
        <f>VLOOKUP(B687,[2]Indices!$D:$Q,3,)/1000</f>
        <v>27.055958057395692</v>
      </c>
      <c r="D687" s="166">
        <f>VLOOKUP(B687,[2]Indices!$D:$Q,14,)/1000</f>
        <v>61.406867513274626</v>
      </c>
      <c r="E687" s="166">
        <f t="shared" si="49"/>
        <v>27.055958057395692</v>
      </c>
      <c r="F687" s="188" t="str">
        <f t="shared" si="46"/>
        <v>J</v>
      </c>
      <c r="G687" s="189">
        <f>IF(DAY(B687)=15,D687,"")</f>
        <v>61.406867513274626</v>
      </c>
      <c r="H687" t="str">
        <f t="shared" si="48"/>
        <v/>
      </c>
      <c r="I687" s="188" t="str">
        <f t="shared" si="47"/>
        <v>J</v>
      </c>
    </row>
    <row r="688" spans="1:9">
      <c r="A688">
        <v>685</v>
      </c>
      <c r="B688" s="46">
        <f>VLOOKUP(DATE(YEAR(Dat_01!B$2)-2,MONTH(Dat_01!B$2),1)+A688,[2]Indices!$D:$D,1)</f>
        <v>45824</v>
      </c>
      <c r="C688" s="166">
        <f>VLOOKUP(B688,[2]Indices!$D:$Q,3,)/1000</f>
        <v>41.623953953399415</v>
      </c>
      <c r="D688" s="166">
        <f>VLOOKUP(B688,[2]Indices!$D:$Q,14,)/1000</f>
        <v>61.406867513274626</v>
      </c>
      <c r="E688" s="166">
        <f t="shared" si="49"/>
        <v>41.623953953399415</v>
      </c>
      <c r="F688" s="188" t="str">
        <f t="shared" si="46"/>
        <v/>
      </c>
      <c r="H688" t="str">
        <f t="shared" si="48"/>
        <v/>
      </c>
      <c r="I688" s="188" t="str">
        <f t="shared" si="47"/>
        <v/>
      </c>
    </row>
    <row r="689" spans="1:9">
      <c r="A689">
        <v>686</v>
      </c>
      <c r="B689" s="46">
        <f>VLOOKUP(DATE(YEAR(Dat_01!B$2)-2,MONTH(Dat_01!B$2),1)+A689,[2]Indices!$D:$D,1)</f>
        <v>45825</v>
      </c>
      <c r="C689" s="166">
        <f>VLOOKUP(B689,[2]Indices!$D:$Q,3,)/1000</f>
        <v>66.71431773339755</v>
      </c>
      <c r="D689" s="166">
        <f>VLOOKUP(B689,[2]Indices!$D:$Q,14,)/1000</f>
        <v>61.406867513274626</v>
      </c>
      <c r="E689" s="166">
        <f t="shared" si="49"/>
        <v>61.406867513274626</v>
      </c>
      <c r="F689" s="188" t="str">
        <f t="shared" si="46"/>
        <v/>
      </c>
      <c r="H689" t="str">
        <f t="shared" si="48"/>
        <v/>
      </c>
      <c r="I689" s="188" t="str">
        <f t="shared" si="47"/>
        <v/>
      </c>
    </row>
    <row r="690" spans="1:9">
      <c r="A690">
        <v>687</v>
      </c>
      <c r="B690" s="46">
        <f>VLOOKUP(DATE(YEAR(Dat_01!B$2)-2,MONTH(Dat_01!B$2),1)+A690,[2]Indices!$D:$D,1)</f>
        <v>45826</v>
      </c>
      <c r="C690" s="166">
        <f>VLOOKUP(B690,[2]Indices!$D:$Q,3,)/1000</f>
        <v>54.761214226402402</v>
      </c>
      <c r="D690" s="166">
        <f>VLOOKUP(B690,[2]Indices!$D:$Q,14,)/1000</f>
        <v>61.406867513274626</v>
      </c>
      <c r="E690" s="166">
        <f t="shared" si="49"/>
        <v>54.761214226402402</v>
      </c>
      <c r="F690" s="188" t="str">
        <f t="shared" si="46"/>
        <v/>
      </c>
      <c r="H690" t="str">
        <f t="shared" si="48"/>
        <v/>
      </c>
      <c r="I690" s="188" t="str">
        <f t="shared" si="47"/>
        <v/>
      </c>
    </row>
    <row r="691" spans="1:9">
      <c r="A691">
        <v>688</v>
      </c>
      <c r="B691" s="46">
        <f>VLOOKUP(DATE(YEAR(Dat_01!B$2)-2,MONTH(Dat_01!B$2),1)+A691,[2]Indices!$D:$D,1)</f>
        <v>45827</v>
      </c>
      <c r="C691" s="166">
        <f>VLOOKUP(B691,[2]Indices!$D:$Q,3,)/1000</f>
        <v>56.422797154402403</v>
      </c>
      <c r="D691" s="166">
        <f>VLOOKUP(B691,[2]Indices!$D:$Q,14,)/1000</f>
        <v>61.406867513274626</v>
      </c>
      <c r="E691" s="166">
        <f t="shared" si="49"/>
        <v>56.422797154402403</v>
      </c>
      <c r="F691" s="188" t="str">
        <f t="shared" si="46"/>
        <v/>
      </c>
      <c r="H691" t="str">
        <f t="shared" si="48"/>
        <v/>
      </c>
      <c r="I691" s="188" t="str">
        <f t="shared" si="47"/>
        <v/>
      </c>
    </row>
    <row r="692" spans="1:9">
      <c r="A692">
        <v>689</v>
      </c>
      <c r="B692" s="46">
        <f>VLOOKUP(DATE(YEAR(Dat_01!B$2)-2,MONTH(Dat_01!B$2),1)+A692,[2]Indices!$D:$D,1)</f>
        <v>45828</v>
      </c>
      <c r="C692" s="166">
        <f>VLOOKUP(B692,[2]Indices!$D:$Q,3,)/1000</f>
        <v>50.235002274402405</v>
      </c>
      <c r="D692" s="166">
        <f>VLOOKUP(B692,[2]Indices!$D:$Q,14,)/1000</f>
        <v>61.406867513274626</v>
      </c>
      <c r="E692" s="166">
        <f t="shared" si="49"/>
        <v>50.235002274402405</v>
      </c>
      <c r="F692" s="188" t="str">
        <f t="shared" si="46"/>
        <v/>
      </c>
      <c r="H692" t="str">
        <f t="shared" si="48"/>
        <v/>
      </c>
      <c r="I692" s="188" t="str">
        <f t="shared" si="47"/>
        <v/>
      </c>
    </row>
    <row r="693" spans="1:9">
      <c r="A693">
        <v>690</v>
      </c>
      <c r="B693" s="46">
        <f>VLOOKUP(DATE(YEAR(Dat_01!B$2)-2,MONTH(Dat_01!B$2),1)+A693,[2]Indices!$D:$D,1)</f>
        <v>45829</v>
      </c>
      <c r="C693" s="166">
        <f>VLOOKUP(B693,[2]Indices!$D:$Q,3,)/1000</f>
        <v>26.709860526407983</v>
      </c>
      <c r="D693" s="166">
        <f>VLOOKUP(B693,[2]Indices!$D:$Q,14,)/1000</f>
        <v>61.406867513274626</v>
      </c>
      <c r="E693" s="166">
        <f t="shared" si="49"/>
        <v>26.709860526407983</v>
      </c>
      <c r="F693" s="188" t="str">
        <f t="shared" si="46"/>
        <v/>
      </c>
      <c r="H693" t="str">
        <f t="shared" si="48"/>
        <v/>
      </c>
      <c r="I693" s="188" t="str">
        <f t="shared" si="47"/>
        <v/>
      </c>
    </row>
    <row r="694" spans="1:9">
      <c r="A694">
        <v>691</v>
      </c>
      <c r="B694" s="46">
        <f>VLOOKUP(DATE(YEAR(Dat_01!B$2)-2,MONTH(Dat_01!B$2),1)+A694,[2]Indices!$D:$D,1)</f>
        <v>45830</v>
      </c>
      <c r="C694" s="166">
        <f>VLOOKUP(B694,[2]Indices!$D:$Q,3,)/1000</f>
        <v>14.960270526402397</v>
      </c>
      <c r="D694" s="166">
        <f>VLOOKUP(B694,[2]Indices!$D:$Q,14,)/1000</f>
        <v>61.406867513274626</v>
      </c>
      <c r="E694" s="166">
        <f t="shared" si="49"/>
        <v>14.960270526402397</v>
      </c>
      <c r="F694" s="188" t="str">
        <f t="shared" si="46"/>
        <v/>
      </c>
      <c r="H694" t="str">
        <f t="shared" si="48"/>
        <v/>
      </c>
      <c r="I694" s="188" t="str">
        <f t="shared" si="47"/>
        <v/>
      </c>
    </row>
    <row r="695" spans="1:9">
      <c r="A695">
        <v>692</v>
      </c>
      <c r="B695" s="46">
        <f>VLOOKUP(DATE(YEAR(Dat_01!B$2)-2,MONTH(Dat_01!B$2),1)+A695,[2]Indices!$D:$D,1)</f>
        <v>45831</v>
      </c>
      <c r="C695" s="166">
        <f>VLOOKUP(B695,[2]Indices!$D:$Q,3,)/1000</f>
        <v>32.597704998404254</v>
      </c>
      <c r="D695" s="166">
        <f>VLOOKUP(B695,[2]Indices!$D:$Q,14,)/1000</f>
        <v>61.406867513274626</v>
      </c>
      <c r="E695" s="166">
        <f t="shared" si="49"/>
        <v>32.597704998404254</v>
      </c>
      <c r="F695" s="188" t="str">
        <f t="shared" si="46"/>
        <v/>
      </c>
      <c r="H695" t="str">
        <f t="shared" si="48"/>
        <v/>
      </c>
      <c r="I695" s="188" t="str">
        <f t="shared" si="47"/>
        <v/>
      </c>
    </row>
    <row r="696" spans="1:9">
      <c r="A696">
        <v>693</v>
      </c>
      <c r="B696" s="46">
        <f>VLOOKUP(DATE(YEAR(Dat_01!B$2)-2,MONTH(Dat_01!B$2),1)+A696,[2]Indices!$D:$D,1)</f>
        <v>45832</v>
      </c>
      <c r="C696" s="166">
        <f>VLOOKUP(B696,[2]Indices!$D:$Q,3,)/1000</f>
        <v>31.534556734404266</v>
      </c>
      <c r="D696" s="166">
        <f>VLOOKUP(B696,[2]Indices!$D:$Q,14,)/1000</f>
        <v>61.406867513274626</v>
      </c>
      <c r="E696" s="166">
        <f t="shared" si="49"/>
        <v>31.534556734404266</v>
      </c>
      <c r="F696" s="188" t="str">
        <f t="shared" si="46"/>
        <v/>
      </c>
      <c r="H696" t="str">
        <f t="shared" si="48"/>
        <v/>
      </c>
      <c r="I696" s="188" t="str">
        <f t="shared" si="47"/>
        <v/>
      </c>
    </row>
    <row r="697" spans="1:9">
      <c r="A697">
        <v>694</v>
      </c>
      <c r="B697" s="46">
        <f>VLOOKUP(DATE(YEAR(Dat_01!B$2)-2,MONTH(Dat_01!B$2),1)+A697,[2]Indices!$D:$D,1)</f>
        <v>45833</v>
      </c>
      <c r="C697" s="166">
        <f>VLOOKUP(B697,[2]Indices!$D:$Q,3,)/1000</f>
        <v>35.72570145258446</v>
      </c>
      <c r="D697" s="166">
        <f>VLOOKUP(B697,[2]Indices!$D:$Q,14,)/1000</f>
        <v>61.406867513274626</v>
      </c>
      <c r="E697" s="166">
        <f t="shared" si="49"/>
        <v>35.72570145258446</v>
      </c>
      <c r="F697" s="188" t="str">
        <f t="shared" si="46"/>
        <v/>
      </c>
      <c r="H697" t="str">
        <f t="shared" si="48"/>
        <v/>
      </c>
      <c r="I697" s="188" t="str">
        <f t="shared" si="47"/>
        <v/>
      </c>
    </row>
    <row r="698" spans="1:9">
      <c r="A698">
        <v>695</v>
      </c>
      <c r="B698" s="46">
        <f>VLOOKUP(DATE(YEAR(Dat_01!B$2)-2,MONTH(Dat_01!B$2),1)+A698,[2]Indices!$D:$D,1)</f>
        <v>45834</v>
      </c>
      <c r="C698" s="166">
        <f>VLOOKUP(B698,[2]Indices!$D:$Q,3,)/1000</f>
        <v>33.965078324582585</v>
      </c>
      <c r="D698" s="166">
        <f>VLOOKUP(B698,[2]Indices!$D:$Q,14,)/1000</f>
        <v>61.406867513274626</v>
      </c>
      <c r="E698" s="166">
        <f t="shared" si="49"/>
        <v>33.965078324582585</v>
      </c>
      <c r="F698" s="188" t="str">
        <f t="shared" si="46"/>
        <v/>
      </c>
      <c r="H698" t="str">
        <f t="shared" si="48"/>
        <v/>
      </c>
      <c r="I698" s="188" t="str">
        <f t="shared" si="47"/>
        <v/>
      </c>
    </row>
    <row r="699" spans="1:9">
      <c r="A699">
        <v>696</v>
      </c>
      <c r="B699" s="46">
        <f>VLOOKUP(DATE(YEAR(Dat_01!B$2)-2,MONTH(Dat_01!B$2),1)+A699,[2]Indices!$D:$D,1)</f>
        <v>45835</v>
      </c>
      <c r="C699" s="166">
        <f>VLOOKUP(B699,[2]Indices!$D:$Q,3,)/1000</f>
        <v>46.323746096584451</v>
      </c>
      <c r="D699" s="166">
        <f>VLOOKUP(B699,[2]Indices!$D:$Q,14,)/1000</f>
        <v>61.406867513274626</v>
      </c>
      <c r="E699" s="166">
        <f t="shared" si="49"/>
        <v>46.323746096584451</v>
      </c>
      <c r="F699" s="188" t="str">
        <f t="shared" si="46"/>
        <v/>
      </c>
      <c r="H699" t="str">
        <f t="shared" si="48"/>
        <v/>
      </c>
      <c r="I699" s="188" t="str">
        <f t="shared" si="47"/>
        <v/>
      </c>
    </row>
    <row r="700" spans="1:9">
      <c r="A700">
        <v>697</v>
      </c>
      <c r="B700" s="46">
        <f>VLOOKUP(DATE(YEAR(Dat_01!B$2)-2,MONTH(Dat_01!B$2),1)+A700,[2]Indices!$D:$D,1)</f>
        <v>45836</v>
      </c>
      <c r="C700" s="166">
        <f>VLOOKUP(B700,[2]Indices!$D:$Q,3,)/1000</f>
        <v>25.447826728584463</v>
      </c>
      <c r="D700" s="166">
        <f>VLOOKUP(B700,[2]Indices!$D:$Q,14,)/1000</f>
        <v>61.406867513274626</v>
      </c>
      <c r="E700" s="166">
        <f t="shared" si="49"/>
        <v>25.447826728584463</v>
      </c>
      <c r="F700" s="188" t="str">
        <f t="shared" si="46"/>
        <v/>
      </c>
      <c r="H700" t="str">
        <f t="shared" si="48"/>
        <v/>
      </c>
      <c r="I700" s="188" t="str">
        <f t="shared" si="47"/>
        <v/>
      </c>
    </row>
    <row r="701" spans="1:9">
      <c r="A701">
        <v>698</v>
      </c>
      <c r="B701" s="46">
        <f>VLOOKUP(DATE(YEAR(Dat_01!B$2)-2,MONTH(Dat_01!B$2),1)+A701,[2]Indices!$D:$D,1)</f>
        <v>45837</v>
      </c>
      <c r="C701" s="166">
        <f>VLOOKUP(B701,[2]Indices!$D:$Q,3,)/1000</f>
        <v>20.981961452582588</v>
      </c>
      <c r="D701" s="166">
        <f>VLOOKUP(B701,[2]Indices!$D:$Q,14,)/1000</f>
        <v>61.406867513274626</v>
      </c>
      <c r="E701" s="166">
        <f t="shared" si="49"/>
        <v>20.981961452582588</v>
      </c>
      <c r="F701" s="188" t="str">
        <f t="shared" si="46"/>
        <v/>
      </c>
      <c r="H701" t="str">
        <f t="shared" si="48"/>
        <v/>
      </c>
      <c r="I701" s="188" t="str">
        <f t="shared" si="47"/>
        <v/>
      </c>
    </row>
    <row r="702" spans="1:9">
      <c r="A702">
        <v>699</v>
      </c>
      <c r="B702" s="46">
        <f>VLOOKUP(DATE(YEAR(Dat_01!B$2)-2,MONTH(Dat_01!B$2),1)+A702,[2]Indices!$D:$D,1)</f>
        <v>45838</v>
      </c>
      <c r="C702" s="166">
        <f>VLOOKUP(B702,[2]Indices!$D:$Q,3,)/1000</f>
        <v>52.456011008584447</v>
      </c>
      <c r="D702" s="166">
        <f>VLOOKUP(B702,[2]Indices!$D:$Q,14,)/1000</f>
        <v>61.406867513274626</v>
      </c>
      <c r="E702" s="166">
        <f t="shared" si="49"/>
        <v>52.456011008584447</v>
      </c>
      <c r="F702" s="188" t="str">
        <f t="shared" si="46"/>
        <v/>
      </c>
      <c r="H702" t="str">
        <f t="shared" si="48"/>
        <v/>
      </c>
      <c r="I702" s="188" t="str">
        <f t="shared" si="47"/>
        <v/>
      </c>
    </row>
    <row r="703" spans="1:9">
      <c r="A703">
        <v>700</v>
      </c>
      <c r="B703" s="46">
        <f>VLOOKUP(DATE(YEAR(Dat_01!B$2)-2,MONTH(Dat_01!B$2),1)+A703,[2]Indices!$D:$D,1)</f>
        <v>45839</v>
      </c>
      <c r="C703" s="166">
        <f>VLOOKUP(B703,[2]Indices!$D:$Q,3,)/1000</f>
        <v>32.060659492584456</v>
      </c>
      <c r="D703" s="166">
        <f>VLOOKUP(B703,[2]Indices!$D:$Q,14,)/1000</f>
        <v>25.377234765527756</v>
      </c>
      <c r="E703" s="166">
        <f t="shared" si="49"/>
        <v>25.377234765527756</v>
      </c>
      <c r="F703" s="188" t="str">
        <f t="shared" si="46"/>
        <v/>
      </c>
      <c r="H703" t="str">
        <f t="shared" si="48"/>
        <v/>
      </c>
      <c r="I703" s="188" t="str">
        <f t="shared" si="47"/>
        <v/>
      </c>
    </row>
    <row r="704" spans="1:9">
      <c r="A704">
        <v>701</v>
      </c>
      <c r="B704" s="46">
        <f>VLOOKUP(DATE(YEAR(Dat_01!B$2)-2,MONTH(Dat_01!B$2),1)+A704,[2]Indices!$D:$D,1)</f>
        <v>45840</v>
      </c>
      <c r="C704" s="166">
        <f>VLOOKUP(B704,[2]Indices!$D:$Q,3,)/1000</f>
        <v>33.614730920549135</v>
      </c>
      <c r="D704" s="166">
        <f>VLOOKUP(B704,[2]Indices!$D:$Q,14,)/1000</f>
        <v>25.377234765527756</v>
      </c>
      <c r="E704" s="166">
        <f t="shared" si="49"/>
        <v>25.377234765527756</v>
      </c>
      <c r="F704" s="188" t="str">
        <f t="shared" si="46"/>
        <v/>
      </c>
      <c r="H704" t="str">
        <f t="shared" si="48"/>
        <v/>
      </c>
      <c r="I704" s="188" t="str">
        <f t="shared" si="47"/>
        <v/>
      </c>
    </row>
    <row r="705" spans="1:9">
      <c r="A705">
        <v>702</v>
      </c>
      <c r="B705" s="46">
        <f>VLOOKUP(DATE(YEAR(Dat_01!B$2)-2,MONTH(Dat_01!B$2),1)+A705,[2]Indices!$D:$D,1)</f>
        <v>45841</v>
      </c>
      <c r="C705" s="166">
        <f>VLOOKUP(B705,[2]Indices!$D:$Q,3,)/1000</f>
        <v>30.485046448547276</v>
      </c>
      <c r="D705" s="166">
        <f>VLOOKUP(B705,[2]Indices!$D:$Q,14,)/1000</f>
        <v>25.377234765527756</v>
      </c>
      <c r="E705" s="166">
        <f t="shared" si="49"/>
        <v>25.377234765527756</v>
      </c>
      <c r="F705" s="188" t="str">
        <f t="shared" si="46"/>
        <v/>
      </c>
      <c r="H705" t="str">
        <f t="shared" si="48"/>
        <v/>
      </c>
      <c r="I705" s="188" t="str">
        <f t="shared" si="47"/>
        <v/>
      </c>
    </row>
    <row r="706" spans="1:9">
      <c r="A706">
        <v>703</v>
      </c>
      <c r="B706" s="46">
        <f>VLOOKUP(DATE(YEAR(Dat_01!B$2)-2,MONTH(Dat_01!B$2),1)+A706,[2]Indices!$D:$D,1)</f>
        <v>45842</v>
      </c>
      <c r="C706" s="166">
        <f>VLOOKUP(B706,[2]Indices!$D:$Q,3,)/1000</f>
        <v>27.580826840551001</v>
      </c>
      <c r="D706" s="166">
        <f>VLOOKUP(B706,[2]Indices!$D:$Q,14,)/1000</f>
        <v>25.377234765527756</v>
      </c>
      <c r="E706" s="166">
        <f t="shared" si="49"/>
        <v>25.377234765527756</v>
      </c>
      <c r="F706" s="188" t="str">
        <f t="shared" si="46"/>
        <v/>
      </c>
      <c r="H706" t="str">
        <f t="shared" si="48"/>
        <v/>
      </c>
      <c r="I706" s="188" t="str">
        <f t="shared" si="47"/>
        <v/>
      </c>
    </row>
    <row r="707" spans="1:9">
      <c r="A707">
        <v>704</v>
      </c>
      <c r="B707" s="46">
        <f>VLOOKUP(DATE(YEAR(Dat_01!B$2)-2,MONTH(Dat_01!B$2),1)+A707,[2]Indices!$D:$D,1)</f>
        <v>45843</v>
      </c>
      <c r="C707" s="166">
        <f>VLOOKUP(B707,[2]Indices!$D:$Q,3,)/1000</f>
        <v>11.098656220543555</v>
      </c>
      <c r="D707" s="166">
        <f>VLOOKUP(B707,[2]Indices!$D:$Q,14,)/1000</f>
        <v>25.377234765527756</v>
      </c>
      <c r="E707" s="166">
        <f t="shared" si="49"/>
        <v>11.098656220543555</v>
      </c>
      <c r="F707" s="188" t="str">
        <f t="shared" ref="F707:F764" si="50">IF(DAY(B707)=15,IF(MONTH(B707)=1,"E",IF(MONTH(B707)=2,"F",IF(MONTH(B707)=3,"M",IF(MONTH(B707)=4,"A",IF(MONTH(B707)=5,"M",IF(MONTH(B707)=6,"J",IF(MONTH(B707)=7,"J",IF(MONTH(B707)=8,"A",IF(MONTH(B707)=9,"S",IF(MONTH(B707)=10,"O",IF(MONTH(B707)=11,"N",IF(MONTH(B707)=12,"D","")))))))))))),"")</f>
        <v/>
      </c>
      <c r="H707" t="str">
        <f t="shared" si="48"/>
        <v/>
      </c>
      <c r="I707" s="188" t="str">
        <f t="shared" si="47"/>
        <v/>
      </c>
    </row>
    <row r="708" spans="1:9">
      <c r="A708">
        <v>705</v>
      </c>
      <c r="B708" s="46">
        <f>VLOOKUP(DATE(YEAR(Dat_01!B$2)-2,MONTH(Dat_01!B$2),1)+A708,[2]Indices!$D:$D,1)</f>
        <v>45844</v>
      </c>
      <c r="C708" s="166">
        <f>VLOOKUP(B708,[2]Indices!$D:$Q,3,)/1000</f>
        <v>1.3804881365510009</v>
      </c>
      <c r="D708" s="166">
        <f>VLOOKUP(B708,[2]Indices!$D:$Q,14,)/1000</f>
        <v>25.377234765527756</v>
      </c>
      <c r="E708" s="166">
        <f t="shared" si="49"/>
        <v>1.3804881365510009</v>
      </c>
      <c r="F708" s="188" t="str">
        <f t="shared" si="50"/>
        <v/>
      </c>
      <c r="H708" t="str">
        <f t="shared" si="48"/>
        <v/>
      </c>
      <c r="I708" s="188" t="str">
        <f t="shared" ref="I708:I746" si="51">IF(DAY(B708)=15,IF(MONTH(B708)=1,"E",IF(MONTH(B708)=2,"F",IF(MONTH(B708)=3,"M",IF(MONTH(B708)=4,"A",IF(MONTH(B708)=5,"M",IF(MONTH(B708)=6,"J",IF(MONTH(B708)=7,"J",IF(MONTH(B708)=8,"A",IF(MONTH(B708)=9,"S",IF(MONTH(B708)=10,"O",IF(MONTH(B708)=11,"N",IF(MONTH(B708)=12,"D","")))))))))))),"")</f>
        <v/>
      </c>
    </row>
    <row r="709" spans="1:9">
      <c r="A709">
        <v>706</v>
      </c>
      <c r="B709" s="46">
        <f>VLOOKUP(DATE(YEAR(Dat_01!B$2)-2,MONTH(Dat_01!B$2),1)+A709,[2]Indices!$D:$D,1)</f>
        <v>45845</v>
      </c>
      <c r="C709" s="166">
        <f>VLOOKUP(B709,[2]Indices!$D:$Q,3,)/1000</f>
        <v>1.5454278285491383</v>
      </c>
      <c r="D709" s="166">
        <f>VLOOKUP(B709,[2]Indices!$D:$Q,14,)/1000</f>
        <v>25.377234765527756</v>
      </c>
      <c r="E709" s="166">
        <f t="shared" si="49"/>
        <v>1.5454278285491383</v>
      </c>
      <c r="F709" s="188" t="str">
        <f t="shared" si="50"/>
        <v/>
      </c>
      <c r="H709" t="str">
        <f t="shared" ref="H709:H764" si="52">IF(MONTH(B709)=1,IF(DAY(B709)=1,YEAR(B709),""),"")</f>
        <v/>
      </c>
      <c r="I709" s="188" t="str">
        <f t="shared" si="51"/>
        <v/>
      </c>
    </row>
    <row r="710" spans="1:9">
      <c r="A710">
        <v>707</v>
      </c>
      <c r="B710" s="46">
        <f>VLOOKUP(DATE(YEAR(Dat_01!B$2)-2,MONTH(Dat_01!B$2),1)+A710,[2]Indices!$D:$D,1)</f>
        <v>45846</v>
      </c>
      <c r="C710" s="166">
        <f>VLOOKUP(B710,[2]Indices!$D:$Q,3,)/1000</f>
        <v>1.0118280485472788</v>
      </c>
      <c r="D710" s="166">
        <f>VLOOKUP(B710,[2]Indices!$D:$Q,14,)/1000</f>
        <v>25.377234765527756</v>
      </c>
      <c r="E710" s="166">
        <f t="shared" si="49"/>
        <v>1.0118280485472788</v>
      </c>
      <c r="F710" s="188" t="str">
        <f t="shared" si="50"/>
        <v/>
      </c>
      <c r="H710" t="str">
        <f t="shared" si="52"/>
        <v/>
      </c>
      <c r="I710" s="188" t="str">
        <f t="shared" si="51"/>
        <v/>
      </c>
    </row>
    <row r="711" spans="1:9">
      <c r="A711">
        <v>708</v>
      </c>
      <c r="B711" s="46">
        <f>VLOOKUP(DATE(YEAR(Dat_01!B$2)-2,MONTH(Dat_01!B$2),1)+A711,[2]Indices!$D:$D,1)</f>
        <v>45847</v>
      </c>
      <c r="C711" s="166">
        <f>VLOOKUP(B711,[2]Indices!$D:$Q,3,)/1000</f>
        <v>14.250646552055375</v>
      </c>
      <c r="D711" s="166">
        <f>VLOOKUP(B711,[2]Indices!$D:$Q,14,)/1000</f>
        <v>25.377234765527756</v>
      </c>
      <c r="E711" s="166">
        <f t="shared" si="49"/>
        <v>14.250646552055375</v>
      </c>
      <c r="F711" s="188" t="str">
        <f t="shared" si="50"/>
        <v/>
      </c>
      <c r="H711" t="str">
        <f t="shared" si="52"/>
        <v/>
      </c>
      <c r="I711" s="188" t="str">
        <f t="shared" si="51"/>
        <v/>
      </c>
    </row>
    <row r="712" spans="1:9">
      <c r="A712">
        <v>709</v>
      </c>
      <c r="B712" s="46">
        <f>VLOOKUP(DATE(YEAR(Dat_01!B$2)-2,MONTH(Dat_01!B$2),1)+A712,[2]Indices!$D:$D,1)</f>
        <v>45848</v>
      </c>
      <c r="C712" s="166">
        <f>VLOOKUP(B712,[2]Indices!$D:$Q,3,)/1000</f>
        <v>32.821704648055366</v>
      </c>
      <c r="D712" s="166">
        <f>VLOOKUP(B712,[2]Indices!$D:$Q,14,)/1000</f>
        <v>25.377234765527756</v>
      </c>
      <c r="E712" s="166">
        <f t="shared" si="49"/>
        <v>25.377234765527756</v>
      </c>
      <c r="F712" s="188" t="str">
        <f t="shared" si="50"/>
        <v/>
      </c>
      <c r="H712" t="str">
        <f t="shared" si="52"/>
        <v/>
      </c>
      <c r="I712" s="188" t="str">
        <f t="shared" si="51"/>
        <v/>
      </c>
    </row>
    <row r="713" spans="1:9">
      <c r="A713">
        <v>710</v>
      </c>
      <c r="B713" s="46">
        <f>VLOOKUP(DATE(YEAR(Dat_01!B$2)-2,MONTH(Dat_01!B$2),1)+A713,[2]Indices!$D:$D,1)</f>
        <v>45849</v>
      </c>
      <c r="C713" s="166">
        <f>VLOOKUP(B713,[2]Indices!$D:$Q,3,)/1000</f>
        <v>27.025926548053512</v>
      </c>
      <c r="D713" s="166">
        <f>VLOOKUP(B713,[2]Indices!$D:$Q,14,)/1000</f>
        <v>25.377234765527756</v>
      </c>
      <c r="E713" s="166">
        <f t="shared" si="49"/>
        <v>25.377234765527756</v>
      </c>
      <c r="F713" s="188" t="str">
        <f t="shared" si="50"/>
        <v/>
      </c>
      <c r="H713" t="str">
        <f t="shared" si="52"/>
        <v/>
      </c>
      <c r="I713" s="188" t="str">
        <f t="shared" si="51"/>
        <v/>
      </c>
    </row>
    <row r="714" spans="1:9">
      <c r="A714">
        <v>711</v>
      </c>
      <c r="B714" s="46">
        <f>VLOOKUP(DATE(YEAR(Dat_01!B$2)-2,MONTH(Dat_01!B$2),1)+A714,[2]Indices!$D:$D,1)</f>
        <v>45850</v>
      </c>
      <c r="C714" s="166">
        <f>VLOOKUP(B714,[2]Indices!$D:$Q,3,)/1000</f>
        <v>18.573618852053507</v>
      </c>
      <c r="D714" s="166">
        <f>VLOOKUP(B714,[2]Indices!$D:$Q,14,)/1000</f>
        <v>25.377234765527756</v>
      </c>
      <c r="E714" s="166">
        <f t="shared" si="49"/>
        <v>18.573618852053507</v>
      </c>
      <c r="F714" s="188" t="str">
        <f t="shared" si="50"/>
        <v/>
      </c>
      <c r="H714" t="str">
        <f t="shared" si="52"/>
        <v/>
      </c>
      <c r="I714" s="188" t="str">
        <f t="shared" si="51"/>
        <v/>
      </c>
    </row>
    <row r="715" spans="1:9">
      <c r="A715">
        <v>712</v>
      </c>
      <c r="B715" s="46">
        <f>VLOOKUP(DATE(YEAR(Dat_01!B$2)-2,MONTH(Dat_01!B$2),1)+A715,[2]Indices!$D:$D,1)</f>
        <v>45851</v>
      </c>
      <c r="C715" s="166">
        <f>VLOOKUP(B715,[2]Indices!$D:$Q,3,)/1000</f>
        <v>4.7647492440572314</v>
      </c>
      <c r="D715" s="166">
        <f>VLOOKUP(B715,[2]Indices!$D:$Q,14,)/1000</f>
        <v>25.377234765527756</v>
      </c>
      <c r="E715" s="166">
        <f t="shared" si="49"/>
        <v>4.7647492440572314</v>
      </c>
      <c r="F715" s="188" t="str">
        <f t="shared" si="50"/>
        <v/>
      </c>
      <c r="H715" t="str">
        <f t="shared" si="52"/>
        <v/>
      </c>
      <c r="I715" s="188" t="str">
        <f t="shared" si="51"/>
        <v/>
      </c>
    </row>
    <row r="716" spans="1:9">
      <c r="A716">
        <v>713</v>
      </c>
      <c r="B716" s="46">
        <f>VLOOKUP(DATE(YEAR(Dat_01!B$2)-2,MONTH(Dat_01!B$2),1)+A716,[2]Indices!$D:$D,1)</f>
        <v>45852</v>
      </c>
      <c r="C716" s="166">
        <f>VLOOKUP(B716,[2]Indices!$D:$Q,3,)/1000</f>
        <v>14.383819348053505</v>
      </c>
      <c r="D716" s="166">
        <f>VLOOKUP(B716,[2]Indices!$D:$Q,14,)/1000</f>
        <v>25.377234765527756</v>
      </c>
      <c r="E716" s="166">
        <f t="shared" si="49"/>
        <v>14.383819348053505</v>
      </c>
      <c r="F716" s="188" t="str">
        <f t="shared" si="50"/>
        <v/>
      </c>
      <c r="H716" t="str">
        <f t="shared" si="52"/>
        <v/>
      </c>
      <c r="I716" s="188" t="str">
        <f t="shared" si="51"/>
        <v/>
      </c>
    </row>
    <row r="717" spans="1:9">
      <c r="A717">
        <v>714</v>
      </c>
      <c r="B717" s="46">
        <f>VLOOKUP(DATE(YEAR(Dat_01!B$2)-2,MONTH(Dat_01!B$2),1)+A717,[2]Indices!$D:$D,1)</f>
        <v>45853</v>
      </c>
      <c r="C717" s="166">
        <f>VLOOKUP(B717,[2]Indices!$D:$Q,3,)/1000</f>
        <v>14.840918868053508</v>
      </c>
      <c r="D717" s="166">
        <f>VLOOKUP(B717,[2]Indices!$D:$Q,14,)/1000</f>
        <v>25.377234765527756</v>
      </c>
      <c r="E717" s="166">
        <f t="shared" si="49"/>
        <v>14.840918868053508</v>
      </c>
      <c r="F717" s="188" t="str">
        <f t="shared" si="50"/>
        <v>J</v>
      </c>
      <c r="G717" s="189">
        <f>IF(DAY(B717)=15,D717,"")</f>
        <v>25.377234765527756</v>
      </c>
      <c r="H717" t="str">
        <f t="shared" si="52"/>
        <v/>
      </c>
      <c r="I717" s="188" t="str">
        <f t="shared" si="51"/>
        <v>J</v>
      </c>
    </row>
    <row r="718" spans="1:9">
      <c r="A718">
        <v>715</v>
      </c>
      <c r="B718" s="46">
        <f>VLOOKUP(DATE(YEAR(Dat_01!B$2)-2,MONTH(Dat_01!B$2),1)+A718,[2]Indices!$D:$D,1)</f>
        <v>45854</v>
      </c>
      <c r="C718" s="166">
        <f>VLOOKUP(B718,[2]Indices!$D:$Q,3,)/1000</f>
        <v>20.66964009515906</v>
      </c>
      <c r="D718" s="166">
        <f>VLOOKUP(B718,[2]Indices!$D:$Q,14,)/1000</f>
        <v>25.377234765527756</v>
      </c>
      <c r="E718" s="166">
        <f t="shared" si="49"/>
        <v>20.66964009515906</v>
      </c>
      <c r="F718" s="188" t="str">
        <f t="shared" si="50"/>
        <v/>
      </c>
      <c r="H718" t="str">
        <f t="shared" si="52"/>
        <v/>
      </c>
      <c r="I718" s="188" t="str">
        <f t="shared" si="51"/>
        <v/>
      </c>
    </row>
    <row r="719" spans="1:9">
      <c r="A719">
        <v>716</v>
      </c>
      <c r="B719" s="46">
        <f>VLOOKUP(DATE(YEAR(Dat_01!B$2)-2,MONTH(Dat_01!B$2),1)+A719,[2]Indices!$D:$D,1)</f>
        <v>45855</v>
      </c>
      <c r="C719" s="166">
        <f>VLOOKUP(B719,[2]Indices!$D:$Q,3,)/1000</f>
        <v>17.906403759159062</v>
      </c>
      <c r="D719" s="166">
        <f>VLOOKUP(B719,[2]Indices!$D:$Q,14,)/1000</f>
        <v>25.377234765527756</v>
      </c>
      <c r="E719" s="166">
        <f t="shared" ref="E719:E761" si="53">IF(C719&lt;D719,C719,D719)</f>
        <v>17.906403759159062</v>
      </c>
      <c r="F719" s="188" t="str">
        <f t="shared" si="50"/>
        <v/>
      </c>
      <c r="H719" t="str">
        <f t="shared" si="52"/>
        <v/>
      </c>
      <c r="I719" s="188" t="str">
        <f t="shared" si="51"/>
        <v/>
      </c>
    </row>
    <row r="720" spans="1:9">
      <c r="A720">
        <v>717</v>
      </c>
      <c r="B720" s="46">
        <f>VLOOKUP(DATE(YEAR(Dat_01!B$2)-2,MONTH(Dat_01!B$2),1)+A720,[2]Indices!$D:$D,1)</f>
        <v>45856</v>
      </c>
      <c r="C720" s="166">
        <f>VLOOKUP(B720,[2]Indices!$D:$Q,3,)/1000</f>
        <v>17.513657111160924</v>
      </c>
      <c r="D720" s="166">
        <f>VLOOKUP(B720,[2]Indices!$D:$Q,14,)/1000</f>
        <v>25.377234765527756</v>
      </c>
      <c r="E720" s="166">
        <f t="shared" si="53"/>
        <v>17.513657111160924</v>
      </c>
      <c r="F720" s="188" t="str">
        <f t="shared" si="50"/>
        <v/>
      </c>
      <c r="H720" t="str">
        <f t="shared" si="52"/>
        <v/>
      </c>
      <c r="I720" s="188" t="str">
        <f t="shared" si="51"/>
        <v/>
      </c>
    </row>
    <row r="721" spans="1:9">
      <c r="A721">
        <v>718</v>
      </c>
      <c r="B721" s="46">
        <f>VLOOKUP(DATE(YEAR(Dat_01!B$2)-2,MONTH(Dat_01!B$2),1)+A721,[2]Indices!$D:$D,1)</f>
        <v>45857</v>
      </c>
      <c r="C721" s="166">
        <f>VLOOKUP(B721,[2]Indices!$D:$Q,3,)/1000</f>
        <v>8.71834746716093</v>
      </c>
      <c r="D721" s="166">
        <f>VLOOKUP(B721,[2]Indices!$D:$Q,14,)/1000</f>
        <v>25.377234765527756</v>
      </c>
      <c r="E721" s="166">
        <f t="shared" si="53"/>
        <v>8.71834746716093</v>
      </c>
      <c r="F721" s="188" t="str">
        <f t="shared" si="50"/>
        <v/>
      </c>
      <c r="H721" t="str">
        <f t="shared" si="52"/>
        <v/>
      </c>
      <c r="I721" s="188" t="str">
        <f t="shared" si="51"/>
        <v/>
      </c>
    </row>
    <row r="722" spans="1:9">
      <c r="A722">
        <v>719</v>
      </c>
      <c r="B722" s="46">
        <f>VLOOKUP(DATE(YEAR(Dat_01!B$2)-2,MONTH(Dat_01!B$2),1)+A722,[2]Indices!$D:$D,1)</f>
        <v>45858</v>
      </c>
      <c r="C722" s="166">
        <f>VLOOKUP(B722,[2]Indices!$D:$Q,3,)/1000</f>
        <v>1.1173188071572004</v>
      </c>
      <c r="D722" s="166">
        <f>VLOOKUP(B722,[2]Indices!$D:$Q,14,)/1000</f>
        <v>25.377234765527756</v>
      </c>
      <c r="E722" s="166">
        <f t="shared" si="53"/>
        <v>1.1173188071572004</v>
      </c>
      <c r="F722" s="188" t="str">
        <f t="shared" si="50"/>
        <v/>
      </c>
      <c r="H722" t="str">
        <f t="shared" si="52"/>
        <v/>
      </c>
      <c r="I722" s="188" t="str">
        <f t="shared" si="51"/>
        <v/>
      </c>
    </row>
    <row r="723" spans="1:9">
      <c r="A723">
        <v>720</v>
      </c>
      <c r="B723" s="46">
        <f>VLOOKUP(DATE(YEAR(Dat_01!B$2)-2,MONTH(Dat_01!B$2),1)+A723,[2]Indices!$D:$D,1)</f>
        <v>45859</v>
      </c>
      <c r="C723" s="166">
        <f>VLOOKUP(B723,[2]Indices!$D:$Q,3,)/1000</f>
        <v>8.8596250631609283</v>
      </c>
      <c r="D723" s="166">
        <f>VLOOKUP(B723,[2]Indices!$D:$Q,14,)/1000</f>
        <v>25.377234765527756</v>
      </c>
      <c r="E723" s="166">
        <f t="shared" si="53"/>
        <v>8.8596250631609283</v>
      </c>
      <c r="F723" s="188" t="str">
        <f t="shared" si="50"/>
        <v/>
      </c>
      <c r="H723" t="str">
        <f t="shared" si="52"/>
        <v/>
      </c>
      <c r="I723" s="188" t="str">
        <f t="shared" si="51"/>
        <v/>
      </c>
    </row>
    <row r="724" spans="1:9">
      <c r="A724">
        <v>721</v>
      </c>
      <c r="B724" s="46">
        <f>VLOOKUP(DATE(YEAR(Dat_01!B$2)-2,MONTH(Dat_01!B$2),1)+A724,[2]Indices!$D:$D,1)</f>
        <v>45860</v>
      </c>
      <c r="C724" s="166">
        <f>VLOOKUP(B724,[2]Indices!$D:$Q,3,)/1000</f>
        <v>20.741516907159063</v>
      </c>
      <c r="D724" s="166">
        <f>VLOOKUP(B724,[2]Indices!$D:$Q,14,)/1000</f>
        <v>25.377234765527756</v>
      </c>
      <c r="E724" s="166">
        <f t="shared" si="53"/>
        <v>20.741516907159063</v>
      </c>
      <c r="F724" s="188" t="str">
        <f t="shared" si="50"/>
        <v/>
      </c>
      <c r="H724" t="str">
        <f t="shared" si="52"/>
        <v/>
      </c>
      <c r="I724" s="188" t="str">
        <f t="shared" si="51"/>
        <v/>
      </c>
    </row>
    <row r="725" spans="1:9">
      <c r="A725">
        <v>722</v>
      </c>
      <c r="B725" s="46">
        <f>VLOOKUP(DATE(YEAR(Dat_01!B$2)-2,MONTH(Dat_01!B$2),1)+A725,[2]Indices!$D:$D,1)</f>
        <v>45861</v>
      </c>
      <c r="C725" s="166">
        <f>VLOOKUP(B725,[2]Indices!$D:$Q,3,)/1000</f>
        <v>19.196713277743299</v>
      </c>
      <c r="D725" s="166">
        <f>VLOOKUP(B725,[2]Indices!$D:$Q,14,)/1000</f>
        <v>25.377234765527756</v>
      </c>
      <c r="E725" s="166">
        <f t="shared" si="53"/>
        <v>19.196713277743299</v>
      </c>
      <c r="F725" s="188" t="str">
        <f t="shared" si="50"/>
        <v/>
      </c>
      <c r="H725" t="str">
        <f t="shared" si="52"/>
        <v/>
      </c>
      <c r="I725" s="188" t="str">
        <f t="shared" si="51"/>
        <v/>
      </c>
    </row>
    <row r="726" spans="1:9">
      <c r="A726">
        <v>723</v>
      </c>
      <c r="B726" s="46">
        <f>VLOOKUP(DATE(YEAR(Dat_01!B$2)-2,MONTH(Dat_01!B$2),1)+A726,[2]Indices!$D:$D,1)</f>
        <v>45862</v>
      </c>
      <c r="C726" s="166">
        <f>VLOOKUP(B726,[2]Indices!$D:$Q,3,)/1000</f>
        <v>13.86639805774144</v>
      </c>
      <c r="D726" s="166">
        <f>VLOOKUP(B726,[2]Indices!$D:$Q,14,)/1000</f>
        <v>25.377234765527756</v>
      </c>
      <c r="E726" s="166">
        <f t="shared" si="53"/>
        <v>13.86639805774144</v>
      </c>
      <c r="F726" s="188" t="str">
        <f t="shared" si="50"/>
        <v/>
      </c>
      <c r="H726" t="str">
        <f t="shared" si="52"/>
        <v/>
      </c>
      <c r="I726" s="188" t="str">
        <f t="shared" si="51"/>
        <v/>
      </c>
    </row>
    <row r="727" spans="1:9">
      <c r="A727">
        <v>724</v>
      </c>
      <c r="B727" s="46">
        <f>VLOOKUP(DATE(YEAR(Dat_01!B$2)-2,MONTH(Dat_01!B$2),1)+A727,[2]Indices!$D:$D,1)</f>
        <v>45863</v>
      </c>
      <c r="C727" s="166">
        <f>VLOOKUP(B727,[2]Indices!$D:$Q,3,)/1000</f>
        <v>1.5784588417451668</v>
      </c>
      <c r="D727" s="166">
        <f>VLOOKUP(B727,[2]Indices!$D:$Q,14,)/1000</f>
        <v>25.377234765527756</v>
      </c>
      <c r="E727" s="166">
        <f t="shared" si="53"/>
        <v>1.5784588417451668</v>
      </c>
      <c r="F727" s="188" t="str">
        <f t="shared" si="50"/>
        <v/>
      </c>
      <c r="H727" t="str">
        <f t="shared" si="52"/>
        <v/>
      </c>
      <c r="I727" s="188" t="str">
        <f t="shared" si="51"/>
        <v/>
      </c>
    </row>
    <row r="728" spans="1:9">
      <c r="A728">
        <v>725</v>
      </c>
      <c r="B728" s="46">
        <f>VLOOKUP(DATE(YEAR(Dat_01!B$2)-2,MONTH(Dat_01!B$2),1)+A728,[2]Indices!$D:$D,1)</f>
        <v>45864</v>
      </c>
      <c r="C728" s="166">
        <f>VLOOKUP(B728,[2]Indices!$D:$Q,3,)/1000</f>
        <v>2.4869694217433063</v>
      </c>
      <c r="D728" s="166">
        <f>VLOOKUP(B728,[2]Indices!$D:$Q,14,)/1000</f>
        <v>25.377234765527756</v>
      </c>
      <c r="E728" s="166">
        <f t="shared" si="53"/>
        <v>2.4869694217433063</v>
      </c>
      <c r="F728" s="188" t="str">
        <f t="shared" si="50"/>
        <v/>
      </c>
      <c r="H728" t="str">
        <f t="shared" si="52"/>
        <v/>
      </c>
      <c r="I728" s="188" t="str">
        <f t="shared" si="51"/>
        <v/>
      </c>
    </row>
    <row r="729" spans="1:9">
      <c r="A729">
        <v>726</v>
      </c>
      <c r="B729" s="46">
        <f>VLOOKUP(DATE(YEAR(Dat_01!B$2)-2,MONTH(Dat_01!B$2),1)+A729,[2]Indices!$D:$D,1)</f>
        <v>45865</v>
      </c>
      <c r="C729" s="166">
        <f>VLOOKUP(B729,[2]Indices!$D:$Q,3,)/1000</f>
        <v>1.0667147097433045</v>
      </c>
      <c r="D729" s="166">
        <f>VLOOKUP(B729,[2]Indices!$D:$Q,14,)/1000</f>
        <v>25.377234765527756</v>
      </c>
      <c r="E729" s="166">
        <f t="shared" si="53"/>
        <v>1.0667147097433045</v>
      </c>
      <c r="F729" s="188" t="str">
        <f t="shared" si="50"/>
        <v/>
      </c>
      <c r="H729" t="str">
        <f t="shared" si="52"/>
        <v/>
      </c>
      <c r="I729" s="188" t="str">
        <f t="shared" si="51"/>
        <v/>
      </c>
    </row>
    <row r="730" spans="1:9">
      <c r="A730">
        <v>727</v>
      </c>
      <c r="B730" s="46">
        <f>VLOOKUP(DATE(YEAR(Dat_01!B$2)-2,MONTH(Dat_01!B$2),1)+A730,[2]Indices!$D:$D,1)</f>
        <v>45866</v>
      </c>
      <c r="C730" s="166">
        <f>VLOOKUP(B730,[2]Indices!$D:$Q,3,)/1000</f>
        <v>1.4001761737470297</v>
      </c>
      <c r="D730" s="166">
        <f>VLOOKUP(B730,[2]Indices!$D:$Q,14,)/1000</f>
        <v>25.377234765527756</v>
      </c>
      <c r="E730" s="166">
        <f t="shared" si="53"/>
        <v>1.4001761737470297</v>
      </c>
      <c r="F730" s="188" t="str">
        <f t="shared" si="50"/>
        <v/>
      </c>
      <c r="H730" t="str">
        <f t="shared" si="52"/>
        <v/>
      </c>
      <c r="I730" s="188" t="str">
        <f t="shared" si="51"/>
        <v/>
      </c>
    </row>
    <row r="731" spans="1:9">
      <c r="A731">
        <v>728</v>
      </c>
      <c r="B731" s="46">
        <f>VLOOKUP(DATE(YEAR(Dat_01!B$2)-2,MONTH(Dat_01!B$2),1)+A731,[2]Indices!$D:$D,1)</f>
        <v>45867</v>
      </c>
      <c r="C731" s="166">
        <f>VLOOKUP(B731,[2]Indices!$D:$Q,3,)/1000</f>
        <v>1.4504057937414401</v>
      </c>
      <c r="D731" s="166">
        <f>VLOOKUP(B731,[2]Indices!$D:$Q,14,)/1000</f>
        <v>25.377234765527756</v>
      </c>
      <c r="E731" s="166">
        <f t="shared" si="53"/>
        <v>1.4504057937414401</v>
      </c>
      <c r="F731" s="188" t="str">
        <f t="shared" si="50"/>
        <v/>
      </c>
      <c r="H731" t="str">
        <f t="shared" si="52"/>
        <v/>
      </c>
      <c r="I731" s="188" t="str">
        <f t="shared" si="51"/>
        <v/>
      </c>
    </row>
    <row r="732" spans="1:9">
      <c r="A732">
        <v>729</v>
      </c>
      <c r="B732" s="46">
        <f>VLOOKUP(DATE(YEAR(Dat_01!B$2)-2,MONTH(Dat_01!B$2),1)+A732,[2]Indices!$D:$D,1)</f>
        <v>45868</v>
      </c>
      <c r="C732" s="166">
        <f>VLOOKUP(B732,[2]Indices!$D:$Q,3,)/1000</f>
        <v>13.403058501467727</v>
      </c>
      <c r="D732" s="166">
        <f>VLOOKUP(B732,[2]Indices!$D:$Q,14,)/1000</f>
        <v>25.377234765527756</v>
      </c>
      <c r="E732" s="166">
        <f t="shared" si="53"/>
        <v>13.403058501467727</v>
      </c>
      <c r="F732" s="188" t="str">
        <f t="shared" si="50"/>
        <v/>
      </c>
      <c r="H732" t="str">
        <f t="shared" si="52"/>
        <v/>
      </c>
      <c r="I732" s="188" t="str">
        <f t="shared" si="51"/>
        <v/>
      </c>
    </row>
    <row r="733" spans="1:9">
      <c r="A733">
        <v>730</v>
      </c>
      <c r="B733" s="46">
        <f>VLOOKUP(DATE(YEAR(Dat_01!B$2)-2,MONTH(Dat_01!B$2),1)+A733,[2]Indices!$D:$D,1)</f>
        <v>45869</v>
      </c>
      <c r="C733" s="166">
        <f>VLOOKUP(B733,[2]Indices!$D:$Q,3,)/1000</f>
        <v>16.69949162046214</v>
      </c>
      <c r="D733" s="166">
        <f>VLOOKUP(B733,[2]Indices!$D:$Q,14,)/1000</f>
        <v>25.377234765527756</v>
      </c>
      <c r="E733" s="166">
        <f t="shared" si="53"/>
        <v>16.69949162046214</v>
      </c>
      <c r="F733" s="188" t="str">
        <f t="shared" si="50"/>
        <v/>
      </c>
      <c r="H733" t="str">
        <f t="shared" si="52"/>
        <v/>
      </c>
      <c r="I733" s="188" t="str">
        <f t="shared" si="51"/>
        <v/>
      </c>
    </row>
    <row r="734" spans="1:9">
      <c r="A734">
        <v>731</v>
      </c>
      <c r="B734" s="46">
        <f>VLOOKUP(DATE(YEAR(Dat_01!B$2)-2,MONTH(Dat_01!B$2),1)+A734,[2]Indices!$D:$D,1)</f>
        <v>45870</v>
      </c>
      <c r="C734" s="166">
        <f>VLOOKUP(B734,[2]Indices!$D:$Q,3,)/1000</f>
        <v>13.888081484471455</v>
      </c>
      <c r="D734" s="166">
        <f>VLOOKUP(B734,[2]Indices!$D:$Q,14,)/1000</f>
        <v>14.606396891514056</v>
      </c>
      <c r="E734" s="166">
        <f t="shared" si="53"/>
        <v>13.888081484471455</v>
      </c>
      <c r="F734" s="188" t="str">
        <f t="shared" si="50"/>
        <v/>
      </c>
      <c r="H734" t="str">
        <f t="shared" si="52"/>
        <v/>
      </c>
      <c r="I734" s="188" t="str">
        <f t="shared" si="51"/>
        <v/>
      </c>
    </row>
    <row r="735" spans="1:9">
      <c r="A735">
        <v>732</v>
      </c>
      <c r="B735" s="46">
        <f>VLOOKUP(DATE(YEAR(Dat_01!B$2)-2,MONTH(Dat_01!B$2),1)+A735,[2]Indices!$D:$D,1)</f>
        <v>45871</v>
      </c>
      <c r="C735" s="166">
        <f>VLOOKUP(B735,[2]Indices!$D:$Q,3,)/1000</f>
        <v>8.5812111465864288E-2</v>
      </c>
      <c r="D735" s="166">
        <f>VLOOKUP(B735,[2]Indices!$D:$Q,14,)/1000</f>
        <v>14.606396891514056</v>
      </c>
      <c r="E735" s="166">
        <f t="shared" si="53"/>
        <v>8.5812111465864288E-2</v>
      </c>
      <c r="F735" s="188" t="str">
        <f t="shared" si="50"/>
        <v/>
      </c>
      <c r="H735" t="str">
        <f t="shared" si="52"/>
        <v/>
      </c>
      <c r="I735" s="188" t="str">
        <f t="shared" si="51"/>
        <v/>
      </c>
    </row>
    <row r="736" spans="1:9">
      <c r="A736">
        <v>733</v>
      </c>
      <c r="B736" s="46">
        <f>VLOOKUP(DATE(YEAR(Dat_01!B$2)-2,MONTH(Dat_01!B$2),1)+A736,[2]Indices!$D:$D,1)</f>
        <v>45872</v>
      </c>
      <c r="C736" s="166">
        <f>VLOOKUP(B736,[2]Indices!$D:$Q,3,)/1000</f>
        <v>0.15275280546400608</v>
      </c>
      <c r="D736" s="166">
        <f>VLOOKUP(B736,[2]Indices!$D:$Q,14,)/1000</f>
        <v>14.606396891514056</v>
      </c>
      <c r="E736" s="166">
        <f t="shared" si="53"/>
        <v>0.15275280546400608</v>
      </c>
      <c r="F736" s="188" t="str">
        <f t="shared" si="50"/>
        <v/>
      </c>
      <c r="H736" t="str">
        <f t="shared" si="52"/>
        <v/>
      </c>
      <c r="I736" s="188" t="str">
        <f t="shared" si="51"/>
        <v/>
      </c>
    </row>
    <row r="737" spans="1:9">
      <c r="A737">
        <v>734</v>
      </c>
      <c r="B737" s="46">
        <f>VLOOKUP(DATE(YEAR(Dat_01!B$2)-2,MONTH(Dat_01!B$2),1)+A737,[2]Indices!$D:$D,1)</f>
        <v>45873</v>
      </c>
      <c r="C737" s="166">
        <f>VLOOKUP(B737,[2]Indices!$D:$Q,3,)/1000</f>
        <v>26.230543111465863</v>
      </c>
      <c r="D737" s="166">
        <f>VLOOKUP(B737,[2]Indices!$D:$Q,14,)/1000</f>
        <v>14.606396891514056</v>
      </c>
      <c r="E737" s="166">
        <f t="shared" si="53"/>
        <v>14.606396891514056</v>
      </c>
      <c r="F737" s="188" t="str">
        <f t="shared" si="50"/>
        <v/>
      </c>
      <c r="H737" t="str">
        <f t="shared" si="52"/>
        <v/>
      </c>
      <c r="I737" s="188" t="str">
        <f t="shared" si="51"/>
        <v/>
      </c>
    </row>
    <row r="738" spans="1:9">
      <c r="A738">
        <v>735</v>
      </c>
      <c r="B738" s="46">
        <f>VLOOKUP(DATE(YEAR(Dat_01!B$2)-2,MONTH(Dat_01!B$2),1)+A738,[2]Indices!$D:$D,1)</f>
        <v>45874</v>
      </c>
      <c r="C738" s="166">
        <f>VLOOKUP(B738,[2]Indices!$D:$Q,3,)/1000</f>
        <v>20.573646892469593</v>
      </c>
      <c r="D738" s="166">
        <f>VLOOKUP(B738,[2]Indices!$D:$Q,14,)/1000</f>
        <v>14.606396891514056</v>
      </c>
      <c r="E738" s="166">
        <f t="shared" si="53"/>
        <v>14.606396891514056</v>
      </c>
      <c r="F738" s="188" t="str">
        <f t="shared" si="50"/>
        <v/>
      </c>
      <c r="H738" t="str">
        <f t="shared" si="52"/>
        <v/>
      </c>
      <c r="I738" s="188" t="str">
        <f t="shared" si="51"/>
        <v/>
      </c>
    </row>
    <row r="739" spans="1:9">
      <c r="A739">
        <v>736</v>
      </c>
      <c r="B739" s="46">
        <f>VLOOKUP(DATE(YEAR(Dat_01!B$2)-2,MONTH(Dat_01!B$2),1)+A739,[2]Indices!$D:$D,1)</f>
        <v>45875</v>
      </c>
      <c r="C739" s="166">
        <f>VLOOKUP(B739,[2]Indices!$D:$Q,3,)/1000</f>
        <v>12.787871789703015</v>
      </c>
      <c r="D739" s="166">
        <f>VLOOKUP(B739,[2]Indices!$D:$Q,14,)/1000</f>
        <v>14.606396891514056</v>
      </c>
      <c r="E739" s="166">
        <f t="shared" si="53"/>
        <v>12.787871789703015</v>
      </c>
      <c r="F739" s="188" t="str">
        <f t="shared" si="50"/>
        <v/>
      </c>
      <c r="H739" t="str">
        <f t="shared" si="52"/>
        <v/>
      </c>
      <c r="I739" s="188" t="str">
        <f t="shared" si="51"/>
        <v/>
      </c>
    </row>
    <row r="740" spans="1:9">
      <c r="A740">
        <v>737</v>
      </c>
      <c r="B740" s="46">
        <f>VLOOKUP(DATE(YEAR(Dat_01!B$2)-2,MONTH(Dat_01!B$2),1)+A740,[2]Indices!$D:$D,1)</f>
        <v>45876</v>
      </c>
      <c r="C740" s="166">
        <f>VLOOKUP(B740,[2]Indices!$D:$Q,3,)/1000</f>
        <v>8.8448586297086003</v>
      </c>
      <c r="D740" s="166">
        <f>VLOOKUP(B740,[2]Indices!$D:$Q,14,)/1000</f>
        <v>14.606396891514056</v>
      </c>
      <c r="E740" s="166">
        <f t="shared" si="53"/>
        <v>8.8448586297086003</v>
      </c>
      <c r="F740" s="188" t="str">
        <f t="shared" si="50"/>
        <v/>
      </c>
      <c r="H740" t="str">
        <f t="shared" si="52"/>
        <v/>
      </c>
      <c r="I740" s="188" t="str">
        <f t="shared" si="51"/>
        <v/>
      </c>
    </row>
    <row r="741" spans="1:9">
      <c r="A741">
        <v>738</v>
      </c>
      <c r="B741" s="46">
        <f>VLOOKUP(DATE(YEAR(Dat_01!B$2)-2,MONTH(Dat_01!B$2),1)+A741,[2]Indices!$D:$D,1)</f>
        <v>45877</v>
      </c>
      <c r="C741" s="166">
        <f>VLOOKUP(B741,[2]Indices!$D:$Q,3,)/1000</f>
        <v>8.8067975097030136</v>
      </c>
      <c r="D741" s="166">
        <f>VLOOKUP(B741,[2]Indices!$D:$Q,14,)/1000</f>
        <v>14.606396891514056</v>
      </c>
      <c r="E741" s="166">
        <f t="shared" si="53"/>
        <v>8.8067975097030136</v>
      </c>
      <c r="F741" s="188" t="str">
        <f t="shared" si="50"/>
        <v/>
      </c>
      <c r="H741" t="str">
        <f t="shared" si="52"/>
        <v/>
      </c>
      <c r="I741" s="188" t="str">
        <f t="shared" si="51"/>
        <v/>
      </c>
    </row>
    <row r="742" spans="1:9">
      <c r="A742">
        <v>739</v>
      </c>
      <c r="B742" s="46">
        <f>VLOOKUP(DATE(YEAR(Dat_01!B$2)-2,MONTH(Dat_01!B$2),1)+A742,[2]Indices!$D:$D,1)</f>
        <v>45878</v>
      </c>
      <c r="C742" s="166">
        <f>VLOOKUP(B742,[2]Indices!$D:$Q,3,)/1000</f>
        <v>1.2903090217104691</v>
      </c>
      <c r="D742" s="166">
        <f>VLOOKUP(B742,[2]Indices!$D:$Q,14,)/1000</f>
        <v>14.606396891514056</v>
      </c>
      <c r="E742" s="166">
        <f t="shared" si="53"/>
        <v>1.2903090217104691</v>
      </c>
      <c r="F742" s="188" t="str">
        <f t="shared" si="50"/>
        <v/>
      </c>
      <c r="H742" t="str">
        <f t="shared" si="52"/>
        <v/>
      </c>
      <c r="I742" s="188" t="str">
        <f t="shared" si="51"/>
        <v/>
      </c>
    </row>
    <row r="743" spans="1:9">
      <c r="A743">
        <v>740</v>
      </c>
      <c r="B743" s="46">
        <f>VLOOKUP(DATE(YEAR(Dat_01!B$2)-2,MONTH(Dat_01!B$2),1)+A743,[2]Indices!$D:$D,1)</f>
        <v>45879</v>
      </c>
      <c r="C743" s="166">
        <f>VLOOKUP(B743,[2]Indices!$D:$Q,3,)/1000</f>
        <v>1.2515564537048776</v>
      </c>
      <c r="D743" s="166">
        <f>VLOOKUP(B743,[2]Indices!$D:$Q,14,)/1000</f>
        <v>14.606396891514056</v>
      </c>
      <c r="E743" s="166">
        <f t="shared" si="53"/>
        <v>1.2515564537048776</v>
      </c>
      <c r="F743" s="188" t="str">
        <f t="shared" si="50"/>
        <v/>
      </c>
      <c r="H743" t="str">
        <f t="shared" si="52"/>
        <v/>
      </c>
      <c r="I743" s="188" t="str">
        <f t="shared" si="51"/>
        <v/>
      </c>
    </row>
    <row r="744" spans="1:9">
      <c r="A744">
        <v>741</v>
      </c>
      <c r="B744" s="46">
        <f>VLOOKUP(DATE(YEAR(Dat_01!B$2)-2,MONTH(Dat_01!B$2),1)+A744,[2]Indices!$D:$D,1)</f>
        <v>45880</v>
      </c>
      <c r="C744" s="166">
        <f>VLOOKUP(B744,[2]Indices!$D:$Q,3,)/1000</f>
        <v>6.6037572017030177</v>
      </c>
      <c r="D744" s="166">
        <f>VLOOKUP(B744,[2]Indices!$D:$Q,14,)/1000</f>
        <v>14.606396891514056</v>
      </c>
      <c r="E744" s="166">
        <f t="shared" si="53"/>
        <v>6.6037572017030177</v>
      </c>
      <c r="F744" s="188" t="str">
        <f t="shared" si="50"/>
        <v/>
      </c>
      <c r="H744" t="str">
        <f t="shared" si="52"/>
        <v/>
      </c>
      <c r="I744" s="188" t="str">
        <f t="shared" si="51"/>
        <v/>
      </c>
    </row>
    <row r="745" spans="1:9">
      <c r="A745">
        <v>742</v>
      </c>
      <c r="B745" s="46">
        <f>VLOOKUP(DATE(YEAR(Dat_01!B$2)-2,MONTH(Dat_01!B$2),1)+A745,[2]Indices!$D:$D,1)</f>
        <v>45881</v>
      </c>
      <c r="C745" s="166">
        <f>VLOOKUP(B745,[2]Indices!$D:$Q,3,)/1000</f>
        <v>8.000305205708603</v>
      </c>
      <c r="D745" s="166">
        <f>VLOOKUP(B745,[2]Indices!$D:$Q,14,)/1000</f>
        <v>14.606396891514056</v>
      </c>
      <c r="E745" s="166">
        <f t="shared" si="53"/>
        <v>8.000305205708603</v>
      </c>
      <c r="F745" s="188" t="str">
        <f t="shared" si="50"/>
        <v/>
      </c>
      <c r="H745" t="str">
        <f t="shared" si="52"/>
        <v/>
      </c>
      <c r="I745" s="188" t="str">
        <f t="shared" si="51"/>
        <v/>
      </c>
    </row>
    <row r="746" spans="1:9">
      <c r="A746">
        <v>743</v>
      </c>
      <c r="B746" s="46">
        <f>VLOOKUP(DATE(YEAR(Dat_01!B$2)-2,MONTH(Dat_01!B$2),1)+A746,[2]Indices!$D:$D,1)</f>
        <v>45882</v>
      </c>
      <c r="C746" s="166">
        <f>VLOOKUP(B746,[2]Indices!$D:$Q,3,)/1000</f>
        <v>6.5589074591607055</v>
      </c>
      <c r="D746" s="166">
        <f>VLOOKUP(B746,[2]Indices!$D:$Q,14,)/1000</f>
        <v>14.606396891514056</v>
      </c>
      <c r="E746" s="166">
        <f t="shared" si="53"/>
        <v>6.5589074591607055</v>
      </c>
      <c r="F746" s="188" t="str">
        <f t="shared" si="50"/>
        <v/>
      </c>
      <c r="H746" t="str">
        <f t="shared" si="52"/>
        <v/>
      </c>
      <c r="I746" s="188" t="str">
        <f t="shared" si="51"/>
        <v/>
      </c>
    </row>
    <row r="747" spans="1:9">
      <c r="A747">
        <v>744</v>
      </c>
      <c r="B747" s="46">
        <f>VLOOKUP(DATE(YEAR(Dat_01!B$2)-2,MONTH(Dat_01!B$2),1)+A747,[2]Indices!$D:$D,1)</f>
        <v>45883</v>
      </c>
      <c r="C747" s="166">
        <f>VLOOKUP(B747,[2]Indices!$D:$Q,3,)/1000</f>
        <v>4.9691311511588427</v>
      </c>
      <c r="D747" s="166">
        <f>VLOOKUP(B747,[2]Indices!$D:$Q,14,)/1000</f>
        <v>14.606396891514056</v>
      </c>
      <c r="E747" s="166">
        <f t="shared" si="53"/>
        <v>4.9691311511588427</v>
      </c>
      <c r="F747" s="188" t="str">
        <f t="shared" si="50"/>
        <v/>
      </c>
      <c r="H747" t="str">
        <f t="shared" si="52"/>
        <v/>
      </c>
      <c r="I747" s="188" t="str">
        <f>IF(DAY(B747)=15,IF(MONTH(B747)=1,"E",IF(MONTH(B747)=2,"F",IF(MONTH(B747)=3,"M",IF(MONTH(B747)=4,"A",IF(MONTH(B747)=5,"M",IF(MONTH(B747)=6,"J",IF(MONTH(B747)=7,"J",IF(MONTH(B747)=8,"A",IF(MONTH(B747)=9,"S",IF(MONTH(B747)=10,"O",IF(MONTH(B747)=11,"N",IF(MONTH(B747)=12,"D","")))))))))))),"")</f>
        <v/>
      </c>
    </row>
    <row r="748" spans="1:9">
      <c r="A748">
        <v>745</v>
      </c>
      <c r="B748" s="46">
        <f>VLOOKUP(DATE(YEAR(Dat_01!B$2)-2,MONTH(Dat_01!B$2),1)+A748,[2]Indices!$D:$D,1)</f>
        <v>45884</v>
      </c>
      <c r="C748" s="166">
        <f>VLOOKUP(B748,[2]Indices!$D:$Q,3,)/1000</f>
        <v>4.9544599191607048</v>
      </c>
      <c r="D748" s="166">
        <f>VLOOKUP(B748,[2]Indices!$D:$Q,14,)/1000</f>
        <v>14.606396891514056</v>
      </c>
      <c r="E748" s="166">
        <f t="shared" si="53"/>
        <v>4.9544599191607048</v>
      </c>
      <c r="F748" s="188" t="str">
        <f t="shared" si="50"/>
        <v>A</v>
      </c>
      <c r="G748" s="189">
        <f>IF(DAY(B748)=15,D748,"")</f>
        <v>14.606396891514056</v>
      </c>
      <c r="H748" t="str">
        <f t="shared" si="52"/>
        <v/>
      </c>
      <c r="I748" s="188" t="str">
        <f t="shared" ref="I748:I764" si="54">IF(DAY(B748)=15,IF(MONTH(B748)=1,"E",IF(MONTH(B748)=2,"F",IF(MONTH(B748)=3,"M",IF(MONTH(B748)=4,"A",IF(MONTH(B748)=5,"M",IF(MONTH(B748)=6,"J",IF(MONTH(B748)=7,"J",IF(MONTH(B748)=8,"A",IF(MONTH(B748)=9,"S",IF(MONTH(B748)=10,"O",IF(MONTH(B748)=11,"N",IF(MONTH(B748)=12,"D","")))))))))))),"")</f>
        <v>A</v>
      </c>
    </row>
    <row r="749" spans="1:9">
      <c r="A749">
        <v>746</v>
      </c>
      <c r="B749" s="46">
        <f>VLOOKUP(DATE(YEAR(Dat_01!B$2)-2,MONTH(Dat_01!B$2),1)+A749,[2]Indices!$D:$D,1)</f>
        <v>45885</v>
      </c>
      <c r="C749" s="166">
        <f>VLOOKUP(B749,[2]Indices!$D:$Q,3,)/1000</f>
        <v>2.2213465361607088</v>
      </c>
      <c r="D749" s="166">
        <f>VLOOKUP(B749,[2]Indices!$D:$Q,14,)/1000</f>
        <v>14.606396891514056</v>
      </c>
      <c r="E749" s="166">
        <f t="shared" si="53"/>
        <v>2.2213465361607088</v>
      </c>
      <c r="F749" s="188" t="str">
        <f t="shared" si="50"/>
        <v/>
      </c>
      <c r="H749" t="str">
        <f t="shared" si="52"/>
        <v/>
      </c>
      <c r="I749" s="188" t="str">
        <f t="shared" si="54"/>
        <v/>
      </c>
    </row>
    <row r="750" spans="1:9">
      <c r="A750">
        <v>747</v>
      </c>
      <c r="B750" s="46">
        <f>VLOOKUP(DATE(YEAR(Dat_01!B$2)-2,MONTH(Dat_01!B$2),1)+A750,[2]Indices!$D:$D,1)</f>
        <v>45886</v>
      </c>
      <c r="C750" s="166">
        <f>VLOOKUP(B750,[2]Indices!$D:$Q,3,)/1000</f>
        <v>2.7617259021625724</v>
      </c>
      <c r="D750" s="166">
        <f>VLOOKUP(B750,[2]Indices!$D:$Q,14,)/1000</f>
        <v>14.606396891514056</v>
      </c>
      <c r="E750" s="166">
        <f t="shared" si="53"/>
        <v>2.7617259021625724</v>
      </c>
      <c r="F750" s="188" t="str">
        <f t="shared" si="50"/>
        <v/>
      </c>
      <c r="H750" t="str">
        <f t="shared" si="52"/>
        <v/>
      </c>
      <c r="I750" s="188" t="str">
        <f t="shared" si="54"/>
        <v/>
      </c>
    </row>
    <row r="751" spans="1:9">
      <c r="A751">
        <v>748</v>
      </c>
      <c r="B751" s="46">
        <f>VLOOKUP(DATE(YEAR(Dat_01!B$2)-2,MONTH(Dat_01!B$2),1)+A751,[2]Indices!$D:$D,1)</f>
        <v>45887</v>
      </c>
      <c r="C751" s="166">
        <f>VLOOKUP(B751,[2]Indices!$D:$Q,3,)/1000</f>
        <v>0.99938219916071103</v>
      </c>
      <c r="D751" s="166">
        <f>VLOOKUP(B751,[2]Indices!$D:$Q,14,)/1000</f>
        <v>14.606396891514056</v>
      </c>
      <c r="E751" s="166">
        <f t="shared" si="53"/>
        <v>0.99938219916071103</v>
      </c>
      <c r="F751" s="188" t="str">
        <f t="shared" si="50"/>
        <v/>
      </c>
      <c r="H751" t="str">
        <f t="shared" si="52"/>
        <v/>
      </c>
      <c r="I751" s="188" t="str">
        <f t="shared" si="54"/>
        <v/>
      </c>
    </row>
    <row r="752" spans="1:9">
      <c r="A752">
        <v>749</v>
      </c>
      <c r="B752" s="46">
        <f>VLOOKUP(DATE(YEAR(Dat_01!B$2)-2,MONTH(Dat_01!B$2),1)+A752,[2]Indices!$D:$D,1)</f>
        <v>45888</v>
      </c>
      <c r="C752" s="166">
        <f>VLOOKUP(B752,[2]Indices!$D:$Q,3,)/1000</f>
        <v>1.1949965271569818</v>
      </c>
      <c r="D752" s="166">
        <f>VLOOKUP(B752,[2]Indices!$D:$Q,14,)/1000</f>
        <v>14.606396891514056</v>
      </c>
      <c r="E752" s="166">
        <f t="shared" si="53"/>
        <v>1.1949965271569818</v>
      </c>
      <c r="F752" s="188" t="str">
        <f t="shared" si="50"/>
        <v/>
      </c>
      <c r="H752" t="str">
        <f t="shared" si="52"/>
        <v/>
      </c>
      <c r="I752" s="188" t="str">
        <f t="shared" si="54"/>
        <v/>
      </c>
    </row>
    <row r="753" spans="1:9">
      <c r="A753">
        <v>750</v>
      </c>
      <c r="B753" s="46">
        <f>VLOOKUP(DATE(YEAR(Dat_01!B$2)-2,MONTH(Dat_01!B$2),1)+A753,[2]Indices!$D:$D,1)</f>
        <v>45889</v>
      </c>
      <c r="C753" s="166">
        <f>VLOOKUP(B753,[2]Indices!$D:$Q,3,)/1000</f>
        <v>7.6044234437322231</v>
      </c>
      <c r="D753" s="166">
        <f>VLOOKUP(B753,[2]Indices!$D:$Q,14,)/1000</f>
        <v>14.606396891514056</v>
      </c>
      <c r="E753" s="166">
        <f t="shared" si="53"/>
        <v>7.6044234437322231</v>
      </c>
      <c r="F753" s="188" t="str">
        <f t="shared" si="50"/>
        <v/>
      </c>
      <c r="H753" t="str">
        <f t="shared" si="52"/>
        <v/>
      </c>
      <c r="I753" s="188" t="str">
        <f t="shared" si="54"/>
        <v/>
      </c>
    </row>
    <row r="754" spans="1:9">
      <c r="A754">
        <v>751</v>
      </c>
      <c r="B754" s="46">
        <f>VLOOKUP(DATE(YEAR(Dat_01!B$2)-2,MONTH(Dat_01!B$2),1)+A754,[2]Indices!$D:$D,1)</f>
        <v>45890</v>
      </c>
      <c r="C754" s="166">
        <f>VLOOKUP(B754,[2]Indices!$D:$Q,3,)/1000</f>
        <v>8.306834943735943</v>
      </c>
      <c r="D754" s="166">
        <f>VLOOKUP(B754,[2]Indices!$D:$Q,14,)/1000</f>
        <v>14.606396891514056</v>
      </c>
      <c r="E754" s="166">
        <f t="shared" si="53"/>
        <v>8.306834943735943</v>
      </c>
      <c r="F754" s="188" t="str">
        <f t="shared" si="50"/>
        <v/>
      </c>
      <c r="H754" t="str">
        <f t="shared" si="52"/>
        <v/>
      </c>
      <c r="I754" s="188" t="str">
        <f t="shared" si="54"/>
        <v/>
      </c>
    </row>
    <row r="755" spans="1:9">
      <c r="A755">
        <v>752</v>
      </c>
      <c r="B755" s="46">
        <f>VLOOKUP(DATE(YEAR(Dat_01!B$2)-2,MONTH(Dat_01!B$2),1)+A755,[2]Indices!$D:$D,1)</f>
        <v>45891</v>
      </c>
      <c r="C755" s="166">
        <f>VLOOKUP(B755,[2]Indices!$D:$Q,3,)/1000</f>
        <v>10.12004469673222</v>
      </c>
      <c r="D755" s="166">
        <f>VLOOKUP(B755,[2]Indices!$D:$Q,14,)/1000</f>
        <v>14.606396891514056</v>
      </c>
      <c r="E755" s="166">
        <f t="shared" si="53"/>
        <v>10.12004469673222</v>
      </c>
      <c r="F755" s="188" t="str">
        <f t="shared" si="50"/>
        <v/>
      </c>
      <c r="H755" t="str">
        <f t="shared" si="52"/>
        <v/>
      </c>
      <c r="I755" s="188" t="str">
        <f t="shared" si="54"/>
        <v/>
      </c>
    </row>
    <row r="756" spans="1:9">
      <c r="A756">
        <v>753</v>
      </c>
      <c r="B756" s="46">
        <f>VLOOKUP(DATE(YEAR(Dat_01!B$2)-2,MONTH(Dat_01!B$2),1)+A756,[2]Indices!$D:$D,1)</f>
        <v>45892</v>
      </c>
      <c r="C756" s="166">
        <f>VLOOKUP(B756,[2]Indices!$D:$Q,3,)/1000</f>
        <v>18.177359034732216</v>
      </c>
      <c r="D756" s="166">
        <f>VLOOKUP(B756,[2]Indices!$D:$Q,14,)/1000</f>
        <v>14.606396891514056</v>
      </c>
      <c r="E756" s="166">
        <f t="shared" si="53"/>
        <v>14.606396891514056</v>
      </c>
      <c r="F756" s="188" t="str">
        <f t="shared" si="50"/>
        <v/>
      </c>
      <c r="H756" t="str">
        <f t="shared" si="52"/>
        <v/>
      </c>
      <c r="I756" s="188" t="str">
        <f t="shared" si="54"/>
        <v/>
      </c>
    </row>
    <row r="757" spans="1:9">
      <c r="A757">
        <v>754</v>
      </c>
      <c r="B757" s="46">
        <f>VLOOKUP(DATE(YEAR(Dat_01!B$2)-2,MONTH(Dat_01!B$2),1)+A757,[2]Indices!$D:$D,1)</f>
        <v>45893</v>
      </c>
      <c r="C757" s="166">
        <f>VLOOKUP(B757,[2]Indices!$D:$Q,3,)/1000</f>
        <v>13.580027154734081</v>
      </c>
      <c r="D757" s="166">
        <f>VLOOKUP(B757,[2]Indices!$D:$Q,14,)/1000</f>
        <v>14.606396891514056</v>
      </c>
      <c r="E757" s="166">
        <f t="shared" si="53"/>
        <v>13.580027154734081</v>
      </c>
      <c r="F757" s="188" t="str">
        <f t="shared" si="50"/>
        <v/>
      </c>
      <c r="H757" t="str">
        <f t="shared" si="52"/>
        <v/>
      </c>
      <c r="I757" s="188" t="str">
        <f t="shared" si="54"/>
        <v/>
      </c>
    </row>
    <row r="758" spans="1:9">
      <c r="A758">
        <v>755</v>
      </c>
      <c r="B758" s="46">
        <f>VLOOKUP(DATE(YEAR(Dat_01!B$2)-2,MONTH(Dat_01!B$2),1)+A758,[2]Indices!$D:$D,1)</f>
        <v>45894</v>
      </c>
      <c r="C758" s="166">
        <f>VLOOKUP(B758,[2]Indices!$D:$Q,3,)/1000</f>
        <v>14.341791739732216</v>
      </c>
      <c r="D758" s="166">
        <f>VLOOKUP(B758,[2]Indices!$D:$Q,14,)/1000</f>
        <v>14.606396891514056</v>
      </c>
      <c r="E758" s="166">
        <f t="shared" si="53"/>
        <v>14.341791739732216</v>
      </c>
      <c r="F758" s="188" t="str">
        <f t="shared" si="50"/>
        <v/>
      </c>
      <c r="H758" t="str">
        <f t="shared" si="52"/>
        <v/>
      </c>
      <c r="I758" s="188" t="str">
        <f t="shared" si="54"/>
        <v/>
      </c>
    </row>
    <row r="759" spans="1:9">
      <c r="A759">
        <v>756</v>
      </c>
      <c r="B759" s="46">
        <f>VLOOKUP(DATE(YEAR(Dat_01!B$2)-2,MONTH(Dat_01!B$2),1)+A759,[2]Indices!$D:$D,1)</f>
        <v>45895</v>
      </c>
      <c r="C759" s="166">
        <f>VLOOKUP(B759,[2]Indices!$D:$Q,3,)/1000</f>
        <v>12.684486612732217</v>
      </c>
      <c r="D759" s="166">
        <f>VLOOKUP(B759,[2]Indices!$D:$Q,14,)/1000</f>
        <v>14.606396891514056</v>
      </c>
      <c r="E759" s="166">
        <f t="shared" si="53"/>
        <v>12.684486612732217</v>
      </c>
      <c r="F759" s="188" t="str">
        <f t="shared" si="50"/>
        <v/>
      </c>
      <c r="H759" t="str">
        <f t="shared" si="52"/>
        <v/>
      </c>
      <c r="I759" s="188" t="str">
        <f t="shared" si="54"/>
        <v/>
      </c>
    </row>
    <row r="760" spans="1:9">
      <c r="A760">
        <v>757</v>
      </c>
      <c r="B760" s="46">
        <f>VLOOKUP(DATE(YEAR(Dat_01!B$2)-2,MONTH(Dat_01!B$2),1)+A760,[2]Indices!$D:$D,1)</f>
        <v>45896</v>
      </c>
      <c r="C760" s="166">
        <f>VLOOKUP(B760,[2]Indices!$D:$Q,3,)/1000</f>
        <v>10.330491062076938</v>
      </c>
      <c r="D760" s="166">
        <f>VLOOKUP(B760,[2]Indices!$D:$Q,14,)/1000</f>
        <v>14.606396891514056</v>
      </c>
      <c r="E760" s="166">
        <f t="shared" si="53"/>
        <v>10.330491062076938</v>
      </c>
      <c r="F760" s="188" t="str">
        <f t="shared" si="50"/>
        <v/>
      </c>
      <c r="H760" t="str">
        <f t="shared" si="52"/>
        <v/>
      </c>
      <c r="I760" s="188" t="str">
        <f t="shared" si="54"/>
        <v/>
      </c>
    </row>
    <row r="761" spans="1:9">
      <c r="A761">
        <v>758</v>
      </c>
      <c r="B761" s="46">
        <f>VLOOKUP(DATE(YEAR(Dat_01!B$2)-2,MONTH(Dat_01!B$2),1)+A761,[2]Indices!$D:$D,1)</f>
        <v>45897</v>
      </c>
      <c r="C761" s="166">
        <f>VLOOKUP(B761,[2]Indices!$D:$Q,3,)/1000</f>
        <v>8.4327027120769422</v>
      </c>
      <c r="D761" s="166">
        <f>VLOOKUP(B761,[2]Indices!$D:$Q,14,)/1000</f>
        <v>14.606396891514056</v>
      </c>
      <c r="E761" s="166">
        <f t="shared" si="53"/>
        <v>8.4327027120769422</v>
      </c>
      <c r="F761" s="188" t="str">
        <f t="shared" si="50"/>
        <v/>
      </c>
      <c r="H761" t="str">
        <f t="shared" si="52"/>
        <v/>
      </c>
      <c r="I761" s="188" t="str">
        <f t="shared" si="54"/>
        <v/>
      </c>
    </row>
    <row r="762" spans="1:9">
      <c r="A762">
        <v>759</v>
      </c>
      <c r="B762" s="46">
        <f>VLOOKUP(DATE(YEAR(Dat_01!B$2)-2,MONTH(Dat_01!B$2),1)+A762,[2]Indices!$D:$D,1)</f>
        <v>45898</v>
      </c>
      <c r="C762" s="166">
        <f>VLOOKUP(B762,[2]Indices!$D:$Q,3,)/1000</f>
        <v>7.5578855480750793</v>
      </c>
      <c r="D762" s="166">
        <f>VLOOKUP(B762,[2]Indices!$D:$Q,14,)/1000</f>
        <v>14.606396891514056</v>
      </c>
      <c r="E762" s="166">
        <f t="shared" ref="E762:E763" si="55">IF(C762&lt;D762,C762,D762)</f>
        <v>7.5578855480750793</v>
      </c>
      <c r="F762" s="188" t="str">
        <f t="shared" si="50"/>
        <v/>
      </c>
      <c r="H762" t="str">
        <f t="shared" si="52"/>
        <v/>
      </c>
      <c r="I762" s="188" t="str">
        <f t="shared" si="54"/>
        <v/>
      </c>
    </row>
    <row r="763" spans="1:9">
      <c r="A763">
        <v>760</v>
      </c>
      <c r="B763" s="46">
        <f>VLOOKUP(DATE(YEAR(Dat_01!B$2)-2,MONTH(Dat_01!B$2),1)+A763,[2]Indices!$D:$D,1)</f>
        <v>45899</v>
      </c>
      <c r="C763" s="166">
        <f>VLOOKUP(B763,[2]Indices!$D:$Q,3,)/1000</f>
        <v>1.6744872260732153</v>
      </c>
      <c r="D763" s="166">
        <f>VLOOKUP(B763,[2]Indices!$D:$Q,14,)/1000</f>
        <v>14.606396891514056</v>
      </c>
      <c r="E763" s="166">
        <f t="shared" si="55"/>
        <v>1.6744872260732153</v>
      </c>
      <c r="F763" s="188" t="str">
        <f t="shared" si="50"/>
        <v/>
      </c>
      <c r="H763" t="str">
        <f t="shared" si="52"/>
        <v/>
      </c>
      <c r="I763" s="188" t="str">
        <f t="shared" si="54"/>
        <v/>
      </c>
    </row>
    <row r="764" spans="1:9">
      <c r="A764">
        <v>761</v>
      </c>
      <c r="B764" s="46">
        <f>VLOOKUP(DATE(YEAR(Dat_01!B$2)-2,MONTH(Dat_01!B$2),1)+A764,[2]Indices!$D:$D,1)</f>
        <v>45900</v>
      </c>
      <c r="C764" s="166">
        <f>VLOOKUP(B764,[2]Indices!$D:$Q,3,)/1000</f>
        <v>1.8377010440769446</v>
      </c>
      <c r="D764" s="166">
        <f>VLOOKUP(B764,[2]Indices!$D:$Q,14,)/1000</f>
        <v>14.606396891514056</v>
      </c>
      <c r="E764" s="166">
        <f t="shared" ref="E764" si="56">IF(C764&lt;D764,C764,D764)</f>
        <v>1.8377010440769446</v>
      </c>
      <c r="F764" s="188" t="str">
        <f t="shared" si="50"/>
        <v/>
      </c>
      <c r="H764" t="str">
        <f t="shared" si="52"/>
        <v/>
      </c>
      <c r="I764" s="188" t="str">
        <f t="shared" si="54"/>
        <v/>
      </c>
    </row>
    <row r="765" spans="1:9">
      <c r="B765" s="46"/>
      <c r="C765" s="166"/>
      <c r="D765" s="166"/>
      <c r="E765" s="166"/>
    </row>
    <row r="766" spans="1:9">
      <c r="B766" s="46"/>
      <c r="C766" s="166"/>
      <c r="D766" s="166"/>
      <c r="E766" s="166"/>
    </row>
    <row r="767" spans="1:9">
      <c r="B767" s="46"/>
      <c r="C767" s="166"/>
      <c r="D767" s="166"/>
      <c r="E767" s="166"/>
    </row>
    <row r="768" spans="1:9">
      <c r="B768" s="46"/>
      <c r="C768" s="166"/>
      <c r="D768" s="166"/>
      <c r="E768" s="166"/>
    </row>
    <row r="769" spans="2:5">
      <c r="B769" s="46"/>
      <c r="C769" s="166"/>
      <c r="D769" s="166"/>
      <c r="E769" s="166"/>
    </row>
    <row r="770" spans="2:5">
      <c r="B770" s="46"/>
      <c r="C770" s="166"/>
      <c r="D770" s="166"/>
      <c r="E770" s="166"/>
    </row>
    <row r="771" spans="2:5">
      <c r="B771" s="46"/>
      <c r="C771" s="166"/>
      <c r="D771" s="166"/>
      <c r="E771" s="166"/>
    </row>
    <row r="772" spans="2:5">
      <c r="B772" s="46"/>
      <c r="C772" s="166"/>
      <c r="D772" s="166"/>
      <c r="E772" s="166"/>
    </row>
    <row r="773" spans="2:5">
      <c r="B773" s="46"/>
      <c r="C773" s="166"/>
      <c r="D773" s="166"/>
      <c r="E773" s="166"/>
    </row>
    <row r="774" spans="2:5">
      <c r="B774" s="46"/>
      <c r="C774" s="166"/>
      <c r="D774" s="166"/>
      <c r="E774" s="166"/>
    </row>
    <row r="775" spans="2:5">
      <c r="B775" s="46"/>
      <c r="C775" s="166"/>
      <c r="D775" s="166"/>
      <c r="E775" s="166"/>
    </row>
    <row r="776" spans="2:5">
      <c r="B776" s="46"/>
      <c r="C776" s="166"/>
      <c r="D776" s="166"/>
      <c r="E776" s="166"/>
    </row>
    <row r="777" spans="2:5">
      <c r="B777" s="46"/>
      <c r="C777" s="166"/>
      <c r="D777" s="166"/>
      <c r="E777" s="166"/>
    </row>
    <row r="778" spans="2:5">
      <c r="B778" s="46"/>
      <c r="C778" s="166"/>
      <c r="D778" s="166"/>
      <c r="E778" s="166"/>
    </row>
    <row r="779" spans="2:5">
      <c r="B779" s="46"/>
      <c r="C779" s="166"/>
      <c r="D779" s="166"/>
      <c r="E779" s="166"/>
    </row>
    <row r="780" spans="2:5">
      <c r="B780" s="46"/>
      <c r="C780" s="166"/>
      <c r="D780" s="166"/>
      <c r="E780" s="166"/>
    </row>
    <row r="781" spans="2:5">
      <c r="B781" s="46"/>
      <c r="C781" s="166"/>
      <c r="D781" s="166"/>
      <c r="E781" s="166"/>
    </row>
    <row r="782" spans="2:5">
      <c r="B782" s="46"/>
      <c r="C782" s="166"/>
      <c r="D782" s="166"/>
      <c r="E782" s="166"/>
    </row>
    <row r="783" spans="2:5">
      <c r="B783" s="46"/>
      <c r="C783" s="166"/>
      <c r="D783" s="166"/>
      <c r="E783" s="166"/>
    </row>
    <row r="784" spans="2:5">
      <c r="B784" s="46"/>
      <c r="C784" s="166"/>
      <c r="D784" s="166"/>
      <c r="E784" s="166"/>
    </row>
    <row r="785" spans="2:5">
      <c r="B785" s="46"/>
      <c r="C785" s="166"/>
      <c r="D785" s="166"/>
      <c r="E785" s="166"/>
    </row>
    <row r="786" spans="2:5">
      <c r="B786" s="46"/>
      <c r="C786" s="166"/>
      <c r="D786" s="166"/>
      <c r="E786" s="166"/>
    </row>
    <row r="787" spans="2:5">
      <c r="B787" s="46"/>
      <c r="C787" s="166"/>
      <c r="D787" s="166"/>
      <c r="E787" s="166"/>
    </row>
    <row r="788" spans="2:5">
      <c r="B788" s="46"/>
      <c r="C788" s="166"/>
      <c r="D788" s="166"/>
      <c r="E788" s="166"/>
    </row>
    <row r="789" spans="2:5">
      <c r="B789" s="46"/>
      <c r="C789" s="166"/>
      <c r="D789" s="166"/>
      <c r="E789" s="166"/>
    </row>
    <row r="790" spans="2:5">
      <c r="B790" s="46"/>
      <c r="C790" s="166"/>
      <c r="D790" s="166"/>
      <c r="E790" s="166"/>
    </row>
    <row r="791" spans="2:5">
      <c r="B791" s="46"/>
      <c r="C791" s="166"/>
      <c r="D791" s="166"/>
      <c r="E791" s="166"/>
    </row>
    <row r="792" spans="2:5">
      <c r="B792" s="46"/>
      <c r="C792" s="166"/>
      <c r="D792" s="166"/>
      <c r="E792" s="166"/>
    </row>
    <row r="793" spans="2:5">
      <c r="B793" s="46"/>
      <c r="C793" s="166"/>
      <c r="D793" s="166"/>
      <c r="E793" s="166"/>
    </row>
    <row r="794" spans="2:5">
      <c r="B794" s="46"/>
      <c r="C794" s="166"/>
      <c r="D794" s="166"/>
      <c r="E794" s="166"/>
    </row>
    <row r="795" spans="2:5">
      <c r="B795" s="46"/>
      <c r="C795" s="166"/>
      <c r="D795" s="166"/>
      <c r="E795" s="166"/>
    </row>
    <row r="796" spans="2:5">
      <c r="B796" s="46"/>
      <c r="C796" s="166"/>
      <c r="D796" s="166"/>
      <c r="E796" s="166"/>
    </row>
    <row r="797" spans="2:5">
      <c r="B797" s="46"/>
      <c r="C797" s="166"/>
      <c r="D797" s="166"/>
      <c r="E797" s="166"/>
    </row>
    <row r="798" spans="2:5">
      <c r="B798" s="46"/>
      <c r="C798" s="166"/>
      <c r="D798" s="166"/>
      <c r="E798" s="166"/>
    </row>
    <row r="799" spans="2:5">
      <c r="B799" s="46"/>
      <c r="C799" s="166"/>
      <c r="D799" s="166"/>
      <c r="E799" s="166"/>
    </row>
    <row r="800" spans="2:5">
      <c r="B800" s="46"/>
      <c r="C800" s="166"/>
      <c r="D800" s="166"/>
      <c r="E800" s="166"/>
    </row>
    <row r="801" spans="2:5">
      <c r="B801" s="46"/>
      <c r="C801" s="166"/>
      <c r="D801" s="166"/>
      <c r="E801" s="166"/>
    </row>
    <row r="802" spans="2:5">
      <c r="B802" s="46"/>
      <c r="C802" s="166"/>
      <c r="D802" s="166"/>
      <c r="E802" s="166"/>
    </row>
    <row r="803" spans="2:5">
      <c r="B803" s="46"/>
      <c r="C803" s="166"/>
      <c r="D803" s="166"/>
      <c r="E803" s="166"/>
    </row>
    <row r="804" spans="2:5">
      <c r="B804" s="46"/>
      <c r="C804" s="166"/>
      <c r="D804" s="166"/>
      <c r="E804" s="166"/>
    </row>
    <row r="805" spans="2:5">
      <c r="B805" s="46"/>
      <c r="C805" s="166"/>
      <c r="D805" s="166"/>
      <c r="E805" s="166"/>
    </row>
    <row r="806" spans="2:5">
      <c r="B806" s="46"/>
      <c r="C806" s="166"/>
      <c r="D806" s="166"/>
      <c r="E806" s="166"/>
    </row>
    <row r="807" spans="2:5">
      <c r="B807" s="46"/>
      <c r="C807" s="166"/>
      <c r="D807" s="166"/>
      <c r="E807" s="166"/>
    </row>
    <row r="808" spans="2:5">
      <c r="B808" s="46"/>
      <c r="C808" s="166"/>
      <c r="D808" s="166"/>
      <c r="E808" s="166"/>
    </row>
    <row r="809" spans="2:5">
      <c r="B809" s="46"/>
      <c r="C809" s="166"/>
      <c r="D809" s="166"/>
      <c r="E809" s="166"/>
    </row>
    <row r="810" spans="2:5">
      <c r="B810" s="46"/>
      <c r="C810" s="166"/>
      <c r="D810" s="166"/>
      <c r="E810" s="166"/>
    </row>
    <row r="811" spans="2:5">
      <c r="B811" s="46"/>
      <c r="C811" s="166"/>
      <c r="D811" s="166"/>
      <c r="E811" s="166"/>
    </row>
    <row r="812" spans="2:5">
      <c r="B812" s="46"/>
      <c r="C812" s="166"/>
      <c r="D812" s="166"/>
      <c r="E812" s="166"/>
    </row>
    <row r="813" spans="2:5">
      <c r="B813" s="46"/>
      <c r="C813" s="166"/>
      <c r="D813" s="166"/>
      <c r="E813" s="166"/>
    </row>
    <row r="814" spans="2:5">
      <c r="B814" s="46"/>
      <c r="C814" s="166"/>
      <c r="D814" s="166"/>
      <c r="E814" s="166"/>
    </row>
    <row r="815" spans="2:5">
      <c r="B815" s="46"/>
      <c r="C815" s="166"/>
      <c r="D815" s="166"/>
      <c r="E815" s="166"/>
    </row>
    <row r="816" spans="2:5">
      <c r="B816" s="46"/>
      <c r="C816" s="166"/>
      <c r="D816" s="166"/>
      <c r="E816" s="166"/>
    </row>
    <row r="817" spans="2:5">
      <c r="B817" s="46"/>
      <c r="C817" s="166"/>
      <c r="D817" s="166"/>
      <c r="E817" s="166"/>
    </row>
    <row r="818" spans="2:5">
      <c r="B818" s="46"/>
      <c r="C818" s="166"/>
      <c r="D818" s="166"/>
      <c r="E818" s="166"/>
    </row>
    <row r="819" spans="2:5">
      <c r="B819" s="46"/>
      <c r="C819" s="166"/>
      <c r="D819" s="166"/>
      <c r="E819" s="166"/>
    </row>
    <row r="820" spans="2:5">
      <c r="B820" s="46"/>
      <c r="C820" s="166"/>
      <c r="D820" s="166"/>
      <c r="E820" s="166"/>
    </row>
    <row r="821" spans="2:5">
      <c r="B821" s="46"/>
      <c r="C821" s="166"/>
      <c r="D821" s="166"/>
      <c r="E821" s="166"/>
    </row>
    <row r="822" spans="2:5">
      <c r="B822" s="46"/>
      <c r="C822" s="166"/>
      <c r="D822" s="166"/>
      <c r="E822" s="166"/>
    </row>
    <row r="823" spans="2:5">
      <c r="B823" s="46"/>
      <c r="C823" s="166"/>
      <c r="D823" s="166"/>
      <c r="E823" s="166"/>
    </row>
    <row r="824" spans="2:5">
      <c r="B824" s="46"/>
      <c r="C824" s="166"/>
      <c r="D824" s="166"/>
      <c r="E824" s="166"/>
    </row>
    <row r="825" spans="2:5">
      <c r="B825" s="46"/>
      <c r="C825" s="166"/>
      <c r="D825" s="166"/>
      <c r="E825" s="166"/>
    </row>
    <row r="826" spans="2:5">
      <c r="B826" s="46"/>
      <c r="C826" s="166"/>
      <c r="D826" s="166"/>
      <c r="E826" s="166"/>
    </row>
    <row r="827" spans="2:5">
      <c r="B827" s="46"/>
      <c r="C827" s="166"/>
      <c r="D827" s="166"/>
      <c r="E827" s="166"/>
    </row>
    <row r="828" spans="2:5">
      <c r="B828" s="46"/>
      <c r="C828" s="166"/>
      <c r="D828" s="166"/>
      <c r="E828" s="166"/>
    </row>
    <row r="829" spans="2:5">
      <c r="B829" s="46"/>
      <c r="C829" s="166"/>
      <c r="D829" s="166"/>
      <c r="E829" s="166"/>
    </row>
    <row r="830" spans="2:5">
      <c r="B830" s="46"/>
      <c r="C830" s="166"/>
      <c r="D830" s="166"/>
      <c r="E830" s="166"/>
    </row>
    <row r="831" spans="2:5">
      <c r="B831" s="46"/>
      <c r="C831" s="166"/>
      <c r="D831" s="166"/>
      <c r="E831" s="166"/>
    </row>
    <row r="832" spans="2:5">
      <c r="B832" s="46"/>
      <c r="C832" s="166"/>
      <c r="D832" s="166"/>
      <c r="E832" s="166"/>
    </row>
    <row r="833" spans="2:5">
      <c r="B833" s="46"/>
      <c r="C833" s="166"/>
      <c r="D833" s="166"/>
      <c r="E833" s="166"/>
    </row>
    <row r="834" spans="2:5">
      <c r="B834" s="46"/>
      <c r="C834" s="166"/>
      <c r="D834" s="166"/>
      <c r="E834" s="166"/>
    </row>
    <row r="835" spans="2:5">
      <c r="B835" s="46"/>
      <c r="C835" s="166"/>
      <c r="D835" s="166"/>
      <c r="E835" s="166"/>
    </row>
    <row r="836" spans="2:5">
      <c r="B836" s="46"/>
      <c r="C836" s="166"/>
      <c r="D836" s="166"/>
      <c r="E836" s="166"/>
    </row>
    <row r="837" spans="2:5">
      <c r="B837" s="46"/>
      <c r="C837" s="166"/>
      <c r="D837" s="166"/>
      <c r="E837" s="166"/>
    </row>
    <row r="838" spans="2:5">
      <c r="B838" s="46"/>
      <c r="C838" s="166"/>
      <c r="D838" s="166"/>
      <c r="E838" s="166"/>
    </row>
    <row r="839" spans="2:5">
      <c r="B839" s="46"/>
      <c r="C839" s="166"/>
      <c r="D839" s="166"/>
      <c r="E839" s="166"/>
    </row>
    <row r="840" spans="2:5">
      <c r="B840" s="46"/>
      <c r="C840" s="166"/>
      <c r="D840" s="166"/>
      <c r="E840" s="166"/>
    </row>
    <row r="841" spans="2:5">
      <c r="B841" s="46"/>
      <c r="C841" s="166"/>
      <c r="D841" s="166"/>
      <c r="E841" s="166"/>
    </row>
    <row r="842" spans="2:5">
      <c r="B842" s="46"/>
      <c r="C842" s="166"/>
      <c r="D842" s="166"/>
      <c r="E842" s="166"/>
    </row>
    <row r="843" spans="2:5">
      <c r="B843" s="46"/>
      <c r="C843" s="166"/>
      <c r="D843" s="166"/>
      <c r="E843" s="166"/>
    </row>
    <row r="844" spans="2:5">
      <c r="B844" s="46"/>
      <c r="C844" s="166"/>
      <c r="D844" s="166"/>
      <c r="E844" s="166"/>
    </row>
    <row r="845" spans="2:5">
      <c r="B845" s="46"/>
      <c r="C845" s="166"/>
      <c r="D845" s="166"/>
      <c r="E845" s="166"/>
    </row>
    <row r="846" spans="2:5">
      <c r="B846" s="46"/>
      <c r="C846" s="166"/>
      <c r="D846" s="166"/>
      <c r="E846" s="166"/>
    </row>
    <row r="847" spans="2:5">
      <c r="B847" s="46"/>
      <c r="C847" s="166"/>
      <c r="D847" s="166"/>
      <c r="E847" s="166"/>
    </row>
    <row r="848" spans="2:5">
      <c r="B848" s="46"/>
      <c r="C848" s="166"/>
      <c r="D848" s="166"/>
      <c r="E848" s="166"/>
    </row>
    <row r="849" spans="2:5">
      <c r="B849" s="46"/>
      <c r="C849" s="166"/>
      <c r="D849" s="166"/>
      <c r="E849" s="166"/>
    </row>
    <row r="850" spans="2:5">
      <c r="B850" s="46"/>
      <c r="C850" s="166"/>
      <c r="D850" s="166"/>
      <c r="E850" s="166"/>
    </row>
    <row r="851" spans="2:5">
      <c r="B851" s="46"/>
      <c r="C851" s="166"/>
      <c r="D851" s="166"/>
      <c r="E851" s="166"/>
    </row>
    <row r="852" spans="2:5">
      <c r="B852" s="46"/>
      <c r="C852" s="166"/>
      <c r="D852" s="166"/>
      <c r="E852" s="166"/>
    </row>
    <row r="853" spans="2:5">
      <c r="B853" s="46"/>
      <c r="C853" s="166"/>
      <c r="D853" s="166"/>
      <c r="E853" s="166"/>
    </row>
    <row r="854" spans="2:5">
      <c r="B854" s="46"/>
      <c r="C854" s="166"/>
      <c r="D854" s="166"/>
      <c r="E854" s="166"/>
    </row>
    <row r="855" spans="2:5">
      <c r="B855" s="46"/>
      <c r="C855" s="166"/>
      <c r="D855" s="166"/>
      <c r="E855" s="166"/>
    </row>
    <row r="856" spans="2:5">
      <c r="B856" s="46"/>
      <c r="C856" s="166"/>
      <c r="D856" s="166"/>
      <c r="E856" s="166"/>
    </row>
    <row r="857" spans="2:5">
      <c r="B857" s="46"/>
      <c r="C857" s="166"/>
      <c r="D857" s="166"/>
      <c r="E857" s="166"/>
    </row>
    <row r="858" spans="2:5">
      <c r="B858" s="46"/>
      <c r="C858" s="166"/>
      <c r="D858" s="166"/>
      <c r="E858" s="166"/>
    </row>
    <row r="859" spans="2:5">
      <c r="B859" s="46"/>
      <c r="C859" s="166"/>
      <c r="D859" s="166"/>
      <c r="E859" s="166"/>
    </row>
    <row r="860" spans="2:5">
      <c r="B860" s="46"/>
      <c r="C860" s="166"/>
      <c r="D860" s="166"/>
      <c r="E860" s="166"/>
    </row>
    <row r="861" spans="2:5">
      <c r="B861" s="46"/>
      <c r="C861" s="166"/>
      <c r="D861" s="166"/>
      <c r="E861" s="166"/>
    </row>
    <row r="862" spans="2:5">
      <c r="B862" s="46"/>
      <c r="C862" s="166"/>
      <c r="D862" s="166"/>
      <c r="E862" s="166"/>
    </row>
    <row r="863" spans="2:5">
      <c r="B863" s="46"/>
      <c r="C863" s="166"/>
      <c r="D863" s="166"/>
      <c r="E863" s="166"/>
    </row>
    <row r="864" spans="2:5">
      <c r="B864" s="46"/>
      <c r="C864" s="166"/>
      <c r="D864" s="166"/>
      <c r="E864" s="166"/>
    </row>
    <row r="865" spans="2:5">
      <c r="B865" s="46"/>
      <c r="C865" s="166"/>
      <c r="D865" s="166"/>
      <c r="E865" s="166"/>
    </row>
    <row r="866" spans="2:5">
      <c r="B866" s="46"/>
      <c r="C866" s="166"/>
      <c r="D866" s="166"/>
      <c r="E866" s="166"/>
    </row>
    <row r="867" spans="2:5">
      <c r="B867" s="46"/>
      <c r="C867" s="166"/>
      <c r="D867" s="166"/>
      <c r="E867" s="166"/>
    </row>
    <row r="868" spans="2:5">
      <c r="B868" s="46"/>
      <c r="C868" s="166"/>
      <c r="D868" s="166"/>
      <c r="E868" s="166"/>
    </row>
    <row r="869" spans="2:5">
      <c r="B869" s="46"/>
      <c r="C869" s="166"/>
      <c r="D869" s="166"/>
      <c r="E869" s="166"/>
    </row>
    <row r="870" spans="2:5">
      <c r="B870" s="46"/>
      <c r="C870" s="166"/>
      <c r="D870" s="166"/>
      <c r="E870" s="166"/>
    </row>
    <row r="871" spans="2:5">
      <c r="B871" s="46"/>
      <c r="C871" s="166"/>
      <c r="D871" s="166"/>
      <c r="E871" s="166"/>
    </row>
    <row r="872" spans="2:5">
      <c r="B872" s="46"/>
      <c r="C872" s="166"/>
      <c r="D872" s="166"/>
      <c r="E872" s="166"/>
    </row>
    <row r="873" spans="2:5">
      <c r="B873" s="46"/>
      <c r="C873" s="166"/>
      <c r="D873" s="166"/>
      <c r="E873" s="166"/>
    </row>
    <row r="874" spans="2:5">
      <c r="B874" s="46"/>
      <c r="C874" s="166"/>
      <c r="D874" s="166"/>
      <c r="E874" s="166"/>
    </row>
    <row r="875" spans="2:5">
      <c r="B875" s="46"/>
      <c r="C875" s="166"/>
      <c r="D875" s="166"/>
      <c r="E875" s="166"/>
    </row>
    <row r="876" spans="2:5">
      <c r="B876" s="46"/>
      <c r="C876" s="166"/>
      <c r="D876" s="166"/>
      <c r="E876" s="166"/>
    </row>
    <row r="877" spans="2:5">
      <c r="B877" s="46"/>
      <c r="C877" s="166"/>
      <c r="D877" s="166"/>
      <c r="E877" s="166"/>
    </row>
    <row r="878" spans="2:5">
      <c r="B878" s="46"/>
      <c r="C878" s="166"/>
      <c r="D878" s="166"/>
      <c r="E878" s="166"/>
    </row>
    <row r="879" spans="2:5">
      <c r="B879" s="46"/>
      <c r="C879" s="166"/>
      <c r="D879" s="166"/>
      <c r="E879" s="166"/>
    </row>
    <row r="880" spans="2:5">
      <c r="B880" s="46"/>
      <c r="C880" s="166"/>
      <c r="D880" s="166"/>
      <c r="E880" s="166"/>
    </row>
    <row r="881" spans="2:5">
      <c r="B881" s="46"/>
      <c r="C881" s="166"/>
      <c r="D881" s="166"/>
      <c r="E881" s="166"/>
    </row>
    <row r="882" spans="2:5">
      <c r="B882" s="46"/>
      <c r="C882" s="166"/>
      <c r="D882" s="166"/>
      <c r="E882" s="166"/>
    </row>
    <row r="883" spans="2:5">
      <c r="B883" s="46"/>
      <c r="C883" s="166"/>
      <c r="D883" s="166"/>
      <c r="E883" s="166"/>
    </row>
    <row r="884" spans="2:5">
      <c r="B884" s="46"/>
      <c r="C884" s="166"/>
      <c r="D884" s="166"/>
      <c r="E884" s="166"/>
    </row>
    <row r="885" spans="2:5">
      <c r="B885" s="46"/>
      <c r="C885" s="166"/>
      <c r="D885" s="166"/>
      <c r="E885" s="166"/>
    </row>
    <row r="886" spans="2:5">
      <c r="B886" s="46"/>
      <c r="C886" s="166"/>
      <c r="D886" s="166"/>
      <c r="E886" s="166"/>
    </row>
    <row r="887" spans="2:5">
      <c r="B887" s="46"/>
      <c r="C887" s="166"/>
      <c r="D887" s="166"/>
      <c r="E887" s="166"/>
    </row>
    <row r="888" spans="2:5">
      <c r="B888" s="46"/>
      <c r="C888" s="166"/>
      <c r="D888" s="166"/>
      <c r="E888" s="166"/>
    </row>
    <row r="889" spans="2:5">
      <c r="B889" s="46"/>
      <c r="C889" s="166"/>
      <c r="D889" s="166"/>
      <c r="E889" s="166"/>
    </row>
    <row r="890" spans="2:5">
      <c r="B890" s="46"/>
      <c r="C890" s="166"/>
      <c r="D890" s="166"/>
      <c r="E890" s="166"/>
    </row>
    <row r="891" spans="2:5">
      <c r="B891" s="46"/>
      <c r="C891" s="166"/>
      <c r="D891" s="166"/>
      <c r="E891" s="166"/>
    </row>
    <row r="892" spans="2:5">
      <c r="B892" s="46"/>
      <c r="C892" s="166"/>
      <c r="D892" s="166"/>
      <c r="E892" s="166"/>
    </row>
    <row r="893" spans="2:5">
      <c r="B893" s="46"/>
      <c r="C893" s="166"/>
      <c r="D893" s="166"/>
      <c r="E893" s="166"/>
    </row>
    <row r="894" spans="2:5">
      <c r="B894" s="46"/>
      <c r="C894" s="166"/>
      <c r="D894" s="166"/>
      <c r="E894" s="166"/>
    </row>
    <row r="895" spans="2:5">
      <c r="B895" s="46"/>
      <c r="C895" s="166"/>
      <c r="D895" s="166"/>
      <c r="E895" s="166"/>
    </row>
    <row r="896" spans="2:5">
      <c r="B896" s="46"/>
      <c r="C896" s="166"/>
      <c r="D896" s="166"/>
      <c r="E896" s="166"/>
    </row>
    <row r="897" spans="2:5">
      <c r="B897" s="46"/>
      <c r="C897" s="166"/>
      <c r="D897" s="166"/>
      <c r="E897" s="166"/>
    </row>
    <row r="898" spans="2:5">
      <c r="B898" s="46"/>
      <c r="C898" s="166"/>
      <c r="D898" s="166"/>
      <c r="E898" s="166"/>
    </row>
    <row r="899" spans="2:5">
      <c r="B899" s="46"/>
      <c r="C899" s="166"/>
      <c r="D899" s="166"/>
      <c r="E899" s="166"/>
    </row>
    <row r="900" spans="2:5">
      <c r="B900" s="46"/>
      <c r="C900" s="166"/>
      <c r="D900" s="166"/>
      <c r="E900" s="166"/>
    </row>
    <row r="901" spans="2:5">
      <c r="B901" s="46"/>
      <c r="C901" s="166"/>
      <c r="D901" s="166"/>
      <c r="E901" s="166"/>
    </row>
    <row r="902" spans="2:5">
      <c r="B902" s="46"/>
      <c r="C902" s="166"/>
      <c r="D902" s="166"/>
      <c r="E902" s="166"/>
    </row>
    <row r="903" spans="2:5">
      <c r="B903" s="46"/>
      <c r="C903" s="166"/>
      <c r="D903" s="166"/>
      <c r="E903" s="166"/>
    </row>
    <row r="904" spans="2:5">
      <c r="B904" s="46"/>
      <c r="C904" s="166"/>
      <c r="D904" s="166"/>
      <c r="E904" s="166"/>
    </row>
    <row r="905" spans="2:5">
      <c r="B905" s="46"/>
      <c r="C905" s="166"/>
      <c r="D905" s="166"/>
      <c r="E905" s="166"/>
    </row>
    <row r="906" spans="2:5">
      <c r="B906" s="46"/>
      <c r="C906" s="166"/>
      <c r="D906" s="166"/>
      <c r="E906" s="166"/>
    </row>
    <row r="907" spans="2:5">
      <c r="B907" s="46"/>
      <c r="C907" s="166"/>
      <c r="D907" s="166"/>
      <c r="E907" s="166"/>
    </row>
    <row r="908" spans="2:5">
      <c r="B908" s="46"/>
      <c r="C908" s="166"/>
      <c r="D908" s="166"/>
      <c r="E908" s="166"/>
    </row>
    <row r="909" spans="2:5">
      <c r="B909" s="46"/>
      <c r="C909" s="166"/>
      <c r="D909" s="166"/>
      <c r="E909" s="166"/>
    </row>
    <row r="910" spans="2:5">
      <c r="B910" s="46"/>
      <c r="C910" s="166"/>
      <c r="D910" s="166"/>
      <c r="E910" s="166"/>
    </row>
    <row r="911" spans="2:5">
      <c r="B911" s="46"/>
      <c r="C911" s="166"/>
      <c r="D911" s="166"/>
      <c r="E911" s="166"/>
    </row>
    <row r="912" spans="2:5">
      <c r="B912" s="46"/>
      <c r="C912" s="166"/>
      <c r="D912" s="166"/>
      <c r="E912" s="166"/>
    </row>
    <row r="913" spans="2:5">
      <c r="B913" s="46"/>
      <c r="C913" s="166"/>
      <c r="D913" s="166"/>
      <c r="E913" s="166"/>
    </row>
    <row r="914" spans="2:5">
      <c r="B914" s="46"/>
      <c r="C914" s="166"/>
      <c r="D914" s="166"/>
      <c r="E914" s="166"/>
    </row>
    <row r="915" spans="2:5">
      <c r="B915" s="46"/>
      <c r="C915" s="166"/>
      <c r="D915" s="166"/>
      <c r="E915" s="166"/>
    </row>
    <row r="916" spans="2:5">
      <c r="B916" s="46"/>
      <c r="C916" s="166"/>
      <c r="D916" s="166"/>
      <c r="E916" s="166"/>
    </row>
    <row r="917" spans="2:5">
      <c r="B917" s="46"/>
      <c r="C917" s="166"/>
      <c r="D917" s="166"/>
      <c r="E917" s="166"/>
    </row>
    <row r="918" spans="2:5">
      <c r="B918" s="46"/>
      <c r="C918" s="166"/>
      <c r="D918" s="166"/>
      <c r="E918" s="166"/>
    </row>
    <row r="919" spans="2:5">
      <c r="B919" s="46"/>
      <c r="C919" s="166"/>
      <c r="D919" s="166"/>
      <c r="E919" s="166"/>
    </row>
    <row r="920" spans="2:5">
      <c r="B920" s="46"/>
      <c r="C920" s="166"/>
      <c r="D920" s="166"/>
      <c r="E920" s="166"/>
    </row>
    <row r="921" spans="2:5">
      <c r="B921" s="46"/>
      <c r="C921" s="166"/>
      <c r="D921" s="166"/>
      <c r="E921" s="166"/>
    </row>
    <row r="922" spans="2:5">
      <c r="B922" s="46"/>
      <c r="C922" s="166"/>
      <c r="D922" s="166"/>
      <c r="E922" s="166"/>
    </row>
    <row r="923" spans="2:5">
      <c r="B923" s="46"/>
      <c r="C923" s="166"/>
      <c r="D923" s="166"/>
      <c r="E923" s="166"/>
    </row>
    <row r="924" spans="2:5">
      <c r="B924" s="46"/>
      <c r="C924" s="166"/>
      <c r="D924" s="166"/>
      <c r="E924" s="166"/>
    </row>
    <row r="925" spans="2:5">
      <c r="B925" s="46"/>
      <c r="C925" s="166"/>
      <c r="D925" s="166"/>
      <c r="E925" s="166"/>
    </row>
    <row r="926" spans="2:5">
      <c r="B926" s="46"/>
      <c r="C926" s="166"/>
      <c r="D926" s="166"/>
      <c r="E926" s="166"/>
    </row>
    <row r="927" spans="2:5">
      <c r="B927" s="46"/>
      <c r="C927" s="166"/>
      <c r="D927" s="166"/>
      <c r="E927" s="166"/>
    </row>
    <row r="928" spans="2:5">
      <c r="B928" s="46"/>
      <c r="C928" s="166"/>
      <c r="D928" s="166"/>
      <c r="E928" s="166"/>
    </row>
    <row r="929" spans="2:5">
      <c r="B929" s="46"/>
      <c r="C929" s="166"/>
      <c r="D929" s="166"/>
      <c r="E929" s="166"/>
    </row>
    <row r="930" spans="2:5">
      <c r="B930" s="46"/>
      <c r="C930" s="166"/>
      <c r="D930" s="166"/>
      <c r="E930" s="166"/>
    </row>
    <row r="931" spans="2:5">
      <c r="B931" s="46"/>
      <c r="C931" s="166"/>
      <c r="D931" s="166"/>
      <c r="E931" s="166"/>
    </row>
    <row r="932" spans="2:5">
      <c r="B932" s="46"/>
      <c r="C932" s="166"/>
      <c r="D932" s="166"/>
      <c r="E932" s="166"/>
    </row>
    <row r="933" spans="2:5">
      <c r="B933" s="46"/>
      <c r="C933" s="166"/>
      <c r="D933" s="166"/>
      <c r="E933" s="166"/>
    </row>
    <row r="934" spans="2:5">
      <c r="B934" s="46"/>
      <c r="C934" s="166"/>
      <c r="D934" s="166"/>
      <c r="E934" s="166"/>
    </row>
    <row r="935" spans="2:5">
      <c r="B935" s="46"/>
      <c r="C935" s="166"/>
      <c r="D935" s="166"/>
      <c r="E935" s="166"/>
    </row>
    <row r="936" spans="2:5">
      <c r="B936" s="46"/>
      <c r="C936" s="166"/>
      <c r="D936" s="166"/>
      <c r="E936" s="166"/>
    </row>
    <row r="937" spans="2:5">
      <c r="B937" s="46"/>
      <c r="C937" s="166"/>
      <c r="D937" s="166"/>
      <c r="E937" s="166"/>
    </row>
    <row r="938" spans="2:5">
      <c r="B938" s="46"/>
      <c r="C938" s="166"/>
      <c r="D938" s="166"/>
      <c r="E938" s="166"/>
    </row>
    <row r="939" spans="2:5">
      <c r="B939" s="46"/>
      <c r="C939" s="166"/>
      <c r="D939" s="166"/>
      <c r="E939" s="166"/>
    </row>
    <row r="940" spans="2:5">
      <c r="B940" s="46"/>
      <c r="C940" s="166"/>
      <c r="D940" s="166"/>
      <c r="E940" s="166"/>
    </row>
    <row r="941" spans="2:5">
      <c r="B941" s="46"/>
      <c r="C941" s="166"/>
      <c r="D941" s="166"/>
      <c r="E941" s="166"/>
    </row>
    <row r="942" spans="2:5">
      <c r="B942" s="46"/>
      <c r="C942" s="166"/>
      <c r="D942" s="166"/>
      <c r="E942" s="166"/>
    </row>
    <row r="943" spans="2:5">
      <c r="B943" s="46"/>
      <c r="C943" s="166"/>
      <c r="D943" s="166"/>
      <c r="E943" s="166"/>
    </row>
    <row r="944" spans="2:5">
      <c r="B944" s="46"/>
      <c r="C944" s="166"/>
      <c r="D944" s="166"/>
      <c r="E944" s="166"/>
    </row>
    <row r="945" spans="2:5">
      <c r="B945" s="46"/>
      <c r="C945" s="166"/>
      <c r="D945" s="166"/>
      <c r="E945" s="166"/>
    </row>
    <row r="946" spans="2:5">
      <c r="B946" s="46"/>
      <c r="C946" s="166"/>
      <c r="D946" s="166"/>
      <c r="E946" s="166"/>
    </row>
    <row r="947" spans="2:5">
      <c r="B947" s="46"/>
      <c r="C947" s="166"/>
      <c r="D947" s="166"/>
      <c r="E947" s="166"/>
    </row>
    <row r="948" spans="2:5">
      <c r="B948" s="46"/>
      <c r="C948" s="166"/>
      <c r="D948" s="166"/>
      <c r="E948" s="166"/>
    </row>
    <row r="949" spans="2:5">
      <c r="B949" s="46"/>
      <c r="C949" s="166"/>
      <c r="D949" s="166"/>
      <c r="E949" s="166"/>
    </row>
    <row r="950" spans="2:5">
      <c r="B950" s="46"/>
      <c r="C950" s="166"/>
      <c r="D950" s="166"/>
      <c r="E950" s="166"/>
    </row>
    <row r="951" spans="2:5">
      <c r="B951" s="46"/>
      <c r="C951" s="166"/>
      <c r="D951" s="166"/>
      <c r="E951" s="166"/>
    </row>
    <row r="952" spans="2:5">
      <c r="B952" s="46"/>
      <c r="C952" s="166"/>
      <c r="D952" s="166"/>
      <c r="E952" s="166"/>
    </row>
    <row r="953" spans="2:5">
      <c r="B953" s="46"/>
      <c r="C953" s="166"/>
      <c r="D953" s="166"/>
      <c r="E953" s="166"/>
    </row>
    <row r="954" spans="2:5">
      <c r="B954" s="46"/>
      <c r="C954" s="166"/>
      <c r="D954" s="166"/>
      <c r="E954" s="166"/>
    </row>
    <row r="955" spans="2:5">
      <c r="B955" s="46"/>
      <c r="C955" s="166"/>
      <c r="D955" s="166"/>
      <c r="E955" s="166"/>
    </row>
    <row r="956" spans="2:5">
      <c r="B956" s="46"/>
      <c r="C956" s="166"/>
      <c r="D956" s="166"/>
      <c r="E956" s="166"/>
    </row>
    <row r="957" spans="2:5">
      <c r="B957" s="46"/>
      <c r="C957" s="166"/>
      <c r="D957" s="166"/>
      <c r="E957" s="166"/>
    </row>
    <row r="958" spans="2:5">
      <c r="B958" s="46"/>
      <c r="C958" s="166"/>
      <c r="D958" s="166"/>
      <c r="E958" s="166"/>
    </row>
    <row r="959" spans="2:5">
      <c r="B959" s="46"/>
      <c r="C959" s="166"/>
      <c r="D959" s="166"/>
      <c r="E959" s="166"/>
    </row>
    <row r="960" spans="2:5">
      <c r="B960" s="46"/>
      <c r="C960" s="166"/>
      <c r="D960" s="166"/>
      <c r="E960" s="166"/>
    </row>
    <row r="961" spans="2:5">
      <c r="B961" s="46"/>
      <c r="C961" s="166"/>
      <c r="D961" s="166"/>
      <c r="E961" s="166"/>
    </row>
    <row r="962" spans="2:5">
      <c r="B962" s="46"/>
      <c r="C962" s="166"/>
      <c r="D962" s="166"/>
      <c r="E962" s="166"/>
    </row>
    <row r="963" spans="2:5">
      <c r="B963" s="46"/>
      <c r="C963" s="166"/>
      <c r="D963" s="166"/>
      <c r="E963" s="166"/>
    </row>
    <row r="964" spans="2:5">
      <c r="B964" s="46"/>
      <c r="C964" s="166"/>
      <c r="D964" s="166"/>
      <c r="E964" s="166"/>
    </row>
    <row r="965" spans="2:5">
      <c r="B965" s="46"/>
      <c r="C965" s="166"/>
      <c r="D965" s="166"/>
      <c r="E965" s="166"/>
    </row>
    <row r="966" spans="2:5">
      <c r="B966" s="46"/>
      <c r="C966" s="166"/>
      <c r="D966" s="166"/>
      <c r="E966" s="166"/>
    </row>
    <row r="967" spans="2:5">
      <c r="B967" s="46"/>
      <c r="C967" s="166"/>
      <c r="D967" s="166"/>
      <c r="E967" s="166"/>
    </row>
    <row r="968" spans="2:5">
      <c r="B968" s="46"/>
      <c r="C968" s="166"/>
      <c r="D968" s="166"/>
      <c r="E968" s="166"/>
    </row>
    <row r="969" spans="2:5">
      <c r="B969" s="46"/>
      <c r="C969" s="166"/>
      <c r="D969" s="166"/>
      <c r="E969" s="166"/>
    </row>
    <row r="970" spans="2:5">
      <c r="B970" s="46"/>
      <c r="C970" s="166"/>
      <c r="D970" s="166"/>
      <c r="E970" s="166"/>
    </row>
    <row r="971" spans="2:5">
      <c r="B971" s="46"/>
      <c r="C971" s="166"/>
      <c r="D971" s="166"/>
      <c r="E971" s="166"/>
    </row>
    <row r="972" spans="2:5">
      <c r="B972" s="46"/>
      <c r="C972" s="166"/>
      <c r="D972" s="166"/>
      <c r="E972" s="166"/>
    </row>
    <row r="973" spans="2:5">
      <c r="B973" s="46"/>
      <c r="C973" s="166"/>
      <c r="D973" s="166"/>
      <c r="E973" s="166"/>
    </row>
    <row r="974" spans="2:5">
      <c r="B974" s="46"/>
      <c r="C974" s="166"/>
      <c r="D974" s="166"/>
      <c r="E974" s="166"/>
    </row>
    <row r="975" spans="2:5">
      <c r="B975" s="46"/>
      <c r="C975" s="166"/>
      <c r="D975" s="166"/>
      <c r="E975" s="166"/>
    </row>
    <row r="976" spans="2:5">
      <c r="B976" s="46"/>
      <c r="C976" s="166"/>
      <c r="D976" s="166"/>
      <c r="E976" s="166"/>
    </row>
    <row r="977" spans="2:5">
      <c r="B977" s="46"/>
      <c r="C977" s="166"/>
      <c r="D977" s="166"/>
      <c r="E977" s="166"/>
    </row>
    <row r="978" spans="2:5">
      <c r="B978" s="46"/>
      <c r="C978" s="166"/>
      <c r="D978" s="166"/>
      <c r="E978" s="166"/>
    </row>
    <row r="979" spans="2:5">
      <c r="B979" s="46"/>
      <c r="C979" s="166"/>
      <c r="D979" s="166"/>
      <c r="E979" s="166"/>
    </row>
    <row r="980" spans="2:5">
      <c r="B980" s="46"/>
      <c r="C980" s="166"/>
      <c r="D980" s="166"/>
      <c r="E980" s="166"/>
    </row>
    <row r="981" spans="2:5">
      <c r="B981" s="46"/>
      <c r="C981" s="166"/>
      <c r="D981" s="166"/>
      <c r="E981" s="166"/>
    </row>
    <row r="982" spans="2:5">
      <c r="B982" s="46"/>
      <c r="C982" s="166"/>
      <c r="D982" s="166"/>
      <c r="E982" s="166"/>
    </row>
    <row r="983" spans="2:5">
      <c r="B983" s="46"/>
      <c r="C983" s="166"/>
      <c r="D983" s="166"/>
      <c r="E983" s="166"/>
    </row>
    <row r="984" spans="2:5">
      <c r="B984" s="46"/>
      <c r="C984" s="166"/>
      <c r="D984" s="166"/>
      <c r="E984" s="166"/>
    </row>
    <row r="985" spans="2:5">
      <c r="B985" s="46"/>
      <c r="C985" s="166"/>
      <c r="D985" s="166"/>
      <c r="E985" s="166"/>
    </row>
    <row r="986" spans="2:5">
      <c r="B986" s="46"/>
      <c r="C986" s="166"/>
      <c r="D986" s="166"/>
      <c r="E986" s="166"/>
    </row>
    <row r="987" spans="2:5">
      <c r="B987" s="46"/>
      <c r="C987" s="166"/>
      <c r="D987" s="166"/>
      <c r="E987" s="166"/>
    </row>
    <row r="988" spans="2:5">
      <c r="B988" s="46"/>
      <c r="C988" s="166"/>
      <c r="D988" s="166"/>
      <c r="E988" s="166"/>
    </row>
    <row r="989" spans="2:5">
      <c r="B989" s="46"/>
      <c r="C989" s="166"/>
      <c r="D989" s="166"/>
      <c r="E989" s="166"/>
    </row>
    <row r="990" spans="2:5">
      <c r="B990" s="46"/>
      <c r="C990" s="166"/>
      <c r="D990" s="166"/>
      <c r="E990" s="166"/>
    </row>
    <row r="991" spans="2:5">
      <c r="B991" s="46"/>
      <c r="C991" s="166"/>
      <c r="D991" s="166"/>
      <c r="E991" s="166"/>
    </row>
    <row r="992" spans="2:5">
      <c r="B992" s="46"/>
      <c r="C992" s="166"/>
      <c r="D992" s="166"/>
      <c r="E992" s="166"/>
    </row>
    <row r="993" spans="2:5">
      <c r="B993" s="46"/>
      <c r="C993" s="166"/>
      <c r="D993" s="166"/>
      <c r="E993" s="166"/>
    </row>
    <row r="994" spans="2:5">
      <c r="B994" s="46"/>
      <c r="C994" s="166"/>
      <c r="D994" s="166"/>
      <c r="E994" s="166"/>
    </row>
    <row r="995" spans="2:5">
      <c r="B995" s="46"/>
      <c r="C995" s="166"/>
      <c r="D995" s="166"/>
      <c r="E995" s="166"/>
    </row>
    <row r="996" spans="2:5">
      <c r="B996" s="46"/>
      <c r="C996" s="166"/>
      <c r="D996" s="166"/>
      <c r="E996" s="166"/>
    </row>
    <row r="997" spans="2:5">
      <c r="B997" s="46"/>
      <c r="C997" s="166"/>
      <c r="D997" s="166"/>
      <c r="E997" s="166"/>
    </row>
    <row r="998" spans="2:5">
      <c r="B998" s="46"/>
      <c r="C998" s="166"/>
      <c r="D998" s="166"/>
      <c r="E998" s="166"/>
    </row>
    <row r="999" spans="2:5">
      <c r="B999" s="46"/>
      <c r="C999" s="166"/>
      <c r="D999" s="166"/>
      <c r="E999" s="166"/>
    </row>
    <row r="1000" spans="2:5">
      <c r="B1000" s="46"/>
      <c r="C1000" s="166"/>
      <c r="D1000" s="166"/>
      <c r="E1000" s="166"/>
    </row>
    <row r="1001" spans="2:5">
      <c r="B1001" s="46"/>
      <c r="C1001" s="166"/>
      <c r="D1001" s="166"/>
      <c r="E1001" s="166"/>
    </row>
    <row r="1002" spans="2:5">
      <c r="B1002" s="46"/>
      <c r="C1002" s="166"/>
      <c r="D1002" s="166"/>
      <c r="E1002" s="166"/>
    </row>
    <row r="1003" spans="2:5">
      <c r="B1003" s="46"/>
      <c r="C1003" s="166"/>
      <c r="D1003" s="166"/>
      <c r="E1003" s="166"/>
    </row>
    <row r="1004" spans="2:5">
      <c r="B1004" s="46"/>
      <c r="C1004" s="166"/>
      <c r="D1004" s="166"/>
      <c r="E1004" s="166"/>
    </row>
    <row r="1005" spans="2:5">
      <c r="B1005" s="46"/>
      <c r="C1005" s="166"/>
      <c r="D1005" s="166"/>
      <c r="E1005" s="166"/>
    </row>
    <row r="1006" spans="2:5">
      <c r="B1006" s="46"/>
      <c r="C1006" s="166"/>
      <c r="D1006" s="166"/>
      <c r="E1006" s="166"/>
    </row>
    <row r="1007" spans="2:5">
      <c r="B1007" s="46"/>
      <c r="C1007" s="166"/>
      <c r="D1007" s="166"/>
      <c r="E1007" s="166"/>
    </row>
    <row r="1008" spans="2:5">
      <c r="B1008" s="46"/>
      <c r="C1008" s="166"/>
      <c r="D1008" s="166"/>
      <c r="E1008" s="166"/>
    </row>
    <row r="1009" spans="2:5">
      <c r="B1009" s="46"/>
      <c r="C1009" s="166"/>
      <c r="D1009" s="166"/>
      <c r="E1009" s="166"/>
    </row>
    <row r="1010" spans="2:5">
      <c r="B1010" s="46"/>
      <c r="C1010" s="166"/>
      <c r="D1010" s="166"/>
      <c r="E1010" s="166"/>
    </row>
    <row r="1011" spans="2:5">
      <c r="B1011" s="46"/>
      <c r="C1011" s="166"/>
      <c r="D1011" s="166"/>
      <c r="E1011" s="166"/>
    </row>
    <row r="1012" spans="2:5">
      <c r="B1012" s="46"/>
      <c r="C1012" s="166"/>
      <c r="D1012" s="166"/>
      <c r="E1012" s="166"/>
    </row>
    <row r="1013" spans="2:5">
      <c r="B1013" s="46"/>
      <c r="C1013" s="166"/>
      <c r="D1013" s="166"/>
      <c r="E1013" s="166"/>
    </row>
    <row r="1014" spans="2:5">
      <c r="B1014" s="46"/>
      <c r="C1014" s="166"/>
      <c r="D1014" s="166"/>
      <c r="E1014" s="166"/>
    </row>
    <row r="1015" spans="2:5">
      <c r="B1015" s="46"/>
      <c r="C1015" s="166"/>
      <c r="D1015" s="166"/>
      <c r="E1015" s="166"/>
    </row>
    <row r="1016" spans="2:5">
      <c r="B1016" s="46"/>
      <c r="C1016" s="166"/>
      <c r="D1016" s="166"/>
      <c r="E1016" s="166"/>
    </row>
    <row r="1017" spans="2:5">
      <c r="B1017" s="46"/>
      <c r="C1017" s="166"/>
      <c r="D1017" s="166"/>
      <c r="E1017" s="166"/>
    </row>
    <row r="1018" spans="2:5">
      <c r="B1018" s="46"/>
      <c r="C1018" s="166"/>
      <c r="D1018" s="166"/>
      <c r="E1018" s="166"/>
    </row>
    <row r="1019" spans="2:5">
      <c r="B1019" s="46"/>
      <c r="C1019" s="166"/>
      <c r="D1019" s="166"/>
      <c r="E1019" s="166"/>
    </row>
    <row r="1020" spans="2:5">
      <c r="B1020" s="46"/>
      <c r="C1020" s="166"/>
      <c r="D1020" s="166"/>
      <c r="E1020" s="166"/>
    </row>
    <row r="1021" spans="2:5">
      <c r="B1021" s="46"/>
      <c r="C1021" s="166"/>
      <c r="D1021" s="166"/>
      <c r="E1021" s="166"/>
    </row>
    <row r="1022" spans="2:5">
      <c r="B1022" s="46"/>
      <c r="C1022" s="166"/>
      <c r="D1022" s="166"/>
      <c r="E1022" s="166"/>
    </row>
    <row r="1023" spans="2:5">
      <c r="B1023" s="46"/>
      <c r="C1023" s="166"/>
      <c r="D1023" s="166"/>
      <c r="E1023" s="166"/>
    </row>
    <row r="1024" spans="2:5">
      <c r="B1024" s="46"/>
      <c r="C1024" s="166"/>
      <c r="D1024" s="166"/>
      <c r="E1024" s="166"/>
    </row>
    <row r="1025" spans="2:5">
      <c r="B1025" s="46"/>
      <c r="C1025" s="166"/>
      <c r="D1025" s="166"/>
      <c r="E1025" s="166"/>
    </row>
    <row r="1026" spans="2:5">
      <c r="B1026" s="46"/>
      <c r="C1026" s="166"/>
      <c r="D1026" s="166"/>
      <c r="E1026" s="166"/>
    </row>
    <row r="1027" spans="2:5">
      <c r="B1027" s="46"/>
      <c r="C1027" s="166"/>
      <c r="D1027" s="166"/>
      <c r="E1027" s="166"/>
    </row>
    <row r="1028" spans="2:5">
      <c r="B1028" s="46"/>
      <c r="C1028" s="166"/>
      <c r="D1028" s="166"/>
      <c r="E1028" s="166"/>
    </row>
    <row r="1029" spans="2:5">
      <c r="B1029" s="46"/>
      <c r="C1029" s="166"/>
      <c r="D1029" s="166"/>
      <c r="E1029" s="166"/>
    </row>
    <row r="1030" spans="2:5">
      <c r="B1030" s="46"/>
      <c r="C1030" s="166"/>
      <c r="D1030" s="166"/>
      <c r="E1030" s="166"/>
    </row>
    <row r="1031" spans="2:5">
      <c r="B1031" s="46"/>
      <c r="C1031" s="166"/>
      <c r="D1031" s="166"/>
      <c r="E1031" s="166"/>
    </row>
    <row r="1032" spans="2:5">
      <c r="B1032" s="46"/>
      <c r="C1032" s="166"/>
      <c r="D1032" s="166"/>
      <c r="E1032" s="166"/>
    </row>
    <row r="1033" spans="2:5">
      <c r="B1033" s="46"/>
      <c r="C1033" s="166"/>
      <c r="D1033" s="166"/>
      <c r="E1033" s="166"/>
    </row>
    <row r="1034" spans="2:5">
      <c r="B1034" s="46"/>
      <c r="C1034" s="166"/>
      <c r="D1034" s="166"/>
      <c r="E1034" s="166"/>
    </row>
    <row r="1035" spans="2:5">
      <c r="B1035" s="46"/>
      <c r="C1035" s="166"/>
      <c r="D1035" s="166"/>
      <c r="E1035" s="166"/>
    </row>
    <row r="1036" spans="2:5">
      <c r="B1036" s="46"/>
      <c r="C1036" s="166"/>
      <c r="D1036" s="166"/>
      <c r="E1036" s="166"/>
    </row>
    <row r="1037" spans="2:5">
      <c r="B1037" s="46"/>
      <c r="C1037" s="166"/>
      <c r="D1037" s="166"/>
      <c r="E1037" s="166"/>
    </row>
    <row r="1038" spans="2:5">
      <c r="B1038" s="46"/>
      <c r="C1038" s="166"/>
      <c r="D1038" s="166"/>
      <c r="E1038" s="166"/>
    </row>
    <row r="1039" spans="2:5">
      <c r="B1039" s="46"/>
      <c r="C1039" s="166"/>
      <c r="D1039" s="166"/>
      <c r="E1039" s="166"/>
    </row>
    <row r="1040" spans="2:5">
      <c r="B1040" s="46"/>
      <c r="C1040" s="166"/>
      <c r="D1040" s="166"/>
      <c r="E1040" s="166"/>
    </row>
    <row r="1041" spans="2:5">
      <c r="B1041" s="46"/>
      <c r="C1041" s="166"/>
      <c r="D1041" s="166"/>
      <c r="E1041" s="166"/>
    </row>
    <row r="1042" spans="2:5">
      <c r="B1042" s="46"/>
      <c r="C1042" s="166"/>
      <c r="D1042" s="166"/>
      <c r="E1042" s="166"/>
    </row>
    <row r="1043" spans="2:5">
      <c r="B1043" s="46"/>
      <c r="C1043" s="166"/>
      <c r="D1043" s="166"/>
      <c r="E1043" s="166"/>
    </row>
    <row r="1044" spans="2:5">
      <c r="B1044" s="46"/>
      <c r="C1044" s="166"/>
      <c r="D1044" s="166"/>
      <c r="E1044" s="166"/>
    </row>
    <row r="1045" spans="2:5">
      <c r="B1045" s="46"/>
      <c r="C1045" s="166"/>
      <c r="D1045" s="166"/>
      <c r="E1045" s="166"/>
    </row>
    <row r="1046" spans="2:5">
      <c r="B1046" s="46"/>
      <c r="C1046" s="166"/>
      <c r="D1046" s="166"/>
      <c r="E1046" s="166"/>
    </row>
    <row r="1047" spans="2:5">
      <c r="B1047" s="46"/>
      <c r="C1047" s="166"/>
      <c r="D1047" s="166"/>
      <c r="E1047" s="166"/>
    </row>
    <row r="1048" spans="2:5">
      <c r="B1048" s="46"/>
      <c r="C1048" s="166"/>
      <c r="D1048" s="166"/>
      <c r="E1048" s="166"/>
    </row>
    <row r="1049" spans="2:5">
      <c r="B1049" s="46"/>
      <c r="C1049" s="166"/>
      <c r="D1049" s="166"/>
      <c r="E1049" s="166"/>
    </row>
    <row r="1050" spans="2:5">
      <c r="B1050" s="46"/>
      <c r="C1050" s="166"/>
      <c r="D1050" s="166"/>
      <c r="E1050" s="166"/>
    </row>
    <row r="1051" spans="2:5">
      <c r="B1051" s="46"/>
      <c r="C1051" s="166"/>
      <c r="D1051" s="166"/>
      <c r="E1051" s="166"/>
    </row>
    <row r="1052" spans="2:5">
      <c r="B1052" s="46"/>
      <c r="C1052" s="166"/>
      <c r="D1052" s="166"/>
      <c r="E1052" s="166"/>
    </row>
    <row r="1053" spans="2:5">
      <c r="B1053" s="46"/>
      <c r="C1053" s="166"/>
      <c r="D1053" s="166"/>
      <c r="E1053" s="166"/>
    </row>
    <row r="1054" spans="2:5">
      <c r="B1054" s="46"/>
      <c r="C1054" s="166"/>
      <c r="D1054" s="166"/>
      <c r="E1054" s="166"/>
    </row>
    <row r="1055" spans="2:5">
      <c r="B1055" s="46"/>
      <c r="C1055" s="166"/>
      <c r="D1055" s="166"/>
      <c r="E1055" s="166"/>
    </row>
    <row r="1056" spans="2:5">
      <c r="B1056" s="46"/>
      <c r="C1056" s="166"/>
      <c r="D1056" s="166"/>
      <c r="E1056" s="166"/>
    </row>
    <row r="1057" spans="2:5">
      <c r="B1057" s="46"/>
      <c r="C1057" s="166"/>
      <c r="D1057" s="166"/>
      <c r="E1057" s="166"/>
    </row>
    <row r="1058" spans="2:5">
      <c r="B1058" s="46"/>
      <c r="C1058" s="166"/>
      <c r="D1058" s="166"/>
      <c r="E1058" s="166"/>
    </row>
    <row r="1059" spans="2:5">
      <c r="B1059" s="46"/>
      <c r="C1059" s="166"/>
      <c r="D1059" s="166"/>
      <c r="E1059" s="166"/>
    </row>
    <row r="1060" spans="2:5">
      <c r="B1060" s="46"/>
      <c r="C1060" s="166"/>
      <c r="D1060" s="166"/>
      <c r="E1060" s="166"/>
    </row>
    <row r="1061" spans="2:5">
      <c r="B1061" s="46"/>
      <c r="C1061" s="166"/>
      <c r="D1061" s="166"/>
      <c r="E1061" s="166"/>
    </row>
    <row r="1062" spans="2:5">
      <c r="B1062" s="46"/>
      <c r="C1062" s="166"/>
      <c r="D1062" s="166"/>
      <c r="E1062" s="166"/>
    </row>
    <row r="1063" spans="2:5">
      <c r="B1063" s="46"/>
      <c r="C1063" s="166"/>
      <c r="D1063" s="166"/>
      <c r="E1063" s="166"/>
    </row>
    <row r="1064" spans="2:5">
      <c r="B1064" s="46"/>
      <c r="C1064" s="166"/>
      <c r="D1064" s="166"/>
      <c r="E1064" s="166"/>
    </row>
    <row r="1065" spans="2:5">
      <c r="B1065" s="46"/>
      <c r="C1065" s="166"/>
      <c r="D1065" s="166"/>
      <c r="E1065" s="166"/>
    </row>
    <row r="1066" spans="2:5">
      <c r="B1066" s="46"/>
      <c r="C1066" s="166"/>
      <c r="D1066" s="166"/>
      <c r="E1066" s="166"/>
    </row>
    <row r="1067" spans="2:5">
      <c r="B1067" s="46"/>
      <c r="C1067" s="166"/>
      <c r="D1067" s="166"/>
      <c r="E1067" s="166"/>
    </row>
    <row r="1068" spans="2:5">
      <c r="B1068" s="46"/>
      <c r="C1068" s="166"/>
      <c r="D1068" s="166"/>
      <c r="E1068" s="166"/>
    </row>
    <row r="1069" spans="2:5">
      <c r="B1069" s="46"/>
      <c r="C1069" s="166"/>
      <c r="D1069" s="166"/>
      <c r="E1069" s="166"/>
    </row>
    <row r="1070" spans="2:5">
      <c r="B1070" s="46"/>
      <c r="C1070" s="166"/>
      <c r="D1070" s="166"/>
      <c r="E1070" s="166"/>
    </row>
    <row r="1071" spans="2:5">
      <c r="B1071" s="46"/>
      <c r="C1071" s="166"/>
      <c r="D1071" s="166"/>
      <c r="E1071" s="166"/>
    </row>
    <row r="1072" spans="2:5">
      <c r="B1072" s="46"/>
      <c r="C1072" s="166"/>
      <c r="D1072" s="166"/>
      <c r="E1072" s="166"/>
    </row>
    <row r="1073" spans="2:5">
      <c r="B1073" s="46"/>
      <c r="C1073" s="166"/>
      <c r="D1073" s="166"/>
      <c r="E1073" s="166"/>
    </row>
    <row r="1074" spans="2:5">
      <c r="B1074" s="46"/>
      <c r="C1074" s="166"/>
      <c r="D1074" s="166"/>
      <c r="E1074" s="166"/>
    </row>
    <row r="1075" spans="2:5">
      <c r="B1075" s="46"/>
      <c r="C1075" s="166"/>
      <c r="D1075" s="166"/>
      <c r="E1075" s="166"/>
    </row>
    <row r="1076" spans="2:5">
      <c r="B1076" s="46"/>
      <c r="C1076" s="166"/>
      <c r="D1076" s="166"/>
      <c r="E1076" s="166"/>
    </row>
    <row r="1077" spans="2:5">
      <c r="B1077" s="46"/>
      <c r="C1077" s="166"/>
      <c r="D1077" s="166"/>
      <c r="E1077" s="166"/>
    </row>
    <row r="1078" spans="2:5">
      <c r="B1078" s="46"/>
      <c r="C1078" s="166"/>
      <c r="D1078" s="166"/>
      <c r="E1078" s="166"/>
    </row>
    <row r="1079" spans="2:5">
      <c r="B1079" s="46"/>
      <c r="C1079" s="166"/>
      <c r="D1079" s="166"/>
      <c r="E1079" s="166"/>
    </row>
    <row r="1080" spans="2:5">
      <c r="B1080" s="46"/>
      <c r="C1080" s="166"/>
      <c r="D1080" s="166"/>
      <c r="E1080" s="166"/>
    </row>
    <row r="1081" spans="2:5">
      <c r="B1081" s="46"/>
      <c r="C1081" s="166"/>
      <c r="D1081" s="166"/>
      <c r="E1081" s="166"/>
    </row>
    <row r="1082" spans="2:5">
      <c r="B1082" s="46"/>
      <c r="C1082" s="166"/>
      <c r="D1082" s="166"/>
      <c r="E1082" s="166"/>
    </row>
    <row r="1083" spans="2:5">
      <c r="B1083" s="46"/>
      <c r="C1083" s="166"/>
      <c r="D1083" s="166"/>
      <c r="E1083" s="166"/>
    </row>
    <row r="1084" spans="2:5">
      <c r="B1084" s="46"/>
      <c r="C1084" s="166"/>
      <c r="D1084" s="166"/>
      <c r="E1084" s="166"/>
    </row>
    <row r="1085" spans="2:5">
      <c r="B1085" s="46"/>
      <c r="C1085" s="166"/>
      <c r="D1085" s="166"/>
      <c r="E1085" s="166"/>
    </row>
    <row r="1086" spans="2:5">
      <c r="B1086" s="46"/>
      <c r="C1086" s="166"/>
      <c r="D1086" s="166"/>
      <c r="E1086" s="166"/>
    </row>
    <row r="1087" spans="2:5">
      <c r="B1087" s="46"/>
      <c r="C1087" s="166"/>
      <c r="D1087" s="166"/>
      <c r="E1087" s="166"/>
    </row>
    <row r="1088" spans="2:5">
      <c r="B1088" s="46"/>
      <c r="C1088" s="166"/>
      <c r="D1088" s="166"/>
      <c r="E1088" s="166"/>
    </row>
    <row r="1089" spans="2:5">
      <c r="B1089" s="46"/>
      <c r="C1089" s="166"/>
      <c r="D1089" s="166"/>
      <c r="E1089" s="166"/>
    </row>
    <row r="1090" spans="2:5">
      <c r="B1090" s="46"/>
      <c r="C1090" s="166"/>
      <c r="D1090" s="166"/>
      <c r="E1090" s="166"/>
    </row>
    <row r="1091" spans="2:5">
      <c r="B1091" s="46"/>
      <c r="C1091" s="166"/>
      <c r="D1091" s="166"/>
      <c r="E1091" s="166"/>
    </row>
    <row r="1092" spans="2:5">
      <c r="B1092" s="46"/>
      <c r="C1092" s="166"/>
      <c r="D1092" s="166"/>
      <c r="E1092" s="166"/>
    </row>
    <row r="1093" spans="2:5">
      <c r="B1093" s="46"/>
      <c r="C1093" s="166"/>
      <c r="D1093" s="166"/>
      <c r="E1093" s="166"/>
    </row>
    <row r="1094" spans="2:5">
      <c r="B1094" s="46"/>
      <c r="C1094" s="166"/>
      <c r="D1094" s="166"/>
      <c r="E1094" s="166"/>
    </row>
    <row r="1095" spans="2:5">
      <c r="B1095" s="46"/>
      <c r="C1095" s="166"/>
      <c r="D1095" s="166"/>
      <c r="E1095" s="166"/>
    </row>
    <row r="1096" spans="2:5">
      <c r="B1096" s="46"/>
      <c r="C1096" s="166"/>
      <c r="D1096" s="166"/>
      <c r="E1096" s="166"/>
    </row>
    <row r="1097" spans="2:5">
      <c r="B1097" s="46"/>
      <c r="C1097" s="166"/>
      <c r="D1097" s="166"/>
      <c r="E1097" s="166"/>
    </row>
    <row r="1098" spans="2:5">
      <c r="B1098" s="46"/>
      <c r="C1098" s="166"/>
      <c r="D1098" s="166"/>
      <c r="E1098" s="166"/>
    </row>
    <row r="1099" spans="2:5">
      <c r="B1099" s="46"/>
      <c r="C1099" s="166"/>
      <c r="D1099" s="166"/>
      <c r="E1099" s="166"/>
    </row>
    <row r="1100" spans="2:5">
      <c r="B1100" s="46"/>
      <c r="C1100" s="166"/>
      <c r="D1100" s="166"/>
      <c r="E1100" s="166"/>
    </row>
    <row r="1101" spans="2:5">
      <c r="B1101" s="46"/>
      <c r="C1101" s="166"/>
      <c r="D1101" s="166"/>
      <c r="E1101" s="166"/>
    </row>
    <row r="1102" spans="2:5">
      <c r="B1102" s="46"/>
      <c r="C1102" s="166"/>
      <c r="D1102" s="166"/>
      <c r="E1102" s="166"/>
    </row>
    <row r="1103" spans="2:5">
      <c r="B1103" s="46"/>
      <c r="C1103" s="166"/>
      <c r="D1103" s="166"/>
      <c r="E1103" s="166"/>
    </row>
    <row r="1104" spans="2:5">
      <c r="B1104" s="46"/>
      <c r="C1104" s="166"/>
      <c r="D1104" s="166"/>
      <c r="E1104" s="166"/>
    </row>
    <row r="1105" spans="2:5">
      <c r="B1105" s="46"/>
      <c r="C1105" s="166"/>
      <c r="D1105" s="166"/>
      <c r="E1105" s="166"/>
    </row>
    <row r="1106" spans="2:5">
      <c r="B1106" s="46"/>
      <c r="C1106" s="166"/>
      <c r="D1106" s="166"/>
      <c r="E1106" s="166"/>
    </row>
    <row r="1107" spans="2:5">
      <c r="B1107" s="46"/>
      <c r="C1107" s="166"/>
      <c r="D1107" s="166"/>
      <c r="E1107" s="166"/>
    </row>
    <row r="1108" spans="2:5">
      <c r="B1108" s="46"/>
      <c r="C1108" s="166"/>
      <c r="D1108" s="166"/>
      <c r="E1108" s="166"/>
    </row>
    <row r="1109" spans="2:5">
      <c r="B1109" s="46"/>
      <c r="C1109" s="166"/>
      <c r="D1109" s="166"/>
      <c r="E1109" s="166"/>
    </row>
    <row r="1110" spans="2:5">
      <c r="B1110" s="46"/>
      <c r="C1110" s="166"/>
      <c r="D1110" s="166"/>
      <c r="E1110" s="166"/>
    </row>
    <row r="1111" spans="2:5">
      <c r="B1111" s="46"/>
      <c r="C1111" s="166"/>
      <c r="D1111" s="166"/>
      <c r="E1111" s="166"/>
    </row>
    <row r="1112" spans="2:5">
      <c r="B1112" s="46"/>
      <c r="C1112" s="166"/>
      <c r="D1112" s="166"/>
      <c r="E1112" s="166"/>
    </row>
    <row r="1113" spans="2:5">
      <c r="B1113" s="46"/>
      <c r="C1113" s="166"/>
      <c r="D1113" s="166"/>
      <c r="E1113" s="166"/>
    </row>
    <row r="1114" spans="2:5">
      <c r="B1114" s="46"/>
      <c r="C1114" s="166"/>
      <c r="D1114" s="166"/>
      <c r="E1114" s="166"/>
    </row>
    <row r="1115" spans="2:5">
      <c r="B1115" s="46"/>
      <c r="C1115" s="166"/>
      <c r="D1115" s="166"/>
      <c r="E1115" s="166"/>
    </row>
    <row r="1116" spans="2:5">
      <c r="B1116" s="46"/>
      <c r="C1116" s="166"/>
      <c r="D1116" s="166"/>
      <c r="E1116" s="166"/>
    </row>
    <row r="1117" spans="2:5">
      <c r="B1117" s="46"/>
      <c r="C1117" s="166"/>
      <c r="D1117" s="166"/>
      <c r="E1117" s="166"/>
    </row>
    <row r="1118" spans="2:5">
      <c r="B1118" s="46"/>
      <c r="C1118" s="166"/>
      <c r="D1118" s="166"/>
      <c r="E1118" s="166"/>
    </row>
    <row r="1119" spans="2:5">
      <c r="B1119" s="46"/>
      <c r="C1119" s="166"/>
      <c r="D1119" s="166"/>
      <c r="E1119" s="166"/>
    </row>
    <row r="1120" spans="2:5">
      <c r="B1120" s="46"/>
      <c r="C1120" s="166"/>
      <c r="D1120" s="166"/>
      <c r="E1120" s="166"/>
    </row>
    <row r="1121" spans="2:5">
      <c r="B1121" s="46"/>
      <c r="C1121" s="166"/>
      <c r="D1121" s="166"/>
      <c r="E1121" s="166"/>
    </row>
    <row r="1122" spans="2:5">
      <c r="B1122" s="46"/>
      <c r="C1122" s="166"/>
      <c r="D1122" s="166"/>
      <c r="E1122" s="166"/>
    </row>
    <row r="1123" spans="2:5">
      <c r="B1123" s="46"/>
      <c r="C1123" s="166"/>
      <c r="D1123" s="166"/>
      <c r="E1123" s="166"/>
    </row>
    <row r="1124" spans="2:5">
      <c r="B1124" s="46"/>
      <c r="C1124" s="166"/>
      <c r="D1124" s="166"/>
      <c r="E1124" s="166"/>
    </row>
    <row r="1125" spans="2:5">
      <c r="B1125" s="46"/>
      <c r="C1125" s="166"/>
      <c r="D1125" s="166"/>
      <c r="E1125" s="166"/>
    </row>
    <row r="1126" spans="2:5">
      <c r="B1126" s="46"/>
      <c r="C1126" s="166"/>
      <c r="D1126" s="166"/>
      <c r="E1126" s="166"/>
    </row>
    <row r="1127" spans="2:5">
      <c r="B1127" s="46"/>
      <c r="C1127" s="166"/>
      <c r="D1127" s="166"/>
      <c r="E1127" s="166"/>
    </row>
    <row r="1128" spans="2:5">
      <c r="B1128" s="46"/>
      <c r="C1128" s="166"/>
      <c r="D1128" s="166"/>
      <c r="E1128" s="166"/>
    </row>
    <row r="1129" spans="2:5">
      <c r="B1129" s="46"/>
      <c r="C1129" s="166"/>
      <c r="D1129" s="166"/>
      <c r="E1129" s="166"/>
    </row>
    <row r="1130" spans="2:5">
      <c r="B1130" s="46"/>
      <c r="C1130" s="166"/>
      <c r="D1130" s="166"/>
      <c r="E1130" s="166"/>
    </row>
    <row r="1131" spans="2:5">
      <c r="B1131" s="46"/>
      <c r="C1131" s="166"/>
      <c r="D1131" s="166"/>
      <c r="E1131" s="166"/>
    </row>
    <row r="1132" spans="2:5">
      <c r="B1132" s="46"/>
      <c r="C1132" s="166"/>
      <c r="D1132" s="166"/>
      <c r="E1132" s="166"/>
    </row>
    <row r="1133" spans="2:5">
      <c r="B1133" s="46"/>
      <c r="C1133" s="166"/>
      <c r="D1133" s="166"/>
      <c r="E1133" s="166"/>
    </row>
    <row r="1134" spans="2:5">
      <c r="B1134" s="46"/>
      <c r="C1134" s="166"/>
      <c r="D1134" s="166"/>
      <c r="E1134" s="166"/>
    </row>
    <row r="1135" spans="2:5">
      <c r="B1135" s="46"/>
      <c r="C1135" s="166"/>
      <c r="D1135" s="166"/>
      <c r="E1135" s="166"/>
    </row>
    <row r="1136" spans="2:5">
      <c r="B1136" s="46"/>
      <c r="C1136" s="166"/>
      <c r="D1136" s="166"/>
      <c r="E1136" s="166"/>
    </row>
    <row r="1137" spans="2:5">
      <c r="B1137" s="46"/>
      <c r="C1137" s="166"/>
      <c r="D1137" s="166"/>
      <c r="E1137" s="166"/>
    </row>
    <row r="1138" spans="2:5">
      <c r="B1138" s="46"/>
      <c r="C1138" s="166"/>
      <c r="D1138" s="166"/>
      <c r="E1138" s="166"/>
    </row>
    <row r="1139" spans="2:5">
      <c r="B1139" s="46"/>
      <c r="C1139" s="166"/>
      <c r="D1139" s="166"/>
      <c r="E1139" s="166"/>
    </row>
    <row r="1140" spans="2:5">
      <c r="B1140" s="46"/>
      <c r="C1140" s="166"/>
      <c r="D1140" s="166"/>
      <c r="E1140" s="166"/>
    </row>
    <row r="1141" spans="2:5">
      <c r="B1141" s="46"/>
      <c r="C1141" s="166"/>
      <c r="D1141" s="166"/>
      <c r="E1141" s="166"/>
    </row>
    <row r="1142" spans="2:5">
      <c r="B1142" s="46"/>
      <c r="C1142" s="166"/>
      <c r="D1142" s="166"/>
      <c r="E1142" s="166"/>
    </row>
    <row r="1143" spans="2:5">
      <c r="B1143" s="46"/>
      <c r="C1143" s="166"/>
      <c r="D1143" s="166"/>
      <c r="E1143" s="166"/>
    </row>
    <row r="1144" spans="2:5">
      <c r="B1144" s="46"/>
      <c r="C1144" s="166"/>
      <c r="D1144" s="166"/>
      <c r="E1144" s="166"/>
    </row>
    <row r="1145" spans="2:5">
      <c r="B1145" s="46"/>
      <c r="C1145" s="166"/>
      <c r="D1145" s="166"/>
      <c r="E1145" s="166"/>
    </row>
    <row r="1146" spans="2:5">
      <c r="B1146" s="46"/>
      <c r="C1146" s="166"/>
      <c r="D1146" s="166"/>
      <c r="E1146" s="166"/>
    </row>
    <row r="1147" spans="2:5">
      <c r="B1147" s="46"/>
      <c r="C1147" s="166"/>
      <c r="D1147" s="166"/>
      <c r="E1147" s="166"/>
    </row>
    <row r="1148" spans="2:5">
      <c r="B1148" s="46"/>
      <c r="C1148" s="166"/>
      <c r="D1148" s="166"/>
      <c r="E1148" s="166"/>
    </row>
    <row r="1149" spans="2:5">
      <c r="B1149" s="46"/>
      <c r="C1149" s="166"/>
      <c r="D1149" s="166"/>
      <c r="E1149" s="166"/>
    </row>
    <row r="1150" spans="2:5">
      <c r="B1150" s="46"/>
      <c r="C1150" s="166"/>
      <c r="D1150" s="166"/>
      <c r="E1150" s="166"/>
    </row>
    <row r="1151" spans="2:5">
      <c r="B1151" s="46"/>
      <c r="C1151" s="166"/>
      <c r="D1151" s="166"/>
      <c r="E1151" s="166"/>
    </row>
    <row r="1152" spans="2:5">
      <c r="B1152" s="46"/>
      <c r="C1152" s="166"/>
      <c r="D1152" s="166"/>
      <c r="E1152" s="166"/>
    </row>
    <row r="1153" spans="2:5">
      <c r="B1153" s="46"/>
      <c r="C1153" s="166"/>
      <c r="D1153" s="166"/>
      <c r="E1153" s="166"/>
    </row>
    <row r="1154" spans="2:5">
      <c r="B1154" s="46"/>
      <c r="C1154" s="166"/>
      <c r="D1154" s="166"/>
      <c r="E1154" s="166"/>
    </row>
    <row r="1155" spans="2:5">
      <c r="B1155" s="46"/>
      <c r="C1155" s="166"/>
      <c r="D1155" s="166"/>
      <c r="E1155" s="166"/>
    </row>
    <row r="1156" spans="2:5">
      <c r="B1156" s="46"/>
      <c r="C1156" s="166"/>
      <c r="D1156" s="166"/>
      <c r="E1156" s="166"/>
    </row>
    <row r="1157" spans="2:5">
      <c r="B1157" s="46"/>
      <c r="C1157" s="166"/>
      <c r="D1157" s="166"/>
      <c r="E1157" s="166"/>
    </row>
    <row r="1158" spans="2:5">
      <c r="B1158" s="46"/>
      <c r="C1158" s="166"/>
      <c r="D1158" s="166"/>
      <c r="E1158" s="166"/>
    </row>
    <row r="1159" spans="2:5">
      <c r="B1159" s="46"/>
      <c r="C1159" s="166"/>
      <c r="D1159" s="166"/>
      <c r="E1159" s="166"/>
    </row>
    <row r="1160" spans="2:5">
      <c r="B1160" s="46"/>
      <c r="C1160" s="166"/>
      <c r="D1160" s="166"/>
      <c r="E1160" s="166"/>
    </row>
    <row r="1161" spans="2:5">
      <c r="B1161" s="46"/>
      <c r="C1161" s="166"/>
      <c r="D1161" s="166"/>
      <c r="E1161" s="166"/>
    </row>
    <row r="1162" spans="2:5">
      <c r="B1162" s="46"/>
      <c r="C1162" s="166"/>
      <c r="D1162" s="166"/>
      <c r="E1162" s="166"/>
    </row>
    <row r="1163" spans="2:5">
      <c r="B1163" s="46"/>
      <c r="C1163" s="166"/>
      <c r="D1163" s="166"/>
      <c r="E1163" s="166"/>
    </row>
    <row r="1164" spans="2:5">
      <c r="B1164" s="46"/>
      <c r="C1164" s="166"/>
      <c r="D1164" s="166"/>
      <c r="E1164" s="166"/>
    </row>
    <row r="1165" spans="2:5">
      <c r="B1165" s="46"/>
      <c r="C1165" s="166"/>
      <c r="D1165" s="166"/>
      <c r="E1165" s="166"/>
    </row>
    <row r="1166" spans="2:5">
      <c r="B1166" s="46"/>
      <c r="C1166" s="166"/>
      <c r="D1166" s="166"/>
      <c r="E1166" s="166"/>
    </row>
    <row r="1167" spans="2:5">
      <c r="B1167" s="46"/>
      <c r="C1167" s="166"/>
      <c r="D1167" s="166"/>
      <c r="E1167" s="166"/>
    </row>
    <row r="1168" spans="2:5">
      <c r="B1168" s="46"/>
      <c r="C1168" s="166"/>
      <c r="D1168" s="166"/>
      <c r="E1168" s="166"/>
    </row>
    <row r="1169" spans="2:5">
      <c r="B1169" s="46"/>
      <c r="C1169" s="166"/>
      <c r="D1169" s="166"/>
      <c r="E1169" s="166"/>
    </row>
    <row r="1170" spans="2:5">
      <c r="B1170" s="46"/>
      <c r="C1170" s="166"/>
      <c r="D1170" s="166"/>
      <c r="E1170" s="166"/>
    </row>
    <row r="1171" spans="2:5">
      <c r="B1171" s="46"/>
      <c r="C1171" s="166"/>
      <c r="D1171" s="166"/>
      <c r="E1171" s="166"/>
    </row>
    <row r="1172" spans="2:5">
      <c r="B1172" s="46"/>
      <c r="C1172" s="166"/>
      <c r="D1172" s="166"/>
      <c r="E1172" s="166"/>
    </row>
    <row r="1173" spans="2:5">
      <c r="B1173" s="46"/>
      <c r="C1173" s="166"/>
      <c r="D1173" s="166"/>
      <c r="E1173" s="166"/>
    </row>
    <row r="1174" spans="2:5">
      <c r="B1174" s="46"/>
      <c r="C1174" s="166"/>
      <c r="D1174" s="166"/>
      <c r="E1174" s="166"/>
    </row>
    <row r="1175" spans="2:5">
      <c r="B1175" s="46"/>
      <c r="C1175" s="166"/>
      <c r="D1175" s="166"/>
      <c r="E1175" s="166"/>
    </row>
    <row r="1176" spans="2:5">
      <c r="B1176" s="46"/>
      <c r="C1176" s="166"/>
      <c r="D1176" s="166"/>
      <c r="E1176" s="166"/>
    </row>
    <row r="1177" spans="2:5">
      <c r="B1177" s="46"/>
      <c r="C1177" s="166"/>
      <c r="D1177" s="166"/>
      <c r="E1177" s="166"/>
    </row>
    <row r="1178" spans="2:5">
      <c r="B1178" s="46"/>
      <c r="C1178" s="166"/>
      <c r="D1178" s="166"/>
      <c r="E1178" s="166"/>
    </row>
    <row r="1179" spans="2:5">
      <c r="B1179" s="46"/>
      <c r="C1179" s="166"/>
      <c r="D1179" s="166"/>
      <c r="E1179" s="166"/>
    </row>
    <row r="1180" spans="2:5">
      <c r="B1180" s="46"/>
      <c r="C1180" s="166"/>
      <c r="D1180" s="166"/>
      <c r="E1180" s="166"/>
    </row>
    <row r="1181" spans="2:5">
      <c r="B1181" s="46"/>
      <c r="C1181" s="166"/>
      <c r="D1181" s="166"/>
      <c r="E1181" s="166"/>
    </row>
    <row r="1182" spans="2:5">
      <c r="B1182" s="46"/>
      <c r="C1182" s="166"/>
      <c r="D1182" s="166"/>
      <c r="E1182" s="166"/>
    </row>
    <row r="1183" spans="2:5">
      <c r="B1183" s="46"/>
      <c r="C1183" s="166"/>
      <c r="D1183" s="166"/>
      <c r="E1183" s="166"/>
    </row>
    <row r="1184" spans="2:5">
      <c r="B1184" s="46"/>
      <c r="C1184" s="166"/>
      <c r="D1184" s="166"/>
      <c r="E1184" s="166"/>
    </row>
    <row r="1185" spans="2:5">
      <c r="B1185" s="46"/>
      <c r="C1185" s="166"/>
      <c r="D1185" s="166"/>
      <c r="E1185" s="166"/>
    </row>
    <row r="1186" spans="2:5">
      <c r="B1186" s="46"/>
      <c r="C1186" s="166"/>
      <c r="D1186" s="166"/>
      <c r="E1186" s="166"/>
    </row>
    <row r="1187" spans="2:5">
      <c r="B1187" s="46"/>
      <c r="C1187" s="166"/>
      <c r="D1187" s="166"/>
      <c r="E1187" s="166"/>
    </row>
    <row r="1188" spans="2:5">
      <c r="B1188" s="46"/>
      <c r="C1188" s="166"/>
      <c r="D1188" s="166"/>
      <c r="E1188" s="166"/>
    </row>
    <row r="1189" spans="2:5">
      <c r="B1189" s="46"/>
      <c r="C1189" s="166"/>
      <c r="D1189" s="166"/>
      <c r="E1189" s="166"/>
    </row>
    <row r="1190" spans="2:5">
      <c r="B1190" s="46"/>
      <c r="C1190" s="166"/>
      <c r="D1190" s="166"/>
      <c r="E1190" s="166"/>
    </row>
    <row r="1191" spans="2:5">
      <c r="B1191" s="46"/>
      <c r="C1191" s="166"/>
      <c r="D1191" s="166"/>
      <c r="E1191" s="166"/>
    </row>
    <row r="1192" spans="2:5">
      <c r="B1192" s="46"/>
      <c r="C1192" s="166"/>
      <c r="D1192" s="166"/>
      <c r="E1192" s="166"/>
    </row>
    <row r="1193" spans="2:5">
      <c r="B1193" s="46"/>
      <c r="C1193" s="166"/>
      <c r="D1193" s="166"/>
      <c r="E1193" s="166"/>
    </row>
    <row r="1194" spans="2:5">
      <c r="B1194" s="46"/>
      <c r="C1194" s="166"/>
      <c r="D1194" s="166"/>
      <c r="E1194" s="166"/>
    </row>
    <row r="1195" spans="2:5">
      <c r="B1195" s="46"/>
      <c r="C1195" s="166"/>
      <c r="D1195" s="166"/>
      <c r="E1195" s="166"/>
    </row>
    <row r="1196" spans="2:5">
      <c r="B1196" s="46"/>
      <c r="C1196" s="166"/>
      <c r="D1196" s="166"/>
      <c r="E1196" s="166"/>
    </row>
    <row r="1197" spans="2:5">
      <c r="B1197" s="46"/>
      <c r="C1197" s="166"/>
      <c r="D1197" s="166"/>
      <c r="E1197" s="166"/>
    </row>
    <row r="1198" spans="2:5">
      <c r="B1198" s="46"/>
      <c r="C1198" s="166"/>
      <c r="D1198" s="166"/>
      <c r="E1198" s="166"/>
    </row>
    <row r="1199" spans="2:5">
      <c r="B1199" s="46"/>
      <c r="C1199" s="166"/>
      <c r="D1199" s="166"/>
      <c r="E1199" s="166"/>
    </row>
    <row r="1200" spans="2:5">
      <c r="B1200" s="46"/>
      <c r="C1200" s="166"/>
      <c r="D1200" s="166"/>
      <c r="E1200" s="166"/>
    </row>
    <row r="1201" spans="2:5">
      <c r="B1201" s="46"/>
      <c r="C1201" s="166"/>
      <c r="D1201" s="166"/>
      <c r="E1201" s="166"/>
    </row>
    <row r="1202" spans="2:5">
      <c r="B1202" s="46"/>
      <c r="C1202" s="166"/>
      <c r="D1202" s="166"/>
      <c r="E1202" s="166"/>
    </row>
    <row r="1203" spans="2:5">
      <c r="B1203" s="46"/>
      <c r="C1203" s="166"/>
      <c r="D1203" s="166"/>
      <c r="E1203" s="166"/>
    </row>
    <row r="1204" spans="2:5">
      <c r="B1204" s="46"/>
      <c r="C1204" s="166"/>
      <c r="D1204" s="166"/>
      <c r="E1204" s="166"/>
    </row>
    <row r="1205" spans="2:5">
      <c r="B1205" s="46"/>
      <c r="C1205" s="166"/>
      <c r="D1205" s="166"/>
      <c r="E1205" s="166"/>
    </row>
    <row r="1206" spans="2:5">
      <c r="B1206" s="46"/>
      <c r="C1206" s="166"/>
      <c r="D1206" s="166"/>
      <c r="E1206" s="166"/>
    </row>
    <row r="1207" spans="2:5">
      <c r="B1207" s="46"/>
      <c r="C1207" s="166"/>
      <c r="D1207" s="166"/>
      <c r="E1207" s="166"/>
    </row>
    <row r="1208" spans="2:5">
      <c r="B1208" s="46"/>
      <c r="C1208" s="166"/>
      <c r="D1208" s="166"/>
      <c r="E1208" s="166"/>
    </row>
    <row r="1209" spans="2:5">
      <c r="B1209" s="46"/>
      <c r="C1209" s="166"/>
      <c r="D1209" s="166"/>
      <c r="E1209" s="166"/>
    </row>
  </sheetData>
  <sortState xmlns:xlrd2="http://schemas.microsoft.com/office/spreadsheetml/2017/richdata2" ref="L3:N398">
    <sortCondition ref="L3:L398"/>
  </sortState>
  <mergeCells count="1">
    <mergeCell ref="C2:E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9"/>
  <dimension ref="B2:K813"/>
  <sheetViews>
    <sheetView workbookViewId="0"/>
  </sheetViews>
  <sheetFormatPr baseColWidth="10" defaultColWidth="11.44140625" defaultRowHeight="10.199999999999999"/>
  <cols>
    <col min="1" max="2" width="11.44140625" style="104"/>
    <col min="3" max="3" width="13.44140625" style="104" bestFit="1" customWidth="1"/>
    <col min="4" max="9" width="11.44140625" style="104"/>
    <col min="10" max="10" width="11.44140625" style="192"/>
    <col min="11" max="16384" width="11.44140625" style="104"/>
  </cols>
  <sheetData>
    <row r="2" spans="2:11">
      <c r="B2" s="142" t="s">
        <v>24</v>
      </c>
    </row>
    <row r="3" spans="2:11" ht="20.399999999999999">
      <c r="B3" s="193" t="s">
        <v>28</v>
      </c>
      <c r="C3" s="194" t="s">
        <v>29</v>
      </c>
      <c r="D3" s="208"/>
      <c r="E3" s="195" t="s">
        <v>30</v>
      </c>
      <c r="F3" s="195" t="s">
        <v>31</v>
      </c>
      <c r="G3" s="194" t="s">
        <v>32</v>
      </c>
      <c r="H3" s="196"/>
      <c r="I3" s="197"/>
      <c r="J3" s="147"/>
    </row>
    <row r="4" spans="2:11">
      <c r="B4" s="198" t="s">
        <v>162</v>
      </c>
      <c r="C4" s="199">
        <f>Dat_02!B3</f>
        <v>45139</v>
      </c>
      <c r="D4" s="198"/>
      <c r="E4" s="200">
        <f>Dat_02!C3</f>
        <v>3.793801891869407</v>
      </c>
      <c r="F4" s="200">
        <f>Dat_02!D3</f>
        <v>15.940810769841702</v>
      </c>
      <c r="G4" s="200">
        <f>Dat_02!E3</f>
        <v>3.793801891869407</v>
      </c>
      <c r="I4" s="201">
        <f>Dat_02!G3</f>
        <v>0</v>
      </c>
      <c r="J4" s="207">
        <f>IF(Dat_02!H3=0,"",Dat_02!H3)</f>
        <v>2023</v>
      </c>
      <c r="K4" s="104">
        <f>IF(J4=0,"",J4)</f>
        <v>2023</v>
      </c>
    </row>
    <row r="5" spans="2:11">
      <c r="B5" s="198"/>
      <c r="C5" s="199">
        <f>Dat_02!B4</f>
        <v>45140</v>
      </c>
      <c r="D5" s="198"/>
      <c r="E5" s="200">
        <f>Dat_02!C4</f>
        <v>5.0033782764460843</v>
      </c>
      <c r="F5" s="200">
        <f>Dat_02!D4</f>
        <v>15.940810769841702</v>
      </c>
      <c r="G5" s="200">
        <f>Dat_02!E4</f>
        <v>5.0033782764460843</v>
      </c>
      <c r="I5" s="201">
        <f>Dat_02!G4</f>
        <v>0</v>
      </c>
      <c r="J5" s="207" t="str">
        <f>IF(Dat_02!H4=0,"",Dat_02!H4)</f>
        <v/>
      </c>
    </row>
    <row r="6" spans="2:11">
      <c r="B6" s="198"/>
      <c r="C6" s="199">
        <f>Dat_02!B5</f>
        <v>45141</v>
      </c>
      <c r="D6" s="198"/>
      <c r="E6" s="200">
        <f>Dat_02!C5</f>
        <v>3.3466940764507416</v>
      </c>
      <c r="F6" s="200">
        <f>Dat_02!D5</f>
        <v>15.940810769841702</v>
      </c>
      <c r="G6" s="200">
        <f>Dat_02!E5</f>
        <v>3.3466940764507416</v>
      </c>
      <c r="I6" s="201">
        <f>Dat_02!G5</f>
        <v>0</v>
      </c>
      <c r="J6" s="207" t="str">
        <f>IF(Dat_02!H5=0,"",Dat_02!H5)</f>
        <v/>
      </c>
    </row>
    <row r="7" spans="2:11">
      <c r="B7" s="198"/>
      <c r="C7" s="199">
        <f>Dat_02!B6</f>
        <v>45142</v>
      </c>
      <c r="D7" s="198"/>
      <c r="E7" s="200">
        <f>Dat_02!C6</f>
        <v>3.0894375644470164</v>
      </c>
      <c r="F7" s="200">
        <f>Dat_02!D6</f>
        <v>15.940810769841702</v>
      </c>
      <c r="G7" s="200">
        <f>Dat_02!E6</f>
        <v>3.0894375644470164</v>
      </c>
      <c r="I7" s="201">
        <f>Dat_02!G6</f>
        <v>0</v>
      </c>
      <c r="J7" s="207" t="str">
        <f>IF(Dat_02!H6=0,"",Dat_02!H6)</f>
        <v/>
      </c>
    </row>
    <row r="8" spans="2:11">
      <c r="B8" s="198"/>
      <c r="C8" s="199">
        <f>Dat_02!B7</f>
        <v>45143</v>
      </c>
      <c r="D8" s="198"/>
      <c r="E8" s="200">
        <f>Dat_02!C7</f>
        <v>3.5241588124498087</v>
      </c>
      <c r="F8" s="200">
        <f>Dat_02!D7</f>
        <v>15.940810769841702</v>
      </c>
      <c r="G8" s="200">
        <f>Dat_02!E7</f>
        <v>3.5241588124498087</v>
      </c>
      <c r="I8" s="201">
        <f>Dat_02!G7</f>
        <v>0</v>
      </c>
      <c r="J8" s="207" t="str">
        <f>IF(Dat_02!H7=0,"",Dat_02!H7)</f>
        <v/>
      </c>
    </row>
    <row r="9" spans="2:11">
      <c r="B9" s="198"/>
      <c r="C9" s="199">
        <f>Dat_02!B8</f>
        <v>45144</v>
      </c>
      <c r="D9" s="198"/>
      <c r="E9" s="200">
        <f>Dat_02!C8</f>
        <v>2.9849951524479477</v>
      </c>
      <c r="F9" s="200">
        <f>Dat_02!D8</f>
        <v>15.940810769841702</v>
      </c>
      <c r="G9" s="200">
        <f>Dat_02!E8</f>
        <v>2.9849951524479477</v>
      </c>
      <c r="I9" s="201">
        <f>Dat_02!G8</f>
        <v>0</v>
      </c>
      <c r="J9" s="207" t="str">
        <f>IF(Dat_02!H8=0,"",Dat_02!H8)</f>
        <v/>
      </c>
    </row>
    <row r="10" spans="2:11">
      <c r="B10" s="198"/>
      <c r="C10" s="199">
        <f>Dat_02!B9</f>
        <v>45145</v>
      </c>
      <c r="D10" s="198"/>
      <c r="E10" s="200">
        <f>Dat_02!C9</f>
        <v>2.6258801964488776</v>
      </c>
      <c r="F10" s="200">
        <f>Dat_02!D9</f>
        <v>15.940810769841702</v>
      </c>
      <c r="G10" s="200">
        <f>Dat_02!E9</f>
        <v>2.6258801964488776</v>
      </c>
      <c r="I10" s="201">
        <f>Dat_02!G9</f>
        <v>0</v>
      </c>
      <c r="J10" s="207" t="str">
        <f>IF(Dat_02!H9=0,"",Dat_02!H9)</f>
        <v/>
      </c>
    </row>
    <row r="11" spans="2:11">
      <c r="B11" s="198"/>
      <c r="C11" s="199">
        <f>Dat_02!B10</f>
        <v>45146</v>
      </c>
      <c r="D11" s="198"/>
      <c r="E11" s="200">
        <f>Dat_02!C10</f>
        <v>7.0987372324488751</v>
      </c>
      <c r="F11" s="200">
        <f>Dat_02!D10</f>
        <v>15.940810769841702</v>
      </c>
      <c r="G11" s="200">
        <f>Dat_02!E10</f>
        <v>7.0987372324488751</v>
      </c>
      <c r="I11" s="201">
        <f>Dat_02!G10</f>
        <v>0</v>
      </c>
      <c r="J11" s="207" t="str">
        <f>IF(Dat_02!H10=0,"",Dat_02!H10)</f>
        <v/>
      </c>
    </row>
    <row r="12" spans="2:11">
      <c r="B12" s="198"/>
      <c r="C12" s="199">
        <f>Dat_02!B11</f>
        <v>45147</v>
      </c>
      <c r="D12" s="198"/>
      <c r="E12" s="200">
        <f>Dat_02!C11</f>
        <v>12.143784378786354</v>
      </c>
      <c r="F12" s="200">
        <f>Dat_02!D11</f>
        <v>15.940810769841702</v>
      </c>
      <c r="G12" s="200">
        <f>Dat_02!E11</f>
        <v>12.143784378786354</v>
      </c>
      <c r="I12" s="201">
        <f>Dat_02!G11</f>
        <v>0</v>
      </c>
      <c r="J12" s="207" t="str">
        <f>IF(Dat_02!H11=0,"",Dat_02!H11)</f>
        <v/>
      </c>
    </row>
    <row r="13" spans="2:11">
      <c r="B13" s="198"/>
      <c r="C13" s="199">
        <f>Dat_02!B12</f>
        <v>45148</v>
      </c>
      <c r="D13" s="198"/>
      <c r="E13" s="200">
        <f>Dat_02!C12</f>
        <v>2.6470322987891413</v>
      </c>
      <c r="F13" s="200">
        <f>Dat_02!D12</f>
        <v>15.940810769841702</v>
      </c>
      <c r="G13" s="200">
        <f>Dat_02!E12</f>
        <v>2.6470322987891413</v>
      </c>
      <c r="I13" s="201">
        <f>Dat_02!G12</f>
        <v>0</v>
      </c>
      <c r="J13" s="207" t="str">
        <f>IF(Dat_02!H12=0,"",Dat_02!H12)</f>
        <v/>
      </c>
    </row>
    <row r="14" spans="2:11">
      <c r="B14" s="198"/>
      <c r="C14" s="199">
        <f>Dat_02!B13</f>
        <v>45149</v>
      </c>
      <c r="D14" s="198"/>
      <c r="E14" s="200">
        <f>Dat_02!C13</f>
        <v>7.3846153107863506</v>
      </c>
      <c r="F14" s="200">
        <f>Dat_02!D13</f>
        <v>15.940810769841702</v>
      </c>
      <c r="G14" s="200">
        <f>Dat_02!E13</f>
        <v>7.3846153107863506</v>
      </c>
      <c r="I14" s="201">
        <f>Dat_02!G13</f>
        <v>0</v>
      </c>
      <c r="J14" s="207" t="str">
        <f>IF(Dat_02!H13=0,"",Dat_02!H13)</f>
        <v/>
      </c>
    </row>
    <row r="15" spans="2:11">
      <c r="B15" s="198"/>
      <c r="C15" s="199">
        <f>Dat_02!B14</f>
        <v>45150</v>
      </c>
      <c r="D15" s="198"/>
      <c r="E15" s="200">
        <f>Dat_02!C14</f>
        <v>2.7253009507872812</v>
      </c>
      <c r="F15" s="200">
        <f>Dat_02!D14</f>
        <v>15.940810769841702</v>
      </c>
      <c r="G15" s="200">
        <f>Dat_02!E14</f>
        <v>2.7253009507872812</v>
      </c>
      <c r="I15" s="201">
        <f>Dat_02!G14</f>
        <v>0</v>
      </c>
      <c r="J15" s="207" t="str">
        <f>IF(Dat_02!H14=0,"",Dat_02!H14)</f>
        <v/>
      </c>
    </row>
    <row r="16" spans="2:11">
      <c r="B16" s="198"/>
      <c r="C16" s="199">
        <f>Dat_02!B15</f>
        <v>45151</v>
      </c>
      <c r="D16" s="198"/>
      <c r="E16" s="200">
        <f>Dat_02!C15</f>
        <v>2.9226271667872825</v>
      </c>
      <c r="F16" s="200">
        <f>Dat_02!D15</f>
        <v>15.940810769841702</v>
      </c>
      <c r="G16" s="200">
        <f>Dat_02!E15</f>
        <v>2.9226271667872825</v>
      </c>
      <c r="I16" s="201">
        <f>Dat_02!G15</f>
        <v>0</v>
      </c>
      <c r="J16" s="207" t="str">
        <f>IF(Dat_02!H15=0,"",Dat_02!H15)</f>
        <v/>
      </c>
    </row>
    <row r="17" spans="2:10">
      <c r="B17" s="198"/>
      <c r="C17" s="199">
        <f>Dat_02!B16</f>
        <v>45152</v>
      </c>
      <c r="D17" s="198"/>
      <c r="E17" s="200">
        <f>Dat_02!C16</f>
        <v>2.8306519467872824</v>
      </c>
      <c r="F17" s="200">
        <f>Dat_02!D16</f>
        <v>15.940810769841702</v>
      </c>
      <c r="G17" s="200">
        <f>Dat_02!E16</f>
        <v>2.8306519467872824</v>
      </c>
      <c r="I17" s="201">
        <f>Dat_02!G16</f>
        <v>0</v>
      </c>
      <c r="J17" s="207" t="str">
        <f>IF(Dat_02!H16=0,"",Dat_02!H16)</f>
        <v/>
      </c>
    </row>
    <row r="18" spans="2:10">
      <c r="B18" s="198"/>
      <c r="C18" s="199">
        <f>Dat_02!B17</f>
        <v>45153</v>
      </c>
      <c r="D18" s="198"/>
      <c r="E18" s="200">
        <f>Dat_02!C17</f>
        <v>3.0433979587863504</v>
      </c>
      <c r="F18" s="200">
        <f>Dat_02!D17</f>
        <v>15.940810769841702</v>
      </c>
      <c r="G18" s="200">
        <f>Dat_02!E17</f>
        <v>3.0433979587863504</v>
      </c>
      <c r="I18" s="201">
        <f>Dat_02!G17</f>
        <v>15.940810769841702</v>
      </c>
      <c r="J18" s="207" t="str">
        <f>IF(Dat_02!H17=0,"",Dat_02!H17)</f>
        <v/>
      </c>
    </row>
    <row r="19" spans="2:10">
      <c r="B19" s="198"/>
      <c r="C19" s="199">
        <f>Dat_02!B18</f>
        <v>45154</v>
      </c>
      <c r="D19" s="198"/>
      <c r="E19" s="200">
        <f>Dat_02!C18</f>
        <v>3.6049344894848838</v>
      </c>
      <c r="F19" s="200">
        <f>Dat_02!D18</f>
        <v>15.940810769841702</v>
      </c>
      <c r="G19" s="200">
        <f>Dat_02!E18</f>
        <v>3.6049344894848838</v>
      </c>
      <c r="I19" s="201">
        <f>Dat_02!G18</f>
        <v>0</v>
      </c>
      <c r="J19" s="207" t="str">
        <f>IF(Dat_02!H18=0,"",Dat_02!H18)</f>
        <v/>
      </c>
    </row>
    <row r="20" spans="2:10">
      <c r="B20" s="198"/>
      <c r="C20" s="199">
        <f>Dat_02!B19</f>
        <v>45155</v>
      </c>
      <c r="D20" s="198"/>
      <c r="E20" s="200">
        <f>Dat_02!C19</f>
        <v>2.9963558494886091</v>
      </c>
      <c r="F20" s="200">
        <f>Dat_02!D19</f>
        <v>15.940810769841702</v>
      </c>
      <c r="G20" s="200">
        <f>Dat_02!E19</f>
        <v>2.9963558494886091</v>
      </c>
      <c r="I20" s="201">
        <f>Dat_02!G19</f>
        <v>0</v>
      </c>
      <c r="J20" s="207" t="str">
        <f>IF(Dat_02!H19=0,"",Dat_02!H19)</f>
        <v/>
      </c>
    </row>
    <row r="21" spans="2:10">
      <c r="B21" s="198"/>
      <c r="C21" s="199">
        <f>Dat_02!B20</f>
        <v>45156</v>
      </c>
      <c r="D21" s="198"/>
      <c r="E21" s="200">
        <f>Dat_02!C20</f>
        <v>3.9140803974848821</v>
      </c>
      <c r="F21" s="200">
        <f>Dat_02!D20</f>
        <v>15.940810769841702</v>
      </c>
      <c r="G21" s="200">
        <f>Dat_02!E20</f>
        <v>3.9140803974848821</v>
      </c>
      <c r="I21" s="201">
        <f>Dat_02!G20</f>
        <v>0</v>
      </c>
      <c r="J21" s="207" t="str">
        <f>IF(Dat_02!H20=0,"",Dat_02!H20)</f>
        <v/>
      </c>
    </row>
    <row r="22" spans="2:10">
      <c r="B22" s="198"/>
      <c r="C22" s="199">
        <f>Dat_02!B21</f>
        <v>45157</v>
      </c>
      <c r="D22" s="198"/>
      <c r="E22" s="200">
        <f>Dat_02!C21</f>
        <v>2.9136933294867484</v>
      </c>
      <c r="F22" s="200">
        <f>Dat_02!D21</f>
        <v>15.940810769841702</v>
      </c>
      <c r="G22" s="200">
        <f>Dat_02!E21</f>
        <v>2.9136933294867484</v>
      </c>
      <c r="I22" s="201">
        <f>Dat_02!G21</f>
        <v>0</v>
      </c>
      <c r="J22" s="207" t="str">
        <f>IF(Dat_02!H21=0,"",Dat_02!H21)</f>
        <v/>
      </c>
    </row>
    <row r="23" spans="2:10">
      <c r="B23" s="198"/>
      <c r="C23" s="199">
        <f>Dat_02!B22</f>
        <v>45158</v>
      </c>
      <c r="D23" s="198"/>
      <c r="E23" s="200">
        <f>Dat_02!C22</f>
        <v>2.9091485774867469</v>
      </c>
      <c r="F23" s="200">
        <f>Dat_02!D22</f>
        <v>15.940810769841702</v>
      </c>
      <c r="G23" s="200">
        <f>Dat_02!E22</f>
        <v>2.9091485774867469</v>
      </c>
      <c r="I23" s="201">
        <f>Dat_02!G22</f>
        <v>0</v>
      </c>
      <c r="J23" s="207" t="str">
        <f>IF(Dat_02!H22=0,"",Dat_02!H22)</f>
        <v/>
      </c>
    </row>
    <row r="24" spans="2:10">
      <c r="B24" s="198"/>
      <c r="C24" s="199">
        <f>Dat_02!B23</f>
        <v>45159</v>
      </c>
      <c r="D24" s="198"/>
      <c r="E24" s="200">
        <f>Dat_02!C23</f>
        <v>2.9152266014848864</v>
      </c>
      <c r="F24" s="200">
        <f>Dat_02!D23</f>
        <v>15.940810769841702</v>
      </c>
      <c r="G24" s="200">
        <f>Dat_02!E23</f>
        <v>2.9152266014848864</v>
      </c>
      <c r="I24" s="201">
        <f>Dat_02!G23</f>
        <v>0</v>
      </c>
      <c r="J24" s="207" t="str">
        <f>IF(Dat_02!H23=0,"",Dat_02!H23)</f>
        <v/>
      </c>
    </row>
    <row r="25" spans="2:10">
      <c r="B25" s="198"/>
      <c r="C25" s="199">
        <f>Dat_02!B24</f>
        <v>45160</v>
      </c>
      <c r="D25" s="198"/>
      <c r="E25" s="200">
        <f>Dat_02!C24</f>
        <v>2.8881918454848856</v>
      </c>
      <c r="F25" s="200">
        <f>Dat_02!D24</f>
        <v>15.940810769841702</v>
      </c>
      <c r="G25" s="200">
        <f>Dat_02!E24</f>
        <v>2.8881918454848856</v>
      </c>
      <c r="I25" s="201">
        <f>Dat_02!G24</f>
        <v>0</v>
      </c>
      <c r="J25" s="207" t="str">
        <f>IF(Dat_02!H24=0,"",Dat_02!H24)</f>
        <v/>
      </c>
    </row>
    <row r="26" spans="2:10">
      <c r="B26" s="198"/>
      <c r="C26" s="199">
        <f>Dat_02!B25</f>
        <v>45161</v>
      </c>
      <c r="D26" s="198"/>
      <c r="E26" s="200">
        <f>Dat_02!C25</f>
        <v>7.4518020599029038</v>
      </c>
      <c r="F26" s="200">
        <f>Dat_02!D25</f>
        <v>15.940810769841702</v>
      </c>
      <c r="G26" s="200">
        <f>Dat_02!E25</f>
        <v>7.4518020599029038</v>
      </c>
      <c r="I26" s="201">
        <f>Dat_02!G25</f>
        <v>0</v>
      </c>
      <c r="J26" s="207" t="str">
        <f>IF(Dat_02!H25=0,"",Dat_02!H25)</f>
        <v/>
      </c>
    </row>
    <row r="27" spans="2:10">
      <c r="B27" s="198"/>
      <c r="C27" s="199">
        <f>Dat_02!B26</f>
        <v>45162</v>
      </c>
      <c r="D27" s="198"/>
      <c r="E27" s="200">
        <f>Dat_02!C26</f>
        <v>3.3303416158991821</v>
      </c>
      <c r="F27" s="200">
        <f>Dat_02!D26</f>
        <v>15.940810769841702</v>
      </c>
      <c r="G27" s="200">
        <f>Dat_02!E26</f>
        <v>3.3303416158991821</v>
      </c>
      <c r="I27" s="201">
        <f>Dat_02!G26</f>
        <v>0</v>
      </c>
      <c r="J27" s="207" t="str">
        <f>IF(Dat_02!H26=0,"",Dat_02!H26)</f>
        <v/>
      </c>
    </row>
    <row r="28" spans="2:10">
      <c r="B28" s="198"/>
      <c r="C28" s="199">
        <f>Dat_02!B27</f>
        <v>45163</v>
      </c>
      <c r="D28" s="198"/>
      <c r="E28" s="200">
        <f>Dat_02!C27</f>
        <v>2.5362744079010446</v>
      </c>
      <c r="F28" s="200">
        <f>Dat_02!D27</f>
        <v>15.940810769841702</v>
      </c>
      <c r="G28" s="200">
        <f>Dat_02!E27</f>
        <v>2.5362744079010446</v>
      </c>
      <c r="I28" s="201">
        <f>Dat_02!G27</f>
        <v>0</v>
      </c>
      <c r="J28" s="207" t="str">
        <f>IF(Dat_02!H27=0,"",Dat_02!H27)</f>
        <v/>
      </c>
    </row>
    <row r="29" spans="2:10">
      <c r="B29" s="198"/>
      <c r="C29" s="199">
        <f>Dat_02!B28</f>
        <v>45164</v>
      </c>
      <c r="D29" s="198"/>
      <c r="E29" s="200">
        <f>Dat_02!C28</f>
        <v>2.553953243901975</v>
      </c>
      <c r="F29" s="200">
        <f>Dat_02!D28</f>
        <v>15.940810769841702</v>
      </c>
      <c r="G29" s="200">
        <f>Dat_02!E28</f>
        <v>2.553953243901975</v>
      </c>
      <c r="I29" s="201">
        <f>Dat_02!G28</f>
        <v>0</v>
      </c>
      <c r="J29" s="207" t="str">
        <f>IF(Dat_02!H28=0,"",Dat_02!H28)</f>
        <v/>
      </c>
    </row>
    <row r="30" spans="2:10">
      <c r="B30" s="198"/>
      <c r="C30" s="199">
        <f>Dat_02!B29</f>
        <v>45165</v>
      </c>
      <c r="D30" s="198"/>
      <c r="E30" s="200">
        <f>Dat_02!C29</f>
        <v>3.0702208999001122</v>
      </c>
      <c r="F30" s="200">
        <f>Dat_02!D29</f>
        <v>15.940810769841702</v>
      </c>
      <c r="G30" s="200">
        <f>Dat_02!E29</f>
        <v>3.0702208999001122</v>
      </c>
      <c r="I30" s="201">
        <f>Dat_02!G29</f>
        <v>0</v>
      </c>
      <c r="J30" s="207" t="str">
        <f>IF(Dat_02!H29=0,"",Dat_02!H29)</f>
        <v/>
      </c>
    </row>
    <row r="31" spans="2:10">
      <c r="B31" s="198"/>
      <c r="C31" s="199">
        <f>Dat_02!B30</f>
        <v>45166</v>
      </c>
      <c r="D31" s="198"/>
      <c r="E31" s="200">
        <f>Dat_02!C30</f>
        <v>2.6072491359001142</v>
      </c>
      <c r="F31" s="200">
        <f>Dat_02!D30</f>
        <v>15.940810769841702</v>
      </c>
      <c r="G31" s="200">
        <f>Dat_02!E30</f>
        <v>2.6072491359001142</v>
      </c>
      <c r="I31" s="201">
        <f>Dat_02!G30</f>
        <v>0</v>
      </c>
      <c r="J31" s="207" t="str">
        <f>IF(Dat_02!H30=0,"",Dat_02!H30)</f>
        <v/>
      </c>
    </row>
    <row r="32" spans="2:10">
      <c r="B32" s="198"/>
      <c r="C32" s="199">
        <f>Dat_02!B31</f>
        <v>45167</v>
      </c>
      <c r="D32" s="198"/>
      <c r="E32" s="200">
        <f>Dat_02!C31</f>
        <v>3.3259974078991799</v>
      </c>
      <c r="F32" s="200">
        <f>Dat_02!D31</f>
        <v>15.940810769841702</v>
      </c>
      <c r="G32" s="200">
        <f>Dat_02!E31</f>
        <v>3.3259974078991799</v>
      </c>
      <c r="I32" s="201">
        <f>Dat_02!G31</f>
        <v>0</v>
      </c>
      <c r="J32" s="207" t="str">
        <f>IF(Dat_02!H31=0,"",Dat_02!H31)</f>
        <v/>
      </c>
    </row>
    <row r="33" spans="2:10">
      <c r="B33" s="198"/>
      <c r="C33" s="199">
        <f>Dat_02!B32</f>
        <v>45168</v>
      </c>
      <c r="D33" s="198"/>
      <c r="E33" s="200">
        <f>Dat_02!C32</f>
        <v>3.6983790729217798</v>
      </c>
      <c r="F33" s="200">
        <f>Dat_02!D32</f>
        <v>15.940810769841702</v>
      </c>
      <c r="G33" s="200">
        <f>Dat_02!E32</f>
        <v>3.6983790729217798</v>
      </c>
      <c r="I33" s="201">
        <f>Dat_02!G32</f>
        <v>0</v>
      </c>
      <c r="J33" s="207" t="str">
        <f>IF(Dat_02!H32=0,"",Dat_02!H32)</f>
        <v/>
      </c>
    </row>
    <row r="34" spans="2:10">
      <c r="B34" s="198"/>
      <c r="C34" s="199">
        <f>Dat_02!B33</f>
        <v>45169</v>
      </c>
      <c r="D34" s="198"/>
      <c r="E34" s="200">
        <f>Dat_02!C33</f>
        <v>4.1301670889227173</v>
      </c>
      <c r="F34" s="200">
        <f>Dat_02!D33</f>
        <v>15.940810769841702</v>
      </c>
      <c r="G34" s="200">
        <f>Dat_02!E33</f>
        <v>4.1301670889227173</v>
      </c>
      <c r="I34" s="201">
        <f>Dat_02!G33</f>
        <v>0</v>
      </c>
      <c r="J34" s="207" t="str">
        <f>IF(Dat_02!H33=0,"",Dat_02!H33)</f>
        <v/>
      </c>
    </row>
    <row r="35" spans="2:10">
      <c r="B35" s="198" t="s">
        <v>168</v>
      </c>
      <c r="C35" s="199">
        <f>Dat_02!B34</f>
        <v>45170</v>
      </c>
      <c r="D35" s="198"/>
      <c r="E35" s="200">
        <f>Dat_02!C34</f>
        <v>21.388155212921781</v>
      </c>
      <c r="F35" s="200">
        <f>Dat_02!D34</f>
        <v>20.220393285105605</v>
      </c>
      <c r="G35" s="200">
        <f>Dat_02!E34</f>
        <v>20.220393285105605</v>
      </c>
      <c r="I35" s="201">
        <f>Dat_02!G34</f>
        <v>0</v>
      </c>
      <c r="J35" s="207" t="str">
        <f>IF(Dat_02!H34=0,"",Dat_02!H34)</f>
        <v/>
      </c>
    </row>
    <row r="36" spans="2:10">
      <c r="B36" s="198"/>
      <c r="C36" s="199">
        <f>Dat_02!B35</f>
        <v>45171</v>
      </c>
      <c r="D36" s="198"/>
      <c r="E36" s="200">
        <f>Dat_02!C35</f>
        <v>10.319054752920852</v>
      </c>
      <c r="F36" s="200">
        <f>Dat_02!D35</f>
        <v>20.220393285105605</v>
      </c>
      <c r="G36" s="200">
        <f>Dat_02!E35</f>
        <v>10.319054752920852</v>
      </c>
      <c r="I36" s="201">
        <f>Dat_02!G35</f>
        <v>0</v>
      </c>
      <c r="J36" s="207" t="str">
        <f>IF(Dat_02!H35=0,"",Dat_02!H35)</f>
        <v/>
      </c>
    </row>
    <row r="37" spans="2:10">
      <c r="B37" s="198"/>
      <c r="C37" s="199">
        <f>Dat_02!B36</f>
        <v>45172</v>
      </c>
      <c r="D37" s="198"/>
      <c r="E37" s="200">
        <f>Dat_02!C36</f>
        <v>11.337796992919921</v>
      </c>
      <c r="F37" s="200">
        <f>Dat_02!D36</f>
        <v>20.220393285105605</v>
      </c>
      <c r="G37" s="200">
        <f>Dat_02!E36</f>
        <v>11.337796992919921</v>
      </c>
      <c r="I37" s="201">
        <f>Dat_02!G36</f>
        <v>0</v>
      </c>
      <c r="J37" s="207" t="str">
        <f>IF(Dat_02!H36=0,"",Dat_02!H36)</f>
        <v/>
      </c>
    </row>
    <row r="38" spans="2:10">
      <c r="B38" s="198"/>
      <c r="C38" s="199">
        <f>Dat_02!B37</f>
        <v>45173</v>
      </c>
      <c r="D38" s="198"/>
      <c r="E38" s="200">
        <f>Dat_02!C37</f>
        <v>13.641414236922715</v>
      </c>
      <c r="F38" s="200">
        <f>Dat_02!D37</f>
        <v>20.220393285105605</v>
      </c>
      <c r="G38" s="200">
        <f>Dat_02!E37</f>
        <v>13.641414236922715</v>
      </c>
      <c r="I38" s="201">
        <f>Dat_02!G37</f>
        <v>0</v>
      </c>
      <c r="J38" s="207" t="str">
        <f>IF(Dat_02!H37=0,"",Dat_02!H37)</f>
        <v/>
      </c>
    </row>
    <row r="39" spans="2:10">
      <c r="B39" s="198"/>
      <c r="C39" s="199">
        <f>Dat_02!B38</f>
        <v>45174</v>
      </c>
      <c r="D39" s="198"/>
      <c r="E39" s="200">
        <f>Dat_02!C38</f>
        <v>21.318054852921787</v>
      </c>
      <c r="F39" s="200">
        <f>Dat_02!D38</f>
        <v>20.220393285105605</v>
      </c>
      <c r="G39" s="200">
        <f>Dat_02!E38</f>
        <v>20.220393285105605</v>
      </c>
      <c r="I39" s="201">
        <f>Dat_02!G38</f>
        <v>0</v>
      </c>
      <c r="J39" s="207" t="str">
        <f>IF(Dat_02!H38=0,"",Dat_02!H38)</f>
        <v/>
      </c>
    </row>
    <row r="40" spans="2:10">
      <c r="B40" s="198"/>
      <c r="C40" s="199">
        <f>Dat_02!B39</f>
        <v>45175</v>
      </c>
      <c r="D40" s="198"/>
      <c r="E40" s="200">
        <f>Dat_02!C39</f>
        <v>40.18969514857428</v>
      </c>
      <c r="F40" s="200">
        <f>Dat_02!D39</f>
        <v>20.220393285105605</v>
      </c>
      <c r="G40" s="200">
        <f>Dat_02!E39</f>
        <v>20.220393285105605</v>
      </c>
      <c r="I40" s="201">
        <f>Dat_02!G39</f>
        <v>0</v>
      </c>
      <c r="J40" s="207" t="str">
        <f>IF(Dat_02!H39=0,"",Dat_02!H39)</f>
        <v/>
      </c>
    </row>
    <row r="41" spans="2:10">
      <c r="B41" s="198"/>
      <c r="C41" s="199">
        <f>Dat_02!B40</f>
        <v>45176</v>
      </c>
      <c r="D41" s="198"/>
      <c r="E41" s="200">
        <f>Dat_02!C40</f>
        <v>44.319692828575214</v>
      </c>
      <c r="F41" s="200">
        <f>Dat_02!D40</f>
        <v>20.220393285105605</v>
      </c>
      <c r="G41" s="200">
        <f>Dat_02!E40</f>
        <v>20.220393285105605</v>
      </c>
      <c r="I41" s="201">
        <f>Dat_02!G40</f>
        <v>0</v>
      </c>
      <c r="J41" s="207" t="str">
        <f>IF(Dat_02!H40=0,"",Dat_02!H40)</f>
        <v/>
      </c>
    </row>
    <row r="42" spans="2:10">
      <c r="B42" s="198"/>
      <c r="C42" s="199">
        <f>Dat_02!B41</f>
        <v>45177</v>
      </c>
      <c r="D42" s="198"/>
      <c r="E42" s="200">
        <f>Dat_02!C41</f>
        <v>39.886098017574284</v>
      </c>
      <c r="F42" s="200">
        <f>Dat_02!D41</f>
        <v>20.220393285105605</v>
      </c>
      <c r="G42" s="200">
        <f>Dat_02!E41</f>
        <v>20.220393285105605</v>
      </c>
      <c r="I42" s="201">
        <f>Dat_02!G41</f>
        <v>0</v>
      </c>
      <c r="J42" s="207" t="str">
        <f>IF(Dat_02!H41=0,"",Dat_02!H41)</f>
        <v/>
      </c>
    </row>
    <row r="43" spans="2:10">
      <c r="B43" s="198"/>
      <c r="C43" s="199">
        <f>Dat_02!B42</f>
        <v>45178</v>
      </c>
      <c r="D43" s="198"/>
      <c r="E43" s="200">
        <f>Dat_02!C42</f>
        <v>27.240925667576143</v>
      </c>
      <c r="F43" s="200">
        <f>Dat_02!D42</f>
        <v>20.220393285105605</v>
      </c>
      <c r="G43" s="200">
        <f>Dat_02!E42</f>
        <v>20.220393285105605</v>
      </c>
      <c r="I43" s="201">
        <f>Dat_02!G42</f>
        <v>0</v>
      </c>
      <c r="J43" s="207" t="str">
        <f>IF(Dat_02!H42=0,"",Dat_02!H42)</f>
        <v/>
      </c>
    </row>
    <row r="44" spans="2:10">
      <c r="B44" s="198"/>
      <c r="C44" s="199">
        <f>Dat_02!B43</f>
        <v>45179</v>
      </c>
      <c r="D44" s="198"/>
      <c r="E44" s="200">
        <f>Dat_02!C43</f>
        <v>23.551585360575213</v>
      </c>
      <c r="F44" s="200">
        <f>Dat_02!D43</f>
        <v>20.220393285105605</v>
      </c>
      <c r="G44" s="200">
        <f>Dat_02!E43</f>
        <v>20.220393285105605</v>
      </c>
      <c r="I44" s="201">
        <f>Dat_02!G43</f>
        <v>0</v>
      </c>
      <c r="J44" s="207" t="str">
        <f>IF(Dat_02!H43=0,"",Dat_02!H43)</f>
        <v/>
      </c>
    </row>
    <row r="45" spans="2:10">
      <c r="B45" s="198"/>
      <c r="C45" s="199">
        <f>Dat_02!B44</f>
        <v>45180</v>
      </c>
      <c r="D45" s="198"/>
      <c r="E45" s="200">
        <f>Dat_02!C44</f>
        <v>35.294461380574276</v>
      </c>
      <c r="F45" s="200">
        <f>Dat_02!D44</f>
        <v>20.220393285105605</v>
      </c>
      <c r="G45" s="200">
        <f>Dat_02!E44</f>
        <v>20.220393285105605</v>
      </c>
      <c r="I45" s="201">
        <f>Dat_02!G44</f>
        <v>0</v>
      </c>
      <c r="J45" s="207" t="str">
        <f>IF(Dat_02!H44=0,"",Dat_02!H44)</f>
        <v/>
      </c>
    </row>
    <row r="46" spans="2:10">
      <c r="B46" s="198"/>
      <c r="C46" s="199">
        <f>Dat_02!B45</f>
        <v>45181</v>
      </c>
      <c r="D46" s="198"/>
      <c r="E46" s="200">
        <f>Dat_02!C45</f>
        <v>37.172804696575213</v>
      </c>
      <c r="F46" s="200">
        <f>Dat_02!D45</f>
        <v>20.220393285105605</v>
      </c>
      <c r="G46" s="200">
        <f>Dat_02!E45</f>
        <v>20.220393285105605</v>
      </c>
      <c r="I46" s="201">
        <f>Dat_02!G45</f>
        <v>0</v>
      </c>
      <c r="J46" s="207" t="str">
        <f>IF(Dat_02!H45=0,"",Dat_02!H45)</f>
        <v/>
      </c>
    </row>
    <row r="47" spans="2:10">
      <c r="B47" s="198"/>
      <c r="C47" s="199">
        <f>Dat_02!B46</f>
        <v>45182</v>
      </c>
      <c r="D47" s="198"/>
      <c r="E47" s="200">
        <f>Dat_02!C46</f>
        <v>22.219223154021087</v>
      </c>
      <c r="F47" s="200">
        <f>Dat_02!D46</f>
        <v>20.220393285105605</v>
      </c>
      <c r="G47" s="200">
        <f>Dat_02!E46</f>
        <v>20.220393285105605</v>
      </c>
      <c r="I47" s="201">
        <f>Dat_02!G46</f>
        <v>0</v>
      </c>
      <c r="J47" s="207" t="str">
        <f>IF(Dat_02!H46=0,"",Dat_02!H46)</f>
        <v/>
      </c>
    </row>
    <row r="48" spans="2:10">
      <c r="B48" s="198"/>
      <c r="C48" s="199">
        <f>Dat_02!B47</f>
        <v>45183</v>
      </c>
      <c r="D48" s="198"/>
      <c r="E48" s="200">
        <f>Dat_02!C47</f>
        <v>19.39009074702016</v>
      </c>
      <c r="F48" s="200">
        <f>Dat_02!D47</f>
        <v>20.220393285105605</v>
      </c>
      <c r="G48" s="200">
        <f>Dat_02!E47</f>
        <v>19.39009074702016</v>
      </c>
      <c r="I48" s="201">
        <f>Dat_02!G47</f>
        <v>0</v>
      </c>
      <c r="J48" s="207" t="str">
        <f>IF(Dat_02!H47=0,"",Dat_02!H47)</f>
        <v/>
      </c>
    </row>
    <row r="49" spans="2:10">
      <c r="B49" s="198"/>
      <c r="C49" s="199">
        <f>Dat_02!B48</f>
        <v>45184</v>
      </c>
      <c r="D49" s="198"/>
      <c r="E49" s="200">
        <f>Dat_02!C48</f>
        <v>26.119200957019228</v>
      </c>
      <c r="F49" s="200">
        <f>Dat_02!D48</f>
        <v>20.220393285105605</v>
      </c>
      <c r="G49" s="200">
        <f>Dat_02!E48</f>
        <v>20.220393285105605</v>
      </c>
      <c r="I49" s="201">
        <f>Dat_02!G48</f>
        <v>20.220393285105605</v>
      </c>
      <c r="J49" s="207" t="str">
        <f>IF(Dat_02!H48=0,"",Dat_02!H48)</f>
        <v/>
      </c>
    </row>
    <row r="50" spans="2:10">
      <c r="B50" s="198"/>
      <c r="C50" s="199">
        <f>Dat_02!B49</f>
        <v>45185</v>
      </c>
      <c r="D50" s="198"/>
      <c r="E50" s="200">
        <f>Dat_02!C49</f>
        <v>18.903673146022022</v>
      </c>
      <c r="F50" s="200">
        <f>Dat_02!D49</f>
        <v>20.220393285105605</v>
      </c>
      <c r="G50" s="200">
        <f>Dat_02!E49</f>
        <v>18.903673146022022</v>
      </c>
      <c r="I50" s="201">
        <f>Dat_02!G49</f>
        <v>0</v>
      </c>
      <c r="J50" s="207" t="str">
        <f>IF(Dat_02!H49=0,"",Dat_02!H49)</f>
        <v/>
      </c>
    </row>
    <row r="51" spans="2:10">
      <c r="B51" s="198"/>
      <c r="C51" s="199">
        <f>Dat_02!B50</f>
        <v>45186</v>
      </c>
      <c r="D51" s="198"/>
      <c r="E51" s="200">
        <f>Dat_02!C50</f>
        <v>10.851405378019226</v>
      </c>
      <c r="F51" s="200">
        <f>Dat_02!D50</f>
        <v>20.220393285105605</v>
      </c>
      <c r="G51" s="200">
        <f>Dat_02!E50</f>
        <v>10.851405378019226</v>
      </c>
      <c r="I51" s="201">
        <f>Dat_02!G50</f>
        <v>0</v>
      </c>
      <c r="J51" s="207" t="str">
        <f>IF(Dat_02!H50=0,"",Dat_02!H50)</f>
        <v/>
      </c>
    </row>
    <row r="52" spans="2:10">
      <c r="B52" s="198"/>
      <c r="C52" s="199">
        <f>Dat_02!B51</f>
        <v>45187</v>
      </c>
      <c r="D52" s="198"/>
      <c r="E52" s="200">
        <f>Dat_02!C51</f>
        <v>26.837577350022023</v>
      </c>
      <c r="F52" s="200">
        <f>Dat_02!D51</f>
        <v>20.220393285105605</v>
      </c>
      <c r="G52" s="200">
        <f>Dat_02!E51</f>
        <v>20.220393285105605</v>
      </c>
      <c r="I52" s="201">
        <f>Dat_02!G51</f>
        <v>0</v>
      </c>
      <c r="J52" s="207" t="str">
        <f>IF(Dat_02!H51=0,"",Dat_02!H51)</f>
        <v/>
      </c>
    </row>
    <row r="53" spans="2:10">
      <c r="B53" s="198"/>
      <c r="C53" s="199">
        <f>Dat_02!B52</f>
        <v>45188</v>
      </c>
      <c r="D53" s="198"/>
      <c r="E53" s="200">
        <f>Dat_02!C52</f>
        <v>28.399612466020159</v>
      </c>
      <c r="F53" s="200">
        <f>Dat_02!D52</f>
        <v>20.220393285105605</v>
      </c>
      <c r="G53" s="200">
        <f>Dat_02!E52</f>
        <v>20.220393285105605</v>
      </c>
      <c r="I53" s="201">
        <f>Dat_02!G52</f>
        <v>0</v>
      </c>
      <c r="J53" s="207" t="str">
        <f>IF(Dat_02!H52=0,"",Dat_02!H52)</f>
        <v/>
      </c>
    </row>
    <row r="54" spans="2:10">
      <c r="B54" s="198"/>
      <c r="C54" s="199">
        <f>Dat_02!B53</f>
        <v>45189</v>
      </c>
      <c r="D54" s="198"/>
      <c r="E54" s="200">
        <f>Dat_02!C53</f>
        <v>23.755646107410477</v>
      </c>
      <c r="F54" s="200">
        <f>Dat_02!D53</f>
        <v>20.220393285105605</v>
      </c>
      <c r="G54" s="200">
        <f>Dat_02!E53</f>
        <v>20.220393285105605</v>
      </c>
      <c r="I54" s="201">
        <f>Dat_02!G53</f>
        <v>0</v>
      </c>
      <c r="J54" s="207" t="str">
        <f>IF(Dat_02!H53=0,"",Dat_02!H53)</f>
        <v/>
      </c>
    </row>
    <row r="55" spans="2:10">
      <c r="B55" s="198"/>
      <c r="C55" s="199">
        <f>Dat_02!B54</f>
        <v>45190</v>
      </c>
      <c r="D55" s="198"/>
      <c r="E55" s="200">
        <f>Dat_02!C54</f>
        <v>14.993906731411407</v>
      </c>
      <c r="F55" s="200">
        <f>Dat_02!D54</f>
        <v>20.220393285105605</v>
      </c>
      <c r="G55" s="200">
        <f>Dat_02!E54</f>
        <v>14.993906731411407</v>
      </c>
      <c r="I55" s="201">
        <f>Dat_02!G54</f>
        <v>0</v>
      </c>
      <c r="J55" s="207" t="str">
        <f>IF(Dat_02!H54=0,"",Dat_02!H54)</f>
        <v/>
      </c>
    </row>
    <row r="56" spans="2:10">
      <c r="B56" s="198"/>
      <c r="C56" s="199">
        <f>Dat_02!B55</f>
        <v>45191</v>
      </c>
      <c r="D56" s="198"/>
      <c r="E56" s="200">
        <f>Dat_02!C55</f>
        <v>26.327376983410474</v>
      </c>
      <c r="F56" s="200">
        <f>Dat_02!D55</f>
        <v>20.220393285105605</v>
      </c>
      <c r="G56" s="200">
        <f>Dat_02!E55</f>
        <v>20.220393285105605</v>
      </c>
      <c r="I56" s="201">
        <f>Dat_02!G55</f>
        <v>0</v>
      </c>
      <c r="J56" s="207" t="str">
        <f>IF(Dat_02!H55=0,"",Dat_02!H55)</f>
        <v/>
      </c>
    </row>
    <row r="57" spans="2:10">
      <c r="B57" s="198"/>
      <c r="C57" s="199">
        <f>Dat_02!B56</f>
        <v>45192</v>
      </c>
      <c r="D57" s="198"/>
      <c r="E57" s="200">
        <f>Dat_02!C56</f>
        <v>19.125017947411408</v>
      </c>
      <c r="F57" s="200">
        <f>Dat_02!D56</f>
        <v>20.220393285105605</v>
      </c>
      <c r="G57" s="200">
        <f>Dat_02!E56</f>
        <v>19.125017947411408</v>
      </c>
      <c r="I57" s="201">
        <f>Dat_02!G56</f>
        <v>0</v>
      </c>
      <c r="J57" s="207" t="str">
        <f>IF(Dat_02!H56=0,"",Dat_02!H56)</f>
        <v/>
      </c>
    </row>
    <row r="58" spans="2:10">
      <c r="B58" s="198"/>
      <c r="C58" s="199">
        <f>Dat_02!B57</f>
        <v>45193</v>
      </c>
      <c r="D58" s="198"/>
      <c r="E58" s="200">
        <f>Dat_02!C57</f>
        <v>17.897973575408614</v>
      </c>
      <c r="F58" s="200">
        <f>Dat_02!D57</f>
        <v>20.220393285105605</v>
      </c>
      <c r="G58" s="200">
        <f>Dat_02!E57</f>
        <v>17.897973575408614</v>
      </c>
      <c r="I58" s="201">
        <f>Dat_02!G57</f>
        <v>0</v>
      </c>
      <c r="J58" s="207" t="str">
        <f>IF(Dat_02!H57=0,"",Dat_02!H57)</f>
        <v/>
      </c>
    </row>
    <row r="59" spans="2:10">
      <c r="B59" s="198"/>
      <c r="C59" s="199">
        <f>Dat_02!B58</f>
        <v>45194</v>
      </c>
      <c r="D59" s="198"/>
      <c r="E59" s="200">
        <f>Dat_02!C58</f>
        <v>32.557516671412344</v>
      </c>
      <c r="F59" s="200">
        <f>Dat_02!D58</f>
        <v>20.220393285105605</v>
      </c>
      <c r="G59" s="200">
        <f>Dat_02!E58</f>
        <v>20.220393285105605</v>
      </c>
      <c r="I59" s="201">
        <f>Dat_02!G58</f>
        <v>0</v>
      </c>
      <c r="J59" s="207" t="str">
        <f>IF(Dat_02!H58=0,"",Dat_02!H58)</f>
        <v/>
      </c>
    </row>
    <row r="60" spans="2:10">
      <c r="B60" s="198"/>
      <c r="C60" s="199">
        <f>Dat_02!B59</f>
        <v>45195</v>
      </c>
      <c r="D60" s="198"/>
      <c r="E60" s="200">
        <f>Dat_02!C59</f>
        <v>34.472968899409551</v>
      </c>
      <c r="F60" s="200">
        <f>Dat_02!D59</f>
        <v>20.220393285105605</v>
      </c>
      <c r="G60" s="200">
        <f>Dat_02!E59</f>
        <v>20.220393285105605</v>
      </c>
      <c r="I60" s="201">
        <f>Dat_02!G59</f>
        <v>0</v>
      </c>
      <c r="J60" s="207" t="str">
        <f>IF(Dat_02!H59=0,"",Dat_02!H59)</f>
        <v/>
      </c>
    </row>
    <row r="61" spans="2:10">
      <c r="B61" s="198"/>
      <c r="C61" s="199">
        <f>Dat_02!B60</f>
        <v>45196</v>
      </c>
      <c r="D61" s="198"/>
      <c r="E61" s="200">
        <f>Dat_02!C60</f>
        <v>21.829615369558109</v>
      </c>
      <c r="F61" s="200">
        <f>Dat_02!D60</f>
        <v>20.220393285105605</v>
      </c>
      <c r="G61" s="200">
        <f>Dat_02!E60</f>
        <v>20.220393285105605</v>
      </c>
      <c r="I61" s="201">
        <f>Dat_02!G60</f>
        <v>0</v>
      </c>
      <c r="J61" s="207" t="str">
        <f>IF(Dat_02!H60=0,"",Dat_02!H60)</f>
        <v/>
      </c>
    </row>
    <row r="62" spans="2:10">
      <c r="B62" s="198"/>
      <c r="C62" s="199">
        <f>Dat_02!B61</f>
        <v>45197</v>
      </c>
      <c r="D62" s="198"/>
      <c r="E62" s="200">
        <f>Dat_02!C61</f>
        <v>19.390604873559038</v>
      </c>
      <c r="F62" s="200">
        <f>Dat_02!D61</f>
        <v>20.220393285105605</v>
      </c>
      <c r="G62" s="200">
        <f>Dat_02!E61</f>
        <v>19.390604873559038</v>
      </c>
      <c r="I62" s="201">
        <f>Dat_02!G61</f>
        <v>0</v>
      </c>
      <c r="J62" s="207" t="str">
        <f>IF(Dat_02!H61=0,"",Dat_02!H61)</f>
        <v/>
      </c>
    </row>
    <row r="63" spans="2:10">
      <c r="B63" s="198"/>
      <c r="C63" s="199">
        <f>Dat_02!B62</f>
        <v>45198</v>
      </c>
      <c r="D63" s="198"/>
      <c r="E63" s="200">
        <f>Dat_02!C62</f>
        <v>20.590276989558109</v>
      </c>
      <c r="F63" s="200">
        <f>Dat_02!D62</f>
        <v>20.220393285105605</v>
      </c>
      <c r="G63" s="200">
        <f>Dat_02!E62</f>
        <v>20.220393285105605</v>
      </c>
      <c r="I63" s="201">
        <f>Dat_02!G62</f>
        <v>0</v>
      </c>
      <c r="J63" s="207" t="str">
        <f>IF(Dat_02!H62=0,"",Dat_02!H62)</f>
        <v/>
      </c>
    </row>
    <row r="64" spans="2:10">
      <c r="B64" s="198"/>
      <c r="C64" s="199">
        <f>Dat_02!B63</f>
        <v>45199</v>
      </c>
      <c r="D64" s="198"/>
      <c r="E64" s="200">
        <f>Dat_02!C63</f>
        <v>2.523506689559039</v>
      </c>
      <c r="F64" s="200">
        <f>Dat_02!D63</f>
        <v>20.220393285105605</v>
      </c>
      <c r="G64" s="200">
        <f>Dat_02!E63</f>
        <v>2.523506689559039</v>
      </c>
      <c r="I64" s="201">
        <f>Dat_02!G63</f>
        <v>0</v>
      </c>
      <c r="J64" s="207" t="str">
        <f>IF(Dat_02!H63=0,"",Dat_02!H63)</f>
        <v/>
      </c>
    </row>
    <row r="65" spans="2:10">
      <c r="B65" s="198" t="s">
        <v>169</v>
      </c>
      <c r="C65" s="199">
        <f>Dat_02!B64</f>
        <v>45200</v>
      </c>
      <c r="D65" s="198"/>
      <c r="E65" s="200">
        <f>Dat_02!C64</f>
        <v>2.1056485495590422</v>
      </c>
      <c r="F65" s="200">
        <f>Dat_02!D64</f>
        <v>40.400211353346023</v>
      </c>
      <c r="G65" s="200">
        <f>Dat_02!E64</f>
        <v>2.1056485495590422</v>
      </c>
      <c r="I65" s="201">
        <f>Dat_02!G64</f>
        <v>0</v>
      </c>
      <c r="J65" s="207" t="str">
        <f>IF(Dat_02!H64=0,"",Dat_02!H64)</f>
        <v/>
      </c>
    </row>
    <row r="66" spans="2:10">
      <c r="B66" s="198"/>
      <c r="C66" s="199">
        <f>Dat_02!B65</f>
        <v>45201</v>
      </c>
      <c r="D66" s="198"/>
      <c r="E66" s="200">
        <f>Dat_02!C65</f>
        <v>2.635984137558109</v>
      </c>
      <c r="F66" s="200">
        <f>Dat_02!D65</f>
        <v>40.400211353346023</v>
      </c>
      <c r="G66" s="200">
        <f>Dat_02!E65</f>
        <v>2.635984137558109</v>
      </c>
      <c r="I66" s="201">
        <f>Dat_02!G65</f>
        <v>0</v>
      </c>
      <c r="J66" s="207" t="str">
        <f>IF(Dat_02!H65=0,"",Dat_02!H65)</f>
        <v/>
      </c>
    </row>
    <row r="67" spans="2:10">
      <c r="B67" s="198"/>
      <c r="C67" s="199">
        <f>Dat_02!B66</f>
        <v>45202</v>
      </c>
      <c r="D67" s="198"/>
      <c r="E67" s="200">
        <f>Dat_02!C66</f>
        <v>3.8150691695590395</v>
      </c>
      <c r="F67" s="200">
        <f>Dat_02!D66</f>
        <v>40.400211353346023</v>
      </c>
      <c r="G67" s="200">
        <f>Dat_02!E66</f>
        <v>3.8150691695590395</v>
      </c>
      <c r="I67" s="201">
        <f>Dat_02!G66</f>
        <v>0</v>
      </c>
      <c r="J67" s="207" t="str">
        <f>IF(Dat_02!H66=0,"",Dat_02!H66)</f>
        <v/>
      </c>
    </row>
    <row r="68" spans="2:10">
      <c r="B68" s="198"/>
      <c r="C68" s="199">
        <f>Dat_02!B67</f>
        <v>45203</v>
      </c>
      <c r="D68" s="198"/>
      <c r="E68" s="200">
        <f>Dat_02!C67</f>
        <v>8.2569853218427092</v>
      </c>
      <c r="F68" s="200">
        <f>Dat_02!D67</f>
        <v>40.400211353346023</v>
      </c>
      <c r="G68" s="200">
        <f>Dat_02!E67</f>
        <v>8.2569853218427092</v>
      </c>
      <c r="I68" s="201">
        <f>Dat_02!G67</f>
        <v>0</v>
      </c>
      <c r="J68" s="207" t="str">
        <f>IF(Dat_02!H67=0,"",Dat_02!H67)</f>
        <v/>
      </c>
    </row>
    <row r="69" spans="2:10">
      <c r="B69" s="198"/>
      <c r="C69" s="199">
        <f>Dat_02!B68</f>
        <v>45204</v>
      </c>
      <c r="D69" s="198"/>
      <c r="E69" s="200">
        <f>Dat_02!C68</f>
        <v>20.672574646844573</v>
      </c>
      <c r="F69" s="200">
        <f>Dat_02!D68</f>
        <v>40.400211353346023</v>
      </c>
      <c r="G69" s="200">
        <f>Dat_02!E68</f>
        <v>20.672574646844573</v>
      </c>
      <c r="I69" s="201">
        <f>Dat_02!G68</f>
        <v>0</v>
      </c>
      <c r="J69" s="207" t="str">
        <f>IF(Dat_02!H68=0,"",Dat_02!H68)</f>
        <v/>
      </c>
    </row>
    <row r="70" spans="2:10">
      <c r="B70" s="198"/>
      <c r="C70" s="199">
        <f>Dat_02!B69</f>
        <v>45205</v>
      </c>
      <c r="D70" s="198"/>
      <c r="E70" s="200">
        <f>Dat_02!C69</f>
        <v>22.144515225843644</v>
      </c>
      <c r="F70" s="200">
        <f>Dat_02!D69</f>
        <v>40.400211353346023</v>
      </c>
      <c r="G70" s="200">
        <f>Dat_02!E69</f>
        <v>22.144515225843644</v>
      </c>
      <c r="I70" s="201">
        <f>Dat_02!G69</f>
        <v>0</v>
      </c>
      <c r="J70" s="207" t="str">
        <f>IF(Dat_02!H69=0,"",Dat_02!H69)</f>
        <v/>
      </c>
    </row>
    <row r="71" spans="2:10">
      <c r="B71" s="198"/>
      <c r="C71" s="199">
        <f>Dat_02!B70</f>
        <v>45206</v>
      </c>
      <c r="D71" s="198"/>
      <c r="E71" s="200">
        <f>Dat_02!C70</f>
        <v>5.1140933218445719</v>
      </c>
      <c r="F71" s="200">
        <f>Dat_02!D70</f>
        <v>40.400211353346023</v>
      </c>
      <c r="G71" s="200">
        <f>Dat_02!E70</f>
        <v>5.1140933218445719</v>
      </c>
      <c r="I71" s="201">
        <f>Dat_02!G70</f>
        <v>0</v>
      </c>
      <c r="J71" s="207" t="str">
        <f>IF(Dat_02!H70=0,"",Dat_02!H70)</f>
        <v/>
      </c>
    </row>
    <row r="72" spans="2:10">
      <c r="B72" s="198"/>
      <c r="C72" s="199">
        <f>Dat_02!B71</f>
        <v>45207</v>
      </c>
      <c r="D72" s="198"/>
      <c r="E72" s="200">
        <f>Dat_02!C71</f>
        <v>3.4750962828436425</v>
      </c>
      <c r="F72" s="200">
        <f>Dat_02!D71</f>
        <v>40.400211353346023</v>
      </c>
      <c r="G72" s="200">
        <f>Dat_02!E71</f>
        <v>3.4750962828436425</v>
      </c>
      <c r="I72" s="201">
        <f>Dat_02!G71</f>
        <v>0</v>
      </c>
      <c r="J72" s="207" t="str">
        <f>IF(Dat_02!H71=0,"",Dat_02!H71)</f>
        <v/>
      </c>
    </row>
    <row r="73" spans="2:10">
      <c r="B73" s="198"/>
      <c r="C73" s="199">
        <f>Dat_02!B72</f>
        <v>45208</v>
      </c>
      <c r="D73" s="198"/>
      <c r="E73" s="200">
        <f>Dat_02!C72</f>
        <v>22.509661284844572</v>
      </c>
      <c r="F73" s="200">
        <f>Dat_02!D72</f>
        <v>40.400211353346023</v>
      </c>
      <c r="G73" s="200">
        <f>Dat_02!E72</f>
        <v>22.509661284844572</v>
      </c>
      <c r="I73" s="201">
        <f>Dat_02!G72</f>
        <v>0</v>
      </c>
      <c r="J73" s="207" t="str">
        <f>IF(Dat_02!H72=0,"",Dat_02!H72)</f>
        <v/>
      </c>
    </row>
    <row r="74" spans="2:10">
      <c r="B74" s="198"/>
      <c r="C74" s="199">
        <f>Dat_02!B73</f>
        <v>45209</v>
      </c>
      <c r="D74" s="198"/>
      <c r="E74" s="200">
        <f>Dat_02!C73</f>
        <v>24.315748561843641</v>
      </c>
      <c r="F74" s="200">
        <f>Dat_02!D73</f>
        <v>40.400211353346023</v>
      </c>
      <c r="G74" s="200">
        <f>Dat_02!E73</f>
        <v>24.315748561843641</v>
      </c>
      <c r="I74" s="201">
        <f>Dat_02!G73</f>
        <v>0</v>
      </c>
      <c r="J74" s="207" t="str">
        <f>IF(Dat_02!H73=0,"",Dat_02!H73)</f>
        <v/>
      </c>
    </row>
    <row r="75" spans="2:10">
      <c r="B75" s="198"/>
      <c r="C75" s="199">
        <f>Dat_02!B74</f>
        <v>45210</v>
      </c>
      <c r="D75" s="198"/>
      <c r="E75" s="200">
        <f>Dat_02!C74</f>
        <v>16.618847536526957</v>
      </c>
      <c r="F75" s="200">
        <f>Dat_02!D74</f>
        <v>40.400211353346023</v>
      </c>
      <c r="G75" s="200">
        <f>Dat_02!E74</f>
        <v>16.618847536526957</v>
      </c>
      <c r="I75" s="201">
        <f>Dat_02!G74</f>
        <v>0</v>
      </c>
      <c r="J75" s="207" t="str">
        <f>IF(Dat_02!H74=0,"",Dat_02!H74)</f>
        <v/>
      </c>
    </row>
    <row r="76" spans="2:10">
      <c r="B76" s="198"/>
      <c r="C76" s="199">
        <f>Dat_02!B75</f>
        <v>45211</v>
      </c>
      <c r="D76" s="198"/>
      <c r="E76" s="200">
        <f>Dat_02!C75</f>
        <v>8.7665859895250904</v>
      </c>
      <c r="F76" s="200">
        <f>Dat_02!D75</f>
        <v>40.400211353346023</v>
      </c>
      <c r="G76" s="200">
        <f>Dat_02!E75</f>
        <v>8.7665859895250904</v>
      </c>
      <c r="I76" s="201">
        <f>Dat_02!G75</f>
        <v>0</v>
      </c>
      <c r="J76" s="207" t="str">
        <f>IF(Dat_02!H75=0,"",Dat_02!H75)</f>
        <v/>
      </c>
    </row>
    <row r="77" spans="2:10">
      <c r="B77" s="198"/>
      <c r="C77" s="199">
        <f>Dat_02!B76</f>
        <v>45212</v>
      </c>
      <c r="D77" s="198"/>
      <c r="E77" s="200">
        <f>Dat_02!C76</f>
        <v>4.0539202715278808</v>
      </c>
      <c r="F77" s="200">
        <f>Dat_02!D76</f>
        <v>40.400211353346023</v>
      </c>
      <c r="G77" s="200">
        <f>Dat_02!E76</f>
        <v>4.0539202715278808</v>
      </c>
      <c r="I77" s="201">
        <f>Dat_02!G76</f>
        <v>0</v>
      </c>
      <c r="J77" s="207" t="str">
        <f>IF(Dat_02!H76=0,"",Dat_02!H76)</f>
        <v/>
      </c>
    </row>
    <row r="78" spans="2:10">
      <c r="B78" s="198"/>
      <c r="C78" s="199">
        <f>Dat_02!B77</f>
        <v>45213</v>
      </c>
      <c r="D78" s="198"/>
      <c r="E78" s="200">
        <f>Dat_02!C77</f>
        <v>11.487250864526956</v>
      </c>
      <c r="F78" s="200">
        <f>Dat_02!D77</f>
        <v>40.400211353346023</v>
      </c>
      <c r="G78" s="200">
        <f>Dat_02!E77</f>
        <v>11.487250864526956</v>
      </c>
      <c r="I78" s="201">
        <f>Dat_02!G77</f>
        <v>0</v>
      </c>
      <c r="J78" s="207" t="str">
        <f>IF(Dat_02!H77=0,"",Dat_02!H77)</f>
        <v/>
      </c>
    </row>
    <row r="79" spans="2:10">
      <c r="B79" s="198"/>
      <c r="C79" s="199">
        <f>Dat_02!B78</f>
        <v>45214</v>
      </c>
      <c r="D79" s="198"/>
      <c r="E79" s="200">
        <f>Dat_02!C78</f>
        <v>5.1308790605269534</v>
      </c>
      <c r="F79" s="200">
        <f>Dat_02!D78</f>
        <v>40.400211353346023</v>
      </c>
      <c r="G79" s="200">
        <f>Dat_02!E78</f>
        <v>5.1308790605269534</v>
      </c>
      <c r="I79" s="201">
        <f>Dat_02!G78</f>
        <v>40.400211353346023</v>
      </c>
      <c r="J79" s="207" t="str">
        <f>IF(Dat_02!H78=0,"",Dat_02!H78)</f>
        <v/>
      </c>
    </row>
    <row r="80" spans="2:10">
      <c r="B80" s="198"/>
      <c r="C80" s="199">
        <f>Dat_02!B79</f>
        <v>45215</v>
      </c>
      <c r="D80" s="198"/>
      <c r="E80" s="200">
        <f>Dat_02!C79</f>
        <v>27.555892200526948</v>
      </c>
      <c r="F80" s="200">
        <f>Dat_02!D79</f>
        <v>40.400211353346023</v>
      </c>
      <c r="G80" s="200">
        <f>Dat_02!E79</f>
        <v>27.555892200526948</v>
      </c>
      <c r="I80" s="201">
        <f>Dat_02!G79</f>
        <v>0</v>
      </c>
      <c r="J80" s="207" t="str">
        <f>IF(Dat_02!H79=0,"",Dat_02!H79)</f>
        <v/>
      </c>
    </row>
    <row r="81" spans="2:10">
      <c r="B81" s="198"/>
      <c r="C81" s="199">
        <f>Dat_02!B80</f>
        <v>45216</v>
      </c>
      <c r="D81" s="198"/>
      <c r="E81" s="200">
        <f>Dat_02!C80</f>
        <v>5.8518849325269544</v>
      </c>
      <c r="F81" s="200">
        <f>Dat_02!D80</f>
        <v>40.400211353346023</v>
      </c>
      <c r="G81" s="200">
        <f>Dat_02!E80</f>
        <v>5.8518849325269544</v>
      </c>
      <c r="I81" s="201">
        <f>Dat_02!G80</f>
        <v>0</v>
      </c>
      <c r="J81" s="207" t="str">
        <f>IF(Dat_02!H80=0,"",Dat_02!H80)</f>
        <v/>
      </c>
    </row>
    <row r="82" spans="2:10">
      <c r="B82" s="198"/>
      <c r="C82" s="199">
        <f>Dat_02!B81</f>
        <v>45217</v>
      </c>
      <c r="D82" s="198"/>
      <c r="E82" s="200">
        <f>Dat_02!C81</f>
        <v>70.60312873297741</v>
      </c>
      <c r="F82" s="200">
        <f>Dat_02!D81</f>
        <v>40.400211353346023</v>
      </c>
      <c r="G82" s="200">
        <f>Dat_02!E81</f>
        <v>40.400211353346023</v>
      </c>
      <c r="I82" s="201">
        <f>Dat_02!G81</f>
        <v>0</v>
      </c>
      <c r="J82" s="207" t="str">
        <f>IF(Dat_02!H81=0,"",Dat_02!H81)</f>
        <v/>
      </c>
    </row>
    <row r="83" spans="2:10">
      <c r="B83" s="198"/>
      <c r="C83" s="199">
        <f>Dat_02!B82</f>
        <v>45218</v>
      </c>
      <c r="D83" s="198"/>
      <c r="E83" s="200">
        <f>Dat_02!C82</f>
        <v>78.534630715978338</v>
      </c>
      <c r="F83" s="200">
        <f>Dat_02!D82</f>
        <v>40.400211353346023</v>
      </c>
      <c r="G83" s="200">
        <f>Dat_02!E82</f>
        <v>40.400211353346023</v>
      </c>
      <c r="I83" s="201">
        <f>Dat_02!G82</f>
        <v>0</v>
      </c>
      <c r="J83" s="207" t="str">
        <f>IF(Dat_02!H82=0,"",Dat_02!H82)</f>
        <v/>
      </c>
    </row>
    <row r="84" spans="2:10">
      <c r="B84" s="198"/>
      <c r="C84" s="199">
        <f>Dat_02!B83</f>
        <v>45219</v>
      </c>
      <c r="D84" s="198"/>
      <c r="E84" s="200">
        <f>Dat_02!C83</f>
        <v>90.890940400979275</v>
      </c>
      <c r="F84" s="200">
        <f>Dat_02!D83</f>
        <v>40.400211353346023</v>
      </c>
      <c r="G84" s="200">
        <f>Dat_02!E83</f>
        <v>40.400211353346023</v>
      </c>
      <c r="I84" s="201">
        <f>Dat_02!G83</f>
        <v>0</v>
      </c>
      <c r="J84" s="207" t="str">
        <f>IF(Dat_02!H83=0,"",Dat_02!H83)</f>
        <v/>
      </c>
    </row>
    <row r="85" spans="2:10">
      <c r="B85" s="198"/>
      <c r="C85" s="199">
        <f>Dat_02!B84</f>
        <v>45220</v>
      </c>
      <c r="D85" s="198"/>
      <c r="E85" s="200">
        <f>Dat_02!C84</f>
        <v>96.171797856979282</v>
      </c>
      <c r="F85" s="200">
        <f>Dat_02!D84</f>
        <v>40.400211353346023</v>
      </c>
      <c r="G85" s="200">
        <f>Dat_02!E84</f>
        <v>40.400211353346023</v>
      </c>
      <c r="I85" s="201">
        <f>Dat_02!G84</f>
        <v>0</v>
      </c>
      <c r="J85" s="207" t="str">
        <f>IF(Dat_02!H84=0,"",Dat_02!H84)</f>
        <v/>
      </c>
    </row>
    <row r="86" spans="2:10">
      <c r="B86" s="198"/>
      <c r="C86" s="199">
        <f>Dat_02!B85</f>
        <v>45221</v>
      </c>
      <c r="D86" s="198"/>
      <c r="E86" s="200">
        <f>Dat_02!C85</f>
        <v>104.0859269489774</v>
      </c>
      <c r="F86" s="200">
        <f>Dat_02!D85</f>
        <v>40.400211353346023</v>
      </c>
      <c r="G86" s="200">
        <f>Dat_02!E85</f>
        <v>40.400211353346023</v>
      </c>
      <c r="I86" s="201">
        <f>Dat_02!G85</f>
        <v>0</v>
      </c>
      <c r="J86" s="207" t="str">
        <f>IF(Dat_02!H85=0,"",Dat_02!H85)</f>
        <v/>
      </c>
    </row>
    <row r="87" spans="2:10">
      <c r="B87" s="198"/>
      <c r="C87" s="199">
        <f>Dat_02!B86</f>
        <v>45222</v>
      </c>
      <c r="D87" s="198"/>
      <c r="E87" s="200">
        <f>Dat_02!C86</f>
        <v>122.76917567297927</v>
      </c>
      <c r="F87" s="200">
        <f>Dat_02!D86</f>
        <v>40.400211353346023</v>
      </c>
      <c r="G87" s="200">
        <f>Dat_02!E86</f>
        <v>40.400211353346023</v>
      </c>
      <c r="I87" s="201">
        <f>Dat_02!G86</f>
        <v>0</v>
      </c>
      <c r="J87" s="207" t="str">
        <f>IF(Dat_02!H86=0,"",Dat_02!H86)</f>
        <v/>
      </c>
    </row>
    <row r="88" spans="2:10">
      <c r="B88" s="198"/>
      <c r="C88" s="199">
        <f>Dat_02!B87</f>
        <v>45223</v>
      </c>
      <c r="D88" s="198"/>
      <c r="E88" s="200">
        <f>Dat_02!C87</f>
        <v>101.42940740097833</v>
      </c>
      <c r="F88" s="200">
        <f>Dat_02!D87</f>
        <v>40.400211353346023</v>
      </c>
      <c r="G88" s="200">
        <f>Dat_02!E87</f>
        <v>40.400211353346023</v>
      </c>
      <c r="I88" s="201">
        <f>Dat_02!G87</f>
        <v>0</v>
      </c>
      <c r="J88" s="207" t="str">
        <f>IF(Dat_02!H87=0,"",Dat_02!H87)</f>
        <v/>
      </c>
    </row>
    <row r="89" spans="2:10">
      <c r="B89" s="198"/>
      <c r="C89" s="199">
        <f>Dat_02!B88</f>
        <v>45224</v>
      </c>
      <c r="D89" s="198"/>
      <c r="E89" s="200">
        <f>Dat_02!C88</f>
        <v>155.50635443682236</v>
      </c>
      <c r="F89" s="200">
        <f>Dat_02!D88</f>
        <v>40.400211353346023</v>
      </c>
      <c r="G89" s="200">
        <f>Dat_02!E88</f>
        <v>40.400211353346023</v>
      </c>
      <c r="I89" s="201">
        <f>Dat_02!G88</f>
        <v>0</v>
      </c>
      <c r="J89" s="207" t="str">
        <f>IF(Dat_02!H88=0,"",Dat_02!H88)</f>
        <v/>
      </c>
    </row>
    <row r="90" spans="2:10">
      <c r="B90" s="198"/>
      <c r="C90" s="199">
        <f>Dat_02!B89</f>
        <v>45225</v>
      </c>
      <c r="D90" s="198"/>
      <c r="E90" s="200">
        <f>Dat_02!C89</f>
        <v>161.22304439982139</v>
      </c>
      <c r="F90" s="200">
        <f>Dat_02!D89</f>
        <v>40.400211353346023</v>
      </c>
      <c r="G90" s="200">
        <f>Dat_02!E89</f>
        <v>40.400211353346023</v>
      </c>
      <c r="I90" s="201">
        <f>Dat_02!G89</f>
        <v>0</v>
      </c>
      <c r="J90" s="207" t="str">
        <f>IF(Dat_02!H89=0,"",Dat_02!H89)</f>
        <v/>
      </c>
    </row>
    <row r="91" spans="2:10">
      <c r="B91" s="198"/>
      <c r="C91" s="199">
        <f>Dat_02!B90</f>
        <v>45226</v>
      </c>
      <c r="D91" s="198"/>
      <c r="E91" s="200">
        <f>Dat_02!C90</f>
        <v>173.31285210182233</v>
      </c>
      <c r="F91" s="200">
        <f>Dat_02!D90</f>
        <v>40.400211353346023</v>
      </c>
      <c r="G91" s="200">
        <f>Dat_02!E90</f>
        <v>40.400211353346023</v>
      </c>
      <c r="I91" s="201">
        <f>Dat_02!G90</f>
        <v>0</v>
      </c>
      <c r="J91" s="207" t="str">
        <f>IF(Dat_02!H90=0,"",Dat_02!H90)</f>
        <v/>
      </c>
    </row>
    <row r="92" spans="2:10">
      <c r="B92" s="198"/>
      <c r="C92" s="199">
        <f>Dat_02!B91</f>
        <v>45227</v>
      </c>
      <c r="D92" s="198"/>
      <c r="E92" s="200">
        <f>Dat_02!C91</f>
        <v>167.54062048382141</v>
      </c>
      <c r="F92" s="200">
        <f>Dat_02!D91</f>
        <v>40.400211353346023</v>
      </c>
      <c r="G92" s="200">
        <f>Dat_02!E91</f>
        <v>40.400211353346023</v>
      </c>
      <c r="I92" s="201">
        <f>Dat_02!G91</f>
        <v>0</v>
      </c>
      <c r="J92" s="207" t="str">
        <f>IF(Dat_02!H91=0,"",Dat_02!H91)</f>
        <v/>
      </c>
    </row>
    <row r="93" spans="2:10">
      <c r="B93" s="198"/>
      <c r="C93" s="199">
        <f>Dat_02!B92</f>
        <v>45228</v>
      </c>
      <c r="D93" s="198"/>
      <c r="E93" s="200">
        <f>Dat_02!C92</f>
        <v>177.79013328882235</v>
      </c>
      <c r="F93" s="200">
        <f>Dat_02!D92</f>
        <v>40.400211353346023</v>
      </c>
      <c r="G93" s="200">
        <f>Dat_02!E92</f>
        <v>40.400211353346023</v>
      </c>
      <c r="I93" s="201">
        <f>Dat_02!G92</f>
        <v>0</v>
      </c>
      <c r="J93" s="207" t="str">
        <f>IF(Dat_02!H92=0,"",Dat_02!H92)</f>
        <v/>
      </c>
    </row>
    <row r="94" spans="2:10">
      <c r="B94" s="198"/>
      <c r="C94" s="199">
        <f>Dat_02!B93</f>
        <v>45229</v>
      </c>
      <c r="D94" s="198"/>
      <c r="E94" s="200">
        <f>Dat_02!C93</f>
        <v>178.86842101782236</v>
      </c>
      <c r="F94" s="200">
        <f>Dat_02!D93</f>
        <v>40.400211353346023</v>
      </c>
      <c r="G94" s="200">
        <f>Dat_02!E93</f>
        <v>40.400211353346023</v>
      </c>
      <c r="I94" s="201">
        <f>Dat_02!G93</f>
        <v>0</v>
      </c>
      <c r="J94" s="207" t="str">
        <f>IF(Dat_02!H93=0,"",Dat_02!H93)</f>
        <v/>
      </c>
    </row>
    <row r="95" spans="2:10">
      <c r="B95" s="198"/>
      <c r="C95" s="199">
        <f>Dat_02!B94</f>
        <v>45230</v>
      </c>
      <c r="D95" s="198"/>
      <c r="E95" s="200">
        <f>Dat_02!C94</f>
        <v>219.01297562782048</v>
      </c>
      <c r="F95" s="200">
        <f>Dat_02!D94</f>
        <v>40.400211353346023</v>
      </c>
      <c r="G95" s="200">
        <f>Dat_02!E94</f>
        <v>40.400211353346023</v>
      </c>
      <c r="I95" s="201">
        <f>Dat_02!G94</f>
        <v>0</v>
      </c>
      <c r="J95" s="207" t="str">
        <f>IF(Dat_02!H94=0,"",Dat_02!H94)</f>
        <v/>
      </c>
    </row>
    <row r="96" spans="2:10">
      <c r="B96" s="198" t="s">
        <v>170</v>
      </c>
      <c r="C96" s="199">
        <f>Dat_02!B95</f>
        <v>45231</v>
      </c>
      <c r="D96" s="198"/>
      <c r="E96" s="200">
        <f>Dat_02!C95</f>
        <v>253.6148215318982</v>
      </c>
      <c r="F96" s="200">
        <f>Dat_02!D95</f>
        <v>80.938788836501317</v>
      </c>
      <c r="G96" s="200">
        <f>Dat_02!E95</f>
        <v>80.938788836501317</v>
      </c>
      <c r="I96" s="201">
        <f>Dat_02!G95</f>
        <v>0</v>
      </c>
      <c r="J96" s="207" t="str">
        <f>IF(Dat_02!H95=0,"",Dat_02!H95)</f>
        <v/>
      </c>
    </row>
    <row r="97" spans="2:10">
      <c r="B97" s="198"/>
      <c r="C97" s="199">
        <f>Dat_02!B96</f>
        <v>45232</v>
      </c>
      <c r="D97" s="198"/>
      <c r="E97" s="200">
        <f>Dat_02!C96</f>
        <v>254.10288048389819</v>
      </c>
      <c r="F97" s="200">
        <f>Dat_02!D96</f>
        <v>80.938788836501317</v>
      </c>
      <c r="G97" s="200">
        <f>Dat_02!E96</f>
        <v>80.938788836501317</v>
      </c>
      <c r="I97" s="201">
        <f>Dat_02!G96</f>
        <v>0</v>
      </c>
      <c r="J97" s="207" t="str">
        <f>IF(Dat_02!H96=0,"",Dat_02!H96)</f>
        <v/>
      </c>
    </row>
    <row r="98" spans="2:10">
      <c r="B98" s="198"/>
      <c r="C98" s="199">
        <f>Dat_02!B97</f>
        <v>45233</v>
      </c>
      <c r="D98" s="198"/>
      <c r="E98" s="200">
        <f>Dat_02!C97</f>
        <v>263.87942528789819</v>
      </c>
      <c r="F98" s="200">
        <f>Dat_02!D97</f>
        <v>80.938788836501317</v>
      </c>
      <c r="G98" s="200">
        <f>Dat_02!E97</f>
        <v>80.938788836501317</v>
      </c>
      <c r="I98" s="201">
        <f>Dat_02!G97</f>
        <v>0</v>
      </c>
      <c r="J98" s="207" t="str">
        <f>IF(Dat_02!H97=0,"",Dat_02!H97)</f>
        <v/>
      </c>
    </row>
    <row r="99" spans="2:10">
      <c r="B99" s="198"/>
      <c r="C99" s="199">
        <f>Dat_02!B98</f>
        <v>45234</v>
      </c>
      <c r="D99" s="198"/>
      <c r="E99" s="200">
        <f>Dat_02!C98</f>
        <v>260.97814761189818</v>
      </c>
      <c r="F99" s="200">
        <f>Dat_02!D98</f>
        <v>80.938788836501317</v>
      </c>
      <c r="G99" s="200">
        <f>Dat_02!E98</f>
        <v>80.938788836501317</v>
      </c>
      <c r="I99" s="201">
        <f>Dat_02!G98</f>
        <v>0</v>
      </c>
      <c r="J99" s="207" t="str">
        <f>IF(Dat_02!H98=0,"",Dat_02!H98)</f>
        <v/>
      </c>
    </row>
    <row r="100" spans="2:10">
      <c r="B100" s="198"/>
      <c r="C100" s="199">
        <f>Dat_02!B99</f>
        <v>45235</v>
      </c>
      <c r="D100" s="198"/>
      <c r="E100" s="200">
        <f>Dat_02!C99</f>
        <v>260.26990864389916</v>
      </c>
      <c r="F100" s="200">
        <f>Dat_02!D99</f>
        <v>80.938788836501317</v>
      </c>
      <c r="G100" s="200">
        <f>Dat_02!E99</f>
        <v>80.938788836501317</v>
      </c>
      <c r="I100" s="201">
        <f>Dat_02!G99</f>
        <v>0</v>
      </c>
      <c r="J100" s="207" t="str">
        <f>IF(Dat_02!H99=0,"",Dat_02!H99)</f>
        <v/>
      </c>
    </row>
    <row r="101" spans="2:10">
      <c r="B101" s="198"/>
      <c r="C101" s="199">
        <f>Dat_02!B100</f>
        <v>45236</v>
      </c>
      <c r="D101" s="198"/>
      <c r="E101" s="200">
        <f>Dat_02!C100</f>
        <v>271.86419665289731</v>
      </c>
      <c r="F101" s="200">
        <f>Dat_02!D100</f>
        <v>80.938788836501317</v>
      </c>
      <c r="G101" s="200">
        <f>Dat_02!E100</f>
        <v>80.938788836501317</v>
      </c>
      <c r="I101" s="201">
        <f>Dat_02!G100</f>
        <v>0</v>
      </c>
      <c r="J101" s="207" t="str">
        <f>IF(Dat_02!H100=0,"",Dat_02!H100)</f>
        <v/>
      </c>
    </row>
    <row r="102" spans="2:10">
      <c r="B102" s="198"/>
      <c r="C102" s="199">
        <f>Dat_02!B101</f>
        <v>45237</v>
      </c>
      <c r="D102" s="198"/>
      <c r="E102" s="200">
        <f>Dat_02!C101</f>
        <v>288.43707496989913</v>
      </c>
      <c r="F102" s="200">
        <f>Dat_02!D101</f>
        <v>80.938788836501317</v>
      </c>
      <c r="G102" s="200">
        <f>Dat_02!E101</f>
        <v>80.938788836501317</v>
      </c>
      <c r="I102" s="201">
        <f>Dat_02!G101</f>
        <v>0</v>
      </c>
      <c r="J102" s="207" t="str">
        <f>IF(Dat_02!H101=0,"",Dat_02!H101)</f>
        <v/>
      </c>
    </row>
    <row r="103" spans="2:10">
      <c r="B103" s="198"/>
      <c r="C103" s="199">
        <f>Dat_02!B102</f>
        <v>45238</v>
      </c>
      <c r="D103" s="198"/>
      <c r="E103" s="200">
        <f>Dat_02!C102</f>
        <v>201.7189202797035</v>
      </c>
      <c r="F103" s="200">
        <f>Dat_02!D102</f>
        <v>80.938788836501317</v>
      </c>
      <c r="G103" s="200">
        <f>Dat_02!E102</f>
        <v>80.938788836501317</v>
      </c>
      <c r="I103" s="201">
        <f>Dat_02!G102</f>
        <v>0</v>
      </c>
      <c r="J103" s="207" t="str">
        <f>IF(Dat_02!H102=0,"",Dat_02!H102)</f>
        <v/>
      </c>
    </row>
    <row r="104" spans="2:10">
      <c r="B104" s="198"/>
      <c r="C104" s="199">
        <f>Dat_02!B103</f>
        <v>45239</v>
      </c>
      <c r="D104" s="198"/>
      <c r="E104" s="200">
        <f>Dat_02!C103</f>
        <v>192.57401201370166</v>
      </c>
      <c r="F104" s="200">
        <f>Dat_02!D103</f>
        <v>80.938788836501317</v>
      </c>
      <c r="G104" s="200">
        <f>Dat_02!E103</f>
        <v>80.938788836501317</v>
      </c>
      <c r="I104" s="201">
        <f>Dat_02!G103</f>
        <v>0</v>
      </c>
      <c r="J104" s="207" t="str">
        <f>IF(Dat_02!H103=0,"",Dat_02!H103)</f>
        <v/>
      </c>
    </row>
    <row r="105" spans="2:10">
      <c r="B105" s="198"/>
      <c r="C105" s="199">
        <f>Dat_02!B104</f>
        <v>45240</v>
      </c>
      <c r="D105" s="198"/>
      <c r="E105" s="200">
        <f>Dat_02!C104</f>
        <v>190.53594786770165</v>
      </c>
      <c r="F105" s="200">
        <f>Dat_02!D104</f>
        <v>80.938788836501317</v>
      </c>
      <c r="G105" s="200">
        <f>Dat_02!E104</f>
        <v>80.938788836501317</v>
      </c>
      <c r="I105" s="201">
        <f>Dat_02!G104</f>
        <v>0</v>
      </c>
      <c r="J105" s="207" t="str">
        <f>IF(Dat_02!H104=0,"",Dat_02!H104)</f>
        <v/>
      </c>
    </row>
    <row r="106" spans="2:10">
      <c r="B106" s="198"/>
      <c r="C106" s="199">
        <f>Dat_02!B105</f>
        <v>45241</v>
      </c>
      <c r="D106" s="198"/>
      <c r="E106" s="200">
        <f>Dat_02!C105</f>
        <v>165.43634698970351</v>
      </c>
      <c r="F106" s="200">
        <f>Dat_02!D105</f>
        <v>80.938788836501317</v>
      </c>
      <c r="G106" s="200">
        <f>Dat_02!E105</f>
        <v>80.938788836501317</v>
      </c>
      <c r="I106" s="201">
        <f>Dat_02!G105</f>
        <v>0</v>
      </c>
      <c r="J106" s="207" t="str">
        <f>IF(Dat_02!H105=0,"",Dat_02!H105)</f>
        <v/>
      </c>
    </row>
    <row r="107" spans="2:10">
      <c r="B107" s="198"/>
      <c r="C107" s="199">
        <f>Dat_02!B106</f>
        <v>45242</v>
      </c>
      <c r="D107" s="198"/>
      <c r="E107" s="200">
        <f>Dat_02!C106</f>
        <v>171.5012587987035</v>
      </c>
      <c r="F107" s="200">
        <f>Dat_02!D106</f>
        <v>80.938788836501317</v>
      </c>
      <c r="G107" s="200">
        <f>Dat_02!E106</f>
        <v>80.938788836501317</v>
      </c>
      <c r="I107" s="201">
        <f>Dat_02!G106</f>
        <v>0</v>
      </c>
      <c r="J107" s="207" t="str">
        <f>IF(Dat_02!H106=0,"",Dat_02!H106)</f>
        <v/>
      </c>
    </row>
    <row r="108" spans="2:10">
      <c r="B108" s="198"/>
      <c r="C108" s="199">
        <f>Dat_02!B107</f>
        <v>45243</v>
      </c>
      <c r="D108" s="198"/>
      <c r="E108" s="200">
        <f>Dat_02!C107</f>
        <v>186.9203967267035</v>
      </c>
      <c r="F108" s="200">
        <f>Dat_02!D107</f>
        <v>80.938788836501317</v>
      </c>
      <c r="G108" s="200">
        <f>Dat_02!E107</f>
        <v>80.938788836501317</v>
      </c>
      <c r="I108" s="201">
        <f>Dat_02!G107</f>
        <v>0</v>
      </c>
      <c r="J108" s="207" t="str">
        <f>IF(Dat_02!H107=0,"",Dat_02!H107)</f>
        <v/>
      </c>
    </row>
    <row r="109" spans="2:10">
      <c r="B109" s="198"/>
      <c r="C109" s="199">
        <f>Dat_02!B108</f>
        <v>45244</v>
      </c>
      <c r="D109" s="198"/>
      <c r="E109" s="200">
        <f>Dat_02!C108</f>
        <v>195.15432373870163</v>
      </c>
      <c r="F109" s="200">
        <f>Dat_02!D108</f>
        <v>80.938788836501317</v>
      </c>
      <c r="G109" s="200">
        <f>Dat_02!E108</f>
        <v>80.938788836501317</v>
      </c>
      <c r="I109" s="201">
        <f>Dat_02!G108</f>
        <v>0</v>
      </c>
      <c r="J109" s="207" t="str">
        <f>IF(Dat_02!H108=0,"",Dat_02!H108)</f>
        <v/>
      </c>
    </row>
    <row r="110" spans="2:10">
      <c r="B110" s="198"/>
      <c r="C110" s="199">
        <f>Dat_02!B109</f>
        <v>45245</v>
      </c>
      <c r="D110" s="198"/>
      <c r="E110" s="200">
        <f>Dat_02!C109</f>
        <v>136.88150827041906</v>
      </c>
      <c r="F110" s="200">
        <f>Dat_02!D109</f>
        <v>80.938788836501317</v>
      </c>
      <c r="G110" s="200">
        <f>Dat_02!E109</f>
        <v>80.938788836501317</v>
      </c>
      <c r="I110" s="201">
        <f>Dat_02!G109</f>
        <v>80.938788836501317</v>
      </c>
      <c r="J110" s="207" t="str">
        <f>IF(Dat_02!H109=0,"",Dat_02!H109)</f>
        <v/>
      </c>
    </row>
    <row r="111" spans="2:10">
      <c r="B111" s="198"/>
      <c r="C111" s="199">
        <f>Dat_02!B110</f>
        <v>45246</v>
      </c>
      <c r="D111" s="198"/>
      <c r="E111" s="200">
        <f>Dat_02!C110</f>
        <v>137.88263202641906</v>
      </c>
      <c r="F111" s="200">
        <f>Dat_02!D110</f>
        <v>80.938788836501317</v>
      </c>
      <c r="G111" s="200">
        <f>Dat_02!E110</f>
        <v>80.938788836501317</v>
      </c>
      <c r="I111" s="201">
        <f>Dat_02!G110</f>
        <v>0</v>
      </c>
      <c r="J111" s="207" t="str">
        <f>IF(Dat_02!H110=0,"",Dat_02!H110)</f>
        <v/>
      </c>
    </row>
    <row r="112" spans="2:10">
      <c r="B112" s="198"/>
      <c r="C112" s="199">
        <f>Dat_02!B111</f>
        <v>45247</v>
      </c>
      <c r="D112" s="198"/>
      <c r="E112" s="200">
        <f>Dat_02!C111</f>
        <v>154.00726435041909</v>
      </c>
      <c r="F112" s="200">
        <f>Dat_02!D111</f>
        <v>80.938788836501317</v>
      </c>
      <c r="G112" s="200">
        <f>Dat_02!E111</f>
        <v>80.938788836501317</v>
      </c>
      <c r="I112" s="201">
        <f>Dat_02!G111</f>
        <v>0</v>
      </c>
      <c r="J112" s="207" t="str">
        <f>IF(Dat_02!H111=0,"",Dat_02!H111)</f>
        <v/>
      </c>
    </row>
    <row r="113" spans="2:10">
      <c r="B113" s="198"/>
      <c r="C113" s="199">
        <f>Dat_02!B112</f>
        <v>45248</v>
      </c>
      <c r="D113" s="198"/>
      <c r="E113" s="200">
        <f>Dat_02!C112</f>
        <v>147.38477178242093</v>
      </c>
      <c r="F113" s="200">
        <f>Dat_02!D112</f>
        <v>80.938788836501317</v>
      </c>
      <c r="G113" s="200">
        <f>Dat_02!E112</f>
        <v>80.938788836501317</v>
      </c>
      <c r="I113" s="201">
        <f>Dat_02!G112</f>
        <v>0</v>
      </c>
      <c r="J113" s="207" t="str">
        <f>IF(Dat_02!H112=0,"",Dat_02!H112)</f>
        <v/>
      </c>
    </row>
    <row r="114" spans="2:10">
      <c r="B114" s="198"/>
      <c r="C114" s="199">
        <f>Dat_02!B113</f>
        <v>45249</v>
      </c>
      <c r="D114" s="198"/>
      <c r="E114" s="200">
        <f>Dat_02!C113</f>
        <v>113.46929277041906</v>
      </c>
      <c r="F114" s="200">
        <f>Dat_02!D113</f>
        <v>80.938788836501317</v>
      </c>
      <c r="G114" s="200">
        <f>Dat_02!E113</f>
        <v>80.938788836501317</v>
      </c>
      <c r="I114" s="201">
        <f>Dat_02!G113</f>
        <v>0</v>
      </c>
      <c r="J114" s="207" t="str">
        <f>IF(Dat_02!H113=0,"",Dat_02!H113)</f>
        <v/>
      </c>
    </row>
    <row r="115" spans="2:10">
      <c r="B115" s="198"/>
      <c r="C115" s="199">
        <f>Dat_02!B114</f>
        <v>45250</v>
      </c>
      <c r="D115" s="198"/>
      <c r="E115" s="200">
        <f>Dat_02!C114</f>
        <v>133.41938511441907</v>
      </c>
      <c r="F115" s="200">
        <f>Dat_02!D114</f>
        <v>80.938788836501317</v>
      </c>
      <c r="G115" s="200">
        <f>Dat_02!E114</f>
        <v>80.938788836501317</v>
      </c>
      <c r="I115" s="201">
        <f>Dat_02!G114</f>
        <v>0</v>
      </c>
      <c r="J115" s="207" t="str">
        <f>IF(Dat_02!H114=0,"",Dat_02!H114)</f>
        <v/>
      </c>
    </row>
    <row r="116" spans="2:10">
      <c r="B116" s="198"/>
      <c r="C116" s="199">
        <f>Dat_02!B115</f>
        <v>45251</v>
      </c>
      <c r="D116" s="198"/>
      <c r="E116" s="200">
        <f>Dat_02!C115</f>
        <v>96.503505298420933</v>
      </c>
      <c r="F116" s="200">
        <f>Dat_02!D115</f>
        <v>80.938788836501317</v>
      </c>
      <c r="G116" s="200">
        <f>Dat_02!E115</f>
        <v>80.938788836501317</v>
      </c>
      <c r="I116" s="201">
        <f>Dat_02!G115</f>
        <v>0</v>
      </c>
      <c r="J116" s="207" t="str">
        <f>IF(Dat_02!H115=0,"",Dat_02!H115)</f>
        <v/>
      </c>
    </row>
    <row r="117" spans="2:10">
      <c r="B117" s="198"/>
      <c r="C117" s="199">
        <f>Dat_02!B116</f>
        <v>45252</v>
      </c>
      <c r="D117" s="198"/>
      <c r="E117" s="200">
        <f>Dat_02!C116</f>
        <v>54.502371812797733</v>
      </c>
      <c r="F117" s="200">
        <f>Dat_02!D116</f>
        <v>80.938788836501317</v>
      </c>
      <c r="G117" s="200">
        <f>Dat_02!E116</f>
        <v>54.502371812797733</v>
      </c>
      <c r="I117" s="201">
        <f>Dat_02!G116</f>
        <v>0</v>
      </c>
      <c r="J117" s="207" t="str">
        <f>IF(Dat_02!H116=0,"",Dat_02!H116)</f>
        <v/>
      </c>
    </row>
    <row r="118" spans="2:10">
      <c r="B118" s="198"/>
      <c r="C118" s="199">
        <f>Dat_02!B117</f>
        <v>45253</v>
      </c>
      <c r="D118" s="198"/>
      <c r="E118" s="200">
        <f>Dat_02!C117</f>
        <v>69.862290128795863</v>
      </c>
      <c r="F118" s="200">
        <f>Dat_02!D117</f>
        <v>80.938788836501317</v>
      </c>
      <c r="G118" s="200">
        <f>Dat_02!E117</f>
        <v>69.862290128795863</v>
      </c>
      <c r="I118" s="201">
        <f>Dat_02!G117</f>
        <v>0</v>
      </c>
      <c r="J118" s="207" t="str">
        <f>IF(Dat_02!H117=0,"",Dat_02!H117)</f>
        <v/>
      </c>
    </row>
    <row r="119" spans="2:10">
      <c r="B119" s="198"/>
      <c r="C119" s="199">
        <f>Dat_02!B118</f>
        <v>45254</v>
      </c>
      <c r="D119" s="198"/>
      <c r="E119" s="200">
        <f>Dat_02!C118</f>
        <v>82.498538988797733</v>
      </c>
      <c r="F119" s="200">
        <f>Dat_02!D118</f>
        <v>80.938788836501317</v>
      </c>
      <c r="G119" s="200">
        <f>Dat_02!E118</f>
        <v>80.938788836501317</v>
      </c>
      <c r="I119" s="201">
        <f>Dat_02!G118</f>
        <v>0</v>
      </c>
      <c r="J119" s="207" t="str">
        <f>IF(Dat_02!H118=0,"",Dat_02!H118)</f>
        <v/>
      </c>
    </row>
    <row r="120" spans="2:10">
      <c r="B120" s="198"/>
      <c r="C120" s="199">
        <f>Dat_02!B119</f>
        <v>45255</v>
      </c>
      <c r="D120" s="198"/>
      <c r="E120" s="200">
        <f>Dat_02!C119</f>
        <v>78.329930240797736</v>
      </c>
      <c r="F120" s="200">
        <f>Dat_02!D119</f>
        <v>80.938788836501317</v>
      </c>
      <c r="G120" s="200">
        <f>Dat_02!E119</f>
        <v>78.329930240797736</v>
      </c>
      <c r="I120" s="201">
        <f>Dat_02!G119</f>
        <v>0</v>
      </c>
      <c r="J120" s="207" t="str">
        <f>IF(Dat_02!H119=0,"",Dat_02!H119)</f>
        <v/>
      </c>
    </row>
    <row r="121" spans="2:10">
      <c r="B121" s="198"/>
      <c r="C121" s="199">
        <f>Dat_02!B120</f>
        <v>45256</v>
      </c>
      <c r="D121" s="198"/>
      <c r="E121" s="200">
        <f>Dat_02!C120</f>
        <v>119.80415644079773</v>
      </c>
      <c r="F121" s="200">
        <f>Dat_02!D120</f>
        <v>80.938788836501317</v>
      </c>
      <c r="G121" s="200">
        <f>Dat_02!E120</f>
        <v>80.938788836501317</v>
      </c>
      <c r="I121" s="201">
        <f>Dat_02!G120</f>
        <v>0</v>
      </c>
      <c r="J121" s="207" t="str">
        <f>IF(Dat_02!H120=0,"",Dat_02!H120)</f>
        <v/>
      </c>
    </row>
    <row r="122" spans="2:10">
      <c r="B122" s="198"/>
      <c r="C122" s="199">
        <f>Dat_02!B121</f>
        <v>45257</v>
      </c>
      <c r="D122" s="198"/>
      <c r="E122" s="200">
        <f>Dat_02!C121</f>
        <v>116.94519380879588</v>
      </c>
      <c r="F122" s="200">
        <f>Dat_02!D121</f>
        <v>80.938788836501317</v>
      </c>
      <c r="G122" s="200">
        <f>Dat_02!E121</f>
        <v>80.938788836501317</v>
      </c>
      <c r="I122" s="201">
        <f>Dat_02!G121</f>
        <v>0</v>
      </c>
      <c r="J122" s="207" t="str">
        <f>IF(Dat_02!H121=0,"",Dat_02!H121)</f>
        <v/>
      </c>
    </row>
    <row r="123" spans="2:10">
      <c r="B123" s="198"/>
      <c r="C123" s="199">
        <f>Dat_02!B122</f>
        <v>45258</v>
      </c>
      <c r="D123" s="198"/>
      <c r="E123" s="200">
        <f>Dat_02!C122</f>
        <v>112.09005923679774</v>
      </c>
      <c r="F123" s="200">
        <f>Dat_02!D122</f>
        <v>80.938788836501317</v>
      </c>
      <c r="G123" s="200">
        <f>Dat_02!E122</f>
        <v>80.938788836501317</v>
      </c>
      <c r="I123" s="201">
        <f>Dat_02!G122</f>
        <v>0</v>
      </c>
      <c r="J123" s="207" t="str">
        <f>IF(Dat_02!H122=0,"",Dat_02!H122)</f>
        <v/>
      </c>
    </row>
    <row r="124" spans="2:10">
      <c r="B124" s="198"/>
      <c r="C124" s="199">
        <f>Dat_02!B123</f>
        <v>45259</v>
      </c>
      <c r="D124" s="198"/>
      <c r="E124" s="200">
        <f>Dat_02!C123</f>
        <v>138.81680317065374</v>
      </c>
      <c r="F124" s="200">
        <f>Dat_02!D123</f>
        <v>80.938788836501317</v>
      </c>
      <c r="G124" s="200">
        <f>Dat_02!E123</f>
        <v>80.938788836501317</v>
      </c>
      <c r="I124" s="201">
        <f>Dat_02!G123</f>
        <v>0</v>
      </c>
      <c r="J124" s="207" t="str">
        <f>IF(Dat_02!H123=0,"",Dat_02!H123)</f>
        <v/>
      </c>
    </row>
    <row r="125" spans="2:10">
      <c r="B125" s="198"/>
      <c r="C125" s="199">
        <f>Dat_02!B124</f>
        <v>45260</v>
      </c>
      <c r="D125" s="198"/>
      <c r="E125" s="200">
        <f>Dat_02!C124</f>
        <v>161.78593439865745</v>
      </c>
      <c r="F125" s="200">
        <f>Dat_02!D124</f>
        <v>80.938788836501317</v>
      </c>
      <c r="G125" s="200">
        <f>Dat_02!E124</f>
        <v>80.938788836501317</v>
      </c>
      <c r="I125" s="201">
        <f>Dat_02!G124</f>
        <v>0</v>
      </c>
      <c r="J125" s="207" t="str">
        <f>IF(Dat_02!H124=0,"",Dat_02!H124)</f>
        <v/>
      </c>
    </row>
    <row r="126" spans="2:10">
      <c r="B126" s="198"/>
      <c r="C126" s="199">
        <f>Dat_02!B125</f>
        <v>45261</v>
      </c>
      <c r="D126" s="198"/>
      <c r="E126" s="200">
        <f>Dat_02!C125</f>
        <v>161.11846028265373</v>
      </c>
      <c r="F126" s="200">
        <f>Dat_02!D125</f>
        <v>105.77564059458246</v>
      </c>
      <c r="G126" s="200">
        <f>Dat_02!E125</f>
        <v>105.77564059458246</v>
      </c>
      <c r="I126" s="201">
        <f>Dat_02!G125</f>
        <v>0</v>
      </c>
      <c r="J126" s="207" t="str">
        <f>IF(Dat_02!H125=0,"",Dat_02!H125)</f>
        <v/>
      </c>
    </row>
    <row r="127" spans="2:10">
      <c r="B127" s="198" t="s">
        <v>171</v>
      </c>
      <c r="C127" s="199">
        <f>Dat_02!B126</f>
        <v>45262</v>
      </c>
      <c r="D127" s="198"/>
      <c r="E127" s="200">
        <f>Dat_02!C126</f>
        <v>157.50765632665559</v>
      </c>
      <c r="F127" s="200">
        <f>Dat_02!D126</f>
        <v>105.77564059458246</v>
      </c>
      <c r="G127" s="200">
        <f>Dat_02!E126</f>
        <v>105.77564059458246</v>
      </c>
      <c r="I127" s="201">
        <f>Dat_02!G126</f>
        <v>0</v>
      </c>
      <c r="J127" s="207" t="str">
        <f>IF(Dat_02!H126=0,"",Dat_02!H126)</f>
        <v/>
      </c>
    </row>
    <row r="128" spans="2:10">
      <c r="B128" s="198"/>
      <c r="C128" s="199">
        <f>Dat_02!B127</f>
        <v>45263</v>
      </c>
      <c r="D128" s="198"/>
      <c r="E128" s="200">
        <f>Dat_02!C127</f>
        <v>164.27959961465373</v>
      </c>
      <c r="F128" s="200">
        <f>Dat_02!D127</f>
        <v>105.77564059458246</v>
      </c>
      <c r="G128" s="200">
        <f>Dat_02!E127</f>
        <v>105.77564059458246</v>
      </c>
      <c r="I128" s="201">
        <f>Dat_02!G127</f>
        <v>0</v>
      </c>
      <c r="J128" s="207" t="str">
        <f>IF(Dat_02!H127=0,"",Dat_02!H127)</f>
        <v/>
      </c>
    </row>
    <row r="129" spans="2:10">
      <c r="B129" s="198"/>
      <c r="C129" s="199">
        <f>Dat_02!B128</f>
        <v>45264</v>
      </c>
      <c r="D129" s="198"/>
      <c r="E129" s="200">
        <f>Dat_02!C128</f>
        <v>172.60810895065745</v>
      </c>
      <c r="F129" s="200">
        <f>Dat_02!D128</f>
        <v>105.77564059458246</v>
      </c>
      <c r="G129" s="200">
        <f>Dat_02!E128</f>
        <v>105.77564059458246</v>
      </c>
      <c r="I129" s="201">
        <f>Dat_02!G128</f>
        <v>0</v>
      </c>
      <c r="J129" s="207" t="str">
        <f>IF(Dat_02!H128=0,"",Dat_02!H128)</f>
        <v/>
      </c>
    </row>
    <row r="130" spans="2:10">
      <c r="B130" s="198"/>
      <c r="C130" s="199">
        <f>Dat_02!B129</f>
        <v>45265</v>
      </c>
      <c r="D130" s="198"/>
      <c r="E130" s="200">
        <f>Dat_02!C129</f>
        <v>201.47537958265372</v>
      </c>
      <c r="F130" s="200">
        <f>Dat_02!D129</f>
        <v>105.77564059458246</v>
      </c>
      <c r="G130" s="200">
        <f>Dat_02!E129</f>
        <v>105.77564059458246</v>
      </c>
      <c r="I130" s="201">
        <f>Dat_02!G129</f>
        <v>0</v>
      </c>
      <c r="J130" s="207" t="str">
        <f>IF(Dat_02!H129=0,"",Dat_02!H129)</f>
        <v/>
      </c>
    </row>
    <row r="131" spans="2:10">
      <c r="B131" s="198"/>
      <c r="C131" s="199">
        <f>Dat_02!B130</f>
        <v>45266</v>
      </c>
      <c r="D131" s="198"/>
      <c r="E131" s="200">
        <f>Dat_02!C130</f>
        <v>204.49060813522718</v>
      </c>
      <c r="F131" s="200">
        <f>Dat_02!D130</f>
        <v>105.77564059458246</v>
      </c>
      <c r="G131" s="200">
        <f>Dat_02!E130</f>
        <v>105.77564059458246</v>
      </c>
      <c r="I131" s="201">
        <f>Dat_02!G130</f>
        <v>0</v>
      </c>
      <c r="J131" s="207" t="str">
        <f>IF(Dat_02!H130=0,"",Dat_02!H130)</f>
        <v/>
      </c>
    </row>
    <row r="132" spans="2:10">
      <c r="B132" s="198"/>
      <c r="C132" s="199">
        <f>Dat_02!B131</f>
        <v>45267</v>
      </c>
      <c r="D132" s="198"/>
      <c r="E132" s="200">
        <f>Dat_02!C131</f>
        <v>176.03838892322719</v>
      </c>
      <c r="F132" s="200">
        <f>Dat_02!D131</f>
        <v>105.77564059458246</v>
      </c>
      <c r="G132" s="200">
        <f>Dat_02!E131</f>
        <v>105.77564059458246</v>
      </c>
      <c r="I132" s="201">
        <f>Dat_02!G131</f>
        <v>0</v>
      </c>
      <c r="J132" s="207" t="str">
        <f>IF(Dat_02!H131=0,"",Dat_02!H131)</f>
        <v/>
      </c>
    </row>
    <row r="133" spans="2:10">
      <c r="B133" s="198"/>
      <c r="C133" s="199">
        <f>Dat_02!B132</f>
        <v>45268</v>
      </c>
      <c r="D133" s="198"/>
      <c r="E133" s="200">
        <f>Dat_02!C132</f>
        <v>131.1346977272253</v>
      </c>
      <c r="F133" s="200">
        <f>Dat_02!D132</f>
        <v>105.77564059458246</v>
      </c>
      <c r="G133" s="200">
        <f>Dat_02!E132</f>
        <v>105.77564059458246</v>
      </c>
      <c r="I133" s="201">
        <f>Dat_02!G132</f>
        <v>0</v>
      </c>
      <c r="J133" s="207" t="str">
        <f>IF(Dat_02!H132=0,"",Dat_02!H132)</f>
        <v/>
      </c>
    </row>
    <row r="134" spans="2:10">
      <c r="B134" s="198"/>
      <c r="C134" s="199">
        <f>Dat_02!B133</f>
        <v>45269</v>
      </c>
      <c r="D134" s="198"/>
      <c r="E134" s="200">
        <f>Dat_02!C133</f>
        <v>134.04051455122718</v>
      </c>
      <c r="F134" s="200">
        <f>Dat_02!D133</f>
        <v>105.77564059458246</v>
      </c>
      <c r="G134" s="200">
        <f>Dat_02!E133</f>
        <v>105.77564059458246</v>
      </c>
      <c r="I134" s="201">
        <f>Dat_02!G133</f>
        <v>0</v>
      </c>
      <c r="J134" s="207" t="str">
        <f>IF(Dat_02!H133=0,"",Dat_02!H133)</f>
        <v/>
      </c>
    </row>
    <row r="135" spans="2:10">
      <c r="B135" s="198"/>
      <c r="C135" s="199">
        <f>Dat_02!B134</f>
        <v>45270</v>
      </c>
      <c r="D135" s="198"/>
      <c r="E135" s="200">
        <f>Dat_02!C134</f>
        <v>140.68438737922534</v>
      </c>
      <c r="F135" s="200">
        <f>Dat_02!D134</f>
        <v>105.77564059458246</v>
      </c>
      <c r="G135" s="200">
        <f>Dat_02!E134</f>
        <v>105.77564059458246</v>
      </c>
      <c r="I135" s="201">
        <f>Dat_02!G134</f>
        <v>0</v>
      </c>
      <c r="J135" s="207" t="str">
        <f>IF(Dat_02!H134=0,"",Dat_02!H134)</f>
        <v/>
      </c>
    </row>
    <row r="136" spans="2:10">
      <c r="B136" s="198"/>
      <c r="C136" s="199">
        <f>Dat_02!B135</f>
        <v>45271</v>
      </c>
      <c r="D136" s="198"/>
      <c r="E136" s="200">
        <f>Dat_02!C135</f>
        <v>161.31594569722719</v>
      </c>
      <c r="F136" s="200">
        <f>Dat_02!D135</f>
        <v>105.77564059458246</v>
      </c>
      <c r="G136" s="200">
        <f>Dat_02!E135</f>
        <v>105.77564059458246</v>
      </c>
      <c r="I136" s="201">
        <f>Dat_02!G135</f>
        <v>0</v>
      </c>
      <c r="J136" s="207" t="str">
        <f>IF(Dat_02!H135=0,"",Dat_02!H135)</f>
        <v/>
      </c>
    </row>
    <row r="137" spans="2:10">
      <c r="B137" s="198"/>
      <c r="C137" s="199">
        <f>Dat_02!B136</f>
        <v>45272</v>
      </c>
      <c r="D137" s="198"/>
      <c r="E137" s="200">
        <f>Dat_02!C136</f>
        <v>173.59638009122719</v>
      </c>
      <c r="F137" s="200">
        <f>Dat_02!D136</f>
        <v>105.77564059458246</v>
      </c>
      <c r="G137" s="200">
        <f>Dat_02!E136</f>
        <v>105.77564059458246</v>
      </c>
      <c r="I137" s="201">
        <f>Dat_02!G136</f>
        <v>0</v>
      </c>
      <c r="J137" s="207" t="str">
        <f>IF(Dat_02!H136=0,"",Dat_02!H136)</f>
        <v/>
      </c>
    </row>
    <row r="138" spans="2:10">
      <c r="B138" s="198"/>
      <c r="C138" s="199">
        <f>Dat_02!B137</f>
        <v>45273</v>
      </c>
      <c r="D138" s="198"/>
      <c r="E138" s="200">
        <f>Dat_02!C137</f>
        <v>144.47361120657493</v>
      </c>
      <c r="F138" s="200">
        <f>Dat_02!D137</f>
        <v>105.77564059458246</v>
      </c>
      <c r="G138" s="200">
        <f>Dat_02!E137</f>
        <v>105.77564059458246</v>
      </c>
      <c r="I138" s="201">
        <f>Dat_02!G137</f>
        <v>0</v>
      </c>
      <c r="J138" s="207" t="str">
        <f>IF(Dat_02!H137=0,"",Dat_02!H137)</f>
        <v/>
      </c>
    </row>
    <row r="139" spans="2:10">
      <c r="B139" s="198"/>
      <c r="C139" s="199">
        <f>Dat_02!B138</f>
        <v>45274</v>
      </c>
      <c r="D139" s="198"/>
      <c r="E139" s="200">
        <f>Dat_02!C138</f>
        <v>142.99797357457305</v>
      </c>
      <c r="F139" s="200">
        <f>Dat_02!D138</f>
        <v>105.77564059458246</v>
      </c>
      <c r="G139" s="200">
        <f>Dat_02!E138</f>
        <v>105.77564059458246</v>
      </c>
      <c r="I139" s="201">
        <f>Dat_02!G138</f>
        <v>0</v>
      </c>
      <c r="J139" s="207" t="str">
        <f>IF(Dat_02!H138=0,"",Dat_02!H138)</f>
        <v/>
      </c>
    </row>
    <row r="140" spans="2:10">
      <c r="B140" s="198"/>
      <c r="C140" s="199">
        <f>Dat_02!B139</f>
        <v>45275</v>
      </c>
      <c r="D140" s="198"/>
      <c r="E140" s="200">
        <f>Dat_02!C139</f>
        <v>155.57880703057305</v>
      </c>
      <c r="F140" s="200">
        <f>Dat_02!D139</f>
        <v>105.77564059458246</v>
      </c>
      <c r="G140" s="200">
        <f>Dat_02!E139</f>
        <v>105.77564059458246</v>
      </c>
      <c r="I140" s="201">
        <f>Dat_02!G139</f>
        <v>105.77564059458246</v>
      </c>
      <c r="J140" s="207" t="str">
        <f>IF(Dat_02!H139=0,"",Dat_02!H139)</f>
        <v/>
      </c>
    </row>
    <row r="141" spans="2:10">
      <c r="B141" s="198"/>
      <c r="C141" s="199">
        <f>Dat_02!B140</f>
        <v>45276</v>
      </c>
      <c r="D141" s="198"/>
      <c r="E141" s="200">
        <f>Dat_02!C140</f>
        <v>156.43636204257305</v>
      </c>
      <c r="F141" s="200">
        <f>Dat_02!D140</f>
        <v>105.77564059458246</v>
      </c>
      <c r="G141" s="200">
        <f>Dat_02!E140</f>
        <v>105.77564059458246</v>
      </c>
      <c r="I141" s="201">
        <f>Dat_02!G140</f>
        <v>0</v>
      </c>
      <c r="J141" s="207" t="str">
        <f>IF(Dat_02!H140=0,"",Dat_02!H140)</f>
        <v/>
      </c>
    </row>
    <row r="142" spans="2:10">
      <c r="B142" s="198"/>
      <c r="C142" s="199">
        <f>Dat_02!B141</f>
        <v>45277</v>
      </c>
      <c r="D142" s="198"/>
      <c r="E142" s="200">
        <f>Dat_02!C141</f>
        <v>163.83536717457494</v>
      </c>
      <c r="F142" s="200">
        <f>Dat_02!D141</f>
        <v>105.77564059458246</v>
      </c>
      <c r="G142" s="200">
        <f>Dat_02!E141</f>
        <v>105.77564059458246</v>
      </c>
      <c r="I142" s="201">
        <f>Dat_02!G141</f>
        <v>0</v>
      </c>
      <c r="J142" s="207" t="str">
        <f>IF(Dat_02!H141=0,"",Dat_02!H141)</f>
        <v/>
      </c>
    </row>
    <row r="143" spans="2:10">
      <c r="B143" s="198"/>
      <c r="C143" s="199">
        <f>Dat_02!B142</f>
        <v>45278</v>
      </c>
      <c r="D143" s="198"/>
      <c r="E143" s="200">
        <f>Dat_02!C142</f>
        <v>189.10055625057305</v>
      </c>
      <c r="F143" s="200">
        <f>Dat_02!D142</f>
        <v>105.77564059458246</v>
      </c>
      <c r="G143" s="200">
        <f>Dat_02!E142</f>
        <v>105.77564059458246</v>
      </c>
      <c r="I143" s="201">
        <f>Dat_02!G142</f>
        <v>0</v>
      </c>
      <c r="J143" s="207" t="str">
        <f>IF(Dat_02!H142=0,"",Dat_02!H142)</f>
        <v/>
      </c>
    </row>
    <row r="144" spans="2:10">
      <c r="B144" s="198"/>
      <c r="C144" s="199">
        <f>Dat_02!B143</f>
        <v>45279</v>
      </c>
      <c r="D144" s="198"/>
      <c r="E144" s="200">
        <f>Dat_02!C143</f>
        <v>184.65076205057304</v>
      </c>
      <c r="F144" s="200">
        <f>Dat_02!D143</f>
        <v>105.77564059458246</v>
      </c>
      <c r="G144" s="200">
        <f>Dat_02!E143</f>
        <v>105.77564059458246</v>
      </c>
      <c r="I144" s="201">
        <f>Dat_02!G143</f>
        <v>0</v>
      </c>
      <c r="J144" s="207" t="str">
        <f>IF(Dat_02!H143=0,"",Dat_02!H143)</f>
        <v/>
      </c>
    </row>
    <row r="145" spans="2:10">
      <c r="B145" s="198"/>
      <c r="C145" s="199">
        <f>Dat_02!B144</f>
        <v>45280</v>
      </c>
      <c r="D145" s="198"/>
      <c r="E145" s="200">
        <f>Dat_02!C144</f>
        <v>91.702290069493571</v>
      </c>
      <c r="F145" s="200">
        <f>Dat_02!D144</f>
        <v>105.77564059458246</v>
      </c>
      <c r="G145" s="200">
        <f>Dat_02!E144</f>
        <v>91.702290069493571</v>
      </c>
      <c r="I145" s="201">
        <f>Dat_02!G144</f>
        <v>0</v>
      </c>
      <c r="J145" s="207" t="str">
        <f>IF(Dat_02!H144=0,"",Dat_02!H144)</f>
        <v/>
      </c>
    </row>
    <row r="146" spans="2:10">
      <c r="B146" s="198"/>
      <c r="C146" s="199">
        <f>Dat_02!B145</f>
        <v>45281</v>
      </c>
      <c r="D146" s="198"/>
      <c r="E146" s="200">
        <f>Dat_02!C145</f>
        <v>96.763374213493563</v>
      </c>
      <c r="F146" s="200">
        <f>Dat_02!D145</f>
        <v>105.77564059458246</v>
      </c>
      <c r="G146" s="200">
        <f>Dat_02!E145</f>
        <v>96.763374213493563</v>
      </c>
      <c r="I146" s="201">
        <f>Dat_02!G145</f>
        <v>0</v>
      </c>
      <c r="J146" s="207" t="str">
        <f>IF(Dat_02!H145=0,"",Dat_02!H145)</f>
        <v/>
      </c>
    </row>
    <row r="147" spans="2:10">
      <c r="B147" s="198"/>
      <c r="C147" s="199">
        <f>Dat_02!B146</f>
        <v>45282</v>
      </c>
      <c r="D147" s="198"/>
      <c r="E147" s="200">
        <f>Dat_02!C146</f>
        <v>85.367497525495438</v>
      </c>
      <c r="F147" s="200">
        <f>Dat_02!D146</f>
        <v>105.77564059458246</v>
      </c>
      <c r="G147" s="200">
        <f>Dat_02!E146</f>
        <v>85.367497525495438</v>
      </c>
      <c r="I147" s="201">
        <f>Dat_02!G146</f>
        <v>0</v>
      </c>
      <c r="J147" s="207" t="str">
        <f>IF(Dat_02!H146=0,"",Dat_02!H146)</f>
        <v/>
      </c>
    </row>
    <row r="148" spans="2:10">
      <c r="B148" s="198"/>
      <c r="C148" s="199">
        <f>Dat_02!B147</f>
        <v>45283</v>
      </c>
      <c r="D148" s="198"/>
      <c r="E148" s="200">
        <f>Dat_02!C147</f>
        <v>83.527756937491702</v>
      </c>
      <c r="F148" s="200">
        <f>Dat_02!D147</f>
        <v>105.77564059458246</v>
      </c>
      <c r="G148" s="200">
        <f>Dat_02!E147</f>
        <v>83.527756937491702</v>
      </c>
      <c r="I148" s="201">
        <f>Dat_02!G147</f>
        <v>0</v>
      </c>
      <c r="J148" s="207" t="str">
        <f>IF(Dat_02!H147=0,"",Dat_02!H147)</f>
        <v/>
      </c>
    </row>
    <row r="149" spans="2:10">
      <c r="B149" s="198"/>
      <c r="C149" s="199">
        <f>Dat_02!B148</f>
        <v>45284</v>
      </c>
      <c r="D149" s="198"/>
      <c r="E149" s="200">
        <f>Dat_02!C148</f>
        <v>107.22605843349544</v>
      </c>
      <c r="F149" s="200">
        <f>Dat_02!D148</f>
        <v>105.77564059458246</v>
      </c>
      <c r="G149" s="200">
        <f>Dat_02!E148</f>
        <v>105.77564059458246</v>
      </c>
      <c r="I149" s="201">
        <f>Dat_02!G148</f>
        <v>0</v>
      </c>
      <c r="J149" s="207" t="str">
        <f>IF(Dat_02!H148=0,"",Dat_02!H148)</f>
        <v/>
      </c>
    </row>
    <row r="150" spans="2:10">
      <c r="B150" s="198"/>
      <c r="C150" s="199">
        <f>Dat_02!B149</f>
        <v>45285</v>
      </c>
      <c r="D150" s="198"/>
      <c r="E150" s="200">
        <f>Dat_02!C149</f>
        <v>88.17712642549543</v>
      </c>
      <c r="F150" s="200">
        <f>Dat_02!D149</f>
        <v>105.77564059458246</v>
      </c>
      <c r="G150" s="200">
        <f>Dat_02!E149</f>
        <v>88.17712642549543</v>
      </c>
      <c r="I150" s="201">
        <f>Dat_02!G149</f>
        <v>0</v>
      </c>
      <c r="J150" s="207" t="str">
        <f>IF(Dat_02!H149=0,"",Dat_02!H149)</f>
        <v/>
      </c>
    </row>
    <row r="151" spans="2:10">
      <c r="B151" s="198"/>
      <c r="C151" s="199">
        <f>Dat_02!B150</f>
        <v>45286</v>
      </c>
      <c r="D151" s="198"/>
      <c r="E151" s="200">
        <f>Dat_02!C150</f>
        <v>122.90049378949357</v>
      </c>
      <c r="F151" s="200">
        <f>Dat_02!D150</f>
        <v>105.77564059458246</v>
      </c>
      <c r="G151" s="200">
        <f>Dat_02!E150</f>
        <v>105.77564059458246</v>
      </c>
      <c r="I151" s="201">
        <f>Dat_02!G150</f>
        <v>0</v>
      </c>
      <c r="J151" s="207" t="str">
        <f>IF(Dat_02!H150=0,"",Dat_02!H150)</f>
        <v/>
      </c>
    </row>
    <row r="152" spans="2:10">
      <c r="B152" s="198"/>
      <c r="C152" s="199">
        <f>Dat_02!B151</f>
        <v>45287</v>
      </c>
      <c r="D152" s="198"/>
      <c r="E152" s="200">
        <f>Dat_02!C151</f>
        <v>132.85878955014627</v>
      </c>
      <c r="F152" s="200">
        <f>Dat_02!D151</f>
        <v>105.77564059458246</v>
      </c>
      <c r="G152" s="200">
        <f>Dat_02!E151</f>
        <v>105.77564059458246</v>
      </c>
      <c r="I152" s="201">
        <f>Dat_02!G151</f>
        <v>0</v>
      </c>
      <c r="J152" s="207" t="str">
        <f>IF(Dat_02!H151=0,"",Dat_02!H151)</f>
        <v/>
      </c>
    </row>
    <row r="153" spans="2:10">
      <c r="B153" s="198"/>
      <c r="C153" s="199">
        <f>Dat_02!B152</f>
        <v>45288</v>
      </c>
      <c r="D153" s="198"/>
      <c r="E153" s="200">
        <f>Dat_02!C152</f>
        <v>128.13222722614813</v>
      </c>
      <c r="F153" s="200">
        <f>Dat_02!D152</f>
        <v>105.77564059458246</v>
      </c>
      <c r="G153" s="200">
        <f>Dat_02!E152</f>
        <v>105.77564059458246</v>
      </c>
      <c r="I153" s="201">
        <f>Dat_02!G152</f>
        <v>0</v>
      </c>
      <c r="J153" s="207" t="str">
        <f>IF(Dat_02!H152=0,"",Dat_02!H152)</f>
        <v/>
      </c>
    </row>
    <row r="154" spans="2:10">
      <c r="B154" s="198"/>
      <c r="C154" s="199">
        <f>Dat_02!B153</f>
        <v>45289</v>
      </c>
      <c r="D154" s="198"/>
      <c r="E154" s="200">
        <f>Dat_02!C153</f>
        <v>139.02115590614628</v>
      </c>
      <c r="F154" s="200">
        <f>Dat_02!D153</f>
        <v>105.77564059458246</v>
      </c>
      <c r="G154" s="200">
        <f>Dat_02!E153</f>
        <v>105.77564059458246</v>
      </c>
      <c r="I154" s="201">
        <f>Dat_02!G153</f>
        <v>0</v>
      </c>
      <c r="J154" s="207" t="str">
        <f>IF(Dat_02!H153=0,"",Dat_02!H153)</f>
        <v/>
      </c>
    </row>
    <row r="155" spans="2:10">
      <c r="B155" s="198"/>
      <c r="C155" s="199">
        <f>Dat_02!B154</f>
        <v>45290</v>
      </c>
      <c r="D155" s="198"/>
      <c r="E155" s="200">
        <f>Dat_02!C154</f>
        <v>82.876341482146259</v>
      </c>
      <c r="F155" s="200">
        <f>Dat_02!D154</f>
        <v>105.77564059458246</v>
      </c>
      <c r="G155" s="200">
        <f>Dat_02!E154</f>
        <v>82.876341482146259</v>
      </c>
      <c r="I155" s="201">
        <f>Dat_02!G154</f>
        <v>0</v>
      </c>
      <c r="J155" s="207" t="str">
        <f>IF(Dat_02!H154=0,"",Dat_02!H154)</f>
        <v/>
      </c>
    </row>
    <row r="156" spans="2:10">
      <c r="B156" s="198"/>
      <c r="C156" s="199">
        <f>Dat_02!B155</f>
        <v>45291</v>
      </c>
      <c r="D156" s="198"/>
      <c r="E156" s="200">
        <f>Dat_02!C155</f>
        <v>60.706967374148121</v>
      </c>
      <c r="F156" s="200">
        <f>Dat_02!D155</f>
        <v>105.77564059458246</v>
      </c>
      <c r="G156" s="200">
        <f>Dat_02!E155</f>
        <v>60.706967374148121</v>
      </c>
      <c r="I156" s="201">
        <f>Dat_02!G155</f>
        <v>0</v>
      </c>
      <c r="J156" s="207" t="str">
        <f>IF(Dat_02!H155=0,"",Dat_02!H155)</f>
        <v/>
      </c>
    </row>
    <row r="157" spans="2:10">
      <c r="B157" s="198" t="s">
        <v>172</v>
      </c>
      <c r="C157" s="199">
        <f>Dat_02!B156</f>
        <v>45292</v>
      </c>
      <c r="D157" s="198"/>
      <c r="E157" s="200">
        <f>Dat_02!C156</f>
        <v>46.317331766148129</v>
      </c>
      <c r="F157" s="200">
        <f>Dat_02!D156</f>
        <v>117.80762382080276</v>
      </c>
      <c r="G157" s="200">
        <f>Dat_02!E156</f>
        <v>46.317331766148129</v>
      </c>
      <c r="I157" s="201">
        <f>Dat_02!G156</f>
        <v>0</v>
      </c>
      <c r="J157" s="207">
        <f>IF(Dat_02!H156=0,"",Dat_02!H156)</f>
        <v>2024</v>
      </c>
    </row>
    <row r="158" spans="2:10">
      <c r="B158" s="198"/>
      <c r="C158" s="199">
        <f>Dat_02!B157</f>
        <v>45293</v>
      </c>
      <c r="D158" s="198"/>
      <c r="E158" s="200">
        <f>Dat_02!C157</f>
        <v>55.940354536146259</v>
      </c>
      <c r="F158" s="200">
        <f>Dat_02!D157</f>
        <v>117.80762382080276</v>
      </c>
      <c r="G158" s="200">
        <f>Dat_02!E157</f>
        <v>55.940354536146259</v>
      </c>
      <c r="I158" s="201">
        <f>Dat_02!G157</f>
        <v>0</v>
      </c>
      <c r="J158" s="207" t="str">
        <f>IF(Dat_02!H157=0,"",Dat_02!H157)</f>
        <v/>
      </c>
    </row>
    <row r="159" spans="2:10">
      <c r="B159" s="198"/>
      <c r="C159" s="199">
        <f>Dat_02!B158</f>
        <v>45294</v>
      </c>
      <c r="D159" s="198"/>
      <c r="E159" s="200">
        <f>Dat_02!C158</f>
        <v>96.347034938338027</v>
      </c>
      <c r="F159" s="200">
        <f>Dat_02!D158</f>
        <v>117.80762382080276</v>
      </c>
      <c r="G159" s="200">
        <f>Dat_02!E158</f>
        <v>96.347034938338027</v>
      </c>
      <c r="I159" s="201">
        <f>Dat_02!G158</f>
        <v>0</v>
      </c>
      <c r="J159" s="207" t="str">
        <f>IF(Dat_02!H158=0,"",Dat_02!H158)</f>
        <v/>
      </c>
    </row>
    <row r="160" spans="2:10">
      <c r="B160" s="198"/>
      <c r="C160" s="199">
        <f>Dat_02!B159</f>
        <v>45295</v>
      </c>
      <c r="D160" s="198"/>
      <c r="E160" s="200">
        <f>Dat_02!C159</f>
        <v>142.08962147033802</v>
      </c>
      <c r="F160" s="200">
        <f>Dat_02!D159</f>
        <v>117.80762382080276</v>
      </c>
      <c r="G160" s="200">
        <f>Dat_02!E159</f>
        <v>117.80762382080276</v>
      </c>
      <c r="I160" s="201">
        <f>Dat_02!G159</f>
        <v>0</v>
      </c>
      <c r="J160" s="207" t="str">
        <f>IF(Dat_02!H159=0,"",Dat_02!H159)</f>
        <v/>
      </c>
    </row>
    <row r="161" spans="2:10">
      <c r="B161" s="198"/>
      <c r="C161" s="199">
        <f>Dat_02!B160</f>
        <v>45296</v>
      </c>
      <c r="D161" s="198"/>
      <c r="E161" s="200">
        <f>Dat_02!C160</f>
        <v>85.95209914233989</v>
      </c>
      <c r="F161" s="200">
        <f>Dat_02!D160</f>
        <v>117.80762382080276</v>
      </c>
      <c r="G161" s="200">
        <f>Dat_02!E160</f>
        <v>85.95209914233989</v>
      </c>
      <c r="I161" s="201">
        <f>Dat_02!G160</f>
        <v>0</v>
      </c>
      <c r="J161" s="207" t="str">
        <f>IF(Dat_02!H160=0,"",Dat_02!H160)</f>
        <v/>
      </c>
    </row>
    <row r="162" spans="2:10">
      <c r="B162" s="198"/>
      <c r="C162" s="199">
        <f>Dat_02!B161</f>
        <v>45297</v>
      </c>
      <c r="D162" s="198"/>
      <c r="E162" s="200">
        <f>Dat_02!C161</f>
        <v>80.384418654339882</v>
      </c>
      <c r="F162" s="200">
        <f>Dat_02!D161</f>
        <v>117.80762382080276</v>
      </c>
      <c r="G162" s="200">
        <f>Dat_02!E161</f>
        <v>80.384418654339882</v>
      </c>
      <c r="I162" s="201">
        <f>Dat_02!G161</f>
        <v>0</v>
      </c>
      <c r="J162" s="207" t="str">
        <f>IF(Dat_02!H161=0,"",Dat_02!H161)</f>
        <v/>
      </c>
    </row>
    <row r="163" spans="2:10">
      <c r="B163" s="198"/>
      <c r="C163" s="199">
        <f>Dat_02!B162</f>
        <v>45298</v>
      </c>
      <c r="D163" s="198"/>
      <c r="E163" s="200">
        <f>Dat_02!C162</f>
        <v>91.604318702336172</v>
      </c>
      <c r="F163" s="200">
        <f>Dat_02!D162</f>
        <v>117.80762382080276</v>
      </c>
      <c r="G163" s="200">
        <f>Dat_02!E162</f>
        <v>91.604318702336172</v>
      </c>
      <c r="I163" s="201">
        <f>Dat_02!G162</f>
        <v>0</v>
      </c>
      <c r="J163" s="207" t="str">
        <f>IF(Dat_02!H162=0,"",Dat_02!H162)</f>
        <v/>
      </c>
    </row>
    <row r="164" spans="2:10">
      <c r="B164" s="198"/>
      <c r="C164" s="199">
        <f>Dat_02!B163</f>
        <v>45299</v>
      </c>
      <c r="D164" s="198"/>
      <c r="E164" s="200">
        <f>Dat_02!C163</f>
        <v>147.70257932633987</v>
      </c>
      <c r="F164" s="200">
        <f>Dat_02!D163</f>
        <v>117.80762382080276</v>
      </c>
      <c r="G164" s="200">
        <f>Dat_02!E163</f>
        <v>117.80762382080276</v>
      </c>
      <c r="I164" s="201">
        <f>Dat_02!G163</f>
        <v>0</v>
      </c>
      <c r="J164" s="207" t="str">
        <f>IF(Dat_02!H163=0,"",Dat_02!H163)</f>
        <v/>
      </c>
    </row>
    <row r="165" spans="2:10">
      <c r="B165" s="198"/>
      <c r="C165" s="199">
        <f>Dat_02!B164</f>
        <v>45300</v>
      </c>
      <c r="D165" s="198"/>
      <c r="E165" s="200">
        <f>Dat_02!C164</f>
        <v>174.70871064133988</v>
      </c>
      <c r="F165" s="200">
        <f>Dat_02!D164</f>
        <v>117.80762382080276</v>
      </c>
      <c r="G165" s="200">
        <f>Dat_02!E164</f>
        <v>117.80762382080276</v>
      </c>
      <c r="I165" s="201">
        <f>Dat_02!G164</f>
        <v>0</v>
      </c>
      <c r="J165" s="207" t="str">
        <f>IF(Dat_02!H164=0,"",Dat_02!H164)</f>
        <v/>
      </c>
    </row>
    <row r="166" spans="2:10">
      <c r="B166" s="198"/>
      <c r="C166" s="199">
        <f>Dat_02!B165</f>
        <v>45301</v>
      </c>
      <c r="D166" s="198"/>
      <c r="E166" s="200">
        <f>Dat_02!C165</f>
        <v>128.66585141382532</v>
      </c>
      <c r="F166" s="200">
        <f>Dat_02!D165</f>
        <v>117.80762382080276</v>
      </c>
      <c r="G166" s="200">
        <f>Dat_02!E165</f>
        <v>117.80762382080276</v>
      </c>
      <c r="I166" s="201">
        <f>Dat_02!G165</f>
        <v>0</v>
      </c>
      <c r="J166" s="207" t="str">
        <f>IF(Dat_02!H165=0,"",Dat_02!H165)</f>
        <v/>
      </c>
    </row>
    <row r="167" spans="2:10">
      <c r="B167" s="198"/>
      <c r="C167" s="199">
        <f>Dat_02!B166</f>
        <v>45302</v>
      </c>
      <c r="D167" s="198"/>
      <c r="E167" s="200">
        <f>Dat_02!C166</f>
        <v>122.48400734982721</v>
      </c>
      <c r="F167" s="200">
        <f>Dat_02!D166</f>
        <v>117.80762382080276</v>
      </c>
      <c r="G167" s="200">
        <f>Dat_02!E166</f>
        <v>117.80762382080276</v>
      </c>
      <c r="I167" s="201">
        <f>Dat_02!G166</f>
        <v>0</v>
      </c>
      <c r="J167" s="207" t="str">
        <f>IF(Dat_02!H166=0,"",Dat_02!H166)</f>
        <v/>
      </c>
    </row>
    <row r="168" spans="2:10">
      <c r="B168" s="198"/>
      <c r="C168" s="199">
        <f>Dat_02!B167</f>
        <v>45303</v>
      </c>
      <c r="D168" s="198"/>
      <c r="E168" s="200">
        <f>Dat_02!C167</f>
        <v>90.921518729827213</v>
      </c>
      <c r="F168" s="200">
        <f>Dat_02!D167</f>
        <v>117.80762382080276</v>
      </c>
      <c r="G168" s="200">
        <f>Dat_02!E167</f>
        <v>90.921518729827213</v>
      </c>
      <c r="I168" s="201">
        <f>Dat_02!G167</f>
        <v>0</v>
      </c>
      <c r="J168" s="207" t="str">
        <f>IF(Dat_02!H167=0,"",Dat_02!H167)</f>
        <v/>
      </c>
    </row>
    <row r="169" spans="2:10">
      <c r="B169" s="198"/>
      <c r="C169" s="199">
        <f>Dat_02!B168</f>
        <v>45304</v>
      </c>
      <c r="D169" s="198"/>
      <c r="E169" s="200">
        <f>Dat_02!C168</f>
        <v>101.59093457382534</v>
      </c>
      <c r="F169" s="200">
        <f>Dat_02!D168</f>
        <v>117.80762382080276</v>
      </c>
      <c r="G169" s="200">
        <f>Dat_02!E168</f>
        <v>101.59093457382534</v>
      </c>
      <c r="I169" s="201">
        <f>Dat_02!G168</f>
        <v>0</v>
      </c>
      <c r="J169" s="207" t="str">
        <f>IF(Dat_02!H168=0,"",Dat_02!H168)</f>
        <v/>
      </c>
    </row>
    <row r="170" spans="2:10">
      <c r="B170" s="198"/>
      <c r="C170" s="199">
        <f>Dat_02!B169</f>
        <v>45305</v>
      </c>
      <c r="D170" s="198"/>
      <c r="E170" s="200">
        <f>Dat_02!C169</f>
        <v>73.273675441827208</v>
      </c>
      <c r="F170" s="200">
        <f>Dat_02!D169</f>
        <v>117.80762382080276</v>
      </c>
      <c r="G170" s="200">
        <f>Dat_02!E169</f>
        <v>73.273675441827208</v>
      </c>
      <c r="I170" s="201">
        <f>Dat_02!G169</f>
        <v>0</v>
      </c>
      <c r="J170" s="207" t="str">
        <f>IF(Dat_02!H169=0,"",Dat_02!H169)</f>
        <v/>
      </c>
    </row>
    <row r="171" spans="2:10">
      <c r="B171" s="198"/>
      <c r="C171" s="199">
        <f>Dat_02!B170</f>
        <v>45306</v>
      </c>
      <c r="D171" s="198"/>
      <c r="E171" s="200">
        <f>Dat_02!C170</f>
        <v>101.80176113382535</v>
      </c>
      <c r="F171" s="200">
        <f>Dat_02!D170</f>
        <v>117.80762382080276</v>
      </c>
      <c r="G171" s="200">
        <f>Dat_02!E170</f>
        <v>101.80176113382535</v>
      </c>
      <c r="I171" s="201">
        <f>Dat_02!G170</f>
        <v>117.80762382080276</v>
      </c>
      <c r="J171" s="207" t="str">
        <f>IF(Dat_02!H170=0,"",Dat_02!H170)</f>
        <v/>
      </c>
    </row>
    <row r="172" spans="2:10">
      <c r="B172" s="198"/>
      <c r="C172" s="199">
        <f>Dat_02!B171</f>
        <v>45307</v>
      </c>
      <c r="D172" s="198"/>
      <c r="E172" s="200">
        <f>Dat_02!C171</f>
        <v>76.844781177829063</v>
      </c>
      <c r="F172" s="200">
        <f>Dat_02!D171</f>
        <v>117.80762382080276</v>
      </c>
      <c r="G172" s="200">
        <f>Dat_02!E171</f>
        <v>76.844781177829063</v>
      </c>
      <c r="I172" s="201">
        <f>Dat_02!G171</f>
        <v>0</v>
      </c>
      <c r="J172" s="207" t="str">
        <f>IF(Dat_02!H171=0,"",Dat_02!H171)</f>
        <v/>
      </c>
    </row>
    <row r="173" spans="2:10">
      <c r="B173" s="198"/>
      <c r="C173" s="199">
        <f>Dat_02!B172</f>
        <v>45308</v>
      </c>
      <c r="D173" s="198"/>
      <c r="E173" s="200">
        <f>Dat_02!C172</f>
        <v>291.9973854933985</v>
      </c>
      <c r="F173" s="200">
        <f>Dat_02!D172</f>
        <v>117.80762382080276</v>
      </c>
      <c r="G173" s="200">
        <f>Dat_02!E172</f>
        <v>117.80762382080276</v>
      </c>
      <c r="I173" s="201">
        <f>Dat_02!G172</f>
        <v>0</v>
      </c>
      <c r="J173" s="207" t="str">
        <f>IF(Dat_02!H172=0,"",Dat_02!H172)</f>
        <v/>
      </c>
    </row>
    <row r="174" spans="2:10">
      <c r="B174" s="198"/>
      <c r="C174" s="199">
        <f>Dat_02!B173</f>
        <v>45309</v>
      </c>
      <c r="D174" s="198"/>
      <c r="E174" s="200">
        <f>Dat_02!C173</f>
        <v>306.61460094139846</v>
      </c>
      <c r="F174" s="200">
        <f>Dat_02!D173</f>
        <v>117.80762382080276</v>
      </c>
      <c r="G174" s="200">
        <f>Dat_02!E173</f>
        <v>117.80762382080276</v>
      </c>
      <c r="I174" s="201">
        <f>Dat_02!G173</f>
        <v>0</v>
      </c>
      <c r="J174" s="207" t="str">
        <f>IF(Dat_02!H173=0,"",Dat_02!H173)</f>
        <v/>
      </c>
    </row>
    <row r="175" spans="2:10">
      <c r="B175" s="198"/>
      <c r="C175" s="199">
        <f>Dat_02!B174</f>
        <v>45310</v>
      </c>
      <c r="D175" s="198"/>
      <c r="E175" s="200">
        <f>Dat_02!C174</f>
        <v>324.74468462540034</v>
      </c>
      <c r="F175" s="200">
        <f>Dat_02!D174</f>
        <v>117.80762382080276</v>
      </c>
      <c r="G175" s="200">
        <f>Dat_02!E174</f>
        <v>117.80762382080276</v>
      </c>
      <c r="I175" s="201">
        <f>Dat_02!G174</f>
        <v>0</v>
      </c>
      <c r="J175" s="207" t="str">
        <f>IF(Dat_02!H174=0,"",Dat_02!H174)</f>
        <v/>
      </c>
    </row>
    <row r="176" spans="2:10">
      <c r="B176" s="198"/>
      <c r="C176" s="199">
        <f>Dat_02!B175</f>
        <v>45311</v>
      </c>
      <c r="D176" s="198"/>
      <c r="E176" s="200">
        <f>Dat_02!C175</f>
        <v>325.35613808940036</v>
      </c>
      <c r="F176" s="200">
        <f>Dat_02!D175</f>
        <v>117.80762382080276</v>
      </c>
      <c r="G176" s="200">
        <f>Dat_02!E175</f>
        <v>117.80762382080276</v>
      </c>
      <c r="I176" s="201">
        <f>Dat_02!G175</f>
        <v>0</v>
      </c>
      <c r="J176" s="207" t="str">
        <f>IF(Dat_02!H175=0,"",Dat_02!H175)</f>
        <v/>
      </c>
    </row>
    <row r="177" spans="2:10">
      <c r="B177" s="198"/>
      <c r="C177" s="199">
        <f>Dat_02!B176</f>
        <v>45312</v>
      </c>
      <c r="D177" s="198"/>
      <c r="E177" s="200">
        <f>Dat_02!C176</f>
        <v>326.47416605340038</v>
      </c>
      <c r="F177" s="200">
        <f>Dat_02!D176</f>
        <v>117.80762382080276</v>
      </c>
      <c r="G177" s="200">
        <f>Dat_02!E176</f>
        <v>117.80762382080276</v>
      </c>
      <c r="I177" s="201">
        <f>Dat_02!G176</f>
        <v>0</v>
      </c>
      <c r="J177" s="207" t="str">
        <f>IF(Dat_02!H176=0,"",Dat_02!H176)</f>
        <v/>
      </c>
    </row>
    <row r="178" spans="2:10">
      <c r="B178" s="198"/>
      <c r="C178" s="199">
        <f>Dat_02!B177</f>
        <v>45313</v>
      </c>
      <c r="D178" s="198"/>
      <c r="E178" s="200">
        <f>Dat_02!C177</f>
        <v>330.81129340239846</v>
      </c>
      <c r="F178" s="200">
        <f>Dat_02!D177</f>
        <v>117.80762382080276</v>
      </c>
      <c r="G178" s="200">
        <f>Dat_02!E177</f>
        <v>117.80762382080276</v>
      </c>
      <c r="I178" s="201">
        <f>Dat_02!G177</f>
        <v>0</v>
      </c>
      <c r="J178" s="207" t="str">
        <f>IF(Dat_02!H177=0,"",Dat_02!H177)</f>
        <v/>
      </c>
    </row>
    <row r="179" spans="2:10">
      <c r="B179" s="198"/>
      <c r="C179" s="199">
        <f>Dat_02!B178</f>
        <v>45314</v>
      </c>
      <c r="D179" s="198"/>
      <c r="E179" s="200">
        <f>Dat_02!C178</f>
        <v>336.56841545240036</v>
      </c>
      <c r="F179" s="200">
        <f>Dat_02!D178</f>
        <v>117.80762382080276</v>
      </c>
      <c r="G179" s="200">
        <f>Dat_02!E178</f>
        <v>117.80762382080276</v>
      </c>
      <c r="I179" s="201">
        <f>Dat_02!G178</f>
        <v>0</v>
      </c>
      <c r="J179" s="207" t="str">
        <f>IF(Dat_02!H178=0,"",Dat_02!H178)</f>
        <v/>
      </c>
    </row>
    <row r="180" spans="2:10">
      <c r="B180" s="198"/>
      <c r="C180" s="199">
        <f>Dat_02!B179</f>
        <v>45315</v>
      </c>
      <c r="D180" s="198"/>
      <c r="E180" s="200">
        <f>Dat_02!C179</f>
        <v>174.25858186489705</v>
      </c>
      <c r="F180" s="200">
        <f>Dat_02!D179</f>
        <v>117.80762382080276</v>
      </c>
      <c r="G180" s="200">
        <f>Dat_02!E179</f>
        <v>117.80762382080276</v>
      </c>
      <c r="I180" s="201">
        <f>Dat_02!G179</f>
        <v>0</v>
      </c>
      <c r="J180" s="207" t="str">
        <f>IF(Dat_02!H179=0,"",Dat_02!H179)</f>
        <v/>
      </c>
    </row>
    <row r="181" spans="2:10">
      <c r="B181" s="198"/>
      <c r="C181" s="199">
        <f>Dat_02!B180</f>
        <v>45316</v>
      </c>
      <c r="D181" s="198"/>
      <c r="E181" s="200">
        <f>Dat_02!C180</f>
        <v>189.73486431289888</v>
      </c>
      <c r="F181" s="200">
        <f>Dat_02!D180</f>
        <v>117.80762382080276</v>
      </c>
      <c r="G181" s="200">
        <f>Dat_02!E180</f>
        <v>117.80762382080276</v>
      </c>
      <c r="I181" s="201">
        <f>Dat_02!G180</f>
        <v>0</v>
      </c>
      <c r="J181" s="207" t="str">
        <f>IF(Dat_02!H180=0,"",Dat_02!H180)</f>
        <v/>
      </c>
    </row>
    <row r="182" spans="2:10">
      <c r="B182" s="198"/>
      <c r="C182" s="199">
        <f>Dat_02!B181</f>
        <v>45317</v>
      </c>
      <c r="D182" s="198"/>
      <c r="E182" s="200">
        <f>Dat_02!C181</f>
        <v>199.20515662889332</v>
      </c>
      <c r="F182" s="200">
        <f>Dat_02!D181</f>
        <v>117.80762382080276</v>
      </c>
      <c r="G182" s="200">
        <f>Dat_02!E181</f>
        <v>117.80762382080276</v>
      </c>
      <c r="I182" s="201">
        <f>Dat_02!G181</f>
        <v>0</v>
      </c>
      <c r="J182" s="207" t="str">
        <f>IF(Dat_02!H181=0,"",Dat_02!H181)</f>
        <v/>
      </c>
    </row>
    <row r="183" spans="2:10">
      <c r="B183" s="198"/>
      <c r="C183" s="199">
        <f>Dat_02!B182</f>
        <v>45318</v>
      </c>
      <c r="D183" s="198"/>
      <c r="E183" s="200">
        <f>Dat_02!C182</f>
        <v>156.98031956089889</v>
      </c>
      <c r="F183" s="200">
        <f>Dat_02!D182</f>
        <v>117.80762382080276</v>
      </c>
      <c r="G183" s="200">
        <f>Dat_02!E182</f>
        <v>117.80762382080276</v>
      </c>
      <c r="I183" s="201">
        <f>Dat_02!G182</f>
        <v>0</v>
      </c>
      <c r="J183" s="207" t="str">
        <f>IF(Dat_02!H182=0,"",Dat_02!H182)</f>
        <v/>
      </c>
    </row>
    <row r="184" spans="2:10">
      <c r="B184" s="198"/>
      <c r="C184" s="199">
        <f>Dat_02!B183</f>
        <v>45319</v>
      </c>
      <c r="D184" s="198"/>
      <c r="E184" s="200">
        <f>Dat_02!C183</f>
        <v>144.3194687128989</v>
      </c>
      <c r="F184" s="200">
        <f>Dat_02!D183</f>
        <v>117.80762382080276</v>
      </c>
      <c r="G184" s="200">
        <f>Dat_02!E183</f>
        <v>117.80762382080276</v>
      </c>
      <c r="I184" s="201">
        <f>Dat_02!G183</f>
        <v>0</v>
      </c>
      <c r="J184" s="207" t="str">
        <f>IF(Dat_02!H183=0,"",Dat_02!H183)</f>
        <v/>
      </c>
    </row>
    <row r="185" spans="2:10">
      <c r="B185" s="198"/>
      <c r="C185" s="199">
        <f>Dat_02!B184</f>
        <v>45320</v>
      </c>
      <c r="D185" s="198"/>
      <c r="E185" s="200">
        <f>Dat_02!C184</f>
        <v>168.74329450889704</v>
      </c>
      <c r="F185" s="200">
        <f>Dat_02!D184</f>
        <v>117.80762382080276</v>
      </c>
      <c r="G185" s="200">
        <f>Dat_02!E184</f>
        <v>117.80762382080276</v>
      </c>
      <c r="I185" s="201">
        <f>Dat_02!G184</f>
        <v>0</v>
      </c>
      <c r="J185" s="207" t="str">
        <f>IF(Dat_02!H184=0,"",Dat_02!H184)</f>
        <v/>
      </c>
    </row>
    <row r="186" spans="2:10">
      <c r="B186" s="198"/>
      <c r="C186" s="199">
        <f>Dat_02!B185</f>
        <v>45321</v>
      </c>
      <c r="D186" s="198"/>
      <c r="E186" s="200">
        <f>Dat_02!C185</f>
        <v>193.72112196889518</v>
      </c>
      <c r="F186" s="200">
        <f>Dat_02!D185</f>
        <v>117.80762382080276</v>
      </c>
      <c r="G186" s="200">
        <f>Dat_02!E185</f>
        <v>117.80762382080276</v>
      </c>
      <c r="I186" s="201">
        <f>Dat_02!G185</f>
        <v>0</v>
      </c>
      <c r="J186" s="207" t="str">
        <f>IF(Dat_02!H185=0,"",Dat_02!H185)</f>
        <v/>
      </c>
    </row>
    <row r="187" spans="2:10">
      <c r="B187" s="198"/>
      <c r="C187" s="199">
        <f>Dat_02!B186</f>
        <v>45322</v>
      </c>
      <c r="D187" s="198"/>
      <c r="E187" s="200">
        <f>Dat_02!C186</f>
        <v>127.45307729313772</v>
      </c>
      <c r="F187" s="200">
        <f>Dat_02!D186</f>
        <v>117.80762382080276</v>
      </c>
      <c r="G187" s="200">
        <f>Dat_02!E186</f>
        <v>117.80762382080276</v>
      </c>
      <c r="I187" s="201">
        <f>Dat_02!G186</f>
        <v>0</v>
      </c>
      <c r="J187" s="207" t="str">
        <f>IF(Dat_02!H186=0,"",Dat_02!H186)</f>
        <v/>
      </c>
    </row>
    <row r="188" spans="2:10">
      <c r="B188" s="198" t="s">
        <v>173</v>
      </c>
      <c r="C188" s="199">
        <f>Dat_02!B187</f>
        <v>45323</v>
      </c>
      <c r="D188" s="198"/>
      <c r="E188" s="200">
        <f>Dat_02!C187</f>
        <v>115.24412592513586</v>
      </c>
      <c r="F188" s="200">
        <f>Dat_02!D187</f>
        <v>123.31777659525035</v>
      </c>
      <c r="G188" s="200">
        <f>Dat_02!E187</f>
        <v>115.24412592513586</v>
      </c>
      <c r="I188" s="201">
        <f>Dat_02!G187</f>
        <v>0</v>
      </c>
      <c r="J188" s="207" t="str">
        <f>IF(Dat_02!H187=0,"",Dat_02!H187)</f>
        <v/>
      </c>
    </row>
    <row r="189" spans="2:10">
      <c r="B189" s="198"/>
      <c r="C189" s="199">
        <f>Dat_02!B188</f>
        <v>45324</v>
      </c>
      <c r="D189" s="198"/>
      <c r="E189" s="200">
        <f>Dat_02!C188</f>
        <v>88.351072877137739</v>
      </c>
      <c r="F189" s="200">
        <f>Dat_02!D188</f>
        <v>123.31777659525035</v>
      </c>
      <c r="G189" s="200">
        <f>Dat_02!E188</f>
        <v>88.351072877137739</v>
      </c>
      <c r="I189" s="201">
        <f>Dat_02!G188</f>
        <v>0</v>
      </c>
      <c r="J189" s="207" t="str">
        <f>IF(Dat_02!H188=0,"",Dat_02!H188)</f>
        <v/>
      </c>
    </row>
    <row r="190" spans="2:10">
      <c r="B190" s="198"/>
      <c r="C190" s="199">
        <f>Dat_02!B189</f>
        <v>45325</v>
      </c>
      <c r="D190" s="198"/>
      <c r="E190" s="200">
        <f>Dat_02!C189</f>
        <v>70.321336005135862</v>
      </c>
      <c r="F190" s="200">
        <f>Dat_02!D189</f>
        <v>123.31777659525035</v>
      </c>
      <c r="G190" s="200">
        <f>Dat_02!E189</f>
        <v>70.321336005135862</v>
      </c>
      <c r="I190" s="201">
        <f>Dat_02!G189</f>
        <v>0</v>
      </c>
      <c r="J190" s="207" t="str">
        <f>IF(Dat_02!H189=0,"",Dat_02!H189)</f>
        <v/>
      </c>
    </row>
    <row r="191" spans="2:10">
      <c r="B191" s="198"/>
      <c r="C191" s="199">
        <f>Dat_02!B190</f>
        <v>45326</v>
      </c>
      <c r="D191" s="198"/>
      <c r="E191" s="200">
        <f>Dat_02!C190</f>
        <v>56.144467513139595</v>
      </c>
      <c r="F191" s="200">
        <f>Dat_02!D190</f>
        <v>123.31777659525035</v>
      </c>
      <c r="G191" s="200">
        <f>Dat_02!E190</f>
        <v>56.144467513139595</v>
      </c>
      <c r="I191" s="201">
        <f>Dat_02!G190</f>
        <v>0</v>
      </c>
      <c r="J191" s="207" t="str">
        <f>IF(Dat_02!H190=0,"",Dat_02!H190)</f>
        <v/>
      </c>
    </row>
    <row r="192" spans="2:10">
      <c r="B192" s="198"/>
      <c r="C192" s="199">
        <f>Dat_02!B191</f>
        <v>45327</v>
      </c>
      <c r="D192" s="198"/>
      <c r="E192" s="200">
        <f>Dat_02!C191</f>
        <v>107.72370077713774</v>
      </c>
      <c r="F192" s="200">
        <f>Dat_02!D191</f>
        <v>123.31777659525035</v>
      </c>
      <c r="G192" s="200">
        <f>Dat_02!E191</f>
        <v>107.72370077713774</v>
      </c>
      <c r="I192" s="201">
        <f>Dat_02!G191</f>
        <v>0</v>
      </c>
      <c r="J192" s="207" t="str">
        <f>IF(Dat_02!H191=0,"",Dat_02!H191)</f>
        <v/>
      </c>
    </row>
    <row r="193" spans="2:10">
      <c r="B193" s="198"/>
      <c r="C193" s="199">
        <f>Dat_02!B192</f>
        <v>45328</v>
      </c>
      <c r="D193" s="198"/>
      <c r="E193" s="200">
        <f>Dat_02!C192</f>
        <v>102.96022487713586</v>
      </c>
      <c r="F193" s="200">
        <f>Dat_02!D192</f>
        <v>123.31777659525035</v>
      </c>
      <c r="G193" s="200">
        <f>Dat_02!E192</f>
        <v>102.96022487713586</v>
      </c>
      <c r="I193" s="201">
        <f>Dat_02!G192</f>
        <v>0</v>
      </c>
      <c r="J193" s="207" t="str">
        <f>IF(Dat_02!H192=0,"",Dat_02!H192)</f>
        <v/>
      </c>
    </row>
    <row r="194" spans="2:10">
      <c r="B194" s="198"/>
      <c r="C194" s="199">
        <f>Dat_02!B193</f>
        <v>45329</v>
      </c>
      <c r="D194" s="198"/>
      <c r="E194" s="200">
        <f>Dat_02!C193</f>
        <v>125.23253068134586</v>
      </c>
      <c r="F194" s="200">
        <f>Dat_02!D193</f>
        <v>123.31777659525035</v>
      </c>
      <c r="G194" s="200">
        <f>Dat_02!E193</f>
        <v>123.31777659525035</v>
      </c>
      <c r="I194" s="201">
        <f>Dat_02!G193</f>
        <v>0</v>
      </c>
      <c r="J194" s="207" t="str">
        <f>IF(Dat_02!H193=0,"",Dat_02!H193)</f>
        <v/>
      </c>
    </row>
    <row r="195" spans="2:10">
      <c r="B195" s="198"/>
      <c r="C195" s="199">
        <f>Dat_02!B194</f>
        <v>45330</v>
      </c>
      <c r="D195" s="198"/>
      <c r="E195" s="200">
        <f>Dat_02!C194</f>
        <v>121.74336943334959</v>
      </c>
      <c r="F195" s="200">
        <f>Dat_02!D194</f>
        <v>123.31777659525035</v>
      </c>
      <c r="G195" s="200">
        <f>Dat_02!E194</f>
        <v>121.74336943334959</v>
      </c>
      <c r="I195" s="201">
        <f>Dat_02!G194</f>
        <v>0</v>
      </c>
      <c r="J195" s="207" t="str">
        <f>IF(Dat_02!H194=0,"",Dat_02!H194)</f>
        <v/>
      </c>
    </row>
    <row r="196" spans="2:10">
      <c r="B196" s="198"/>
      <c r="C196" s="199">
        <f>Dat_02!B195</f>
        <v>45331</v>
      </c>
      <c r="D196" s="198"/>
      <c r="E196" s="200">
        <f>Dat_02!C195</f>
        <v>122.85423017734398</v>
      </c>
      <c r="F196" s="200">
        <f>Dat_02!D195</f>
        <v>123.31777659525035</v>
      </c>
      <c r="G196" s="200">
        <f>Dat_02!E195</f>
        <v>122.85423017734398</v>
      </c>
      <c r="I196" s="201">
        <f>Dat_02!G195</f>
        <v>0</v>
      </c>
      <c r="J196" s="207" t="str">
        <f>IF(Dat_02!H195=0,"",Dat_02!H195)</f>
        <v/>
      </c>
    </row>
    <row r="197" spans="2:10">
      <c r="B197" s="198"/>
      <c r="C197" s="199">
        <f>Dat_02!B196</f>
        <v>45332</v>
      </c>
      <c r="D197" s="198"/>
      <c r="E197" s="200">
        <f>Dat_02!C196</f>
        <v>82.009763521347722</v>
      </c>
      <c r="F197" s="200">
        <f>Dat_02!D196</f>
        <v>123.31777659525035</v>
      </c>
      <c r="G197" s="200">
        <f>Dat_02!E196</f>
        <v>82.009763521347722</v>
      </c>
      <c r="I197" s="201">
        <f>Dat_02!G196</f>
        <v>0</v>
      </c>
      <c r="J197" s="207" t="str">
        <f>IF(Dat_02!H196=0,"",Dat_02!H196)</f>
        <v/>
      </c>
    </row>
    <row r="198" spans="2:10">
      <c r="B198" s="198"/>
      <c r="C198" s="199">
        <f>Dat_02!B197</f>
        <v>45333</v>
      </c>
      <c r="D198" s="198"/>
      <c r="E198" s="200">
        <f>Dat_02!C197</f>
        <v>92.096768257349581</v>
      </c>
      <c r="F198" s="200">
        <f>Dat_02!D197</f>
        <v>123.31777659525035</v>
      </c>
      <c r="G198" s="200">
        <f>Dat_02!E197</f>
        <v>92.096768257349581</v>
      </c>
      <c r="I198" s="201">
        <f>Dat_02!G197</f>
        <v>0</v>
      </c>
      <c r="J198" s="207" t="str">
        <f>IF(Dat_02!H197=0,"",Dat_02!H197)</f>
        <v/>
      </c>
    </row>
    <row r="199" spans="2:10">
      <c r="B199" s="198"/>
      <c r="C199" s="199">
        <f>Dat_02!B198</f>
        <v>45334</v>
      </c>
      <c r="D199" s="198"/>
      <c r="E199" s="200">
        <f>Dat_02!C198</f>
        <v>104.74626892534584</v>
      </c>
      <c r="F199" s="200">
        <f>Dat_02!D198</f>
        <v>123.31777659525035</v>
      </c>
      <c r="G199" s="200">
        <f>Dat_02!E198</f>
        <v>104.74626892534584</v>
      </c>
      <c r="I199" s="201">
        <f>Dat_02!G198</f>
        <v>0</v>
      </c>
      <c r="J199" s="207" t="str">
        <f>IF(Dat_02!H198=0,"",Dat_02!H198)</f>
        <v/>
      </c>
    </row>
    <row r="200" spans="2:10">
      <c r="B200" s="198"/>
      <c r="C200" s="199">
        <f>Dat_02!B199</f>
        <v>45335</v>
      </c>
      <c r="D200" s="198"/>
      <c r="E200" s="200">
        <f>Dat_02!C199</f>
        <v>155.0008602853477</v>
      </c>
      <c r="F200" s="200">
        <f>Dat_02!D199</f>
        <v>123.31777659525035</v>
      </c>
      <c r="G200" s="200">
        <f>Dat_02!E199</f>
        <v>123.31777659525035</v>
      </c>
      <c r="I200" s="201">
        <f>Dat_02!G199</f>
        <v>0</v>
      </c>
      <c r="J200" s="207" t="str">
        <f>IF(Dat_02!H199=0,"",Dat_02!H199)</f>
        <v/>
      </c>
    </row>
    <row r="201" spans="2:10">
      <c r="B201" s="198"/>
      <c r="C201" s="199">
        <f>Dat_02!B200</f>
        <v>45336</v>
      </c>
      <c r="D201" s="198"/>
      <c r="E201" s="200">
        <f>Dat_02!C200</f>
        <v>155.40752792467583</v>
      </c>
      <c r="F201" s="200">
        <f>Dat_02!D200</f>
        <v>123.31777659525035</v>
      </c>
      <c r="G201" s="200">
        <f>Dat_02!E200</f>
        <v>123.31777659525035</v>
      </c>
      <c r="I201" s="201">
        <f>Dat_02!G200</f>
        <v>0</v>
      </c>
      <c r="J201" s="207" t="str">
        <f>IF(Dat_02!H200=0,"",Dat_02!H200)</f>
        <v/>
      </c>
    </row>
    <row r="202" spans="2:10">
      <c r="B202" s="198"/>
      <c r="C202" s="199">
        <f>Dat_02!B201</f>
        <v>45337</v>
      </c>
      <c r="D202" s="198"/>
      <c r="E202" s="200">
        <f>Dat_02!C201</f>
        <v>145.30744173267769</v>
      </c>
      <c r="F202" s="200">
        <f>Dat_02!D201</f>
        <v>123.31777659525035</v>
      </c>
      <c r="G202" s="200">
        <f>Dat_02!E201</f>
        <v>123.31777659525035</v>
      </c>
      <c r="I202" s="201">
        <f>Dat_02!G201</f>
        <v>123.31777659525035</v>
      </c>
      <c r="J202" s="207" t="str">
        <f>IF(Dat_02!H201=0,"",Dat_02!H201)</f>
        <v/>
      </c>
    </row>
    <row r="203" spans="2:10">
      <c r="B203" s="198"/>
      <c r="C203" s="199">
        <f>Dat_02!B202</f>
        <v>45338</v>
      </c>
      <c r="D203" s="198"/>
      <c r="E203" s="200">
        <f>Dat_02!C202</f>
        <v>133.63674514867583</v>
      </c>
      <c r="F203" s="200">
        <f>Dat_02!D202</f>
        <v>123.31777659525035</v>
      </c>
      <c r="G203" s="200">
        <f>Dat_02!E202</f>
        <v>123.31777659525035</v>
      </c>
      <c r="I203" s="201">
        <f>Dat_02!G202</f>
        <v>0</v>
      </c>
      <c r="J203" s="207" t="str">
        <f>IF(Dat_02!H202=0,"",Dat_02!H202)</f>
        <v/>
      </c>
    </row>
    <row r="204" spans="2:10">
      <c r="B204" s="198"/>
      <c r="C204" s="199">
        <f>Dat_02!B203</f>
        <v>45339</v>
      </c>
      <c r="D204" s="198"/>
      <c r="E204" s="200">
        <f>Dat_02!C203</f>
        <v>119.15370997267397</v>
      </c>
      <c r="F204" s="200">
        <f>Dat_02!D203</f>
        <v>123.31777659525035</v>
      </c>
      <c r="G204" s="200">
        <f>Dat_02!E203</f>
        <v>119.15370997267397</v>
      </c>
      <c r="I204" s="201">
        <f>Dat_02!G203</f>
        <v>0</v>
      </c>
      <c r="J204" s="207" t="str">
        <f>IF(Dat_02!H203=0,"",Dat_02!H203)</f>
        <v/>
      </c>
    </row>
    <row r="205" spans="2:10">
      <c r="B205" s="198"/>
      <c r="C205" s="199">
        <f>Dat_02!B204</f>
        <v>45340</v>
      </c>
      <c r="D205" s="198"/>
      <c r="E205" s="200">
        <f>Dat_02!C204</f>
        <v>111.38864493667769</v>
      </c>
      <c r="F205" s="200">
        <f>Dat_02!D204</f>
        <v>123.31777659525035</v>
      </c>
      <c r="G205" s="200">
        <f>Dat_02!E204</f>
        <v>111.38864493667769</v>
      </c>
      <c r="I205" s="201">
        <f>Dat_02!G204</f>
        <v>0</v>
      </c>
      <c r="J205" s="207" t="str">
        <f>IF(Dat_02!H204=0,"",Dat_02!H204)</f>
        <v/>
      </c>
    </row>
    <row r="206" spans="2:10">
      <c r="B206" s="198"/>
      <c r="C206" s="199">
        <f>Dat_02!B205</f>
        <v>45341</v>
      </c>
      <c r="D206" s="198"/>
      <c r="E206" s="200">
        <f>Dat_02!C205</f>
        <v>103.97121753667584</v>
      </c>
      <c r="F206" s="200">
        <f>Dat_02!D205</f>
        <v>123.31777659525035</v>
      </c>
      <c r="G206" s="200">
        <f>Dat_02!E205</f>
        <v>103.97121753667584</v>
      </c>
      <c r="I206" s="201">
        <f>Dat_02!G205</f>
        <v>0</v>
      </c>
      <c r="J206" s="207" t="str">
        <f>IF(Dat_02!H205=0,"",Dat_02!H205)</f>
        <v/>
      </c>
    </row>
    <row r="207" spans="2:10">
      <c r="B207" s="198"/>
      <c r="C207" s="199">
        <f>Dat_02!B206</f>
        <v>45342</v>
      </c>
      <c r="D207" s="198"/>
      <c r="E207" s="200">
        <f>Dat_02!C206</f>
        <v>141.12725004467583</v>
      </c>
      <c r="F207" s="200">
        <f>Dat_02!D206</f>
        <v>123.31777659525035</v>
      </c>
      <c r="G207" s="200">
        <f>Dat_02!E206</f>
        <v>123.31777659525035</v>
      </c>
      <c r="I207" s="201">
        <f>Dat_02!G206</f>
        <v>0</v>
      </c>
      <c r="J207" s="207" t="str">
        <f>IF(Dat_02!H206=0,"",Dat_02!H206)</f>
        <v/>
      </c>
    </row>
    <row r="208" spans="2:10">
      <c r="B208" s="198"/>
      <c r="C208" s="199">
        <f>Dat_02!B207</f>
        <v>45343</v>
      </c>
      <c r="D208" s="198"/>
      <c r="E208" s="200">
        <f>Dat_02!C207</f>
        <v>180.11611496162033</v>
      </c>
      <c r="F208" s="200">
        <f>Dat_02!D207</f>
        <v>123.31777659525035</v>
      </c>
      <c r="G208" s="200">
        <f>Dat_02!E207</f>
        <v>123.31777659525035</v>
      </c>
      <c r="I208" s="201">
        <f>Dat_02!G207</f>
        <v>0</v>
      </c>
      <c r="J208" s="207" t="str">
        <f>IF(Dat_02!H207=0,"",Dat_02!H207)</f>
        <v/>
      </c>
    </row>
    <row r="209" spans="2:10">
      <c r="B209" s="198"/>
      <c r="C209" s="199">
        <f>Dat_02!B208</f>
        <v>45344</v>
      </c>
      <c r="D209" s="198"/>
      <c r="E209" s="200">
        <f>Dat_02!C208</f>
        <v>124.62648388562218</v>
      </c>
      <c r="F209" s="200">
        <f>Dat_02!D208</f>
        <v>123.31777659525035</v>
      </c>
      <c r="G209" s="200">
        <f>Dat_02!E208</f>
        <v>123.31777659525035</v>
      </c>
      <c r="I209" s="201">
        <f>Dat_02!G208</f>
        <v>0</v>
      </c>
      <c r="J209" s="207" t="str">
        <f>IF(Dat_02!H208=0,"",Dat_02!H208)</f>
        <v/>
      </c>
    </row>
    <row r="210" spans="2:10">
      <c r="B210" s="198"/>
      <c r="C210" s="199">
        <f>Dat_02!B209</f>
        <v>45345</v>
      </c>
      <c r="D210" s="198"/>
      <c r="E210" s="200">
        <f>Dat_02!C209</f>
        <v>111.29172475362031</v>
      </c>
      <c r="F210" s="200">
        <f>Dat_02!D209</f>
        <v>123.31777659525035</v>
      </c>
      <c r="G210" s="200">
        <f>Dat_02!E209</f>
        <v>111.29172475362031</v>
      </c>
      <c r="I210" s="201">
        <f>Dat_02!G209</f>
        <v>0</v>
      </c>
      <c r="J210" s="207" t="str">
        <f>IF(Dat_02!H209=0,"",Dat_02!H209)</f>
        <v/>
      </c>
    </row>
    <row r="211" spans="2:10">
      <c r="B211" s="198"/>
      <c r="C211" s="199">
        <f>Dat_02!B210</f>
        <v>45346</v>
      </c>
      <c r="D211" s="198"/>
      <c r="E211" s="200">
        <f>Dat_02!C210</f>
        <v>105.35793837762031</v>
      </c>
      <c r="F211" s="200">
        <f>Dat_02!D210</f>
        <v>123.31777659525035</v>
      </c>
      <c r="G211" s="200">
        <f>Dat_02!E210</f>
        <v>105.35793837762031</v>
      </c>
      <c r="I211" s="201">
        <f>Dat_02!G210</f>
        <v>0</v>
      </c>
      <c r="J211" s="207" t="str">
        <f>IF(Dat_02!H210=0,"",Dat_02!H210)</f>
        <v/>
      </c>
    </row>
    <row r="212" spans="2:10">
      <c r="B212" s="198"/>
      <c r="C212" s="199">
        <f>Dat_02!B211</f>
        <v>45347</v>
      </c>
      <c r="D212" s="198"/>
      <c r="E212" s="200">
        <f>Dat_02!C211</f>
        <v>103.96632681762031</v>
      </c>
      <c r="F212" s="200">
        <f>Dat_02!D211</f>
        <v>123.31777659525035</v>
      </c>
      <c r="G212" s="200">
        <f>Dat_02!E211</f>
        <v>103.96632681762031</v>
      </c>
      <c r="I212" s="201">
        <f>Dat_02!G211</f>
        <v>0</v>
      </c>
      <c r="J212" s="207" t="str">
        <f>IF(Dat_02!H211=0,"",Dat_02!H211)</f>
        <v/>
      </c>
    </row>
    <row r="213" spans="2:10">
      <c r="B213" s="198"/>
      <c r="C213" s="199">
        <f>Dat_02!B212</f>
        <v>45348</v>
      </c>
      <c r="D213" s="198"/>
      <c r="E213" s="200">
        <f>Dat_02!C212</f>
        <v>135.15554449762405</v>
      </c>
      <c r="F213" s="200">
        <f>Dat_02!D212</f>
        <v>123.31777659525035</v>
      </c>
      <c r="G213" s="200">
        <f>Dat_02!E212</f>
        <v>123.31777659525035</v>
      </c>
      <c r="I213" s="201">
        <f>Dat_02!G212</f>
        <v>0</v>
      </c>
      <c r="J213" s="207" t="str">
        <f>IF(Dat_02!H212=0,"",Dat_02!H212)</f>
        <v/>
      </c>
    </row>
    <row r="214" spans="2:10">
      <c r="B214" s="198"/>
      <c r="C214" s="199">
        <f>Dat_02!B213</f>
        <v>45349</v>
      </c>
      <c r="D214" s="198"/>
      <c r="E214" s="200">
        <f>Dat_02!C213</f>
        <v>145.6437247416203</v>
      </c>
      <c r="F214" s="200">
        <f>Dat_02!D213</f>
        <v>123.31777659525035</v>
      </c>
      <c r="G214" s="200">
        <f>Dat_02!E213</f>
        <v>123.31777659525035</v>
      </c>
      <c r="I214" s="201">
        <f>Dat_02!G213</f>
        <v>0</v>
      </c>
      <c r="J214" s="207" t="str">
        <f>IF(Dat_02!H213=0,"",Dat_02!H213)</f>
        <v/>
      </c>
    </row>
    <row r="215" spans="2:10">
      <c r="B215" s="198"/>
      <c r="C215" s="199">
        <f>Dat_02!B214</f>
        <v>45350</v>
      </c>
      <c r="D215" s="198"/>
      <c r="E215" s="200">
        <f>Dat_02!C214</f>
        <v>204.59404648474109</v>
      </c>
      <c r="F215" s="200">
        <f>Dat_02!D214</f>
        <v>123.31777659525035</v>
      </c>
      <c r="G215" s="200">
        <f>Dat_02!E214</f>
        <v>123.31777659525035</v>
      </c>
      <c r="I215" s="201">
        <f>Dat_02!G214</f>
        <v>0</v>
      </c>
      <c r="J215" s="207" t="str">
        <f>IF(Dat_02!H214=0,"",Dat_02!H214)</f>
        <v/>
      </c>
    </row>
    <row r="216" spans="2:10">
      <c r="B216" s="198"/>
      <c r="C216" s="199">
        <f>Dat_02!B215</f>
        <v>45351</v>
      </c>
      <c r="D216" s="198"/>
      <c r="E216" s="200">
        <f>Dat_02!C215</f>
        <v>210.08763446474481</v>
      </c>
      <c r="F216" s="200">
        <f>Dat_02!D215</f>
        <v>123.31777659525035</v>
      </c>
      <c r="G216" s="200">
        <f>Dat_02!E215</f>
        <v>123.31777659525035</v>
      </c>
      <c r="I216" s="201">
        <f>Dat_02!G215</f>
        <v>0</v>
      </c>
      <c r="J216" s="207" t="str">
        <f>IF(Dat_02!H215=0,"",Dat_02!H215)</f>
        <v/>
      </c>
    </row>
    <row r="217" spans="2:10">
      <c r="B217" s="198"/>
      <c r="C217" s="199">
        <f>Dat_02!B216</f>
        <v>45352</v>
      </c>
      <c r="D217" s="198"/>
      <c r="E217" s="200">
        <f>Dat_02!C216</f>
        <v>211.9660497607392</v>
      </c>
      <c r="F217" s="200">
        <f>Dat_02!D216</f>
        <v>124.28094877902988</v>
      </c>
      <c r="G217" s="200">
        <f>Dat_02!E216</f>
        <v>124.28094877902988</v>
      </c>
      <c r="I217" s="201">
        <f>Dat_02!G216</f>
        <v>0</v>
      </c>
      <c r="J217" s="207" t="str">
        <f>IF(Dat_02!H216=0,"",Dat_02!H216)</f>
        <v/>
      </c>
    </row>
    <row r="218" spans="2:10">
      <c r="B218" s="198" t="s">
        <v>174</v>
      </c>
      <c r="C218" s="199">
        <f>Dat_02!B217</f>
        <v>45353</v>
      </c>
      <c r="D218" s="198"/>
      <c r="E218" s="200">
        <f>Dat_02!C217</f>
        <v>211.88002381274293</v>
      </c>
      <c r="F218" s="200">
        <f>Dat_02!D217</f>
        <v>124.28094877902988</v>
      </c>
      <c r="G218" s="200">
        <f>Dat_02!E217</f>
        <v>124.28094877902988</v>
      </c>
      <c r="I218" s="201">
        <f>Dat_02!G217</f>
        <v>0</v>
      </c>
      <c r="J218" s="207" t="str">
        <f>IF(Dat_02!H217=0,"",Dat_02!H217)</f>
        <v/>
      </c>
    </row>
    <row r="219" spans="2:10">
      <c r="B219" s="198"/>
      <c r="C219" s="199">
        <f>Dat_02!B218</f>
        <v>45354</v>
      </c>
      <c r="D219" s="198"/>
      <c r="E219" s="200">
        <f>Dat_02!C218</f>
        <v>197.66541324074106</v>
      </c>
      <c r="F219" s="200">
        <f>Dat_02!D218</f>
        <v>124.28094877902988</v>
      </c>
      <c r="G219" s="200">
        <f>Dat_02!E218</f>
        <v>124.28094877902988</v>
      </c>
      <c r="I219" s="201">
        <f>Dat_02!G218</f>
        <v>0</v>
      </c>
      <c r="J219" s="207" t="str">
        <f>IF(Dat_02!H218=0,"",Dat_02!H218)</f>
        <v/>
      </c>
    </row>
    <row r="220" spans="2:10">
      <c r="B220" s="198"/>
      <c r="C220" s="199">
        <f>Dat_02!B219</f>
        <v>45355</v>
      </c>
      <c r="D220" s="198"/>
      <c r="E220" s="200">
        <f>Dat_02!C219</f>
        <v>214.30620139274293</v>
      </c>
      <c r="F220" s="200">
        <f>Dat_02!D219</f>
        <v>124.28094877902988</v>
      </c>
      <c r="G220" s="200">
        <f>Dat_02!E219</f>
        <v>124.28094877902988</v>
      </c>
      <c r="I220" s="201">
        <f>Dat_02!G219</f>
        <v>0</v>
      </c>
      <c r="J220" s="207" t="str">
        <f>IF(Dat_02!H219=0,"",Dat_02!H219)</f>
        <v/>
      </c>
    </row>
    <row r="221" spans="2:10">
      <c r="B221" s="198"/>
      <c r="C221" s="199">
        <f>Dat_02!B220</f>
        <v>45356</v>
      </c>
      <c r="D221" s="198"/>
      <c r="E221" s="200">
        <f>Dat_02!C220</f>
        <v>238.23071474874106</v>
      </c>
      <c r="F221" s="200">
        <f>Dat_02!D220</f>
        <v>124.28094877902988</v>
      </c>
      <c r="G221" s="200">
        <f>Dat_02!E220</f>
        <v>124.28094877902988</v>
      </c>
      <c r="I221" s="201">
        <f>Dat_02!G220</f>
        <v>0</v>
      </c>
      <c r="J221" s="207" t="str">
        <f>IF(Dat_02!H220=0,"",Dat_02!H220)</f>
        <v/>
      </c>
    </row>
    <row r="222" spans="2:10">
      <c r="B222" s="198"/>
      <c r="C222" s="199">
        <f>Dat_02!B221</f>
        <v>45357</v>
      </c>
      <c r="D222" s="198"/>
      <c r="E222" s="200">
        <f>Dat_02!C221</f>
        <v>234.32867166482279</v>
      </c>
      <c r="F222" s="200">
        <f>Dat_02!D221</f>
        <v>124.28094877902988</v>
      </c>
      <c r="G222" s="200">
        <f>Dat_02!E221</f>
        <v>124.28094877902988</v>
      </c>
      <c r="I222" s="201">
        <f>Dat_02!G221</f>
        <v>0</v>
      </c>
      <c r="J222" s="207" t="str">
        <f>IF(Dat_02!H221=0,"",Dat_02!H221)</f>
        <v/>
      </c>
    </row>
    <row r="223" spans="2:10">
      <c r="B223" s="198"/>
      <c r="C223" s="199">
        <f>Dat_02!B222</f>
        <v>45358</v>
      </c>
      <c r="D223" s="198"/>
      <c r="E223" s="200">
        <f>Dat_02!C222</f>
        <v>215.8372478448228</v>
      </c>
      <c r="F223" s="200">
        <f>Dat_02!D222</f>
        <v>124.28094877902988</v>
      </c>
      <c r="G223" s="200">
        <f>Dat_02!E222</f>
        <v>124.28094877902988</v>
      </c>
      <c r="I223" s="201">
        <f>Dat_02!G222</f>
        <v>0</v>
      </c>
      <c r="J223" s="207" t="str">
        <f>IF(Dat_02!H222=0,"",Dat_02!H222)</f>
        <v/>
      </c>
    </row>
    <row r="224" spans="2:10">
      <c r="B224" s="198"/>
      <c r="C224" s="199">
        <f>Dat_02!B223</f>
        <v>45359</v>
      </c>
      <c r="D224" s="198"/>
      <c r="E224" s="200">
        <f>Dat_02!C223</f>
        <v>221.93362245282464</v>
      </c>
      <c r="F224" s="200">
        <f>Dat_02!D223</f>
        <v>124.28094877902988</v>
      </c>
      <c r="G224" s="200">
        <f>Dat_02!E223</f>
        <v>124.28094877902988</v>
      </c>
      <c r="I224" s="201">
        <f>Dat_02!G223</f>
        <v>0</v>
      </c>
      <c r="J224" s="207" t="str">
        <f>IF(Dat_02!H223=0,"",Dat_02!H223)</f>
        <v/>
      </c>
    </row>
    <row r="225" spans="2:10">
      <c r="B225" s="198"/>
      <c r="C225" s="199">
        <f>Dat_02!B224</f>
        <v>45360</v>
      </c>
      <c r="D225" s="198"/>
      <c r="E225" s="200">
        <f>Dat_02!C224</f>
        <v>218.76776825682276</v>
      </c>
      <c r="F225" s="200">
        <f>Dat_02!D224</f>
        <v>124.28094877902988</v>
      </c>
      <c r="G225" s="200">
        <f>Dat_02!E224</f>
        <v>124.28094877902988</v>
      </c>
      <c r="I225" s="201">
        <f>Dat_02!G224</f>
        <v>0</v>
      </c>
      <c r="J225" s="207" t="str">
        <f>IF(Dat_02!H224=0,"",Dat_02!H224)</f>
        <v/>
      </c>
    </row>
    <row r="226" spans="2:10">
      <c r="B226" s="198"/>
      <c r="C226" s="199">
        <f>Dat_02!B225</f>
        <v>45361</v>
      </c>
      <c r="D226" s="198"/>
      <c r="E226" s="200">
        <f>Dat_02!C225</f>
        <v>202.10173770882093</v>
      </c>
      <c r="F226" s="200">
        <f>Dat_02!D225</f>
        <v>124.28094877902988</v>
      </c>
      <c r="G226" s="200">
        <f>Dat_02!E225</f>
        <v>124.28094877902988</v>
      </c>
      <c r="I226" s="201">
        <f>Dat_02!G225</f>
        <v>0</v>
      </c>
      <c r="J226" s="207" t="str">
        <f>IF(Dat_02!H225=0,"",Dat_02!H225)</f>
        <v/>
      </c>
    </row>
    <row r="227" spans="2:10">
      <c r="B227" s="198"/>
      <c r="C227" s="199">
        <f>Dat_02!B226</f>
        <v>45362</v>
      </c>
      <c r="D227" s="198"/>
      <c r="E227" s="200">
        <f>Dat_02!C226</f>
        <v>221.20131164882466</v>
      </c>
      <c r="F227" s="200">
        <f>Dat_02!D226</f>
        <v>124.28094877902988</v>
      </c>
      <c r="G227" s="200">
        <f>Dat_02!E226</f>
        <v>124.28094877902988</v>
      </c>
      <c r="I227" s="201">
        <f>Dat_02!G226</f>
        <v>0</v>
      </c>
      <c r="J227" s="207" t="str">
        <f>IF(Dat_02!H226=0,"",Dat_02!H226)</f>
        <v/>
      </c>
    </row>
    <row r="228" spans="2:10">
      <c r="B228" s="198"/>
      <c r="C228" s="199">
        <f>Dat_02!B227</f>
        <v>45363</v>
      </c>
      <c r="D228" s="198"/>
      <c r="E228" s="200">
        <f>Dat_02!C227</f>
        <v>234.67890028482466</v>
      </c>
      <c r="F228" s="200">
        <f>Dat_02!D227</f>
        <v>124.28094877902988</v>
      </c>
      <c r="G228" s="200">
        <f>Dat_02!E227</f>
        <v>124.28094877902988</v>
      </c>
      <c r="I228" s="201">
        <f>Dat_02!G227</f>
        <v>0</v>
      </c>
      <c r="J228" s="207" t="str">
        <f>IF(Dat_02!H227=0,"",Dat_02!H227)</f>
        <v/>
      </c>
    </row>
    <row r="229" spans="2:10">
      <c r="B229" s="198"/>
      <c r="C229" s="199">
        <f>Dat_02!B228</f>
        <v>45364</v>
      </c>
      <c r="D229" s="198"/>
      <c r="E229" s="200">
        <f>Dat_02!C228</f>
        <v>211.53238243101572</v>
      </c>
      <c r="F229" s="200">
        <f>Dat_02!D228</f>
        <v>124.28094877902988</v>
      </c>
      <c r="G229" s="200">
        <f>Dat_02!E228</f>
        <v>124.28094877902988</v>
      </c>
      <c r="I229" s="201">
        <f>Dat_02!G228</f>
        <v>0</v>
      </c>
      <c r="J229" s="207" t="str">
        <f>IF(Dat_02!H228=0,"",Dat_02!H228)</f>
        <v/>
      </c>
    </row>
    <row r="230" spans="2:10">
      <c r="B230" s="198"/>
      <c r="C230" s="199">
        <f>Dat_02!B229</f>
        <v>45365</v>
      </c>
      <c r="D230" s="198"/>
      <c r="E230" s="200">
        <f>Dat_02!C229</f>
        <v>216.07462333901569</v>
      </c>
      <c r="F230" s="200">
        <f>Dat_02!D229</f>
        <v>124.28094877902988</v>
      </c>
      <c r="G230" s="200">
        <f>Dat_02!E229</f>
        <v>124.28094877902988</v>
      </c>
      <c r="I230" s="201">
        <f>Dat_02!G229</f>
        <v>0</v>
      </c>
      <c r="J230" s="207" t="str">
        <f>IF(Dat_02!H229=0,"",Dat_02!H229)</f>
        <v/>
      </c>
    </row>
    <row r="231" spans="2:10">
      <c r="B231" s="198"/>
      <c r="C231" s="199">
        <f>Dat_02!B230</f>
        <v>45366</v>
      </c>
      <c r="D231" s="198"/>
      <c r="E231" s="200">
        <f>Dat_02!C230</f>
        <v>223.02256256701943</v>
      </c>
      <c r="F231" s="200">
        <f>Dat_02!D230</f>
        <v>124.28094877902988</v>
      </c>
      <c r="G231" s="200">
        <f>Dat_02!E230</f>
        <v>124.28094877902988</v>
      </c>
      <c r="I231" s="201">
        <f>Dat_02!G230</f>
        <v>124.28094877902988</v>
      </c>
      <c r="J231" s="207" t="str">
        <f>IF(Dat_02!H230=0,"",Dat_02!H230)</f>
        <v/>
      </c>
    </row>
    <row r="232" spans="2:10">
      <c r="B232" s="198"/>
      <c r="C232" s="199">
        <f>Dat_02!B231</f>
        <v>45367</v>
      </c>
      <c r="D232" s="198"/>
      <c r="E232" s="200">
        <f>Dat_02!C231</f>
        <v>206.91598158701569</v>
      </c>
      <c r="F232" s="200">
        <f>Dat_02!D231</f>
        <v>124.28094877902988</v>
      </c>
      <c r="G232" s="200">
        <f>Dat_02!E231</f>
        <v>124.28094877902988</v>
      </c>
      <c r="I232" s="201">
        <f>Dat_02!G231</f>
        <v>0</v>
      </c>
      <c r="J232" s="207" t="str">
        <f>IF(Dat_02!H231=0,"",Dat_02!H231)</f>
        <v/>
      </c>
    </row>
    <row r="233" spans="2:10">
      <c r="B233" s="198"/>
      <c r="C233" s="199">
        <f>Dat_02!B232</f>
        <v>45368</v>
      </c>
      <c r="D233" s="198"/>
      <c r="E233" s="200">
        <f>Dat_02!C232</f>
        <v>208.01399140701571</v>
      </c>
      <c r="F233" s="200">
        <f>Dat_02!D232</f>
        <v>124.28094877902988</v>
      </c>
      <c r="G233" s="200">
        <f>Dat_02!E232</f>
        <v>124.28094877902988</v>
      </c>
      <c r="I233" s="201">
        <f>Dat_02!G232</f>
        <v>0</v>
      </c>
      <c r="J233" s="207" t="str">
        <f>IF(Dat_02!H232=0,"",Dat_02!H232)</f>
        <v/>
      </c>
    </row>
    <row r="234" spans="2:10">
      <c r="B234" s="198"/>
      <c r="C234" s="199">
        <f>Dat_02!B233</f>
        <v>45369</v>
      </c>
      <c r="D234" s="198"/>
      <c r="E234" s="200">
        <f>Dat_02!C233</f>
        <v>227.33454118701758</v>
      </c>
      <c r="F234" s="200">
        <f>Dat_02!D233</f>
        <v>124.28094877902988</v>
      </c>
      <c r="G234" s="200">
        <f>Dat_02!E233</f>
        <v>124.28094877902988</v>
      </c>
      <c r="I234" s="201">
        <f>Dat_02!G233</f>
        <v>0</v>
      </c>
      <c r="J234" s="207" t="str">
        <f>IF(Dat_02!H233=0,"",Dat_02!H233)</f>
        <v/>
      </c>
    </row>
    <row r="235" spans="2:10">
      <c r="B235" s="198"/>
      <c r="C235" s="199">
        <f>Dat_02!B234</f>
        <v>45370</v>
      </c>
      <c r="D235" s="198"/>
      <c r="E235" s="200">
        <f>Dat_02!C234</f>
        <v>233.93777666701945</v>
      </c>
      <c r="F235" s="200">
        <f>Dat_02!D234</f>
        <v>124.28094877902988</v>
      </c>
      <c r="G235" s="200">
        <f>Dat_02!E234</f>
        <v>124.28094877902988</v>
      </c>
      <c r="I235" s="201">
        <f>Dat_02!G234</f>
        <v>0</v>
      </c>
      <c r="J235" s="207" t="str">
        <f>IF(Dat_02!H234=0,"",Dat_02!H234)</f>
        <v/>
      </c>
    </row>
    <row r="236" spans="2:10">
      <c r="B236" s="198"/>
      <c r="C236" s="199">
        <f>Dat_02!B235</f>
        <v>45371</v>
      </c>
      <c r="D236" s="198"/>
      <c r="E236" s="200">
        <f>Dat_02!C235</f>
        <v>197.96447342418341</v>
      </c>
      <c r="F236" s="200">
        <f>Dat_02!D235</f>
        <v>124.28094877902988</v>
      </c>
      <c r="G236" s="200">
        <f>Dat_02!E235</f>
        <v>124.28094877902988</v>
      </c>
      <c r="I236" s="201">
        <f>Dat_02!G235</f>
        <v>0</v>
      </c>
      <c r="J236" s="207" t="str">
        <f>IF(Dat_02!H235=0,"",Dat_02!H235)</f>
        <v/>
      </c>
    </row>
    <row r="237" spans="2:10">
      <c r="B237" s="198"/>
      <c r="C237" s="199">
        <f>Dat_02!B236</f>
        <v>45372</v>
      </c>
      <c r="D237" s="198"/>
      <c r="E237" s="200">
        <f>Dat_02!C236</f>
        <v>176.85543021218712</v>
      </c>
      <c r="F237" s="200">
        <f>Dat_02!D236</f>
        <v>124.28094877902988</v>
      </c>
      <c r="G237" s="200">
        <f>Dat_02!E236</f>
        <v>124.28094877902988</v>
      </c>
      <c r="I237" s="201">
        <f>Dat_02!G236</f>
        <v>0</v>
      </c>
      <c r="J237" s="207" t="str">
        <f>IF(Dat_02!H236=0,"",Dat_02!H236)</f>
        <v/>
      </c>
    </row>
    <row r="238" spans="2:10">
      <c r="B238" s="198"/>
      <c r="C238" s="199">
        <f>Dat_02!B237</f>
        <v>45373</v>
      </c>
      <c r="D238" s="198"/>
      <c r="E238" s="200">
        <f>Dat_02!C237</f>
        <v>184.05906138818526</v>
      </c>
      <c r="F238" s="200">
        <f>Dat_02!D237</f>
        <v>124.28094877902988</v>
      </c>
      <c r="G238" s="200">
        <f>Dat_02!E237</f>
        <v>124.28094877902988</v>
      </c>
      <c r="I238" s="201">
        <f>Dat_02!G237</f>
        <v>0</v>
      </c>
      <c r="J238" s="207" t="str">
        <f>IF(Dat_02!H237=0,"",Dat_02!H237)</f>
        <v/>
      </c>
    </row>
    <row r="239" spans="2:10">
      <c r="B239" s="198"/>
      <c r="C239" s="199">
        <f>Dat_02!B238</f>
        <v>45374</v>
      </c>
      <c r="D239" s="198"/>
      <c r="E239" s="200">
        <f>Dat_02!C238</f>
        <v>144.84861818018339</v>
      </c>
      <c r="F239" s="200">
        <f>Dat_02!D238</f>
        <v>124.28094877902988</v>
      </c>
      <c r="G239" s="200">
        <f>Dat_02!E238</f>
        <v>124.28094877902988</v>
      </c>
      <c r="I239" s="201">
        <f>Dat_02!G238</f>
        <v>0</v>
      </c>
      <c r="J239" s="207" t="str">
        <f>IF(Dat_02!H238=0,"",Dat_02!H238)</f>
        <v/>
      </c>
    </row>
    <row r="240" spans="2:10">
      <c r="B240" s="198"/>
      <c r="C240" s="199">
        <f>Dat_02!B239</f>
        <v>45375</v>
      </c>
      <c r="D240" s="198"/>
      <c r="E240" s="200">
        <f>Dat_02!C239</f>
        <v>136.00949461218897</v>
      </c>
      <c r="F240" s="200">
        <f>Dat_02!D239</f>
        <v>124.28094877902988</v>
      </c>
      <c r="G240" s="200">
        <f>Dat_02!E239</f>
        <v>124.28094877902988</v>
      </c>
      <c r="I240" s="201">
        <f>Dat_02!G239</f>
        <v>0</v>
      </c>
      <c r="J240" s="207" t="str">
        <f>IF(Dat_02!H239=0,"",Dat_02!H239)</f>
        <v/>
      </c>
    </row>
    <row r="241" spans="2:10">
      <c r="B241" s="198"/>
      <c r="C241" s="199">
        <f>Dat_02!B240</f>
        <v>45376</v>
      </c>
      <c r="D241" s="198"/>
      <c r="E241" s="200">
        <f>Dat_02!C240</f>
        <v>188.86417784818713</v>
      </c>
      <c r="F241" s="200">
        <f>Dat_02!D240</f>
        <v>124.28094877902988</v>
      </c>
      <c r="G241" s="200">
        <f>Dat_02!E240</f>
        <v>124.28094877902988</v>
      </c>
      <c r="I241" s="201">
        <f>Dat_02!G240</f>
        <v>0</v>
      </c>
      <c r="J241" s="207" t="str">
        <f>IF(Dat_02!H240=0,"",Dat_02!H240)</f>
        <v/>
      </c>
    </row>
    <row r="242" spans="2:10">
      <c r="B242" s="198"/>
      <c r="C242" s="199">
        <f>Dat_02!B241</f>
        <v>45377</v>
      </c>
      <c r="D242" s="198"/>
      <c r="E242" s="200">
        <f>Dat_02!C241</f>
        <v>178.12515757218523</v>
      </c>
      <c r="F242" s="200">
        <f>Dat_02!D241</f>
        <v>124.28094877902988</v>
      </c>
      <c r="G242" s="200">
        <f>Dat_02!E241</f>
        <v>124.28094877902988</v>
      </c>
      <c r="I242" s="201">
        <f>Dat_02!G241</f>
        <v>0</v>
      </c>
      <c r="J242" s="207" t="str">
        <f>IF(Dat_02!H241=0,"",Dat_02!H241)</f>
        <v/>
      </c>
    </row>
    <row r="243" spans="2:10">
      <c r="B243" s="198"/>
      <c r="C243" s="199">
        <f>Dat_02!B242</f>
        <v>45378</v>
      </c>
      <c r="D243" s="198"/>
      <c r="E243" s="200">
        <f>Dat_02!C242</f>
        <v>224.35234708788724</v>
      </c>
      <c r="F243" s="200">
        <f>Dat_02!D242</f>
        <v>124.28094877902988</v>
      </c>
      <c r="G243" s="200">
        <f>Dat_02!E242</f>
        <v>124.28094877902988</v>
      </c>
      <c r="I243" s="201">
        <f>Dat_02!G242</f>
        <v>0</v>
      </c>
      <c r="J243" s="207" t="str">
        <f>IF(Dat_02!H242=0,"",Dat_02!H242)</f>
        <v/>
      </c>
    </row>
    <row r="244" spans="2:10">
      <c r="B244" s="198"/>
      <c r="C244" s="199">
        <f>Dat_02!B243</f>
        <v>45379</v>
      </c>
      <c r="D244" s="198"/>
      <c r="E244" s="200">
        <f>Dat_02!C243</f>
        <v>230.37488433589098</v>
      </c>
      <c r="F244" s="200">
        <f>Dat_02!D243</f>
        <v>124.28094877902988</v>
      </c>
      <c r="G244" s="200">
        <f>Dat_02!E243</f>
        <v>124.28094877902988</v>
      </c>
      <c r="I244" s="201">
        <f>Dat_02!G243</f>
        <v>0</v>
      </c>
      <c r="J244" s="207" t="str">
        <f>IF(Dat_02!H243=0,"",Dat_02!H243)</f>
        <v/>
      </c>
    </row>
    <row r="245" spans="2:10">
      <c r="B245" s="198"/>
      <c r="C245" s="199">
        <f>Dat_02!B244</f>
        <v>45380</v>
      </c>
      <c r="D245" s="198"/>
      <c r="E245" s="200">
        <f>Dat_02!C244</f>
        <v>244.73744427988726</v>
      </c>
      <c r="F245" s="200">
        <f>Dat_02!D244</f>
        <v>124.28094877902988</v>
      </c>
      <c r="G245" s="200">
        <f>Dat_02!E244</f>
        <v>124.28094877902988</v>
      </c>
      <c r="I245" s="201">
        <f>Dat_02!G244</f>
        <v>0</v>
      </c>
      <c r="J245" s="207" t="str">
        <f>IF(Dat_02!H244=0,"",Dat_02!H244)</f>
        <v/>
      </c>
    </row>
    <row r="246" spans="2:10">
      <c r="B246" s="198"/>
      <c r="C246" s="199">
        <f>Dat_02!B245</f>
        <v>45381</v>
      </c>
      <c r="D246" s="198"/>
      <c r="E246" s="200">
        <f>Dat_02!C245</f>
        <v>252.09877540788537</v>
      </c>
      <c r="F246" s="200">
        <f>Dat_02!D245</f>
        <v>124.28094877902988</v>
      </c>
      <c r="G246" s="200">
        <f>Dat_02!E245</f>
        <v>124.28094877902988</v>
      </c>
      <c r="I246" s="201">
        <f>Dat_02!G245</f>
        <v>0</v>
      </c>
      <c r="J246" s="207" t="str">
        <f>IF(Dat_02!H245=0,"",Dat_02!H245)</f>
        <v/>
      </c>
    </row>
    <row r="247" spans="2:10">
      <c r="B247" s="198"/>
      <c r="C247" s="199">
        <f>Dat_02!B246</f>
        <v>45382</v>
      </c>
      <c r="D247" s="198"/>
      <c r="E247" s="200">
        <f>Dat_02!C246</f>
        <v>244.49603375188912</v>
      </c>
      <c r="F247" s="200">
        <f>Dat_02!D246</f>
        <v>124.28094877902988</v>
      </c>
      <c r="G247" s="200">
        <f>Dat_02!E246</f>
        <v>124.28094877902988</v>
      </c>
      <c r="I247" s="201">
        <f>Dat_02!G246</f>
        <v>0</v>
      </c>
      <c r="J247" s="207" t="str">
        <f>IF(Dat_02!H246=0,"",Dat_02!H246)</f>
        <v/>
      </c>
    </row>
    <row r="248" spans="2:10">
      <c r="B248" s="198"/>
      <c r="C248" s="199">
        <f>Dat_02!B247</f>
        <v>45383</v>
      </c>
      <c r="D248" s="198"/>
      <c r="E248" s="200">
        <f>Dat_02!C247</f>
        <v>243.29348493988911</v>
      </c>
      <c r="F248" s="200">
        <f>Dat_02!D247</f>
        <v>120.54288292781465</v>
      </c>
      <c r="G248" s="200">
        <f>Dat_02!E247</f>
        <v>120.54288292781465</v>
      </c>
      <c r="I248" s="201">
        <f>Dat_02!G247</f>
        <v>0</v>
      </c>
      <c r="J248" s="207" t="str">
        <f>IF(Dat_02!H247=0,"",Dat_02!H247)</f>
        <v/>
      </c>
    </row>
    <row r="249" spans="2:10">
      <c r="B249" s="198" t="s">
        <v>167</v>
      </c>
      <c r="C249" s="199">
        <f>Dat_02!B248</f>
        <v>45384</v>
      </c>
      <c r="D249" s="198"/>
      <c r="E249" s="200">
        <f>Dat_02!C248</f>
        <v>255.81591222788725</v>
      </c>
      <c r="F249" s="200">
        <f>Dat_02!D248</f>
        <v>120.54288292781465</v>
      </c>
      <c r="G249" s="200">
        <f>Dat_02!E248</f>
        <v>120.54288292781465</v>
      </c>
      <c r="I249" s="201">
        <f>Dat_02!G248</f>
        <v>0</v>
      </c>
      <c r="J249" s="207" t="str">
        <f>IF(Dat_02!H248=0,"",Dat_02!H248)</f>
        <v/>
      </c>
    </row>
    <row r="250" spans="2:10">
      <c r="B250" s="198"/>
      <c r="C250" s="199">
        <f>Dat_02!B249</f>
        <v>45385</v>
      </c>
      <c r="D250" s="198"/>
      <c r="E250" s="200">
        <f>Dat_02!C249</f>
        <v>263.57349480166044</v>
      </c>
      <c r="F250" s="200">
        <f>Dat_02!D249</f>
        <v>120.54288292781465</v>
      </c>
      <c r="G250" s="200">
        <f>Dat_02!E249</f>
        <v>120.54288292781465</v>
      </c>
      <c r="I250" s="201">
        <f>Dat_02!G249</f>
        <v>0</v>
      </c>
      <c r="J250" s="207" t="str">
        <f>IF(Dat_02!H249=0,"",Dat_02!H249)</f>
        <v/>
      </c>
    </row>
    <row r="251" spans="2:10">
      <c r="B251" s="198"/>
      <c r="C251" s="199">
        <f>Dat_02!B250</f>
        <v>45386</v>
      </c>
      <c r="D251" s="198"/>
      <c r="E251" s="200">
        <f>Dat_02!C250</f>
        <v>262.71526991366233</v>
      </c>
      <c r="F251" s="200">
        <f>Dat_02!D250</f>
        <v>120.54288292781465</v>
      </c>
      <c r="G251" s="200">
        <f>Dat_02!E250</f>
        <v>120.54288292781465</v>
      </c>
      <c r="I251" s="201">
        <f>Dat_02!G250</f>
        <v>0</v>
      </c>
      <c r="J251" s="207" t="str">
        <f>IF(Dat_02!H250=0,"",Dat_02!H250)</f>
        <v/>
      </c>
    </row>
    <row r="252" spans="2:10">
      <c r="B252" s="198"/>
      <c r="C252" s="199">
        <f>Dat_02!B251</f>
        <v>45387</v>
      </c>
      <c r="D252" s="198"/>
      <c r="E252" s="200">
        <f>Dat_02!C251</f>
        <v>257.32151106966046</v>
      </c>
      <c r="F252" s="200">
        <f>Dat_02!D251</f>
        <v>120.54288292781465</v>
      </c>
      <c r="G252" s="200">
        <f>Dat_02!E251</f>
        <v>120.54288292781465</v>
      </c>
      <c r="I252" s="201">
        <f>Dat_02!G251</f>
        <v>0</v>
      </c>
      <c r="J252" s="207" t="str">
        <f>IF(Dat_02!H251=0,"",Dat_02!H251)</f>
        <v/>
      </c>
    </row>
    <row r="253" spans="2:10">
      <c r="B253" s="198"/>
      <c r="C253" s="199">
        <f>Dat_02!B252</f>
        <v>45388</v>
      </c>
      <c r="D253" s="198"/>
      <c r="E253" s="200">
        <f>Dat_02!C252</f>
        <v>259.32376841766046</v>
      </c>
      <c r="F253" s="200">
        <f>Dat_02!D252</f>
        <v>120.54288292781465</v>
      </c>
      <c r="G253" s="200">
        <f>Dat_02!E252</f>
        <v>120.54288292781465</v>
      </c>
      <c r="I253" s="201">
        <f>Dat_02!G252</f>
        <v>0</v>
      </c>
      <c r="J253" s="207" t="str">
        <f>IF(Dat_02!H252=0,"",Dat_02!H252)</f>
        <v/>
      </c>
    </row>
    <row r="254" spans="2:10">
      <c r="B254" s="198"/>
      <c r="C254" s="199">
        <f>Dat_02!B253</f>
        <v>45389</v>
      </c>
      <c r="D254" s="198"/>
      <c r="E254" s="200">
        <f>Dat_02!C253</f>
        <v>267.06073969766044</v>
      </c>
      <c r="F254" s="200">
        <f>Dat_02!D253</f>
        <v>120.54288292781465</v>
      </c>
      <c r="G254" s="200">
        <f>Dat_02!E253</f>
        <v>120.54288292781465</v>
      </c>
      <c r="I254" s="201">
        <f>Dat_02!G253</f>
        <v>0</v>
      </c>
      <c r="J254" s="207" t="str">
        <f>IF(Dat_02!H253=0,"",Dat_02!H253)</f>
        <v/>
      </c>
    </row>
    <row r="255" spans="2:10">
      <c r="B255" s="198"/>
      <c r="C255" s="199">
        <f>Dat_02!B254</f>
        <v>45390</v>
      </c>
      <c r="D255" s="198"/>
      <c r="E255" s="200">
        <f>Dat_02!C254</f>
        <v>270.21304680165861</v>
      </c>
      <c r="F255" s="200">
        <f>Dat_02!D254</f>
        <v>120.54288292781465</v>
      </c>
      <c r="G255" s="200">
        <f>Dat_02!E254</f>
        <v>120.54288292781465</v>
      </c>
      <c r="I255" s="201">
        <f>Dat_02!G254</f>
        <v>0</v>
      </c>
      <c r="J255" s="207" t="str">
        <f>IF(Dat_02!H254=0,"",Dat_02!H254)</f>
        <v/>
      </c>
    </row>
    <row r="256" spans="2:10">
      <c r="B256" s="198"/>
      <c r="C256" s="199">
        <f>Dat_02!B255</f>
        <v>45391</v>
      </c>
      <c r="D256" s="198"/>
      <c r="E256" s="200">
        <f>Dat_02!C255</f>
        <v>262.92823013066044</v>
      </c>
      <c r="F256" s="200">
        <f>Dat_02!D255</f>
        <v>120.54288292781465</v>
      </c>
      <c r="G256" s="200">
        <f>Dat_02!E255</f>
        <v>120.54288292781465</v>
      </c>
      <c r="I256" s="201">
        <f>Dat_02!G255</f>
        <v>0</v>
      </c>
      <c r="J256" s="207" t="str">
        <f>IF(Dat_02!H255=0,"",Dat_02!H255)</f>
        <v/>
      </c>
    </row>
    <row r="257" spans="2:10">
      <c r="B257" s="198"/>
      <c r="C257" s="199">
        <f>Dat_02!B256</f>
        <v>45392</v>
      </c>
      <c r="D257" s="198"/>
      <c r="E257" s="200">
        <f>Dat_02!C256</f>
        <v>193.9214722451166</v>
      </c>
      <c r="F257" s="200">
        <f>Dat_02!D256</f>
        <v>120.54288292781465</v>
      </c>
      <c r="G257" s="200">
        <f>Dat_02!E256</f>
        <v>120.54288292781465</v>
      </c>
      <c r="I257" s="201">
        <f>Dat_02!G256</f>
        <v>0</v>
      </c>
      <c r="J257" s="207" t="str">
        <f>IF(Dat_02!H256=0,"",Dat_02!H256)</f>
        <v/>
      </c>
    </row>
    <row r="258" spans="2:10">
      <c r="B258" s="198"/>
      <c r="C258" s="199">
        <f>Dat_02!B257</f>
        <v>45393</v>
      </c>
      <c r="D258" s="198"/>
      <c r="E258" s="200">
        <f>Dat_02!C257</f>
        <v>173.92818561711846</v>
      </c>
      <c r="F258" s="200">
        <f>Dat_02!D257</f>
        <v>120.54288292781465</v>
      </c>
      <c r="G258" s="200">
        <f>Dat_02!E257</f>
        <v>120.54288292781465</v>
      </c>
      <c r="I258" s="201">
        <f>Dat_02!G257</f>
        <v>0</v>
      </c>
      <c r="J258" s="207" t="str">
        <f>IF(Dat_02!H257=0,"",Dat_02!H257)</f>
        <v/>
      </c>
    </row>
    <row r="259" spans="2:10">
      <c r="B259" s="198"/>
      <c r="C259" s="199">
        <f>Dat_02!B258</f>
        <v>45394</v>
      </c>
      <c r="D259" s="198"/>
      <c r="E259" s="200">
        <f>Dat_02!C258</f>
        <v>194.95258946511288</v>
      </c>
      <c r="F259" s="200">
        <f>Dat_02!D258</f>
        <v>120.54288292781465</v>
      </c>
      <c r="G259" s="200">
        <f>Dat_02!E258</f>
        <v>120.54288292781465</v>
      </c>
      <c r="I259" s="201">
        <f>Dat_02!G258</f>
        <v>0</v>
      </c>
      <c r="J259" s="207" t="str">
        <f>IF(Dat_02!H258=0,"",Dat_02!H258)</f>
        <v/>
      </c>
    </row>
    <row r="260" spans="2:10">
      <c r="B260" s="198"/>
      <c r="C260" s="199">
        <f>Dat_02!B259</f>
        <v>45395</v>
      </c>
      <c r="D260" s="198"/>
      <c r="E260" s="200">
        <f>Dat_02!C259</f>
        <v>178.18745186911846</v>
      </c>
      <c r="F260" s="200">
        <f>Dat_02!D259</f>
        <v>120.54288292781465</v>
      </c>
      <c r="G260" s="200">
        <f>Dat_02!E259</f>
        <v>120.54288292781465</v>
      </c>
      <c r="I260" s="201">
        <f>Dat_02!G259</f>
        <v>0</v>
      </c>
      <c r="J260" s="207" t="str">
        <f>IF(Dat_02!H259=0,"",Dat_02!H259)</f>
        <v/>
      </c>
    </row>
    <row r="261" spans="2:10">
      <c r="B261" s="198"/>
      <c r="C261" s="199">
        <f>Dat_02!B260</f>
        <v>45396</v>
      </c>
      <c r="D261" s="198"/>
      <c r="E261" s="200">
        <f>Dat_02!C260</f>
        <v>165.4526508811166</v>
      </c>
      <c r="F261" s="200">
        <f>Dat_02!D260</f>
        <v>120.54288292781465</v>
      </c>
      <c r="G261" s="200">
        <f>Dat_02!E260</f>
        <v>120.54288292781465</v>
      </c>
      <c r="I261" s="201">
        <f>Dat_02!G260</f>
        <v>0</v>
      </c>
      <c r="J261" s="207" t="str">
        <f>IF(Dat_02!H260=0,"",Dat_02!H260)</f>
        <v/>
      </c>
    </row>
    <row r="262" spans="2:10">
      <c r="B262" s="198"/>
      <c r="C262" s="199">
        <f>Dat_02!B261</f>
        <v>45397</v>
      </c>
      <c r="D262" s="198"/>
      <c r="E262" s="200">
        <f>Dat_02!C261</f>
        <v>160.50314996911476</v>
      </c>
      <c r="F262" s="200">
        <f>Dat_02!D261</f>
        <v>120.54288292781465</v>
      </c>
      <c r="G262" s="200">
        <f>Dat_02!E261</f>
        <v>120.54288292781465</v>
      </c>
      <c r="I262" s="201">
        <f>Dat_02!G261</f>
        <v>120.54288292781465</v>
      </c>
      <c r="J262" s="207" t="str">
        <f>IF(Dat_02!H261=0,"",Dat_02!H261)</f>
        <v/>
      </c>
    </row>
    <row r="263" spans="2:10">
      <c r="B263" s="198"/>
      <c r="C263" s="199">
        <f>Dat_02!B262</f>
        <v>45398</v>
      </c>
      <c r="D263" s="198"/>
      <c r="E263" s="200">
        <f>Dat_02!C262</f>
        <v>146.16653191711848</v>
      </c>
      <c r="F263" s="200">
        <f>Dat_02!D262</f>
        <v>120.54288292781465</v>
      </c>
      <c r="G263" s="200">
        <f>Dat_02!E262</f>
        <v>120.54288292781465</v>
      </c>
      <c r="I263" s="201">
        <f>Dat_02!G262</f>
        <v>0</v>
      </c>
      <c r="J263" s="207" t="str">
        <f>IF(Dat_02!H262=0,"",Dat_02!H262)</f>
        <v/>
      </c>
    </row>
    <row r="264" spans="2:10">
      <c r="B264" s="198"/>
      <c r="C264" s="199">
        <f>Dat_02!B263</f>
        <v>45399</v>
      </c>
      <c r="D264" s="198"/>
      <c r="E264" s="200">
        <f>Dat_02!C263</f>
        <v>123.48102182233816</v>
      </c>
      <c r="F264" s="200">
        <f>Dat_02!D263</f>
        <v>120.54288292781465</v>
      </c>
      <c r="G264" s="200">
        <f>Dat_02!E263</f>
        <v>120.54288292781465</v>
      </c>
      <c r="I264" s="201">
        <f>Dat_02!G263</f>
        <v>0</v>
      </c>
      <c r="J264" s="207" t="str">
        <f>IF(Dat_02!H263=0,"",Dat_02!H263)</f>
        <v/>
      </c>
    </row>
    <row r="265" spans="2:10">
      <c r="B265" s="198"/>
      <c r="C265" s="199">
        <f>Dat_02!B264</f>
        <v>45400</v>
      </c>
      <c r="D265" s="198"/>
      <c r="E265" s="200">
        <f>Dat_02!C264</f>
        <v>121.8189959663419</v>
      </c>
      <c r="F265" s="200">
        <f>Dat_02!D264</f>
        <v>120.54288292781465</v>
      </c>
      <c r="G265" s="200">
        <f>Dat_02!E264</f>
        <v>120.54288292781465</v>
      </c>
      <c r="I265" s="201">
        <f>Dat_02!G264</f>
        <v>0</v>
      </c>
      <c r="J265" s="207" t="str">
        <f>IF(Dat_02!H264=0,"",Dat_02!H264)</f>
        <v/>
      </c>
    </row>
    <row r="266" spans="2:10">
      <c r="B266" s="198"/>
      <c r="C266" s="199">
        <f>Dat_02!B265</f>
        <v>45401</v>
      </c>
      <c r="D266" s="198"/>
      <c r="E266" s="200">
        <f>Dat_02!C265</f>
        <v>136.99538842733818</v>
      </c>
      <c r="F266" s="200">
        <f>Dat_02!D265</f>
        <v>120.54288292781465</v>
      </c>
      <c r="G266" s="200">
        <f>Dat_02!E265</f>
        <v>120.54288292781465</v>
      </c>
      <c r="I266" s="201">
        <f>Dat_02!G265</f>
        <v>0</v>
      </c>
      <c r="J266" s="207" t="str">
        <f>IF(Dat_02!H265=0,"",Dat_02!H265)</f>
        <v/>
      </c>
    </row>
    <row r="267" spans="2:10">
      <c r="B267" s="198"/>
      <c r="C267" s="199">
        <f>Dat_02!B266</f>
        <v>45402</v>
      </c>
      <c r="D267" s="198"/>
      <c r="E267" s="200">
        <f>Dat_02!C266</f>
        <v>111.19103276633818</v>
      </c>
      <c r="F267" s="200">
        <f>Dat_02!D266</f>
        <v>120.54288292781465</v>
      </c>
      <c r="G267" s="200">
        <f>Dat_02!E266</f>
        <v>111.19103276633818</v>
      </c>
      <c r="I267" s="201">
        <f>Dat_02!G266</f>
        <v>0</v>
      </c>
      <c r="J267" s="207" t="str">
        <f>IF(Dat_02!H266=0,"",Dat_02!H266)</f>
        <v/>
      </c>
    </row>
    <row r="268" spans="2:10">
      <c r="B268" s="198"/>
      <c r="C268" s="199">
        <f>Dat_02!B267</f>
        <v>45403</v>
      </c>
      <c r="D268" s="198"/>
      <c r="E268" s="200">
        <f>Dat_02!C267</f>
        <v>88.599454134340036</v>
      </c>
      <c r="F268" s="200">
        <f>Dat_02!D267</f>
        <v>120.54288292781465</v>
      </c>
      <c r="G268" s="200">
        <f>Dat_02!E267</f>
        <v>88.599454134340036</v>
      </c>
      <c r="I268" s="201">
        <f>Dat_02!G267</f>
        <v>0</v>
      </c>
      <c r="J268" s="207" t="str">
        <f>IF(Dat_02!H267=0,"",Dat_02!H267)</f>
        <v/>
      </c>
    </row>
    <row r="269" spans="2:10">
      <c r="B269" s="198"/>
      <c r="C269" s="199">
        <f>Dat_02!B268</f>
        <v>45404</v>
      </c>
      <c r="D269" s="198"/>
      <c r="E269" s="200">
        <f>Dat_02!C268</f>
        <v>93.381547750340033</v>
      </c>
      <c r="F269" s="200">
        <f>Dat_02!D268</f>
        <v>120.54288292781465</v>
      </c>
      <c r="G269" s="200">
        <f>Dat_02!E268</f>
        <v>93.381547750340033</v>
      </c>
      <c r="I269" s="201">
        <f>Dat_02!G268</f>
        <v>0</v>
      </c>
      <c r="J269" s="207" t="str">
        <f>IF(Dat_02!H268=0,"",Dat_02!H268)</f>
        <v/>
      </c>
    </row>
    <row r="270" spans="2:10">
      <c r="B270" s="198"/>
      <c r="C270" s="199">
        <f>Dat_02!B269</f>
        <v>45405</v>
      </c>
      <c r="D270" s="198"/>
      <c r="E270" s="200">
        <f>Dat_02!C269</f>
        <v>96.421928146338175</v>
      </c>
      <c r="F270" s="200">
        <f>Dat_02!D269</f>
        <v>120.54288292781465</v>
      </c>
      <c r="G270" s="200">
        <f>Dat_02!E269</f>
        <v>96.421928146338175</v>
      </c>
      <c r="I270" s="201">
        <f>Dat_02!G269</f>
        <v>0</v>
      </c>
      <c r="J270" s="207" t="str">
        <f>IF(Dat_02!H269=0,"",Dat_02!H269)</f>
        <v/>
      </c>
    </row>
    <row r="271" spans="2:10">
      <c r="B271" s="198"/>
      <c r="C271" s="199">
        <f>Dat_02!B270</f>
        <v>45406</v>
      </c>
      <c r="D271" s="198"/>
      <c r="E271" s="200">
        <f>Dat_02!C270</f>
        <v>73.047796928215917</v>
      </c>
      <c r="F271" s="200">
        <f>Dat_02!D270</f>
        <v>120.54288292781465</v>
      </c>
      <c r="G271" s="200">
        <f>Dat_02!E270</f>
        <v>73.047796928215917</v>
      </c>
      <c r="I271" s="201">
        <f>Dat_02!G270</f>
        <v>0</v>
      </c>
      <c r="J271" s="207" t="str">
        <f>IF(Dat_02!H270=0,"",Dat_02!H270)</f>
        <v/>
      </c>
    </row>
    <row r="272" spans="2:10">
      <c r="B272" s="198"/>
      <c r="C272" s="199">
        <f>Dat_02!B271</f>
        <v>45407</v>
      </c>
      <c r="D272" s="198"/>
      <c r="E272" s="200">
        <f>Dat_02!C271</f>
        <v>124.15125314421218</v>
      </c>
      <c r="F272" s="200">
        <f>Dat_02!D271</f>
        <v>120.54288292781465</v>
      </c>
      <c r="G272" s="200">
        <f>Dat_02!E271</f>
        <v>120.54288292781465</v>
      </c>
      <c r="I272" s="201">
        <f>Dat_02!G271</f>
        <v>0</v>
      </c>
      <c r="J272" s="207" t="str">
        <f>IF(Dat_02!H271=0,"",Dat_02!H271)</f>
        <v/>
      </c>
    </row>
    <row r="273" spans="2:10">
      <c r="B273" s="198"/>
      <c r="C273" s="199">
        <f>Dat_02!B272</f>
        <v>45408</v>
      </c>
      <c r="D273" s="198"/>
      <c r="E273" s="200">
        <f>Dat_02!C272</f>
        <v>131.74439060321961</v>
      </c>
      <c r="F273" s="200">
        <f>Dat_02!D272</f>
        <v>120.54288292781465</v>
      </c>
      <c r="G273" s="200">
        <f>Dat_02!E272</f>
        <v>120.54288292781465</v>
      </c>
      <c r="I273" s="201">
        <f>Dat_02!G272</f>
        <v>0</v>
      </c>
      <c r="J273" s="207" t="str">
        <f>IF(Dat_02!H272=0,"",Dat_02!H272)</f>
        <v/>
      </c>
    </row>
    <row r="274" spans="2:10">
      <c r="B274" s="198"/>
      <c r="C274" s="199">
        <f>Dat_02!B273</f>
        <v>45409</v>
      </c>
      <c r="D274" s="198"/>
      <c r="E274" s="200">
        <f>Dat_02!C273</f>
        <v>71.896353268219642</v>
      </c>
      <c r="F274" s="200">
        <f>Dat_02!D273</f>
        <v>120.54288292781465</v>
      </c>
      <c r="G274" s="200">
        <f>Dat_02!E273</f>
        <v>71.896353268219642</v>
      </c>
      <c r="I274" s="201">
        <f>Dat_02!G273</f>
        <v>0</v>
      </c>
      <c r="J274" s="207" t="str">
        <f>IF(Dat_02!H273=0,"",Dat_02!H273)</f>
        <v/>
      </c>
    </row>
    <row r="275" spans="2:10">
      <c r="B275" s="198"/>
      <c r="C275" s="199">
        <f>Dat_02!B274</f>
        <v>45410</v>
      </c>
      <c r="D275" s="198"/>
      <c r="E275" s="200">
        <f>Dat_02!C274</f>
        <v>74.042449444215919</v>
      </c>
      <c r="F275" s="200">
        <f>Dat_02!D274</f>
        <v>120.54288292781465</v>
      </c>
      <c r="G275" s="200">
        <f>Dat_02!E274</f>
        <v>74.042449444215919</v>
      </c>
      <c r="I275" s="201">
        <f>Dat_02!G274</f>
        <v>0</v>
      </c>
      <c r="J275" s="207" t="str">
        <f>IF(Dat_02!H274=0,"",Dat_02!H274)</f>
        <v/>
      </c>
    </row>
    <row r="276" spans="2:10">
      <c r="B276" s="198"/>
      <c r="C276" s="199">
        <f>Dat_02!B275</f>
        <v>45411</v>
      </c>
      <c r="D276" s="198"/>
      <c r="E276" s="200">
        <f>Dat_02!C275</f>
        <v>109.42936759621591</v>
      </c>
      <c r="F276" s="200">
        <f>Dat_02!D275</f>
        <v>120.54288292781465</v>
      </c>
      <c r="G276" s="200">
        <f>Dat_02!E275</f>
        <v>109.42936759621591</v>
      </c>
      <c r="I276" s="201">
        <f>Dat_02!G275</f>
        <v>0</v>
      </c>
      <c r="J276" s="207" t="str">
        <f>IF(Dat_02!H275=0,"",Dat_02!H275)</f>
        <v/>
      </c>
    </row>
    <row r="277" spans="2:10">
      <c r="B277" s="198"/>
      <c r="C277" s="199">
        <f>Dat_02!B276</f>
        <v>45412</v>
      </c>
      <c r="D277" s="198"/>
      <c r="E277" s="200">
        <f>Dat_02!C276</f>
        <v>64.354226576215908</v>
      </c>
      <c r="F277" s="200">
        <f>Dat_02!D276</f>
        <v>120.54288292781465</v>
      </c>
      <c r="G277" s="200">
        <f>Dat_02!E276</f>
        <v>64.354226576215908</v>
      </c>
      <c r="I277" s="201">
        <f>Dat_02!G276</f>
        <v>0</v>
      </c>
      <c r="J277" s="207" t="str">
        <f>IF(Dat_02!H276=0,"",Dat_02!H276)</f>
        <v/>
      </c>
    </row>
    <row r="278" spans="2:10">
      <c r="B278" s="198"/>
      <c r="C278" s="199">
        <f>Dat_02!B277</f>
        <v>45413</v>
      </c>
      <c r="D278" s="198"/>
      <c r="E278" s="200">
        <f>Dat_02!C277</f>
        <v>79.571888342601397</v>
      </c>
      <c r="F278" s="200">
        <f>Dat_02!D277</f>
        <v>94.661389583977851</v>
      </c>
      <c r="G278" s="200">
        <f>Dat_02!E277</f>
        <v>79.571888342601397</v>
      </c>
      <c r="I278" s="201">
        <f>Dat_02!G277</f>
        <v>0</v>
      </c>
      <c r="J278" s="207" t="str">
        <f>IF(Dat_02!H277=0,"",Dat_02!H277)</f>
        <v/>
      </c>
    </row>
    <row r="279" spans="2:10">
      <c r="B279" s="198"/>
      <c r="C279" s="199">
        <f>Dat_02!B278</f>
        <v>45414</v>
      </c>
      <c r="D279" s="198"/>
      <c r="E279" s="200">
        <f>Dat_02!C278</f>
        <v>89.119704002601381</v>
      </c>
      <c r="F279" s="200">
        <f>Dat_02!D278</f>
        <v>94.661389583977851</v>
      </c>
      <c r="G279" s="200">
        <f>Dat_02!E278</f>
        <v>89.119704002601381</v>
      </c>
      <c r="I279" s="201">
        <f>Dat_02!G278</f>
        <v>0</v>
      </c>
      <c r="J279" s="207" t="str">
        <f>IF(Dat_02!H278=0,"",Dat_02!H278)</f>
        <v/>
      </c>
    </row>
    <row r="280" spans="2:10">
      <c r="B280" s="198" t="s">
        <v>177</v>
      </c>
      <c r="C280" s="199">
        <f>Dat_02!B279</f>
        <v>45415</v>
      </c>
      <c r="D280" s="198"/>
      <c r="E280" s="200">
        <f>Dat_02!C279</f>
        <v>103.91496643460138</v>
      </c>
      <c r="F280" s="200">
        <f>Dat_02!D279</f>
        <v>94.661389583977851</v>
      </c>
      <c r="G280" s="200">
        <f>Dat_02!E279</f>
        <v>94.661389583977851</v>
      </c>
      <c r="I280" s="201">
        <f>Dat_02!G279</f>
        <v>0</v>
      </c>
      <c r="J280" s="207" t="str">
        <f>IF(Dat_02!H279=0,"",Dat_02!H279)</f>
        <v/>
      </c>
    </row>
    <row r="281" spans="2:10">
      <c r="B281" s="198"/>
      <c r="C281" s="199">
        <f>Dat_02!B280</f>
        <v>45416</v>
      </c>
      <c r="D281" s="198"/>
      <c r="E281" s="200">
        <f>Dat_02!C280</f>
        <v>105.90095924659767</v>
      </c>
      <c r="F281" s="200">
        <f>Dat_02!D280</f>
        <v>94.661389583977851</v>
      </c>
      <c r="G281" s="200">
        <f>Dat_02!E280</f>
        <v>94.661389583977851</v>
      </c>
      <c r="I281" s="201">
        <f>Dat_02!G280</f>
        <v>0</v>
      </c>
      <c r="J281" s="207" t="str">
        <f>IF(Dat_02!H280=0,"",Dat_02!H280)</f>
        <v/>
      </c>
    </row>
    <row r="282" spans="2:10">
      <c r="B282" s="198"/>
      <c r="C282" s="199">
        <f>Dat_02!B281</f>
        <v>45417</v>
      </c>
      <c r="D282" s="198"/>
      <c r="E282" s="200">
        <f>Dat_02!C281</f>
        <v>104.83254937960325</v>
      </c>
      <c r="F282" s="200">
        <f>Dat_02!D281</f>
        <v>94.661389583977851</v>
      </c>
      <c r="G282" s="200">
        <f>Dat_02!E281</f>
        <v>94.661389583977851</v>
      </c>
      <c r="I282" s="201">
        <f>Dat_02!G281</f>
        <v>0</v>
      </c>
      <c r="J282" s="207" t="str">
        <f>IF(Dat_02!H281=0,"",Dat_02!H281)</f>
        <v/>
      </c>
    </row>
    <row r="283" spans="2:10">
      <c r="B283" s="198"/>
      <c r="C283" s="199">
        <f>Dat_02!B282</f>
        <v>45418</v>
      </c>
      <c r="D283" s="198"/>
      <c r="E283" s="200">
        <f>Dat_02!C282</f>
        <v>137.12204992159764</v>
      </c>
      <c r="F283" s="200">
        <f>Dat_02!D282</f>
        <v>94.661389583977851</v>
      </c>
      <c r="G283" s="200">
        <f>Dat_02!E282</f>
        <v>94.661389583977851</v>
      </c>
      <c r="I283" s="201">
        <f>Dat_02!G282</f>
        <v>0</v>
      </c>
      <c r="J283" s="207" t="str">
        <f>IF(Dat_02!H282=0,"",Dat_02!H282)</f>
        <v/>
      </c>
    </row>
    <row r="284" spans="2:10">
      <c r="B284" s="198"/>
      <c r="C284" s="199">
        <f>Dat_02!B283</f>
        <v>45419</v>
      </c>
      <c r="D284" s="198"/>
      <c r="E284" s="200">
        <f>Dat_02!C283</f>
        <v>114.43662242259953</v>
      </c>
      <c r="F284" s="200">
        <f>Dat_02!D283</f>
        <v>94.661389583977851</v>
      </c>
      <c r="G284" s="200">
        <f>Dat_02!E283</f>
        <v>94.661389583977851</v>
      </c>
      <c r="I284" s="201">
        <f>Dat_02!G283</f>
        <v>0</v>
      </c>
      <c r="J284" s="207" t="str">
        <f>IF(Dat_02!H283=0,"",Dat_02!H283)</f>
        <v/>
      </c>
    </row>
    <row r="285" spans="2:10">
      <c r="B285" s="198"/>
      <c r="C285" s="199">
        <f>Dat_02!B284</f>
        <v>45420</v>
      </c>
      <c r="D285" s="198"/>
      <c r="E285" s="200">
        <f>Dat_02!C284</f>
        <v>95.868914238072179</v>
      </c>
      <c r="F285" s="200">
        <f>Dat_02!D284</f>
        <v>94.661389583977851</v>
      </c>
      <c r="G285" s="200">
        <f>Dat_02!E284</f>
        <v>94.661389583977851</v>
      </c>
      <c r="I285" s="201">
        <f>Dat_02!G284</f>
        <v>0</v>
      </c>
      <c r="J285" s="207" t="str">
        <f>IF(Dat_02!H284=0,"",Dat_02!H284)</f>
        <v/>
      </c>
    </row>
    <row r="286" spans="2:10">
      <c r="B286" s="198"/>
      <c r="C286" s="199">
        <f>Dat_02!B285</f>
        <v>45421</v>
      </c>
      <c r="D286" s="198"/>
      <c r="E286" s="200">
        <f>Dat_02!C285</f>
        <v>109.52223605407217</v>
      </c>
      <c r="F286" s="200">
        <f>Dat_02!D285</f>
        <v>94.661389583977851</v>
      </c>
      <c r="G286" s="200">
        <f>Dat_02!E285</f>
        <v>94.661389583977851</v>
      </c>
      <c r="I286" s="201">
        <f>Dat_02!G285</f>
        <v>0</v>
      </c>
      <c r="J286" s="207" t="str">
        <f>IF(Dat_02!H285=0,"",Dat_02!H285)</f>
        <v/>
      </c>
    </row>
    <row r="287" spans="2:10">
      <c r="B287" s="198"/>
      <c r="C287" s="199">
        <f>Dat_02!B286</f>
        <v>45422</v>
      </c>
      <c r="D287" s="198"/>
      <c r="E287" s="200">
        <f>Dat_02!C286</f>
        <v>109.76794713007031</v>
      </c>
      <c r="F287" s="200">
        <f>Dat_02!D286</f>
        <v>94.661389583977851</v>
      </c>
      <c r="G287" s="200">
        <f>Dat_02!E286</f>
        <v>94.661389583977851</v>
      </c>
      <c r="I287" s="201">
        <f>Dat_02!G286</f>
        <v>0</v>
      </c>
      <c r="J287" s="207" t="str">
        <f>IF(Dat_02!H286=0,"",Dat_02!H286)</f>
        <v/>
      </c>
    </row>
    <row r="288" spans="2:10">
      <c r="B288" s="198"/>
      <c r="C288" s="199">
        <f>Dat_02!B287</f>
        <v>45423</v>
      </c>
      <c r="D288" s="198"/>
      <c r="E288" s="200">
        <f>Dat_02!C287</f>
        <v>87.082563798072187</v>
      </c>
      <c r="F288" s="200">
        <f>Dat_02!D287</f>
        <v>94.661389583977851</v>
      </c>
      <c r="G288" s="200">
        <f>Dat_02!E287</f>
        <v>87.082563798072187</v>
      </c>
      <c r="I288" s="201">
        <f>Dat_02!G287</f>
        <v>0</v>
      </c>
      <c r="J288" s="207" t="str">
        <f>IF(Dat_02!H287=0,"",Dat_02!H287)</f>
        <v/>
      </c>
    </row>
    <row r="289" spans="2:10">
      <c r="B289" s="198"/>
      <c r="C289" s="199">
        <f>Dat_02!B288</f>
        <v>45424</v>
      </c>
      <c r="D289" s="198"/>
      <c r="E289" s="200">
        <f>Dat_02!C288</f>
        <v>92.097228806070319</v>
      </c>
      <c r="F289" s="200">
        <f>Dat_02!D288</f>
        <v>94.661389583977851</v>
      </c>
      <c r="G289" s="200">
        <f>Dat_02!E288</f>
        <v>92.097228806070319</v>
      </c>
      <c r="I289" s="201">
        <f>Dat_02!G288</f>
        <v>0</v>
      </c>
      <c r="J289" s="207" t="str">
        <f>IF(Dat_02!H288=0,"",Dat_02!H288)</f>
        <v/>
      </c>
    </row>
    <row r="290" spans="2:10">
      <c r="B290" s="198"/>
      <c r="C290" s="199">
        <f>Dat_02!B289</f>
        <v>45425</v>
      </c>
      <c r="D290" s="198"/>
      <c r="E290" s="200">
        <f>Dat_02!C289</f>
        <v>98.382952402070316</v>
      </c>
      <c r="F290" s="200">
        <f>Dat_02!D289</f>
        <v>94.661389583977851</v>
      </c>
      <c r="G290" s="200">
        <f>Dat_02!E289</f>
        <v>94.661389583977851</v>
      </c>
      <c r="I290" s="201">
        <f>Dat_02!G289</f>
        <v>0</v>
      </c>
      <c r="J290" s="207" t="str">
        <f>IF(Dat_02!H289=0,"",Dat_02!H289)</f>
        <v/>
      </c>
    </row>
    <row r="291" spans="2:10">
      <c r="B291" s="198"/>
      <c r="C291" s="199">
        <f>Dat_02!B290</f>
        <v>45426</v>
      </c>
      <c r="D291" s="198"/>
      <c r="E291" s="200">
        <f>Dat_02!C290</f>
        <v>86.890977494070313</v>
      </c>
      <c r="F291" s="200">
        <f>Dat_02!D290</f>
        <v>94.661389583977851</v>
      </c>
      <c r="G291" s="200">
        <f>Dat_02!E290</f>
        <v>86.890977494070313</v>
      </c>
      <c r="I291" s="201">
        <f>Dat_02!G290</f>
        <v>0</v>
      </c>
      <c r="J291" s="207" t="str">
        <f>IF(Dat_02!H290=0,"",Dat_02!H290)</f>
        <v/>
      </c>
    </row>
    <row r="292" spans="2:10">
      <c r="B292" s="198"/>
      <c r="C292" s="199">
        <f>Dat_02!B291</f>
        <v>45427</v>
      </c>
      <c r="D292" s="198"/>
      <c r="E292" s="200">
        <f>Dat_02!C291</f>
        <v>104.96816724701439</v>
      </c>
      <c r="F292" s="200">
        <f>Dat_02!D291</f>
        <v>94.661389583977851</v>
      </c>
      <c r="G292" s="200">
        <f>Dat_02!E291</f>
        <v>94.661389583977851</v>
      </c>
      <c r="I292" s="201">
        <f>Dat_02!G291</f>
        <v>94.661389583977851</v>
      </c>
      <c r="J292" s="207" t="str">
        <f>IF(Dat_02!H291=0,"",Dat_02!H291)</f>
        <v/>
      </c>
    </row>
    <row r="293" spans="2:10">
      <c r="B293" s="198"/>
      <c r="C293" s="199">
        <f>Dat_02!B292</f>
        <v>45428</v>
      </c>
      <c r="D293" s="198"/>
      <c r="E293" s="200">
        <f>Dat_02!C292</f>
        <v>120.74001667101626</v>
      </c>
      <c r="F293" s="200">
        <f>Dat_02!D292</f>
        <v>94.661389583977851</v>
      </c>
      <c r="G293" s="200">
        <f>Dat_02!E292</f>
        <v>94.661389583977851</v>
      </c>
      <c r="I293" s="201">
        <f>Dat_02!G292</f>
        <v>0</v>
      </c>
      <c r="J293" s="207" t="str">
        <f>IF(Dat_02!H292=0,"",Dat_02!H292)</f>
        <v/>
      </c>
    </row>
    <row r="294" spans="2:10">
      <c r="B294" s="198"/>
      <c r="C294" s="199">
        <f>Dat_02!B293</f>
        <v>45429</v>
      </c>
      <c r="D294" s="198"/>
      <c r="E294" s="200">
        <f>Dat_02!C293</f>
        <v>147.09440886701253</v>
      </c>
      <c r="F294" s="200">
        <f>Dat_02!D293</f>
        <v>94.661389583977851</v>
      </c>
      <c r="G294" s="200">
        <f>Dat_02!E293</f>
        <v>94.661389583977851</v>
      </c>
      <c r="I294" s="201">
        <f>Dat_02!G293</f>
        <v>0</v>
      </c>
      <c r="J294" s="207" t="str">
        <f>IF(Dat_02!H293=0,"",Dat_02!H293)</f>
        <v/>
      </c>
    </row>
    <row r="295" spans="2:10">
      <c r="B295" s="198"/>
      <c r="C295" s="199">
        <f>Dat_02!B294</f>
        <v>45430</v>
      </c>
      <c r="D295" s="198"/>
      <c r="E295" s="200">
        <f>Dat_02!C294</f>
        <v>102.0620866310144</v>
      </c>
      <c r="F295" s="200">
        <f>Dat_02!D294</f>
        <v>94.661389583977851</v>
      </c>
      <c r="G295" s="200">
        <f>Dat_02!E294</f>
        <v>94.661389583977851</v>
      </c>
      <c r="I295" s="201">
        <f>Dat_02!G294</f>
        <v>0</v>
      </c>
      <c r="J295" s="207" t="str">
        <f>IF(Dat_02!H294=0,"",Dat_02!H294)</f>
        <v/>
      </c>
    </row>
    <row r="296" spans="2:10">
      <c r="B296" s="198"/>
      <c r="C296" s="199">
        <f>Dat_02!B295</f>
        <v>45431</v>
      </c>
      <c r="D296" s="198"/>
      <c r="E296" s="200">
        <f>Dat_02!C295</f>
        <v>91.921238147018116</v>
      </c>
      <c r="F296" s="200">
        <f>Dat_02!D295</f>
        <v>94.661389583977851</v>
      </c>
      <c r="G296" s="200">
        <f>Dat_02!E295</f>
        <v>91.921238147018116</v>
      </c>
      <c r="I296" s="201">
        <f>Dat_02!G295</f>
        <v>0</v>
      </c>
      <c r="J296" s="207" t="str">
        <f>IF(Dat_02!H295=0,"",Dat_02!H295)</f>
        <v/>
      </c>
    </row>
    <row r="297" spans="2:10">
      <c r="B297" s="198"/>
      <c r="C297" s="199">
        <f>Dat_02!B296</f>
        <v>45432</v>
      </c>
      <c r="D297" s="198"/>
      <c r="E297" s="200">
        <f>Dat_02!C296</f>
        <v>105.46814395901252</v>
      </c>
      <c r="F297" s="200">
        <f>Dat_02!D296</f>
        <v>94.661389583977851</v>
      </c>
      <c r="G297" s="200">
        <f>Dat_02!E296</f>
        <v>94.661389583977851</v>
      </c>
      <c r="I297" s="201">
        <f>Dat_02!G296</f>
        <v>0</v>
      </c>
      <c r="J297" s="207" t="str">
        <f>IF(Dat_02!H296=0,"",Dat_02!H296)</f>
        <v/>
      </c>
    </row>
    <row r="298" spans="2:10">
      <c r="B298" s="198"/>
      <c r="C298" s="199">
        <f>Dat_02!B297</f>
        <v>45433</v>
      </c>
      <c r="D298" s="198"/>
      <c r="E298" s="200">
        <f>Dat_02!C297</f>
        <v>118.7190386380144</v>
      </c>
      <c r="F298" s="200">
        <f>Dat_02!D297</f>
        <v>94.661389583977851</v>
      </c>
      <c r="G298" s="200">
        <f>Dat_02!E297</f>
        <v>94.661389583977851</v>
      </c>
      <c r="I298" s="201">
        <f>Dat_02!G297</f>
        <v>0</v>
      </c>
      <c r="J298" s="207" t="str">
        <f>IF(Dat_02!H297=0,"",Dat_02!H297)</f>
        <v/>
      </c>
    </row>
    <row r="299" spans="2:10">
      <c r="B299" s="198"/>
      <c r="C299" s="199">
        <f>Dat_02!B298</f>
        <v>45434</v>
      </c>
      <c r="D299" s="198"/>
      <c r="E299" s="200">
        <f>Dat_02!C298</f>
        <v>113.49101006372031</v>
      </c>
      <c r="F299" s="200">
        <f>Dat_02!D298</f>
        <v>94.661389583977851</v>
      </c>
      <c r="G299" s="200">
        <f>Dat_02!E298</f>
        <v>94.661389583977851</v>
      </c>
      <c r="I299" s="201">
        <f>Dat_02!G298</f>
        <v>0</v>
      </c>
      <c r="J299" s="207" t="str">
        <f>IF(Dat_02!H298=0,"",Dat_02!H298)</f>
        <v/>
      </c>
    </row>
    <row r="300" spans="2:10">
      <c r="B300" s="198"/>
      <c r="C300" s="199">
        <f>Dat_02!B299</f>
        <v>45435</v>
      </c>
      <c r="D300" s="198"/>
      <c r="E300" s="200">
        <f>Dat_02!C299</f>
        <v>118.66739578072031</v>
      </c>
      <c r="F300" s="200">
        <f>Dat_02!D299</f>
        <v>94.661389583977851</v>
      </c>
      <c r="G300" s="200">
        <f>Dat_02!E299</f>
        <v>94.661389583977851</v>
      </c>
      <c r="I300" s="201">
        <f>Dat_02!G299</f>
        <v>0</v>
      </c>
      <c r="J300" s="207" t="str">
        <f>IF(Dat_02!H299=0,"",Dat_02!H299)</f>
        <v/>
      </c>
    </row>
    <row r="301" spans="2:10">
      <c r="B301" s="198"/>
      <c r="C301" s="199">
        <f>Dat_02!B300</f>
        <v>45436</v>
      </c>
      <c r="D301" s="198"/>
      <c r="E301" s="200">
        <f>Dat_02!C300</f>
        <v>113.69286175571845</v>
      </c>
      <c r="F301" s="200">
        <f>Dat_02!D300</f>
        <v>94.661389583977851</v>
      </c>
      <c r="G301" s="200">
        <f>Dat_02!E300</f>
        <v>94.661389583977851</v>
      </c>
      <c r="I301" s="201">
        <f>Dat_02!G300</f>
        <v>0</v>
      </c>
      <c r="J301" s="207" t="str">
        <f>IF(Dat_02!H300=0,"",Dat_02!H300)</f>
        <v/>
      </c>
    </row>
    <row r="302" spans="2:10">
      <c r="B302" s="198"/>
      <c r="C302" s="199">
        <f>Dat_02!B301</f>
        <v>45437</v>
      </c>
      <c r="D302" s="198"/>
      <c r="E302" s="200">
        <f>Dat_02!C301</f>
        <v>98.955515526716582</v>
      </c>
      <c r="F302" s="200">
        <f>Dat_02!D301</f>
        <v>94.661389583977851</v>
      </c>
      <c r="G302" s="200">
        <f>Dat_02!E301</f>
        <v>94.661389583977851</v>
      </c>
      <c r="I302" s="201">
        <f>Dat_02!G301</f>
        <v>0</v>
      </c>
      <c r="J302" s="207" t="str">
        <f>IF(Dat_02!H301=0,"",Dat_02!H301)</f>
        <v/>
      </c>
    </row>
    <row r="303" spans="2:10">
      <c r="B303" s="198"/>
      <c r="C303" s="199">
        <f>Dat_02!B302</f>
        <v>45438</v>
      </c>
      <c r="D303" s="198"/>
      <c r="E303" s="200">
        <f>Dat_02!C302</f>
        <v>91.834740247716596</v>
      </c>
      <c r="F303" s="200">
        <f>Dat_02!D302</f>
        <v>94.661389583977851</v>
      </c>
      <c r="G303" s="200">
        <f>Dat_02!E302</f>
        <v>91.834740247716596</v>
      </c>
      <c r="I303" s="201">
        <f>Dat_02!G302</f>
        <v>0</v>
      </c>
      <c r="J303" s="207" t="str">
        <f>IF(Dat_02!H302=0,"",Dat_02!H302)</f>
        <v/>
      </c>
    </row>
    <row r="304" spans="2:10">
      <c r="B304" s="198"/>
      <c r="C304" s="199">
        <f>Dat_02!B303</f>
        <v>45439</v>
      </c>
      <c r="D304" s="198"/>
      <c r="E304" s="200">
        <f>Dat_02!C303</f>
        <v>100.30185118772404</v>
      </c>
      <c r="F304" s="200">
        <f>Dat_02!D303</f>
        <v>94.661389583977851</v>
      </c>
      <c r="G304" s="200">
        <f>Dat_02!E303</f>
        <v>94.661389583977851</v>
      </c>
      <c r="I304" s="201">
        <f>Dat_02!G303</f>
        <v>0</v>
      </c>
      <c r="J304" s="207" t="str">
        <f>IF(Dat_02!H303=0,"",Dat_02!H303)</f>
        <v/>
      </c>
    </row>
    <row r="305" spans="2:10">
      <c r="B305" s="198"/>
      <c r="C305" s="199">
        <f>Dat_02!B304</f>
        <v>45440</v>
      </c>
      <c r="D305" s="198"/>
      <c r="E305" s="200">
        <f>Dat_02!C304</f>
        <v>110.34457240771658</v>
      </c>
      <c r="F305" s="200">
        <f>Dat_02!D304</f>
        <v>94.661389583977851</v>
      </c>
      <c r="G305" s="200">
        <f>Dat_02!E304</f>
        <v>94.661389583977851</v>
      </c>
      <c r="I305" s="201">
        <f>Dat_02!G304</f>
        <v>0</v>
      </c>
      <c r="J305" s="207" t="str">
        <f>IF(Dat_02!H304=0,"",Dat_02!H304)</f>
        <v/>
      </c>
    </row>
    <row r="306" spans="2:10">
      <c r="B306" s="198"/>
      <c r="C306" s="199">
        <f>Dat_02!B305</f>
        <v>45441</v>
      </c>
      <c r="D306" s="198"/>
      <c r="E306" s="200">
        <f>Dat_02!C305</f>
        <v>92.284333513554529</v>
      </c>
      <c r="F306" s="200">
        <f>Dat_02!D305</f>
        <v>94.661389583977851</v>
      </c>
      <c r="G306" s="200">
        <f>Dat_02!E305</f>
        <v>92.284333513554529</v>
      </c>
      <c r="I306" s="201">
        <f>Dat_02!G305</f>
        <v>0</v>
      </c>
      <c r="J306" s="207" t="str">
        <f>IF(Dat_02!H305=0,"",Dat_02!H305)</f>
        <v/>
      </c>
    </row>
    <row r="307" spans="2:10">
      <c r="B307" s="198"/>
      <c r="C307" s="199">
        <f>Dat_02!B306</f>
        <v>45442</v>
      </c>
      <c r="D307" s="198"/>
      <c r="E307" s="200">
        <f>Dat_02!C306</f>
        <v>78.878956994548943</v>
      </c>
      <c r="F307" s="200">
        <f>Dat_02!D306</f>
        <v>94.661389583977851</v>
      </c>
      <c r="G307" s="200">
        <f>Dat_02!E306</f>
        <v>78.878956994548943</v>
      </c>
      <c r="I307" s="201">
        <f>Dat_02!G306</f>
        <v>0</v>
      </c>
      <c r="J307" s="207" t="str">
        <f>IF(Dat_02!H306=0,"",Dat_02!H306)</f>
        <v/>
      </c>
    </row>
    <row r="308" spans="2:10">
      <c r="B308" s="198" t="s">
        <v>178</v>
      </c>
      <c r="C308" s="199">
        <f>Dat_02!B307</f>
        <v>45443</v>
      </c>
      <c r="D308" s="198"/>
      <c r="E308" s="200">
        <f>Dat_02!C307</f>
        <v>65.694582402552669</v>
      </c>
      <c r="F308" s="200">
        <f>Dat_02!D307</f>
        <v>94.661389583977851</v>
      </c>
      <c r="G308" s="200">
        <f>Dat_02!E307</f>
        <v>65.694582402552669</v>
      </c>
      <c r="I308" s="201">
        <f>Dat_02!G307</f>
        <v>0</v>
      </c>
      <c r="J308" s="207" t="str">
        <f>IF(Dat_02!H307=0,"",Dat_02!H307)</f>
        <v/>
      </c>
    </row>
    <row r="309" spans="2:10">
      <c r="B309" s="198"/>
      <c r="C309" s="199">
        <f>Dat_02!B308</f>
        <v>45444</v>
      </c>
      <c r="D309" s="198"/>
      <c r="E309" s="200">
        <f>Dat_02!C308</f>
        <v>40.377900895550802</v>
      </c>
      <c r="F309" s="200">
        <f>Dat_02!D308</f>
        <v>62.145020957620687</v>
      </c>
      <c r="G309" s="200">
        <f>Dat_02!E308</f>
        <v>40.377900895550802</v>
      </c>
      <c r="I309" s="201">
        <f>Dat_02!G308</f>
        <v>0</v>
      </c>
      <c r="J309" s="207" t="str">
        <f>IF(Dat_02!H308=0,"",Dat_02!H308)</f>
        <v/>
      </c>
    </row>
    <row r="310" spans="2:10">
      <c r="B310" s="198"/>
      <c r="C310" s="199">
        <f>Dat_02!B309</f>
        <v>45445</v>
      </c>
      <c r="D310" s="198"/>
      <c r="E310" s="200">
        <f>Dat_02!C309</f>
        <v>37.02979080555081</v>
      </c>
      <c r="F310" s="200">
        <f>Dat_02!D309</f>
        <v>62.145020957620687</v>
      </c>
      <c r="G310" s="200">
        <f>Dat_02!E309</f>
        <v>37.02979080555081</v>
      </c>
      <c r="I310" s="201">
        <f>Dat_02!G309</f>
        <v>0</v>
      </c>
      <c r="J310" s="207" t="str">
        <f>IF(Dat_02!H309=0,"",Dat_02!H309)</f>
        <v/>
      </c>
    </row>
    <row r="311" spans="2:10">
      <c r="B311" s="198"/>
      <c r="C311" s="199">
        <f>Dat_02!B310</f>
        <v>45446</v>
      </c>
      <c r="D311" s="198"/>
      <c r="E311" s="200">
        <f>Dat_02!C310</f>
        <v>67.751569642548944</v>
      </c>
      <c r="F311" s="200">
        <f>Dat_02!D310</f>
        <v>62.145020957620687</v>
      </c>
      <c r="G311" s="200">
        <f>Dat_02!E310</f>
        <v>62.145020957620687</v>
      </c>
      <c r="I311" s="201">
        <f>Dat_02!G310</f>
        <v>0</v>
      </c>
      <c r="J311" s="207" t="str">
        <f>IF(Dat_02!H310=0,"",Dat_02!H310)</f>
        <v/>
      </c>
    </row>
    <row r="312" spans="2:10">
      <c r="B312" s="198"/>
      <c r="C312" s="199">
        <f>Dat_02!B311</f>
        <v>45447</v>
      </c>
      <c r="D312" s="198"/>
      <c r="E312" s="200">
        <f>Dat_02!C311</f>
        <v>98.805928746552667</v>
      </c>
      <c r="F312" s="200">
        <f>Dat_02!D311</f>
        <v>62.145020957620687</v>
      </c>
      <c r="G312" s="200">
        <f>Dat_02!E311</f>
        <v>62.145020957620687</v>
      </c>
      <c r="I312" s="201">
        <f>Dat_02!G311</f>
        <v>0</v>
      </c>
      <c r="J312" s="207" t="str">
        <f>IF(Dat_02!H311=0,"",Dat_02!H311)</f>
        <v/>
      </c>
    </row>
    <row r="313" spans="2:10">
      <c r="B313" s="198"/>
      <c r="C313" s="199">
        <f>Dat_02!B312</f>
        <v>45448</v>
      </c>
      <c r="D313" s="198"/>
      <c r="E313" s="200">
        <f>Dat_02!C312</f>
        <v>79.432074932758439</v>
      </c>
      <c r="F313" s="200">
        <f>Dat_02!D312</f>
        <v>62.145020957620687</v>
      </c>
      <c r="G313" s="200">
        <f>Dat_02!E312</f>
        <v>62.145020957620687</v>
      </c>
      <c r="I313" s="201">
        <f>Dat_02!G312</f>
        <v>0</v>
      </c>
      <c r="J313" s="207" t="str">
        <f>IF(Dat_02!H312=0,"",Dat_02!H312)</f>
        <v/>
      </c>
    </row>
    <row r="314" spans="2:10">
      <c r="B314" s="198"/>
      <c r="C314" s="199">
        <f>Dat_02!B313</f>
        <v>45449</v>
      </c>
      <c r="D314" s="198"/>
      <c r="E314" s="200">
        <f>Dat_02!C313</f>
        <v>69.188575634758436</v>
      </c>
      <c r="F314" s="200">
        <f>Dat_02!D313</f>
        <v>62.145020957620687</v>
      </c>
      <c r="G314" s="200">
        <f>Dat_02!E313</f>
        <v>62.145020957620687</v>
      </c>
      <c r="I314" s="201">
        <f>Dat_02!G313</f>
        <v>0</v>
      </c>
      <c r="J314" s="207" t="str">
        <f>IF(Dat_02!H313=0,"",Dat_02!H313)</f>
        <v/>
      </c>
    </row>
    <row r="315" spans="2:10">
      <c r="B315" s="198"/>
      <c r="C315" s="199">
        <f>Dat_02!B314</f>
        <v>45450</v>
      </c>
      <c r="D315" s="198"/>
      <c r="E315" s="200">
        <f>Dat_02!C314</f>
        <v>70.878695622756581</v>
      </c>
      <c r="F315" s="200">
        <f>Dat_02!D314</f>
        <v>62.145020957620687</v>
      </c>
      <c r="G315" s="200">
        <f>Dat_02!E314</f>
        <v>62.145020957620687</v>
      </c>
      <c r="I315" s="201">
        <f>Dat_02!G314</f>
        <v>0</v>
      </c>
      <c r="J315" s="207" t="str">
        <f>IF(Dat_02!H314=0,"",Dat_02!H314)</f>
        <v/>
      </c>
    </row>
    <row r="316" spans="2:10">
      <c r="B316" s="198"/>
      <c r="C316" s="199">
        <f>Dat_02!B315</f>
        <v>45451</v>
      </c>
      <c r="D316" s="198"/>
      <c r="E316" s="200">
        <f>Dat_02!C315</f>
        <v>50.981575186758434</v>
      </c>
      <c r="F316" s="200">
        <f>Dat_02!D315</f>
        <v>62.145020957620687</v>
      </c>
      <c r="G316" s="200">
        <f>Dat_02!E315</f>
        <v>50.981575186758434</v>
      </c>
      <c r="I316" s="201">
        <f>Dat_02!G315</f>
        <v>0</v>
      </c>
      <c r="J316" s="207" t="str">
        <f>IF(Dat_02!H315=0,"",Dat_02!H315)</f>
        <v/>
      </c>
    </row>
    <row r="317" spans="2:10">
      <c r="B317" s="198"/>
      <c r="C317" s="199">
        <f>Dat_02!B316</f>
        <v>45452</v>
      </c>
      <c r="D317" s="198"/>
      <c r="E317" s="200">
        <f>Dat_02!C316</f>
        <v>20.362609987756571</v>
      </c>
      <c r="F317" s="200">
        <f>Dat_02!D316</f>
        <v>62.145020957620687</v>
      </c>
      <c r="G317" s="200">
        <f>Dat_02!E316</f>
        <v>20.362609987756571</v>
      </c>
      <c r="I317" s="201">
        <f>Dat_02!G316</f>
        <v>0</v>
      </c>
      <c r="J317" s="207" t="str">
        <f>IF(Dat_02!H316=0,"",Dat_02!H316)</f>
        <v/>
      </c>
    </row>
    <row r="318" spans="2:10">
      <c r="B318" s="198"/>
      <c r="C318" s="199">
        <f>Dat_02!B317</f>
        <v>45453</v>
      </c>
      <c r="D318" s="198"/>
      <c r="E318" s="200">
        <f>Dat_02!C317</f>
        <v>36.739903890758434</v>
      </c>
      <c r="F318" s="200">
        <f>Dat_02!D317</f>
        <v>62.145020957620687</v>
      </c>
      <c r="G318" s="200">
        <f>Dat_02!E317</f>
        <v>36.739903890758434</v>
      </c>
      <c r="I318" s="201">
        <f>Dat_02!G317</f>
        <v>0</v>
      </c>
      <c r="J318" s="207" t="str">
        <f>IF(Dat_02!H317=0,"",Dat_02!H317)</f>
        <v/>
      </c>
    </row>
    <row r="319" spans="2:10">
      <c r="B319" s="198"/>
      <c r="C319" s="199">
        <f>Dat_02!B318</f>
        <v>45454</v>
      </c>
      <c r="D319" s="198"/>
      <c r="E319" s="200">
        <f>Dat_02!C318</f>
        <v>39.157048026758439</v>
      </c>
      <c r="F319" s="200">
        <f>Dat_02!D318</f>
        <v>62.145020957620687</v>
      </c>
      <c r="G319" s="200">
        <f>Dat_02!E318</f>
        <v>39.157048026758439</v>
      </c>
      <c r="I319" s="201">
        <f>Dat_02!G318</f>
        <v>0</v>
      </c>
      <c r="J319" s="207" t="str">
        <f>IF(Dat_02!H318=0,"",Dat_02!H318)</f>
        <v/>
      </c>
    </row>
    <row r="320" spans="2:10">
      <c r="B320" s="198"/>
      <c r="C320" s="199">
        <f>Dat_02!B319</f>
        <v>45455</v>
      </c>
      <c r="D320" s="198"/>
      <c r="E320" s="200">
        <f>Dat_02!C319</f>
        <v>60.845410224167765</v>
      </c>
      <c r="F320" s="200">
        <f>Dat_02!D319</f>
        <v>62.145020957620687</v>
      </c>
      <c r="G320" s="200">
        <f>Dat_02!E319</f>
        <v>60.845410224167765</v>
      </c>
      <c r="I320" s="201">
        <f>Dat_02!G319</f>
        <v>0</v>
      </c>
      <c r="J320" s="207" t="str">
        <f>IF(Dat_02!H319=0,"",Dat_02!H319)</f>
        <v/>
      </c>
    </row>
    <row r="321" spans="2:10">
      <c r="B321" s="198"/>
      <c r="C321" s="199">
        <f>Dat_02!B320</f>
        <v>45456</v>
      </c>
      <c r="D321" s="198"/>
      <c r="E321" s="200">
        <f>Dat_02!C320</f>
        <v>66.206468161169624</v>
      </c>
      <c r="F321" s="200">
        <f>Dat_02!D320</f>
        <v>62.145020957620687</v>
      </c>
      <c r="G321" s="200">
        <f>Dat_02!E320</f>
        <v>62.145020957620687</v>
      </c>
      <c r="I321" s="201">
        <f>Dat_02!G320</f>
        <v>0</v>
      </c>
      <c r="J321" s="207" t="str">
        <f>IF(Dat_02!H320=0,"",Dat_02!H320)</f>
        <v/>
      </c>
    </row>
    <row r="322" spans="2:10">
      <c r="B322" s="198"/>
      <c r="C322" s="199">
        <f>Dat_02!B321</f>
        <v>45457</v>
      </c>
      <c r="D322" s="198"/>
      <c r="E322" s="200">
        <f>Dat_02!C321</f>
        <v>57.264168413165898</v>
      </c>
      <c r="F322" s="200">
        <f>Dat_02!D321</f>
        <v>62.145020957620687</v>
      </c>
      <c r="G322" s="200">
        <f>Dat_02!E321</f>
        <v>57.264168413165898</v>
      </c>
      <c r="I322" s="201">
        <f>Dat_02!G321</f>
        <v>0</v>
      </c>
      <c r="J322" s="207" t="str">
        <f>IF(Dat_02!H321=0,"",Dat_02!H321)</f>
        <v/>
      </c>
    </row>
    <row r="323" spans="2:10">
      <c r="B323" s="198"/>
      <c r="C323" s="199">
        <f>Dat_02!B322</f>
        <v>45458</v>
      </c>
      <c r="D323" s="198"/>
      <c r="E323" s="200">
        <f>Dat_02!C322</f>
        <v>31.127024317171482</v>
      </c>
      <c r="F323" s="200">
        <f>Dat_02!D322</f>
        <v>62.145020957620687</v>
      </c>
      <c r="G323" s="200">
        <f>Dat_02!E322</f>
        <v>31.127024317171482</v>
      </c>
      <c r="I323" s="201">
        <f>Dat_02!G322</f>
        <v>62.145020957620687</v>
      </c>
      <c r="J323" s="207" t="str">
        <f>IF(Dat_02!H322=0,"",Dat_02!H322)</f>
        <v/>
      </c>
    </row>
    <row r="324" spans="2:10">
      <c r="B324" s="198"/>
      <c r="C324" s="199">
        <f>Dat_02!B323</f>
        <v>45459</v>
      </c>
      <c r="D324" s="198"/>
      <c r="E324" s="200">
        <f>Dat_02!C323</f>
        <v>37.974406523165896</v>
      </c>
      <c r="F324" s="200">
        <f>Dat_02!D323</f>
        <v>62.145020957620687</v>
      </c>
      <c r="G324" s="200">
        <f>Dat_02!E323</f>
        <v>37.974406523165896</v>
      </c>
      <c r="I324" s="201">
        <f>Dat_02!G323</f>
        <v>0</v>
      </c>
      <c r="J324" s="207" t="str">
        <f>IF(Dat_02!H323=0,"",Dat_02!H323)</f>
        <v/>
      </c>
    </row>
    <row r="325" spans="2:10">
      <c r="B325" s="198"/>
      <c r="C325" s="199">
        <f>Dat_02!B324</f>
        <v>45460</v>
      </c>
      <c r="D325" s="198"/>
      <c r="E325" s="200">
        <f>Dat_02!C324</f>
        <v>59.228509084169623</v>
      </c>
      <c r="F325" s="200">
        <f>Dat_02!D324</f>
        <v>62.145020957620687</v>
      </c>
      <c r="G325" s="200">
        <f>Dat_02!E324</f>
        <v>59.228509084169623</v>
      </c>
      <c r="I325" s="201">
        <f>Dat_02!G324</f>
        <v>0</v>
      </c>
      <c r="J325" s="207" t="str">
        <f>IF(Dat_02!H324=0,"",Dat_02!H324)</f>
        <v/>
      </c>
    </row>
    <row r="326" spans="2:10">
      <c r="B326" s="198"/>
      <c r="C326" s="199">
        <f>Dat_02!B325</f>
        <v>45461</v>
      </c>
      <c r="D326" s="198"/>
      <c r="E326" s="200">
        <f>Dat_02!C325</f>
        <v>81.494912965169632</v>
      </c>
      <c r="F326" s="200">
        <f>Dat_02!D325</f>
        <v>62.145020957620687</v>
      </c>
      <c r="G326" s="200">
        <f>Dat_02!E325</f>
        <v>62.145020957620687</v>
      </c>
      <c r="I326" s="201">
        <f>Dat_02!G325</f>
        <v>0</v>
      </c>
      <c r="J326" s="207" t="str">
        <f>IF(Dat_02!H325=0,"",Dat_02!H325)</f>
        <v/>
      </c>
    </row>
    <row r="327" spans="2:10">
      <c r="B327" s="198"/>
      <c r="C327" s="199">
        <f>Dat_02!B326</f>
        <v>45462</v>
      </c>
      <c r="D327" s="198"/>
      <c r="E327" s="200">
        <f>Dat_02!C326</f>
        <v>86.923513643855273</v>
      </c>
      <c r="F327" s="200">
        <f>Dat_02!D326</f>
        <v>62.145020957620687</v>
      </c>
      <c r="G327" s="200">
        <f>Dat_02!E326</f>
        <v>62.145020957620687</v>
      </c>
      <c r="I327" s="201">
        <f>Dat_02!G326</f>
        <v>0</v>
      </c>
      <c r="J327" s="207" t="str">
        <f>IF(Dat_02!H326=0,"",Dat_02!H326)</f>
        <v/>
      </c>
    </row>
    <row r="328" spans="2:10">
      <c r="B328" s="198"/>
      <c r="C328" s="199">
        <f>Dat_02!B327</f>
        <v>45463</v>
      </c>
      <c r="D328" s="198"/>
      <c r="E328" s="200">
        <f>Dat_02!C327</f>
        <v>75.492146505858997</v>
      </c>
      <c r="F328" s="200">
        <f>Dat_02!D327</f>
        <v>62.145020957620687</v>
      </c>
      <c r="G328" s="200">
        <f>Dat_02!E327</f>
        <v>62.145020957620687</v>
      </c>
      <c r="I328" s="201">
        <f>Dat_02!G327</f>
        <v>0</v>
      </c>
      <c r="J328" s="207" t="str">
        <f>IF(Dat_02!H327=0,"",Dat_02!H327)</f>
        <v/>
      </c>
    </row>
    <row r="329" spans="2:10">
      <c r="B329" s="198"/>
      <c r="C329" s="199">
        <f>Dat_02!B328</f>
        <v>45464</v>
      </c>
      <c r="D329" s="198"/>
      <c r="E329" s="200">
        <f>Dat_02!C328</f>
        <v>73.267400409853408</v>
      </c>
      <c r="F329" s="200">
        <f>Dat_02!D328</f>
        <v>62.145020957620687</v>
      </c>
      <c r="G329" s="200">
        <f>Dat_02!E328</f>
        <v>62.145020957620687</v>
      </c>
      <c r="I329" s="201">
        <f>Dat_02!G328</f>
        <v>0</v>
      </c>
      <c r="J329" s="207" t="str">
        <f>IF(Dat_02!H328=0,"",Dat_02!H328)</f>
        <v/>
      </c>
    </row>
    <row r="330" spans="2:10">
      <c r="B330" s="198"/>
      <c r="C330" s="199">
        <f>Dat_02!B329</f>
        <v>45465</v>
      </c>
      <c r="D330" s="198"/>
      <c r="E330" s="200">
        <f>Dat_02!C329</f>
        <v>49.069099326860858</v>
      </c>
      <c r="F330" s="200">
        <f>Dat_02!D329</f>
        <v>62.145020957620687</v>
      </c>
      <c r="G330" s="200">
        <f>Dat_02!E329</f>
        <v>49.069099326860858</v>
      </c>
      <c r="I330" s="201">
        <f>Dat_02!G329</f>
        <v>0</v>
      </c>
      <c r="J330" s="207" t="str">
        <f>IF(Dat_02!H329=0,"",Dat_02!H329)</f>
        <v/>
      </c>
    </row>
    <row r="331" spans="2:10">
      <c r="B331" s="198"/>
      <c r="C331" s="199">
        <f>Dat_02!B330</f>
        <v>45466</v>
      </c>
      <c r="D331" s="198"/>
      <c r="E331" s="200">
        <f>Dat_02!C330</f>
        <v>35.045765844855275</v>
      </c>
      <c r="F331" s="200">
        <f>Dat_02!D330</f>
        <v>62.145020957620687</v>
      </c>
      <c r="G331" s="200">
        <f>Dat_02!E330</f>
        <v>35.045765844855275</v>
      </c>
      <c r="I331" s="201">
        <f>Dat_02!G330</f>
        <v>0</v>
      </c>
      <c r="J331" s="207" t="str">
        <f>IF(Dat_02!H330=0,"",Dat_02!H330)</f>
        <v/>
      </c>
    </row>
    <row r="332" spans="2:10">
      <c r="B332" s="198"/>
      <c r="C332" s="199">
        <f>Dat_02!B331</f>
        <v>45467</v>
      </c>
      <c r="D332" s="198"/>
      <c r="E332" s="200">
        <f>Dat_02!C331</f>
        <v>54.089537297859003</v>
      </c>
      <c r="F332" s="200">
        <f>Dat_02!D331</f>
        <v>62.145020957620687</v>
      </c>
      <c r="G332" s="200">
        <f>Dat_02!E331</f>
        <v>54.089537297859003</v>
      </c>
      <c r="I332" s="201">
        <f>Dat_02!G331</f>
        <v>0</v>
      </c>
      <c r="J332" s="207" t="str">
        <f>IF(Dat_02!H331=0,"",Dat_02!H331)</f>
        <v/>
      </c>
    </row>
    <row r="333" spans="2:10">
      <c r="B333" s="198"/>
      <c r="C333" s="199">
        <f>Dat_02!B332</f>
        <v>45468</v>
      </c>
      <c r="D333" s="198"/>
      <c r="E333" s="200">
        <f>Dat_02!C332</f>
        <v>69.452281835855274</v>
      </c>
      <c r="F333" s="200">
        <f>Dat_02!D332</f>
        <v>62.145020957620687</v>
      </c>
      <c r="G333" s="200">
        <f>Dat_02!E332</f>
        <v>62.145020957620687</v>
      </c>
      <c r="I333" s="201">
        <f>Dat_02!G332</f>
        <v>0</v>
      </c>
      <c r="J333" s="207" t="str">
        <f>IF(Dat_02!H332=0,"",Dat_02!H332)</f>
        <v/>
      </c>
    </row>
    <row r="334" spans="2:10">
      <c r="B334" s="198"/>
      <c r="C334" s="199">
        <f>Dat_02!B333</f>
        <v>45469</v>
      </c>
      <c r="D334" s="198"/>
      <c r="E334" s="200">
        <f>Dat_02!C333</f>
        <v>62.754375802933225</v>
      </c>
      <c r="F334" s="200">
        <f>Dat_02!D333</f>
        <v>62.145020957620687</v>
      </c>
      <c r="G334" s="200">
        <f>Dat_02!E333</f>
        <v>62.145020957620687</v>
      </c>
      <c r="I334" s="201">
        <f>Dat_02!G333</f>
        <v>0</v>
      </c>
      <c r="J334" s="207" t="str">
        <f>IF(Dat_02!H333=0,"",Dat_02!H333)</f>
        <v/>
      </c>
    </row>
    <row r="335" spans="2:10">
      <c r="B335" s="198"/>
      <c r="C335" s="199">
        <f>Dat_02!B334</f>
        <v>45470</v>
      </c>
      <c r="D335" s="198"/>
      <c r="E335" s="200">
        <f>Dat_02!C334</f>
        <v>58.297634420935076</v>
      </c>
      <c r="F335" s="200">
        <f>Dat_02!D334</f>
        <v>62.145020957620687</v>
      </c>
      <c r="G335" s="200">
        <f>Dat_02!E334</f>
        <v>58.297634420935076</v>
      </c>
      <c r="I335" s="201">
        <f>Dat_02!G334</f>
        <v>0</v>
      </c>
      <c r="J335" s="207" t="str">
        <f>IF(Dat_02!H334=0,"",Dat_02!H334)</f>
        <v/>
      </c>
    </row>
    <row r="336" spans="2:10">
      <c r="B336" s="198"/>
      <c r="C336" s="199">
        <f>Dat_02!B335</f>
        <v>45471</v>
      </c>
      <c r="D336" s="198"/>
      <c r="E336" s="200">
        <f>Dat_02!C335</f>
        <v>52.009208182935076</v>
      </c>
      <c r="F336" s="200">
        <f>Dat_02!D335</f>
        <v>62.145020957620687</v>
      </c>
      <c r="G336" s="200">
        <f>Dat_02!E335</f>
        <v>52.009208182935076</v>
      </c>
      <c r="I336" s="201">
        <f>Dat_02!G335</f>
        <v>0</v>
      </c>
      <c r="J336" s="207" t="str">
        <f>IF(Dat_02!H335=0,"",Dat_02!H335)</f>
        <v/>
      </c>
    </row>
    <row r="337" spans="2:10">
      <c r="B337" s="198"/>
      <c r="C337" s="199">
        <f>Dat_02!B336</f>
        <v>45472</v>
      </c>
      <c r="D337" s="198"/>
      <c r="E337" s="200">
        <f>Dat_02!C336</f>
        <v>34.695431029936955</v>
      </c>
      <c r="F337" s="200">
        <f>Dat_02!D336</f>
        <v>62.145020957620687</v>
      </c>
      <c r="G337" s="200">
        <f>Dat_02!E336</f>
        <v>34.695431029936955</v>
      </c>
      <c r="I337" s="201">
        <f>Dat_02!G336</f>
        <v>0</v>
      </c>
      <c r="J337" s="207" t="str">
        <f>IF(Dat_02!H336=0,"",Dat_02!H336)</f>
        <v/>
      </c>
    </row>
    <row r="338" spans="2:10">
      <c r="B338" s="198"/>
      <c r="C338" s="199">
        <f>Dat_02!B337</f>
        <v>45473</v>
      </c>
      <c r="D338" s="198"/>
      <c r="E338" s="200">
        <f>Dat_02!C337</f>
        <v>31.637069029933219</v>
      </c>
      <c r="F338" s="200">
        <f>Dat_02!D337</f>
        <v>62.145020957620687</v>
      </c>
      <c r="G338" s="200">
        <f>Dat_02!E337</f>
        <v>31.637069029933219</v>
      </c>
      <c r="I338" s="201">
        <f>Dat_02!G337</f>
        <v>0</v>
      </c>
      <c r="J338" s="207" t="str">
        <f>IF(Dat_02!H337=0,"",Dat_02!H337)</f>
        <v/>
      </c>
    </row>
    <row r="339" spans="2:10">
      <c r="B339" s="198" t="s">
        <v>175</v>
      </c>
      <c r="C339" s="199">
        <f>Dat_02!B338</f>
        <v>45474</v>
      </c>
      <c r="D339" s="198"/>
      <c r="E339" s="200">
        <f>Dat_02!C338</f>
        <v>21.495916996933222</v>
      </c>
      <c r="F339" s="200">
        <f>Dat_02!D338</f>
        <v>25.910326049029329</v>
      </c>
      <c r="G339" s="200">
        <f>Dat_02!E338</f>
        <v>21.495916996933222</v>
      </c>
      <c r="I339" s="201">
        <f>Dat_02!G338</f>
        <v>0</v>
      </c>
      <c r="J339" s="207" t="str">
        <f>IF(Dat_02!H338=0,"",Dat_02!H338)</f>
        <v/>
      </c>
    </row>
    <row r="340" spans="2:10">
      <c r="B340" s="198"/>
      <c r="C340" s="199">
        <f>Dat_02!B339</f>
        <v>45475</v>
      </c>
      <c r="D340" s="198"/>
      <c r="E340" s="200">
        <f>Dat_02!C339</f>
        <v>34.492029538935078</v>
      </c>
      <c r="F340" s="200">
        <f>Dat_02!D339</f>
        <v>25.910326049029329</v>
      </c>
      <c r="G340" s="200">
        <f>Dat_02!E339</f>
        <v>25.910326049029329</v>
      </c>
      <c r="I340" s="201">
        <f>Dat_02!G339</f>
        <v>0</v>
      </c>
      <c r="J340" s="207" t="str">
        <f>IF(Dat_02!H339=0,"",Dat_02!H339)</f>
        <v/>
      </c>
    </row>
    <row r="341" spans="2:10">
      <c r="B341" s="198"/>
      <c r="C341" s="199">
        <f>Dat_02!B340</f>
        <v>45476</v>
      </c>
      <c r="D341" s="198"/>
      <c r="E341" s="200">
        <f>Dat_02!C340</f>
        <v>52.16376323260716</v>
      </c>
      <c r="F341" s="200">
        <f>Dat_02!D340</f>
        <v>25.910326049029329</v>
      </c>
      <c r="G341" s="200">
        <f>Dat_02!E340</f>
        <v>25.910326049029329</v>
      </c>
      <c r="I341" s="201">
        <f>Dat_02!G340</f>
        <v>0</v>
      </c>
      <c r="J341" s="207" t="str">
        <f>IF(Dat_02!H340=0,"",Dat_02!H340)</f>
        <v/>
      </c>
    </row>
    <row r="342" spans="2:10">
      <c r="B342" s="198"/>
      <c r="C342" s="199">
        <f>Dat_02!B341</f>
        <v>45477</v>
      </c>
      <c r="D342" s="198"/>
      <c r="E342" s="200">
        <f>Dat_02!C341</f>
        <v>44.163039307609026</v>
      </c>
      <c r="F342" s="200">
        <f>Dat_02!D341</f>
        <v>25.910326049029329</v>
      </c>
      <c r="G342" s="200">
        <f>Dat_02!E341</f>
        <v>25.910326049029329</v>
      </c>
      <c r="I342" s="201">
        <f>Dat_02!G341</f>
        <v>0</v>
      </c>
      <c r="J342" s="207" t="str">
        <f>IF(Dat_02!H341=0,"",Dat_02!H341)</f>
        <v/>
      </c>
    </row>
    <row r="343" spans="2:10">
      <c r="B343" s="198"/>
      <c r="C343" s="199">
        <f>Dat_02!B342</f>
        <v>45478</v>
      </c>
      <c r="D343" s="198"/>
      <c r="E343" s="200">
        <f>Dat_02!C342</f>
        <v>45.345475433607163</v>
      </c>
      <c r="F343" s="200">
        <f>Dat_02!D342</f>
        <v>25.910326049029329</v>
      </c>
      <c r="G343" s="200">
        <f>Dat_02!E342</f>
        <v>25.910326049029329</v>
      </c>
      <c r="I343" s="201">
        <f>Dat_02!G342</f>
        <v>0</v>
      </c>
      <c r="J343" s="207" t="str">
        <f>IF(Dat_02!H342=0,"",Dat_02!H342)</f>
        <v/>
      </c>
    </row>
    <row r="344" spans="2:10">
      <c r="B344" s="198"/>
      <c r="C344" s="199">
        <f>Dat_02!B343</f>
        <v>45479</v>
      </c>
      <c r="D344" s="198"/>
      <c r="E344" s="200">
        <f>Dat_02!C343</f>
        <v>15.12081097160717</v>
      </c>
      <c r="F344" s="200">
        <f>Dat_02!D343</f>
        <v>25.910326049029329</v>
      </c>
      <c r="G344" s="200">
        <f>Dat_02!E343</f>
        <v>15.12081097160717</v>
      </c>
      <c r="I344" s="201">
        <f>Dat_02!G343</f>
        <v>0</v>
      </c>
      <c r="J344" s="207" t="str">
        <f>IF(Dat_02!H343=0,"",Dat_02!H343)</f>
        <v/>
      </c>
    </row>
    <row r="345" spans="2:10">
      <c r="B345" s="198"/>
      <c r="C345" s="199">
        <f>Dat_02!B344</f>
        <v>45480</v>
      </c>
      <c r="D345" s="198"/>
      <c r="E345" s="200">
        <f>Dat_02!C344</f>
        <v>19.39214861760717</v>
      </c>
      <c r="F345" s="200">
        <f>Dat_02!D344</f>
        <v>25.910326049029329</v>
      </c>
      <c r="G345" s="200">
        <f>Dat_02!E344</f>
        <v>19.39214861760717</v>
      </c>
      <c r="I345" s="201">
        <f>Dat_02!G344</f>
        <v>0</v>
      </c>
      <c r="J345" s="207" t="str">
        <f>IF(Dat_02!H344=0,"",Dat_02!H344)</f>
        <v/>
      </c>
    </row>
    <row r="346" spans="2:10">
      <c r="B346" s="198"/>
      <c r="C346" s="199">
        <f>Dat_02!B345</f>
        <v>45481</v>
      </c>
      <c r="D346" s="198"/>
      <c r="E346" s="200">
        <f>Dat_02!C345</f>
        <v>35.733574139609033</v>
      </c>
      <c r="F346" s="200">
        <f>Dat_02!D345</f>
        <v>25.910326049029329</v>
      </c>
      <c r="G346" s="200">
        <f>Dat_02!E345</f>
        <v>25.910326049029329</v>
      </c>
      <c r="I346" s="201">
        <f>Dat_02!G345</f>
        <v>0</v>
      </c>
      <c r="J346" s="207" t="str">
        <f>IF(Dat_02!H345=0,"",Dat_02!H345)</f>
        <v/>
      </c>
    </row>
    <row r="347" spans="2:10">
      <c r="B347" s="198"/>
      <c r="C347" s="199">
        <f>Dat_02!B346</f>
        <v>45482</v>
      </c>
      <c r="D347" s="198"/>
      <c r="E347" s="200">
        <f>Dat_02!C346</f>
        <v>42.921010012607162</v>
      </c>
      <c r="F347" s="200">
        <f>Dat_02!D346</f>
        <v>25.910326049029329</v>
      </c>
      <c r="G347" s="200">
        <f>Dat_02!E346</f>
        <v>25.910326049029329</v>
      </c>
      <c r="I347" s="201">
        <f>Dat_02!G346</f>
        <v>0</v>
      </c>
      <c r="J347" s="207" t="str">
        <f>IF(Dat_02!H346=0,"",Dat_02!H346)</f>
        <v/>
      </c>
    </row>
    <row r="348" spans="2:10">
      <c r="B348" s="198"/>
      <c r="C348" s="199">
        <f>Dat_02!B347</f>
        <v>45483</v>
      </c>
      <c r="D348" s="198"/>
      <c r="E348" s="200">
        <f>Dat_02!C347</f>
        <v>42.444933230845052</v>
      </c>
      <c r="F348" s="200">
        <f>Dat_02!D347</f>
        <v>25.910326049029329</v>
      </c>
      <c r="G348" s="200">
        <f>Dat_02!E347</f>
        <v>25.910326049029329</v>
      </c>
      <c r="I348" s="201">
        <f>Dat_02!G347</f>
        <v>0</v>
      </c>
      <c r="J348" s="207" t="str">
        <f>IF(Dat_02!H347=0,"",Dat_02!H347)</f>
        <v/>
      </c>
    </row>
    <row r="349" spans="2:10">
      <c r="B349" s="198"/>
      <c r="C349" s="199">
        <f>Dat_02!B348</f>
        <v>45484</v>
      </c>
      <c r="D349" s="198"/>
      <c r="E349" s="200">
        <f>Dat_02!C348</f>
        <v>42.768076100841327</v>
      </c>
      <c r="F349" s="200">
        <f>Dat_02!D348</f>
        <v>25.910326049029329</v>
      </c>
      <c r="G349" s="200">
        <f>Dat_02!E348</f>
        <v>25.910326049029329</v>
      </c>
      <c r="I349" s="201">
        <f>Dat_02!G348</f>
        <v>0</v>
      </c>
      <c r="J349" s="207" t="str">
        <f>IF(Dat_02!H348=0,"",Dat_02!H348)</f>
        <v/>
      </c>
    </row>
    <row r="350" spans="2:10">
      <c r="B350" s="198"/>
      <c r="C350" s="199">
        <f>Dat_02!B349</f>
        <v>45485</v>
      </c>
      <c r="D350" s="198"/>
      <c r="E350" s="200">
        <f>Dat_02!C349</f>
        <v>27.577513094843191</v>
      </c>
      <c r="F350" s="200">
        <f>Dat_02!D349</f>
        <v>25.910326049029329</v>
      </c>
      <c r="G350" s="200">
        <f>Dat_02!E349</f>
        <v>25.910326049029329</v>
      </c>
      <c r="I350" s="201">
        <f>Dat_02!G349</f>
        <v>0</v>
      </c>
      <c r="J350" s="207" t="str">
        <f>IF(Dat_02!H349=0,"",Dat_02!H349)</f>
        <v/>
      </c>
    </row>
    <row r="351" spans="2:10">
      <c r="B351" s="198"/>
      <c r="C351" s="199">
        <f>Dat_02!B350</f>
        <v>45486</v>
      </c>
      <c r="D351" s="198"/>
      <c r="E351" s="200">
        <f>Dat_02!C350</f>
        <v>13.606924256841332</v>
      </c>
      <c r="F351" s="200">
        <f>Dat_02!D350</f>
        <v>25.910326049029329</v>
      </c>
      <c r="G351" s="200">
        <f>Dat_02!E350</f>
        <v>13.606924256841332</v>
      </c>
      <c r="I351" s="201">
        <f>Dat_02!G350</f>
        <v>0</v>
      </c>
      <c r="J351" s="207" t="str">
        <f>IF(Dat_02!H350=0,"",Dat_02!H350)</f>
        <v/>
      </c>
    </row>
    <row r="352" spans="2:10">
      <c r="B352" s="198"/>
      <c r="C352" s="199">
        <f>Dat_02!B351</f>
        <v>45487</v>
      </c>
      <c r="D352" s="198"/>
      <c r="E352" s="200">
        <f>Dat_02!C351</f>
        <v>5.4347649878450541</v>
      </c>
      <c r="F352" s="200">
        <f>Dat_02!D351</f>
        <v>25.910326049029329</v>
      </c>
      <c r="G352" s="200">
        <f>Dat_02!E351</f>
        <v>5.4347649878450541</v>
      </c>
      <c r="I352" s="201">
        <f>Dat_02!G351</f>
        <v>0</v>
      </c>
      <c r="J352" s="207" t="str">
        <f>IF(Dat_02!H351=0,"",Dat_02!H351)</f>
        <v/>
      </c>
    </row>
    <row r="353" spans="2:10">
      <c r="B353" s="198"/>
      <c r="C353" s="199">
        <f>Dat_02!B352</f>
        <v>45488</v>
      </c>
      <c r="D353" s="198"/>
      <c r="E353" s="200">
        <f>Dat_02!C352</f>
        <v>11.368316333841328</v>
      </c>
      <c r="F353" s="200">
        <f>Dat_02!D352</f>
        <v>25.910326049029329</v>
      </c>
      <c r="G353" s="200">
        <f>Dat_02!E352</f>
        <v>11.368316333841328</v>
      </c>
      <c r="I353" s="201">
        <f>Dat_02!G352</f>
        <v>25.910326049029329</v>
      </c>
      <c r="J353" s="207" t="str">
        <f>IF(Dat_02!H352=0,"",Dat_02!H352)</f>
        <v/>
      </c>
    </row>
    <row r="354" spans="2:10">
      <c r="B354" s="198"/>
      <c r="C354" s="199">
        <f>Dat_02!B353</f>
        <v>45489</v>
      </c>
      <c r="D354" s="198"/>
      <c r="E354" s="200">
        <f>Dat_02!C353</f>
        <v>34.957289322846918</v>
      </c>
      <c r="F354" s="200">
        <f>Dat_02!D353</f>
        <v>25.910326049029329</v>
      </c>
      <c r="G354" s="200">
        <f>Dat_02!E353</f>
        <v>25.910326049029329</v>
      </c>
      <c r="I354" s="201">
        <f>Dat_02!G353</f>
        <v>0</v>
      </c>
      <c r="J354" s="207" t="str">
        <f>IF(Dat_02!H353=0,"",Dat_02!H353)</f>
        <v/>
      </c>
    </row>
    <row r="355" spans="2:10">
      <c r="B355" s="198"/>
      <c r="C355" s="199">
        <f>Dat_02!B354</f>
        <v>45490</v>
      </c>
      <c r="D355" s="198"/>
      <c r="E355" s="200">
        <f>Dat_02!C354</f>
        <v>27.107350574998883</v>
      </c>
      <c r="F355" s="200">
        <f>Dat_02!D354</f>
        <v>25.910326049029329</v>
      </c>
      <c r="G355" s="200">
        <f>Dat_02!E354</f>
        <v>25.910326049029329</v>
      </c>
      <c r="I355" s="201">
        <f>Dat_02!G354</f>
        <v>0</v>
      </c>
      <c r="J355" s="207" t="str">
        <f>IF(Dat_02!H354=0,"",Dat_02!H354)</f>
        <v/>
      </c>
    </row>
    <row r="356" spans="2:10">
      <c r="B356" s="198"/>
      <c r="C356" s="199">
        <f>Dat_02!B355</f>
        <v>45491</v>
      </c>
      <c r="D356" s="198"/>
      <c r="E356" s="200">
        <f>Dat_02!C355</f>
        <v>47.384967555000735</v>
      </c>
      <c r="F356" s="200">
        <f>Dat_02!D355</f>
        <v>25.910326049029329</v>
      </c>
      <c r="G356" s="200">
        <f>Dat_02!E355</f>
        <v>25.910326049029329</v>
      </c>
      <c r="I356" s="201">
        <f>Dat_02!G355</f>
        <v>0</v>
      </c>
      <c r="J356" s="207" t="str">
        <f>IF(Dat_02!H355=0,"",Dat_02!H355)</f>
        <v/>
      </c>
    </row>
    <row r="357" spans="2:10">
      <c r="B357" s="198"/>
      <c r="C357" s="199">
        <f>Dat_02!B356</f>
        <v>45492</v>
      </c>
      <c r="D357" s="198"/>
      <c r="E357" s="200">
        <f>Dat_02!C356</f>
        <v>32.610105791002596</v>
      </c>
      <c r="F357" s="200">
        <f>Dat_02!D356</f>
        <v>25.910326049029329</v>
      </c>
      <c r="G357" s="200">
        <f>Dat_02!E356</f>
        <v>25.910326049029329</v>
      </c>
      <c r="I357" s="201">
        <f>Dat_02!G356</f>
        <v>0</v>
      </c>
      <c r="J357" s="207" t="str">
        <f>IF(Dat_02!H356=0,"",Dat_02!H356)</f>
        <v/>
      </c>
    </row>
    <row r="358" spans="2:10">
      <c r="B358" s="198"/>
      <c r="C358" s="199">
        <f>Dat_02!B357</f>
        <v>45493</v>
      </c>
      <c r="D358" s="198"/>
      <c r="E358" s="200">
        <f>Dat_02!C357</f>
        <v>2.8838368070007419</v>
      </c>
      <c r="F358" s="200">
        <f>Dat_02!D357</f>
        <v>25.910326049029329</v>
      </c>
      <c r="G358" s="200">
        <f>Dat_02!E357</f>
        <v>2.8838368070007419</v>
      </c>
      <c r="I358" s="201">
        <f>Dat_02!G357</f>
        <v>0</v>
      </c>
      <c r="J358" s="207" t="str">
        <f>IF(Dat_02!H357=0,"",Dat_02!H357)</f>
        <v/>
      </c>
    </row>
    <row r="359" spans="2:10">
      <c r="B359" s="198"/>
      <c r="C359" s="199">
        <f>Dat_02!B358</f>
        <v>45494</v>
      </c>
      <c r="D359" s="198"/>
      <c r="E359" s="200">
        <f>Dat_02!C358</f>
        <v>2.773625599002604</v>
      </c>
      <c r="F359" s="200">
        <f>Dat_02!D358</f>
        <v>25.910326049029329</v>
      </c>
      <c r="G359" s="200">
        <f>Dat_02!E358</f>
        <v>2.773625599002604</v>
      </c>
      <c r="I359" s="201">
        <f>Dat_02!G358</f>
        <v>0</v>
      </c>
      <c r="J359" s="207" t="str">
        <f>IF(Dat_02!H358=0,"",Dat_02!H358)</f>
        <v/>
      </c>
    </row>
    <row r="360" spans="2:10">
      <c r="B360" s="198"/>
      <c r="C360" s="199">
        <f>Dat_02!B359</f>
        <v>45495</v>
      </c>
      <c r="D360" s="198"/>
      <c r="E360" s="200">
        <f>Dat_02!C359</f>
        <v>2.6918520630007405</v>
      </c>
      <c r="F360" s="200">
        <f>Dat_02!D359</f>
        <v>25.910326049029329</v>
      </c>
      <c r="G360" s="200">
        <f>Dat_02!E359</f>
        <v>2.6918520630007405</v>
      </c>
      <c r="I360" s="201">
        <f>Dat_02!G359</f>
        <v>0</v>
      </c>
      <c r="J360" s="207" t="str">
        <f>IF(Dat_02!H359=0,"",Dat_02!H359)</f>
        <v/>
      </c>
    </row>
    <row r="361" spans="2:10">
      <c r="B361" s="198"/>
      <c r="C361" s="199">
        <f>Dat_02!B360</f>
        <v>45496</v>
      </c>
      <c r="D361" s="198"/>
      <c r="E361" s="200">
        <f>Dat_02!C360</f>
        <v>4.8173808750007447</v>
      </c>
      <c r="F361" s="200">
        <f>Dat_02!D360</f>
        <v>25.910326049029329</v>
      </c>
      <c r="G361" s="200">
        <f>Dat_02!E360</f>
        <v>4.8173808750007447</v>
      </c>
      <c r="I361" s="201">
        <f>Dat_02!G360</f>
        <v>0</v>
      </c>
      <c r="J361" s="207" t="str">
        <f>IF(Dat_02!H360=0,"",Dat_02!H360)</f>
        <v/>
      </c>
    </row>
    <row r="362" spans="2:10">
      <c r="B362" s="198"/>
      <c r="C362" s="199">
        <f>Dat_02!B361</f>
        <v>45497</v>
      </c>
      <c r="D362" s="198"/>
      <c r="E362" s="200">
        <f>Dat_02!C361</f>
        <v>28.556996525535084</v>
      </c>
      <c r="F362" s="200">
        <f>Dat_02!D361</f>
        <v>25.910326049029329</v>
      </c>
      <c r="G362" s="200">
        <f>Dat_02!E361</f>
        <v>25.910326049029329</v>
      </c>
      <c r="I362" s="201">
        <f>Dat_02!G361</f>
        <v>0</v>
      </c>
      <c r="J362" s="207" t="str">
        <f>IF(Dat_02!H361=0,"",Dat_02!H361)</f>
        <v/>
      </c>
    </row>
    <row r="363" spans="2:10">
      <c r="B363" s="198"/>
      <c r="C363" s="199">
        <f>Dat_02!B362</f>
        <v>45498</v>
      </c>
      <c r="D363" s="198"/>
      <c r="E363" s="200">
        <f>Dat_02!C362</f>
        <v>14.895582087538802</v>
      </c>
      <c r="F363" s="200">
        <f>Dat_02!D362</f>
        <v>25.910326049029329</v>
      </c>
      <c r="G363" s="200">
        <f>Dat_02!E362</f>
        <v>14.895582087538802</v>
      </c>
      <c r="I363" s="201">
        <f>Dat_02!G362</f>
        <v>0</v>
      </c>
      <c r="J363" s="207" t="str">
        <f>IF(Dat_02!H362=0,"",Dat_02!H362)</f>
        <v/>
      </c>
    </row>
    <row r="364" spans="2:10">
      <c r="B364" s="198"/>
      <c r="C364" s="199">
        <f>Dat_02!B363</f>
        <v>45499</v>
      </c>
      <c r="D364" s="198"/>
      <c r="E364" s="200">
        <f>Dat_02!C363</f>
        <v>13.942140612535077</v>
      </c>
      <c r="F364" s="200">
        <f>Dat_02!D363</f>
        <v>25.910326049029329</v>
      </c>
      <c r="G364" s="200">
        <f>Dat_02!E363</f>
        <v>13.942140612535077</v>
      </c>
      <c r="I364" s="201">
        <f>Dat_02!G363</f>
        <v>0</v>
      </c>
      <c r="J364" s="207" t="str">
        <f>IF(Dat_02!H363=0,"",Dat_02!H363)</f>
        <v/>
      </c>
    </row>
    <row r="365" spans="2:10">
      <c r="B365" s="198"/>
      <c r="C365" s="199">
        <f>Dat_02!B364</f>
        <v>45500</v>
      </c>
      <c r="D365" s="198"/>
      <c r="E365" s="200">
        <f>Dat_02!C364</f>
        <v>8.5909319685369407</v>
      </c>
      <c r="F365" s="200">
        <f>Dat_02!D364</f>
        <v>25.910326049029329</v>
      </c>
      <c r="G365" s="200">
        <f>Dat_02!E364</f>
        <v>8.5909319685369407</v>
      </c>
      <c r="I365" s="201">
        <f>Dat_02!G364</f>
        <v>0</v>
      </c>
      <c r="J365" s="207" t="str">
        <f>IF(Dat_02!H364=0,"",Dat_02!H364)</f>
        <v/>
      </c>
    </row>
    <row r="366" spans="2:10">
      <c r="B366" s="198"/>
      <c r="C366" s="199">
        <f>Dat_02!B365</f>
        <v>45501</v>
      </c>
      <c r="D366" s="198"/>
      <c r="E366" s="200">
        <f>Dat_02!C365</f>
        <v>2.8758978345369397</v>
      </c>
      <c r="F366" s="200">
        <f>Dat_02!D365</f>
        <v>25.910326049029329</v>
      </c>
      <c r="G366" s="200">
        <f>Dat_02!E365</f>
        <v>2.8758978345369397</v>
      </c>
      <c r="I366" s="201">
        <f>Dat_02!G365</f>
        <v>0</v>
      </c>
      <c r="J366" s="207" t="str">
        <f>IF(Dat_02!H365=0,"",Dat_02!H365)</f>
        <v/>
      </c>
    </row>
    <row r="367" spans="2:10">
      <c r="B367" s="198"/>
      <c r="C367" s="199">
        <f>Dat_02!B366</f>
        <v>45502</v>
      </c>
      <c r="D367" s="198"/>
      <c r="E367" s="200">
        <f>Dat_02!C366</f>
        <v>19.15130785353508</v>
      </c>
      <c r="F367" s="200">
        <f>Dat_02!D366</f>
        <v>25.910326049029329</v>
      </c>
      <c r="G367" s="200">
        <f>Dat_02!E366</f>
        <v>19.15130785353508</v>
      </c>
      <c r="I367" s="201">
        <f>Dat_02!G366</f>
        <v>0</v>
      </c>
      <c r="J367" s="207" t="str">
        <f>IF(Dat_02!H366=0,"",Dat_02!H366)</f>
        <v/>
      </c>
    </row>
    <row r="368" spans="2:10">
      <c r="B368" s="198"/>
      <c r="C368" s="199">
        <f>Dat_02!B367</f>
        <v>45503</v>
      </c>
      <c r="D368" s="198"/>
      <c r="E368" s="200">
        <f>Dat_02!C367</f>
        <v>16.346622300538801</v>
      </c>
      <c r="F368" s="200">
        <f>Dat_02!D367</f>
        <v>25.910326049029329</v>
      </c>
      <c r="G368" s="200">
        <f>Dat_02!E367</f>
        <v>16.346622300538801</v>
      </c>
      <c r="I368" s="201">
        <f>Dat_02!G367</f>
        <v>0</v>
      </c>
      <c r="J368" s="207" t="str">
        <f>IF(Dat_02!H367=0,"",Dat_02!H367)</f>
        <v/>
      </c>
    </row>
    <row r="369" spans="2:10">
      <c r="B369" s="198" t="s">
        <v>176</v>
      </c>
      <c r="C369" s="199">
        <f>Dat_02!B368</f>
        <v>45504</v>
      </c>
      <c r="D369" s="198"/>
      <c r="E369" s="200">
        <f>Dat_02!C368</f>
        <v>24.35939520223344</v>
      </c>
      <c r="F369" s="200">
        <f>Dat_02!D368</f>
        <v>25.910326049029329</v>
      </c>
      <c r="G369" s="200">
        <f>Dat_02!E368</f>
        <v>24.35939520223344</v>
      </c>
      <c r="I369" s="201">
        <f>Dat_02!G368</f>
        <v>0</v>
      </c>
      <c r="J369" s="207" t="str">
        <f>IF(Dat_02!H368=0,"",Dat_02!H368)</f>
        <v/>
      </c>
    </row>
    <row r="370" spans="2:10">
      <c r="B370" s="198"/>
      <c r="C370" s="199">
        <f>Dat_02!B369</f>
        <v>45505</v>
      </c>
      <c r="D370" s="198"/>
      <c r="E370" s="200">
        <f>Dat_02!C369</f>
        <v>3.2914033582334379</v>
      </c>
      <c r="F370" s="200">
        <f>Dat_02!D369</f>
        <v>15.363630405709555</v>
      </c>
      <c r="G370" s="200">
        <f>Dat_02!E369</f>
        <v>3.2914033582334379</v>
      </c>
      <c r="I370" s="201">
        <f>Dat_02!G369</f>
        <v>0</v>
      </c>
      <c r="J370" s="207" t="str">
        <f>IF(Dat_02!H369=0,"",Dat_02!H369)</f>
        <v/>
      </c>
    </row>
    <row r="371" spans="2:10">
      <c r="B371" s="198"/>
      <c r="C371" s="199">
        <f>Dat_02!B370</f>
        <v>45506</v>
      </c>
      <c r="D371" s="198"/>
      <c r="E371" s="200">
        <f>Dat_02!C370</f>
        <v>1.8560847702352985</v>
      </c>
      <c r="F371" s="200">
        <f>Dat_02!D370</f>
        <v>15.363630405709555</v>
      </c>
      <c r="G371" s="200">
        <f>Dat_02!E370</f>
        <v>1.8560847702352985</v>
      </c>
      <c r="I371" s="201">
        <f>Dat_02!G370</f>
        <v>0</v>
      </c>
      <c r="J371" s="207" t="str">
        <f>IF(Dat_02!H370=0,"",Dat_02!H370)</f>
        <v/>
      </c>
    </row>
    <row r="372" spans="2:10">
      <c r="B372" s="198"/>
      <c r="C372" s="199">
        <f>Dat_02!B371</f>
        <v>45507</v>
      </c>
      <c r="D372" s="198"/>
      <c r="E372" s="200">
        <f>Dat_02!C371</f>
        <v>3.1090699312334329</v>
      </c>
      <c r="F372" s="200">
        <f>Dat_02!D371</f>
        <v>15.363630405709555</v>
      </c>
      <c r="G372" s="200">
        <f>Dat_02!E371</f>
        <v>3.1090699312334329</v>
      </c>
      <c r="I372" s="201">
        <f>Dat_02!G371</f>
        <v>0</v>
      </c>
      <c r="J372" s="207" t="str">
        <f>IF(Dat_02!H371=0,"",Dat_02!H371)</f>
        <v/>
      </c>
    </row>
    <row r="373" spans="2:10">
      <c r="B373" s="198"/>
      <c r="C373" s="199">
        <f>Dat_02!B372</f>
        <v>45508</v>
      </c>
      <c r="D373" s="198"/>
      <c r="E373" s="200">
        <f>Dat_02!C372</f>
        <v>2.4807760832334314</v>
      </c>
      <c r="F373" s="200">
        <f>Dat_02!D372</f>
        <v>15.363630405709555</v>
      </c>
      <c r="G373" s="200">
        <f>Dat_02!E372</f>
        <v>2.4807760832334314</v>
      </c>
      <c r="I373" s="201">
        <f>Dat_02!G372</f>
        <v>0</v>
      </c>
      <c r="J373" s="207" t="str">
        <f>IF(Dat_02!H372=0,"",Dat_02!H372)</f>
        <v/>
      </c>
    </row>
    <row r="374" spans="2:10">
      <c r="B374" s="198"/>
      <c r="C374" s="199">
        <f>Dat_02!B373</f>
        <v>45509</v>
      </c>
      <c r="D374" s="198"/>
      <c r="E374" s="200">
        <f>Dat_02!C373</f>
        <v>3.27927523323716</v>
      </c>
      <c r="F374" s="200">
        <f>Dat_02!D373</f>
        <v>15.363630405709555</v>
      </c>
      <c r="G374" s="200">
        <f>Dat_02!E373</f>
        <v>3.27927523323716</v>
      </c>
      <c r="I374" s="201">
        <f>Dat_02!G373</f>
        <v>0</v>
      </c>
      <c r="J374" s="207" t="str">
        <f>IF(Dat_02!H373=0,"",Dat_02!H373)</f>
        <v/>
      </c>
    </row>
    <row r="375" spans="2:10">
      <c r="B375" s="198"/>
      <c r="C375" s="199">
        <f>Dat_02!B374</f>
        <v>45510</v>
      </c>
      <c r="D375" s="198"/>
      <c r="E375" s="200">
        <f>Dat_02!C374</f>
        <v>3.0810359062334318</v>
      </c>
      <c r="F375" s="200">
        <f>Dat_02!D374</f>
        <v>15.363630405709555</v>
      </c>
      <c r="G375" s="200">
        <f>Dat_02!E374</f>
        <v>3.0810359062334318</v>
      </c>
      <c r="I375" s="201">
        <f>Dat_02!G374</f>
        <v>0</v>
      </c>
      <c r="J375" s="207" t="str">
        <f>IF(Dat_02!H374=0,"",Dat_02!H374)</f>
        <v/>
      </c>
    </row>
    <row r="376" spans="2:10">
      <c r="B376" s="198"/>
      <c r="C376" s="199">
        <f>Dat_02!B375</f>
        <v>45511</v>
      </c>
      <c r="D376" s="198"/>
      <c r="E376" s="200">
        <f>Dat_02!C375</f>
        <v>3.19426276293696</v>
      </c>
      <c r="F376" s="200">
        <f>Dat_02!D375</f>
        <v>15.363630405709555</v>
      </c>
      <c r="G376" s="200">
        <f>Dat_02!E375</f>
        <v>3.19426276293696</v>
      </c>
      <c r="I376" s="201">
        <f>Dat_02!G375</f>
        <v>0</v>
      </c>
      <c r="J376" s="207" t="str">
        <f>IF(Dat_02!H375=0,"",Dat_02!H375)</f>
        <v/>
      </c>
    </row>
    <row r="377" spans="2:10">
      <c r="B377" s="198"/>
      <c r="C377" s="199">
        <f>Dat_02!B376</f>
        <v>45512</v>
      </c>
      <c r="D377" s="198"/>
      <c r="E377" s="200">
        <f>Dat_02!C376</f>
        <v>3.3697791099406897</v>
      </c>
      <c r="F377" s="200">
        <f>Dat_02!D376</f>
        <v>15.363630405709555</v>
      </c>
      <c r="G377" s="200">
        <f>Dat_02!E376</f>
        <v>3.3697791099406897</v>
      </c>
      <c r="I377" s="201">
        <f>Dat_02!G376</f>
        <v>0</v>
      </c>
      <c r="J377" s="207" t="str">
        <f>IF(Dat_02!H376=0,"",Dat_02!H376)</f>
        <v/>
      </c>
    </row>
    <row r="378" spans="2:10">
      <c r="B378" s="198"/>
      <c r="C378" s="199">
        <f>Dat_02!B377</f>
        <v>45513</v>
      </c>
      <c r="D378" s="198"/>
      <c r="E378" s="200">
        <f>Dat_02!C377</f>
        <v>3.9030743759388278</v>
      </c>
      <c r="F378" s="200">
        <f>Dat_02!D377</f>
        <v>15.363630405709555</v>
      </c>
      <c r="G378" s="200">
        <f>Dat_02!E377</f>
        <v>3.9030743759388278</v>
      </c>
      <c r="I378" s="201">
        <f>Dat_02!G377</f>
        <v>0</v>
      </c>
      <c r="J378" s="207" t="str">
        <f>IF(Dat_02!H377=0,"",Dat_02!H377)</f>
        <v/>
      </c>
    </row>
    <row r="379" spans="2:10">
      <c r="B379" s="198"/>
      <c r="C379" s="199">
        <f>Dat_02!B378</f>
        <v>45514</v>
      </c>
      <c r="D379" s="198"/>
      <c r="E379" s="200">
        <f>Dat_02!C378</f>
        <v>2.8245451479388213</v>
      </c>
      <c r="F379" s="200">
        <f>Dat_02!D378</f>
        <v>15.363630405709555</v>
      </c>
      <c r="G379" s="200">
        <f>Dat_02!E378</f>
        <v>2.8245451479388213</v>
      </c>
      <c r="I379" s="201">
        <f>Dat_02!G378</f>
        <v>0</v>
      </c>
      <c r="J379" s="207" t="str">
        <f>IF(Dat_02!H378=0,"",Dat_02!H378)</f>
        <v/>
      </c>
    </row>
    <row r="380" spans="2:10">
      <c r="B380" s="198"/>
      <c r="C380" s="199">
        <f>Dat_02!B379</f>
        <v>45515</v>
      </c>
      <c r="D380" s="198"/>
      <c r="E380" s="200">
        <f>Dat_02!C379</f>
        <v>3.2445350539369611</v>
      </c>
      <c r="F380" s="200">
        <f>Dat_02!D379</f>
        <v>15.363630405709555</v>
      </c>
      <c r="G380" s="200">
        <f>Dat_02!E379</f>
        <v>3.2445350539369611</v>
      </c>
      <c r="I380" s="201">
        <f>Dat_02!G379</f>
        <v>0</v>
      </c>
      <c r="J380" s="207" t="str">
        <f>IF(Dat_02!H379=0,"",Dat_02!H379)</f>
        <v/>
      </c>
    </row>
    <row r="381" spans="2:10">
      <c r="B381" s="198"/>
      <c r="C381" s="199">
        <f>Dat_02!B380</f>
        <v>45516</v>
      </c>
      <c r="D381" s="198"/>
      <c r="E381" s="200">
        <f>Dat_02!C380</f>
        <v>2.3591191749406861</v>
      </c>
      <c r="F381" s="200">
        <f>Dat_02!D380</f>
        <v>15.363630405709555</v>
      </c>
      <c r="G381" s="200">
        <f>Dat_02!E380</f>
        <v>2.3591191749406861</v>
      </c>
      <c r="I381" s="201">
        <f>Dat_02!G380</f>
        <v>0</v>
      </c>
      <c r="J381" s="207" t="str">
        <f>IF(Dat_02!H380=0,"",Dat_02!H380)</f>
        <v/>
      </c>
    </row>
    <row r="382" spans="2:10">
      <c r="B382" s="198"/>
      <c r="C382" s="199">
        <f>Dat_02!B381</f>
        <v>45517</v>
      </c>
      <c r="D382" s="198"/>
      <c r="E382" s="200">
        <f>Dat_02!C381</f>
        <v>6.1163461269388204</v>
      </c>
      <c r="F382" s="200">
        <f>Dat_02!D381</f>
        <v>15.363630405709555</v>
      </c>
      <c r="G382" s="200">
        <f>Dat_02!E381</f>
        <v>6.1163461269388204</v>
      </c>
      <c r="I382" s="201">
        <f>Dat_02!G381</f>
        <v>0</v>
      </c>
      <c r="J382" s="207" t="str">
        <f>IF(Dat_02!H381=0,"",Dat_02!H381)</f>
        <v/>
      </c>
    </row>
    <row r="383" spans="2:10">
      <c r="B383" s="198"/>
      <c r="C383" s="199">
        <f>Dat_02!B382</f>
        <v>45518</v>
      </c>
      <c r="D383" s="198"/>
      <c r="E383" s="200">
        <f>Dat_02!C382</f>
        <v>11.974662251003625</v>
      </c>
      <c r="F383" s="200">
        <f>Dat_02!D382</f>
        <v>15.363630405709555</v>
      </c>
      <c r="G383" s="200">
        <f>Dat_02!E382</f>
        <v>11.974662251003625</v>
      </c>
      <c r="I383" s="201">
        <f>Dat_02!G382</f>
        <v>0</v>
      </c>
      <c r="J383" s="207" t="str">
        <f>IF(Dat_02!H382=0,"",Dat_02!H382)</f>
        <v/>
      </c>
    </row>
    <row r="384" spans="2:10">
      <c r="B384" s="198"/>
      <c r="C384" s="199">
        <f>Dat_02!B383</f>
        <v>45519</v>
      </c>
      <c r="D384" s="198"/>
      <c r="E384" s="200">
        <f>Dat_02!C383</f>
        <v>2.313891444005487</v>
      </c>
      <c r="F384" s="200">
        <f>Dat_02!D383</f>
        <v>15.363630405709555</v>
      </c>
      <c r="G384" s="200">
        <f>Dat_02!E383</f>
        <v>2.313891444005487</v>
      </c>
      <c r="I384" s="201">
        <f>Dat_02!G383</f>
        <v>15.363630405709555</v>
      </c>
      <c r="J384" s="207" t="str">
        <f>IF(Dat_02!H383=0,"",Dat_02!H383)</f>
        <v/>
      </c>
    </row>
    <row r="385" spans="2:10">
      <c r="B385" s="198"/>
      <c r="C385" s="199">
        <f>Dat_02!B384</f>
        <v>45520</v>
      </c>
      <c r="D385" s="198"/>
      <c r="E385" s="200">
        <f>Dat_02!C384</f>
        <v>2.7889215240073537</v>
      </c>
      <c r="F385" s="200">
        <f>Dat_02!D384</f>
        <v>15.363630405709555</v>
      </c>
      <c r="G385" s="200">
        <f>Dat_02!E384</f>
        <v>2.7889215240073537</v>
      </c>
      <c r="I385" s="201">
        <f>Dat_02!G384</f>
        <v>0</v>
      </c>
      <c r="J385" s="207" t="str">
        <f>IF(Dat_02!H384=0,"",Dat_02!H384)</f>
        <v/>
      </c>
    </row>
    <row r="386" spans="2:10">
      <c r="B386" s="198"/>
      <c r="C386" s="199">
        <f>Dat_02!B385</f>
        <v>45521</v>
      </c>
      <c r="D386" s="198"/>
      <c r="E386" s="200">
        <f>Dat_02!C385</f>
        <v>3.6637183840073484</v>
      </c>
      <c r="F386" s="200">
        <f>Dat_02!D385</f>
        <v>15.363630405709555</v>
      </c>
      <c r="G386" s="200">
        <f>Dat_02!E385</f>
        <v>3.6637183840073484</v>
      </c>
      <c r="I386" s="201">
        <f>Dat_02!G385</f>
        <v>0</v>
      </c>
      <c r="J386" s="207" t="str">
        <f>IF(Dat_02!H385=0,"",Dat_02!H385)</f>
        <v/>
      </c>
    </row>
    <row r="387" spans="2:10">
      <c r="B387" s="198"/>
      <c r="C387" s="199">
        <f>Dat_02!B386</f>
        <v>45522</v>
      </c>
      <c r="D387" s="198"/>
      <c r="E387" s="200">
        <f>Dat_02!C386</f>
        <v>3.1426225090036239</v>
      </c>
      <c r="F387" s="200">
        <f>Dat_02!D386</f>
        <v>15.363630405709555</v>
      </c>
      <c r="G387" s="200">
        <f>Dat_02!E386</f>
        <v>3.1426225090036239</v>
      </c>
      <c r="I387" s="201">
        <f>Dat_02!G386</f>
        <v>0</v>
      </c>
      <c r="J387" s="207" t="str">
        <f>IF(Dat_02!H386=0,"",Dat_02!H386)</f>
        <v/>
      </c>
    </row>
    <row r="388" spans="2:10">
      <c r="B388" s="198"/>
      <c r="C388" s="199">
        <f>Dat_02!B387</f>
        <v>45523</v>
      </c>
      <c r="D388" s="198"/>
      <c r="E388" s="200">
        <f>Dat_02!C387</f>
        <v>2.7647522880036268</v>
      </c>
      <c r="F388" s="200">
        <f>Dat_02!D387</f>
        <v>15.363630405709555</v>
      </c>
      <c r="G388" s="200">
        <f>Dat_02!E387</f>
        <v>2.7647522880036268</v>
      </c>
      <c r="I388" s="201">
        <f>Dat_02!G387</f>
        <v>0</v>
      </c>
      <c r="J388" s="207" t="str">
        <f>IF(Dat_02!H387=0,"",Dat_02!H387)</f>
        <v/>
      </c>
    </row>
    <row r="389" spans="2:10">
      <c r="B389" s="198"/>
      <c r="C389" s="199">
        <f>Dat_02!B388</f>
        <v>45524</v>
      </c>
      <c r="D389" s="198"/>
      <c r="E389" s="200">
        <f>Dat_02!C388</f>
        <v>8.3475346870073484</v>
      </c>
      <c r="F389" s="200">
        <f>Dat_02!D388</f>
        <v>15.363630405709555</v>
      </c>
      <c r="G389" s="200">
        <f>Dat_02!E388</f>
        <v>8.3475346870073484</v>
      </c>
      <c r="I389" s="201">
        <f>Dat_02!G388</f>
        <v>0</v>
      </c>
      <c r="J389" s="207" t="str">
        <f>IF(Dat_02!H388=0,"",Dat_02!H388)</f>
        <v/>
      </c>
    </row>
    <row r="390" spans="2:10">
      <c r="B390" s="198"/>
      <c r="C390" s="199">
        <f>Dat_02!B389</f>
        <v>45525</v>
      </c>
      <c r="D390" s="198"/>
      <c r="E390" s="200">
        <f>Dat_02!C389</f>
        <v>13.457443864621782</v>
      </c>
      <c r="F390" s="200">
        <f>Dat_02!D389</f>
        <v>15.363630405709555</v>
      </c>
      <c r="G390" s="200">
        <f>Dat_02!E389</f>
        <v>13.457443864621782</v>
      </c>
      <c r="I390" s="201">
        <f>Dat_02!G389</f>
        <v>0</v>
      </c>
      <c r="J390" s="207" t="str">
        <f>IF(Dat_02!H389=0,"",Dat_02!H389)</f>
        <v/>
      </c>
    </row>
    <row r="391" spans="2:10">
      <c r="B391" s="198"/>
      <c r="C391" s="199">
        <f>Dat_02!B390</f>
        <v>45526</v>
      </c>
      <c r="D391" s="198"/>
      <c r="E391" s="200">
        <f>Dat_02!C390</f>
        <v>17.84504337562737</v>
      </c>
      <c r="F391" s="200">
        <f>Dat_02!D390</f>
        <v>15.363630405709555</v>
      </c>
      <c r="G391" s="200">
        <f>Dat_02!E390</f>
        <v>15.363630405709555</v>
      </c>
      <c r="I391" s="201">
        <f>Dat_02!G390</f>
        <v>0</v>
      </c>
      <c r="J391" s="207" t="str">
        <f>IF(Dat_02!H390=0,"",Dat_02!H390)</f>
        <v/>
      </c>
    </row>
    <row r="392" spans="2:10">
      <c r="B392" s="198"/>
      <c r="C392" s="199">
        <f>Dat_02!B391</f>
        <v>45527</v>
      </c>
      <c r="D392" s="198"/>
      <c r="E392" s="200">
        <f>Dat_02!C391</f>
        <v>13.587899395625515</v>
      </c>
      <c r="F392" s="200">
        <f>Dat_02!D391</f>
        <v>15.363630405709555</v>
      </c>
      <c r="G392" s="200">
        <f>Dat_02!E391</f>
        <v>13.587899395625515</v>
      </c>
      <c r="I392" s="201">
        <f>Dat_02!G391</f>
        <v>0</v>
      </c>
      <c r="J392" s="207" t="str">
        <f>IF(Dat_02!H391=0,"",Dat_02!H391)</f>
        <v/>
      </c>
    </row>
    <row r="393" spans="2:10">
      <c r="B393" s="198"/>
      <c r="C393" s="199">
        <f>Dat_02!B392</f>
        <v>45528</v>
      </c>
      <c r="D393" s="198"/>
      <c r="E393" s="200">
        <f>Dat_02!C392</f>
        <v>3.139176939625504</v>
      </c>
      <c r="F393" s="200">
        <f>Dat_02!D392</f>
        <v>15.363630405709555</v>
      </c>
      <c r="G393" s="200">
        <f>Dat_02!E392</f>
        <v>3.139176939625504</v>
      </c>
      <c r="I393" s="201">
        <f>Dat_02!G392</f>
        <v>0</v>
      </c>
      <c r="J393" s="207" t="str">
        <f>IF(Dat_02!H392=0,"",Dat_02!H392)</f>
        <v/>
      </c>
    </row>
    <row r="394" spans="2:10">
      <c r="B394" s="198"/>
      <c r="C394" s="199">
        <f>Dat_02!B393</f>
        <v>45529</v>
      </c>
      <c r="D394" s="198"/>
      <c r="E394" s="200">
        <f>Dat_02!C393</f>
        <v>3.6239849436255063</v>
      </c>
      <c r="F394" s="200">
        <f>Dat_02!D393</f>
        <v>15.363630405709555</v>
      </c>
      <c r="G394" s="200">
        <f>Dat_02!E393</f>
        <v>3.6239849436255063</v>
      </c>
      <c r="I394" s="201">
        <f>Dat_02!G393</f>
        <v>0</v>
      </c>
      <c r="J394" s="207" t="str">
        <f>IF(Dat_02!H393=0,"",Dat_02!H393)</f>
        <v/>
      </c>
    </row>
    <row r="395" spans="2:10">
      <c r="B395" s="198"/>
      <c r="C395" s="199">
        <f>Dat_02!B394</f>
        <v>45530</v>
      </c>
      <c r="D395" s="198"/>
      <c r="E395" s="200">
        <f>Dat_02!C394</f>
        <v>18.695398971623646</v>
      </c>
      <c r="F395" s="200">
        <f>Dat_02!D394</f>
        <v>15.363630405709555</v>
      </c>
      <c r="G395" s="200">
        <f>Dat_02!E394</f>
        <v>15.363630405709555</v>
      </c>
      <c r="I395" s="201">
        <f>Dat_02!G394</f>
        <v>0</v>
      </c>
      <c r="J395" s="207" t="str">
        <f>IF(Dat_02!H394=0,"",Dat_02!H394)</f>
        <v/>
      </c>
    </row>
    <row r="396" spans="2:10">
      <c r="B396" s="198"/>
      <c r="C396" s="199">
        <f>Dat_02!B395</f>
        <v>45531</v>
      </c>
      <c r="D396" s="198"/>
      <c r="E396" s="200">
        <f>Dat_02!C395</f>
        <v>19.764271587625508</v>
      </c>
      <c r="F396" s="200">
        <f>Dat_02!D395</f>
        <v>15.363630405709555</v>
      </c>
      <c r="G396" s="200">
        <f>Dat_02!E395</f>
        <v>15.363630405709555</v>
      </c>
      <c r="I396" s="201">
        <f>Dat_02!G395</f>
        <v>0</v>
      </c>
      <c r="J396" s="207" t="str">
        <f>IF(Dat_02!H395=0,"",Dat_02!H395)</f>
        <v/>
      </c>
    </row>
    <row r="397" spans="2:10">
      <c r="B397" s="198"/>
      <c r="C397" s="199">
        <f>Dat_02!B396</f>
        <v>45532</v>
      </c>
      <c r="D397" s="198"/>
      <c r="E397" s="200">
        <f>Dat_02!C396</f>
        <v>25.071713284847881</v>
      </c>
      <c r="F397" s="200">
        <f>Dat_02!D396</f>
        <v>15.363630405709555</v>
      </c>
      <c r="G397" s="200">
        <f>Dat_02!E396</f>
        <v>15.363630405709555</v>
      </c>
      <c r="I397" s="201">
        <f>Dat_02!G396</f>
        <v>0</v>
      </c>
      <c r="J397" s="207" t="str">
        <f>IF(Dat_02!H396=0,"",Dat_02!H396)</f>
        <v/>
      </c>
    </row>
    <row r="398" spans="2:10">
      <c r="B398" s="198"/>
      <c r="C398" s="199">
        <f>Dat_02!B397</f>
        <v>45533</v>
      </c>
      <c r="D398" s="198"/>
      <c r="E398" s="200">
        <f>Dat_02!C397</f>
        <v>17.686682008849747</v>
      </c>
      <c r="F398" s="200">
        <f>Dat_02!D397</f>
        <v>15.363630405709555</v>
      </c>
      <c r="G398" s="200">
        <f>Dat_02!E397</f>
        <v>15.363630405709555</v>
      </c>
      <c r="I398" s="201">
        <f>Dat_02!G397</f>
        <v>0</v>
      </c>
      <c r="J398" s="207" t="str">
        <f>IF(Dat_02!H397=0,"",Dat_02!H397)</f>
        <v/>
      </c>
    </row>
    <row r="399" spans="2:10">
      <c r="B399" s="198"/>
      <c r="C399" s="199">
        <f>Dat_02!B398</f>
        <v>45534</v>
      </c>
      <c r="D399" s="198"/>
      <c r="E399" s="200">
        <f>Dat_02!C398</f>
        <v>20.918469743849744</v>
      </c>
      <c r="F399" s="200">
        <f>Dat_02!D398</f>
        <v>15.363630405709555</v>
      </c>
      <c r="G399" s="200">
        <f>Dat_02!E398</f>
        <v>15.363630405709555</v>
      </c>
      <c r="I399" s="201">
        <f>Dat_02!G398</f>
        <v>0</v>
      </c>
      <c r="J399" s="207"/>
    </row>
    <row r="400" spans="2:10">
      <c r="B400" s="198"/>
      <c r="C400" s="199">
        <f>Dat_02!B399</f>
        <v>45535</v>
      </c>
      <c r="D400" s="198"/>
      <c r="E400" s="200">
        <f>Dat_02!C399</f>
        <v>2.742251960849746</v>
      </c>
      <c r="F400" s="200">
        <f>Dat_02!D399</f>
        <v>15.363630405709555</v>
      </c>
      <c r="G400" s="200">
        <f>Dat_02!E399</f>
        <v>2.742251960849746</v>
      </c>
      <c r="I400" s="201">
        <f>Dat_02!G399</f>
        <v>0</v>
      </c>
      <c r="J400" s="207"/>
    </row>
    <row r="401" spans="2:10">
      <c r="B401" s="198"/>
      <c r="C401" s="199">
        <f>Dat_02!B400</f>
        <v>45536</v>
      </c>
      <c r="D401" s="198"/>
      <c r="E401" s="200">
        <f>Dat_02!C400</f>
        <v>3.3861522168516096</v>
      </c>
      <c r="F401" s="200">
        <f>Dat_02!D400</f>
        <v>19.885734840413747</v>
      </c>
      <c r="G401" s="200">
        <f>Dat_02!E400</f>
        <v>3.3861522168516096</v>
      </c>
      <c r="I401" s="201">
        <f>Dat_02!G400</f>
        <v>0</v>
      </c>
      <c r="J401" s="207"/>
    </row>
    <row r="402" spans="2:10">
      <c r="B402" s="198"/>
      <c r="C402" s="199">
        <f>Dat_02!B401</f>
        <v>45537</v>
      </c>
      <c r="D402" s="198"/>
      <c r="E402" s="200">
        <f>Dat_02!C401</f>
        <v>3.4677666688497486</v>
      </c>
      <c r="F402" s="200">
        <f>Dat_02!D401</f>
        <v>19.885734840413747</v>
      </c>
      <c r="G402" s="200">
        <f>Dat_02!E401</f>
        <v>3.4677666688497486</v>
      </c>
      <c r="I402" s="201">
        <f>Dat_02!G401</f>
        <v>0</v>
      </c>
      <c r="J402" s="207"/>
    </row>
    <row r="403" spans="2:10">
      <c r="B403" s="198"/>
      <c r="C403" s="199">
        <f>Dat_02!B402</f>
        <v>45538</v>
      </c>
      <c r="D403" s="198"/>
      <c r="E403" s="200">
        <f>Dat_02!C402</f>
        <v>2.9788258928478828</v>
      </c>
      <c r="F403" s="200">
        <f>Dat_02!D402</f>
        <v>19.885734840413747</v>
      </c>
      <c r="G403" s="200">
        <f>Dat_02!E402</f>
        <v>2.9788258928478828</v>
      </c>
      <c r="I403" s="201">
        <f>Dat_02!G402</f>
        <v>0</v>
      </c>
      <c r="J403" s="207"/>
    </row>
    <row r="404" spans="2:10">
      <c r="B404" s="198"/>
      <c r="C404" s="199">
        <f>Dat_02!B403</f>
        <v>45539</v>
      </c>
      <c r="D404" s="198"/>
      <c r="E404" s="200">
        <f>Dat_02!C403</f>
        <v>13.350197940835489</v>
      </c>
      <c r="F404" s="200">
        <f>Dat_02!D403</f>
        <v>19.885734840413747</v>
      </c>
      <c r="G404" s="200">
        <f>Dat_02!E403</f>
        <v>13.350197940835489</v>
      </c>
      <c r="I404" s="201">
        <f>Dat_02!G403</f>
        <v>0</v>
      </c>
      <c r="J404" s="207"/>
    </row>
    <row r="405" spans="2:10">
      <c r="B405" s="198"/>
      <c r="C405" s="199">
        <f>Dat_02!B404</f>
        <v>45540</v>
      </c>
      <c r="D405" s="198"/>
      <c r="E405" s="200">
        <f>Dat_02!C404</f>
        <v>44.858035183837345</v>
      </c>
      <c r="F405" s="200">
        <f>Dat_02!D404</f>
        <v>19.885734840413747</v>
      </c>
      <c r="G405" s="200">
        <f>Dat_02!E404</f>
        <v>19.885734840413747</v>
      </c>
      <c r="I405" s="201">
        <f>Dat_02!G404</f>
        <v>0</v>
      </c>
      <c r="J405" s="207"/>
    </row>
    <row r="406" spans="2:10">
      <c r="B406" s="198"/>
      <c r="C406" s="199">
        <f>Dat_02!B405</f>
        <v>45541</v>
      </c>
      <c r="D406" s="198"/>
      <c r="E406" s="200">
        <f>Dat_02!C405</f>
        <v>39.888847947835487</v>
      </c>
      <c r="F406" s="200">
        <f>Dat_02!D405</f>
        <v>19.885734840413747</v>
      </c>
      <c r="G406" s="200">
        <f>Dat_02!E405</f>
        <v>19.885734840413747</v>
      </c>
      <c r="I406" s="201">
        <f>Dat_02!G405</f>
        <v>0</v>
      </c>
      <c r="J406" s="207"/>
    </row>
    <row r="407" spans="2:10">
      <c r="B407" s="198"/>
      <c r="C407" s="199">
        <f>Dat_02!B406</f>
        <v>45542</v>
      </c>
      <c r="D407" s="198"/>
      <c r="E407" s="200">
        <f>Dat_02!C406</f>
        <v>44.693236418833621</v>
      </c>
      <c r="F407" s="200">
        <f>Dat_02!D406</f>
        <v>19.885734840413747</v>
      </c>
      <c r="G407" s="200">
        <f>Dat_02!E406</f>
        <v>19.885734840413747</v>
      </c>
      <c r="I407" s="201">
        <f>Dat_02!G406</f>
        <v>0</v>
      </c>
      <c r="J407" s="207"/>
    </row>
    <row r="408" spans="2:10">
      <c r="B408" s="198"/>
      <c r="C408" s="199">
        <f>Dat_02!B407</f>
        <v>45543</v>
      </c>
      <c r="D408" s="198"/>
      <c r="E408" s="200">
        <f>Dat_02!C407</f>
        <v>24.864796343835486</v>
      </c>
      <c r="F408" s="200">
        <f>Dat_02!D407</f>
        <v>19.885734840413747</v>
      </c>
      <c r="G408" s="200">
        <f>Dat_02!E407</f>
        <v>19.885734840413747</v>
      </c>
      <c r="I408" s="201">
        <f>Dat_02!G407</f>
        <v>0</v>
      </c>
      <c r="J408" s="207"/>
    </row>
    <row r="409" spans="2:10">
      <c r="B409" s="198"/>
      <c r="C409" s="199">
        <f>Dat_02!B408</f>
        <v>45544</v>
      </c>
      <c r="D409" s="198"/>
      <c r="E409" s="200">
        <f>Dat_02!C408</f>
        <v>34.384552203833621</v>
      </c>
      <c r="F409" s="200">
        <f>Dat_02!D408</f>
        <v>19.885734840413747</v>
      </c>
      <c r="G409" s="200">
        <f>Dat_02!E408</f>
        <v>19.885734840413747</v>
      </c>
      <c r="I409" s="201">
        <f>Dat_02!G408</f>
        <v>0</v>
      </c>
      <c r="J409" s="207"/>
    </row>
    <row r="410" spans="2:10">
      <c r="B410" s="198"/>
      <c r="C410" s="199">
        <f>Dat_02!B409</f>
        <v>45545</v>
      </c>
      <c r="D410" s="198"/>
      <c r="E410" s="200">
        <f>Dat_02!C409</f>
        <v>31.774274239835488</v>
      </c>
      <c r="F410" s="200">
        <f>Dat_02!D409</f>
        <v>19.885734840413747</v>
      </c>
      <c r="G410" s="200">
        <f>Dat_02!E409</f>
        <v>19.885734840413747</v>
      </c>
      <c r="I410" s="201">
        <f>Dat_02!G409</f>
        <v>0</v>
      </c>
      <c r="J410" s="207"/>
    </row>
    <row r="411" spans="2:10">
      <c r="B411" s="198"/>
      <c r="C411" s="199">
        <f>Dat_02!B410</f>
        <v>45546</v>
      </c>
      <c r="D411" s="198"/>
      <c r="E411" s="200">
        <f>Dat_02!C410</f>
        <v>28.271422682858041</v>
      </c>
      <c r="F411" s="200">
        <f>Dat_02!D410</f>
        <v>19.885734840413747</v>
      </c>
      <c r="G411" s="200">
        <f>Dat_02!E410</f>
        <v>19.885734840413747</v>
      </c>
      <c r="I411" s="201">
        <f>Dat_02!G410</f>
        <v>0</v>
      </c>
      <c r="J411" s="207"/>
    </row>
    <row r="412" spans="2:10">
      <c r="B412" s="198"/>
      <c r="C412" s="199">
        <f>Dat_02!B411</f>
        <v>45547</v>
      </c>
      <c r="D412" s="198"/>
      <c r="E412" s="200">
        <f>Dat_02!C411</f>
        <v>31.615490350856177</v>
      </c>
      <c r="F412" s="200">
        <f>Dat_02!D411</f>
        <v>19.885734840413747</v>
      </c>
      <c r="G412" s="200">
        <f>Dat_02!E411</f>
        <v>19.885734840413747</v>
      </c>
      <c r="I412" s="201">
        <f>Dat_02!G411</f>
        <v>0</v>
      </c>
      <c r="J412" s="207"/>
    </row>
    <row r="413" spans="2:10">
      <c r="B413" s="198"/>
      <c r="C413" s="199">
        <f>Dat_02!B412</f>
        <v>45548</v>
      </c>
      <c r="D413" s="198"/>
      <c r="E413" s="200">
        <f>Dat_02!C412</f>
        <v>19.226709610854318</v>
      </c>
      <c r="F413" s="200">
        <f>Dat_02!D412</f>
        <v>19.885734840413747</v>
      </c>
      <c r="G413" s="200">
        <f>Dat_02!E412</f>
        <v>19.226709610854318</v>
      </c>
      <c r="I413" s="201">
        <f>Dat_02!G412</f>
        <v>0</v>
      </c>
      <c r="J413" s="207"/>
    </row>
    <row r="414" spans="2:10">
      <c r="B414" s="198"/>
      <c r="C414" s="199">
        <f>Dat_02!B413</f>
        <v>45549</v>
      </c>
      <c r="D414" s="198"/>
      <c r="E414" s="200">
        <f>Dat_02!C413</f>
        <v>10.20638647585618</v>
      </c>
      <c r="F414" s="200">
        <f>Dat_02!D413</f>
        <v>19.885734840413747</v>
      </c>
      <c r="G414" s="200">
        <f>Dat_02!E413</f>
        <v>10.20638647585618</v>
      </c>
      <c r="I414" s="201">
        <f>Dat_02!G413</f>
        <v>0</v>
      </c>
      <c r="J414" s="207"/>
    </row>
    <row r="415" spans="2:10">
      <c r="B415" s="198"/>
      <c r="C415" s="199">
        <f>Dat_02!B414</f>
        <v>45550</v>
      </c>
      <c r="D415" s="198"/>
      <c r="E415" s="200">
        <f>Dat_02!C414</f>
        <v>4.7013636978543181</v>
      </c>
      <c r="F415" s="200">
        <f>Dat_02!D414</f>
        <v>19.885734840413747</v>
      </c>
      <c r="G415" s="200">
        <f>Dat_02!E414</f>
        <v>4.7013636978543181</v>
      </c>
      <c r="I415" s="201">
        <f>Dat_02!G414</f>
        <v>19.885734840413747</v>
      </c>
      <c r="J415" s="207"/>
    </row>
    <row r="416" spans="2:10">
      <c r="B416" s="198"/>
      <c r="C416" s="199">
        <f>Dat_02!B415</f>
        <v>45551</v>
      </c>
      <c r="D416" s="198"/>
      <c r="E416" s="200">
        <f>Dat_02!C415</f>
        <v>8.5534986828543182</v>
      </c>
      <c r="F416" s="200">
        <f>Dat_02!D415</f>
        <v>19.885734840413747</v>
      </c>
      <c r="G416" s="200">
        <f>Dat_02!E415</f>
        <v>8.5534986828543182</v>
      </c>
      <c r="I416" s="201">
        <f>Dat_02!G415</f>
        <v>0</v>
      </c>
      <c r="J416" s="207"/>
    </row>
    <row r="417" spans="2:10">
      <c r="B417" s="198"/>
      <c r="C417" s="199">
        <f>Dat_02!B416</f>
        <v>45552</v>
      </c>
      <c r="D417" s="198"/>
      <c r="E417" s="200">
        <f>Dat_02!C416</f>
        <v>9.7971874988580421</v>
      </c>
      <c r="F417" s="200">
        <f>Dat_02!D416</f>
        <v>19.885734840413747</v>
      </c>
      <c r="G417" s="200">
        <f>Dat_02!E416</f>
        <v>9.7971874988580421</v>
      </c>
      <c r="I417" s="201">
        <f>Dat_02!G416</f>
        <v>0</v>
      </c>
      <c r="J417" s="207"/>
    </row>
    <row r="418" spans="2:10">
      <c r="B418" s="198"/>
      <c r="C418" s="199">
        <f>Dat_02!B417</f>
        <v>45553</v>
      </c>
      <c r="D418" s="198"/>
      <c r="E418" s="200">
        <f>Dat_02!C417</f>
        <v>29.041916538356869</v>
      </c>
      <c r="F418" s="200">
        <f>Dat_02!D417</f>
        <v>19.885734840413747</v>
      </c>
      <c r="G418" s="200">
        <f>Dat_02!E417</f>
        <v>19.885734840413747</v>
      </c>
      <c r="I418" s="201">
        <f>Dat_02!G417</f>
        <v>0</v>
      </c>
      <c r="J418" s="207"/>
    </row>
    <row r="419" spans="2:10">
      <c r="B419" s="198"/>
      <c r="C419" s="199">
        <f>Dat_02!B418</f>
        <v>45554</v>
      </c>
      <c r="D419" s="198"/>
      <c r="E419" s="200">
        <f>Dat_02!C418</f>
        <v>60.274292950355012</v>
      </c>
      <c r="F419" s="200">
        <f>Dat_02!D418</f>
        <v>19.885734840413747</v>
      </c>
      <c r="G419" s="200">
        <f>Dat_02!E418</f>
        <v>19.885734840413747</v>
      </c>
      <c r="I419" s="201">
        <f>Dat_02!G418</f>
        <v>0</v>
      </c>
      <c r="J419" s="207"/>
    </row>
    <row r="420" spans="2:10">
      <c r="B420" s="198"/>
      <c r="C420" s="199">
        <f>Dat_02!B419</f>
        <v>45555</v>
      </c>
      <c r="D420" s="198"/>
      <c r="E420" s="200">
        <f>Dat_02!C419</f>
        <v>63.832625350356871</v>
      </c>
      <c r="F420" s="200">
        <f>Dat_02!D419</f>
        <v>19.885734840413747</v>
      </c>
      <c r="G420" s="200">
        <f>Dat_02!E419</f>
        <v>19.885734840413747</v>
      </c>
      <c r="I420" s="201">
        <f>Dat_02!G419</f>
        <v>0</v>
      </c>
      <c r="J420" s="207"/>
    </row>
    <row r="421" spans="2:10">
      <c r="B421" s="198"/>
      <c r="C421" s="199">
        <f>Dat_02!B420</f>
        <v>45556</v>
      </c>
      <c r="D421" s="198"/>
      <c r="E421" s="200">
        <f>Dat_02!C420</f>
        <v>50.197664322356871</v>
      </c>
      <c r="F421" s="200">
        <f>Dat_02!D420</f>
        <v>19.885734840413747</v>
      </c>
      <c r="G421" s="200">
        <f>Dat_02!E420</f>
        <v>19.885734840413747</v>
      </c>
      <c r="I421" s="201">
        <f>Dat_02!G420</f>
        <v>0</v>
      </c>
      <c r="J421" s="207"/>
    </row>
    <row r="422" spans="2:10">
      <c r="B422" s="198"/>
      <c r="C422" s="199">
        <f>Dat_02!B421</f>
        <v>45557</v>
      </c>
      <c r="D422" s="198"/>
      <c r="E422" s="200">
        <f>Dat_02!C421</f>
        <v>43.917412422356882</v>
      </c>
      <c r="F422" s="200">
        <f>Dat_02!D421</f>
        <v>19.885734840413747</v>
      </c>
      <c r="G422" s="200">
        <f>Dat_02!E421</f>
        <v>19.885734840413747</v>
      </c>
      <c r="I422" s="201">
        <f>Dat_02!G421</f>
        <v>0</v>
      </c>
      <c r="J422" s="207"/>
    </row>
    <row r="423" spans="2:10">
      <c r="B423" s="198"/>
      <c r="C423" s="199">
        <f>Dat_02!B422</f>
        <v>45558</v>
      </c>
      <c r="D423" s="198"/>
      <c r="E423" s="200">
        <f>Dat_02!C422</f>
        <v>42.279065178355012</v>
      </c>
      <c r="F423" s="200">
        <f>Dat_02!D422</f>
        <v>19.885734840413747</v>
      </c>
      <c r="G423" s="200">
        <f>Dat_02!E422</f>
        <v>19.885734840413747</v>
      </c>
      <c r="I423" s="201">
        <f>Dat_02!G422</f>
        <v>0</v>
      </c>
      <c r="J423" s="207"/>
    </row>
    <row r="424" spans="2:10">
      <c r="B424" s="198"/>
      <c r="C424" s="199">
        <f>Dat_02!B423</f>
        <v>45559</v>
      </c>
      <c r="D424" s="198"/>
      <c r="E424" s="200">
        <f>Dat_02!C423</f>
        <v>43.818669830356868</v>
      </c>
      <c r="F424" s="200">
        <f>Dat_02!D423</f>
        <v>19.885734840413747</v>
      </c>
      <c r="G424" s="200">
        <f>Dat_02!E423</f>
        <v>19.885734840413747</v>
      </c>
      <c r="I424" s="201">
        <f>Dat_02!G423</f>
        <v>0</v>
      </c>
      <c r="J424" s="207"/>
    </row>
    <row r="425" spans="2:10">
      <c r="B425" s="198"/>
      <c r="C425" s="199">
        <f>Dat_02!B424</f>
        <v>45560</v>
      </c>
      <c r="D425" s="198"/>
      <c r="E425" s="200">
        <f>Dat_02!C424</f>
        <v>49.660390897962571</v>
      </c>
      <c r="F425" s="200">
        <f>Dat_02!D424</f>
        <v>19.885734840413747</v>
      </c>
      <c r="G425" s="200">
        <f>Dat_02!E424</f>
        <v>19.885734840413747</v>
      </c>
      <c r="I425" s="201">
        <f>Dat_02!G424</f>
        <v>0</v>
      </c>
      <c r="J425" s="207"/>
    </row>
    <row r="426" spans="2:10">
      <c r="B426" s="198"/>
      <c r="C426" s="199">
        <f>Dat_02!B425</f>
        <v>45561</v>
      </c>
      <c r="D426" s="198"/>
      <c r="E426" s="200">
        <f>Dat_02!C425</f>
        <v>36.476566837960704</v>
      </c>
      <c r="F426" s="200">
        <f>Dat_02!D425</f>
        <v>19.885734840413747</v>
      </c>
      <c r="G426" s="200">
        <f>Dat_02!E425</f>
        <v>19.885734840413747</v>
      </c>
      <c r="I426" s="201">
        <f>Dat_02!G425</f>
        <v>0</v>
      </c>
      <c r="J426" s="207"/>
    </row>
    <row r="427" spans="2:10">
      <c r="B427" s="198"/>
      <c r="C427" s="199">
        <f>Dat_02!B426</f>
        <v>45562</v>
      </c>
      <c r="D427" s="198"/>
      <c r="E427" s="200">
        <f>Dat_02!C426</f>
        <v>37.369163633964433</v>
      </c>
      <c r="F427" s="200">
        <f>Dat_02!D426</f>
        <v>19.885734840413747</v>
      </c>
      <c r="G427" s="200">
        <f>Dat_02!E426</f>
        <v>19.885734840413747</v>
      </c>
      <c r="I427" s="201">
        <f>Dat_02!G426</f>
        <v>0</v>
      </c>
      <c r="J427" s="207"/>
    </row>
    <row r="428" spans="2:10">
      <c r="B428" s="198"/>
      <c r="C428" s="199">
        <f>Dat_02!B427</f>
        <v>45563</v>
      </c>
      <c r="D428" s="198"/>
      <c r="E428" s="200">
        <f>Dat_02!C427</f>
        <v>45.754677949964432</v>
      </c>
      <c r="F428" s="200">
        <f>Dat_02!D427</f>
        <v>19.885734840413747</v>
      </c>
      <c r="G428" s="200">
        <f>Dat_02!E427</f>
        <v>19.885734840413747</v>
      </c>
      <c r="I428" s="201">
        <f>Dat_02!G427</f>
        <v>0</v>
      </c>
      <c r="J428" s="207"/>
    </row>
    <row r="429" spans="2:10">
      <c r="B429" s="198"/>
      <c r="C429" s="199">
        <f>Dat_02!B428</f>
        <v>45564</v>
      </c>
      <c r="D429" s="198"/>
      <c r="E429" s="200">
        <f>Dat_02!C428</f>
        <v>37.675193005962569</v>
      </c>
      <c r="F429" s="200">
        <f>Dat_02!D428</f>
        <v>19.885734840413747</v>
      </c>
      <c r="G429" s="200">
        <f>Dat_02!E428</f>
        <v>19.885734840413747</v>
      </c>
      <c r="I429" s="201">
        <f>Dat_02!G428</f>
        <v>0</v>
      </c>
      <c r="J429" s="207"/>
    </row>
    <row r="430" spans="2:10">
      <c r="B430" s="198"/>
      <c r="C430" s="199">
        <f>Dat_02!B429</f>
        <v>45565</v>
      </c>
      <c r="D430" s="198"/>
      <c r="E430" s="200">
        <f>Dat_02!C429</f>
        <v>63.93063872696257</v>
      </c>
      <c r="F430" s="200">
        <f>Dat_02!D429</f>
        <v>19.885734840413747</v>
      </c>
      <c r="G430" s="200">
        <f>Dat_02!E429</f>
        <v>19.885734840413747</v>
      </c>
      <c r="I430" s="201">
        <f>Dat_02!G429</f>
        <v>0</v>
      </c>
      <c r="J430" s="207"/>
    </row>
    <row r="431" spans="2:10">
      <c r="B431" s="198"/>
      <c r="C431" s="199">
        <f>Dat_02!B430</f>
        <v>45566</v>
      </c>
      <c r="D431" s="198"/>
      <c r="E431" s="200">
        <f>Dat_02!C430</f>
        <v>70.068381224962565</v>
      </c>
      <c r="F431" s="200">
        <f>Dat_02!D430</f>
        <v>40.505689176644211</v>
      </c>
      <c r="G431" s="200">
        <f>Dat_02!E430</f>
        <v>40.505689176644211</v>
      </c>
      <c r="I431" s="201">
        <f>Dat_02!G430</f>
        <v>0</v>
      </c>
      <c r="J431" s="207"/>
    </row>
    <row r="432" spans="2:10">
      <c r="B432" s="198"/>
      <c r="C432" s="199">
        <f>Dat_02!B431</f>
        <v>45567</v>
      </c>
      <c r="D432" s="198"/>
      <c r="E432" s="200">
        <f>Dat_02!C431</f>
        <v>58.052029492615212</v>
      </c>
      <c r="F432" s="200">
        <f>Dat_02!D431</f>
        <v>40.505689176644211</v>
      </c>
      <c r="G432" s="200">
        <f>Dat_02!E431</f>
        <v>40.505689176644211</v>
      </c>
      <c r="I432" s="201">
        <f>Dat_02!G431</f>
        <v>0</v>
      </c>
      <c r="J432" s="207"/>
    </row>
    <row r="433" spans="2:10">
      <c r="B433" s="198"/>
      <c r="C433" s="199">
        <f>Dat_02!B432</f>
        <v>45568</v>
      </c>
      <c r="D433" s="198"/>
      <c r="E433" s="200">
        <f>Dat_02!C432</f>
        <v>63.437394593613355</v>
      </c>
      <c r="F433" s="200">
        <f>Dat_02!D432</f>
        <v>40.505689176644211</v>
      </c>
      <c r="G433" s="200">
        <f>Dat_02!E432</f>
        <v>40.505689176644211</v>
      </c>
      <c r="I433" s="201">
        <f>Dat_02!G432</f>
        <v>0</v>
      </c>
      <c r="J433" s="207"/>
    </row>
    <row r="434" spans="2:10">
      <c r="B434" s="198"/>
      <c r="C434" s="199">
        <f>Dat_02!B433</f>
        <v>45569</v>
      </c>
      <c r="D434" s="198"/>
      <c r="E434" s="200">
        <f>Dat_02!C433</f>
        <v>75.007707163617084</v>
      </c>
      <c r="F434" s="200">
        <f>Dat_02!D433</f>
        <v>40.505689176644211</v>
      </c>
      <c r="G434" s="200">
        <f>Dat_02!E433</f>
        <v>40.505689176644211</v>
      </c>
      <c r="I434" s="201">
        <f>Dat_02!G433</f>
        <v>0</v>
      </c>
      <c r="J434" s="207"/>
    </row>
    <row r="435" spans="2:10">
      <c r="B435" s="198"/>
      <c r="C435" s="199">
        <f>Dat_02!B434</f>
        <v>45570</v>
      </c>
      <c r="D435" s="198"/>
      <c r="E435" s="200">
        <f>Dat_02!C434</f>
        <v>63.616250232613353</v>
      </c>
      <c r="F435" s="200">
        <f>Dat_02!D434</f>
        <v>40.505689176644211</v>
      </c>
      <c r="G435" s="200">
        <f>Dat_02!E434</f>
        <v>40.505689176644211</v>
      </c>
      <c r="I435" s="201">
        <f>Dat_02!G434</f>
        <v>0</v>
      </c>
      <c r="J435" s="207"/>
    </row>
    <row r="436" spans="2:10">
      <c r="B436" s="198"/>
      <c r="C436" s="199">
        <f>Dat_02!B435</f>
        <v>45571</v>
      </c>
      <c r="D436" s="198"/>
      <c r="E436" s="200">
        <f>Dat_02!C435</f>
        <v>32.810350096617086</v>
      </c>
      <c r="F436" s="200">
        <f>Dat_02!D435</f>
        <v>40.505689176644211</v>
      </c>
      <c r="G436" s="200">
        <f>Dat_02!E435</f>
        <v>32.810350096617086</v>
      </c>
      <c r="I436" s="201">
        <f>Dat_02!G435</f>
        <v>0</v>
      </c>
      <c r="J436" s="207"/>
    </row>
    <row r="437" spans="2:10">
      <c r="B437" s="198"/>
      <c r="C437" s="199">
        <f>Dat_02!B436</f>
        <v>45572</v>
      </c>
      <c r="D437" s="198"/>
      <c r="E437" s="200">
        <f>Dat_02!C436</f>
        <v>54.122171761615213</v>
      </c>
      <c r="F437" s="200">
        <f>Dat_02!D436</f>
        <v>40.505689176644211</v>
      </c>
      <c r="G437" s="200">
        <f>Dat_02!E436</f>
        <v>40.505689176644211</v>
      </c>
      <c r="I437" s="201">
        <f>Dat_02!G436</f>
        <v>0</v>
      </c>
      <c r="J437" s="207"/>
    </row>
    <row r="438" spans="2:10">
      <c r="B438" s="198"/>
      <c r="C438" s="199">
        <f>Dat_02!B437</f>
        <v>45573</v>
      </c>
      <c r="D438" s="198"/>
      <c r="E438" s="200">
        <f>Dat_02!C437</f>
        <v>44.16330611961336</v>
      </c>
      <c r="F438" s="200">
        <f>Dat_02!D437</f>
        <v>40.505689176644211</v>
      </c>
      <c r="G438" s="200">
        <f>Dat_02!E437</f>
        <v>40.505689176644211</v>
      </c>
      <c r="I438" s="201">
        <f>Dat_02!G437</f>
        <v>0</v>
      </c>
      <c r="J438" s="207"/>
    </row>
    <row r="439" spans="2:10">
      <c r="B439" s="198"/>
      <c r="C439" s="199">
        <f>Dat_02!B438</f>
        <v>45574</v>
      </c>
      <c r="D439" s="198"/>
      <c r="E439" s="200">
        <f>Dat_02!C438</f>
        <v>108.57079895363435</v>
      </c>
      <c r="F439" s="200">
        <f>Dat_02!D438</f>
        <v>40.505689176644211</v>
      </c>
      <c r="G439" s="200">
        <f>Dat_02!E438</f>
        <v>40.505689176644211</v>
      </c>
      <c r="I439" s="201">
        <f>Dat_02!G438</f>
        <v>0</v>
      </c>
      <c r="J439" s="207"/>
    </row>
    <row r="440" spans="2:10">
      <c r="B440" s="198"/>
      <c r="C440" s="199">
        <f>Dat_02!B439</f>
        <v>45575</v>
      </c>
      <c r="D440" s="198"/>
      <c r="E440" s="200">
        <f>Dat_02!C439</f>
        <v>142.66093879663435</v>
      </c>
      <c r="F440" s="200">
        <f>Dat_02!D439</f>
        <v>40.505689176644211</v>
      </c>
      <c r="G440" s="200">
        <f>Dat_02!E439</f>
        <v>40.505689176644211</v>
      </c>
      <c r="I440" s="201">
        <f>Dat_02!G439</f>
        <v>0</v>
      </c>
      <c r="J440" s="207"/>
    </row>
    <row r="441" spans="2:10">
      <c r="B441" s="198"/>
      <c r="C441" s="199">
        <f>Dat_02!B440</f>
        <v>45576</v>
      </c>
      <c r="D441" s="198"/>
      <c r="E441" s="200">
        <f>Dat_02!C440</f>
        <v>165.5278694396325</v>
      </c>
      <c r="F441" s="200">
        <f>Dat_02!D440</f>
        <v>40.505689176644211</v>
      </c>
      <c r="G441" s="200">
        <f>Dat_02!E440</f>
        <v>40.505689176644211</v>
      </c>
      <c r="I441" s="201">
        <f>Dat_02!G440</f>
        <v>0</v>
      </c>
      <c r="J441" s="207"/>
    </row>
    <row r="442" spans="2:10">
      <c r="B442" s="198"/>
      <c r="C442" s="199">
        <f>Dat_02!B441</f>
        <v>45577</v>
      </c>
      <c r="D442" s="198"/>
      <c r="E442" s="200">
        <f>Dat_02!C441</f>
        <v>154.03467495263436</v>
      </c>
      <c r="F442" s="200">
        <f>Dat_02!D441</f>
        <v>40.505689176644211</v>
      </c>
      <c r="G442" s="200">
        <f>Dat_02!E441</f>
        <v>40.505689176644211</v>
      </c>
      <c r="I442" s="201">
        <f>Dat_02!G441</f>
        <v>0</v>
      </c>
      <c r="J442" s="207"/>
    </row>
    <row r="443" spans="2:10">
      <c r="B443" s="198"/>
      <c r="C443" s="199">
        <f>Dat_02!B442</f>
        <v>45578</v>
      </c>
      <c r="D443" s="198"/>
      <c r="E443" s="200">
        <f>Dat_02!C442</f>
        <v>138.60919570463437</v>
      </c>
      <c r="F443" s="200">
        <f>Dat_02!D442</f>
        <v>40.505689176644211</v>
      </c>
      <c r="G443" s="200">
        <f>Dat_02!E442</f>
        <v>40.505689176644211</v>
      </c>
      <c r="I443" s="201">
        <f>Dat_02!G442</f>
        <v>0</v>
      </c>
      <c r="J443" s="207"/>
    </row>
    <row r="444" spans="2:10">
      <c r="B444" s="198"/>
      <c r="C444" s="199">
        <f>Dat_02!B443</f>
        <v>45579</v>
      </c>
      <c r="D444" s="198"/>
      <c r="E444" s="200">
        <f>Dat_02!C443</f>
        <v>174.22466010063437</v>
      </c>
      <c r="F444" s="200">
        <f>Dat_02!D443</f>
        <v>40.505689176644211</v>
      </c>
      <c r="G444" s="200">
        <f>Dat_02!E443</f>
        <v>40.505689176644211</v>
      </c>
      <c r="I444" s="201">
        <f>Dat_02!G443</f>
        <v>0</v>
      </c>
      <c r="J444" s="207"/>
    </row>
    <row r="445" spans="2:10">
      <c r="B445" s="198"/>
      <c r="C445" s="199">
        <f>Dat_02!B444</f>
        <v>45580</v>
      </c>
      <c r="D445" s="198"/>
      <c r="E445" s="200">
        <f>Dat_02!C444</f>
        <v>159.80809982463248</v>
      </c>
      <c r="F445" s="200">
        <f>Dat_02!D444</f>
        <v>40.505689176644211</v>
      </c>
      <c r="G445" s="200">
        <f>Dat_02!E444</f>
        <v>40.505689176644211</v>
      </c>
      <c r="I445" s="201">
        <f>Dat_02!G444</f>
        <v>40.505689176644211</v>
      </c>
      <c r="J445" s="207"/>
    </row>
    <row r="446" spans="2:10">
      <c r="B446" s="198"/>
      <c r="C446" s="199">
        <f>Dat_02!B445</f>
        <v>45581</v>
      </c>
      <c r="D446" s="198"/>
      <c r="E446" s="200">
        <f>Dat_02!C445</f>
        <v>125.8817006946114</v>
      </c>
      <c r="F446" s="200">
        <f>Dat_02!D445</f>
        <v>40.505689176644211</v>
      </c>
      <c r="G446" s="200">
        <f>Dat_02!E445</f>
        <v>40.505689176644211</v>
      </c>
      <c r="I446" s="201">
        <f>Dat_02!G445</f>
        <v>0</v>
      </c>
      <c r="J446" s="207"/>
    </row>
    <row r="447" spans="2:10">
      <c r="B447" s="198"/>
      <c r="C447" s="199">
        <f>Dat_02!B446</f>
        <v>45582</v>
      </c>
      <c r="D447" s="198"/>
      <c r="E447" s="200">
        <f>Dat_02!C446</f>
        <v>121.5447070726114</v>
      </c>
      <c r="F447" s="200">
        <f>Dat_02!D446</f>
        <v>40.505689176644211</v>
      </c>
      <c r="G447" s="200">
        <f>Dat_02!E446</f>
        <v>40.505689176644211</v>
      </c>
      <c r="I447" s="201">
        <f>Dat_02!G446</f>
        <v>0</v>
      </c>
      <c r="J447" s="207"/>
    </row>
    <row r="448" spans="2:10">
      <c r="B448" s="198"/>
      <c r="C448" s="199">
        <f>Dat_02!B447</f>
        <v>45583</v>
      </c>
      <c r="D448" s="198"/>
      <c r="E448" s="200">
        <f>Dat_02!C447</f>
        <v>130.54230420161514</v>
      </c>
      <c r="F448" s="200">
        <f>Dat_02!D447</f>
        <v>40.505689176644211</v>
      </c>
      <c r="G448" s="200">
        <f>Dat_02!E447</f>
        <v>40.505689176644211</v>
      </c>
      <c r="I448" s="201">
        <f>Dat_02!G447</f>
        <v>0</v>
      </c>
      <c r="J448" s="207"/>
    </row>
    <row r="449" spans="2:10">
      <c r="B449" s="198"/>
      <c r="C449" s="199">
        <f>Dat_02!B448</f>
        <v>45584</v>
      </c>
      <c r="D449" s="198"/>
      <c r="E449" s="200">
        <f>Dat_02!C448</f>
        <v>125.60238285760954</v>
      </c>
      <c r="F449" s="200">
        <f>Dat_02!D448</f>
        <v>40.505689176644211</v>
      </c>
      <c r="G449" s="200">
        <f>Dat_02!E448</f>
        <v>40.505689176644211</v>
      </c>
      <c r="I449" s="201">
        <f>Dat_02!G448</f>
        <v>0</v>
      </c>
      <c r="J449" s="207"/>
    </row>
    <row r="450" spans="2:10">
      <c r="B450" s="198"/>
      <c r="C450" s="199">
        <f>Dat_02!B449</f>
        <v>45585</v>
      </c>
      <c r="D450" s="198"/>
      <c r="E450" s="200">
        <f>Dat_02!C449</f>
        <v>114.77731400161326</v>
      </c>
      <c r="F450" s="200">
        <f>Dat_02!D449</f>
        <v>40.505689176644211</v>
      </c>
      <c r="G450" s="200">
        <f>Dat_02!E449</f>
        <v>40.505689176644211</v>
      </c>
      <c r="I450" s="201">
        <f>Dat_02!G449</f>
        <v>0</v>
      </c>
      <c r="J450" s="207"/>
    </row>
    <row r="451" spans="2:10">
      <c r="B451" s="198"/>
      <c r="C451" s="199">
        <f>Dat_02!B450</f>
        <v>45586</v>
      </c>
      <c r="D451" s="198"/>
      <c r="E451" s="200">
        <f>Dat_02!C450</f>
        <v>146.65737781060952</v>
      </c>
      <c r="F451" s="200">
        <f>Dat_02!D450</f>
        <v>40.505689176644211</v>
      </c>
      <c r="G451" s="200">
        <f>Dat_02!E450</f>
        <v>40.505689176644211</v>
      </c>
      <c r="I451" s="201">
        <f>Dat_02!G450</f>
        <v>0</v>
      </c>
      <c r="J451" s="207"/>
    </row>
    <row r="452" spans="2:10">
      <c r="B452" s="198"/>
      <c r="C452" s="199">
        <f>Dat_02!B451</f>
        <v>45587</v>
      </c>
      <c r="D452" s="198"/>
      <c r="E452" s="200">
        <f>Dat_02!C451</f>
        <v>144.62549306961139</v>
      </c>
      <c r="F452" s="200">
        <f>Dat_02!D451</f>
        <v>40.505689176644211</v>
      </c>
      <c r="G452" s="200">
        <f>Dat_02!E451</f>
        <v>40.505689176644211</v>
      </c>
      <c r="I452" s="201">
        <f>Dat_02!G451</f>
        <v>0</v>
      </c>
      <c r="J452" s="207"/>
    </row>
    <row r="453" spans="2:10">
      <c r="B453" s="198"/>
      <c r="C453" s="199">
        <f>Dat_02!B452</f>
        <v>45588</v>
      </c>
      <c r="D453" s="198"/>
      <c r="E453" s="200">
        <f>Dat_02!C452</f>
        <v>99.303005761531949</v>
      </c>
      <c r="F453" s="200">
        <f>Dat_02!D452</f>
        <v>40.505689176644211</v>
      </c>
      <c r="G453" s="200">
        <f>Dat_02!E452</f>
        <v>40.505689176644211</v>
      </c>
      <c r="I453" s="201">
        <f>Dat_02!G452</f>
        <v>0</v>
      </c>
      <c r="J453" s="207"/>
    </row>
    <row r="454" spans="2:10">
      <c r="B454" s="198"/>
      <c r="C454" s="199">
        <f>Dat_02!B453</f>
        <v>45589</v>
      </c>
      <c r="D454" s="198"/>
      <c r="E454" s="200">
        <f>Dat_02!C453</f>
        <v>89.790892455530084</v>
      </c>
      <c r="F454" s="200">
        <f>Dat_02!D453</f>
        <v>40.505689176644211</v>
      </c>
      <c r="G454" s="200">
        <f>Dat_02!E453</f>
        <v>40.505689176644211</v>
      </c>
      <c r="I454" s="201">
        <f>Dat_02!G453</f>
        <v>0</v>
      </c>
      <c r="J454" s="207"/>
    </row>
    <row r="455" spans="2:10">
      <c r="B455" s="198"/>
      <c r="C455" s="199">
        <f>Dat_02!B454</f>
        <v>45590</v>
      </c>
      <c r="D455" s="198"/>
      <c r="E455" s="200">
        <f>Dat_02!C454</f>
        <v>108.95479519853195</v>
      </c>
      <c r="F455" s="200">
        <f>Dat_02!D454</f>
        <v>40.505689176644211</v>
      </c>
      <c r="G455" s="200">
        <f>Dat_02!E454</f>
        <v>40.505689176644211</v>
      </c>
      <c r="I455" s="201">
        <f>Dat_02!G454</f>
        <v>0</v>
      </c>
      <c r="J455" s="207"/>
    </row>
    <row r="456" spans="2:10">
      <c r="B456" s="198"/>
      <c r="C456" s="199">
        <f>Dat_02!B455</f>
        <v>45591</v>
      </c>
      <c r="D456" s="198"/>
      <c r="E456" s="200">
        <f>Dat_02!C455</f>
        <v>104.75625435853009</v>
      </c>
      <c r="F456" s="200">
        <f>Dat_02!D455</f>
        <v>40.505689176644211</v>
      </c>
      <c r="G456" s="200">
        <f>Dat_02!E455</f>
        <v>40.505689176644211</v>
      </c>
      <c r="I456" s="201">
        <f>Dat_02!G455</f>
        <v>0</v>
      </c>
      <c r="J456" s="207"/>
    </row>
    <row r="457" spans="2:10">
      <c r="B457" s="198"/>
      <c r="C457" s="199">
        <f>Dat_02!B456</f>
        <v>45592</v>
      </c>
      <c r="D457" s="198"/>
      <c r="E457" s="200">
        <f>Dat_02!C456</f>
        <v>100.9805895135338</v>
      </c>
      <c r="F457" s="200">
        <f>Dat_02!D456</f>
        <v>40.505689176644211</v>
      </c>
      <c r="G457" s="200">
        <f>Dat_02!E456</f>
        <v>40.505689176644211</v>
      </c>
      <c r="I457" s="201">
        <f>Dat_02!G456</f>
        <v>0</v>
      </c>
      <c r="J457" s="207"/>
    </row>
    <row r="458" spans="2:10">
      <c r="B458" s="198"/>
      <c r="C458" s="199">
        <f>Dat_02!B457</f>
        <v>45593</v>
      </c>
      <c r="D458" s="198"/>
      <c r="E458" s="200">
        <f>Dat_02!C457</f>
        <v>85.280425566530084</v>
      </c>
      <c r="F458" s="200">
        <f>Dat_02!D457</f>
        <v>40.505689176644211</v>
      </c>
      <c r="G458" s="200">
        <f>Dat_02!E457</f>
        <v>40.505689176644211</v>
      </c>
      <c r="I458" s="201">
        <f>Dat_02!G457</f>
        <v>0</v>
      </c>
      <c r="J458" s="207"/>
    </row>
    <row r="459" spans="2:10">
      <c r="B459" s="198"/>
      <c r="C459" s="199">
        <f>Dat_02!B458</f>
        <v>45594</v>
      </c>
      <c r="D459" s="198"/>
      <c r="E459" s="200">
        <f>Dat_02!C458</f>
        <v>107.49838493853008</v>
      </c>
      <c r="F459" s="200">
        <f>Dat_02!D458</f>
        <v>40.505689176644211</v>
      </c>
      <c r="G459" s="200">
        <f>Dat_02!E458</f>
        <v>40.505689176644211</v>
      </c>
      <c r="I459" s="201">
        <f>Dat_02!G458</f>
        <v>0</v>
      </c>
      <c r="J459" s="207"/>
    </row>
    <row r="460" spans="2:10">
      <c r="B460" s="198"/>
      <c r="C460" s="199">
        <f>Dat_02!B459</f>
        <v>45595</v>
      </c>
      <c r="D460" s="198"/>
      <c r="E460" s="200">
        <f>Dat_02!C459</f>
        <v>114.20029164982061</v>
      </c>
      <c r="F460" s="200">
        <f>Dat_02!D459</f>
        <v>40.505689176644211</v>
      </c>
      <c r="G460" s="200">
        <f>Dat_02!E459</f>
        <v>40.505689176644211</v>
      </c>
      <c r="I460" s="201">
        <f>Dat_02!G459</f>
        <v>0</v>
      </c>
      <c r="J460" s="207"/>
    </row>
    <row r="461" spans="2:10">
      <c r="B461" s="198"/>
      <c r="C461" s="199">
        <f>Dat_02!B460</f>
        <v>45596</v>
      </c>
      <c r="D461" s="198"/>
      <c r="E461" s="200">
        <f>Dat_02!C460</f>
        <v>120.56744921381875</v>
      </c>
      <c r="F461" s="200">
        <f>Dat_02!D460</f>
        <v>40.505689176644211</v>
      </c>
      <c r="G461" s="200">
        <f>Dat_02!E460</f>
        <v>40.505689176644211</v>
      </c>
      <c r="I461" s="201">
        <f>Dat_02!G460</f>
        <v>0</v>
      </c>
      <c r="J461" s="207"/>
    </row>
    <row r="462" spans="2:10">
      <c r="B462" s="198"/>
      <c r="C462" s="199">
        <f>Dat_02!B461</f>
        <v>45597</v>
      </c>
      <c r="D462" s="198"/>
      <c r="E462" s="200">
        <f>Dat_02!C461</f>
        <v>108.72068790582061</v>
      </c>
      <c r="F462" s="200">
        <f>Dat_02!D461</f>
        <v>82.040549235563063</v>
      </c>
      <c r="G462" s="200">
        <f>Dat_02!E461</f>
        <v>82.040549235563063</v>
      </c>
      <c r="I462" s="201">
        <f>Dat_02!G461</f>
        <v>0</v>
      </c>
      <c r="J462" s="207"/>
    </row>
    <row r="463" spans="2:10">
      <c r="B463" s="198"/>
      <c r="C463" s="199">
        <f>Dat_02!B462</f>
        <v>45598</v>
      </c>
      <c r="D463" s="198"/>
      <c r="E463" s="200">
        <f>Dat_02!C462</f>
        <v>109.19724974981874</v>
      </c>
      <c r="F463" s="200">
        <f>Dat_02!D462</f>
        <v>82.040549235563063</v>
      </c>
      <c r="G463" s="200">
        <f>Dat_02!E462</f>
        <v>82.040549235563063</v>
      </c>
      <c r="I463" s="201">
        <f>Dat_02!G462</f>
        <v>0</v>
      </c>
      <c r="J463" s="207"/>
    </row>
    <row r="464" spans="2:10">
      <c r="B464" s="198"/>
      <c r="C464" s="199">
        <f>Dat_02!B463</f>
        <v>45599</v>
      </c>
      <c r="D464" s="198"/>
      <c r="E464" s="200">
        <f>Dat_02!C463</f>
        <v>95.714585525818748</v>
      </c>
      <c r="F464" s="200">
        <f>Dat_02!D463</f>
        <v>82.040549235563063</v>
      </c>
      <c r="G464" s="200">
        <f>Dat_02!E463</f>
        <v>82.040549235563063</v>
      </c>
      <c r="I464" s="201">
        <f>Dat_02!G463</f>
        <v>0</v>
      </c>
      <c r="J464" s="207"/>
    </row>
    <row r="465" spans="2:10">
      <c r="B465" s="198"/>
      <c r="C465" s="199">
        <f>Dat_02!B464</f>
        <v>45600</v>
      </c>
      <c r="D465" s="198"/>
      <c r="E465" s="200">
        <f>Dat_02!C464</f>
        <v>119.13054744981875</v>
      </c>
      <c r="F465" s="200">
        <f>Dat_02!D464</f>
        <v>82.040549235563063</v>
      </c>
      <c r="G465" s="200">
        <f>Dat_02!E464</f>
        <v>82.040549235563063</v>
      </c>
      <c r="I465" s="201">
        <f>Dat_02!G464</f>
        <v>0</v>
      </c>
      <c r="J465" s="207"/>
    </row>
    <row r="466" spans="2:10">
      <c r="B466" s="198"/>
      <c r="C466" s="199">
        <f>Dat_02!B465</f>
        <v>45601</v>
      </c>
      <c r="D466" s="198"/>
      <c r="E466" s="200">
        <f>Dat_02!C465</f>
        <v>129.5196712458206</v>
      </c>
      <c r="F466" s="200">
        <f>Dat_02!D465</f>
        <v>82.040549235563063</v>
      </c>
      <c r="G466" s="200">
        <f>Dat_02!E465</f>
        <v>82.040549235563063</v>
      </c>
      <c r="I466" s="201">
        <f>Dat_02!G465</f>
        <v>0</v>
      </c>
      <c r="J466" s="207"/>
    </row>
    <row r="467" spans="2:10">
      <c r="B467" s="198"/>
      <c r="C467" s="199">
        <f>Dat_02!B466</f>
        <v>45602</v>
      </c>
      <c r="D467" s="198"/>
      <c r="E467" s="200">
        <f>Dat_02!C466</f>
        <v>87.747738995033558</v>
      </c>
      <c r="F467" s="200">
        <f>Dat_02!D466</f>
        <v>82.040549235563063</v>
      </c>
      <c r="G467" s="200">
        <f>Dat_02!E466</f>
        <v>82.040549235563063</v>
      </c>
      <c r="I467" s="201">
        <f>Dat_02!G466</f>
        <v>0</v>
      </c>
      <c r="J467" s="207"/>
    </row>
    <row r="468" spans="2:10">
      <c r="B468" s="198"/>
      <c r="C468" s="199">
        <f>Dat_02!B467</f>
        <v>45603</v>
      </c>
      <c r="D468" s="198"/>
      <c r="E468" s="200">
        <f>Dat_02!C467</f>
        <v>88.905466919029848</v>
      </c>
      <c r="F468" s="200">
        <f>Dat_02!D467</f>
        <v>82.040549235563063</v>
      </c>
      <c r="G468" s="200">
        <f>Dat_02!E467</f>
        <v>82.040549235563063</v>
      </c>
      <c r="I468" s="201">
        <f>Dat_02!G467</f>
        <v>0</v>
      </c>
      <c r="J468" s="207"/>
    </row>
    <row r="469" spans="2:10">
      <c r="B469" s="198"/>
      <c r="C469" s="199">
        <f>Dat_02!B468</f>
        <v>45604</v>
      </c>
      <c r="D469" s="198"/>
      <c r="E469" s="200">
        <f>Dat_02!C468</f>
        <v>102.83224174303358</v>
      </c>
      <c r="F469" s="200">
        <f>Dat_02!D468</f>
        <v>82.040549235563063</v>
      </c>
      <c r="G469" s="200">
        <f>Dat_02!E468</f>
        <v>82.040549235563063</v>
      </c>
      <c r="I469" s="201">
        <f>Dat_02!G468</f>
        <v>0</v>
      </c>
      <c r="J469" s="207"/>
    </row>
    <row r="470" spans="2:10">
      <c r="B470" s="198"/>
      <c r="C470" s="199">
        <f>Dat_02!B469</f>
        <v>45605</v>
      </c>
      <c r="D470" s="198"/>
      <c r="E470" s="200">
        <f>Dat_02!C469</f>
        <v>68.936405255031715</v>
      </c>
      <c r="F470" s="200">
        <f>Dat_02!D469</f>
        <v>82.040549235563063</v>
      </c>
      <c r="G470" s="200">
        <f>Dat_02!E469</f>
        <v>68.936405255031715</v>
      </c>
      <c r="I470" s="201">
        <f>Dat_02!G469</f>
        <v>0</v>
      </c>
      <c r="J470" s="207"/>
    </row>
    <row r="471" spans="2:10">
      <c r="B471" s="198"/>
      <c r="C471" s="199">
        <f>Dat_02!B470</f>
        <v>45606</v>
      </c>
      <c r="D471" s="198"/>
      <c r="E471" s="200">
        <f>Dat_02!C470</f>
        <v>48.757162151029846</v>
      </c>
      <c r="F471" s="200">
        <f>Dat_02!D470</f>
        <v>82.040549235563063</v>
      </c>
      <c r="G471" s="200">
        <f>Dat_02!E470</f>
        <v>48.757162151029846</v>
      </c>
      <c r="I471" s="201">
        <f>Dat_02!G470</f>
        <v>0</v>
      </c>
      <c r="J471" s="207"/>
    </row>
    <row r="472" spans="2:10">
      <c r="B472" s="198"/>
      <c r="C472" s="199">
        <f>Dat_02!B471</f>
        <v>45607</v>
      </c>
      <c r="D472" s="198"/>
      <c r="E472" s="200">
        <f>Dat_02!C471</f>
        <v>48.689695399035436</v>
      </c>
      <c r="F472" s="200">
        <f>Dat_02!D471</f>
        <v>82.040549235563063</v>
      </c>
      <c r="G472" s="200">
        <f>Dat_02!E471</f>
        <v>48.689695399035436</v>
      </c>
      <c r="I472" s="201">
        <f>Dat_02!G471</f>
        <v>0</v>
      </c>
      <c r="J472" s="207"/>
    </row>
    <row r="473" spans="2:10">
      <c r="B473" s="198"/>
      <c r="C473" s="199">
        <f>Dat_02!B472</f>
        <v>45608</v>
      </c>
      <c r="D473" s="198"/>
      <c r="E473" s="200">
        <f>Dat_02!C472</f>
        <v>40.047803227031707</v>
      </c>
      <c r="F473" s="200">
        <f>Dat_02!D472</f>
        <v>82.040549235563063</v>
      </c>
      <c r="G473" s="200">
        <f>Dat_02!E472</f>
        <v>40.047803227031707</v>
      </c>
      <c r="I473" s="201">
        <f>Dat_02!G472</f>
        <v>0</v>
      </c>
      <c r="J473" s="207"/>
    </row>
    <row r="474" spans="2:10">
      <c r="B474" s="198"/>
      <c r="C474" s="199">
        <f>Dat_02!B473</f>
        <v>45609</v>
      </c>
      <c r="D474" s="198"/>
      <c r="E474" s="200">
        <f>Dat_02!C473</f>
        <v>68.855309445166483</v>
      </c>
      <c r="F474" s="200">
        <f>Dat_02!D473</f>
        <v>82.040549235563063</v>
      </c>
      <c r="G474" s="200">
        <f>Dat_02!E473</f>
        <v>68.855309445166483</v>
      </c>
      <c r="I474" s="201">
        <f>Dat_02!G473</f>
        <v>0</v>
      </c>
      <c r="J474" s="207"/>
    </row>
    <row r="475" spans="2:10">
      <c r="B475" s="198"/>
      <c r="C475" s="199">
        <f>Dat_02!B474</f>
        <v>45610</v>
      </c>
      <c r="D475" s="198"/>
      <c r="E475" s="200">
        <f>Dat_02!C474</f>
        <v>75.299004657168354</v>
      </c>
      <c r="F475" s="200">
        <f>Dat_02!D474</f>
        <v>82.040549235563063</v>
      </c>
      <c r="G475" s="200">
        <f>Dat_02!E474</f>
        <v>75.299004657168354</v>
      </c>
      <c r="I475" s="201">
        <f>Dat_02!G474</f>
        <v>0</v>
      </c>
      <c r="J475" s="207"/>
    </row>
    <row r="476" spans="2:10">
      <c r="B476" s="198"/>
      <c r="C476" s="199">
        <f>Dat_02!B475</f>
        <v>45611</v>
      </c>
      <c r="D476" s="198"/>
      <c r="E476" s="200">
        <f>Dat_02!C475</f>
        <v>68.215954553168345</v>
      </c>
      <c r="F476" s="200">
        <f>Dat_02!D475</f>
        <v>82.040549235563063</v>
      </c>
      <c r="G476" s="200">
        <f>Dat_02!E475</f>
        <v>68.215954553168345</v>
      </c>
      <c r="I476" s="201">
        <f>Dat_02!G475</f>
        <v>82.040549235563063</v>
      </c>
      <c r="J476" s="207"/>
    </row>
    <row r="477" spans="2:10">
      <c r="B477" s="198"/>
      <c r="C477" s="199">
        <f>Dat_02!B476</f>
        <v>45612</v>
      </c>
      <c r="D477" s="198"/>
      <c r="E477" s="200">
        <f>Dat_02!C476</f>
        <v>58.871465425168338</v>
      </c>
      <c r="F477" s="200">
        <f>Dat_02!D476</f>
        <v>82.040549235563063</v>
      </c>
      <c r="G477" s="200">
        <f>Dat_02!E476</f>
        <v>58.871465425168338</v>
      </c>
      <c r="I477" s="201">
        <f>Dat_02!G476</f>
        <v>0</v>
      </c>
      <c r="J477" s="207"/>
    </row>
    <row r="478" spans="2:10">
      <c r="B478" s="198"/>
      <c r="C478" s="199">
        <f>Dat_02!B477</f>
        <v>45613</v>
      </c>
      <c r="D478" s="198"/>
      <c r="E478" s="200">
        <f>Dat_02!C477</f>
        <v>58.597059901168336</v>
      </c>
      <c r="F478" s="200">
        <f>Dat_02!D477</f>
        <v>82.040549235563063</v>
      </c>
      <c r="G478" s="200">
        <f>Dat_02!E477</f>
        <v>58.597059901168336</v>
      </c>
      <c r="I478" s="201">
        <f>Dat_02!G477</f>
        <v>0</v>
      </c>
      <c r="J478" s="207"/>
    </row>
    <row r="479" spans="2:10">
      <c r="B479" s="198"/>
      <c r="C479" s="199">
        <f>Dat_02!B478</f>
        <v>45614</v>
      </c>
      <c r="D479" s="198"/>
      <c r="E479" s="200">
        <f>Dat_02!C478</f>
        <v>72.038170989168336</v>
      </c>
      <c r="F479" s="200">
        <f>Dat_02!D478</f>
        <v>82.040549235563063</v>
      </c>
      <c r="G479" s="200">
        <f>Dat_02!E478</f>
        <v>72.038170989168336</v>
      </c>
      <c r="I479" s="201">
        <f>Dat_02!G478</f>
        <v>0</v>
      </c>
      <c r="J479" s="207"/>
    </row>
    <row r="480" spans="2:10">
      <c r="B480" s="198"/>
      <c r="C480" s="199">
        <f>Dat_02!B479</f>
        <v>45615</v>
      </c>
      <c r="D480" s="198"/>
      <c r="E480" s="200">
        <f>Dat_02!C479</f>
        <v>61.939732837168343</v>
      </c>
      <c r="F480" s="200">
        <f>Dat_02!D479</f>
        <v>82.040549235563063</v>
      </c>
      <c r="G480" s="200">
        <f>Dat_02!E479</f>
        <v>61.939732837168343</v>
      </c>
      <c r="I480" s="201">
        <f>Dat_02!G479</f>
        <v>0</v>
      </c>
      <c r="J480" s="207"/>
    </row>
    <row r="481" spans="2:10">
      <c r="B481" s="198"/>
      <c r="C481" s="199">
        <f>Dat_02!B480</f>
        <v>45616</v>
      </c>
      <c r="D481" s="198"/>
      <c r="E481" s="200">
        <f>Dat_02!C480</f>
        <v>57.604023443207126</v>
      </c>
      <c r="F481" s="200">
        <f>Dat_02!D480</f>
        <v>82.040549235563063</v>
      </c>
      <c r="G481" s="200">
        <f>Dat_02!E480</f>
        <v>57.604023443207126</v>
      </c>
      <c r="I481" s="201">
        <f>Dat_02!G480</f>
        <v>0</v>
      </c>
      <c r="J481" s="207"/>
    </row>
    <row r="482" spans="2:10">
      <c r="B482" s="198"/>
      <c r="C482" s="199">
        <f>Dat_02!B481</f>
        <v>45617</v>
      </c>
      <c r="D482" s="198"/>
      <c r="E482" s="200">
        <f>Dat_02!C481</f>
        <v>54.52021600720898</v>
      </c>
      <c r="F482" s="200">
        <f>Dat_02!D481</f>
        <v>82.040549235563063</v>
      </c>
      <c r="G482" s="200">
        <f>Dat_02!E481</f>
        <v>54.52021600720898</v>
      </c>
      <c r="I482" s="201">
        <f>Dat_02!G481</f>
        <v>0</v>
      </c>
      <c r="J482" s="207"/>
    </row>
    <row r="483" spans="2:10">
      <c r="B483" s="198"/>
      <c r="C483" s="199">
        <f>Dat_02!B482</f>
        <v>45618</v>
      </c>
      <c r="D483" s="198"/>
      <c r="E483" s="200">
        <f>Dat_02!C482</f>
        <v>77.539787579208976</v>
      </c>
      <c r="F483" s="200">
        <f>Dat_02!D482</f>
        <v>82.040549235563063</v>
      </c>
      <c r="G483" s="200">
        <f>Dat_02!E482</f>
        <v>77.539787579208976</v>
      </c>
      <c r="I483" s="201">
        <f>Dat_02!G482</f>
        <v>0</v>
      </c>
      <c r="J483" s="207"/>
    </row>
    <row r="484" spans="2:10">
      <c r="B484" s="198"/>
      <c r="C484" s="199">
        <f>Dat_02!B483</f>
        <v>45619</v>
      </c>
      <c r="D484" s="198"/>
      <c r="E484" s="200">
        <f>Dat_02!C483</f>
        <v>43.110696247205254</v>
      </c>
      <c r="F484" s="200">
        <f>Dat_02!D483</f>
        <v>82.040549235563063</v>
      </c>
      <c r="G484" s="200">
        <f>Dat_02!E483</f>
        <v>43.110696247205254</v>
      </c>
      <c r="I484" s="201">
        <f>Dat_02!G483</f>
        <v>0</v>
      </c>
      <c r="J484" s="207"/>
    </row>
    <row r="485" spans="2:10">
      <c r="B485" s="198"/>
      <c r="C485" s="199">
        <f>Dat_02!B484</f>
        <v>45620</v>
      </c>
      <c r="D485" s="198"/>
      <c r="E485" s="200">
        <f>Dat_02!C484</f>
        <v>43.692276563208978</v>
      </c>
      <c r="F485" s="200">
        <f>Dat_02!D484</f>
        <v>82.040549235563063</v>
      </c>
      <c r="G485" s="200">
        <f>Dat_02!E484</f>
        <v>43.692276563208978</v>
      </c>
      <c r="I485" s="201">
        <f>Dat_02!G484</f>
        <v>0</v>
      </c>
      <c r="J485" s="207"/>
    </row>
    <row r="486" spans="2:10">
      <c r="B486" s="198"/>
      <c r="C486" s="199">
        <f>Dat_02!B485</f>
        <v>45621</v>
      </c>
      <c r="D486" s="198"/>
      <c r="E486" s="200">
        <f>Dat_02!C485</f>
        <v>66.915898435208973</v>
      </c>
      <c r="F486" s="200">
        <f>Dat_02!D485</f>
        <v>82.040549235563063</v>
      </c>
      <c r="G486" s="200">
        <f>Dat_02!E485</f>
        <v>66.915898435208973</v>
      </c>
      <c r="I486" s="201">
        <f>Dat_02!G485</f>
        <v>0</v>
      </c>
      <c r="J486" s="207"/>
    </row>
    <row r="487" spans="2:10">
      <c r="B487" s="198"/>
      <c r="C487" s="199">
        <f>Dat_02!B486</f>
        <v>45622</v>
      </c>
      <c r="D487" s="198"/>
      <c r="E487" s="200">
        <f>Dat_02!C486</f>
        <v>92.756794711207121</v>
      </c>
      <c r="F487" s="200">
        <f>Dat_02!D486</f>
        <v>82.040549235563063</v>
      </c>
      <c r="G487" s="200">
        <f>Dat_02!E486</f>
        <v>82.040549235563063</v>
      </c>
      <c r="I487" s="201">
        <f>Dat_02!G486</f>
        <v>0</v>
      </c>
      <c r="J487" s="207"/>
    </row>
    <row r="488" spans="2:10">
      <c r="B488" s="198"/>
      <c r="C488" s="199">
        <f>Dat_02!B487</f>
        <v>45623</v>
      </c>
      <c r="D488" s="198"/>
      <c r="E488" s="200">
        <f>Dat_02!C487</f>
        <v>88.907669110948547</v>
      </c>
      <c r="F488" s="200">
        <f>Dat_02!D487</f>
        <v>82.040549235563063</v>
      </c>
      <c r="G488" s="200">
        <f>Dat_02!E487</f>
        <v>82.040549235563063</v>
      </c>
      <c r="I488" s="201">
        <f>Dat_02!G487</f>
        <v>0</v>
      </c>
      <c r="J488" s="207"/>
    </row>
    <row r="489" spans="2:10">
      <c r="B489" s="198"/>
      <c r="C489" s="199">
        <f>Dat_02!B488</f>
        <v>45624</v>
      </c>
      <c r="D489" s="198"/>
      <c r="E489" s="200">
        <f>Dat_02!C488</f>
        <v>87.877523222946678</v>
      </c>
      <c r="F489" s="200">
        <f>Dat_02!D488</f>
        <v>82.040549235563063</v>
      </c>
      <c r="G489" s="200">
        <f>Dat_02!E488</f>
        <v>82.040549235563063</v>
      </c>
      <c r="I489" s="201">
        <f>Dat_02!G488</f>
        <v>0</v>
      </c>
      <c r="J489" s="207"/>
    </row>
    <row r="490" spans="2:10">
      <c r="B490" s="198"/>
      <c r="C490" s="199">
        <f>Dat_02!B489</f>
        <v>45625</v>
      </c>
      <c r="D490" s="198"/>
      <c r="E490" s="200">
        <f>Dat_02!C489</f>
        <v>83.668051382946686</v>
      </c>
      <c r="F490" s="200">
        <f>Dat_02!D489</f>
        <v>82.040549235563063</v>
      </c>
      <c r="G490" s="200">
        <f>Dat_02!E489</f>
        <v>82.040549235563063</v>
      </c>
      <c r="I490" s="201">
        <f>Dat_02!G489</f>
        <v>0</v>
      </c>
      <c r="J490" s="207"/>
    </row>
    <row r="491" spans="2:10">
      <c r="B491" s="198"/>
      <c r="C491" s="199">
        <f>Dat_02!B490</f>
        <v>45626</v>
      </c>
      <c r="D491" s="198"/>
      <c r="E491" s="200">
        <f>Dat_02!C490</f>
        <v>75.554168506946681</v>
      </c>
      <c r="F491" s="200">
        <f>Dat_02!D490</f>
        <v>82.040549235563063</v>
      </c>
      <c r="G491" s="200">
        <f>Dat_02!E490</f>
        <v>75.554168506946681</v>
      </c>
      <c r="I491" s="201">
        <f>Dat_02!G490</f>
        <v>0</v>
      </c>
      <c r="J491" s="207"/>
    </row>
    <row r="492" spans="2:10">
      <c r="B492" s="198"/>
      <c r="C492" s="199">
        <f>Dat_02!B491</f>
        <v>45627</v>
      </c>
      <c r="D492" s="198"/>
      <c r="E492" s="200">
        <f>Dat_02!C491</f>
        <v>83.351727374948538</v>
      </c>
      <c r="F492" s="200">
        <f>Dat_02!D491</f>
        <v>104.34579689704225</v>
      </c>
      <c r="G492" s="200">
        <f>Dat_02!E491</f>
        <v>83.351727374948538</v>
      </c>
      <c r="I492" s="201">
        <f>Dat_02!G491</f>
        <v>0</v>
      </c>
      <c r="J492" s="207"/>
    </row>
    <row r="493" spans="2:10">
      <c r="B493" s="198"/>
      <c r="C493" s="199">
        <f>Dat_02!B492</f>
        <v>45628</v>
      </c>
      <c r="D493" s="198"/>
      <c r="E493" s="200">
        <f>Dat_02!C492</f>
        <v>89.505745218946672</v>
      </c>
      <c r="F493" s="200">
        <f>Dat_02!D492</f>
        <v>104.34579689704225</v>
      </c>
      <c r="G493" s="200">
        <f>Dat_02!E492</f>
        <v>89.505745218946672</v>
      </c>
      <c r="I493" s="201">
        <f>Dat_02!G492</f>
        <v>0</v>
      </c>
      <c r="J493" s="207"/>
    </row>
    <row r="494" spans="2:10">
      <c r="B494" s="198"/>
      <c r="C494" s="199">
        <f>Dat_02!B493</f>
        <v>45629</v>
      </c>
      <c r="D494" s="198"/>
      <c r="E494" s="200">
        <f>Dat_02!C493</f>
        <v>85.303495534948539</v>
      </c>
      <c r="F494" s="200">
        <f>Dat_02!D493</f>
        <v>104.34579689704225</v>
      </c>
      <c r="G494" s="200">
        <f>Dat_02!E493</f>
        <v>85.303495534948539</v>
      </c>
      <c r="I494" s="201">
        <f>Dat_02!G493</f>
        <v>0</v>
      </c>
      <c r="J494" s="207"/>
    </row>
    <row r="495" spans="2:10">
      <c r="B495" s="198"/>
      <c r="C495" s="199">
        <f>Dat_02!B494</f>
        <v>45630</v>
      </c>
      <c r="D495" s="198"/>
      <c r="E495" s="200">
        <f>Dat_02!C494</f>
        <v>79.086734727937156</v>
      </c>
      <c r="F495" s="200">
        <f>Dat_02!D494</f>
        <v>104.34579689704225</v>
      </c>
      <c r="G495" s="200">
        <f>Dat_02!E494</f>
        <v>79.086734727937156</v>
      </c>
      <c r="I495" s="201">
        <f>Dat_02!G494</f>
        <v>0</v>
      </c>
      <c r="J495" s="207"/>
    </row>
    <row r="496" spans="2:10">
      <c r="B496" s="198"/>
      <c r="C496" s="199">
        <f>Dat_02!B495</f>
        <v>45631</v>
      </c>
      <c r="D496" s="198"/>
      <c r="E496" s="200">
        <f>Dat_02!C495</f>
        <v>78.93060100793528</v>
      </c>
      <c r="F496" s="200">
        <f>Dat_02!D495</f>
        <v>104.34579689704225</v>
      </c>
      <c r="G496" s="200">
        <f>Dat_02!E495</f>
        <v>78.93060100793528</v>
      </c>
      <c r="I496" s="201">
        <f>Dat_02!G495</f>
        <v>0</v>
      </c>
      <c r="J496" s="207"/>
    </row>
    <row r="497" spans="2:10">
      <c r="B497" s="198"/>
      <c r="C497" s="199">
        <f>Dat_02!B496</f>
        <v>45632</v>
      </c>
      <c r="D497" s="198"/>
      <c r="E497" s="200">
        <f>Dat_02!C496</f>
        <v>64.088982263935293</v>
      </c>
      <c r="F497" s="200">
        <f>Dat_02!D496</f>
        <v>104.34579689704225</v>
      </c>
      <c r="G497" s="200">
        <f>Dat_02!E496</f>
        <v>64.088982263935293</v>
      </c>
      <c r="I497" s="201">
        <f>Dat_02!G496</f>
        <v>0</v>
      </c>
      <c r="J497" s="207"/>
    </row>
    <row r="498" spans="2:10">
      <c r="B498" s="198"/>
      <c r="C498" s="199">
        <f>Dat_02!B497</f>
        <v>45633</v>
      </c>
      <c r="D498" s="198"/>
      <c r="E498" s="200">
        <f>Dat_02!C497</f>
        <v>40.162962339937152</v>
      </c>
      <c r="F498" s="200">
        <f>Dat_02!D497</f>
        <v>104.34579689704225</v>
      </c>
      <c r="G498" s="200">
        <f>Dat_02!E497</f>
        <v>40.162962339937152</v>
      </c>
      <c r="I498" s="201">
        <f>Dat_02!G497</f>
        <v>0</v>
      </c>
      <c r="J498" s="207"/>
    </row>
    <row r="499" spans="2:10">
      <c r="B499" s="198"/>
      <c r="C499" s="199">
        <f>Dat_02!B498</f>
        <v>45634</v>
      </c>
      <c r="D499" s="198"/>
      <c r="E499" s="200">
        <f>Dat_02!C498</f>
        <v>38.804149971937157</v>
      </c>
      <c r="F499" s="200">
        <f>Dat_02!D498</f>
        <v>104.34579689704225</v>
      </c>
      <c r="G499" s="200">
        <f>Dat_02!E498</f>
        <v>38.804149971937157</v>
      </c>
      <c r="I499" s="201">
        <f>Dat_02!G498</f>
        <v>0</v>
      </c>
      <c r="J499" s="207"/>
    </row>
    <row r="500" spans="2:10">
      <c r="B500" s="198"/>
      <c r="C500" s="199">
        <f>Dat_02!B499</f>
        <v>45635</v>
      </c>
      <c r="D500" s="198"/>
      <c r="E500" s="200">
        <f>Dat_02!C499</f>
        <v>63.322006991937151</v>
      </c>
      <c r="F500" s="200">
        <f>Dat_02!D499</f>
        <v>104.34579689704225</v>
      </c>
      <c r="G500" s="200">
        <f>Dat_02!E499</f>
        <v>63.322006991937151</v>
      </c>
      <c r="I500" s="201">
        <f>Dat_02!G499</f>
        <v>0</v>
      </c>
      <c r="J500" s="207"/>
    </row>
    <row r="501" spans="2:10">
      <c r="B501" s="198"/>
      <c r="C501" s="199">
        <f>Dat_02!B500</f>
        <v>45636</v>
      </c>
      <c r="D501" s="198"/>
      <c r="E501" s="200">
        <f>Dat_02!C500</f>
        <v>102.49785781593529</v>
      </c>
      <c r="F501" s="200">
        <f>Dat_02!D500</f>
        <v>104.34579689704225</v>
      </c>
      <c r="G501" s="200">
        <f>Dat_02!E500</f>
        <v>102.49785781593529</v>
      </c>
      <c r="I501" s="201">
        <f>Dat_02!G500</f>
        <v>0</v>
      </c>
      <c r="J501" s="207"/>
    </row>
    <row r="502" spans="2:10">
      <c r="B502" s="198"/>
      <c r="C502" s="199">
        <f>Dat_02!B501</f>
        <v>45637</v>
      </c>
      <c r="D502" s="198"/>
      <c r="E502" s="200">
        <f>Dat_02!C501</f>
        <v>108.2293404624332</v>
      </c>
      <c r="F502" s="200">
        <f>Dat_02!D501</f>
        <v>104.34579689704225</v>
      </c>
      <c r="G502" s="200">
        <f>Dat_02!E501</f>
        <v>104.34579689704225</v>
      </c>
      <c r="I502" s="201">
        <f>Dat_02!G501</f>
        <v>0</v>
      </c>
      <c r="J502" s="207"/>
    </row>
    <row r="503" spans="2:10">
      <c r="B503" s="198"/>
      <c r="C503" s="199">
        <f>Dat_02!B502</f>
        <v>45638</v>
      </c>
      <c r="D503" s="198"/>
      <c r="E503" s="200">
        <f>Dat_02!C502</f>
        <v>113.80277490243134</v>
      </c>
      <c r="F503" s="200">
        <f>Dat_02!D502</f>
        <v>104.34579689704225</v>
      </c>
      <c r="G503" s="200">
        <f>Dat_02!E502</f>
        <v>104.34579689704225</v>
      </c>
      <c r="I503" s="201">
        <f>Dat_02!G502</f>
        <v>0</v>
      </c>
      <c r="J503" s="207"/>
    </row>
    <row r="504" spans="2:10">
      <c r="B504" s="198"/>
      <c r="C504" s="199">
        <f>Dat_02!B503</f>
        <v>45639</v>
      </c>
      <c r="D504" s="198"/>
      <c r="E504" s="200">
        <f>Dat_02!C503</f>
        <v>110.82258629043135</v>
      </c>
      <c r="F504" s="200">
        <f>Dat_02!D503</f>
        <v>104.34579689704225</v>
      </c>
      <c r="G504" s="200">
        <f>Dat_02!E503</f>
        <v>104.34579689704225</v>
      </c>
      <c r="I504" s="201">
        <f>Dat_02!G503</f>
        <v>0</v>
      </c>
      <c r="J504" s="207"/>
    </row>
    <row r="505" spans="2:10">
      <c r="B505" s="198"/>
      <c r="C505" s="199">
        <f>Dat_02!B504</f>
        <v>45640</v>
      </c>
      <c r="D505" s="198"/>
      <c r="E505" s="200">
        <f>Dat_02!C504</f>
        <v>80.227083350431329</v>
      </c>
      <c r="F505" s="200">
        <f>Dat_02!D504</f>
        <v>104.34579689704225</v>
      </c>
      <c r="G505" s="200">
        <f>Dat_02!E504</f>
        <v>80.227083350431329</v>
      </c>
      <c r="I505" s="201">
        <f>Dat_02!G504</f>
        <v>0</v>
      </c>
      <c r="J505" s="207"/>
    </row>
    <row r="506" spans="2:10">
      <c r="B506" s="198"/>
      <c r="C506" s="199">
        <f>Dat_02!B505</f>
        <v>45641</v>
      </c>
      <c r="D506" s="198"/>
      <c r="E506" s="200">
        <f>Dat_02!C505</f>
        <v>39.7176590744332</v>
      </c>
      <c r="F506" s="200">
        <f>Dat_02!D505</f>
        <v>104.34579689704225</v>
      </c>
      <c r="G506" s="200">
        <f>Dat_02!E505</f>
        <v>39.7176590744332</v>
      </c>
      <c r="I506" s="201">
        <f>Dat_02!G505</f>
        <v>104.34579689704225</v>
      </c>
      <c r="J506" s="207"/>
    </row>
    <row r="507" spans="2:10">
      <c r="B507" s="198"/>
      <c r="C507" s="199">
        <f>Dat_02!B506</f>
        <v>45642</v>
      </c>
      <c r="D507" s="198"/>
      <c r="E507" s="200">
        <f>Dat_02!C506</f>
        <v>64.088950914433198</v>
      </c>
      <c r="F507" s="200">
        <f>Dat_02!D506</f>
        <v>104.34579689704225</v>
      </c>
      <c r="G507" s="200">
        <f>Dat_02!E506</f>
        <v>64.088950914433198</v>
      </c>
      <c r="I507" s="201">
        <f>Dat_02!G506</f>
        <v>0</v>
      </c>
      <c r="J507" s="207"/>
    </row>
    <row r="508" spans="2:10">
      <c r="B508" s="198"/>
      <c r="C508" s="199">
        <f>Dat_02!B507</f>
        <v>45643</v>
      </c>
      <c r="D508" s="198"/>
      <c r="E508" s="200">
        <f>Dat_02!C507</f>
        <v>70.47621098243134</v>
      </c>
      <c r="F508" s="200">
        <f>Dat_02!D507</f>
        <v>104.34579689704225</v>
      </c>
      <c r="G508" s="200">
        <f>Dat_02!E507</f>
        <v>70.47621098243134</v>
      </c>
      <c r="I508" s="201">
        <f>Dat_02!G507</f>
        <v>0</v>
      </c>
      <c r="J508" s="207"/>
    </row>
    <row r="509" spans="2:10">
      <c r="B509" s="198"/>
      <c r="C509" s="199">
        <f>Dat_02!B508</f>
        <v>45644</v>
      </c>
      <c r="D509" s="198"/>
      <c r="E509" s="200">
        <f>Dat_02!C508</f>
        <v>92.598211698818446</v>
      </c>
      <c r="F509" s="200">
        <f>Dat_02!D508</f>
        <v>104.34579689704225</v>
      </c>
      <c r="G509" s="200">
        <f>Dat_02!E508</f>
        <v>92.598211698818446</v>
      </c>
      <c r="I509" s="201">
        <f>Dat_02!G508</f>
        <v>0</v>
      </c>
      <c r="J509" s="207"/>
    </row>
    <row r="510" spans="2:10">
      <c r="B510" s="198"/>
      <c r="C510" s="199">
        <f>Dat_02!B509</f>
        <v>45645</v>
      </c>
      <c r="D510" s="198"/>
      <c r="E510" s="200">
        <f>Dat_02!C509</f>
        <v>75.712627666816587</v>
      </c>
      <c r="F510" s="200">
        <f>Dat_02!D509</f>
        <v>104.34579689704225</v>
      </c>
      <c r="G510" s="200">
        <f>Dat_02!E509</f>
        <v>75.712627666816587</v>
      </c>
      <c r="I510" s="201">
        <f>Dat_02!G509</f>
        <v>0</v>
      </c>
      <c r="J510" s="207"/>
    </row>
    <row r="511" spans="2:10">
      <c r="B511" s="198"/>
      <c r="C511" s="199">
        <f>Dat_02!B510</f>
        <v>45646</v>
      </c>
      <c r="D511" s="198"/>
      <c r="E511" s="200">
        <f>Dat_02!C510</f>
        <v>92.45569500281843</v>
      </c>
      <c r="F511" s="200">
        <f>Dat_02!D510</f>
        <v>104.34579689704225</v>
      </c>
      <c r="G511" s="200">
        <f>Dat_02!E510</f>
        <v>92.45569500281843</v>
      </c>
      <c r="I511" s="201">
        <f>Dat_02!G510</f>
        <v>0</v>
      </c>
      <c r="J511" s="207"/>
    </row>
    <row r="512" spans="2:10">
      <c r="B512" s="198"/>
      <c r="C512" s="199">
        <f>Dat_02!B511</f>
        <v>45647</v>
      </c>
      <c r="D512" s="198"/>
      <c r="E512" s="200">
        <f>Dat_02!C511</f>
        <v>78.206707970816581</v>
      </c>
      <c r="F512" s="200">
        <f>Dat_02!D511</f>
        <v>104.34579689704225</v>
      </c>
      <c r="G512" s="200">
        <f>Dat_02!E511</f>
        <v>78.206707970816581</v>
      </c>
      <c r="I512" s="201">
        <f>Dat_02!G511</f>
        <v>0</v>
      </c>
      <c r="J512" s="207"/>
    </row>
    <row r="513" spans="2:10">
      <c r="B513" s="198"/>
      <c r="C513" s="199">
        <f>Dat_02!B512</f>
        <v>45648</v>
      </c>
      <c r="D513" s="198"/>
      <c r="E513" s="200">
        <f>Dat_02!C512</f>
        <v>61.799051530818438</v>
      </c>
      <c r="F513" s="200">
        <f>Dat_02!D512</f>
        <v>104.34579689704225</v>
      </c>
      <c r="G513" s="200">
        <f>Dat_02!E512</f>
        <v>61.799051530818438</v>
      </c>
      <c r="I513" s="201">
        <f>Dat_02!G512</f>
        <v>0</v>
      </c>
      <c r="J513" s="207"/>
    </row>
    <row r="514" spans="2:10">
      <c r="B514" s="198"/>
      <c r="C514" s="199">
        <f>Dat_02!B513</f>
        <v>45649</v>
      </c>
      <c r="D514" s="198"/>
      <c r="E514" s="200">
        <f>Dat_02!C513</f>
        <v>57.386626711818444</v>
      </c>
      <c r="F514" s="200">
        <f>Dat_02!D513</f>
        <v>104.34579689704225</v>
      </c>
      <c r="G514" s="200">
        <f>Dat_02!E513</f>
        <v>57.386626711818444</v>
      </c>
      <c r="I514" s="201">
        <f>Dat_02!G513</f>
        <v>0</v>
      </c>
      <c r="J514" s="207"/>
    </row>
    <row r="515" spans="2:10">
      <c r="B515" s="198"/>
      <c r="C515" s="199">
        <f>Dat_02!B514</f>
        <v>45650</v>
      </c>
      <c r="D515" s="198"/>
      <c r="E515" s="200">
        <f>Dat_02!C514</f>
        <v>52.449582449816582</v>
      </c>
      <c r="F515" s="200">
        <f>Dat_02!D514</f>
        <v>104.34579689704225</v>
      </c>
      <c r="G515" s="200">
        <f>Dat_02!E514</f>
        <v>52.449582449816582</v>
      </c>
      <c r="I515" s="201">
        <f>Dat_02!G514</f>
        <v>0</v>
      </c>
      <c r="J515" s="207"/>
    </row>
    <row r="516" spans="2:10">
      <c r="B516" s="198"/>
      <c r="C516" s="199">
        <f>Dat_02!B515</f>
        <v>45651</v>
      </c>
      <c r="D516" s="198"/>
      <c r="E516" s="200">
        <f>Dat_02!C515</f>
        <v>61.08341566762121</v>
      </c>
      <c r="F516" s="200">
        <f>Dat_02!D515</f>
        <v>104.34579689704225</v>
      </c>
      <c r="G516" s="200">
        <f>Dat_02!E515</f>
        <v>61.08341566762121</v>
      </c>
      <c r="I516" s="201">
        <f>Dat_02!G515</f>
        <v>0</v>
      </c>
      <c r="J516" s="207"/>
    </row>
    <row r="517" spans="2:10">
      <c r="B517" s="198"/>
      <c r="C517" s="199">
        <f>Dat_02!B516</f>
        <v>45652</v>
      </c>
      <c r="D517" s="198"/>
      <c r="E517" s="200">
        <f>Dat_02!C516</f>
        <v>89.46091912362121</v>
      </c>
      <c r="F517" s="200">
        <f>Dat_02!D516</f>
        <v>104.34579689704225</v>
      </c>
      <c r="G517" s="200">
        <f>Dat_02!E516</f>
        <v>89.46091912362121</v>
      </c>
      <c r="I517" s="201">
        <f>Dat_02!G516</f>
        <v>0</v>
      </c>
      <c r="J517" s="207"/>
    </row>
    <row r="518" spans="2:10">
      <c r="B518" s="198"/>
      <c r="C518" s="199">
        <f>Dat_02!B517</f>
        <v>45653</v>
      </c>
      <c r="D518" s="198"/>
      <c r="E518" s="200">
        <f>Dat_02!C517</f>
        <v>90.775996751621207</v>
      </c>
      <c r="F518" s="200">
        <f>Dat_02!D517</f>
        <v>104.34579689704225</v>
      </c>
      <c r="G518" s="200">
        <f>Dat_02!E517</f>
        <v>90.775996751621207</v>
      </c>
      <c r="I518" s="201">
        <f>Dat_02!G517</f>
        <v>0</v>
      </c>
      <c r="J518" s="207"/>
    </row>
    <row r="519" spans="2:10">
      <c r="B519" s="198"/>
      <c r="C519" s="199">
        <f>Dat_02!B518</f>
        <v>45654</v>
      </c>
      <c r="D519" s="198"/>
      <c r="E519" s="200">
        <f>Dat_02!C518</f>
        <v>93.651292132621208</v>
      </c>
      <c r="F519" s="200">
        <f>Dat_02!D518</f>
        <v>104.34579689704225</v>
      </c>
      <c r="G519" s="200">
        <f>Dat_02!E518</f>
        <v>93.651292132621208</v>
      </c>
      <c r="I519" s="201">
        <f>Dat_02!G518</f>
        <v>0</v>
      </c>
      <c r="J519" s="207"/>
    </row>
    <row r="520" spans="2:10">
      <c r="B520" s="198"/>
      <c r="C520" s="199">
        <f>Dat_02!B519</f>
        <v>45655</v>
      </c>
      <c r="D520" s="198"/>
      <c r="E520" s="200">
        <f>Dat_02!C519</f>
        <v>85.887283035621209</v>
      </c>
      <c r="F520" s="200">
        <f>Dat_02!D519</f>
        <v>104.34579689704225</v>
      </c>
      <c r="G520" s="200">
        <f>Dat_02!E519</f>
        <v>85.887283035621209</v>
      </c>
      <c r="I520" s="201">
        <f>Dat_02!G519</f>
        <v>0</v>
      </c>
      <c r="J520" s="207"/>
    </row>
    <row r="521" spans="2:10">
      <c r="B521" s="198"/>
      <c r="C521" s="199">
        <f>Dat_02!B520</f>
        <v>45656</v>
      </c>
      <c r="D521" s="198"/>
      <c r="E521" s="200">
        <f>Dat_02!C520</f>
        <v>98.553430639621212</v>
      </c>
      <c r="F521" s="200">
        <f>Dat_02!D520</f>
        <v>104.34579689704225</v>
      </c>
      <c r="G521" s="200">
        <f>Dat_02!E520</f>
        <v>98.553430639621212</v>
      </c>
      <c r="I521" s="201">
        <f>Dat_02!G520</f>
        <v>0</v>
      </c>
      <c r="J521" s="207"/>
    </row>
    <row r="522" spans="2:10">
      <c r="B522" s="198"/>
      <c r="C522" s="199">
        <f>Dat_02!B521</f>
        <v>45657</v>
      </c>
      <c r="D522" s="198"/>
      <c r="E522" s="200">
        <f>Dat_02!C521</f>
        <v>93.224963215623077</v>
      </c>
      <c r="F522" s="200">
        <f>Dat_02!D521</f>
        <v>104.34579689704225</v>
      </c>
      <c r="G522" s="200">
        <f>Dat_02!E521</f>
        <v>93.224963215623077</v>
      </c>
      <c r="I522" s="201">
        <f>Dat_02!G521</f>
        <v>0</v>
      </c>
      <c r="J522" s="207"/>
    </row>
    <row r="523" spans="2:10">
      <c r="B523" s="198"/>
      <c r="C523" s="199">
        <f>Dat_02!B522</f>
        <v>45658</v>
      </c>
      <c r="D523" s="198"/>
      <c r="E523" s="200">
        <f>Dat_02!C522</f>
        <v>53.764441277254129</v>
      </c>
      <c r="F523" s="200">
        <f>Dat_02!D522</f>
        <v>119.24912559323448</v>
      </c>
      <c r="G523" s="200">
        <f>Dat_02!E522</f>
        <v>53.764441277254129</v>
      </c>
      <c r="I523" s="201">
        <f>Dat_02!G522</f>
        <v>0</v>
      </c>
      <c r="J523" s="207"/>
    </row>
    <row r="524" spans="2:10">
      <c r="B524" s="198"/>
      <c r="C524" s="199">
        <f>Dat_02!B523</f>
        <v>45659</v>
      </c>
      <c r="D524" s="198"/>
      <c r="E524" s="200">
        <f>Dat_02!C523</f>
        <v>69.234749627254118</v>
      </c>
      <c r="F524" s="200">
        <f>Dat_02!D523</f>
        <v>119.24912559323448</v>
      </c>
      <c r="G524" s="200">
        <f>Dat_02!E523</f>
        <v>69.234749627254118</v>
      </c>
      <c r="I524" s="201">
        <f>Dat_02!G523</f>
        <v>0</v>
      </c>
      <c r="J524" s="207"/>
    </row>
    <row r="525" spans="2:10">
      <c r="B525" s="198"/>
      <c r="C525" s="199">
        <f>Dat_02!B524</f>
        <v>45660</v>
      </c>
      <c r="D525" s="198"/>
      <c r="E525" s="200">
        <f>Dat_02!C524</f>
        <v>66.199535153254118</v>
      </c>
      <c r="F525" s="200">
        <f>Dat_02!D524</f>
        <v>119.24912559323448</v>
      </c>
      <c r="G525" s="200">
        <f>Dat_02!E524</f>
        <v>66.199535153254118</v>
      </c>
      <c r="I525" s="201">
        <f>Dat_02!G524</f>
        <v>0</v>
      </c>
      <c r="J525" s="207"/>
    </row>
    <row r="526" spans="2:10">
      <c r="B526" s="198"/>
      <c r="C526" s="199">
        <f>Dat_02!B525</f>
        <v>45661</v>
      </c>
      <c r="D526" s="198"/>
      <c r="E526" s="200">
        <f>Dat_02!C525</f>
        <v>75.288390178257842</v>
      </c>
      <c r="F526" s="200">
        <f>Dat_02!D525</f>
        <v>119.24912559323448</v>
      </c>
      <c r="G526" s="200">
        <f>Dat_02!E525</f>
        <v>75.288390178257842</v>
      </c>
      <c r="I526" s="201">
        <f>Dat_02!G525</f>
        <v>0</v>
      </c>
      <c r="J526" s="207"/>
    </row>
    <row r="527" spans="2:10">
      <c r="B527" s="198"/>
      <c r="C527" s="199">
        <f>Dat_02!B526</f>
        <v>45662</v>
      </c>
      <c r="D527" s="198"/>
      <c r="E527" s="200">
        <f>Dat_02!C526</f>
        <v>41.450572590254126</v>
      </c>
      <c r="F527" s="200">
        <f>Dat_02!D526</f>
        <v>119.24912559323448</v>
      </c>
      <c r="G527" s="200">
        <f>Dat_02!E526</f>
        <v>41.450572590254126</v>
      </c>
      <c r="I527" s="201">
        <f>Dat_02!G526</f>
        <v>0</v>
      </c>
      <c r="J527" s="207"/>
    </row>
    <row r="528" spans="2:10">
      <c r="B528" s="198"/>
      <c r="C528" s="199">
        <f>Dat_02!B527</f>
        <v>45663</v>
      </c>
      <c r="D528" s="198"/>
      <c r="E528" s="200">
        <f>Dat_02!C527</f>
        <v>49.20759138225413</v>
      </c>
      <c r="F528" s="200">
        <f>Dat_02!D527</f>
        <v>119.24912559323448</v>
      </c>
      <c r="G528" s="200">
        <f>Dat_02!E527</f>
        <v>49.20759138225413</v>
      </c>
      <c r="I528" s="201">
        <f>Dat_02!G527</f>
        <v>0</v>
      </c>
      <c r="J528" s="207"/>
    </row>
    <row r="529" spans="2:10">
      <c r="B529" s="198"/>
      <c r="C529" s="199">
        <f>Dat_02!B528</f>
        <v>45664</v>
      </c>
      <c r="D529" s="198"/>
      <c r="E529" s="200">
        <f>Dat_02!C528</f>
        <v>67.076790990255986</v>
      </c>
      <c r="F529" s="200">
        <f>Dat_02!D528</f>
        <v>119.24912559323448</v>
      </c>
      <c r="G529" s="200">
        <f>Dat_02!E528</f>
        <v>67.076790990255986</v>
      </c>
      <c r="I529" s="201">
        <f>Dat_02!G528</f>
        <v>0</v>
      </c>
      <c r="J529" s="207"/>
    </row>
    <row r="530" spans="2:10">
      <c r="B530" s="198"/>
      <c r="C530" s="199">
        <f>Dat_02!B529</f>
        <v>45665</v>
      </c>
      <c r="D530" s="198"/>
      <c r="E530" s="200">
        <f>Dat_02!C529</f>
        <v>136.52447012135673</v>
      </c>
      <c r="F530" s="200">
        <f>Dat_02!D529</f>
        <v>119.24912559323448</v>
      </c>
      <c r="G530" s="200">
        <f>Dat_02!E529</f>
        <v>119.24912559323448</v>
      </c>
      <c r="I530" s="201">
        <f>Dat_02!G529</f>
        <v>0</v>
      </c>
      <c r="J530" s="207"/>
    </row>
    <row r="531" spans="2:10">
      <c r="B531" s="198"/>
      <c r="C531" s="199">
        <f>Dat_02!B530</f>
        <v>45666</v>
      </c>
      <c r="D531" s="198"/>
      <c r="E531" s="200">
        <f>Dat_02!C530</f>
        <v>137.15978352435482</v>
      </c>
      <c r="F531" s="200">
        <f>Dat_02!D530</f>
        <v>119.24912559323448</v>
      </c>
      <c r="G531" s="200">
        <f>Dat_02!E530</f>
        <v>119.24912559323448</v>
      </c>
      <c r="I531" s="201">
        <f>Dat_02!G530</f>
        <v>0</v>
      </c>
      <c r="J531" s="207"/>
    </row>
    <row r="532" spans="2:10">
      <c r="B532" s="198"/>
      <c r="C532" s="199">
        <f>Dat_02!B531</f>
        <v>45667</v>
      </c>
      <c r="D532" s="198"/>
      <c r="E532" s="200">
        <f>Dat_02!C531</f>
        <v>160.75150758735668</v>
      </c>
      <c r="F532" s="200">
        <f>Dat_02!D531</f>
        <v>119.24912559323448</v>
      </c>
      <c r="G532" s="200">
        <f>Dat_02!E531</f>
        <v>119.24912559323448</v>
      </c>
      <c r="I532" s="201">
        <f>Dat_02!G531</f>
        <v>0</v>
      </c>
      <c r="J532" s="207"/>
    </row>
    <row r="533" spans="2:10">
      <c r="B533" s="198"/>
      <c r="C533" s="199">
        <f>Dat_02!B532</f>
        <v>45668</v>
      </c>
      <c r="D533" s="198"/>
      <c r="E533" s="200">
        <f>Dat_02!C532</f>
        <v>126.24398214435671</v>
      </c>
      <c r="F533" s="200">
        <f>Dat_02!D532</f>
        <v>119.24912559323448</v>
      </c>
      <c r="G533" s="200">
        <f>Dat_02!E532</f>
        <v>119.24912559323448</v>
      </c>
      <c r="I533" s="201">
        <f>Dat_02!G532</f>
        <v>0</v>
      </c>
      <c r="J533" s="207"/>
    </row>
    <row r="534" spans="2:10">
      <c r="B534" s="198"/>
      <c r="C534" s="199">
        <f>Dat_02!B533</f>
        <v>45669</v>
      </c>
      <c r="D534" s="198"/>
      <c r="E534" s="200">
        <f>Dat_02!C533</f>
        <v>111.39764761635669</v>
      </c>
      <c r="F534" s="200">
        <f>Dat_02!D533</f>
        <v>119.24912559323448</v>
      </c>
      <c r="G534" s="200">
        <f>Dat_02!E533</f>
        <v>111.39764761635669</v>
      </c>
      <c r="I534" s="201">
        <f>Dat_02!G533</f>
        <v>0</v>
      </c>
      <c r="J534" s="207"/>
    </row>
    <row r="535" spans="2:10">
      <c r="B535" s="198"/>
      <c r="C535" s="199">
        <f>Dat_02!B534</f>
        <v>45670</v>
      </c>
      <c r="D535" s="198"/>
      <c r="E535" s="200">
        <f>Dat_02!C534</f>
        <v>151.45372460435669</v>
      </c>
      <c r="F535" s="200">
        <f>Dat_02!D534</f>
        <v>119.24912559323448</v>
      </c>
      <c r="G535" s="200">
        <f>Dat_02!E534</f>
        <v>119.24912559323448</v>
      </c>
      <c r="I535" s="201">
        <f>Dat_02!G534</f>
        <v>0</v>
      </c>
      <c r="J535" s="207"/>
    </row>
    <row r="536" spans="2:10">
      <c r="B536" s="198"/>
      <c r="C536" s="199">
        <f>Dat_02!B535</f>
        <v>45671</v>
      </c>
      <c r="D536" s="198"/>
      <c r="E536" s="200">
        <f>Dat_02!C535</f>
        <v>166.9272434003567</v>
      </c>
      <c r="F536" s="200">
        <f>Dat_02!D535</f>
        <v>119.24912559323448</v>
      </c>
      <c r="G536" s="200">
        <f>Dat_02!E535</f>
        <v>119.24912559323448</v>
      </c>
      <c r="I536" s="201">
        <f>Dat_02!G535</f>
        <v>0</v>
      </c>
      <c r="J536" s="207"/>
    </row>
    <row r="537" spans="2:10">
      <c r="B537" s="198"/>
      <c r="C537" s="199">
        <f>Dat_02!B536</f>
        <v>45672</v>
      </c>
      <c r="D537" s="198"/>
      <c r="E537" s="200">
        <f>Dat_02!C536</f>
        <v>102.28984713263283</v>
      </c>
      <c r="F537" s="200">
        <f>Dat_02!D536</f>
        <v>119.24912559323448</v>
      </c>
      <c r="G537" s="200">
        <f>Dat_02!E536</f>
        <v>102.28984713263283</v>
      </c>
      <c r="I537" s="201">
        <f>Dat_02!G536</f>
        <v>119.24912559323448</v>
      </c>
      <c r="J537" s="207"/>
    </row>
    <row r="538" spans="2:10">
      <c r="B538" s="198"/>
      <c r="C538" s="199">
        <f>Dat_02!B537</f>
        <v>45673</v>
      </c>
      <c r="D538" s="198"/>
      <c r="E538" s="200">
        <f>Dat_02!C537</f>
        <v>105.35180540863281</v>
      </c>
      <c r="F538" s="200">
        <f>Dat_02!D537</f>
        <v>119.24912559323448</v>
      </c>
      <c r="G538" s="200">
        <f>Dat_02!E537</f>
        <v>105.35180540863281</v>
      </c>
      <c r="I538" s="201">
        <f>Dat_02!G537</f>
        <v>0</v>
      </c>
      <c r="J538" s="207"/>
    </row>
    <row r="539" spans="2:10">
      <c r="B539" s="198"/>
      <c r="C539" s="199">
        <f>Dat_02!B538</f>
        <v>45674</v>
      </c>
      <c r="D539" s="198"/>
      <c r="E539" s="200">
        <f>Dat_02!C538</f>
        <v>109.97886628463283</v>
      </c>
      <c r="F539" s="200">
        <f>Dat_02!D538</f>
        <v>119.24912559323448</v>
      </c>
      <c r="G539" s="200">
        <f>Dat_02!E538</f>
        <v>109.97886628463283</v>
      </c>
      <c r="I539" s="201">
        <f>Dat_02!G538</f>
        <v>0</v>
      </c>
      <c r="J539" s="207"/>
    </row>
    <row r="540" spans="2:10">
      <c r="B540" s="198"/>
      <c r="C540" s="199">
        <f>Dat_02!B539</f>
        <v>45675</v>
      </c>
      <c r="D540" s="198"/>
      <c r="E540" s="200">
        <f>Dat_02!C539</f>
        <v>105.25200464463283</v>
      </c>
      <c r="F540" s="200">
        <f>Dat_02!D539</f>
        <v>119.24912559323448</v>
      </c>
      <c r="G540" s="200">
        <f>Dat_02!E539</f>
        <v>105.25200464463283</v>
      </c>
      <c r="I540" s="201">
        <f>Dat_02!G539</f>
        <v>0</v>
      </c>
      <c r="J540" s="207"/>
    </row>
    <row r="541" spans="2:10">
      <c r="B541" s="198"/>
      <c r="C541" s="199">
        <f>Dat_02!B540</f>
        <v>45676</v>
      </c>
      <c r="D541" s="198"/>
      <c r="E541" s="200">
        <f>Dat_02!C540</f>
        <v>91.644863272630957</v>
      </c>
      <c r="F541" s="200">
        <f>Dat_02!D540</f>
        <v>119.24912559323448</v>
      </c>
      <c r="G541" s="200">
        <f>Dat_02!E540</f>
        <v>91.644863272630957</v>
      </c>
      <c r="I541" s="201">
        <f>Dat_02!G540</f>
        <v>0</v>
      </c>
      <c r="J541" s="207"/>
    </row>
    <row r="542" spans="2:10">
      <c r="B542" s="198"/>
      <c r="C542" s="199">
        <f>Dat_02!B541</f>
        <v>45677</v>
      </c>
      <c r="D542" s="198"/>
      <c r="E542" s="200">
        <f>Dat_02!C541</f>
        <v>106.65338957663282</v>
      </c>
      <c r="F542" s="200">
        <f>Dat_02!D541</f>
        <v>119.24912559323448</v>
      </c>
      <c r="G542" s="200">
        <f>Dat_02!E541</f>
        <v>106.65338957663282</v>
      </c>
      <c r="I542" s="201">
        <f>Dat_02!G541</f>
        <v>0</v>
      </c>
      <c r="J542" s="207"/>
    </row>
    <row r="543" spans="2:10">
      <c r="B543" s="198"/>
      <c r="C543" s="199">
        <f>Dat_02!B542</f>
        <v>45678</v>
      </c>
      <c r="D543" s="198"/>
      <c r="E543" s="200">
        <f>Dat_02!C542</f>
        <v>91.819980448634681</v>
      </c>
      <c r="F543" s="200">
        <f>Dat_02!D542</f>
        <v>119.24912559323448</v>
      </c>
      <c r="G543" s="200">
        <f>Dat_02!E542</f>
        <v>91.819980448634681</v>
      </c>
      <c r="I543" s="201">
        <f>Dat_02!G542</f>
        <v>0</v>
      </c>
      <c r="J543" s="207"/>
    </row>
    <row r="544" spans="2:10">
      <c r="B544" s="198"/>
      <c r="C544" s="199">
        <f>Dat_02!B543</f>
        <v>45679</v>
      </c>
      <c r="D544" s="198"/>
      <c r="E544" s="200">
        <f>Dat_02!C543</f>
        <v>168.19282105444529</v>
      </c>
      <c r="F544" s="200">
        <f>Dat_02!D543</f>
        <v>119.24912559323448</v>
      </c>
      <c r="G544" s="200">
        <f>Dat_02!E543</f>
        <v>119.24912559323448</v>
      </c>
      <c r="I544" s="201">
        <f>Dat_02!G543</f>
        <v>0</v>
      </c>
      <c r="J544" s="207"/>
    </row>
    <row r="545" spans="2:10">
      <c r="B545" s="198"/>
      <c r="C545" s="199">
        <f>Dat_02!B544</f>
        <v>45680</v>
      </c>
      <c r="D545" s="198"/>
      <c r="E545" s="200">
        <f>Dat_02!C544</f>
        <v>178.56540373044342</v>
      </c>
      <c r="F545" s="200">
        <f>Dat_02!D544</f>
        <v>119.24912559323448</v>
      </c>
      <c r="G545" s="200">
        <f>Dat_02!E544</f>
        <v>119.24912559323448</v>
      </c>
      <c r="I545" s="201">
        <f>Dat_02!G544</f>
        <v>0</v>
      </c>
      <c r="J545" s="207"/>
    </row>
    <row r="546" spans="2:10">
      <c r="B546" s="198"/>
      <c r="C546" s="199">
        <f>Dat_02!B545</f>
        <v>45681</v>
      </c>
      <c r="D546" s="198"/>
      <c r="E546" s="200">
        <f>Dat_02!C545</f>
        <v>159.96776198644716</v>
      </c>
      <c r="F546" s="200">
        <f>Dat_02!D545</f>
        <v>119.24912559323448</v>
      </c>
      <c r="G546" s="200">
        <f>Dat_02!E545</f>
        <v>119.24912559323448</v>
      </c>
      <c r="I546" s="201">
        <f>Dat_02!G545</f>
        <v>0</v>
      </c>
      <c r="J546" s="207"/>
    </row>
    <row r="547" spans="2:10">
      <c r="B547" s="198"/>
      <c r="C547" s="199">
        <f>Dat_02!B546</f>
        <v>45682</v>
      </c>
      <c r="D547" s="198"/>
      <c r="E547" s="200">
        <f>Dat_02!C546</f>
        <v>138.24897072644342</v>
      </c>
      <c r="F547" s="200">
        <f>Dat_02!D546</f>
        <v>119.24912559323448</v>
      </c>
      <c r="G547" s="200">
        <f>Dat_02!E546</f>
        <v>119.24912559323448</v>
      </c>
      <c r="I547" s="201">
        <f>Dat_02!G546</f>
        <v>0</v>
      </c>
      <c r="J547" s="207"/>
    </row>
    <row r="548" spans="2:10">
      <c r="B548" s="198"/>
      <c r="C548" s="199">
        <f>Dat_02!B547</f>
        <v>45683</v>
      </c>
      <c r="D548" s="198"/>
      <c r="E548" s="200">
        <f>Dat_02!C547</f>
        <v>126.93350439844528</v>
      </c>
      <c r="F548" s="200">
        <f>Dat_02!D547</f>
        <v>119.24912559323448</v>
      </c>
      <c r="G548" s="200">
        <f>Dat_02!E547</f>
        <v>119.24912559323448</v>
      </c>
      <c r="I548" s="201">
        <f>Dat_02!G547</f>
        <v>0</v>
      </c>
      <c r="J548" s="207"/>
    </row>
    <row r="549" spans="2:10">
      <c r="B549" s="198"/>
      <c r="C549" s="199">
        <f>Dat_02!B548</f>
        <v>45684</v>
      </c>
      <c r="D549" s="198"/>
      <c r="E549" s="200">
        <f>Dat_02!C548</f>
        <v>133.60649396244344</v>
      </c>
      <c r="F549" s="200">
        <f>Dat_02!D548</f>
        <v>119.24912559323448</v>
      </c>
      <c r="G549" s="200">
        <f>Dat_02!E548</f>
        <v>119.24912559323448</v>
      </c>
      <c r="I549" s="201">
        <f>Dat_02!G548</f>
        <v>0</v>
      </c>
      <c r="J549" s="207"/>
    </row>
    <row r="550" spans="2:10">
      <c r="B550" s="198"/>
      <c r="C550" s="199">
        <f>Dat_02!B549</f>
        <v>45685</v>
      </c>
      <c r="D550" s="198"/>
      <c r="E550" s="200">
        <f>Dat_02!C549</f>
        <v>163.06880287044345</v>
      </c>
      <c r="F550" s="200">
        <f>Dat_02!D549</f>
        <v>119.24912559323448</v>
      </c>
      <c r="G550" s="200">
        <f>Dat_02!E549</f>
        <v>119.24912559323448</v>
      </c>
      <c r="I550" s="201">
        <f>Dat_02!G549</f>
        <v>0</v>
      </c>
      <c r="J550" s="207"/>
    </row>
    <row r="551" spans="2:10">
      <c r="B551" s="198"/>
      <c r="C551" s="199">
        <f>Dat_02!B550</f>
        <v>45686</v>
      </c>
      <c r="D551" s="198"/>
      <c r="E551" s="200">
        <f>Dat_02!C550</f>
        <v>294.44144330035601</v>
      </c>
      <c r="F551" s="200">
        <f>Dat_02!D550</f>
        <v>119.24912559323448</v>
      </c>
      <c r="G551" s="200">
        <f>Dat_02!E550</f>
        <v>119.24912559323448</v>
      </c>
      <c r="I551" s="201">
        <f>Dat_02!G550</f>
        <v>0</v>
      </c>
      <c r="J551" s="207"/>
    </row>
    <row r="552" spans="2:10">
      <c r="B552" s="198"/>
      <c r="C552" s="199">
        <f>Dat_02!B551</f>
        <v>45687</v>
      </c>
      <c r="D552" s="198"/>
      <c r="E552" s="200">
        <f>Dat_02!C551</f>
        <v>284.45562372035045</v>
      </c>
      <c r="F552" s="200">
        <f>Dat_02!D551</f>
        <v>119.24912559323448</v>
      </c>
      <c r="G552" s="200">
        <f>Dat_02!E551</f>
        <v>119.24912559323448</v>
      </c>
      <c r="I552" s="201">
        <f>Dat_02!G551</f>
        <v>0</v>
      </c>
      <c r="J552" s="207"/>
    </row>
    <row r="553" spans="2:10">
      <c r="B553" s="198"/>
      <c r="C553" s="199">
        <f>Dat_02!B552</f>
        <v>45688</v>
      </c>
      <c r="D553" s="198"/>
      <c r="E553" s="200">
        <f>Dat_02!C552</f>
        <v>315.41940095635044</v>
      </c>
      <c r="F553" s="200">
        <f>Dat_02!D552</f>
        <v>119.24912559323448</v>
      </c>
      <c r="G553" s="200">
        <f>Dat_02!E552</f>
        <v>119.24912559323448</v>
      </c>
      <c r="I553" s="201">
        <f>Dat_02!G552</f>
        <v>0</v>
      </c>
      <c r="J553" s="207"/>
    </row>
    <row r="554" spans="2:10">
      <c r="B554" s="198"/>
      <c r="C554" s="199">
        <f>Dat_02!B553</f>
        <v>45689</v>
      </c>
      <c r="D554" s="198"/>
      <c r="E554" s="200">
        <f>Dat_02!C553</f>
        <v>307.05621244835601</v>
      </c>
      <c r="F554" s="200">
        <f>Dat_02!D553</f>
        <v>124.45770390135006</v>
      </c>
      <c r="G554" s="200">
        <f>Dat_02!E553</f>
        <v>124.45770390135006</v>
      </c>
      <c r="I554" s="201">
        <f>Dat_02!G553</f>
        <v>0</v>
      </c>
      <c r="J554" s="207"/>
    </row>
    <row r="555" spans="2:10">
      <c r="B555" s="198"/>
      <c r="C555" s="199">
        <f>Dat_02!B554</f>
        <v>45690</v>
      </c>
      <c r="D555" s="198"/>
      <c r="E555" s="200">
        <f>Dat_02!C554</f>
        <v>331.92154394435232</v>
      </c>
      <c r="F555" s="200">
        <f>Dat_02!D554</f>
        <v>124.45770390135006</v>
      </c>
      <c r="G555" s="200">
        <f>Dat_02!E554</f>
        <v>124.45770390135006</v>
      </c>
      <c r="I555" s="201">
        <f>Dat_02!G554</f>
        <v>0</v>
      </c>
      <c r="J555" s="207"/>
    </row>
    <row r="556" spans="2:10">
      <c r="B556" s="198"/>
      <c r="C556" s="199">
        <f>Dat_02!B555</f>
        <v>45691</v>
      </c>
      <c r="D556" s="198"/>
      <c r="E556" s="200">
        <f>Dat_02!C555</f>
        <v>338.39733230435229</v>
      </c>
      <c r="F556" s="200">
        <f>Dat_02!D555</f>
        <v>124.45770390135006</v>
      </c>
      <c r="G556" s="200">
        <f>Dat_02!E555</f>
        <v>124.45770390135006</v>
      </c>
      <c r="I556" s="201">
        <f>Dat_02!G555</f>
        <v>0</v>
      </c>
      <c r="J556" s="207"/>
    </row>
    <row r="557" spans="2:10">
      <c r="B557" s="198"/>
      <c r="C557" s="199">
        <f>Dat_02!B556</f>
        <v>45692</v>
      </c>
      <c r="D557" s="198"/>
      <c r="E557" s="200">
        <f>Dat_02!C556</f>
        <v>349.79502588435042</v>
      </c>
      <c r="F557" s="200">
        <f>Dat_02!D556</f>
        <v>124.45770390135006</v>
      </c>
      <c r="G557" s="200">
        <f>Dat_02!E556</f>
        <v>124.45770390135006</v>
      </c>
      <c r="I557" s="201">
        <f>Dat_02!G556</f>
        <v>0</v>
      </c>
      <c r="J557" s="207"/>
    </row>
    <row r="558" spans="2:10">
      <c r="B558" s="198"/>
      <c r="C558" s="199">
        <f>Dat_02!B557</f>
        <v>45693</v>
      </c>
      <c r="D558" s="198"/>
      <c r="E558" s="200">
        <f>Dat_02!C557</f>
        <v>158.44005216120613</v>
      </c>
      <c r="F558" s="200">
        <f>Dat_02!D557</f>
        <v>124.45770390135006</v>
      </c>
      <c r="G558" s="200">
        <f>Dat_02!E557</f>
        <v>124.45770390135006</v>
      </c>
      <c r="I558" s="201">
        <f>Dat_02!G557</f>
        <v>0</v>
      </c>
      <c r="J558" s="207"/>
    </row>
    <row r="559" spans="2:10">
      <c r="B559" s="198"/>
      <c r="C559" s="199">
        <f>Dat_02!B558</f>
        <v>45694</v>
      </c>
      <c r="D559" s="198"/>
      <c r="E559" s="200">
        <f>Dat_02!C558</f>
        <v>163.94527583720796</v>
      </c>
      <c r="F559" s="200">
        <f>Dat_02!D558</f>
        <v>124.45770390135006</v>
      </c>
      <c r="G559" s="200">
        <f>Dat_02!E558</f>
        <v>124.45770390135006</v>
      </c>
      <c r="I559" s="201">
        <f>Dat_02!G558</f>
        <v>0</v>
      </c>
      <c r="J559" s="207"/>
    </row>
    <row r="560" spans="2:10">
      <c r="B560" s="198"/>
      <c r="C560" s="199">
        <f>Dat_02!B559</f>
        <v>45695</v>
      </c>
      <c r="D560" s="198"/>
      <c r="E560" s="200">
        <f>Dat_02!C559</f>
        <v>156.43326061720612</v>
      </c>
      <c r="F560" s="200">
        <f>Dat_02!D559</f>
        <v>124.45770390135006</v>
      </c>
      <c r="G560" s="200">
        <f>Dat_02!E559</f>
        <v>124.45770390135006</v>
      </c>
      <c r="I560" s="201">
        <f>Dat_02!G559</f>
        <v>0</v>
      </c>
      <c r="J560" s="207"/>
    </row>
    <row r="561" spans="2:10">
      <c r="B561" s="198"/>
      <c r="C561" s="199">
        <f>Dat_02!B560</f>
        <v>45696</v>
      </c>
      <c r="D561" s="198"/>
      <c r="E561" s="200">
        <f>Dat_02!C560</f>
        <v>132.33195680120798</v>
      </c>
      <c r="F561" s="200">
        <f>Dat_02!D560</f>
        <v>124.45770390135006</v>
      </c>
      <c r="G561" s="200">
        <f>Dat_02!E560</f>
        <v>124.45770390135006</v>
      </c>
      <c r="I561" s="201">
        <f>Dat_02!G560</f>
        <v>0</v>
      </c>
      <c r="J561" s="207"/>
    </row>
    <row r="562" spans="2:10">
      <c r="B562" s="198"/>
      <c r="C562" s="199">
        <f>Dat_02!B561</f>
        <v>45697</v>
      </c>
      <c r="D562" s="198"/>
      <c r="E562" s="200">
        <f>Dat_02!C561</f>
        <v>141.74858868120984</v>
      </c>
      <c r="F562" s="200">
        <f>Dat_02!D561</f>
        <v>124.45770390135006</v>
      </c>
      <c r="G562" s="200">
        <f>Dat_02!E561</f>
        <v>124.45770390135006</v>
      </c>
      <c r="I562" s="201">
        <f>Dat_02!G561</f>
        <v>0</v>
      </c>
      <c r="J562" s="207"/>
    </row>
    <row r="563" spans="2:10">
      <c r="B563" s="198"/>
      <c r="C563" s="199">
        <f>Dat_02!B562</f>
        <v>45698</v>
      </c>
      <c r="D563" s="198"/>
      <c r="E563" s="200">
        <f>Dat_02!C562</f>
        <v>161.1817772252061</v>
      </c>
      <c r="F563" s="200">
        <f>Dat_02!D562</f>
        <v>124.45770390135006</v>
      </c>
      <c r="G563" s="200">
        <f>Dat_02!E562</f>
        <v>124.45770390135006</v>
      </c>
      <c r="I563" s="201">
        <f>Dat_02!G562</f>
        <v>0</v>
      </c>
      <c r="J563" s="207"/>
    </row>
    <row r="564" spans="2:10">
      <c r="B564" s="198"/>
      <c r="C564" s="199">
        <f>Dat_02!B563</f>
        <v>45699</v>
      </c>
      <c r="D564" s="198"/>
      <c r="E564" s="200">
        <f>Dat_02!C563</f>
        <v>157.21373700920608</v>
      </c>
      <c r="F564" s="200">
        <f>Dat_02!D563</f>
        <v>124.45770390135006</v>
      </c>
      <c r="G564" s="200">
        <f>Dat_02!E563</f>
        <v>124.45770390135006</v>
      </c>
      <c r="I564" s="201">
        <f>Dat_02!G563</f>
        <v>0</v>
      </c>
      <c r="J564" s="207"/>
    </row>
    <row r="565" spans="2:10">
      <c r="B565" s="198"/>
      <c r="C565" s="199">
        <f>Dat_02!B564</f>
        <v>45700</v>
      </c>
      <c r="D565" s="198"/>
      <c r="E565" s="200">
        <f>Dat_02!C564</f>
        <v>153.1398930899685</v>
      </c>
      <c r="F565" s="200">
        <f>Dat_02!D564</f>
        <v>124.45770390135006</v>
      </c>
      <c r="G565" s="200">
        <f>Dat_02!E564</f>
        <v>124.45770390135006</v>
      </c>
      <c r="I565" s="201">
        <f>Dat_02!G564</f>
        <v>0</v>
      </c>
      <c r="J565" s="207"/>
    </row>
    <row r="566" spans="2:10">
      <c r="B566" s="198"/>
      <c r="C566" s="199">
        <f>Dat_02!B565</f>
        <v>45701</v>
      </c>
      <c r="D566" s="198"/>
      <c r="E566" s="200">
        <f>Dat_02!C565</f>
        <v>153.1585223619704</v>
      </c>
      <c r="F566" s="200">
        <f>Dat_02!D565</f>
        <v>124.45770390135006</v>
      </c>
      <c r="G566" s="200">
        <f>Dat_02!E565</f>
        <v>124.45770390135006</v>
      </c>
      <c r="I566" s="201">
        <f>Dat_02!G565</f>
        <v>0</v>
      </c>
      <c r="J566" s="207"/>
    </row>
    <row r="567" spans="2:10">
      <c r="B567" s="198"/>
      <c r="C567" s="199">
        <f>Dat_02!B566</f>
        <v>45702</v>
      </c>
      <c r="D567" s="198"/>
      <c r="E567" s="200">
        <f>Dat_02!C566</f>
        <v>159.62870607396667</v>
      </c>
      <c r="F567" s="200">
        <f>Dat_02!D566</f>
        <v>124.45770390135006</v>
      </c>
      <c r="G567" s="200">
        <f>Dat_02!E566</f>
        <v>124.45770390135006</v>
      </c>
      <c r="I567" s="201">
        <f>Dat_02!G566</f>
        <v>0</v>
      </c>
      <c r="J567" s="207"/>
    </row>
    <row r="568" spans="2:10">
      <c r="B568" s="198"/>
      <c r="C568" s="199">
        <f>Dat_02!B567</f>
        <v>45703</v>
      </c>
      <c r="D568" s="198"/>
      <c r="E568" s="200">
        <f>Dat_02!C567</f>
        <v>145.24835440197037</v>
      </c>
      <c r="F568" s="200">
        <f>Dat_02!D567</f>
        <v>124.45770390135006</v>
      </c>
      <c r="G568" s="200">
        <f>Dat_02!E567</f>
        <v>124.45770390135006</v>
      </c>
      <c r="I568" s="201">
        <f>Dat_02!G567</f>
        <v>124.45770390135006</v>
      </c>
      <c r="J568" s="207"/>
    </row>
    <row r="569" spans="2:10">
      <c r="B569" s="198"/>
      <c r="C569" s="199">
        <f>Dat_02!B568</f>
        <v>45704</v>
      </c>
      <c r="D569" s="198"/>
      <c r="E569" s="200">
        <f>Dat_02!C568</f>
        <v>139.31572146196666</v>
      </c>
      <c r="F569" s="200">
        <f>Dat_02!D568</f>
        <v>124.45770390135006</v>
      </c>
      <c r="G569" s="200">
        <f>Dat_02!E568</f>
        <v>124.45770390135006</v>
      </c>
      <c r="I569" s="201">
        <f>Dat_02!G568</f>
        <v>0</v>
      </c>
      <c r="J569" s="207"/>
    </row>
    <row r="570" spans="2:10">
      <c r="B570" s="198"/>
      <c r="C570" s="199">
        <f>Dat_02!B569</f>
        <v>45705</v>
      </c>
      <c r="D570" s="198"/>
      <c r="E570" s="200">
        <f>Dat_02!C569</f>
        <v>152.62999366597037</v>
      </c>
      <c r="F570" s="200">
        <f>Dat_02!D569</f>
        <v>124.45770390135006</v>
      </c>
      <c r="G570" s="200">
        <f>Dat_02!E569</f>
        <v>124.45770390135006</v>
      </c>
      <c r="I570" s="201">
        <f>Dat_02!G569</f>
        <v>0</v>
      </c>
      <c r="J570" s="207"/>
    </row>
    <row r="571" spans="2:10">
      <c r="B571" s="198"/>
      <c r="C571" s="199">
        <f>Dat_02!B570</f>
        <v>45706</v>
      </c>
      <c r="D571" s="198"/>
      <c r="E571" s="200">
        <f>Dat_02!C570</f>
        <v>136.05788472996852</v>
      </c>
      <c r="F571" s="200">
        <f>Dat_02!D570</f>
        <v>124.45770390135006</v>
      </c>
      <c r="G571" s="200">
        <f>Dat_02!E570</f>
        <v>124.45770390135006</v>
      </c>
      <c r="I571" s="201">
        <f>Dat_02!G570</f>
        <v>0</v>
      </c>
      <c r="J571" s="207"/>
    </row>
    <row r="572" spans="2:10">
      <c r="B572" s="198"/>
      <c r="C572" s="199">
        <f>Dat_02!B571</f>
        <v>45707</v>
      </c>
      <c r="D572" s="198"/>
      <c r="E572" s="200">
        <f>Dat_02!C571</f>
        <v>140.99036622971258</v>
      </c>
      <c r="F572" s="200">
        <f>Dat_02!D571</f>
        <v>124.45770390135006</v>
      </c>
      <c r="G572" s="200">
        <f>Dat_02!E571</f>
        <v>124.45770390135006</v>
      </c>
      <c r="I572" s="201">
        <f>Dat_02!G571</f>
        <v>0</v>
      </c>
      <c r="J572" s="207"/>
    </row>
    <row r="573" spans="2:10">
      <c r="B573" s="198"/>
      <c r="C573" s="199">
        <f>Dat_02!B572</f>
        <v>45708</v>
      </c>
      <c r="D573" s="198"/>
      <c r="E573" s="200">
        <f>Dat_02!C572</f>
        <v>121.74371229771444</v>
      </c>
      <c r="F573" s="200">
        <f>Dat_02!D572</f>
        <v>124.45770390135006</v>
      </c>
      <c r="G573" s="200">
        <f>Dat_02!E572</f>
        <v>121.74371229771444</v>
      </c>
      <c r="I573" s="201">
        <f>Dat_02!G572</f>
        <v>0</v>
      </c>
      <c r="J573" s="207"/>
    </row>
    <row r="574" spans="2:10">
      <c r="B574" s="198"/>
      <c r="C574" s="199">
        <f>Dat_02!B573</f>
        <v>45709</v>
      </c>
      <c r="D574" s="198"/>
      <c r="E574" s="200">
        <f>Dat_02!C573</f>
        <v>87.389366705710714</v>
      </c>
      <c r="F574" s="200">
        <f>Dat_02!D573</f>
        <v>124.45770390135006</v>
      </c>
      <c r="G574" s="200">
        <f>Dat_02!E573</f>
        <v>87.389366705710714</v>
      </c>
      <c r="I574" s="201">
        <f>Dat_02!G573</f>
        <v>0</v>
      </c>
      <c r="J574" s="207"/>
    </row>
    <row r="575" spans="2:10">
      <c r="B575" s="198"/>
      <c r="C575" s="199">
        <f>Dat_02!B574</f>
        <v>45710</v>
      </c>
      <c r="D575" s="198"/>
      <c r="E575" s="200">
        <f>Dat_02!C574</f>
        <v>114.12641420971816</v>
      </c>
      <c r="F575" s="200">
        <f>Dat_02!D574</f>
        <v>124.45770390135006</v>
      </c>
      <c r="G575" s="200">
        <f>Dat_02!E574</f>
        <v>114.12641420971816</v>
      </c>
      <c r="I575" s="201">
        <f>Dat_02!G574</f>
        <v>0</v>
      </c>
      <c r="J575" s="207"/>
    </row>
    <row r="576" spans="2:10">
      <c r="B576" s="198"/>
      <c r="C576" s="199">
        <f>Dat_02!B575</f>
        <v>45711</v>
      </c>
      <c r="D576" s="198"/>
      <c r="E576" s="200">
        <f>Dat_02!C575</f>
        <v>83.005365149710713</v>
      </c>
      <c r="F576" s="200">
        <f>Dat_02!D575</f>
        <v>124.45770390135006</v>
      </c>
      <c r="G576" s="200">
        <f>Dat_02!E575</f>
        <v>83.005365149710713</v>
      </c>
      <c r="I576" s="201">
        <f>Dat_02!G575</f>
        <v>0</v>
      </c>
      <c r="J576" s="207"/>
    </row>
    <row r="577" spans="2:10">
      <c r="B577" s="198"/>
      <c r="C577" s="199">
        <f>Dat_02!B576</f>
        <v>45712</v>
      </c>
      <c r="D577" s="198"/>
      <c r="E577" s="200">
        <f>Dat_02!C576</f>
        <v>99.117957373714432</v>
      </c>
      <c r="F577" s="200">
        <f>Dat_02!D576</f>
        <v>124.45770390135006</v>
      </c>
      <c r="G577" s="200">
        <f>Dat_02!E576</f>
        <v>99.117957373714432</v>
      </c>
      <c r="I577" s="201">
        <f>Dat_02!G576</f>
        <v>0</v>
      </c>
      <c r="J577" s="207"/>
    </row>
    <row r="578" spans="2:10">
      <c r="B578" s="198"/>
      <c r="C578" s="199">
        <f>Dat_02!B577</f>
        <v>45713</v>
      </c>
      <c r="D578" s="198"/>
      <c r="E578" s="200">
        <f>Dat_02!C577</f>
        <v>110.66845132571072</v>
      </c>
      <c r="F578" s="200">
        <f>Dat_02!D577</f>
        <v>124.45770390135006</v>
      </c>
      <c r="G578" s="200">
        <f>Dat_02!E577</f>
        <v>110.66845132571072</v>
      </c>
      <c r="I578" s="201">
        <f>Dat_02!G577</f>
        <v>0</v>
      </c>
      <c r="J578" s="207"/>
    </row>
    <row r="579" spans="2:10">
      <c r="B579" s="198"/>
      <c r="C579" s="199">
        <f>Dat_02!B578</f>
        <v>45714</v>
      </c>
      <c r="D579" s="198"/>
      <c r="E579" s="200">
        <f>Dat_02!C578</f>
        <v>124.34216517880809</v>
      </c>
      <c r="F579" s="200">
        <f>Dat_02!D578</f>
        <v>124.45770390135006</v>
      </c>
      <c r="G579" s="200">
        <f>Dat_02!E578</f>
        <v>124.34216517880809</v>
      </c>
      <c r="I579" s="201">
        <f>Dat_02!G578</f>
        <v>0</v>
      </c>
      <c r="J579" s="207"/>
    </row>
    <row r="580" spans="2:10">
      <c r="B580" s="198"/>
      <c r="C580" s="199">
        <f>Dat_02!B579</f>
        <v>45715</v>
      </c>
      <c r="D580" s="198"/>
      <c r="E580" s="200">
        <f>Dat_02!C579</f>
        <v>138.81464372280621</v>
      </c>
      <c r="F580" s="200">
        <f>Dat_02!D579</f>
        <v>124.45770390135006</v>
      </c>
      <c r="G580" s="200">
        <f>Dat_02!E579</f>
        <v>124.45770390135006</v>
      </c>
      <c r="I580" s="201">
        <f>Dat_02!G579</f>
        <v>0</v>
      </c>
      <c r="J580" s="207"/>
    </row>
    <row r="581" spans="2:10">
      <c r="B581" s="198"/>
      <c r="C581" s="199">
        <f>Dat_02!B580</f>
        <v>45716</v>
      </c>
      <c r="D581" s="198"/>
      <c r="E581" s="200">
        <f>Dat_02!C580</f>
        <v>131.26248714280808</v>
      </c>
      <c r="F581" s="200">
        <f>Dat_02!D580</f>
        <v>124.45770390135006</v>
      </c>
      <c r="G581" s="200">
        <f>Dat_02!E580</f>
        <v>124.45770390135006</v>
      </c>
      <c r="I581" s="201">
        <f>Dat_02!G580</f>
        <v>0</v>
      </c>
      <c r="J581" s="207"/>
    </row>
    <row r="582" spans="2:10">
      <c r="B582" s="198"/>
      <c r="C582" s="199">
        <f>Dat_02!B581</f>
        <v>45717</v>
      </c>
      <c r="D582" s="198"/>
      <c r="E582" s="200">
        <f>Dat_02!C581</f>
        <v>80.179807062808095</v>
      </c>
      <c r="F582" s="200">
        <f>Dat_02!D581</f>
        <v>129.67177197597073</v>
      </c>
      <c r="G582" s="200">
        <f>Dat_02!E581</f>
        <v>80.179807062808095</v>
      </c>
      <c r="I582" s="201">
        <f>Dat_02!G581</f>
        <v>0</v>
      </c>
      <c r="J582" s="207"/>
    </row>
    <row r="583" spans="2:10">
      <c r="B583" s="198"/>
      <c r="C583" s="199">
        <f>Dat_02!B582</f>
        <v>45718</v>
      </c>
      <c r="D583" s="198"/>
      <c r="E583" s="200">
        <f>Dat_02!C582</f>
        <v>73.149780046808075</v>
      </c>
      <c r="F583" s="200">
        <f>Dat_02!D582</f>
        <v>129.67177197597073</v>
      </c>
      <c r="G583" s="200">
        <f>Dat_02!E582</f>
        <v>73.149780046808075</v>
      </c>
      <c r="I583" s="201">
        <f>Dat_02!G582</f>
        <v>0</v>
      </c>
      <c r="J583" s="207"/>
    </row>
    <row r="584" spans="2:10">
      <c r="B584" s="198"/>
      <c r="C584" s="199">
        <f>Dat_02!B583</f>
        <v>45719</v>
      </c>
      <c r="D584" s="198"/>
      <c r="E584" s="200">
        <f>Dat_02!C583</f>
        <v>121.22998893080623</v>
      </c>
      <c r="F584" s="200">
        <f>Dat_02!D583</f>
        <v>129.67177197597073</v>
      </c>
      <c r="G584" s="200">
        <f>Dat_02!E583</f>
        <v>121.22998893080623</v>
      </c>
      <c r="I584" s="201">
        <f>Dat_02!G583</f>
        <v>0</v>
      </c>
      <c r="J584" s="207"/>
    </row>
    <row r="585" spans="2:10">
      <c r="B585" s="198"/>
      <c r="C585" s="199">
        <f>Dat_02!B584</f>
        <v>45720</v>
      </c>
      <c r="D585" s="198"/>
      <c r="E585" s="200">
        <f>Dat_02!C584</f>
        <v>119.62776690280809</v>
      </c>
      <c r="F585" s="200">
        <f>Dat_02!D584</f>
        <v>129.67177197597073</v>
      </c>
      <c r="G585" s="200">
        <f>Dat_02!E584</f>
        <v>119.62776690280809</v>
      </c>
      <c r="I585" s="201">
        <f>Dat_02!G584</f>
        <v>0</v>
      </c>
      <c r="J585" s="207"/>
    </row>
    <row r="586" spans="2:10">
      <c r="B586" s="198"/>
      <c r="C586" s="199">
        <f>Dat_02!B585</f>
        <v>45721</v>
      </c>
      <c r="D586" s="198"/>
      <c r="E586" s="200">
        <f>Dat_02!C585</f>
        <v>186.19269156423655</v>
      </c>
      <c r="F586" s="200">
        <f>Dat_02!D585</f>
        <v>129.67177197597073</v>
      </c>
      <c r="G586" s="200">
        <f>Dat_02!E585</f>
        <v>129.67177197597073</v>
      </c>
      <c r="I586" s="201">
        <f>Dat_02!G585</f>
        <v>0</v>
      </c>
      <c r="J586" s="207"/>
    </row>
    <row r="587" spans="2:10">
      <c r="B587" s="198"/>
      <c r="C587" s="199">
        <f>Dat_02!B586</f>
        <v>45722</v>
      </c>
      <c r="D587" s="198"/>
      <c r="E587" s="200">
        <f>Dat_02!C586</f>
        <v>177.18801422823657</v>
      </c>
      <c r="F587" s="200">
        <f>Dat_02!D586</f>
        <v>129.67177197597073</v>
      </c>
      <c r="G587" s="200">
        <f>Dat_02!E586</f>
        <v>129.67177197597073</v>
      </c>
      <c r="I587" s="201">
        <f>Dat_02!G586</f>
        <v>0</v>
      </c>
      <c r="J587" s="207"/>
    </row>
    <row r="588" spans="2:10">
      <c r="B588" s="198"/>
      <c r="C588" s="199">
        <f>Dat_02!B587</f>
        <v>45723</v>
      </c>
      <c r="D588" s="198"/>
      <c r="E588" s="200">
        <f>Dat_02!C587</f>
        <v>163.07393469623472</v>
      </c>
      <c r="F588" s="200">
        <f>Dat_02!D587</f>
        <v>129.67177197597073</v>
      </c>
      <c r="G588" s="200">
        <f>Dat_02!E587</f>
        <v>129.67177197597073</v>
      </c>
      <c r="I588" s="201">
        <f>Dat_02!G587</f>
        <v>0</v>
      </c>
      <c r="J588" s="207"/>
    </row>
    <row r="589" spans="2:10">
      <c r="B589" s="198"/>
      <c r="C589" s="199">
        <f>Dat_02!B588</f>
        <v>45724</v>
      </c>
      <c r="D589" s="198"/>
      <c r="E589" s="200">
        <f>Dat_02!C588</f>
        <v>125.74691929223842</v>
      </c>
      <c r="F589" s="200">
        <f>Dat_02!D588</f>
        <v>129.67177197597073</v>
      </c>
      <c r="G589" s="200">
        <f>Dat_02!E588</f>
        <v>125.74691929223842</v>
      </c>
      <c r="I589" s="201">
        <f>Dat_02!G588</f>
        <v>0</v>
      </c>
      <c r="J589" s="207"/>
    </row>
    <row r="590" spans="2:10">
      <c r="B590" s="198"/>
      <c r="C590" s="199">
        <f>Dat_02!B589</f>
        <v>45725</v>
      </c>
      <c r="D590" s="198"/>
      <c r="E590" s="200">
        <f>Dat_02!C589</f>
        <v>150.77340681623468</v>
      </c>
      <c r="F590" s="200">
        <f>Dat_02!D589</f>
        <v>129.67177197597073</v>
      </c>
      <c r="G590" s="200">
        <f>Dat_02!E589</f>
        <v>129.67177197597073</v>
      </c>
      <c r="I590" s="201">
        <f>Dat_02!G589</f>
        <v>0</v>
      </c>
      <c r="J590" s="207"/>
    </row>
    <row r="591" spans="2:10">
      <c r="B591" s="198"/>
      <c r="C591" s="199">
        <f>Dat_02!B590</f>
        <v>45726</v>
      </c>
      <c r="D591" s="198"/>
      <c r="E591" s="200">
        <f>Dat_02!C590</f>
        <v>203.40770216823654</v>
      </c>
      <c r="F591" s="200">
        <f>Dat_02!D590</f>
        <v>129.67177197597073</v>
      </c>
      <c r="G591" s="200">
        <f>Dat_02!E590</f>
        <v>129.67177197597073</v>
      </c>
      <c r="I591" s="201">
        <f>Dat_02!G590</f>
        <v>0</v>
      </c>
      <c r="J591" s="207"/>
    </row>
    <row r="592" spans="2:10">
      <c r="B592" s="198"/>
      <c r="C592" s="199">
        <f>Dat_02!B591</f>
        <v>45727</v>
      </c>
      <c r="D592" s="198"/>
      <c r="E592" s="200">
        <f>Dat_02!C591</f>
        <v>206.67058230423282</v>
      </c>
      <c r="F592" s="200">
        <f>Dat_02!D591</f>
        <v>129.67177197597073</v>
      </c>
      <c r="G592" s="200">
        <f>Dat_02!E591</f>
        <v>129.67177197597073</v>
      </c>
      <c r="I592" s="201">
        <f>Dat_02!G591</f>
        <v>0</v>
      </c>
      <c r="J592" s="207"/>
    </row>
    <row r="593" spans="2:10">
      <c r="B593" s="198"/>
      <c r="C593" s="199">
        <f>Dat_02!B592</f>
        <v>45728</v>
      </c>
      <c r="D593" s="198"/>
      <c r="E593" s="200">
        <f>Dat_02!C592</f>
        <v>260.66490308219272</v>
      </c>
      <c r="F593" s="200">
        <f>Dat_02!D592</f>
        <v>129.67177197597073</v>
      </c>
      <c r="G593" s="200">
        <f>Dat_02!E592</f>
        <v>129.67177197597073</v>
      </c>
      <c r="I593" s="201">
        <f>Dat_02!G592</f>
        <v>0</v>
      </c>
      <c r="J593" s="207"/>
    </row>
    <row r="594" spans="2:10">
      <c r="B594" s="198"/>
      <c r="C594" s="199">
        <f>Dat_02!B593</f>
        <v>45729</v>
      </c>
      <c r="D594" s="198"/>
      <c r="E594" s="200">
        <f>Dat_02!C593</f>
        <v>279.58197524218531</v>
      </c>
      <c r="F594" s="200">
        <f>Dat_02!D593</f>
        <v>129.67177197597073</v>
      </c>
      <c r="G594" s="200">
        <f>Dat_02!E593</f>
        <v>129.67177197597073</v>
      </c>
      <c r="I594" s="201">
        <f>Dat_02!G593</f>
        <v>0</v>
      </c>
      <c r="J594" s="207"/>
    </row>
    <row r="595" spans="2:10">
      <c r="B595" s="198"/>
      <c r="C595" s="199">
        <f>Dat_02!B594</f>
        <v>45730</v>
      </c>
      <c r="D595" s="198"/>
      <c r="E595" s="200">
        <f>Dat_02!C594</f>
        <v>268.99954767018897</v>
      </c>
      <c r="F595" s="200">
        <f>Dat_02!D594</f>
        <v>129.67177197597073</v>
      </c>
      <c r="G595" s="200">
        <f>Dat_02!E594</f>
        <v>129.67177197597073</v>
      </c>
      <c r="I595" s="201">
        <f>Dat_02!G594</f>
        <v>0</v>
      </c>
      <c r="J595" s="207"/>
    </row>
    <row r="596" spans="2:10">
      <c r="B596" s="198"/>
      <c r="C596" s="199">
        <f>Dat_02!B595</f>
        <v>45731</v>
      </c>
      <c r="D596" s="198"/>
      <c r="E596" s="200">
        <f>Dat_02!C595</f>
        <v>259.33307406618712</v>
      </c>
      <c r="F596" s="200">
        <f>Dat_02!D595</f>
        <v>129.67177197597073</v>
      </c>
      <c r="G596" s="200">
        <f>Dat_02!E595</f>
        <v>129.67177197597073</v>
      </c>
      <c r="I596" s="201">
        <f>Dat_02!G595</f>
        <v>129.67177197597073</v>
      </c>
      <c r="J596" s="207"/>
    </row>
    <row r="597" spans="2:10">
      <c r="B597" s="198"/>
      <c r="C597" s="199">
        <f>Dat_02!B596</f>
        <v>45732</v>
      </c>
      <c r="D597" s="198"/>
      <c r="E597" s="200">
        <f>Dat_02!C596</f>
        <v>258.50382549818897</v>
      </c>
      <c r="F597" s="200">
        <f>Dat_02!D596</f>
        <v>129.67177197597073</v>
      </c>
      <c r="G597" s="200">
        <f>Dat_02!E596</f>
        <v>129.67177197597073</v>
      </c>
      <c r="I597" s="201">
        <f>Dat_02!G596</f>
        <v>0</v>
      </c>
      <c r="J597" s="207"/>
    </row>
    <row r="598" spans="2:10">
      <c r="B598" s="198"/>
      <c r="C598" s="199">
        <f>Dat_02!B597</f>
        <v>45733</v>
      </c>
      <c r="D598" s="198"/>
      <c r="E598" s="200">
        <f>Dat_02!C597</f>
        <v>274.61169779018712</v>
      </c>
      <c r="F598" s="200">
        <f>Dat_02!D597</f>
        <v>129.67177197597073</v>
      </c>
      <c r="G598" s="200">
        <f>Dat_02!E597</f>
        <v>129.67177197597073</v>
      </c>
      <c r="I598" s="201">
        <f>Dat_02!G597</f>
        <v>0</v>
      </c>
      <c r="J598" s="207"/>
    </row>
    <row r="599" spans="2:10">
      <c r="B599" s="198"/>
      <c r="C599" s="199">
        <f>Dat_02!B598</f>
        <v>45734</v>
      </c>
      <c r="D599" s="198"/>
      <c r="E599" s="200">
        <f>Dat_02!C598</f>
        <v>268.36891911018898</v>
      </c>
      <c r="F599" s="200">
        <f>Dat_02!D598</f>
        <v>129.67177197597073</v>
      </c>
      <c r="G599" s="200">
        <f>Dat_02!E598</f>
        <v>129.67177197597073</v>
      </c>
      <c r="I599" s="201">
        <f>Dat_02!G598</f>
        <v>0</v>
      </c>
      <c r="J599" s="207"/>
    </row>
    <row r="600" spans="2:10">
      <c r="B600" s="198"/>
      <c r="C600" s="199">
        <f>Dat_02!B599</f>
        <v>45735</v>
      </c>
      <c r="D600" s="198"/>
      <c r="E600" s="200">
        <f>Dat_02!C599</f>
        <v>253.39516285485877</v>
      </c>
      <c r="F600" s="200">
        <f>Dat_02!D599</f>
        <v>129.67177197597073</v>
      </c>
      <c r="G600" s="200">
        <f>Dat_02!E599</f>
        <v>129.67177197597073</v>
      </c>
      <c r="I600" s="201">
        <f>Dat_02!G599</f>
        <v>0</v>
      </c>
      <c r="J600" s="207"/>
    </row>
    <row r="601" spans="2:10">
      <c r="B601" s="198"/>
      <c r="C601" s="199">
        <f>Dat_02!B600</f>
        <v>45736</v>
      </c>
      <c r="D601" s="198"/>
      <c r="E601" s="200">
        <f>Dat_02!C600</f>
        <v>244.56696613085688</v>
      </c>
      <c r="F601" s="200">
        <f>Dat_02!D600</f>
        <v>129.67177197597073</v>
      </c>
      <c r="G601" s="200">
        <f>Dat_02!E600</f>
        <v>129.67177197597073</v>
      </c>
      <c r="I601" s="201">
        <f>Dat_02!G600</f>
        <v>0</v>
      </c>
      <c r="J601" s="207"/>
    </row>
    <row r="602" spans="2:10">
      <c r="B602" s="198"/>
      <c r="C602" s="199">
        <f>Dat_02!B601</f>
        <v>45737</v>
      </c>
      <c r="D602" s="198"/>
      <c r="E602" s="200">
        <f>Dat_02!C601</f>
        <v>248.87512723485875</v>
      </c>
      <c r="F602" s="200">
        <f>Dat_02!D601</f>
        <v>129.67177197597073</v>
      </c>
      <c r="G602" s="200">
        <f>Dat_02!E601</f>
        <v>129.67177197597073</v>
      </c>
      <c r="I602" s="201">
        <f>Dat_02!G601</f>
        <v>0</v>
      </c>
      <c r="J602" s="207"/>
    </row>
    <row r="603" spans="2:10">
      <c r="B603" s="198"/>
      <c r="C603" s="199">
        <f>Dat_02!B602</f>
        <v>45738</v>
      </c>
      <c r="D603" s="198"/>
      <c r="E603" s="200">
        <f>Dat_02!C602</f>
        <v>257.39827158285874</v>
      </c>
      <c r="F603" s="200">
        <f>Dat_02!D602</f>
        <v>129.67177197597073</v>
      </c>
      <c r="G603" s="200">
        <f>Dat_02!E602</f>
        <v>129.67177197597073</v>
      </c>
      <c r="I603" s="201">
        <f>Dat_02!G602</f>
        <v>0</v>
      </c>
      <c r="J603" s="207"/>
    </row>
    <row r="604" spans="2:10">
      <c r="B604" s="198"/>
      <c r="C604" s="199">
        <f>Dat_02!B603</f>
        <v>45739</v>
      </c>
      <c r="D604" s="198"/>
      <c r="E604" s="200">
        <f>Dat_02!C603</f>
        <v>264.16365084285877</v>
      </c>
      <c r="F604" s="200">
        <f>Dat_02!D603</f>
        <v>129.67177197597073</v>
      </c>
      <c r="G604" s="200">
        <f>Dat_02!E603</f>
        <v>129.67177197597073</v>
      </c>
      <c r="I604" s="201">
        <f>Dat_02!G603</f>
        <v>0</v>
      </c>
      <c r="J604" s="207"/>
    </row>
    <row r="605" spans="2:10">
      <c r="B605" s="198"/>
      <c r="C605" s="199">
        <f>Dat_02!B604</f>
        <v>45740</v>
      </c>
      <c r="D605" s="198"/>
      <c r="E605" s="200">
        <f>Dat_02!C604</f>
        <v>287.02376599486064</v>
      </c>
      <c r="F605" s="200">
        <f>Dat_02!D604</f>
        <v>129.67177197597073</v>
      </c>
      <c r="G605" s="200">
        <f>Dat_02!E604</f>
        <v>129.67177197597073</v>
      </c>
      <c r="I605" s="201">
        <f>Dat_02!G604</f>
        <v>0</v>
      </c>
      <c r="J605" s="207"/>
    </row>
    <row r="606" spans="2:10">
      <c r="B606" s="198"/>
      <c r="C606" s="199">
        <f>Dat_02!B605</f>
        <v>45741</v>
      </c>
      <c r="D606" s="198"/>
      <c r="E606" s="200">
        <f>Dat_02!C605</f>
        <v>303.68461539086059</v>
      </c>
      <c r="F606" s="200">
        <f>Dat_02!D605</f>
        <v>129.67177197597073</v>
      </c>
      <c r="G606" s="200">
        <f>Dat_02!E605</f>
        <v>129.67177197597073</v>
      </c>
      <c r="I606" s="201">
        <f>Dat_02!G605</f>
        <v>0</v>
      </c>
      <c r="J606" s="207"/>
    </row>
    <row r="607" spans="2:10">
      <c r="B607" s="198"/>
      <c r="C607" s="199">
        <f>Dat_02!B606</f>
        <v>45742</v>
      </c>
      <c r="D607" s="198"/>
      <c r="E607" s="200">
        <f>Dat_02!C606</f>
        <v>243.07513922999721</v>
      </c>
      <c r="F607" s="200">
        <f>Dat_02!D606</f>
        <v>129.67177197597073</v>
      </c>
      <c r="G607" s="200">
        <f>Dat_02!E606</f>
        <v>129.67177197597073</v>
      </c>
      <c r="I607" s="201">
        <f>Dat_02!G606</f>
        <v>0</v>
      </c>
      <c r="J607" s="207"/>
    </row>
    <row r="608" spans="2:10">
      <c r="B608" s="198"/>
      <c r="C608" s="199">
        <f>Dat_02!B607</f>
        <v>45743</v>
      </c>
      <c r="D608" s="198"/>
      <c r="E608" s="200">
        <f>Dat_02!C607</f>
        <v>244.10366804599909</v>
      </c>
      <c r="F608" s="200">
        <f>Dat_02!D607</f>
        <v>129.67177197597073</v>
      </c>
      <c r="G608" s="200">
        <f>Dat_02!E607</f>
        <v>129.67177197597073</v>
      </c>
      <c r="I608" s="201">
        <f>Dat_02!G607</f>
        <v>0</v>
      </c>
      <c r="J608" s="207"/>
    </row>
    <row r="609" spans="2:10">
      <c r="B609" s="198"/>
      <c r="C609" s="199">
        <f>Dat_02!B608</f>
        <v>45744</v>
      </c>
      <c r="D609" s="198"/>
      <c r="E609" s="200">
        <f>Dat_02!C608</f>
        <v>231.19215472199534</v>
      </c>
      <c r="F609" s="200">
        <f>Dat_02!D608</f>
        <v>129.67177197597073</v>
      </c>
      <c r="G609" s="200">
        <f>Dat_02!E608</f>
        <v>129.67177197597073</v>
      </c>
      <c r="I609" s="201">
        <f>Dat_02!G608</f>
        <v>0</v>
      </c>
      <c r="J609" s="207"/>
    </row>
    <row r="610" spans="2:10">
      <c r="B610" s="198"/>
      <c r="C610" s="199">
        <f>Dat_02!B609</f>
        <v>45745</v>
      </c>
      <c r="D610" s="198"/>
      <c r="E610" s="200">
        <f>Dat_02!C609</f>
        <v>192.08118007399906</v>
      </c>
      <c r="F610" s="200">
        <f>Dat_02!D609</f>
        <v>129.67177197597073</v>
      </c>
      <c r="G610" s="200">
        <f>Dat_02!E609</f>
        <v>129.67177197597073</v>
      </c>
      <c r="I610" s="201">
        <f>Dat_02!G609</f>
        <v>0</v>
      </c>
      <c r="J610" s="207"/>
    </row>
    <row r="611" spans="2:10">
      <c r="B611" s="198"/>
      <c r="C611" s="199">
        <f>Dat_02!B610</f>
        <v>45746</v>
      </c>
      <c r="D611" s="198"/>
      <c r="E611" s="200">
        <f>Dat_02!C610</f>
        <v>163.67780198999907</v>
      </c>
      <c r="F611" s="200">
        <f>Dat_02!D610</f>
        <v>129.67177197597073</v>
      </c>
      <c r="G611" s="200">
        <f>Dat_02!E610</f>
        <v>129.67177197597073</v>
      </c>
      <c r="I611" s="201">
        <f>Dat_02!G610</f>
        <v>0</v>
      </c>
      <c r="J611" s="207"/>
    </row>
    <row r="612" spans="2:10">
      <c r="B612" s="198"/>
      <c r="C612" s="199">
        <f>Dat_02!B611</f>
        <v>45747</v>
      </c>
      <c r="D612" s="198"/>
      <c r="E612" s="200">
        <f>Dat_02!C611</f>
        <v>194.65612216599908</v>
      </c>
      <c r="F612" s="200">
        <f>Dat_02!D611</f>
        <v>129.67177197597073</v>
      </c>
      <c r="G612" s="200">
        <f>Dat_02!E611</f>
        <v>129.67177197597073</v>
      </c>
      <c r="I612" s="201">
        <f>Dat_02!G611</f>
        <v>0</v>
      </c>
      <c r="J612" s="207"/>
    </row>
    <row r="613" spans="2:10">
      <c r="B613" s="198"/>
      <c r="C613" s="199">
        <f>Dat_02!B612</f>
        <v>45748</v>
      </c>
      <c r="D613" s="198"/>
      <c r="E613" s="200">
        <f>Dat_02!C612</f>
        <v>220.91609711799907</v>
      </c>
      <c r="F613" s="200">
        <f>Dat_02!D612</f>
        <v>123.24737037204483</v>
      </c>
      <c r="G613" s="200">
        <f>Dat_02!E612</f>
        <v>123.24737037204483</v>
      </c>
      <c r="I613" s="201">
        <f>Dat_02!G612</f>
        <v>0</v>
      </c>
      <c r="J613" s="207"/>
    </row>
    <row r="614" spans="2:10">
      <c r="B614" s="198"/>
      <c r="C614" s="199">
        <f>Dat_02!B613</f>
        <v>45749</v>
      </c>
      <c r="D614" s="198"/>
      <c r="E614" s="200">
        <f>Dat_02!C613</f>
        <v>180.20444293612357</v>
      </c>
      <c r="F614" s="200">
        <f>Dat_02!D613</f>
        <v>123.24737037204483</v>
      </c>
      <c r="G614" s="200">
        <f>Dat_02!E613</f>
        <v>123.24737037204483</v>
      </c>
      <c r="I614" s="201">
        <f>Dat_02!G613</f>
        <v>0</v>
      </c>
      <c r="J614" s="207"/>
    </row>
    <row r="615" spans="2:10">
      <c r="B615" s="198"/>
      <c r="C615" s="199">
        <f>Dat_02!B614</f>
        <v>45750</v>
      </c>
      <c r="D615" s="198"/>
      <c r="E615" s="200">
        <f>Dat_02!C614</f>
        <v>180.65194961611985</v>
      </c>
      <c r="F615" s="200">
        <f>Dat_02!D614</f>
        <v>123.24737037204483</v>
      </c>
      <c r="G615" s="200">
        <f>Dat_02!E614</f>
        <v>123.24737037204483</v>
      </c>
      <c r="I615" s="201">
        <f>Dat_02!G614</f>
        <v>0</v>
      </c>
      <c r="J615" s="207"/>
    </row>
    <row r="616" spans="2:10">
      <c r="B616" s="198"/>
      <c r="C616" s="199">
        <f>Dat_02!B615</f>
        <v>45751</v>
      </c>
      <c r="D616" s="198"/>
      <c r="E616" s="200">
        <f>Dat_02!C615</f>
        <v>167.7407860641236</v>
      </c>
      <c r="F616" s="200">
        <f>Dat_02!D615</f>
        <v>123.24737037204483</v>
      </c>
      <c r="G616" s="200">
        <f>Dat_02!E615</f>
        <v>123.24737037204483</v>
      </c>
      <c r="I616" s="201">
        <f>Dat_02!G615</f>
        <v>0</v>
      </c>
      <c r="J616" s="207"/>
    </row>
    <row r="617" spans="2:10">
      <c r="B617" s="198"/>
      <c r="C617" s="199">
        <f>Dat_02!B616</f>
        <v>45752</v>
      </c>
      <c r="D617" s="198"/>
      <c r="E617" s="200">
        <f>Dat_02!C616</f>
        <v>159.5159401401236</v>
      </c>
      <c r="F617" s="200">
        <f>Dat_02!D616</f>
        <v>123.24737037204483</v>
      </c>
      <c r="G617" s="200">
        <f>Dat_02!E616</f>
        <v>123.24737037204483</v>
      </c>
      <c r="I617" s="201">
        <f>Dat_02!G616</f>
        <v>0</v>
      </c>
      <c r="J617" s="207"/>
    </row>
    <row r="618" spans="2:10">
      <c r="B618" s="198"/>
      <c r="C618" s="199">
        <f>Dat_02!B617</f>
        <v>45753</v>
      </c>
      <c r="D618" s="198"/>
      <c r="E618" s="200">
        <f>Dat_02!C617</f>
        <v>156.28354039611989</v>
      </c>
      <c r="F618" s="200">
        <f>Dat_02!D617</f>
        <v>123.24737037204483</v>
      </c>
      <c r="G618" s="200">
        <f>Dat_02!E617</f>
        <v>123.24737037204483</v>
      </c>
      <c r="I618" s="201">
        <f>Dat_02!G617</f>
        <v>0</v>
      </c>
      <c r="J618" s="207"/>
    </row>
    <row r="619" spans="2:10">
      <c r="B619" s="198"/>
      <c r="C619" s="199">
        <f>Dat_02!B618</f>
        <v>45754</v>
      </c>
      <c r="D619" s="198"/>
      <c r="E619" s="200">
        <f>Dat_02!C618</f>
        <v>182.49534861212356</v>
      </c>
      <c r="F619" s="200">
        <f>Dat_02!D618</f>
        <v>123.24737037204483</v>
      </c>
      <c r="G619" s="200">
        <f>Dat_02!E618</f>
        <v>123.24737037204483</v>
      </c>
      <c r="I619" s="201">
        <f>Dat_02!G618</f>
        <v>0</v>
      </c>
      <c r="J619" s="207"/>
    </row>
    <row r="620" spans="2:10">
      <c r="B620" s="198"/>
      <c r="C620" s="199">
        <f>Dat_02!B619</f>
        <v>45755</v>
      </c>
      <c r="D620" s="198"/>
      <c r="E620" s="200">
        <f>Dat_02!C619</f>
        <v>187.70822462812171</v>
      </c>
      <c r="F620" s="200">
        <f>Dat_02!D619</f>
        <v>123.24737037204483</v>
      </c>
      <c r="G620" s="200">
        <f>Dat_02!E619</f>
        <v>123.24737037204483</v>
      </c>
      <c r="I620" s="201">
        <f>Dat_02!G619</f>
        <v>0</v>
      </c>
      <c r="J620" s="207"/>
    </row>
    <row r="621" spans="2:10">
      <c r="B621" s="198"/>
      <c r="C621" s="199">
        <f>Dat_02!B620</f>
        <v>45756</v>
      </c>
      <c r="D621" s="198"/>
      <c r="E621" s="200">
        <f>Dat_02!C620</f>
        <v>173.59555560485555</v>
      </c>
      <c r="F621" s="200">
        <f>Dat_02!D620</f>
        <v>123.24737037204483</v>
      </c>
      <c r="G621" s="200">
        <f>Dat_02!E620</f>
        <v>123.24737037204483</v>
      </c>
      <c r="I621" s="201">
        <f>Dat_02!G620</f>
        <v>0</v>
      </c>
      <c r="J621" s="207"/>
    </row>
    <row r="622" spans="2:10">
      <c r="B622" s="198"/>
      <c r="C622" s="199">
        <f>Dat_02!B621</f>
        <v>45757</v>
      </c>
      <c r="D622" s="198"/>
      <c r="E622" s="200">
        <f>Dat_02!C621</f>
        <v>155.95361372885742</v>
      </c>
      <c r="F622" s="200">
        <f>Dat_02!D621</f>
        <v>123.24737037204483</v>
      </c>
      <c r="G622" s="200">
        <f>Dat_02!E621</f>
        <v>123.24737037204483</v>
      </c>
      <c r="I622" s="201">
        <f>Dat_02!G621</f>
        <v>0</v>
      </c>
      <c r="J622" s="207"/>
    </row>
    <row r="623" spans="2:10">
      <c r="B623" s="198"/>
      <c r="C623" s="199">
        <f>Dat_02!B622</f>
        <v>45758</v>
      </c>
      <c r="D623" s="198"/>
      <c r="E623" s="200">
        <f>Dat_02!C622</f>
        <v>162.01836914885556</v>
      </c>
      <c r="F623" s="200">
        <f>Dat_02!D622</f>
        <v>123.24737037204483</v>
      </c>
      <c r="G623" s="200">
        <f>Dat_02!E622</f>
        <v>123.24737037204483</v>
      </c>
      <c r="I623" s="201">
        <f>Dat_02!G622</f>
        <v>0</v>
      </c>
      <c r="J623" s="207"/>
    </row>
    <row r="624" spans="2:10">
      <c r="B624" s="198"/>
      <c r="C624" s="199">
        <f>Dat_02!B623</f>
        <v>45759</v>
      </c>
      <c r="D624" s="198"/>
      <c r="E624" s="200">
        <f>Dat_02!C623</f>
        <v>167.19396951285557</v>
      </c>
      <c r="F624" s="200">
        <f>Dat_02!D623</f>
        <v>123.24737037204483</v>
      </c>
      <c r="G624" s="200">
        <f>Dat_02!E623</f>
        <v>123.24737037204483</v>
      </c>
      <c r="I624" s="201">
        <f>Dat_02!G623</f>
        <v>0</v>
      </c>
      <c r="J624" s="207"/>
    </row>
    <row r="625" spans="2:10">
      <c r="B625" s="198"/>
      <c r="C625" s="199">
        <f>Dat_02!B624</f>
        <v>45760</v>
      </c>
      <c r="D625" s="198"/>
      <c r="E625" s="200">
        <f>Dat_02!C624</f>
        <v>150.14649389685371</v>
      </c>
      <c r="F625" s="200">
        <f>Dat_02!D624</f>
        <v>123.24737037204483</v>
      </c>
      <c r="G625" s="200">
        <f>Dat_02!E624</f>
        <v>123.24737037204483</v>
      </c>
      <c r="I625" s="201">
        <f>Dat_02!G624</f>
        <v>0</v>
      </c>
      <c r="J625" s="207"/>
    </row>
    <row r="626" spans="2:10">
      <c r="B626" s="198"/>
      <c r="C626" s="199">
        <f>Dat_02!B625</f>
        <v>45761</v>
      </c>
      <c r="D626" s="198"/>
      <c r="E626" s="200">
        <f>Dat_02!C625</f>
        <v>157.91851472486115</v>
      </c>
      <c r="F626" s="200">
        <f>Dat_02!D625</f>
        <v>123.24737037204483</v>
      </c>
      <c r="G626" s="200">
        <f>Dat_02!E625</f>
        <v>123.24737037204483</v>
      </c>
      <c r="I626" s="201">
        <f>Dat_02!G625</f>
        <v>0</v>
      </c>
      <c r="J626" s="207"/>
    </row>
    <row r="627" spans="2:10">
      <c r="B627" s="198"/>
      <c r="C627" s="199">
        <f>Dat_02!B626</f>
        <v>45762</v>
      </c>
      <c r="D627" s="198"/>
      <c r="E627" s="200">
        <f>Dat_02!C626</f>
        <v>143.22710196885558</v>
      </c>
      <c r="F627" s="200">
        <f>Dat_02!D626</f>
        <v>123.24737037204483</v>
      </c>
      <c r="G627" s="200">
        <f>Dat_02!E626</f>
        <v>123.24737037204483</v>
      </c>
      <c r="I627" s="201">
        <f>Dat_02!G626</f>
        <v>123.24737037204483</v>
      </c>
      <c r="J627" s="207"/>
    </row>
    <row r="628" spans="2:10">
      <c r="B628" s="198"/>
      <c r="C628" s="199">
        <f>Dat_02!B627</f>
        <v>45763</v>
      </c>
      <c r="D628" s="198"/>
      <c r="E628" s="200">
        <f>Dat_02!C627</f>
        <v>199.31030269631856</v>
      </c>
      <c r="F628" s="200">
        <f>Dat_02!D627</f>
        <v>123.24737037204483</v>
      </c>
      <c r="G628" s="200">
        <f>Dat_02!E627</f>
        <v>123.24737037204483</v>
      </c>
      <c r="I628" s="201">
        <f>Dat_02!G627</f>
        <v>0</v>
      </c>
      <c r="J628" s="207"/>
    </row>
    <row r="629" spans="2:10">
      <c r="B629" s="198"/>
      <c r="C629" s="199">
        <f>Dat_02!B628</f>
        <v>45764</v>
      </c>
      <c r="D629" s="198"/>
      <c r="E629" s="200">
        <f>Dat_02!C628</f>
        <v>196.35778235632415</v>
      </c>
      <c r="F629" s="200">
        <f>Dat_02!D628</f>
        <v>123.24737037204483</v>
      </c>
      <c r="G629" s="200">
        <f>Dat_02!E628</f>
        <v>123.24737037204483</v>
      </c>
      <c r="I629" s="201">
        <f>Dat_02!G628</f>
        <v>0</v>
      </c>
      <c r="J629" s="207"/>
    </row>
    <row r="630" spans="2:10">
      <c r="B630" s="198"/>
      <c r="C630" s="199">
        <f>Dat_02!B629</f>
        <v>45765</v>
      </c>
      <c r="D630" s="198"/>
      <c r="E630" s="200">
        <f>Dat_02!C629</f>
        <v>192.44321123632042</v>
      </c>
      <c r="F630" s="200">
        <f>Dat_02!D629</f>
        <v>123.24737037204483</v>
      </c>
      <c r="G630" s="200">
        <f>Dat_02!E629</f>
        <v>123.24737037204483</v>
      </c>
      <c r="I630" s="201">
        <f>Dat_02!G629</f>
        <v>0</v>
      </c>
      <c r="J630" s="207"/>
    </row>
    <row r="631" spans="2:10">
      <c r="B631" s="198"/>
      <c r="C631" s="199">
        <f>Dat_02!B630</f>
        <v>45766</v>
      </c>
      <c r="D631" s="198"/>
      <c r="E631" s="200">
        <f>Dat_02!C630</f>
        <v>184.22701234032232</v>
      </c>
      <c r="F631" s="200">
        <f>Dat_02!D630</f>
        <v>123.24737037204483</v>
      </c>
      <c r="G631" s="200">
        <f>Dat_02!E630</f>
        <v>123.24737037204483</v>
      </c>
      <c r="I631" s="201">
        <f>Dat_02!G630</f>
        <v>0</v>
      </c>
      <c r="J631" s="207"/>
    </row>
    <row r="632" spans="2:10">
      <c r="B632" s="198"/>
      <c r="C632" s="199">
        <f>Dat_02!B631</f>
        <v>45767</v>
      </c>
      <c r="D632" s="198"/>
      <c r="E632" s="200">
        <f>Dat_02!C631</f>
        <v>200.55065833632415</v>
      </c>
      <c r="F632" s="200">
        <f>Dat_02!D631</f>
        <v>123.24737037204483</v>
      </c>
      <c r="G632" s="200">
        <f>Dat_02!E631</f>
        <v>123.24737037204483</v>
      </c>
      <c r="I632" s="201">
        <f>Dat_02!G631</f>
        <v>0</v>
      </c>
      <c r="J632" s="207"/>
    </row>
    <row r="633" spans="2:10">
      <c r="B633" s="198"/>
      <c r="C633" s="199">
        <f>Dat_02!B632</f>
        <v>45768</v>
      </c>
      <c r="D633" s="198"/>
      <c r="E633" s="200">
        <f>Dat_02!C632</f>
        <v>230.44826107632042</v>
      </c>
      <c r="F633" s="200">
        <f>Dat_02!D632</f>
        <v>123.24737037204483</v>
      </c>
      <c r="G633" s="200">
        <f>Dat_02!E632</f>
        <v>123.24737037204483</v>
      </c>
      <c r="I633" s="201">
        <f>Dat_02!G632</f>
        <v>0</v>
      </c>
      <c r="J633" s="207"/>
    </row>
    <row r="634" spans="2:10">
      <c r="B634" s="198"/>
      <c r="C634" s="199">
        <f>Dat_02!B633</f>
        <v>45769</v>
      </c>
      <c r="D634" s="198"/>
      <c r="E634" s="200">
        <f>Dat_02!C633</f>
        <v>246.66486100432601</v>
      </c>
      <c r="F634" s="200">
        <f>Dat_02!D633</f>
        <v>123.24737037204483</v>
      </c>
      <c r="G634" s="200">
        <f>Dat_02!E633</f>
        <v>123.24737037204483</v>
      </c>
      <c r="I634" s="201">
        <f>Dat_02!G633</f>
        <v>0</v>
      </c>
      <c r="J634" s="207"/>
    </row>
    <row r="635" spans="2:10">
      <c r="B635" s="198"/>
      <c r="C635" s="199">
        <f>Dat_02!B634</f>
        <v>45770</v>
      </c>
      <c r="D635" s="198"/>
      <c r="E635" s="200">
        <f>Dat_02!C634</f>
        <v>197.83856872807988</v>
      </c>
      <c r="F635" s="200">
        <f>Dat_02!D634</f>
        <v>123.24737037204483</v>
      </c>
      <c r="G635" s="200">
        <f>Dat_02!E634</f>
        <v>123.24737037204483</v>
      </c>
      <c r="I635" s="201">
        <f>Dat_02!G634</f>
        <v>0</v>
      </c>
      <c r="J635" s="207"/>
    </row>
    <row r="636" spans="2:10">
      <c r="B636" s="198"/>
      <c r="C636" s="199">
        <f>Dat_02!B635</f>
        <v>45771</v>
      </c>
      <c r="D636" s="198"/>
      <c r="E636" s="200">
        <f>Dat_02!C635</f>
        <v>180.858270072078</v>
      </c>
      <c r="F636" s="200">
        <f>Dat_02!D635</f>
        <v>123.24737037204483</v>
      </c>
      <c r="G636" s="200">
        <f>Dat_02!E635</f>
        <v>123.24737037204483</v>
      </c>
      <c r="I636" s="201">
        <f>Dat_02!G635</f>
        <v>0</v>
      </c>
      <c r="J636" s="207"/>
    </row>
    <row r="637" spans="2:10">
      <c r="B637" s="198"/>
      <c r="C637" s="199">
        <f>Dat_02!B636</f>
        <v>45772</v>
      </c>
      <c r="D637" s="198"/>
      <c r="E637" s="200">
        <f>Dat_02!C636</f>
        <v>183.52461616008173</v>
      </c>
      <c r="F637" s="200">
        <f>Dat_02!D636</f>
        <v>123.24737037204483</v>
      </c>
      <c r="G637" s="200">
        <f>Dat_02!E636</f>
        <v>123.24737037204483</v>
      </c>
      <c r="I637" s="201">
        <f>Dat_02!G636</f>
        <v>0</v>
      </c>
      <c r="J637" s="207"/>
    </row>
    <row r="638" spans="2:10">
      <c r="B638" s="198"/>
      <c r="C638" s="199">
        <f>Dat_02!B637</f>
        <v>45773</v>
      </c>
      <c r="D638" s="198"/>
      <c r="E638" s="200">
        <f>Dat_02!C637</f>
        <v>149.31526525208361</v>
      </c>
      <c r="F638" s="200">
        <f>Dat_02!D637</f>
        <v>123.24737037204483</v>
      </c>
      <c r="G638" s="200">
        <f>Dat_02!E637</f>
        <v>123.24737037204483</v>
      </c>
      <c r="I638" s="201">
        <f>Dat_02!G637</f>
        <v>0</v>
      </c>
      <c r="J638" s="207"/>
    </row>
    <row r="639" spans="2:10">
      <c r="B639" s="198"/>
      <c r="C639" s="199">
        <f>Dat_02!B638</f>
        <v>45774</v>
      </c>
      <c r="D639" s="198"/>
      <c r="E639" s="200">
        <f>Dat_02!C638</f>
        <v>134.77316206808359</v>
      </c>
      <c r="F639" s="200">
        <f>Dat_02!D638</f>
        <v>123.24737037204483</v>
      </c>
      <c r="G639" s="200">
        <f>Dat_02!E638</f>
        <v>123.24737037204483</v>
      </c>
      <c r="I639" s="201">
        <f>Dat_02!G638</f>
        <v>0</v>
      </c>
      <c r="J639" s="207"/>
    </row>
    <row r="640" spans="2:10">
      <c r="B640" s="198"/>
      <c r="C640" s="199">
        <f>Dat_02!B639</f>
        <v>45775</v>
      </c>
      <c r="D640" s="198"/>
      <c r="E640" s="200">
        <f>Dat_02!C639</f>
        <v>135.23444620407614</v>
      </c>
      <c r="F640" s="200">
        <f>Dat_02!D639</f>
        <v>123.24737037204483</v>
      </c>
      <c r="G640" s="200">
        <f>Dat_02!E639</f>
        <v>123.24737037204483</v>
      </c>
      <c r="I640" s="201">
        <f>Dat_02!G639</f>
        <v>0</v>
      </c>
      <c r="J640" s="207"/>
    </row>
    <row r="641" spans="2:10">
      <c r="B641" s="198"/>
      <c r="C641" s="199">
        <f>Dat_02!B640</f>
        <v>45776</v>
      </c>
      <c r="D641" s="198"/>
      <c r="E641" s="200">
        <f>Dat_02!C640</f>
        <v>199.08417822908359</v>
      </c>
      <c r="F641" s="200">
        <f>Dat_02!D640</f>
        <v>123.24737037204483</v>
      </c>
      <c r="G641" s="200">
        <f>Dat_02!E640</f>
        <v>123.24737037204483</v>
      </c>
      <c r="I641" s="201">
        <f>Dat_02!G640</f>
        <v>0</v>
      </c>
      <c r="J641" s="207"/>
    </row>
    <row r="642" spans="2:10">
      <c r="B642" s="198"/>
      <c r="C642" s="199">
        <f>Dat_02!B641</f>
        <v>45777</v>
      </c>
      <c r="D642" s="198"/>
      <c r="E642" s="200">
        <f>Dat_02!C641</f>
        <v>157.86412479189696</v>
      </c>
      <c r="F642" s="200">
        <f>Dat_02!D641</f>
        <v>123.24737037204483</v>
      </c>
      <c r="G642" s="200">
        <f>Dat_02!E641</f>
        <v>123.24737037204483</v>
      </c>
      <c r="I642" s="201">
        <f>Dat_02!G641</f>
        <v>0</v>
      </c>
      <c r="J642" s="207"/>
    </row>
    <row r="643" spans="2:10">
      <c r="B643" s="198"/>
      <c r="C643" s="199">
        <f>Dat_02!B642</f>
        <v>45778</v>
      </c>
      <c r="D643" s="198"/>
      <c r="E643" s="200">
        <f>Dat_02!C642</f>
        <v>140.12949234489508</v>
      </c>
      <c r="F643" s="200">
        <f>Dat_02!D642</f>
        <v>94.081084096418962</v>
      </c>
      <c r="G643" s="200">
        <f>Dat_02!E642</f>
        <v>94.081084096418962</v>
      </c>
      <c r="I643" s="201">
        <f>Dat_02!G642</f>
        <v>0</v>
      </c>
      <c r="J643" s="207"/>
    </row>
    <row r="644" spans="2:10">
      <c r="B644" s="198"/>
      <c r="C644" s="199">
        <f>Dat_02!B643</f>
        <v>45779</v>
      </c>
      <c r="D644" s="198"/>
      <c r="E644" s="200">
        <f>Dat_02!C643</f>
        <v>142.79682454489509</v>
      </c>
      <c r="F644" s="200">
        <f>Dat_02!D643</f>
        <v>94.081084096418962</v>
      </c>
      <c r="G644" s="200">
        <f>Dat_02!E643</f>
        <v>94.081084096418962</v>
      </c>
      <c r="I644" s="201">
        <f>Dat_02!G643</f>
        <v>0</v>
      </c>
      <c r="J644" s="207"/>
    </row>
    <row r="645" spans="2:10">
      <c r="B645" s="198"/>
      <c r="C645" s="199">
        <f>Dat_02!B644</f>
        <v>45780</v>
      </c>
      <c r="D645" s="198"/>
      <c r="E645" s="200">
        <f>Dat_02!C644</f>
        <v>143.09792462089322</v>
      </c>
      <c r="F645" s="200">
        <f>Dat_02!D644</f>
        <v>94.081084096418962</v>
      </c>
      <c r="G645" s="200">
        <f>Dat_02!E644</f>
        <v>94.081084096418962</v>
      </c>
      <c r="I645" s="201">
        <f>Dat_02!G644</f>
        <v>0</v>
      </c>
      <c r="J645" s="207"/>
    </row>
    <row r="646" spans="2:10">
      <c r="B646" s="198"/>
      <c r="C646" s="199">
        <f>Dat_02!B645</f>
        <v>45781</v>
      </c>
      <c r="D646" s="198"/>
      <c r="E646" s="200">
        <f>Dat_02!C645</f>
        <v>135.55519349689322</v>
      </c>
      <c r="F646" s="200">
        <f>Dat_02!D645</f>
        <v>94.081084096418962</v>
      </c>
      <c r="G646" s="200">
        <f>Dat_02!E645</f>
        <v>94.081084096418962</v>
      </c>
      <c r="I646" s="201">
        <f>Dat_02!G645</f>
        <v>0</v>
      </c>
      <c r="J646" s="207"/>
    </row>
    <row r="647" spans="2:10">
      <c r="B647" s="198"/>
      <c r="C647" s="199">
        <f>Dat_02!B646</f>
        <v>45782</v>
      </c>
      <c r="D647" s="198"/>
      <c r="E647" s="200">
        <f>Dat_02!C646</f>
        <v>149.29507635689694</v>
      </c>
      <c r="F647" s="200">
        <f>Dat_02!D646</f>
        <v>94.081084096418962</v>
      </c>
      <c r="G647" s="200">
        <f>Dat_02!E646</f>
        <v>94.081084096418962</v>
      </c>
      <c r="I647" s="201">
        <f>Dat_02!G646</f>
        <v>0</v>
      </c>
      <c r="J647" s="207"/>
    </row>
    <row r="648" spans="2:10">
      <c r="B648" s="198"/>
      <c r="C648" s="199">
        <f>Dat_02!B647</f>
        <v>45783</v>
      </c>
      <c r="D648" s="198"/>
      <c r="E648" s="200">
        <f>Dat_02!C647</f>
        <v>157.60283116089511</v>
      </c>
      <c r="F648" s="200">
        <f>Dat_02!D647</f>
        <v>94.081084096418962</v>
      </c>
      <c r="G648" s="200">
        <f>Dat_02!E647</f>
        <v>94.081084096418962</v>
      </c>
      <c r="I648" s="201">
        <f>Dat_02!G647</f>
        <v>0</v>
      </c>
      <c r="J648" s="207"/>
    </row>
    <row r="649" spans="2:10">
      <c r="B649" s="198"/>
      <c r="C649" s="199">
        <f>Dat_02!B648</f>
        <v>45784</v>
      </c>
      <c r="D649" s="198"/>
      <c r="E649" s="200">
        <f>Dat_02!C648</f>
        <v>154.75608242813192</v>
      </c>
      <c r="F649" s="200">
        <f>Dat_02!D648</f>
        <v>94.081084096418962</v>
      </c>
      <c r="G649" s="200">
        <f>Dat_02!E648</f>
        <v>94.081084096418962</v>
      </c>
      <c r="I649" s="201">
        <f>Dat_02!G648</f>
        <v>0</v>
      </c>
      <c r="J649" s="207"/>
    </row>
    <row r="650" spans="2:10">
      <c r="B650" s="198"/>
      <c r="C650" s="199">
        <f>Dat_02!B649</f>
        <v>45785</v>
      </c>
      <c r="D650" s="198"/>
      <c r="E650" s="200">
        <f>Dat_02!C649</f>
        <v>172.86082193213193</v>
      </c>
      <c r="F650" s="200">
        <f>Dat_02!D649</f>
        <v>94.081084096418962</v>
      </c>
      <c r="G650" s="200">
        <f>Dat_02!E649</f>
        <v>94.081084096418962</v>
      </c>
      <c r="I650" s="201">
        <f>Dat_02!G649</f>
        <v>0</v>
      </c>
      <c r="J650" s="207"/>
    </row>
    <row r="651" spans="2:10">
      <c r="B651" s="198"/>
      <c r="C651" s="199">
        <f>Dat_02!B650</f>
        <v>45786</v>
      </c>
      <c r="D651" s="198"/>
      <c r="E651" s="200">
        <f>Dat_02!C650</f>
        <v>172.2103047571338</v>
      </c>
      <c r="F651" s="200">
        <f>Dat_02!D650</f>
        <v>94.081084096418962</v>
      </c>
      <c r="G651" s="200">
        <f>Dat_02!E650</f>
        <v>94.081084096418962</v>
      </c>
      <c r="I651" s="201">
        <f>Dat_02!G650</f>
        <v>0</v>
      </c>
      <c r="J651" s="207"/>
    </row>
    <row r="652" spans="2:10">
      <c r="B652" s="198"/>
      <c r="C652" s="199">
        <f>Dat_02!B651</f>
        <v>45787</v>
      </c>
      <c r="D652" s="198"/>
      <c r="E652" s="200">
        <f>Dat_02!C651</f>
        <v>137.90163502413006</v>
      </c>
      <c r="F652" s="200">
        <f>Dat_02!D651</f>
        <v>94.081084096418962</v>
      </c>
      <c r="G652" s="200">
        <f>Dat_02!E651</f>
        <v>94.081084096418962</v>
      </c>
      <c r="I652" s="201">
        <f>Dat_02!G651</f>
        <v>0</v>
      </c>
      <c r="J652" s="207"/>
    </row>
    <row r="653" spans="2:10">
      <c r="B653" s="198"/>
      <c r="C653" s="199">
        <f>Dat_02!B652</f>
        <v>45788</v>
      </c>
      <c r="D653" s="198"/>
      <c r="E653" s="200">
        <f>Dat_02!C652</f>
        <v>125.87049791913192</v>
      </c>
      <c r="F653" s="200">
        <f>Dat_02!D652</f>
        <v>94.081084096418962</v>
      </c>
      <c r="G653" s="200">
        <f>Dat_02!E652</f>
        <v>94.081084096418962</v>
      </c>
      <c r="I653" s="201">
        <f>Dat_02!G652</f>
        <v>0</v>
      </c>
      <c r="J653" s="207"/>
    </row>
    <row r="654" spans="2:10">
      <c r="B654" s="198"/>
      <c r="C654" s="199">
        <f>Dat_02!B653</f>
        <v>45789</v>
      </c>
      <c r="D654" s="198"/>
      <c r="E654" s="200">
        <f>Dat_02!C653</f>
        <v>153.65334054513377</v>
      </c>
      <c r="F654" s="200">
        <f>Dat_02!D653</f>
        <v>94.081084096418962</v>
      </c>
      <c r="G654" s="200">
        <f>Dat_02!E653</f>
        <v>94.081084096418962</v>
      </c>
      <c r="I654" s="201">
        <f>Dat_02!G653</f>
        <v>0</v>
      </c>
      <c r="J654" s="207"/>
    </row>
    <row r="655" spans="2:10">
      <c r="B655" s="198"/>
      <c r="C655" s="199">
        <f>Dat_02!B654</f>
        <v>45790</v>
      </c>
      <c r="D655" s="198"/>
      <c r="E655" s="200">
        <f>Dat_02!C654</f>
        <v>153.22896172713376</v>
      </c>
      <c r="F655" s="200">
        <f>Dat_02!D654</f>
        <v>94.081084096418962</v>
      </c>
      <c r="G655" s="200">
        <f>Dat_02!E654</f>
        <v>94.081084096418962</v>
      </c>
      <c r="I655" s="201">
        <f>Dat_02!G654</f>
        <v>0</v>
      </c>
      <c r="J655" s="207"/>
    </row>
    <row r="656" spans="2:10">
      <c r="B656" s="198"/>
      <c r="C656" s="199">
        <f>Dat_02!B655</f>
        <v>45791</v>
      </c>
      <c r="D656" s="198"/>
      <c r="E656" s="200">
        <f>Dat_02!C655</f>
        <v>161.94604865030593</v>
      </c>
      <c r="F656" s="200">
        <f>Dat_02!D655</f>
        <v>94.081084096418962</v>
      </c>
      <c r="G656" s="200">
        <f>Dat_02!E655</f>
        <v>94.081084096418962</v>
      </c>
      <c r="I656" s="201">
        <f>Dat_02!G655</f>
        <v>0</v>
      </c>
      <c r="J656" s="207"/>
    </row>
    <row r="657" spans="2:10">
      <c r="B657" s="198"/>
      <c r="C657" s="199">
        <f>Dat_02!B656</f>
        <v>45792</v>
      </c>
      <c r="D657" s="198"/>
      <c r="E657" s="200">
        <f>Dat_02!C656</f>
        <v>154.06951616230779</v>
      </c>
      <c r="F657" s="200">
        <f>Dat_02!D656</f>
        <v>94.081084096418962</v>
      </c>
      <c r="G657" s="200">
        <f>Dat_02!E656</f>
        <v>94.081084096418962</v>
      </c>
      <c r="I657" s="201">
        <f>Dat_02!G656</f>
        <v>94.081084096418962</v>
      </c>
      <c r="J657" s="207"/>
    </row>
    <row r="658" spans="2:10">
      <c r="B658" s="198"/>
      <c r="C658" s="199">
        <f>Dat_02!B657</f>
        <v>45793</v>
      </c>
      <c r="D658" s="198"/>
      <c r="E658" s="200">
        <f>Dat_02!C657</f>
        <v>146.44976514230964</v>
      </c>
      <c r="F658" s="200">
        <f>Dat_02!D657</f>
        <v>94.081084096418962</v>
      </c>
      <c r="G658" s="200">
        <f>Dat_02!E657</f>
        <v>94.081084096418962</v>
      </c>
      <c r="I658" s="201">
        <f>Dat_02!G657</f>
        <v>0</v>
      </c>
      <c r="J658" s="207"/>
    </row>
    <row r="659" spans="2:10">
      <c r="B659" s="198"/>
      <c r="C659" s="199">
        <f>Dat_02!B658</f>
        <v>45794</v>
      </c>
      <c r="D659" s="198"/>
      <c r="E659" s="200">
        <f>Dat_02!C658</f>
        <v>148.80771684230777</v>
      </c>
      <c r="F659" s="200">
        <f>Dat_02!D658</f>
        <v>94.081084096418962</v>
      </c>
      <c r="G659" s="200">
        <f>Dat_02!E658</f>
        <v>94.081084096418962</v>
      </c>
      <c r="I659" s="201">
        <f>Dat_02!G658</f>
        <v>0</v>
      </c>
      <c r="J659" s="207"/>
    </row>
    <row r="660" spans="2:10">
      <c r="B660" s="198"/>
      <c r="C660" s="199">
        <f>Dat_02!B659</f>
        <v>45795</v>
      </c>
      <c r="D660" s="198"/>
      <c r="E660" s="200">
        <f>Dat_02!C659</f>
        <v>134.18698635830592</v>
      </c>
      <c r="F660" s="200">
        <f>Dat_02!D659</f>
        <v>94.081084096418962</v>
      </c>
      <c r="G660" s="200">
        <f>Dat_02!E659</f>
        <v>94.081084096418962</v>
      </c>
      <c r="I660" s="201">
        <f>Dat_02!G659</f>
        <v>0</v>
      </c>
      <c r="J660" s="207"/>
    </row>
    <row r="661" spans="2:10">
      <c r="B661" s="198"/>
      <c r="C661" s="199">
        <f>Dat_02!B660</f>
        <v>45796</v>
      </c>
      <c r="D661" s="198"/>
      <c r="E661" s="200">
        <f>Dat_02!C660</f>
        <v>140.97652798630779</v>
      </c>
      <c r="F661" s="200">
        <f>Dat_02!D660</f>
        <v>94.081084096418962</v>
      </c>
      <c r="G661" s="200">
        <f>Dat_02!E660</f>
        <v>94.081084096418962</v>
      </c>
      <c r="I661" s="201">
        <f>Dat_02!G660</f>
        <v>0</v>
      </c>
      <c r="J661" s="207"/>
    </row>
    <row r="662" spans="2:10">
      <c r="B662" s="198"/>
      <c r="C662" s="199">
        <f>Dat_02!B661</f>
        <v>45797</v>
      </c>
      <c r="D662" s="198"/>
      <c r="E662" s="200">
        <f>Dat_02!C661</f>
        <v>136.81608433430964</v>
      </c>
      <c r="F662" s="200">
        <f>Dat_02!D661</f>
        <v>94.081084096418962</v>
      </c>
      <c r="G662" s="200">
        <f>Dat_02!E661</f>
        <v>94.081084096418962</v>
      </c>
      <c r="I662" s="201">
        <f>Dat_02!G661</f>
        <v>0</v>
      </c>
      <c r="J662" s="207"/>
    </row>
    <row r="663" spans="2:10">
      <c r="B663" s="198"/>
      <c r="C663" s="199">
        <f>Dat_02!B662</f>
        <v>45798</v>
      </c>
      <c r="D663" s="198"/>
      <c r="E663" s="200">
        <f>Dat_02!C662</f>
        <v>138.75881396202365</v>
      </c>
      <c r="F663" s="200">
        <f>Dat_02!D662</f>
        <v>94.081084096418962</v>
      </c>
      <c r="G663" s="200">
        <f>Dat_02!E662</f>
        <v>94.081084096418962</v>
      </c>
      <c r="I663" s="201">
        <f>Dat_02!G662</f>
        <v>0</v>
      </c>
      <c r="J663" s="207"/>
    </row>
    <row r="664" spans="2:10">
      <c r="B664" s="198"/>
      <c r="C664" s="199">
        <f>Dat_02!B663</f>
        <v>45799</v>
      </c>
      <c r="D664" s="198"/>
      <c r="E664" s="200">
        <f>Dat_02!C663</f>
        <v>125.05323810602178</v>
      </c>
      <c r="F664" s="200">
        <f>Dat_02!D663</f>
        <v>94.081084096418962</v>
      </c>
      <c r="G664" s="200">
        <f>Dat_02!E663</f>
        <v>94.081084096418962</v>
      </c>
      <c r="I664" s="201">
        <f>Dat_02!G663</f>
        <v>0</v>
      </c>
      <c r="J664" s="207"/>
    </row>
    <row r="665" spans="2:10">
      <c r="B665" s="198"/>
      <c r="C665" s="199">
        <f>Dat_02!B664</f>
        <v>45800</v>
      </c>
      <c r="D665" s="198"/>
      <c r="E665" s="200">
        <f>Dat_02!C664</f>
        <v>115.11808362602363</v>
      </c>
      <c r="F665" s="200">
        <f>Dat_02!D664</f>
        <v>94.081084096418962</v>
      </c>
      <c r="G665" s="200">
        <f>Dat_02!E664</f>
        <v>94.081084096418962</v>
      </c>
      <c r="I665" s="201">
        <f>Dat_02!G664</f>
        <v>0</v>
      </c>
      <c r="J665" s="207"/>
    </row>
    <row r="666" spans="2:10">
      <c r="B666" s="198"/>
      <c r="C666" s="199">
        <f>Dat_02!B665</f>
        <v>45801</v>
      </c>
      <c r="D666" s="198"/>
      <c r="E666" s="200">
        <f>Dat_02!C665</f>
        <v>102.25645997402549</v>
      </c>
      <c r="F666" s="200">
        <f>Dat_02!D665</f>
        <v>94.081084096418962</v>
      </c>
      <c r="G666" s="200">
        <f>Dat_02!E665</f>
        <v>94.081084096418962</v>
      </c>
      <c r="I666" s="201">
        <f>Dat_02!G665</f>
        <v>0</v>
      </c>
      <c r="J666" s="207"/>
    </row>
    <row r="667" spans="2:10">
      <c r="B667" s="198"/>
      <c r="C667" s="199">
        <f>Dat_02!B666</f>
        <v>45802</v>
      </c>
      <c r="D667" s="198"/>
      <c r="E667" s="200">
        <f>Dat_02!C666</f>
        <v>89.735088242023636</v>
      </c>
      <c r="F667" s="200">
        <f>Dat_02!D666</f>
        <v>94.081084096418962</v>
      </c>
      <c r="G667" s="200">
        <f>Dat_02!E666</f>
        <v>89.735088242023636</v>
      </c>
      <c r="I667" s="201">
        <f>Dat_02!G666</f>
        <v>0</v>
      </c>
      <c r="J667" s="207"/>
    </row>
    <row r="668" spans="2:10">
      <c r="B668" s="198"/>
      <c r="C668" s="199">
        <f>Dat_02!B667</f>
        <v>45803</v>
      </c>
      <c r="D668" s="198"/>
      <c r="E668" s="200">
        <f>Dat_02!C667</f>
        <v>113.46330176602363</v>
      </c>
      <c r="F668" s="200">
        <f>Dat_02!D667</f>
        <v>94.081084096418962</v>
      </c>
      <c r="G668" s="200">
        <f>Dat_02!E667</f>
        <v>94.081084096418962</v>
      </c>
      <c r="I668" s="201">
        <f>Dat_02!G667</f>
        <v>0</v>
      </c>
      <c r="J668" s="207"/>
    </row>
    <row r="669" spans="2:10">
      <c r="B669" s="198"/>
      <c r="C669" s="199">
        <f>Dat_02!B668</f>
        <v>45804</v>
      </c>
      <c r="D669" s="198"/>
      <c r="E669" s="200">
        <f>Dat_02!C668</f>
        <v>108.28544203402365</v>
      </c>
      <c r="F669" s="200">
        <f>Dat_02!D668</f>
        <v>94.081084096418962</v>
      </c>
      <c r="G669" s="200">
        <f>Dat_02!E668</f>
        <v>94.081084096418962</v>
      </c>
      <c r="I669" s="201">
        <f>Dat_02!G668</f>
        <v>0</v>
      </c>
      <c r="J669" s="207"/>
    </row>
    <row r="670" spans="2:10">
      <c r="B670" s="198"/>
      <c r="C670" s="199">
        <f>Dat_02!B669</f>
        <v>45805</v>
      </c>
      <c r="D670" s="198"/>
      <c r="E670" s="200">
        <f>Dat_02!C669</f>
        <v>85.334210380966525</v>
      </c>
      <c r="F670" s="200">
        <f>Dat_02!D669</f>
        <v>94.081084096418962</v>
      </c>
      <c r="G670" s="200">
        <f>Dat_02!E669</f>
        <v>85.334210380966525</v>
      </c>
      <c r="I670" s="201">
        <f>Dat_02!G669</f>
        <v>0</v>
      </c>
      <c r="J670" s="207"/>
    </row>
    <row r="671" spans="2:10">
      <c r="B671" s="198"/>
      <c r="C671" s="199">
        <f>Dat_02!B670</f>
        <v>45806</v>
      </c>
      <c r="D671" s="198"/>
      <c r="E671" s="200">
        <f>Dat_02!C670</f>
        <v>82.878699856966534</v>
      </c>
      <c r="F671" s="200">
        <f>Dat_02!D670</f>
        <v>94.081084096418962</v>
      </c>
      <c r="G671" s="200">
        <f>Dat_02!E670</f>
        <v>82.878699856966534</v>
      </c>
      <c r="I671" s="201">
        <f>Dat_02!G670</f>
        <v>0</v>
      </c>
      <c r="J671" s="207"/>
    </row>
    <row r="672" spans="2:10">
      <c r="B672" s="198"/>
      <c r="C672" s="199">
        <f>Dat_02!B671</f>
        <v>45807</v>
      </c>
      <c r="D672" s="198"/>
      <c r="E672" s="200">
        <f>Dat_02!C671</f>
        <v>81.314931692968401</v>
      </c>
      <c r="F672" s="200">
        <f>Dat_02!D671</f>
        <v>94.081084096418962</v>
      </c>
      <c r="G672" s="200">
        <f>Dat_02!E671</f>
        <v>81.314931692968401</v>
      </c>
      <c r="I672" s="201">
        <f>Dat_02!G671</f>
        <v>0</v>
      </c>
      <c r="J672" s="207"/>
    </row>
    <row r="673" spans="2:10">
      <c r="B673" s="198"/>
      <c r="C673" s="199">
        <f>Dat_02!B672</f>
        <v>45808</v>
      </c>
      <c r="D673" s="198"/>
      <c r="E673" s="200">
        <f>Dat_02!C672</f>
        <v>67.374158356966518</v>
      </c>
      <c r="F673" s="200">
        <f>Dat_02!D672</f>
        <v>94.081084096418962</v>
      </c>
      <c r="G673" s="200">
        <f>Dat_02!E672</f>
        <v>67.374158356966518</v>
      </c>
      <c r="I673" s="201">
        <f>Dat_02!G672</f>
        <v>0</v>
      </c>
      <c r="J673" s="207"/>
    </row>
    <row r="674" spans="2:10">
      <c r="B674" s="198"/>
      <c r="C674" s="199">
        <f>Dat_02!B673</f>
        <v>45809</v>
      </c>
      <c r="D674" s="198"/>
      <c r="E674" s="200">
        <f>Dat_02!C673</f>
        <v>58.598271992964669</v>
      </c>
      <c r="F674" s="200">
        <f>Dat_02!D673</f>
        <v>61.406867513274626</v>
      </c>
      <c r="G674" s="200">
        <f>Dat_02!E673</f>
        <v>58.598271992964669</v>
      </c>
      <c r="I674" s="201">
        <f>Dat_02!G673</f>
        <v>0</v>
      </c>
      <c r="J674" s="207"/>
    </row>
    <row r="675" spans="2:10">
      <c r="B675" s="198"/>
      <c r="C675" s="199">
        <f>Dat_02!B674</f>
        <v>45810</v>
      </c>
      <c r="D675" s="198"/>
      <c r="E675" s="200">
        <f>Dat_02!C674</f>
        <v>68.619776628966534</v>
      </c>
      <c r="F675" s="200">
        <f>Dat_02!D674</f>
        <v>61.406867513274626</v>
      </c>
      <c r="G675" s="200">
        <f>Dat_02!E674</f>
        <v>61.406867513274626</v>
      </c>
      <c r="I675" s="201">
        <f>Dat_02!G674</f>
        <v>0</v>
      </c>
      <c r="J675" s="207"/>
    </row>
    <row r="676" spans="2:10">
      <c r="B676" s="198"/>
      <c r="C676" s="199">
        <f>Dat_02!B675</f>
        <v>45811</v>
      </c>
      <c r="D676" s="198"/>
      <c r="E676" s="200">
        <f>Dat_02!C675</f>
        <v>77.949065616968397</v>
      </c>
      <c r="F676" s="200">
        <f>Dat_02!D675</f>
        <v>61.406867513274626</v>
      </c>
      <c r="G676" s="200">
        <f>Dat_02!E675</f>
        <v>61.406867513274626</v>
      </c>
      <c r="I676" s="201">
        <f>Dat_02!G675</f>
        <v>0</v>
      </c>
      <c r="J676" s="207"/>
    </row>
    <row r="677" spans="2:10">
      <c r="B677" s="198"/>
      <c r="C677" s="199">
        <f>Dat_02!B676</f>
        <v>45812</v>
      </c>
      <c r="D677" s="198"/>
      <c r="E677" s="200">
        <f>Dat_02!C676</f>
        <v>81.672736388919745</v>
      </c>
      <c r="F677" s="200">
        <f>Dat_02!D676</f>
        <v>61.406867513274626</v>
      </c>
      <c r="G677" s="200">
        <f>Dat_02!E676</f>
        <v>61.406867513274626</v>
      </c>
      <c r="I677" s="201">
        <f>Dat_02!G676</f>
        <v>0</v>
      </c>
      <c r="J677" s="207"/>
    </row>
    <row r="678" spans="2:10">
      <c r="B678" s="198"/>
      <c r="C678" s="199">
        <f>Dat_02!B677</f>
        <v>45813</v>
      </c>
      <c r="D678" s="198"/>
      <c r="E678" s="200">
        <f>Dat_02!C677</f>
        <v>71.523855384919756</v>
      </c>
      <c r="F678" s="200">
        <f>Dat_02!D677</f>
        <v>61.406867513274626</v>
      </c>
      <c r="G678" s="200">
        <f>Dat_02!E677</f>
        <v>61.406867513274626</v>
      </c>
      <c r="I678" s="201">
        <f>Dat_02!G677</f>
        <v>0</v>
      </c>
      <c r="J678" s="207"/>
    </row>
    <row r="679" spans="2:10">
      <c r="B679" s="198"/>
      <c r="C679" s="199">
        <f>Dat_02!B678</f>
        <v>45814</v>
      </c>
      <c r="D679" s="198"/>
      <c r="E679" s="200">
        <f>Dat_02!C678</f>
        <v>77.406571172919755</v>
      </c>
      <c r="F679" s="200">
        <f>Dat_02!D678</f>
        <v>61.406867513274626</v>
      </c>
      <c r="G679" s="200">
        <f>Dat_02!E678</f>
        <v>61.406867513274626</v>
      </c>
      <c r="I679" s="201">
        <f>Dat_02!G678</f>
        <v>0</v>
      </c>
      <c r="J679" s="207"/>
    </row>
    <row r="680" spans="2:10">
      <c r="B680" s="198"/>
      <c r="C680" s="199">
        <f>Dat_02!B679</f>
        <v>45815</v>
      </c>
      <c r="D680" s="198"/>
      <c r="E680" s="200">
        <f>Dat_02!C679</f>
        <v>59.633907156917878</v>
      </c>
      <c r="F680" s="200">
        <f>Dat_02!D679</f>
        <v>61.406867513274626</v>
      </c>
      <c r="G680" s="200">
        <f>Dat_02!E679</f>
        <v>59.633907156917878</v>
      </c>
      <c r="I680" s="201">
        <f>Dat_02!G679</f>
        <v>0</v>
      </c>
      <c r="J680" s="207"/>
    </row>
    <row r="681" spans="2:10">
      <c r="B681" s="198"/>
      <c r="C681" s="199">
        <f>Dat_02!B680</f>
        <v>45816</v>
      </c>
      <c r="D681" s="198"/>
      <c r="E681" s="200">
        <f>Dat_02!C680</f>
        <v>45.355526304921611</v>
      </c>
      <c r="F681" s="200">
        <f>Dat_02!D680</f>
        <v>61.406867513274626</v>
      </c>
      <c r="G681" s="200">
        <f>Dat_02!E680</f>
        <v>45.355526304921611</v>
      </c>
      <c r="I681" s="201">
        <f>Dat_02!G680</f>
        <v>0</v>
      </c>
      <c r="J681" s="207"/>
    </row>
    <row r="682" spans="2:10">
      <c r="B682" s="198"/>
      <c r="C682" s="199">
        <f>Dat_02!B681</f>
        <v>45817</v>
      </c>
      <c r="D682" s="198"/>
      <c r="E682" s="200">
        <f>Dat_02!C681</f>
        <v>71.81890005291973</v>
      </c>
      <c r="F682" s="200">
        <f>Dat_02!D681</f>
        <v>61.406867513274626</v>
      </c>
      <c r="G682" s="200">
        <f>Dat_02!E681</f>
        <v>61.406867513274626</v>
      </c>
      <c r="I682" s="201">
        <f>Dat_02!G681</f>
        <v>0</v>
      </c>
      <c r="J682" s="207"/>
    </row>
    <row r="683" spans="2:10">
      <c r="B683" s="198"/>
      <c r="C683" s="199">
        <f>Dat_02!B682</f>
        <v>45818</v>
      </c>
      <c r="D683" s="198"/>
      <c r="E683" s="200">
        <f>Dat_02!C682</f>
        <v>94.682567192919748</v>
      </c>
      <c r="F683" s="200">
        <f>Dat_02!D682</f>
        <v>61.406867513274626</v>
      </c>
      <c r="G683" s="200">
        <f>Dat_02!E682</f>
        <v>61.406867513274626</v>
      </c>
      <c r="I683" s="201">
        <f>Dat_02!G682</f>
        <v>0</v>
      </c>
      <c r="J683" s="207"/>
    </row>
    <row r="684" spans="2:10">
      <c r="B684" s="198"/>
      <c r="C684" s="199">
        <f>Dat_02!B683</f>
        <v>45819</v>
      </c>
      <c r="D684" s="198"/>
      <c r="E684" s="200">
        <f>Dat_02!C683</f>
        <v>57.259591085395691</v>
      </c>
      <c r="F684" s="200">
        <f>Dat_02!D683</f>
        <v>61.406867513274626</v>
      </c>
      <c r="G684" s="200">
        <f>Dat_02!E683</f>
        <v>57.259591085395691</v>
      </c>
      <c r="I684" s="201">
        <f>Dat_02!G683</f>
        <v>0</v>
      </c>
      <c r="J684" s="207"/>
    </row>
    <row r="685" spans="2:10">
      <c r="B685" s="198"/>
      <c r="C685" s="199">
        <f>Dat_02!B684</f>
        <v>45820</v>
      </c>
      <c r="D685" s="198"/>
      <c r="E685" s="200">
        <f>Dat_02!C684</f>
        <v>55.325938405397551</v>
      </c>
      <c r="F685" s="200">
        <f>Dat_02!D684</f>
        <v>61.406867513274626</v>
      </c>
      <c r="G685" s="200">
        <f>Dat_02!E684</f>
        <v>55.325938405397551</v>
      </c>
      <c r="I685" s="201">
        <f>Dat_02!G684</f>
        <v>0</v>
      </c>
      <c r="J685" s="207"/>
    </row>
    <row r="686" spans="2:10">
      <c r="B686" s="198"/>
      <c r="C686" s="199">
        <f>Dat_02!B685</f>
        <v>45821</v>
      </c>
      <c r="D686" s="198"/>
      <c r="E686" s="200">
        <f>Dat_02!C685</f>
        <v>57.616556809397558</v>
      </c>
      <c r="F686" s="200">
        <f>Dat_02!D685</f>
        <v>61.406867513274626</v>
      </c>
      <c r="G686" s="200">
        <f>Dat_02!E685</f>
        <v>57.616556809397558</v>
      </c>
      <c r="I686" s="201">
        <f>Dat_02!G685</f>
        <v>0</v>
      </c>
      <c r="J686" s="207"/>
    </row>
    <row r="687" spans="2:10">
      <c r="B687" s="198"/>
      <c r="C687" s="199">
        <f>Dat_02!B686</f>
        <v>45822</v>
      </c>
      <c r="D687" s="198"/>
      <c r="E687" s="200">
        <f>Dat_02!C686</f>
        <v>35.94605839339755</v>
      </c>
      <c r="F687" s="200">
        <f>Dat_02!D686</f>
        <v>61.406867513274626</v>
      </c>
      <c r="G687" s="200">
        <f>Dat_02!E686</f>
        <v>35.94605839339755</v>
      </c>
      <c r="I687" s="201">
        <f>Dat_02!G686</f>
        <v>0</v>
      </c>
      <c r="J687" s="207"/>
    </row>
    <row r="688" spans="2:10">
      <c r="B688" s="198"/>
      <c r="C688" s="199">
        <f>Dat_02!B687</f>
        <v>45823</v>
      </c>
      <c r="D688" s="198"/>
      <c r="E688" s="200">
        <f>Dat_02!C687</f>
        <v>27.055958057395692</v>
      </c>
      <c r="F688" s="200">
        <f>Dat_02!D687</f>
        <v>61.406867513274626</v>
      </c>
      <c r="G688" s="200">
        <f>Dat_02!E687</f>
        <v>27.055958057395692</v>
      </c>
      <c r="I688" s="201">
        <f>Dat_02!G687</f>
        <v>61.406867513274626</v>
      </c>
      <c r="J688" s="207"/>
    </row>
    <row r="689" spans="2:10">
      <c r="B689" s="198"/>
      <c r="C689" s="199">
        <f>Dat_02!B688</f>
        <v>45824</v>
      </c>
      <c r="D689" s="198"/>
      <c r="E689" s="200">
        <f>Dat_02!C688</f>
        <v>41.623953953399415</v>
      </c>
      <c r="F689" s="200">
        <f>Dat_02!D688</f>
        <v>61.406867513274626</v>
      </c>
      <c r="G689" s="200">
        <f>Dat_02!E688</f>
        <v>41.623953953399415</v>
      </c>
      <c r="I689" s="201">
        <f>Dat_02!G688</f>
        <v>0</v>
      </c>
      <c r="J689" s="207"/>
    </row>
    <row r="690" spans="2:10">
      <c r="B690" s="198"/>
      <c r="C690" s="199">
        <f>Dat_02!B689</f>
        <v>45825</v>
      </c>
      <c r="D690" s="198"/>
      <c r="E690" s="200">
        <f>Dat_02!C689</f>
        <v>66.71431773339755</v>
      </c>
      <c r="F690" s="200">
        <f>Dat_02!D689</f>
        <v>61.406867513274626</v>
      </c>
      <c r="G690" s="200">
        <f>Dat_02!E689</f>
        <v>61.406867513274626</v>
      </c>
      <c r="I690" s="201">
        <f>Dat_02!G689</f>
        <v>0</v>
      </c>
      <c r="J690" s="207"/>
    </row>
    <row r="691" spans="2:10">
      <c r="B691" s="198"/>
      <c r="C691" s="199">
        <f>Dat_02!B690</f>
        <v>45826</v>
      </c>
      <c r="D691" s="198"/>
      <c r="E691" s="200">
        <f>Dat_02!C690</f>
        <v>54.761214226402402</v>
      </c>
      <c r="F691" s="200">
        <f>Dat_02!D690</f>
        <v>61.406867513274626</v>
      </c>
      <c r="G691" s="200">
        <f>Dat_02!E690</f>
        <v>54.761214226402402</v>
      </c>
      <c r="I691" s="201">
        <f>Dat_02!G690</f>
        <v>0</v>
      </c>
      <c r="J691" s="207"/>
    </row>
    <row r="692" spans="2:10">
      <c r="B692" s="198"/>
      <c r="C692" s="199">
        <f>Dat_02!B691</f>
        <v>45827</v>
      </c>
      <c r="D692" s="198"/>
      <c r="E692" s="200">
        <f>Dat_02!C691</f>
        <v>56.422797154402403</v>
      </c>
      <c r="F692" s="200">
        <f>Dat_02!D691</f>
        <v>61.406867513274626</v>
      </c>
      <c r="G692" s="200">
        <f>Dat_02!E691</f>
        <v>56.422797154402403</v>
      </c>
      <c r="I692" s="201">
        <f>Dat_02!G691</f>
        <v>0</v>
      </c>
      <c r="J692" s="207"/>
    </row>
    <row r="693" spans="2:10">
      <c r="B693" s="198"/>
      <c r="C693" s="199">
        <f>Dat_02!B692</f>
        <v>45828</v>
      </c>
      <c r="D693" s="198"/>
      <c r="E693" s="200">
        <f>Dat_02!C692</f>
        <v>50.235002274402405</v>
      </c>
      <c r="F693" s="200">
        <f>Dat_02!D692</f>
        <v>61.406867513274626</v>
      </c>
      <c r="G693" s="200">
        <f>Dat_02!E692</f>
        <v>50.235002274402405</v>
      </c>
      <c r="I693" s="201">
        <f>Dat_02!G692</f>
        <v>0</v>
      </c>
      <c r="J693" s="207"/>
    </row>
    <row r="694" spans="2:10">
      <c r="B694" s="198"/>
      <c r="C694" s="199">
        <f>Dat_02!B693</f>
        <v>45829</v>
      </c>
      <c r="D694" s="198"/>
      <c r="E694" s="200">
        <f>Dat_02!C693</f>
        <v>26.709860526407983</v>
      </c>
      <c r="F694" s="200">
        <f>Dat_02!D693</f>
        <v>61.406867513274626</v>
      </c>
      <c r="G694" s="200">
        <f>Dat_02!E693</f>
        <v>26.709860526407983</v>
      </c>
      <c r="I694" s="201">
        <f>Dat_02!G693</f>
        <v>0</v>
      </c>
      <c r="J694" s="207"/>
    </row>
    <row r="695" spans="2:10">
      <c r="B695" s="198"/>
      <c r="C695" s="199">
        <f>Dat_02!B694</f>
        <v>45830</v>
      </c>
      <c r="D695" s="198"/>
      <c r="E695" s="200">
        <f>Dat_02!C694</f>
        <v>14.960270526402397</v>
      </c>
      <c r="F695" s="200">
        <f>Dat_02!D694</f>
        <v>61.406867513274626</v>
      </c>
      <c r="G695" s="200">
        <f>Dat_02!E694</f>
        <v>14.960270526402397</v>
      </c>
      <c r="I695" s="201">
        <f>Dat_02!G694</f>
        <v>0</v>
      </c>
      <c r="J695" s="207"/>
    </row>
    <row r="696" spans="2:10">
      <c r="B696" s="198"/>
      <c r="C696" s="199">
        <f>Dat_02!B695</f>
        <v>45831</v>
      </c>
      <c r="D696" s="198"/>
      <c r="E696" s="200">
        <f>Dat_02!C695</f>
        <v>32.597704998404254</v>
      </c>
      <c r="F696" s="200">
        <f>Dat_02!D695</f>
        <v>61.406867513274626</v>
      </c>
      <c r="G696" s="200">
        <f>Dat_02!E695</f>
        <v>32.597704998404254</v>
      </c>
      <c r="I696" s="201">
        <f>Dat_02!G695</f>
        <v>0</v>
      </c>
      <c r="J696" s="207"/>
    </row>
    <row r="697" spans="2:10">
      <c r="B697" s="198"/>
      <c r="C697" s="199">
        <f>Dat_02!B696</f>
        <v>45832</v>
      </c>
      <c r="D697" s="198"/>
      <c r="E697" s="200">
        <f>Dat_02!C696</f>
        <v>31.534556734404266</v>
      </c>
      <c r="F697" s="200">
        <f>Dat_02!D696</f>
        <v>61.406867513274626</v>
      </c>
      <c r="G697" s="200">
        <f>Dat_02!E696</f>
        <v>31.534556734404266</v>
      </c>
      <c r="I697" s="201">
        <f>Dat_02!G696</f>
        <v>0</v>
      </c>
      <c r="J697" s="207"/>
    </row>
    <row r="698" spans="2:10">
      <c r="B698" s="198"/>
      <c r="C698" s="199">
        <f>Dat_02!B697</f>
        <v>45833</v>
      </c>
      <c r="D698" s="198"/>
      <c r="E698" s="200">
        <f>Dat_02!C697</f>
        <v>35.72570145258446</v>
      </c>
      <c r="F698" s="200">
        <f>Dat_02!D697</f>
        <v>61.406867513274626</v>
      </c>
      <c r="G698" s="200">
        <f>Dat_02!E697</f>
        <v>35.72570145258446</v>
      </c>
      <c r="I698" s="201">
        <f>Dat_02!G697</f>
        <v>0</v>
      </c>
      <c r="J698" s="207"/>
    </row>
    <row r="699" spans="2:10">
      <c r="B699" s="198"/>
      <c r="C699" s="199">
        <f>Dat_02!B698</f>
        <v>45834</v>
      </c>
      <c r="D699" s="198"/>
      <c r="E699" s="200">
        <f>Dat_02!C698</f>
        <v>33.965078324582585</v>
      </c>
      <c r="F699" s="200">
        <f>Dat_02!D698</f>
        <v>61.406867513274626</v>
      </c>
      <c r="G699" s="200">
        <f>Dat_02!E698</f>
        <v>33.965078324582585</v>
      </c>
      <c r="I699" s="201">
        <f>Dat_02!G698</f>
        <v>0</v>
      </c>
      <c r="J699" s="207"/>
    </row>
    <row r="700" spans="2:10">
      <c r="B700" s="198"/>
      <c r="C700" s="199">
        <f>Dat_02!B699</f>
        <v>45835</v>
      </c>
      <c r="D700" s="198"/>
      <c r="E700" s="200">
        <f>Dat_02!C699</f>
        <v>46.323746096584451</v>
      </c>
      <c r="F700" s="200">
        <f>Dat_02!D699</f>
        <v>61.406867513274626</v>
      </c>
      <c r="G700" s="200">
        <f>Dat_02!E699</f>
        <v>46.323746096584451</v>
      </c>
      <c r="I700" s="201">
        <f>Dat_02!G699</f>
        <v>0</v>
      </c>
      <c r="J700" s="207"/>
    </row>
    <row r="701" spans="2:10">
      <c r="B701" s="198"/>
      <c r="C701" s="199">
        <f>Dat_02!B700</f>
        <v>45836</v>
      </c>
      <c r="D701" s="198"/>
      <c r="E701" s="200">
        <f>Dat_02!C700</f>
        <v>25.447826728584463</v>
      </c>
      <c r="F701" s="200">
        <f>Dat_02!D700</f>
        <v>61.406867513274626</v>
      </c>
      <c r="G701" s="200">
        <f>Dat_02!E700</f>
        <v>25.447826728584463</v>
      </c>
      <c r="I701" s="201">
        <f>Dat_02!G700</f>
        <v>0</v>
      </c>
      <c r="J701" s="207"/>
    </row>
    <row r="702" spans="2:10">
      <c r="B702" s="198"/>
      <c r="C702" s="199">
        <f>Dat_02!B701</f>
        <v>45837</v>
      </c>
      <c r="D702" s="198"/>
      <c r="E702" s="200">
        <f>Dat_02!C701</f>
        <v>20.981961452582588</v>
      </c>
      <c r="F702" s="200">
        <f>Dat_02!D701</f>
        <v>61.406867513274626</v>
      </c>
      <c r="G702" s="200">
        <f>Dat_02!E701</f>
        <v>20.981961452582588</v>
      </c>
      <c r="I702" s="201">
        <f>Dat_02!G701</f>
        <v>0</v>
      </c>
      <c r="J702" s="207"/>
    </row>
    <row r="703" spans="2:10">
      <c r="B703" s="198"/>
      <c r="C703" s="199">
        <f>Dat_02!B702</f>
        <v>45838</v>
      </c>
      <c r="D703" s="198"/>
      <c r="E703" s="200">
        <f>Dat_02!C702</f>
        <v>52.456011008584447</v>
      </c>
      <c r="F703" s="200">
        <f>Dat_02!D702</f>
        <v>61.406867513274626</v>
      </c>
      <c r="G703" s="200">
        <f>Dat_02!E702</f>
        <v>52.456011008584447</v>
      </c>
      <c r="I703" s="201">
        <f>Dat_02!G702</f>
        <v>0</v>
      </c>
      <c r="J703" s="207"/>
    </row>
    <row r="704" spans="2:10">
      <c r="B704" s="198"/>
      <c r="C704" s="199">
        <f>Dat_02!B703</f>
        <v>45839</v>
      </c>
      <c r="D704" s="198"/>
      <c r="E704" s="200">
        <f>Dat_02!C703</f>
        <v>32.060659492584456</v>
      </c>
      <c r="F704" s="200">
        <f>Dat_02!D703</f>
        <v>25.377234765527756</v>
      </c>
      <c r="G704" s="200">
        <f>Dat_02!E703</f>
        <v>25.377234765527756</v>
      </c>
      <c r="I704" s="201">
        <f>Dat_02!G703</f>
        <v>0</v>
      </c>
      <c r="J704" s="207"/>
    </row>
    <row r="705" spans="2:10">
      <c r="B705" s="198"/>
      <c r="C705" s="199">
        <f>Dat_02!B704</f>
        <v>45840</v>
      </c>
      <c r="D705" s="198"/>
      <c r="E705" s="200">
        <f>Dat_02!C704</f>
        <v>33.614730920549135</v>
      </c>
      <c r="F705" s="200">
        <f>Dat_02!D704</f>
        <v>25.377234765527756</v>
      </c>
      <c r="G705" s="200">
        <f>Dat_02!E704</f>
        <v>25.377234765527756</v>
      </c>
      <c r="I705" s="201">
        <f>Dat_02!G704</f>
        <v>0</v>
      </c>
      <c r="J705" s="207"/>
    </row>
    <row r="706" spans="2:10">
      <c r="B706" s="198"/>
      <c r="C706" s="199">
        <f>Dat_02!B705</f>
        <v>45841</v>
      </c>
      <c r="D706" s="198"/>
      <c r="E706" s="200">
        <f>Dat_02!C705</f>
        <v>30.485046448547276</v>
      </c>
      <c r="F706" s="200">
        <f>Dat_02!D705</f>
        <v>25.377234765527756</v>
      </c>
      <c r="G706" s="200">
        <f>Dat_02!E705</f>
        <v>25.377234765527756</v>
      </c>
      <c r="I706" s="201">
        <f>Dat_02!G705</f>
        <v>0</v>
      </c>
      <c r="J706" s="207"/>
    </row>
    <row r="707" spans="2:10">
      <c r="B707" s="198"/>
      <c r="C707" s="199">
        <f>Dat_02!B706</f>
        <v>45842</v>
      </c>
      <c r="D707" s="198"/>
      <c r="E707" s="200">
        <f>Dat_02!C706</f>
        <v>27.580826840551001</v>
      </c>
      <c r="F707" s="200">
        <f>Dat_02!D706</f>
        <v>25.377234765527756</v>
      </c>
      <c r="G707" s="200">
        <f>Dat_02!E706</f>
        <v>25.377234765527756</v>
      </c>
      <c r="I707" s="201">
        <f>Dat_02!G706</f>
        <v>0</v>
      </c>
      <c r="J707" s="207"/>
    </row>
    <row r="708" spans="2:10">
      <c r="B708" s="198"/>
      <c r="C708" s="199">
        <f>Dat_02!B707</f>
        <v>45843</v>
      </c>
      <c r="D708" s="198"/>
      <c r="E708" s="200">
        <f>Dat_02!C707</f>
        <v>11.098656220543555</v>
      </c>
      <c r="F708" s="200">
        <f>Dat_02!D707</f>
        <v>25.377234765527756</v>
      </c>
      <c r="G708" s="200">
        <f>Dat_02!E707</f>
        <v>11.098656220543555</v>
      </c>
      <c r="I708" s="201">
        <f>Dat_02!G707</f>
        <v>0</v>
      </c>
      <c r="J708" s="207"/>
    </row>
    <row r="709" spans="2:10">
      <c r="B709" s="198"/>
      <c r="C709" s="199">
        <f>Dat_02!B708</f>
        <v>45844</v>
      </c>
      <c r="D709" s="198"/>
      <c r="E709" s="200">
        <f>Dat_02!C708</f>
        <v>1.3804881365510009</v>
      </c>
      <c r="F709" s="200">
        <f>Dat_02!D708</f>
        <v>25.377234765527756</v>
      </c>
      <c r="G709" s="200">
        <f>Dat_02!E708</f>
        <v>1.3804881365510009</v>
      </c>
      <c r="I709" s="201">
        <f>Dat_02!G708</f>
        <v>0</v>
      </c>
      <c r="J709" s="207"/>
    </row>
    <row r="710" spans="2:10">
      <c r="B710" s="198"/>
      <c r="C710" s="199">
        <f>Dat_02!B709</f>
        <v>45845</v>
      </c>
      <c r="D710" s="198"/>
      <c r="E710" s="200">
        <f>Dat_02!C709</f>
        <v>1.5454278285491383</v>
      </c>
      <c r="F710" s="200">
        <f>Dat_02!D709</f>
        <v>25.377234765527756</v>
      </c>
      <c r="G710" s="200">
        <f>Dat_02!E709</f>
        <v>1.5454278285491383</v>
      </c>
      <c r="I710" s="201">
        <f>Dat_02!G709</f>
        <v>0</v>
      </c>
      <c r="J710" s="207"/>
    </row>
    <row r="711" spans="2:10">
      <c r="B711" s="198"/>
      <c r="C711" s="199">
        <f>Dat_02!B710</f>
        <v>45846</v>
      </c>
      <c r="D711" s="198"/>
      <c r="E711" s="200">
        <f>Dat_02!C710</f>
        <v>1.0118280485472788</v>
      </c>
      <c r="F711" s="200">
        <f>Dat_02!D710</f>
        <v>25.377234765527756</v>
      </c>
      <c r="G711" s="200">
        <f>Dat_02!E710</f>
        <v>1.0118280485472788</v>
      </c>
      <c r="I711" s="201">
        <f>Dat_02!G710</f>
        <v>0</v>
      </c>
      <c r="J711" s="207"/>
    </row>
    <row r="712" spans="2:10">
      <c r="B712" s="198"/>
      <c r="C712" s="199">
        <f>Dat_02!B711</f>
        <v>45847</v>
      </c>
      <c r="D712" s="198"/>
      <c r="E712" s="200">
        <f>Dat_02!C711</f>
        <v>14.250646552055375</v>
      </c>
      <c r="F712" s="200">
        <f>Dat_02!D711</f>
        <v>25.377234765527756</v>
      </c>
      <c r="G712" s="200">
        <f>Dat_02!E711</f>
        <v>14.250646552055375</v>
      </c>
      <c r="I712" s="201">
        <f>Dat_02!G711</f>
        <v>0</v>
      </c>
      <c r="J712" s="207"/>
    </row>
    <row r="713" spans="2:10">
      <c r="B713" s="198"/>
      <c r="C713" s="199">
        <f>Dat_02!B712</f>
        <v>45848</v>
      </c>
      <c r="D713" s="198"/>
      <c r="E713" s="200">
        <f>Dat_02!C712</f>
        <v>32.821704648055366</v>
      </c>
      <c r="F713" s="200">
        <f>Dat_02!D712</f>
        <v>25.377234765527756</v>
      </c>
      <c r="G713" s="200">
        <f>Dat_02!E712</f>
        <v>25.377234765527756</v>
      </c>
      <c r="I713" s="201">
        <f>Dat_02!G712</f>
        <v>0</v>
      </c>
      <c r="J713" s="207"/>
    </row>
    <row r="714" spans="2:10">
      <c r="B714" s="198"/>
      <c r="C714" s="199">
        <f>Dat_02!B713</f>
        <v>45849</v>
      </c>
      <c r="D714" s="198"/>
      <c r="E714" s="200">
        <f>Dat_02!C713</f>
        <v>27.025926548053512</v>
      </c>
      <c r="F714" s="200">
        <f>Dat_02!D713</f>
        <v>25.377234765527756</v>
      </c>
      <c r="G714" s="200">
        <f>Dat_02!E713</f>
        <v>25.377234765527756</v>
      </c>
      <c r="I714" s="201">
        <f>Dat_02!G713</f>
        <v>0</v>
      </c>
      <c r="J714" s="207"/>
    </row>
    <row r="715" spans="2:10">
      <c r="B715" s="198"/>
      <c r="C715" s="199">
        <f>Dat_02!B714</f>
        <v>45850</v>
      </c>
      <c r="D715" s="198"/>
      <c r="E715" s="200">
        <f>Dat_02!C714</f>
        <v>18.573618852053507</v>
      </c>
      <c r="F715" s="200">
        <f>Dat_02!D714</f>
        <v>25.377234765527756</v>
      </c>
      <c r="G715" s="200">
        <f>Dat_02!E714</f>
        <v>18.573618852053507</v>
      </c>
      <c r="I715" s="201">
        <f>Dat_02!G714</f>
        <v>0</v>
      </c>
      <c r="J715" s="207"/>
    </row>
    <row r="716" spans="2:10">
      <c r="B716" s="198"/>
      <c r="C716" s="199">
        <f>Dat_02!B715</f>
        <v>45851</v>
      </c>
      <c r="D716" s="198"/>
      <c r="E716" s="200">
        <f>Dat_02!C715</f>
        <v>4.7647492440572314</v>
      </c>
      <c r="F716" s="200">
        <f>Dat_02!D715</f>
        <v>25.377234765527756</v>
      </c>
      <c r="G716" s="200">
        <f>Dat_02!E715</f>
        <v>4.7647492440572314</v>
      </c>
      <c r="I716" s="201">
        <f>Dat_02!G715</f>
        <v>0</v>
      </c>
      <c r="J716" s="207"/>
    </row>
    <row r="717" spans="2:10">
      <c r="B717" s="198"/>
      <c r="C717" s="199">
        <f>Dat_02!B716</f>
        <v>45852</v>
      </c>
      <c r="D717" s="198"/>
      <c r="E717" s="200">
        <f>Dat_02!C716</f>
        <v>14.383819348053505</v>
      </c>
      <c r="F717" s="200">
        <f>Dat_02!D716</f>
        <v>25.377234765527756</v>
      </c>
      <c r="G717" s="200">
        <f>Dat_02!E716</f>
        <v>14.383819348053505</v>
      </c>
      <c r="I717" s="201">
        <f>Dat_02!G716</f>
        <v>0</v>
      </c>
      <c r="J717" s="207"/>
    </row>
    <row r="718" spans="2:10">
      <c r="B718" s="198"/>
      <c r="C718" s="199">
        <f>Dat_02!B717</f>
        <v>45853</v>
      </c>
      <c r="D718" s="198"/>
      <c r="E718" s="200">
        <f>Dat_02!C717</f>
        <v>14.840918868053508</v>
      </c>
      <c r="F718" s="200">
        <f>Dat_02!D717</f>
        <v>25.377234765527756</v>
      </c>
      <c r="G718" s="200">
        <f>Dat_02!E717</f>
        <v>14.840918868053508</v>
      </c>
      <c r="I718" s="201">
        <f>Dat_02!G717</f>
        <v>25.377234765527756</v>
      </c>
      <c r="J718" s="207"/>
    </row>
    <row r="719" spans="2:10">
      <c r="B719" s="198"/>
      <c r="C719" s="199">
        <f>Dat_02!B718</f>
        <v>45854</v>
      </c>
      <c r="D719" s="198"/>
      <c r="E719" s="200">
        <f>Dat_02!C718</f>
        <v>20.66964009515906</v>
      </c>
      <c r="F719" s="200">
        <f>Dat_02!D718</f>
        <v>25.377234765527756</v>
      </c>
      <c r="G719" s="200">
        <f>Dat_02!E718</f>
        <v>20.66964009515906</v>
      </c>
      <c r="I719" s="201">
        <f>Dat_02!G718</f>
        <v>0</v>
      </c>
      <c r="J719" s="207"/>
    </row>
    <row r="720" spans="2:10">
      <c r="B720" s="198"/>
      <c r="C720" s="199">
        <f>Dat_02!B719</f>
        <v>45855</v>
      </c>
      <c r="D720" s="198"/>
      <c r="E720" s="200">
        <f>Dat_02!C719</f>
        <v>17.906403759159062</v>
      </c>
      <c r="F720" s="200">
        <f>Dat_02!D719</f>
        <v>25.377234765527756</v>
      </c>
      <c r="G720" s="200">
        <f>Dat_02!E719</f>
        <v>17.906403759159062</v>
      </c>
      <c r="I720" s="201">
        <f>Dat_02!G719</f>
        <v>0</v>
      </c>
      <c r="J720" s="207"/>
    </row>
    <row r="721" spans="2:10">
      <c r="B721" s="198"/>
      <c r="C721" s="199">
        <f>Dat_02!B720</f>
        <v>45856</v>
      </c>
      <c r="D721" s="198"/>
      <c r="E721" s="200">
        <f>Dat_02!C720</f>
        <v>17.513657111160924</v>
      </c>
      <c r="F721" s="200">
        <f>Dat_02!D720</f>
        <v>25.377234765527756</v>
      </c>
      <c r="G721" s="200">
        <f>Dat_02!E720</f>
        <v>17.513657111160924</v>
      </c>
      <c r="I721" s="201">
        <f>Dat_02!G720</f>
        <v>0</v>
      </c>
      <c r="J721" s="207"/>
    </row>
    <row r="722" spans="2:10">
      <c r="B722" s="198"/>
      <c r="C722" s="199">
        <f>Dat_02!B721</f>
        <v>45857</v>
      </c>
      <c r="D722" s="198"/>
      <c r="E722" s="200">
        <f>Dat_02!C721</f>
        <v>8.71834746716093</v>
      </c>
      <c r="F722" s="200">
        <f>Dat_02!D721</f>
        <v>25.377234765527756</v>
      </c>
      <c r="G722" s="200">
        <f>Dat_02!E721</f>
        <v>8.71834746716093</v>
      </c>
      <c r="I722" s="201">
        <f>Dat_02!G721</f>
        <v>0</v>
      </c>
      <c r="J722" s="207"/>
    </row>
    <row r="723" spans="2:10">
      <c r="B723" s="198"/>
      <c r="C723" s="199">
        <f>Dat_02!B722</f>
        <v>45858</v>
      </c>
      <c r="D723" s="198"/>
      <c r="E723" s="200">
        <f>Dat_02!C722</f>
        <v>1.1173188071572004</v>
      </c>
      <c r="F723" s="200">
        <f>Dat_02!D722</f>
        <v>25.377234765527756</v>
      </c>
      <c r="G723" s="200">
        <f>Dat_02!E722</f>
        <v>1.1173188071572004</v>
      </c>
      <c r="I723" s="201">
        <f>Dat_02!G722</f>
        <v>0</v>
      </c>
      <c r="J723" s="207"/>
    </row>
    <row r="724" spans="2:10">
      <c r="B724" s="198"/>
      <c r="C724" s="199">
        <f>Dat_02!B723</f>
        <v>45859</v>
      </c>
      <c r="D724" s="198"/>
      <c r="E724" s="200">
        <f>Dat_02!C723</f>
        <v>8.8596250631609283</v>
      </c>
      <c r="F724" s="200">
        <f>Dat_02!D723</f>
        <v>25.377234765527756</v>
      </c>
      <c r="G724" s="200">
        <f>Dat_02!E723</f>
        <v>8.8596250631609283</v>
      </c>
      <c r="I724" s="201">
        <f>Dat_02!G723</f>
        <v>0</v>
      </c>
      <c r="J724" s="207"/>
    </row>
    <row r="725" spans="2:10">
      <c r="B725" s="198"/>
      <c r="C725" s="199">
        <f>Dat_02!B724</f>
        <v>45860</v>
      </c>
      <c r="D725" s="198"/>
      <c r="E725" s="200">
        <f>Dat_02!C724</f>
        <v>20.741516907159063</v>
      </c>
      <c r="F725" s="200">
        <f>Dat_02!D724</f>
        <v>25.377234765527756</v>
      </c>
      <c r="G725" s="200">
        <f>Dat_02!E724</f>
        <v>20.741516907159063</v>
      </c>
      <c r="I725" s="201">
        <f>Dat_02!G724</f>
        <v>0</v>
      </c>
      <c r="J725" s="207"/>
    </row>
    <row r="726" spans="2:10">
      <c r="B726" s="198"/>
      <c r="C726" s="199">
        <f>Dat_02!B725</f>
        <v>45861</v>
      </c>
      <c r="D726" s="198"/>
      <c r="E726" s="200">
        <f>Dat_02!C725</f>
        <v>19.196713277743299</v>
      </c>
      <c r="F726" s="200">
        <f>Dat_02!D725</f>
        <v>25.377234765527756</v>
      </c>
      <c r="G726" s="200">
        <f>Dat_02!E725</f>
        <v>19.196713277743299</v>
      </c>
      <c r="I726" s="201">
        <f>Dat_02!G725</f>
        <v>0</v>
      </c>
      <c r="J726" s="207"/>
    </row>
    <row r="727" spans="2:10">
      <c r="B727" s="198"/>
      <c r="C727" s="199">
        <f>Dat_02!B726</f>
        <v>45862</v>
      </c>
      <c r="D727" s="198"/>
      <c r="E727" s="200">
        <f>Dat_02!C726</f>
        <v>13.86639805774144</v>
      </c>
      <c r="F727" s="200">
        <f>Dat_02!D726</f>
        <v>25.377234765527756</v>
      </c>
      <c r="G727" s="200">
        <f>Dat_02!E726</f>
        <v>13.86639805774144</v>
      </c>
      <c r="I727" s="201">
        <f>Dat_02!G726</f>
        <v>0</v>
      </c>
      <c r="J727" s="207"/>
    </row>
    <row r="728" spans="2:10">
      <c r="B728" s="198"/>
      <c r="C728" s="199">
        <f>Dat_02!B727</f>
        <v>45863</v>
      </c>
      <c r="D728" s="198"/>
      <c r="E728" s="200">
        <f>Dat_02!C727</f>
        <v>1.5784588417451668</v>
      </c>
      <c r="F728" s="200">
        <f>Dat_02!D727</f>
        <v>25.377234765527756</v>
      </c>
      <c r="G728" s="200">
        <f>Dat_02!E727</f>
        <v>1.5784588417451668</v>
      </c>
      <c r="I728" s="201">
        <f>Dat_02!G727</f>
        <v>0</v>
      </c>
      <c r="J728" s="207"/>
    </row>
    <row r="729" spans="2:10">
      <c r="B729" s="198"/>
      <c r="C729" s="199">
        <f>Dat_02!B728</f>
        <v>45864</v>
      </c>
      <c r="D729" s="198"/>
      <c r="E729" s="200">
        <f>Dat_02!C728</f>
        <v>2.4869694217433063</v>
      </c>
      <c r="F729" s="200">
        <f>Dat_02!D728</f>
        <v>25.377234765527756</v>
      </c>
      <c r="G729" s="200">
        <f>Dat_02!E728</f>
        <v>2.4869694217433063</v>
      </c>
      <c r="I729" s="201">
        <f>Dat_02!G728</f>
        <v>0</v>
      </c>
      <c r="J729" s="207"/>
    </row>
    <row r="730" spans="2:10">
      <c r="B730" s="198"/>
      <c r="C730" s="199">
        <f>Dat_02!B729</f>
        <v>45865</v>
      </c>
      <c r="D730" s="198"/>
      <c r="E730" s="200">
        <f>Dat_02!C729</f>
        <v>1.0667147097433045</v>
      </c>
      <c r="F730" s="200">
        <f>Dat_02!D729</f>
        <v>25.377234765527756</v>
      </c>
      <c r="G730" s="200">
        <f>Dat_02!E729</f>
        <v>1.0667147097433045</v>
      </c>
      <c r="I730" s="201">
        <f>Dat_02!G729</f>
        <v>0</v>
      </c>
      <c r="J730" s="207"/>
    </row>
    <row r="731" spans="2:10">
      <c r="B731" s="198"/>
      <c r="C731" s="199">
        <f>Dat_02!B730</f>
        <v>45866</v>
      </c>
      <c r="D731" s="198"/>
      <c r="E731" s="200">
        <f>Dat_02!C730</f>
        <v>1.4001761737470297</v>
      </c>
      <c r="F731" s="200">
        <f>Dat_02!D730</f>
        <v>25.377234765527756</v>
      </c>
      <c r="G731" s="200">
        <f>Dat_02!E730</f>
        <v>1.4001761737470297</v>
      </c>
      <c r="I731" s="201">
        <f>Dat_02!G730</f>
        <v>0</v>
      </c>
      <c r="J731" s="207"/>
    </row>
    <row r="732" spans="2:10">
      <c r="B732" s="198"/>
      <c r="C732" s="199">
        <f>Dat_02!B731</f>
        <v>45867</v>
      </c>
      <c r="D732" s="198"/>
      <c r="E732" s="200">
        <f>Dat_02!C731</f>
        <v>1.4504057937414401</v>
      </c>
      <c r="F732" s="200">
        <f>Dat_02!D731</f>
        <v>25.377234765527756</v>
      </c>
      <c r="G732" s="200">
        <f>Dat_02!E731</f>
        <v>1.4504057937414401</v>
      </c>
      <c r="I732" s="201">
        <f>Dat_02!G731</f>
        <v>0</v>
      </c>
      <c r="J732" s="207"/>
    </row>
    <row r="733" spans="2:10">
      <c r="B733" s="198"/>
      <c r="C733" s="199">
        <f>Dat_02!B732</f>
        <v>45868</v>
      </c>
      <c r="D733" s="198"/>
      <c r="E733" s="200">
        <f>Dat_02!C732</f>
        <v>13.403058501467727</v>
      </c>
      <c r="F733" s="200">
        <f>Dat_02!D732</f>
        <v>25.377234765527756</v>
      </c>
      <c r="G733" s="200">
        <f>Dat_02!E732</f>
        <v>13.403058501467727</v>
      </c>
      <c r="I733" s="201">
        <f>Dat_02!G732</f>
        <v>0</v>
      </c>
      <c r="J733" s="207"/>
    </row>
    <row r="734" spans="2:10">
      <c r="B734" s="198"/>
      <c r="C734" s="199">
        <f>Dat_02!B733</f>
        <v>45869</v>
      </c>
      <c r="D734" s="198"/>
      <c r="E734" s="200">
        <f>Dat_02!C733</f>
        <v>16.69949162046214</v>
      </c>
      <c r="F734" s="200">
        <f>Dat_02!D733</f>
        <v>25.377234765527756</v>
      </c>
      <c r="G734" s="200">
        <f>Dat_02!E733</f>
        <v>16.69949162046214</v>
      </c>
      <c r="I734" s="201">
        <f>Dat_02!G733</f>
        <v>0</v>
      </c>
      <c r="J734" s="207"/>
    </row>
    <row r="735" spans="2:10">
      <c r="B735" s="198"/>
      <c r="C735" s="199">
        <f>Dat_02!B734</f>
        <v>45870</v>
      </c>
      <c r="D735" s="198"/>
      <c r="E735" s="200">
        <f>Dat_02!C734</f>
        <v>13.888081484471455</v>
      </c>
      <c r="F735" s="200">
        <f>Dat_02!D734</f>
        <v>14.606396891514056</v>
      </c>
      <c r="G735" s="200">
        <f>Dat_02!E734</f>
        <v>13.888081484471455</v>
      </c>
      <c r="I735" s="201">
        <f>Dat_02!G734</f>
        <v>0</v>
      </c>
      <c r="J735" s="207"/>
    </row>
    <row r="736" spans="2:10">
      <c r="B736" s="198"/>
      <c r="C736" s="199">
        <f>Dat_02!B735</f>
        <v>45871</v>
      </c>
      <c r="D736" s="198"/>
      <c r="E736" s="200">
        <f>Dat_02!C735</f>
        <v>8.5812111465864288E-2</v>
      </c>
      <c r="F736" s="200">
        <f>Dat_02!D735</f>
        <v>14.606396891514056</v>
      </c>
      <c r="G736" s="200">
        <f>Dat_02!E735</f>
        <v>8.5812111465864288E-2</v>
      </c>
      <c r="I736" s="201">
        <f>Dat_02!G735</f>
        <v>0</v>
      </c>
      <c r="J736" s="207"/>
    </row>
    <row r="737" spans="2:10">
      <c r="B737" s="198"/>
      <c r="C737" s="199">
        <f>Dat_02!B736</f>
        <v>45872</v>
      </c>
      <c r="D737" s="198"/>
      <c r="E737" s="200">
        <f>Dat_02!C736</f>
        <v>0.15275280546400608</v>
      </c>
      <c r="F737" s="200">
        <f>Dat_02!D736</f>
        <v>14.606396891514056</v>
      </c>
      <c r="G737" s="200">
        <f>Dat_02!E736</f>
        <v>0.15275280546400608</v>
      </c>
      <c r="I737" s="201">
        <f>Dat_02!G736</f>
        <v>0</v>
      </c>
      <c r="J737" s="207"/>
    </row>
    <row r="738" spans="2:10">
      <c r="B738" s="198"/>
      <c r="C738" s="199">
        <f>Dat_02!B737</f>
        <v>45873</v>
      </c>
      <c r="D738" s="198"/>
      <c r="E738" s="200">
        <f>Dat_02!C737</f>
        <v>26.230543111465863</v>
      </c>
      <c r="F738" s="200">
        <f>Dat_02!D737</f>
        <v>14.606396891514056</v>
      </c>
      <c r="G738" s="200">
        <f>Dat_02!E737</f>
        <v>14.606396891514056</v>
      </c>
      <c r="I738" s="201">
        <f>Dat_02!G737</f>
        <v>0</v>
      </c>
      <c r="J738" s="207"/>
    </row>
    <row r="739" spans="2:10">
      <c r="B739" s="198"/>
      <c r="C739" s="199">
        <f>Dat_02!B738</f>
        <v>45874</v>
      </c>
      <c r="D739" s="198"/>
      <c r="E739" s="200">
        <f>Dat_02!C738</f>
        <v>20.573646892469593</v>
      </c>
      <c r="F739" s="200">
        <f>Dat_02!D738</f>
        <v>14.606396891514056</v>
      </c>
      <c r="G739" s="200">
        <f>Dat_02!E738</f>
        <v>14.606396891514056</v>
      </c>
      <c r="I739" s="201">
        <f>Dat_02!G738</f>
        <v>0</v>
      </c>
      <c r="J739" s="207"/>
    </row>
    <row r="740" spans="2:10">
      <c r="B740" s="198"/>
      <c r="C740" s="199">
        <f>Dat_02!B739</f>
        <v>45875</v>
      </c>
      <c r="D740" s="198"/>
      <c r="E740" s="200">
        <f>Dat_02!C739</f>
        <v>12.787871789703015</v>
      </c>
      <c r="F740" s="200">
        <f>Dat_02!D739</f>
        <v>14.606396891514056</v>
      </c>
      <c r="G740" s="200">
        <f>Dat_02!E739</f>
        <v>12.787871789703015</v>
      </c>
      <c r="I740" s="201">
        <f>Dat_02!G739</f>
        <v>0</v>
      </c>
      <c r="J740" s="207"/>
    </row>
    <row r="741" spans="2:10">
      <c r="B741" s="198"/>
      <c r="C741" s="199">
        <f>Dat_02!B740</f>
        <v>45876</v>
      </c>
      <c r="D741" s="198"/>
      <c r="E741" s="200">
        <f>Dat_02!C740</f>
        <v>8.8448586297086003</v>
      </c>
      <c r="F741" s="200">
        <f>Dat_02!D740</f>
        <v>14.606396891514056</v>
      </c>
      <c r="G741" s="200">
        <f>Dat_02!E740</f>
        <v>8.8448586297086003</v>
      </c>
      <c r="I741" s="201">
        <f>Dat_02!G740</f>
        <v>0</v>
      </c>
      <c r="J741" s="207"/>
    </row>
    <row r="742" spans="2:10">
      <c r="B742" s="198"/>
      <c r="C742" s="199">
        <f>Dat_02!B741</f>
        <v>45877</v>
      </c>
      <c r="D742" s="198"/>
      <c r="E742" s="200">
        <f>Dat_02!C741</f>
        <v>8.8067975097030136</v>
      </c>
      <c r="F742" s="200">
        <f>Dat_02!D741</f>
        <v>14.606396891514056</v>
      </c>
      <c r="G742" s="200">
        <f>Dat_02!E741</f>
        <v>8.8067975097030136</v>
      </c>
      <c r="I742" s="201">
        <f>Dat_02!G741</f>
        <v>0</v>
      </c>
      <c r="J742" s="207"/>
    </row>
    <row r="743" spans="2:10">
      <c r="B743" s="198"/>
      <c r="C743" s="199">
        <f>Dat_02!B742</f>
        <v>45878</v>
      </c>
      <c r="D743" s="198"/>
      <c r="E743" s="200">
        <f>Dat_02!C742</f>
        <v>1.2903090217104691</v>
      </c>
      <c r="F743" s="200">
        <f>Dat_02!D742</f>
        <v>14.606396891514056</v>
      </c>
      <c r="G743" s="200">
        <f>Dat_02!E742</f>
        <v>1.2903090217104691</v>
      </c>
      <c r="I743" s="201">
        <f>Dat_02!G742</f>
        <v>0</v>
      </c>
      <c r="J743" s="207"/>
    </row>
    <row r="744" spans="2:10">
      <c r="B744" s="198"/>
      <c r="C744" s="199">
        <f>Dat_02!B743</f>
        <v>45879</v>
      </c>
      <c r="D744" s="198"/>
      <c r="E744" s="200">
        <f>Dat_02!C743</f>
        <v>1.2515564537048776</v>
      </c>
      <c r="F744" s="200">
        <f>Dat_02!D743</f>
        <v>14.606396891514056</v>
      </c>
      <c r="G744" s="200">
        <f>Dat_02!E743</f>
        <v>1.2515564537048776</v>
      </c>
      <c r="I744" s="201">
        <f>Dat_02!G743</f>
        <v>0</v>
      </c>
      <c r="J744" s="207"/>
    </row>
    <row r="745" spans="2:10">
      <c r="B745" s="198"/>
      <c r="C745" s="199">
        <f>Dat_02!B744</f>
        <v>45880</v>
      </c>
      <c r="D745" s="198"/>
      <c r="E745" s="200">
        <f>Dat_02!C744</f>
        <v>6.6037572017030177</v>
      </c>
      <c r="F745" s="200">
        <f>Dat_02!D744</f>
        <v>14.606396891514056</v>
      </c>
      <c r="G745" s="200">
        <f>Dat_02!E744</f>
        <v>6.6037572017030177</v>
      </c>
      <c r="I745" s="201">
        <f>Dat_02!G744</f>
        <v>0</v>
      </c>
      <c r="J745" s="207"/>
    </row>
    <row r="746" spans="2:10">
      <c r="B746" s="198"/>
      <c r="C746" s="199">
        <f>Dat_02!B745</f>
        <v>45881</v>
      </c>
      <c r="D746" s="198"/>
      <c r="E746" s="200">
        <f>Dat_02!C745</f>
        <v>8.000305205708603</v>
      </c>
      <c r="F746" s="200">
        <f>Dat_02!D745</f>
        <v>14.606396891514056</v>
      </c>
      <c r="G746" s="200">
        <f>Dat_02!E745</f>
        <v>8.000305205708603</v>
      </c>
      <c r="I746" s="201">
        <f>Dat_02!G745</f>
        <v>0</v>
      </c>
      <c r="J746" s="207"/>
    </row>
    <row r="747" spans="2:10">
      <c r="B747" s="198"/>
      <c r="C747" s="199">
        <f>Dat_02!B746</f>
        <v>45882</v>
      </c>
      <c r="D747" s="198"/>
      <c r="E747" s="200">
        <f>Dat_02!C746</f>
        <v>6.5589074591607055</v>
      </c>
      <c r="F747" s="200">
        <f>Dat_02!D746</f>
        <v>14.606396891514056</v>
      </c>
      <c r="G747" s="200">
        <f>Dat_02!E746</f>
        <v>6.5589074591607055</v>
      </c>
      <c r="I747" s="201">
        <f>Dat_02!G746</f>
        <v>0</v>
      </c>
      <c r="J747" s="207"/>
    </row>
    <row r="748" spans="2:10">
      <c r="B748" s="198"/>
      <c r="C748" s="199">
        <f>Dat_02!B747</f>
        <v>45883</v>
      </c>
      <c r="D748" s="198"/>
      <c r="E748" s="200">
        <f>Dat_02!C747</f>
        <v>4.9691311511588427</v>
      </c>
      <c r="F748" s="200">
        <f>Dat_02!D747</f>
        <v>14.606396891514056</v>
      </c>
      <c r="G748" s="200">
        <f>Dat_02!E747</f>
        <v>4.9691311511588427</v>
      </c>
      <c r="I748" s="201">
        <f>Dat_02!G747</f>
        <v>0</v>
      </c>
      <c r="J748" s="207"/>
    </row>
    <row r="749" spans="2:10">
      <c r="B749" s="198"/>
      <c r="C749" s="199">
        <f>Dat_02!B748</f>
        <v>45884</v>
      </c>
      <c r="D749" s="198"/>
      <c r="E749" s="200">
        <f>Dat_02!C748</f>
        <v>4.9544599191607048</v>
      </c>
      <c r="F749" s="200">
        <f>Dat_02!D748</f>
        <v>14.606396891514056</v>
      </c>
      <c r="G749" s="200">
        <f>Dat_02!E748</f>
        <v>4.9544599191607048</v>
      </c>
      <c r="I749" s="201">
        <f>Dat_02!G748</f>
        <v>14.606396891514056</v>
      </c>
      <c r="J749" s="207"/>
    </row>
    <row r="750" spans="2:10">
      <c r="B750" s="198"/>
      <c r="C750" s="199">
        <f>Dat_02!B749</f>
        <v>45885</v>
      </c>
      <c r="D750" s="198"/>
      <c r="E750" s="200">
        <f>Dat_02!C749</f>
        <v>2.2213465361607088</v>
      </c>
      <c r="F750" s="200">
        <f>Dat_02!D749</f>
        <v>14.606396891514056</v>
      </c>
      <c r="G750" s="200">
        <f>Dat_02!E749</f>
        <v>2.2213465361607088</v>
      </c>
      <c r="I750" s="201">
        <f>Dat_02!G749</f>
        <v>0</v>
      </c>
      <c r="J750" s="207"/>
    </row>
    <row r="751" spans="2:10">
      <c r="B751" s="198"/>
      <c r="C751" s="199">
        <f>Dat_02!B750</f>
        <v>45886</v>
      </c>
      <c r="D751" s="198"/>
      <c r="E751" s="200">
        <f>Dat_02!C750</f>
        <v>2.7617259021625724</v>
      </c>
      <c r="F751" s="200">
        <f>Dat_02!D750</f>
        <v>14.606396891514056</v>
      </c>
      <c r="G751" s="200">
        <f>Dat_02!E750</f>
        <v>2.7617259021625724</v>
      </c>
      <c r="I751" s="201">
        <f>Dat_02!G750</f>
        <v>0</v>
      </c>
      <c r="J751" s="207"/>
    </row>
    <row r="752" spans="2:10">
      <c r="B752" s="198"/>
      <c r="C752" s="199">
        <f>Dat_02!B751</f>
        <v>45887</v>
      </c>
      <c r="D752" s="198"/>
      <c r="E752" s="200">
        <f>Dat_02!C751</f>
        <v>0.99938219916071103</v>
      </c>
      <c r="F752" s="200">
        <f>Dat_02!D751</f>
        <v>14.606396891514056</v>
      </c>
      <c r="G752" s="200">
        <f>Dat_02!E751</f>
        <v>0.99938219916071103</v>
      </c>
      <c r="I752" s="201">
        <f>Dat_02!G751</f>
        <v>0</v>
      </c>
      <c r="J752" s="207"/>
    </row>
    <row r="753" spans="2:10">
      <c r="B753" s="198"/>
      <c r="C753" s="199">
        <f>Dat_02!B752</f>
        <v>45888</v>
      </c>
      <c r="D753" s="198"/>
      <c r="E753" s="200">
        <f>Dat_02!C752</f>
        <v>1.1949965271569818</v>
      </c>
      <c r="F753" s="200">
        <f>Dat_02!D752</f>
        <v>14.606396891514056</v>
      </c>
      <c r="G753" s="200">
        <f>Dat_02!E752</f>
        <v>1.1949965271569818</v>
      </c>
      <c r="I753" s="201">
        <f>Dat_02!G752</f>
        <v>0</v>
      </c>
      <c r="J753" s="207"/>
    </row>
    <row r="754" spans="2:10">
      <c r="B754" s="198"/>
      <c r="C754" s="199">
        <f>Dat_02!B753</f>
        <v>45889</v>
      </c>
      <c r="D754" s="198"/>
      <c r="E754" s="200">
        <f>Dat_02!C753</f>
        <v>7.6044234437322231</v>
      </c>
      <c r="F754" s="200">
        <f>Dat_02!D753</f>
        <v>14.606396891514056</v>
      </c>
      <c r="G754" s="200">
        <f>Dat_02!E753</f>
        <v>7.6044234437322231</v>
      </c>
      <c r="I754" s="201">
        <f>Dat_02!G753</f>
        <v>0</v>
      </c>
      <c r="J754" s="207"/>
    </row>
    <row r="755" spans="2:10">
      <c r="B755" s="198"/>
      <c r="C755" s="199">
        <f>Dat_02!B754</f>
        <v>45890</v>
      </c>
      <c r="D755" s="198"/>
      <c r="E755" s="200">
        <f>Dat_02!C754</f>
        <v>8.306834943735943</v>
      </c>
      <c r="F755" s="200">
        <f>Dat_02!D754</f>
        <v>14.606396891514056</v>
      </c>
      <c r="G755" s="200">
        <f>Dat_02!E754</f>
        <v>8.306834943735943</v>
      </c>
      <c r="I755" s="201">
        <f>Dat_02!G754</f>
        <v>0</v>
      </c>
      <c r="J755" s="207"/>
    </row>
    <row r="756" spans="2:10">
      <c r="B756" s="198"/>
      <c r="C756" s="199">
        <f>Dat_02!B755</f>
        <v>45891</v>
      </c>
      <c r="D756" s="198"/>
      <c r="E756" s="200">
        <f>Dat_02!C755</f>
        <v>10.12004469673222</v>
      </c>
      <c r="F756" s="200">
        <f>Dat_02!D755</f>
        <v>14.606396891514056</v>
      </c>
      <c r="G756" s="200">
        <f>Dat_02!E755</f>
        <v>10.12004469673222</v>
      </c>
      <c r="I756" s="201">
        <f>Dat_02!G755</f>
        <v>0</v>
      </c>
      <c r="J756" s="207"/>
    </row>
    <row r="757" spans="2:10">
      <c r="B757" s="198"/>
      <c r="C757" s="199">
        <f>Dat_02!B756</f>
        <v>45892</v>
      </c>
      <c r="D757" s="198"/>
      <c r="E757" s="200">
        <f>Dat_02!C756</f>
        <v>18.177359034732216</v>
      </c>
      <c r="F757" s="200">
        <f>Dat_02!D756</f>
        <v>14.606396891514056</v>
      </c>
      <c r="G757" s="200">
        <f>Dat_02!E756</f>
        <v>14.606396891514056</v>
      </c>
      <c r="I757" s="201">
        <f>Dat_02!G756</f>
        <v>0</v>
      </c>
      <c r="J757" s="207"/>
    </row>
    <row r="758" spans="2:10">
      <c r="B758" s="198"/>
      <c r="C758" s="199">
        <f>Dat_02!B757</f>
        <v>45893</v>
      </c>
      <c r="D758" s="198"/>
      <c r="E758" s="200">
        <f>Dat_02!C757</f>
        <v>13.580027154734081</v>
      </c>
      <c r="F758" s="200">
        <f>Dat_02!D757</f>
        <v>14.606396891514056</v>
      </c>
      <c r="G758" s="200">
        <f>Dat_02!E757</f>
        <v>13.580027154734081</v>
      </c>
      <c r="I758" s="201">
        <f>Dat_02!G757</f>
        <v>0</v>
      </c>
      <c r="J758" s="207"/>
    </row>
    <row r="759" spans="2:10">
      <c r="B759" s="198"/>
      <c r="C759" s="199">
        <f>Dat_02!B758</f>
        <v>45894</v>
      </c>
      <c r="D759" s="198"/>
      <c r="E759" s="200">
        <f>Dat_02!C758</f>
        <v>14.341791739732216</v>
      </c>
      <c r="F759" s="200">
        <f>Dat_02!D758</f>
        <v>14.606396891514056</v>
      </c>
      <c r="G759" s="200">
        <f>Dat_02!E758</f>
        <v>14.341791739732216</v>
      </c>
      <c r="I759" s="201">
        <f>Dat_02!G758</f>
        <v>0</v>
      </c>
      <c r="J759" s="207"/>
    </row>
    <row r="760" spans="2:10">
      <c r="B760" s="198"/>
      <c r="C760" s="199">
        <f>Dat_02!B759</f>
        <v>45895</v>
      </c>
      <c r="D760" s="198"/>
      <c r="E760" s="200">
        <f>Dat_02!C759</f>
        <v>12.684486612732217</v>
      </c>
      <c r="F760" s="200">
        <f>Dat_02!D759</f>
        <v>14.606396891514056</v>
      </c>
      <c r="G760" s="200">
        <f>Dat_02!E759</f>
        <v>12.684486612732217</v>
      </c>
      <c r="I760" s="201">
        <f>Dat_02!G759</f>
        <v>0</v>
      </c>
      <c r="J760" s="207"/>
    </row>
    <row r="761" spans="2:10">
      <c r="B761" s="198"/>
      <c r="C761" s="199">
        <f>Dat_02!B760</f>
        <v>45896</v>
      </c>
      <c r="D761" s="198"/>
      <c r="E761" s="200">
        <f>Dat_02!C760</f>
        <v>10.330491062076938</v>
      </c>
      <c r="F761" s="200">
        <f>Dat_02!D760</f>
        <v>14.606396891514056</v>
      </c>
      <c r="G761" s="200">
        <f>Dat_02!E760</f>
        <v>10.330491062076938</v>
      </c>
      <c r="I761" s="201">
        <f>Dat_02!G760</f>
        <v>0</v>
      </c>
      <c r="J761" s="207"/>
    </row>
    <row r="762" spans="2:10">
      <c r="B762" s="198"/>
      <c r="C762" s="199">
        <f>Dat_02!B761</f>
        <v>45897</v>
      </c>
      <c r="D762" s="198"/>
      <c r="E762" s="200">
        <f>Dat_02!C761</f>
        <v>8.4327027120769422</v>
      </c>
      <c r="F762" s="200">
        <f>Dat_02!D761</f>
        <v>14.606396891514056</v>
      </c>
      <c r="G762" s="200">
        <f>Dat_02!E761</f>
        <v>8.4327027120769422</v>
      </c>
      <c r="I762" s="201">
        <f>Dat_02!G761</f>
        <v>0</v>
      </c>
      <c r="J762" s="207"/>
    </row>
    <row r="763" spans="2:10">
      <c r="B763" s="198"/>
      <c r="C763" s="199">
        <f>Dat_02!B762</f>
        <v>45898</v>
      </c>
      <c r="D763" s="198"/>
      <c r="E763" s="200">
        <f>Dat_02!C762</f>
        <v>7.5578855480750793</v>
      </c>
      <c r="F763" s="200">
        <f>Dat_02!D762</f>
        <v>14.606396891514056</v>
      </c>
      <c r="G763" s="200">
        <f>Dat_02!E762</f>
        <v>7.5578855480750793</v>
      </c>
      <c r="I763" s="201">
        <f>Dat_02!G762</f>
        <v>0</v>
      </c>
      <c r="J763" s="207" t="str">
        <f>IF(Dat_02!H398=0,"",Dat_02!H398)</f>
        <v/>
      </c>
    </row>
    <row r="764" spans="2:10">
      <c r="B764" s="203"/>
      <c r="C764" s="204"/>
      <c r="D764" s="205"/>
      <c r="E764" s="205"/>
      <c r="F764" s="205"/>
      <c r="G764" s="205"/>
      <c r="I764" s="260"/>
      <c r="J764" s="147"/>
    </row>
    <row r="765" spans="2:10">
      <c r="B765" s="147"/>
      <c r="C765" s="147"/>
      <c r="D765" s="147"/>
      <c r="E765" s="206"/>
      <c r="F765" s="206"/>
      <c r="G765" s="152"/>
      <c r="H765" s="147"/>
      <c r="I765" s="202"/>
      <c r="J765" s="147"/>
    </row>
    <row r="766" spans="2:10">
      <c r="B766" s="147"/>
      <c r="C766" s="147"/>
      <c r="D766" s="147"/>
      <c r="E766" s="206"/>
      <c r="F766" s="206"/>
      <c r="G766" s="152"/>
      <c r="H766" s="147"/>
      <c r="I766" s="202"/>
      <c r="J766" s="147"/>
    </row>
    <row r="767" spans="2:10">
      <c r="B767" s="147"/>
      <c r="C767" s="147"/>
      <c r="D767" s="147"/>
      <c r="E767" s="206"/>
      <c r="F767" s="206"/>
      <c r="G767" s="152"/>
      <c r="H767" s="147"/>
      <c r="I767" s="202"/>
      <c r="J767" s="147"/>
    </row>
    <row r="768" spans="2:10">
      <c r="B768" s="147"/>
      <c r="C768" s="147"/>
      <c r="D768" s="147"/>
      <c r="E768" s="206"/>
      <c r="F768" s="206"/>
      <c r="G768" s="152"/>
      <c r="H768" s="147"/>
      <c r="I768" s="202"/>
      <c r="J768" s="147"/>
    </row>
    <row r="769" spans="2:10">
      <c r="B769" s="147"/>
      <c r="C769" s="147"/>
      <c r="D769" s="147"/>
      <c r="E769" s="206"/>
      <c r="F769" s="206"/>
      <c r="G769" s="152"/>
      <c r="H769" s="147"/>
      <c r="I769" s="202"/>
      <c r="J769" s="147"/>
    </row>
    <row r="770" spans="2:10">
      <c r="B770" s="147"/>
      <c r="C770" s="147"/>
      <c r="D770" s="147"/>
      <c r="E770" s="206"/>
      <c r="F770" s="206"/>
      <c r="G770" s="152"/>
      <c r="H770" s="147"/>
      <c r="I770" s="202"/>
      <c r="J770" s="147"/>
    </row>
    <row r="771" spans="2:10">
      <c r="B771" s="147"/>
      <c r="C771" s="147"/>
      <c r="D771" s="147"/>
      <c r="E771" s="206"/>
      <c r="F771" s="206"/>
      <c r="G771" s="152"/>
      <c r="H771" s="147"/>
      <c r="I771" s="202"/>
      <c r="J771" s="147"/>
    </row>
    <row r="772" spans="2:10">
      <c r="B772" s="147"/>
      <c r="C772" s="147"/>
      <c r="D772" s="147"/>
      <c r="E772" s="206"/>
      <c r="F772" s="206"/>
      <c r="G772" s="152"/>
      <c r="H772" s="147"/>
      <c r="I772" s="202"/>
      <c r="J772" s="147"/>
    </row>
    <row r="773" spans="2:10">
      <c r="B773" s="147"/>
      <c r="C773" s="147"/>
      <c r="D773" s="147"/>
      <c r="E773" s="206"/>
      <c r="F773" s="206"/>
      <c r="G773" s="152"/>
      <c r="H773" s="147"/>
      <c r="I773" s="202"/>
      <c r="J773" s="147"/>
    </row>
    <row r="774" spans="2:10">
      <c r="B774" s="147"/>
      <c r="C774" s="147"/>
      <c r="D774" s="147"/>
      <c r="E774" s="206"/>
      <c r="F774" s="206"/>
      <c r="G774" s="152"/>
      <c r="H774" s="147"/>
      <c r="I774" s="202"/>
      <c r="J774" s="147"/>
    </row>
    <row r="775" spans="2:10">
      <c r="B775" s="147"/>
      <c r="C775" s="147"/>
      <c r="D775" s="147"/>
      <c r="E775" s="206"/>
      <c r="F775" s="206"/>
      <c r="G775" s="152"/>
      <c r="H775" s="147"/>
      <c r="I775" s="202"/>
      <c r="J775" s="147"/>
    </row>
    <row r="776" spans="2:10">
      <c r="B776" s="147"/>
      <c r="C776" s="147"/>
      <c r="D776" s="147"/>
      <c r="E776" s="206"/>
      <c r="F776" s="206"/>
      <c r="G776" s="152"/>
      <c r="H776" s="147"/>
      <c r="I776" s="202"/>
      <c r="J776" s="147"/>
    </row>
    <row r="777" spans="2:10">
      <c r="B777" s="147"/>
      <c r="C777" s="147"/>
      <c r="D777" s="147"/>
      <c r="E777" s="206"/>
      <c r="F777" s="206"/>
      <c r="G777" s="152"/>
      <c r="H777" s="147"/>
      <c r="I777" s="202"/>
      <c r="J777" s="147"/>
    </row>
    <row r="778" spans="2:10">
      <c r="B778" s="147"/>
      <c r="C778" s="147"/>
      <c r="D778" s="147"/>
      <c r="E778" s="206"/>
      <c r="F778" s="206"/>
      <c r="G778" s="152"/>
      <c r="H778" s="147"/>
      <c r="I778" s="202"/>
      <c r="J778" s="147"/>
    </row>
    <row r="779" spans="2:10">
      <c r="B779" s="147"/>
      <c r="C779" s="147"/>
      <c r="D779" s="147"/>
      <c r="E779" s="206"/>
      <c r="F779" s="206"/>
      <c r="G779" s="152"/>
      <c r="H779" s="147"/>
      <c r="I779" s="202"/>
      <c r="J779" s="147"/>
    </row>
    <row r="780" spans="2:10">
      <c r="B780" s="147"/>
      <c r="C780" s="147"/>
      <c r="D780" s="147"/>
      <c r="E780" s="206"/>
      <c r="F780" s="206"/>
      <c r="G780" s="152"/>
      <c r="H780" s="147"/>
      <c r="I780" s="202"/>
      <c r="J780" s="147"/>
    </row>
    <row r="781" spans="2:10">
      <c r="B781" s="147"/>
      <c r="C781" s="147"/>
      <c r="D781" s="147"/>
      <c r="E781" s="206"/>
      <c r="F781" s="206"/>
      <c r="G781" s="152"/>
      <c r="H781" s="147"/>
      <c r="I781" s="202"/>
      <c r="J781" s="147"/>
    </row>
    <row r="782" spans="2:10">
      <c r="B782" s="147"/>
      <c r="C782" s="147"/>
      <c r="D782" s="147"/>
      <c r="E782" s="206"/>
      <c r="F782" s="206"/>
      <c r="G782" s="152"/>
      <c r="H782" s="147"/>
      <c r="I782" s="202"/>
      <c r="J782" s="147"/>
    </row>
    <row r="783" spans="2:10">
      <c r="B783" s="147"/>
      <c r="C783" s="147"/>
      <c r="D783" s="147"/>
      <c r="E783" s="206"/>
      <c r="F783" s="206"/>
      <c r="G783" s="152"/>
      <c r="H783" s="147"/>
      <c r="I783" s="202"/>
      <c r="J783" s="147"/>
    </row>
    <row r="784" spans="2:10">
      <c r="B784" s="147"/>
      <c r="C784" s="147"/>
      <c r="D784" s="147"/>
      <c r="E784" s="206"/>
      <c r="F784" s="206"/>
      <c r="G784" s="152"/>
      <c r="H784" s="147"/>
      <c r="I784" s="202"/>
      <c r="J784" s="147"/>
    </row>
    <row r="785" spans="2:10">
      <c r="B785" s="147"/>
      <c r="C785" s="147"/>
      <c r="D785" s="147"/>
      <c r="E785" s="206"/>
      <c r="F785" s="206"/>
      <c r="G785" s="152"/>
      <c r="H785" s="147"/>
      <c r="I785" s="202"/>
      <c r="J785" s="147"/>
    </row>
    <row r="786" spans="2:10">
      <c r="B786" s="147"/>
      <c r="C786" s="147"/>
      <c r="D786" s="147"/>
      <c r="E786" s="206"/>
      <c r="F786" s="206"/>
      <c r="G786" s="152"/>
      <c r="H786" s="147"/>
      <c r="I786" s="202"/>
      <c r="J786" s="147"/>
    </row>
    <row r="787" spans="2:10">
      <c r="B787" s="147"/>
      <c r="C787" s="147"/>
      <c r="D787" s="147"/>
      <c r="E787" s="206"/>
      <c r="F787" s="206"/>
      <c r="G787" s="152"/>
      <c r="H787" s="147"/>
      <c r="I787" s="202"/>
      <c r="J787" s="147"/>
    </row>
    <row r="788" spans="2:10">
      <c r="B788" s="147"/>
      <c r="C788" s="147"/>
      <c r="D788" s="147"/>
      <c r="E788" s="206"/>
      <c r="F788" s="206"/>
      <c r="G788" s="152"/>
      <c r="H788" s="147"/>
      <c r="I788" s="202"/>
      <c r="J788" s="147"/>
    </row>
    <row r="789" spans="2:10">
      <c r="B789" s="147"/>
      <c r="C789" s="147"/>
      <c r="D789" s="147"/>
      <c r="E789" s="206"/>
      <c r="F789" s="206"/>
      <c r="G789" s="152"/>
      <c r="H789" s="147"/>
      <c r="I789" s="202"/>
      <c r="J789" s="147"/>
    </row>
    <row r="790" spans="2:10">
      <c r="B790" s="147"/>
      <c r="C790" s="147"/>
      <c r="D790" s="147"/>
      <c r="E790" s="206"/>
      <c r="F790" s="206"/>
      <c r="G790" s="152"/>
      <c r="H790" s="147"/>
      <c r="I790" s="202"/>
      <c r="J790" s="147"/>
    </row>
    <row r="791" spans="2:10">
      <c r="B791" s="147"/>
      <c r="C791" s="147"/>
      <c r="D791" s="147"/>
      <c r="E791" s="206"/>
      <c r="F791" s="206"/>
      <c r="G791" s="152"/>
      <c r="H791" s="147"/>
      <c r="I791" s="202"/>
      <c r="J791" s="147"/>
    </row>
    <row r="792" spans="2:10">
      <c r="B792" s="147"/>
      <c r="C792" s="147"/>
      <c r="D792" s="147"/>
      <c r="E792" s="206"/>
      <c r="F792" s="206"/>
      <c r="G792" s="152"/>
      <c r="H792" s="147"/>
      <c r="I792" s="202"/>
      <c r="J792" s="147"/>
    </row>
    <row r="793" spans="2:10">
      <c r="B793" s="147"/>
      <c r="C793" s="147"/>
      <c r="D793" s="147"/>
      <c r="E793" s="206"/>
      <c r="F793" s="206"/>
      <c r="G793" s="152"/>
      <c r="H793" s="147"/>
      <c r="I793" s="202"/>
      <c r="J793" s="147"/>
    </row>
    <row r="794" spans="2:10">
      <c r="B794" s="147"/>
      <c r="C794" s="147"/>
      <c r="D794" s="147"/>
      <c r="E794" s="206"/>
      <c r="F794" s="206"/>
      <c r="G794" s="152"/>
      <c r="H794" s="147"/>
      <c r="I794" s="202"/>
      <c r="J794" s="147"/>
    </row>
    <row r="795" spans="2:10">
      <c r="B795" s="147"/>
      <c r="C795" s="147"/>
      <c r="D795" s="147"/>
      <c r="E795" s="206"/>
      <c r="F795" s="206"/>
      <c r="G795" s="152"/>
      <c r="H795" s="147"/>
      <c r="I795" s="202"/>
      <c r="J795" s="147"/>
    </row>
    <row r="796" spans="2:10">
      <c r="C796" s="147"/>
      <c r="D796" s="147"/>
      <c r="E796" s="206"/>
      <c r="F796" s="206"/>
      <c r="G796" s="152"/>
    </row>
    <row r="797" spans="2:10">
      <c r="C797" s="147"/>
      <c r="D797" s="147"/>
      <c r="E797" s="206"/>
      <c r="F797" s="206"/>
      <c r="G797" s="152"/>
    </row>
    <row r="798" spans="2:10">
      <c r="C798" s="147"/>
      <c r="D798" s="147"/>
      <c r="E798" s="206"/>
      <c r="F798" s="206"/>
      <c r="G798" s="152"/>
    </row>
    <row r="799" spans="2:10">
      <c r="C799" s="147"/>
      <c r="D799" s="147"/>
      <c r="E799" s="206"/>
      <c r="F799" s="206"/>
      <c r="G799" s="152"/>
    </row>
    <row r="800" spans="2:10">
      <c r="C800" s="147"/>
      <c r="D800" s="147"/>
      <c r="E800" s="206"/>
      <c r="F800" s="206"/>
      <c r="G800" s="152"/>
    </row>
    <row r="801" spans="3:7">
      <c r="C801" s="147"/>
      <c r="D801" s="147"/>
      <c r="E801" s="206"/>
      <c r="F801" s="206"/>
      <c r="G801" s="152"/>
    </row>
    <row r="802" spans="3:7">
      <c r="C802" s="147"/>
      <c r="D802" s="147"/>
      <c r="E802" s="206"/>
      <c r="F802" s="206"/>
      <c r="G802" s="152"/>
    </row>
    <row r="803" spans="3:7">
      <c r="C803" s="147"/>
      <c r="D803" s="147"/>
      <c r="E803" s="206"/>
      <c r="F803" s="206"/>
      <c r="G803" s="152"/>
    </row>
    <row r="804" spans="3:7">
      <c r="C804" s="147"/>
      <c r="D804" s="147"/>
      <c r="E804" s="206"/>
      <c r="F804" s="206"/>
      <c r="G804" s="152"/>
    </row>
    <row r="805" spans="3:7">
      <c r="C805" s="147"/>
      <c r="D805" s="147"/>
      <c r="E805" s="206"/>
      <c r="F805" s="206"/>
      <c r="G805" s="152"/>
    </row>
    <row r="806" spans="3:7">
      <c r="C806" s="147"/>
      <c r="D806" s="147"/>
      <c r="E806" s="206"/>
      <c r="F806" s="206"/>
      <c r="G806" s="152"/>
    </row>
    <row r="807" spans="3:7">
      <c r="C807" s="147"/>
      <c r="D807" s="147"/>
      <c r="E807" s="206"/>
      <c r="F807" s="206"/>
      <c r="G807" s="152"/>
    </row>
    <row r="808" spans="3:7">
      <c r="C808" s="147"/>
      <c r="D808" s="147"/>
      <c r="E808" s="206"/>
      <c r="F808" s="206"/>
      <c r="G808" s="152"/>
    </row>
    <row r="809" spans="3:7">
      <c r="C809" s="147"/>
      <c r="D809" s="147"/>
      <c r="E809" s="206"/>
      <c r="F809" s="206"/>
      <c r="G809" s="152"/>
    </row>
    <row r="810" spans="3:7">
      <c r="C810" s="147"/>
      <c r="D810" s="147"/>
      <c r="E810" s="206"/>
      <c r="F810" s="206"/>
      <c r="G810" s="152"/>
    </row>
    <row r="811" spans="3:7">
      <c r="C811" s="147"/>
      <c r="D811" s="147"/>
      <c r="E811" s="206"/>
      <c r="F811" s="206"/>
      <c r="G811" s="152"/>
    </row>
    <row r="812" spans="3:7">
      <c r="C812" s="147"/>
      <c r="D812" s="147"/>
      <c r="E812" s="206"/>
      <c r="F812" s="206"/>
      <c r="G812" s="152"/>
    </row>
    <row r="813" spans="3:7">
      <c r="C813" s="147"/>
      <c r="D813" s="147"/>
      <c r="E813" s="206"/>
      <c r="F813" s="206"/>
      <c r="G813" s="152"/>
    </row>
  </sheetData>
  <phoneticPr fontId="71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B2:V80"/>
  <sheetViews>
    <sheetView topLeftCell="A38" workbookViewId="0">
      <selection activeCell="K60" sqref="K60"/>
    </sheetView>
  </sheetViews>
  <sheetFormatPr baseColWidth="10" defaultColWidth="11.44140625" defaultRowHeight="10.199999999999999"/>
  <cols>
    <col min="1" max="1" width="11.44140625" style="104"/>
    <col min="2" max="2" width="20" style="104" bestFit="1" customWidth="1"/>
    <col min="3" max="16384" width="11.44140625" style="104"/>
  </cols>
  <sheetData>
    <row r="2" spans="2:22">
      <c r="B2" s="142" t="s">
        <v>39</v>
      </c>
    </row>
    <row r="3" spans="2:22">
      <c r="B3" s="145"/>
      <c r="C3" s="145"/>
      <c r="D3" s="146"/>
      <c r="E3" s="146" t="s">
        <v>33</v>
      </c>
      <c r="F3" s="341" t="s">
        <v>34</v>
      </c>
      <c r="G3" s="341"/>
      <c r="H3" s="341"/>
      <c r="I3" s="147"/>
    </row>
    <row r="4" spans="2:22">
      <c r="B4" s="148"/>
      <c r="C4" s="148"/>
      <c r="D4" s="149" t="s">
        <v>35</v>
      </c>
      <c r="E4" s="149" t="s">
        <v>36</v>
      </c>
      <c r="F4" s="149" t="s">
        <v>21</v>
      </c>
      <c r="G4" s="149" t="s">
        <v>37</v>
      </c>
      <c r="H4" s="149" t="s">
        <v>65</v>
      </c>
      <c r="I4" s="149" t="s">
        <v>38</v>
      </c>
    </row>
    <row r="5" spans="2:22">
      <c r="B5" s="153">
        <f>IF(C5="E",YEAR(Dat_01!B$2)-4,"")</f>
        <v>2021</v>
      </c>
      <c r="C5" s="154" t="s">
        <v>90</v>
      </c>
      <c r="D5" s="150">
        <v>9758.5157368181899</v>
      </c>
      <c r="E5" s="151">
        <v>18538.071</v>
      </c>
      <c r="F5" s="151">
        <v>13030.265303050002</v>
      </c>
      <c r="G5" s="151">
        <v>5467.9549016999981</v>
      </c>
      <c r="H5" s="151">
        <v>9460.7335985820428</v>
      </c>
      <c r="I5" s="152">
        <f t="shared" ref="I5:I28" si="0">D5/E5*100</f>
        <v>52.640405448971414</v>
      </c>
      <c r="P5" s="238"/>
      <c r="Q5" s="238"/>
      <c r="R5" s="238"/>
      <c r="S5" s="238"/>
      <c r="T5" s="238"/>
      <c r="U5" s="238"/>
      <c r="V5" s="238"/>
    </row>
    <row r="6" spans="2:22">
      <c r="B6" s="153" t="str">
        <f>IF(C6="E",YEAR(Dat_01!B$2)-4,"")</f>
        <v/>
      </c>
      <c r="C6" s="154" t="s">
        <v>82</v>
      </c>
      <c r="D6" s="150">
        <v>12661.5058106672</v>
      </c>
      <c r="E6" s="151">
        <v>18538.071</v>
      </c>
      <c r="F6" s="151">
        <v>13350.687899449997</v>
      </c>
      <c r="G6" s="151">
        <v>5578.6608586499988</v>
      </c>
      <c r="H6" s="151">
        <v>10003.035437810451</v>
      </c>
      <c r="I6" s="152">
        <f t="shared" si="0"/>
        <v>68.300017896507143</v>
      </c>
      <c r="P6" s="238"/>
      <c r="Q6" s="238"/>
      <c r="R6" s="238"/>
      <c r="S6" s="238"/>
      <c r="T6" s="238"/>
    </row>
    <row r="7" spans="2:22">
      <c r="B7" s="153" t="str">
        <f>IF(C7="E",YEAR(Dat_01!B$2)-4,"")</f>
        <v/>
      </c>
      <c r="C7" s="154" t="s">
        <v>83</v>
      </c>
      <c r="D7" s="150">
        <v>12144.926731958538</v>
      </c>
      <c r="E7" s="151">
        <v>18538.071</v>
      </c>
      <c r="F7" s="151">
        <v>13867.618216399997</v>
      </c>
      <c r="G7" s="151">
        <v>5886.7781087999983</v>
      </c>
      <c r="H7" s="151">
        <v>10720.346582784256</v>
      </c>
      <c r="I7" s="152">
        <f t="shared" si="0"/>
        <v>65.513433042513086</v>
      </c>
      <c r="P7" s="238"/>
      <c r="Q7" s="238"/>
      <c r="R7" s="238"/>
      <c r="S7" s="238"/>
      <c r="T7" s="238"/>
    </row>
    <row r="8" spans="2:22">
      <c r="B8" s="153" t="str">
        <f>IF(C8="E",YEAR(Dat_01!B$2)-4,"")</f>
        <v/>
      </c>
      <c r="C8" s="154" t="s">
        <v>84</v>
      </c>
      <c r="D8" s="150">
        <v>11299.1892331082</v>
      </c>
      <c r="E8" s="151">
        <v>18538.071</v>
      </c>
      <c r="F8" s="151">
        <v>13950.648185050002</v>
      </c>
      <c r="G8" s="151">
        <v>7160.980094999999</v>
      </c>
      <c r="H8" s="151">
        <v>11307.143756783118</v>
      </c>
      <c r="I8" s="152">
        <f t="shared" si="0"/>
        <v>60.951267438279856</v>
      </c>
      <c r="P8" s="238"/>
      <c r="Q8" s="238"/>
      <c r="R8" s="238"/>
      <c r="S8" s="238"/>
      <c r="T8" s="238"/>
    </row>
    <row r="9" spans="2:22">
      <c r="B9" s="153" t="str">
        <f>IF(C9="E",YEAR(Dat_01!B$2)-4,"")</f>
        <v/>
      </c>
      <c r="C9" s="154" t="s">
        <v>83</v>
      </c>
      <c r="D9" s="150">
        <v>11113.845787991901</v>
      </c>
      <c r="E9" s="151">
        <v>18538.071</v>
      </c>
      <c r="F9" s="151">
        <v>14154.758919950002</v>
      </c>
      <c r="G9" s="151">
        <v>7197.9099209999968</v>
      </c>
      <c r="H9" s="151">
        <v>11468.407586706651</v>
      </c>
      <c r="I9" s="152">
        <f t="shared" si="0"/>
        <v>59.951468456410062</v>
      </c>
      <c r="P9" s="238"/>
      <c r="Q9" s="238"/>
      <c r="R9" s="238"/>
      <c r="S9" s="238"/>
      <c r="T9" s="238"/>
    </row>
    <row r="10" spans="2:22">
      <c r="B10" s="153" t="str">
        <f>IF(C10="E",YEAR(Dat_01!B$2)-4,"")</f>
        <v/>
      </c>
      <c r="C10" s="154" t="s">
        <v>85</v>
      </c>
      <c r="D10" s="150">
        <v>10415.710777083699</v>
      </c>
      <c r="E10" s="151">
        <v>18538.071</v>
      </c>
      <c r="F10" s="151">
        <v>13861.50749955</v>
      </c>
      <c r="G10" s="151">
        <v>6659.6807604989417</v>
      </c>
      <c r="H10" s="151">
        <v>10927.520460105234</v>
      </c>
      <c r="I10" s="152">
        <f t="shared" si="0"/>
        <v>56.185515618554369</v>
      </c>
      <c r="P10" s="238"/>
      <c r="Q10" s="238"/>
      <c r="R10" s="238"/>
      <c r="S10" s="238"/>
      <c r="T10" s="238"/>
    </row>
    <row r="11" spans="2:22">
      <c r="B11" s="153" t="str">
        <f>IF(C11="E",YEAR(Dat_01!B$2)-4,"")</f>
        <v/>
      </c>
      <c r="C11" s="154" t="s">
        <v>85</v>
      </c>
      <c r="D11" s="150">
        <v>8744.6750995529528</v>
      </c>
      <c r="E11" s="151">
        <v>18538.071</v>
      </c>
      <c r="F11" s="151">
        <v>12411.383130949995</v>
      </c>
      <c r="G11" s="151">
        <v>5800.1947457021333</v>
      </c>
      <c r="H11" s="151">
        <v>9824.1360547772583</v>
      </c>
      <c r="I11" s="152">
        <f t="shared" si="0"/>
        <v>47.171440327059663</v>
      </c>
      <c r="P11" s="238"/>
      <c r="Q11" s="238"/>
      <c r="R11" s="238"/>
      <c r="S11" s="238"/>
      <c r="T11" s="238"/>
    </row>
    <row r="12" spans="2:22">
      <c r="B12" s="153" t="str">
        <f>IF(C12="E",YEAR(Dat_01!B$2)-4,"")</f>
        <v/>
      </c>
      <c r="C12" s="154" t="s">
        <v>84</v>
      </c>
      <c r="D12" s="150">
        <v>7124.7383119369397</v>
      </c>
      <c r="E12" s="151">
        <v>18538.071</v>
      </c>
      <c r="F12" s="151">
        <v>11082.055950350004</v>
      </c>
      <c r="G12" s="151">
        <v>5069.3133357481856</v>
      </c>
      <c r="H12" s="151">
        <v>8745.5835792961407</v>
      </c>
      <c r="I12" s="152">
        <f t="shared" si="0"/>
        <v>38.433008007882478</v>
      </c>
      <c r="P12" s="238"/>
      <c r="Q12" s="238"/>
      <c r="R12" s="238"/>
      <c r="S12" s="238"/>
      <c r="T12" s="238"/>
    </row>
    <row r="13" spans="2:22">
      <c r="B13" s="153" t="str">
        <f>IF(C13="E",YEAR(Dat_01!B$2)-4,"")</f>
        <v/>
      </c>
      <c r="C13" s="154" t="s">
        <v>86</v>
      </c>
      <c r="D13" s="150">
        <v>6314.3165171768396</v>
      </c>
      <c r="E13" s="151">
        <v>18538.071</v>
      </c>
      <c r="F13" s="151">
        <v>10288.729394799997</v>
      </c>
      <c r="G13" s="151">
        <v>4739.6054379773832</v>
      </c>
      <c r="H13" s="151">
        <v>7973.9046291740378</v>
      </c>
      <c r="I13" s="152">
        <f t="shared" si="0"/>
        <v>34.061346065493218</v>
      </c>
      <c r="P13" s="238"/>
      <c r="Q13" s="238"/>
      <c r="R13" s="238"/>
      <c r="S13" s="238"/>
      <c r="T13" s="238"/>
    </row>
    <row r="14" spans="2:22">
      <c r="B14" s="153" t="str">
        <f>IF(C14="E",YEAR(Dat_01!B$2)-4,"")</f>
        <v/>
      </c>
      <c r="C14" s="154" t="s">
        <v>87</v>
      </c>
      <c r="D14" s="150">
        <v>5952.5394311548098</v>
      </c>
      <c r="E14" s="151">
        <v>18538.071</v>
      </c>
      <c r="F14" s="151">
        <v>9948.8780525499988</v>
      </c>
      <c r="G14" s="151">
        <v>4467.0470089624023</v>
      </c>
      <c r="H14" s="151">
        <v>7820.7365874517254</v>
      </c>
      <c r="I14" s="152">
        <f t="shared" si="0"/>
        <v>32.109810298788958</v>
      </c>
      <c r="P14" s="238"/>
      <c r="Q14" s="238"/>
      <c r="R14" s="238"/>
      <c r="S14" s="238"/>
      <c r="T14" s="238"/>
    </row>
    <row r="15" spans="2:22">
      <c r="B15" s="153" t="str">
        <f>IF(C15="E",YEAR(Dat_01!B$2)-4,"")</f>
        <v/>
      </c>
      <c r="C15" s="154" t="s">
        <v>88</v>
      </c>
      <c r="D15" s="150">
        <v>5955.5060306251098</v>
      </c>
      <c r="E15" s="151">
        <v>18538.071</v>
      </c>
      <c r="F15" s="151">
        <v>11222.871138699997</v>
      </c>
      <c r="G15" s="151">
        <v>4812.1705738000001</v>
      </c>
      <c r="H15" s="151">
        <v>8187.5351249509931</v>
      </c>
      <c r="I15" s="152">
        <f t="shared" si="0"/>
        <v>32.125813039690641</v>
      </c>
      <c r="P15" s="238"/>
      <c r="Q15" s="238"/>
      <c r="R15" s="238"/>
      <c r="S15" s="238"/>
      <c r="T15" s="238"/>
    </row>
    <row r="16" spans="2:22">
      <c r="B16" s="153" t="str">
        <f>IF(C16="E",YEAR(Dat_01!B$2)-4,"")</f>
        <v/>
      </c>
      <c r="C16" s="154" t="s">
        <v>89</v>
      </c>
      <c r="D16" s="150">
        <v>6678.5636735501203</v>
      </c>
      <c r="E16" s="151">
        <v>18538.071</v>
      </c>
      <c r="F16" s="151">
        <v>13273.133537799993</v>
      </c>
      <c r="G16" s="151">
        <v>5316.2767810999994</v>
      </c>
      <c r="H16" s="151">
        <v>8633.7092310648623</v>
      </c>
      <c r="I16" s="152">
        <f t="shared" si="0"/>
        <v>36.026206143832987</v>
      </c>
      <c r="P16" s="238"/>
      <c r="Q16" s="238"/>
      <c r="R16" s="238"/>
      <c r="S16" s="238"/>
      <c r="T16" s="238"/>
    </row>
    <row r="17" spans="2:20">
      <c r="B17" s="153">
        <f>IF(C17="E",YEAR(Dat_01!B$2)-3,"")</f>
        <v>2022</v>
      </c>
      <c r="C17" s="154" t="s">
        <v>90</v>
      </c>
      <c r="D17" s="150">
        <v>7030.3147235812303</v>
      </c>
      <c r="E17" s="151">
        <v>18538.071</v>
      </c>
      <c r="F17" s="151">
        <v>13035.252519200001</v>
      </c>
      <c r="G17" s="151">
        <v>5477.0266986999977</v>
      </c>
      <c r="H17" s="151">
        <v>9325.0652119229526</v>
      </c>
      <c r="I17" s="152">
        <f t="shared" si="0"/>
        <v>37.923658419375087</v>
      </c>
      <c r="P17" s="238"/>
      <c r="Q17" s="238"/>
      <c r="R17" s="238"/>
      <c r="S17" s="238"/>
      <c r="T17" s="238"/>
    </row>
    <row r="18" spans="2:20">
      <c r="B18" s="153" t="str">
        <f>IF(C18="E",YEAR(Dat_01!B$2)-3,"")</f>
        <v/>
      </c>
      <c r="C18" s="154" t="s">
        <v>82</v>
      </c>
      <c r="D18" s="150">
        <v>6849.7365063100897</v>
      </c>
      <c r="E18" s="151">
        <v>18538.071</v>
      </c>
      <c r="F18" s="151">
        <v>13419.170344149999</v>
      </c>
      <c r="G18" s="151">
        <v>5596.8493599999993</v>
      </c>
      <c r="H18" s="151">
        <v>10034.297981343811</v>
      </c>
      <c r="I18" s="152">
        <f t="shared" si="0"/>
        <v>36.949564527561094</v>
      </c>
      <c r="P18" s="238"/>
      <c r="Q18" s="238"/>
      <c r="R18" s="238"/>
      <c r="S18" s="238"/>
      <c r="T18" s="238"/>
    </row>
    <row r="19" spans="2:20">
      <c r="B19" s="153" t="str">
        <f>IF(C19="E",YEAR(Dat_01!B$2)-3,"")</f>
        <v/>
      </c>
      <c r="C19" s="154" t="s">
        <v>83</v>
      </c>
      <c r="D19" s="150">
        <v>7242.5224796164302</v>
      </c>
      <c r="E19" s="151">
        <v>18538.071</v>
      </c>
      <c r="F19" s="151">
        <v>13898.837668799999</v>
      </c>
      <c r="G19" s="151">
        <v>5950.5832111499976</v>
      </c>
      <c r="H19" s="151">
        <v>10651.382707382183</v>
      </c>
      <c r="I19" s="152">
        <f t="shared" si="0"/>
        <v>39.068371674789844</v>
      </c>
      <c r="P19" s="238"/>
      <c r="Q19" s="238"/>
      <c r="R19" s="238"/>
      <c r="S19" s="238"/>
      <c r="T19" s="238"/>
    </row>
    <row r="20" spans="2:20">
      <c r="B20" s="153" t="str">
        <f>IF(C20="E",YEAR(Dat_01!B$2)-3,"")</f>
        <v/>
      </c>
      <c r="C20" s="154" t="s">
        <v>84</v>
      </c>
      <c r="D20" s="150">
        <v>7896.3920571419603</v>
      </c>
      <c r="E20" s="151">
        <v>18538.071</v>
      </c>
      <c r="F20" s="151">
        <v>13999.32071715</v>
      </c>
      <c r="G20" s="151">
        <v>7213.8650399999988</v>
      </c>
      <c r="H20" s="151">
        <v>11224.845272938524</v>
      </c>
      <c r="I20" s="152">
        <f t="shared" si="0"/>
        <v>42.595543285717049</v>
      </c>
      <c r="P20" s="238"/>
      <c r="Q20" s="238"/>
      <c r="R20" s="238"/>
      <c r="S20" s="238"/>
      <c r="T20" s="238"/>
    </row>
    <row r="21" spans="2:20">
      <c r="B21" s="153" t="str">
        <f>IF(C21="E",YEAR(Dat_01!B$2)-3,"")</f>
        <v/>
      </c>
      <c r="C21" s="154" t="s">
        <v>83</v>
      </c>
      <c r="D21" s="150">
        <v>7862.6649207238397</v>
      </c>
      <c r="E21" s="151">
        <v>18538.071</v>
      </c>
      <c r="F21" s="151">
        <v>14194.180336200001</v>
      </c>
      <c r="G21" s="151">
        <v>7275.1757219999972</v>
      </c>
      <c r="H21" s="151">
        <v>11376.573024106245</v>
      </c>
      <c r="I21" s="152">
        <f t="shared" si="0"/>
        <v>42.413608841631039</v>
      </c>
      <c r="P21" s="238"/>
      <c r="Q21" s="238"/>
      <c r="R21" s="238"/>
      <c r="S21" s="238"/>
      <c r="T21" s="238"/>
    </row>
    <row r="22" spans="2:20">
      <c r="B22" s="153" t="str">
        <f>IF(C22="E",YEAR(Dat_01!B$2)-3,"")</f>
        <v/>
      </c>
      <c r="C22" s="154" t="s">
        <v>85</v>
      </c>
      <c r="D22" s="150">
        <v>7336.6756913938698</v>
      </c>
      <c r="E22" s="151">
        <v>18538.071</v>
      </c>
      <c r="F22" s="151">
        <v>13918.899108600002</v>
      </c>
      <c r="G22" s="151">
        <v>6720.2938423489422</v>
      </c>
      <c r="H22" s="151">
        <v>10871.053378959414</v>
      </c>
      <c r="I22" s="152">
        <f t="shared" si="0"/>
        <v>39.576262769701714</v>
      </c>
      <c r="P22" s="238"/>
      <c r="Q22" s="238"/>
      <c r="R22" s="238"/>
      <c r="S22" s="238"/>
      <c r="T22" s="238"/>
    </row>
    <row r="23" spans="2:20">
      <c r="B23" s="153" t="str">
        <f>IF(C23="E",YEAR(Dat_01!B$2)-3,"")</f>
        <v/>
      </c>
      <c r="C23" s="154" t="s">
        <v>85</v>
      </c>
      <c r="D23" s="150">
        <v>6503.7333101836002</v>
      </c>
      <c r="E23" s="151">
        <v>18538.071</v>
      </c>
      <c r="F23" s="151">
        <v>12486.880997399992</v>
      </c>
      <c r="G23" s="151">
        <v>5861.5753199858218</v>
      </c>
      <c r="H23" s="151">
        <v>9714.3243532549059</v>
      </c>
      <c r="I23" s="152">
        <f t="shared" si="0"/>
        <v>35.083117926258886</v>
      </c>
      <c r="P23" s="238"/>
      <c r="Q23" s="238"/>
      <c r="R23" s="238"/>
      <c r="S23" s="238"/>
      <c r="T23" s="238"/>
    </row>
    <row r="24" spans="2:20">
      <c r="B24" s="153" t="str">
        <f>IF(C24="E",YEAR(Dat_01!B$2)-3,"")</f>
        <v/>
      </c>
      <c r="C24" s="154" t="s">
        <v>84</v>
      </c>
      <c r="D24" s="150">
        <v>5663.3995666707096</v>
      </c>
      <c r="E24" s="151">
        <v>18538.071</v>
      </c>
      <c r="F24" s="151">
        <v>11155.732386300004</v>
      </c>
      <c r="G24" s="151">
        <v>5122.4186417062165</v>
      </c>
      <c r="H24" s="151">
        <v>8618.9540563929877</v>
      </c>
      <c r="I24" s="152">
        <f t="shared" si="0"/>
        <v>30.550101823812785</v>
      </c>
      <c r="P24" s="238"/>
      <c r="Q24" s="238"/>
      <c r="R24" s="238"/>
      <c r="S24" s="238"/>
      <c r="T24" s="238"/>
    </row>
    <row r="25" spans="2:20">
      <c r="B25" s="153" t="str">
        <f>IF(C25="E",YEAR(Dat_01!B$2)-3,"")</f>
        <v/>
      </c>
      <c r="C25" s="154" t="s">
        <v>86</v>
      </c>
      <c r="D25" s="150">
        <v>4854.8048105114403</v>
      </c>
      <c r="E25" s="151">
        <v>18538.071</v>
      </c>
      <c r="F25" s="151">
        <v>10360.471131599998</v>
      </c>
      <c r="G25" s="151">
        <v>4769.6031145773832</v>
      </c>
      <c r="H25" s="151">
        <v>7853.1852055328782</v>
      </c>
      <c r="I25" s="152">
        <f t="shared" si="0"/>
        <v>26.188295483987741</v>
      </c>
      <c r="P25" s="238"/>
      <c r="Q25" s="238"/>
      <c r="R25" s="238"/>
      <c r="S25" s="238"/>
      <c r="T25" s="238"/>
    </row>
    <row r="26" spans="2:20">
      <c r="B26" s="153" t="str">
        <f>IF(C26="E",YEAR(Dat_01!B$2)-3,"")</f>
        <v/>
      </c>
      <c r="C26" s="154" t="s">
        <v>87</v>
      </c>
      <c r="D26" s="150">
        <v>4989.2516276194901</v>
      </c>
      <c r="E26" s="151">
        <v>18538.071</v>
      </c>
      <c r="F26" s="151">
        <v>10037.671056599998</v>
      </c>
      <c r="G26" s="151">
        <v>4490.9091346624027</v>
      </c>
      <c r="H26" s="151">
        <v>7700.931035509464</v>
      </c>
      <c r="I26" s="152">
        <f t="shared" si="0"/>
        <v>26.913542555854331</v>
      </c>
      <c r="P26" s="238"/>
      <c r="Q26" s="238"/>
      <c r="R26" s="238"/>
      <c r="S26" s="238"/>
      <c r="T26" s="238"/>
    </row>
    <row r="27" spans="2:20">
      <c r="B27" s="153" t="str">
        <f>IF(C27="E",YEAR(Dat_01!B$2)-3,"")</f>
        <v/>
      </c>
      <c r="C27" s="154" t="s">
        <v>88</v>
      </c>
      <c r="D27" s="150">
        <v>5789.2389871449896</v>
      </c>
      <c r="E27" s="151">
        <v>18538.071</v>
      </c>
      <c r="F27" s="151">
        <v>11248.176501599997</v>
      </c>
      <c r="G27" s="151">
        <v>4818.1352348499995</v>
      </c>
      <c r="H27" s="151">
        <v>8119.3286799822454</v>
      </c>
      <c r="I27" s="152">
        <f t="shared" si="0"/>
        <v>31.228917977199405</v>
      </c>
      <c r="P27" s="238"/>
      <c r="Q27" s="238"/>
      <c r="R27" s="238"/>
      <c r="S27" s="238"/>
      <c r="T27" s="238"/>
    </row>
    <row r="28" spans="2:20">
      <c r="B28" s="153" t="str">
        <f>IF(C28="E",YEAR(Dat_01!B$2)-3,"")</f>
        <v/>
      </c>
      <c r="C28" s="154" t="s">
        <v>89</v>
      </c>
      <c r="D28" s="150">
        <v>8226.3793556488708</v>
      </c>
      <c r="E28" s="151">
        <v>18538.071</v>
      </c>
      <c r="F28" s="151">
        <v>13212.158572249993</v>
      </c>
      <c r="G28" s="151">
        <v>5311.2606904000004</v>
      </c>
      <c r="H28" s="151">
        <v>8643.2465402423641</v>
      </c>
      <c r="I28" s="152">
        <f t="shared" si="0"/>
        <v>44.375595258259992</v>
      </c>
      <c r="P28" s="238"/>
      <c r="Q28" s="238"/>
      <c r="R28" s="238"/>
      <c r="S28" s="238"/>
      <c r="T28" s="238"/>
    </row>
    <row r="29" spans="2:20">
      <c r="B29" s="153">
        <f>IF(C29="E",YEAR(Dat_01!B$2)-2,"")</f>
        <v>2023</v>
      </c>
      <c r="C29" s="154" t="s">
        <v>90</v>
      </c>
      <c r="D29" s="150">
        <v>10223.608293560101</v>
      </c>
      <c r="E29" s="151">
        <v>18538.071</v>
      </c>
      <c r="F29" s="151">
        <v>13040.239735350002</v>
      </c>
      <c r="G29" s="151">
        <v>5486.0984956999982</v>
      </c>
      <c r="H29" s="151">
        <v>9345.1985046020109</v>
      </c>
      <c r="I29" s="152">
        <f>D29/E29*100</f>
        <v>55.149256325321552</v>
      </c>
      <c r="P29" s="238"/>
      <c r="Q29" s="238"/>
      <c r="R29" s="238"/>
      <c r="S29" s="238"/>
      <c r="T29" s="238"/>
    </row>
    <row r="30" spans="2:20">
      <c r="B30" s="153" t="str">
        <f>IF(C30="E",YEAR(Dat_01!B$2)-2,"")</f>
        <v/>
      </c>
      <c r="C30" s="154" t="s">
        <v>82</v>
      </c>
      <c r="D30" s="150">
        <v>9799.5666123993706</v>
      </c>
      <c r="E30" s="151">
        <v>18538.071</v>
      </c>
      <c r="F30" s="151">
        <v>13487.652788849999</v>
      </c>
      <c r="G30" s="151">
        <v>5615.0378613499997</v>
      </c>
      <c r="H30" s="151">
        <v>10020.752600659313</v>
      </c>
      <c r="I30" s="152">
        <f t="shared" ref="I30:I52" si="1">D30/E30*100</f>
        <v>52.861846372253993</v>
      </c>
      <c r="P30" s="238"/>
      <c r="Q30" s="238"/>
      <c r="R30" s="238"/>
      <c r="S30" s="238"/>
      <c r="T30" s="238"/>
    </row>
    <row r="31" spans="2:20">
      <c r="B31" s="153" t="str">
        <f>IF(C31="E",YEAR(Dat_01!B$2)-2,"")</f>
        <v/>
      </c>
      <c r="C31" s="154" t="s">
        <v>83</v>
      </c>
      <c r="D31" s="150">
        <v>10212.192476558999</v>
      </c>
      <c r="E31" s="151">
        <v>18538.071</v>
      </c>
      <c r="F31" s="151">
        <v>13930.057121199998</v>
      </c>
      <c r="G31" s="151">
        <v>6014.3883134999978</v>
      </c>
      <c r="H31" s="151">
        <v>10628.434723363</v>
      </c>
      <c r="I31" s="152">
        <f t="shared" si="1"/>
        <v>55.087675932188404</v>
      </c>
      <c r="P31" s="238"/>
      <c r="Q31" s="238"/>
      <c r="R31" s="238"/>
      <c r="S31" s="238"/>
      <c r="T31" s="238"/>
    </row>
    <row r="32" spans="2:20">
      <c r="B32" s="153" t="str">
        <f>IF(C32="E",YEAR(Dat_01!B$2)-2,"")</f>
        <v/>
      </c>
      <c r="C32" s="154" t="s">
        <v>84</v>
      </c>
      <c r="D32" s="150">
        <v>9885.1331418185291</v>
      </c>
      <c r="E32" s="151">
        <v>18538.071</v>
      </c>
      <c r="F32" s="151">
        <v>14047.993249249999</v>
      </c>
      <c r="G32" s="151">
        <v>7267.1733878570958</v>
      </c>
      <c r="H32" s="151">
        <v>11226.165030795621</v>
      </c>
      <c r="I32" s="152">
        <f t="shared" si="1"/>
        <v>53.323418287795576</v>
      </c>
      <c r="P32" s="238"/>
      <c r="Q32" s="238"/>
      <c r="R32" s="238"/>
      <c r="S32" s="238"/>
      <c r="T32" s="238"/>
    </row>
    <row r="33" spans="2:20">
      <c r="B33" s="153" t="str">
        <f>IF(C33="E",YEAR(Dat_01!B$2)-2,"")</f>
        <v/>
      </c>
      <c r="C33" s="154" t="s">
        <v>83</v>
      </c>
      <c r="D33" s="150">
        <v>9365.4005860970192</v>
      </c>
      <c r="E33" s="151">
        <v>18538.071</v>
      </c>
      <c r="F33" s="151">
        <v>14233.601752450002</v>
      </c>
      <c r="G33" s="151">
        <v>7325.0050030361872</v>
      </c>
      <c r="H33" s="151">
        <v>11367.959959142432</v>
      </c>
      <c r="I33" s="152">
        <f t="shared" si="1"/>
        <v>50.51982261852929</v>
      </c>
      <c r="P33" s="238"/>
      <c r="Q33" s="238"/>
      <c r="R33" s="238"/>
      <c r="S33" s="238"/>
      <c r="T33" s="238"/>
    </row>
    <row r="34" spans="2:20">
      <c r="B34" s="153" t="str">
        <f>IF(C34="E",YEAR(Dat_01!B$2)-2,"")</f>
        <v/>
      </c>
      <c r="C34" s="154" t="s">
        <v>85</v>
      </c>
      <c r="D34" s="150">
        <v>9135.7508606141801</v>
      </c>
      <c r="E34" s="151">
        <v>18538.071</v>
      </c>
      <c r="F34" s="151">
        <v>13976.290717650001</v>
      </c>
      <c r="G34" s="151">
        <v>6772.5070219186337</v>
      </c>
      <c r="H34" s="151">
        <v>10854.516130029104</v>
      </c>
      <c r="I34" s="152">
        <f t="shared" si="1"/>
        <v>49.281022068661727</v>
      </c>
      <c r="P34" s="238"/>
      <c r="Q34" s="238"/>
      <c r="R34" s="238"/>
      <c r="S34" s="238"/>
      <c r="T34" s="238"/>
    </row>
    <row r="35" spans="2:20">
      <c r="B35" s="153" t="str">
        <f>IF(C35="E",YEAR(Dat_01!B$2)-2,"")</f>
        <v/>
      </c>
      <c r="C35" s="154" t="s">
        <v>85</v>
      </c>
      <c r="D35" s="150">
        <v>8175.9128053970835</v>
      </c>
      <c r="E35" s="151">
        <v>18538.071</v>
      </c>
      <c r="F35" s="151">
        <v>12562.378863849992</v>
      </c>
      <c r="G35" s="151">
        <v>5915.1664204949993</v>
      </c>
      <c r="H35" s="151">
        <v>9688.0502232640847</v>
      </c>
      <c r="I35" s="152">
        <f t="shared" si="1"/>
        <v>44.103363318638081</v>
      </c>
      <c r="P35" s="238"/>
      <c r="Q35" s="238"/>
      <c r="R35" s="238"/>
      <c r="S35" s="238"/>
      <c r="T35" s="238"/>
    </row>
    <row r="36" spans="2:20">
      <c r="B36" s="153" t="str">
        <f>IF(C36="E",YEAR(Dat_01!B$2)-2,"")</f>
        <v/>
      </c>
      <c r="C36" s="154" t="s">
        <v>84</v>
      </c>
      <c r="D36" s="150">
        <v>7267.4230046471803</v>
      </c>
      <c r="E36" s="151">
        <v>18538.071</v>
      </c>
      <c r="F36" s="151">
        <v>11229.408822250003</v>
      </c>
      <c r="G36" s="151">
        <v>5168.0545450397494</v>
      </c>
      <c r="H36" s="151">
        <v>8576.9264407265182</v>
      </c>
      <c r="I36" s="152">
        <f t="shared" si="1"/>
        <v>39.202692689261895</v>
      </c>
      <c r="P36" s="238"/>
      <c r="Q36" s="238"/>
      <c r="R36" s="238"/>
      <c r="S36" s="238"/>
      <c r="T36" s="238"/>
    </row>
    <row r="37" spans="2:20">
      <c r="B37" s="153" t="str">
        <f>IF(C37="E",YEAR(Dat_01!B$2)-2,"")</f>
        <v/>
      </c>
      <c r="C37" s="154" t="s">
        <v>86</v>
      </c>
      <c r="D37" s="150">
        <v>7008.4596426560602</v>
      </c>
      <c r="E37" s="151">
        <v>18538.071</v>
      </c>
      <c r="F37" s="151">
        <v>10432.212868399996</v>
      </c>
      <c r="G37" s="151">
        <v>4785.5655401029526</v>
      </c>
      <c r="H37" s="151">
        <v>7781.2152055584493</v>
      </c>
      <c r="I37" s="152">
        <f t="shared" si="1"/>
        <v>37.805765457776381</v>
      </c>
      <c r="P37" s="238"/>
      <c r="Q37" s="238"/>
      <c r="R37" s="238"/>
      <c r="S37" s="238"/>
      <c r="T37" s="238"/>
    </row>
    <row r="38" spans="2:20">
      <c r="B38" s="153" t="str">
        <f>IF(C38="E",YEAR(Dat_01!B$2)-2,"")</f>
        <v/>
      </c>
      <c r="C38" s="154" t="s">
        <v>87</v>
      </c>
      <c r="D38" s="150">
        <v>7614.13469651794</v>
      </c>
      <c r="E38" s="151">
        <v>18538.071</v>
      </c>
      <c r="F38" s="151">
        <v>10126.464060649998</v>
      </c>
      <c r="G38" s="151">
        <v>4514.7712603624032</v>
      </c>
      <c r="H38" s="151">
        <v>7613.3641368904337</v>
      </c>
      <c r="I38" s="152">
        <f t="shared" si="1"/>
        <v>41.07296113235266</v>
      </c>
      <c r="P38" s="238"/>
      <c r="Q38" s="238"/>
      <c r="R38" s="238"/>
      <c r="S38" s="238"/>
      <c r="T38" s="238"/>
    </row>
    <row r="39" spans="2:20">
      <c r="B39" s="153" t="str">
        <f>IF(C39="E",YEAR(Dat_01!B$2)-2,"")</f>
        <v/>
      </c>
      <c r="C39" s="154" t="s">
        <v>88</v>
      </c>
      <c r="D39" s="150">
        <v>9142.8206733039697</v>
      </c>
      <c r="E39" s="151">
        <v>18538.071</v>
      </c>
      <c r="F39" s="151">
        <v>11273.481864499998</v>
      </c>
      <c r="G39" s="151">
        <v>4824.0998959000008</v>
      </c>
      <c r="H39" s="151">
        <v>7991.0891993394935</v>
      </c>
      <c r="I39" s="152">
        <f t="shared" si="1"/>
        <v>49.319158791138349</v>
      </c>
      <c r="P39" s="238"/>
      <c r="Q39" s="238"/>
      <c r="R39" s="238"/>
      <c r="S39" s="238"/>
      <c r="T39" s="238"/>
    </row>
    <row r="40" spans="2:20">
      <c r="B40" s="153" t="str">
        <f>IF(C40="E",YEAR(Dat_01!B$2)-2,"")</f>
        <v/>
      </c>
      <c r="C40" s="154" t="s">
        <v>89</v>
      </c>
      <c r="D40" s="150">
        <v>9446.2258304710394</v>
      </c>
      <c r="E40" s="151">
        <v>18538.071</v>
      </c>
      <c r="F40" s="151">
        <v>13151.183606699993</v>
      </c>
      <c r="G40" s="151">
        <v>5306.2445997000004</v>
      </c>
      <c r="H40" s="151">
        <v>8518.007405024804</v>
      </c>
      <c r="I40" s="152">
        <f t="shared" si="1"/>
        <v>50.955818598769199</v>
      </c>
      <c r="P40" s="238"/>
      <c r="Q40" s="238"/>
      <c r="R40" s="238"/>
      <c r="S40" s="238"/>
      <c r="T40" s="238"/>
    </row>
    <row r="41" spans="2:20">
      <c r="B41" s="153">
        <f>IF(C41="E",YEAR(Dat_01!B$2)-1,"")</f>
        <v>2024</v>
      </c>
      <c r="C41" s="154" t="s">
        <v>90</v>
      </c>
      <c r="D41" s="150">
        <v>10688.2040657137</v>
      </c>
      <c r="E41" s="151">
        <v>18538.071</v>
      </c>
      <c r="F41" s="151">
        <v>13045.226951500001</v>
      </c>
      <c r="G41" s="151">
        <v>5495.1702926999978</v>
      </c>
      <c r="H41" s="151">
        <v>9256.8070597800142</v>
      </c>
      <c r="I41" s="152">
        <f t="shared" si="1"/>
        <v>57.655427394326523</v>
      </c>
      <c r="P41" s="238"/>
      <c r="Q41" s="238"/>
      <c r="R41" s="238"/>
      <c r="S41" s="238"/>
      <c r="T41" s="238"/>
    </row>
    <row r="42" spans="2:20">
      <c r="B42" s="153" t="str">
        <f>IF(C42="E",YEAR(Dat_01!B$2)-1,"")</f>
        <v/>
      </c>
      <c r="C42" s="154" t="s">
        <v>82</v>
      </c>
      <c r="D42" s="150">
        <v>11221.4886575035</v>
      </c>
      <c r="E42" s="151">
        <v>18538.071</v>
      </c>
      <c r="F42" s="151">
        <v>13556.135233550001</v>
      </c>
      <c r="G42" s="151">
        <v>5633.2263627000011</v>
      </c>
      <c r="H42" s="151">
        <v>9899.4168212792774</v>
      </c>
      <c r="I42" s="152">
        <f t="shared" si="1"/>
        <v>60.532126872874201</v>
      </c>
      <c r="P42" s="238"/>
      <c r="Q42" s="238"/>
      <c r="R42" s="238"/>
      <c r="S42" s="238"/>
      <c r="T42" s="238"/>
    </row>
    <row r="43" spans="2:20">
      <c r="B43" s="153" t="str">
        <f>IF(C43="E",YEAR(Dat_01!B$2)-1,"")</f>
        <v/>
      </c>
      <c r="C43" s="154" t="s">
        <v>83</v>
      </c>
      <c r="D43" s="150">
        <v>13037.077126418901</v>
      </c>
      <c r="E43" s="151">
        <v>18538.071</v>
      </c>
      <c r="F43" s="151">
        <v>13961.2765736</v>
      </c>
      <c r="G43" s="151">
        <v>6078.193415849998</v>
      </c>
      <c r="H43" s="151">
        <v>10511.775118190948</v>
      </c>
      <c r="I43" s="152">
        <f t="shared" si="1"/>
        <v>70.325963938852652</v>
      </c>
      <c r="P43" s="238"/>
      <c r="Q43" s="238"/>
      <c r="R43" s="238"/>
      <c r="S43" s="238"/>
      <c r="T43" s="238"/>
    </row>
    <row r="44" spans="2:20">
      <c r="B44" s="153" t="str">
        <f>IF(C44="E",YEAR(Dat_01!B$2)-1,"")</f>
        <v/>
      </c>
      <c r="C44" s="154" t="s">
        <v>84</v>
      </c>
      <c r="D44" s="150">
        <v>13948.444329464</v>
      </c>
      <c r="E44" s="151">
        <v>18538.071</v>
      </c>
      <c r="F44" s="151">
        <v>14096.665781349997</v>
      </c>
      <c r="G44" s="151">
        <v>7320.4817357141919</v>
      </c>
      <c r="H44" s="151">
        <v>11066.351444386546</v>
      </c>
      <c r="I44" s="152">
        <f t="shared" si="1"/>
        <v>75.242156152406579</v>
      </c>
      <c r="P44" s="238"/>
      <c r="Q44" s="238"/>
      <c r="R44" s="238"/>
      <c r="S44" s="238"/>
      <c r="T44" s="238"/>
    </row>
    <row r="45" spans="2:20">
      <c r="B45" s="153" t="str">
        <f>IF(C45="E",YEAR(Dat_01!B$2)-1,"")</f>
        <v/>
      </c>
      <c r="C45" s="154" t="s">
        <v>83</v>
      </c>
      <c r="D45" s="150">
        <v>14172.663355012501</v>
      </c>
      <c r="E45" s="151">
        <v>18538.071</v>
      </c>
      <c r="F45" s="151">
        <v>14273.023168700001</v>
      </c>
      <c r="G45" s="151">
        <v>7374.8342840723762</v>
      </c>
      <c r="H45" s="151">
        <v>11196.411789447282</v>
      </c>
      <c r="I45" s="152">
        <f t="shared" si="1"/>
        <v>76.451661853126467</v>
      </c>
      <c r="P45" s="238"/>
      <c r="Q45" s="238"/>
      <c r="R45" s="238"/>
      <c r="S45" s="238"/>
      <c r="T45" s="238"/>
    </row>
    <row r="46" spans="2:20">
      <c r="B46" s="153" t="str">
        <f>IF(C46="E",YEAR(Dat_01!B$2)-1,"")</f>
        <v/>
      </c>
      <c r="C46" s="154" t="s">
        <v>85</v>
      </c>
      <c r="D46" s="150">
        <v>13422.185926005801</v>
      </c>
      <c r="E46" s="151">
        <v>18538.071</v>
      </c>
      <c r="F46" s="151">
        <v>14033.682326700004</v>
      </c>
      <c r="G46" s="151">
        <v>6824.7202014883251</v>
      </c>
      <c r="H46" s="151">
        <v>10706.264048059809</v>
      </c>
      <c r="I46" s="152">
        <f t="shared" si="1"/>
        <v>72.403358073263405</v>
      </c>
      <c r="P46" s="238"/>
      <c r="Q46" s="238"/>
      <c r="R46" s="238"/>
      <c r="S46" s="238"/>
      <c r="T46" s="238"/>
    </row>
    <row r="47" spans="2:20">
      <c r="B47" s="153" t="str">
        <f>IF(C47="E",YEAR(Dat_01!B$2)-1,"")</f>
        <v/>
      </c>
      <c r="C47" s="154" t="s">
        <v>85</v>
      </c>
      <c r="D47" s="150">
        <v>11989.9537651518</v>
      </c>
      <c r="E47" s="151">
        <v>18538.071</v>
      </c>
      <c r="F47" s="151">
        <v>12637.876730299991</v>
      </c>
      <c r="G47" s="151">
        <v>5968.7575210041769</v>
      </c>
      <c r="H47" s="151">
        <v>9551.05530403394</v>
      </c>
      <c r="I47" s="152">
        <f t="shared" si="1"/>
        <v>64.677461668756152</v>
      </c>
      <c r="P47" s="238"/>
      <c r="Q47" s="238"/>
      <c r="R47" s="238"/>
      <c r="S47" s="238"/>
      <c r="T47" s="238"/>
    </row>
    <row r="48" spans="2:20">
      <c r="B48" s="153" t="str">
        <f>IF(C48="E",YEAR(Dat_01!B$2)-1,"")</f>
        <v/>
      </c>
      <c r="C48" s="154" t="s">
        <v>84</v>
      </c>
      <c r="D48" s="150">
        <v>10414.1239856706</v>
      </c>
      <c r="E48" s="151">
        <v>18538.071</v>
      </c>
      <c r="F48" s="151">
        <v>11303.085258200004</v>
      </c>
      <c r="G48" s="151">
        <v>5213.6904483732833</v>
      </c>
      <c r="H48" s="151">
        <v>8444.0754629588773</v>
      </c>
      <c r="I48" s="152">
        <f t="shared" si="1"/>
        <v>56.176955982478439</v>
      </c>
      <c r="P48" s="238"/>
      <c r="Q48" s="238"/>
      <c r="R48" s="238"/>
      <c r="S48" s="238"/>
      <c r="T48" s="238"/>
    </row>
    <row r="49" spans="2:20">
      <c r="B49" s="153" t="str">
        <f>IF(C49="E",YEAR(Dat_01!B$2)-1,"")</f>
        <v/>
      </c>
      <c r="C49" s="154" t="s">
        <v>86</v>
      </c>
      <c r="D49" s="150">
        <v>9721.2123072402792</v>
      </c>
      <c r="E49" s="151">
        <v>18538.071</v>
      </c>
      <c r="F49" s="151">
        <v>10503.954605199997</v>
      </c>
      <c r="G49" s="151">
        <v>4801.527965628522</v>
      </c>
      <c r="H49" s="151">
        <v>7672.7940631912497</v>
      </c>
      <c r="I49" s="152">
        <f t="shared" si="1"/>
        <v>52.439179390564853</v>
      </c>
      <c r="P49" s="238"/>
      <c r="Q49" s="238"/>
      <c r="R49" s="238"/>
      <c r="S49" s="238"/>
      <c r="T49" s="238"/>
    </row>
    <row r="50" spans="2:20">
      <c r="B50" s="153" t="str">
        <f>IF(C50="E",YEAR(Dat_01!B$2)-1,"")</f>
        <v/>
      </c>
      <c r="C50" s="154" t="s">
        <v>87</v>
      </c>
      <c r="D50" s="150">
        <v>10172.0387333156</v>
      </c>
      <c r="E50" s="151">
        <v>18538.071</v>
      </c>
      <c r="F50" s="151">
        <v>10198.405590699997</v>
      </c>
      <c r="G50" s="151">
        <v>4538.6333860624027</v>
      </c>
      <c r="H50" s="151">
        <v>7534.5096632163304</v>
      </c>
      <c r="I50" s="152">
        <f t="shared" si="1"/>
        <v>54.871074413921491</v>
      </c>
      <c r="P50" s="238"/>
      <c r="Q50" s="238"/>
      <c r="R50" s="238"/>
      <c r="S50" s="238"/>
      <c r="T50" s="238"/>
    </row>
    <row r="51" spans="2:20">
      <c r="B51" s="153" t="str">
        <f>IF(C51="E",YEAR(Dat_01!B$2)-1,"")</f>
        <v/>
      </c>
      <c r="C51" s="154" t="s">
        <v>88</v>
      </c>
      <c r="D51" s="150">
        <v>9729.7201887363699</v>
      </c>
      <c r="E51" s="151">
        <v>18538.071</v>
      </c>
      <c r="F51" s="151">
        <v>11298.787227399998</v>
      </c>
      <c r="G51" s="151">
        <v>4803.1739069499999</v>
      </c>
      <c r="H51" s="151">
        <v>7935.87371500469</v>
      </c>
      <c r="I51" s="152">
        <f t="shared" si="1"/>
        <v>52.485073494088837</v>
      </c>
      <c r="P51" s="238"/>
      <c r="Q51" s="238"/>
      <c r="R51" s="238"/>
      <c r="S51" s="238"/>
      <c r="T51" s="238"/>
    </row>
    <row r="52" spans="2:20">
      <c r="B52" s="153" t="str">
        <f>IF(C52="E",YEAR(Dat_01!B$2)-1,"")</f>
        <v/>
      </c>
      <c r="C52" s="154" t="s">
        <v>89</v>
      </c>
      <c r="D52" s="150">
        <v>9697.9008206068702</v>
      </c>
      <c r="E52" s="151">
        <v>18538.071</v>
      </c>
      <c r="F52" s="151">
        <v>13090.208641149995</v>
      </c>
      <c r="G52" s="151">
        <v>5281.5086990000018</v>
      </c>
      <c r="H52" s="151">
        <v>8466.130292548356</v>
      </c>
      <c r="I52" s="152">
        <f t="shared" si="1"/>
        <v>52.313430133085959</v>
      </c>
      <c r="J52" s="125"/>
      <c r="K52" s="125"/>
      <c r="P52" s="238"/>
      <c r="Q52" s="238"/>
      <c r="R52" s="238"/>
      <c r="S52" s="238"/>
      <c r="T52" s="238"/>
    </row>
    <row r="53" spans="2:20">
      <c r="B53" s="153">
        <f>IF(C53="E",YEAR(Dat_01!B$2),"")</f>
        <v>2025</v>
      </c>
      <c r="C53" s="154" t="s">
        <v>90</v>
      </c>
      <c r="D53" s="150">
        <v>10662.1502703717</v>
      </c>
      <c r="E53" s="151">
        <v>18538.071</v>
      </c>
      <c r="F53" s="151">
        <v>13050.214167650001</v>
      </c>
      <c r="G53" s="151">
        <v>5504.2420896999975</v>
      </c>
      <c r="H53" s="151">
        <v>9240.0485735656985</v>
      </c>
      <c r="I53" s="152">
        <f t="shared" ref="I53:I54" si="2">D53/E53*100</f>
        <v>57.514885288613357</v>
      </c>
      <c r="J53" s="125">
        <f t="shared" ref="J53" si="3">I53-I52</f>
        <v>5.2014551555273982</v>
      </c>
      <c r="K53" s="125">
        <f t="shared" ref="K53:K58" si="4">I53-I41</f>
        <v>-0.14054210571316617</v>
      </c>
    </row>
    <row r="54" spans="2:20">
      <c r="B54" s="153" t="str">
        <f>IF(C54="E",YEAR(Dat_01!B$2),"")</f>
        <v/>
      </c>
      <c r="C54" s="154" t="s">
        <v>82</v>
      </c>
      <c r="D54" s="150">
        <v>11118.121739063799</v>
      </c>
      <c r="E54" s="151">
        <v>18538.071</v>
      </c>
      <c r="F54" s="151">
        <v>13624.617678250001</v>
      </c>
      <c r="G54" s="151">
        <v>5651.4148640500007</v>
      </c>
      <c r="H54" s="151">
        <v>9933.6137851544518</v>
      </c>
      <c r="I54" s="152">
        <f t="shared" si="2"/>
        <v>59.974534238561283</v>
      </c>
      <c r="J54" s="125">
        <f t="shared" ref="J54" si="5">I54-I53</f>
        <v>2.4596489499479262</v>
      </c>
      <c r="K54" s="125">
        <f t="shared" si="4"/>
        <v>-0.55759263431291828</v>
      </c>
    </row>
    <row r="55" spans="2:20">
      <c r="B55" s="153" t="str">
        <f>IF(C55="E",YEAR(Dat_01!B$2),"")</f>
        <v/>
      </c>
      <c r="C55" s="154" t="s">
        <v>83</v>
      </c>
      <c r="D55" s="150">
        <v>13574.769505443999</v>
      </c>
      <c r="E55" s="151">
        <v>18538.071</v>
      </c>
      <c r="F55" s="151">
        <v>13992.496025999999</v>
      </c>
      <c r="G55" s="151">
        <v>6141.9985181999982</v>
      </c>
      <c r="H55" s="151">
        <v>10635.40697301189</v>
      </c>
      <c r="I55" s="152">
        <f t="shared" ref="I55" si="6">D55/E55*100</f>
        <v>73.226440363962354</v>
      </c>
      <c r="J55" s="125">
        <f t="shared" ref="J55" si="7">I55-I54</f>
        <v>13.251906125401071</v>
      </c>
      <c r="K55" s="125">
        <f t="shared" si="4"/>
        <v>2.9004764251097015</v>
      </c>
    </row>
    <row r="56" spans="2:20">
      <c r="B56" s="153" t="str">
        <f>IF(C56="E",YEAR(Dat_01!B$2),"")</f>
        <v/>
      </c>
      <c r="C56" s="154" t="s">
        <v>84</v>
      </c>
      <c r="D56" s="150">
        <v>14969.985800696601</v>
      </c>
      <c r="E56" s="151">
        <v>18538.071</v>
      </c>
      <c r="F56" s="151">
        <v>14145.338313449998</v>
      </c>
      <c r="G56" s="151">
        <v>7373.7900835712881</v>
      </c>
      <c r="H56" s="151">
        <v>11219.686175859746</v>
      </c>
      <c r="I56" s="152">
        <f t="shared" ref="I56" si="8">D56/E56*100</f>
        <v>80.752661917718413</v>
      </c>
      <c r="J56" s="125">
        <f t="shared" ref="J56" si="9">I56-I55</f>
        <v>7.5262215537560593</v>
      </c>
      <c r="K56" s="125">
        <f t="shared" si="4"/>
        <v>5.5105057653118337</v>
      </c>
    </row>
    <row r="57" spans="2:20">
      <c r="B57" s="153" t="str">
        <f>IF(C57="E",YEAR(Dat_01!B$2),"")</f>
        <v/>
      </c>
      <c r="C57" s="154" t="s">
        <v>83</v>
      </c>
      <c r="D57" s="150">
        <v>15463.717740821099</v>
      </c>
      <c r="E57" s="151">
        <v>18538.071</v>
      </c>
      <c r="F57" s="151">
        <v>14312.444584950004</v>
      </c>
      <c r="G57" s="151">
        <v>7424.6635651085671</v>
      </c>
      <c r="H57" s="151">
        <v>11351.635380197906</v>
      </c>
      <c r="I57" s="152">
        <f t="shared" ref="I57" si="10">D57/E57*100</f>
        <v>83.416002349009773</v>
      </c>
      <c r="J57" s="125">
        <f t="shared" ref="J57" si="11">I57-I56</f>
        <v>2.6633404312913598</v>
      </c>
      <c r="K57" s="125">
        <f t="shared" si="4"/>
        <v>6.9643404958833059</v>
      </c>
    </row>
    <row r="58" spans="2:20">
      <c r="B58" s="153" t="str">
        <f>IF(C58="E",YEAR(Dat_01!B$2),"")</f>
        <v/>
      </c>
      <c r="C58" s="154" t="s">
        <v>85</v>
      </c>
      <c r="D58" s="150">
        <v>14590.258003320499</v>
      </c>
      <c r="E58" s="151">
        <v>18538.071</v>
      </c>
      <c r="F58" s="151">
        <v>14091.073935750002</v>
      </c>
      <c r="G58" s="151">
        <v>6876.9333810580165</v>
      </c>
      <c r="H58" s="151">
        <v>10855.515463360101</v>
      </c>
      <c r="I58" s="152">
        <f t="shared" ref="I58" si="12">D58/E58*100</f>
        <v>78.704294547801112</v>
      </c>
      <c r="J58" s="125">
        <f t="shared" ref="J58" si="13">I58-I57</f>
        <v>-4.7117078012086608</v>
      </c>
      <c r="K58" s="125">
        <f t="shared" si="4"/>
        <v>6.300936474537707</v>
      </c>
    </row>
    <row r="59" spans="2:20">
      <c r="B59" s="153" t="str">
        <f>IF(C59="E",YEAR(Dat_01!B$2),"")</f>
        <v/>
      </c>
      <c r="C59" s="154" t="s">
        <v>85</v>
      </c>
      <c r="D59" s="150">
        <v>13127.2878467726</v>
      </c>
      <c r="E59" s="151">
        <v>18538.071</v>
      </c>
      <c r="F59" s="151">
        <v>12713.374596749991</v>
      </c>
      <c r="G59" s="151">
        <v>6022.3486215133544</v>
      </c>
      <c r="H59" s="151">
        <v>9681.0422432915329</v>
      </c>
      <c r="I59" s="152">
        <f>D59/E59*100</f>
        <v>70.812588034497224</v>
      </c>
      <c r="J59" s="125">
        <f t="shared" ref="J59" si="14">I59-I58</f>
        <v>-7.8917065133038875</v>
      </c>
      <c r="K59" s="125">
        <f t="shared" ref="K59" si="15">I59-I47</f>
        <v>6.1351263657410726</v>
      </c>
    </row>
    <row r="60" spans="2:20">
      <c r="B60" s="153" t="str">
        <f>IF(C60="E",YEAR(Dat_01!B$2),"")</f>
        <v/>
      </c>
      <c r="C60" s="154" t="s">
        <v>84</v>
      </c>
      <c r="D60" s="150">
        <v>11592.3052743925</v>
      </c>
      <c r="E60" s="151">
        <v>18538.071</v>
      </c>
      <c r="F60" s="151">
        <v>11376.761694150005</v>
      </c>
      <c r="G60" s="151">
        <v>5259.3263517068171</v>
      </c>
      <c r="H60" s="151">
        <v>8548.0662227424091</v>
      </c>
      <c r="I60" s="152">
        <f>D60/E60*100</f>
        <v>62.532424621701466</v>
      </c>
      <c r="J60" s="125">
        <f>I60-I59</f>
        <v>-8.2801634127957584</v>
      </c>
      <c r="K60" s="125">
        <f>I60-I48</f>
        <v>6.3554686392230266</v>
      </c>
    </row>
    <row r="61" spans="2:20">
      <c r="B61" s="153" t="str">
        <f>IF(C61="E",YEAR(Dat_01!B$2),"")</f>
        <v/>
      </c>
      <c r="C61" s="154" t="s">
        <v>86</v>
      </c>
      <c r="D61" s="150"/>
      <c r="E61" s="151">
        <v>18538.071</v>
      </c>
      <c r="F61" s="151">
        <v>10575.696341999996</v>
      </c>
      <c r="G61" s="151">
        <v>4817.4903911540914</v>
      </c>
      <c r="H61" s="151">
        <v>7777.3659905532668</v>
      </c>
      <c r="I61" s="152"/>
      <c r="J61" s="125"/>
      <c r="K61" s="125"/>
    </row>
    <row r="62" spans="2:20">
      <c r="B62" s="153" t="str">
        <f>IF(C62="E",YEAR(Dat_01!B$2),"")</f>
        <v/>
      </c>
      <c r="C62" s="154" t="s">
        <v>87</v>
      </c>
      <c r="D62" s="150"/>
      <c r="E62" s="151">
        <v>18538.071</v>
      </c>
      <c r="F62" s="151">
        <v>10270.347120749997</v>
      </c>
      <c r="G62" s="151">
        <v>4562.4955117624031</v>
      </c>
      <c r="H62" s="151">
        <v>7669.2419293821104</v>
      </c>
      <c r="I62" s="152"/>
      <c r="J62" s="125"/>
      <c r="K62" s="125"/>
    </row>
    <row r="63" spans="2:20">
      <c r="B63" s="153" t="str">
        <f>IF(C63="E",YEAR(Dat_01!B$2),"")</f>
        <v/>
      </c>
      <c r="C63" s="154" t="s">
        <v>88</v>
      </c>
      <c r="D63" s="150"/>
      <c r="E63" s="151">
        <v>18538.071</v>
      </c>
      <c r="F63" s="151">
        <v>11324.092590299999</v>
      </c>
      <c r="G63" s="151">
        <v>4782.2479179999991</v>
      </c>
      <c r="H63" s="151">
        <v>8062.114649941509</v>
      </c>
      <c r="I63" s="152"/>
      <c r="J63" s="125"/>
      <c r="K63" s="125"/>
    </row>
    <row r="64" spans="2:20">
      <c r="B64" s="153" t="str">
        <f>IF(C64="E",YEAR(Dat_01!B$2),"")</f>
        <v/>
      </c>
      <c r="C64" s="154" t="s">
        <v>89</v>
      </c>
      <c r="D64" s="150"/>
      <c r="E64" s="151">
        <v>18538.071</v>
      </c>
      <c r="F64" s="151">
        <v>13029.233675599995</v>
      </c>
      <c r="G64" s="151">
        <v>5256.7727983000023</v>
      </c>
      <c r="H64" s="151">
        <v>8582.1752510786991</v>
      </c>
      <c r="I64" s="152"/>
      <c r="J64" s="125"/>
      <c r="K64" s="125"/>
    </row>
    <row r="65" spans="2:11">
      <c r="B65" s="153"/>
      <c r="C65" s="154"/>
      <c r="D65" s="151"/>
      <c r="E65" s="151"/>
      <c r="F65" s="151"/>
      <c r="G65" s="151"/>
      <c r="H65" s="151"/>
      <c r="I65" s="152"/>
      <c r="J65" s="125"/>
    </row>
    <row r="67" spans="2:11">
      <c r="B67" s="210" t="str">
        <f>CONCATENATE("Reservas hidroeléctricas a ",TEXT(DATEVALUE(MID(Dat_01!B2,1,10)),"dd")," de ",TEXT(DATEVALUE(MID(Dat_01!B2,1,10)),"mmmm")," de ",TEXT(DATEVALUE(MID(Dat_01!B2,1,10)),"aaaa")," por cuencas")</f>
        <v>Reservas hidroeléctricas a 31 de agosto de 2025 por cuencas</v>
      </c>
      <c r="C67" s="211"/>
      <c r="D67" s="211"/>
      <c r="E67" s="211"/>
      <c r="F67" s="211"/>
      <c r="G67" s="115"/>
      <c r="H67" s="115"/>
    </row>
    <row r="68" spans="2:11">
      <c r="B68" s="116"/>
      <c r="C68" s="340" t="s">
        <v>51</v>
      </c>
      <c r="D68" s="340" t="s">
        <v>51</v>
      </c>
      <c r="E68" s="116"/>
      <c r="F68" s="340" t="s">
        <v>40</v>
      </c>
      <c r="G68" s="340"/>
      <c r="H68" s="340" t="s">
        <v>41</v>
      </c>
      <c r="I68" s="340"/>
      <c r="J68" s="340" t="s">
        <v>42</v>
      </c>
      <c r="K68" s="340"/>
    </row>
    <row r="69" spans="2:11">
      <c r="B69" s="117"/>
      <c r="C69" s="118" t="s">
        <v>40</v>
      </c>
      <c r="D69" s="118" t="s">
        <v>41</v>
      </c>
      <c r="E69" s="118" t="s">
        <v>77</v>
      </c>
      <c r="F69" s="119" t="s">
        <v>38</v>
      </c>
      <c r="G69" s="118" t="s">
        <v>43</v>
      </c>
      <c r="H69" s="119" t="s">
        <v>38</v>
      </c>
      <c r="I69" s="118" t="s">
        <v>43</v>
      </c>
      <c r="J69" s="119" t="s">
        <v>38</v>
      </c>
      <c r="K69" s="118" t="s">
        <v>43</v>
      </c>
    </row>
    <row r="70" spans="2:11">
      <c r="B70" s="120" t="s">
        <v>44</v>
      </c>
      <c r="C70" s="121">
        <v>2546.8180000000002</v>
      </c>
      <c r="D70" s="121">
        <v>909.476</v>
      </c>
      <c r="E70" s="212">
        <f>'[3]Potencia instalada hidraulica'!$F15</f>
        <v>5252.6595566666665</v>
      </c>
      <c r="F70" s="213">
        <f>G70/C70</f>
        <v>0.61950483712635873</v>
      </c>
      <c r="G70" s="212">
        <v>1577.7660702804787</v>
      </c>
      <c r="H70" s="213">
        <f>I70/D70</f>
        <v>0.77705132396208032</v>
      </c>
      <c r="I70" s="212">
        <v>706.70952991173692</v>
      </c>
      <c r="J70" s="143">
        <f>K70/SUM(C70:D70)</f>
        <v>0.6609610178394012</v>
      </c>
      <c r="K70" s="121">
        <f t="shared" ref="K70:K75" si="16">SUM(G70,I70)</f>
        <v>2284.4756001922156</v>
      </c>
    </row>
    <row r="71" spans="2:11">
      <c r="B71" s="120" t="s">
        <v>45</v>
      </c>
      <c r="C71" s="121">
        <v>1681</v>
      </c>
      <c r="D71" s="121">
        <v>3120.6</v>
      </c>
      <c r="E71" s="212">
        <f>'[3]Potencia instalada hidraulica'!$F16</f>
        <v>4077.7992333333332</v>
      </c>
      <c r="F71" s="213">
        <f>G71/C71</f>
        <v>0.52002348582151925</v>
      </c>
      <c r="G71" s="212">
        <v>874.15947966597378</v>
      </c>
      <c r="H71" s="213">
        <f t="shared" ref="H71:H75" si="17">I71/D71</f>
        <v>0.82533629468214675</v>
      </c>
      <c r="I71" s="212">
        <v>2575.5444411851072</v>
      </c>
      <c r="J71" s="143">
        <f t="shared" ref="J71:J75" si="18">K71/SUM(C71:D71)</f>
        <v>0.718448833899342</v>
      </c>
      <c r="K71" s="121">
        <f t="shared" si="16"/>
        <v>3449.703920851081</v>
      </c>
    </row>
    <row r="72" spans="2:11">
      <c r="B72" s="120" t="s">
        <v>46</v>
      </c>
      <c r="C72" s="121">
        <v>2424.9229999999998</v>
      </c>
      <c r="D72" s="121">
        <v>3791.8719999999998</v>
      </c>
      <c r="E72" s="212">
        <f>'[3]Potencia instalada hidraulica'!$F17</f>
        <v>3557.7104000000004</v>
      </c>
      <c r="F72" s="213">
        <f>G72/C72</f>
        <v>0.57797346490476154</v>
      </c>
      <c r="G72" s="212">
        <v>1401.5411484372489</v>
      </c>
      <c r="H72" s="213">
        <f t="shared" si="17"/>
        <v>0.5815065141607032</v>
      </c>
      <c r="I72" s="212">
        <v>2204.9982688635737</v>
      </c>
      <c r="J72" s="143">
        <f t="shared" si="18"/>
        <v>0.58012841300072182</v>
      </c>
      <c r="K72" s="121">
        <f t="shared" si="16"/>
        <v>3606.5394173008226</v>
      </c>
    </row>
    <row r="73" spans="2:11">
      <c r="B73" s="120" t="s">
        <v>47</v>
      </c>
      <c r="C73" s="121"/>
      <c r="D73" s="121">
        <v>835.14400000000001</v>
      </c>
      <c r="E73" s="212">
        <f>'[3]Potencia instalada hidraulica'!$F18</f>
        <v>195.78800000000001</v>
      </c>
      <c r="F73" s="213" t="s">
        <v>18</v>
      </c>
      <c r="G73" s="212" t="s">
        <v>18</v>
      </c>
      <c r="H73" s="213">
        <f t="shared" si="17"/>
        <v>0.63807449352478807</v>
      </c>
      <c r="I73" s="212">
        <v>532.88408482026557</v>
      </c>
      <c r="J73" s="143">
        <f t="shared" si="18"/>
        <v>0.63807449352478807</v>
      </c>
      <c r="K73" s="121">
        <f t="shared" si="16"/>
        <v>532.88408482026557</v>
      </c>
    </row>
    <row r="74" spans="2:11">
      <c r="B74" s="120" t="s">
        <v>48</v>
      </c>
      <c r="C74" s="121">
        <v>180.3</v>
      </c>
      <c r="D74" s="121">
        <v>669.1</v>
      </c>
      <c r="E74" s="212">
        <f>'[3]Potencia instalada hidraulica'!$F19</f>
        <v>609.78800000000001</v>
      </c>
      <c r="F74" s="213">
        <f>G74/C74</f>
        <v>0.82749666894441198</v>
      </c>
      <c r="G74" s="212">
        <v>149.19764941067749</v>
      </c>
      <c r="H74" s="213">
        <f t="shared" si="17"/>
        <v>0.25713033346959524</v>
      </c>
      <c r="I74" s="212">
        <v>172.04590612450619</v>
      </c>
      <c r="J74" s="143">
        <f t="shared" si="18"/>
        <v>0.37820055984834428</v>
      </c>
      <c r="K74" s="121">
        <f t="shared" si="16"/>
        <v>321.24355553518365</v>
      </c>
    </row>
    <row r="75" spans="2:11">
      <c r="B75" s="120" t="s">
        <v>49</v>
      </c>
      <c r="C75" s="121">
        <v>2133.8380000000002</v>
      </c>
      <c r="D75" s="121">
        <v>245</v>
      </c>
      <c r="E75" s="212">
        <f>'[3]Potencia instalada hidraulica'!$F20</f>
        <v>3402.1428400000004</v>
      </c>
      <c r="F75" s="213">
        <f>G75/C75</f>
        <v>0.57888263582253918</v>
      </c>
      <c r="G75" s="212">
        <v>1235.2417658582954</v>
      </c>
      <c r="H75" s="213">
        <f t="shared" si="17"/>
        <v>0.66210991769227856</v>
      </c>
      <c r="I75" s="212">
        <v>162.21692983460824</v>
      </c>
      <c r="J75" s="143">
        <f t="shared" si="18"/>
        <v>0.58745433513879608</v>
      </c>
      <c r="K75" s="121">
        <f t="shared" si="16"/>
        <v>1397.4586956929036</v>
      </c>
    </row>
    <row r="76" spans="2:11">
      <c r="B76" s="117" t="s">
        <v>50</v>
      </c>
      <c r="C76" s="122">
        <f>SUM(C70:C75)</f>
        <v>8966.8790000000008</v>
      </c>
      <c r="D76" s="122">
        <f>SUM(D70:D75)</f>
        <v>9571.1920000000009</v>
      </c>
      <c r="E76" s="122">
        <f>SUM(E70:E75)</f>
        <v>17095.888030000002</v>
      </c>
      <c r="F76" s="214">
        <f>G76/C76</f>
        <v>0.58413926558534734</v>
      </c>
      <c r="G76" s="122">
        <f>SUM(G70:G75)</f>
        <v>5237.9061136526743</v>
      </c>
      <c r="H76" s="214">
        <f>I76/D76</f>
        <v>0.6639088590783464</v>
      </c>
      <c r="I76" s="122">
        <f>SUM(I70:I75)</f>
        <v>6354.3991607397975</v>
      </c>
      <c r="J76" s="144">
        <f>ROUND(K76/SUM(C76:D76),4)</f>
        <v>0.62529999999999997</v>
      </c>
      <c r="K76" s="122">
        <f>SUM(K70:K75)</f>
        <v>11592.305274392471</v>
      </c>
    </row>
    <row r="79" spans="2:11">
      <c r="B79" s="104" t="str">
        <f>TEXT(CONCATENATE(TEXT(Dat_01!B2,"dd de mm de aaaa")),"@")</f>
        <v>31 312025 08 312025 2025</v>
      </c>
    </row>
    <row r="80" spans="2:11">
      <c r="B80" s="192" t="str">
        <f>CONCATENATE("Reservas hidroeléctricas a ",TEXT(DATEVALUE(MID(Dat_01!B2,1,10)),"dd")," de ",TEXT(DATEVALUE(MID(Dat_01!B2,1,10)),"mmmm")," de ",TEXT(DATEVALUE(MID(Dat_01!B2,1,10)),"aaaa")," por cuencas")</f>
        <v>Reservas hidroeléctricas a 31 de agosto de 2025 por cuencas</v>
      </c>
    </row>
  </sheetData>
  <mergeCells count="5">
    <mergeCell ref="J68:K68"/>
    <mergeCell ref="F3:H3"/>
    <mergeCell ref="C68:D68"/>
    <mergeCell ref="F68:G68"/>
    <mergeCell ref="H68:I68"/>
  </mergeCells>
  <pageMargins left="0.7" right="0.7" top="0.75" bottom="0.75" header="0.3" footer="0.3"/>
  <pageSetup paperSize="9" orientation="portrait" r:id="rId1"/>
  <ignoredErrors>
    <ignoredError sqref="J71:J75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67607-43F1-46CF-AE52-758A88313730}">
  <sheetPr codeName="Hoja25"/>
  <dimension ref="A1:I804"/>
  <sheetViews>
    <sheetView workbookViewId="0">
      <selection activeCell="F552" sqref="F552"/>
    </sheetView>
  </sheetViews>
  <sheetFormatPr baseColWidth="10" defaultColWidth="11.44140625" defaultRowHeight="14.4"/>
  <cols>
    <col min="1" max="1" width="11.44140625" style="232"/>
    <col min="2" max="2" width="12.5546875" style="232" bestFit="1" customWidth="1"/>
    <col min="3" max="7" width="11.44140625" style="232"/>
    <col min="8" max="8" width="11.5546875" style="232" bestFit="1" customWidth="1"/>
    <col min="9" max="21" width="11.44140625" style="232"/>
    <col min="22" max="22" width="11.44140625" style="232" customWidth="1"/>
    <col min="23" max="28" width="11.44140625" style="232"/>
    <col min="29" max="29" width="11.5546875" style="232" bestFit="1" customWidth="1"/>
    <col min="30" max="16384" width="11.44140625" style="232"/>
  </cols>
  <sheetData>
    <row r="1" spans="1:9" ht="57.6">
      <c r="B1" s="231" t="s">
        <v>125</v>
      </c>
      <c r="C1" s="231" t="s">
        <v>158</v>
      </c>
      <c r="D1" s="263" t="s">
        <v>193</v>
      </c>
    </row>
    <row r="2" spans="1:9">
      <c r="A2" s="232">
        <v>0</v>
      </c>
      <c r="B2" s="233">
        <f>VLOOKUP(DATE(YEAR(Dat_01!B$2)-2,MONTH(Dat_01!B$2),1)+A2,'[4]grafico diario'!$A:$D,1,)</f>
        <v>45139</v>
      </c>
      <c r="C2" s="234">
        <f>VLOOKUP($B2,[4]IndEolico10!$D:$M,4)/1000</f>
        <v>154.50211999999999</v>
      </c>
      <c r="D2" s="235">
        <f>VLOOKUP($B2,[4]IndEolico10!$D:$M,7)/1000</f>
        <v>131.15981240241757</v>
      </c>
      <c r="E2" s="234">
        <f>IF(C2&gt;D2,D2,C2)</f>
        <v>131.15981240241757</v>
      </c>
      <c r="F2" s="237">
        <f>YEAR(B2)</f>
        <v>2023</v>
      </c>
      <c r="G2" s="188" t="str">
        <f>IF(DAY(B2)=15,IF(MONTH(B2)=1,"E",IF(MONTH(B2)=2,"F",IF(MONTH(B2)=3,"M",IF(MONTH(B2)=4,"A",IF(MONTH(B2)=5,"M",IF(MONTH(B2)=6,"J",IF(MONTH(B2)=7,"J",IF(MONTH(B2)=8,"A",IF(MONTH(B2)=9,"S",IF(MONTH(B2)=10,"O",IF(MONTH(B2)=11,"N",IF(MONTH(B2)=12,"D","")))))))))))),"")</f>
        <v/>
      </c>
      <c r="H2" s="236" t="str">
        <f>IF(DAY($B2)=15,TEXT(D2,"#,0"),"")</f>
        <v/>
      </c>
      <c r="I2" s="237"/>
    </row>
    <row r="3" spans="1:9">
      <c r="A3" s="232">
        <f>+A2+1</f>
        <v>1</v>
      </c>
      <c r="B3" s="233">
        <f>VLOOKUP(DATE(YEAR(Dat_01!B$2)-2,MONTH(Dat_01!B$2),1)+A3,'[4]grafico diario'!$A:$D,1,)</f>
        <v>45140</v>
      </c>
      <c r="C3" s="234">
        <f>VLOOKUP($B3,[4]IndEolico10!$D:$M,4)/1000</f>
        <v>180.00831100000002</v>
      </c>
      <c r="D3" s="235">
        <f>VLOOKUP($B3,[4]IndEolico10!$D:$M,7)/1000</f>
        <v>131.15981240241757</v>
      </c>
      <c r="E3" s="234">
        <f t="shared" ref="E3:E66" si="0">IF(C3&gt;D3,D3,C3)</f>
        <v>131.15981240241757</v>
      </c>
      <c r="F3" s="239"/>
      <c r="G3" s="188" t="str">
        <f t="shared" ref="G3:G66" si="1">IF(DAY(B3)=15,IF(MONTH(B3)=1,"E",IF(MONTH(B3)=2,"F",IF(MONTH(B3)=3,"M",IF(MONTH(B3)=4,"A",IF(MONTH(B3)=5,"M",IF(MONTH(B3)=6,"J",IF(MONTH(B3)=7,"J",IF(MONTH(B3)=8,"A",IF(MONTH(B3)=9,"S",IF(MONTH(B3)=10,"O",IF(MONTH(B3)=11,"N",IF(MONTH(B3)=12,"D","")))))))))))),"")</f>
        <v/>
      </c>
      <c r="H3" s="236" t="str">
        <f t="shared" ref="H3:H66" si="2">IF(DAY($B3)=15,TEXT(D3,"#,0"),"")</f>
        <v/>
      </c>
      <c r="I3" s="237"/>
    </row>
    <row r="4" spans="1:9">
      <c r="A4" s="232">
        <f t="shared" ref="A4:A67" si="3">+A3+1</f>
        <v>2</v>
      </c>
      <c r="B4" s="233">
        <f>VLOOKUP(DATE(YEAR(Dat_01!B$2)-2,MONTH(Dat_01!B$2),1)+A4,'[4]grafico diario'!$A:$D,1,)</f>
        <v>45141</v>
      </c>
      <c r="C4" s="234">
        <f>VLOOKUP($B4,[4]IndEolico10!$D:$M,4)/1000</f>
        <v>230.92194499999999</v>
      </c>
      <c r="D4" s="235">
        <f>VLOOKUP($B4,[4]IndEolico10!$D:$M,7)/1000</f>
        <v>131.15981240241757</v>
      </c>
      <c r="E4" s="234">
        <f t="shared" si="0"/>
        <v>131.15981240241757</v>
      </c>
      <c r="F4" s="239"/>
      <c r="G4" s="188" t="str">
        <f t="shared" si="1"/>
        <v/>
      </c>
      <c r="H4" s="236" t="str">
        <f t="shared" si="2"/>
        <v/>
      </c>
      <c r="I4" s="237"/>
    </row>
    <row r="5" spans="1:9">
      <c r="A5" s="232">
        <f t="shared" si="3"/>
        <v>3</v>
      </c>
      <c r="B5" s="233">
        <f>VLOOKUP(DATE(YEAR(Dat_01!B$2)-2,MONTH(Dat_01!B$2),1)+A5,'[4]grafico diario'!$A:$D,1,)</f>
        <v>45142</v>
      </c>
      <c r="C5" s="234">
        <f>VLOOKUP($B5,[4]IndEolico10!$D:$M,4)/1000</f>
        <v>234.901647</v>
      </c>
      <c r="D5" s="235">
        <f>VLOOKUP($B5,[4]IndEolico10!$D:$M,7)/1000</f>
        <v>131.15981240241757</v>
      </c>
      <c r="E5" s="234">
        <f t="shared" si="0"/>
        <v>131.15981240241757</v>
      </c>
      <c r="F5" s="239"/>
      <c r="G5" s="188" t="str">
        <f t="shared" si="1"/>
        <v/>
      </c>
      <c r="H5" s="236" t="str">
        <f t="shared" si="2"/>
        <v/>
      </c>
      <c r="I5" s="237"/>
    </row>
    <row r="6" spans="1:9">
      <c r="A6" s="232">
        <f t="shared" si="3"/>
        <v>4</v>
      </c>
      <c r="B6" s="233">
        <f>VLOOKUP(DATE(YEAR(Dat_01!B$2)-2,MONTH(Dat_01!B$2),1)+A6,'[4]grafico diario'!$A:$D,1,)</f>
        <v>45143</v>
      </c>
      <c r="C6" s="234">
        <f>VLOOKUP($B6,[4]IndEolico10!$D:$M,4)/1000</f>
        <v>189.59339700000001</v>
      </c>
      <c r="D6" s="235">
        <f>VLOOKUP($B6,[4]IndEolico10!$D:$M,7)/1000</f>
        <v>131.15981240241757</v>
      </c>
      <c r="E6" s="234">
        <f t="shared" si="0"/>
        <v>131.15981240241757</v>
      </c>
      <c r="F6" s="239"/>
      <c r="G6" s="188" t="str">
        <f t="shared" si="1"/>
        <v/>
      </c>
      <c r="H6" s="236" t="str">
        <f t="shared" si="2"/>
        <v/>
      </c>
      <c r="I6" s="237"/>
    </row>
    <row r="7" spans="1:9">
      <c r="A7" s="232">
        <f t="shared" si="3"/>
        <v>5</v>
      </c>
      <c r="B7" s="233">
        <f>VLOOKUP(DATE(YEAR(Dat_01!B$2)-2,MONTH(Dat_01!B$2),1)+A7,'[4]grafico diario'!$A:$D,1,)</f>
        <v>45144</v>
      </c>
      <c r="C7" s="234">
        <f>VLOOKUP($B7,[4]IndEolico10!$D:$M,4)/1000</f>
        <v>218.77079599999999</v>
      </c>
      <c r="D7" s="235">
        <f>VLOOKUP($B7,[4]IndEolico10!$D:$M,7)/1000</f>
        <v>131.15981240241757</v>
      </c>
      <c r="E7" s="234">
        <f t="shared" si="0"/>
        <v>131.15981240241757</v>
      </c>
      <c r="F7" s="239"/>
      <c r="G7" s="188" t="str">
        <f t="shared" si="1"/>
        <v/>
      </c>
      <c r="H7" s="236" t="str">
        <f t="shared" si="2"/>
        <v/>
      </c>
      <c r="I7" s="237"/>
    </row>
    <row r="8" spans="1:9">
      <c r="A8" s="232">
        <f t="shared" si="3"/>
        <v>6</v>
      </c>
      <c r="B8" s="233">
        <f>VLOOKUP(DATE(YEAR(Dat_01!B$2)-2,MONTH(Dat_01!B$2),1)+A8,'[4]grafico diario'!$A:$D,1,)</f>
        <v>45145</v>
      </c>
      <c r="C8" s="234">
        <f>VLOOKUP($B8,[4]IndEolico10!$D:$M,4)/1000</f>
        <v>178.006044</v>
      </c>
      <c r="D8" s="235">
        <f>VLOOKUP($B8,[4]IndEolico10!$D:$M,7)/1000</f>
        <v>131.15981240241757</v>
      </c>
      <c r="E8" s="234">
        <f t="shared" si="0"/>
        <v>131.15981240241757</v>
      </c>
      <c r="F8" s="239"/>
      <c r="G8" s="188" t="str">
        <f t="shared" si="1"/>
        <v/>
      </c>
      <c r="H8" s="236" t="str">
        <f t="shared" si="2"/>
        <v/>
      </c>
      <c r="I8" s="237"/>
    </row>
    <row r="9" spans="1:9">
      <c r="A9" s="232">
        <f t="shared" si="3"/>
        <v>7</v>
      </c>
      <c r="B9" s="233">
        <f>VLOOKUP(DATE(YEAR(Dat_01!B$2)-2,MONTH(Dat_01!B$2),1)+A9,'[4]grafico diario'!$A:$D,1,)</f>
        <v>45146</v>
      </c>
      <c r="C9" s="234">
        <f>VLOOKUP($B9,[4]IndEolico10!$D:$M,4)/1000</f>
        <v>98.964422999999996</v>
      </c>
      <c r="D9" s="235">
        <f>VLOOKUP($B9,[4]IndEolico10!$D:$M,7)/1000</f>
        <v>131.15981240241757</v>
      </c>
      <c r="E9" s="234">
        <f t="shared" si="0"/>
        <v>98.964422999999996</v>
      </c>
      <c r="F9" s="239"/>
      <c r="G9" s="188" t="str">
        <f t="shared" si="1"/>
        <v/>
      </c>
      <c r="H9" s="236" t="str">
        <f t="shared" si="2"/>
        <v/>
      </c>
      <c r="I9" s="237"/>
    </row>
    <row r="10" spans="1:9">
      <c r="A10" s="232">
        <f t="shared" si="3"/>
        <v>8</v>
      </c>
      <c r="B10" s="233">
        <f>VLOOKUP(DATE(YEAR(Dat_01!B$2)-2,MONTH(Dat_01!B$2),1)+A10,'[4]grafico diario'!$A:$D,1,)</f>
        <v>45147</v>
      </c>
      <c r="C10" s="234">
        <f>VLOOKUP($B10,[4]IndEolico10!$D:$M,4)/1000</f>
        <v>77.418668999999994</v>
      </c>
      <c r="D10" s="235">
        <f>VLOOKUP($B10,[4]IndEolico10!$D:$M,7)/1000</f>
        <v>131.15981240241757</v>
      </c>
      <c r="E10" s="234">
        <f t="shared" si="0"/>
        <v>77.418668999999994</v>
      </c>
      <c r="F10" s="239"/>
      <c r="G10" s="188" t="str">
        <f t="shared" si="1"/>
        <v/>
      </c>
      <c r="H10" s="236" t="str">
        <f t="shared" si="2"/>
        <v/>
      </c>
      <c r="I10" s="237"/>
    </row>
    <row r="11" spans="1:9">
      <c r="A11" s="232">
        <f t="shared" si="3"/>
        <v>9</v>
      </c>
      <c r="B11" s="233">
        <f>VLOOKUP(DATE(YEAR(Dat_01!B$2)-2,MONTH(Dat_01!B$2),1)+A11,'[4]grafico diario'!$A:$D,1,)</f>
        <v>45148</v>
      </c>
      <c r="C11" s="234">
        <f>VLOOKUP($B11,[4]IndEolico10!$D:$M,4)/1000</f>
        <v>141.28193899999999</v>
      </c>
      <c r="D11" s="235">
        <f>VLOOKUP($B11,[4]IndEolico10!$D:$M,7)/1000</f>
        <v>131.15981240241757</v>
      </c>
      <c r="E11" s="234">
        <f t="shared" si="0"/>
        <v>131.15981240241757</v>
      </c>
      <c r="F11" s="239"/>
      <c r="G11" s="188" t="str">
        <f t="shared" si="1"/>
        <v/>
      </c>
      <c r="H11" s="236" t="str">
        <f t="shared" si="2"/>
        <v/>
      </c>
      <c r="I11" s="237"/>
    </row>
    <row r="12" spans="1:9">
      <c r="A12" s="232">
        <f t="shared" si="3"/>
        <v>10</v>
      </c>
      <c r="B12" s="233">
        <f>VLOOKUP(DATE(YEAR(Dat_01!B$2)-2,MONTH(Dat_01!B$2),1)+A12,'[4]grafico diario'!$A:$D,1,)</f>
        <v>45149</v>
      </c>
      <c r="C12" s="234">
        <f>VLOOKUP($B12,[4]IndEolico10!$D:$M,4)/1000</f>
        <v>69.618390000000005</v>
      </c>
      <c r="D12" s="235">
        <f>VLOOKUP($B12,[4]IndEolico10!$D:$M,7)/1000</f>
        <v>131.15981240241757</v>
      </c>
      <c r="E12" s="234">
        <f t="shared" si="0"/>
        <v>69.618390000000005</v>
      </c>
      <c r="F12" s="239"/>
      <c r="G12" s="188" t="str">
        <f t="shared" si="1"/>
        <v/>
      </c>
      <c r="H12" s="236" t="str">
        <f t="shared" si="2"/>
        <v/>
      </c>
      <c r="I12" s="237"/>
    </row>
    <row r="13" spans="1:9">
      <c r="A13" s="232">
        <f t="shared" si="3"/>
        <v>11</v>
      </c>
      <c r="B13" s="233">
        <f>VLOOKUP(DATE(YEAR(Dat_01!B$2)-2,MONTH(Dat_01!B$2),1)+A13,'[4]grafico diario'!$A:$D,1,)</f>
        <v>45150</v>
      </c>
      <c r="C13" s="234">
        <f>VLOOKUP($B13,[4]IndEolico10!$D:$M,4)/1000</f>
        <v>83.903301999999996</v>
      </c>
      <c r="D13" s="235">
        <f>VLOOKUP($B13,[4]IndEolico10!$D:$M,7)/1000</f>
        <v>131.15981240241757</v>
      </c>
      <c r="E13" s="234">
        <f t="shared" si="0"/>
        <v>83.903301999999996</v>
      </c>
      <c r="F13" s="239"/>
      <c r="G13" s="188" t="str">
        <f t="shared" si="1"/>
        <v/>
      </c>
      <c r="H13" s="236" t="str">
        <f t="shared" si="2"/>
        <v/>
      </c>
      <c r="I13" s="237"/>
    </row>
    <row r="14" spans="1:9">
      <c r="A14" s="232">
        <f t="shared" si="3"/>
        <v>12</v>
      </c>
      <c r="B14" s="233">
        <f>VLOOKUP(DATE(YEAR(Dat_01!B$2)-2,MONTH(Dat_01!B$2),1)+A14,'[4]grafico diario'!$A:$D,1,)</f>
        <v>45151</v>
      </c>
      <c r="C14" s="234">
        <f>VLOOKUP($B14,[4]IndEolico10!$D:$M,4)/1000</f>
        <v>126.116394</v>
      </c>
      <c r="D14" s="235">
        <f>VLOOKUP($B14,[4]IndEolico10!$D:$M,7)/1000</f>
        <v>131.15981240241757</v>
      </c>
      <c r="E14" s="234">
        <f t="shared" si="0"/>
        <v>126.116394</v>
      </c>
      <c r="F14" s="239"/>
      <c r="G14" s="188" t="str">
        <f t="shared" si="1"/>
        <v/>
      </c>
      <c r="H14" s="236" t="str">
        <f t="shared" si="2"/>
        <v/>
      </c>
      <c r="I14" s="237"/>
    </row>
    <row r="15" spans="1:9">
      <c r="A15" s="232">
        <f t="shared" si="3"/>
        <v>13</v>
      </c>
      <c r="B15" s="233">
        <f>VLOOKUP(DATE(YEAR(Dat_01!B$2)-2,MONTH(Dat_01!B$2),1)+A15,'[4]grafico diario'!$A:$D,1,)</f>
        <v>45152</v>
      </c>
      <c r="C15" s="234">
        <f>VLOOKUP($B15,[4]IndEolico10!$D:$M,4)/1000</f>
        <v>124.80716600000001</v>
      </c>
      <c r="D15" s="235">
        <f>VLOOKUP($B15,[4]IndEolico10!$D:$M,7)/1000</f>
        <v>131.15981240241757</v>
      </c>
      <c r="E15" s="234">
        <f t="shared" si="0"/>
        <v>124.80716600000001</v>
      </c>
      <c r="F15" s="239"/>
      <c r="G15" s="188" t="str">
        <f t="shared" si="1"/>
        <v/>
      </c>
      <c r="H15" s="236" t="str">
        <f t="shared" si="2"/>
        <v/>
      </c>
      <c r="I15" s="237"/>
    </row>
    <row r="16" spans="1:9">
      <c r="A16" s="232">
        <f t="shared" si="3"/>
        <v>14</v>
      </c>
      <c r="B16" s="233">
        <f>VLOOKUP(DATE(YEAR(Dat_01!B$2)-2,MONTH(Dat_01!B$2),1)+A16,'[4]grafico diario'!$A:$D,1,)</f>
        <v>45153</v>
      </c>
      <c r="C16" s="234">
        <f>VLOOKUP($B16,[4]IndEolico10!$D:$M,4)/1000</f>
        <v>100.339393</v>
      </c>
      <c r="D16" s="235">
        <f>VLOOKUP($B16,[4]IndEolico10!$D:$M,7)/1000</f>
        <v>131.15981240241757</v>
      </c>
      <c r="E16" s="234">
        <f t="shared" si="0"/>
        <v>100.339393</v>
      </c>
      <c r="F16" s="239"/>
      <c r="G16" s="188" t="str">
        <f t="shared" si="1"/>
        <v>A</v>
      </c>
      <c r="H16" s="236" t="str">
        <f t="shared" si="2"/>
        <v>131,2</v>
      </c>
      <c r="I16" s="237"/>
    </row>
    <row r="17" spans="1:9">
      <c r="A17" s="232">
        <f t="shared" si="3"/>
        <v>15</v>
      </c>
      <c r="B17" s="233">
        <f>VLOOKUP(DATE(YEAR(Dat_01!B$2)-2,MONTH(Dat_01!B$2),1)+A17,'[4]grafico diario'!$A:$D,1,)</f>
        <v>45154</v>
      </c>
      <c r="C17" s="234">
        <f>VLOOKUP($B17,[4]IndEolico10!$D:$M,4)/1000</f>
        <v>103.455326</v>
      </c>
      <c r="D17" s="235">
        <f>VLOOKUP($B17,[4]IndEolico10!$D:$M,7)/1000</f>
        <v>131.15981240241757</v>
      </c>
      <c r="E17" s="234">
        <f t="shared" si="0"/>
        <v>103.455326</v>
      </c>
      <c r="F17" s="239"/>
      <c r="G17" s="188" t="str">
        <f t="shared" si="1"/>
        <v/>
      </c>
      <c r="H17" s="236" t="str">
        <f t="shared" si="2"/>
        <v/>
      </c>
      <c r="I17" s="188"/>
    </row>
    <row r="18" spans="1:9">
      <c r="A18" s="232">
        <f t="shared" si="3"/>
        <v>16</v>
      </c>
      <c r="B18" s="233">
        <f>VLOOKUP(DATE(YEAR(Dat_01!B$2)-2,MONTH(Dat_01!B$2),1)+A18,'[4]grafico diario'!$A:$D,1,)</f>
        <v>45155</v>
      </c>
      <c r="C18" s="234">
        <f>VLOOKUP($B18,[4]IndEolico10!$D:$M,4)/1000</f>
        <v>68.621103000000005</v>
      </c>
      <c r="D18" s="235">
        <f>VLOOKUP($B18,[4]IndEolico10!$D:$M,7)/1000</f>
        <v>131.15981240241757</v>
      </c>
      <c r="E18" s="234">
        <f t="shared" si="0"/>
        <v>68.621103000000005</v>
      </c>
      <c r="F18" s="239"/>
      <c r="G18" s="188" t="str">
        <f t="shared" si="1"/>
        <v/>
      </c>
      <c r="H18" s="236" t="str">
        <f t="shared" si="2"/>
        <v/>
      </c>
      <c r="I18" s="237"/>
    </row>
    <row r="19" spans="1:9">
      <c r="A19" s="232">
        <f t="shared" si="3"/>
        <v>17</v>
      </c>
      <c r="B19" s="233">
        <f>VLOOKUP(DATE(YEAR(Dat_01!B$2)-2,MONTH(Dat_01!B$2),1)+A19,'[4]grafico diario'!$A:$D,1,)</f>
        <v>45156</v>
      </c>
      <c r="C19" s="234">
        <f>VLOOKUP($B19,[4]IndEolico10!$D:$M,4)/1000</f>
        <v>135.74966799999999</v>
      </c>
      <c r="D19" s="235">
        <f>VLOOKUP($B19,[4]IndEolico10!$D:$M,7)/1000</f>
        <v>131.15981240241757</v>
      </c>
      <c r="E19" s="234">
        <f t="shared" si="0"/>
        <v>131.15981240241757</v>
      </c>
      <c r="F19" s="239"/>
      <c r="G19" s="188" t="str">
        <f t="shared" si="1"/>
        <v/>
      </c>
      <c r="H19" s="236" t="str">
        <f t="shared" si="2"/>
        <v/>
      </c>
      <c r="I19" s="237"/>
    </row>
    <row r="20" spans="1:9">
      <c r="A20" s="232">
        <f t="shared" si="3"/>
        <v>18</v>
      </c>
      <c r="B20" s="233">
        <f>VLOOKUP(DATE(YEAR(Dat_01!B$2)-2,MONTH(Dat_01!B$2),1)+A20,'[4]grafico diario'!$A:$D,1,)</f>
        <v>45157</v>
      </c>
      <c r="C20" s="234">
        <f>VLOOKUP($B20,[4]IndEolico10!$D:$M,4)/1000</f>
        <v>54.853555999999998</v>
      </c>
      <c r="D20" s="235">
        <f>VLOOKUP($B20,[4]IndEolico10!$D:$M,7)/1000</f>
        <v>131.15981240241757</v>
      </c>
      <c r="E20" s="234">
        <f t="shared" si="0"/>
        <v>54.853555999999998</v>
      </c>
      <c r="F20" s="239"/>
      <c r="G20" s="188" t="str">
        <f t="shared" si="1"/>
        <v/>
      </c>
      <c r="H20" s="236" t="str">
        <f t="shared" si="2"/>
        <v/>
      </c>
      <c r="I20" s="237"/>
    </row>
    <row r="21" spans="1:9">
      <c r="A21" s="232">
        <f t="shared" si="3"/>
        <v>19</v>
      </c>
      <c r="B21" s="233">
        <f>VLOOKUP(DATE(YEAR(Dat_01!B$2)-2,MONTH(Dat_01!B$2),1)+A21,'[4]grafico diario'!$A:$D,1,)</f>
        <v>45158</v>
      </c>
      <c r="C21" s="234">
        <f>VLOOKUP($B21,[4]IndEolico10!$D:$M,4)/1000</f>
        <v>48.389574999999994</v>
      </c>
      <c r="D21" s="235">
        <f>VLOOKUP($B21,[4]IndEolico10!$D:$M,7)/1000</f>
        <v>131.15981240241757</v>
      </c>
      <c r="E21" s="234">
        <f t="shared" si="0"/>
        <v>48.389574999999994</v>
      </c>
      <c r="F21" s="239"/>
      <c r="G21" s="188" t="str">
        <f t="shared" si="1"/>
        <v/>
      </c>
      <c r="H21" s="236" t="str">
        <f t="shared" si="2"/>
        <v/>
      </c>
      <c r="I21" s="237"/>
    </row>
    <row r="22" spans="1:9">
      <c r="A22" s="232">
        <f t="shared" si="3"/>
        <v>20</v>
      </c>
      <c r="B22" s="233">
        <f>VLOOKUP(DATE(YEAR(Dat_01!B$2)-2,MONTH(Dat_01!B$2),1)+A22,'[4]grafico diario'!$A:$D,1,)</f>
        <v>45159</v>
      </c>
      <c r="C22" s="234">
        <f>VLOOKUP($B22,[4]IndEolico10!$D:$M,4)/1000</f>
        <v>94.382906000000006</v>
      </c>
      <c r="D22" s="235">
        <f>VLOOKUP($B22,[4]IndEolico10!$D:$M,7)/1000</f>
        <v>131.15981240241757</v>
      </c>
      <c r="E22" s="234">
        <f t="shared" si="0"/>
        <v>94.382906000000006</v>
      </c>
      <c r="F22" s="239"/>
      <c r="G22" s="188" t="str">
        <f t="shared" si="1"/>
        <v/>
      </c>
      <c r="H22" s="236" t="str">
        <f t="shared" si="2"/>
        <v/>
      </c>
      <c r="I22" s="237"/>
    </row>
    <row r="23" spans="1:9">
      <c r="A23" s="232">
        <f t="shared" si="3"/>
        <v>21</v>
      </c>
      <c r="B23" s="233">
        <f>VLOOKUP(DATE(YEAR(Dat_01!B$2)-2,MONTH(Dat_01!B$2),1)+A23,'[4]grafico diario'!$A:$D,1,)</f>
        <v>45160</v>
      </c>
      <c r="C23" s="234">
        <f>VLOOKUP($B23,[4]IndEolico10!$D:$M,4)/1000</f>
        <v>112.489047</v>
      </c>
      <c r="D23" s="235">
        <f>VLOOKUP($B23,[4]IndEolico10!$D:$M,7)/1000</f>
        <v>131.15981240241757</v>
      </c>
      <c r="E23" s="234">
        <f t="shared" si="0"/>
        <v>112.489047</v>
      </c>
      <c r="F23" s="239"/>
      <c r="G23" s="188" t="str">
        <f t="shared" si="1"/>
        <v/>
      </c>
      <c r="H23" s="236" t="str">
        <f t="shared" si="2"/>
        <v/>
      </c>
      <c r="I23" s="237"/>
    </row>
    <row r="24" spans="1:9">
      <c r="A24" s="232">
        <f t="shared" si="3"/>
        <v>22</v>
      </c>
      <c r="B24" s="233">
        <f>VLOOKUP(DATE(YEAR(Dat_01!B$2)-2,MONTH(Dat_01!B$2),1)+A24,'[4]grafico diario'!$A:$D,1,)</f>
        <v>45161</v>
      </c>
      <c r="C24" s="234">
        <f>VLOOKUP($B24,[4]IndEolico10!$D:$M,4)/1000</f>
        <v>107.018405</v>
      </c>
      <c r="D24" s="235">
        <f>VLOOKUP($B24,[4]IndEolico10!$D:$M,7)/1000</f>
        <v>131.15981240241757</v>
      </c>
      <c r="E24" s="234">
        <f t="shared" si="0"/>
        <v>107.018405</v>
      </c>
      <c r="F24" s="239"/>
      <c r="G24" s="188" t="str">
        <f t="shared" si="1"/>
        <v/>
      </c>
      <c r="H24" s="236" t="str">
        <f t="shared" si="2"/>
        <v/>
      </c>
      <c r="I24" s="237"/>
    </row>
    <row r="25" spans="1:9">
      <c r="A25" s="232">
        <f t="shared" si="3"/>
        <v>23</v>
      </c>
      <c r="B25" s="233">
        <f>VLOOKUP(DATE(YEAR(Dat_01!B$2)-2,MONTH(Dat_01!B$2),1)+A25,'[4]grafico diario'!$A:$D,1,)</f>
        <v>45162</v>
      </c>
      <c r="C25" s="234">
        <f>VLOOKUP($B25,[4]IndEolico10!$D:$M,4)/1000</f>
        <v>103.82589</v>
      </c>
      <c r="D25" s="235">
        <f>VLOOKUP($B25,[4]IndEolico10!$D:$M,7)/1000</f>
        <v>131.15981240241757</v>
      </c>
      <c r="E25" s="234">
        <f t="shared" si="0"/>
        <v>103.82589</v>
      </c>
      <c r="F25" s="239"/>
      <c r="G25" s="188" t="str">
        <f t="shared" si="1"/>
        <v/>
      </c>
      <c r="H25" s="236" t="str">
        <f t="shared" si="2"/>
        <v/>
      </c>
      <c r="I25" s="237"/>
    </row>
    <row r="26" spans="1:9">
      <c r="A26" s="232">
        <f t="shared" si="3"/>
        <v>24</v>
      </c>
      <c r="B26" s="233">
        <f>VLOOKUP(DATE(YEAR(Dat_01!B$2)-2,MONTH(Dat_01!B$2),1)+A26,'[4]grafico diario'!$A:$D,1,)</f>
        <v>45163</v>
      </c>
      <c r="C26" s="234">
        <f>VLOOKUP($B26,[4]IndEolico10!$D:$M,4)/1000</f>
        <v>124.997399</v>
      </c>
      <c r="D26" s="235">
        <f>VLOOKUP($B26,[4]IndEolico10!$D:$M,7)/1000</f>
        <v>131.15981240241757</v>
      </c>
      <c r="E26" s="234">
        <f t="shared" si="0"/>
        <v>124.997399</v>
      </c>
      <c r="F26" s="239"/>
      <c r="G26" s="188" t="str">
        <f t="shared" si="1"/>
        <v/>
      </c>
      <c r="H26" s="236" t="str">
        <f t="shared" si="2"/>
        <v/>
      </c>
      <c r="I26" s="237"/>
    </row>
    <row r="27" spans="1:9">
      <c r="A27" s="232">
        <f t="shared" si="3"/>
        <v>25</v>
      </c>
      <c r="B27" s="233">
        <f>VLOOKUP(DATE(YEAR(Dat_01!B$2)-2,MONTH(Dat_01!B$2),1)+A27,'[4]grafico diario'!$A:$D,1,)</f>
        <v>45164</v>
      </c>
      <c r="C27" s="234">
        <f>VLOOKUP($B27,[4]IndEolico10!$D:$M,4)/1000</f>
        <v>171.67689300000001</v>
      </c>
      <c r="D27" s="235">
        <f>VLOOKUP($B27,[4]IndEolico10!$D:$M,7)/1000</f>
        <v>131.15981240241757</v>
      </c>
      <c r="E27" s="234">
        <f t="shared" si="0"/>
        <v>131.15981240241757</v>
      </c>
      <c r="F27" s="239"/>
      <c r="G27" s="188" t="str">
        <f t="shared" si="1"/>
        <v/>
      </c>
      <c r="H27" s="236" t="str">
        <f t="shared" si="2"/>
        <v/>
      </c>
      <c r="I27" s="237"/>
    </row>
    <row r="28" spans="1:9">
      <c r="A28" s="232">
        <f t="shared" si="3"/>
        <v>26</v>
      </c>
      <c r="B28" s="233">
        <f>VLOOKUP(DATE(YEAR(Dat_01!B$2)-2,MONTH(Dat_01!B$2),1)+A28,'[4]grafico diario'!$A:$D,1,)</f>
        <v>45165</v>
      </c>
      <c r="C28" s="234">
        <f>VLOOKUP($B28,[4]IndEolico10!$D:$M,4)/1000</f>
        <v>258.46826699999997</v>
      </c>
      <c r="D28" s="235">
        <f>VLOOKUP($B28,[4]IndEolico10!$D:$M,7)/1000</f>
        <v>131.15981240241757</v>
      </c>
      <c r="E28" s="234">
        <f t="shared" si="0"/>
        <v>131.15981240241757</v>
      </c>
      <c r="F28" s="239"/>
      <c r="G28" s="188" t="str">
        <f t="shared" si="1"/>
        <v/>
      </c>
      <c r="H28" s="236" t="str">
        <f t="shared" si="2"/>
        <v/>
      </c>
      <c r="I28" s="237"/>
    </row>
    <row r="29" spans="1:9">
      <c r="A29" s="232">
        <f t="shared" si="3"/>
        <v>27</v>
      </c>
      <c r="B29" s="233">
        <f>VLOOKUP(DATE(YEAR(Dat_01!B$2)-2,MONTH(Dat_01!B$2),1)+A29,'[4]grafico diario'!$A:$D,1,)</f>
        <v>45166</v>
      </c>
      <c r="C29" s="234">
        <f>VLOOKUP($B29,[4]IndEolico10!$D:$M,4)/1000</f>
        <v>227.67741000000001</v>
      </c>
      <c r="D29" s="235">
        <f>VLOOKUP($B29,[4]IndEolico10!$D:$M,7)/1000</f>
        <v>131.15981240241757</v>
      </c>
      <c r="E29" s="234">
        <f t="shared" si="0"/>
        <v>131.15981240241757</v>
      </c>
      <c r="F29" s="239"/>
      <c r="G29" s="188" t="str">
        <f t="shared" si="1"/>
        <v/>
      </c>
      <c r="H29" s="236" t="str">
        <f t="shared" si="2"/>
        <v/>
      </c>
      <c r="I29" s="237"/>
    </row>
    <row r="30" spans="1:9">
      <c r="A30" s="232">
        <f t="shared" si="3"/>
        <v>28</v>
      </c>
      <c r="B30" s="233">
        <f>VLOOKUP(DATE(YEAR(Dat_01!B$2)-2,MONTH(Dat_01!B$2),1)+A30,'[4]grafico diario'!$A:$D,1,)</f>
        <v>45167</v>
      </c>
      <c r="C30" s="234">
        <f>VLOOKUP($B30,[4]IndEolico10!$D:$M,4)/1000</f>
        <v>178.80843299999998</v>
      </c>
      <c r="D30" s="235">
        <f>VLOOKUP($B30,[4]IndEolico10!$D:$M,7)/1000</f>
        <v>121.41283003794459</v>
      </c>
      <c r="E30" s="234">
        <f t="shared" si="0"/>
        <v>121.41283003794459</v>
      </c>
      <c r="F30" s="239"/>
      <c r="G30" s="188" t="str">
        <f t="shared" si="1"/>
        <v/>
      </c>
      <c r="H30" s="236" t="str">
        <f t="shared" si="2"/>
        <v/>
      </c>
      <c r="I30" s="237"/>
    </row>
    <row r="31" spans="1:9">
      <c r="A31" s="232">
        <f t="shared" si="3"/>
        <v>29</v>
      </c>
      <c r="B31" s="233">
        <f>VLOOKUP(DATE(YEAR(Dat_01!B$2)-2,MONTH(Dat_01!B$2),1)+A31,'[4]grafico diario'!$A:$D,1,)</f>
        <v>45168</v>
      </c>
      <c r="C31" s="234">
        <f>VLOOKUP($B31,[4]IndEolico10!$D:$M,4)/1000</f>
        <v>125.749825</v>
      </c>
      <c r="D31" s="235">
        <f>VLOOKUP($B31,[4]IndEolico10!$D:$M,7)/1000</f>
        <v>121.41283003794459</v>
      </c>
      <c r="E31" s="234">
        <f t="shared" si="0"/>
        <v>121.41283003794459</v>
      </c>
      <c r="F31" s="239"/>
      <c r="G31" s="188" t="str">
        <f t="shared" si="1"/>
        <v/>
      </c>
      <c r="H31" s="236" t="str">
        <f t="shared" si="2"/>
        <v/>
      </c>
      <c r="I31" s="237"/>
    </row>
    <row r="32" spans="1:9">
      <c r="A32" s="232">
        <f t="shared" si="3"/>
        <v>30</v>
      </c>
      <c r="B32" s="233">
        <f>VLOOKUP(DATE(YEAR(Dat_01!B$2)-2,MONTH(Dat_01!B$2),1)+A32,'[4]grafico diario'!$A:$D,1,)</f>
        <v>45169</v>
      </c>
      <c r="C32" s="234">
        <f>VLOOKUP($B32,[4]IndEolico10!$D:$M,4)/1000</f>
        <v>69.090783000000002</v>
      </c>
      <c r="D32" s="235">
        <f>VLOOKUP($B32,[4]IndEolico10!$D:$M,7)/1000</f>
        <v>121.41283003794459</v>
      </c>
      <c r="E32" s="234">
        <f t="shared" si="0"/>
        <v>69.090783000000002</v>
      </c>
      <c r="F32" s="239"/>
      <c r="G32" s="188" t="str">
        <f t="shared" si="1"/>
        <v/>
      </c>
      <c r="H32" s="236" t="str">
        <f t="shared" si="2"/>
        <v/>
      </c>
      <c r="I32" s="237"/>
    </row>
    <row r="33" spans="1:9">
      <c r="A33" s="232">
        <f t="shared" si="3"/>
        <v>31</v>
      </c>
      <c r="B33" s="233">
        <f>VLOOKUP(DATE(YEAR(Dat_01!B$2)-2,MONTH(Dat_01!B$2),1)+A33,'[4]grafico diario'!$A:$D,1,)</f>
        <v>45170</v>
      </c>
      <c r="C33" s="234">
        <f>VLOOKUP($B33,[4]IndEolico10!$D:$M,4)/1000</f>
        <v>134.30191600000001</v>
      </c>
      <c r="D33" s="235">
        <f>VLOOKUP($B33,[4]IndEolico10!$D:$M,7)/1000</f>
        <v>125.45992437254273</v>
      </c>
      <c r="E33" s="234">
        <f t="shared" si="0"/>
        <v>125.45992437254273</v>
      </c>
      <c r="F33" s="237"/>
      <c r="G33" s="188" t="str">
        <f t="shared" si="1"/>
        <v/>
      </c>
      <c r="H33" s="236" t="str">
        <f t="shared" si="2"/>
        <v/>
      </c>
      <c r="I33" s="237"/>
    </row>
    <row r="34" spans="1:9">
      <c r="A34" s="232">
        <f t="shared" si="3"/>
        <v>32</v>
      </c>
      <c r="B34" s="233">
        <f>VLOOKUP(DATE(YEAR(Dat_01!B$2)-2,MONTH(Dat_01!B$2),1)+A34,'[4]grafico diario'!$A:$D,1,)</f>
        <v>45171</v>
      </c>
      <c r="C34" s="234">
        <f>VLOOKUP($B34,[4]IndEolico10!$D:$M,4)/1000</f>
        <v>173.30460500000001</v>
      </c>
      <c r="D34" s="235">
        <f>VLOOKUP($B34,[4]IndEolico10!$D:$M,7)/1000</f>
        <v>125.45992437254273</v>
      </c>
      <c r="E34" s="234">
        <f t="shared" si="0"/>
        <v>125.45992437254273</v>
      </c>
      <c r="F34" s="239"/>
      <c r="G34" s="188" t="str">
        <f t="shared" si="1"/>
        <v/>
      </c>
      <c r="H34" s="236" t="str">
        <f t="shared" si="2"/>
        <v/>
      </c>
      <c r="I34" s="237"/>
    </row>
    <row r="35" spans="1:9">
      <c r="A35" s="232">
        <f t="shared" si="3"/>
        <v>33</v>
      </c>
      <c r="B35" s="233">
        <f>VLOOKUP(DATE(YEAR(Dat_01!B$2)-2,MONTH(Dat_01!B$2),1)+A35,'[4]grafico diario'!$A:$D,1,)</f>
        <v>45172</v>
      </c>
      <c r="C35" s="234">
        <f>VLOOKUP($B35,[4]IndEolico10!$D:$M,4)/1000</f>
        <v>286.20041900000001</v>
      </c>
      <c r="D35" s="235">
        <f>VLOOKUP($B35,[4]IndEolico10!$D:$M,7)/1000</f>
        <v>125.45992437254273</v>
      </c>
      <c r="E35" s="234">
        <f t="shared" si="0"/>
        <v>125.45992437254273</v>
      </c>
      <c r="F35" s="239"/>
      <c r="G35" s="188" t="str">
        <f t="shared" si="1"/>
        <v/>
      </c>
      <c r="H35" s="236" t="str">
        <f t="shared" si="2"/>
        <v/>
      </c>
      <c r="I35" s="237"/>
    </row>
    <row r="36" spans="1:9">
      <c r="A36" s="232">
        <f t="shared" si="3"/>
        <v>34</v>
      </c>
      <c r="B36" s="233">
        <f>VLOOKUP(DATE(YEAR(Dat_01!B$2)-2,MONTH(Dat_01!B$2),1)+A36,'[4]grafico diario'!$A:$D,1,)</f>
        <v>45173</v>
      </c>
      <c r="C36" s="234">
        <f>VLOOKUP($B36,[4]IndEolico10!$D:$M,4)/1000</f>
        <v>216.75734299999999</v>
      </c>
      <c r="D36" s="235">
        <f>VLOOKUP($B36,[4]IndEolico10!$D:$M,7)/1000</f>
        <v>125.45992437254273</v>
      </c>
      <c r="E36" s="234">
        <f t="shared" si="0"/>
        <v>125.45992437254273</v>
      </c>
      <c r="F36" s="239"/>
      <c r="G36" s="188" t="str">
        <f t="shared" si="1"/>
        <v/>
      </c>
      <c r="H36" s="236" t="str">
        <f t="shared" si="2"/>
        <v/>
      </c>
      <c r="I36" s="237"/>
    </row>
    <row r="37" spans="1:9">
      <c r="A37" s="232">
        <f t="shared" si="3"/>
        <v>35</v>
      </c>
      <c r="B37" s="233">
        <f>VLOOKUP(DATE(YEAR(Dat_01!B$2)-2,MONTH(Dat_01!B$2),1)+A37,'[4]grafico diario'!$A:$D,1,)</f>
        <v>45174</v>
      </c>
      <c r="C37" s="234">
        <f>VLOOKUP($B37,[4]IndEolico10!$D:$M,4)/1000</f>
        <v>112.382542</v>
      </c>
      <c r="D37" s="235">
        <f>VLOOKUP($B37,[4]IndEolico10!$D:$M,7)/1000</f>
        <v>125.45992437254273</v>
      </c>
      <c r="E37" s="234">
        <f t="shared" si="0"/>
        <v>112.382542</v>
      </c>
      <c r="F37" s="239"/>
      <c r="G37" s="188" t="str">
        <f t="shared" si="1"/>
        <v/>
      </c>
      <c r="H37" s="236" t="str">
        <f t="shared" si="2"/>
        <v/>
      </c>
      <c r="I37" s="237"/>
    </row>
    <row r="38" spans="1:9">
      <c r="A38" s="232">
        <f t="shared" si="3"/>
        <v>36</v>
      </c>
      <c r="B38" s="233">
        <f>VLOOKUP(DATE(YEAR(Dat_01!B$2)-2,MONTH(Dat_01!B$2),1)+A38,'[4]grafico diario'!$A:$D,1,)</f>
        <v>45175</v>
      </c>
      <c r="C38" s="234">
        <f>VLOOKUP($B38,[4]IndEolico10!$D:$M,4)/1000</f>
        <v>80.776755999999992</v>
      </c>
      <c r="D38" s="235">
        <f>VLOOKUP($B38,[4]IndEolico10!$D:$M,7)/1000</f>
        <v>125.45992437254273</v>
      </c>
      <c r="E38" s="234">
        <f t="shared" si="0"/>
        <v>80.776755999999992</v>
      </c>
      <c r="F38" s="239"/>
      <c r="G38" s="188" t="str">
        <f t="shared" si="1"/>
        <v/>
      </c>
      <c r="H38" s="236" t="str">
        <f t="shared" si="2"/>
        <v/>
      </c>
      <c r="I38" s="237"/>
    </row>
    <row r="39" spans="1:9">
      <c r="A39" s="232">
        <f t="shared" si="3"/>
        <v>37</v>
      </c>
      <c r="B39" s="233">
        <f>VLOOKUP(DATE(YEAR(Dat_01!B$2)-2,MONTH(Dat_01!B$2),1)+A39,'[4]grafico diario'!$A:$D,1,)</f>
        <v>45176</v>
      </c>
      <c r="C39" s="234">
        <f>VLOOKUP($B39,[4]IndEolico10!$D:$M,4)/1000</f>
        <v>87.522680999999992</v>
      </c>
      <c r="D39" s="235">
        <f>VLOOKUP($B39,[4]IndEolico10!$D:$M,7)/1000</f>
        <v>125.45992437254273</v>
      </c>
      <c r="E39" s="234">
        <f t="shared" si="0"/>
        <v>87.522680999999992</v>
      </c>
      <c r="F39" s="239"/>
      <c r="G39" s="188" t="str">
        <f t="shared" si="1"/>
        <v/>
      </c>
      <c r="H39" s="236" t="str">
        <f t="shared" si="2"/>
        <v/>
      </c>
      <c r="I39" s="237"/>
    </row>
    <row r="40" spans="1:9">
      <c r="A40" s="232">
        <f t="shared" si="3"/>
        <v>38</v>
      </c>
      <c r="B40" s="233">
        <f>VLOOKUP(DATE(YEAR(Dat_01!B$2)-2,MONTH(Dat_01!B$2),1)+A40,'[4]grafico diario'!$A:$D,1,)</f>
        <v>45177</v>
      </c>
      <c r="C40" s="234">
        <f>VLOOKUP($B40,[4]IndEolico10!$D:$M,4)/1000</f>
        <v>90.356411999999992</v>
      </c>
      <c r="D40" s="235">
        <f>VLOOKUP($B40,[4]IndEolico10!$D:$M,7)/1000</f>
        <v>125.45992437254273</v>
      </c>
      <c r="E40" s="234">
        <f t="shared" si="0"/>
        <v>90.356411999999992</v>
      </c>
      <c r="F40" s="239"/>
      <c r="G40" s="188" t="str">
        <f t="shared" si="1"/>
        <v/>
      </c>
      <c r="H40" s="236" t="str">
        <f t="shared" si="2"/>
        <v/>
      </c>
      <c r="I40" s="237"/>
    </row>
    <row r="41" spans="1:9">
      <c r="A41" s="232">
        <f t="shared" si="3"/>
        <v>39</v>
      </c>
      <c r="B41" s="233">
        <f>VLOOKUP(DATE(YEAR(Dat_01!B$2)-2,MONTH(Dat_01!B$2),1)+A41,'[4]grafico diario'!$A:$D,1,)</f>
        <v>45178</v>
      </c>
      <c r="C41" s="234">
        <f>VLOOKUP($B41,[4]IndEolico10!$D:$M,4)/1000</f>
        <v>109.17743899999999</v>
      </c>
      <c r="D41" s="235">
        <f>VLOOKUP($B41,[4]IndEolico10!$D:$M,7)/1000</f>
        <v>125.45992437254273</v>
      </c>
      <c r="E41" s="234">
        <f t="shared" si="0"/>
        <v>109.17743899999999</v>
      </c>
      <c r="F41" s="239"/>
      <c r="G41" s="188" t="str">
        <f t="shared" si="1"/>
        <v/>
      </c>
      <c r="H41" s="236" t="str">
        <f t="shared" si="2"/>
        <v/>
      </c>
      <c r="I41" s="237"/>
    </row>
    <row r="42" spans="1:9">
      <c r="A42" s="232">
        <f t="shared" si="3"/>
        <v>40</v>
      </c>
      <c r="B42" s="233">
        <f>VLOOKUP(DATE(YEAR(Dat_01!B$2)-2,MONTH(Dat_01!B$2),1)+A42,'[4]grafico diario'!$A:$D,1,)</f>
        <v>45179</v>
      </c>
      <c r="C42" s="234">
        <f>VLOOKUP($B42,[4]IndEolico10!$D:$M,4)/1000</f>
        <v>69.486354999999989</v>
      </c>
      <c r="D42" s="235">
        <f>VLOOKUP($B42,[4]IndEolico10!$D:$M,7)/1000</f>
        <v>125.45992437254273</v>
      </c>
      <c r="E42" s="234">
        <f t="shared" si="0"/>
        <v>69.486354999999989</v>
      </c>
      <c r="F42" s="239"/>
      <c r="G42" s="188" t="str">
        <f t="shared" si="1"/>
        <v/>
      </c>
      <c r="H42" s="236" t="str">
        <f t="shared" si="2"/>
        <v/>
      </c>
      <c r="I42" s="237"/>
    </row>
    <row r="43" spans="1:9">
      <c r="A43" s="232">
        <f t="shared" si="3"/>
        <v>41</v>
      </c>
      <c r="B43" s="233">
        <f>VLOOKUP(DATE(YEAR(Dat_01!B$2)-2,MONTH(Dat_01!B$2),1)+A43,'[4]grafico diario'!$A:$D,1,)</f>
        <v>45180</v>
      </c>
      <c r="C43" s="234">
        <f>VLOOKUP($B43,[4]IndEolico10!$D:$M,4)/1000</f>
        <v>51.591932</v>
      </c>
      <c r="D43" s="235">
        <f>VLOOKUP($B43,[4]IndEolico10!$D:$M,7)/1000</f>
        <v>125.45992437254273</v>
      </c>
      <c r="E43" s="234">
        <f t="shared" si="0"/>
        <v>51.591932</v>
      </c>
      <c r="F43" s="239"/>
      <c r="G43" s="188" t="str">
        <f t="shared" si="1"/>
        <v/>
      </c>
      <c r="H43" s="236" t="str">
        <f t="shared" si="2"/>
        <v/>
      </c>
      <c r="I43" s="237"/>
    </row>
    <row r="44" spans="1:9">
      <c r="A44" s="232">
        <f t="shared" si="3"/>
        <v>42</v>
      </c>
      <c r="B44" s="233">
        <f>VLOOKUP(DATE(YEAR(Dat_01!B$2)-2,MONTH(Dat_01!B$2),1)+A44,'[4]grafico diario'!$A:$D,1,)</f>
        <v>45181</v>
      </c>
      <c r="C44" s="234">
        <f>VLOOKUP($B44,[4]IndEolico10!$D:$M,4)/1000</f>
        <v>56.065298999999996</v>
      </c>
      <c r="D44" s="235">
        <f>VLOOKUP($B44,[4]IndEolico10!$D:$M,7)/1000</f>
        <v>125.45992437254273</v>
      </c>
      <c r="E44" s="234">
        <f t="shared" si="0"/>
        <v>56.065298999999996</v>
      </c>
      <c r="F44" s="239"/>
      <c r="G44" s="188" t="str">
        <f t="shared" si="1"/>
        <v/>
      </c>
      <c r="H44" s="236" t="str">
        <f t="shared" si="2"/>
        <v/>
      </c>
      <c r="I44" s="237"/>
    </row>
    <row r="45" spans="1:9">
      <c r="A45" s="232">
        <f t="shared" si="3"/>
        <v>43</v>
      </c>
      <c r="B45" s="233">
        <f>VLOOKUP(DATE(YEAR(Dat_01!B$2)-2,MONTH(Dat_01!B$2),1)+A45,'[4]grafico diario'!$A:$D,1,)</f>
        <v>45182</v>
      </c>
      <c r="C45" s="234">
        <f>VLOOKUP($B45,[4]IndEolico10!$D:$M,4)/1000</f>
        <v>115.824215</v>
      </c>
      <c r="D45" s="235">
        <f>VLOOKUP($B45,[4]IndEolico10!$D:$M,7)/1000</f>
        <v>125.45992437254273</v>
      </c>
      <c r="E45" s="234">
        <f t="shared" si="0"/>
        <v>115.824215</v>
      </c>
      <c r="F45" s="239"/>
      <c r="G45" s="188" t="str">
        <f t="shared" si="1"/>
        <v/>
      </c>
      <c r="H45" s="236" t="str">
        <f t="shared" si="2"/>
        <v/>
      </c>
      <c r="I45" s="237"/>
    </row>
    <row r="46" spans="1:9">
      <c r="A46" s="232">
        <f t="shared" si="3"/>
        <v>44</v>
      </c>
      <c r="B46" s="233">
        <f>VLOOKUP(DATE(YEAR(Dat_01!B$2)-2,MONTH(Dat_01!B$2),1)+A46,'[4]grafico diario'!$A:$D,1,)</f>
        <v>45183</v>
      </c>
      <c r="C46" s="234">
        <f>VLOOKUP($B46,[4]IndEolico10!$D:$M,4)/1000</f>
        <v>109.82474499999999</v>
      </c>
      <c r="D46" s="235">
        <f>VLOOKUP($B46,[4]IndEolico10!$D:$M,7)/1000</f>
        <v>125.45992437254273</v>
      </c>
      <c r="E46" s="234">
        <f t="shared" si="0"/>
        <v>109.82474499999999</v>
      </c>
      <c r="F46" s="239"/>
      <c r="G46" s="188" t="str">
        <f t="shared" si="1"/>
        <v/>
      </c>
      <c r="H46" s="236" t="str">
        <f t="shared" si="2"/>
        <v/>
      </c>
      <c r="I46" s="237"/>
    </row>
    <row r="47" spans="1:9">
      <c r="A47" s="232">
        <f t="shared" si="3"/>
        <v>45</v>
      </c>
      <c r="B47" s="233">
        <f>VLOOKUP(DATE(YEAR(Dat_01!B$2)-2,MONTH(Dat_01!B$2),1)+A47,'[4]grafico diario'!$A:$D,1,)</f>
        <v>45184</v>
      </c>
      <c r="C47" s="234">
        <f>VLOOKUP($B47,[4]IndEolico10!$D:$M,4)/1000</f>
        <v>98.996418999999989</v>
      </c>
      <c r="D47" s="235">
        <f>VLOOKUP($B47,[4]IndEolico10!$D:$M,7)/1000</f>
        <v>125.45992437254273</v>
      </c>
      <c r="E47" s="234">
        <f t="shared" si="0"/>
        <v>98.996418999999989</v>
      </c>
      <c r="F47" s="239"/>
      <c r="G47" s="188" t="str">
        <f t="shared" si="1"/>
        <v>S</v>
      </c>
      <c r="H47" s="236" t="str">
        <f t="shared" si="2"/>
        <v>125,5</v>
      </c>
      <c r="I47" s="237"/>
    </row>
    <row r="48" spans="1:9">
      <c r="A48" s="232">
        <f t="shared" si="3"/>
        <v>46</v>
      </c>
      <c r="B48" s="233">
        <f>VLOOKUP(DATE(YEAR(Dat_01!B$2)-2,MONTH(Dat_01!B$2),1)+A48,'[4]grafico diario'!$A:$D,1,)</f>
        <v>45185</v>
      </c>
      <c r="C48" s="234">
        <f>VLOOKUP($B48,[4]IndEolico10!$D:$M,4)/1000</f>
        <v>122.681451</v>
      </c>
      <c r="D48" s="235">
        <f>VLOOKUP($B48,[4]IndEolico10!$D:$M,7)/1000</f>
        <v>125.45992437254273</v>
      </c>
      <c r="E48" s="234">
        <f t="shared" si="0"/>
        <v>122.681451</v>
      </c>
      <c r="F48" s="239"/>
      <c r="G48" s="188" t="str">
        <f t="shared" si="1"/>
        <v/>
      </c>
      <c r="H48" s="236" t="str">
        <f t="shared" si="2"/>
        <v/>
      </c>
      <c r="I48" s="237"/>
    </row>
    <row r="49" spans="1:9">
      <c r="A49" s="232">
        <f t="shared" si="3"/>
        <v>47</v>
      </c>
      <c r="B49" s="233">
        <f>VLOOKUP(DATE(YEAR(Dat_01!B$2)-2,MONTH(Dat_01!B$2),1)+A49,'[4]grafico diario'!$A:$D,1,)</f>
        <v>45186</v>
      </c>
      <c r="C49" s="234">
        <f>VLOOKUP($B49,[4]IndEolico10!$D:$M,4)/1000</f>
        <v>204.66157100000001</v>
      </c>
      <c r="D49" s="235">
        <f>VLOOKUP($B49,[4]IndEolico10!$D:$M,7)/1000</f>
        <v>125.45992437254273</v>
      </c>
      <c r="E49" s="234">
        <f t="shared" si="0"/>
        <v>125.45992437254273</v>
      </c>
      <c r="F49" s="239"/>
      <c r="G49" s="188" t="str">
        <f t="shared" si="1"/>
        <v/>
      </c>
      <c r="H49" s="236" t="str">
        <f t="shared" si="2"/>
        <v/>
      </c>
      <c r="I49" s="237"/>
    </row>
    <row r="50" spans="1:9">
      <c r="A50" s="232">
        <f t="shared" si="3"/>
        <v>48</v>
      </c>
      <c r="B50" s="233">
        <f>VLOOKUP(DATE(YEAR(Dat_01!B$2)-2,MONTH(Dat_01!B$2),1)+A50,'[4]grafico diario'!$A:$D,1,)</f>
        <v>45187</v>
      </c>
      <c r="C50" s="234">
        <f>VLOOKUP($B50,[4]IndEolico10!$D:$M,4)/1000</f>
        <v>120.037791</v>
      </c>
      <c r="D50" s="235">
        <f>VLOOKUP($B50,[4]IndEolico10!$D:$M,7)/1000</f>
        <v>125.45992437254273</v>
      </c>
      <c r="E50" s="234">
        <f t="shared" si="0"/>
        <v>120.037791</v>
      </c>
      <c r="F50" s="239"/>
      <c r="G50" s="188" t="str">
        <f t="shared" si="1"/>
        <v/>
      </c>
      <c r="H50" s="236" t="str">
        <f t="shared" si="2"/>
        <v/>
      </c>
      <c r="I50" s="237"/>
    </row>
    <row r="51" spans="1:9">
      <c r="A51" s="232">
        <f t="shared" si="3"/>
        <v>49</v>
      </c>
      <c r="B51" s="233">
        <f>VLOOKUP(DATE(YEAR(Dat_01!B$2)-2,MONTH(Dat_01!B$2),1)+A51,'[4]grafico diario'!$A:$D,1,)</f>
        <v>45188</v>
      </c>
      <c r="C51" s="234">
        <f>VLOOKUP($B51,[4]IndEolico10!$D:$M,4)/1000</f>
        <v>54.820730000000005</v>
      </c>
      <c r="D51" s="235">
        <f>VLOOKUP($B51,[4]IndEolico10!$D:$M,7)/1000</f>
        <v>125.45992437254273</v>
      </c>
      <c r="E51" s="234">
        <f t="shared" si="0"/>
        <v>54.820730000000005</v>
      </c>
      <c r="F51" s="239"/>
      <c r="G51" s="188" t="str">
        <f t="shared" si="1"/>
        <v/>
      </c>
      <c r="H51" s="236" t="str">
        <f t="shared" si="2"/>
        <v/>
      </c>
      <c r="I51" s="237"/>
    </row>
    <row r="52" spans="1:9">
      <c r="A52" s="232">
        <f t="shared" si="3"/>
        <v>50</v>
      </c>
      <c r="B52" s="233">
        <f>VLOOKUP(DATE(YEAR(Dat_01!B$2)-2,MONTH(Dat_01!B$2),1)+A52,'[4]grafico diario'!$A:$D,1,)</f>
        <v>45189</v>
      </c>
      <c r="C52" s="234">
        <f>VLOOKUP($B52,[4]IndEolico10!$D:$M,4)/1000</f>
        <v>148.83000200000001</v>
      </c>
      <c r="D52" s="235">
        <f>VLOOKUP($B52,[4]IndEolico10!$D:$M,7)/1000</f>
        <v>125.45992437254273</v>
      </c>
      <c r="E52" s="234">
        <f t="shared" si="0"/>
        <v>125.45992437254273</v>
      </c>
      <c r="F52" s="239"/>
      <c r="G52" s="188" t="str">
        <f t="shared" si="1"/>
        <v/>
      </c>
      <c r="H52" s="236" t="str">
        <f t="shared" si="2"/>
        <v/>
      </c>
      <c r="I52" s="237"/>
    </row>
    <row r="53" spans="1:9">
      <c r="A53" s="232">
        <f t="shared" si="3"/>
        <v>51</v>
      </c>
      <c r="B53" s="233">
        <f>VLOOKUP(DATE(YEAR(Dat_01!B$2)-2,MONTH(Dat_01!B$2),1)+A53,'[4]grafico diario'!$A:$D,1,)</f>
        <v>45190</v>
      </c>
      <c r="C53" s="234">
        <f>VLOOKUP($B53,[4]IndEolico10!$D:$M,4)/1000</f>
        <v>295.61916500000001</v>
      </c>
      <c r="D53" s="235">
        <f>VLOOKUP($B53,[4]IndEolico10!$D:$M,7)/1000</f>
        <v>125.45992437254273</v>
      </c>
      <c r="E53" s="234">
        <f t="shared" si="0"/>
        <v>125.45992437254273</v>
      </c>
      <c r="F53" s="239"/>
      <c r="G53" s="188" t="str">
        <f t="shared" si="1"/>
        <v/>
      </c>
      <c r="H53" s="236" t="str">
        <f t="shared" si="2"/>
        <v/>
      </c>
      <c r="I53" s="237"/>
    </row>
    <row r="54" spans="1:9">
      <c r="A54" s="232">
        <f t="shared" si="3"/>
        <v>52</v>
      </c>
      <c r="B54" s="233">
        <f>VLOOKUP(DATE(YEAR(Dat_01!B$2)-2,MONTH(Dat_01!B$2),1)+A54,'[4]grafico diario'!$A:$D,1,)</f>
        <v>45191</v>
      </c>
      <c r="C54" s="234">
        <f>VLOOKUP($B54,[4]IndEolico10!$D:$M,4)/1000</f>
        <v>187.32219499999997</v>
      </c>
      <c r="D54" s="235">
        <f>VLOOKUP($B54,[4]IndEolico10!$D:$M,7)/1000</f>
        <v>125.45992437254273</v>
      </c>
      <c r="E54" s="234">
        <f t="shared" si="0"/>
        <v>125.45992437254273</v>
      </c>
      <c r="F54" s="239"/>
      <c r="G54" s="188" t="str">
        <f t="shared" si="1"/>
        <v/>
      </c>
      <c r="H54" s="236" t="str">
        <f t="shared" si="2"/>
        <v/>
      </c>
      <c r="I54" s="237"/>
    </row>
    <row r="55" spans="1:9">
      <c r="A55" s="232">
        <f t="shared" si="3"/>
        <v>53</v>
      </c>
      <c r="B55" s="233">
        <f>VLOOKUP(DATE(YEAR(Dat_01!B$2)-2,MONTH(Dat_01!B$2),1)+A55,'[4]grafico diario'!$A:$D,1,)</f>
        <v>45192</v>
      </c>
      <c r="C55" s="234">
        <f>VLOOKUP($B55,[4]IndEolico10!$D:$M,4)/1000</f>
        <v>57.580082000000004</v>
      </c>
      <c r="D55" s="235">
        <f>VLOOKUP($B55,[4]IndEolico10!$D:$M,7)/1000</f>
        <v>125.45992437254273</v>
      </c>
      <c r="E55" s="234">
        <f t="shared" si="0"/>
        <v>57.580082000000004</v>
      </c>
      <c r="F55" s="239"/>
      <c r="G55" s="188" t="str">
        <f t="shared" si="1"/>
        <v/>
      </c>
      <c r="H55" s="236" t="str">
        <f t="shared" si="2"/>
        <v/>
      </c>
      <c r="I55" s="237"/>
    </row>
    <row r="56" spans="1:9">
      <c r="A56" s="232">
        <f t="shared" si="3"/>
        <v>54</v>
      </c>
      <c r="B56" s="233">
        <f>VLOOKUP(DATE(YEAR(Dat_01!B$2)-2,MONTH(Dat_01!B$2),1)+A56,'[4]grafico diario'!$A:$D,1,)</f>
        <v>45193</v>
      </c>
      <c r="C56" s="234">
        <f>VLOOKUP($B56,[4]IndEolico10!$D:$M,4)/1000</f>
        <v>77.505685</v>
      </c>
      <c r="D56" s="235">
        <f>VLOOKUP($B56,[4]IndEolico10!$D:$M,7)/1000</f>
        <v>125.45992437254273</v>
      </c>
      <c r="E56" s="234">
        <f t="shared" si="0"/>
        <v>77.505685</v>
      </c>
      <c r="F56" s="239"/>
      <c r="G56" s="188" t="str">
        <f t="shared" si="1"/>
        <v/>
      </c>
      <c r="H56" s="236" t="str">
        <f t="shared" si="2"/>
        <v/>
      </c>
      <c r="I56" s="237"/>
    </row>
    <row r="57" spans="1:9">
      <c r="A57" s="232">
        <f t="shared" si="3"/>
        <v>55</v>
      </c>
      <c r="B57" s="233">
        <f>VLOOKUP(DATE(YEAR(Dat_01!B$2)-2,MONTH(Dat_01!B$2),1)+A57,'[4]grafico diario'!$A:$D,1,)</f>
        <v>45194</v>
      </c>
      <c r="C57" s="234">
        <f>VLOOKUP($B57,[4]IndEolico10!$D:$M,4)/1000</f>
        <v>56.628192999999996</v>
      </c>
      <c r="D57" s="235">
        <f>VLOOKUP($B57,[4]IndEolico10!$D:$M,7)/1000</f>
        <v>125.45992437254273</v>
      </c>
      <c r="E57" s="234">
        <f t="shared" si="0"/>
        <v>56.628192999999996</v>
      </c>
      <c r="F57" s="239"/>
      <c r="G57" s="188" t="str">
        <f t="shared" si="1"/>
        <v/>
      </c>
      <c r="H57" s="236" t="str">
        <f t="shared" si="2"/>
        <v/>
      </c>
      <c r="I57" s="237"/>
    </row>
    <row r="58" spans="1:9">
      <c r="A58" s="232">
        <f t="shared" si="3"/>
        <v>56</v>
      </c>
      <c r="B58" s="233">
        <f>VLOOKUP(DATE(YEAR(Dat_01!B$2)-2,MONTH(Dat_01!B$2),1)+A58,'[4]grafico diario'!$A:$D,1,)</f>
        <v>45195</v>
      </c>
      <c r="C58" s="234">
        <f>VLOOKUP($B58,[4]IndEolico10!$D:$M,4)/1000</f>
        <v>61.718797000000002</v>
      </c>
      <c r="D58" s="235">
        <f>VLOOKUP($B58,[4]IndEolico10!$D:$M,7)/1000</f>
        <v>125.45992437254273</v>
      </c>
      <c r="E58" s="234">
        <f t="shared" si="0"/>
        <v>61.718797000000002</v>
      </c>
      <c r="F58" s="239"/>
      <c r="G58" s="188" t="str">
        <f t="shared" si="1"/>
        <v/>
      </c>
      <c r="H58" s="236" t="str">
        <f t="shared" si="2"/>
        <v/>
      </c>
      <c r="I58" s="237"/>
    </row>
    <row r="59" spans="1:9">
      <c r="A59" s="232">
        <f t="shared" si="3"/>
        <v>57</v>
      </c>
      <c r="B59" s="233">
        <f>VLOOKUP(DATE(YEAR(Dat_01!B$2)-2,MONTH(Dat_01!B$2),1)+A59,'[4]grafico diario'!$A:$D,1,)</f>
        <v>45196</v>
      </c>
      <c r="C59" s="234">
        <f>VLOOKUP($B59,[4]IndEolico10!$D:$M,4)/1000</f>
        <v>113.10493700000001</v>
      </c>
      <c r="D59" s="235">
        <f>VLOOKUP($B59,[4]IndEolico10!$D:$M,7)/1000</f>
        <v>125.45992437254273</v>
      </c>
      <c r="E59" s="234">
        <f t="shared" si="0"/>
        <v>113.10493700000001</v>
      </c>
      <c r="F59" s="239"/>
      <c r="G59" s="188" t="str">
        <f t="shared" si="1"/>
        <v/>
      </c>
      <c r="H59" s="236" t="str">
        <f t="shared" si="2"/>
        <v/>
      </c>
      <c r="I59" s="237"/>
    </row>
    <row r="60" spans="1:9">
      <c r="A60" s="232">
        <f t="shared" si="3"/>
        <v>58</v>
      </c>
      <c r="B60" s="233">
        <f>VLOOKUP(DATE(YEAR(Dat_01!B$2)-2,MONTH(Dat_01!B$2),1)+A60,'[4]grafico diario'!$A:$D,1,)</f>
        <v>45197</v>
      </c>
      <c r="C60" s="234">
        <f>VLOOKUP($B60,[4]IndEolico10!$D:$M,4)/1000</f>
        <v>87.621300000000005</v>
      </c>
      <c r="D60" s="235">
        <f>VLOOKUP($B60,[4]IndEolico10!$D:$M,7)/1000</f>
        <v>125.45992437254273</v>
      </c>
      <c r="E60" s="234">
        <f t="shared" si="0"/>
        <v>87.621300000000005</v>
      </c>
      <c r="F60" s="239"/>
      <c r="G60" s="188" t="str">
        <f t="shared" si="1"/>
        <v/>
      </c>
      <c r="H60" s="236" t="str">
        <f t="shared" si="2"/>
        <v/>
      </c>
      <c r="I60" s="237"/>
    </row>
    <row r="61" spans="1:9">
      <c r="A61" s="232">
        <f t="shared" si="3"/>
        <v>59</v>
      </c>
      <c r="B61" s="233">
        <f>VLOOKUP(DATE(YEAR(Dat_01!B$2)-2,MONTH(Dat_01!B$2),1)+A61,'[4]grafico diario'!$A:$D,1,)</f>
        <v>45198</v>
      </c>
      <c r="C61" s="234">
        <f>VLOOKUP($B61,[4]IndEolico10!$D:$M,4)/1000</f>
        <v>47.606676</v>
      </c>
      <c r="D61" s="235">
        <f>VLOOKUP($B61,[4]IndEolico10!$D:$M,7)/1000</f>
        <v>125.45992437254273</v>
      </c>
      <c r="E61" s="234">
        <f t="shared" si="0"/>
        <v>47.606676</v>
      </c>
      <c r="F61" s="239"/>
      <c r="G61" s="188" t="str">
        <f t="shared" si="1"/>
        <v/>
      </c>
      <c r="H61" s="236" t="str">
        <f t="shared" si="2"/>
        <v/>
      </c>
      <c r="I61" s="237"/>
    </row>
    <row r="62" spans="1:9">
      <c r="A62" s="232">
        <f t="shared" si="3"/>
        <v>60</v>
      </c>
      <c r="B62" s="233">
        <f>VLOOKUP(DATE(YEAR(Dat_01!B$2)-2,MONTH(Dat_01!B$2),1)+A62,'[4]grafico diario'!$A:$D,1,)</f>
        <v>45199</v>
      </c>
      <c r="C62" s="234">
        <f>VLOOKUP($B62,[4]IndEolico10!$D:$M,4)/1000</f>
        <v>71.15500200000001</v>
      </c>
      <c r="D62" s="235">
        <f>VLOOKUP($B62,[4]IndEolico10!$D:$M,7)/1000</f>
        <v>125.45992437254273</v>
      </c>
      <c r="E62" s="234">
        <f t="shared" si="0"/>
        <v>71.15500200000001</v>
      </c>
      <c r="F62" s="239"/>
      <c r="G62" s="188" t="str">
        <f t="shared" si="1"/>
        <v/>
      </c>
      <c r="H62" s="236" t="str">
        <f t="shared" si="2"/>
        <v/>
      </c>
      <c r="I62" s="237"/>
    </row>
    <row r="63" spans="1:9">
      <c r="A63" s="232">
        <f t="shared" si="3"/>
        <v>61</v>
      </c>
      <c r="B63" s="233">
        <f>VLOOKUP(DATE(YEAR(Dat_01!B$2)-2,MONTH(Dat_01!B$2),1)+A63,'[4]grafico diario'!$A:$D,1,)</f>
        <v>45200</v>
      </c>
      <c r="C63" s="234">
        <f>VLOOKUP($B63,[4]IndEolico10!$D:$M,4)/1000</f>
        <v>65.036508999999995</v>
      </c>
      <c r="D63" s="235">
        <f>VLOOKUP($B63,[4]IndEolico10!$D:$M,7)/1000</f>
        <v>153.65643704499149</v>
      </c>
      <c r="E63" s="234">
        <f t="shared" si="0"/>
        <v>65.036508999999995</v>
      </c>
      <c r="F63" s="237"/>
      <c r="G63" s="188" t="str">
        <f t="shared" si="1"/>
        <v/>
      </c>
      <c r="H63" s="236" t="str">
        <f t="shared" si="2"/>
        <v/>
      </c>
      <c r="I63" s="237"/>
    </row>
    <row r="64" spans="1:9">
      <c r="A64" s="232">
        <f t="shared" si="3"/>
        <v>62</v>
      </c>
      <c r="B64" s="233">
        <f>VLOOKUP(DATE(YEAR(Dat_01!B$2)-2,MONTH(Dat_01!B$2),1)+A64,'[4]grafico diario'!$A:$D,1,)</f>
        <v>45201</v>
      </c>
      <c r="C64" s="234">
        <f>VLOOKUP($B64,[4]IndEolico10!$D:$M,4)/1000</f>
        <v>119.873908</v>
      </c>
      <c r="D64" s="235">
        <f>VLOOKUP($B64,[4]IndEolico10!$D:$M,7)/1000</f>
        <v>153.65643704499149</v>
      </c>
      <c r="E64" s="234">
        <f t="shared" si="0"/>
        <v>119.873908</v>
      </c>
      <c r="F64" s="239"/>
      <c r="G64" s="188" t="str">
        <f t="shared" si="1"/>
        <v/>
      </c>
      <c r="H64" s="236" t="str">
        <f t="shared" si="2"/>
        <v/>
      </c>
      <c r="I64" s="237"/>
    </row>
    <row r="65" spans="1:9">
      <c r="A65" s="232">
        <f t="shared" si="3"/>
        <v>63</v>
      </c>
      <c r="B65" s="233">
        <f>VLOOKUP(DATE(YEAR(Dat_01!B$2)-2,MONTH(Dat_01!B$2),1)+A65,'[4]grafico diario'!$A:$D,1,)</f>
        <v>45202</v>
      </c>
      <c r="C65" s="234">
        <f>VLOOKUP($B65,[4]IndEolico10!$D:$M,4)/1000</f>
        <v>119.526482</v>
      </c>
      <c r="D65" s="235">
        <f>VLOOKUP($B65,[4]IndEolico10!$D:$M,7)/1000</f>
        <v>153.65643704499149</v>
      </c>
      <c r="E65" s="234">
        <f t="shared" si="0"/>
        <v>119.526482</v>
      </c>
      <c r="F65" s="239"/>
      <c r="G65" s="188" t="str">
        <f t="shared" si="1"/>
        <v/>
      </c>
      <c r="H65" s="236" t="str">
        <f t="shared" si="2"/>
        <v/>
      </c>
      <c r="I65" s="237"/>
    </row>
    <row r="66" spans="1:9">
      <c r="A66" s="232">
        <f t="shared" si="3"/>
        <v>64</v>
      </c>
      <c r="B66" s="233">
        <f>VLOOKUP(DATE(YEAR(Dat_01!B$2)-2,MONTH(Dat_01!B$2),1)+A66,'[4]grafico diario'!$A:$D,1,)</f>
        <v>45203</v>
      </c>
      <c r="C66" s="234">
        <f>VLOOKUP($B66,[4]IndEolico10!$D:$M,4)/1000</f>
        <v>100.721293</v>
      </c>
      <c r="D66" s="235">
        <f>VLOOKUP($B66,[4]IndEolico10!$D:$M,7)/1000</f>
        <v>153.65643704499149</v>
      </c>
      <c r="E66" s="234">
        <f t="shared" si="0"/>
        <v>100.721293</v>
      </c>
      <c r="F66" s="239"/>
      <c r="G66" s="188" t="str">
        <f t="shared" si="1"/>
        <v/>
      </c>
      <c r="H66" s="236" t="str">
        <f t="shared" si="2"/>
        <v/>
      </c>
      <c r="I66" s="237"/>
    </row>
    <row r="67" spans="1:9">
      <c r="A67" s="232">
        <f t="shared" si="3"/>
        <v>65</v>
      </c>
      <c r="B67" s="233">
        <f>VLOOKUP(DATE(YEAR(Dat_01!B$2)-2,MONTH(Dat_01!B$2),1)+A67,'[4]grafico diario'!$A:$D,1,)</f>
        <v>45204</v>
      </c>
      <c r="C67" s="234">
        <f>VLOOKUP($B67,[4]IndEolico10!$D:$M,4)/1000</f>
        <v>48.011491999999997</v>
      </c>
      <c r="D67" s="235">
        <f>VLOOKUP($B67,[4]IndEolico10!$D:$M,7)/1000</f>
        <v>153.65643704499149</v>
      </c>
      <c r="E67" s="234">
        <f t="shared" ref="E67:E130" si="4">IF(C67&gt;D67,D67,C67)</f>
        <v>48.011491999999997</v>
      </c>
      <c r="F67" s="239"/>
      <c r="G67" s="188" t="str">
        <f t="shared" ref="G67:G130" si="5">IF(DAY(B67)=15,IF(MONTH(B67)=1,"E",IF(MONTH(B67)=2,"F",IF(MONTH(B67)=3,"M",IF(MONTH(B67)=4,"A",IF(MONTH(B67)=5,"M",IF(MONTH(B67)=6,"J",IF(MONTH(B67)=7,"J",IF(MONTH(B67)=8,"A",IF(MONTH(B67)=9,"S",IF(MONTH(B67)=10,"O",IF(MONTH(B67)=11,"N",IF(MONTH(B67)=12,"D","")))))))))))),"")</f>
        <v/>
      </c>
      <c r="H67" s="236" t="str">
        <f t="shared" ref="H67:H130" si="6">IF(DAY($B67)=15,TEXT(D67,"#,0"),"")</f>
        <v/>
      </c>
      <c r="I67" s="237"/>
    </row>
    <row r="68" spans="1:9">
      <c r="A68" s="232">
        <f t="shared" ref="A68:A131" si="7">+A67+1</f>
        <v>66</v>
      </c>
      <c r="B68" s="233">
        <f>VLOOKUP(DATE(YEAR(Dat_01!B$2)-2,MONTH(Dat_01!B$2),1)+A68,'[4]grafico diario'!$A:$D,1,)</f>
        <v>45205</v>
      </c>
      <c r="C68" s="234">
        <f>VLOOKUP($B68,[4]IndEolico10!$D:$M,4)/1000</f>
        <v>62.862432999999996</v>
      </c>
      <c r="D68" s="235">
        <f>VLOOKUP($B68,[4]IndEolico10!$D:$M,7)/1000</f>
        <v>153.65643704499149</v>
      </c>
      <c r="E68" s="234">
        <f t="shared" si="4"/>
        <v>62.862432999999996</v>
      </c>
      <c r="F68" s="239"/>
      <c r="G68" s="188" t="str">
        <f t="shared" si="5"/>
        <v/>
      </c>
      <c r="H68" s="236" t="str">
        <f t="shared" si="6"/>
        <v/>
      </c>
      <c r="I68" s="237"/>
    </row>
    <row r="69" spans="1:9">
      <c r="A69" s="232">
        <f t="shared" si="7"/>
        <v>67</v>
      </c>
      <c r="B69" s="233">
        <f>VLOOKUP(DATE(YEAR(Dat_01!B$2)-2,MONTH(Dat_01!B$2),1)+A69,'[4]grafico diario'!$A:$D,1,)</f>
        <v>45206</v>
      </c>
      <c r="C69" s="234">
        <f>VLOOKUP($B69,[4]IndEolico10!$D:$M,4)/1000</f>
        <v>73.717717000000007</v>
      </c>
      <c r="D69" s="235">
        <f>VLOOKUP($B69,[4]IndEolico10!$D:$M,7)/1000</f>
        <v>153.65643704499149</v>
      </c>
      <c r="E69" s="234">
        <f t="shared" si="4"/>
        <v>73.717717000000007</v>
      </c>
      <c r="F69" s="239"/>
      <c r="G69" s="188" t="str">
        <f t="shared" si="5"/>
        <v/>
      </c>
      <c r="H69" s="236" t="str">
        <f t="shared" si="6"/>
        <v/>
      </c>
      <c r="I69" s="237"/>
    </row>
    <row r="70" spans="1:9">
      <c r="A70" s="232">
        <f t="shared" si="7"/>
        <v>68</v>
      </c>
      <c r="B70" s="233">
        <f>VLOOKUP(DATE(YEAR(Dat_01!B$2)-2,MONTH(Dat_01!B$2),1)+A70,'[4]grafico diario'!$A:$D,1,)</f>
        <v>45207</v>
      </c>
      <c r="C70" s="234">
        <f>VLOOKUP($B70,[4]IndEolico10!$D:$M,4)/1000</f>
        <v>58.464908000000001</v>
      </c>
      <c r="D70" s="235">
        <f>VLOOKUP($B70,[4]IndEolico10!$D:$M,7)/1000</f>
        <v>153.65643704499149</v>
      </c>
      <c r="E70" s="234">
        <f t="shared" si="4"/>
        <v>58.464908000000001</v>
      </c>
      <c r="F70" s="239"/>
      <c r="G70" s="188" t="str">
        <f t="shared" si="5"/>
        <v/>
      </c>
      <c r="H70" s="236" t="str">
        <f t="shared" si="6"/>
        <v/>
      </c>
      <c r="I70" s="237"/>
    </row>
    <row r="71" spans="1:9">
      <c r="A71" s="232">
        <f t="shared" si="7"/>
        <v>69</v>
      </c>
      <c r="B71" s="233">
        <f>VLOOKUP(DATE(YEAR(Dat_01!B$2)-2,MONTH(Dat_01!B$2),1)+A71,'[4]grafico diario'!$A:$D,1,)</f>
        <v>45208</v>
      </c>
      <c r="C71" s="234">
        <f>VLOOKUP($B71,[4]IndEolico10!$D:$M,4)/1000</f>
        <v>53.210732</v>
      </c>
      <c r="D71" s="235">
        <f>VLOOKUP($B71,[4]IndEolico10!$D:$M,7)/1000</f>
        <v>153.65643704499149</v>
      </c>
      <c r="E71" s="234">
        <f t="shared" si="4"/>
        <v>53.210732</v>
      </c>
      <c r="F71" s="239"/>
      <c r="G71" s="188" t="str">
        <f t="shared" si="5"/>
        <v/>
      </c>
      <c r="H71" s="236" t="str">
        <f t="shared" si="6"/>
        <v/>
      </c>
      <c r="I71" s="237"/>
    </row>
    <row r="72" spans="1:9">
      <c r="A72" s="232">
        <f t="shared" si="7"/>
        <v>70</v>
      </c>
      <c r="B72" s="233">
        <f>VLOOKUP(DATE(YEAR(Dat_01!B$2)-2,MONTH(Dat_01!B$2),1)+A72,'[4]grafico diario'!$A:$D,1,)</f>
        <v>45209</v>
      </c>
      <c r="C72" s="234">
        <f>VLOOKUP($B72,[4]IndEolico10!$D:$M,4)/1000</f>
        <v>39.624146000000003</v>
      </c>
      <c r="D72" s="235">
        <f>VLOOKUP($B72,[4]IndEolico10!$D:$M,7)/1000</f>
        <v>153.65643704499149</v>
      </c>
      <c r="E72" s="234">
        <f t="shared" si="4"/>
        <v>39.624146000000003</v>
      </c>
      <c r="F72" s="239"/>
      <c r="G72" s="188" t="str">
        <f t="shared" si="5"/>
        <v/>
      </c>
      <c r="H72" s="236" t="str">
        <f t="shared" si="6"/>
        <v/>
      </c>
      <c r="I72" s="237"/>
    </row>
    <row r="73" spans="1:9">
      <c r="A73" s="232">
        <f t="shared" si="7"/>
        <v>71</v>
      </c>
      <c r="B73" s="233">
        <f>VLOOKUP(DATE(YEAR(Dat_01!B$2)-2,MONTH(Dat_01!B$2),1)+A73,'[4]grafico diario'!$A:$D,1,)</f>
        <v>45210</v>
      </c>
      <c r="C73" s="234">
        <f>VLOOKUP($B73,[4]IndEolico10!$D:$M,4)/1000</f>
        <v>44.576447999999999</v>
      </c>
      <c r="D73" s="235">
        <f>VLOOKUP($B73,[4]IndEolico10!$D:$M,7)/1000</f>
        <v>153.65643704499149</v>
      </c>
      <c r="E73" s="234">
        <f t="shared" si="4"/>
        <v>44.576447999999999</v>
      </c>
      <c r="F73" s="239"/>
      <c r="G73" s="188" t="str">
        <f t="shared" si="5"/>
        <v/>
      </c>
      <c r="H73" s="236" t="str">
        <f t="shared" si="6"/>
        <v/>
      </c>
      <c r="I73" s="237"/>
    </row>
    <row r="74" spans="1:9">
      <c r="A74" s="232">
        <f t="shared" si="7"/>
        <v>72</v>
      </c>
      <c r="B74" s="233">
        <f>VLOOKUP(DATE(YEAR(Dat_01!B$2)-2,MONTH(Dat_01!B$2),1)+A74,'[4]grafico diario'!$A:$D,1,)</f>
        <v>45211</v>
      </c>
      <c r="C74" s="234">
        <f>VLOOKUP($B74,[4]IndEolico10!$D:$M,4)/1000</f>
        <v>85.145594000000017</v>
      </c>
      <c r="D74" s="235">
        <f>VLOOKUP($B74,[4]IndEolico10!$D:$M,7)/1000</f>
        <v>153.65643704499149</v>
      </c>
      <c r="E74" s="234">
        <f t="shared" si="4"/>
        <v>85.145594000000017</v>
      </c>
      <c r="F74" s="239"/>
      <c r="G74" s="188" t="str">
        <f t="shared" si="5"/>
        <v/>
      </c>
      <c r="H74" s="236" t="str">
        <f t="shared" si="6"/>
        <v/>
      </c>
      <c r="I74" s="237"/>
    </row>
    <row r="75" spans="1:9">
      <c r="A75" s="232">
        <f t="shared" si="7"/>
        <v>73</v>
      </c>
      <c r="B75" s="233">
        <f>VLOOKUP(DATE(YEAR(Dat_01!B$2)-2,MONTH(Dat_01!B$2),1)+A75,'[4]grafico diario'!$A:$D,1,)</f>
        <v>45212</v>
      </c>
      <c r="C75" s="234">
        <f>VLOOKUP($B75,[4]IndEolico10!$D:$M,4)/1000</f>
        <v>155.04919400000003</v>
      </c>
      <c r="D75" s="235">
        <f>VLOOKUP($B75,[4]IndEolico10!$D:$M,7)/1000</f>
        <v>153.65643704499149</v>
      </c>
      <c r="E75" s="234">
        <f t="shared" si="4"/>
        <v>153.65643704499149</v>
      </c>
      <c r="F75" s="239"/>
      <c r="G75" s="188" t="str">
        <f t="shared" si="5"/>
        <v/>
      </c>
      <c r="H75" s="236" t="str">
        <f t="shared" si="6"/>
        <v/>
      </c>
      <c r="I75" s="237"/>
    </row>
    <row r="76" spans="1:9">
      <c r="A76" s="232">
        <f t="shared" si="7"/>
        <v>74</v>
      </c>
      <c r="B76" s="233">
        <f>VLOOKUP(DATE(YEAR(Dat_01!B$2)-2,MONTH(Dat_01!B$2),1)+A76,'[4]grafico diario'!$A:$D,1,)</f>
        <v>45213</v>
      </c>
      <c r="C76" s="234">
        <f>VLOOKUP($B76,[4]IndEolico10!$D:$M,4)/1000</f>
        <v>77.801785999999993</v>
      </c>
      <c r="D76" s="235">
        <f>VLOOKUP($B76,[4]IndEolico10!$D:$M,7)/1000</f>
        <v>153.65643704499149</v>
      </c>
      <c r="E76" s="234">
        <f t="shared" si="4"/>
        <v>77.801785999999993</v>
      </c>
      <c r="F76" s="239"/>
      <c r="G76" s="188" t="str">
        <f t="shared" si="5"/>
        <v/>
      </c>
      <c r="H76" s="236" t="str">
        <f t="shared" si="6"/>
        <v/>
      </c>
      <c r="I76" s="237"/>
    </row>
    <row r="77" spans="1:9">
      <c r="A77" s="232">
        <f t="shared" si="7"/>
        <v>75</v>
      </c>
      <c r="B77" s="233">
        <f>VLOOKUP(DATE(YEAR(Dat_01!B$2)-2,MONTH(Dat_01!B$2),1)+A77,'[4]grafico diario'!$A:$D,1,)</f>
        <v>45214</v>
      </c>
      <c r="C77" s="234">
        <f>VLOOKUP($B77,[4]IndEolico10!$D:$M,4)/1000</f>
        <v>55.921984999999999</v>
      </c>
      <c r="D77" s="235">
        <f>VLOOKUP($B77,[4]IndEolico10!$D:$M,7)/1000</f>
        <v>153.65643704499149</v>
      </c>
      <c r="E77" s="234">
        <f t="shared" si="4"/>
        <v>55.921984999999999</v>
      </c>
      <c r="F77" s="239"/>
      <c r="G77" s="188" t="str">
        <f t="shared" si="5"/>
        <v>O</v>
      </c>
      <c r="H77" s="236" t="str">
        <f t="shared" si="6"/>
        <v>153,7</v>
      </c>
      <c r="I77" s="237"/>
    </row>
    <row r="78" spans="1:9">
      <c r="A78" s="232">
        <f t="shared" si="7"/>
        <v>76</v>
      </c>
      <c r="B78" s="233">
        <f>VLOOKUP(DATE(YEAR(Dat_01!B$2)-2,MONTH(Dat_01!B$2),1)+A78,'[4]grafico diario'!$A:$D,1,)</f>
        <v>45215</v>
      </c>
      <c r="C78" s="234">
        <f>VLOOKUP($B78,[4]IndEolico10!$D:$M,4)/1000</f>
        <v>100.69317699999999</v>
      </c>
      <c r="D78" s="235">
        <f>VLOOKUP($B78,[4]IndEolico10!$D:$M,7)/1000</f>
        <v>153.65643704499149</v>
      </c>
      <c r="E78" s="234">
        <f t="shared" si="4"/>
        <v>100.69317699999999</v>
      </c>
      <c r="F78" s="239"/>
      <c r="G78" s="188" t="str">
        <f t="shared" si="5"/>
        <v/>
      </c>
      <c r="H78" s="236" t="str">
        <f t="shared" si="6"/>
        <v/>
      </c>
      <c r="I78" s="237"/>
    </row>
    <row r="79" spans="1:9">
      <c r="A79" s="232">
        <f t="shared" si="7"/>
        <v>77</v>
      </c>
      <c r="B79" s="233">
        <f>VLOOKUP(DATE(YEAR(Dat_01!B$2)-2,MONTH(Dat_01!B$2),1)+A79,'[4]grafico diario'!$A:$D,1,)</f>
        <v>45216</v>
      </c>
      <c r="C79" s="234">
        <f>VLOOKUP($B79,[4]IndEolico10!$D:$M,4)/1000</f>
        <v>303.56875000000002</v>
      </c>
      <c r="D79" s="235">
        <f>VLOOKUP($B79,[4]IndEolico10!$D:$M,7)/1000</f>
        <v>153.65643704499149</v>
      </c>
      <c r="E79" s="234">
        <f t="shared" si="4"/>
        <v>153.65643704499149</v>
      </c>
      <c r="F79" s="239"/>
      <c r="G79" s="188" t="str">
        <f t="shared" si="5"/>
        <v/>
      </c>
      <c r="H79" s="236" t="str">
        <f t="shared" si="6"/>
        <v/>
      </c>
      <c r="I79" s="237"/>
    </row>
    <row r="80" spans="1:9">
      <c r="A80" s="232">
        <f t="shared" si="7"/>
        <v>78</v>
      </c>
      <c r="B80" s="233">
        <f>VLOOKUP(DATE(YEAR(Dat_01!B$2)-2,MONTH(Dat_01!B$2),1)+A80,'[4]grafico diario'!$A:$D,1,)</f>
        <v>45217</v>
      </c>
      <c r="C80" s="234">
        <f>VLOOKUP($B80,[4]IndEolico10!$D:$M,4)/1000</f>
        <v>377.86370500000004</v>
      </c>
      <c r="D80" s="235">
        <f>VLOOKUP($B80,[4]IndEolico10!$D:$M,7)/1000</f>
        <v>153.65643704499149</v>
      </c>
      <c r="E80" s="234">
        <f t="shared" si="4"/>
        <v>153.65643704499149</v>
      </c>
      <c r="F80" s="239"/>
      <c r="G80" s="188" t="str">
        <f t="shared" si="5"/>
        <v/>
      </c>
      <c r="H80" s="236" t="str">
        <f t="shared" si="6"/>
        <v/>
      </c>
      <c r="I80" s="237"/>
    </row>
    <row r="81" spans="1:9">
      <c r="A81" s="232">
        <f t="shared" si="7"/>
        <v>79</v>
      </c>
      <c r="B81" s="233">
        <f>VLOOKUP(DATE(YEAR(Dat_01!B$2)-2,MONTH(Dat_01!B$2),1)+A81,'[4]grafico diario'!$A:$D,1,)</f>
        <v>45218</v>
      </c>
      <c r="C81" s="234">
        <f>VLOOKUP($B81,[4]IndEolico10!$D:$M,4)/1000</f>
        <v>394.54359199999993</v>
      </c>
      <c r="D81" s="235">
        <f>VLOOKUP($B81,[4]IndEolico10!$D:$M,7)/1000</f>
        <v>153.65643704499149</v>
      </c>
      <c r="E81" s="234">
        <f t="shared" si="4"/>
        <v>153.65643704499149</v>
      </c>
      <c r="F81" s="239"/>
      <c r="G81" s="188" t="str">
        <f t="shared" si="5"/>
        <v/>
      </c>
      <c r="H81" s="236" t="str">
        <f t="shared" si="6"/>
        <v/>
      </c>
      <c r="I81" s="237"/>
    </row>
    <row r="82" spans="1:9">
      <c r="A82" s="232">
        <f t="shared" si="7"/>
        <v>80</v>
      </c>
      <c r="B82" s="233">
        <f>VLOOKUP(DATE(YEAR(Dat_01!B$2)-2,MONTH(Dat_01!B$2),1)+A82,'[4]grafico diario'!$A:$D,1,)</f>
        <v>45219</v>
      </c>
      <c r="C82" s="234">
        <f>VLOOKUP($B82,[4]IndEolico10!$D:$M,4)/1000</f>
        <v>416.60651100000001</v>
      </c>
      <c r="D82" s="235">
        <f>VLOOKUP($B82,[4]IndEolico10!$D:$M,7)/1000</f>
        <v>153.65643704499149</v>
      </c>
      <c r="E82" s="234">
        <f t="shared" si="4"/>
        <v>153.65643704499149</v>
      </c>
      <c r="F82" s="239"/>
      <c r="G82" s="188" t="str">
        <f t="shared" si="5"/>
        <v/>
      </c>
      <c r="H82" s="236" t="str">
        <f t="shared" si="6"/>
        <v/>
      </c>
      <c r="I82" s="237"/>
    </row>
    <row r="83" spans="1:9">
      <c r="A83" s="232">
        <f t="shared" si="7"/>
        <v>81</v>
      </c>
      <c r="B83" s="233">
        <f>VLOOKUP(DATE(YEAR(Dat_01!B$2)-2,MONTH(Dat_01!B$2),1)+A83,'[4]grafico diario'!$A:$D,1,)</f>
        <v>45220</v>
      </c>
      <c r="C83" s="234">
        <f>VLOOKUP($B83,[4]IndEolico10!$D:$M,4)/1000</f>
        <v>193.11387200000001</v>
      </c>
      <c r="D83" s="235">
        <f>VLOOKUP($B83,[4]IndEolico10!$D:$M,7)/1000</f>
        <v>153.65643704499149</v>
      </c>
      <c r="E83" s="234">
        <f t="shared" si="4"/>
        <v>153.65643704499149</v>
      </c>
      <c r="F83" s="239"/>
      <c r="G83" s="188" t="str">
        <f t="shared" si="5"/>
        <v/>
      </c>
      <c r="H83" s="236" t="str">
        <f t="shared" si="6"/>
        <v/>
      </c>
      <c r="I83" s="237"/>
    </row>
    <row r="84" spans="1:9">
      <c r="A84" s="232">
        <f t="shared" si="7"/>
        <v>82</v>
      </c>
      <c r="B84" s="233">
        <f>VLOOKUP(DATE(YEAR(Dat_01!B$2)-2,MONTH(Dat_01!B$2),1)+A84,'[4]grafico diario'!$A:$D,1,)</f>
        <v>45221</v>
      </c>
      <c r="C84" s="234">
        <f>VLOOKUP($B84,[4]IndEolico10!$D:$M,4)/1000</f>
        <v>170.560667</v>
      </c>
      <c r="D84" s="235">
        <f>VLOOKUP($B84,[4]IndEolico10!$D:$M,7)/1000</f>
        <v>153.65643704499149</v>
      </c>
      <c r="E84" s="234">
        <f t="shared" si="4"/>
        <v>153.65643704499149</v>
      </c>
      <c r="F84" s="239"/>
      <c r="G84" s="188" t="str">
        <f t="shared" si="5"/>
        <v/>
      </c>
      <c r="H84" s="236" t="str">
        <f t="shared" si="6"/>
        <v/>
      </c>
      <c r="I84" s="237"/>
    </row>
    <row r="85" spans="1:9">
      <c r="A85" s="232">
        <f t="shared" si="7"/>
        <v>83</v>
      </c>
      <c r="B85" s="233">
        <f>VLOOKUP(DATE(YEAR(Dat_01!B$2)-2,MONTH(Dat_01!B$2),1)+A85,'[4]grafico diario'!$A:$D,1,)</f>
        <v>45222</v>
      </c>
      <c r="C85" s="234">
        <f>VLOOKUP($B85,[4]IndEolico10!$D:$M,4)/1000</f>
        <v>148.388329</v>
      </c>
      <c r="D85" s="235">
        <f>VLOOKUP($B85,[4]IndEolico10!$D:$M,7)/1000</f>
        <v>153.65643704499149</v>
      </c>
      <c r="E85" s="234">
        <f t="shared" si="4"/>
        <v>148.388329</v>
      </c>
      <c r="F85" s="239"/>
      <c r="G85" s="188" t="str">
        <f t="shared" si="5"/>
        <v/>
      </c>
      <c r="H85" s="236" t="str">
        <f t="shared" si="6"/>
        <v/>
      </c>
      <c r="I85" s="237"/>
    </row>
    <row r="86" spans="1:9">
      <c r="A86" s="232">
        <f t="shared" si="7"/>
        <v>84</v>
      </c>
      <c r="B86" s="233">
        <f>VLOOKUP(DATE(YEAR(Dat_01!B$2)-2,MONTH(Dat_01!B$2),1)+A86,'[4]grafico diario'!$A:$D,1,)</f>
        <v>45223</v>
      </c>
      <c r="C86" s="234">
        <f>VLOOKUP($B86,[4]IndEolico10!$D:$M,4)/1000</f>
        <v>303.23055200000005</v>
      </c>
      <c r="D86" s="235">
        <f>VLOOKUP($B86,[4]IndEolico10!$D:$M,7)/1000</f>
        <v>153.65643704499149</v>
      </c>
      <c r="E86" s="234">
        <f t="shared" si="4"/>
        <v>153.65643704499149</v>
      </c>
      <c r="F86" s="239"/>
      <c r="G86" s="188" t="str">
        <f t="shared" si="5"/>
        <v/>
      </c>
      <c r="H86" s="236" t="str">
        <f t="shared" si="6"/>
        <v/>
      </c>
      <c r="I86" s="237"/>
    </row>
    <row r="87" spans="1:9">
      <c r="A87" s="232">
        <f t="shared" si="7"/>
        <v>85</v>
      </c>
      <c r="B87" s="233">
        <f>VLOOKUP(DATE(YEAR(Dat_01!B$2)-2,MONTH(Dat_01!B$2),1)+A87,'[4]grafico diario'!$A:$D,1,)</f>
        <v>45224</v>
      </c>
      <c r="C87" s="234">
        <f>VLOOKUP($B87,[4]IndEolico10!$D:$M,4)/1000</f>
        <v>401.490028</v>
      </c>
      <c r="D87" s="235">
        <f>VLOOKUP($B87,[4]IndEolico10!$D:$M,7)/1000</f>
        <v>153.65643704499149</v>
      </c>
      <c r="E87" s="234">
        <f t="shared" si="4"/>
        <v>153.65643704499149</v>
      </c>
      <c r="F87" s="239"/>
      <c r="G87" s="188" t="str">
        <f t="shared" si="5"/>
        <v/>
      </c>
      <c r="H87" s="236" t="str">
        <f t="shared" si="6"/>
        <v/>
      </c>
      <c r="I87" s="237"/>
    </row>
    <row r="88" spans="1:9">
      <c r="A88" s="232">
        <f t="shared" si="7"/>
        <v>86</v>
      </c>
      <c r="B88" s="233">
        <f>VLOOKUP(DATE(YEAR(Dat_01!B$2)-2,MONTH(Dat_01!B$2),1)+A88,'[4]grafico diario'!$A:$D,1,)</f>
        <v>45225</v>
      </c>
      <c r="C88" s="234">
        <f>VLOOKUP($B88,[4]IndEolico10!$D:$M,4)/1000</f>
        <v>411.52092900000002</v>
      </c>
      <c r="D88" s="235">
        <f>VLOOKUP($B88,[4]IndEolico10!$D:$M,7)/1000</f>
        <v>153.65643704499149</v>
      </c>
      <c r="E88" s="234">
        <f t="shared" si="4"/>
        <v>153.65643704499149</v>
      </c>
      <c r="F88" s="239"/>
      <c r="G88" s="188" t="str">
        <f t="shared" si="5"/>
        <v/>
      </c>
      <c r="H88" s="236" t="str">
        <f t="shared" si="6"/>
        <v/>
      </c>
      <c r="I88" s="237"/>
    </row>
    <row r="89" spans="1:9">
      <c r="A89" s="232">
        <f t="shared" si="7"/>
        <v>87</v>
      </c>
      <c r="B89" s="233">
        <f>VLOOKUP(DATE(YEAR(Dat_01!B$2)-2,MONTH(Dat_01!B$2),1)+A89,'[4]grafico diario'!$A:$D,1,)</f>
        <v>45226</v>
      </c>
      <c r="C89" s="234">
        <f>VLOOKUP($B89,[4]IndEolico10!$D:$M,4)/1000</f>
        <v>357.31926899999996</v>
      </c>
      <c r="D89" s="235">
        <f>VLOOKUP($B89,[4]IndEolico10!$D:$M,7)/1000</f>
        <v>153.65643704499149</v>
      </c>
      <c r="E89" s="234">
        <f t="shared" si="4"/>
        <v>153.65643704499149</v>
      </c>
      <c r="F89" s="239"/>
      <c r="G89" s="188" t="str">
        <f t="shared" si="5"/>
        <v/>
      </c>
      <c r="H89" s="236" t="str">
        <f t="shared" si="6"/>
        <v/>
      </c>
      <c r="I89" s="237"/>
    </row>
    <row r="90" spans="1:9">
      <c r="A90" s="232">
        <f t="shared" si="7"/>
        <v>88</v>
      </c>
      <c r="B90" s="233">
        <f>VLOOKUP(DATE(YEAR(Dat_01!B$2)-2,MONTH(Dat_01!B$2),1)+A90,'[4]grafico diario'!$A:$D,1,)</f>
        <v>45227</v>
      </c>
      <c r="C90" s="234">
        <f>VLOOKUP($B90,[4]IndEolico10!$D:$M,4)/1000</f>
        <v>286.65468699999997</v>
      </c>
      <c r="D90" s="235">
        <f>VLOOKUP($B90,[4]IndEolico10!$D:$M,7)/1000</f>
        <v>153.65643704499149</v>
      </c>
      <c r="E90" s="234">
        <f t="shared" si="4"/>
        <v>153.65643704499149</v>
      </c>
      <c r="F90" s="239"/>
      <c r="G90" s="188" t="str">
        <f t="shared" si="5"/>
        <v/>
      </c>
      <c r="H90" s="236" t="str">
        <f t="shared" si="6"/>
        <v/>
      </c>
      <c r="I90" s="237"/>
    </row>
    <row r="91" spans="1:9">
      <c r="A91" s="232">
        <f t="shared" si="7"/>
        <v>89</v>
      </c>
      <c r="B91" s="233">
        <f>VLOOKUP(DATE(YEAR(Dat_01!B$2)-2,MONTH(Dat_01!B$2),1)+A91,'[4]grafico diario'!$A:$D,1,)</f>
        <v>45228</v>
      </c>
      <c r="C91" s="234">
        <f>VLOOKUP($B91,[4]IndEolico10!$D:$M,4)/1000</f>
        <v>240.731649</v>
      </c>
      <c r="D91" s="235">
        <f>VLOOKUP($B91,[4]IndEolico10!$D:$M,7)/1000</f>
        <v>153.65643704499149</v>
      </c>
      <c r="E91" s="234">
        <f t="shared" si="4"/>
        <v>153.65643704499149</v>
      </c>
      <c r="F91" s="239"/>
      <c r="G91" s="188" t="str">
        <f t="shared" si="5"/>
        <v/>
      </c>
      <c r="H91" s="236" t="str">
        <f t="shared" si="6"/>
        <v/>
      </c>
      <c r="I91" s="237"/>
    </row>
    <row r="92" spans="1:9">
      <c r="A92" s="232">
        <f t="shared" si="7"/>
        <v>90</v>
      </c>
      <c r="B92" s="233">
        <f>VLOOKUP(DATE(YEAR(Dat_01!B$2)-2,MONTH(Dat_01!B$2),1)+A92,'[4]grafico diario'!$A:$D,1,)</f>
        <v>45229</v>
      </c>
      <c r="C92" s="234">
        <f>VLOOKUP($B92,[4]IndEolico10!$D:$M,4)/1000</f>
        <v>309.97619900000001</v>
      </c>
      <c r="D92" s="235">
        <f>VLOOKUP($B92,[4]IndEolico10!$D:$M,7)/1000</f>
        <v>153.65643704499149</v>
      </c>
      <c r="E92" s="234">
        <f t="shared" si="4"/>
        <v>153.65643704499149</v>
      </c>
      <c r="F92" s="239"/>
      <c r="G92" s="188" t="str">
        <f t="shared" si="5"/>
        <v/>
      </c>
      <c r="H92" s="236" t="str">
        <f t="shared" si="6"/>
        <v/>
      </c>
      <c r="I92" s="237"/>
    </row>
    <row r="93" spans="1:9">
      <c r="A93" s="232">
        <f t="shared" si="7"/>
        <v>91</v>
      </c>
      <c r="B93" s="233">
        <f>VLOOKUP(DATE(YEAR(Dat_01!B$2)-2,MONTH(Dat_01!B$2),1)+A93,'[4]grafico diario'!$A:$D,1,)</f>
        <v>45230</v>
      </c>
      <c r="C93" s="234">
        <f>VLOOKUP($B93,[4]IndEolico10!$D:$M,4)/1000</f>
        <v>184.52124799999999</v>
      </c>
      <c r="D93" s="235">
        <f>VLOOKUP($B93,[4]IndEolico10!$D:$M,7)/1000</f>
        <v>153.65643704499149</v>
      </c>
      <c r="E93" s="234">
        <f t="shared" si="4"/>
        <v>153.65643704499149</v>
      </c>
      <c r="F93" s="239"/>
      <c r="G93" s="188" t="str">
        <f t="shared" si="5"/>
        <v/>
      </c>
      <c r="H93" s="236" t="str">
        <f t="shared" si="6"/>
        <v/>
      </c>
      <c r="I93" s="237"/>
    </row>
    <row r="94" spans="1:9">
      <c r="A94" s="232">
        <f t="shared" si="7"/>
        <v>92</v>
      </c>
      <c r="B94" s="233">
        <f>VLOOKUP(DATE(YEAR(Dat_01!B$2)-2,MONTH(Dat_01!B$2),1)+A94,'[4]grafico diario'!$A:$D,1,)</f>
        <v>45231</v>
      </c>
      <c r="C94" s="234">
        <f>VLOOKUP($B94,[4]IndEolico10!$D:$M,4)/1000</f>
        <v>305.81844899999999</v>
      </c>
      <c r="D94" s="235">
        <f>VLOOKUP($B94,[4]IndEolico10!$D:$M,7)/1000</f>
        <v>207.56972273551534</v>
      </c>
      <c r="E94" s="234">
        <f t="shared" si="4"/>
        <v>207.56972273551534</v>
      </c>
      <c r="F94" s="237"/>
      <c r="G94" s="188" t="str">
        <f t="shared" si="5"/>
        <v/>
      </c>
      <c r="H94" s="236" t="str">
        <f t="shared" si="6"/>
        <v/>
      </c>
      <c r="I94" s="237"/>
    </row>
    <row r="95" spans="1:9">
      <c r="A95" s="232">
        <f t="shared" si="7"/>
        <v>93</v>
      </c>
      <c r="B95" s="233">
        <f>VLOOKUP(DATE(YEAR(Dat_01!B$2)-2,MONTH(Dat_01!B$2),1)+A95,'[4]grafico diario'!$A:$D,1,)</f>
        <v>45232</v>
      </c>
      <c r="C95" s="234">
        <f>VLOOKUP($B95,[4]IndEolico10!$D:$M,4)/1000</f>
        <v>378.86872499999998</v>
      </c>
      <c r="D95" s="235">
        <f>VLOOKUP($B95,[4]IndEolico10!$D:$M,7)/1000</f>
        <v>207.56972273551534</v>
      </c>
      <c r="E95" s="234">
        <f t="shared" si="4"/>
        <v>207.56972273551534</v>
      </c>
      <c r="F95" s="239"/>
      <c r="G95" s="188" t="str">
        <f t="shared" si="5"/>
        <v/>
      </c>
      <c r="H95" s="236" t="str">
        <f t="shared" si="6"/>
        <v/>
      </c>
      <c r="I95" s="237"/>
    </row>
    <row r="96" spans="1:9">
      <c r="A96" s="232">
        <f t="shared" si="7"/>
        <v>94</v>
      </c>
      <c r="B96" s="233">
        <f>VLOOKUP(DATE(YEAR(Dat_01!B$2)-2,MONTH(Dat_01!B$2),1)+A96,'[4]grafico diario'!$A:$D,1,)</f>
        <v>45233</v>
      </c>
      <c r="C96" s="234">
        <f>VLOOKUP($B96,[4]IndEolico10!$D:$M,4)/1000</f>
        <v>373.03598800000003</v>
      </c>
      <c r="D96" s="235">
        <f>VLOOKUP($B96,[4]IndEolico10!$D:$M,7)/1000</f>
        <v>207.56972273551534</v>
      </c>
      <c r="E96" s="234">
        <f t="shared" si="4"/>
        <v>207.56972273551534</v>
      </c>
      <c r="F96" s="239"/>
      <c r="G96" s="188" t="str">
        <f t="shared" si="5"/>
        <v/>
      </c>
      <c r="H96" s="236" t="str">
        <f t="shared" si="6"/>
        <v/>
      </c>
      <c r="I96" s="237"/>
    </row>
    <row r="97" spans="1:9">
      <c r="A97" s="232">
        <f t="shared" si="7"/>
        <v>95</v>
      </c>
      <c r="B97" s="233">
        <f>VLOOKUP(DATE(YEAR(Dat_01!B$2)-2,MONTH(Dat_01!B$2),1)+A97,'[4]grafico diario'!$A:$D,1,)</f>
        <v>45234</v>
      </c>
      <c r="C97" s="234">
        <f>VLOOKUP($B97,[4]IndEolico10!$D:$M,4)/1000</f>
        <v>299.91223500000001</v>
      </c>
      <c r="D97" s="235">
        <f>VLOOKUP($B97,[4]IndEolico10!$D:$M,7)/1000</f>
        <v>207.56972273551534</v>
      </c>
      <c r="E97" s="234">
        <f t="shared" si="4"/>
        <v>207.56972273551534</v>
      </c>
      <c r="F97" s="239"/>
      <c r="G97" s="188" t="str">
        <f t="shared" si="5"/>
        <v/>
      </c>
      <c r="H97" s="236" t="str">
        <f t="shared" si="6"/>
        <v/>
      </c>
      <c r="I97" s="237"/>
    </row>
    <row r="98" spans="1:9">
      <c r="A98" s="232">
        <f t="shared" si="7"/>
        <v>96</v>
      </c>
      <c r="B98" s="233">
        <f>VLOOKUP(DATE(YEAR(Dat_01!B$2)-2,MONTH(Dat_01!B$2),1)+A98,'[4]grafico diario'!$A:$D,1,)</f>
        <v>45235</v>
      </c>
      <c r="C98" s="234">
        <f>VLOOKUP($B98,[4]IndEolico10!$D:$M,4)/1000</f>
        <v>286.01113299999997</v>
      </c>
      <c r="D98" s="235">
        <f>VLOOKUP($B98,[4]IndEolico10!$D:$M,7)/1000</f>
        <v>207.56972273551534</v>
      </c>
      <c r="E98" s="234">
        <f t="shared" si="4"/>
        <v>207.56972273551534</v>
      </c>
      <c r="F98" s="239"/>
      <c r="G98" s="188" t="str">
        <f t="shared" si="5"/>
        <v/>
      </c>
      <c r="H98" s="236" t="str">
        <f t="shared" si="6"/>
        <v/>
      </c>
      <c r="I98" s="237"/>
    </row>
    <row r="99" spans="1:9">
      <c r="A99" s="232">
        <f t="shared" si="7"/>
        <v>97</v>
      </c>
      <c r="B99" s="233">
        <f>VLOOKUP(DATE(YEAR(Dat_01!B$2)-2,MONTH(Dat_01!B$2),1)+A99,'[4]grafico diario'!$A:$D,1,)</f>
        <v>45236</v>
      </c>
      <c r="C99" s="234">
        <f>VLOOKUP($B99,[4]IndEolico10!$D:$M,4)/1000</f>
        <v>220.93818100000001</v>
      </c>
      <c r="D99" s="235">
        <f>VLOOKUP($B99,[4]IndEolico10!$D:$M,7)/1000</f>
        <v>207.56972273551534</v>
      </c>
      <c r="E99" s="234">
        <f t="shared" si="4"/>
        <v>207.56972273551534</v>
      </c>
      <c r="F99" s="239"/>
      <c r="G99" s="188" t="str">
        <f t="shared" si="5"/>
        <v/>
      </c>
      <c r="H99" s="236" t="str">
        <f t="shared" si="6"/>
        <v/>
      </c>
      <c r="I99" s="237"/>
    </row>
    <row r="100" spans="1:9">
      <c r="A100" s="232">
        <f t="shared" si="7"/>
        <v>98</v>
      </c>
      <c r="B100" s="233">
        <f>VLOOKUP(DATE(YEAR(Dat_01!B$2)-2,MONTH(Dat_01!B$2),1)+A100,'[4]grafico diario'!$A:$D,1,)</f>
        <v>45237</v>
      </c>
      <c r="C100" s="234">
        <f>VLOOKUP($B100,[4]IndEolico10!$D:$M,4)/1000</f>
        <v>167.05639300000001</v>
      </c>
      <c r="D100" s="235">
        <f>VLOOKUP($B100,[4]IndEolico10!$D:$M,7)/1000</f>
        <v>207.56972273551534</v>
      </c>
      <c r="E100" s="234">
        <f t="shared" si="4"/>
        <v>167.05639300000001</v>
      </c>
      <c r="F100" s="239"/>
      <c r="G100" s="188" t="str">
        <f t="shared" si="5"/>
        <v/>
      </c>
      <c r="H100" s="236" t="str">
        <f t="shared" si="6"/>
        <v/>
      </c>
      <c r="I100" s="237"/>
    </row>
    <row r="101" spans="1:9">
      <c r="A101" s="232">
        <f t="shared" si="7"/>
        <v>99</v>
      </c>
      <c r="B101" s="233">
        <f>VLOOKUP(DATE(YEAR(Dat_01!B$2)-2,MONTH(Dat_01!B$2),1)+A101,'[4]grafico diario'!$A:$D,1,)</f>
        <v>45238</v>
      </c>
      <c r="C101" s="234">
        <f>VLOOKUP($B101,[4]IndEolico10!$D:$M,4)/1000</f>
        <v>181.78700000000001</v>
      </c>
      <c r="D101" s="235">
        <f>VLOOKUP($B101,[4]IndEolico10!$D:$M,7)/1000</f>
        <v>207.56972273551534</v>
      </c>
      <c r="E101" s="234">
        <f t="shared" si="4"/>
        <v>181.78700000000001</v>
      </c>
      <c r="F101" s="239"/>
      <c r="G101" s="188" t="str">
        <f t="shared" si="5"/>
        <v/>
      </c>
      <c r="H101" s="236" t="str">
        <f t="shared" si="6"/>
        <v/>
      </c>
      <c r="I101" s="237"/>
    </row>
    <row r="102" spans="1:9">
      <c r="A102" s="232">
        <f t="shared" si="7"/>
        <v>100</v>
      </c>
      <c r="B102" s="233">
        <f>VLOOKUP(DATE(YEAR(Dat_01!B$2)-2,MONTH(Dat_01!B$2),1)+A102,'[4]grafico diario'!$A:$D,1,)</f>
        <v>45239</v>
      </c>
      <c r="C102" s="234">
        <f>VLOOKUP($B102,[4]IndEolico10!$D:$M,4)/1000</f>
        <v>265.00637999999998</v>
      </c>
      <c r="D102" s="235">
        <f>VLOOKUP($B102,[4]IndEolico10!$D:$M,7)/1000</f>
        <v>207.56972273551534</v>
      </c>
      <c r="E102" s="234">
        <f t="shared" si="4"/>
        <v>207.56972273551534</v>
      </c>
      <c r="F102" s="239"/>
      <c r="G102" s="188" t="str">
        <f t="shared" si="5"/>
        <v/>
      </c>
      <c r="H102" s="236" t="str">
        <f t="shared" si="6"/>
        <v/>
      </c>
      <c r="I102" s="237"/>
    </row>
    <row r="103" spans="1:9">
      <c r="A103" s="232">
        <f t="shared" si="7"/>
        <v>101</v>
      </c>
      <c r="B103" s="233">
        <f>VLOOKUP(DATE(YEAR(Dat_01!B$2)-2,MONTH(Dat_01!B$2),1)+A103,'[4]grafico diario'!$A:$D,1,)</f>
        <v>45240</v>
      </c>
      <c r="C103" s="234">
        <f>VLOOKUP($B103,[4]IndEolico10!$D:$M,4)/1000</f>
        <v>315.55326199999996</v>
      </c>
      <c r="D103" s="235">
        <f>VLOOKUP($B103,[4]IndEolico10!$D:$M,7)/1000</f>
        <v>207.56972273551534</v>
      </c>
      <c r="E103" s="234">
        <f t="shared" si="4"/>
        <v>207.56972273551534</v>
      </c>
      <c r="F103" s="239"/>
      <c r="G103" s="188" t="str">
        <f t="shared" si="5"/>
        <v/>
      </c>
      <c r="H103" s="236" t="str">
        <f t="shared" si="6"/>
        <v/>
      </c>
      <c r="I103" s="237"/>
    </row>
    <row r="104" spans="1:9">
      <c r="A104" s="232">
        <f t="shared" si="7"/>
        <v>102</v>
      </c>
      <c r="B104" s="233">
        <f>VLOOKUP(DATE(YEAR(Dat_01!B$2)-2,MONTH(Dat_01!B$2),1)+A104,'[4]grafico diario'!$A:$D,1,)</f>
        <v>45241</v>
      </c>
      <c r="C104" s="234">
        <f>VLOOKUP($B104,[4]IndEolico10!$D:$M,4)/1000</f>
        <v>354.778547</v>
      </c>
      <c r="D104" s="235">
        <f>VLOOKUP($B104,[4]IndEolico10!$D:$M,7)/1000</f>
        <v>207.56972273551534</v>
      </c>
      <c r="E104" s="234">
        <f t="shared" si="4"/>
        <v>207.56972273551534</v>
      </c>
      <c r="F104" s="239"/>
      <c r="G104" s="188" t="str">
        <f t="shared" si="5"/>
        <v/>
      </c>
      <c r="H104" s="236" t="str">
        <f t="shared" si="6"/>
        <v/>
      </c>
      <c r="I104" s="237"/>
    </row>
    <row r="105" spans="1:9">
      <c r="A105" s="232">
        <f t="shared" si="7"/>
        <v>103</v>
      </c>
      <c r="B105" s="233">
        <f>VLOOKUP(DATE(YEAR(Dat_01!B$2)-2,MONTH(Dat_01!B$2),1)+A105,'[4]grafico diario'!$A:$D,1,)</f>
        <v>45242</v>
      </c>
      <c r="C105" s="234">
        <f>VLOOKUP($B105,[4]IndEolico10!$D:$M,4)/1000</f>
        <v>269.60511700000001</v>
      </c>
      <c r="D105" s="235">
        <f>VLOOKUP($B105,[4]IndEolico10!$D:$M,7)/1000</f>
        <v>207.56972273551534</v>
      </c>
      <c r="E105" s="234">
        <f t="shared" si="4"/>
        <v>207.56972273551534</v>
      </c>
      <c r="F105" s="239"/>
      <c r="G105" s="188" t="str">
        <f t="shared" si="5"/>
        <v/>
      </c>
      <c r="H105" s="236" t="str">
        <f t="shared" si="6"/>
        <v/>
      </c>
      <c r="I105" s="237"/>
    </row>
    <row r="106" spans="1:9">
      <c r="A106" s="232">
        <f t="shared" si="7"/>
        <v>104</v>
      </c>
      <c r="B106" s="233">
        <f>VLOOKUP(DATE(YEAR(Dat_01!B$2)-2,MONTH(Dat_01!B$2),1)+A106,'[4]grafico diario'!$A:$D,1,)</f>
        <v>45243</v>
      </c>
      <c r="C106" s="234">
        <f>VLOOKUP($B106,[4]IndEolico10!$D:$M,4)/1000</f>
        <v>237.94392799999997</v>
      </c>
      <c r="D106" s="235">
        <f>VLOOKUP($B106,[4]IndEolico10!$D:$M,7)/1000</f>
        <v>207.56972273551534</v>
      </c>
      <c r="E106" s="234">
        <f t="shared" si="4"/>
        <v>207.56972273551534</v>
      </c>
      <c r="F106" s="239"/>
      <c r="G106" s="188" t="str">
        <f t="shared" si="5"/>
        <v/>
      </c>
      <c r="H106" s="236" t="str">
        <f t="shared" si="6"/>
        <v/>
      </c>
      <c r="I106" s="237"/>
    </row>
    <row r="107" spans="1:9">
      <c r="A107" s="232">
        <f t="shared" si="7"/>
        <v>105</v>
      </c>
      <c r="B107" s="233">
        <f>VLOOKUP(DATE(YEAR(Dat_01!B$2)-2,MONTH(Dat_01!B$2),1)+A107,'[4]grafico diario'!$A:$D,1,)</f>
        <v>45244</v>
      </c>
      <c r="C107" s="234">
        <f>VLOOKUP($B107,[4]IndEolico10!$D:$M,4)/1000</f>
        <v>195.99808100000001</v>
      </c>
      <c r="D107" s="235">
        <f>VLOOKUP($B107,[4]IndEolico10!$D:$M,7)/1000</f>
        <v>207.56972273551534</v>
      </c>
      <c r="E107" s="234">
        <f t="shared" si="4"/>
        <v>195.99808100000001</v>
      </c>
      <c r="F107" s="239"/>
      <c r="G107" s="188" t="str">
        <f t="shared" si="5"/>
        <v/>
      </c>
      <c r="H107" s="236" t="str">
        <f t="shared" si="6"/>
        <v/>
      </c>
      <c r="I107" s="237"/>
    </row>
    <row r="108" spans="1:9">
      <c r="A108" s="232">
        <f t="shared" si="7"/>
        <v>106</v>
      </c>
      <c r="B108" s="233">
        <f>VLOOKUP(DATE(YEAR(Dat_01!B$2)-2,MONTH(Dat_01!B$2),1)+A108,'[4]grafico diario'!$A:$D,1,)</f>
        <v>45245</v>
      </c>
      <c r="C108" s="234">
        <f>VLOOKUP($B108,[4]IndEolico10!$D:$M,4)/1000</f>
        <v>103.760564</v>
      </c>
      <c r="D108" s="235">
        <f>VLOOKUP($B108,[4]IndEolico10!$D:$M,7)/1000</f>
        <v>207.56972273551534</v>
      </c>
      <c r="E108" s="234">
        <f t="shared" si="4"/>
        <v>103.760564</v>
      </c>
      <c r="F108" s="239"/>
      <c r="G108" s="188" t="str">
        <f t="shared" si="5"/>
        <v>N</v>
      </c>
      <c r="H108" s="236" t="str">
        <f t="shared" si="6"/>
        <v>207,6</v>
      </c>
      <c r="I108" s="237"/>
    </row>
    <row r="109" spans="1:9">
      <c r="A109" s="232">
        <f t="shared" si="7"/>
        <v>107</v>
      </c>
      <c r="B109" s="233">
        <f>VLOOKUP(DATE(YEAR(Dat_01!B$2)-2,MONTH(Dat_01!B$2),1)+A109,'[4]grafico diario'!$A:$D,1,)</f>
        <v>45246</v>
      </c>
      <c r="C109" s="234">
        <f>VLOOKUP($B109,[4]IndEolico10!$D:$M,4)/1000</f>
        <v>164.64532800000001</v>
      </c>
      <c r="D109" s="235">
        <f>VLOOKUP($B109,[4]IndEolico10!$D:$M,7)/1000</f>
        <v>207.56972273551534</v>
      </c>
      <c r="E109" s="234">
        <f t="shared" si="4"/>
        <v>164.64532800000001</v>
      </c>
      <c r="F109" s="239"/>
      <c r="G109" s="188" t="str">
        <f t="shared" si="5"/>
        <v/>
      </c>
      <c r="H109" s="236" t="str">
        <f t="shared" si="6"/>
        <v/>
      </c>
      <c r="I109" s="237"/>
    </row>
    <row r="110" spans="1:9">
      <c r="A110" s="232">
        <f t="shared" si="7"/>
        <v>108</v>
      </c>
      <c r="B110" s="233">
        <f>VLOOKUP(DATE(YEAR(Dat_01!B$2)-2,MONTH(Dat_01!B$2),1)+A110,'[4]grafico diario'!$A:$D,1,)</f>
        <v>45247</v>
      </c>
      <c r="C110" s="234">
        <f>VLOOKUP($B110,[4]IndEolico10!$D:$M,4)/1000</f>
        <v>106.642061</v>
      </c>
      <c r="D110" s="235">
        <f>VLOOKUP($B110,[4]IndEolico10!$D:$M,7)/1000</f>
        <v>207.56972273551534</v>
      </c>
      <c r="E110" s="234">
        <f t="shared" si="4"/>
        <v>106.642061</v>
      </c>
      <c r="F110" s="239"/>
      <c r="G110" s="188" t="str">
        <f t="shared" si="5"/>
        <v/>
      </c>
      <c r="H110" s="236" t="str">
        <f t="shared" si="6"/>
        <v/>
      </c>
      <c r="I110" s="237"/>
    </row>
    <row r="111" spans="1:9">
      <c r="A111" s="232">
        <f t="shared" si="7"/>
        <v>109</v>
      </c>
      <c r="B111" s="233">
        <f>VLOOKUP(DATE(YEAR(Dat_01!B$2)-2,MONTH(Dat_01!B$2),1)+A111,'[4]grafico diario'!$A:$D,1,)</f>
        <v>45248</v>
      </c>
      <c r="C111" s="234">
        <f>VLOOKUP($B111,[4]IndEolico10!$D:$M,4)/1000</f>
        <v>92.486569000000003</v>
      </c>
      <c r="D111" s="235">
        <f>VLOOKUP($B111,[4]IndEolico10!$D:$M,7)/1000</f>
        <v>207.56972273551534</v>
      </c>
      <c r="E111" s="234">
        <f t="shared" si="4"/>
        <v>92.486569000000003</v>
      </c>
      <c r="F111" s="239"/>
      <c r="G111" s="188" t="str">
        <f t="shared" si="5"/>
        <v/>
      </c>
      <c r="H111" s="236" t="str">
        <f t="shared" si="6"/>
        <v/>
      </c>
      <c r="I111" s="237"/>
    </row>
    <row r="112" spans="1:9">
      <c r="A112" s="232">
        <f t="shared" si="7"/>
        <v>110</v>
      </c>
      <c r="B112" s="233">
        <f>VLOOKUP(DATE(YEAR(Dat_01!B$2)-2,MONTH(Dat_01!B$2),1)+A112,'[4]grafico diario'!$A:$D,1,)</f>
        <v>45249</v>
      </c>
      <c r="C112" s="234">
        <f>VLOOKUP($B112,[4]IndEolico10!$D:$M,4)/1000</f>
        <v>33.756368000000002</v>
      </c>
      <c r="D112" s="235">
        <f>VLOOKUP($B112,[4]IndEolico10!$D:$M,7)/1000</f>
        <v>207.56972273551534</v>
      </c>
      <c r="E112" s="234">
        <f t="shared" si="4"/>
        <v>33.756368000000002</v>
      </c>
      <c r="F112" s="239"/>
      <c r="G112" s="188" t="str">
        <f t="shared" si="5"/>
        <v/>
      </c>
      <c r="H112" s="236" t="str">
        <f t="shared" si="6"/>
        <v/>
      </c>
      <c r="I112" s="237"/>
    </row>
    <row r="113" spans="1:9">
      <c r="A113" s="232">
        <f t="shared" si="7"/>
        <v>111</v>
      </c>
      <c r="B113" s="233">
        <f>VLOOKUP(DATE(YEAR(Dat_01!B$2)-2,MONTH(Dat_01!B$2),1)+A113,'[4]grafico diario'!$A:$D,1,)</f>
        <v>45250</v>
      </c>
      <c r="C113" s="234">
        <f>VLOOKUP($B113,[4]IndEolico10!$D:$M,4)/1000</f>
        <v>127.631987</v>
      </c>
      <c r="D113" s="235">
        <f>VLOOKUP($B113,[4]IndEolico10!$D:$M,7)/1000</f>
        <v>207.56972273551534</v>
      </c>
      <c r="E113" s="234">
        <f t="shared" si="4"/>
        <v>127.631987</v>
      </c>
      <c r="F113" s="239"/>
      <c r="G113" s="188" t="str">
        <f t="shared" si="5"/>
        <v/>
      </c>
      <c r="H113" s="236" t="str">
        <f t="shared" si="6"/>
        <v/>
      </c>
      <c r="I113" s="237"/>
    </row>
    <row r="114" spans="1:9">
      <c r="A114" s="232">
        <f t="shared" si="7"/>
        <v>112</v>
      </c>
      <c r="B114" s="233">
        <f>VLOOKUP(DATE(YEAR(Dat_01!B$2)-2,MONTH(Dat_01!B$2),1)+A114,'[4]grafico diario'!$A:$D,1,)</f>
        <v>45251</v>
      </c>
      <c r="C114" s="234">
        <f>VLOOKUP($B114,[4]IndEolico10!$D:$M,4)/1000</f>
        <v>335.09370699999999</v>
      </c>
      <c r="D114" s="235">
        <f>VLOOKUP($B114,[4]IndEolico10!$D:$M,7)/1000</f>
        <v>207.56972273551534</v>
      </c>
      <c r="E114" s="234">
        <f t="shared" si="4"/>
        <v>207.56972273551534</v>
      </c>
      <c r="F114" s="239"/>
      <c r="G114" s="188" t="str">
        <f t="shared" si="5"/>
        <v/>
      </c>
      <c r="H114" s="236" t="str">
        <f t="shared" si="6"/>
        <v/>
      </c>
      <c r="I114" s="237"/>
    </row>
    <row r="115" spans="1:9">
      <c r="A115" s="232">
        <f t="shared" si="7"/>
        <v>113</v>
      </c>
      <c r="B115" s="233">
        <f>VLOOKUP(DATE(YEAR(Dat_01!B$2)-2,MONTH(Dat_01!B$2),1)+A115,'[4]grafico diario'!$A:$D,1,)</f>
        <v>45252</v>
      </c>
      <c r="C115" s="234">
        <f>VLOOKUP($B115,[4]IndEolico10!$D:$M,4)/1000</f>
        <v>359.17849999999999</v>
      </c>
      <c r="D115" s="235">
        <f>VLOOKUP($B115,[4]IndEolico10!$D:$M,7)/1000</f>
        <v>207.56972273551534</v>
      </c>
      <c r="E115" s="234">
        <f t="shared" si="4"/>
        <v>207.56972273551534</v>
      </c>
      <c r="F115" s="239"/>
      <c r="G115" s="188" t="str">
        <f t="shared" si="5"/>
        <v/>
      </c>
      <c r="H115" s="236" t="str">
        <f t="shared" si="6"/>
        <v/>
      </c>
      <c r="I115" s="237"/>
    </row>
    <row r="116" spans="1:9">
      <c r="A116" s="232">
        <f t="shared" si="7"/>
        <v>114</v>
      </c>
      <c r="B116" s="233">
        <f>VLOOKUP(DATE(YEAR(Dat_01!B$2)-2,MONTH(Dat_01!B$2),1)+A116,'[4]grafico diario'!$A:$D,1,)</f>
        <v>45253</v>
      </c>
      <c r="C116" s="234">
        <f>VLOOKUP($B116,[4]IndEolico10!$D:$M,4)/1000</f>
        <v>302.73943800000001</v>
      </c>
      <c r="D116" s="235">
        <f>VLOOKUP($B116,[4]IndEolico10!$D:$M,7)/1000</f>
        <v>207.56972273551534</v>
      </c>
      <c r="E116" s="234">
        <f t="shared" si="4"/>
        <v>207.56972273551534</v>
      </c>
      <c r="F116" s="239"/>
      <c r="G116" s="188" t="str">
        <f t="shared" si="5"/>
        <v/>
      </c>
      <c r="H116" s="236" t="str">
        <f t="shared" si="6"/>
        <v/>
      </c>
      <c r="I116" s="237"/>
    </row>
    <row r="117" spans="1:9">
      <c r="A117" s="232">
        <f t="shared" si="7"/>
        <v>115</v>
      </c>
      <c r="B117" s="233">
        <f>VLOOKUP(DATE(YEAR(Dat_01!B$2)-2,MONTH(Dat_01!B$2),1)+A117,'[4]grafico diario'!$A:$D,1,)</f>
        <v>45254</v>
      </c>
      <c r="C117" s="234">
        <f>VLOOKUP($B117,[4]IndEolico10!$D:$M,4)/1000</f>
        <v>260.22515499999997</v>
      </c>
      <c r="D117" s="235">
        <f>VLOOKUP($B117,[4]IndEolico10!$D:$M,7)/1000</f>
        <v>207.56972273551534</v>
      </c>
      <c r="E117" s="234">
        <f t="shared" si="4"/>
        <v>207.56972273551534</v>
      </c>
      <c r="F117" s="239"/>
      <c r="G117" s="188" t="str">
        <f t="shared" si="5"/>
        <v/>
      </c>
      <c r="H117" s="236" t="str">
        <f t="shared" si="6"/>
        <v/>
      </c>
      <c r="I117" s="237"/>
    </row>
    <row r="118" spans="1:9">
      <c r="A118" s="232">
        <f t="shared" si="7"/>
        <v>116</v>
      </c>
      <c r="B118" s="233">
        <f>VLOOKUP(DATE(YEAR(Dat_01!B$2)-2,MONTH(Dat_01!B$2),1)+A118,'[4]grafico diario'!$A:$D,1,)</f>
        <v>45255</v>
      </c>
      <c r="C118" s="234">
        <f>VLOOKUP($B118,[4]IndEolico10!$D:$M,4)/1000</f>
        <v>171.300014</v>
      </c>
      <c r="D118" s="235">
        <f>VLOOKUP($B118,[4]IndEolico10!$D:$M,7)/1000</f>
        <v>207.56972273551534</v>
      </c>
      <c r="E118" s="234">
        <f t="shared" si="4"/>
        <v>171.300014</v>
      </c>
      <c r="F118" s="239"/>
      <c r="G118" s="188" t="str">
        <f t="shared" si="5"/>
        <v/>
      </c>
      <c r="H118" s="236" t="str">
        <f t="shared" si="6"/>
        <v/>
      </c>
      <c r="I118" s="237"/>
    </row>
    <row r="119" spans="1:9">
      <c r="A119" s="232">
        <f t="shared" si="7"/>
        <v>117</v>
      </c>
      <c r="B119" s="233">
        <f>VLOOKUP(DATE(YEAR(Dat_01!B$2)-2,MONTH(Dat_01!B$2),1)+A119,'[4]grafico diario'!$A:$D,1,)</f>
        <v>45256</v>
      </c>
      <c r="C119" s="234">
        <f>VLOOKUP($B119,[4]IndEolico10!$D:$M,4)/1000</f>
        <v>30.775072999999999</v>
      </c>
      <c r="D119" s="235">
        <f>VLOOKUP($B119,[4]IndEolico10!$D:$M,7)/1000</f>
        <v>207.56972273551534</v>
      </c>
      <c r="E119" s="234">
        <f t="shared" si="4"/>
        <v>30.775072999999999</v>
      </c>
      <c r="F119" s="239"/>
      <c r="G119" s="188" t="str">
        <f t="shared" si="5"/>
        <v/>
      </c>
      <c r="H119" s="236" t="str">
        <f t="shared" si="6"/>
        <v/>
      </c>
      <c r="I119" s="237"/>
    </row>
    <row r="120" spans="1:9">
      <c r="A120" s="232">
        <f t="shared" si="7"/>
        <v>118</v>
      </c>
      <c r="B120" s="233">
        <f>VLOOKUP(DATE(YEAR(Dat_01!B$2)-2,MONTH(Dat_01!B$2),1)+A120,'[4]grafico diario'!$A:$D,1,)</f>
        <v>45257</v>
      </c>
      <c r="C120" s="234">
        <f>VLOOKUP($B120,[4]IndEolico10!$D:$M,4)/1000</f>
        <v>201.966161</v>
      </c>
      <c r="D120" s="235">
        <f>VLOOKUP($B120,[4]IndEolico10!$D:$M,7)/1000</f>
        <v>207.56972273551534</v>
      </c>
      <c r="E120" s="234">
        <f t="shared" si="4"/>
        <v>201.966161</v>
      </c>
      <c r="F120" s="239"/>
      <c r="G120" s="188" t="str">
        <f t="shared" si="5"/>
        <v/>
      </c>
      <c r="H120" s="236" t="str">
        <f t="shared" si="6"/>
        <v/>
      </c>
      <c r="I120" s="237"/>
    </row>
    <row r="121" spans="1:9">
      <c r="A121" s="232">
        <f t="shared" si="7"/>
        <v>119</v>
      </c>
      <c r="B121" s="233">
        <f>VLOOKUP(DATE(YEAR(Dat_01!B$2)-2,MONTH(Dat_01!B$2),1)+A121,'[4]grafico diario'!$A:$D,1,)</f>
        <v>45258</v>
      </c>
      <c r="C121" s="234">
        <f>VLOOKUP($B121,[4]IndEolico10!$D:$M,4)/1000</f>
        <v>217.77380600000001</v>
      </c>
      <c r="D121" s="235">
        <f>VLOOKUP($B121,[4]IndEolico10!$D:$M,7)/1000</f>
        <v>207.56972273551534</v>
      </c>
      <c r="E121" s="234">
        <f t="shared" si="4"/>
        <v>207.56972273551534</v>
      </c>
      <c r="F121" s="239"/>
      <c r="G121" s="188" t="str">
        <f t="shared" si="5"/>
        <v/>
      </c>
      <c r="H121" s="236" t="str">
        <f t="shared" si="6"/>
        <v/>
      </c>
      <c r="I121" s="237"/>
    </row>
    <row r="122" spans="1:9">
      <c r="A122" s="232">
        <f t="shared" si="7"/>
        <v>120</v>
      </c>
      <c r="B122" s="233">
        <f>VLOOKUP(DATE(YEAR(Dat_01!B$2)-2,MONTH(Dat_01!B$2),1)+A122,'[4]grafico diario'!$A:$D,1,)</f>
        <v>45259</v>
      </c>
      <c r="C122" s="234">
        <f>VLOOKUP($B122,[4]IndEolico10!$D:$M,4)/1000</f>
        <v>291.122863</v>
      </c>
      <c r="D122" s="235">
        <f>VLOOKUP($B122,[4]IndEolico10!$D:$M,7)/1000</f>
        <v>207.56972273551534</v>
      </c>
      <c r="E122" s="234">
        <f t="shared" si="4"/>
        <v>207.56972273551534</v>
      </c>
      <c r="F122" s="239"/>
      <c r="G122" s="188" t="str">
        <f t="shared" si="5"/>
        <v/>
      </c>
      <c r="H122" s="236" t="str">
        <f t="shared" si="6"/>
        <v/>
      </c>
      <c r="I122" s="237"/>
    </row>
    <row r="123" spans="1:9">
      <c r="A123" s="232">
        <f t="shared" si="7"/>
        <v>121</v>
      </c>
      <c r="B123" s="233">
        <f>VLOOKUP(DATE(YEAR(Dat_01!B$2)-2,MONTH(Dat_01!B$2),1)+A123,'[4]grafico diario'!$A:$D,1,)</f>
        <v>45260</v>
      </c>
      <c r="C123" s="234">
        <f>VLOOKUP($B123,[4]IndEolico10!$D:$M,4)/1000</f>
        <v>286.47759200000002</v>
      </c>
      <c r="D123" s="235">
        <f>VLOOKUP($B123,[4]IndEolico10!$D:$M,7)/1000</f>
        <v>207.56972273551534</v>
      </c>
      <c r="E123" s="234">
        <f t="shared" si="4"/>
        <v>207.56972273551534</v>
      </c>
      <c r="F123" s="239"/>
      <c r="G123" s="188" t="str">
        <f t="shared" si="5"/>
        <v/>
      </c>
      <c r="H123" s="236" t="str">
        <f t="shared" si="6"/>
        <v/>
      </c>
      <c r="I123" s="237"/>
    </row>
    <row r="124" spans="1:9">
      <c r="A124" s="232">
        <f t="shared" si="7"/>
        <v>122</v>
      </c>
      <c r="B124" s="233">
        <f>VLOOKUP(DATE(YEAR(Dat_01!B$2)-2,MONTH(Dat_01!B$2),1)+A124,'[4]grafico diario'!$A:$D,1,)</f>
        <v>45261</v>
      </c>
      <c r="C124" s="234">
        <f>VLOOKUP($B124,[4]IndEolico10!$D:$M,4)/1000</f>
        <v>272.70024800000004</v>
      </c>
      <c r="D124" s="235">
        <f>VLOOKUP($B124,[4]IndEolico10!$D:$M,7)/1000</f>
        <v>195.62485934287386</v>
      </c>
      <c r="E124" s="234">
        <f t="shared" si="4"/>
        <v>195.62485934287386</v>
      </c>
      <c r="F124" s="237"/>
      <c r="G124" s="188" t="str">
        <f t="shared" si="5"/>
        <v/>
      </c>
      <c r="H124" s="236" t="str">
        <f t="shared" si="6"/>
        <v/>
      </c>
      <c r="I124" s="237"/>
    </row>
    <row r="125" spans="1:9">
      <c r="A125" s="232">
        <f t="shared" si="7"/>
        <v>123</v>
      </c>
      <c r="B125" s="233">
        <f>VLOOKUP(DATE(YEAR(Dat_01!B$2)-2,MONTH(Dat_01!B$2),1)+A125,'[4]grafico diario'!$A:$D,1,)</f>
        <v>45262</v>
      </c>
      <c r="C125" s="234">
        <f>VLOOKUP($B125,[4]IndEolico10!$D:$M,4)/1000</f>
        <v>208.146873</v>
      </c>
      <c r="D125" s="235">
        <f>VLOOKUP($B125,[4]IndEolico10!$D:$M,7)/1000</f>
        <v>195.62485934287386</v>
      </c>
      <c r="E125" s="234">
        <f t="shared" si="4"/>
        <v>195.62485934287386</v>
      </c>
      <c r="F125" s="239"/>
      <c r="G125" s="188" t="str">
        <f t="shared" si="5"/>
        <v/>
      </c>
      <c r="H125" s="236" t="str">
        <f t="shared" si="6"/>
        <v/>
      </c>
      <c r="I125" s="237"/>
    </row>
    <row r="126" spans="1:9">
      <c r="A126" s="232">
        <f t="shared" si="7"/>
        <v>124</v>
      </c>
      <c r="B126" s="233">
        <f>VLOOKUP(DATE(YEAR(Dat_01!B$2)-2,MONTH(Dat_01!B$2),1)+A126,'[4]grafico diario'!$A:$D,1,)</f>
        <v>45263</v>
      </c>
      <c r="C126" s="234">
        <f>VLOOKUP($B126,[4]IndEolico10!$D:$M,4)/1000</f>
        <v>179.16148200000001</v>
      </c>
      <c r="D126" s="235">
        <f>VLOOKUP($B126,[4]IndEolico10!$D:$M,7)/1000</f>
        <v>195.62485934287386</v>
      </c>
      <c r="E126" s="234">
        <f t="shared" si="4"/>
        <v>179.16148200000001</v>
      </c>
      <c r="F126" s="239"/>
      <c r="G126" s="188" t="str">
        <f t="shared" si="5"/>
        <v/>
      </c>
      <c r="H126" s="236" t="str">
        <f t="shared" si="6"/>
        <v/>
      </c>
      <c r="I126" s="237"/>
    </row>
    <row r="127" spans="1:9">
      <c r="A127" s="232">
        <f t="shared" si="7"/>
        <v>125</v>
      </c>
      <c r="B127" s="233">
        <f>VLOOKUP(DATE(YEAR(Dat_01!B$2)-2,MONTH(Dat_01!B$2),1)+A127,'[4]grafico diario'!$A:$D,1,)</f>
        <v>45264</v>
      </c>
      <c r="C127" s="234">
        <f>VLOOKUP($B127,[4]IndEolico10!$D:$M,4)/1000</f>
        <v>290.79758600000002</v>
      </c>
      <c r="D127" s="235">
        <f>VLOOKUP($B127,[4]IndEolico10!$D:$M,7)/1000</f>
        <v>195.62485934287386</v>
      </c>
      <c r="E127" s="234">
        <f t="shared" si="4"/>
        <v>195.62485934287386</v>
      </c>
      <c r="F127" s="239"/>
      <c r="G127" s="188" t="str">
        <f t="shared" si="5"/>
        <v/>
      </c>
      <c r="H127" s="236" t="str">
        <f t="shared" si="6"/>
        <v/>
      </c>
      <c r="I127" s="237"/>
    </row>
    <row r="128" spans="1:9">
      <c r="A128" s="232">
        <f t="shared" si="7"/>
        <v>126</v>
      </c>
      <c r="B128" s="233">
        <f>VLOOKUP(DATE(YEAR(Dat_01!B$2)-2,MONTH(Dat_01!B$2),1)+A128,'[4]grafico diario'!$A:$D,1,)</f>
        <v>45265</v>
      </c>
      <c r="C128" s="234">
        <f>VLOOKUP($B128,[4]IndEolico10!$D:$M,4)/1000</f>
        <v>117.636807</v>
      </c>
      <c r="D128" s="235">
        <f>VLOOKUP($B128,[4]IndEolico10!$D:$M,7)/1000</f>
        <v>195.62485934287386</v>
      </c>
      <c r="E128" s="234">
        <f t="shared" si="4"/>
        <v>117.636807</v>
      </c>
      <c r="F128" s="239"/>
      <c r="G128" s="188" t="str">
        <f t="shared" si="5"/>
        <v/>
      </c>
      <c r="H128" s="236" t="str">
        <f t="shared" si="6"/>
        <v/>
      </c>
      <c r="I128" s="237"/>
    </row>
    <row r="129" spans="1:9">
      <c r="A129" s="232">
        <f t="shared" si="7"/>
        <v>127</v>
      </c>
      <c r="B129" s="233">
        <f>VLOOKUP(DATE(YEAR(Dat_01!B$2)-2,MONTH(Dat_01!B$2),1)+A129,'[4]grafico diario'!$A:$D,1,)</f>
        <v>45266</v>
      </c>
      <c r="C129" s="234">
        <f>VLOOKUP($B129,[4]IndEolico10!$D:$M,4)/1000</f>
        <v>86.278187000000003</v>
      </c>
      <c r="D129" s="235">
        <f>VLOOKUP($B129,[4]IndEolico10!$D:$M,7)/1000</f>
        <v>195.62485934287386</v>
      </c>
      <c r="E129" s="234">
        <f t="shared" si="4"/>
        <v>86.278187000000003</v>
      </c>
      <c r="F129" s="239"/>
      <c r="G129" s="188" t="str">
        <f t="shared" si="5"/>
        <v/>
      </c>
      <c r="H129" s="236" t="str">
        <f t="shared" si="6"/>
        <v/>
      </c>
      <c r="I129" s="237"/>
    </row>
    <row r="130" spans="1:9">
      <c r="A130" s="232">
        <f t="shared" si="7"/>
        <v>128</v>
      </c>
      <c r="B130" s="233">
        <f>VLOOKUP(DATE(YEAR(Dat_01!B$2)-2,MONTH(Dat_01!B$2),1)+A130,'[4]grafico diario'!$A:$D,1,)</f>
        <v>45267</v>
      </c>
      <c r="C130" s="234">
        <f>VLOOKUP($B130,[4]IndEolico10!$D:$M,4)/1000</f>
        <v>218.13426799999999</v>
      </c>
      <c r="D130" s="235">
        <f>VLOOKUP($B130,[4]IndEolico10!$D:$M,7)/1000</f>
        <v>195.62485934287386</v>
      </c>
      <c r="E130" s="234">
        <f t="shared" si="4"/>
        <v>195.62485934287386</v>
      </c>
      <c r="F130" s="239"/>
      <c r="G130" s="188" t="str">
        <f t="shared" si="5"/>
        <v/>
      </c>
      <c r="H130" s="236" t="str">
        <f t="shared" si="6"/>
        <v/>
      </c>
      <c r="I130" s="237"/>
    </row>
    <row r="131" spans="1:9">
      <c r="A131" s="232">
        <f t="shared" si="7"/>
        <v>129</v>
      </c>
      <c r="B131" s="233">
        <f>VLOOKUP(DATE(YEAR(Dat_01!B$2)-2,MONTH(Dat_01!B$2),1)+A131,'[4]grafico diario'!$A:$D,1,)</f>
        <v>45268</v>
      </c>
      <c r="C131" s="234">
        <f>VLOOKUP($B131,[4]IndEolico10!$D:$M,4)/1000</f>
        <v>337.88358999999997</v>
      </c>
      <c r="D131" s="235">
        <f>VLOOKUP($B131,[4]IndEolico10!$D:$M,7)/1000</f>
        <v>195.62485934287386</v>
      </c>
      <c r="E131" s="234">
        <f t="shared" ref="E131:E194" si="8">IF(C131&gt;D131,D131,C131)</f>
        <v>195.62485934287386</v>
      </c>
      <c r="F131" s="239"/>
      <c r="G131" s="188" t="str">
        <f t="shared" ref="G131:G194" si="9">IF(DAY(B131)=15,IF(MONTH(B131)=1,"E",IF(MONTH(B131)=2,"F",IF(MONTH(B131)=3,"M",IF(MONTH(B131)=4,"A",IF(MONTH(B131)=5,"M",IF(MONTH(B131)=6,"J",IF(MONTH(B131)=7,"J",IF(MONTH(B131)=8,"A",IF(MONTH(B131)=9,"S",IF(MONTH(B131)=10,"O",IF(MONTH(B131)=11,"N",IF(MONTH(B131)=12,"D","")))))))))))),"")</f>
        <v/>
      </c>
      <c r="H131" s="236" t="str">
        <f t="shared" ref="H131:H194" si="10">IF(DAY($B131)=15,TEXT(D131,"#,0"),"")</f>
        <v/>
      </c>
      <c r="I131" s="237"/>
    </row>
    <row r="132" spans="1:9">
      <c r="A132" s="232">
        <f t="shared" ref="A132:A195" si="11">+A131+1</f>
        <v>130</v>
      </c>
      <c r="B132" s="233">
        <f>VLOOKUP(DATE(YEAR(Dat_01!B$2)-2,MONTH(Dat_01!B$2),1)+A132,'[4]grafico diario'!$A:$D,1,)</f>
        <v>45269</v>
      </c>
      <c r="C132" s="234">
        <f>VLOOKUP($B132,[4]IndEolico10!$D:$M,4)/1000</f>
        <v>315.39542499999999</v>
      </c>
      <c r="D132" s="235">
        <f>VLOOKUP($B132,[4]IndEolico10!$D:$M,7)/1000</f>
        <v>195.62485934287386</v>
      </c>
      <c r="E132" s="234">
        <f t="shared" si="8"/>
        <v>195.62485934287386</v>
      </c>
      <c r="F132" s="239"/>
      <c r="G132" s="188" t="str">
        <f t="shared" si="9"/>
        <v/>
      </c>
      <c r="H132" s="236" t="str">
        <f t="shared" si="10"/>
        <v/>
      </c>
      <c r="I132" s="237"/>
    </row>
    <row r="133" spans="1:9">
      <c r="A133" s="232">
        <f t="shared" si="11"/>
        <v>131</v>
      </c>
      <c r="B133" s="233">
        <f>VLOOKUP(DATE(YEAR(Dat_01!B$2)-2,MONTH(Dat_01!B$2),1)+A133,'[4]grafico diario'!$A:$D,1,)</f>
        <v>45270</v>
      </c>
      <c r="C133" s="234">
        <f>VLOOKUP($B133,[4]IndEolico10!$D:$M,4)/1000</f>
        <v>243.64799100000002</v>
      </c>
      <c r="D133" s="235">
        <f>VLOOKUP($B133,[4]IndEolico10!$D:$M,7)/1000</f>
        <v>195.62485934287386</v>
      </c>
      <c r="E133" s="234">
        <f t="shared" si="8"/>
        <v>195.62485934287386</v>
      </c>
      <c r="F133" s="239"/>
      <c r="G133" s="188" t="str">
        <f t="shared" si="9"/>
        <v/>
      </c>
      <c r="H133" s="236" t="str">
        <f t="shared" si="10"/>
        <v/>
      </c>
      <c r="I133" s="237"/>
    </row>
    <row r="134" spans="1:9">
      <c r="A134" s="232">
        <f t="shared" si="11"/>
        <v>132</v>
      </c>
      <c r="B134" s="233">
        <f>VLOOKUP(DATE(YEAR(Dat_01!B$2)-2,MONTH(Dat_01!B$2),1)+A134,'[4]grafico diario'!$A:$D,1,)</f>
        <v>45271</v>
      </c>
      <c r="C134" s="234">
        <f>VLOOKUP($B134,[4]IndEolico10!$D:$M,4)/1000</f>
        <v>251.44671599999998</v>
      </c>
      <c r="D134" s="235">
        <f>VLOOKUP($B134,[4]IndEolico10!$D:$M,7)/1000</f>
        <v>195.62485934287386</v>
      </c>
      <c r="E134" s="234">
        <f t="shared" si="8"/>
        <v>195.62485934287386</v>
      </c>
      <c r="F134" s="239"/>
      <c r="G134" s="188" t="str">
        <f t="shared" si="9"/>
        <v/>
      </c>
      <c r="H134" s="236" t="str">
        <f t="shared" si="10"/>
        <v/>
      </c>
      <c r="I134" s="237"/>
    </row>
    <row r="135" spans="1:9">
      <c r="A135" s="232">
        <f t="shared" si="11"/>
        <v>133</v>
      </c>
      <c r="B135" s="233">
        <f>VLOOKUP(DATE(YEAR(Dat_01!B$2)-2,MONTH(Dat_01!B$2),1)+A135,'[4]grafico diario'!$A:$D,1,)</f>
        <v>45272</v>
      </c>
      <c r="C135" s="234">
        <f>VLOOKUP($B135,[4]IndEolico10!$D:$M,4)/1000</f>
        <v>310.79321899999997</v>
      </c>
      <c r="D135" s="235">
        <f>VLOOKUP($B135,[4]IndEolico10!$D:$M,7)/1000</f>
        <v>195.62485934287386</v>
      </c>
      <c r="E135" s="234">
        <f t="shared" si="8"/>
        <v>195.62485934287386</v>
      </c>
      <c r="F135" s="239"/>
      <c r="G135" s="188" t="str">
        <f t="shared" si="9"/>
        <v/>
      </c>
      <c r="H135" s="236" t="str">
        <f t="shared" si="10"/>
        <v/>
      </c>
      <c r="I135" s="237"/>
    </row>
    <row r="136" spans="1:9">
      <c r="A136" s="232">
        <f t="shared" si="11"/>
        <v>134</v>
      </c>
      <c r="B136" s="233">
        <f>VLOOKUP(DATE(YEAR(Dat_01!B$2)-2,MONTH(Dat_01!B$2),1)+A136,'[4]grafico diario'!$A:$D,1,)</f>
        <v>45273</v>
      </c>
      <c r="C136" s="234">
        <f>VLOOKUP($B136,[4]IndEolico10!$D:$M,4)/1000</f>
        <v>360.35050200000001</v>
      </c>
      <c r="D136" s="235">
        <f>VLOOKUP($B136,[4]IndEolico10!$D:$M,7)/1000</f>
        <v>195.62485934287386</v>
      </c>
      <c r="E136" s="234">
        <f t="shared" si="8"/>
        <v>195.62485934287386</v>
      </c>
      <c r="F136" s="239"/>
      <c r="G136" s="188" t="str">
        <f t="shared" si="9"/>
        <v/>
      </c>
      <c r="H136" s="236" t="str">
        <f t="shared" si="10"/>
        <v/>
      </c>
      <c r="I136" s="237"/>
    </row>
    <row r="137" spans="1:9">
      <c r="A137" s="232">
        <f t="shared" si="11"/>
        <v>135</v>
      </c>
      <c r="B137" s="233">
        <f>VLOOKUP(DATE(YEAR(Dat_01!B$2)-2,MONTH(Dat_01!B$2),1)+A137,'[4]grafico diario'!$A:$D,1,)</f>
        <v>45274</v>
      </c>
      <c r="C137" s="234">
        <f>VLOOKUP($B137,[4]IndEolico10!$D:$M,4)/1000</f>
        <v>294.73806399999995</v>
      </c>
      <c r="D137" s="235">
        <f>VLOOKUP($B137,[4]IndEolico10!$D:$M,7)/1000</f>
        <v>195.62485934287386</v>
      </c>
      <c r="E137" s="234">
        <f t="shared" si="8"/>
        <v>195.62485934287386</v>
      </c>
      <c r="F137" s="239"/>
      <c r="G137" s="188" t="str">
        <f t="shared" si="9"/>
        <v/>
      </c>
      <c r="H137" s="236" t="str">
        <f t="shared" si="10"/>
        <v/>
      </c>
      <c r="I137" s="237"/>
    </row>
    <row r="138" spans="1:9">
      <c r="A138" s="232">
        <f t="shared" si="11"/>
        <v>136</v>
      </c>
      <c r="B138" s="233">
        <f>VLOOKUP(DATE(YEAR(Dat_01!B$2)-2,MONTH(Dat_01!B$2),1)+A138,'[4]grafico diario'!$A:$D,1,)</f>
        <v>45275</v>
      </c>
      <c r="C138" s="234">
        <f>VLOOKUP($B138,[4]IndEolico10!$D:$M,4)/1000</f>
        <v>242.31831599999998</v>
      </c>
      <c r="D138" s="235">
        <f>VLOOKUP($B138,[4]IndEolico10!$D:$M,7)/1000</f>
        <v>195.62485934287386</v>
      </c>
      <c r="E138" s="234">
        <f t="shared" si="8"/>
        <v>195.62485934287386</v>
      </c>
      <c r="F138" s="239"/>
      <c r="G138" s="188" t="str">
        <f t="shared" si="9"/>
        <v>D</v>
      </c>
      <c r="H138" s="236" t="str">
        <f t="shared" si="10"/>
        <v>195,6</v>
      </c>
      <c r="I138" s="237"/>
    </row>
    <row r="139" spans="1:9">
      <c r="A139" s="232">
        <f t="shared" si="11"/>
        <v>137</v>
      </c>
      <c r="B139" s="233">
        <f>VLOOKUP(DATE(YEAR(Dat_01!B$2)-2,MONTH(Dat_01!B$2),1)+A139,'[4]grafico diario'!$A:$D,1,)</f>
        <v>45276</v>
      </c>
      <c r="C139" s="234">
        <f>VLOOKUP($B139,[4]IndEolico10!$D:$M,4)/1000</f>
        <v>117.850365</v>
      </c>
      <c r="D139" s="235">
        <f>VLOOKUP($B139,[4]IndEolico10!$D:$M,7)/1000</f>
        <v>195.62485934287386</v>
      </c>
      <c r="E139" s="234">
        <f t="shared" si="8"/>
        <v>117.850365</v>
      </c>
      <c r="F139" s="239"/>
      <c r="G139" s="188" t="str">
        <f t="shared" si="9"/>
        <v/>
      </c>
      <c r="H139" s="236" t="str">
        <f t="shared" si="10"/>
        <v/>
      </c>
      <c r="I139" s="237"/>
    </row>
    <row r="140" spans="1:9">
      <c r="A140" s="232">
        <f t="shared" si="11"/>
        <v>138</v>
      </c>
      <c r="B140" s="233">
        <f>VLOOKUP(DATE(YEAR(Dat_01!B$2)-2,MONTH(Dat_01!B$2),1)+A140,'[4]grafico diario'!$A:$D,1,)</f>
        <v>45277</v>
      </c>
      <c r="C140" s="234">
        <f>VLOOKUP($B140,[4]IndEolico10!$D:$M,4)/1000</f>
        <v>36.720750000000002</v>
      </c>
      <c r="D140" s="235">
        <f>VLOOKUP($B140,[4]IndEolico10!$D:$M,7)/1000</f>
        <v>195.62485934287386</v>
      </c>
      <c r="E140" s="234">
        <f t="shared" si="8"/>
        <v>36.720750000000002</v>
      </c>
      <c r="F140" s="239"/>
      <c r="G140" s="188" t="str">
        <f t="shared" si="9"/>
        <v/>
      </c>
      <c r="H140" s="236" t="str">
        <f t="shared" si="10"/>
        <v/>
      </c>
      <c r="I140" s="237"/>
    </row>
    <row r="141" spans="1:9">
      <c r="A141" s="232">
        <f t="shared" si="11"/>
        <v>139</v>
      </c>
      <c r="B141" s="233">
        <f>VLOOKUP(DATE(YEAR(Dat_01!B$2)-2,MONTH(Dat_01!B$2),1)+A141,'[4]grafico diario'!$A:$D,1,)</f>
        <v>45278</v>
      </c>
      <c r="C141" s="234">
        <f>VLOOKUP($B141,[4]IndEolico10!$D:$M,4)/1000</f>
        <v>21.287457999999997</v>
      </c>
      <c r="D141" s="235">
        <f>VLOOKUP($B141,[4]IndEolico10!$D:$M,7)/1000</f>
        <v>195.62485934287386</v>
      </c>
      <c r="E141" s="234">
        <f t="shared" si="8"/>
        <v>21.287457999999997</v>
      </c>
      <c r="F141" s="239"/>
      <c r="G141" s="188" t="str">
        <f t="shared" si="9"/>
        <v/>
      </c>
      <c r="H141" s="236" t="str">
        <f t="shared" si="10"/>
        <v/>
      </c>
      <c r="I141" s="237"/>
    </row>
    <row r="142" spans="1:9">
      <c r="A142" s="232">
        <f t="shared" si="11"/>
        <v>140</v>
      </c>
      <c r="B142" s="233">
        <f>VLOOKUP(DATE(YEAR(Dat_01!B$2)-2,MONTH(Dat_01!B$2),1)+A142,'[4]grafico diario'!$A:$D,1,)</f>
        <v>45279</v>
      </c>
      <c r="C142" s="234">
        <f>VLOOKUP($B142,[4]IndEolico10!$D:$M,4)/1000</f>
        <v>100.578644</v>
      </c>
      <c r="D142" s="235">
        <f>VLOOKUP($B142,[4]IndEolico10!$D:$M,7)/1000</f>
        <v>195.62485934287386</v>
      </c>
      <c r="E142" s="234">
        <f t="shared" si="8"/>
        <v>100.578644</v>
      </c>
      <c r="F142" s="239"/>
      <c r="G142" s="188" t="str">
        <f t="shared" si="9"/>
        <v/>
      </c>
      <c r="H142" s="236" t="str">
        <f t="shared" si="10"/>
        <v/>
      </c>
      <c r="I142" s="237"/>
    </row>
    <row r="143" spans="1:9">
      <c r="A143" s="232">
        <f t="shared" si="11"/>
        <v>141</v>
      </c>
      <c r="B143" s="233">
        <f>VLOOKUP(DATE(YEAR(Dat_01!B$2)-2,MONTH(Dat_01!B$2),1)+A143,'[4]grafico diario'!$A:$D,1,)</f>
        <v>45280</v>
      </c>
      <c r="C143" s="234">
        <f>VLOOKUP($B143,[4]IndEolico10!$D:$M,4)/1000</f>
        <v>343.335375</v>
      </c>
      <c r="D143" s="235">
        <f>VLOOKUP($B143,[4]IndEolico10!$D:$M,7)/1000</f>
        <v>195.62485934287386</v>
      </c>
      <c r="E143" s="234">
        <f t="shared" si="8"/>
        <v>195.62485934287386</v>
      </c>
      <c r="F143" s="239"/>
      <c r="G143" s="188" t="str">
        <f t="shared" si="9"/>
        <v/>
      </c>
      <c r="H143" s="236" t="str">
        <f t="shared" si="10"/>
        <v/>
      </c>
      <c r="I143" s="237"/>
    </row>
    <row r="144" spans="1:9">
      <c r="A144" s="232">
        <f t="shared" si="11"/>
        <v>142</v>
      </c>
      <c r="B144" s="233">
        <f>VLOOKUP(DATE(YEAR(Dat_01!B$2)-2,MONTH(Dat_01!B$2),1)+A144,'[4]grafico diario'!$A:$D,1,)</f>
        <v>45281</v>
      </c>
      <c r="C144" s="234">
        <f>VLOOKUP($B144,[4]IndEolico10!$D:$M,4)/1000</f>
        <v>267.99624200000005</v>
      </c>
      <c r="D144" s="235">
        <f>VLOOKUP($B144,[4]IndEolico10!$D:$M,7)/1000</f>
        <v>195.62485934287386</v>
      </c>
      <c r="E144" s="234">
        <f t="shared" si="8"/>
        <v>195.62485934287386</v>
      </c>
      <c r="F144" s="239"/>
      <c r="G144" s="188" t="str">
        <f t="shared" si="9"/>
        <v/>
      </c>
      <c r="H144" s="236" t="str">
        <f t="shared" si="10"/>
        <v/>
      </c>
      <c r="I144" s="237"/>
    </row>
    <row r="145" spans="1:9">
      <c r="A145" s="232">
        <f t="shared" si="11"/>
        <v>143</v>
      </c>
      <c r="B145" s="233">
        <f>VLOOKUP(DATE(YEAR(Dat_01!B$2)-2,MONTH(Dat_01!B$2),1)+A145,'[4]grafico diario'!$A:$D,1,)</f>
        <v>45282</v>
      </c>
      <c r="C145" s="234">
        <f>VLOOKUP($B145,[4]IndEolico10!$D:$M,4)/1000</f>
        <v>261.92012600000004</v>
      </c>
      <c r="D145" s="235">
        <f>VLOOKUP($B145,[4]IndEolico10!$D:$M,7)/1000</f>
        <v>195.62485934287386</v>
      </c>
      <c r="E145" s="234">
        <f t="shared" si="8"/>
        <v>195.62485934287386</v>
      </c>
      <c r="F145" s="239"/>
      <c r="G145" s="188" t="str">
        <f t="shared" si="9"/>
        <v/>
      </c>
      <c r="H145" s="236" t="str">
        <f t="shared" si="10"/>
        <v/>
      </c>
      <c r="I145" s="237"/>
    </row>
    <row r="146" spans="1:9">
      <c r="A146" s="232">
        <f t="shared" si="11"/>
        <v>144</v>
      </c>
      <c r="B146" s="233">
        <f>VLOOKUP(DATE(YEAR(Dat_01!B$2)-2,MONTH(Dat_01!B$2),1)+A146,'[4]grafico diario'!$A:$D,1,)</f>
        <v>45283</v>
      </c>
      <c r="C146" s="234">
        <f>VLOOKUP($B146,[4]IndEolico10!$D:$M,4)/1000</f>
        <v>187.89280600000001</v>
      </c>
      <c r="D146" s="235">
        <f>VLOOKUP($B146,[4]IndEolico10!$D:$M,7)/1000</f>
        <v>195.62485934287386</v>
      </c>
      <c r="E146" s="234">
        <f t="shared" si="8"/>
        <v>187.89280600000001</v>
      </c>
      <c r="F146" s="239"/>
      <c r="G146" s="188" t="str">
        <f t="shared" si="9"/>
        <v/>
      </c>
      <c r="H146" s="236" t="str">
        <f t="shared" si="10"/>
        <v/>
      </c>
      <c r="I146" s="237"/>
    </row>
    <row r="147" spans="1:9">
      <c r="A147" s="232">
        <f t="shared" si="11"/>
        <v>145</v>
      </c>
      <c r="B147" s="233">
        <f>VLOOKUP(DATE(YEAR(Dat_01!B$2)-2,MONTH(Dat_01!B$2),1)+A147,'[4]grafico diario'!$A:$D,1,)</f>
        <v>45284</v>
      </c>
      <c r="C147" s="234">
        <f>VLOOKUP($B147,[4]IndEolico10!$D:$M,4)/1000</f>
        <v>40.785699999999999</v>
      </c>
      <c r="D147" s="235">
        <f>VLOOKUP($B147,[4]IndEolico10!$D:$M,7)/1000</f>
        <v>195.62485934287386</v>
      </c>
      <c r="E147" s="234">
        <f t="shared" si="8"/>
        <v>40.785699999999999</v>
      </c>
      <c r="F147" s="239"/>
      <c r="G147" s="188" t="str">
        <f t="shared" si="9"/>
        <v/>
      </c>
      <c r="H147" s="236" t="str">
        <f t="shared" si="10"/>
        <v/>
      </c>
      <c r="I147" s="237"/>
    </row>
    <row r="148" spans="1:9">
      <c r="A148" s="232">
        <f t="shared" si="11"/>
        <v>146</v>
      </c>
      <c r="B148" s="233">
        <f>VLOOKUP(DATE(YEAR(Dat_01!B$2)-2,MONTH(Dat_01!B$2),1)+A148,'[4]grafico diario'!$A:$D,1,)</f>
        <v>45285</v>
      </c>
      <c r="C148" s="234">
        <f>VLOOKUP($B148,[4]IndEolico10!$D:$M,4)/1000</f>
        <v>34.930998000000002</v>
      </c>
      <c r="D148" s="235">
        <f>VLOOKUP($B148,[4]IndEolico10!$D:$M,7)/1000</f>
        <v>195.62485934287386</v>
      </c>
      <c r="E148" s="234">
        <f t="shared" si="8"/>
        <v>34.930998000000002</v>
      </c>
      <c r="F148" s="239"/>
      <c r="G148" s="188" t="str">
        <f t="shared" si="9"/>
        <v/>
      </c>
      <c r="H148" s="236" t="str">
        <f t="shared" si="10"/>
        <v/>
      </c>
      <c r="I148" s="237"/>
    </row>
    <row r="149" spans="1:9">
      <c r="A149" s="232">
        <f t="shared" si="11"/>
        <v>147</v>
      </c>
      <c r="B149" s="233">
        <f>VLOOKUP(DATE(YEAR(Dat_01!B$2)-2,MONTH(Dat_01!B$2),1)+A149,'[4]grafico diario'!$A:$D,1,)</f>
        <v>45286</v>
      </c>
      <c r="C149" s="234">
        <f>VLOOKUP($B149,[4]IndEolico10!$D:$M,4)/1000</f>
        <v>56.949647000000006</v>
      </c>
      <c r="D149" s="235">
        <f>VLOOKUP($B149,[4]IndEolico10!$D:$M,7)/1000</f>
        <v>195.62485934287386</v>
      </c>
      <c r="E149" s="234">
        <f t="shared" si="8"/>
        <v>56.949647000000006</v>
      </c>
      <c r="F149" s="239"/>
      <c r="G149" s="188" t="str">
        <f t="shared" si="9"/>
        <v/>
      </c>
      <c r="H149" s="236" t="str">
        <f t="shared" si="10"/>
        <v/>
      </c>
      <c r="I149" s="237"/>
    </row>
    <row r="150" spans="1:9">
      <c r="A150" s="232">
        <f t="shared" si="11"/>
        <v>148</v>
      </c>
      <c r="B150" s="233">
        <f>VLOOKUP(DATE(YEAR(Dat_01!B$2)-2,MONTH(Dat_01!B$2),1)+A150,'[4]grafico diario'!$A:$D,1,)</f>
        <v>45287</v>
      </c>
      <c r="C150" s="234">
        <f>VLOOKUP($B150,[4]IndEolico10!$D:$M,4)/1000</f>
        <v>117.74673300000001</v>
      </c>
      <c r="D150" s="235">
        <f>VLOOKUP($B150,[4]IndEolico10!$D:$M,7)/1000</f>
        <v>195.62485934287386</v>
      </c>
      <c r="E150" s="234">
        <f t="shared" si="8"/>
        <v>117.74673300000001</v>
      </c>
      <c r="F150" s="239"/>
      <c r="G150" s="188" t="str">
        <f t="shared" si="9"/>
        <v/>
      </c>
      <c r="H150" s="236" t="str">
        <f t="shared" si="10"/>
        <v/>
      </c>
      <c r="I150" s="237"/>
    </row>
    <row r="151" spans="1:9">
      <c r="A151" s="232">
        <f t="shared" si="11"/>
        <v>149</v>
      </c>
      <c r="B151" s="233">
        <f>VLOOKUP(DATE(YEAR(Dat_01!B$2)-2,MONTH(Dat_01!B$2),1)+A151,'[4]grafico diario'!$A:$D,1,)</f>
        <v>45288</v>
      </c>
      <c r="C151" s="234">
        <f>VLOOKUP($B151,[4]IndEolico10!$D:$M,4)/1000</f>
        <v>83.808848999999995</v>
      </c>
      <c r="D151" s="235">
        <f>VLOOKUP($B151,[4]IndEolico10!$D:$M,7)/1000</f>
        <v>195.62485934287386</v>
      </c>
      <c r="E151" s="234">
        <f t="shared" si="8"/>
        <v>83.808848999999995</v>
      </c>
      <c r="F151" s="239"/>
      <c r="G151" s="188" t="str">
        <f t="shared" si="9"/>
        <v/>
      </c>
      <c r="H151" s="236" t="str">
        <f t="shared" si="10"/>
        <v/>
      </c>
      <c r="I151" s="237"/>
    </row>
    <row r="152" spans="1:9">
      <c r="A152" s="232">
        <f t="shared" si="11"/>
        <v>150</v>
      </c>
      <c r="B152" s="233">
        <f>VLOOKUP(DATE(YEAR(Dat_01!B$2)-2,MONTH(Dat_01!B$2),1)+A152,'[4]grafico diario'!$A:$D,1,)</f>
        <v>45289</v>
      </c>
      <c r="C152" s="234">
        <f>VLOOKUP($B152,[4]IndEolico10!$D:$M,4)/1000</f>
        <v>39.407254999999999</v>
      </c>
      <c r="D152" s="235">
        <f>VLOOKUP($B152,[4]IndEolico10!$D:$M,7)/1000</f>
        <v>195.62485934287386</v>
      </c>
      <c r="E152" s="234">
        <f t="shared" si="8"/>
        <v>39.407254999999999</v>
      </c>
      <c r="F152" s="239"/>
      <c r="G152" s="188" t="str">
        <f t="shared" si="9"/>
        <v/>
      </c>
      <c r="H152" s="236" t="str">
        <f t="shared" si="10"/>
        <v/>
      </c>
      <c r="I152" s="237"/>
    </row>
    <row r="153" spans="1:9">
      <c r="A153" s="232">
        <f t="shared" si="11"/>
        <v>151</v>
      </c>
      <c r="B153" s="233">
        <f>VLOOKUP(DATE(YEAR(Dat_01!B$2)-2,MONTH(Dat_01!B$2),1)+A153,'[4]grafico diario'!$A:$D,1,)</f>
        <v>45290</v>
      </c>
      <c r="C153" s="234">
        <f>VLOOKUP($B153,[4]IndEolico10!$D:$M,4)/1000</f>
        <v>137.48146800000001</v>
      </c>
      <c r="D153" s="235">
        <f>VLOOKUP($B153,[4]IndEolico10!$D:$M,7)/1000</f>
        <v>195.62485934287386</v>
      </c>
      <c r="E153" s="234">
        <f t="shared" si="8"/>
        <v>137.48146800000001</v>
      </c>
      <c r="F153" s="239"/>
      <c r="G153" s="188" t="str">
        <f t="shared" si="9"/>
        <v/>
      </c>
      <c r="H153" s="236" t="str">
        <f t="shared" si="10"/>
        <v/>
      </c>
      <c r="I153" s="237"/>
    </row>
    <row r="154" spans="1:9">
      <c r="A154" s="232">
        <f t="shared" si="11"/>
        <v>152</v>
      </c>
      <c r="B154" s="233">
        <f>VLOOKUP(DATE(YEAR(Dat_01!B$2)-2,MONTH(Dat_01!B$2),1)+A154,'[4]grafico diario'!$A:$D,1,)</f>
        <v>45291</v>
      </c>
      <c r="C154" s="234">
        <f>VLOOKUP($B154,[4]IndEolico10!$D:$M,4)/1000</f>
        <v>235.43440200000001</v>
      </c>
      <c r="D154" s="235">
        <f>VLOOKUP($B154,[4]IndEolico10!$D:$M,7)/1000</f>
        <v>195.62485934287386</v>
      </c>
      <c r="E154" s="234">
        <f t="shared" si="8"/>
        <v>195.62485934287386</v>
      </c>
      <c r="F154" s="239"/>
      <c r="G154" s="188" t="str">
        <f t="shared" si="9"/>
        <v/>
      </c>
      <c r="H154" s="236" t="str">
        <f t="shared" si="10"/>
        <v/>
      </c>
      <c r="I154" s="237"/>
    </row>
    <row r="155" spans="1:9">
      <c r="A155" s="232">
        <f t="shared" si="11"/>
        <v>153</v>
      </c>
      <c r="B155" s="233">
        <f>VLOOKUP(DATE(YEAR(Dat_01!B$2)-2,MONTH(Dat_01!B$2),1)+A155,'[4]grafico diario'!$A:$D,1,)</f>
        <v>45292</v>
      </c>
      <c r="C155" s="234">
        <f>VLOOKUP($B155,[4]IndEolico10!$D:$M,4)/1000</f>
        <v>160.07481100000001</v>
      </c>
      <c r="D155" s="235">
        <f>VLOOKUP($B155,[4]IndEolico10!$D:$M,7)/1000</f>
        <v>226.69698541636285</v>
      </c>
      <c r="E155" s="234">
        <f t="shared" si="8"/>
        <v>160.07481100000001</v>
      </c>
      <c r="F155" s="237">
        <f>YEAR(B155)</f>
        <v>2024</v>
      </c>
      <c r="G155" s="188" t="str">
        <f t="shared" si="9"/>
        <v/>
      </c>
      <c r="H155" s="236" t="str">
        <f t="shared" si="10"/>
        <v/>
      </c>
      <c r="I155" s="237"/>
    </row>
    <row r="156" spans="1:9">
      <c r="A156" s="232">
        <f t="shared" si="11"/>
        <v>154</v>
      </c>
      <c r="B156" s="233">
        <f>VLOOKUP(DATE(YEAR(Dat_01!B$2)-2,MONTH(Dat_01!B$2),1)+A156,'[4]grafico diario'!$A:$D,1,)</f>
        <v>45293</v>
      </c>
      <c r="C156" s="234">
        <f>VLOOKUP($B156,[4]IndEolico10!$D:$M,4)/1000</f>
        <v>307.25113500000003</v>
      </c>
      <c r="D156" s="235">
        <f>VLOOKUP($B156,[4]IndEolico10!$D:$M,7)/1000</f>
        <v>226.69698541636285</v>
      </c>
      <c r="E156" s="234">
        <f t="shared" si="8"/>
        <v>226.69698541636285</v>
      </c>
      <c r="F156" s="239"/>
      <c r="G156" s="188" t="str">
        <f t="shared" si="9"/>
        <v/>
      </c>
      <c r="H156" s="236" t="str">
        <f t="shared" si="10"/>
        <v/>
      </c>
      <c r="I156" s="237"/>
    </row>
    <row r="157" spans="1:9">
      <c r="A157" s="232">
        <f t="shared" si="11"/>
        <v>155</v>
      </c>
      <c r="B157" s="233">
        <f>VLOOKUP(DATE(YEAR(Dat_01!B$2)-2,MONTH(Dat_01!B$2),1)+A157,'[4]grafico diario'!$A:$D,1,)</f>
        <v>45294</v>
      </c>
      <c r="C157" s="234">
        <f>VLOOKUP($B157,[4]IndEolico10!$D:$M,4)/1000</f>
        <v>284.84383399999996</v>
      </c>
      <c r="D157" s="235">
        <f>VLOOKUP($B157,[4]IndEolico10!$D:$M,7)/1000</f>
        <v>226.69698541636285</v>
      </c>
      <c r="E157" s="234">
        <f t="shared" si="8"/>
        <v>226.69698541636285</v>
      </c>
      <c r="F157" s="239"/>
      <c r="G157" s="188" t="str">
        <f t="shared" si="9"/>
        <v/>
      </c>
      <c r="H157" s="236" t="str">
        <f t="shared" si="10"/>
        <v/>
      </c>
      <c r="I157" s="237"/>
    </row>
    <row r="158" spans="1:9">
      <c r="A158" s="232">
        <f t="shared" si="11"/>
        <v>156</v>
      </c>
      <c r="B158" s="233">
        <f>VLOOKUP(DATE(YEAR(Dat_01!B$2)-2,MONTH(Dat_01!B$2),1)+A158,'[4]grafico diario'!$A:$D,1,)</f>
        <v>45295</v>
      </c>
      <c r="C158" s="234">
        <f>VLOOKUP($B158,[4]IndEolico10!$D:$M,4)/1000</f>
        <v>138.26594200000002</v>
      </c>
      <c r="D158" s="235">
        <f>VLOOKUP($B158,[4]IndEolico10!$D:$M,7)/1000</f>
        <v>226.69698541636285</v>
      </c>
      <c r="E158" s="234">
        <f t="shared" si="8"/>
        <v>138.26594200000002</v>
      </c>
      <c r="F158" s="239"/>
      <c r="G158" s="188" t="str">
        <f t="shared" si="9"/>
        <v/>
      </c>
      <c r="H158" s="236" t="str">
        <f t="shared" si="10"/>
        <v/>
      </c>
      <c r="I158" s="237"/>
    </row>
    <row r="159" spans="1:9">
      <c r="A159" s="232">
        <f t="shared" si="11"/>
        <v>157</v>
      </c>
      <c r="B159" s="233">
        <f>VLOOKUP(DATE(YEAR(Dat_01!B$2)-2,MONTH(Dat_01!B$2),1)+A159,'[4]grafico diario'!$A:$D,1,)</f>
        <v>45296</v>
      </c>
      <c r="C159" s="234">
        <f>VLOOKUP($B159,[4]IndEolico10!$D:$M,4)/1000</f>
        <v>306.23014400000005</v>
      </c>
      <c r="D159" s="235">
        <f>VLOOKUP($B159,[4]IndEolico10!$D:$M,7)/1000</f>
        <v>226.69698541636285</v>
      </c>
      <c r="E159" s="234">
        <f t="shared" si="8"/>
        <v>226.69698541636285</v>
      </c>
      <c r="F159" s="239"/>
      <c r="G159" s="188" t="str">
        <f t="shared" si="9"/>
        <v/>
      </c>
      <c r="H159" s="236" t="str">
        <f t="shared" si="10"/>
        <v/>
      </c>
      <c r="I159" s="237"/>
    </row>
    <row r="160" spans="1:9">
      <c r="A160" s="232">
        <f t="shared" si="11"/>
        <v>158</v>
      </c>
      <c r="B160" s="233">
        <f>VLOOKUP(DATE(YEAR(Dat_01!B$2)-2,MONTH(Dat_01!B$2),1)+A160,'[4]grafico diario'!$A:$D,1,)</f>
        <v>45297</v>
      </c>
      <c r="C160" s="234">
        <f>VLOOKUP($B160,[4]IndEolico10!$D:$M,4)/1000</f>
        <v>314.35115800000005</v>
      </c>
      <c r="D160" s="235">
        <f>VLOOKUP($B160,[4]IndEolico10!$D:$M,7)/1000</f>
        <v>226.69698541636285</v>
      </c>
      <c r="E160" s="234">
        <f t="shared" si="8"/>
        <v>226.69698541636285</v>
      </c>
      <c r="F160" s="239"/>
      <c r="G160" s="188" t="str">
        <f t="shared" si="9"/>
        <v/>
      </c>
      <c r="H160" s="236" t="str">
        <f t="shared" si="10"/>
        <v/>
      </c>
      <c r="I160" s="237"/>
    </row>
    <row r="161" spans="1:9">
      <c r="A161" s="232">
        <f t="shared" si="11"/>
        <v>159</v>
      </c>
      <c r="B161" s="233">
        <f>VLOOKUP(DATE(YEAR(Dat_01!B$2)-2,MONTH(Dat_01!B$2),1)+A161,'[4]grafico diario'!$A:$D,1,)</f>
        <v>45298</v>
      </c>
      <c r="C161" s="234">
        <f>VLOOKUP($B161,[4]IndEolico10!$D:$M,4)/1000</f>
        <v>266.50268299999993</v>
      </c>
      <c r="D161" s="235">
        <f>VLOOKUP($B161,[4]IndEolico10!$D:$M,7)/1000</f>
        <v>226.69698541636285</v>
      </c>
      <c r="E161" s="234">
        <f t="shared" si="8"/>
        <v>226.69698541636285</v>
      </c>
      <c r="F161" s="239"/>
      <c r="G161" s="188" t="str">
        <f t="shared" si="9"/>
        <v/>
      </c>
      <c r="H161" s="236" t="str">
        <f t="shared" si="10"/>
        <v/>
      </c>
      <c r="I161" s="237"/>
    </row>
    <row r="162" spans="1:9">
      <c r="A162" s="232">
        <f t="shared" si="11"/>
        <v>160</v>
      </c>
      <c r="B162" s="233">
        <f>VLOOKUP(DATE(YEAR(Dat_01!B$2)-2,MONTH(Dat_01!B$2),1)+A162,'[4]grafico diario'!$A:$D,1,)</f>
        <v>45299</v>
      </c>
      <c r="C162" s="234">
        <f>VLOOKUP($B162,[4]IndEolico10!$D:$M,4)/1000</f>
        <v>194.88375699999997</v>
      </c>
      <c r="D162" s="235">
        <f>VLOOKUP($B162,[4]IndEolico10!$D:$M,7)/1000</f>
        <v>226.69698541636285</v>
      </c>
      <c r="E162" s="234">
        <f t="shared" si="8"/>
        <v>194.88375699999997</v>
      </c>
      <c r="F162" s="239"/>
      <c r="G162" s="188" t="str">
        <f t="shared" si="9"/>
        <v/>
      </c>
      <c r="H162" s="236" t="str">
        <f t="shared" si="10"/>
        <v/>
      </c>
      <c r="I162" s="237"/>
    </row>
    <row r="163" spans="1:9">
      <c r="A163" s="232">
        <f t="shared" si="11"/>
        <v>161</v>
      </c>
      <c r="B163" s="233">
        <f>VLOOKUP(DATE(YEAR(Dat_01!B$2)-2,MONTH(Dat_01!B$2),1)+A163,'[4]grafico diario'!$A:$D,1,)</f>
        <v>45300</v>
      </c>
      <c r="C163" s="234">
        <f>VLOOKUP($B163,[4]IndEolico10!$D:$M,4)/1000</f>
        <v>24.609955000000003</v>
      </c>
      <c r="D163" s="235">
        <f>VLOOKUP($B163,[4]IndEolico10!$D:$M,7)/1000</f>
        <v>226.69698541636285</v>
      </c>
      <c r="E163" s="234">
        <f t="shared" si="8"/>
        <v>24.609955000000003</v>
      </c>
      <c r="F163" s="239"/>
      <c r="G163" s="188" t="str">
        <f t="shared" si="9"/>
        <v/>
      </c>
      <c r="H163" s="236" t="str">
        <f t="shared" si="10"/>
        <v/>
      </c>
      <c r="I163" s="237"/>
    </row>
    <row r="164" spans="1:9">
      <c r="A164" s="232">
        <f t="shared" si="11"/>
        <v>162</v>
      </c>
      <c r="B164" s="233">
        <f>VLOOKUP(DATE(YEAR(Dat_01!B$2)-2,MONTH(Dat_01!B$2),1)+A164,'[4]grafico diario'!$A:$D,1,)</f>
        <v>45301</v>
      </c>
      <c r="C164" s="234">
        <f>VLOOKUP($B164,[4]IndEolico10!$D:$M,4)/1000</f>
        <v>90.572484000000003</v>
      </c>
      <c r="D164" s="235">
        <f>VLOOKUP($B164,[4]IndEolico10!$D:$M,7)/1000</f>
        <v>226.69698541636285</v>
      </c>
      <c r="E164" s="234">
        <f t="shared" si="8"/>
        <v>90.572484000000003</v>
      </c>
      <c r="F164" s="239"/>
      <c r="G164" s="188" t="str">
        <f t="shared" si="9"/>
        <v/>
      </c>
      <c r="H164" s="236" t="str">
        <f t="shared" si="10"/>
        <v/>
      </c>
      <c r="I164" s="237"/>
    </row>
    <row r="165" spans="1:9">
      <c r="A165" s="232">
        <f t="shared" si="11"/>
        <v>163</v>
      </c>
      <c r="B165" s="233">
        <f>VLOOKUP(DATE(YEAR(Dat_01!B$2)-2,MONTH(Dat_01!B$2),1)+A165,'[4]grafico diario'!$A:$D,1,)</f>
        <v>45302</v>
      </c>
      <c r="C165" s="234">
        <f>VLOOKUP($B165,[4]IndEolico10!$D:$M,4)/1000</f>
        <v>145.88266300000001</v>
      </c>
      <c r="D165" s="235">
        <f>VLOOKUP($B165,[4]IndEolico10!$D:$M,7)/1000</f>
        <v>226.69698541636285</v>
      </c>
      <c r="E165" s="234">
        <f t="shared" si="8"/>
        <v>145.88266300000001</v>
      </c>
      <c r="F165" s="239"/>
      <c r="G165" s="188" t="str">
        <f t="shared" si="9"/>
        <v/>
      </c>
      <c r="H165" s="236" t="str">
        <f t="shared" si="10"/>
        <v/>
      </c>
      <c r="I165" s="237"/>
    </row>
    <row r="166" spans="1:9">
      <c r="A166" s="232">
        <f t="shared" si="11"/>
        <v>164</v>
      </c>
      <c r="B166" s="233">
        <f>VLOOKUP(DATE(YEAR(Dat_01!B$2)-2,MONTH(Dat_01!B$2),1)+A166,'[4]grafico diario'!$A:$D,1,)</f>
        <v>45303</v>
      </c>
      <c r="C166" s="234">
        <f>VLOOKUP($B166,[4]IndEolico10!$D:$M,4)/1000</f>
        <v>123.754503</v>
      </c>
      <c r="D166" s="235">
        <f>VLOOKUP($B166,[4]IndEolico10!$D:$M,7)/1000</f>
        <v>226.69698541636285</v>
      </c>
      <c r="E166" s="234">
        <f t="shared" si="8"/>
        <v>123.754503</v>
      </c>
      <c r="F166" s="239"/>
      <c r="G166" s="188" t="str">
        <f t="shared" si="9"/>
        <v/>
      </c>
      <c r="H166" s="236" t="str">
        <f t="shared" si="10"/>
        <v/>
      </c>
      <c r="I166" s="237"/>
    </row>
    <row r="167" spans="1:9">
      <c r="A167" s="232">
        <f t="shared" si="11"/>
        <v>165</v>
      </c>
      <c r="B167" s="233">
        <f>VLOOKUP(DATE(YEAR(Dat_01!B$2)-2,MONTH(Dat_01!B$2),1)+A167,'[4]grafico diario'!$A:$D,1,)</f>
        <v>45304</v>
      </c>
      <c r="C167" s="234">
        <f>VLOOKUP($B167,[4]IndEolico10!$D:$M,4)/1000</f>
        <v>155.99460099999999</v>
      </c>
      <c r="D167" s="235">
        <f>VLOOKUP($B167,[4]IndEolico10!$D:$M,7)/1000</f>
        <v>226.69698541636285</v>
      </c>
      <c r="E167" s="234">
        <f t="shared" si="8"/>
        <v>155.99460099999999</v>
      </c>
      <c r="F167" s="239"/>
      <c r="G167" s="188" t="str">
        <f t="shared" si="9"/>
        <v/>
      </c>
      <c r="H167" s="236" t="str">
        <f t="shared" si="10"/>
        <v/>
      </c>
      <c r="I167" s="237"/>
    </row>
    <row r="168" spans="1:9">
      <c r="A168" s="232">
        <f t="shared" si="11"/>
        <v>166</v>
      </c>
      <c r="B168" s="233">
        <f>VLOOKUP(DATE(YEAR(Dat_01!B$2)-2,MONTH(Dat_01!B$2),1)+A168,'[4]grafico diario'!$A:$D,1,)</f>
        <v>45305</v>
      </c>
      <c r="C168" s="234">
        <f>VLOOKUP($B168,[4]IndEolico10!$D:$M,4)/1000</f>
        <v>262.74895299999997</v>
      </c>
      <c r="D168" s="235">
        <f>VLOOKUP($B168,[4]IndEolico10!$D:$M,7)/1000</f>
        <v>226.69698541636285</v>
      </c>
      <c r="E168" s="234">
        <f t="shared" si="8"/>
        <v>226.69698541636285</v>
      </c>
      <c r="F168" s="239"/>
      <c r="G168" s="188" t="str">
        <f t="shared" si="9"/>
        <v/>
      </c>
      <c r="H168" s="236" t="str">
        <f t="shared" si="10"/>
        <v/>
      </c>
      <c r="I168" s="237"/>
    </row>
    <row r="169" spans="1:9">
      <c r="A169" s="232">
        <f t="shared" si="11"/>
        <v>167</v>
      </c>
      <c r="B169" s="233">
        <f>VLOOKUP(DATE(YEAR(Dat_01!B$2)-2,MONTH(Dat_01!B$2),1)+A169,'[4]grafico diario'!$A:$D,1,)</f>
        <v>45306</v>
      </c>
      <c r="C169" s="234">
        <f>VLOOKUP($B169,[4]IndEolico10!$D:$M,4)/1000</f>
        <v>262.54821800000002</v>
      </c>
      <c r="D169" s="235">
        <f>VLOOKUP($B169,[4]IndEolico10!$D:$M,7)/1000</f>
        <v>226.69698541636285</v>
      </c>
      <c r="E169" s="234">
        <f t="shared" si="8"/>
        <v>226.69698541636285</v>
      </c>
      <c r="F169" s="237"/>
      <c r="G169" s="188" t="str">
        <f t="shared" si="9"/>
        <v>E</v>
      </c>
      <c r="H169" s="236" t="str">
        <f t="shared" si="10"/>
        <v>226,7</v>
      </c>
      <c r="I169" s="237"/>
    </row>
    <row r="170" spans="1:9">
      <c r="A170" s="232">
        <f t="shared" si="11"/>
        <v>168</v>
      </c>
      <c r="B170" s="233">
        <f>VLOOKUP(DATE(YEAR(Dat_01!B$2)-2,MONTH(Dat_01!B$2),1)+A170,'[4]grafico diario'!$A:$D,1,)</f>
        <v>45307</v>
      </c>
      <c r="C170" s="234">
        <f>VLOOKUP($B170,[4]IndEolico10!$D:$M,4)/1000</f>
        <v>314.56918899999999</v>
      </c>
      <c r="D170" s="235">
        <f>VLOOKUP($B170,[4]IndEolico10!$D:$M,7)/1000</f>
        <v>226.69698541636285</v>
      </c>
      <c r="E170" s="234">
        <f t="shared" si="8"/>
        <v>226.69698541636285</v>
      </c>
      <c r="F170" s="239"/>
      <c r="G170" s="188" t="str">
        <f t="shared" si="9"/>
        <v/>
      </c>
      <c r="H170" s="236" t="str">
        <f t="shared" si="10"/>
        <v/>
      </c>
      <c r="I170" s="237"/>
    </row>
    <row r="171" spans="1:9">
      <c r="A171" s="232">
        <f t="shared" si="11"/>
        <v>169</v>
      </c>
      <c r="B171" s="233">
        <f>VLOOKUP(DATE(YEAR(Dat_01!B$2)-2,MONTH(Dat_01!B$2),1)+A171,'[4]grafico diario'!$A:$D,1,)</f>
        <v>45308</v>
      </c>
      <c r="C171" s="234">
        <f>VLOOKUP($B171,[4]IndEolico10!$D:$M,4)/1000</f>
        <v>415.95359200000001</v>
      </c>
      <c r="D171" s="235">
        <f>VLOOKUP($B171,[4]IndEolico10!$D:$M,7)/1000</f>
        <v>226.69698541636285</v>
      </c>
      <c r="E171" s="234">
        <f t="shared" si="8"/>
        <v>226.69698541636285</v>
      </c>
      <c r="F171" s="239"/>
      <c r="G171" s="188" t="str">
        <f t="shared" si="9"/>
        <v/>
      </c>
      <c r="H171" s="236" t="str">
        <f t="shared" si="10"/>
        <v/>
      </c>
      <c r="I171" s="237"/>
    </row>
    <row r="172" spans="1:9">
      <c r="A172" s="232">
        <f t="shared" si="11"/>
        <v>170</v>
      </c>
      <c r="B172" s="233">
        <f>VLOOKUP(DATE(YEAR(Dat_01!B$2)-2,MONTH(Dat_01!B$2),1)+A172,'[4]grafico diario'!$A:$D,1,)</f>
        <v>45309</v>
      </c>
      <c r="C172" s="234">
        <f>VLOOKUP($B172,[4]IndEolico10!$D:$M,4)/1000</f>
        <v>316.25680999999997</v>
      </c>
      <c r="D172" s="235">
        <f>VLOOKUP($B172,[4]IndEolico10!$D:$M,7)/1000</f>
        <v>226.69698541636285</v>
      </c>
      <c r="E172" s="234">
        <f t="shared" si="8"/>
        <v>226.69698541636285</v>
      </c>
      <c r="F172" s="239"/>
      <c r="G172" s="188" t="str">
        <f t="shared" si="9"/>
        <v/>
      </c>
      <c r="H172" s="236" t="str">
        <f t="shared" si="10"/>
        <v/>
      </c>
      <c r="I172" s="237"/>
    </row>
    <row r="173" spans="1:9">
      <c r="A173" s="232">
        <f t="shared" si="11"/>
        <v>171</v>
      </c>
      <c r="B173" s="233">
        <f>VLOOKUP(DATE(YEAR(Dat_01!B$2)-2,MONTH(Dat_01!B$2),1)+A173,'[4]grafico diario'!$A:$D,1,)</f>
        <v>45310</v>
      </c>
      <c r="C173" s="234">
        <f>VLOOKUP($B173,[4]IndEolico10!$D:$M,4)/1000</f>
        <v>284.46691100000004</v>
      </c>
      <c r="D173" s="235">
        <f>VLOOKUP($B173,[4]IndEolico10!$D:$M,7)/1000</f>
        <v>226.69698541636285</v>
      </c>
      <c r="E173" s="234">
        <f t="shared" si="8"/>
        <v>226.69698541636285</v>
      </c>
      <c r="F173" s="239"/>
      <c r="G173" s="188" t="str">
        <f t="shared" si="9"/>
        <v/>
      </c>
      <c r="H173" s="236" t="str">
        <f t="shared" si="10"/>
        <v/>
      </c>
      <c r="I173" s="237"/>
    </row>
    <row r="174" spans="1:9">
      <c r="A174" s="232">
        <f t="shared" si="11"/>
        <v>172</v>
      </c>
      <c r="B174" s="233">
        <f>VLOOKUP(DATE(YEAR(Dat_01!B$2)-2,MONTH(Dat_01!B$2),1)+A174,'[4]grafico diario'!$A:$D,1,)</f>
        <v>45311</v>
      </c>
      <c r="C174" s="234">
        <f>VLOOKUP($B174,[4]IndEolico10!$D:$M,4)/1000</f>
        <v>128.54224099999999</v>
      </c>
      <c r="D174" s="235">
        <f>VLOOKUP($B174,[4]IndEolico10!$D:$M,7)/1000</f>
        <v>226.69698541636285</v>
      </c>
      <c r="E174" s="234">
        <f t="shared" si="8"/>
        <v>128.54224099999999</v>
      </c>
      <c r="F174" s="239"/>
      <c r="G174" s="188" t="str">
        <f t="shared" si="9"/>
        <v/>
      </c>
      <c r="H174" s="236" t="str">
        <f t="shared" si="10"/>
        <v/>
      </c>
      <c r="I174" s="237"/>
    </row>
    <row r="175" spans="1:9">
      <c r="A175" s="232">
        <f t="shared" si="11"/>
        <v>173</v>
      </c>
      <c r="B175" s="233">
        <f>VLOOKUP(DATE(YEAR(Dat_01!B$2)-2,MONTH(Dat_01!B$2),1)+A175,'[4]grafico diario'!$A:$D,1,)</f>
        <v>45312</v>
      </c>
      <c r="C175" s="234">
        <f>VLOOKUP($B175,[4]IndEolico10!$D:$M,4)/1000</f>
        <v>122.77217300000001</v>
      </c>
      <c r="D175" s="235">
        <f>VLOOKUP($B175,[4]IndEolico10!$D:$M,7)/1000</f>
        <v>226.69698541636285</v>
      </c>
      <c r="E175" s="234">
        <f t="shared" si="8"/>
        <v>122.77217300000001</v>
      </c>
      <c r="F175" s="239"/>
      <c r="G175" s="188" t="str">
        <f t="shared" si="9"/>
        <v/>
      </c>
      <c r="H175" s="236" t="str">
        <f t="shared" si="10"/>
        <v/>
      </c>
      <c r="I175" s="237"/>
    </row>
    <row r="176" spans="1:9">
      <c r="A176" s="232">
        <f t="shared" si="11"/>
        <v>174</v>
      </c>
      <c r="B176" s="233">
        <f>VLOOKUP(DATE(YEAR(Dat_01!B$2)-2,MONTH(Dat_01!B$2),1)+A176,'[4]grafico diario'!$A:$D,1,)</f>
        <v>45313</v>
      </c>
      <c r="C176" s="234">
        <f>VLOOKUP($B176,[4]IndEolico10!$D:$M,4)/1000</f>
        <v>208.51628600000001</v>
      </c>
      <c r="D176" s="235">
        <f>VLOOKUP($B176,[4]IndEolico10!$D:$M,7)/1000</f>
        <v>226.69698541636285</v>
      </c>
      <c r="E176" s="234">
        <f t="shared" si="8"/>
        <v>208.51628600000001</v>
      </c>
      <c r="F176" s="239"/>
      <c r="G176" s="188" t="str">
        <f t="shared" si="9"/>
        <v/>
      </c>
      <c r="H176" s="236" t="str">
        <f t="shared" si="10"/>
        <v/>
      </c>
      <c r="I176" s="237"/>
    </row>
    <row r="177" spans="1:9">
      <c r="A177" s="232">
        <f t="shared" si="11"/>
        <v>175</v>
      </c>
      <c r="B177" s="233">
        <f>VLOOKUP(DATE(YEAR(Dat_01!B$2)-2,MONTH(Dat_01!B$2),1)+A177,'[4]grafico diario'!$A:$D,1,)</f>
        <v>45314</v>
      </c>
      <c r="C177" s="234">
        <f>VLOOKUP($B177,[4]IndEolico10!$D:$M,4)/1000</f>
        <v>127.14699300000001</v>
      </c>
      <c r="D177" s="235">
        <f>VLOOKUP($B177,[4]IndEolico10!$D:$M,7)/1000</f>
        <v>226.69698541636285</v>
      </c>
      <c r="E177" s="234">
        <f t="shared" si="8"/>
        <v>127.14699300000001</v>
      </c>
      <c r="F177" s="239"/>
      <c r="G177" s="188" t="str">
        <f t="shared" si="9"/>
        <v/>
      </c>
      <c r="H177" s="236" t="str">
        <f t="shared" si="10"/>
        <v/>
      </c>
      <c r="I177" s="237"/>
    </row>
    <row r="178" spans="1:9">
      <c r="A178" s="232">
        <f t="shared" si="11"/>
        <v>176</v>
      </c>
      <c r="B178" s="233">
        <f>VLOOKUP(DATE(YEAR(Dat_01!B$2)-2,MONTH(Dat_01!B$2),1)+A178,'[4]grafico diario'!$A:$D,1,)</f>
        <v>45315</v>
      </c>
      <c r="C178" s="234">
        <f>VLOOKUP($B178,[4]IndEolico10!$D:$M,4)/1000</f>
        <v>82.287725000000009</v>
      </c>
      <c r="D178" s="235">
        <f>VLOOKUP($B178,[4]IndEolico10!$D:$M,7)/1000</f>
        <v>226.69698541636285</v>
      </c>
      <c r="E178" s="234">
        <f t="shared" si="8"/>
        <v>82.287725000000009</v>
      </c>
      <c r="F178" s="239"/>
      <c r="G178" s="188" t="str">
        <f t="shared" si="9"/>
        <v/>
      </c>
      <c r="H178" s="236" t="str">
        <f t="shared" si="10"/>
        <v/>
      </c>
      <c r="I178" s="237"/>
    </row>
    <row r="179" spans="1:9">
      <c r="A179" s="232">
        <f t="shared" si="11"/>
        <v>177</v>
      </c>
      <c r="B179" s="233">
        <f>VLOOKUP(DATE(YEAR(Dat_01!B$2)-2,MONTH(Dat_01!B$2),1)+A179,'[4]grafico diario'!$A:$D,1,)</f>
        <v>45316</v>
      </c>
      <c r="C179" s="234">
        <f>VLOOKUP($B179,[4]IndEolico10!$D:$M,4)/1000</f>
        <v>80.772361999999987</v>
      </c>
      <c r="D179" s="235">
        <f>VLOOKUP($B179,[4]IndEolico10!$D:$M,7)/1000</f>
        <v>226.69698541636285</v>
      </c>
      <c r="E179" s="234">
        <f t="shared" si="8"/>
        <v>80.772361999999987</v>
      </c>
      <c r="F179" s="239"/>
      <c r="G179" s="188" t="str">
        <f t="shared" si="9"/>
        <v/>
      </c>
      <c r="H179" s="236" t="str">
        <f t="shared" si="10"/>
        <v/>
      </c>
      <c r="I179" s="237"/>
    </row>
    <row r="180" spans="1:9">
      <c r="A180" s="232">
        <f t="shared" si="11"/>
        <v>178</v>
      </c>
      <c r="B180" s="233">
        <f>VLOOKUP(DATE(YEAR(Dat_01!B$2)-2,MONTH(Dat_01!B$2),1)+A180,'[4]grafico diario'!$A:$D,1,)</f>
        <v>45317</v>
      </c>
      <c r="C180" s="234">
        <f>VLOOKUP($B180,[4]IndEolico10!$D:$M,4)/1000</f>
        <v>44.223860999999999</v>
      </c>
      <c r="D180" s="235">
        <f>VLOOKUP($B180,[4]IndEolico10!$D:$M,7)/1000</f>
        <v>226.69698541636285</v>
      </c>
      <c r="E180" s="234">
        <f t="shared" si="8"/>
        <v>44.223860999999999</v>
      </c>
      <c r="F180" s="239"/>
      <c r="G180" s="188" t="str">
        <f t="shared" si="9"/>
        <v/>
      </c>
      <c r="H180" s="236" t="str">
        <f t="shared" si="10"/>
        <v/>
      </c>
      <c r="I180" s="237"/>
    </row>
    <row r="181" spans="1:9">
      <c r="A181" s="232">
        <f t="shared" si="11"/>
        <v>179</v>
      </c>
      <c r="B181" s="233">
        <f>VLOOKUP(DATE(YEAR(Dat_01!B$2)-2,MONTH(Dat_01!B$2),1)+A181,'[4]grafico diario'!$A:$D,1,)</f>
        <v>45318</v>
      </c>
      <c r="C181" s="234">
        <f>VLOOKUP($B181,[4]IndEolico10!$D:$M,4)/1000</f>
        <v>85.899208000000002</v>
      </c>
      <c r="D181" s="235">
        <f>VLOOKUP($B181,[4]IndEolico10!$D:$M,7)/1000</f>
        <v>226.69698541636285</v>
      </c>
      <c r="E181" s="234">
        <f t="shared" si="8"/>
        <v>85.899208000000002</v>
      </c>
      <c r="F181" s="239"/>
      <c r="G181" s="188" t="str">
        <f t="shared" si="9"/>
        <v/>
      </c>
      <c r="H181" s="236" t="str">
        <f t="shared" si="10"/>
        <v/>
      </c>
      <c r="I181" s="237"/>
    </row>
    <row r="182" spans="1:9">
      <c r="A182" s="232">
        <f t="shared" si="11"/>
        <v>180</v>
      </c>
      <c r="B182" s="233">
        <f>VLOOKUP(DATE(YEAR(Dat_01!B$2)-2,MONTH(Dat_01!B$2),1)+A182,'[4]grafico diario'!$A:$D,1,)</f>
        <v>45319</v>
      </c>
      <c r="C182" s="234">
        <f>VLOOKUP($B182,[4]IndEolico10!$D:$M,4)/1000</f>
        <v>162.763341</v>
      </c>
      <c r="D182" s="235">
        <f>VLOOKUP($B182,[4]IndEolico10!$D:$M,7)/1000</f>
        <v>226.69698541636285</v>
      </c>
      <c r="E182" s="234">
        <f t="shared" si="8"/>
        <v>162.763341</v>
      </c>
      <c r="F182" s="239"/>
      <c r="G182" s="188" t="str">
        <f t="shared" si="9"/>
        <v/>
      </c>
      <c r="H182" s="236" t="str">
        <f t="shared" si="10"/>
        <v/>
      </c>
      <c r="I182" s="237"/>
    </row>
    <row r="183" spans="1:9">
      <c r="A183" s="232">
        <f t="shared" si="11"/>
        <v>181</v>
      </c>
      <c r="B183" s="233">
        <f>VLOOKUP(DATE(YEAR(Dat_01!B$2)-2,MONTH(Dat_01!B$2),1)+A183,'[4]grafico diario'!$A:$D,1,)</f>
        <v>45320</v>
      </c>
      <c r="C183" s="234">
        <f>VLOOKUP($B183,[4]IndEolico10!$D:$M,4)/1000</f>
        <v>137.261663</v>
      </c>
      <c r="D183" s="235">
        <f>VLOOKUP($B183,[4]IndEolico10!$D:$M,7)/1000</f>
        <v>226.69698541636285</v>
      </c>
      <c r="E183" s="234">
        <f t="shared" si="8"/>
        <v>137.261663</v>
      </c>
      <c r="F183" s="239"/>
      <c r="G183" s="188" t="str">
        <f t="shared" si="9"/>
        <v/>
      </c>
      <c r="H183" s="236" t="str">
        <f t="shared" si="10"/>
        <v/>
      </c>
      <c r="I183" s="237"/>
    </row>
    <row r="184" spans="1:9">
      <c r="A184" s="232">
        <f t="shared" si="11"/>
        <v>182</v>
      </c>
      <c r="B184" s="233">
        <f>VLOOKUP(DATE(YEAR(Dat_01!B$2)-2,MONTH(Dat_01!B$2),1)+A184,'[4]grafico diario'!$A:$D,1,)</f>
        <v>45321</v>
      </c>
      <c r="C184" s="234">
        <f>VLOOKUP($B184,[4]IndEolico10!$D:$M,4)/1000</f>
        <v>64.807305999999997</v>
      </c>
      <c r="D184" s="235">
        <f>VLOOKUP($B184,[4]IndEolico10!$D:$M,7)/1000</f>
        <v>226.69698541636285</v>
      </c>
      <c r="E184" s="234">
        <f t="shared" si="8"/>
        <v>64.807305999999997</v>
      </c>
      <c r="F184" s="239"/>
      <c r="G184" s="188" t="str">
        <f t="shared" si="9"/>
        <v/>
      </c>
      <c r="H184" s="236" t="str">
        <f t="shared" si="10"/>
        <v/>
      </c>
      <c r="I184" s="237"/>
    </row>
    <row r="185" spans="1:9">
      <c r="A185" s="232">
        <f t="shared" si="11"/>
        <v>183</v>
      </c>
      <c r="B185" s="233">
        <f>VLOOKUP(DATE(YEAR(Dat_01!B$2)-2,MONTH(Dat_01!B$2),1)+A185,'[4]grafico diario'!$A:$D,1,)</f>
        <v>45322</v>
      </c>
      <c r="C185" s="234">
        <f>VLOOKUP($B185,[4]IndEolico10!$D:$M,4)/1000</f>
        <v>67.026424000000006</v>
      </c>
      <c r="D185" s="235">
        <f>VLOOKUP($B185,[4]IndEolico10!$D:$M,7)/1000</f>
        <v>226.69698541636285</v>
      </c>
      <c r="E185" s="234">
        <f t="shared" si="8"/>
        <v>67.026424000000006</v>
      </c>
      <c r="F185" s="239"/>
      <c r="G185" s="188" t="str">
        <f t="shared" si="9"/>
        <v/>
      </c>
      <c r="H185" s="236" t="str">
        <f t="shared" si="10"/>
        <v/>
      </c>
      <c r="I185" s="237"/>
    </row>
    <row r="186" spans="1:9">
      <c r="A186" s="232">
        <f t="shared" si="11"/>
        <v>184</v>
      </c>
      <c r="B186" s="233">
        <f>VLOOKUP(DATE(YEAR(Dat_01!B$2)-2,MONTH(Dat_01!B$2),1)+A186,'[4]grafico diario'!$A:$D,1,)</f>
        <v>45323</v>
      </c>
      <c r="C186" s="234">
        <f>VLOOKUP($B186,[4]IndEolico10!$D:$M,4)/1000</f>
        <v>159.82235800000001</v>
      </c>
      <c r="D186" s="235">
        <f>VLOOKUP($B186,[4]IndEolico10!$D:$M,7)/1000</f>
        <v>216.84283256745775</v>
      </c>
      <c r="E186" s="234">
        <f t="shared" si="8"/>
        <v>159.82235800000001</v>
      </c>
      <c r="F186" s="237"/>
      <c r="G186" s="188" t="str">
        <f t="shared" si="9"/>
        <v/>
      </c>
      <c r="H186" s="236" t="str">
        <f t="shared" si="10"/>
        <v/>
      </c>
      <c r="I186" s="237"/>
    </row>
    <row r="187" spans="1:9">
      <c r="A187" s="232">
        <f t="shared" si="11"/>
        <v>185</v>
      </c>
      <c r="B187" s="233">
        <f>VLOOKUP(DATE(YEAR(Dat_01!B$2)-2,MONTH(Dat_01!B$2),1)+A187,'[4]grafico diario'!$A:$D,1,)</f>
        <v>45324</v>
      </c>
      <c r="C187" s="234">
        <f>VLOOKUP($B187,[4]IndEolico10!$D:$M,4)/1000</f>
        <v>204.003638</v>
      </c>
      <c r="D187" s="235">
        <f>VLOOKUP($B187,[4]IndEolico10!$D:$M,7)/1000</f>
        <v>216.84283256745775</v>
      </c>
      <c r="E187" s="234">
        <f t="shared" si="8"/>
        <v>204.003638</v>
      </c>
      <c r="F187" s="239"/>
      <c r="G187" s="188" t="str">
        <f t="shared" si="9"/>
        <v/>
      </c>
      <c r="H187" s="236" t="str">
        <f t="shared" si="10"/>
        <v/>
      </c>
      <c r="I187" s="237"/>
    </row>
    <row r="188" spans="1:9">
      <c r="A188" s="232">
        <f t="shared" si="11"/>
        <v>186</v>
      </c>
      <c r="B188" s="233">
        <f>VLOOKUP(DATE(YEAR(Dat_01!B$2)-2,MONTH(Dat_01!B$2),1)+A188,'[4]grafico diario'!$A:$D,1,)</f>
        <v>45325</v>
      </c>
      <c r="C188" s="234">
        <f>VLOOKUP($B188,[4]IndEolico10!$D:$M,4)/1000</f>
        <v>75.195433999999992</v>
      </c>
      <c r="D188" s="235">
        <f>VLOOKUP($B188,[4]IndEolico10!$D:$M,7)/1000</f>
        <v>216.84283256745775</v>
      </c>
      <c r="E188" s="234">
        <f t="shared" si="8"/>
        <v>75.195433999999992</v>
      </c>
      <c r="F188" s="239"/>
      <c r="G188" s="188" t="str">
        <f t="shared" si="9"/>
        <v/>
      </c>
      <c r="H188" s="236" t="str">
        <f t="shared" si="10"/>
        <v/>
      </c>
      <c r="I188" s="237"/>
    </row>
    <row r="189" spans="1:9">
      <c r="A189" s="232">
        <f t="shared" si="11"/>
        <v>187</v>
      </c>
      <c r="B189" s="233">
        <f>VLOOKUP(DATE(YEAR(Dat_01!B$2)-2,MONTH(Dat_01!B$2),1)+A189,'[4]grafico diario'!$A:$D,1,)</f>
        <v>45326</v>
      </c>
      <c r="C189" s="234">
        <f>VLOOKUP($B189,[4]IndEolico10!$D:$M,4)/1000</f>
        <v>28.476825000000002</v>
      </c>
      <c r="D189" s="235">
        <f>VLOOKUP($B189,[4]IndEolico10!$D:$M,7)/1000</f>
        <v>216.84283256745775</v>
      </c>
      <c r="E189" s="234">
        <f t="shared" si="8"/>
        <v>28.476825000000002</v>
      </c>
      <c r="F189" s="239"/>
      <c r="G189" s="188" t="str">
        <f t="shared" si="9"/>
        <v/>
      </c>
      <c r="H189" s="236" t="str">
        <f t="shared" si="10"/>
        <v/>
      </c>
      <c r="I189" s="237"/>
    </row>
    <row r="190" spans="1:9">
      <c r="A190" s="232">
        <f t="shared" si="11"/>
        <v>188</v>
      </c>
      <c r="B190" s="233">
        <f>VLOOKUP(DATE(YEAR(Dat_01!B$2)-2,MONTH(Dat_01!B$2),1)+A190,'[4]grafico diario'!$A:$D,1,)</f>
        <v>45327</v>
      </c>
      <c r="C190" s="234">
        <f>VLOOKUP($B190,[4]IndEolico10!$D:$M,4)/1000</f>
        <v>16.489471000000002</v>
      </c>
      <c r="D190" s="235">
        <f>VLOOKUP($B190,[4]IndEolico10!$D:$M,7)/1000</f>
        <v>216.84283256745775</v>
      </c>
      <c r="E190" s="234">
        <f t="shared" si="8"/>
        <v>16.489471000000002</v>
      </c>
      <c r="F190" s="239"/>
      <c r="G190" s="188" t="str">
        <f t="shared" si="9"/>
        <v/>
      </c>
      <c r="H190" s="236" t="str">
        <f t="shared" si="10"/>
        <v/>
      </c>
      <c r="I190" s="237"/>
    </row>
    <row r="191" spans="1:9">
      <c r="A191" s="232">
        <f t="shared" si="11"/>
        <v>189</v>
      </c>
      <c r="B191" s="233">
        <f>VLOOKUP(DATE(YEAR(Dat_01!B$2)-2,MONTH(Dat_01!B$2),1)+A191,'[4]grafico diario'!$A:$D,1,)</f>
        <v>45328</v>
      </c>
      <c r="C191" s="234">
        <f>VLOOKUP($B191,[4]IndEolico10!$D:$M,4)/1000</f>
        <v>110.40474800000001</v>
      </c>
      <c r="D191" s="235">
        <f>VLOOKUP($B191,[4]IndEolico10!$D:$M,7)/1000</f>
        <v>216.84283256745775</v>
      </c>
      <c r="E191" s="234">
        <f t="shared" si="8"/>
        <v>110.40474800000001</v>
      </c>
      <c r="F191" s="239"/>
      <c r="G191" s="188" t="str">
        <f t="shared" si="9"/>
        <v/>
      </c>
      <c r="H191" s="236" t="str">
        <f t="shared" si="10"/>
        <v/>
      </c>
      <c r="I191" s="237"/>
    </row>
    <row r="192" spans="1:9">
      <c r="A192" s="232">
        <f t="shared" si="11"/>
        <v>190</v>
      </c>
      <c r="B192" s="233">
        <f>VLOOKUP(DATE(YEAR(Dat_01!B$2)-2,MONTH(Dat_01!B$2),1)+A192,'[4]grafico diario'!$A:$D,1,)</f>
        <v>45329</v>
      </c>
      <c r="C192" s="234">
        <f>VLOOKUP($B192,[4]IndEolico10!$D:$M,4)/1000</f>
        <v>288.404696</v>
      </c>
      <c r="D192" s="235">
        <f>VLOOKUP($B192,[4]IndEolico10!$D:$M,7)/1000</f>
        <v>216.84283256745775</v>
      </c>
      <c r="E192" s="234">
        <f t="shared" si="8"/>
        <v>216.84283256745775</v>
      </c>
      <c r="F192" s="239"/>
      <c r="G192" s="188" t="str">
        <f t="shared" si="9"/>
        <v/>
      </c>
      <c r="H192" s="236" t="str">
        <f t="shared" si="10"/>
        <v/>
      </c>
      <c r="I192" s="237"/>
    </row>
    <row r="193" spans="1:9">
      <c r="A193" s="232">
        <f t="shared" si="11"/>
        <v>191</v>
      </c>
      <c r="B193" s="233">
        <f>VLOOKUP(DATE(YEAR(Dat_01!B$2)-2,MONTH(Dat_01!B$2),1)+A193,'[4]grafico diario'!$A:$D,1,)</f>
        <v>45330</v>
      </c>
      <c r="C193" s="234">
        <f>VLOOKUP($B193,[4]IndEolico10!$D:$M,4)/1000</f>
        <v>330.63518599999998</v>
      </c>
      <c r="D193" s="235">
        <f>VLOOKUP($B193,[4]IndEolico10!$D:$M,7)/1000</f>
        <v>216.84283256745775</v>
      </c>
      <c r="E193" s="234">
        <f t="shared" si="8"/>
        <v>216.84283256745775</v>
      </c>
      <c r="F193" s="239"/>
      <c r="G193" s="188" t="str">
        <f t="shared" si="9"/>
        <v/>
      </c>
      <c r="H193" s="236" t="str">
        <f t="shared" si="10"/>
        <v/>
      </c>
      <c r="I193" s="237"/>
    </row>
    <row r="194" spans="1:9">
      <c r="A194" s="232">
        <f t="shared" si="11"/>
        <v>192</v>
      </c>
      <c r="B194" s="233">
        <f>VLOOKUP(DATE(YEAR(Dat_01!B$2)-2,MONTH(Dat_01!B$2),1)+A194,'[4]grafico diario'!$A:$D,1,)</f>
        <v>45331</v>
      </c>
      <c r="C194" s="234">
        <f>VLOOKUP($B194,[4]IndEolico10!$D:$M,4)/1000</f>
        <v>323.49917900000003</v>
      </c>
      <c r="D194" s="235">
        <f>VLOOKUP($B194,[4]IndEolico10!$D:$M,7)/1000</f>
        <v>216.84283256745775</v>
      </c>
      <c r="E194" s="234">
        <f t="shared" si="8"/>
        <v>216.84283256745775</v>
      </c>
      <c r="F194" s="239"/>
      <c r="G194" s="188" t="str">
        <f t="shared" si="9"/>
        <v/>
      </c>
      <c r="H194" s="236" t="str">
        <f t="shared" si="10"/>
        <v/>
      </c>
      <c r="I194" s="237"/>
    </row>
    <row r="195" spans="1:9">
      <c r="A195" s="232">
        <f t="shared" si="11"/>
        <v>193</v>
      </c>
      <c r="B195" s="233">
        <f>VLOOKUP(DATE(YEAR(Dat_01!B$2)-2,MONTH(Dat_01!B$2),1)+A195,'[4]grafico diario'!$A:$D,1,)</f>
        <v>45332</v>
      </c>
      <c r="C195" s="234">
        <f>VLOOKUP($B195,[4]IndEolico10!$D:$M,4)/1000</f>
        <v>396.14495699999998</v>
      </c>
      <c r="D195" s="235">
        <f>VLOOKUP($B195,[4]IndEolico10!$D:$M,7)/1000</f>
        <v>216.84283256745775</v>
      </c>
      <c r="E195" s="234">
        <f t="shared" ref="E195:E258" si="12">IF(C195&gt;D195,D195,C195)</f>
        <v>216.84283256745775</v>
      </c>
      <c r="F195" s="239"/>
      <c r="G195" s="188" t="str">
        <f t="shared" ref="G195:G258" si="13">IF(DAY(B195)=15,IF(MONTH(B195)=1,"E",IF(MONTH(B195)=2,"F",IF(MONTH(B195)=3,"M",IF(MONTH(B195)=4,"A",IF(MONTH(B195)=5,"M",IF(MONTH(B195)=6,"J",IF(MONTH(B195)=7,"J",IF(MONTH(B195)=8,"A",IF(MONTH(B195)=9,"S",IF(MONTH(B195)=10,"O",IF(MONTH(B195)=11,"N",IF(MONTH(B195)=12,"D","")))))))))))),"")</f>
        <v/>
      </c>
      <c r="H195" s="236" t="str">
        <f t="shared" ref="H195:H258" si="14">IF(DAY($B195)=15,TEXT(D195,"#,0"),"")</f>
        <v/>
      </c>
      <c r="I195" s="237"/>
    </row>
    <row r="196" spans="1:9">
      <c r="A196" s="232">
        <f t="shared" ref="A196:A259" si="15">+A195+1</f>
        <v>194</v>
      </c>
      <c r="B196" s="233">
        <f>VLOOKUP(DATE(YEAR(Dat_01!B$2)-2,MONTH(Dat_01!B$2),1)+A196,'[4]grafico diario'!$A:$D,1,)</f>
        <v>45333</v>
      </c>
      <c r="C196" s="234">
        <f>VLOOKUP($B196,[4]IndEolico10!$D:$M,4)/1000</f>
        <v>309.79723999999999</v>
      </c>
      <c r="D196" s="235">
        <f>VLOOKUP($B196,[4]IndEolico10!$D:$M,7)/1000</f>
        <v>216.84283256745775</v>
      </c>
      <c r="E196" s="234">
        <f t="shared" si="12"/>
        <v>216.84283256745775</v>
      </c>
      <c r="F196" s="239"/>
      <c r="G196" s="188" t="str">
        <f t="shared" si="13"/>
        <v/>
      </c>
      <c r="H196" s="236" t="str">
        <f t="shared" si="14"/>
        <v/>
      </c>
      <c r="I196" s="237"/>
    </row>
    <row r="197" spans="1:9">
      <c r="A197" s="232">
        <f t="shared" si="15"/>
        <v>195</v>
      </c>
      <c r="B197" s="233">
        <f>VLOOKUP(DATE(YEAR(Dat_01!B$2)-2,MONTH(Dat_01!B$2),1)+A197,'[4]grafico diario'!$A:$D,1,)</f>
        <v>45334</v>
      </c>
      <c r="C197" s="234">
        <f>VLOOKUP($B197,[4]IndEolico10!$D:$M,4)/1000</f>
        <v>327.75338399999998</v>
      </c>
      <c r="D197" s="235">
        <f>VLOOKUP($B197,[4]IndEolico10!$D:$M,7)/1000</f>
        <v>216.84283256745775</v>
      </c>
      <c r="E197" s="234">
        <f t="shared" si="12"/>
        <v>216.84283256745775</v>
      </c>
      <c r="F197" s="239"/>
      <c r="G197" s="188" t="str">
        <f t="shared" si="13"/>
        <v/>
      </c>
      <c r="H197" s="236" t="str">
        <f t="shared" si="14"/>
        <v/>
      </c>
      <c r="I197" s="237"/>
    </row>
    <row r="198" spans="1:9">
      <c r="A198" s="232">
        <f t="shared" si="15"/>
        <v>196</v>
      </c>
      <c r="B198" s="233">
        <f>VLOOKUP(DATE(YEAR(Dat_01!B$2)-2,MONTH(Dat_01!B$2),1)+A198,'[4]grafico diario'!$A:$D,1,)</f>
        <v>45335</v>
      </c>
      <c r="C198" s="234">
        <f>VLOOKUP($B198,[4]IndEolico10!$D:$M,4)/1000</f>
        <v>168.62369799999999</v>
      </c>
      <c r="D198" s="235">
        <f>VLOOKUP($B198,[4]IndEolico10!$D:$M,7)/1000</f>
        <v>216.84283256745775</v>
      </c>
      <c r="E198" s="234">
        <f t="shared" si="12"/>
        <v>168.62369799999999</v>
      </c>
      <c r="F198" s="239"/>
      <c r="G198" s="188" t="str">
        <f t="shared" si="13"/>
        <v/>
      </c>
      <c r="H198" s="236" t="str">
        <f t="shared" si="14"/>
        <v/>
      </c>
      <c r="I198" s="237"/>
    </row>
    <row r="199" spans="1:9">
      <c r="A199" s="232">
        <f t="shared" si="15"/>
        <v>197</v>
      </c>
      <c r="B199" s="233">
        <f>VLOOKUP(DATE(YEAR(Dat_01!B$2)-2,MONTH(Dat_01!B$2),1)+A199,'[4]grafico diario'!$A:$D,1,)</f>
        <v>45336</v>
      </c>
      <c r="C199" s="234">
        <f>VLOOKUP($B199,[4]IndEolico10!$D:$M,4)/1000</f>
        <v>158.582087</v>
      </c>
      <c r="D199" s="235">
        <f>VLOOKUP($B199,[4]IndEolico10!$D:$M,7)/1000</f>
        <v>216.84283256745775</v>
      </c>
      <c r="E199" s="234">
        <f t="shared" si="12"/>
        <v>158.582087</v>
      </c>
      <c r="F199" s="239"/>
      <c r="G199" s="188" t="str">
        <f t="shared" si="13"/>
        <v/>
      </c>
      <c r="H199" s="236" t="str">
        <f t="shared" si="14"/>
        <v/>
      </c>
      <c r="I199" s="237"/>
    </row>
    <row r="200" spans="1:9">
      <c r="A200" s="232">
        <f t="shared" si="15"/>
        <v>198</v>
      </c>
      <c r="B200" s="233">
        <f>VLOOKUP(DATE(YEAR(Dat_01!B$2)-2,MONTH(Dat_01!B$2),1)+A200,'[4]grafico diario'!$A:$D,1,)</f>
        <v>45337</v>
      </c>
      <c r="C200" s="234">
        <f>VLOOKUP($B200,[4]IndEolico10!$D:$M,4)/1000</f>
        <v>248.21895500000002</v>
      </c>
      <c r="D200" s="235">
        <f>VLOOKUP($B200,[4]IndEolico10!$D:$M,7)/1000</f>
        <v>216.84283256745775</v>
      </c>
      <c r="E200" s="234">
        <f t="shared" si="12"/>
        <v>216.84283256745775</v>
      </c>
      <c r="F200" s="239"/>
      <c r="G200" s="188" t="str">
        <f t="shared" si="13"/>
        <v>F</v>
      </c>
      <c r="H200" s="236" t="str">
        <f t="shared" si="14"/>
        <v>216,8</v>
      </c>
      <c r="I200" s="237"/>
    </row>
    <row r="201" spans="1:9">
      <c r="A201" s="232">
        <f t="shared" si="15"/>
        <v>199</v>
      </c>
      <c r="B201" s="233">
        <f>VLOOKUP(DATE(YEAR(Dat_01!B$2)-2,MONTH(Dat_01!B$2),1)+A201,'[4]grafico diario'!$A:$D,1,)</f>
        <v>45338</v>
      </c>
      <c r="C201" s="234">
        <f>VLOOKUP($B201,[4]IndEolico10!$D:$M,4)/1000</f>
        <v>235.15105300000002</v>
      </c>
      <c r="D201" s="235">
        <f>VLOOKUP($B201,[4]IndEolico10!$D:$M,7)/1000</f>
        <v>216.84283256745775</v>
      </c>
      <c r="E201" s="234">
        <f t="shared" si="12"/>
        <v>216.84283256745775</v>
      </c>
      <c r="F201" s="239"/>
      <c r="G201" s="188" t="str">
        <f t="shared" si="13"/>
        <v/>
      </c>
      <c r="H201" s="236" t="str">
        <f t="shared" si="14"/>
        <v/>
      </c>
      <c r="I201" s="237"/>
    </row>
    <row r="202" spans="1:9">
      <c r="A202" s="232">
        <f t="shared" si="15"/>
        <v>200</v>
      </c>
      <c r="B202" s="233">
        <f>VLOOKUP(DATE(YEAR(Dat_01!B$2)-2,MONTH(Dat_01!B$2),1)+A202,'[4]grafico diario'!$A:$D,1,)</f>
        <v>45339</v>
      </c>
      <c r="C202" s="234">
        <f>VLOOKUP($B202,[4]IndEolico10!$D:$M,4)/1000</f>
        <v>145.90896499999999</v>
      </c>
      <c r="D202" s="235">
        <f>VLOOKUP($B202,[4]IndEolico10!$D:$M,7)/1000</f>
        <v>216.84283256745775</v>
      </c>
      <c r="E202" s="234">
        <f t="shared" si="12"/>
        <v>145.90896499999999</v>
      </c>
      <c r="F202" s="239"/>
      <c r="G202" s="188" t="str">
        <f t="shared" si="13"/>
        <v/>
      </c>
      <c r="H202" s="236" t="str">
        <f t="shared" si="14"/>
        <v/>
      </c>
      <c r="I202" s="237"/>
    </row>
    <row r="203" spans="1:9">
      <c r="A203" s="232">
        <f t="shared" si="15"/>
        <v>201</v>
      </c>
      <c r="B203" s="233">
        <f>VLOOKUP(DATE(YEAR(Dat_01!B$2)-2,MONTH(Dat_01!B$2),1)+A203,'[4]grafico diario'!$A:$D,1,)</f>
        <v>45340</v>
      </c>
      <c r="C203" s="234">
        <f>VLOOKUP($B203,[4]IndEolico10!$D:$M,4)/1000</f>
        <v>95.06930899999999</v>
      </c>
      <c r="D203" s="235">
        <f>VLOOKUP($B203,[4]IndEolico10!$D:$M,7)/1000</f>
        <v>216.84283256745775</v>
      </c>
      <c r="E203" s="234">
        <f t="shared" si="12"/>
        <v>95.06930899999999</v>
      </c>
      <c r="F203" s="239"/>
      <c r="G203" s="188" t="str">
        <f t="shared" si="13"/>
        <v/>
      </c>
      <c r="H203" s="236" t="str">
        <f t="shared" si="14"/>
        <v/>
      </c>
      <c r="I203" s="237"/>
    </row>
    <row r="204" spans="1:9">
      <c r="A204" s="232">
        <f t="shared" si="15"/>
        <v>202</v>
      </c>
      <c r="B204" s="233">
        <f>VLOOKUP(DATE(YEAR(Dat_01!B$2)-2,MONTH(Dat_01!B$2),1)+A204,'[4]grafico diario'!$A:$D,1,)</f>
        <v>45341</v>
      </c>
      <c r="C204" s="234">
        <f>VLOOKUP($B204,[4]IndEolico10!$D:$M,4)/1000</f>
        <v>220.327552</v>
      </c>
      <c r="D204" s="235">
        <f>VLOOKUP($B204,[4]IndEolico10!$D:$M,7)/1000</f>
        <v>216.84283256745775</v>
      </c>
      <c r="E204" s="234">
        <f t="shared" si="12"/>
        <v>216.84283256745775</v>
      </c>
      <c r="F204" s="239"/>
      <c r="G204" s="188" t="str">
        <f t="shared" si="13"/>
        <v/>
      </c>
      <c r="H204" s="236" t="str">
        <f t="shared" si="14"/>
        <v/>
      </c>
      <c r="I204" s="237"/>
    </row>
    <row r="205" spans="1:9">
      <c r="A205" s="232">
        <f t="shared" si="15"/>
        <v>203</v>
      </c>
      <c r="B205" s="233">
        <f>VLOOKUP(DATE(YEAR(Dat_01!B$2)-2,MONTH(Dat_01!B$2),1)+A205,'[4]grafico diario'!$A:$D,1,)</f>
        <v>45342</v>
      </c>
      <c r="C205" s="234">
        <f>VLOOKUP($B205,[4]IndEolico10!$D:$M,4)/1000</f>
        <v>147.90806099999998</v>
      </c>
      <c r="D205" s="235">
        <f>VLOOKUP($B205,[4]IndEolico10!$D:$M,7)/1000</f>
        <v>216.84283256745775</v>
      </c>
      <c r="E205" s="234">
        <f t="shared" si="12"/>
        <v>147.90806099999998</v>
      </c>
      <c r="F205" s="239"/>
      <c r="G205" s="188" t="str">
        <f t="shared" si="13"/>
        <v/>
      </c>
      <c r="H205" s="236" t="str">
        <f t="shared" si="14"/>
        <v/>
      </c>
      <c r="I205" s="237"/>
    </row>
    <row r="206" spans="1:9">
      <c r="A206" s="232">
        <f t="shared" si="15"/>
        <v>204</v>
      </c>
      <c r="B206" s="233">
        <f>VLOOKUP(DATE(YEAR(Dat_01!B$2)-2,MONTH(Dat_01!B$2),1)+A206,'[4]grafico diario'!$A:$D,1,)</f>
        <v>45343</v>
      </c>
      <c r="C206" s="234">
        <f>VLOOKUP($B206,[4]IndEolico10!$D:$M,4)/1000</f>
        <v>141.81943600000002</v>
      </c>
      <c r="D206" s="235">
        <f>VLOOKUP($B206,[4]IndEolico10!$D:$M,7)/1000</f>
        <v>216.84283256745775</v>
      </c>
      <c r="E206" s="234">
        <f t="shared" si="12"/>
        <v>141.81943600000002</v>
      </c>
      <c r="F206" s="239"/>
      <c r="G206" s="188" t="str">
        <f t="shared" si="13"/>
        <v/>
      </c>
      <c r="H206" s="236" t="str">
        <f t="shared" si="14"/>
        <v/>
      </c>
      <c r="I206" s="237"/>
    </row>
    <row r="207" spans="1:9">
      <c r="A207" s="232">
        <f t="shared" si="15"/>
        <v>205</v>
      </c>
      <c r="B207" s="233">
        <f>VLOOKUP(DATE(YEAR(Dat_01!B$2)-2,MONTH(Dat_01!B$2),1)+A207,'[4]grafico diario'!$A:$D,1,)</f>
        <v>45344</v>
      </c>
      <c r="C207" s="234">
        <f>VLOOKUP($B207,[4]IndEolico10!$D:$M,4)/1000</f>
        <v>376.42025799999999</v>
      </c>
      <c r="D207" s="235">
        <f>VLOOKUP($B207,[4]IndEolico10!$D:$M,7)/1000</f>
        <v>216.84283256745775</v>
      </c>
      <c r="E207" s="234">
        <f t="shared" si="12"/>
        <v>216.84283256745775</v>
      </c>
      <c r="F207" s="239"/>
      <c r="G207" s="188" t="str">
        <f t="shared" si="13"/>
        <v/>
      </c>
      <c r="H207" s="236" t="str">
        <f t="shared" si="14"/>
        <v/>
      </c>
      <c r="I207" s="237"/>
    </row>
    <row r="208" spans="1:9">
      <c r="A208" s="232">
        <f t="shared" si="15"/>
        <v>206</v>
      </c>
      <c r="B208" s="233">
        <f>VLOOKUP(DATE(YEAR(Dat_01!B$2)-2,MONTH(Dat_01!B$2),1)+A208,'[4]grafico diario'!$A:$D,1,)</f>
        <v>45345</v>
      </c>
      <c r="C208" s="234">
        <f>VLOOKUP($B208,[4]IndEolico10!$D:$M,4)/1000</f>
        <v>391.862303</v>
      </c>
      <c r="D208" s="235">
        <f>VLOOKUP($B208,[4]IndEolico10!$D:$M,7)/1000</f>
        <v>216.84283256745775</v>
      </c>
      <c r="E208" s="234">
        <f t="shared" si="12"/>
        <v>216.84283256745775</v>
      </c>
      <c r="F208" s="239"/>
      <c r="G208" s="188" t="str">
        <f t="shared" si="13"/>
        <v/>
      </c>
      <c r="H208" s="236" t="str">
        <f t="shared" si="14"/>
        <v/>
      </c>
      <c r="I208" s="237"/>
    </row>
    <row r="209" spans="1:9">
      <c r="A209" s="232">
        <f t="shared" si="15"/>
        <v>207</v>
      </c>
      <c r="B209" s="233">
        <f>VLOOKUP(DATE(YEAR(Dat_01!B$2)-2,MONTH(Dat_01!B$2),1)+A209,'[4]grafico diario'!$A:$D,1,)</f>
        <v>45346</v>
      </c>
      <c r="C209" s="234">
        <f>VLOOKUP($B209,[4]IndEolico10!$D:$M,4)/1000</f>
        <v>349.08516100000003</v>
      </c>
      <c r="D209" s="235">
        <f>VLOOKUP($B209,[4]IndEolico10!$D:$M,7)/1000</f>
        <v>216.84283256745775</v>
      </c>
      <c r="E209" s="234">
        <f t="shared" si="12"/>
        <v>216.84283256745775</v>
      </c>
      <c r="F209" s="239"/>
      <c r="G209" s="188" t="str">
        <f t="shared" si="13"/>
        <v/>
      </c>
      <c r="H209" s="236" t="str">
        <f t="shared" si="14"/>
        <v/>
      </c>
      <c r="I209" s="237"/>
    </row>
    <row r="210" spans="1:9">
      <c r="A210" s="232">
        <f t="shared" si="15"/>
        <v>208</v>
      </c>
      <c r="B210" s="233">
        <f>VLOOKUP(DATE(YEAR(Dat_01!B$2)-2,MONTH(Dat_01!B$2),1)+A210,'[4]grafico diario'!$A:$D,1,)</f>
        <v>45347</v>
      </c>
      <c r="C210" s="234">
        <f>VLOOKUP($B210,[4]IndEolico10!$D:$M,4)/1000</f>
        <v>359.74380200000002</v>
      </c>
      <c r="D210" s="235">
        <f>VLOOKUP($B210,[4]IndEolico10!$D:$M,7)/1000</f>
        <v>216.84283256745775</v>
      </c>
      <c r="E210" s="234">
        <f t="shared" si="12"/>
        <v>216.84283256745775</v>
      </c>
      <c r="F210" s="239"/>
      <c r="G210" s="188" t="str">
        <f t="shared" si="13"/>
        <v/>
      </c>
      <c r="H210" s="236" t="str">
        <f t="shared" si="14"/>
        <v/>
      </c>
      <c r="I210" s="237"/>
    </row>
    <row r="211" spans="1:9">
      <c r="A211" s="232">
        <f t="shared" si="15"/>
        <v>209</v>
      </c>
      <c r="B211" s="233">
        <f>VLOOKUP(DATE(YEAR(Dat_01!B$2)-2,MONTH(Dat_01!B$2),1)+A211,'[4]grafico diario'!$A:$D,1,)</f>
        <v>45348</v>
      </c>
      <c r="C211" s="234">
        <f>VLOOKUP($B211,[4]IndEolico10!$D:$M,4)/1000</f>
        <v>369.79782699999998</v>
      </c>
      <c r="D211" s="235">
        <f>VLOOKUP($B211,[4]IndEolico10!$D:$M,7)/1000</f>
        <v>216.84283256745775</v>
      </c>
      <c r="E211" s="234">
        <f t="shared" si="12"/>
        <v>216.84283256745775</v>
      </c>
      <c r="F211" s="239"/>
      <c r="G211" s="188" t="str">
        <f t="shared" si="13"/>
        <v/>
      </c>
      <c r="H211" s="236" t="str">
        <f t="shared" si="14"/>
        <v/>
      </c>
      <c r="I211" s="237"/>
    </row>
    <row r="212" spans="1:9">
      <c r="A212" s="232">
        <f t="shared" si="15"/>
        <v>210</v>
      </c>
      <c r="B212" s="233">
        <f>VLOOKUP(DATE(YEAR(Dat_01!B$2)-2,MONTH(Dat_01!B$2),1)+A212,'[4]grafico diario'!$A:$D,1,)</f>
        <v>45349</v>
      </c>
      <c r="C212" s="234">
        <f>VLOOKUP($B212,[4]IndEolico10!$D:$M,4)/1000</f>
        <v>341.24197000000004</v>
      </c>
      <c r="D212" s="235">
        <f>VLOOKUP($B212,[4]IndEolico10!$D:$M,7)/1000</f>
        <v>216.84283256745775</v>
      </c>
      <c r="E212" s="234">
        <f t="shared" si="12"/>
        <v>216.84283256745775</v>
      </c>
      <c r="F212" s="239"/>
      <c r="G212" s="188" t="str">
        <f t="shared" si="13"/>
        <v/>
      </c>
      <c r="H212" s="236" t="str">
        <f t="shared" si="14"/>
        <v/>
      </c>
      <c r="I212" s="237"/>
    </row>
    <row r="213" spans="1:9">
      <c r="A213" s="232">
        <f t="shared" si="15"/>
        <v>211</v>
      </c>
      <c r="B213" s="233">
        <f>VLOOKUP(DATE(YEAR(Dat_01!B$2)-2,MONTH(Dat_01!B$2),1)+A213,'[4]grafico diario'!$A:$D,1,)</f>
        <v>45350</v>
      </c>
      <c r="C213" s="234">
        <f>VLOOKUP($B213,[4]IndEolico10!$D:$M,4)/1000</f>
        <v>273.86204800000002</v>
      </c>
      <c r="D213" s="235">
        <f>VLOOKUP($B213,[4]IndEolico10!$D:$M,7)/1000</f>
        <v>216.84283256745775</v>
      </c>
      <c r="E213" s="234">
        <f t="shared" si="12"/>
        <v>216.84283256745775</v>
      </c>
      <c r="F213" s="239"/>
      <c r="G213" s="188" t="str">
        <f t="shared" si="13"/>
        <v/>
      </c>
      <c r="H213" s="236" t="str">
        <f t="shared" si="14"/>
        <v/>
      </c>
      <c r="I213" s="237"/>
    </row>
    <row r="214" spans="1:9">
      <c r="A214" s="232">
        <f t="shared" si="15"/>
        <v>212</v>
      </c>
      <c r="B214" s="233">
        <f>VLOOKUP(DATE(YEAR(Dat_01!B$2)-2,MONTH(Dat_01!B$2),1)+A214,'[4]grafico diario'!$A:$D,1,)</f>
        <v>45351</v>
      </c>
      <c r="C214" s="234">
        <f>VLOOKUP($B214,[4]IndEolico10!$D:$M,4)/1000</f>
        <v>282.68962400000004</v>
      </c>
      <c r="D214" s="235">
        <f>VLOOKUP($B214,[4]IndEolico10!$D:$M,7)/1000</f>
        <v>216.84283256745775</v>
      </c>
      <c r="E214" s="234">
        <f t="shared" si="12"/>
        <v>216.84283256745775</v>
      </c>
      <c r="F214" s="239"/>
      <c r="G214" s="188" t="str">
        <f t="shared" si="13"/>
        <v/>
      </c>
      <c r="H214" s="236" t="str">
        <f t="shared" si="14"/>
        <v/>
      </c>
      <c r="I214" s="237"/>
    </row>
    <row r="215" spans="1:9">
      <c r="A215" s="232">
        <f t="shared" si="15"/>
        <v>213</v>
      </c>
      <c r="B215" s="233">
        <f>VLOOKUP(DATE(YEAR(Dat_01!B$2)-2,MONTH(Dat_01!B$2),1)+A215,'[4]grafico diario'!$A:$D,1,)</f>
        <v>45352</v>
      </c>
      <c r="C215" s="234">
        <f>VLOOKUP($B215,[4]IndEolico10!$D:$M,4)/1000</f>
        <v>302.79244400000005</v>
      </c>
      <c r="D215" s="235">
        <f>VLOOKUP($B215,[4]IndEolico10!$D:$M,7)/1000</f>
        <v>222.84447144022923</v>
      </c>
      <c r="E215" s="234">
        <f t="shared" si="12"/>
        <v>222.84447144022923</v>
      </c>
      <c r="F215" s="239"/>
      <c r="G215" s="188" t="str">
        <f t="shared" si="13"/>
        <v/>
      </c>
      <c r="H215" s="236" t="str">
        <f t="shared" si="14"/>
        <v/>
      </c>
      <c r="I215" s="237"/>
    </row>
    <row r="216" spans="1:9">
      <c r="A216" s="232">
        <f t="shared" si="15"/>
        <v>214</v>
      </c>
      <c r="B216" s="233">
        <f>VLOOKUP(DATE(YEAR(Dat_01!B$2)-2,MONTH(Dat_01!B$2),1)+A216,'[4]grafico diario'!$A:$D,1,)</f>
        <v>45353</v>
      </c>
      <c r="C216" s="234">
        <f>VLOOKUP($B216,[4]IndEolico10!$D:$M,4)/1000</f>
        <v>308.57966399999998</v>
      </c>
      <c r="D216" s="235">
        <f>VLOOKUP($B216,[4]IndEolico10!$D:$M,7)/1000</f>
        <v>222.84447144022923</v>
      </c>
      <c r="E216" s="234">
        <f t="shared" si="12"/>
        <v>222.84447144022923</v>
      </c>
      <c r="F216" s="237"/>
      <c r="G216" s="188" t="str">
        <f t="shared" si="13"/>
        <v/>
      </c>
      <c r="H216" s="236" t="str">
        <f t="shared" si="14"/>
        <v/>
      </c>
      <c r="I216" s="237"/>
    </row>
    <row r="217" spans="1:9">
      <c r="A217" s="232">
        <f t="shared" si="15"/>
        <v>215</v>
      </c>
      <c r="B217" s="233">
        <f>VLOOKUP(DATE(YEAR(Dat_01!B$2)-2,MONTH(Dat_01!B$2),1)+A217,'[4]grafico diario'!$A:$D,1,)</f>
        <v>45354</v>
      </c>
      <c r="C217" s="234">
        <f>VLOOKUP($B217,[4]IndEolico10!$D:$M,4)/1000</f>
        <v>274.19204099999996</v>
      </c>
      <c r="D217" s="235">
        <f>VLOOKUP($B217,[4]IndEolico10!$D:$M,7)/1000</f>
        <v>222.84447144022923</v>
      </c>
      <c r="E217" s="234">
        <f t="shared" si="12"/>
        <v>222.84447144022923</v>
      </c>
      <c r="F217" s="239"/>
      <c r="G217" s="188" t="str">
        <f t="shared" si="13"/>
        <v/>
      </c>
      <c r="H217" s="236" t="str">
        <f t="shared" si="14"/>
        <v/>
      </c>
      <c r="I217" s="237"/>
    </row>
    <row r="218" spans="1:9">
      <c r="A218" s="232">
        <f t="shared" si="15"/>
        <v>216</v>
      </c>
      <c r="B218" s="233">
        <f>VLOOKUP(DATE(YEAR(Dat_01!B$2)-2,MONTH(Dat_01!B$2),1)+A218,'[4]grafico diario'!$A:$D,1,)</f>
        <v>45355</v>
      </c>
      <c r="C218" s="234">
        <f>VLOOKUP($B218,[4]IndEolico10!$D:$M,4)/1000</f>
        <v>304.715936</v>
      </c>
      <c r="D218" s="235">
        <f>VLOOKUP($B218,[4]IndEolico10!$D:$M,7)/1000</f>
        <v>222.84447144022923</v>
      </c>
      <c r="E218" s="234">
        <f t="shared" si="12"/>
        <v>222.84447144022923</v>
      </c>
      <c r="F218" s="239"/>
      <c r="G218" s="188" t="str">
        <f t="shared" si="13"/>
        <v/>
      </c>
      <c r="H218" s="236" t="str">
        <f t="shared" si="14"/>
        <v/>
      </c>
      <c r="I218" s="237"/>
    </row>
    <row r="219" spans="1:9">
      <c r="A219" s="232">
        <f t="shared" si="15"/>
        <v>217</v>
      </c>
      <c r="B219" s="233">
        <f>VLOOKUP(DATE(YEAR(Dat_01!B$2)-2,MONTH(Dat_01!B$2),1)+A219,'[4]grafico diario'!$A:$D,1,)</f>
        <v>45356</v>
      </c>
      <c r="C219" s="234">
        <f>VLOOKUP($B219,[4]IndEolico10!$D:$M,4)/1000</f>
        <v>142.68886299999997</v>
      </c>
      <c r="D219" s="235">
        <f>VLOOKUP($B219,[4]IndEolico10!$D:$M,7)/1000</f>
        <v>222.84447144022923</v>
      </c>
      <c r="E219" s="234">
        <f t="shared" si="12"/>
        <v>142.68886299999997</v>
      </c>
      <c r="F219" s="239"/>
      <c r="G219" s="188" t="str">
        <f t="shared" si="13"/>
        <v/>
      </c>
      <c r="H219" s="236" t="str">
        <f t="shared" si="14"/>
        <v/>
      </c>
      <c r="I219" s="237"/>
    </row>
    <row r="220" spans="1:9">
      <c r="A220" s="232">
        <f t="shared" si="15"/>
        <v>218</v>
      </c>
      <c r="B220" s="233">
        <f>VLOOKUP(DATE(YEAR(Dat_01!B$2)-2,MONTH(Dat_01!B$2),1)+A220,'[4]grafico diario'!$A:$D,1,)</f>
        <v>45357</v>
      </c>
      <c r="C220" s="234">
        <f>VLOOKUP($B220,[4]IndEolico10!$D:$M,4)/1000</f>
        <v>74.129460000000009</v>
      </c>
      <c r="D220" s="235">
        <f>VLOOKUP($B220,[4]IndEolico10!$D:$M,7)/1000</f>
        <v>222.84447144022923</v>
      </c>
      <c r="E220" s="234">
        <f t="shared" si="12"/>
        <v>74.129460000000009</v>
      </c>
      <c r="F220" s="239"/>
      <c r="G220" s="188" t="str">
        <f t="shared" si="13"/>
        <v/>
      </c>
      <c r="H220" s="236" t="str">
        <f t="shared" si="14"/>
        <v/>
      </c>
      <c r="I220" s="237"/>
    </row>
    <row r="221" spans="1:9">
      <c r="A221" s="232">
        <f t="shared" si="15"/>
        <v>219</v>
      </c>
      <c r="B221" s="233">
        <f>VLOOKUP(DATE(YEAR(Dat_01!B$2)-2,MONTH(Dat_01!B$2),1)+A221,'[4]grafico diario'!$A:$D,1,)</f>
        <v>45358</v>
      </c>
      <c r="C221" s="234">
        <f>VLOOKUP($B221,[4]IndEolico10!$D:$M,4)/1000</f>
        <v>289.21666899999997</v>
      </c>
      <c r="D221" s="235">
        <f>VLOOKUP($B221,[4]IndEolico10!$D:$M,7)/1000</f>
        <v>222.84447144022923</v>
      </c>
      <c r="E221" s="234">
        <f t="shared" si="12"/>
        <v>222.84447144022923</v>
      </c>
      <c r="F221" s="239"/>
      <c r="G221" s="188" t="str">
        <f t="shared" si="13"/>
        <v/>
      </c>
      <c r="H221" s="236" t="str">
        <f t="shared" si="14"/>
        <v/>
      </c>
      <c r="I221" s="237"/>
    </row>
    <row r="222" spans="1:9">
      <c r="A222" s="232">
        <f t="shared" si="15"/>
        <v>220</v>
      </c>
      <c r="B222" s="233">
        <f>VLOOKUP(DATE(YEAR(Dat_01!B$2)-2,MONTH(Dat_01!B$2),1)+A222,'[4]grafico diario'!$A:$D,1,)</f>
        <v>45359</v>
      </c>
      <c r="C222" s="234">
        <f>VLOOKUP($B222,[4]IndEolico10!$D:$M,4)/1000</f>
        <v>300.36727100000002</v>
      </c>
      <c r="D222" s="235">
        <f>VLOOKUP($B222,[4]IndEolico10!$D:$M,7)/1000</f>
        <v>222.84447144022923</v>
      </c>
      <c r="E222" s="234">
        <f t="shared" si="12"/>
        <v>222.84447144022923</v>
      </c>
      <c r="F222" s="239"/>
      <c r="G222" s="188" t="str">
        <f t="shared" si="13"/>
        <v/>
      </c>
      <c r="H222" s="236" t="str">
        <f t="shared" si="14"/>
        <v/>
      </c>
      <c r="I222" s="237"/>
    </row>
    <row r="223" spans="1:9">
      <c r="A223" s="232">
        <f t="shared" si="15"/>
        <v>221</v>
      </c>
      <c r="B223" s="233">
        <f>VLOOKUP(DATE(YEAR(Dat_01!B$2)-2,MONTH(Dat_01!B$2),1)+A223,'[4]grafico diario'!$A:$D,1,)</f>
        <v>45360</v>
      </c>
      <c r="C223" s="234">
        <f>VLOOKUP($B223,[4]IndEolico10!$D:$M,4)/1000</f>
        <v>291.49103100000002</v>
      </c>
      <c r="D223" s="235">
        <f>VLOOKUP($B223,[4]IndEolico10!$D:$M,7)/1000</f>
        <v>222.84447144022923</v>
      </c>
      <c r="E223" s="234">
        <f t="shared" si="12"/>
        <v>222.84447144022923</v>
      </c>
      <c r="F223" s="239"/>
      <c r="G223" s="188" t="str">
        <f t="shared" si="13"/>
        <v/>
      </c>
      <c r="H223" s="236" t="str">
        <f t="shared" si="14"/>
        <v/>
      </c>
      <c r="I223" s="237"/>
    </row>
    <row r="224" spans="1:9">
      <c r="A224" s="232">
        <f t="shared" si="15"/>
        <v>222</v>
      </c>
      <c r="B224" s="233">
        <f>VLOOKUP(DATE(YEAR(Dat_01!B$2)-2,MONTH(Dat_01!B$2),1)+A224,'[4]grafico diario'!$A:$D,1,)</f>
        <v>45361</v>
      </c>
      <c r="C224" s="234">
        <f>VLOOKUP($B224,[4]IndEolico10!$D:$M,4)/1000</f>
        <v>247.51816299999999</v>
      </c>
      <c r="D224" s="235">
        <f>VLOOKUP($B224,[4]IndEolico10!$D:$M,7)/1000</f>
        <v>222.84447144022923</v>
      </c>
      <c r="E224" s="234">
        <f t="shared" si="12"/>
        <v>222.84447144022923</v>
      </c>
      <c r="F224" s="239"/>
      <c r="G224" s="188" t="str">
        <f t="shared" si="13"/>
        <v/>
      </c>
      <c r="H224" s="236" t="str">
        <f t="shared" si="14"/>
        <v/>
      </c>
      <c r="I224" s="237"/>
    </row>
    <row r="225" spans="1:9">
      <c r="A225" s="232">
        <f t="shared" si="15"/>
        <v>223</v>
      </c>
      <c r="B225" s="233">
        <f>VLOOKUP(DATE(YEAR(Dat_01!B$2)-2,MONTH(Dat_01!B$2),1)+A225,'[4]grafico diario'!$A:$D,1,)</f>
        <v>45362</v>
      </c>
      <c r="C225" s="234">
        <f>VLOOKUP($B225,[4]IndEolico10!$D:$M,4)/1000</f>
        <v>232.96147099999999</v>
      </c>
      <c r="D225" s="235">
        <f>VLOOKUP($B225,[4]IndEolico10!$D:$M,7)/1000</f>
        <v>222.84447144022923</v>
      </c>
      <c r="E225" s="234">
        <f t="shared" si="12"/>
        <v>222.84447144022923</v>
      </c>
      <c r="F225" s="239"/>
      <c r="G225" s="188" t="str">
        <f t="shared" si="13"/>
        <v/>
      </c>
      <c r="H225" s="236" t="str">
        <f t="shared" si="14"/>
        <v/>
      </c>
      <c r="I225" s="237"/>
    </row>
    <row r="226" spans="1:9">
      <c r="A226" s="232">
        <f t="shared" si="15"/>
        <v>224</v>
      </c>
      <c r="B226" s="233">
        <f>VLOOKUP(DATE(YEAR(Dat_01!B$2)-2,MONTH(Dat_01!B$2),1)+A226,'[4]grafico diario'!$A:$D,1,)</f>
        <v>45363</v>
      </c>
      <c r="C226" s="234">
        <f>VLOOKUP($B226,[4]IndEolico10!$D:$M,4)/1000</f>
        <v>92.800828999999993</v>
      </c>
      <c r="D226" s="235">
        <f>VLOOKUP($B226,[4]IndEolico10!$D:$M,7)/1000</f>
        <v>222.84447144022923</v>
      </c>
      <c r="E226" s="234">
        <f t="shared" si="12"/>
        <v>92.800828999999993</v>
      </c>
      <c r="F226" s="239"/>
      <c r="G226" s="188" t="str">
        <f t="shared" si="13"/>
        <v/>
      </c>
      <c r="H226" s="236" t="str">
        <f t="shared" si="14"/>
        <v/>
      </c>
      <c r="I226" s="237"/>
    </row>
    <row r="227" spans="1:9">
      <c r="A227" s="232">
        <f t="shared" si="15"/>
        <v>225</v>
      </c>
      <c r="B227" s="233">
        <f>VLOOKUP(DATE(YEAR(Dat_01!B$2)-2,MONTH(Dat_01!B$2),1)+A227,'[4]grafico diario'!$A:$D,1,)</f>
        <v>45364</v>
      </c>
      <c r="C227" s="234">
        <f>VLOOKUP($B227,[4]IndEolico10!$D:$M,4)/1000</f>
        <v>77.45814</v>
      </c>
      <c r="D227" s="235">
        <f>VLOOKUP($B227,[4]IndEolico10!$D:$M,7)/1000</f>
        <v>222.84447144022923</v>
      </c>
      <c r="E227" s="234">
        <f t="shared" si="12"/>
        <v>77.45814</v>
      </c>
      <c r="F227" s="239"/>
      <c r="G227" s="188" t="str">
        <f t="shared" si="13"/>
        <v/>
      </c>
      <c r="H227" s="236" t="str">
        <f t="shared" si="14"/>
        <v/>
      </c>
      <c r="I227" s="237"/>
    </row>
    <row r="228" spans="1:9">
      <c r="A228" s="232">
        <f t="shared" si="15"/>
        <v>226</v>
      </c>
      <c r="B228" s="233">
        <f>VLOOKUP(DATE(YEAR(Dat_01!B$2)-2,MONTH(Dat_01!B$2),1)+A228,'[4]grafico diario'!$A:$D,1,)</f>
        <v>45365</v>
      </c>
      <c r="C228" s="234">
        <f>VLOOKUP($B228,[4]IndEolico10!$D:$M,4)/1000</f>
        <v>156.409908</v>
      </c>
      <c r="D228" s="235">
        <f>VLOOKUP($B228,[4]IndEolico10!$D:$M,7)/1000</f>
        <v>222.84447144022923</v>
      </c>
      <c r="E228" s="234">
        <f t="shared" si="12"/>
        <v>156.409908</v>
      </c>
      <c r="F228" s="239"/>
      <c r="G228" s="188" t="str">
        <f t="shared" si="13"/>
        <v/>
      </c>
      <c r="H228" s="236" t="str">
        <f t="shared" si="14"/>
        <v/>
      </c>
      <c r="I228" s="237"/>
    </row>
    <row r="229" spans="1:9">
      <c r="A229" s="232">
        <f t="shared" si="15"/>
        <v>227</v>
      </c>
      <c r="B229" s="233">
        <f>VLOOKUP(DATE(YEAR(Dat_01!B$2)-2,MONTH(Dat_01!B$2),1)+A229,'[4]grafico diario'!$A:$D,1,)</f>
        <v>45366</v>
      </c>
      <c r="C229" s="234">
        <f>VLOOKUP($B229,[4]IndEolico10!$D:$M,4)/1000</f>
        <v>124.23169799999999</v>
      </c>
      <c r="D229" s="235">
        <f>VLOOKUP($B229,[4]IndEolico10!$D:$M,7)/1000</f>
        <v>222.84447144022923</v>
      </c>
      <c r="E229" s="234">
        <f t="shared" si="12"/>
        <v>124.23169799999999</v>
      </c>
      <c r="F229" s="239"/>
      <c r="G229" s="188" t="str">
        <f t="shared" si="13"/>
        <v>M</v>
      </c>
      <c r="H229" s="236" t="str">
        <f t="shared" si="14"/>
        <v>222,8</v>
      </c>
      <c r="I229" s="237"/>
    </row>
    <row r="230" spans="1:9">
      <c r="A230" s="232">
        <f t="shared" si="15"/>
        <v>228</v>
      </c>
      <c r="B230" s="233">
        <f>VLOOKUP(DATE(YEAR(Dat_01!B$2)-2,MONTH(Dat_01!B$2),1)+A230,'[4]grafico diario'!$A:$D,1,)</f>
        <v>45367</v>
      </c>
      <c r="C230" s="234">
        <f>VLOOKUP($B230,[4]IndEolico10!$D:$M,4)/1000</f>
        <v>94.42524499999999</v>
      </c>
      <c r="D230" s="235">
        <f>VLOOKUP($B230,[4]IndEolico10!$D:$M,7)/1000</f>
        <v>222.84447144022923</v>
      </c>
      <c r="E230" s="234">
        <f t="shared" si="12"/>
        <v>94.42524499999999</v>
      </c>
      <c r="F230" s="237"/>
      <c r="G230" s="188" t="str">
        <f t="shared" si="13"/>
        <v/>
      </c>
      <c r="H230" s="236" t="str">
        <f t="shared" si="14"/>
        <v/>
      </c>
      <c r="I230" s="237"/>
    </row>
    <row r="231" spans="1:9">
      <c r="A231" s="232">
        <f t="shared" si="15"/>
        <v>229</v>
      </c>
      <c r="B231" s="233">
        <f>VLOOKUP(DATE(YEAR(Dat_01!B$2)-2,MONTH(Dat_01!B$2),1)+A231,'[4]grafico diario'!$A:$D,1,)</f>
        <v>45368</v>
      </c>
      <c r="C231" s="234">
        <f>VLOOKUP($B231,[4]IndEolico10!$D:$M,4)/1000</f>
        <v>83.422263000000001</v>
      </c>
      <c r="D231" s="235">
        <f>VLOOKUP($B231,[4]IndEolico10!$D:$M,7)/1000</f>
        <v>222.84447144022923</v>
      </c>
      <c r="E231" s="234">
        <f t="shared" si="12"/>
        <v>83.422263000000001</v>
      </c>
      <c r="F231" s="239"/>
      <c r="G231" s="188" t="str">
        <f t="shared" si="13"/>
        <v/>
      </c>
      <c r="H231" s="236" t="str">
        <f t="shared" si="14"/>
        <v/>
      </c>
      <c r="I231" s="237"/>
    </row>
    <row r="232" spans="1:9">
      <c r="A232" s="232">
        <f t="shared" si="15"/>
        <v>230</v>
      </c>
      <c r="B232" s="233">
        <f>VLOOKUP(DATE(YEAR(Dat_01!B$2)-2,MONTH(Dat_01!B$2),1)+A232,'[4]grafico diario'!$A:$D,1,)</f>
        <v>45369</v>
      </c>
      <c r="C232" s="234">
        <f>VLOOKUP($B232,[4]IndEolico10!$D:$M,4)/1000</f>
        <v>35.761544999999998</v>
      </c>
      <c r="D232" s="235">
        <f>VLOOKUP($B232,[4]IndEolico10!$D:$M,7)/1000</f>
        <v>222.84447144022923</v>
      </c>
      <c r="E232" s="234">
        <f t="shared" si="12"/>
        <v>35.761544999999998</v>
      </c>
      <c r="F232" s="239"/>
      <c r="G232" s="188" t="str">
        <f t="shared" si="13"/>
        <v/>
      </c>
      <c r="H232" s="236" t="str">
        <f t="shared" si="14"/>
        <v/>
      </c>
      <c r="I232" s="237"/>
    </row>
    <row r="233" spans="1:9">
      <c r="A233" s="232">
        <f t="shared" si="15"/>
        <v>231</v>
      </c>
      <c r="B233" s="233">
        <f>VLOOKUP(DATE(YEAR(Dat_01!B$2)-2,MONTH(Dat_01!B$2),1)+A233,'[4]grafico diario'!$A:$D,1,)</f>
        <v>45370</v>
      </c>
      <c r="C233" s="234">
        <f>VLOOKUP($B233,[4]IndEolico10!$D:$M,4)/1000</f>
        <v>42.875498999999998</v>
      </c>
      <c r="D233" s="235">
        <f>VLOOKUP($B233,[4]IndEolico10!$D:$M,7)/1000</f>
        <v>222.84447144022923</v>
      </c>
      <c r="E233" s="234">
        <f t="shared" si="12"/>
        <v>42.875498999999998</v>
      </c>
      <c r="F233" s="239"/>
      <c r="G233" s="188" t="str">
        <f t="shared" si="13"/>
        <v/>
      </c>
      <c r="H233" s="236" t="str">
        <f t="shared" si="14"/>
        <v/>
      </c>
      <c r="I233" s="237"/>
    </row>
    <row r="234" spans="1:9">
      <c r="A234" s="232">
        <f t="shared" si="15"/>
        <v>232</v>
      </c>
      <c r="B234" s="233">
        <f>VLOOKUP(DATE(YEAR(Dat_01!B$2)-2,MONTH(Dat_01!B$2),1)+A234,'[4]grafico diario'!$A:$D,1,)</f>
        <v>45371</v>
      </c>
      <c r="C234" s="234">
        <f>VLOOKUP($B234,[4]IndEolico10!$D:$M,4)/1000</f>
        <v>129.89415199999999</v>
      </c>
      <c r="D234" s="235">
        <f>VLOOKUP($B234,[4]IndEolico10!$D:$M,7)/1000</f>
        <v>222.84447144022923</v>
      </c>
      <c r="E234" s="234">
        <f t="shared" si="12"/>
        <v>129.89415199999999</v>
      </c>
      <c r="F234" s="239"/>
      <c r="G234" s="188" t="str">
        <f t="shared" si="13"/>
        <v/>
      </c>
      <c r="H234" s="236" t="str">
        <f t="shared" si="14"/>
        <v/>
      </c>
      <c r="I234" s="237"/>
    </row>
    <row r="235" spans="1:9">
      <c r="A235" s="232">
        <f t="shared" si="15"/>
        <v>233</v>
      </c>
      <c r="B235" s="233">
        <f>VLOOKUP(DATE(YEAR(Dat_01!B$2)-2,MONTH(Dat_01!B$2),1)+A235,'[4]grafico diario'!$A:$D,1,)</f>
        <v>45372</v>
      </c>
      <c r="C235" s="234">
        <f>VLOOKUP($B235,[4]IndEolico10!$D:$M,4)/1000</f>
        <v>188.33634900000001</v>
      </c>
      <c r="D235" s="235">
        <f>VLOOKUP($B235,[4]IndEolico10!$D:$M,7)/1000</f>
        <v>222.84447144022923</v>
      </c>
      <c r="E235" s="234">
        <f t="shared" si="12"/>
        <v>188.33634900000001</v>
      </c>
      <c r="F235" s="239"/>
      <c r="G235" s="188" t="str">
        <f t="shared" si="13"/>
        <v/>
      </c>
      <c r="H235" s="236" t="str">
        <f t="shared" si="14"/>
        <v/>
      </c>
      <c r="I235" s="237"/>
    </row>
    <row r="236" spans="1:9">
      <c r="A236" s="232">
        <f t="shared" si="15"/>
        <v>234</v>
      </c>
      <c r="B236" s="233">
        <f>VLOOKUP(DATE(YEAR(Dat_01!B$2)-2,MONTH(Dat_01!B$2),1)+A236,'[4]grafico diario'!$A:$D,1,)</f>
        <v>45373</v>
      </c>
      <c r="C236" s="234">
        <f>VLOOKUP($B236,[4]IndEolico10!$D:$M,4)/1000</f>
        <v>134.00907100000003</v>
      </c>
      <c r="D236" s="235">
        <f>VLOOKUP($B236,[4]IndEolico10!$D:$M,7)/1000</f>
        <v>222.84447144022923</v>
      </c>
      <c r="E236" s="234">
        <f t="shared" si="12"/>
        <v>134.00907100000003</v>
      </c>
      <c r="F236" s="239"/>
      <c r="G236" s="188" t="str">
        <f t="shared" si="13"/>
        <v/>
      </c>
      <c r="H236" s="236" t="str">
        <f t="shared" si="14"/>
        <v/>
      </c>
      <c r="I236" s="237"/>
    </row>
    <row r="237" spans="1:9">
      <c r="A237" s="232">
        <f t="shared" si="15"/>
        <v>235</v>
      </c>
      <c r="B237" s="233">
        <f>VLOOKUP(DATE(YEAR(Dat_01!B$2)-2,MONTH(Dat_01!B$2),1)+A237,'[4]grafico diario'!$A:$D,1,)</f>
        <v>45374</v>
      </c>
      <c r="C237" s="234">
        <f>VLOOKUP($B237,[4]IndEolico10!$D:$M,4)/1000</f>
        <v>252.920299</v>
      </c>
      <c r="D237" s="235">
        <f>VLOOKUP($B237,[4]IndEolico10!$D:$M,7)/1000</f>
        <v>222.84447144022923</v>
      </c>
      <c r="E237" s="234">
        <f t="shared" si="12"/>
        <v>222.84447144022923</v>
      </c>
      <c r="F237" s="239"/>
      <c r="G237" s="188" t="str">
        <f t="shared" si="13"/>
        <v/>
      </c>
      <c r="H237" s="236" t="str">
        <f t="shared" si="14"/>
        <v/>
      </c>
      <c r="I237" s="237"/>
    </row>
    <row r="238" spans="1:9">
      <c r="A238" s="232">
        <f t="shared" si="15"/>
        <v>236</v>
      </c>
      <c r="B238" s="233">
        <f>VLOOKUP(DATE(YEAR(Dat_01!B$2)-2,MONTH(Dat_01!B$2),1)+A238,'[4]grafico diario'!$A:$D,1,)</f>
        <v>45375</v>
      </c>
      <c r="C238" s="234">
        <f>VLOOKUP($B238,[4]IndEolico10!$D:$M,4)/1000</f>
        <v>192.43456699999999</v>
      </c>
      <c r="D238" s="235">
        <f>VLOOKUP($B238,[4]IndEolico10!$D:$M,7)/1000</f>
        <v>222.84447144022923</v>
      </c>
      <c r="E238" s="234">
        <f t="shared" si="12"/>
        <v>192.43456699999999</v>
      </c>
      <c r="F238" s="239"/>
      <c r="G238" s="188" t="str">
        <f t="shared" si="13"/>
        <v/>
      </c>
      <c r="H238" s="236" t="str">
        <f t="shared" si="14"/>
        <v/>
      </c>
      <c r="I238" s="237"/>
    </row>
    <row r="239" spans="1:9">
      <c r="A239" s="232">
        <f t="shared" si="15"/>
        <v>237</v>
      </c>
      <c r="B239" s="233">
        <f>VLOOKUP(DATE(YEAR(Dat_01!B$2)-2,MONTH(Dat_01!B$2),1)+A239,'[4]grafico diario'!$A:$D,1,)</f>
        <v>45376</v>
      </c>
      <c r="C239" s="234">
        <f>VLOOKUP($B239,[4]IndEolico10!$D:$M,4)/1000</f>
        <v>196.87216000000001</v>
      </c>
      <c r="D239" s="235">
        <f>VLOOKUP($B239,[4]IndEolico10!$D:$M,7)/1000</f>
        <v>222.84447144022923</v>
      </c>
      <c r="E239" s="234">
        <f t="shared" si="12"/>
        <v>196.87216000000001</v>
      </c>
      <c r="F239" s="239"/>
      <c r="G239" s="188" t="str">
        <f t="shared" si="13"/>
        <v/>
      </c>
      <c r="H239" s="236" t="str">
        <f t="shared" si="14"/>
        <v/>
      </c>
      <c r="I239" s="237"/>
    </row>
    <row r="240" spans="1:9">
      <c r="A240" s="232">
        <f t="shared" si="15"/>
        <v>238</v>
      </c>
      <c r="B240" s="233">
        <f>VLOOKUP(DATE(YEAR(Dat_01!B$2)-2,MONTH(Dat_01!B$2),1)+A240,'[4]grafico diario'!$A:$D,1,)</f>
        <v>45377</v>
      </c>
      <c r="C240" s="234">
        <f>VLOOKUP($B240,[4]IndEolico10!$D:$M,4)/1000</f>
        <v>260.28339999999997</v>
      </c>
      <c r="D240" s="235">
        <f>VLOOKUP($B240,[4]IndEolico10!$D:$M,7)/1000</f>
        <v>222.84447144022923</v>
      </c>
      <c r="E240" s="234">
        <f t="shared" si="12"/>
        <v>222.84447144022923</v>
      </c>
      <c r="F240" s="239"/>
      <c r="G240" s="188" t="str">
        <f t="shared" si="13"/>
        <v/>
      </c>
      <c r="H240" s="236" t="str">
        <f t="shared" si="14"/>
        <v/>
      </c>
      <c r="I240" s="237"/>
    </row>
    <row r="241" spans="1:9">
      <c r="A241" s="232">
        <f t="shared" si="15"/>
        <v>239</v>
      </c>
      <c r="B241" s="233">
        <f>VLOOKUP(DATE(YEAR(Dat_01!B$2)-2,MONTH(Dat_01!B$2),1)+A241,'[4]grafico diario'!$A:$D,1,)</f>
        <v>45378</v>
      </c>
      <c r="C241" s="234">
        <f>VLOOKUP($B241,[4]IndEolico10!$D:$M,4)/1000</f>
        <v>332.93795499999999</v>
      </c>
      <c r="D241" s="235">
        <f>VLOOKUP($B241,[4]IndEolico10!$D:$M,7)/1000</f>
        <v>222.84447144022923</v>
      </c>
      <c r="E241" s="234">
        <f t="shared" si="12"/>
        <v>222.84447144022923</v>
      </c>
      <c r="F241" s="239"/>
      <c r="G241" s="188" t="str">
        <f t="shared" si="13"/>
        <v/>
      </c>
      <c r="H241" s="236" t="str">
        <f t="shared" si="14"/>
        <v/>
      </c>
      <c r="I241" s="237"/>
    </row>
    <row r="242" spans="1:9">
      <c r="A242" s="232">
        <f t="shared" si="15"/>
        <v>240</v>
      </c>
      <c r="B242" s="233">
        <f>VLOOKUP(DATE(YEAR(Dat_01!B$2)-2,MONTH(Dat_01!B$2),1)+A242,'[4]grafico diario'!$A:$D,1,)</f>
        <v>45379</v>
      </c>
      <c r="C242" s="234">
        <f>VLOOKUP($B242,[4]IndEolico10!$D:$M,4)/1000</f>
        <v>293.16768099999996</v>
      </c>
      <c r="D242" s="235">
        <f>VLOOKUP($B242,[4]IndEolico10!$D:$M,7)/1000</f>
        <v>222.84447144022923</v>
      </c>
      <c r="E242" s="234">
        <f t="shared" si="12"/>
        <v>222.84447144022923</v>
      </c>
      <c r="F242" s="239"/>
      <c r="G242" s="188" t="str">
        <f t="shared" si="13"/>
        <v/>
      </c>
      <c r="H242" s="236" t="str">
        <f t="shared" si="14"/>
        <v/>
      </c>
      <c r="I242" s="237"/>
    </row>
    <row r="243" spans="1:9">
      <c r="A243" s="232">
        <f t="shared" si="15"/>
        <v>241</v>
      </c>
      <c r="B243" s="233">
        <f>VLOOKUP(DATE(YEAR(Dat_01!B$2)-2,MONTH(Dat_01!B$2),1)+A243,'[4]grafico diario'!$A:$D,1,)</f>
        <v>45380</v>
      </c>
      <c r="C243" s="234">
        <f>VLOOKUP($B243,[4]IndEolico10!$D:$M,4)/1000</f>
        <v>208.22990799999999</v>
      </c>
      <c r="D243" s="235">
        <f>VLOOKUP($B243,[4]IndEolico10!$D:$M,7)/1000</f>
        <v>222.84447144022923</v>
      </c>
      <c r="E243" s="234">
        <f t="shared" si="12"/>
        <v>208.22990799999999</v>
      </c>
      <c r="F243" s="239"/>
      <c r="G243" s="188" t="str">
        <f t="shared" si="13"/>
        <v/>
      </c>
      <c r="H243" s="236" t="str">
        <f t="shared" si="14"/>
        <v/>
      </c>
      <c r="I243" s="237"/>
    </row>
    <row r="244" spans="1:9">
      <c r="A244" s="232">
        <f t="shared" si="15"/>
        <v>242</v>
      </c>
      <c r="B244" s="233">
        <f>VLOOKUP(DATE(YEAR(Dat_01!B$2)-2,MONTH(Dat_01!B$2),1)+A244,'[4]grafico diario'!$A:$D,1,)</f>
        <v>45381</v>
      </c>
      <c r="C244" s="234">
        <f>VLOOKUP($B244,[4]IndEolico10!$D:$M,4)/1000</f>
        <v>185.79709800000001</v>
      </c>
      <c r="D244" s="235">
        <f>VLOOKUP($B244,[4]IndEolico10!$D:$M,7)/1000</f>
        <v>222.84447144022923</v>
      </c>
      <c r="E244" s="234">
        <f t="shared" si="12"/>
        <v>185.79709800000001</v>
      </c>
      <c r="F244" s="239"/>
      <c r="G244" s="188" t="str">
        <f t="shared" si="13"/>
        <v/>
      </c>
      <c r="H244" s="236" t="str">
        <f t="shared" si="14"/>
        <v/>
      </c>
      <c r="I244" s="237"/>
    </row>
    <row r="245" spans="1:9">
      <c r="A245" s="232">
        <f t="shared" si="15"/>
        <v>243</v>
      </c>
      <c r="B245" s="233">
        <f>VLOOKUP(DATE(YEAR(Dat_01!B$2)-2,MONTH(Dat_01!B$2),1)+A245,'[4]grafico diario'!$A:$D,1,)</f>
        <v>45382</v>
      </c>
      <c r="C245" s="234">
        <f>VLOOKUP($B245,[4]IndEolico10!$D:$M,4)/1000</f>
        <v>226.96737400000001</v>
      </c>
      <c r="D245" s="235">
        <f>VLOOKUP($B245,[4]IndEolico10!$D:$M,7)/1000</f>
        <v>222.84447144022923</v>
      </c>
      <c r="E245" s="234">
        <f t="shared" si="12"/>
        <v>222.84447144022923</v>
      </c>
      <c r="F245" s="239"/>
      <c r="G245" s="188" t="str">
        <f t="shared" si="13"/>
        <v/>
      </c>
      <c r="H245" s="236" t="str">
        <f t="shared" si="14"/>
        <v/>
      </c>
      <c r="I245" s="237"/>
    </row>
    <row r="246" spans="1:9">
      <c r="A246" s="232">
        <f t="shared" si="15"/>
        <v>244</v>
      </c>
      <c r="B246" s="233">
        <f>VLOOKUP(DATE(YEAR(Dat_01!B$2)-2,MONTH(Dat_01!B$2),1)+A246,'[4]grafico diario'!$A:$D,1,)</f>
        <v>45383</v>
      </c>
      <c r="C246" s="234">
        <f>VLOOKUP($B246,[4]IndEolico10!$D:$M,4)/1000</f>
        <v>223.32941500000001</v>
      </c>
      <c r="D246" s="235">
        <f>VLOOKUP($B246,[4]IndEolico10!$D:$M,7)/1000</f>
        <v>177.18158829648888</v>
      </c>
      <c r="E246" s="234">
        <f t="shared" si="12"/>
        <v>177.18158829648888</v>
      </c>
      <c r="F246" s="239"/>
      <c r="G246" s="188" t="str">
        <f t="shared" si="13"/>
        <v/>
      </c>
      <c r="H246" s="236" t="str">
        <f t="shared" si="14"/>
        <v/>
      </c>
      <c r="I246" s="237"/>
    </row>
    <row r="247" spans="1:9">
      <c r="A247" s="232">
        <f t="shared" si="15"/>
        <v>245</v>
      </c>
      <c r="B247" s="233">
        <f>VLOOKUP(DATE(YEAR(Dat_01!B$2)-2,MONTH(Dat_01!B$2),1)+A247,'[4]grafico diario'!$A:$D,1,)</f>
        <v>45384</v>
      </c>
      <c r="C247" s="234">
        <f>VLOOKUP($B247,[4]IndEolico10!$D:$M,4)/1000</f>
        <v>203.433886</v>
      </c>
      <c r="D247" s="235">
        <f>VLOOKUP($B247,[4]IndEolico10!$D:$M,7)/1000</f>
        <v>177.18158829648888</v>
      </c>
      <c r="E247" s="234">
        <f t="shared" si="12"/>
        <v>177.18158829648888</v>
      </c>
      <c r="F247" s="237"/>
      <c r="G247" s="188" t="str">
        <f t="shared" si="13"/>
        <v/>
      </c>
      <c r="H247" s="236" t="str">
        <f t="shared" si="14"/>
        <v/>
      </c>
      <c r="I247" s="237"/>
    </row>
    <row r="248" spans="1:9">
      <c r="A248" s="232">
        <f t="shared" si="15"/>
        <v>246</v>
      </c>
      <c r="B248" s="233">
        <f>VLOOKUP(DATE(YEAR(Dat_01!B$2)-2,MONTH(Dat_01!B$2),1)+A248,'[4]grafico diario'!$A:$D,1,)</f>
        <v>45385</v>
      </c>
      <c r="C248" s="234">
        <f>VLOOKUP($B248,[4]IndEolico10!$D:$M,4)/1000</f>
        <v>182.48627199999999</v>
      </c>
      <c r="D248" s="235">
        <f>VLOOKUP($B248,[4]IndEolico10!$D:$M,7)/1000</f>
        <v>177.18158829648888</v>
      </c>
      <c r="E248" s="234">
        <f t="shared" si="12"/>
        <v>177.18158829648888</v>
      </c>
      <c r="F248" s="239"/>
      <c r="G248" s="188" t="str">
        <f t="shared" si="13"/>
        <v/>
      </c>
      <c r="H248" s="236" t="str">
        <f t="shared" si="14"/>
        <v/>
      </c>
      <c r="I248" s="237"/>
    </row>
    <row r="249" spans="1:9">
      <c r="A249" s="232">
        <f t="shared" si="15"/>
        <v>247</v>
      </c>
      <c r="B249" s="233">
        <f>VLOOKUP(DATE(YEAR(Dat_01!B$2)-2,MONTH(Dat_01!B$2),1)+A249,'[4]grafico diario'!$A:$D,1,)</f>
        <v>45386</v>
      </c>
      <c r="C249" s="234">
        <f>VLOOKUP($B249,[4]IndEolico10!$D:$M,4)/1000</f>
        <v>136.49796799999999</v>
      </c>
      <c r="D249" s="235">
        <f>VLOOKUP($B249,[4]IndEolico10!$D:$M,7)/1000</f>
        <v>177.18158829648888</v>
      </c>
      <c r="E249" s="234">
        <f t="shared" si="12"/>
        <v>136.49796799999999</v>
      </c>
      <c r="F249" s="239"/>
      <c r="G249" s="188" t="str">
        <f t="shared" si="13"/>
        <v/>
      </c>
      <c r="H249" s="236" t="str">
        <f t="shared" si="14"/>
        <v/>
      </c>
      <c r="I249" s="237"/>
    </row>
    <row r="250" spans="1:9">
      <c r="A250" s="232">
        <f t="shared" si="15"/>
        <v>248</v>
      </c>
      <c r="B250" s="233">
        <f>VLOOKUP(DATE(YEAR(Dat_01!B$2)-2,MONTH(Dat_01!B$2),1)+A250,'[4]grafico diario'!$A:$D,1,)</f>
        <v>45387</v>
      </c>
      <c r="C250" s="234">
        <f>VLOOKUP($B250,[4]IndEolico10!$D:$M,4)/1000</f>
        <v>190.38049799999999</v>
      </c>
      <c r="D250" s="235">
        <f>VLOOKUP($B250,[4]IndEolico10!$D:$M,7)/1000</f>
        <v>177.18158829648888</v>
      </c>
      <c r="E250" s="234">
        <f t="shared" si="12"/>
        <v>177.18158829648888</v>
      </c>
      <c r="F250" s="239"/>
      <c r="G250" s="188" t="str">
        <f t="shared" si="13"/>
        <v/>
      </c>
      <c r="H250" s="236" t="str">
        <f t="shared" si="14"/>
        <v/>
      </c>
      <c r="I250" s="237"/>
    </row>
    <row r="251" spans="1:9">
      <c r="A251" s="232">
        <f t="shared" si="15"/>
        <v>249</v>
      </c>
      <c r="B251" s="233">
        <f>VLOOKUP(DATE(YEAR(Dat_01!B$2)-2,MONTH(Dat_01!B$2),1)+A251,'[4]grafico diario'!$A:$D,1,)</f>
        <v>45388</v>
      </c>
      <c r="C251" s="234">
        <f>VLOOKUP($B251,[4]IndEolico10!$D:$M,4)/1000</f>
        <v>184.798304</v>
      </c>
      <c r="D251" s="235">
        <f>VLOOKUP($B251,[4]IndEolico10!$D:$M,7)/1000</f>
        <v>177.18158829648888</v>
      </c>
      <c r="E251" s="234">
        <f t="shared" si="12"/>
        <v>177.18158829648888</v>
      </c>
      <c r="F251" s="239"/>
      <c r="G251" s="188" t="str">
        <f t="shared" si="13"/>
        <v/>
      </c>
      <c r="H251" s="236" t="str">
        <f t="shared" si="14"/>
        <v/>
      </c>
      <c r="I251" s="237"/>
    </row>
    <row r="252" spans="1:9">
      <c r="A252" s="232">
        <f t="shared" si="15"/>
        <v>250</v>
      </c>
      <c r="B252" s="233">
        <f>VLOOKUP(DATE(YEAR(Dat_01!B$2)-2,MONTH(Dat_01!B$2),1)+A252,'[4]grafico diario'!$A:$D,1,)</f>
        <v>45389</v>
      </c>
      <c r="C252" s="234">
        <f>VLOOKUP($B252,[4]IndEolico10!$D:$M,4)/1000</f>
        <v>88.301966000000007</v>
      </c>
      <c r="D252" s="235">
        <f>VLOOKUP($B252,[4]IndEolico10!$D:$M,7)/1000</f>
        <v>177.18158829648888</v>
      </c>
      <c r="E252" s="234">
        <f t="shared" si="12"/>
        <v>88.301966000000007</v>
      </c>
      <c r="F252" s="239"/>
      <c r="G252" s="188" t="str">
        <f t="shared" si="13"/>
        <v/>
      </c>
      <c r="H252" s="236" t="str">
        <f t="shared" si="14"/>
        <v/>
      </c>
      <c r="I252" s="237"/>
    </row>
    <row r="253" spans="1:9">
      <c r="A253" s="232">
        <f t="shared" si="15"/>
        <v>251</v>
      </c>
      <c r="B253" s="233">
        <f>VLOOKUP(DATE(YEAR(Dat_01!B$2)-2,MONTH(Dat_01!B$2),1)+A253,'[4]grafico diario'!$A:$D,1,)</f>
        <v>45390</v>
      </c>
      <c r="C253" s="234">
        <f>VLOOKUP($B253,[4]IndEolico10!$D:$M,4)/1000</f>
        <v>197.19230999999999</v>
      </c>
      <c r="D253" s="235">
        <f>VLOOKUP($B253,[4]IndEolico10!$D:$M,7)/1000</f>
        <v>177.18158829648888</v>
      </c>
      <c r="E253" s="234">
        <f t="shared" si="12"/>
        <v>177.18158829648888</v>
      </c>
      <c r="F253" s="239"/>
      <c r="G253" s="188" t="str">
        <f t="shared" si="13"/>
        <v/>
      </c>
      <c r="H253" s="236" t="str">
        <f t="shared" si="14"/>
        <v/>
      </c>
      <c r="I253" s="237"/>
    </row>
    <row r="254" spans="1:9">
      <c r="A254" s="232">
        <f t="shared" si="15"/>
        <v>252</v>
      </c>
      <c r="B254" s="233">
        <f>VLOOKUP(DATE(YEAR(Dat_01!B$2)-2,MONTH(Dat_01!B$2),1)+A254,'[4]grafico diario'!$A:$D,1,)</f>
        <v>45391</v>
      </c>
      <c r="C254" s="234">
        <f>VLOOKUP($B254,[4]IndEolico10!$D:$M,4)/1000</f>
        <v>155.13695899999999</v>
      </c>
      <c r="D254" s="235">
        <f>VLOOKUP($B254,[4]IndEolico10!$D:$M,7)/1000</f>
        <v>177.18158829648888</v>
      </c>
      <c r="E254" s="234">
        <f t="shared" si="12"/>
        <v>155.13695899999999</v>
      </c>
      <c r="F254" s="239"/>
      <c r="G254" s="188" t="str">
        <f t="shared" si="13"/>
        <v/>
      </c>
      <c r="H254" s="236" t="str">
        <f t="shared" si="14"/>
        <v/>
      </c>
      <c r="I254" s="237"/>
    </row>
    <row r="255" spans="1:9">
      <c r="A255" s="232">
        <f t="shared" si="15"/>
        <v>253</v>
      </c>
      <c r="B255" s="233">
        <f>VLOOKUP(DATE(YEAR(Dat_01!B$2)-2,MONTH(Dat_01!B$2),1)+A255,'[4]grafico diario'!$A:$D,1,)</f>
        <v>45392</v>
      </c>
      <c r="C255" s="234">
        <f>VLOOKUP($B255,[4]IndEolico10!$D:$M,4)/1000</f>
        <v>144.34957</v>
      </c>
      <c r="D255" s="235">
        <f>VLOOKUP($B255,[4]IndEolico10!$D:$M,7)/1000</f>
        <v>177.18158829648888</v>
      </c>
      <c r="E255" s="234">
        <f t="shared" si="12"/>
        <v>144.34957</v>
      </c>
      <c r="F255" s="239"/>
      <c r="G255" s="188" t="str">
        <f t="shared" si="13"/>
        <v/>
      </c>
      <c r="H255" s="236" t="str">
        <f t="shared" si="14"/>
        <v/>
      </c>
      <c r="I255" s="237"/>
    </row>
    <row r="256" spans="1:9">
      <c r="A256" s="232">
        <f t="shared" si="15"/>
        <v>254</v>
      </c>
      <c r="B256" s="233">
        <f>VLOOKUP(DATE(YEAR(Dat_01!B$2)-2,MONTH(Dat_01!B$2),1)+A256,'[4]grafico diario'!$A:$D,1,)</f>
        <v>45393</v>
      </c>
      <c r="C256" s="234">
        <f>VLOOKUP($B256,[4]IndEolico10!$D:$M,4)/1000</f>
        <v>134.635357</v>
      </c>
      <c r="D256" s="235">
        <f>VLOOKUP($B256,[4]IndEolico10!$D:$M,7)/1000</f>
        <v>177.18158829648888</v>
      </c>
      <c r="E256" s="234">
        <f t="shared" si="12"/>
        <v>134.635357</v>
      </c>
      <c r="F256" s="239"/>
      <c r="G256" s="188" t="str">
        <f t="shared" si="13"/>
        <v/>
      </c>
      <c r="H256" s="236" t="str">
        <f t="shared" si="14"/>
        <v/>
      </c>
      <c r="I256" s="237"/>
    </row>
    <row r="257" spans="1:9">
      <c r="A257" s="232">
        <f t="shared" si="15"/>
        <v>255</v>
      </c>
      <c r="B257" s="233">
        <f>VLOOKUP(DATE(YEAR(Dat_01!B$2)-2,MONTH(Dat_01!B$2),1)+A257,'[4]grafico diario'!$A:$D,1,)</f>
        <v>45394</v>
      </c>
      <c r="C257" s="234">
        <f>VLOOKUP($B257,[4]IndEolico10!$D:$M,4)/1000</f>
        <v>57.205264</v>
      </c>
      <c r="D257" s="235">
        <f>VLOOKUP($B257,[4]IndEolico10!$D:$M,7)/1000</f>
        <v>177.18158829648888</v>
      </c>
      <c r="E257" s="234">
        <f t="shared" si="12"/>
        <v>57.205264</v>
      </c>
      <c r="F257" s="239"/>
      <c r="G257" s="188" t="str">
        <f t="shared" si="13"/>
        <v/>
      </c>
      <c r="H257" s="236" t="str">
        <f t="shared" si="14"/>
        <v/>
      </c>
      <c r="I257" s="237"/>
    </row>
    <row r="258" spans="1:9">
      <c r="A258" s="232">
        <f t="shared" si="15"/>
        <v>256</v>
      </c>
      <c r="B258" s="233">
        <f>VLOOKUP(DATE(YEAR(Dat_01!B$2)-2,MONTH(Dat_01!B$2),1)+A258,'[4]grafico diario'!$A:$D,1,)</f>
        <v>45395</v>
      </c>
      <c r="C258" s="234">
        <f>VLOOKUP($B258,[4]IndEolico10!$D:$M,4)/1000</f>
        <v>42.257612999999999</v>
      </c>
      <c r="D258" s="235">
        <f>VLOOKUP($B258,[4]IndEolico10!$D:$M,7)/1000</f>
        <v>177.18158829648888</v>
      </c>
      <c r="E258" s="234">
        <f t="shared" si="12"/>
        <v>42.257612999999999</v>
      </c>
      <c r="F258" s="239"/>
      <c r="G258" s="188" t="str">
        <f t="shared" si="13"/>
        <v/>
      </c>
      <c r="H258" s="236" t="str">
        <f t="shared" si="14"/>
        <v/>
      </c>
      <c r="I258" s="237"/>
    </row>
    <row r="259" spans="1:9">
      <c r="A259" s="232">
        <f t="shared" si="15"/>
        <v>257</v>
      </c>
      <c r="B259" s="233">
        <f>VLOOKUP(DATE(YEAR(Dat_01!B$2)-2,MONTH(Dat_01!B$2),1)+A259,'[4]grafico diario'!$A:$D,1,)</f>
        <v>45396</v>
      </c>
      <c r="C259" s="234">
        <f>VLOOKUP($B259,[4]IndEolico10!$D:$M,4)/1000</f>
        <v>46.413694999999997</v>
      </c>
      <c r="D259" s="235">
        <f>VLOOKUP($B259,[4]IndEolico10!$D:$M,7)/1000</f>
        <v>177.18158829648888</v>
      </c>
      <c r="E259" s="234">
        <f t="shared" ref="E259:E322" si="16">IF(C259&gt;D259,D259,C259)</f>
        <v>46.413694999999997</v>
      </c>
      <c r="F259" s="239"/>
      <c r="G259" s="188" t="str">
        <f t="shared" ref="G259:G322" si="17">IF(DAY(B259)=15,IF(MONTH(B259)=1,"E",IF(MONTH(B259)=2,"F",IF(MONTH(B259)=3,"M",IF(MONTH(B259)=4,"A",IF(MONTH(B259)=5,"M",IF(MONTH(B259)=6,"J",IF(MONTH(B259)=7,"J",IF(MONTH(B259)=8,"A",IF(MONTH(B259)=9,"S",IF(MONTH(B259)=10,"O",IF(MONTH(B259)=11,"N",IF(MONTH(B259)=12,"D","")))))))))))),"")</f>
        <v/>
      </c>
      <c r="H259" s="236" t="str">
        <f t="shared" ref="H259:H322" si="18">IF(DAY($B259)=15,TEXT(D259,"#,0"),"")</f>
        <v/>
      </c>
      <c r="I259" s="237"/>
    </row>
    <row r="260" spans="1:9">
      <c r="A260" s="232">
        <f t="shared" ref="A260:A323" si="19">+A259+1</f>
        <v>258</v>
      </c>
      <c r="B260" s="233">
        <f>VLOOKUP(DATE(YEAR(Dat_01!B$2)-2,MONTH(Dat_01!B$2),1)+A260,'[4]grafico diario'!$A:$D,1,)</f>
        <v>45397</v>
      </c>
      <c r="C260" s="234">
        <f>VLOOKUP($B260,[4]IndEolico10!$D:$M,4)/1000</f>
        <v>141.240396</v>
      </c>
      <c r="D260" s="235">
        <f>VLOOKUP($B260,[4]IndEolico10!$D:$M,7)/1000</f>
        <v>177.18158829648888</v>
      </c>
      <c r="E260" s="234">
        <f t="shared" si="16"/>
        <v>141.240396</v>
      </c>
      <c r="F260" s="239"/>
      <c r="G260" s="188" t="str">
        <f t="shared" si="17"/>
        <v>A</v>
      </c>
      <c r="H260" s="236" t="str">
        <f t="shared" si="18"/>
        <v>177,2</v>
      </c>
      <c r="I260" s="237"/>
    </row>
    <row r="261" spans="1:9">
      <c r="A261" s="232">
        <f t="shared" si="19"/>
        <v>259</v>
      </c>
      <c r="B261" s="233">
        <f>VLOOKUP(DATE(YEAR(Dat_01!B$2)-2,MONTH(Dat_01!B$2),1)+A261,'[4]grafico diario'!$A:$D,1,)</f>
        <v>45398</v>
      </c>
      <c r="C261" s="234">
        <f>VLOOKUP($B261,[4]IndEolico10!$D:$M,4)/1000</f>
        <v>197.10136000000003</v>
      </c>
      <c r="D261" s="235">
        <f>VLOOKUP($B261,[4]IndEolico10!$D:$M,7)/1000</f>
        <v>177.18158829648888</v>
      </c>
      <c r="E261" s="234">
        <f t="shared" si="16"/>
        <v>177.18158829648888</v>
      </c>
      <c r="G261" s="188" t="str">
        <f t="shared" si="17"/>
        <v/>
      </c>
      <c r="H261" s="236" t="str">
        <f t="shared" si="18"/>
        <v/>
      </c>
      <c r="I261" s="237"/>
    </row>
    <row r="262" spans="1:9">
      <c r="A262" s="232">
        <f t="shared" si="19"/>
        <v>260</v>
      </c>
      <c r="B262" s="233">
        <f>VLOOKUP(DATE(YEAR(Dat_01!B$2)-2,MONTH(Dat_01!B$2),1)+A262,'[4]grafico diario'!$A:$D,1,)</f>
        <v>45399</v>
      </c>
      <c r="C262" s="234">
        <f>VLOOKUP($B262,[4]IndEolico10!$D:$M,4)/1000</f>
        <v>210.68524599999998</v>
      </c>
      <c r="D262" s="235">
        <f>VLOOKUP($B262,[4]IndEolico10!$D:$M,7)/1000</f>
        <v>177.18158829648888</v>
      </c>
      <c r="E262" s="234">
        <f t="shared" si="16"/>
        <v>177.18158829648888</v>
      </c>
      <c r="F262" s="239"/>
      <c r="G262" s="188" t="str">
        <f t="shared" si="17"/>
        <v/>
      </c>
      <c r="H262" s="236" t="str">
        <f t="shared" si="18"/>
        <v/>
      </c>
      <c r="I262" s="237"/>
    </row>
    <row r="263" spans="1:9">
      <c r="A263" s="232">
        <f t="shared" si="19"/>
        <v>261</v>
      </c>
      <c r="B263" s="233">
        <f>VLOOKUP(DATE(YEAR(Dat_01!B$2)-2,MONTH(Dat_01!B$2),1)+A263,'[4]grafico diario'!$A:$D,1,)</f>
        <v>45400</v>
      </c>
      <c r="C263" s="234">
        <f>VLOOKUP($B263,[4]IndEolico10!$D:$M,4)/1000</f>
        <v>222.16881000000001</v>
      </c>
      <c r="D263" s="235">
        <f>VLOOKUP($B263,[4]IndEolico10!$D:$M,7)/1000</f>
        <v>177.18158829648888</v>
      </c>
      <c r="E263" s="234">
        <f t="shared" si="16"/>
        <v>177.18158829648888</v>
      </c>
      <c r="F263" s="239"/>
      <c r="G263" s="188" t="str">
        <f t="shared" si="17"/>
        <v/>
      </c>
      <c r="H263" s="236" t="str">
        <f t="shared" si="18"/>
        <v/>
      </c>
      <c r="I263" s="237"/>
    </row>
    <row r="264" spans="1:9">
      <c r="A264" s="232">
        <f t="shared" si="19"/>
        <v>262</v>
      </c>
      <c r="B264" s="233">
        <f>VLOOKUP(DATE(YEAR(Dat_01!B$2)-2,MONTH(Dat_01!B$2),1)+A264,'[4]grafico diario'!$A:$D,1,)</f>
        <v>45401</v>
      </c>
      <c r="C264" s="234">
        <f>VLOOKUP($B264,[4]IndEolico10!$D:$M,4)/1000</f>
        <v>131.74317500000001</v>
      </c>
      <c r="D264" s="235">
        <f>VLOOKUP($B264,[4]IndEolico10!$D:$M,7)/1000</f>
        <v>177.18158829648888</v>
      </c>
      <c r="E264" s="234">
        <f t="shared" si="16"/>
        <v>131.74317500000001</v>
      </c>
      <c r="F264" s="239"/>
      <c r="G264" s="188" t="str">
        <f t="shared" si="17"/>
        <v/>
      </c>
      <c r="H264" s="236" t="str">
        <f t="shared" si="18"/>
        <v/>
      </c>
      <c r="I264" s="237"/>
    </row>
    <row r="265" spans="1:9">
      <c r="A265" s="232">
        <f t="shared" si="19"/>
        <v>263</v>
      </c>
      <c r="B265" s="233">
        <f>VLOOKUP(DATE(YEAR(Dat_01!B$2)-2,MONTH(Dat_01!B$2),1)+A265,'[4]grafico diario'!$A:$D,1,)</f>
        <v>45402</v>
      </c>
      <c r="C265" s="234">
        <f>VLOOKUP($B265,[4]IndEolico10!$D:$M,4)/1000</f>
        <v>186.09048200000001</v>
      </c>
      <c r="D265" s="235">
        <f>VLOOKUP($B265,[4]IndEolico10!$D:$M,7)/1000</f>
        <v>177.18158829648888</v>
      </c>
      <c r="E265" s="234">
        <f t="shared" si="16"/>
        <v>177.18158829648888</v>
      </c>
      <c r="F265" s="239"/>
      <c r="G265" s="188" t="str">
        <f t="shared" si="17"/>
        <v/>
      </c>
      <c r="H265" s="236" t="str">
        <f t="shared" si="18"/>
        <v/>
      </c>
      <c r="I265" s="237"/>
    </row>
    <row r="266" spans="1:9">
      <c r="A266" s="232">
        <f t="shared" si="19"/>
        <v>264</v>
      </c>
      <c r="B266" s="233">
        <f>VLOOKUP(DATE(YEAR(Dat_01!B$2)-2,MONTH(Dat_01!B$2),1)+A266,'[4]grafico diario'!$A:$D,1,)</f>
        <v>45403</v>
      </c>
      <c r="C266" s="234">
        <f>VLOOKUP($B266,[4]IndEolico10!$D:$M,4)/1000</f>
        <v>185.73502099999999</v>
      </c>
      <c r="D266" s="235">
        <f>VLOOKUP($B266,[4]IndEolico10!$D:$M,7)/1000</f>
        <v>177.18158829648888</v>
      </c>
      <c r="E266" s="234">
        <f t="shared" si="16"/>
        <v>177.18158829648888</v>
      </c>
      <c r="F266" s="239"/>
      <c r="G266" s="188" t="str">
        <f t="shared" si="17"/>
        <v/>
      </c>
      <c r="H266" s="236" t="str">
        <f t="shared" si="18"/>
        <v/>
      </c>
      <c r="I266" s="237"/>
    </row>
    <row r="267" spans="1:9">
      <c r="A267" s="232">
        <f t="shared" si="19"/>
        <v>265</v>
      </c>
      <c r="B267" s="233">
        <f>VLOOKUP(DATE(YEAR(Dat_01!B$2)-2,MONTH(Dat_01!B$2),1)+A267,'[4]grafico diario'!$A:$D,1,)</f>
        <v>45404</v>
      </c>
      <c r="C267" s="234">
        <f>VLOOKUP($B267,[4]IndEolico10!$D:$M,4)/1000</f>
        <v>253.281972</v>
      </c>
      <c r="D267" s="235">
        <f>VLOOKUP($B267,[4]IndEolico10!$D:$M,7)/1000</f>
        <v>177.18158829648888</v>
      </c>
      <c r="E267" s="234">
        <f t="shared" si="16"/>
        <v>177.18158829648888</v>
      </c>
      <c r="F267" s="239"/>
      <c r="G267" s="188" t="str">
        <f t="shared" si="17"/>
        <v/>
      </c>
      <c r="H267" s="236" t="str">
        <f t="shared" si="18"/>
        <v/>
      </c>
      <c r="I267" s="237"/>
    </row>
    <row r="268" spans="1:9">
      <c r="A268" s="232">
        <f t="shared" si="19"/>
        <v>266</v>
      </c>
      <c r="B268" s="233">
        <f>VLOOKUP(DATE(YEAR(Dat_01!B$2)-2,MONTH(Dat_01!B$2),1)+A268,'[4]grafico diario'!$A:$D,1,)</f>
        <v>45405</v>
      </c>
      <c r="C268" s="234">
        <f>VLOOKUP($B268,[4]IndEolico10!$D:$M,4)/1000</f>
        <v>233.504029</v>
      </c>
      <c r="D268" s="235">
        <f>VLOOKUP($B268,[4]IndEolico10!$D:$M,7)/1000</f>
        <v>177.18158829648888</v>
      </c>
      <c r="E268" s="234">
        <f t="shared" si="16"/>
        <v>177.18158829648888</v>
      </c>
      <c r="F268" s="239"/>
      <c r="G268" s="188" t="str">
        <f t="shared" si="17"/>
        <v/>
      </c>
      <c r="H268" s="236" t="str">
        <f t="shared" si="18"/>
        <v/>
      </c>
      <c r="I268" s="237"/>
    </row>
    <row r="269" spans="1:9">
      <c r="A269" s="232">
        <f t="shared" si="19"/>
        <v>267</v>
      </c>
      <c r="B269" s="233">
        <f>VLOOKUP(DATE(YEAR(Dat_01!B$2)-2,MONTH(Dat_01!B$2),1)+A269,'[4]grafico diario'!$A:$D,1,)</f>
        <v>45406</v>
      </c>
      <c r="C269" s="234">
        <f>VLOOKUP($B269,[4]IndEolico10!$D:$M,4)/1000</f>
        <v>198.339823</v>
      </c>
      <c r="D269" s="235">
        <f>VLOOKUP($B269,[4]IndEolico10!$D:$M,7)/1000</f>
        <v>177.18158829648888</v>
      </c>
      <c r="E269" s="234">
        <f t="shared" si="16"/>
        <v>177.18158829648888</v>
      </c>
      <c r="F269" s="239"/>
      <c r="G269" s="188" t="str">
        <f t="shared" si="17"/>
        <v/>
      </c>
      <c r="H269" s="236" t="str">
        <f t="shared" si="18"/>
        <v/>
      </c>
      <c r="I269" s="237"/>
    </row>
    <row r="270" spans="1:9">
      <c r="A270" s="232">
        <f t="shared" si="19"/>
        <v>268</v>
      </c>
      <c r="B270" s="233">
        <f>VLOOKUP(DATE(YEAR(Dat_01!B$2)-2,MONTH(Dat_01!B$2),1)+A270,'[4]grafico diario'!$A:$D,1,)</f>
        <v>45407</v>
      </c>
      <c r="C270" s="234">
        <f>VLOOKUP($B270,[4]IndEolico10!$D:$M,4)/1000</f>
        <v>97.932551000000004</v>
      </c>
      <c r="D270" s="235">
        <f>VLOOKUP($B270,[4]IndEolico10!$D:$M,7)/1000</f>
        <v>177.18158829648888</v>
      </c>
      <c r="E270" s="234">
        <f t="shared" si="16"/>
        <v>97.932551000000004</v>
      </c>
      <c r="F270" s="239"/>
      <c r="G270" s="188" t="str">
        <f t="shared" si="17"/>
        <v/>
      </c>
      <c r="H270" s="236" t="str">
        <f t="shared" si="18"/>
        <v/>
      </c>
      <c r="I270" s="237"/>
    </row>
    <row r="271" spans="1:9">
      <c r="A271" s="232">
        <f t="shared" si="19"/>
        <v>269</v>
      </c>
      <c r="B271" s="233">
        <f>VLOOKUP(DATE(YEAR(Dat_01!B$2)-2,MONTH(Dat_01!B$2),1)+A271,'[4]grafico diario'!$A:$D,1,)</f>
        <v>45408</v>
      </c>
      <c r="C271" s="234">
        <f>VLOOKUP($B271,[4]IndEolico10!$D:$M,4)/1000</f>
        <v>103.308204</v>
      </c>
      <c r="D271" s="235">
        <f>VLOOKUP($B271,[4]IndEolico10!$D:$M,7)/1000</f>
        <v>177.18158829648888</v>
      </c>
      <c r="E271" s="234">
        <f t="shared" si="16"/>
        <v>103.308204</v>
      </c>
      <c r="F271" s="239"/>
      <c r="G271" s="188" t="str">
        <f t="shared" si="17"/>
        <v/>
      </c>
      <c r="H271" s="236" t="str">
        <f t="shared" si="18"/>
        <v/>
      </c>
      <c r="I271" s="237"/>
    </row>
    <row r="272" spans="1:9">
      <c r="A272" s="232">
        <f t="shared" si="19"/>
        <v>270</v>
      </c>
      <c r="B272" s="233">
        <f>VLOOKUP(DATE(YEAR(Dat_01!B$2)-2,MONTH(Dat_01!B$2),1)+A272,'[4]grafico diario'!$A:$D,1,)</f>
        <v>45409</v>
      </c>
      <c r="C272" s="234">
        <f>VLOOKUP($B272,[4]IndEolico10!$D:$M,4)/1000</f>
        <v>208.21277900000001</v>
      </c>
      <c r="D272" s="235">
        <f>VLOOKUP($B272,[4]IndEolico10!$D:$M,7)/1000</f>
        <v>177.18158829648888</v>
      </c>
      <c r="E272" s="234">
        <f t="shared" si="16"/>
        <v>177.18158829648888</v>
      </c>
      <c r="F272" s="239"/>
      <c r="G272" s="188" t="str">
        <f t="shared" si="17"/>
        <v/>
      </c>
      <c r="H272" s="236" t="str">
        <f t="shared" si="18"/>
        <v/>
      </c>
      <c r="I272" s="237"/>
    </row>
    <row r="273" spans="1:9">
      <c r="A273" s="232">
        <f t="shared" si="19"/>
        <v>271</v>
      </c>
      <c r="B273" s="233">
        <f>VLOOKUP(DATE(YEAR(Dat_01!B$2)-2,MONTH(Dat_01!B$2),1)+A273,'[4]grafico diario'!$A:$D,1,)</f>
        <v>45410</v>
      </c>
      <c r="C273" s="234">
        <f>VLOOKUP($B273,[4]IndEolico10!$D:$M,4)/1000</f>
        <v>49.425173000000001</v>
      </c>
      <c r="D273" s="235">
        <f>VLOOKUP($B273,[4]IndEolico10!$D:$M,7)/1000</f>
        <v>177.18158829648888</v>
      </c>
      <c r="E273" s="234">
        <f t="shared" si="16"/>
        <v>49.425173000000001</v>
      </c>
      <c r="F273" s="239"/>
      <c r="G273" s="188" t="str">
        <f t="shared" si="17"/>
        <v/>
      </c>
      <c r="H273" s="236" t="str">
        <f t="shared" si="18"/>
        <v/>
      </c>
      <c r="I273" s="237"/>
    </row>
    <row r="274" spans="1:9">
      <c r="A274" s="232">
        <f t="shared" si="19"/>
        <v>272</v>
      </c>
      <c r="B274" s="233">
        <f>VLOOKUP(DATE(YEAR(Dat_01!B$2)-2,MONTH(Dat_01!B$2),1)+A274,'[4]grafico diario'!$A:$D,1,)</f>
        <v>45411</v>
      </c>
      <c r="C274" s="234">
        <f>VLOOKUP($B274,[4]IndEolico10!$D:$M,4)/1000</f>
        <v>79.722092999999987</v>
      </c>
      <c r="D274" s="235">
        <f>VLOOKUP($B274,[4]IndEolico10!$D:$M,7)/1000</f>
        <v>177.18158829648888</v>
      </c>
      <c r="E274" s="234">
        <f t="shared" si="16"/>
        <v>79.722092999999987</v>
      </c>
      <c r="F274" s="239"/>
      <c r="G274" s="188" t="str">
        <f t="shared" si="17"/>
        <v/>
      </c>
      <c r="H274" s="236" t="str">
        <f t="shared" si="18"/>
        <v/>
      </c>
      <c r="I274" s="237"/>
    </row>
    <row r="275" spans="1:9">
      <c r="A275" s="232">
        <f t="shared" si="19"/>
        <v>273</v>
      </c>
      <c r="B275" s="233">
        <f>VLOOKUP(DATE(YEAR(Dat_01!B$2)-2,MONTH(Dat_01!B$2),1)+A275,'[4]grafico diario'!$A:$D,1,)</f>
        <v>45412</v>
      </c>
      <c r="C275" s="234">
        <f>VLOOKUP($B275,[4]IndEolico10!$D:$M,4)/1000</f>
        <v>175.17279000000002</v>
      </c>
      <c r="D275" s="235">
        <f>VLOOKUP($B275,[4]IndEolico10!$D:$M,7)/1000</f>
        <v>177.18158829648888</v>
      </c>
      <c r="E275" s="234">
        <f t="shared" si="16"/>
        <v>175.17279000000002</v>
      </c>
      <c r="F275" s="239"/>
      <c r="G275" s="188" t="str">
        <f t="shared" si="17"/>
        <v/>
      </c>
      <c r="H275" s="236" t="str">
        <f t="shared" si="18"/>
        <v/>
      </c>
      <c r="I275" s="237"/>
    </row>
    <row r="276" spans="1:9">
      <c r="A276" s="232">
        <f t="shared" si="19"/>
        <v>274</v>
      </c>
      <c r="B276" s="233">
        <f>VLOOKUP(DATE(YEAR(Dat_01!B$2)-2,MONTH(Dat_01!B$2),1)+A276,'[4]grafico diario'!$A:$D,1,)</f>
        <v>45413</v>
      </c>
      <c r="C276" s="234">
        <f>VLOOKUP($B276,[4]IndEolico10!$D:$M,4)/1000</f>
        <v>233.35741300000001</v>
      </c>
      <c r="D276" s="235">
        <f>VLOOKUP($B276,[4]IndEolico10!$D:$M,7)/1000</f>
        <v>166.6203257805451</v>
      </c>
      <c r="E276" s="234">
        <f t="shared" si="16"/>
        <v>166.6203257805451</v>
      </c>
      <c r="F276" s="239"/>
      <c r="G276" s="188" t="str">
        <f t="shared" si="17"/>
        <v/>
      </c>
      <c r="H276" s="236" t="str">
        <f t="shared" si="18"/>
        <v/>
      </c>
      <c r="I276" s="237"/>
    </row>
    <row r="277" spans="1:9">
      <c r="A277" s="232">
        <f t="shared" si="19"/>
        <v>275</v>
      </c>
      <c r="B277" s="233">
        <f>VLOOKUP(DATE(YEAR(Dat_01!B$2)-2,MONTH(Dat_01!B$2),1)+A277,'[4]grafico diario'!$A:$D,1,)</f>
        <v>45414</v>
      </c>
      <c r="C277" s="234">
        <f>VLOOKUP($B277,[4]IndEolico10!$D:$M,4)/1000</f>
        <v>229.22431800000001</v>
      </c>
      <c r="D277" s="235">
        <f>VLOOKUP($B277,[4]IndEolico10!$D:$M,7)/1000</f>
        <v>166.6203257805451</v>
      </c>
      <c r="E277" s="234">
        <f t="shared" si="16"/>
        <v>166.6203257805451</v>
      </c>
      <c r="F277" s="237"/>
      <c r="G277" s="188" t="str">
        <f t="shared" si="17"/>
        <v/>
      </c>
      <c r="H277" s="236" t="str">
        <f t="shared" si="18"/>
        <v/>
      </c>
      <c r="I277" s="237"/>
    </row>
    <row r="278" spans="1:9">
      <c r="A278" s="232">
        <f t="shared" si="19"/>
        <v>276</v>
      </c>
      <c r="B278" s="233">
        <f>VLOOKUP(DATE(YEAR(Dat_01!B$2)-2,MONTH(Dat_01!B$2),1)+A278,'[4]grafico diario'!$A:$D,1,)</f>
        <v>45415</v>
      </c>
      <c r="C278" s="234">
        <f>VLOOKUP($B278,[4]IndEolico10!$D:$M,4)/1000</f>
        <v>172.13193200000001</v>
      </c>
      <c r="D278" s="235">
        <f>VLOOKUP($B278,[4]IndEolico10!$D:$M,7)/1000</f>
        <v>166.6203257805451</v>
      </c>
      <c r="E278" s="234">
        <f t="shared" si="16"/>
        <v>166.6203257805451</v>
      </c>
      <c r="F278" s="239"/>
      <c r="G278" s="188" t="str">
        <f t="shared" si="17"/>
        <v/>
      </c>
      <c r="H278" s="236" t="str">
        <f t="shared" si="18"/>
        <v/>
      </c>
      <c r="I278" s="237"/>
    </row>
    <row r="279" spans="1:9">
      <c r="A279" s="232">
        <f t="shared" si="19"/>
        <v>277</v>
      </c>
      <c r="B279" s="233">
        <f>VLOOKUP(DATE(YEAR(Dat_01!B$2)-2,MONTH(Dat_01!B$2),1)+A279,'[4]grafico diario'!$A:$D,1,)</f>
        <v>45416</v>
      </c>
      <c r="C279" s="234">
        <f>VLOOKUP($B279,[4]IndEolico10!$D:$M,4)/1000</f>
        <v>191.382001</v>
      </c>
      <c r="D279" s="235">
        <f>VLOOKUP($B279,[4]IndEolico10!$D:$M,7)/1000</f>
        <v>166.6203257805451</v>
      </c>
      <c r="E279" s="234">
        <f t="shared" si="16"/>
        <v>166.6203257805451</v>
      </c>
      <c r="F279" s="239"/>
      <c r="G279" s="188" t="str">
        <f t="shared" si="17"/>
        <v/>
      </c>
      <c r="H279" s="236" t="str">
        <f t="shared" si="18"/>
        <v/>
      </c>
      <c r="I279" s="237"/>
    </row>
    <row r="280" spans="1:9">
      <c r="A280" s="232">
        <f t="shared" si="19"/>
        <v>278</v>
      </c>
      <c r="B280" s="233">
        <f>VLOOKUP(DATE(YEAR(Dat_01!B$2)-2,MONTH(Dat_01!B$2),1)+A280,'[4]grafico diario'!$A:$D,1,)</f>
        <v>45417</v>
      </c>
      <c r="C280" s="234">
        <f>VLOOKUP($B280,[4]IndEolico10!$D:$M,4)/1000</f>
        <v>161.45757500000002</v>
      </c>
      <c r="D280" s="235">
        <f>VLOOKUP($B280,[4]IndEolico10!$D:$M,7)/1000</f>
        <v>166.6203257805451</v>
      </c>
      <c r="E280" s="234">
        <f t="shared" si="16"/>
        <v>161.45757500000002</v>
      </c>
      <c r="F280" s="239"/>
      <c r="G280" s="188" t="str">
        <f t="shared" si="17"/>
        <v/>
      </c>
      <c r="H280" s="236" t="str">
        <f t="shared" si="18"/>
        <v/>
      </c>
      <c r="I280" s="237"/>
    </row>
    <row r="281" spans="1:9">
      <c r="A281" s="232">
        <f t="shared" si="19"/>
        <v>279</v>
      </c>
      <c r="B281" s="233">
        <f>VLOOKUP(DATE(YEAR(Dat_01!B$2)-2,MONTH(Dat_01!B$2),1)+A281,'[4]grafico diario'!$A:$D,1,)</f>
        <v>45418</v>
      </c>
      <c r="C281" s="234">
        <f>VLOOKUP($B281,[4]IndEolico10!$D:$M,4)/1000</f>
        <v>134.828249</v>
      </c>
      <c r="D281" s="235">
        <f>VLOOKUP($B281,[4]IndEolico10!$D:$M,7)/1000</f>
        <v>166.6203257805451</v>
      </c>
      <c r="E281" s="234">
        <f t="shared" si="16"/>
        <v>134.828249</v>
      </c>
      <c r="F281" s="239"/>
      <c r="G281" s="188" t="str">
        <f t="shared" si="17"/>
        <v/>
      </c>
      <c r="H281" s="236" t="str">
        <f t="shared" si="18"/>
        <v/>
      </c>
      <c r="I281" s="237"/>
    </row>
    <row r="282" spans="1:9">
      <c r="A282" s="232">
        <f t="shared" si="19"/>
        <v>280</v>
      </c>
      <c r="B282" s="233">
        <f>VLOOKUP(DATE(YEAR(Dat_01!B$2)-2,MONTH(Dat_01!B$2),1)+A282,'[4]grafico diario'!$A:$D,1,)</f>
        <v>45419</v>
      </c>
      <c r="C282" s="234">
        <f>VLOOKUP($B282,[4]IndEolico10!$D:$M,4)/1000</f>
        <v>175.97327899999999</v>
      </c>
      <c r="D282" s="235">
        <f>VLOOKUP($B282,[4]IndEolico10!$D:$M,7)/1000</f>
        <v>166.6203257805451</v>
      </c>
      <c r="E282" s="234">
        <f t="shared" si="16"/>
        <v>166.6203257805451</v>
      </c>
      <c r="F282" s="239"/>
      <c r="G282" s="188" t="str">
        <f t="shared" si="17"/>
        <v/>
      </c>
      <c r="H282" s="236" t="str">
        <f t="shared" si="18"/>
        <v/>
      </c>
      <c r="I282" s="237"/>
    </row>
    <row r="283" spans="1:9">
      <c r="A283" s="232">
        <f t="shared" si="19"/>
        <v>281</v>
      </c>
      <c r="B283" s="233">
        <f>VLOOKUP(DATE(YEAR(Dat_01!B$2)-2,MONTH(Dat_01!B$2),1)+A283,'[4]grafico diario'!$A:$D,1,)</f>
        <v>45420</v>
      </c>
      <c r="C283" s="234">
        <f>VLOOKUP($B283,[4]IndEolico10!$D:$M,4)/1000</f>
        <v>179.67409799999999</v>
      </c>
      <c r="D283" s="235">
        <f>VLOOKUP($B283,[4]IndEolico10!$D:$M,7)/1000</f>
        <v>166.6203257805451</v>
      </c>
      <c r="E283" s="234">
        <f t="shared" si="16"/>
        <v>166.6203257805451</v>
      </c>
      <c r="F283" s="239"/>
      <c r="G283" s="188" t="str">
        <f t="shared" si="17"/>
        <v/>
      </c>
      <c r="H283" s="236" t="str">
        <f t="shared" si="18"/>
        <v/>
      </c>
      <c r="I283" s="237"/>
    </row>
    <row r="284" spans="1:9">
      <c r="A284" s="232">
        <f t="shared" si="19"/>
        <v>282</v>
      </c>
      <c r="B284" s="233">
        <f>VLOOKUP(DATE(YEAR(Dat_01!B$2)-2,MONTH(Dat_01!B$2),1)+A284,'[4]grafico diario'!$A:$D,1,)</f>
        <v>45421</v>
      </c>
      <c r="C284" s="234">
        <f>VLOOKUP($B284,[4]IndEolico10!$D:$M,4)/1000</f>
        <v>94.349829999999997</v>
      </c>
      <c r="D284" s="235">
        <f>VLOOKUP($B284,[4]IndEolico10!$D:$M,7)/1000</f>
        <v>166.6203257805451</v>
      </c>
      <c r="E284" s="234">
        <f t="shared" si="16"/>
        <v>94.349829999999997</v>
      </c>
      <c r="F284" s="239"/>
      <c r="G284" s="188" t="str">
        <f t="shared" si="17"/>
        <v/>
      </c>
      <c r="H284" s="236" t="str">
        <f t="shared" si="18"/>
        <v/>
      </c>
      <c r="I284" s="237"/>
    </row>
    <row r="285" spans="1:9">
      <c r="A285" s="232">
        <f t="shared" si="19"/>
        <v>283</v>
      </c>
      <c r="B285" s="233">
        <f>VLOOKUP(DATE(YEAR(Dat_01!B$2)-2,MONTH(Dat_01!B$2),1)+A285,'[4]grafico diario'!$A:$D,1,)</f>
        <v>45422</v>
      </c>
      <c r="C285" s="234">
        <f>VLOOKUP($B285,[4]IndEolico10!$D:$M,4)/1000</f>
        <v>104.52058700000001</v>
      </c>
      <c r="D285" s="235">
        <f>VLOOKUP($B285,[4]IndEolico10!$D:$M,7)/1000</f>
        <v>166.6203257805451</v>
      </c>
      <c r="E285" s="234">
        <f t="shared" si="16"/>
        <v>104.52058700000001</v>
      </c>
      <c r="F285" s="239"/>
      <c r="G285" s="188" t="str">
        <f t="shared" si="17"/>
        <v/>
      </c>
      <c r="H285" s="236" t="str">
        <f t="shared" si="18"/>
        <v/>
      </c>
      <c r="I285" s="237"/>
    </row>
    <row r="286" spans="1:9">
      <c r="A286" s="232">
        <f t="shared" si="19"/>
        <v>284</v>
      </c>
      <c r="B286" s="233">
        <f>VLOOKUP(DATE(YEAR(Dat_01!B$2)-2,MONTH(Dat_01!B$2),1)+A286,'[4]grafico diario'!$A:$D,1,)</f>
        <v>45423</v>
      </c>
      <c r="C286" s="234">
        <f>VLOOKUP($B286,[4]IndEolico10!$D:$M,4)/1000</f>
        <v>111.98720299999999</v>
      </c>
      <c r="D286" s="235">
        <f>VLOOKUP($B286,[4]IndEolico10!$D:$M,7)/1000</f>
        <v>166.6203257805451</v>
      </c>
      <c r="E286" s="234">
        <f t="shared" si="16"/>
        <v>111.98720299999999</v>
      </c>
      <c r="F286" s="239"/>
      <c r="G286" s="188" t="str">
        <f t="shared" si="17"/>
        <v/>
      </c>
      <c r="H286" s="236" t="str">
        <f t="shared" si="18"/>
        <v/>
      </c>
      <c r="I286" s="237"/>
    </row>
    <row r="287" spans="1:9">
      <c r="A287" s="232">
        <f t="shared" si="19"/>
        <v>285</v>
      </c>
      <c r="B287" s="233">
        <f>VLOOKUP(DATE(YEAR(Dat_01!B$2)-2,MONTH(Dat_01!B$2),1)+A287,'[4]grafico diario'!$A:$D,1,)</f>
        <v>45424</v>
      </c>
      <c r="C287" s="234">
        <f>VLOOKUP($B287,[4]IndEolico10!$D:$M,4)/1000</f>
        <v>42.815072000000001</v>
      </c>
      <c r="D287" s="235">
        <f>VLOOKUP($B287,[4]IndEolico10!$D:$M,7)/1000</f>
        <v>166.6203257805451</v>
      </c>
      <c r="E287" s="234">
        <f t="shared" si="16"/>
        <v>42.815072000000001</v>
      </c>
      <c r="F287" s="239"/>
      <c r="G287" s="188" t="str">
        <f t="shared" si="17"/>
        <v/>
      </c>
      <c r="H287" s="236" t="str">
        <f t="shared" si="18"/>
        <v/>
      </c>
      <c r="I287" s="237"/>
    </row>
    <row r="288" spans="1:9">
      <c r="A288" s="232">
        <f t="shared" si="19"/>
        <v>286</v>
      </c>
      <c r="B288" s="233">
        <f>VLOOKUP(DATE(YEAR(Dat_01!B$2)-2,MONTH(Dat_01!B$2),1)+A288,'[4]grafico diario'!$A:$D,1,)</f>
        <v>45425</v>
      </c>
      <c r="C288" s="234">
        <f>VLOOKUP($B288,[4]IndEolico10!$D:$M,4)/1000</f>
        <v>149.357788</v>
      </c>
      <c r="D288" s="235">
        <f>VLOOKUP($B288,[4]IndEolico10!$D:$M,7)/1000</f>
        <v>166.6203257805451</v>
      </c>
      <c r="E288" s="234">
        <f t="shared" si="16"/>
        <v>149.357788</v>
      </c>
      <c r="F288" s="239"/>
      <c r="G288" s="188" t="str">
        <f t="shared" si="17"/>
        <v/>
      </c>
      <c r="H288" s="236" t="str">
        <f t="shared" si="18"/>
        <v/>
      </c>
      <c r="I288" s="237"/>
    </row>
    <row r="289" spans="1:9">
      <c r="A289" s="232">
        <f t="shared" si="19"/>
        <v>287</v>
      </c>
      <c r="B289" s="233">
        <f>VLOOKUP(DATE(YEAR(Dat_01!B$2)-2,MONTH(Dat_01!B$2),1)+A289,'[4]grafico diario'!$A:$D,1,)</f>
        <v>45426</v>
      </c>
      <c r="C289" s="234">
        <f>VLOOKUP($B289,[4]IndEolico10!$D:$M,4)/1000</f>
        <v>219.279246</v>
      </c>
      <c r="D289" s="235">
        <f>VLOOKUP($B289,[4]IndEolico10!$D:$M,7)/1000</f>
        <v>166.6203257805451</v>
      </c>
      <c r="E289" s="234">
        <f t="shared" si="16"/>
        <v>166.6203257805451</v>
      </c>
      <c r="F289" s="239"/>
      <c r="G289" s="188" t="str">
        <f t="shared" si="17"/>
        <v/>
      </c>
      <c r="H289" s="236" t="str">
        <f t="shared" si="18"/>
        <v/>
      </c>
      <c r="I289" s="237"/>
    </row>
    <row r="290" spans="1:9">
      <c r="A290" s="232">
        <f t="shared" si="19"/>
        <v>288</v>
      </c>
      <c r="B290" s="233">
        <f>VLOOKUP(DATE(YEAR(Dat_01!B$2)-2,MONTH(Dat_01!B$2),1)+A290,'[4]grafico diario'!$A:$D,1,)</f>
        <v>45427</v>
      </c>
      <c r="C290" s="234">
        <f>VLOOKUP($B290,[4]IndEolico10!$D:$M,4)/1000</f>
        <v>161.88280700000001</v>
      </c>
      <c r="D290" s="235">
        <f>VLOOKUP($B290,[4]IndEolico10!$D:$M,7)/1000</f>
        <v>166.6203257805451</v>
      </c>
      <c r="E290" s="234">
        <f t="shared" si="16"/>
        <v>161.88280700000001</v>
      </c>
      <c r="F290" s="239"/>
      <c r="G290" s="188" t="str">
        <f t="shared" si="17"/>
        <v>M</v>
      </c>
      <c r="H290" s="236" t="str">
        <f t="shared" si="18"/>
        <v>166,6</v>
      </c>
      <c r="I290" s="237"/>
    </row>
    <row r="291" spans="1:9">
      <c r="A291" s="232">
        <f t="shared" si="19"/>
        <v>289</v>
      </c>
      <c r="B291" s="233">
        <f>VLOOKUP(DATE(YEAR(Dat_01!B$2)-2,MONTH(Dat_01!B$2),1)+A291,'[4]grafico diario'!$A:$D,1,)</f>
        <v>45428</v>
      </c>
      <c r="C291" s="234">
        <f>VLOOKUP($B291,[4]IndEolico10!$D:$M,4)/1000</f>
        <v>151.256146</v>
      </c>
      <c r="D291" s="235">
        <f>VLOOKUP($B291,[4]IndEolico10!$D:$M,7)/1000</f>
        <v>166.6203257805451</v>
      </c>
      <c r="E291" s="234">
        <f t="shared" si="16"/>
        <v>151.256146</v>
      </c>
      <c r="F291" s="237"/>
      <c r="G291" s="188" t="str">
        <f t="shared" si="17"/>
        <v/>
      </c>
      <c r="H291" s="236" t="str">
        <f t="shared" si="18"/>
        <v/>
      </c>
      <c r="I291" s="237"/>
    </row>
    <row r="292" spans="1:9">
      <c r="A292" s="232">
        <f t="shared" si="19"/>
        <v>290</v>
      </c>
      <c r="B292" s="233">
        <f>VLOOKUP(DATE(YEAR(Dat_01!B$2)-2,MONTH(Dat_01!B$2),1)+A292,'[4]grafico diario'!$A:$D,1,)</f>
        <v>45429</v>
      </c>
      <c r="C292" s="234">
        <f>VLOOKUP($B292,[4]IndEolico10!$D:$M,4)/1000</f>
        <v>92.694320000000005</v>
      </c>
      <c r="D292" s="235">
        <f>VLOOKUP($B292,[4]IndEolico10!$D:$M,7)/1000</f>
        <v>166.6203257805451</v>
      </c>
      <c r="E292" s="234">
        <f t="shared" si="16"/>
        <v>92.694320000000005</v>
      </c>
      <c r="F292" s="239"/>
      <c r="G292" s="188" t="str">
        <f t="shared" si="17"/>
        <v/>
      </c>
      <c r="H292" s="236" t="str">
        <f t="shared" si="18"/>
        <v/>
      </c>
      <c r="I292" s="237"/>
    </row>
    <row r="293" spans="1:9">
      <c r="A293" s="232">
        <f t="shared" si="19"/>
        <v>291</v>
      </c>
      <c r="B293" s="233">
        <f>VLOOKUP(DATE(YEAR(Dat_01!B$2)-2,MONTH(Dat_01!B$2),1)+A293,'[4]grafico diario'!$A:$D,1,)</f>
        <v>45430</v>
      </c>
      <c r="C293" s="234">
        <f>VLOOKUP($B293,[4]IndEolico10!$D:$M,4)/1000</f>
        <v>66.203377000000003</v>
      </c>
      <c r="D293" s="235">
        <f>VLOOKUP($B293,[4]IndEolico10!$D:$M,7)/1000</f>
        <v>166.6203257805451</v>
      </c>
      <c r="E293" s="234">
        <f t="shared" si="16"/>
        <v>66.203377000000003</v>
      </c>
      <c r="F293" s="239"/>
      <c r="G293" s="188" t="str">
        <f t="shared" si="17"/>
        <v/>
      </c>
      <c r="H293" s="236" t="str">
        <f t="shared" si="18"/>
        <v/>
      </c>
      <c r="I293" s="237"/>
    </row>
    <row r="294" spans="1:9">
      <c r="A294" s="232">
        <f t="shared" si="19"/>
        <v>292</v>
      </c>
      <c r="B294" s="233">
        <f>VLOOKUP(DATE(YEAR(Dat_01!B$2)-2,MONTH(Dat_01!B$2),1)+A294,'[4]grafico diario'!$A:$D,1,)</f>
        <v>45431</v>
      </c>
      <c r="C294" s="234">
        <f>VLOOKUP($B294,[4]IndEolico10!$D:$M,4)/1000</f>
        <v>59.654917000000005</v>
      </c>
      <c r="D294" s="235">
        <f>VLOOKUP($B294,[4]IndEolico10!$D:$M,7)/1000</f>
        <v>166.6203257805451</v>
      </c>
      <c r="E294" s="234">
        <f t="shared" si="16"/>
        <v>59.654917000000005</v>
      </c>
      <c r="F294" s="239"/>
      <c r="G294" s="188" t="str">
        <f t="shared" si="17"/>
        <v/>
      </c>
      <c r="H294" s="236" t="str">
        <f t="shared" si="18"/>
        <v/>
      </c>
      <c r="I294" s="237"/>
    </row>
    <row r="295" spans="1:9">
      <c r="A295" s="232">
        <f t="shared" si="19"/>
        <v>293</v>
      </c>
      <c r="B295" s="233">
        <f>VLOOKUP(DATE(YEAR(Dat_01!B$2)-2,MONTH(Dat_01!B$2),1)+A295,'[4]grafico diario'!$A:$D,1,)</f>
        <v>45432</v>
      </c>
      <c r="C295" s="234">
        <f>VLOOKUP($B295,[4]IndEolico10!$D:$M,4)/1000</f>
        <v>86.411618000000004</v>
      </c>
      <c r="D295" s="235">
        <f>VLOOKUP($B295,[4]IndEolico10!$D:$M,7)/1000</f>
        <v>166.6203257805451</v>
      </c>
      <c r="E295" s="234">
        <f t="shared" si="16"/>
        <v>86.411618000000004</v>
      </c>
      <c r="F295" s="239"/>
      <c r="G295" s="188" t="str">
        <f t="shared" si="17"/>
        <v/>
      </c>
      <c r="H295" s="236" t="str">
        <f t="shared" si="18"/>
        <v/>
      </c>
      <c r="I295" s="237"/>
    </row>
    <row r="296" spans="1:9">
      <c r="A296" s="232">
        <f t="shared" si="19"/>
        <v>294</v>
      </c>
      <c r="B296" s="233">
        <f>VLOOKUP(DATE(YEAR(Dat_01!B$2)-2,MONTH(Dat_01!B$2),1)+A296,'[4]grafico diario'!$A:$D,1,)</f>
        <v>45433</v>
      </c>
      <c r="C296" s="234">
        <f>VLOOKUP($B296,[4]IndEolico10!$D:$M,4)/1000</f>
        <v>107.22406099999999</v>
      </c>
      <c r="D296" s="235">
        <f>VLOOKUP($B296,[4]IndEolico10!$D:$M,7)/1000</f>
        <v>166.6203257805451</v>
      </c>
      <c r="E296" s="234">
        <f t="shared" si="16"/>
        <v>107.22406099999999</v>
      </c>
      <c r="F296" s="239"/>
      <c r="G296" s="188" t="str">
        <f t="shared" si="17"/>
        <v/>
      </c>
      <c r="H296" s="236" t="str">
        <f t="shared" si="18"/>
        <v/>
      </c>
      <c r="I296" s="237"/>
    </row>
    <row r="297" spans="1:9">
      <c r="A297" s="232">
        <f t="shared" si="19"/>
        <v>295</v>
      </c>
      <c r="B297" s="233">
        <f>VLOOKUP(DATE(YEAR(Dat_01!B$2)-2,MONTH(Dat_01!B$2),1)+A297,'[4]grafico diario'!$A:$D,1,)</f>
        <v>45434</v>
      </c>
      <c r="C297" s="234">
        <f>VLOOKUP($B297,[4]IndEolico10!$D:$M,4)/1000</f>
        <v>106.34951099999999</v>
      </c>
      <c r="D297" s="235">
        <f>VLOOKUP($B297,[4]IndEolico10!$D:$M,7)/1000</f>
        <v>166.6203257805451</v>
      </c>
      <c r="E297" s="234">
        <f t="shared" si="16"/>
        <v>106.34951099999999</v>
      </c>
      <c r="F297" s="239"/>
      <c r="G297" s="188" t="str">
        <f t="shared" si="17"/>
        <v/>
      </c>
      <c r="H297" s="236" t="str">
        <f t="shared" si="18"/>
        <v/>
      </c>
      <c r="I297" s="237"/>
    </row>
    <row r="298" spans="1:9">
      <c r="A298" s="232">
        <f t="shared" si="19"/>
        <v>296</v>
      </c>
      <c r="B298" s="233">
        <f>VLOOKUP(DATE(YEAR(Dat_01!B$2)-2,MONTH(Dat_01!B$2),1)+A298,'[4]grafico diario'!$A:$D,1,)</f>
        <v>45435</v>
      </c>
      <c r="C298" s="234">
        <f>VLOOKUP($B298,[4]IndEolico10!$D:$M,4)/1000</f>
        <v>103.80237099999999</v>
      </c>
      <c r="D298" s="235">
        <f>VLOOKUP($B298,[4]IndEolico10!$D:$M,7)/1000</f>
        <v>166.6203257805451</v>
      </c>
      <c r="E298" s="234">
        <f t="shared" si="16"/>
        <v>103.80237099999999</v>
      </c>
      <c r="F298" s="239"/>
      <c r="G298" s="188" t="str">
        <f t="shared" si="17"/>
        <v/>
      </c>
      <c r="H298" s="236" t="str">
        <f t="shared" si="18"/>
        <v/>
      </c>
      <c r="I298" s="237"/>
    </row>
    <row r="299" spans="1:9">
      <c r="A299" s="232">
        <f t="shared" si="19"/>
        <v>297</v>
      </c>
      <c r="B299" s="233">
        <f>VLOOKUP(DATE(YEAR(Dat_01!B$2)-2,MONTH(Dat_01!B$2),1)+A299,'[4]grafico diario'!$A:$D,1,)</f>
        <v>45436</v>
      </c>
      <c r="C299" s="234">
        <f>VLOOKUP($B299,[4]IndEolico10!$D:$M,4)/1000</f>
        <v>87.500405999999998</v>
      </c>
      <c r="D299" s="235">
        <f>VLOOKUP($B299,[4]IndEolico10!$D:$M,7)/1000</f>
        <v>166.6203257805451</v>
      </c>
      <c r="E299" s="234">
        <f t="shared" si="16"/>
        <v>87.500405999999998</v>
      </c>
      <c r="F299" s="239"/>
      <c r="G299" s="188" t="str">
        <f t="shared" si="17"/>
        <v/>
      </c>
      <c r="H299" s="236" t="str">
        <f t="shared" si="18"/>
        <v/>
      </c>
      <c r="I299" s="237"/>
    </row>
    <row r="300" spans="1:9">
      <c r="A300" s="232">
        <f t="shared" si="19"/>
        <v>298</v>
      </c>
      <c r="B300" s="233">
        <f>VLOOKUP(DATE(YEAR(Dat_01!B$2)-2,MONTH(Dat_01!B$2),1)+A300,'[4]grafico diario'!$A:$D,1,)</f>
        <v>45437</v>
      </c>
      <c r="C300" s="234">
        <f>VLOOKUP($B300,[4]IndEolico10!$D:$M,4)/1000</f>
        <v>90.076833999999991</v>
      </c>
      <c r="D300" s="235">
        <f>VLOOKUP($B300,[4]IndEolico10!$D:$M,7)/1000</f>
        <v>166.6203257805451</v>
      </c>
      <c r="E300" s="234">
        <f t="shared" si="16"/>
        <v>90.076833999999991</v>
      </c>
      <c r="F300" s="239"/>
      <c r="G300" s="188" t="str">
        <f t="shared" si="17"/>
        <v/>
      </c>
      <c r="H300" s="236" t="str">
        <f t="shared" si="18"/>
        <v/>
      </c>
      <c r="I300" s="237"/>
    </row>
    <row r="301" spans="1:9">
      <c r="A301" s="232">
        <f t="shared" si="19"/>
        <v>299</v>
      </c>
      <c r="B301" s="233">
        <f>VLOOKUP(DATE(YEAR(Dat_01!B$2)-2,MONTH(Dat_01!B$2),1)+A301,'[4]grafico diario'!$A:$D,1,)</f>
        <v>45438</v>
      </c>
      <c r="C301" s="234">
        <f>VLOOKUP($B301,[4]IndEolico10!$D:$M,4)/1000</f>
        <v>73.916628000000003</v>
      </c>
      <c r="D301" s="235">
        <f>VLOOKUP($B301,[4]IndEolico10!$D:$M,7)/1000</f>
        <v>166.6203257805451</v>
      </c>
      <c r="E301" s="234">
        <f t="shared" si="16"/>
        <v>73.916628000000003</v>
      </c>
      <c r="F301" s="239"/>
      <c r="G301" s="188" t="str">
        <f t="shared" si="17"/>
        <v/>
      </c>
      <c r="H301" s="236" t="str">
        <f t="shared" si="18"/>
        <v/>
      </c>
      <c r="I301" s="237"/>
    </row>
    <row r="302" spans="1:9">
      <c r="A302" s="232">
        <f t="shared" si="19"/>
        <v>300</v>
      </c>
      <c r="B302" s="233">
        <f>VLOOKUP(DATE(YEAR(Dat_01!B$2)-2,MONTH(Dat_01!B$2),1)+A302,'[4]grafico diario'!$A:$D,1,)</f>
        <v>45439</v>
      </c>
      <c r="C302" s="234">
        <f>VLOOKUP($B302,[4]IndEolico10!$D:$M,4)/1000</f>
        <v>128.985792</v>
      </c>
      <c r="D302" s="235">
        <f>VLOOKUP($B302,[4]IndEolico10!$D:$M,7)/1000</f>
        <v>166.6203257805451</v>
      </c>
      <c r="E302" s="234">
        <f t="shared" si="16"/>
        <v>128.985792</v>
      </c>
      <c r="F302" s="239"/>
      <c r="G302" s="188" t="str">
        <f t="shared" si="17"/>
        <v/>
      </c>
      <c r="H302" s="236" t="str">
        <f t="shared" si="18"/>
        <v/>
      </c>
      <c r="I302" s="237"/>
    </row>
    <row r="303" spans="1:9">
      <c r="A303" s="232">
        <f t="shared" si="19"/>
        <v>301</v>
      </c>
      <c r="B303" s="233">
        <f>VLOOKUP(DATE(YEAR(Dat_01!B$2)-2,MONTH(Dat_01!B$2),1)+A303,'[4]grafico diario'!$A:$D,1,)</f>
        <v>45440</v>
      </c>
      <c r="C303" s="234">
        <f>VLOOKUP($B303,[4]IndEolico10!$D:$M,4)/1000</f>
        <v>95.618361000000007</v>
      </c>
      <c r="D303" s="235">
        <f>VLOOKUP($B303,[4]IndEolico10!$D:$M,7)/1000</f>
        <v>166.6203257805451</v>
      </c>
      <c r="E303" s="234">
        <f t="shared" si="16"/>
        <v>95.618361000000007</v>
      </c>
      <c r="F303" s="239"/>
      <c r="G303" s="188" t="str">
        <f t="shared" si="17"/>
        <v/>
      </c>
      <c r="H303" s="236" t="str">
        <f t="shared" si="18"/>
        <v/>
      </c>
      <c r="I303" s="237"/>
    </row>
    <row r="304" spans="1:9">
      <c r="A304" s="232">
        <f t="shared" si="19"/>
        <v>302</v>
      </c>
      <c r="B304" s="233">
        <f>VLOOKUP(DATE(YEAR(Dat_01!B$2)-2,MONTH(Dat_01!B$2),1)+A304,'[4]grafico diario'!$A:$D,1,)</f>
        <v>45441</v>
      </c>
      <c r="C304" s="234">
        <f>VLOOKUP($B304,[4]IndEolico10!$D:$M,4)/1000</f>
        <v>95.682964000000013</v>
      </c>
      <c r="D304" s="235">
        <f>VLOOKUP($B304,[4]IndEolico10!$D:$M,7)/1000</f>
        <v>166.6203257805451</v>
      </c>
      <c r="E304" s="234">
        <f t="shared" si="16"/>
        <v>95.682964000000013</v>
      </c>
      <c r="F304" s="239"/>
      <c r="G304" s="188" t="str">
        <f t="shared" si="17"/>
        <v/>
      </c>
      <c r="H304" s="236" t="str">
        <f t="shared" si="18"/>
        <v/>
      </c>
      <c r="I304" s="237"/>
    </row>
    <row r="305" spans="1:9">
      <c r="A305" s="232">
        <f t="shared" si="19"/>
        <v>303</v>
      </c>
      <c r="B305" s="233">
        <f>VLOOKUP(DATE(YEAR(Dat_01!B$2)-2,MONTH(Dat_01!B$2),1)+A305,'[4]grafico diario'!$A:$D,1,)</f>
        <v>45442</v>
      </c>
      <c r="C305" s="234">
        <f>VLOOKUP($B305,[4]IndEolico10!$D:$M,4)/1000</f>
        <v>180.70064500000001</v>
      </c>
      <c r="D305" s="235">
        <f>VLOOKUP($B305,[4]IndEolico10!$D:$M,7)/1000</f>
        <v>166.6203257805451</v>
      </c>
      <c r="E305" s="234">
        <f t="shared" si="16"/>
        <v>166.6203257805451</v>
      </c>
      <c r="F305" s="239"/>
      <c r="G305" s="188" t="str">
        <f t="shared" si="17"/>
        <v/>
      </c>
      <c r="H305" s="236" t="str">
        <f t="shared" si="18"/>
        <v/>
      </c>
      <c r="I305" s="237"/>
    </row>
    <row r="306" spans="1:9">
      <c r="A306" s="232">
        <f t="shared" si="19"/>
        <v>304</v>
      </c>
      <c r="B306" s="233">
        <f>VLOOKUP(DATE(YEAR(Dat_01!B$2)-2,MONTH(Dat_01!B$2),1)+A306,'[4]grafico diario'!$A:$D,1,)</f>
        <v>45443</v>
      </c>
      <c r="C306" s="234">
        <f>VLOOKUP($B306,[4]IndEolico10!$D:$M,4)/1000</f>
        <v>264.78673800000001</v>
      </c>
      <c r="D306" s="235">
        <f>VLOOKUP($B306,[4]IndEolico10!$D:$M,7)/1000</f>
        <v>166.6203257805451</v>
      </c>
      <c r="E306" s="234">
        <f t="shared" si="16"/>
        <v>166.6203257805451</v>
      </c>
      <c r="F306" s="239"/>
      <c r="G306" s="188" t="str">
        <f t="shared" si="17"/>
        <v/>
      </c>
      <c r="H306" s="236" t="str">
        <f t="shared" si="18"/>
        <v/>
      </c>
      <c r="I306" s="237"/>
    </row>
    <row r="307" spans="1:9">
      <c r="A307" s="232">
        <f t="shared" si="19"/>
        <v>305</v>
      </c>
      <c r="B307" s="233">
        <f>VLOOKUP(DATE(YEAR(Dat_01!B$2)-2,MONTH(Dat_01!B$2),1)+A307,'[4]grafico diario'!$A:$D,1,)</f>
        <v>45444</v>
      </c>
      <c r="C307" s="234">
        <f>VLOOKUP($B307,[4]IndEolico10!$D:$M,4)/1000</f>
        <v>259.83351999999996</v>
      </c>
      <c r="D307" s="235">
        <f>VLOOKUP($B307,[4]IndEolico10!$D:$M,7)/1000</f>
        <v>128.84164464824599</v>
      </c>
      <c r="E307" s="234">
        <f t="shared" si="16"/>
        <v>128.84164464824599</v>
      </c>
      <c r="F307" s="239"/>
      <c r="G307" s="188" t="str">
        <f t="shared" si="17"/>
        <v/>
      </c>
      <c r="H307" s="236" t="str">
        <f t="shared" si="18"/>
        <v/>
      </c>
      <c r="I307" s="237"/>
    </row>
    <row r="308" spans="1:9">
      <c r="A308" s="232">
        <f t="shared" si="19"/>
        <v>306</v>
      </c>
      <c r="B308" s="233">
        <f>VLOOKUP(DATE(YEAR(Dat_01!B$2)-2,MONTH(Dat_01!B$2),1)+A308,'[4]grafico diario'!$A:$D,1,)</f>
        <v>45445</v>
      </c>
      <c r="C308" s="234">
        <f>VLOOKUP($B308,[4]IndEolico10!$D:$M,4)/1000</f>
        <v>224.0539</v>
      </c>
      <c r="D308" s="235">
        <f>VLOOKUP($B308,[4]IndEolico10!$D:$M,7)/1000</f>
        <v>128.84164464824599</v>
      </c>
      <c r="E308" s="234">
        <f t="shared" si="16"/>
        <v>128.84164464824599</v>
      </c>
      <c r="F308" s="237"/>
      <c r="G308" s="188" t="str">
        <f t="shared" si="17"/>
        <v/>
      </c>
      <c r="H308" s="236" t="str">
        <f t="shared" si="18"/>
        <v/>
      </c>
      <c r="I308" s="237"/>
    </row>
    <row r="309" spans="1:9">
      <c r="A309" s="232">
        <f t="shared" si="19"/>
        <v>307</v>
      </c>
      <c r="B309" s="233">
        <f>VLOOKUP(DATE(YEAR(Dat_01!B$2)-2,MONTH(Dat_01!B$2),1)+A309,'[4]grafico diario'!$A:$D,1,)</f>
        <v>45446</v>
      </c>
      <c r="C309" s="234">
        <f>VLOOKUP($B309,[4]IndEolico10!$D:$M,4)/1000</f>
        <v>186.4083</v>
      </c>
      <c r="D309" s="235">
        <f>VLOOKUP($B309,[4]IndEolico10!$D:$M,7)/1000</f>
        <v>128.84164464824599</v>
      </c>
      <c r="E309" s="234">
        <f t="shared" si="16"/>
        <v>128.84164464824599</v>
      </c>
      <c r="F309" s="239"/>
      <c r="G309" s="188" t="str">
        <f t="shared" si="17"/>
        <v/>
      </c>
      <c r="H309" s="236" t="str">
        <f t="shared" si="18"/>
        <v/>
      </c>
      <c r="I309" s="237"/>
    </row>
    <row r="310" spans="1:9">
      <c r="A310" s="232">
        <f t="shared" si="19"/>
        <v>308</v>
      </c>
      <c r="B310" s="233">
        <f>VLOOKUP(DATE(YEAR(Dat_01!B$2)-2,MONTH(Dat_01!B$2),1)+A310,'[4]grafico diario'!$A:$D,1,)</f>
        <v>45447</v>
      </c>
      <c r="C310" s="234">
        <f>VLOOKUP($B310,[4]IndEolico10!$D:$M,4)/1000</f>
        <v>66.230172999999994</v>
      </c>
      <c r="D310" s="235">
        <f>VLOOKUP($B310,[4]IndEolico10!$D:$M,7)/1000</f>
        <v>128.84164464824599</v>
      </c>
      <c r="E310" s="234">
        <f t="shared" si="16"/>
        <v>66.230172999999994</v>
      </c>
      <c r="F310" s="239"/>
      <c r="G310" s="188" t="str">
        <f t="shared" si="17"/>
        <v/>
      </c>
      <c r="H310" s="236" t="str">
        <f t="shared" si="18"/>
        <v/>
      </c>
      <c r="I310" s="237"/>
    </row>
    <row r="311" spans="1:9">
      <c r="A311" s="232">
        <f t="shared" si="19"/>
        <v>309</v>
      </c>
      <c r="B311" s="233">
        <f>VLOOKUP(DATE(YEAR(Dat_01!B$2)-2,MONTH(Dat_01!B$2),1)+A311,'[4]grafico diario'!$A:$D,1,)</f>
        <v>45448</v>
      </c>
      <c r="C311" s="234">
        <f>VLOOKUP($B311,[4]IndEolico10!$D:$M,4)/1000</f>
        <v>69.742851999999999</v>
      </c>
      <c r="D311" s="235">
        <f>VLOOKUP($B311,[4]IndEolico10!$D:$M,7)/1000</f>
        <v>128.84164464824599</v>
      </c>
      <c r="E311" s="234">
        <f t="shared" si="16"/>
        <v>69.742851999999999</v>
      </c>
      <c r="F311" s="239"/>
      <c r="G311" s="188" t="str">
        <f t="shared" si="17"/>
        <v/>
      </c>
      <c r="H311" s="236" t="str">
        <f t="shared" si="18"/>
        <v/>
      </c>
      <c r="I311" s="237"/>
    </row>
    <row r="312" spans="1:9">
      <c r="A312" s="232">
        <f t="shared" si="19"/>
        <v>310</v>
      </c>
      <c r="B312" s="233">
        <f>VLOOKUP(DATE(YEAR(Dat_01!B$2)-2,MONTH(Dat_01!B$2),1)+A312,'[4]grafico diario'!$A:$D,1,)</f>
        <v>45449</v>
      </c>
      <c r="C312" s="234">
        <f>VLOOKUP($B312,[4]IndEolico10!$D:$M,4)/1000</f>
        <v>157.81811300000001</v>
      </c>
      <c r="D312" s="235">
        <f>VLOOKUP($B312,[4]IndEolico10!$D:$M,7)/1000</f>
        <v>128.84164464824599</v>
      </c>
      <c r="E312" s="234">
        <f t="shared" si="16"/>
        <v>128.84164464824599</v>
      </c>
      <c r="F312" s="239"/>
      <c r="G312" s="188" t="str">
        <f t="shared" si="17"/>
        <v/>
      </c>
      <c r="H312" s="236" t="str">
        <f t="shared" si="18"/>
        <v/>
      </c>
      <c r="I312" s="237"/>
    </row>
    <row r="313" spans="1:9">
      <c r="A313" s="232">
        <f t="shared" si="19"/>
        <v>311</v>
      </c>
      <c r="B313" s="233">
        <f>VLOOKUP(DATE(YEAR(Dat_01!B$2)-2,MONTH(Dat_01!B$2),1)+A313,'[4]grafico diario'!$A:$D,1,)</f>
        <v>45450</v>
      </c>
      <c r="C313" s="234">
        <f>VLOOKUP($B313,[4]IndEolico10!$D:$M,4)/1000</f>
        <v>202.68652</v>
      </c>
      <c r="D313" s="235">
        <f>VLOOKUP($B313,[4]IndEolico10!$D:$M,7)/1000</f>
        <v>128.84164464824599</v>
      </c>
      <c r="E313" s="234">
        <f t="shared" si="16"/>
        <v>128.84164464824599</v>
      </c>
      <c r="F313" s="239"/>
      <c r="G313" s="188" t="str">
        <f t="shared" si="17"/>
        <v/>
      </c>
      <c r="H313" s="236" t="str">
        <f t="shared" si="18"/>
        <v/>
      </c>
      <c r="I313" s="237"/>
    </row>
    <row r="314" spans="1:9">
      <c r="A314" s="232">
        <f t="shared" si="19"/>
        <v>312</v>
      </c>
      <c r="B314" s="233">
        <f>VLOOKUP(DATE(YEAR(Dat_01!B$2)-2,MONTH(Dat_01!B$2),1)+A314,'[4]grafico diario'!$A:$D,1,)</f>
        <v>45451</v>
      </c>
      <c r="C314" s="234">
        <f>VLOOKUP($B314,[4]IndEolico10!$D:$M,4)/1000</f>
        <v>166.63429199999999</v>
      </c>
      <c r="D314" s="235">
        <f>VLOOKUP($B314,[4]IndEolico10!$D:$M,7)/1000</f>
        <v>128.84164464824599</v>
      </c>
      <c r="E314" s="234">
        <f t="shared" si="16"/>
        <v>128.84164464824599</v>
      </c>
      <c r="F314" s="239"/>
      <c r="G314" s="188" t="str">
        <f t="shared" si="17"/>
        <v/>
      </c>
      <c r="H314" s="236" t="str">
        <f t="shared" si="18"/>
        <v/>
      </c>
      <c r="I314" s="237"/>
    </row>
    <row r="315" spans="1:9">
      <c r="A315" s="232">
        <f t="shared" si="19"/>
        <v>313</v>
      </c>
      <c r="B315" s="233">
        <f>VLOOKUP(DATE(YEAR(Dat_01!B$2)-2,MONTH(Dat_01!B$2),1)+A315,'[4]grafico diario'!$A:$D,1,)</f>
        <v>45452</v>
      </c>
      <c r="C315" s="234">
        <f>VLOOKUP($B315,[4]IndEolico10!$D:$M,4)/1000</f>
        <v>241.083168</v>
      </c>
      <c r="D315" s="235">
        <f>VLOOKUP($B315,[4]IndEolico10!$D:$M,7)/1000</f>
        <v>128.84164464824599</v>
      </c>
      <c r="E315" s="234">
        <f t="shared" si="16"/>
        <v>128.84164464824599</v>
      </c>
      <c r="F315" s="239"/>
      <c r="G315" s="188" t="str">
        <f t="shared" si="17"/>
        <v/>
      </c>
      <c r="H315" s="236" t="str">
        <f t="shared" si="18"/>
        <v/>
      </c>
      <c r="I315" s="237"/>
    </row>
    <row r="316" spans="1:9">
      <c r="A316" s="232">
        <f t="shared" si="19"/>
        <v>314</v>
      </c>
      <c r="B316" s="233">
        <f>VLOOKUP(DATE(YEAR(Dat_01!B$2)-2,MONTH(Dat_01!B$2),1)+A316,'[4]grafico diario'!$A:$D,1,)</f>
        <v>45453</v>
      </c>
      <c r="C316" s="234">
        <f>VLOOKUP($B316,[4]IndEolico10!$D:$M,4)/1000</f>
        <v>220.85818700000002</v>
      </c>
      <c r="D316" s="235">
        <f>VLOOKUP($B316,[4]IndEolico10!$D:$M,7)/1000</f>
        <v>128.84164464824599</v>
      </c>
      <c r="E316" s="234">
        <f t="shared" si="16"/>
        <v>128.84164464824599</v>
      </c>
      <c r="F316" s="239"/>
      <c r="G316" s="188" t="str">
        <f t="shared" si="17"/>
        <v/>
      </c>
      <c r="H316" s="236" t="str">
        <f t="shared" si="18"/>
        <v/>
      </c>
      <c r="I316" s="237"/>
    </row>
    <row r="317" spans="1:9">
      <c r="A317" s="232">
        <f t="shared" si="19"/>
        <v>315</v>
      </c>
      <c r="B317" s="233">
        <f>VLOOKUP(DATE(YEAR(Dat_01!B$2)-2,MONTH(Dat_01!B$2),1)+A317,'[4]grafico diario'!$A:$D,1,)</f>
        <v>45454</v>
      </c>
      <c r="C317" s="234">
        <f>VLOOKUP($B317,[4]IndEolico10!$D:$M,4)/1000</f>
        <v>177.21823799999999</v>
      </c>
      <c r="D317" s="235">
        <f>VLOOKUP($B317,[4]IndEolico10!$D:$M,7)/1000</f>
        <v>128.84164464824599</v>
      </c>
      <c r="E317" s="234">
        <f t="shared" si="16"/>
        <v>128.84164464824599</v>
      </c>
      <c r="F317" s="239"/>
      <c r="G317" s="188" t="str">
        <f t="shared" si="17"/>
        <v/>
      </c>
      <c r="H317" s="236" t="str">
        <f t="shared" si="18"/>
        <v/>
      </c>
      <c r="I317" s="237"/>
    </row>
    <row r="318" spans="1:9">
      <c r="A318" s="232">
        <f t="shared" si="19"/>
        <v>316</v>
      </c>
      <c r="B318" s="233">
        <f>VLOOKUP(DATE(YEAR(Dat_01!B$2)-2,MONTH(Dat_01!B$2),1)+A318,'[4]grafico diario'!$A:$D,1,)</f>
        <v>45455</v>
      </c>
      <c r="C318" s="234">
        <f>VLOOKUP($B318,[4]IndEolico10!$D:$M,4)/1000</f>
        <v>178.976552</v>
      </c>
      <c r="D318" s="235">
        <f>VLOOKUP($B318,[4]IndEolico10!$D:$M,7)/1000</f>
        <v>128.84164464824599</v>
      </c>
      <c r="E318" s="234">
        <f t="shared" si="16"/>
        <v>128.84164464824599</v>
      </c>
      <c r="F318" s="239"/>
      <c r="G318" s="188" t="str">
        <f t="shared" si="17"/>
        <v/>
      </c>
      <c r="H318" s="236" t="str">
        <f t="shared" si="18"/>
        <v/>
      </c>
      <c r="I318" s="237"/>
    </row>
    <row r="319" spans="1:9">
      <c r="A319" s="232">
        <f t="shared" si="19"/>
        <v>317</v>
      </c>
      <c r="B319" s="233">
        <f>VLOOKUP(DATE(YEAR(Dat_01!B$2)-2,MONTH(Dat_01!B$2),1)+A319,'[4]grafico diario'!$A:$D,1,)</f>
        <v>45456</v>
      </c>
      <c r="C319" s="234">
        <f>VLOOKUP($B319,[4]IndEolico10!$D:$M,4)/1000</f>
        <v>100.22699300000001</v>
      </c>
      <c r="D319" s="235">
        <f>VLOOKUP($B319,[4]IndEolico10!$D:$M,7)/1000</f>
        <v>128.84164464824599</v>
      </c>
      <c r="E319" s="234">
        <f t="shared" si="16"/>
        <v>100.22699300000001</v>
      </c>
      <c r="F319" s="239"/>
      <c r="G319" s="188" t="str">
        <f t="shared" si="17"/>
        <v/>
      </c>
      <c r="H319" s="236" t="str">
        <f t="shared" si="18"/>
        <v/>
      </c>
      <c r="I319" s="237"/>
    </row>
    <row r="320" spans="1:9">
      <c r="A320" s="232">
        <f t="shared" si="19"/>
        <v>318</v>
      </c>
      <c r="B320" s="233">
        <f>VLOOKUP(DATE(YEAR(Dat_01!B$2)-2,MONTH(Dat_01!B$2),1)+A320,'[4]grafico diario'!$A:$D,1,)</f>
        <v>45457</v>
      </c>
      <c r="C320" s="234">
        <f>VLOOKUP($B320,[4]IndEolico10!$D:$M,4)/1000</f>
        <v>152.37786499999999</v>
      </c>
      <c r="D320" s="235">
        <f>VLOOKUP($B320,[4]IndEolico10!$D:$M,7)/1000</f>
        <v>128.84164464824599</v>
      </c>
      <c r="E320" s="234">
        <f t="shared" si="16"/>
        <v>128.84164464824599</v>
      </c>
      <c r="F320" s="239"/>
      <c r="G320" s="188" t="str">
        <f t="shared" si="17"/>
        <v/>
      </c>
      <c r="H320" s="236" t="str">
        <f t="shared" si="18"/>
        <v/>
      </c>
      <c r="I320" s="237"/>
    </row>
    <row r="321" spans="1:9">
      <c r="A321" s="232">
        <f t="shared" si="19"/>
        <v>319</v>
      </c>
      <c r="B321" s="233">
        <f>VLOOKUP(DATE(YEAR(Dat_01!B$2)-2,MONTH(Dat_01!B$2),1)+A321,'[4]grafico diario'!$A:$D,1,)</f>
        <v>45458</v>
      </c>
      <c r="C321" s="234">
        <f>VLOOKUP($B321,[4]IndEolico10!$D:$M,4)/1000</f>
        <v>130.59935200000001</v>
      </c>
      <c r="D321" s="235">
        <f>VLOOKUP($B321,[4]IndEolico10!$D:$M,7)/1000</f>
        <v>128.84164464824599</v>
      </c>
      <c r="E321" s="234">
        <f t="shared" si="16"/>
        <v>128.84164464824599</v>
      </c>
      <c r="F321" s="239"/>
      <c r="G321" s="188" t="str">
        <f t="shared" si="17"/>
        <v>J</v>
      </c>
      <c r="H321" s="236" t="str">
        <f t="shared" si="18"/>
        <v>128,8</v>
      </c>
      <c r="I321" s="237"/>
    </row>
    <row r="322" spans="1:9">
      <c r="A322" s="232">
        <f t="shared" si="19"/>
        <v>320</v>
      </c>
      <c r="B322" s="233">
        <f>VLOOKUP(DATE(YEAR(Dat_01!B$2)-2,MONTH(Dat_01!B$2),1)+A322,'[4]grafico diario'!$A:$D,1,)</f>
        <v>45459</v>
      </c>
      <c r="C322" s="234">
        <f>VLOOKUP($B322,[4]IndEolico10!$D:$M,4)/1000</f>
        <v>93.94324499999999</v>
      </c>
      <c r="D322" s="235">
        <f>VLOOKUP($B322,[4]IndEolico10!$D:$M,7)/1000</f>
        <v>128.84164464824599</v>
      </c>
      <c r="E322" s="234">
        <f t="shared" si="16"/>
        <v>93.94324499999999</v>
      </c>
      <c r="F322" s="237"/>
      <c r="G322" s="188" t="str">
        <f t="shared" si="17"/>
        <v/>
      </c>
      <c r="H322" s="236" t="str">
        <f t="shared" si="18"/>
        <v/>
      </c>
      <c r="I322" s="237"/>
    </row>
    <row r="323" spans="1:9">
      <c r="A323" s="232">
        <f t="shared" si="19"/>
        <v>321</v>
      </c>
      <c r="B323" s="233">
        <f>VLOOKUP(DATE(YEAR(Dat_01!B$2)-2,MONTH(Dat_01!B$2),1)+A323,'[4]grafico diario'!$A:$D,1,)</f>
        <v>45460</v>
      </c>
      <c r="C323" s="234">
        <f>VLOOKUP($B323,[4]IndEolico10!$D:$M,4)/1000</f>
        <v>140.66970200000003</v>
      </c>
      <c r="D323" s="235">
        <f>VLOOKUP($B323,[4]IndEolico10!$D:$M,7)/1000</f>
        <v>128.84164464824599</v>
      </c>
      <c r="E323" s="234">
        <f t="shared" ref="E323:E381" si="20">IF(C323&gt;D323,D323,C323)</f>
        <v>128.84164464824599</v>
      </c>
      <c r="F323" s="239"/>
      <c r="G323" s="188" t="str">
        <f t="shared" ref="G323:G386" si="21">IF(DAY(B323)=15,IF(MONTH(B323)=1,"E",IF(MONTH(B323)=2,"F",IF(MONTH(B323)=3,"M",IF(MONTH(B323)=4,"A",IF(MONTH(B323)=5,"M",IF(MONTH(B323)=6,"J",IF(MONTH(B323)=7,"J",IF(MONTH(B323)=8,"A",IF(MONTH(B323)=9,"S",IF(MONTH(B323)=10,"O",IF(MONTH(B323)=11,"N",IF(MONTH(B323)=12,"D","")))))))))))),"")</f>
        <v/>
      </c>
      <c r="H323" s="236" t="str">
        <f t="shared" ref="H323:H386" si="22">IF(DAY($B323)=15,TEXT(D323,"#,0"),"")</f>
        <v/>
      </c>
      <c r="I323" s="237"/>
    </row>
    <row r="324" spans="1:9">
      <c r="A324" s="232">
        <f t="shared" ref="A324:A387" si="23">+A323+1</f>
        <v>322</v>
      </c>
      <c r="B324" s="233">
        <f>VLOOKUP(DATE(YEAR(Dat_01!B$2)-2,MONTH(Dat_01!B$2),1)+A324,'[4]grafico diario'!$A:$D,1,)</f>
        <v>45461</v>
      </c>
      <c r="C324" s="234">
        <f>VLOOKUP($B324,[4]IndEolico10!$D:$M,4)/1000</f>
        <v>132.59820000000002</v>
      </c>
      <c r="D324" s="235">
        <f>VLOOKUP($B324,[4]IndEolico10!$D:$M,7)/1000</f>
        <v>128.84164464824599</v>
      </c>
      <c r="E324" s="234">
        <f t="shared" si="20"/>
        <v>128.84164464824599</v>
      </c>
      <c r="F324" s="239"/>
      <c r="G324" s="188" t="str">
        <f t="shared" si="21"/>
        <v/>
      </c>
      <c r="H324" s="236" t="str">
        <f t="shared" si="22"/>
        <v/>
      </c>
      <c r="I324" s="237"/>
    </row>
    <row r="325" spans="1:9">
      <c r="A325" s="232">
        <f t="shared" si="23"/>
        <v>323</v>
      </c>
      <c r="B325" s="233">
        <f>VLOOKUP(DATE(YEAR(Dat_01!B$2)-2,MONTH(Dat_01!B$2),1)+A325,'[4]grafico diario'!$A:$D,1,)</f>
        <v>45462</v>
      </c>
      <c r="C325" s="234">
        <f>VLOOKUP($B325,[4]IndEolico10!$D:$M,4)/1000</f>
        <v>93.237751999999986</v>
      </c>
      <c r="D325" s="235">
        <f>VLOOKUP($B325,[4]IndEolico10!$D:$M,7)/1000</f>
        <v>128.84164464824599</v>
      </c>
      <c r="E325" s="234">
        <f t="shared" si="20"/>
        <v>93.237751999999986</v>
      </c>
      <c r="F325" s="239"/>
      <c r="G325" s="188" t="str">
        <f t="shared" si="21"/>
        <v/>
      </c>
      <c r="H325" s="236" t="str">
        <f t="shared" si="22"/>
        <v/>
      </c>
      <c r="I325" s="237"/>
    </row>
    <row r="326" spans="1:9">
      <c r="A326" s="232">
        <f t="shared" si="23"/>
        <v>324</v>
      </c>
      <c r="B326" s="233">
        <f>VLOOKUP(DATE(YEAR(Dat_01!B$2)-2,MONTH(Dat_01!B$2),1)+A326,'[4]grafico diario'!$A:$D,1,)</f>
        <v>45463</v>
      </c>
      <c r="C326" s="234">
        <f>VLOOKUP($B326,[4]IndEolico10!$D:$M,4)/1000</f>
        <v>138.92069900000001</v>
      </c>
      <c r="D326" s="235">
        <f>VLOOKUP($B326,[4]IndEolico10!$D:$M,7)/1000</f>
        <v>128.84164464824599</v>
      </c>
      <c r="E326" s="234">
        <f t="shared" si="20"/>
        <v>128.84164464824599</v>
      </c>
      <c r="F326" s="239"/>
      <c r="G326" s="188" t="str">
        <f t="shared" si="21"/>
        <v/>
      </c>
      <c r="H326" s="236" t="str">
        <f t="shared" si="22"/>
        <v/>
      </c>
      <c r="I326" s="237"/>
    </row>
    <row r="327" spans="1:9">
      <c r="A327" s="232">
        <f t="shared" si="23"/>
        <v>325</v>
      </c>
      <c r="B327" s="233">
        <f>VLOOKUP(DATE(YEAR(Dat_01!B$2)-2,MONTH(Dat_01!B$2),1)+A327,'[4]grafico diario'!$A:$D,1,)</f>
        <v>45464</v>
      </c>
      <c r="C327" s="234">
        <f>VLOOKUP($B327,[4]IndEolico10!$D:$M,4)/1000</f>
        <v>73.637070000000008</v>
      </c>
      <c r="D327" s="235">
        <f>VLOOKUP($B327,[4]IndEolico10!$D:$M,7)/1000</f>
        <v>128.84164464824599</v>
      </c>
      <c r="E327" s="234">
        <f t="shared" si="20"/>
        <v>73.637070000000008</v>
      </c>
      <c r="F327" s="239"/>
      <c r="G327" s="188" t="str">
        <f t="shared" si="21"/>
        <v/>
      </c>
      <c r="H327" s="236" t="str">
        <f t="shared" si="22"/>
        <v/>
      </c>
      <c r="I327" s="237"/>
    </row>
    <row r="328" spans="1:9">
      <c r="A328" s="232">
        <f t="shared" si="23"/>
        <v>326</v>
      </c>
      <c r="B328" s="233">
        <f>VLOOKUP(DATE(YEAR(Dat_01!B$2)-2,MONTH(Dat_01!B$2),1)+A328,'[4]grafico diario'!$A:$D,1,)</f>
        <v>45465</v>
      </c>
      <c r="C328" s="234">
        <f>VLOOKUP($B328,[4]IndEolico10!$D:$M,4)/1000</f>
        <v>103.73947600000001</v>
      </c>
      <c r="D328" s="235">
        <f>VLOOKUP($B328,[4]IndEolico10!$D:$M,7)/1000</f>
        <v>128.84164464824599</v>
      </c>
      <c r="E328" s="234">
        <f t="shared" si="20"/>
        <v>103.73947600000001</v>
      </c>
      <c r="F328" s="239"/>
      <c r="G328" s="188" t="str">
        <f t="shared" si="21"/>
        <v/>
      </c>
      <c r="H328" s="236" t="str">
        <f t="shared" si="22"/>
        <v/>
      </c>
      <c r="I328" s="237"/>
    </row>
    <row r="329" spans="1:9">
      <c r="A329" s="232">
        <f t="shared" si="23"/>
        <v>327</v>
      </c>
      <c r="B329" s="233">
        <f>VLOOKUP(DATE(YEAR(Dat_01!B$2)-2,MONTH(Dat_01!B$2),1)+A329,'[4]grafico diario'!$A:$D,1,)</f>
        <v>45466</v>
      </c>
      <c r="C329" s="234">
        <f>VLOOKUP($B329,[4]IndEolico10!$D:$M,4)/1000</f>
        <v>148.17534900000001</v>
      </c>
      <c r="D329" s="235">
        <f>VLOOKUP($B329,[4]IndEolico10!$D:$M,7)/1000</f>
        <v>128.84164464824599</v>
      </c>
      <c r="E329" s="234">
        <f t="shared" si="20"/>
        <v>128.84164464824599</v>
      </c>
      <c r="F329" s="239"/>
      <c r="G329" s="188" t="str">
        <f t="shared" si="21"/>
        <v/>
      </c>
      <c r="H329" s="236" t="str">
        <f t="shared" si="22"/>
        <v/>
      </c>
      <c r="I329" s="237"/>
    </row>
    <row r="330" spans="1:9">
      <c r="A330" s="232">
        <f t="shared" si="23"/>
        <v>328</v>
      </c>
      <c r="B330" s="233">
        <f>VLOOKUP(DATE(YEAR(Dat_01!B$2)-2,MONTH(Dat_01!B$2),1)+A330,'[4]grafico diario'!$A:$D,1,)</f>
        <v>45467</v>
      </c>
      <c r="C330" s="234">
        <f>VLOOKUP($B330,[4]IndEolico10!$D:$M,4)/1000</f>
        <v>124.193652</v>
      </c>
      <c r="D330" s="235">
        <f>VLOOKUP($B330,[4]IndEolico10!$D:$M,7)/1000</f>
        <v>128.84164464824599</v>
      </c>
      <c r="E330" s="234">
        <f t="shared" si="20"/>
        <v>124.193652</v>
      </c>
      <c r="F330" s="239"/>
      <c r="G330" s="188" t="str">
        <f t="shared" si="21"/>
        <v/>
      </c>
      <c r="H330" s="236" t="str">
        <f t="shared" si="22"/>
        <v/>
      </c>
      <c r="I330" s="237"/>
    </row>
    <row r="331" spans="1:9">
      <c r="A331" s="232">
        <f t="shared" si="23"/>
        <v>329</v>
      </c>
      <c r="B331" s="233">
        <f>VLOOKUP(DATE(YEAR(Dat_01!B$2)-2,MONTH(Dat_01!B$2),1)+A331,'[4]grafico diario'!$A:$D,1,)</f>
        <v>45468</v>
      </c>
      <c r="C331" s="234">
        <f>VLOOKUP($B331,[4]IndEolico10!$D:$M,4)/1000</f>
        <v>93.912762000000001</v>
      </c>
      <c r="D331" s="235">
        <f>VLOOKUP($B331,[4]IndEolico10!$D:$M,7)/1000</f>
        <v>128.84164464824599</v>
      </c>
      <c r="E331" s="234">
        <f t="shared" si="20"/>
        <v>93.912762000000001</v>
      </c>
      <c r="F331" s="239"/>
      <c r="G331" s="188" t="str">
        <f t="shared" si="21"/>
        <v/>
      </c>
      <c r="H331" s="236" t="str">
        <f t="shared" si="22"/>
        <v/>
      </c>
      <c r="I331" s="237"/>
    </row>
    <row r="332" spans="1:9">
      <c r="A332" s="232">
        <f t="shared" si="23"/>
        <v>330</v>
      </c>
      <c r="B332" s="233">
        <f>VLOOKUP(DATE(YEAR(Dat_01!B$2)-2,MONTH(Dat_01!B$2),1)+A332,'[4]grafico diario'!$A:$D,1,)</f>
        <v>45469</v>
      </c>
      <c r="C332" s="234">
        <f>VLOOKUP($B332,[4]IndEolico10!$D:$M,4)/1000</f>
        <v>118.845916</v>
      </c>
      <c r="D332" s="235">
        <f>VLOOKUP($B332,[4]IndEolico10!$D:$M,7)/1000</f>
        <v>128.84164464824599</v>
      </c>
      <c r="E332" s="234">
        <f t="shared" si="20"/>
        <v>118.845916</v>
      </c>
      <c r="F332" s="239"/>
      <c r="G332" s="188" t="str">
        <f t="shared" si="21"/>
        <v/>
      </c>
      <c r="H332" s="236" t="str">
        <f t="shared" si="22"/>
        <v/>
      </c>
      <c r="I332" s="237"/>
    </row>
    <row r="333" spans="1:9">
      <c r="A333" s="232">
        <f t="shared" si="23"/>
        <v>331</v>
      </c>
      <c r="B333" s="233">
        <f>VLOOKUP(DATE(YEAR(Dat_01!B$2)-2,MONTH(Dat_01!B$2),1)+A333,'[4]grafico diario'!$A:$D,1,)</f>
        <v>45470</v>
      </c>
      <c r="C333" s="234">
        <f>VLOOKUP($B333,[4]IndEolico10!$D:$M,4)/1000</f>
        <v>130.9426</v>
      </c>
      <c r="D333" s="235">
        <f>VLOOKUP($B333,[4]IndEolico10!$D:$M,7)/1000</f>
        <v>128.84164464824599</v>
      </c>
      <c r="E333" s="234">
        <f t="shared" si="20"/>
        <v>128.84164464824599</v>
      </c>
      <c r="F333" s="239"/>
      <c r="G333" s="188" t="str">
        <f t="shared" si="21"/>
        <v/>
      </c>
      <c r="H333" s="236" t="str">
        <f t="shared" si="22"/>
        <v/>
      </c>
      <c r="I333" s="237"/>
    </row>
    <row r="334" spans="1:9">
      <c r="A334" s="232">
        <f t="shared" si="23"/>
        <v>332</v>
      </c>
      <c r="B334" s="233">
        <f>VLOOKUP(DATE(YEAR(Dat_01!B$2)-2,MONTH(Dat_01!B$2),1)+A334,'[4]grafico diario'!$A:$D,1,)</f>
        <v>45471</v>
      </c>
      <c r="C334" s="234">
        <f>VLOOKUP($B334,[4]IndEolico10!$D:$M,4)/1000</f>
        <v>185.431545</v>
      </c>
      <c r="D334" s="235">
        <f>VLOOKUP($B334,[4]IndEolico10!$D:$M,7)/1000</f>
        <v>128.84164464824599</v>
      </c>
      <c r="E334" s="234">
        <f t="shared" si="20"/>
        <v>128.84164464824599</v>
      </c>
      <c r="F334" s="239"/>
      <c r="G334" s="188" t="str">
        <f t="shared" si="21"/>
        <v/>
      </c>
      <c r="H334" s="236" t="str">
        <f t="shared" si="22"/>
        <v/>
      </c>
      <c r="I334" s="237"/>
    </row>
    <row r="335" spans="1:9">
      <c r="A335" s="232">
        <f t="shared" si="23"/>
        <v>333</v>
      </c>
      <c r="B335" s="233">
        <f>VLOOKUP(DATE(YEAR(Dat_01!B$2)-2,MONTH(Dat_01!B$2),1)+A335,'[4]grafico diario'!$A:$D,1,)</f>
        <v>45472</v>
      </c>
      <c r="C335" s="234">
        <f>VLOOKUP($B335,[4]IndEolico10!$D:$M,4)/1000</f>
        <v>156.818172</v>
      </c>
      <c r="D335" s="235">
        <f>VLOOKUP($B335,[4]IndEolico10!$D:$M,7)/1000</f>
        <v>128.84164464824599</v>
      </c>
      <c r="E335" s="234">
        <f>IF(C335&gt;D335,D335,C335)</f>
        <v>128.84164464824599</v>
      </c>
      <c r="F335" s="239"/>
      <c r="G335" s="188" t="str">
        <f t="shared" si="21"/>
        <v/>
      </c>
      <c r="H335" s="236" t="str">
        <f t="shared" si="22"/>
        <v/>
      </c>
      <c r="I335" s="237"/>
    </row>
    <row r="336" spans="1:9">
      <c r="A336" s="232">
        <f t="shared" si="23"/>
        <v>334</v>
      </c>
      <c r="B336" s="233">
        <f>VLOOKUP(DATE(YEAR(Dat_01!B$2)-2,MONTH(Dat_01!B$2),1)+A336,'[4]grafico diario'!$A:$D,1,)</f>
        <v>45473</v>
      </c>
      <c r="C336" s="234">
        <f>VLOOKUP($B336,[4]IndEolico10!$D:$M,4)/1000</f>
        <v>56.954242000000008</v>
      </c>
      <c r="D336" s="235">
        <f>VLOOKUP($B336,[4]IndEolico10!$D:$M,7)/1000</f>
        <v>128.84164464824599</v>
      </c>
      <c r="E336" s="234">
        <f t="shared" si="20"/>
        <v>56.954242000000008</v>
      </c>
      <c r="F336" s="237"/>
      <c r="G336" s="188" t="str">
        <f t="shared" si="21"/>
        <v/>
      </c>
      <c r="H336" s="236" t="str">
        <f t="shared" si="22"/>
        <v/>
      </c>
      <c r="I336" s="237"/>
    </row>
    <row r="337" spans="1:9">
      <c r="A337" s="232">
        <f t="shared" si="23"/>
        <v>335</v>
      </c>
      <c r="B337" s="233">
        <f>VLOOKUP(DATE(YEAR(Dat_01!B$2)-2,MONTH(Dat_01!B$2),1)+A337,'[4]grafico diario'!$A:$D,1,)</f>
        <v>45474</v>
      </c>
      <c r="C337" s="234">
        <f>VLOOKUP($B337,[4]IndEolico10!$D:$M,4)/1000</f>
        <v>183.07220500000003</v>
      </c>
      <c r="D337" s="235">
        <f>VLOOKUP($B337,[4]IndEolico10!$D:$M,7)/1000</f>
        <v>138.50778519321111</v>
      </c>
      <c r="E337" s="234">
        <f t="shared" si="20"/>
        <v>138.50778519321111</v>
      </c>
      <c r="F337" s="237"/>
      <c r="G337" s="188" t="str">
        <f t="shared" si="21"/>
        <v/>
      </c>
      <c r="H337" s="236" t="str">
        <f t="shared" si="22"/>
        <v/>
      </c>
      <c r="I337" s="237"/>
    </row>
    <row r="338" spans="1:9">
      <c r="A338" s="232">
        <f t="shared" si="23"/>
        <v>336</v>
      </c>
      <c r="B338" s="233">
        <f>VLOOKUP(DATE(YEAR(Dat_01!B$2)-2,MONTH(Dat_01!B$2),1)+A338,'[4]grafico diario'!$A:$D,1,)</f>
        <v>45475</v>
      </c>
      <c r="C338" s="234">
        <f>VLOOKUP($B338,[4]IndEolico10!$D:$M,4)/1000</f>
        <v>180.22424699999999</v>
      </c>
      <c r="D338" s="235">
        <f>VLOOKUP($B338,[4]IndEolico10!$D:$M,7)/1000</f>
        <v>138.50778519321111</v>
      </c>
      <c r="E338" s="234">
        <f t="shared" si="20"/>
        <v>138.50778519321111</v>
      </c>
      <c r="F338" s="239"/>
      <c r="G338" s="188" t="str">
        <f t="shared" si="21"/>
        <v/>
      </c>
      <c r="H338" s="236" t="str">
        <f t="shared" si="22"/>
        <v/>
      </c>
      <c r="I338" s="237"/>
    </row>
    <row r="339" spans="1:9">
      <c r="A339" s="232">
        <f t="shared" si="23"/>
        <v>337</v>
      </c>
      <c r="B339" s="233">
        <f>VLOOKUP(DATE(YEAR(Dat_01!B$2)-2,MONTH(Dat_01!B$2),1)+A339,'[4]grafico diario'!$A:$D,1,)</f>
        <v>45476</v>
      </c>
      <c r="C339" s="234">
        <f>VLOOKUP($B339,[4]IndEolico10!$D:$M,4)/1000</f>
        <v>139.905495</v>
      </c>
      <c r="D339" s="235">
        <f>VLOOKUP($B339,[4]IndEolico10!$D:$M,7)/1000</f>
        <v>138.50778519321111</v>
      </c>
      <c r="E339" s="234">
        <f t="shared" si="20"/>
        <v>138.50778519321111</v>
      </c>
      <c r="F339" s="239"/>
      <c r="G339" s="188" t="str">
        <f t="shared" si="21"/>
        <v/>
      </c>
      <c r="H339" s="236" t="str">
        <f t="shared" si="22"/>
        <v/>
      </c>
      <c r="I339" s="237"/>
    </row>
    <row r="340" spans="1:9">
      <c r="A340" s="232">
        <f t="shared" si="23"/>
        <v>338</v>
      </c>
      <c r="B340" s="233">
        <f>VLOOKUP(DATE(YEAR(Dat_01!B$2)-2,MONTH(Dat_01!B$2),1)+A340,'[4]grafico diario'!$A:$D,1,)</f>
        <v>45477</v>
      </c>
      <c r="C340" s="234">
        <f>VLOOKUP($B340,[4]IndEolico10!$D:$M,4)/1000</f>
        <v>140.02259599999999</v>
      </c>
      <c r="D340" s="235">
        <f>VLOOKUP($B340,[4]IndEolico10!$D:$M,7)/1000</f>
        <v>138.50778519321111</v>
      </c>
      <c r="E340" s="234">
        <f t="shared" si="20"/>
        <v>138.50778519321111</v>
      </c>
      <c r="F340" s="239"/>
      <c r="G340" s="188" t="str">
        <f t="shared" si="21"/>
        <v/>
      </c>
      <c r="H340" s="236" t="str">
        <f t="shared" si="22"/>
        <v/>
      </c>
      <c r="I340" s="237"/>
    </row>
    <row r="341" spans="1:9">
      <c r="A341" s="232">
        <f t="shared" si="23"/>
        <v>339</v>
      </c>
      <c r="B341" s="233">
        <f>VLOOKUP(DATE(YEAR(Dat_01!B$2)-2,MONTH(Dat_01!B$2),1)+A341,'[4]grafico diario'!$A:$D,1,)</f>
        <v>45478</v>
      </c>
      <c r="C341" s="234">
        <f>VLOOKUP($B341,[4]IndEolico10!$D:$M,4)/1000</f>
        <v>150.14626499999997</v>
      </c>
      <c r="D341" s="235">
        <f>VLOOKUP($B341,[4]IndEolico10!$D:$M,7)/1000</f>
        <v>138.50778519321111</v>
      </c>
      <c r="E341" s="234">
        <f t="shared" si="20"/>
        <v>138.50778519321111</v>
      </c>
      <c r="F341" s="239"/>
      <c r="G341" s="188" t="str">
        <f t="shared" si="21"/>
        <v/>
      </c>
      <c r="H341" s="236" t="str">
        <f t="shared" si="22"/>
        <v/>
      </c>
      <c r="I341" s="237"/>
    </row>
    <row r="342" spans="1:9">
      <c r="A342" s="232">
        <f t="shared" si="23"/>
        <v>340</v>
      </c>
      <c r="B342" s="233">
        <f>VLOOKUP(DATE(YEAR(Dat_01!B$2)-2,MONTH(Dat_01!B$2),1)+A342,'[4]grafico diario'!$A:$D,1,)</f>
        <v>45479</v>
      </c>
      <c r="C342" s="234">
        <f>VLOOKUP($B342,[4]IndEolico10!$D:$M,4)/1000</f>
        <v>153.765837</v>
      </c>
      <c r="D342" s="235">
        <f>VLOOKUP($B342,[4]IndEolico10!$D:$M,7)/1000</f>
        <v>138.50778519321111</v>
      </c>
      <c r="E342" s="234">
        <f t="shared" si="20"/>
        <v>138.50778519321111</v>
      </c>
      <c r="F342" s="239"/>
      <c r="G342" s="188" t="str">
        <f t="shared" si="21"/>
        <v/>
      </c>
      <c r="H342" s="236" t="str">
        <f t="shared" si="22"/>
        <v/>
      </c>
      <c r="I342" s="237"/>
    </row>
    <row r="343" spans="1:9">
      <c r="A343" s="232">
        <f t="shared" si="23"/>
        <v>341</v>
      </c>
      <c r="B343" s="233">
        <f>VLOOKUP(DATE(YEAR(Dat_01!B$2)-2,MONTH(Dat_01!B$2),1)+A343,'[4]grafico diario'!$A:$D,1,)</f>
        <v>45480</v>
      </c>
      <c r="C343" s="234">
        <f>VLOOKUP($B343,[4]IndEolico10!$D:$M,4)/1000</f>
        <v>92.287915999999996</v>
      </c>
      <c r="D343" s="235">
        <f>VLOOKUP($B343,[4]IndEolico10!$D:$M,7)/1000</f>
        <v>138.50778519321111</v>
      </c>
      <c r="E343" s="234">
        <f t="shared" si="20"/>
        <v>92.287915999999996</v>
      </c>
      <c r="F343" s="239"/>
      <c r="G343" s="188" t="str">
        <f t="shared" si="21"/>
        <v/>
      </c>
      <c r="H343" s="236" t="str">
        <f t="shared" si="22"/>
        <v/>
      </c>
      <c r="I343" s="237"/>
    </row>
    <row r="344" spans="1:9">
      <c r="A344" s="232">
        <f t="shared" si="23"/>
        <v>342</v>
      </c>
      <c r="B344" s="233">
        <f>VLOOKUP(DATE(YEAR(Dat_01!B$2)-2,MONTH(Dat_01!B$2),1)+A344,'[4]grafico diario'!$A:$D,1,)</f>
        <v>45481</v>
      </c>
      <c r="C344" s="234">
        <f>VLOOKUP($B344,[4]IndEolico10!$D:$M,4)/1000</f>
        <v>129.90347700000001</v>
      </c>
      <c r="D344" s="235">
        <f>VLOOKUP($B344,[4]IndEolico10!$D:$M,7)/1000</f>
        <v>138.50778519321111</v>
      </c>
      <c r="E344" s="234">
        <f t="shared" si="20"/>
        <v>129.90347700000001</v>
      </c>
      <c r="F344" s="239"/>
      <c r="G344" s="188" t="str">
        <f t="shared" si="21"/>
        <v/>
      </c>
      <c r="H344" s="236" t="str">
        <f t="shared" si="22"/>
        <v/>
      </c>
      <c r="I344" s="237"/>
    </row>
    <row r="345" spans="1:9">
      <c r="A345" s="232">
        <f t="shared" si="23"/>
        <v>343</v>
      </c>
      <c r="B345" s="233">
        <f>VLOOKUP(DATE(YEAR(Dat_01!B$2)-2,MONTH(Dat_01!B$2),1)+A345,'[4]grafico diario'!$A:$D,1,)</f>
        <v>45482</v>
      </c>
      <c r="C345" s="234">
        <f>VLOOKUP($B345,[4]IndEolico10!$D:$M,4)/1000</f>
        <v>135.30928999999998</v>
      </c>
      <c r="D345" s="235">
        <f>VLOOKUP($B345,[4]IndEolico10!$D:$M,7)/1000</f>
        <v>138.50778519321111</v>
      </c>
      <c r="E345" s="234">
        <f t="shared" si="20"/>
        <v>135.30928999999998</v>
      </c>
      <c r="F345" s="239"/>
      <c r="G345" s="188" t="str">
        <f t="shared" si="21"/>
        <v/>
      </c>
      <c r="H345" s="236" t="str">
        <f t="shared" si="22"/>
        <v/>
      </c>
      <c r="I345" s="237"/>
    </row>
    <row r="346" spans="1:9">
      <c r="A346" s="232">
        <f t="shared" si="23"/>
        <v>344</v>
      </c>
      <c r="B346" s="233">
        <f>VLOOKUP(DATE(YEAR(Dat_01!B$2)-2,MONTH(Dat_01!B$2),1)+A346,'[4]grafico diario'!$A:$D,1,)</f>
        <v>45483</v>
      </c>
      <c r="C346" s="234">
        <f>VLOOKUP($B346,[4]IndEolico10!$D:$M,4)/1000</f>
        <v>68.314876999999996</v>
      </c>
      <c r="D346" s="235">
        <f>VLOOKUP($B346,[4]IndEolico10!$D:$M,7)/1000</f>
        <v>138.50778519321111</v>
      </c>
      <c r="E346" s="234">
        <f t="shared" si="20"/>
        <v>68.314876999999996</v>
      </c>
      <c r="F346" s="239"/>
      <c r="G346" s="188" t="str">
        <f t="shared" si="21"/>
        <v/>
      </c>
      <c r="H346" s="236" t="str">
        <f t="shared" si="22"/>
        <v/>
      </c>
      <c r="I346" s="237"/>
    </row>
    <row r="347" spans="1:9">
      <c r="A347" s="232">
        <f t="shared" si="23"/>
        <v>345</v>
      </c>
      <c r="B347" s="233">
        <f>VLOOKUP(DATE(YEAR(Dat_01!B$2)-2,MONTH(Dat_01!B$2),1)+A347,'[4]grafico diario'!$A:$D,1,)</f>
        <v>45484</v>
      </c>
      <c r="C347" s="234">
        <f>VLOOKUP($B347,[4]IndEolico10!$D:$M,4)/1000</f>
        <v>124.845597</v>
      </c>
      <c r="D347" s="235">
        <f>VLOOKUP($B347,[4]IndEolico10!$D:$M,7)/1000</f>
        <v>138.50778519321111</v>
      </c>
      <c r="E347" s="234">
        <f t="shared" si="20"/>
        <v>124.845597</v>
      </c>
      <c r="F347" s="239"/>
      <c r="G347" s="188" t="str">
        <f t="shared" si="21"/>
        <v/>
      </c>
      <c r="H347" s="236" t="str">
        <f t="shared" si="22"/>
        <v/>
      </c>
      <c r="I347" s="237"/>
    </row>
    <row r="348" spans="1:9">
      <c r="A348" s="232">
        <f t="shared" si="23"/>
        <v>346</v>
      </c>
      <c r="B348" s="233">
        <f>VLOOKUP(DATE(YEAR(Dat_01!B$2)-2,MONTH(Dat_01!B$2),1)+A348,'[4]grafico diario'!$A:$D,1,)</f>
        <v>45485</v>
      </c>
      <c r="C348" s="234">
        <f>VLOOKUP($B348,[4]IndEolico10!$D:$M,4)/1000</f>
        <v>190.27972799999998</v>
      </c>
      <c r="D348" s="235">
        <f>VLOOKUP($B348,[4]IndEolico10!$D:$M,7)/1000</f>
        <v>138.50778519321111</v>
      </c>
      <c r="E348" s="234">
        <f t="shared" si="20"/>
        <v>138.50778519321111</v>
      </c>
      <c r="F348" s="239"/>
      <c r="G348" s="188" t="str">
        <f t="shared" si="21"/>
        <v/>
      </c>
      <c r="H348" s="236" t="str">
        <f t="shared" si="22"/>
        <v/>
      </c>
      <c r="I348" s="237"/>
    </row>
    <row r="349" spans="1:9">
      <c r="A349" s="232">
        <f t="shared" si="23"/>
        <v>347</v>
      </c>
      <c r="B349" s="233">
        <f>VLOOKUP(DATE(YEAR(Dat_01!B$2)-2,MONTH(Dat_01!B$2),1)+A349,'[4]grafico diario'!$A:$D,1,)</f>
        <v>45486</v>
      </c>
      <c r="C349" s="234">
        <f>VLOOKUP($B349,[4]IndEolico10!$D:$M,4)/1000</f>
        <v>132.69847000000001</v>
      </c>
      <c r="D349" s="235">
        <f>VLOOKUP($B349,[4]IndEolico10!$D:$M,7)/1000</f>
        <v>138.50778519321111</v>
      </c>
      <c r="E349" s="234">
        <f t="shared" si="20"/>
        <v>132.69847000000001</v>
      </c>
      <c r="F349" s="239"/>
      <c r="G349" s="188" t="str">
        <f t="shared" si="21"/>
        <v/>
      </c>
      <c r="H349" s="236" t="str">
        <f t="shared" si="22"/>
        <v/>
      </c>
      <c r="I349" s="237"/>
    </row>
    <row r="350" spans="1:9">
      <c r="A350" s="232">
        <f t="shared" si="23"/>
        <v>348</v>
      </c>
      <c r="B350" s="233">
        <f>VLOOKUP(DATE(YEAR(Dat_01!B$2)-2,MONTH(Dat_01!B$2),1)+A350,'[4]grafico diario'!$A:$D,1,)</f>
        <v>45487</v>
      </c>
      <c r="C350" s="234">
        <f>VLOOKUP($B350,[4]IndEolico10!$D:$M,4)/1000</f>
        <v>101.11832100000001</v>
      </c>
      <c r="D350" s="235">
        <f>VLOOKUP($B350,[4]IndEolico10!$D:$M,7)/1000</f>
        <v>138.50778519321111</v>
      </c>
      <c r="E350" s="234">
        <f t="shared" si="20"/>
        <v>101.11832100000001</v>
      </c>
      <c r="F350" s="239"/>
      <c r="G350" s="188" t="str">
        <f t="shared" si="21"/>
        <v/>
      </c>
      <c r="H350" s="236" t="str">
        <f t="shared" si="22"/>
        <v/>
      </c>
      <c r="I350" s="237"/>
    </row>
    <row r="351" spans="1:9">
      <c r="A351" s="232">
        <f t="shared" si="23"/>
        <v>349</v>
      </c>
      <c r="B351" s="233">
        <f>VLOOKUP(DATE(YEAR(Dat_01!B$2)-2,MONTH(Dat_01!B$2),1)+A351,'[4]grafico diario'!$A:$D,1,)</f>
        <v>45488</v>
      </c>
      <c r="C351" s="234">
        <f>VLOOKUP($B351,[4]IndEolico10!$D:$M,4)/1000</f>
        <v>190.482573</v>
      </c>
      <c r="D351" s="235">
        <f>VLOOKUP($B351,[4]IndEolico10!$D:$M,7)/1000</f>
        <v>138.50778519321111</v>
      </c>
      <c r="E351" s="234">
        <f t="shared" si="20"/>
        <v>138.50778519321111</v>
      </c>
      <c r="F351" s="237"/>
      <c r="G351" s="188" t="str">
        <f t="shared" si="21"/>
        <v>J</v>
      </c>
      <c r="H351" s="236" t="str">
        <f t="shared" si="22"/>
        <v>138,5</v>
      </c>
      <c r="I351" s="237"/>
    </row>
    <row r="352" spans="1:9">
      <c r="A352" s="232">
        <f t="shared" si="23"/>
        <v>350</v>
      </c>
      <c r="B352" s="233">
        <f>VLOOKUP(DATE(YEAR(Dat_01!B$2)-2,MONTH(Dat_01!B$2),1)+A352,'[4]grafico diario'!$A:$D,1,)</f>
        <v>45489</v>
      </c>
      <c r="C352" s="234">
        <f>VLOOKUP($B352,[4]IndEolico10!$D:$M,4)/1000</f>
        <v>98.862234999999998</v>
      </c>
      <c r="D352" s="235">
        <f>VLOOKUP($B352,[4]IndEolico10!$D:$M,7)/1000</f>
        <v>138.50778519321111</v>
      </c>
      <c r="E352" s="234">
        <f t="shared" si="20"/>
        <v>98.862234999999998</v>
      </c>
      <c r="F352" s="239"/>
      <c r="G352" s="188" t="str">
        <f t="shared" si="21"/>
        <v/>
      </c>
      <c r="H352" s="236" t="str">
        <f t="shared" si="22"/>
        <v/>
      </c>
      <c r="I352" s="237"/>
    </row>
    <row r="353" spans="1:9">
      <c r="A353" s="232">
        <f t="shared" si="23"/>
        <v>351</v>
      </c>
      <c r="B353" s="233">
        <f>VLOOKUP(DATE(YEAR(Dat_01!B$2)-2,MONTH(Dat_01!B$2),1)+A353,'[4]grafico diario'!$A:$D,1,)</f>
        <v>45490</v>
      </c>
      <c r="C353" s="234">
        <f>VLOOKUP($B353,[4]IndEolico10!$D:$M,4)/1000</f>
        <v>104.94921000000001</v>
      </c>
      <c r="D353" s="235">
        <f>VLOOKUP($B353,[4]IndEolico10!$D:$M,7)/1000</f>
        <v>138.50778519321111</v>
      </c>
      <c r="E353" s="234">
        <f t="shared" si="20"/>
        <v>104.94921000000001</v>
      </c>
      <c r="F353" s="239"/>
      <c r="G353" s="188" t="str">
        <f t="shared" si="21"/>
        <v/>
      </c>
      <c r="H353" s="236" t="str">
        <f t="shared" si="22"/>
        <v/>
      </c>
      <c r="I353" s="237"/>
    </row>
    <row r="354" spans="1:9">
      <c r="A354" s="232">
        <f t="shared" si="23"/>
        <v>352</v>
      </c>
      <c r="B354" s="233">
        <f>VLOOKUP(DATE(YEAR(Dat_01!B$2)-2,MONTH(Dat_01!B$2),1)+A354,'[4]grafico diario'!$A:$D,1,)</f>
        <v>45491</v>
      </c>
      <c r="C354" s="234">
        <f>VLOOKUP($B354,[4]IndEolico10!$D:$M,4)/1000</f>
        <v>72.424884999999989</v>
      </c>
      <c r="D354" s="235">
        <f>VLOOKUP($B354,[4]IndEolico10!$D:$M,7)/1000</f>
        <v>138.50778519321111</v>
      </c>
      <c r="E354" s="234">
        <f t="shared" si="20"/>
        <v>72.424884999999989</v>
      </c>
      <c r="F354" s="239"/>
      <c r="G354" s="188" t="str">
        <f t="shared" si="21"/>
        <v/>
      </c>
      <c r="H354" s="236" t="str">
        <f t="shared" si="22"/>
        <v/>
      </c>
      <c r="I354" s="237"/>
    </row>
    <row r="355" spans="1:9">
      <c r="A355" s="232">
        <f t="shared" si="23"/>
        <v>353</v>
      </c>
      <c r="B355" s="233">
        <f>VLOOKUP(DATE(YEAR(Dat_01!B$2)-2,MONTH(Dat_01!B$2),1)+A355,'[4]grafico diario'!$A:$D,1,)</f>
        <v>45492</v>
      </c>
      <c r="C355" s="234">
        <f>VLOOKUP($B355,[4]IndEolico10!$D:$M,4)/1000</f>
        <v>59.236810000000006</v>
      </c>
      <c r="D355" s="235">
        <f>VLOOKUP($B355,[4]IndEolico10!$D:$M,7)/1000</f>
        <v>138.50778519321111</v>
      </c>
      <c r="E355" s="234">
        <f t="shared" si="20"/>
        <v>59.236810000000006</v>
      </c>
      <c r="F355" s="239"/>
      <c r="G355" s="188" t="str">
        <f t="shared" si="21"/>
        <v/>
      </c>
      <c r="H355" s="236" t="str">
        <f t="shared" si="22"/>
        <v/>
      </c>
      <c r="I355" s="237"/>
    </row>
    <row r="356" spans="1:9">
      <c r="A356" s="232">
        <f t="shared" si="23"/>
        <v>354</v>
      </c>
      <c r="B356" s="233">
        <f>VLOOKUP(DATE(YEAR(Dat_01!B$2)-2,MONTH(Dat_01!B$2),1)+A356,'[4]grafico diario'!$A:$D,1,)</f>
        <v>45493</v>
      </c>
      <c r="C356" s="234">
        <f>VLOOKUP($B356,[4]IndEolico10!$D:$M,4)/1000</f>
        <v>154.67245600000001</v>
      </c>
      <c r="D356" s="235">
        <f>VLOOKUP($B356,[4]IndEolico10!$D:$M,7)/1000</f>
        <v>138.50778519321111</v>
      </c>
      <c r="E356" s="234">
        <f t="shared" si="20"/>
        <v>138.50778519321111</v>
      </c>
      <c r="F356" s="239"/>
      <c r="G356" s="188" t="str">
        <f t="shared" si="21"/>
        <v/>
      </c>
      <c r="H356" s="236" t="str">
        <f t="shared" si="22"/>
        <v/>
      </c>
      <c r="I356" s="237"/>
    </row>
    <row r="357" spans="1:9">
      <c r="A357" s="232">
        <f t="shared" si="23"/>
        <v>355</v>
      </c>
      <c r="B357" s="233">
        <f>VLOOKUP(DATE(YEAR(Dat_01!B$2)-2,MONTH(Dat_01!B$2),1)+A357,'[4]grafico diario'!$A:$D,1,)</f>
        <v>45494</v>
      </c>
      <c r="C357" s="234">
        <f>VLOOKUP($B357,[4]IndEolico10!$D:$M,4)/1000</f>
        <v>191.23055400000001</v>
      </c>
      <c r="D357" s="235">
        <f>VLOOKUP($B357,[4]IndEolico10!$D:$M,7)/1000</f>
        <v>138.50778519321111</v>
      </c>
      <c r="E357" s="234">
        <f t="shared" si="20"/>
        <v>138.50778519321111</v>
      </c>
      <c r="F357" s="239"/>
      <c r="G357" s="188" t="str">
        <f t="shared" si="21"/>
        <v/>
      </c>
      <c r="H357" s="236" t="str">
        <f t="shared" si="22"/>
        <v/>
      </c>
      <c r="I357" s="237"/>
    </row>
    <row r="358" spans="1:9">
      <c r="A358" s="232">
        <f t="shared" si="23"/>
        <v>356</v>
      </c>
      <c r="B358" s="233">
        <f>VLOOKUP(DATE(YEAR(Dat_01!B$2)-2,MONTH(Dat_01!B$2),1)+A358,'[4]grafico diario'!$A:$D,1,)</f>
        <v>45495</v>
      </c>
      <c r="C358" s="234">
        <f>VLOOKUP($B358,[4]IndEolico10!$D:$M,4)/1000</f>
        <v>164.59027899999998</v>
      </c>
      <c r="D358" s="235">
        <f>VLOOKUP($B358,[4]IndEolico10!$D:$M,7)/1000</f>
        <v>138.50778519321111</v>
      </c>
      <c r="E358" s="234">
        <f t="shared" si="20"/>
        <v>138.50778519321111</v>
      </c>
      <c r="F358" s="239"/>
      <c r="G358" s="188" t="str">
        <f t="shared" si="21"/>
        <v/>
      </c>
      <c r="H358" s="236" t="str">
        <f t="shared" si="22"/>
        <v/>
      </c>
      <c r="I358" s="237"/>
    </row>
    <row r="359" spans="1:9">
      <c r="A359" s="232">
        <f t="shared" si="23"/>
        <v>357</v>
      </c>
      <c r="B359" s="233">
        <f>VLOOKUP(DATE(YEAR(Dat_01!B$2)-2,MONTH(Dat_01!B$2),1)+A359,'[4]grafico diario'!$A:$D,1,)</f>
        <v>45496</v>
      </c>
      <c r="C359" s="234">
        <f>VLOOKUP($B359,[4]IndEolico10!$D:$M,4)/1000</f>
        <v>127.680735</v>
      </c>
      <c r="D359" s="235">
        <f>VLOOKUP($B359,[4]IndEolico10!$D:$M,7)/1000</f>
        <v>138.50778519321111</v>
      </c>
      <c r="E359" s="234">
        <f t="shared" si="20"/>
        <v>127.680735</v>
      </c>
      <c r="F359" s="239"/>
      <c r="G359" s="188" t="str">
        <f t="shared" si="21"/>
        <v/>
      </c>
      <c r="H359" s="236" t="str">
        <f t="shared" si="22"/>
        <v/>
      </c>
      <c r="I359" s="237"/>
    </row>
    <row r="360" spans="1:9">
      <c r="A360" s="232">
        <f t="shared" si="23"/>
        <v>358</v>
      </c>
      <c r="B360" s="233">
        <f>VLOOKUP(DATE(YEAR(Dat_01!B$2)-2,MONTH(Dat_01!B$2),1)+A360,'[4]grafico diario'!$A:$D,1,)</f>
        <v>45497</v>
      </c>
      <c r="C360" s="234">
        <f>VLOOKUP($B360,[4]IndEolico10!$D:$M,4)/1000</f>
        <v>131.10322099999999</v>
      </c>
      <c r="D360" s="235">
        <f>VLOOKUP($B360,[4]IndEolico10!$D:$M,7)/1000</f>
        <v>138.50778519321111</v>
      </c>
      <c r="E360" s="234">
        <f t="shared" si="20"/>
        <v>131.10322099999999</v>
      </c>
      <c r="F360" s="239"/>
      <c r="G360" s="188" t="str">
        <f t="shared" si="21"/>
        <v/>
      </c>
      <c r="H360" s="236" t="str">
        <f t="shared" si="22"/>
        <v/>
      </c>
      <c r="I360" s="237"/>
    </row>
    <row r="361" spans="1:9">
      <c r="A361" s="232">
        <f t="shared" si="23"/>
        <v>359</v>
      </c>
      <c r="B361" s="233">
        <f>VLOOKUP(DATE(YEAR(Dat_01!B$2)-2,MONTH(Dat_01!B$2),1)+A361,'[4]grafico diario'!$A:$D,1,)</f>
        <v>45498</v>
      </c>
      <c r="C361" s="234">
        <f>VLOOKUP($B361,[4]IndEolico10!$D:$M,4)/1000</f>
        <v>145.74753200000001</v>
      </c>
      <c r="D361" s="235">
        <f>VLOOKUP($B361,[4]IndEolico10!$D:$M,7)/1000</f>
        <v>138.50778519321111</v>
      </c>
      <c r="E361" s="234">
        <f t="shared" si="20"/>
        <v>138.50778519321111</v>
      </c>
      <c r="F361" s="239"/>
      <c r="G361" s="188" t="str">
        <f t="shared" si="21"/>
        <v/>
      </c>
      <c r="H361" s="236" t="str">
        <f t="shared" si="22"/>
        <v/>
      </c>
      <c r="I361" s="237"/>
    </row>
    <row r="362" spans="1:9">
      <c r="A362" s="232">
        <f t="shared" si="23"/>
        <v>360</v>
      </c>
      <c r="B362" s="233">
        <f>VLOOKUP(DATE(YEAR(Dat_01!B$2)-2,MONTH(Dat_01!B$2),1)+A362,'[4]grafico diario'!$A:$D,1,)</f>
        <v>45499</v>
      </c>
      <c r="C362" s="234">
        <f>VLOOKUP($B362,[4]IndEolico10!$D:$M,4)/1000</f>
        <v>104.143731</v>
      </c>
      <c r="D362" s="235">
        <f>VLOOKUP($B362,[4]IndEolico10!$D:$M,7)/1000</f>
        <v>138.50778519321111</v>
      </c>
      <c r="E362" s="234">
        <f t="shared" si="20"/>
        <v>104.143731</v>
      </c>
      <c r="F362" s="239"/>
      <c r="G362" s="188" t="str">
        <f t="shared" si="21"/>
        <v/>
      </c>
      <c r="H362" s="236" t="str">
        <f t="shared" si="22"/>
        <v/>
      </c>
      <c r="I362" s="237"/>
    </row>
    <row r="363" spans="1:9">
      <c r="A363" s="232">
        <f t="shared" si="23"/>
        <v>361</v>
      </c>
      <c r="B363" s="233">
        <f>VLOOKUP(DATE(YEAR(Dat_01!B$2)-2,MONTH(Dat_01!B$2),1)+A363,'[4]grafico diario'!$A:$D,1,)</f>
        <v>45500</v>
      </c>
      <c r="C363" s="234">
        <f>VLOOKUP($B363,[4]IndEolico10!$D:$M,4)/1000</f>
        <v>108.45381</v>
      </c>
      <c r="D363" s="235">
        <f>VLOOKUP($B363,[4]IndEolico10!$D:$M,7)/1000</f>
        <v>138.50778519321111</v>
      </c>
      <c r="E363" s="234">
        <f t="shared" si="20"/>
        <v>108.45381</v>
      </c>
      <c r="F363" s="239"/>
      <c r="G363" s="188" t="str">
        <f t="shared" si="21"/>
        <v/>
      </c>
      <c r="H363" s="236" t="str">
        <f t="shared" si="22"/>
        <v/>
      </c>
      <c r="I363" s="237"/>
    </row>
    <row r="364" spans="1:9">
      <c r="A364" s="232">
        <f t="shared" si="23"/>
        <v>362</v>
      </c>
      <c r="B364" s="233">
        <f>VLOOKUP(DATE(YEAR(Dat_01!B$2)-2,MONTH(Dat_01!B$2),1)+A364,'[4]grafico diario'!$A:$D,1,)</f>
        <v>45501</v>
      </c>
      <c r="C364" s="234">
        <f>VLOOKUP($B364,[4]IndEolico10!$D:$M,4)/1000</f>
        <v>159.02018300000003</v>
      </c>
      <c r="D364" s="235">
        <f>VLOOKUP($B364,[4]IndEolico10!$D:$M,7)/1000</f>
        <v>138.50778519321111</v>
      </c>
      <c r="E364" s="234">
        <f t="shared" si="20"/>
        <v>138.50778519321111</v>
      </c>
      <c r="F364" s="239"/>
      <c r="G364" s="188" t="str">
        <f t="shared" si="21"/>
        <v/>
      </c>
      <c r="H364" s="236" t="str">
        <f t="shared" si="22"/>
        <v/>
      </c>
      <c r="I364" s="237"/>
    </row>
    <row r="365" spans="1:9">
      <c r="A365" s="232">
        <f t="shared" si="23"/>
        <v>363</v>
      </c>
      <c r="B365" s="233">
        <f>VLOOKUP(DATE(YEAR(Dat_01!B$2)-2,MONTH(Dat_01!B$2),1)+A365,'[4]grafico diario'!$A:$D,1,)</f>
        <v>45502</v>
      </c>
      <c r="C365" s="234">
        <f>VLOOKUP($B365,[4]IndEolico10!$D:$M,4)/1000</f>
        <v>127.01384200000001</v>
      </c>
      <c r="D365" s="235">
        <f>VLOOKUP($B365,[4]IndEolico10!$D:$M,7)/1000</f>
        <v>138.50778519321111</v>
      </c>
      <c r="E365" s="234">
        <f t="shared" si="20"/>
        <v>127.01384200000001</v>
      </c>
      <c r="F365" s="239"/>
      <c r="G365" s="188" t="str">
        <f t="shared" si="21"/>
        <v/>
      </c>
      <c r="H365" s="236" t="str">
        <f t="shared" si="22"/>
        <v/>
      </c>
      <c r="I365" s="237"/>
    </row>
    <row r="366" spans="1:9">
      <c r="A366" s="232">
        <f t="shared" si="23"/>
        <v>364</v>
      </c>
      <c r="B366" s="233">
        <f>VLOOKUP(DATE(YEAR(Dat_01!B$2)-2,MONTH(Dat_01!B$2),1)+A366,'[4]grafico diario'!$A:$D,1,)</f>
        <v>45503</v>
      </c>
      <c r="C366" s="234">
        <f>VLOOKUP($B366,[4]IndEolico10!$D:$M,4)/1000</f>
        <v>161.54082399999999</v>
      </c>
      <c r="D366" s="235">
        <f>VLOOKUP($B366,[4]IndEolico10!$D:$M,7)/1000</f>
        <v>138.50778519321111</v>
      </c>
      <c r="E366" s="234">
        <f t="shared" si="20"/>
        <v>138.50778519321111</v>
      </c>
      <c r="F366" s="239"/>
      <c r="G366" s="188" t="str">
        <f t="shared" si="21"/>
        <v/>
      </c>
      <c r="H366" s="236" t="str">
        <f t="shared" si="22"/>
        <v/>
      </c>
      <c r="I366" s="237"/>
    </row>
    <row r="367" spans="1:9">
      <c r="A367" s="232">
        <f t="shared" si="23"/>
        <v>365</v>
      </c>
      <c r="B367" s="233">
        <f>VLOOKUP(DATE(YEAR(Dat_01!B$2)-2,MONTH(Dat_01!B$2),1)+A367,'[4]grafico diario'!$A:$D,1,)</f>
        <v>45504</v>
      </c>
      <c r="C367" s="234">
        <f>VLOOKUP($B367,[4]IndEolico10!$D:$M,4)/1000</f>
        <v>75.948722000000004</v>
      </c>
      <c r="D367" s="235">
        <f>VLOOKUP($B367,[4]IndEolico10!$D:$M,7)/1000</f>
        <v>138.50778519321111</v>
      </c>
      <c r="E367" s="234">
        <f t="shared" si="20"/>
        <v>75.948722000000004</v>
      </c>
      <c r="F367" s="237"/>
      <c r="G367" s="188" t="str">
        <f t="shared" si="21"/>
        <v/>
      </c>
      <c r="H367" s="236" t="str">
        <f t="shared" si="22"/>
        <v/>
      </c>
      <c r="I367" s="237"/>
    </row>
    <row r="368" spans="1:9">
      <c r="A368" s="232">
        <f t="shared" si="23"/>
        <v>366</v>
      </c>
      <c r="B368" s="233">
        <f>VLOOKUP(DATE(YEAR(Dat_01!B$2)-2,MONTH(Dat_01!B$2),1)+A368,'[4]grafico diario'!$A:$D,1,)</f>
        <v>45505</v>
      </c>
      <c r="C368" s="234">
        <f>VLOOKUP($B368,[4]IndEolico10!$D:$M,4)/1000</f>
        <v>110.714079</v>
      </c>
      <c r="D368" s="235">
        <f>VLOOKUP($B368,[4]IndEolico10!$D:$M,7)/1000</f>
        <v>132.93077628527917</v>
      </c>
      <c r="E368" s="234">
        <f t="shared" si="20"/>
        <v>110.714079</v>
      </c>
      <c r="F368" s="237"/>
      <c r="G368" s="188" t="str">
        <f t="shared" si="21"/>
        <v/>
      </c>
      <c r="H368" s="236" t="str">
        <f t="shared" si="22"/>
        <v/>
      </c>
      <c r="I368" s="237"/>
    </row>
    <row r="369" spans="1:9">
      <c r="A369" s="232">
        <f t="shared" si="23"/>
        <v>367</v>
      </c>
      <c r="B369" s="233">
        <f>VLOOKUP(DATE(YEAR(Dat_01!B$2)-2,MONTH(Dat_01!B$2),1)+A369,'[4]grafico diario'!$A:$D,1,)</f>
        <v>45506</v>
      </c>
      <c r="C369" s="234">
        <f>VLOOKUP($B369,[4]IndEolico10!$D:$M,4)/1000</f>
        <v>194.56742799999998</v>
      </c>
      <c r="D369" s="235">
        <f>VLOOKUP($B369,[4]IndEolico10!$D:$M,7)/1000</f>
        <v>132.93077628527917</v>
      </c>
      <c r="E369" s="234">
        <f t="shared" si="20"/>
        <v>132.93077628527917</v>
      </c>
      <c r="F369" s="239"/>
      <c r="G369" s="188" t="str">
        <f t="shared" si="21"/>
        <v/>
      </c>
      <c r="H369" s="236" t="str">
        <f t="shared" si="22"/>
        <v/>
      </c>
      <c r="I369" s="237"/>
    </row>
    <row r="370" spans="1:9">
      <c r="A370" s="232">
        <f t="shared" si="23"/>
        <v>368</v>
      </c>
      <c r="B370" s="233">
        <f>VLOOKUP(DATE(YEAR(Dat_01!B$2)-2,MONTH(Dat_01!B$2),1)+A370,'[4]grafico diario'!$A:$D,1,)</f>
        <v>45507</v>
      </c>
      <c r="C370" s="234">
        <f>VLOOKUP($B370,[4]IndEolico10!$D:$M,4)/1000</f>
        <v>129.686756</v>
      </c>
      <c r="D370" s="235">
        <f>VLOOKUP($B370,[4]IndEolico10!$D:$M,7)/1000</f>
        <v>132.93077628527917</v>
      </c>
      <c r="E370" s="234">
        <f t="shared" si="20"/>
        <v>129.686756</v>
      </c>
      <c r="F370" s="239"/>
      <c r="G370" s="188" t="str">
        <f t="shared" si="21"/>
        <v/>
      </c>
      <c r="H370" s="236" t="str">
        <f t="shared" si="22"/>
        <v/>
      </c>
      <c r="I370" s="237"/>
    </row>
    <row r="371" spans="1:9">
      <c r="A371" s="232">
        <f t="shared" si="23"/>
        <v>369</v>
      </c>
      <c r="B371" s="233">
        <f>VLOOKUP(DATE(YEAR(Dat_01!B$2)-2,MONTH(Dat_01!B$2),1)+A371,'[4]grafico diario'!$A:$D,1,)</f>
        <v>45508</v>
      </c>
      <c r="C371" s="234">
        <f>VLOOKUP($B371,[4]IndEolico10!$D:$M,4)/1000</f>
        <v>87.72823600000001</v>
      </c>
      <c r="D371" s="235">
        <f>VLOOKUP($B371,[4]IndEolico10!$D:$M,7)/1000</f>
        <v>132.93077628527917</v>
      </c>
      <c r="E371" s="234">
        <f t="shared" si="20"/>
        <v>87.72823600000001</v>
      </c>
      <c r="F371" s="239"/>
      <c r="G371" s="188" t="str">
        <f t="shared" si="21"/>
        <v/>
      </c>
      <c r="H371" s="236" t="str">
        <f t="shared" si="22"/>
        <v/>
      </c>
      <c r="I371" s="237"/>
    </row>
    <row r="372" spans="1:9">
      <c r="A372" s="232">
        <f t="shared" si="23"/>
        <v>370</v>
      </c>
      <c r="B372" s="233">
        <f>VLOOKUP(DATE(YEAR(Dat_01!B$2)-2,MONTH(Dat_01!B$2),1)+A372,'[4]grafico diario'!$A:$D,1,)</f>
        <v>45509</v>
      </c>
      <c r="C372" s="234">
        <f>VLOOKUP($B372,[4]IndEolico10!$D:$M,4)/1000</f>
        <v>71.729529999999997</v>
      </c>
      <c r="D372" s="235">
        <f>VLOOKUP($B372,[4]IndEolico10!$D:$M,7)/1000</f>
        <v>132.93077628527917</v>
      </c>
      <c r="E372" s="234">
        <f t="shared" si="20"/>
        <v>71.729529999999997</v>
      </c>
      <c r="F372" s="239"/>
      <c r="G372" s="188" t="str">
        <f t="shared" si="21"/>
        <v/>
      </c>
      <c r="H372" s="236" t="str">
        <f t="shared" si="22"/>
        <v/>
      </c>
      <c r="I372" s="237"/>
    </row>
    <row r="373" spans="1:9">
      <c r="A373" s="232">
        <f t="shared" si="23"/>
        <v>371</v>
      </c>
      <c r="B373" s="233">
        <f>VLOOKUP(DATE(YEAR(Dat_01!B$2)-2,MONTH(Dat_01!B$2),1)+A373,'[4]grafico diario'!$A:$D,1,)</f>
        <v>45510</v>
      </c>
      <c r="C373" s="234">
        <f>VLOOKUP($B373,[4]IndEolico10!$D:$M,4)/1000</f>
        <v>102.846844</v>
      </c>
      <c r="D373" s="235">
        <f>VLOOKUP($B373,[4]IndEolico10!$D:$M,7)/1000</f>
        <v>132.93077628527917</v>
      </c>
      <c r="E373" s="234">
        <f t="shared" si="20"/>
        <v>102.846844</v>
      </c>
      <c r="F373" s="239"/>
      <c r="G373" s="188" t="str">
        <f t="shared" si="21"/>
        <v/>
      </c>
      <c r="H373" s="236" t="str">
        <f t="shared" si="22"/>
        <v/>
      </c>
      <c r="I373" s="237"/>
    </row>
    <row r="374" spans="1:9">
      <c r="A374" s="232">
        <f t="shared" si="23"/>
        <v>372</v>
      </c>
      <c r="B374" s="233">
        <f>VLOOKUP(DATE(YEAR(Dat_01!B$2)-2,MONTH(Dat_01!B$2),1)+A374,'[4]grafico diario'!$A:$D,1,)</f>
        <v>45511</v>
      </c>
      <c r="C374" s="234">
        <f>VLOOKUP($B374,[4]IndEolico10!$D:$M,4)/1000</f>
        <v>146.872434</v>
      </c>
      <c r="D374" s="235">
        <f>VLOOKUP($B374,[4]IndEolico10!$D:$M,7)/1000</f>
        <v>132.93077628527917</v>
      </c>
      <c r="E374" s="234">
        <f t="shared" si="20"/>
        <v>132.93077628527917</v>
      </c>
      <c r="F374" s="239"/>
      <c r="G374" s="188" t="str">
        <f t="shared" si="21"/>
        <v/>
      </c>
      <c r="H374" s="236" t="str">
        <f t="shared" si="22"/>
        <v/>
      </c>
      <c r="I374" s="237"/>
    </row>
    <row r="375" spans="1:9">
      <c r="A375" s="232">
        <f t="shared" si="23"/>
        <v>373</v>
      </c>
      <c r="B375" s="233">
        <f>VLOOKUP(DATE(YEAR(Dat_01!B$2)-2,MONTH(Dat_01!B$2),1)+A375,'[4]grafico diario'!$A:$D,1,)</f>
        <v>45512</v>
      </c>
      <c r="C375" s="234">
        <f>VLOOKUP($B375,[4]IndEolico10!$D:$M,4)/1000</f>
        <v>117.85944200000002</v>
      </c>
      <c r="D375" s="235">
        <f>VLOOKUP($B375,[4]IndEolico10!$D:$M,7)/1000</f>
        <v>132.93077628527917</v>
      </c>
      <c r="E375" s="234">
        <f t="shared" si="20"/>
        <v>117.85944200000002</v>
      </c>
      <c r="F375" s="239"/>
      <c r="G375" s="188" t="str">
        <f t="shared" si="21"/>
        <v/>
      </c>
      <c r="H375" s="236" t="str">
        <f t="shared" si="22"/>
        <v/>
      </c>
      <c r="I375" s="237"/>
    </row>
    <row r="376" spans="1:9">
      <c r="A376" s="232">
        <f t="shared" si="23"/>
        <v>374</v>
      </c>
      <c r="B376" s="233">
        <f>VLOOKUP(DATE(YEAR(Dat_01!B$2)-2,MONTH(Dat_01!B$2),1)+A376,'[4]grafico diario'!$A:$D,1,)</f>
        <v>45513</v>
      </c>
      <c r="C376" s="234">
        <f>VLOOKUP($B376,[4]IndEolico10!$D:$M,4)/1000</f>
        <v>104.752955</v>
      </c>
      <c r="D376" s="235">
        <f>VLOOKUP($B376,[4]IndEolico10!$D:$M,7)/1000</f>
        <v>132.93077628527917</v>
      </c>
      <c r="E376" s="234">
        <f t="shared" si="20"/>
        <v>104.752955</v>
      </c>
      <c r="F376" s="239"/>
      <c r="G376" s="188" t="str">
        <f t="shared" si="21"/>
        <v/>
      </c>
      <c r="H376" s="236" t="str">
        <f t="shared" si="22"/>
        <v/>
      </c>
      <c r="I376" s="237"/>
    </row>
    <row r="377" spans="1:9">
      <c r="A377" s="232">
        <f t="shared" si="23"/>
        <v>375</v>
      </c>
      <c r="B377" s="233">
        <f>VLOOKUP(DATE(YEAR(Dat_01!B$2)-2,MONTH(Dat_01!B$2),1)+A377,'[4]grafico diario'!$A:$D,1,)</f>
        <v>45514</v>
      </c>
      <c r="C377" s="234">
        <f>VLOOKUP($B377,[4]IndEolico10!$D:$M,4)/1000</f>
        <v>131.54880799999998</v>
      </c>
      <c r="D377" s="235">
        <f>VLOOKUP($B377,[4]IndEolico10!$D:$M,7)/1000</f>
        <v>132.93077628527917</v>
      </c>
      <c r="E377" s="234">
        <f t="shared" si="20"/>
        <v>131.54880799999998</v>
      </c>
      <c r="F377" s="239"/>
      <c r="G377" s="188" t="str">
        <f t="shared" si="21"/>
        <v/>
      </c>
      <c r="H377" s="236" t="str">
        <f t="shared" si="22"/>
        <v/>
      </c>
      <c r="I377" s="237"/>
    </row>
    <row r="378" spans="1:9">
      <c r="A378" s="232">
        <f t="shared" si="23"/>
        <v>376</v>
      </c>
      <c r="B378" s="233">
        <f>VLOOKUP(DATE(YEAR(Dat_01!B$2)-2,MONTH(Dat_01!B$2),1)+A378,'[4]grafico diario'!$A:$D,1,)</f>
        <v>45515</v>
      </c>
      <c r="C378" s="234">
        <f>VLOOKUP($B378,[4]IndEolico10!$D:$M,4)/1000</f>
        <v>137.39475300000001</v>
      </c>
      <c r="D378" s="235">
        <f>VLOOKUP($B378,[4]IndEolico10!$D:$M,7)/1000</f>
        <v>132.93077628527917</v>
      </c>
      <c r="E378" s="234">
        <f t="shared" si="20"/>
        <v>132.93077628527917</v>
      </c>
      <c r="F378" s="239"/>
      <c r="G378" s="188" t="str">
        <f t="shared" si="21"/>
        <v/>
      </c>
      <c r="H378" s="236" t="str">
        <f t="shared" si="22"/>
        <v/>
      </c>
      <c r="I378" s="237"/>
    </row>
    <row r="379" spans="1:9">
      <c r="A379" s="232">
        <f t="shared" si="23"/>
        <v>377</v>
      </c>
      <c r="B379" s="233">
        <f>VLOOKUP(DATE(YEAR(Dat_01!B$2)-2,MONTH(Dat_01!B$2),1)+A379,'[4]grafico diario'!$A:$D,1,)</f>
        <v>45516</v>
      </c>
      <c r="C379" s="234">
        <f>VLOOKUP($B379,[4]IndEolico10!$D:$M,4)/1000</f>
        <v>91.825952999999998</v>
      </c>
      <c r="D379" s="235">
        <f>VLOOKUP($B379,[4]IndEolico10!$D:$M,7)/1000</f>
        <v>132.93077628527917</v>
      </c>
      <c r="E379" s="234">
        <f t="shared" si="20"/>
        <v>91.825952999999998</v>
      </c>
      <c r="F379" s="239"/>
      <c r="G379" s="188" t="str">
        <f t="shared" si="21"/>
        <v/>
      </c>
      <c r="H379" s="236" t="str">
        <f t="shared" si="22"/>
        <v/>
      </c>
      <c r="I379" s="237"/>
    </row>
    <row r="380" spans="1:9">
      <c r="A380" s="232">
        <f t="shared" si="23"/>
        <v>378</v>
      </c>
      <c r="B380" s="233">
        <f>VLOOKUP(DATE(YEAR(Dat_01!B$2)-2,MONTH(Dat_01!B$2),1)+A380,'[4]grafico diario'!$A:$D,1,)</f>
        <v>45517</v>
      </c>
      <c r="C380" s="234">
        <f>VLOOKUP($B380,[4]IndEolico10!$D:$M,4)/1000</f>
        <v>103.752116</v>
      </c>
      <c r="D380" s="235">
        <f>VLOOKUP($B380,[4]IndEolico10!$D:$M,7)/1000</f>
        <v>132.93077628527917</v>
      </c>
      <c r="E380" s="234">
        <f t="shared" si="20"/>
        <v>103.752116</v>
      </c>
      <c r="F380" s="239"/>
      <c r="G380" s="188" t="str">
        <f t="shared" si="21"/>
        <v/>
      </c>
      <c r="H380" s="236" t="str">
        <f t="shared" si="22"/>
        <v/>
      </c>
      <c r="I380" s="237"/>
    </row>
    <row r="381" spans="1:9">
      <c r="A381" s="232">
        <f t="shared" si="23"/>
        <v>379</v>
      </c>
      <c r="B381" s="233">
        <f>VLOOKUP(DATE(YEAR(Dat_01!B$2)-2,MONTH(Dat_01!B$2),1)+A381,'[4]grafico diario'!$A:$D,1,)</f>
        <v>45518</v>
      </c>
      <c r="C381" s="234">
        <f>VLOOKUP($B381,[4]IndEolico10!$D:$M,4)/1000</f>
        <v>156.817002</v>
      </c>
      <c r="D381" s="235">
        <f>VLOOKUP($B381,[4]IndEolico10!$D:$M,7)/1000</f>
        <v>132.93077628527917</v>
      </c>
      <c r="E381" s="234">
        <f t="shared" si="20"/>
        <v>132.93077628527917</v>
      </c>
      <c r="F381" s="239"/>
      <c r="G381" s="188" t="str">
        <f t="shared" si="21"/>
        <v/>
      </c>
      <c r="H381" s="236" t="str">
        <f t="shared" si="22"/>
        <v/>
      </c>
      <c r="I381" s="237"/>
    </row>
    <row r="382" spans="1:9">
      <c r="A382" s="232">
        <f t="shared" si="23"/>
        <v>380</v>
      </c>
      <c r="B382" s="233">
        <f>VLOOKUP(DATE(YEAR(Dat_01!B$2)-2,MONTH(Dat_01!B$2),1)+A382,'[4]grafico diario'!$A:$D,1,)</f>
        <v>45519</v>
      </c>
      <c r="C382" s="234">
        <f>VLOOKUP($B382,[4]IndEolico10!$D:$M,4)/1000</f>
        <v>159.07435800000002</v>
      </c>
      <c r="D382" s="235">
        <f>VLOOKUP($B382,[4]IndEolico10!$D:$M,7)/1000</f>
        <v>132.93077628527917</v>
      </c>
      <c r="E382" s="234">
        <f t="shared" ref="E382:E390" si="24">IF(C382&gt;D382,D382,C382)</f>
        <v>132.93077628527917</v>
      </c>
      <c r="F382" s="239"/>
      <c r="G382" s="188" t="str">
        <f t="shared" si="21"/>
        <v>A</v>
      </c>
      <c r="H382" s="236" t="str">
        <f t="shared" si="22"/>
        <v>132,9</v>
      </c>
      <c r="I382" s="237"/>
    </row>
    <row r="383" spans="1:9">
      <c r="A383" s="232">
        <f t="shared" si="23"/>
        <v>381</v>
      </c>
      <c r="B383" s="233">
        <f>VLOOKUP(DATE(YEAR(Dat_01!B$2)-2,MONTH(Dat_01!B$2),1)+A383,'[4]grafico diario'!$A:$D,1,)</f>
        <v>45520</v>
      </c>
      <c r="C383" s="234">
        <f>VLOOKUP($B383,[4]IndEolico10!$D:$M,4)/1000</f>
        <v>112.051107</v>
      </c>
      <c r="D383" s="235">
        <f>VLOOKUP($B383,[4]IndEolico10!$D:$M,7)/1000</f>
        <v>132.93077628527917</v>
      </c>
      <c r="E383" s="234">
        <f t="shared" si="24"/>
        <v>112.051107</v>
      </c>
      <c r="F383" s="239"/>
      <c r="G383" s="188" t="str">
        <f t="shared" si="21"/>
        <v/>
      </c>
      <c r="H383" s="236" t="str">
        <f t="shared" si="22"/>
        <v/>
      </c>
      <c r="I383" s="237"/>
    </row>
    <row r="384" spans="1:9">
      <c r="A384" s="232">
        <f t="shared" si="23"/>
        <v>382</v>
      </c>
      <c r="B384" s="233">
        <f>VLOOKUP(DATE(YEAR(Dat_01!B$2)-2,MONTH(Dat_01!B$2),1)+A384,'[4]grafico diario'!$A:$D,1,)</f>
        <v>45521</v>
      </c>
      <c r="C384" s="234">
        <f>VLOOKUP($B384,[4]IndEolico10!$D:$M,4)/1000</f>
        <v>106.82991200000001</v>
      </c>
      <c r="D384" s="235">
        <f>VLOOKUP($B384,[4]IndEolico10!$D:$M,7)/1000</f>
        <v>132.93077628527917</v>
      </c>
      <c r="E384" s="234">
        <f t="shared" si="24"/>
        <v>106.82991200000001</v>
      </c>
      <c r="F384" s="239"/>
      <c r="G384" s="188" t="str">
        <f t="shared" si="21"/>
        <v/>
      </c>
      <c r="H384" s="236" t="str">
        <f t="shared" si="22"/>
        <v/>
      </c>
      <c r="I384" s="237"/>
    </row>
    <row r="385" spans="1:9">
      <c r="A385" s="232">
        <f t="shared" si="23"/>
        <v>383</v>
      </c>
      <c r="B385" s="233">
        <f>VLOOKUP(DATE(YEAR(Dat_01!B$2)-2,MONTH(Dat_01!B$2),1)+A385,'[4]grafico diario'!$A:$D,1,)</f>
        <v>45522</v>
      </c>
      <c r="C385" s="234">
        <f>VLOOKUP($B385,[4]IndEolico10!$D:$M,4)/1000</f>
        <v>144.614554</v>
      </c>
      <c r="D385" s="235">
        <f>VLOOKUP($B385,[4]IndEolico10!$D:$M,7)/1000</f>
        <v>132.93077628527917</v>
      </c>
      <c r="E385" s="234">
        <f t="shared" si="24"/>
        <v>132.93077628527917</v>
      </c>
      <c r="F385" s="239"/>
      <c r="G385" s="188" t="str">
        <f t="shared" si="21"/>
        <v/>
      </c>
      <c r="H385" s="236" t="str">
        <f t="shared" si="22"/>
        <v/>
      </c>
      <c r="I385" s="237"/>
    </row>
    <row r="386" spans="1:9">
      <c r="A386" s="232">
        <f t="shared" si="23"/>
        <v>384</v>
      </c>
      <c r="B386" s="233">
        <f>VLOOKUP(DATE(YEAR(Dat_01!B$2)-2,MONTH(Dat_01!B$2),1)+A386,'[4]grafico diario'!$A:$D,1,)</f>
        <v>45523</v>
      </c>
      <c r="C386" s="234">
        <f>VLOOKUP($B386,[4]IndEolico10!$D:$M,4)/1000</f>
        <v>137.98127200000002</v>
      </c>
      <c r="D386" s="235">
        <f>VLOOKUP($B386,[4]IndEolico10!$D:$M,7)/1000</f>
        <v>132.93077628527917</v>
      </c>
      <c r="E386" s="234">
        <f t="shared" si="24"/>
        <v>132.93077628527917</v>
      </c>
      <c r="F386" s="239"/>
      <c r="G386" s="188" t="str">
        <f t="shared" si="21"/>
        <v/>
      </c>
      <c r="H386" s="236" t="str">
        <f t="shared" si="22"/>
        <v/>
      </c>
      <c r="I386" s="237"/>
    </row>
    <row r="387" spans="1:9">
      <c r="A387" s="232">
        <f t="shared" si="23"/>
        <v>385</v>
      </c>
      <c r="B387" s="233">
        <f>VLOOKUP(DATE(YEAR(Dat_01!B$2)-2,MONTH(Dat_01!B$2),1)+A387,'[4]grafico diario'!$A:$D,1,)</f>
        <v>45524</v>
      </c>
      <c r="C387" s="234">
        <f>VLOOKUP($B387,[4]IndEolico10!$D:$M,4)/1000</f>
        <v>124.72519100000001</v>
      </c>
      <c r="D387" s="235">
        <f>VLOOKUP($B387,[4]IndEolico10!$D:$M,7)/1000</f>
        <v>132.93077628527917</v>
      </c>
      <c r="E387" s="234">
        <f t="shared" si="24"/>
        <v>124.72519100000001</v>
      </c>
      <c r="F387" s="239"/>
      <c r="G387" s="188" t="str">
        <f t="shared" ref="G387:G450" si="25">IF(DAY(B387)=15,IF(MONTH(B387)=1,"E",IF(MONTH(B387)=2,"F",IF(MONTH(B387)=3,"M",IF(MONTH(B387)=4,"A",IF(MONTH(B387)=5,"M",IF(MONTH(B387)=6,"J",IF(MONTH(B387)=7,"J",IF(MONTH(B387)=8,"A",IF(MONTH(B387)=9,"S",IF(MONTH(B387)=10,"O",IF(MONTH(B387)=11,"N",IF(MONTH(B387)=12,"D","")))))))))))),"")</f>
        <v/>
      </c>
      <c r="H387" s="236" t="str">
        <f t="shared" ref="H387:H450" si="26">IF(DAY($B387)=15,TEXT(D387,"#,0"),"")</f>
        <v/>
      </c>
      <c r="I387" s="237"/>
    </row>
    <row r="388" spans="1:9">
      <c r="A388" s="232">
        <f t="shared" ref="A388:A451" si="27">+A387+1</f>
        <v>386</v>
      </c>
      <c r="B388" s="233">
        <f>VLOOKUP(DATE(YEAR(Dat_01!B$2)-2,MONTH(Dat_01!B$2),1)+A388,'[4]grafico diario'!$A:$D,1,)</f>
        <v>45525</v>
      </c>
      <c r="C388" s="234">
        <f>VLOOKUP($B388,[4]IndEolico10!$D:$M,4)/1000</f>
        <v>173.32077200000001</v>
      </c>
      <c r="D388" s="235">
        <f>VLOOKUP($B388,[4]IndEolico10!$D:$M,7)/1000</f>
        <v>132.93077628527917</v>
      </c>
      <c r="E388" s="234">
        <f t="shared" si="24"/>
        <v>132.93077628527917</v>
      </c>
      <c r="F388" s="239"/>
      <c r="G388" s="188" t="str">
        <f t="shared" si="25"/>
        <v/>
      </c>
      <c r="H388" s="236" t="str">
        <f t="shared" si="26"/>
        <v/>
      </c>
      <c r="I388" s="237"/>
    </row>
    <row r="389" spans="1:9">
      <c r="A389" s="232">
        <f t="shared" si="27"/>
        <v>387</v>
      </c>
      <c r="B389" s="233">
        <f>VLOOKUP(DATE(YEAR(Dat_01!B$2)-2,MONTH(Dat_01!B$2),1)+A389,'[4]grafico diario'!$A:$D,1,)</f>
        <v>45526</v>
      </c>
      <c r="C389" s="234">
        <f>VLOOKUP($B389,[4]IndEolico10!$D:$M,4)/1000</f>
        <v>55.629601000000001</v>
      </c>
      <c r="D389" s="235">
        <f>VLOOKUP($B389,[4]IndEolico10!$D:$M,7)/1000</f>
        <v>132.93077628527917</v>
      </c>
      <c r="E389" s="234">
        <f t="shared" si="24"/>
        <v>55.629601000000001</v>
      </c>
      <c r="F389" s="239"/>
      <c r="G389" s="188" t="str">
        <f t="shared" si="25"/>
        <v/>
      </c>
      <c r="H389" s="236" t="str">
        <f t="shared" si="26"/>
        <v/>
      </c>
      <c r="I389" s="237"/>
    </row>
    <row r="390" spans="1:9">
      <c r="A390" s="232">
        <f t="shared" si="27"/>
        <v>388</v>
      </c>
      <c r="B390" s="233">
        <f>VLOOKUP(DATE(YEAR(Dat_01!B$2)-2,MONTH(Dat_01!B$2),1)+A390,'[4]grafico diario'!$A:$D,1,)</f>
        <v>45527</v>
      </c>
      <c r="C390" s="234">
        <f>VLOOKUP($B390,[4]IndEolico10!$D:$M,4)/1000</f>
        <v>76.594407000000004</v>
      </c>
      <c r="D390" s="235">
        <f>VLOOKUP($B390,[4]IndEolico10!$D:$M,7)/1000</f>
        <v>132.93077628527917</v>
      </c>
      <c r="E390" s="234">
        <f t="shared" si="24"/>
        <v>76.594407000000004</v>
      </c>
      <c r="F390" s="239"/>
      <c r="G390" s="188" t="str">
        <f t="shared" si="25"/>
        <v/>
      </c>
      <c r="H390" s="236" t="str">
        <f t="shared" si="26"/>
        <v/>
      </c>
      <c r="I390" s="237"/>
    </row>
    <row r="391" spans="1:9">
      <c r="A391" s="232">
        <f t="shared" si="27"/>
        <v>389</v>
      </c>
      <c r="B391" s="233">
        <f>VLOOKUP(DATE(YEAR(Dat_01!B$2)-2,MONTH(Dat_01!B$2),1)+A391,'[4]grafico diario'!$A:$D,1,)</f>
        <v>45528</v>
      </c>
      <c r="C391" s="234">
        <f>VLOOKUP($B391,[4]IndEolico10!$D:$M,4)/1000</f>
        <v>162.84900199999998</v>
      </c>
      <c r="D391" s="235">
        <f>VLOOKUP($B391,[4]IndEolico10!$D:$M,7)/1000</f>
        <v>132.93077628527917</v>
      </c>
      <c r="E391" s="234">
        <f t="shared" ref="E391:E454" si="28">IF(C391&gt;D391,D391,C391)</f>
        <v>132.93077628527917</v>
      </c>
      <c r="F391" s="239"/>
      <c r="G391" s="188" t="str">
        <f t="shared" si="25"/>
        <v/>
      </c>
      <c r="H391" s="236" t="str">
        <f t="shared" si="26"/>
        <v/>
      </c>
      <c r="I391" s="237"/>
    </row>
    <row r="392" spans="1:9">
      <c r="A392" s="232">
        <f t="shared" si="27"/>
        <v>390</v>
      </c>
      <c r="B392" s="233">
        <f>VLOOKUP(DATE(YEAR(Dat_01!B$2)-2,MONTH(Dat_01!B$2),1)+A392,'[4]grafico diario'!$A:$D,1,)</f>
        <v>45529</v>
      </c>
      <c r="C392" s="234">
        <f>VLOOKUP($B392,[4]IndEolico10!$D:$M,4)/1000</f>
        <v>193.33785999999998</v>
      </c>
      <c r="D392" s="235">
        <f>VLOOKUP($B392,[4]IndEolico10!$D:$M,7)/1000</f>
        <v>132.93077628527917</v>
      </c>
      <c r="E392" s="234">
        <f t="shared" si="28"/>
        <v>132.93077628527917</v>
      </c>
      <c r="F392" s="239"/>
      <c r="G392" s="188" t="str">
        <f t="shared" si="25"/>
        <v/>
      </c>
      <c r="H392" s="236" t="str">
        <f t="shared" si="26"/>
        <v/>
      </c>
      <c r="I392" s="237"/>
    </row>
    <row r="393" spans="1:9">
      <c r="A393" s="232">
        <f t="shared" si="27"/>
        <v>391</v>
      </c>
      <c r="B393" s="233">
        <f>VLOOKUP(DATE(YEAR(Dat_01!B$2)-2,MONTH(Dat_01!B$2),1)+A393,'[4]grafico diario'!$A:$D,1,)</f>
        <v>45530</v>
      </c>
      <c r="C393" s="234">
        <f>VLOOKUP($B393,[4]IndEolico10!$D:$M,4)/1000</f>
        <v>124.623966</v>
      </c>
      <c r="D393" s="235">
        <f>VLOOKUP($B393,[4]IndEolico10!$D:$M,7)/1000</f>
        <v>132.93077628527917</v>
      </c>
      <c r="E393" s="234">
        <f t="shared" si="28"/>
        <v>124.623966</v>
      </c>
      <c r="F393" s="239"/>
      <c r="G393" s="188" t="str">
        <f t="shared" si="25"/>
        <v/>
      </c>
      <c r="H393" s="236" t="str">
        <f t="shared" si="26"/>
        <v/>
      </c>
      <c r="I393" s="237"/>
    </row>
    <row r="394" spans="1:9">
      <c r="A394" s="232">
        <f t="shared" si="27"/>
        <v>392</v>
      </c>
      <c r="B394" s="233">
        <f>VLOOKUP(DATE(YEAR(Dat_01!B$2)-2,MONTH(Dat_01!B$2),1)+A394,'[4]grafico diario'!$A:$D,1,)</f>
        <v>45531</v>
      </c>
      <c r="C394" s="234">
        <f>VLOOKUP($B394,[4]IndEolico10!$D:$M,4)/1000</f>
        <v>50.358134</v>
      </c>
      <c r="D394" s="235">
        <f>VLOOKUP($B394,[4]IndEolico10!$D:$M,7)/1000</f>
        <v>132.93077628527917</v>
      </c>
      <c r="E394" s="234">
        <f t="shared" si="28"/>
        <v>50.358134</v>
      </c>
      <c r="F394" s="239"/>
      <c r="G394" s="188" t="str">
        <f t="shared" si="25"/>
        <v/>
      </c>
      <c r="H394" s="236" t="str">
        <f t="shared" si="26"/>
        <v/>
      </c>
      <c r="I394" s="237"/>
    </row>
    <row r="395" spans="1:9">
      <c r="A395" s="232">
        <f t="shared" si="27"/>
        <v>393</v>
      </c>
      <c r="B395" s="233">
        <f>VLOOKUP(DATE(YEAR(Dat_01!B$2)-2,MONTH(Dat_01!B$2),1)+A395,'[4]grafico diario'!$A:$D,1,)</f>
        <v>45532</v>
      </c>
      <c r="C395" s="234">
        <f>VLOOKUP($B395,[4]IndEolico10!$D:$M,4)/1000</f>
        <v>100.16805599999999</v>
      </c>
      <c r="D395" s="235">
        <f>VLOOKUP($B395,[4]IndEolico10!$D:$M,7)/1000</f>
        <v>132.93077628527917</v>
      </c>
      <c r="E395" s="234">
        <f t="shared" si="28"/>
        <v>100.16805599999999</v>
      </c>
      <c r="F395" s="239"/>
      <c r="G395" s="188" t="str">
        <f t="shared" si="25"/>
        <v/>
      </c>
      <c r="H395" s="236" t="str">
        <f t="shared" si="26"/>
        <v/>
      </c>
      <c r="I395" s="237"/>
    </row>
    <row r="396" spans="1:9">
      <c r="A396" s="232">
        <f t="shared" si="27"/>
        <v>394</v>
      </c>
      <c r="B396" s="233">
        <f>VLOOKUP(DATE(YEAR(Dat_01!B$2)-2,MONTH(Dat_01!B$2),1)+A396,'[4]grafico diario'!$A:$D,1,)</f>
        <v>45533</v>
      </c>
      <c r="C396" s="234">
        <f>VLOOKUP($B396,[4]IndEolico10!$D:$M,4)/1000</f>
        <v>143.79440700000001</v>
      </c>
      <c r="D396" s="235">
        <f>VLOOKUP($B396,[4]IndEolico10!$D:$M,7)/1000</f>
        <v>132.93077628527917</v>
      </c>
      <c r="E396" s="234">
        <f t="shared" si="28"/>
        <v>132.93077628527917</v>
      </c>
      <c r="F396" s="239"/>
      <c r="G396" s="188" t="str">
        <f t="shared" si="25"/>
        <v/>
      </c>
      <c r="H396" s="236" t="str">
        <f t="shared" si="26"/>
        <v/>
      </c>
      <c r="I396" s="237"/>
    </row>
    <row r="397" spans="1:9">
      <c r="A397" s="232">
        <f t="shared" si="27"/>
        <v>395</v>
      </c>
      <c r="B397" s="233">
        <f>VLOOKUP(DATE(YEAR(Dat_01!B$2)-2,MONTH(Dat_01!B$2),1)+A397,'[4]grafico diario'!$A:$D,1,)</f>
        <v>45534</v>
      </c>
      <c r="C397" s="234">
        <f>VLOOKUP($B397,[4]IndEolico10!$D:$M,4)/1000</f>
        <v>137.00482099999999</v>
      </c>
      <c r="D397" s="235">
        <f>VLOOKUP($B397,[4]IndEolico10!$D:$M,7)/1000</f>
        <v>132.93077628527917</v>
      </c>
      <c r="E397" s="234">
        <f t="shared" si="28"/>
        <v>132.93077628527917</v>
      </c>
      <c r="F397" s="239"/>
      <c r="G397" s="188" t="str">
        <f t="shared" si="25"/>
        <v/>
      </c>
      <c r="H397" s="236" t="str">
        <f t="shared" si="26"/>
        <v/>
      </c>
      <c r="I397" s="237"/>
    </row>
    <row r="398" spans="1:9">
      <c r="A398" s="232">
        <f t="shared" si="27"/>
        <v>396</v>
      </c>
      <c r="B398" s="233">
        <f>VLOOKUP(DATE(YEAR(Dat_01!B$2)-2,MONTH(Dat_01!B$2),1)+A398,'[4]grafico diario'!$A:$D,1,)</f>
        <v>45535</v>
      </c>
      <c r="C398" s="234">
        <f>VLOOKUP($B398,[4]IndEolico10!$D:$M,4)/1000</f>
        <v>117.602396</v>
      </c>
      <c r="D398" s="235">
        <f>VLOOKUP($B398,[4]IndEolico10!$D:$M,7)/1000</f>
        <v>132.93077628527917</v>
      </c>
      <c r="E398" s="234">
        <f t="shared" si="28"/>
        <v>117.602396</v>
      </c>
      <c r="F398" s="237"/>
      <c r="G398" s="188" t="str">
        <f t="shared" si="25"/>
        <v/>
      </c>
      <c r="H398" s="236" t="str">
        <f t="shared" si="26"/>
        <v/>
      </c>
      <c r="I398" s="237"/>
    </row>
    <row r="399" spans="1:9">
      <c r="A399" s="232">
        <f t="shared" si="27"/>
        <v>397</v>
      </c>
      <c r="B399" s="233">
        <f>VLOOKUP(DATE(YEAR(Dat_01!B$2)-2,MONTH(Dat_01!B$2),1)+A399,'[4]grafico diario'!$A:$D,1,)</f>
        <v>45536</v>
      </c>
      <c r="C399" s="234">
        <f>VLOOKUP($B399,[4]IndEolico10!$D:$M,4)/1000</f>
        <v>38.287339000000003</v>
      </c>
      <c r="D399" s="235">
        <f>VLOOKUP($B399,[4]IndEolico10!$D:$M,7)/1000</f>
        <v>125.60755433708039</v>
      </c>
      <c r="E399" s="234">
        <f t="shared" si="28"/>
        <v>38.287339000000003</v>
      </c>
      <c r="F399" s="239"/>
      <c r="G399" s="188" t="str">
        <f t="shared" si="25"/>
        <v/>
      </c>
      <c r="H399" s="236" t="str">
        <f t="shared" si="26"/>
        <v/>
      </c>
      <c r="I399" s="237"/>
    </row>
    <row r="400" spans="1:9">
      <c r="A400" s="232">
        <f t="shared" si="27"/>
        <v>398</v>
      </c>
      <c r="B400" s="233">
        <f>VLOOKUP(DATE(YEAR(Dat_01!B$2)-2,MONTH(Dat_01!B$2),1)+A400,'[4]grafico diario'!$A:$D,1,)</f>
        <v>45537</v>
      </c>
      <c r="C400" s="234">
        <f>VLOOKUP($B400,[4]IndEolico10!$D:$M,4)/1000</f>
        <v>84.727943999999994</v>
      </c>
      <c r="D400" s="235">
        <f>VLOOKUP($B400,[4]IndEolico10!$D:$M,7)/1000</f>
        <v>125.60755433708039</v>
      </c>
      <c r="E400" s="234">
        <f t="shared" si="28"/>
        <v>84.727943999999994</v>
      </c>
      <c r="F400" s="239"/>
      <c r="G400" s="188" t="str">
        <f t="shared" si="25"/>
        <v/>
      </c>
      <c r="H400" s="236" t="str">
        <f t="shared" si="26"/>
        <v/>
      </c>
      <c r="I400" s="237"/>
    </row>
    <row r="401" spans="1:9">
      <c r="A401" s="232">
        <f t="shared" si="27"/>
        <v>399</v>
      </c>
      <c r="B401" s="233">
        <f>VLOOKUP(DATE(YEAR(Dat_01!B$2)-2,MONTH(Dat_01!B$2),1)+A401,'[4]grafico diario'!$A:$D,1,)</f>
        <v>45538</v>
      </c>
      <c r="C401" s="234">
        <f>VLOOKUP($B401,[4]IndEolico10!$D:$M,4)/1000</f>
        <v>145.349459</v>
      </c>
      <c r="D401" s="235">
        <f>VLOOKUP($B401,[4]IndEolico10!$D:$M,7)/1000</f>
        <v>125.60755433708039</v>
      </c>
      <c r="E401" s="234">
        <f t="shared" si="28"/>
        <v>125.60755433708039</v>
      </c>
      <c r="F401" s="239"/>
      <c r="G401" s="188" t="str">
        <f t="shared" si="25"/>
        <v/>
      </c>
      <c r="H401" s="236" t="str">
        <f t="shared" si="26"/>
        <v/>
      </c>
      <c r="I401" s="237"/>
    </row>
    <row r="402" spans="1:9">
      <c r="A402" s="232">
        <f t="shared" si="27"/>
        <v>400</v>
      </c>
      <c r="B402" s="233">
        <f>VLOOKUP(DATE(YEAR(Dat_01!B$2)-2,MONTH(Dat_01!B$2),1)+A402,'[4]grafico diario'!$A:$D,1,)</f>
        <v>45539</v>
      </c>
      <c r="C402" s="234">
        <f>VLOOKUP($B402,[4]IndEolico10!$D:$M,4)/1000</f>
        <v>186.47451100000001</v>
      </c>
      <c r="D402" s="235">
        <f>VLOOKUP($B402,[4]IndEolico10!$D:$M,7)/1000</f>
        <v>125.60755433708039</v>
      </c>
      <c r="E402" s="234">
        <f t="shared" si="28"/>
        <v>125.60755433708039</v>
      </c>
      <c r="F402" s="239"/>
      <c r="G402" s="188" t="str">
        <f t="shared" si="25"/>
        <v/>
      </c>
      <c r="H402" s="236" t="str">
        <f t="shared" si="26"/>
        <v/>
      </c>
      <c r="I402" s="237"/>
    </row>
    <row r="403" spans="1:9">
      <c r="A403" s="232">
        <f t="shared" si="27"/>
        <v>401</v>
      </c>
      <c r="B403" s="233">
        <f>VLOOKUP(DATE(YEAR(Dat_01!B$2)-2,MONTH(Dat_01!B$2),1)+A403,'[4]grafico diario'!$A:$D,1,)</f>
        <v>45540</v>
      </c>
      <c r="C403" s="234">
        <f>VLOOKUP($B403,[4]IndEolico10!$D:$M,4)/1000</f>
        <v>110.478555</v>
      </c>
      <c r="D403" s="235">
        <f>VLOOKUP($B403,[4]IndEolico10!$D:$M,7)/1000</f>
        <v>125.60755433708039</v>
      </c>
      <c r="E403" s="234">
        <f t="shared" si="28"/>
        <v>110.478555</v>
      </c>
      <c r="F403" s="239"/>
      <c r="G403" s="188" t="str">
        <f t="shared" si="25"/>
        <v/>
      </c>
      <c r="H403" s="236" t="str">
        <f t="shared" si="26"/>
        <v/>
      </c>
      <c r="I403" s="237"/>
    </row>
    <row r="404" spans="1:9">
      <c r="A404" s="232">
        <f t="shared" si="27"/>
        <v>402</v>
      </c>
      <c r="B404" s="233">
        <f>VLOOKUP(DATE(YEAR(Dat_01!B$2)-2,MONTH(Dat_01!B$2),1)+A404,'[4]grafico diario'!$A:$D,1,)</f>
        <v>45541</v>
      </c>
      <c r="C404" s="234">
        <f>VLOOKUP($B404,[4]IndEolico10!$D:$M,4)/1000</f>
        <v>140.67824400000001</v>
      </c>
      <c r="D404" s="235">
        <f>VLOOKUP($B404,[4]IndEolico10!$D:$M,7)/1000</f>
        <v>125.60755433708039</v>
      </c>
      <c r="E404" s="234">
        <f t="shared" si="28"/>
        <v>125.60755433708039</v>
      </c>
      <c r="F404" s="239"/>
      <c r="G404" s="188" t="str">
        <f t="shared" si="25"/>
        <v/>
      </c>
      <c r="H404" s="236" t="str">
        <f t="shared" si="26"/>
        <v/>
      </c>
      <c r="I404" s="237"/>
    </row>
    <row r="405" spans="1:9">
      <c r="A405" s="232">
        <f t="shared" si="27"/>
        <v>403</v>
      </c>
      <c r="B405" s="233">
        <f>VLOOKUP(DATE(YEAR(Dat_01!B$2)-2,MONTH(Dat_01!B$2),1)+A405,'[4]grafico diario'!$A:$D,1,)</f>
        <v>45542</v>
      </c>
      <c r="C405" s="234">
        <f>VLOOKUP($B405,[4]IndEolico10!$D:$M,4)/1000</f>
        <v>85.718754999999987</v>
      </c>
      <c r="D405" s="235">
        <f>VLOOKUP($B405,[4]IndEolico10!$D:$M,7)/1000</f>
        <v>125.60755433708039</v>
      </c>
      <c r="E405" s="234">
        <f t="shared" si="28"/>
        <v>85.718754999999987</v>
      </c>
      <c r="F405" s="239"/>
      <c r="G405" s="188" t="str">
        <f t="shared" si="25"/>
        <v/>
      </c>
      <c r="H405" s="236" t="str">
        <f t="shared" si="26"/>
        <v/>
      </c>
      <c r="I405" s="237"/>
    </row>
    <row r="406" spans="1:9">
      <c r="A406" s="232">
        <f t="shared" si="27"/>
        <v>404</v>
      </c>
      <c r="B406" s="233">
        <f>VLOOKUP(DATE(YEAR(Dat_01!B$2)-2,MONTH(Dat_01!B$2),1)+A406,'[4]grafico diario'!$A:$D,1,)</f>
        <v>45543</v>
      </c>
      <c r="C406" s="234">
        <f>VLOOKUP($B406,[4]IndEolico10!$D:$M,4)/1000</f>
        <v>96.344214999999991</v>
      </c>
      <c r="D406" s="235">
        <f>VLOOKUP($B406,[4]IndEolico10!$D:$M,7)/1000</f>
        <v>125.60755433708039</v>
      </c>
      <c r="E406" s="234">
        <f t="shared" si="28"/>
        <v>96.344214999999991</v>
      </c>
      <c r="F406" s="239"/>
      <c r="G406" s="188" t="str">
        <f t="shared" si="25"/>
        <v/>
      </c>
      <c r="H406" s="236" t="str">
        <f t="shared" si="26"/>
        <v/>
      </c>
      <c r="I406" s="237"/>
    </row>
    <row r="407" spans="1:9">
      <c r="A407" s="232">
        <f t="shared" si="27"/>
        <v>405</v>
      </c>
      <c r="B407" s="233">
        <f>VLOOKUP(DATE(YEAR(Dat_01!B$2)-2,MONTH(Dat_01!B$2),1)+A407,'[4]grafico diario'!$A:$D,1,)</f>
        <v>45544</v>
      </c>
      <c r="C407" s="234">
        <f>VLOOKUP($B407,[4]IndEolico10!$D:$M,4)/1000</f>
        <v>138.56027799999998</v>
      </c>
      <c r="D407" s="235">
        <f>VLOOKUP($B407,[4]IndEolico10!$D:$M,7)/1000</f>
        <v>125.60755433708039</v>
      </c>
      <c r="E407" s="234">
        <f t="shared" si="28"/>
        <v>125.60755433708039</v>
      </c>
      <c r="F407" s="239"/>
      <c r="G407" s="188" t="str">
        <f t="shared" si="25"/>
        <v/>
      </c>
      <c r="H407" s="236" t="str">
        <f t="shared" si="26"/>
        <v/>
      </c>
      <c r="I407" s="237"/>
    </row>
    <row r="408" spans="1:9">
      <c r="A408" s="232">
        <f t="shared" si="27"/>
        <v>406</v>
      </c>
      <c r="B408" s="233">
        <f>VLOOKUP(DATE(YEAR(Dat_01!B$2)-2,MONTH(Dat_01!B$2),1)+A408,'[4]grafico diario'!$A:$D,1,)</f>
        <v>45545</v>
      </c>
      <c r="C408" s="234">
        <f>VLOOKUP($B408,[4]IndEolico10!$D:$M,4)/1000</f>
        <v>157.10657199999997</v>
      </c>
      <c r="D408" s="235">
        <f>VLOOKUP($B408,[4]IndEolico10!$D:$M,7)/1000</f>
        <v>125.60755433708039</v>
      </c>
      <c r="E408" s="234">
        <f t="shared" si="28"/>
        <v>125.60755433708039</v>
      </c>
      <c r="F408" s="239"/>
      <c r="G408" s="188" t="str">
        <f t="shared" si="25"/>
        <v/>
      </c>
      <c r="H408" s="236" t="str">
        <f t="shared" si="26"/>
        <v/>
      </c>
      <c r="I408" s="237"/>
    </row>
    <row r="409" spans="1:9">
      <c r="A409" s="232">
        <f t="shared" si="27"/>
        <v>407</v>
      </c>
      <c r="B409" s="233">
        <f>VLOOKUP(DATE(YEAR(Dat_01!B$2)-2,MONTH(Dat_01!B$2),1)+A409,'[4]grafico diario'!$A:$D,1,)</f>
        <v>45546</v>
      </c>
      <c r="C409" s="234">
        <f>VLOOKUP($B409,[4]IndEolico10!$D:$M,4)/1000</f>
        <v>169.09022099999999</v>
      </c>
      <c r="D409" s="235">
        <f>VLOOKUP($B409,[4]IndEolico10!$D:$M,7)/1000</f>
        <v>125.60755433708039</v>
      </c>
      <c r="E409" s="234">
        <f t="shared" si="28"/>
        <v>125.60755433708039</v>
      </c>
      <c r="F409" s="239"/>
      <c r="G409" s="188" t="str">
        <f t="shared" si="25"/>
        <v/>
      </c>
      <c r="H409" s="236" t="str">
        <f t="shared" si="26"/>
        <v/>
      </c>
      <c r="I409" s="237"/>
    </row>
    <row r="410" spans="1:9">
      <c r="A410" s="232">
        <f t="shared" si="27"/>
        <v>408</v>
      </c>
      <c r="B410" s="233">
        <f>VLOOKUP(DATE(YEAR(Dat_01!B$2)-2,MONTH(Dat_01!B$2),1)+A410,'[4]grafico diario'!$A:$D,1,)</f>
        <v>45547</v>
      </c>
      <c r="C410" s="234">
        <f>VLOOKUP($B410,[4]IndEolico10!$D:$M,4)/1000</f>
        <v>184.00566500000002</v>
      </c>
      <c r="D410" s="235">
        <f>VLOOKUP($B410,[4]IndEolico10!$D:$M,7)/1000</f>
        <v>125.60755433708039</v>
      </c>
      <c r="E410" s="234">
        <f t="shared" si="28"/>
        <v>125.60755433708039</v>
      </c>
      <c r="F410" s="239"/>
      <c r="G410" s="188" t="str">
        <f t="shared" si="25"/>
        <v/>
      </c>
      <c r="H410" s="236" t="str">
        <f t="shared" si="26"/>
        <v/>
      </c>
      <c r="I410" s="237"/>
    </row>
    <row r="411" spans="1:9">
      <c r="A411" s="232">
        <f t="shared" si="27"/>
        <v>409</v>
      </c>
      <c r="B411" s="233">
        <f>VLOOKUP(DATE(YEAR(Dat_01!B$2)-2,MONTH(Dat_01!B$2),1)+A411,'[4]grafico diario'!$A:$D,1,)</f>
        <v>45548</v>
      </c>
      <c r="C411" s="234">
        <f>VLOOKUP($B411,[4]IndEolico10!$D:$M,4)/1000</f>
        <v>246.69072200000002</v>
      </c>
      <c r="D411" s="235">
        <f>VLOOKUP($B411,[4]IndEolico10!$D:$M,7)/1000</f>
        <v>125.60755433708039</v>
      </c>
      <c r="E411" s="234">
        <f t="shared" si="28"/>
        <v>125.60755433708039</v>
      </c>
      <c r="F411" s="239"/>
      <c r="G411" s="188" t="str">
        <f t="shared" si="25"/>
        <v/>
      </c>
      <c r="H411" s="236" t="str">
        <f t="shared" si="26"/>
        <v/>
      </c>
      <c r="I411" s="237"/>
    </row>
    <row r="412" spans="1:9">
      <c r="A412" s="232">
        <f t="shared" si="27"/>
        <v>410</v>
      </c>
      <c r="B412" s="233">
        <f>VLOOKUP(DATE(YEAR(Dat_01!B$2)-2,MONTH(Dat_01!B$2),1)+A412,'[4]grafico diario'!$A:$D,1,)</f>
        <v>45549</v>
      </c>
      <c r="C412" s="234">
        <f>VLOOKUP($B412,[4]IndEolico10!$D:$M,4)/1000</f>
        <v>162.56204499999998</v>
      </c>
      <c r="D412" s="235">
        <f>VLOOKUP($B412,[4]IndEolico10!$D:$M,7)/1000</f>
        <v>125.60755433708039</v>
      </c>
      <c r="E412" s="234">
        <f t="shared" si="28"/>
        <v>125.60755433708039</v>
      </c>
      <c r="F412" s="239"/>
      <c r="G412" s="188" t="str">
        <f t="shared" si="25"/>
        <v/>
      </c>
      <c r="H412" s="236" t="str">
        <f t="shared" si="26"/>
        <v/>
      </c>
      <c r="I412" s="237"/>
    </row>
    <row r="413" spans="1:9">
      <c r="A413" s="232">
        <f t="shared" si="27"/>
        <v>411</v>
      </c>
      <c r="B413" s="233">
        <f>VLOOKUP(DATE(YEAR(Dat_01!B$2)-2,MONTH(Dat_01!B$2),1)+A413,'[4]grafico diario'!$A:$D,1,)</f>
        <v>45550</v>
      </c>
      <c r="C413" s="234">
        <f>VLOOKUP($B413,[4]IndEolico10!$D:$M,4)/1000</f>
        <v>180.21814700000002</v>
      </c>
      <c r="D413" s="235">
        <f>VLOOKUP($B413,[4]IndEolico10!$D:$M,7)/1000</f>
        <v>125.60755433708039</v>
      </c>
      <c r="E413" s="234">
        <f t="shared" si="28"/>
        <v>125.60755433708039</v>
      </c>
      <c r="F413" s="239"/>
      <c r="G413" s="188" t="str">
        <f t="shared" si="25"/>
        <v>S</v>
      </c>
      <c r="H413" s="236" t="str">
        <f t="shared" si="26"/>
        <v>125,6</v>
      </c>
      <c r="I413" s="237"/>
    </row>
    <row r="414" spans="1:9">
      <c r="A414" s="232">
        <f t="shared" si="27"/>
        <v>412</v>
      </c>
      <c r="B414" s="233">
        <f>VLOOKUP(DATE(YEAR(Dat_01!B$2)-2,MONTH(Dat_01!B$2),1)+A414,'[4]grafico diario'!$A:$D,1,)</f>
        <v>45551</v>
      </c>
      <c r="C414" s="234">
        <f>VLOOKUP($B414,[4]IndEolico10!$D:$M,4)/1000</f>
        <v>258.33612900000003</v>
      </c>
      <c r="D414" s="235">
        <f>VLOOKUP($B414,[4]IndEolico10!$D:$M,7)/1000</f>
        <v>125.60755433708039</v>
      </c>
      <c r="E414" s="234">
        <f t="shared" si="28"/>
        <v>125.60755433708039</v>
      </c>
      <c r="F414" s="239"/>
      <c r="G414" s="188" t="str">
        <f t="shared" si="25"/>
        <v/>
      </c>
      <c r="H414" s="236" t="str">
        <f t="shared" si="26"/>
        <v/>
      </c>
      <c r="I414" s="237"/>
    </row>
    <row r="415" spans="1:9">
      <c r="A415" s="232">
        <f t="shared" si="27"/>
        <v>413</v>
      </c>
      <c r="B415" s="233">
        <f>VLOOKUP(DATE(YEAR(Dat_01!B$2)-2,MONTH(Dat_01!B$2),1)+A415,'[4]grafico diario'!$A:$D,1,)</f>
        <v>45552</v>
      </c>
      <c r="C415" s="234">
        <f>VLOOKUP($B415,[4]IndEolico10!$D:$M,4)/1000</f>
        <v>267.09059000000002</v>
      </c>
      <c r="D415" s="235">
        <f>VLOOKUP($B415,[4]IndEolico10!$D:$M,7)/1000</f>
        <v>125.60755433708039</v>
      </c>
      <c r="E415" s="234">
        <f t="shared" si="28"/>
        <v>125.60755433708039</v>
      </c>
      <c r="F415" s="239"/>
      <c r="G415" s="188" t="str">
        <f t="shared" si="25"/>
        <v/>
      </c>
      <c r="H415" s="236" t="str">
        <f t="shared" si="26"/>
        <v/>
      </c>
      <c r="I415" s="237"/>
    </row>
    <row r="416" spans="1:9">
      <c r="A416" s="232">
        <f t="shared" si="27"/>
        <v>414</v>
      </c>
      <c r="B416" s="233">
        <f>VLOOKUP(DATE(YEAR(Dat_01!B$2)-2,MONTH(Dat_01!B$2),1)+A416,'[4]grafico diario'!$A:$D,1,)</f>
        <v>45553</v>
      </c>
      <c r="C416" s="234">
        <f>VLOOKUP($B416,[4]IndEolico10!$D:$M,4)/1000</f>
        <v>170.14048499999998</v>
      </c>
      <c r="D416" s="235">
        <f>VLOOKUP($B416,[4]IndEolico10!$D:$M,7)/1000</f>
        <v>125.60755433708039</v>
      </c>
      <c r="E416" s="234">
        <f t="shared" si="28"/>
        <v>125.60755433708039</v>
      </c>
      <c r="F416" s="239"/>
      <c r="G416" s="188" t="str">
        <f t="shared" si="25"/>
        <v/>
      </c>
      <c r="H416" s="236" t="str">
        <f t="shared" si="26"/>
        <v/>
      </c>
      <c r="I416" s="237"/>
    </row>
    <row r="417" spans="1:9">
      <c r="A417" s="232">
        <f t="shared" si="27"/>
        <v>415</v>
      </c>
      <c r="B417" s="233">
        <f>VLOOKUP(DATE(YEAR(Dat_01!B$2)-2,MONTH(Dat_01!B$2),1)+A417,'[4]grafico diario'!$A:$D,1,)</f>
        <v>45554</v>
      </c>
      <c r="C417" s="234">
        <f>VLOOKUP($B417,[4]IndEolico10!$D:$M,4)/1000</f>
        <v>98.345635999999999</v>
      </c>
      <c r="D417" s="235">
        <f>VLOOKUP($B417,[4]IndEolico10!$D:$M,7)/1000</f>
        <v>125.60755433708039</v>
      </c>
      <c r="E417" s="234">
        <f t="shared" si="28"/>
        <v>98.345635999999999</v>
      </c>
      <c r="F417" s="239"/>
      <c r="G417" s="188" t="str">
        <f t="shared" si="25"/>
        <v/>
      </c>
      <c r="H417" s="236" t="str">
        <f t="shared" si="26"/>
        <v/>
      </c>
      <c r="I417" s="237"/>
    </row>
    <row r="418" spans="1:9">
      <c r="A418" s="232">
        <f t="shared" si="27"/>
        <v>416</v>
      </c>
      <c r="B418" s="233">
        <f>VLOOKUP(DATE(YEAR(Dat_01!B$2)-2,MONTH(Dat_01!B$2),1)+A418,'[4]grafico diario'!$A:$D,1,)</f>
        <v>45555</v>
      </c>
      <c r="C418" s="234">
        <f>VLOOKUP($B418,[4]IndEolico10!$D:$M,4)/1000</f>
        <v>83.848354999999998</v>
      </c>
      <c r="D418" s="235">
        <f>VLOOKUP($B418,[4]IndEolico10!$D:$M,7)/1000</f>
        <v>125.60755433708039</v>
      </c>
      <c r="E418" s="234">
        <f t="shared" si="28"/>
        <v>83.848354999999998</v>
      </c>
      <c r="F418" s="239"/>
      <c r="G418" s="188" t="str">
        <f t="shared" si="25"/>
        <v/>
      </c>
      <c r="H418" s="236" t="str">
        <f t="shared" si="26"/>
        <v/>
      </c>
      <c r="I418" s="237"/>
    </row>
    <row r="419" spans="1:9">
      <c r="A419" s="232">
        <f t="shared" si="27"/>
        <v>417</v>
      </c>
      <c r="B419" s="233">
        <f>VLOOKUP(DATE(YEAR(Dat_01!B$2)-2,MONTH(Dat_01!B$2),1)+A419,'[4]grafico diario'!$A:$D,1,)</f>
        <v>45556</v>
      </c>
      <c r="C419" s="234">
        <f>VLOOKUP($B419,[4]IndEolico10!$D:$M,4)/1000</f>
        <v>102.84054699999999</v>
      </c>
      <c r="D419" s="235">
        <f>VLOOKUP($B419,[4]IndEolico10!$D:$M,7)/1000</f>
        <v>125.60755433708039</v>
      </c>
      <c r="E419" s="234">
        <f t="shared" si="28"/>
        <v>102.84054699999999</v>
      </c>
      <c r="F419" s="239"/>
      <c r="G419" s="188" t="str">
        <f t="shared" si="25"/>
        <v/>
      </c>
      <c r="H419" s="236" t="str">
        <f t="shared" si="26"/>
        <v/>
      </c>
      <c r="I419" s="237"/>
    </row>
    <row r="420" spans="1:9">
      <c r="A420" s="232">
        <f t="shared" si="27"/>
        <v>418</v>
      </c>
      <c r="B420" s="233">
        <f>VLOOKUP(DATE(YEAR(Dat_01!B$2)-2,MONTH(Dat_01!B$2),1)+A420,'[4]grafico diario'!$A:$D,1,)</f>
        <v>45557</v>
      </c>
      <c r="C420" s="234">
        <f>VLOOKUP($B420,[4]IndEolico10!$D:$M,4)/1000</f>
        <v>48.319129000000004</v>
      </c>
      <c r="D420" s="235">
        <f>VLOOKUP($B420,[4]IndEolico10!$D:$M,7)/1000</f>
        <v>125.60755433708039</v>
      </c>
      <c r="E420" s="234">
        <f t="shared" si="28"/>
        <v>48.319129000000004</v>
      </c>
      <c r="F420" s="239"/>
      <c r="G420" s="188" t="str">
        <f t="shared" si="25"/>
        <v/>
      </c>
      <c r="H420" s="236" t="str">
        <f t="shared" si="26"/>
        <v/>
      </c>
      <c r="I420" s="237"/>
    </row>
    <row r="421" spans="1:9">
      <c r="A421" s="232">
        <f t="shared" si="27"/>
        <v>419</v>
      </c>
      <c r="B421" s="233">
        <f>VLOOKUP(DATE(YEAR(Dat_01!B$2)-2,MONTH(Dat_01!B$2),1)+A421,'[4]grafico diario'!$A:$D,1,)</f>
        <v>45558</v>
      </c>
      <c r="C421" s="234">
        <f>VLOOKUP($B421,[4]IndEolico10!$D:$M,4)/1000</f>
        <v>82.914781999999988</v>
      </c>
      <c r="D421" s="235">
        <f>VLOOKUP($B421,[4]IndEolico10!$D:$M,7)/1000</f>
        <v>125.60755433708039</v>
      </c>
      <c r="E421" s="234">
        <f t="shared" si="28"/>
        <v>82.914781999999988</v>
      </c>
      <c r="F421" s="239"/>
      <c r="G421" s="188" t="str">
        <f t="shared" si="25"/>
        <v/>
      </c>
      <c r="H421" s="236" t="str">
        <f t="shared" si="26"/>
        <v/>
      </c>
      <c r="I421" s="237"/>
    </row>
    <row r="422" spans="1:9">
      <c r="A422" s="232">
        <f t="shared" si="27"/>
        <v>420</v>
      </c>
      <c r="B422" s="233">
        <f>VLOOKUP(DATE(YEAR(Dat_01!B$2)-2,MONTH(Dat_01!B$2),1)+A422,'[4]grafico diario'!$A:$D,1,)</f>
        <v>45559</v>
      </c>
      <c r="C422" s="234">
        <f>VLOOKUP($B422,[4]IndEolico10!$D:$M,4)/1000</f>
        <v>116.58649399999999</v>
      </c>
      <c r="D422" s="235">
        <f>VLOOKUP($B422,[4]IndEolico10!$D:$M,7)/1000</f>
        <v>125.60755433708039</v>
      </c>
      <c r="E422" s="234">
        <f t="shared" si="28"/>
        <v>116.58649399999999</v>
      </c>
      <c r="F422" s="239"/>
      <c r="G422" s="188" t="str">
        <f t="shared" si="25"/>
        <v/>
      </c>
      <c r="H422" s="236" t="str">
        <f t="shared" si="26"/>
        <v/>
      </c>
      <c r="I422" s="237"/>
    </row>
    <row r="423" spans="1:9">
      <c r="A423" s="232">
        <f t="shared" si="27"/>
        <v>421</v>
      </c>
      <c r="B423" s="233">
        <f>VLOOKUP(DATE(YEAR(Dat_01!B$2)-2,MONTH(Dat_01!B$2),1)+A423,'[4]grafico diario'!$A:$D,1,)</f>
        <v>45560</v>
      </c>
      <c r="C423" s="234">
        <f>VLOOKUP($B423,[4]IndEolico10!$D:$M,4)/1000</f>
        <v>263.25730600000003</v>
      </c>
      <c r="D423" s="235">
        <f>VLOOKUP($B423,[4]IndEolico10!$D:$M,7)/1000</f>
        <v>125.60755433708039</v>
      </c>
      <c r="E423" s="234">
        <f t="shared" si="28"/>
        <v>125.60755433708039</v>
      </c>
      <c r="F423" s="239"/>
      <c r="G423" s="188" t="str">
        <f t="shared" si="25"/>
        <v/>
      </c>
      <c r="H423" s="236" t="str">
        <f t="shared" si="26"/>
        <v/>
      </c>
      <c r="I423" s="237"/>
    </row>
    <row r="424" spans="1:9">
      <c r="A424" s="232">
        <f t="shared" si="27"/>
        <v>422</v>
      </c>
      <c r="B424" s="233">
        <f>VLOOKUP(DATE(YEAR(Dat_01!B$2)-2,MONTH(Dat_01!B$2),1)+A424,'[4]grafico diario'!$A:$D,1,)</f>
        <v>45561</v>
      </c>
      <c r="C424" s="234">
        <f>VLOOKUP($B424,[4]IndEolico10!$D:$M,4)/1000</f>
        <v>350.39831500000003</v>
      </c>
      <c r="D424" s="235">
        <f>VLOOKUP($B424,[4]IndEolico10!$D:$M,7)/1000</f>
        <v>125.60755433708039</v>
      </c>
      <c r="E424" s="234">
        <f t="shared" si="28"/>
        <v>125.60755433708039</v>
      </c>
      <c r="F424" s="239"/>
      <c r="G424" s="188" t="str">
        <f t="shared" si="25"/>
        <v/>
      </c>
      <c r="H424" s="236" t="str">
        <f t="shared" si="26"/>
        <v/>
      </c>
      <c r="I424" s="237"/>
    </row>
    <row r="425" spans="1:9">
      <c r="A425" s="232">
        <f t="shared" si="27"/>
        <v>423</v>
      </c>
      <c r="B425" s="233">
        <f>VLOOKUP(DATE(YEAR(Dat_01!B$2)-2,MONTH(Dat_01!B$2),1)+A425,'[4]grafico diario'!$A:$D,1,)</f>
        <v>45562</v>
      </c>
      <c r="C425" s="234">
        <f>VLOOKUP($B425,[4]IndEolico10!$D:$M,4)/1000</f>
        <v>250.77285800000001</v>
      </c>
      <c r="D425" s="235">
        <f>VLOOKUP($B425,[4]IndEolico10!$D:$M,7)/1000</f>
        <v>125.60755433708039</v>
      </c>
      <c r="E425" s="234">
        <f t="shared" si="28"/>
        <v>125.60755433708039</v>
      </c>
      <c r="F425" s="239"/>
      <c r="G425" s="188" t="str">
        <f t="shared" si="25"/>
        <v/>
      </c>
      <c r="H425" s="236" t="str">
        <f t="shared" si="26"/>
        <v/>
      </c>
      <c r="I425" s="237"/>
    </row>
    <row r="426" spans="1:9">
      <c r="A426" s="232">
        <f t="shared" si="27"/>
        <v>424</v>
      </c>
      <c r="B426" s="233">
        <f>VLOOKUP(DATE(YEAR(Dat_01!B$2)-2,MONTH(Dat_01!B$2),1)+A426,'[4]grafico diario'!$A:$D,1,)</f>
        <v>45563</v>
      </c>
      <c r="C426" s="234">
        <f>VLOOKUP($B426,[4]IndEolico10!$D:$M,4)/1000</f>
        <v>123.24835899999999</v>
      </c>
      <c r="D426" s="235">
        <f>VLOOKUP($B426,[4]IndEolico10!$D:$M,7)/1000</f>
        <v>125.60755433708039</v>
      </c>
      <c r="E426" s="234">
        <f t="shared" si="28"/>
        <v>123.24835899999999</v>
      </c>
      <c r="F426" s="239"/>
      <c r="G426" s="188" t="str">
        <f t="shared" si="25"/>
        <v/>
      </c>
      <c r="H426" s="236" t="str">
        <f t="shared" si="26"/>
        <v/>
      </c>
      <c r="I426" s="237"/>
    </row>
    <row r="427" spans="1:9">
      <c r="A427" s="232">
        <f t="shared" si="27"/>
        <v>425</v>
      </c>
      <c r="B427" s="233">
        <f>VLOOKUP(DATE(YEAR(Dat_01!B$2)-2,MONTH(Dat_01!B$2),1)+A427,'[4]grafico diario'!$A:$D,1,)</f>
        <v>45564</v>
      </c>
      <c r="C427" s="234">
        <f>VLOOKUP($B427,[4]IndEolico10!$D:$M,4)/1000</f>
        <v>133.95177999999999</v>
      </c>
      <c r="D427" s="235">
        <f>VLOOKUP($B427,[4]IndEolico10!$D:$M,7)/1000</f>
        <v>125.60755433708039</v>
      </c>
      <c r="E427" s="234">
        <f t="shared" si="28"/>
        <v>125.60755433708039</v>
      </c>
      <c r="F427" s="239"/>
      <c r="G427" s="188" t="str">
        <f t="shared" si="25"/>
        <v/>
      </c>
      <c r="H427" s="236" t="str">
        <f t="shared" si="26"/>
        <v/>
      </c>
      <c r="I427" s="237"/>
    </row>
    <row r="428" spans="1:9">
      <c r="A428" s="232">
        <f t="shared" si="27"/>
        <v>426</v>
      </c>
      <c r="B428" s="233">
        <f>VLOOKUP(DATE(YEAR(Dat_01!B$2)-2,MONTH(Dat_01!B$2),1)+A428,'[4]grafico diario'!$A:$D,1,)</f>
        <v>45565</v>
      </c>
      <c r="C428" s="234">
        <f>VLOOKUP($B428,[4]IndEolico10!$D:$M,4)/1000</f>
        <v>71.803145000000001</v>
      </c>
      <c r="D428" s="235">
        <f>VLOOKUP($B428,[4]IndEolico10!$D:$M,7)/1000</f>
        <v>125.60755433708039</v>
      </c>
      <c r="E428" s="234">
        <f t="shared" si="28"/>
        <v>71.803145000000001</v>
      </c>
      <c r="F428" s="237"/>
      <c r="G428" s="188" t="str">
        <f t="shared" si="25"/>
        <v/>
      </c>
      <c r="H428" s="236" t="str">
        <f t="shared" si="26"/>
        <v/>
      </c>
      <c r="I428" s="237"/>
    </row>
    <row r="429" spans="1:9">
      <c r="A429" s="232">
        <f t="shared" si="27"/>
        <v>427</v>
      </c>
      <c r="B429" s="233">
        <f>VLOOKUP(DATE(YEAR(Dat_01!B$2)-2,MONTH(Dat_01!B$2),1)+A429,'[4]grafico diario'!$A:$D,1,)</f>
        <v>45566</v>
      </c>
      <c r="C429" s="234">
        <f>VLOOKUP($B429,[4]IndEolico10!$D:$M,4)/1000</f>
        <v>129.50985700000001</v>
      </c>
      <c r="D429" s="235">
        <f>VLOOKUP($B429,[4]IndEolico10!$D:$M,7)/1000</f>
        <v>158.58862447451119</v>
      </c>
      <c r="E429" s="234">
        <f t="shared" si="28"/>
        <v>129.50985700000001</v>
      </c>
      <c r="F429" s="239"/>
      <c r="G429" s="188" t="str">
        <f t="shared" si="25"/>
        <v/>
      </c>
      <c r="H429" s="236" t="str">
        <f t="shared" si="26"/>
        <v/>
      </c>
      <c r="I429" s="237"/>
    </row>
    <row r="430" spans="1:9">
      <c r="A430" s="232">
        <f t="shared" si="27"/>
        <v>428</v>
      </c>
      <c r="B430" s="233">
        <f>VLOOKUP(DATE(YEAR(Dat_01!B$2)-2,MONTH(Dat_01!B$2),1)+A430,'[4]grafico diario'!$A:$D,1,)</f>
        <v>45567</v>
      </c>
      <c r="C430" s="234">
        <f>VLOOKUP($B430,[4]IndEolico10!$D:$M,4)/1000</f>
        <v>227.77397999999999</v>
      </c>
      <c r="D430" s="235">
        <f>VLOOKUP($B430,[4]IndEolico10!$D:$M,7)/1000</f>
        <v>158.58862447451119</v>
      </c>
      <c r="E430" s="234">
        <f t="shared" si="28"/>
        <v>158.58862447451119</v>
      </c>
      <c r="F430" s="239"/>
      <c r="G430" s="188" t="str">
        <f t="shared" si="25"/>
        <v/>
      </c>
      <c r="H430" s="236" t="str">
        <f t="shared" si="26"/>
        <v/>
      </c>
      <c r="I430" s="237"/>
    </row>
    <row r="431" spans="1:9">
      <c r="A431" s="232">
        <f t="shared" si="27"/>
        <v>429</v>
      </c>
      <c r="B431" s="233">
        <f>VLOOKUP(DATE(YEAR(Dat_01!B$2)-2,MONTH(Dat_01!B$2),1)+A431,'[4]grafico diario'!$A:$D,1,)</f>
        <v>45568</v>
      </c>
      <c r="C431" s="234">
        <f>VLOOKUP($B431,[4]IndEolico10!$D:$M,4)/1000</f>
        <v>229.613159</v>
      </c>
      <c r="D431" s="235">
        <f>VLOOKUP($B431,[4]IndEolico10!$D:$M,7)/1000</f>
        <v>158.58862447451119</v>
      </c>
      <c r="E431" s="234">
        <f t="shared" si="28"/>
        <v>158.58862447451119</v>
      </c>
      <c r="F431" s="239"/>
      <c r="G431" s="188" t="str">
        <f t="shared" si="25"/>
        <v/>
      </c>
      <c r="H431" s="236" t="str">
        <f t="shared" si="26"/>
        <v/>
      </c>
      <c r="I431" s="237"/>
    </row>
    <row r="432" spans="1:9">
      <c r="A432" s="232">
        <f t="shared" si="27"/>
        <v>430</v>
      </c>
      <c r="B432" s="233">
        <f>VLOOKUP(DATE(YEAR(Dat_01!B$2)-2,MONTH(Dat_01!B$2),1)+A432,'[4]grafico diario'!$A:$D,1,)</f>
        <v>45569</v>
      </c>
      <c r="C432" s="234">
        <f>VLOOKUP($B432,[4]IndEolico10!$D:$M,4)/1000</f>
        <v>130.88414500000002</v>
      </c>
      <c r="D432" s="235">
        <f>VLOOKUP($B432,[4]IndEolico10!$D:$M,7)/1000</f>
        <v>158.58862447451119</v>
      </c>
      <c r="E432" s="234">
        <f t="shared" si="28"/>
        <v>130.88414500000002</v>
      </c>
      <c r="F432" s="239"/>
      <c r="G432" s="188" t="str">
        <f t="shared" si="25"/>
        <v/>
      </c>
      <c r="H432" s="236" t="str">
        <f t="shared" si="26"/>
        <v/>
      </c>
      <c r="I432" s="237"/>
    </row>
    <row r="433" spans="1:9">
      <c r="A433" s="232">
        <f t="shared" si="27"/>
        <v>431</v>
      </c>
      <c r="B433" s="233">
        <f>VLOOKUP(DATE(YEAR(Dat_01!B$2)-2,MONTH(Dat_01!B$2),1)+A433,'[4]grafico diario'!$A:$D,1,)</f>
        <v>45570</v>
      </c>
      <c r="C433" s="234">
        <f>VLOOKUP($B433,[4]IndEolico10!$D:$M,4)/1000</f>
        <v>146.67079500000003</v>
      </c>
      <c r="D433" s="235">
        <f>VLOOKUP($B433,[4]IndEolico10!$D:$M,7)/1000</f>
        <v>158.58862447451119</v>
      </c>
      <c r="E433" s="234">
        <f t="shared" si="28"/>
        <v>146.67079500000003</v>
      </c>
      <c r="F433" s="239"/>
      <c r="G433" s="188" t="str">
        <f t="shared" si="25"/>
        <v/>
      </c>
      <c r="H433" s="236" t="str">
        <f t="shared" si="26"/>
        <v/>
      </c>
      <c r="I433" s="237"/>
    </row>
    <row r="434" spans="1:9">
      <c r="A434" s="232">
        <f t="shared" si="27"/>
        <v>432</v>
      </c>
      <c r="B434" s="233">
        <f>VLOOKUP(DATE(YEAR(Dat_01!B$2)-2,MONTH(Dat_01!B$2),1)+A434,'[4]grafico diario'!$A:$D,1,)</f>
        <v>45571</v>
      </c>
      <c r="C434" s="234">
        <f>VLOOKUP($B434,[4]IndEolico10!$D:$M,4)/1000</f>
        <v>217.89979</v>
      </c>
      <c r="D434" s="235">
        <f>VLOOKUP($B434,[4]IndEolico10!$D:$M,7)/1000</f>
        <v>158.58862447451119</v>
      </c>
      <c r="E434" s="234">
        <f t="shared" si="28"/>
        <v>158.58862447451119</v>
      </c>
      <c r="F434" s="239"/>
      <c r="G434" s="188" t="str">
        <f t="shared" si="25"/>
        <v/>
      </c>
      <c r="H434" s="236" t="str">
        <f t="shared" si="26"/>
        <v/>
      </c>
      <c r="I434" s="237"/>
    </row>
    <row r="435" spans="1:9">
      <c r="A435" s="232">
        <f t="shared" si="27"/>
        <v>433</v>
      </c>
      <c r="B435" s="233">
        <f>VLOOKUP(DATE(YEAR(Dat_01!B$2)-2,MONTH(Dat_01!B$2),1)+A435,'[4]grafico diario'!$A:$D,1,)</f>
        <v>45572</v>
      </c>
      <c r="C435" s="234">
        <f>VLOOKUP($B435,[4]IndEolico10!$D:$M,4)/1000</f>
        <v>287.25597900000002</v>
      </c>
      <c r="D435" s="235">
        <f>VLOOKUP($B435,[4]IndEolico10!$D:$M,7)/1000</f>
        <v>158.58862447451119</v>
      </c>
      <c r="E435" s="234">
        <f t="shared" si="28"/>
        <v>158.58862447451119</v>
      </c>
      <c r="F435" s="239"/>
      <c r="G435" s="188" t="str">
        <f t="shared" si="25"/>
        <v/>
      </c>
      <c r="H435" s="236" t="str">
        <f t="shared" si="26"/>
        <v/>
      </c>
      <c r="I435" s="237"/>
    </row>
    <row r="436" spans="1:9">
      <c r="A436" s="232">
        <f t="shared" si="27"/>
        <v>434</v>
      </c>
      <c r="B436" s="233">
        <f>VLOOKUP(DATE(YEAR(Dat_01!B$2)-2,MONTH(Dat_01!B$2),1)+A436,'[4]grafico diario'!$A:$D,1,)</f>
        <v>45573</v>
      </c>
      <c r="C436" s="234">
        <f>VLOOKUP($B436,[4]IndEolico10!$D:$M,4)/1000</f>
        <v>330.85287</v>
      </c>
      <c r="D436" s="235">
        <f>VLOOKUP($B436,[4]IndEolico10!$D:$M,7)/1000</f>
        <v>158.58862447451119</v>
      </c>
      <c r="E436" s="234">
        <f t="shared" si="28"/>
        <v>158.58862447451119</v>
      </c>
      <c r="F436" s="239"/>
      <c r="G436" s="188" t="str">
        <f t="shared" si="25"/>
        <v/>
      </c>
      <c r="H436" s="236" t="str">
        <f t="shared" si="26"/>
        <v/>
      </c>
      <c r="I436" s="237"/>
    </row>
    <row r="437" spans="1:9">
      <c r="A437" s="232">
        <f t="shared" si="27"/>
        <v>435</v>
      </c>
      <c r="B437" s="233">
        <f>VLOOKUP(DATE(YEAR(Dat_01!B$2)-2,MONTH(Dat_01!B$2),1)+A437,'[4]grafico diario'!$A:$D,1,)</f>
        <v>45574</v>
      </c>
      <c r="C437" s="234">
        <f>VLOOKUP($B437,[4]IndEolico10!$D:$M,4)/1000</f>
        <v>332.582021</v>
      </c>
      <c r="D437" s="235">
        <f>VLOOKUP($B437,[4]IndEolico10!$D:$M,7)/1000</f>
        <v>158.58862447451119</v>
      </c>
      <c r="E437" s="234">
        <f t="shared" si="28"/>
        <v>158.58862447451119</v>
      </c>
      <c r="F437" s="239"/>
      <c r="G437" s="188" t="str">
        <f t="shared" si="25"/>
        <v/>
      </c>
      <c r="H437" s="236" t="str">
        <f t="shared" si="26"/>
        <v/>
      </c>
      <c r="I437" s="237"/>
    </row>
    <row r="438" spans="1:9">
      <c r="A438" s="232">
        <f t="shared" si="27"/>
        <v>436</v>
      </c>
      <c r="B438" s="233">
        <f>VLOOKUP(DATE(YEAR(Dat_01!B$2)-2,MONTH(Dat_01!B$2),1)+A438,'[4]grafico diario'!$A:$D,1,)</f>
        <v>45575</v>
      </c>
      <c r="C438" s="234">
        <f>VLOOKUP($B438,[4]IndEolico10!$D:$M,4)/1000</f>
        <v>157.51709700000001</v>
      </c>
      <c r="D438" s="235">
        <f>VLOOKUP($B438,[4]IndEolico10!$D:$M,7)/1000</f>
        <v>158.58862447451119</v>
      </c>
      <c r="E438" s="234">
        <f t="shared" si="28"/>
        <v>157.51709700000001</v>
      </c>
      <c r="F438" s="239"/>
      <c r="G438" s="188" t="str">
        <f t="shared" si="25"/>
        <v/>
      </c>
      <c r="H438" s="236" t="str">
        <f t="shared" si="26"/>
        <v/>
      </c>
      <c r="I438" s="237"/>
    </row>
    <row r="439" spans="1:9">
      <c r="A439" s="232">
        <f t="shared" si="27"/>
        <v>437</v>
      </c>
      <c r="B439" s="233">
        <f>VLOOKUP(DATE(YEAR(Dat_01!B$2)-2,MONTH(Dat_01!B$2),1)+A439,'[4]grafico diario'!$A:$D,1,)</f>
        <v>45576</v>
      </c>
      <c r="C439" s="234">
        <f>VLOOKUP($B439,[4]IndEolico10!$D:$M,4)/1000</f>
        <v>128.90489499999998</v>
      </c>
      <c r="D439" s="235">
        <f>VLOOKUP($B439,[4]IndEolico10!$D:$M,7)/1000</f>
        <v>158.58862447451119</v>
      </c>
      <c r="E439" s="234">
        <f t="shared" si="28"/>
        <v>128.90489499999998</v>
      </c>
      <c r="F439" s="239"/>
      <c r="G439" s="188" t="str">
        <f t="shared" si="25"/>
        <v/>
      </c>
      <c r="H439" s="236" t="str">
        <f t="shared" si="26"/>
        <v/>
      </c>
      <c r="I439" s="237"/>
    </row>
    <row r="440" spans="1:9">
      <c r="A440" s="232">
        <f t="shared" si="27"/>
        <v>438</v>
      </c>
      <c r="B440" s="233">
        <f>VLOOKUP(DATE(YEAR(Dat_01!B$2)-2,MONTH(Dat_01!B$2),1)+A440,'[4]grafico diario'!$A:$D,1,)</f>
        <v>45577</v>
      </c>
      <c r="C440" s="234">
        <f>VLOOKUP($B440,[4]IndEolico10!$D:$M,4)/1000</f>
        <v>164.88877499999998</v>
      </c>
      <c r="D440" s="235">
        <f>VLOOKUP($B440,[4]IndEolico10!$D:$M,7)/1000</f>
        <v>158.58862447451119</v>
      </c>
      <c r="E440" s="234">
        <f t="shared" si="28"/>
        <v>158.58862447451119</v>
      </c>
      <c r="F440" s="239"/>
      <c r="G440" s="188" t="str">
        <f t="shared" si="25"/>
        <v/>
      </c>
      <c r="H440" s="236" t="str">
        <f t="shared" si="26"/>
        <v/>
      </c>
      <c r="I440" s="237"/>
    </row>
    <row r="441" spans="1:9">
      <c r="A441" s="232">
        <f t="shared" si="27"/>
        <v>439</v>
      </c>
      <c r="B441" s="233">
        <f>VLOOKUP(DATE(YEAR(Dat_01!B$2)-2,MONTH(Dat_01!B$2),1)+A441,'[4]grafico diario'!$A:$D,1,)</f>
        <v>45578</v>
      </c>
      <c r="C441" s="234">
        <f>VLOOKUP($B441,[4]IndEolico10!$D:$M,4)/1000</f>
        <v>72.970892000000006</v>
      </c>
      <c r="D441" s="235">
        <f>VLOOKUP($B441,[4]IndEolico10!$D:$M,7)/1000</f>
        <v>158.58862447451119</v>
      </c>
      <c r="E441" s="234">
        <f t="shared" si="28"/>
        <v>72.970892000000006</v>
      </c>
      <c r="F441" s="239"/>
      <c r="G441" s="188" t="str">
        <f t="shared" si="25"/>
        <v/>
      </c>
      <c r="H441" s="236" t="str">
        <f t="shared" si="26"/>
        <v/>
      </c>
      <c r="I441" s="237"/>
    </row>
    <row r="442" spans="1:9">
      <c r="A442" s="232">
        <f t="shared" si="27"/>
        <v>440</v>
      </c>
      <c r="B442" s="233">
        <f>VLOOKUP(DATE(YEAR(Dat_01!B$2)-2,MONTH(Dat_01!B$2),1)+A442,'[4]grafico diario'!$A:$D,1,)</f>
        <v>45579</v>
      </c>
      <c r="C442" s="234">
        <f>VLOOKUP($B442,[4]IndEolico10!$D:$M,4)/1000</f>
        <v>81.081192000000001</v>
      </c>
      <c r="D442" s="235">
        <f>VLOOKUP($B442,[4]IndEolico10!$D:$M,7)/1000</f>
        <v>158.58862447451119</v>
      </c>
      <c r="E442" s="234">
        <f t="shared" si="28"/>
        <v>81.081192000000001</v>
      </c>
      <c r="F442" s="239"/>
      <c r="G442" s="188" t="str">
        <f t="shared" si="25"/>
        <v/>
      </c>
      <c r="H442" s="236" t="str">
        <f t="shared" si="26"/>
        <v/>
      </c>
      <c r="I442" s="237"/>
    </row>
    <row r="443" spans="1:9">
      <c r="A443" s="232">
        <f t="shared" si="27"/>
        <v>441</v>
      </c>
      <c r="B443" s="233">
        <f>VLOOKUP(DATE(YEAR(Dat_01!B$2)-2,MONTH(Dat_01!B$2),1)+A443,'[4]grafico diario'!$A:$D,1,)</f>
        <v>45580</v>
      </c>
      <c r="C443" s="234">
        <f>VLOOKUP($B443,[4]IndEolico10!$D:$M,4)/1000</f>
        <v>199.95210699999998</v>
      </c>
      <c r="D443" s="235">
        <f>VLOOKUP($B443,[4]IndEolico10!$D:$M,7)/1000</f>
        <v>158.58862447451119</v>
      </c>
      <c r="E443" s="234">
        <f t="shared" si="28"/>
        <v>158.58862447451119</v>
      </c>
      <c r="F443" s="239"/>
      <c r="G443" s="188" t="str">
        <f t="shared" si="25"/>
        <v>O</v>
      </c>
      <c r="H443" s="236" t="str">
        <f t="shared" si="26"/>
        <v>158,6</v>
      </c>
      <c r="I443" s="237"/>
    </row>
    <row r="444" spans="1:9">
      <c r="A444" s="232">
        <f t="shared" si="27"/>
        <v>442</v>
      </c>
      <c r="B444" s="233">
        <f>VLOOKUP(DATE(YEAR(Dat_01!B$2)-2,MONTH(Dat_01!B$2),1)+A444,'[4]grafico diario'!$A:$D,1,)</f>
        <v>45581</v>
      </c>
      <c r="C444" s="234">
        <f>VLOOKUP($B444,[4]IndEolico10!$D:$M,4)/1000</f>
        <v>233.343683</v>
      </c>
      <c r="D444" s="235">
        <f>VLOOKUP($B444,[4]IndEolico10!$D:$M,7)/1000</f>
        <v>158.58862447451119</v>
      </c>
      <c r="E444" s="234">
        <f t="shared" si="28"/>
        <v>158.58862447451119</v>
      </c>
      <c r="F444" s="239"/>
      <c r="G444" s="188" t="str">
        <f t="shared" si="25"/>
        <v/>
      </c>
      <c r="H444" s="236" t="str">
        <f t="shared" si="26"/>
        <v/>
      </c>
      <c r="I444" s="237"/>
    </row>
    <row r="445" spans="1:9">
      <c r="A445" s="232">
        <f t="shared" si="27"/>
        <v>443</v>
      </c>
      <c r="B445" s="233">
        <f>VLOOKUP(DATE(YEAR(Dat_01!B$2)-2,MONTH(Dat_01!B$2),1)+A445,'[4]grafico diario'!$A:$D,1,)</f>
        <v>45582</v>
      </c>
      <c r="C445" s="234">
        <f>VLOOKUP($B445,[4]IndEolico10!$D:$M,4)/1000</f>
        <v>244.79140399999997</v>
      </c>
      <c r="D445" s="235">
        <f>VLOOKUP($B445,[4]IndEolico10!$D:$M,7)/1000</f>
        <v>158.58862447451119</v>
      </c>
      <c r="E445" s="234">
        <f t="shared" si="28"/>
        <v>158.58862447451119</v>
      </c>
      <c r="F445" s="239"/>
      <c r="G445" s="188" t="str">
        <f t="shared" si="25"/>
        <v/>
      </c>
      <c r="H445" s="236" t="str">
        <f t="shared" si="26"/>
        <v/>
      </c>
      <c r="I445" s="237"/>
    </row>
    <row r="446" spans="1:9">
      <c r="A446" s="232">
        <f t="shared" si="27"/>
        <v>444</v>
      </c>
      <c r="B446" s="233">
        <f>VLOOKUP(DATE(YEAR(Dat_01!B$2)-2,MONTH(Dat_01!B$2),1)+A446,'[4]grafico diario'!$A:$D,1,)</f>
        <v>45583</v>
      </c>
      <c r="C446" s="234">
        <f>VLOOKUP($B446,[4]IndEolico10!$D:$M,4)/1000</f>
        <v>246.79632100000001</v>
      </c>
      <c r="D446" s="235">
        <f>VLOOKUP($B446,[4]IndEolico10!$D:$M,7)/1000</f>
        <v>158.58862447451119</v>
      </c>
      <c r="E446" s="234">
        <f t="shared" si="28"/>
        <v>158.58862447451119</v>
      </c>
      <c r="F446" s="239"/>
      <c r="G446" s="188" t="str">
        <f t="shared" si="25"/>
        <v/>
      </c>
      <c r="H446" s="236" t="str">
        <f t="shared" si="26"/>
        <v/>
      </c>
      <c r="I446" s="237"/>
    </row>
    <row r="447" spans="1:9">
      <c r="A447" s="232">
        <f t="shared" si="27"/>
        <v>445</v>
      </c>
      <c r="B447" s="233">
        <f>VLOOKUP(DATE(YEAR(Dat_01!B$2)-2,MONTH(Dat_01!B$2),1)+A447,'[4]grafico diario'!$A:$D,1,)</f>
        <v>45584</v>
      </c>
      <c r="C447" s="234">
        <f>VLOOKUP($B447,[4]IndEolico10!$D:$M,4)/1000</f>
        <v>171.44575400000002</v>
      </c>
      <c r="D447" s="235">
        <f>VLOOKUP($B447,[4]IndEolico10!$D:$M,7)/1000</f>
        <v>158.58862447451119</v>
      </c>
      <c r="E447" s="234">
        <f t="shared" si="28"/>
        <v>158.58862447451119</v>
      </c>
      <c r="F447" s="239"/>
      <c r="G447" s="188" t="str">
        <f t="shared" si="25"/>
        <v/>
      </c>
      <c r="H447" s="236" t="str">
        <f t="shared" si="26"/>
        <v/>
      </c>
      <c r="I447" s="237"/>
    </row>
    <row r="448" spans="1:9">
      <c r="A448" s="232">
        <f t="shared" si="27"/>
        <v>446</v>
      </c>
      <c r="B448" s="233">
        <f>VLOOKUP(DATE(YEAR(Dat_01!B$2)-2,MONTH(Dat_01!B$2),1)+A448,'[4]grafico diario'!$A:$D,1,)</f>
        <v>45585</v>
      </c>
      <c r="C448" s="234">
        <f>VLOOKUP($B448,[4]IndEolico10!$D:$M,4)/1000</f>
        <v>117.052217</v>
      </c>
      <c r="D448" s="235">
        <f>VLOOKUP($B448,[4]IndEolico10!$D:$M,7)/1000</f>
        <v>158.58862447451119</v>
      </c>
      <c r="E448" s="234">
        <f t="shared" si="28"/>
        <v>117.052217</v>
      </c>
      <c r="F448" s="239"/>
      <c r="G448" s="188" t="str">
        <f t="shared" si="25"/>
        <v/>
      </c>
      <c r="H448" s="236" t="str">
        <f t="shared" si="26"/>
        <v/>
      </c>
      <c r="I448" s="237"/>
    </row>
    <row r="449" spans="1:9">
      <c r="A449" s="232">
        <f t="shared" si="27"/>
        <v>447</v>
      </c>
      <c r="B449" s="233">
        <f>VLOOKUP(DATE(YEAR(Dat_01!B$2)-2,MONTH(Dat_01!B$2),1)+A449,'[4]grafico diario'!$A:$D,1,)</f>
        <v>45586</v>
      </c>
      <c r="C449" s="234">
        <f>VLOOKUP($B449,[4]IndEolico10!$D:$M,4)/1000</f>
        <v>83.630014000000017</v>
      </c>
      <c r="D449" s="235">
        <f>VLOOKUP($B449,[4]IndEolico10!$D:$M,7)/1000</f>
        <v>158.58862447451119</v>
      </c>
      <c r="E449" s="234">
        <f t="shared" si="28"/>
        <v>83.630014000000017</v>
      </c>
      <c r="F449" s="239"/>
      <c r="G449" s="188" t="str">
        <f t="shared" si="25"/>
        <v/>
      </c>
      <c r="H449" s="236" t="str">
        <f t="shared" si="26"/>
        <v/>
      </c>
      <c r="I449" s="237"/>
    </row>
    <row r="450" spans="1:9">
      <c r="A450" s="232">
        <f t="shared" si="27"/>
        <v>448</v>
      </c>
      <c r="B450" s="233">
        <f>VLOOKUP(DATE(YEAR(Dat_01!B$2)-2,MONTH(Dat_01!B$2),1)+A450,'[4]grafico diario'!$A:$D,1,)</f>
        <v>45587</v>
      </c>
      <c r="C450" s="234">
        <f>VLOOKUP($B450,[4]IndEolico10!$D:$M,4)/1000</f>
        <v>162.92548300000001</v>
      </c>
      <c r="D450" s="235">
        <f>VLOOKUP($B450,[4]IndEolico10!$D:$M,7)/1000</f>
        <v>158.58862447451119</v>
      </c>
      <c r="E450" s="234">
        <f t="shared" si="28"/>
        <v>158.58862447451119</v>
      </c>
      <c r="F450" s="239"/>
      <c r="G450" s="188" t="str">
        <f t="shared" si="25"/>
        <v/>
      </c>
      <c r="H450" s="236" t="str">
        <f t="shared" si="26"/>
        <v/>
      </c>
      <c r="I450" s="237"/>
    </row>
    <row r="451" spans="1:9">
      <c r="A451" s="232">
        <f t="shared" si="27"/>
        <v>449</v>
      </c>
      <c r="B451" s="233">
        <f>VLOOKUP(DATE(YEAR(Dat_01!B$2)-2,MONTH(Dat_01!B$2),1)+A451,'[4]grafico diario'!$A:$D,1,)</f>
        <v>45588</v>
      </c>
      <c r="C451" s="234">
        <f>VLOOKUP($B451,[4]IndEolico10!$D:$M,4)/1000</f>
        <v>120.51246</v>
      </c>
      <c r="D451" s="235">
        <f>VLOOKUP($B451,[4]IndEolico10!$D:$M,7)/1000</f>
        <v>158.58862447451119</v>
      </c>
      <c r="E451" s="234">
        <f t="shared" si="28"/>
        <v>120.51246</v>
      </c>
      <c r="F451" s="239"/>
      <c r="G451" s="188" t="str">
        <f t="shared" ref="G451:G514" si="29">IF(DAY(B451)=15,IF(MONTH(B451)=1,"E",IF(MONTH(B451)=2,"F",IF(MONTH(B451)=3,"M",IF(MONTH(B451)=4,"A",IF(MONTH(B451)=5,"M",IF(MONTH(B451)=6,"J",IF(MONTH(B451)=7,"J",IF(MONTH(B451)=8,"A",IF(MONTH(B451)=9,"S",IF(MONTH(B451)=10,"O",IF(MONTH(B451)=11,"N",IF(MONTH(B451)=12,"D","")))))))))))),"")</f>
        <v/>
      </c>
      <c r="H451" s="236" t="str">
        <f t="shared" ref="H451:H514" si="30">IF(DAY($B451)=15,TEXT(D451,"#,0"),"")</f>
        <v/>
      </c>
      <c r="I451" s="237"/>
    </row>
    <row r="452" spans="1:9">
      <c r="A452" s="232">
        <f t="shared" ref="A452:A515" si="31">+A451+1</f>
        <v>450</v>
      </c>
      <c r="B452" s="233">
        <f>VLOOKUP(DATE(YEAR(Dat_01!B$2)-2,MONTH(Dat_01!B$2),1)+A452,'[4]grafico diario'!$A:$D,1,)</f>
        <v>45589</v>
      </c>
      <c r="C452" s="234">
        <f>VLOOKUP($B452,[4]IndEolico10!$D:$M,4)/1000</f>
        <v>175.53221400000001</v>
      </c>
      <c r="D452" s="235">
        <f>VLOOKUP($B452,[4]IndEolico10!$D:$M,7)/1000</f>
        <v>158.58862447451119</v>
      </c>
      <c r="E452" s="234">
        <f t="shared" si="28"/>
        <v>158.58862447451119</v>
      </c>
      <c r="F452" s="239"/>
      <c r="G452" s="188" t="str">
        <f t="shared" si="29"/>
        <v/>
      </c>
      <c r="H452" s="236" t="str">
        <f t="shared" si="30"/>
        <v/>
      </c>
      <c r="I452" s="237"/>
    </row>
    <row r="453" spans="1:9">
      <c r="A453" s="232">
        <f t="shared" si="31"/>
        <v>451</v>
      </c>
      <c r="B453" s="233">
        <f>VLOOKUP(DATE(YEAR(Dat_01!B$2)-2,MONTH(Dat_01!B$2),1)+A453,'[4]grafico diario'!$A:$D,1,)</f>
        <v>45590</v>
      </c>
      <c r="C453" s="234">
        <f>VLOOKUP($B453,[4]IndEolico10!$D:$M,4)/1000</f>
        <v>151.48751899999999</v>
      </c>
      <c r="D453" s="235">
        <f>VLOOKUP($B453,[4]IndEolico10!$D:$M,7)/1000</f>
        <v>158.58862447451119</v>
      </c>
      <c r="E453" s="234">
        <f t="shared" si="28"/>
        <v>151.48751899999999</v>
      </c>
      <c r="F453" s="239"/>
      <c r="G453" s="188" t="str">
        <f t="shared" si="29"/>
        <v/>
      </c>
      <c r="H453" s="236" t="str">
        <f t="shared" si="30"/>
        <v/>
      </c>
      <c r="I453" s="237"/>
    </row>
    <row r="454" spans="1:9">
      <c r="A454" s="232">
        <f t="shared" si="31"/>
        <v>452</v>
      </c>
      <c r="B454" s="233">
        <f>VLOOKUP(DATE(YEAR(Dat_01!B$2)-2,MONTH(Dat_01!B$2),1)+A454,'[4]grafico diario'!$A:$D,1,)</f>
        <v>45591</v>
      </c>
      <c r="C454" s="234">
        <f>VLOOKUP($B454,[4]IndEolico10!$D:$M,4)/1000</f>
        <v>141.75994200000002</v>
      </c>
      <c r="D454" s="235">
        <f>VLOOKUP($B454,[4]IndEolico10!$D:$M,7)/1000</f>
        <v>158.58862447451119</v>
      </c>
      <c r="E454" s="234">
        <f t="shared" si="28"/>
        <v>141.75994200000002</v>
      </c>
      <c r="F454" s="239"/>
      <c r="G454" s="188" t="str">
        <f t="shared" si="29"/>
        <v/>
      </c>
      <c r="H454" s="236" t="str">
        <f t="shared" si="30"/>
        <v/>
      </c>
      <c r="I454" s="237"/>
    </row>
    <row r="455" spans="1:9">
      <c r="A455" s="232">
        <f t="shared" si="31"/>
        <v>453</v>
      </c>
      <c r="B455" s="233">
        <f>VLOOKUP(DATE(YEAR(Dat_01!B$2)-2,MONTH(Dat_01!B$2),1)+A455,'[4]grafico diario'!$A:$D,1,)</f>
        <v>45592</v>
      </c>
      <c r="C455" s="234">
        <f>VLOOKUP($B455,[4]IndEolico10!$D:$M,4)/1000</f>
        <v>95.336416</v>
      </c>
      <c r="D455" s="235">
        <f>VLOOKUP($B455,[4]IndEolico10!$D:$M,7)/1000</f>
        <v>158.58862447451119</v>
      </c>
      <c r="E455" s="234">
        <f t="shared" ref="E455:E518" si="32">IF(C455&gt;D455,D455,C455)</f>
        <v>95.336416</v>
      </c>
      <c r="F455" s="239"/>
      <c r="G455" s="188" t="str">
        <f t="shared" si="29"/>
        <v/>
      </c>
      <c r="H455" s="236" t="str">
        <f t="shared" si="30"/>
        <v/>
      </c>
      <c r="I455" s="237"/>
    </row>
    <row r="456" spans="1:9">
      <c r="A456" s="232">
        <f t="shared" si="31"/>
        <v>454</v>
      </c>
      <c r="B456" s="233">
        <f>VLOOKUP(DATE(YEAR(Dat_01!B$2)-2,MONTH(Dat_01!B$2),1)+A456,'[4]grafico diario'!$A:$D,1,)</f>
        <v>45593</v>
      </c>
      <c r="C456" s="234">
        <f>VLOOKUP($B456,[4]IndEolico10!$D:$M,4)/1000</f>
        <v>199.78502499999999</v>
      </c>
      <c r="D456" s="235">
        <f>VLOOKUP($B456,[4]IndEolico10!$D:$M,7)/1000</f>
        <v>158.58862447451119</v>
      </c>
      <c r="E456" s="234">
        <f t="shared" si="32"/>
        <v>158.58862447451119</v>
      </c>
      <c r="F456" s="239"/>
      <c r="G456" s="188" t="str">
        <f t="shared" si="29"/>
        <v/>
      </c>
      <c r="H456" s="236" t="str">
        <f t="shared" si="30"/>
        <v/>
      </c>
      <c r="I456" s="237"/>
    </row>
    <row r="457" spans="1:9">
      <c r="A457" s="232">
        <f t="shared" si="31"/>
        <v>455</v>
      </c>
      <c r="B457" s="233">
        <f>VLOOKUP(DATE(YEAR(Dat_01!B$2)-2,MONTH(Dat_01!B$2),1)+A457,'[4]grafico diario'!$A:$D,1,)</f>
        <v>45594</v>
      </c>
      <c r="C457" s="234">
        <f>VLOOKUP($B457,[4]IndEolico10!$D:$M,4)/1000</f>
        <v>263.66565200000002</v>
      </c>
      <c r="D457" s="235">
        <f>VLOOKUP($B457,[4]IndEolico10!$D:$M,7)/1000</f>
        <v>158.58862447451119</v>
      </c>
      <c r="E457" s="234">
        <f t="shared" si="32"/>
        <v>158.58862447451119</v>
      </c>
      <c r="F457" s="239"/>
      <c r="G457" s="188" t="str">
        <f t="shared" si="29"/>
        <v/>
      </c>
      <c r="H457" s="236" t="str">
        <f t="shared" si="30"/>
        <v/>
      </c>
      <c r="I457" s="237"/>
    </row>
    <row r="458" spans="1:9">
      <c r="A458" s="232">
        <f t="shared" si="31"/>
        <v>456</v>
      </c>
      <c r="B458" s="233">
        <f>VLOOKUP(DATE(YEAR(Dat_01!B$2)-2,MONTH(Dat_01!B$2),1)+A458,'[4]grafico diario'!$A:$D,1,)</f>
        <v>45595</v>
      </c>
      <c r="C458" s="234">
        <f>VLOOKUP($B458,[4]IndEolico10!$D:$M,4)/1000</f>
        <v>245.58669800000001</v>
      </c>
      <c r="D458" s="235">
        <f>VLOOKUP($B458,[4]IndEolico10!$D:$M,7)/1000</f>
        <v>158.58862447451119</v>
      </c>
      <c r="E458" s="234">
        <f t="shared" si="32"/>
        <v>158.58862447451119</v>
      </c>
      <c r="F458" s="239"/>
      <c r="G458" s="188" t="str">
        <f t="shared" si="29"/>
        <v/>
      </c>
      <c r="H458" s="236" t="str">
        <f t="shared" si="30"/>
        <v/>
      </c>
      <c r="I458" s="237"/>
    </row>
    <row r="459" spans="1:9">
      <c r="A459" s="232">
        <f t="shared" si="31"/>
        <v>457</v>
      </c>
      <c r="B459" s="233">
        <f>VLOOKUP(DATE(YEAR(Dat_01!B$2)-2,MONTH(Dat_01!B$2),1)+A459,'[4]grafico diario'!$A:$D,1,)</f>
        <v>45596</v>
      </c>
      <c r="C459" s="234">
        <f>VLOOKUP($B459,[4]IndEolico10!$D:$M,4)/1000</f>
        <v>126.31444</v>
      </c>
      <c r="D459" s="235">
        <f>VLOOKUP($B459,[4]IndEolico10!$D:$M,7)/1000</f>
        <v>158.58862447451119</v>
      </c>
      <c r="E459" s="234">
        <f t="shared" si="32"/>
        <v>126.31444</v>
      </c>
      <c r="F459" s="237"/>
      <c r="G459" s="188" t="str">
        <f t="shared" si="29"/>
        <v/>
      </c>
      <c r="H459" s="236" t="str">
        <f t="shared" si="30"/>
        <v/>
      </c>
      <c r="I459" s="237"/>
    </row>
    <row r="460" spans="1:9">
      <c r="A460" s="232">
        <f t="shared" si="31"/>
        <v>458</v>
      </c>
      <c r="B460" s="233">
        <f>VLOOKUP(DATE(YEAR(Dat_01!B$2)-2,MONTH(Dat_01!B$2),1)+A460,'[4]grafico diario'!$A:$D,1,)</f>
        <v>45597</v>
      </c>
      <c r="C460" s="234">
        <f>VLOOKUP($B460,[4]IndEolico10!$D:$M,4)/1000</f>
        <v>76.931747000000001</v>
      </c>
      <c r="D460" s="235">
        <f>VLOOKUP($B460,[4]IndEolico10!$D:$M,7)/1000</f>
        <v>206.58836225654034</v>
      </c>
      <c r="E460" s="234">
        <f t="shared" si="32"/>
        <v>76.931747000000001</v>
      </c>
      <c r="F460" s="239"/>
      <c r="G460" s="188" t="str">
        <f t="shared" si="29"/>
        <v/>
      </c>
      <c r="H460" s="236" t="str">
        <f t="shared" si="30"/>
        <v/>
      </c>
      <c r="I460" s="237"/>
    </row>
    <row r="461" spans="1:9">
      <c r="A461" s="232">
        <f t="shared" si="31"/>
        <v>459</v>
      </c>
      <c r="B461" s="233">
        <f>VLOOKUP(DATE(YEAR(Dat_01!B$2)-2,MONTH(Dat_01!B$2),1)+A461,'[4]grafico diario'!$A:$D,1,)</f>
        <v>45598</v>
      </c>
      <c r="C461" s="234">
        <f>VLOOKUP($B461,[4]IndEolico10!$D:$M,4)/1000</f>
        <v>55.120820000000002</v>
      </c>
      <c r="D461" s="235">
        <f>VLOOKUP($B461,[4]IndEolico10!$D:$M,7)/1000</f>
        <v>206.58836225654034</v>
      </c>
      <c r="E461" s="234">
        <f t="shared" si="32"/>
        <v>55.120820000000002</v>
      </c>
      <c r="F461" s="239"/>
      <c r="G461" s="188" t="str">
        <f t="shared" si="29"/>
        <v/>
      </c>
      <c r="H461" s="236" t="str">
        <f t="shared" si="30"/>
        <v/>
      </c>
      <c r="I461" s="237"/>
    </row>
    <row r="462" spans="1:9">
      <c r="A462" s="232">
        <f t="shared" si="31"/>
        <v>460</v>
      </c>
      <c r="B462" s="233">
        <f>VLOOKUP(DATE(YEAR(Dat_01!B$2)-2,MONTH(Dat_01!B$2),1)+A462,'[4]grafico diario'!$A:$D,1,)</f>
        <v>45599</v>
      </c>
      <c r="C462" s="234">
        <f>VLOOKUP($B462,[4]IndEolico10!$D:$M,4)/1000</f>
        <v>125.204784</v>
      </c>
      <c r="D462" s="235">
        <f>VLOOKUP($B462,[4]IndEolico10!$D:$M,7)/1000</f>
        <v>206.58836225654034</v>
      </c>
      <c r="E462" s="234">
        <f t="shared" si="32"/>
        <v>125.204784</v>
      </c>
      <c r="F462" s="239"/>
      <c r="G462" s="188" t="str">
        <f t="shared" si="29"/>
        <v/>
      </c>
      <c r="H462" s="236" t="str">
        <f t="shared" si="30"/>
        <v/>
      </c>
      <c r="I462" s="237"/>
    </row>
    <row r="463" spans="1:9">
      <c r="A463" s="232">
        <f t="shared" si="31"/>
        <v>461</v>
      </c>
      <c r="B463" s="233">
        <f>VLOOKUP(DATE(YEAR(Dat_01!B$2)-2,MONTH(Dat_01!B$2),1)+A463,'[4]grafico diario'!$A:$D,1,)</f>
        <v>45600</v>
      </c>
      <c r="C463" s="234">
        <f>VLOOKUP($B463,[4]IndEolico10!$D:$M,4)/1000</f>
        <v>112.71133400000001</v>
      </c>
      <c r="D463" s="235">
        <f>VLOOKUP($B463,[4]IndEolico10!$D:$M,7)/1000</f>
        <v>206.58836225654034</v>
      </c>
      <c r="E463" s="234">
        <f t="shared" si="32"/>
        <v>112.71133400000001</v>
      </c>
      <c r="F463" s="239"/>
      <c r="G463" s="188" t="str">
        <f t="shared" si="29"/>
        <v/>
      </c>
      <c r="H463" s="236" t="str">
        <f t="shared" si="30"/>
        <v/>
      </c>
      <c r="I463" s="237"/>
    </row>
    <row r="464" spans="1:9">
      <c r="A464" s="232">
        <f t="shared" si="31"/>
        <v>462</v>
      </c>
      <c r="B464" s="233">
        <f>VLOOKUP(DATE(YEAR(Dat_01!B$2)-2,MONTH(Dat_01!B$2),1)+A464,'[4]grafico diario'!$A:$D,1,)</f>
        <v>45601</v>
      </c>
      <c r="C464" s="234">
        <f>VLOOKUP($B464,[4]IndEolico10!$D:$M,4)/1000</f>
        <v>36.601855</v>
      </c>
      <c r="D464" s="235">
        <f>VLOOKUP($B464,[4]IndEolico10!$D:$M,7)/1000</f>
        <v>206.58836225654034</v>
      </c>
      <c r="E464" s="234">
        <f t="shared" si="32"/>
        <v>36.601855</v>
      </c>
      <c r="F464" s="239"/>
      <c r="G464" s="188" t="str">
        <f t="shared" si="29"/>
        <v/>
      </c>
      <c r="H464" s="236" t="str">
        <f t="shared" si="30"/>
        <v/>
      </c>
      <c r="I464" s="237"/>
    </row>
    <row r="465" spans="1:9">
      <c r="A465" s="232">
        <f t="shared" si="31"/>
        <v>463</v>
      </c>
      <c r="B465" s="233">
        <f>VLOOKUP(DATE(YEAR(Dat_01!B$2)-2,MONTH(Dat_01!B$2),1)+A465,'[4]grafico diario'!$A:$D,1,)</f>
        <v>45602</v>
      </c>
      <c r="C465" s="234">
        <f>VLOOKUP($B465,[4]IndEolico10!$D:$M,4)/1000</f>
        <v>51.481109000000004</v>
      </c>
      <c r="D465" s="235">
        <f>VLOOKUP($B465,[4]IndEolico10!$D:$M,7)/1000</f>
        <v>206.58836225654034</v>
      </c>
      <c r="E465" s="234">
        <f t="shared" si="32"/>
        <v>51.481109000000004</v>
      </c>
      <c r="F465" s="239"/>
      <c r="G465" s="188" t="str">
        <f t="shared" si="29"/>
        <v/>
      </c>
      <c r="H465" s="236" t="str">
        <f t="shared" si="30"/>
        <v/>
      </c>
      <c r="I465" s="237"/>
    </row>
    <row r="466" spans="1:9">
      <c r="A466" s="232">
        <f t="shared" si="31"/>
        <v>464</v>
      </c>
      <c r="B466" s="233">
        <f>VLOOKUP(DATE(YEAR(Dat_01!B$2)-2,MONTH(Dat_01!B$2),1)+A466,'[4]grafico diario'!$A:$D,1,)</f>
        <v>45603</v>
      </c>
      <c r="C466" s="234">
        <f>VLOOKUP($B466,[4]IndEolico10!$D:$M,4)/1000</f>
        <v>81.333202</v>
      </c>
      <c r="D466" s="235">
        <f>VLOOKUP($B466,[4]IndEolico10!$D:$M,7)/1000</f>
        <v>206.58836225654034</v>
      </c>
      <c r="E466" s="234">
        <f t="shared" si="32"/>
        <v>81.333202</v>
      </c>
      <c r="F466" s="239"/>
      <c r="G466" s="188" t="str">
        <f t="shared" si="29"/>
        <v/>
      </c>
      <c r="H466" s="236" t="str">
        <f t="shared" si="30"/>
        <v/>
      </c>
      <c r="I466" s="237"/>
    </row>
    <row r="467" spans="1:9">
      <c r="A467" s="232">
        <f t="shared" si="31"/>
        <v>465</v>
      </c>
      <c r="B467" s="233">
        <f>VLOOKUP(DATE(YEAR(Dat_01!B$2)-2,MONTH(Dat_01!B$2),1)+A467,'[4]grafico diario'!$A:$D,1,)</f>
        <v>45604</v>
      </c>
      <c r="C467" s="234">
        <f>VLOOKUP($B467,[4]IndEolico10!$D:$M,4)/1000</f>
        <v>89.719461999999993</v>
      </c>
      <c r="D467" s="235">
        <f>VLOOKUP($B467,[4]IndEolico10!$D:$M,7)/1000</f>
        <v>206.58836225654034</v>
      </c>
      <c r="E467" s="234">
        <f t="shared" si="32"/>
        <v>89.719461999999993</v>
      </c>
      <c r="F467" s="239"/>
      <c r="G467" s="188" t="str">
        <f t="shared" si="29"/>
        <v/>
      </c>
      <c r="H467" s="236" t="str">
        <f t="shared" si="30"/>
        <v/>
      </c>
      <c r="I467" s="237"/>
    </row>
    <row r="468" spans="1:9">
      <c r="A468" s="232">
        <f t="shared" si="31"/>
        <v>466</v>
      </c>
      <c r="B468" s="233">
        <f>VLOOKUP(DATE(YEAR(Dat_01!B$2)-2,MONTH(Dat_01!B$2),1)+A468,'[4]grafico diario'!$A:$D,1,)</f>
        <v>45605</v>
      </c>
      <c r="C468" s="234">
        <f>VLOOKUP($B468,[4]IndEolico10!$D:$M,4)/1000</f>
        <v>133.74336899999997</v>
      </c>
      <c r="D468" s="235">
        <f>VLOOKUP($B468,[4]IndEolico10!$D:$M,7)/1000</f>
        <v>206.58836225654034</v>
      </c>
      <c r="E468" s="234">
        <f t="shared" si="32"/>
        <v>133.74336899999997</v>
      </c>
      <c r="F468" s="239"/>
      <c r="G468" s="188" t="str">
        <f t="shared" si="29"/>
        <v/>
      </c>
      <c r="H468" s="236" t="str">
        <f t="shared" si="30"/>
        <v/>
      </c>
      <c r="I468" s="237"/>
    </row>
    <row r="469" spans="1:9">
      <c r="A469" s="232">
        <f t="shared" si="31"/>
        <v>467</v>
      </c>
      <c r="B469" s="233">
        <f>VLOOKUP(DATE(YEAR(Dat_01!B$2)-2,MONTH(Dat_01!B$2),1)+A469,'[4]grafico diario'!$A:$D,1,)</f>
        <v>45606</v>
      </c>
      <c r="C469" s="234">
        <f>VLOOKUP($B469,[4]IndEolico10!$D:$M,4)/1000</f>
        <v>164.31446700000001</v>
      </c>
      <c r="D469" s="235">
        <f>VLOOKUP($B469,[4]IndEolico10!$D:$M,7)/1000</f>
        <v>206.58836225654034</v>
      </c>
      <c r="E469" s="234">
        <f t="shared" si="32"/>
        <v>164.31446700000001</v>
      </c>
      <c r="F469" s="239"/>
      <c r="G469" s="188" t="str">
        <f t="shared" si="29"/>
        <v/>
      </c>
      <c r="H469" s="236" t="str">
        <f t="shared" si="30"/>
        <v/>
      </c>
      <c r="I469" s="237"/>
    </row>
    <row r="470" spans="1:9">
      <c r="A470" s="232">
        <f t="shared" si="31"/>
        <v>468</v>
      </c>
      <c r="B470" s="233">
        <f>VLOOKUP(DATE(YEAR(Dat_01!B$2)-2,MONTH(Dat_01!B$2),1)+A470,'[4]grafico diario'!$A:$D,1,)</f>
        <v>45607</v>
      </c>
      <c r="C470" s="234">
        <f>VLOOKUP($B470,[4]IndEolico10!$D:$M,4)/1000</f>
        <v>245.01193399999997</v>
      </c>
      <c r="D470" s="235">
        <f>VLOOKUP($B470,[4]IndEolico10!$D:$M,7)/1000</f>
        <v>206.58836225654034</v>
      </c>
      <c r="E470" s="234">
        <f t="shared" si="32"/>
        <v>206.58836225654034</v>
      </c>
      <c r="F470" s="239"/>
      <c r="G470" s="188" t="str">
        <f t="shared" si="29"/>
        <v/>
      </c>
      <c r="H470" s="236" t="str">
        <f t="shared" si="30"/>
        <v/>
      </c>
      <c r="I470" s="237"/>
    </row>
    <row r="471" spans="1:9">
      <c r="A471" s="232">
        <f t="shared" si="31"/>
        <v>469</v>
      </c>
      <c r="B471" s="233">
        <f>VLOOKUP(DATE(YEAR(Dat_01!B$2)-2,MONTH(Dat_01!B$2),1)+A471,'[4]grafico diario'!$A:$D,1,)</f>
        <v>45608</v>
      </c>
      <c r="C471" s="234">
        <f>VLOOKUP($B471,[4]IndEolico10!$D:$M,4)/1000</f>
        <v>298.69580899999994</v>
      </c>
      <c r="D471" s="235">
        <f>VLOOKUP($B471,[4]IndEolico10!$D:$M,7)/1000</f>
        <v>206.58836225654034</v>
      </c>
      <c r="E471" s="234">
        <f t="shared" si="32"/>
        <v>206.58836225654034</v>
      </c>
      <c r="F471" s="239"/>
      <c r="G471" s="188" t="str">
        <f t="shared" si="29"/>
        <v/>
      </c>
      <c r="H471" s="236" t="str">
        <f t="shared" si="30"/>
        <v/>
      </c>
      <c r="I471" s="237"/>
    </row>
    <row r="472" spans="1:9">
      <c r="A472" s="232">
        <f t="shared" si="31"/>
        <v>470</v>
      </c>
      <c r="B472" s="233">
        <f>VLOOKUP(DATE(YEAR(Dat_01!B$2)-2,MONTH(Dat_01!B$2),1)+A472,'[4]grafico diario'!$A:$D,1,)</f>
        <v>45609</v>
      </c>
      <c r="C472" s="234">
        <f>VLOOKUP($B472,[4]IndEolico10!$D:$M,4)/1000</f>
        <v>251.43123199999999</v>
      </c>
      <c r="D472" s="235">
        <f>VLOOKUP($B472,[4]IndEolico10!$D:$M,7)/1000</f>
        <v>206.58836225654034</v>
      </c>
      <c r="E472" s="234">
        <f t="shared" si="32"/>
        <v>206.58836225654034</v>
      </c>
      <c r="F472" s="239"/>
      <c r="G472" s="188" t="str">
        <f t="shared" si="29"/>
        <v/>
      </c>
      <c r="H472" s="236" t="str">
        <f t="shared" si="30"/>
        <v/>
      </c>
      <c r="I472" s="237"/>
    </row>
    <row r="473" spans="1:9">
      <c r="A473" s="232">
        <f t="shared" si="31"/>
        <v>471</v>
      </c>
      <c r="B473" s="233">
        <f>VLOOKUP(DATE(YEAR(Dat_01!B$2)-2,MONTH(Dat_01!B$2),1)+A473,'[4]grafico diario'!$A:$D,1,)</f>
        <v>45610</v>
      </c>
      <c r="C473" s="234">
        <f>VLOOKUP($B473,[4]IndEolico10!$D:$M,4)/1000</f>
        <v>187.32002799999998</v>
      </c>
      <c r="D473" s="235">
        <f>VLOOKUP($B473,[4]IndEolico10!$D:$M,7)/1000</f>
        <v>206.58836225654034</v>
      </c>
      <c r="E473" s="234">
        <f t="shared" si="32"/>
        <v>187.32002799999998</v>
      </c>
      <c r="F473" s="239"/>
      <c r="G473" s="188" t="str">
        <f t="shared" si="29"/>
        <v/>
      </c>
      <c r="H473" s="236" t="str">
        <f t="shared" si="30"/>
        <v/>
      </c>
      <c r="I473" s="237"/>
    </row>
    <row r="474" spans="1:9">
      <c r="A474" s="232">
        <f t="shared" si="31"/>
        <v>472</v>
      </c>
      <c r="B474" s="233">
        <f>VLOOKUP(DATE(YEAR(Dat_01!B$2)-2,MONTH(Dat_01!B$2),1)+A474,'[4]grafico diario'!$A:$D,1,)</f>
        <v>45611</v>
      </c>
      <c r="C474" s="234">
        <f>VLOOKUP($B474,[4]IndEolico10!$D:$M,4)/1000</f>
        <v>139.87811899999997</v>
      </c>
      <c r="D474" s="235">
        <f>VLOOKUP($B474,[4]IndEolico10!$D:$M,7)/1000</f>
        <v>206.58836225654034</v>
      </c>
      <c r="E474" s="234">
        <f t="shared" si="32"/>
        <v>139.87811899999997</v>
      </c>
      <c r="F474" s="239"/>
      <c r="G474" s="188" t="str">
        <f t="shared" si="29"/>
        <v>N</v>
      </c>
      <c r="H474" s="236" t="str">
        <f t="shared" si="30"/>
        <v>206,6</v>
      </c>
      <c r="I474" s="237"/>
    </row>
    <row r="475" spans="1:9">
      <c r="A475" s="232">
        <f t="shared" si="31"/>
        <v>473</v>
      </c>
      <c r="B475" s="233">
        <f>VLOOKUP(DATE(YEAR(Dat_01!B$2)-2,MONTH(Dat_01!B$2),1)+A475,'[4]grafico diario'!$A:$D,1,)</f>
        <v>45612</v>
      </c>
      <c r="C475" s="234">
        <f>VLOOKUP($B475,[4]IndEolico10!$D:$M,4)/1000</f>
        <v>109.89834399999999</v>
      </c>
      <c r="D475" s="235">
        <f>VLOOKUP($B475,[4]IndEolico10!$D:$M,7)/1000</f>
        <v>206.58836225654034</v>
      </c>
      <c r="E475" s="234">
        <f t="shared" si="32"/>
        <v>109.89834399999999</v>
      </c>
      <c r="F475" s="239"/>
      <c r="G475" s="188" t="str">
        <f t="shared" si="29"/>
        <v/>
      </c>
      <c r="H475" s="236" t="str">
        <f t="shared" si="30"/>
        <v/>
      </c>
      <c r="I475" s="237"/>
    </row>
    <row r="476" spans="1:9">
      <c r="A476" s="232">
        <f t="shared" si="31"/>
        <v>474</v>
      </c>
      <c r="B476" s="233">
        <f>VLOOKUP(DATE(YEAR(Dat_01!B$2)-2,MONTH(Dat_01!B$2),1)+A476,'[4]grafico diario'!$A:$D,1,)</f>
        <v>45613</v>
      </c>
      <c r="C476" s="234">
        <f>VLOOKUP($B476,[4]IndEolico10!$D:$M,4)/1000</f>
        <v>56.989307999999994</v>
      </c>
      <c r="D476" s="235">
        <f>VLOOKUP($B476,[4]IndEolico10!$D:$M,7)/1000</f>
        <v>206.58836225654034</v>
      </c>
      <c r="E476" s="234">
        <f t="shared" si="32"/>
        <v>56.989307999999994</v>
      </c>
      <c r="F476" s="239"/>
      <c r="G476" s="188" t="str">
        <f t="shared" si="29"/>
        <v/>
      </c>
      <c r="H476" s="236" t="str">
        <f t="shared" si="30"/>
        <v/>
      </c>
      <c r="I476" s="237"/>
    </row>
    <row r="477" spans="1:9">
      <c r="A477" s="232">
        <f t="shared" si="31"/>
        <v>475</v>
      </c>
      <c r="B477" s="233">
        <f>VLOOKUP(DATE(YEAR(Dat_01!B$2)-2,MONTH(Dat_01!B$2),1)+A477,'[4]grafico diario'!$A:$D,1,)</f>
        <v>45614</v>
      </c>
      <c r="C477" s="234">
        <f>VLOOKUP($B477,[4]IndEolico10!$D:$M,4)/1000</f>
        <v>39.763338000000005</v>
      </c>
      <c r="D477" s="235">
        <f>VLOOKUP($B477,[4]IndEolico10!$D:$M,7)/1000</f>
        <v>206.58836225654034</v>
      </c>
      <c r="E477" s="234">
        <f t="shared" si="32"/>
        <v>39.763338000000005</v>
      </c>
      <c r="F477" s="239"/>
      <c r="G477" s="188" t="str">
        <f t="shared" si="29"/>
        <v/>
      </c>
      <c r="H477" s="236" t="str">
        <f t="shared" si="30"/>
        <v/>
      </c>
      <c r="I477" s="237"/>
    </row>
    <row r="478" spans="1:9">
      <c r="A478" s="232">
        <f t="shared" si="31"/>
        <v>476</v>
      </c>
      <c r="B478" s="233">
        <f>VLOOKUP(DATE(YEAR(Dat_01!B$2)-2,MONTH(Dat_01!B$2),1)+A478,'[4]grafico diario'!$A:$D,1,)</f>
        <v>45615</v>
      </c>
      <c r="C478" s="234">
        <f>VLOOKUP($B478,[4]IndEolico10!$D:$M,4)/1000</f>
        <v>144.488213</v>
      </c>
      <c r="D478" s="235">
        <f>VLOOKUP($B478,[4]IndEolico10!$D:$M,7)/1000</f>
        <v>206.58836225654034</v>
      </c>
      <c r="E478" s="234">
        <f t="shared" si="32"/>
        <v>144.488213</v>
      </c>
      <c r="F478" s="239"/>
      <c r="G478" s="188" t="str">
        <f t="shared" si="29"/>
        <v/>
      </c>
      <c r="H478" s="236" t="str">
        <f t="shared" si="30"/>
        <v/>
      </c>
      <c r="I478" s="237"/>
    </row>
    <row r="479" spans="1:9">
      <c r="A479" s="232">
        <f t="shared" si="31"/>
        <v>477</v>
      </c>
      <c r="B479" s="233">
        <f>VLOOKUP(DATE(YEAR(Dat_01!B$2)-2,MONTH(Dat_01!B$2),1)+A479,'[4]grafico diario'!$A:$D,1,)</f>
        <v>45616</v>
      </c>
      <c r="C479" s="234">
        <f>VLOOKUP($B479,[4]IndEolico10!$D:$M,4)/1000</f>
        <v>338.74631499999998</v>
      </c>
      <c r="D479" s="235">
        <f>VLOOKUP($B479,[4]IndEolico10!$D:$M,7)/1000</f>
        <v>206.58836225654034</v>
      </c>
      <c r="E479" s="234">
        <f t="shared" si="32"/>
        <v>206.58836225654034</v>
      </c>
      <c r="F479" s="239"/>
      <c r="G479" s="188" t="str">
        <f t="shared" si="29"/>
        <v/>
      </c>
      <c r="H479" s="236" t="str">
        <f t="shared" si="30"/>
        <v/>
      </c>
      <c r="I479" s="237"/>
    </row>
    <row r="480" spans="1:9">
      <c r="A480" s="232">
        <f t="shared" si="31"/>
        <v>478</v>
      </c>
      <c r="B480" s="233">
        <f>VLOOKUP(DATE(YEAR(Dat_01!B$2)-2,MONTH(Dat_01!B$2),1)+A480,'[4]grafico diario'!$A:$D,1,)</f>
        <v>45617</v>
      </c>
      <c r="C480" s="234">
        <f>VLOOKUP($B480,[4]IndEolico10!$D:$M,4)/1000</f>
        <v>441.09243100000003</v>
      </c>
      <c r="D480" s="235">
        <f>VLOOKUP($B480,[4]IndEolico10!$D:$M,7)/1000</f>
        <v>206.58836225654034</v>
      </c>
      <c r="E480" s="234">
        <f t="shared" si="32"/>
        <v>206.58836225654034</v>
      </c>
      <c r="F480" s="239"/>
      <c r="G480" s="188" t="str">
        <f t="shared" si="29"/>
        <v/>
      </c>
      <c r="H480" s="236" t="str">
        <f t="shared" si="30"/>
        <v/>
      </c>
      <c r="I480" s="237"/>
    </row>
    <row r="481" spans="1:9">
      <c r="A481" s="232">
        <f t="shared" si="31"/>
        <v>479</v>
      </c>
      <c r="B481" s="233">
        <f>VLOOKUP(DATE(YEAR(Dat_01!B$2)-2,MONTH(Dat_01!B$2),1)+A481,'[4]grafico diario'!$A:$D,1,)</f>
        <v>45618</v>
      </c>
      <c r="C481" s="234">
        <f>VLOOKUP($B481,[4]IndEolico10!$D:$M,4)/1000</f>
        <v>259.83363499999996</v>
      </c>
      <c r="D481" s="235">
        <f>VLOOKUP($B481,[4]IndEolico10!$D:$M,7)/1000</f>
        <v>206.58836225654034</v>
      </c>
      <c r="E481" s="234">
        <f t="shared" si="32"/>
        <v>206.58836225654034</v>
      </c>
      <c r="F481" s="239"/>
      <c r="G481" s="188" t="str">
        <f t="shared" si="29"/>
        <v/>
      </c>
      <c r="H481" s="236" t="str">
        <f t="shared" si="30"/>
        <v/>
      </c>
      <c r="I481" s="237"/>
    </row>
    <row r="482" spans="1:9">
      <c r="A482" s="232">
        <f t="shared" si="31"/>
        <v>480</v>
      </c>
      <c r="B482" s="233">
        <f>VLOOKUP(DATE(YEAR(Dat_01!B$2)-2,MONTH(Dat_01!B$2),1)+A482,'[4]grafico diario'!$A:$D,1,)</f>
        <v>45619</v>
      </c>
      <c r="C482" s="234">
        <f>VLOOKUP($B482,[4]IndEolico10!$D:$M,4)/1000</f>
        <v>239.93852200000001</v>
      </c>
      <c r="D482" s="235">
        <f>VLOOKUP($B482,[4]IndEolico10!$D:$M,7)/1000</f>
        <v>206.58836225654034</v>
      </c>
      <c r="E482" s="234">
        <f t="shared" si="32"/>
        <v>206.58836225654034</v>
      </c>
      <c r="F482" s="239"/>
      <c r="G482" s="188" t="str">
        <f t="shared" si="29"/>
        <v/>
      </c>
      <c r="H482" s="236" t="str">
        <f t="shared" si="30"/>
        <v/>
      </c>
      <c r="I482" s="237"/>
    </row>
    <row r="483" spans="1:9">
      <c r="A483" s="232">
        <f t="shared" si="31"/>
        <v>481</v>
      </c>
      <c r="B483" s="233">
        <f>VLOOKUP(DATE(YEAR(Dat_01!B$2)-2,MONTH(Dat_01!B$2),1)+A483,'[4]grafico diario'!$A:$D,1,)</f>
        <v>45620</v>
      </c>
      <c r="C483" s="234">
        <f>VLOOKUP($B483,[4]IndEolico10!$D:$M,4)/1000</f>
        <v>327.40975099999997</v>
      </c>
      <c r="D483" s="235">
        <f>VLOOKUP($B483,[4]IndEolico10!$D:$M,7)/1000</f>
        <v>206.58836225654034</v>
      </c>
      <c r="E483" s="234">
        <f t="shared" si="32"/>
        <v>206.58836225654034</v>
      </c>
      <c r="F483" s="239"/>
      <c r="G483" s="188" t="str">
        <f t="shared" si="29"/>
        <v/>
      </c>
      <c r="H483" s="236" t="str">
        <f t="shared" si="30"/>
        <v/>
      </c>
      <c r="I483" s="237"/>
    </row>
    <row r="484" spans="1:9">
      <c r="A484" s="232">
        <f t="shared" si="31"/>
        <v>482</v>
      </c>
      <c r="B484" s="233">
        <f>VLOOKUP(DATE(YEAR(Dat_01!B$2)-2,MONTH(Dat_01!B$2),1)+A484,'[4]grafico diario'!$A:$D,1,)</f>
        <v>45621</v>
      </c>
      <c r="C484" s="234">
        <f>VLOOKUP($B484,[4]IndEolico10!$D:$M,4)/1000</f>
        <v>295.82170000000002</v>
      </c>
      <c r="D484" s="235">
        <f>VLOOKUP($B484,[4]IndEolico10!$D:$M,7)/1000</f>
        <v>206.58836225654034</v>
      </c>
      <c r="E484" s="234">
        <f t="shared" si="32"/>
        <v>206.58836225654034</v>
      </c>
      <c r="F484" s="239"/>
      <c r="G484" s="188" t="str">
        <f t="shared" si="29"/>
        <v/>
      </c>
      <c r="H484" s="236" t="str">
        <f t="shared" si="30"/>
        <v/>
      </c>
      <c r="I484" s="237"/>
    </row>
    <row r="485" spans="1:9">
      <c r="A485" s="232">
        <f t="shared" si="31"/>
        <v>483</v>
      </c>
      <c r="B485" s="233">
        <f>VLOOKUP(DATE(YEAR(Dat_01!B$2)-2,MONTH(Dat_01!B$2),1)+A485,'[4]grafico diario'!$A:$D,1,)</f>
        <v>45622</v>
      </c>
      <c r="C485" s="234">
        <f>VLOOKUP($B485,[4]IndEolico10!$D:$M,4)/1000</f>
        <v>99.086891000000008</v>
      </c>
      <c r="D485" s="235">
        <f>VLOOKUP($B485,[4]IndEolico10!$D:$M,7)/1000</f>
        <v>206.58836225654034</v>
      </c>
      <c r="E485" s="234">
        <f t="shared" si="32"/>
        <v>99.086891000000008</v>
      </c>
      <c r="F485" s="239"/>
      <c r="G485" s="188" t="str">
        <f t="shared" si="29"/>
        <v/>
      </c>
      <c r="H485" s="236" t="str">
        <f t="shared" si="30"/>
        <v/>
      </c>
      <c r="I485" s="237"/>
    </row>
    <row r="486" spans="1:9">
      <c r="A486" s="232">
        <f t="shared" si="31"/>
        <v>484</v>
      </c>
      <c r="B486" s="233">
        <f>VLOOKUP(DATE(YEAR(Dat_01!B$2)-2,MONTH(Dat_01!B$2),1)+A486,'[4]grafico diario'!$A:$D,1,)</f>
        <v>45623</v>
      </c>
      <c r="C486" s="234">
        <f>VLOOKUP($B486,[4]IndEolico10!$D:$M,4)/1000</f>
        <v>77.781571</v>
      </c>
      <c r="D486" s="235">
        <f>VLOOKUP($B486,[4]IndEolico10!$D:$M,7)/1000</f>
        <v>206.58836225654034</v>
      </c>
      <c r="E486" s="234">
        <f t="shared" si="32"/>
        <v>77.781571</v>
      </c>
      <c r="F486" s="239"/>
      <c r="G486" s="188" t="str">
        <f t="shared" si="29"/>
        <v/>
      </c>
      <c r="H486" s="236" t="str">
        <f t="shared" si="30"/>
        <v/>
      </c>
      <c r="I486" s="237"/>
    </row>
    <row r="487" spans="1:9">
      <c r="A487" s="232">
        <f t="shared" si="31"/>
        <v>485</v>
      </c>
      <c r="B487" s="233">
        <f>VLOOKUP(DATE(YEAR(Dat_01!B$2)-2,MONTH(Dat_01!B$2),1)+A487,'[4]grafico diario'!$A:$D,1,)</f>
        <v>45624</v>
      </c>
      <c r="C487" s="234">
        <f>VLOOKUP($B487,[4]IndEolico10!$D:$M,4)/1000</f>
        <v>91.143726999999998</v>
      </c>
      <c r="D487" s="235">
        <f>VLOOKUP($B487,[4]IndEolico10!$D:$M,7)/1000</f>
        <v>206.58836225654034</v>
      </c>
      <c r="E487" s="234">
        <f t="shared" si="32"/>
        <v>91.143726999999998</v>
      </c>
      <c r="F487" s="239"/>
      <c r="G487" s="188" t="str">
        <f t="shared" si="29"/>
        <v/>
      </c>
      <c r="H487" s="236" t="str">
        <f t="shared" si="30"/>
        <v/>
      </c>
      <c r="I487" s="237"/>
    </row>
    <row r="488" spans="1:9">
      <c r="A488" s="232">
        <f t="shared" si="31"/>
        <v>486</v>
      </c>
      <c r="B488" s="233">
        <f>VLOOKUP(DATE(YEAR(Dat_01!B$2)-2,MONTH(Dat_01!B$2),1)+A488,'[4]grafico diario'!$A:$D,1,)</f>
        <v>45625</v>
      </c>
      <c r="C488" s="234">
        <f>VLOOKUP($B488,[4]IndEolico10!$D:$M,4)/1000</f>
        <v>145.74843299999998</v>
      </c>
      <c r="D488" s="235">
        <f>VLOOKUP($B488,[4]IndEolico10!$D:$M,7)/1000</f>
        <v>206.58836225654034</v>
      </c>
      <c r="E488" s="234">
        <f t="shared" si="32"/>
        <v>145.74843299999998</v>
      </c>
      <c r="F488" s="239"/>
      <c r="G488" s="188" t="str">
        <f t="shared" si="29"/>
        <v/>
      </c>
      <c r="H488" s="236" t="str">
        <f t="shared" si="30"/>
        <v/>
      </c>
      <c r="I488" s="237"/>
    </row>
    <row r="489" spans="1:9">
      <c r="A489" s="232">
        <f t="shared" si="31"/>
        <v>487</v>
      </c>
      <c r="B489" s="233">
        <f>VLOOKUP(DATE(YEAR(Dat_01!B$2)-2,MONTH(Dat_01!B$2),1)+A489,'[4]grafico diario'!$A:$D,1,)</f>
        <v>45626</v>
      </c>
      <c r="C489" s="234">
        <f>VLOOKUP($B489,[4]IndEolico10!$D:$M,4)/1000</f>
        <v>103.236913</v>
      </c>
      <c r="D489" s="235">
        <f>VLOOKUP($B489,[4]IndEolico10!$D:$M,7)/1000</f>
        <v>206.58836225654034</v>
      </c>
      <c r="E489" s="234">
        <f t="shared" si="32"/>
        <v>103.236913</v>
      </c>
      <c r="F489" s="237"/>
      <c r="G489" s="188" t="str">
        <f t="shared" si="29"/>
        <v/>
      </c>
      <c r="H489" s="236" t="str">
        <f t="shared" si="30"/>
        <v/>
      </c>
      <c r="I489" s="237"/>
    </row>
    <row r="490" spans="1:9">
      <c r="A490" s="232">
        <f t="shared" si="31"/>
        <v>488</v>
      </c>
      <c r="B490" s="233">
        <f>VLOOKUP(DATE(YEAR(Dat_01!B$2)-2,MONTH(Dat_01!B$2),1)+A490,'[4]grafico diario'!$A:$D,1,)</f>
        <v>45627</v>
      </c>
      <c r="C490" s="234">
        <f>VLOOKUP($B490,[4]IndEolico10!$D:$M,4)/1000</f>
        <v>85.14557099999999</v>
      </c>
      <c r="D490" s="235">
        <f>VLOOKUP($B490,[4]IndEolico10!$D:$M,7)/1000</f>
        <v>197.24299123529053</v>
      </c>
      <c r="E490" s="234">
        <f t="shared" si="32"/>
        <v>85.14557099999999</v>
      </c>
      <c r="F490" s="239"/>
      <c r="G490" s="188" t="str">
        <f t="shared" si="29"/>
        <v/>
      </c>
      <c r="H490" s="236" t="str">
        <f t="shared" si="30"/>
        <v/>
      </c>
      <c r="I490" s="237"/>
    </row>
    <row r="491" spans="1:9">
      <c r="A491" s="232">
        <f t="shared" si="31"/>
        <v>489</v>
      </c>
      <c r="B491" s="233">
        <f>VLOOKUP(DATE(YEAR(Dat_01!B$2)-2,MONTH(Dat_01!B$2),1)+A491,'[4]grafico diario'!$A:$D,1,)</f>
        <v>45628</v>
      </c>
      <c r="C491" s="234">
        <f>VLOOKUP($B491,[4]IndEolico10!$D:$M,4)/1000</f>
        <v>70.599469999999997</v>
      </c>
      <c r="D491" s="235">
        <f>VLOOKUP($B491,[4]IndEolico10!$D:$M,7)/1000</f>
        <v>197.24299123529053</v>
      </c>
      <c r="E491" s="234">
        <f t="shared" si="32"/>
        <v>70.599469999999997</v>
      </c>
      <c r="F491" s="239"/>
      <c r="G491" s="188" t="str">
        <f t="shared" si="29"/>
        <v/>
      </c>
      <c r="H491" s="236" t="str">
        <f t="shared" si="30"/>
        <v/>
      </c>
      <c r="I491" s="237"/>
    </row>
    <row r="492" spans="1:9">
      <c r="A492" s="232">
        <f t="shared" si="31"/>
        <v>490</v>
      </c>
      <c r="B492" s="233">
        <f>VLOOKUP(DATE(YEAR(Dat_01!B$2)-2,MONTH(Dat_01!B$2),1)+A492,'[4]grafico diario'!$A:$D,1,)</f>
        <v>45629</v>
      </c>
      <c r="C492" s="234">
        <f>VLOOKUP($B492,[4]IndEolico10!$D:$M,4)/1000</f>
        <v>129.40656200000001</v>
      </c>
      <c r="D492" s="235">
        <f>VLOOKUP($B492,[4]IndEolico10!$D:$M,7)/1000</f>
        <v>197.24299123529053</v>
      </c>
      <c r="E492" s="234">
        <f t="shared" si="32"/>
        <v>129.40656200000001</v>
      </c>
      <c r="F492" s="239"/>
      <c r="G492" s="188" t="str">
        <f t="shared" si="29"/>
        <v/>
      </c>
      <c r="H492" s="236" t="str">
        <f t="shared" si="30"/>
        <v/>
      </c>
      <c r="I492" s="237"/>
    </row>
    <row r="493" spans="1:9">
      <c r="A493" s="232">
        <f t="shared" si="31"/>
        <v>491</v>
      </c>
      <c r="B493" s="233">
        <f>VLOOKUP(DATE(YEAR(Dat_01!B$2)-2,MONTH(Dat_01!B$2),1)+A493,'[4]grafico diario'!$A:$D,1,)</f>
        <v>45630</v>
      </c>
      <c r="C493" s="234">
        <f>VLOOKUP($B493,[4]IndEolico10!$D:$M,4)/1000</f>
        <v>240.59485999999998</v>
      </c>
      <c r="D493" s="235">
        <f>VLOOKUP($B493,[4]IndEolico10!$D:$M,7)/1000</f>
        <v>197.24299123529053</v>
      </c>
      <c r="E493" s="234">
        <f t="shared" si="32"/>
        <v>197.24299123529053</v>
      </c>
      <c r="F493" s="239"/>
      <c r="G493" s="188" t="str">
        <f t="shared" si="29"/>
        <v/>
      </c>
      <c r="H493" s="236" t="str">
        <f t="shared" si="30"/>
        <v/>
      </c>
      <c r="I493" s="237"/>
    </row>
    <row r="494" spans="1:9">
      <c r="A494" s="232">
        <f t="shared" si="31"/>
        <v>492</v>
      </c>
      <c r="B494" s="233">
        <f>VLOOKUP(DATE(YEAR(Dat_01!B$2)-2,MONTH(Dat_01!B$2),1)+A494,'[4]grafico diario'!$A:$D,1,)</f>
        <v>45631</v>
      </c>
      <c r="C494" s="234">
        <f>VLOOKUP($B494,[4]IndEolico10!$D:$M,4)/1000</f>
        <v>192.42606899999998</v>
      </c>
      <c r="D494" s="235">
        <f>VLOOKUP($B494,[4]IndEolico10!$D:$M,7)/1000</f>
        <v>197.24299123529053</v>
      </c>
      <c r="E494" s="234">
        <f t="shared" si="32"/>
        <v>192.42606899999998</v>
      </c>
      <c r="F494" s="239"/>
      <c r="G494" s="188" t="str">
        <f t="shared" si="29"/>
        <v/>
      </c>
      <c r="H494" s="236" t="str">
        <f t="shared" si="30"/>
        <v/>
      </c>
      <c r="I494" s="237"/>
    </row>
    <row r="495" spans="1:9">
      <c r="A495" s="232">
        <f t="shared" si="31"/>
        <v>493</v>
      </c>
      <c r="B495" s="233">
        <f>VLOOKUP(DATE(YEAR(Dat_01!B$2)-2,MONTH(Dat_01!B$2),1)+A495,'[4]grafico diario'!$A:$D,1,)</f>
        <v>45632</v>
      </c>
      <c r="C495" s="234">
        <f>VLOOKUP($B495,[4]IndEolico10!$D:$M,4)/1000</f>
        <v>237.226057</v>
      </c>
      <c r="D495" s="235">
        <f>VLOOKUP($B495,[4]IndEolico10!$D:$M,7)/1000</f>
        <v>197.24299123529053</v>
      </c>
      <c r="E495" s="234">
        <f t="shared" si="32"/>
        <v>197.24299123529053</v>
      </c>
      <c r="F495" s="239"/>
      <c r="G495" s="188" t="str">
        <f t="shared" si="29"/>
        <v/>
      </c>
      <c r="H495" s="236" t="str">
        <f t="shared" si="30"/>
        <v/>
      </c>
      <c r="I495" s="237"/>
    </row>
    <row r="496" spans="1:9">
      <c r="A496" s="232">
        <f t="shared" si="31"/>
        <v>494</v>
      </c>
      <c r="B496" s="233">
        <f>VLOOKUP(DATE(YEAR(Dat_01!B$2)-2,MONTH(Dat_01!B$2),1)+A496,'[4]grafico diario'!$A:$D,1,)</f>
        <v>45633</v>
      </c>
      <c r="C496" s="234">
        <f>VLOOKUP($B496,[4]IndEolico10!$D:$M,4)/1000</f>
        <v>330.15532200000001</v>
      </c>
      <c r="D496" s="235">
        <f>VLOOKUP($B496,[4]IndEolico10!$D:$M,7)/1000</f>
        <v>197.24299123529053</v>
      </c>
      <c r="E496" s="234">
        <f t="shared" si="32"/>
        <v>197.24299123529053</v>
      </c>
      <c r="F496" s="239"/>
      <c r="G496" s="188" t="str">
        <f t="shared" si="29"/>
        <v/>
      </c>
      <c r="H496" s="236" t="str">
        <f t="shared" si="30"/>
        <v/>
      </c>
      <c r="I496" s="237"/>
    </row>
    <row r="497" spans="1:9">
      <c r="A497" s="232">
        <f t="shared" si="31"/>
        <v>495</v>
      </c>
      <c r="B497" s="233">
        <f>VLOOKUP(DATE(YEAR(Dat_01!B$2)-2,MONTH(Dat_01!B$2),1)+A497,'[4]grafico diario'!$A:$D,1,)</f>
        <v>45634</v>
      </c>
      <c r="C497" s="234">
        <f>VLOOKUP($B497,[4]IndEolico10!$D:$M,4)/1000</f>
        <v>359.24616800000001</v>
      </c>
      <c r="D497" s="235">
        <f>VLOOKUP($B497,[4]IndEolico10!$D:$M,7)/1000</f>
        <v>197.24299123529053</v>
      </c>
      <c r="E497" s="234">
        <f t="shared" si="32"/>
        <v>197.24299123529053</v>
      </c>
      <c r="F497" s="239"/>
      <c r="G497" s="188" t="str">
        <f t="shared" si="29"/>
        <v/>
      </c>
      <c r="H497" s="236" t="str">
        <f t="shared" si="30"/>
        <v/>
      </c>
      <c r="I497" s="237"/>
    </row>
    <row r="498" spans="1:9">
      <c r="A498" s="232">
        <f t="shared" si="31"/>
        <v>496</v>
      </c>
      <c r="B498" s="233">
        <f>VLOOKUP(DATE(YEAR(Dat_01!B$2)-2,MONTH(Dat_01!B$2),1)+A498,'[4]grafico diario'!$A:$D,1,)</f>
        <v>45635</v>
      </c>
      <c r="C498" s="234">
        <f>VLOOKUP($B498,[4]IndEolico10!$D:$M,4)/1000</f>
        <v>355.82025699999997</v>
      </c>
      <c r="D498" s="235">
        <f>VLOOKUP($B498,[4]IndEolico10!$D:$M,7)/1000</f>
        <v>197.24299123529053</v>
      </c>
      <c r="E498" s="234">
        <f t="shared" si="32"/>
        <v>197.24299123529053</v>
      </c>
      <c r="F498" s="239"/>
      <c r="G498" s="188" t="str">
        <f t="shared" si="29"/>
        <v/>
      </c>
      <c r="H498" s="236" t="str">
        <f t="shared" si="30"/>
        <v/>
      </c>
      <c r="I498" s="237"/>
    </row>
    <row r="499" spans="1:9">
      <c r="A499" s="232">
        <f t="shared" si="31"/>
        <v>497</v>
      </c>
      <c r="B499" s="233">
        <f>VLOOKUP(DATE(YEAR(Dat_01!B$2)-2,MONTH(Dat_01!B$2),1)+A499,'[4]grafico diario'!$A:$D,1,)</f>
        <v>45636</v>
      </c>
      <c r="C499" s="234">
        <f>VLOOKUP($B499,[4]IndEolico10!$D:$M,4)/1000</f>
        <v>169.756168</v>
      </c>
      <c r="D499" s="235">
        <f>VLOOKUP($B499,[4]IndEolico10!$D:$M,7)/1000</f>
        <v>197.24299123529053</v>
      </c>
      <c r="E499" s="234">
        <f t="shared" si="32"/>
        <v>169.756168</v>
      </c>
      <c r="F499" s="239"/>
      <c r="G499" s="188" t="str">
        <f t="shared" si="29"/>
        <v/>
      </c>
      <c r="H499" s="236" t="str">
        <f t="shared" si="30"/>
        <v/>
      </c>
      <c r="I499" s="237"/>
    </row>
    <row r="500" spans="1:9">
      <c r="A500" s="232">
        <f t="shared" si="31"/>
        <v>498</v>
      </c>
      <c r="B500" s="233">
        <f>VLOOKUP(DATE(YEAR(Dat_01!B$2)-2,MONTH(Dat_01!B$2),1)+A500,'[4]grafico diario'!$A:$D,1,)</f>
        <v>45637</v>
      </c>
      <c r="C500" s="234">
        <f>VLOOKUP($B500,[4]IndEolico10!$D:$M,4)/1000</f>
        <v>44.381824000000002</v>
      </c>
      <c r="D500" s="235">
        <f>VLOOKUP($B500,[4]IndEolico10!$D:$M,7)/1000</f>
        <v>197.24299123529053</v>
      </c>
      <c r="E500" s="234">
        <f t="shared" si="32"/>
        <v>44.381824000000002</v>
      </c>
      <c r="F500" s="239"/>
      <c r="G500" s="188" t="str">
        <f t="shared" si="29"/>
        <v/>
      </c>
      <c r="H500" s="236" t="str">
        <f t="shared" si="30"/>
        <v/>
      </c>
      <c r="I500" s="237"/>
    </row>
    <row r="501" spans="1:9">
      <c r="A501" s="232">
        <f t="shared" si="31"/>
        <v>499</v>
      </c>
      <c r="B501" s="233">
        <f>VLOOKUP(DATE(YEAR(Dat_01!B$2)-2,MONTH(Dat_01!B$2),1)+A501,'[4]grafico diario'!$A:$D,1,)</f>
        <v>45638</v>
      </c>
      <c r="C501" s="234">
        <f>VLOOKUP($B501,[4]IndEolico10!$D:$M,4)/1000</f>
        <v>63.364561000000002</v>
      </c>
      <c r="D501" s="235">
        <f>VLOOKUP($B501,[4]IndEolico10!$D:$M,7)/1000</f>
        <v>197.24299123529053</v>
      </c>
      <c r="E501" s="234">
        <f t="shared" si="32"/>
        <v>63.364561000000002</v>
      </c>
      <c r="F501" s="239"/>
      <c r="G501" s="188" t="str">
        <f t="shared" si="29"/>
        <v/>
      </c>
      <c r="H501" s="236" t="str">
        <f t="shared" si="30"/>
        <v/>
      </c>
      <c r="I501" s="237"/>
    </row>
    <row r="502" spans="1:9">
      <c r="A502" s="232">
        <f t="shared" si="31"/>
        <v>500</v>
      </c>
      <c r="B502" s="233">
        <f>VLOOKUP(DATE(YEAR(Dat_01!B$2)-2,MONTH(Dat_01!B$2),1)+A502,'[4]grafico diario'!$A:$D,1,)</f>
        <v>45639</v>
      </c>
      <c r="C502" s="234">
        <f>VLOOKUP($B502,[4]IndEolico10!$D:$M,4)/1000</f>
        <v>29.612646000000002</v>
      </c>
      <c r="D502" s="235">
        <f>VLOOKUP($B502,[4]IndEolico10!$D:$M,7)/1000</f>
        <v>197.24299123529053</v>
      </c>
      <c r="E502" s="234">
        <f t="shared" si="32"/>
        <v>29.612646000000002</v>
      </c>
      <c r="F502" s="239"/>
      <c r="G502" s="188" t="str">
        <f t="shared" si="29"/>
        <v/>
      </c>
      <c r="H502" s="236" t="str">
        <f t="shared" si="30"/>
        <v/>
      </c>
      <c r="I502" s="237"/>
    </row>
    <row r="503" spans="1:9">
      <c r="A503" s="232">
        <f t="shared" si="31"/>
        <v>501</v>
      </c>
      <c r="B503" s="233">
        <f>VLOOKUP(DATE(YEAR(Dat_01!B$2)-2,MONTH(Dat_01!B$2),1)+A503,'[4]grafico diario'!$A:$D,1,)</f>
        <v>45640</v>
      </c>
      <c r="C503" s="234">
        <f>VLOOKUP($B503,[4]IndEolico10!$D:$M,4)/1000</f>
        <v>109.12266000000001</v>
      </c>
      <c r="D503" s="235">
        <f>VLOOKUP($B503,[4]IndEolico10!$D:$M,7)/1000</f>
        <v>197.24299123529053</v>
      </c>
      <c r="E503" s="234">
        <f t="shared" si="32"/>
        <v>109.12266000000001</v>
      </c>
      <c r="F503" s="239"/>
      <c r="G503" s="188" t="str">
        <f t="shared" si="29"/>
        <v/>
      </c>
      <c r="H503" s="236" t="str">
        <f t="shared" si="30"/>
        <v/>
      </c>
      <c r="I503" s="237"/>
    </row>
    <row r="504" spans="1:9">
      <c r="A504" s="232">
        <f t="shared" si="31"/>
        <v>502</v>
      </c>
      <c r="B504" s="233">
        <f>VLOOKUP(DATE(YEAR(Dat_01!B$2)-2,MONTH(Dat_01!B$2),1)+A504,'[4]grafico diario'!$A:$D,1,)</f>
        <v>45641</v>
      </c>
      <c r="C504" s="234">
        <f>VLOOKUP($B504,[4]IndEolico10!$D:$M,4)/1000</f>
        <v>220.339617</v>
      </c>
      <c r="D504" s="235">
        <f>VLOOKUP($B504,[4]IndEolico10!$D:$M,7)/1000</f>
        <v>197.24299123529053</v>
      </c>
      <c r="E504" s="234">
        <f t="shared" si="32"/>
        <v>197.24299123529053</v>
      </c>
      <c r="F504" s="239"/>
      <c r="G504" s="188" t="str">
        <f t="shared" si="29"/>
        <v>D</v>
      </c>
      <c r="H504" s="236" t="str">
        <f t="shared" si="30"/>
        <v>197,2</v>
      </c>
      <c r="I504" s="237"/>
    </row>
    <row r="505" spans="1:9">
      <c r="A505" s="232">
        <f t="shared" si="31"/>
        <v>503</v>
      </c>
      <c r="B505" s="233">
        <f>VLOOKUP(DATE(YEAR(Dat_01!B$2)-2,MONTH(Dat_01!B$2),1)+A505,'[4]grafico diario'!$A:$D,1,)</f>
        <v>45642</v>
      </c>
      <c r="C505" s="234">
        <f>VLOOKUP($B505,[4]IndEolico10!$D:$M,4)/1000</f>
        <v>150.424226</v>
      </c>
      <c r="D505" s="235">
        <f>VLOOKUP($B505,[4]IndEolico10!$D:$M,7)/1000</f>
        <v>197.24299123529053</v>
      </c>
      <c r="E505" s="234">
        <f t="shared" si="32"/>
        <v>150.424226</v>
      </c>
      <c r="F505" s="239"/>
      <c r="G505" s="188" t="str">
        <f t="shared" si="29"/>
        <v/>
      </c>
      <c r="H505" s="236" t="str">
        <f t="shared" si="30"/>
        <v/>
      </c>
      <c r="I505" s="237"/>
    </row>
    <row r="506" spans="1:9">
      <c r="A506" s="232">
        <f t="shared" si="31"/>
        <v>504</v>
      </c>
      <c r="B506" s="233">
        <f>VLOOKUP(DATE(YEAR(Dat_01!B$2)-2,MONTH(Dat_01!B$2),1)+A506,'[4]grafico diario'!$A:$D,1,)</f>
        <v>45643</v>
      </c>
      <c r="C506" s="234">
        <f>VLOOKUP($B506,[4]IndEolico10!$D:$M,4)/1000</f>
        <v>159.424904</v>
      </c>
      <c r="D506" s="235">
        <f>VLOOKUP($B506,[4]IndEolico10!$D:$M,7)/1000</f>
        <v>197.24299123529053</v>
      </c>
      <c r="E506" s="234">
        <f t="shared" si="32"/>
        <v>159.424904</v>
      </c>
      <c r="F506" s="239"/>
      <c r="G506" s="188" t="str">
        <f t="shared" si="29"/>
        <v/>
      </c>
      <c r="H506" s="236" t="str">
        <f t="shared" si="30"/>
        <v/>
      </c>
      <c r="I506" s="237"/>
    </row>
    <row r="507" spans="1:9">
      <c r="A507" s="232">
        <f t="shared" si="31"/>
        <v>505</v>
      </c>
      <c r="B507" s="233">
        <f>VLOOKUP(DATE(YEAR(Dat_01!B$2)-2,MONTH(Dat_01!B$2),1)+A507,'[4]grafico diario'!$A:$D,1,)</f>
        <v>45644</v>
      </c>
      <c r="C507" s="234">
        <f>VLOOKUP($B507,[4]IndEolico10!$D:$M,4)/1000</f>
        <v>211.78661700000001</v>
      </c>
      <c r="D507" s="235">
        <f>VLOOKUP($B507,[4]IndEolico10!$D:$M,7)/1000</f>
        <v>197.24299123529053</v>
      </c>
      <c r="E507" s="234">
        <f t="shared" si="32"/>
        <v>197.24299123529053</v>
      </c>
      <c r="F507" s="239"/>
      <c r="G507" s="188" t="str">
        <f t="shared" si="29"/>
        <v/>
      </c>
      <c r="H507" s="236" t="str">
        <f t="shared" si="30"/>
        <v/>
      </c>
      <c r="I507" s="237"/>
    </row>
    <row r="508" spans="1:9">
      <c r="A508" s="232">
        <f t="shared" si="31"/>
        <v>506</v>
      </c>
      <c r="B508" s="233">
        <f>VLOOKUP(DATE(YEAR(Dat_01!B$2)-2,MONTH(Dat_01!B$2),1)+A508,'[4]grafico diario'!$A:$D,1,)</f>
        <v>45645</v>
      </c>
      <c r="C508" s="234">
        <f>VLOOKUP($B508,[4]IndEolico10!$D:$M,4)/1000</f>
        <v>360.69541199999998</v>
      </c>
      <c r="D508" s="235">
        <f>VLOOKUP($B508,[4]IndEolico10!$D:$M,7)/1000</f>
        <v>197.24299123529053</v>
      </c>
      <c r="E508" s="234">
        <f t="shared" si="32"/>
        <v>197.24299123529053</v>
      </c>
      <c r="F508" s="239"/>
      <c r="G508" s="188" t="str">
        <f t="shared" si="29"/>
        <v/>
      </c>
      <c r="H508" s="236" t="str">
        <f t="shared" si="30"/>
        <v/>
      </c>
      <c r="I508" s="237"/>
    </row>
    <row r="509" spans="1:9">
      <c r="A509" s="232">
        <f t="shared" si="31"/>
        <v>507</v>
      </c>
      <c r="B509" s="233">
        <f>VLOOKUP(DATE(YEAR(Dat_01!B$2)-2,MONTH(Dat_01!B$2),1)+A509,'[4]grafico diario'!$A:$D,1,)</f>
        <v>45646</v>
      </c>
      <c r="C509" s="234">
        <f>VLOOKUP($B509,[4]IndEolico10!$D:$M,4)/1000</f>
        <v>238.76478500000002</v>
      </c>
      <c r="D509" s="235">
        <f>VLOOKUP($B509,[4]IndEolico10!$D:$M,7)/1000</f>
        <v>197.24299123529053</v>
      </c>
      <c r="E509" s="234">
        <f t="shared" si="32"/>
        <v>197.24299123529053</v>
      </c>
      <c r="F509" s="239"/>
      <c r="G509" s="188" t="str">
        <f t="shared" si="29"/>
        <v/>
      </c>
      <c r="H509" s="236" t="str">
        <f t="shared" si="30"/>
        <v/>
      </c>
      <c r="I509" s="237"/>
    </row>
    <row r="510" spans="1:9">
      <c r="A510" s="232">
        <f t="shared" si="31"/>
        <v>508</v>
      </c>
      <c r="B510" s="233">
        <f>VLOOKUP(DATE(YEAR(Dat_01!B$2)-2,MONTH(Dat_01!B$2),1)+A510,'[4]grafico diario'!$A:$D,1,)</f>
        <v>45647</v>
      </c>
      <c r="C510" s="234">
        <f>VLOOKUP($B510,[4]IndEolico10!$D:$M,4)/1000</f>
        <v>172.575818</v>
      </c>
      <c r="D510" s="235">
        <f>VLOOKUP($B510,[4]IndEolico10!$D:$M,7)/1000</f>
        <v>197.24299123529053</v>
      </c>
      <c r="E510" s="234">
        <f t="shared" si="32"/>
        <v>172.575818</v>
      </c>
      <c r="F510" s="239"/>
      <c r="G510" s="188" t="str">
        <f t="shared" si="29"/>
        <v/>
      </c>
      <c r="H510" s="236" t="str">
        <f t="shared" si="30"/>
        <v/>
      </c>
      <c r="I510" s="237"/>
    </row>
    <row r="511" spans="1:9">
      <c r="A511" s="232">
        <f t="shared" si="31"/>
        <v>509</v>
      </c>
      <c r="B511" s="233">
        <f>VLOOKUP(DATE(YEAR(Dat_01!B$2)-2,MONTH(Dat_01!B$2),1)+A511,'[4]grafico diario'!$A:$D,1,)</f>
        <v>45648</v>
      </c>
      <c r="C511" s="234">
        <f>VLOOKUP($B511,[4]IndEolico10!$D:$M,4)/1000</f>
        <v>266.56708399999997</v>
      </c>
      <c r="D511" s="235">
        <f>VLOOKUP($B511,[4]IndEolico10!$D:$M,7)/1000</f>
        <v>197.24299123529053</v>
      </c>
      <c r="E511" s="234">
        <f t="shared" si="32"/>
        <v>197.24299123529053</v>
      </c>
      <c r="F511" s="239"/>
      <c r="G511" s="188" t="str">
        <f t="shared" si="29"/>
        <v/>
      </c>
      <c r="H511" s="236" t="str">
        <f t="shared" si="30"/>
        <v/>
      </c>
      <c r="I511" s="237"/>
    </row>
    <row r="512" spans="1:9">
      <c r="A512" s="232">
        <f t="shared" si="31"/>
        <v>510</v>
      </c>
      <c r="B512" s="233">
        <f>VLOOKUP(DATE(YEAR(Dat_01!B$2)-2,MONTH(Dat_01!B$2),1)+A512,'[4]grafico diario'!$A:$D,1,)</f>
        <v>45649</v>
      </c>
      <c r="C512" s="234">
        <f>VLOOKUP($B512,[4]IndEolico10!$D:$M,4)/1000</f>
        <v>346.45263599999998</v>
      </c>
      <c r="D512" s="235">
        <f>VLOOKUP($B512,[4]IndEolico10!$D:$M,7)/1000</f>
        <v>197.24299123529053</v>
      </c>
      <c r="E512" s="234">
        <f t="shared" si="32"/>
        <v>197.24299123529053</v>
      </c>
      <c r="F512" s="239"/>
      <c r="G512" s="188" t="str">
        <f t="shared" si="29"/>
        <v/>
      </c>
      <c r="H512" s="236" t="str">
        <f t="shared" si="30"/>
        <v/>
      </c>
      <c r="I512" s="237"/>
    </row>
    <row r="513" spans="1:9">
      <c r="A513" s="232">
        <f t="shared" si="31"/>
        <v>511</v>
      </c>
      <c r="B513" s="233">
        <f>VLOOKUP(DATE(YEAR(Dat_01!B$2)-2,MONTH(Dat_01!B$2),1)+A513,'[4]grafico diario'!$A:$D,1,)</f>
        <v>45650</v>
      </c>
      <c r="C513" s="234">
        <f>VLOOKUP($B513,[4]IndEolico10!$D:$M,4)/1000</f>
        <v>281.35492199999999</v>
      </c>
      <c r="D513" s="235">
        <f>VLOOKUP($B513,[4]IndEolico10!$D:$M,7)/1000</f>
        <v>197.24299123529053</v>
      </c>
      <c r="E513" s="234">
        <f t="shared" si="32"/>
        <v>197.24299123529053</v>
      </c>
      <c r="F513" s="239"/>
      <c r="G513" s="188" t="str">
        <f t="shared" si="29"/>
        <v/>
      </c>
      <c r="H513" s="236" t="str">
        <f t="shared" si="30"/>
        <v/>
      </c>
      <c r="I513" s="237"/>
    </row>
    <row r="514" spans="1:9">
      <c r="A514" s="232">
        <f t="shared" si="31"/>
        <v>512</v>
      </c>
      <c r="B514" s="233">
        <f>VLOOKUP(DATE(YEAR(Dat_01!B$2)-2,MONTH(Dat_01!B$2),1)+A514,'[4]grafico diario'!$A:$D,1,)</f>
        <v>45651</v>
      </c>
      <c r="C514" s="234">
        <f>VLOOKUP($B514,[4]IndEolico10!$D:$M,4)/1000</f>
        <v>109.379043</v>
      </c>
      <c r="D514" s="235">
        <f>VLOOKUP($B514,[4]IndEolico10!$D:$M,7)/1000</f>
        <v>197.24299123529053</v>
      </c>
      <c r="E514" s="234">
        <f t="shared" si="32"/>
        <v>109.379043</v>
      </c>
      <c r="F514" s="239"/>
      <c r="G514" s="188" t="str">
        <f t="shared" si="29"/>
        <v/>
      </c>
      <c r="H514" s="236" t="str">
        <f t="shared" si="30"/>
        <v/>
      </c>
      <c r="I514" s="237"/>
    </row>
    <row r="515" spans="1:9">
      <c r="A515" s="232">
        <f t="shared" si="31"/>
        <v>513</v>
      </c>
      <c r="B515" s="233">
        <f>VLOOKUP(DATE(YEAR(Dat_01!B$2)-2,MONTH(Dat_01!B$2),1)+A515,'[4]grafico diario'!$A:$D,1,)</f>
        <v>45652</v>
      </c>
      <c r="C515" s="234">
        <f>VLOOKUP($B515,[4]IndEolico10!$D:$M,4)/1000</f>
        <v>57.152721</v>
      </c>
      <c r="D515" s="235">
        <f>VLOOKUP($B515,[4]IndEolico10!$D:$M,7)/1000</f>
        <v>197.24299123529053</v>
      </c>
      <c r="E515" s="234">
        <f t="shared" si="32"/>
        <v>57.152721</v>
      </c>
      <c r="F515" s="239"/>
      <c r="G515" s="188" t="str">
        <f t="shared" ref="G515:G578" si="33">IF(DAY(B515)=15,IF(MONTH(B515)=1,"E",IF(MONTH(B515)=2,"F",IF(MONTH(B515)=3,"M",IF(MONTH(B515)=4,"A",IF(MONTH(B515)=5,"M",IF(MONTH(B515)=6,"J",IF(MONTH(B515)=7,"J",IF(MONTH(B515)=8,"A",IF(MONTH(B515)=9,"S",IF(MONTH(B515)=10,"O",IF(MONTH(B515)=11,"N",IF(MONTH(B515)=12,"D","")))))))))))),"")</f>
        <v/>
      </c>
      <c r="H515" s="236" t="str">
        <f t="shared" ref="H515:H578" si="34">IF(DAY($B515)=15,TEXT(D515,"#,0"),"")</f>
        <v/>
      </c>
      <c r="I515" s="237"/>
    </row>
    <row r="516" spans="1:9">
      <c r="A516" s="232">
        <f t="shared" ref="A516:A534" si="35">+A515+1</f>
        <v>514</v>
      </c>
      <c r="B516" s="233">
        <f>VLOOKUP(DATE(YEAR(Dat_01!B$2)-2,MONTH(Dat_01!B$2),1)+A516,'[4]grafico diario'!$A:$D,1,)</f>
        <v>45653</v>
      </c>
      <c r="C516" s="234">
        <f>VLOOKUP($B516,[4]IndEolico10!$D:$M,4)/1000</f>
        <v>94.683819</v>
      </c>
      <c r="D516" s="235">
        <f>VLOOKUP($B516,[4]IndEolico10!$D:$M,7)/1000</f>
        <v>197.24299123529053</v>
      </c>
      <c r="E516" s="234">
        <f t="shared" si="32"/>
        <v>94.683819</v>
      </c>
      <c r="F516" s="239"/>
      <c r="G516" s="188" t="str">
        <f t="shared" si="33"/>
        <v/>
      </c>
      <c r="H516" s="236" t="str">
        <f t="shared" si="34"/>
        <v/>
      </c>
      <c r="I516" s="237"/>
    </row>
    <row r="517" spans="1:9">
      <c r="A517" s="232">
        <f t="shared" si="35"/>
        <v>515</v>
      </c>
      <c r="B517" s="233">
        <f>VLOOKUP(DATE(YEAR(Dat_01!B$2)-2,MONTH(Dat_01!B$2),1)+A517,'[4]grafico diario'!$A:$D,1,)</f>
        <v>45654</v>
      </c>
      <c r="C517" s="234">
        <f>VLOOKUP($B517,[4]IndEolico10!$D:$M,4)/1000</f>
        <v>52.418404000000002</v>
      </c>
      <c r="D517" s="235">
        <f>VLOOKUP($B517,[4]IndEolico10!$D:$M,7)/1000</f>
        <v>197.24299123529053</v>
      </c>
      <c r="E517" s="234">
        <f t="shared" si="32"/>
        <v>52.418404000000002</v>
      </c>
      <c r="F517" s="239"/>
      <c r="G517" s="188" t="str">
        <f t="shared" si="33"/>
        <v/>
      </c>
      <c r="H517" s="236" t="str">
        <f t="shared" si="34"/>
        <v/>
      </c>
      <c r="I517" s="237"/>
    </row>
    <row r="518" spans="1:9">
      <c r="A518" s="232">
        <f t="shared" si="35"/>
        <v>516</v>
      </c>
      <c r="B518" s="233">
        <f>VLOOKUP(DATE(YEAR(Dat_01!B$2)-2,MONTH(Dat_01!B$2),1)+A518,'[4]grafico diario'!$A:$D,1,)</f>
        <v>45655</v>
      </c>
      <c r="C518" s="234">
        <f>VLOOKUP($B518,[4]IndEolico10!$D:$M,4)/1000</f>
        <v>29.813920999999997</v>
      </c>
      <c r="D518" s="235">
        <f>VLOOKUP($B518,[4]IndEolico10!$D:$M,7)/1000</f>
        <v>197.24299123529053</v>
      </c>
      <c r="E518" s="234">
        <f t="shared" si="32"/>
        <v>29.813920999999997</v>
      </c>
      <c r="F518" s="239"/>
      <c r="G518" s="188" t="str">
        <f t="shared" si="33"/>
        <v/>
      </c>
      <c r="H518" s="236" t="str">
        <f t="shared" si="34"/>
        <v/>
      </c>
      <c r="I518" s="237"/>
    </row>
    <row r="519" spans="1:9">
      <c r="A519" s="232">
        <f t="shared" si="35"/>
        <v>517</v>
      </c>
      <c r="B519" s="233">
        <f>VLOOKUP(DATE(YEAR(Dat_01!B$2)-2,MONTH(Dat_01!B$2),1)+A519,'[4]grafico diario'!$A:$D,1,)</f>
        <v>45656</v>
      </c>
      <c r="C519" s="234">
        <f>VLOOKUP($B519,[4]IndEolico10!$D:$M,4)/1000</f>
        <v>32.461750000000002</v>
      </c>
      <c r="D519" s="235">
        <f>VLOOKUP($B519,[4]IndEolico10!$D:$M,7)/1000</f>
        <v>197.24299123529053</v>
      </c>
      <c r="E519" s="234">
        <f t="shared" ref="E519:E534" si="36">IF(C519&gt;D519,D519,C519)</f>
        <v>32.461750000000002</v>
      </c>
      <c r="F519" s="239"/>
      <c r="G519" s="188" t="str">
        <f t="shared" si="33"/>
        <v/>
      </c>
      <c r="H519" s="236" t="str">
        <f t="shared" si="34"/>
        <v/>
      </c>
      <c r="I519" s="237"/>
    </row>
    <row r="520" spans="1:9">
      <c r="A520" s="232">
        <f t="shared" si="35"/>
        <v>518</v>
      </c>
      <c r="B520" s="233">
        <f>VLOOKUP(DATE(YEAR(Dat_01!B$2)-2,MONTH(Dat_01!B$2),1)+A520,'[4]grafico diario'!$A:$D,1,)</f>
        <v>45657</v>
      </c>
      <c r="C520" s="234">
        <f>VLOOKUP($B520,[4]IndEolico10!$D:$M,4)/1000</f>
        <v>28.700936000000002</v>
      </c>
      <c r="D520" s="235">
        <f>VLOOKUP($B520,[4]IndEolico10!$D:$M,7)/1000</f>
        <v>197.24299123529053</v>
      </c>
      <c r="E520" s="234">
        <f t="shared" si="36"/>
        <v>28.700936000000002</v>
      </c>
      <c r="F520" s="237"/>
      <c r="G520" s="188" t="str">
        <f t="shared" si="33"/>
        <v/>
      </c>
      <c r="H520" s="236" t="str">
        <f t="shared" si="34"/>
        <v/>
      </c>
      <c r="I520" s="237"/>
    </row>
    <row r="521" spans="1:9">
      <c r="A521" s="232">
        <f t="shared" si="35"/>
        <v>519</v>
      </c>
      <c r="B521" s="233">
        <f>VLOOKUP(DATE(YEAR(Dat_01!B$2)-2,MONTH(Dat_01!B$2),1)+A521,'[4]grafico diario'!$A:$D,1,)</f>
        <v>45658</v>
      </c>
      <c r="C521" s="234">
        <f>VLOOKUP($B521,[4]IndEolico10!$D:$M,4)/1000</f>
        <v>96.052729000000014</v>
      </c>
      <c r="D521" s="235">
        <f>VLOOKUP($B521,[4]IndEolico10!$D:$M,7)/1000</f>
        <v>226.06566399410238</v>
      </c>
      <c r="E521" s="234">
        <f t="shared" si="36"/>
        <v>96.052729000000014</v>
      </c>
      <c r="F521" s="237">
        <f>YEAR(B521)</f>
        <v>2025</v>
      </c>
      <c r="G521" s="188" t="str">
        <f t="shared" si="33"/>
        <v/>
      </c>
      <c r="H521" s="236" t="str">
        <f t="shared" si="34"/>
        <v/>
      </c>
      <c r="I521" s="237"/>
    </row>
    <row r="522" spans="1:9">
      <c r="A522" s="232">
        <f t="shared" si="35"/>
        <v>520</v>
      </c>
      <c r="B522" s="233">
        <f>VLOOKUP(DATE(YEAR(Dat_01!B$2)-2,MONTH(Dat_01!B$2),1)+A522,'[4]grafico diario'!$A:$D,1,)</f>
        <v>45659</v>
      </c>
      <c r="C522" s="234">
        <f>VLOOKUP($B522,[4]IndEolico10!$D:$M,4)/1000</f>
        <v>163.711106</v>
      </c>
      <c r="D522" s="235">
        <f>VLOOKUP($B522,[4]IndEolico10!$D:$M,7)/1000</f>
        <v>226.06566399410238</v>
      </c>
      <c r="E522" s="234">
        <f t="shared" si="36"/>
        <v>163.711106</v>
      </c>
      <c r="F522" s="239"/>
      <c r="G522" s="188" t="str">
        <f t="shared" si="33"/>
        <v/>
      </c>
      <c r="H522" s="236" t="str">
        <f t="shared" si="34"/>
        <v/>
      </c>
      <c r="I522" s="237"/>
    </row>
    <row r="523" spans="1:9">
      <c r="A523" s="232">
        <f t="shared" si="35"/>
        <v>521</v>
      </c>
      <c r="B523" s="233">
        <f>VLOOKUP(DATE(YEAR(Dat_01!B$2)-2,MONTH(Dat_01!B$2),1)+A523,'[4]grafico diario'!$A:$D,1,)</f>
        <v>45660</v>
      </c>
      <c r="C523" s="234">
        <f>VLOOKUP($B523,[4]IndEolico10!$D:$M,4)/1000</f>
        <v>298.12851599999999</v>
      </c>
      <c r="D523" s="235">
        <f>VLOOKUP($B523,[4]IndEolico10!$D:$M,7)/1000</f>
        <v>226.06566399410238</v>
      </c>
      <c r="E523" s="234">
        <f t="shared" si="36"/>
        <v>226.06566399410238</v>
      </c>
      <c r="F523" s="239"/>
      <c r="G523" s="188" t="str">
        <f t="shared" si="33"/>
        <v/>
      </c>
      <c r="H523" s="236" t="str">
        <f t="shared" si="34"/>
        <v/>
      </c>
      <c r="I523" s="237"/>
    </row>
    <row r="524" spans="1:9">
      <c r="A524" s="232">
        <f t="shared" si="35"/>
        <v>522</v>
      </c>
      <c r="B524" s="233">
        <f>VLOOKUP(DATE(YEAR(Dat_01!B$2)-2,MONTH(Dat_01!B$2),1)+A524,'[4]grafico diario'!$A:$D,1,)</f>
        <v>45661</v>
      </c>
      <c r="C524" s="234">
        <f>VLOOKUP($B524,[4]IndEolico10!$D:$M,4)/1000</f>
        <v>247.46587300000002</v>
      </c>
      <c r="D524" s="235">
        <f>VLOOKUP($B524,[4]IndEolico10!$D:$M,7)/1000</f>
        <v>226.06566399410238</v>
      </c>
      <c r="E524" s="234">
        <f t="shared" si="36"/>
        <v>226.06566399410238</v>
      </c>
      <c r="F524" s="239"/>
      <c r="G524" s="188" t="str">
        <f t="shared" si="33"/>
        <v/>
      </c>
      <c r="H524" s="236" t="str">
        <f t="shared" si="34"/>
        <v/>
      </c>
      <c r="I524" s="237"/>
    </row>
    <row r="525" spans="1:9">
      <c r="A525" s="232">
        <f t="shared" si="35"/>
        <v>523</v>
      </c>
      <c r="B525" s="233">
        <f>VLOOKUP(DATE(YEAR(Dat_01!B$2)-2,MONTH(Dat_01!B$2),1)+A525,'[4]grafico diario'!$A:$D,1,)</f>
        <v>45662</v>
      </c>
      <c r="C525" s="234">
        <f>VLOOKUP($B525,[4]IndEolico10!$D:$M,4)/1000</f>
        <v>326.950039</v>
      </c>
      <c r="D525" s="235">
        <f>VLOOKUP($B525,[4]IndEolico10!$D:$M,7)/1000</f>
        <v>226.06566399410238</v>
      </c>
      <c r="E525" s="234">
        <f t="shared" si="36"/>
        <v>226.06566399410238</v>
      </c>
      <c r="F525" s="239"/>
      <c r="G525" s="188" t="str">
        <f t="shared" si="33"/>
        <v/>
      </c>
      <c r="H525" s="236" t="str">
        <f t="shared" si="34"/>
        <v/>
      </c>
      <c r="I525" s="237"/>
    </row>
    <row r="526" spans="1:9">
      <c r="A526" s="232">
        <f t="shared" si="35"/>
        <v>524</v>
      </c>
      <c r="B526" s="233">
        <f>VLOOKUP(DATE(YEAR(Dat_01!B$2)-2,MONTH(Dat_01!B$2),1)+A526,'[4]grafico diario'!$A:$D,1,)</f>
        <v>45663</v>
      </c>
      <c r="C526" s="234">
        <f>VLOOKUP($B526,[4]IndEolico10!$D:$M,4)/1000</f>
        <v>292.72099200000002</v>
      </c>
      <c r="D526" s="235">
        <f>VLOOKUP($B526,[4]IndEolico10!$D:$M,7)/1000</f>
        <v>226.06566399410238</v>
      </c>
      <c r="E526" s="234">
        <f t="shared" si="36"/>
        <v>226.06566399410238</v>
      </c>
      <c r="F526" s="239"/>
      <c r="G526" s="188" t="str">
        <f t="shared" si="33"/>
        <v/>
      </c>
      <c r="H526" s="236" t="str">
        <f t="shared" si="34"/>
        <v/>
      </c>
      <c r="I526" s="237"/>
    </row>
    <row r="527" spans="1:9">
      <c r="A527" s="232">
        <f t="shared" si="35"/>
        <v>525</v>
      </c>
      <c r="B527" s="233">
        <f>VLOOKUP(DATE(YEAR(Dat_01!B$2)-2,MONTH(Dat_01!B$2),1)+A527,'[4]grafico diario'!$A:$D,1,)</f>
        <v>45664</v>
      </c>
      <c r="C527" s="234">
        <f>VLOOKUP($B527,[4]IndEolico10!$D:$M,4)/1000</f>
        <v>325.78869200000003</v>
      </c>
      <c r="D527" s="235">
        <f>VLOOKUP($B527,[4]IndEolico10!$D:$M,7)/1000</f>
        <v>226.06566399410238</v>
      </c>
      <c r="E527" s="234">
        <f t="shared" si="36"/>
        <v>226.06566399410238</v>
      </c>
      <c r="F527" s="239"/>
      <c r="G527" s="188" t="str">
        <f t="shared" si="33"/>
        <v/>
      </c>
      <c r="H527" s="236" t="str">
        <f t="shared" si="34"/>
        <v/>
      </c>
      <c r="I527" s="237"/>
    </row>
    <row r="528" spans="1:9">
      <c r="A528" s="232">
        <f t="shared" si="35"/>
        <v>526</v>
      </c>
      <c r="B528" s="233">
        <f>VLOOKUP(DATE(YEAR(Dat_01!B$2)-2,MONTH(Dat_01!B$2),1)+A528,'[4]grafico diario'!$A:$D,1,)</f>
        <v>45665</v>
      </c>
      <c r="C528" s="234">
        <f>VLOOKUP($B528,[4]IndEolico10!$D:$M,4)/1000</f>
        <v>348.31037099999998</v>
      </c>
      <c r="D528" s="235">
        <f>VLOOKUP($B528,[4]IndEolico10!$D:$M,7)/1000</f>
        <v>226.06566399410238</v>
      </c>
      <c r="E528" s="234">
        <f t="shared" si="36"/>
        <v>226.06566399410238</v>
      </c>
      <c r="F528" s="239"/>
      <c r="G528" s="188" t="str">
        <f t="shared" si="33"/>
        <v/>
      </c>
      <c r="H528" s="236" t="str">
        <f t="shared" si="34"/>
        <v/>
      </c>
      <c r="I528" s="237"/>
    </row>
    <row r="529" spans="1:9">
      <c r="A529" s="232">
        <f t="shared" si="35"/>
        <v>527</v>
      </c>
      <c r="B529" s="233">
        <f>VLOOKUP(DATE(YEAR(Dat_01!B$2)-2,MONTH(Dat_01!B$2),1)+A529,'[4]grafico diario'!$A:$D,1,)</f>
        <v>45666</v>
      </c>
      <c r="C529" s="234">
        <f>VLOOKUP($B529,[4]IndEolico10!$D:$M,4)/1000</f>
        <v>367.51350300000001</v>
      </c>
      <c r="D529" s="235">
        <f>VLOOKUP($B529,[4]IndEolico10!$D:$M,7)/1000</f>
        <v>226.06566399410238</v>
      </c>
      <c r="E529" s="234">
        <f t="shared" si="36"/>
        <v>226.06566399410238</v>
      </c>
      <c r="F529" s="239"/>
      <c r="G529" s="188" t="str">
        <f t="shared" si="33"/>
        <v/>
      </c>
      <c r="H529" s="236" t="str">
        <f t="shared" si="34"/>
        <v/>
      </c>
      <c r="I529" s="237"/>
    </row>
    <row r="530" spans="1:9">
      <c r="A530" s="232">
        <f t="shared" si="35"/>
        <v>528</v>
      </c>
      <c r="B530" s="233">
        <f>VLOOKUP(DATE(YEAR(Dat_01!B$2)-2,MONTH(Dat_01!B$2),1)+A530,'[4]grafico diario'!$A:$D,1,)</f>
        <v>45667</v>
      </c>
      <c r="C530" s="234">
        <f>VLOOKUP($B530,[4]IndEolico10!$D:$M,4)/1000</f>
        <v>304.74519300000003</v>
      </c>
      <c r="D530" s="235">
        <f>VLOOKUP($B530,[4]IndEolico10!$D:$M,7)/1000</f>
        <v>226.06566399410238</v>
      </c>
      <c r="E530" s="234">
        <f t="shared" si="36"/>
        <v>226.06566399410238</v>
      </c>
      <c r="F530" s="239"/>
      <c r="G530" s="188" t="str">
        <f t="shared" si="33"/>
        <v/>
      </c>
      <c r="H530" s="236" t="str">
        <f t="shared" si="34"/>
        <v/>
      </c>
      <c r="I530" s="237"/>
    </row>
    <row r="531" spans="1:9">
      <c r="A531" s="232">
        <f t="shared" si="35"/>
        <v>529</v>
      </c>
      <c r="B531" s="233">
        <f>VLOOKUP(DATE(YEAR(Dat_01!B$2)-2,MONTH(Dat_01!B$2),1)+A531,'[4]grafico diario'!$A:$D,1,)</f>
        <v>45668</v>
      </c>
      <c r="C531" s="234">
        <f>VLOOKUP($B531,[4]IndEolico10!$D:$M,4)/1000</f>
        <v>326.88237300000003</v>
      </c>
      <c r="D531" s="235">
        <f>VLOOKUP($B531,[4]IndEolico10!$D:$M,7)/1000</f>
        <v>226.06566399410238</v>
      </c>
      <c r="E531" s="234">
        <f t="shared" si="36"/>
        <v>226.06566399410238</v>
      </c>
      <c r="F531" s="239"/>
      <c r="G531" s="188" t="str">
        <f t="shared" si="33"/>
        <v/>
      </c>
      <c r="H531" s="236" t="str">
        <f t="shared" si="34"/>
        <v/>
      </c>
      <c r="I531" s="237"/>
    </row>
    <row r="532" spans="1:9">
      <c r="A532" s="232">
        <f t="shared" si="35"/>
        <v>530</v>
      </c>
      <c r="B532" s="233">
        <f>VLOOKUP(DATE(YEAR(Dat_01!B$2)-2,MONTH(Dat_01!B$2),1)+A532,'[4]grafico diario'!$A:$D,1,)</f>
        <v>45669</v>
      </c>
      <c r="C532" s="234">
        <f>VLOOKUP($B532,[4]IndEolico10!$D:$M,4)/1000</f>
        <v>284.63760100000002</v>
      </c>
      <c r="D532" s="235">
        <f>VLOOKUP($B532,[4]IndEolico10!$D:$M,7)/1000</f>
        <v>226.06566399410238</v>
      </c>
      <c r="E532" s="234">
        <f t="shared" si="36"/>
        <v>226.06566399410238</v>
      </c>
      <c r="F532" s="239"/>
      <c r="G532" s="188" t="str">
        <f t="shared" si="33"/>
        <v/>
      </c>
      <c r="H532" s="236" t="str">
        <f t="shared" si="34"/>
        <v/>
      </c>
      <c r="I532" s="237"/>
    </row>
    <row r="533" spans="1:9">
      <c r="A533" s="232">
        <f t="shared" si="35"/>
        <v>531</v>
      </c>
      <c r="B533" s="233">
        <f>VLOOKUP(DATE(YEAR(Dat_01!B$2)-2,MONTH(Dat_01!B$2),1)+A533,'[4]grafico diario'!$A:$D,1,)</f>
        <v>45670</v>
      </c>
      <c r="C533" s="234">
        <f>VLOOKUP($B533,[4]IndEolico10!$D:$M,4)/1000</f>
        <v>220.757533</v>
      </c>
      <c r="D533" s="235">
        <f>VLOOKUP($B533,[4]IndEolico10!$D:$M,7)/1000</f>
        <v>226.06566399410238</v>
      </c>
      <c r="E533" s="234">
        <f t="shared" si="36"/>
        <v>220.757533</v>
      </c>
      <c r="F533" s="239"/>
      <c r="G533" s="188" t="str">
        <f t="shared" si="33"/>
        <v/>
      </c>
      <c r="H533" s="236" t="str">
        <f t="shared" si="34"/>
        <v/>
      </c>
      <c r="I533" s="237"/>
    </row>
    <row r="534" spans="1:9">
      <c r="A534" s="232">
        <f t="shared" si="35"/>
        <v>532</v>
      </c>
      <c r="B534" s="233">
        <f>VLOOKUP(DATE(YEAR(Dat_01!B$2)-2,MONTH(Dat_01!B$2),1)+A534,'[4]grafico diario'!$A:$D,1,)</f>
        <v>45671</v>
      </c>
      <c r="C534" s="234">
        <f>VLOOKUP($B534,[4]IndEolico10!$D:$M,4)/1000</f>
        <v>113.3263</v>
      </c>
      <c r="D534" s="235">
        <f>VLOOKUP($B534,[4]IndEolico10!$D:$M,7)/1000</f>
        <v>226.06566399410238</v>
      </c>
      <c r="E534" s="234">
        <f t="shared" si="36"/>
        <v>113.3263</v>
      </c>
      <c r="F534" s="239"/>
      <c r="G534" s="188" t="str">
        <f t="shared" si="33"/>
        <v/>
      </c>
      <c r="H534" s="236" t="str">
        <f t="shared" si="34"/>
        <v/>
      </c>
      <c r="I534" s="237"/>
    </row>
    <row r="535" spans="1:9">
      <c r="A535" s="232">
        <f t="shared" ref="A535:A598" si="37">+A534+1</f>
        <v>533</v>
      </c>
      <c r="B535" s="233">
        <f>VLOOKUP(DATE(YEAR(Dat_01!B$2)-2,MONTH(Dat_01!B$2),1)+A535,'[4]grafico diario'!$A:$D,1,)</f>
        <v>45672</v>
      </c>
      <c r="C535" s="234">
        <f>VLOOKUP($B535,[4]IndEolico10!$D:$M,4)/1000</f>
        <v>165.77932100000001</v>
      </c>
      <c r="D535" s="235">
        <f>VLOOKUP($B535,[4]IndEolico10!$D:$M,7)/1000</f>
        <v>226.06566399410238</v>
      </c>
      <c r="E535" s="234">
        <f t="shared" ref="E535:E598" si="38">IF(C535&gt;D535,D535,C535)</f>
        <v>165.77932100000001</v>
      </c>
      <c r="F535" s="239"/>
      <c r="G535" s="188" t="str">
        <f t="shared" si="33"/>
        <v>E</v>
      </c>
      <c r="H535" s="236" t="str">
        <f t="shared" si="34"/>
        <v>226,1</v>
      </c>
      <c r="I535" s="237"/>
    </row>
    <row r="536" spans="1:9">
      <c r="A536" s="232">
        <f t="shared" si="37"/>
        <v>534</v>
      </c>
      <c r="B536" s="233">
        <f>VLOOKUP(DATE(YEAR(Dat_01!B$2)-2,MONTH(Dat_01!B$2),1)+A536,'[4]grafico diario'!$A:$D,1,)</f>
        <v>45673</v>
      </c>
      <c r="C536" s="234">
        <f>VLOOKUP($B536,[4]IndEolico10!$D:$M,4)/1000</f>
        <v>196.324063</v>
      </c>
      <c r="D536" s="235">
        <f>VLOOKUP($B536,[4]IndEolico10!$D:$M,7)/1000</f>
        <v>226.06566399410238</v>
      </c>
      <c r="E536" s="234">
        <f t="shared" si="38"/>
        <v>196.324063</v>
      </c>
      <c r="F536" s="239"/>
      <c r="G536" s="188" t="str">
        <f t="shared" si="33"/>
        <v/>
      </c>
      <c r="H536" s="236" t="str">
        <f t="shared" si="34"/>
        <v/>
      </c>
      <c r="I536" s="237"/>
    </row>
    <row r="537" spans="1:9">
      <c r="A537" s="232">
        <f t="shared" si="37"/>
        <v>535</v>
      </c>
      <c r="B537" s="233">
        <f>VLOOKUP(DATE(YEAR(Dat_01!B$2)-2,MONTH(Dat_01!B$2),1)+A537,'[4]grafico diario'!$A:$D,1,)</f>
        <v>45674</v>
      </c>
      <c r="C537" s="234">
        <f>VLOOKUP($B537,[4]IndEolico10!$D:$M,4)/1000</f>
        <v>111.412497</v>
      </c>
      <c r="D537" s="235">
        <f>VLOOKUP($B537,[4]IndEolico10!$D:$M,7)/1000</f>
        <v>226.06566399410238</v>
      </c>
      <c r="E537" s="234">
        <f t="shared" si="38"/>
        <v>111.412497</v>
      </c>
      <c r="F537" s="239"/>
      <c r="G537" s="188" t="str">
        <f t="shared" si="33"/>
        <v/>
      </c>
      <c r="H537" s="236" t="str">
        <f t="shared" si="34"/>
        <v/>
      </c>
      <c r="I537" s="237"/>
    </row>
    <row r="538" spans="1:9">
      <c r="A538" s="232">
        <f t="shared" si="37"/>
        <v>536</v>
      </c>
      <c r="B538" s="233">
        <f>VLOOKUP(DATE(YEAR(Dat_01!B$2)-2,MONTH(Dat_01!B$2),1)+A538,'[4]grafico diario'!$A:$D,1,)</f>
        <v>45675</v>
      </c>
      <c r="C538" s="234">
        <f>VLOOKUP($B538,[4]IndEolico10!$D:$M,4)/1000</f>
        <v>47.349745000000006</v>
      </c>
      <c r="D538" s="235">
        <f>VLOOKUP($B538,[4]IndEolico10!$D:$M,7)/1000</f>
        <v>226.06566399410238</v>
      </c>
      <c r="E538" s="234">
        <f t="shared" si="38"/>
        <v>47.349745000000006</v>
      </c>
      <c r="F538" s="239"/>
      <c r="G538" s="188" t="str">
        <f t="shared" si="33"/>
        <v/>
      </c>
      <c r="H538" s="236" t="str">
        <f t="shared" si="34"/>
        <v/>
      </c>
      <c r="I538" s="237"/>
    </row>
    <row r="539" spans="1:9">
      <c r="A539" s="232">
        <f t="shared" si="37"/>
        <v>537</v>
      </c>
      <c r="B539" s="233">
        <f>VLOOKUP(DATE(YEAR(Dat_01!B$2)-2,MONTH(Dat_01!B$2),1)+A539,'[4]grafico diario'!$A:$D,1,)</f>
        <v>45676</v>
      </c>
      <c r="C539" s="234">
        <f>VLOOKUP($B539,[4]IndEolico10!$D:$M,4)/1000</f>
        <v>97.682328999999996</v>
      </c>
      <c r="D539" s="235">
        <f>VLOOKUP($B539,[4]IndEolico10!$D:$M,7)/1000</f>
        <v>226.06566399410238</v>
      </c>
      <c r="E539" s="234">
        <f t="shared" si="38"/>
        <v>97.682328999999996</v>
      </c>
      <c r="F539" s="239"/>
      <c r="G539" s="188" t="str">
        <f t="shared" si="33"/>
        <v/>
      </c>
      <c r="H539" s="236" t="str">
        <f t="shared" si="34"/>
        <v/>
      </c>
      <c r="I539" s="237"/>
    </row>
    <row r="540" spans="1:9">
      <c r="A540" s="232">
        <f t="shared" si="37"/>
        <v>538</v>
      </c>
      <c r="B540" s="233">
        <f>VLOOKUP(DATE(YEAR(Dat_01!B$2)-2,MONTH(Dat_01!B$2),1)+A540,'[4]grafico diario'!$A:$D,1,)</f>
        <v>45677</v>
      </c>
      <c r="C540" s="234">
        <f>VLOOKUP($B540,[4]IndEolico10!$D:$M,4)/1000</f>
        <v>112.44127400000001</v>
      </c>
      <c r="D540" s="235">
        <f>VLOOKUP($B540,[4]IndEolico10!$D:$M,7)/1000</f>
        <v>226.06566399410238</v>
      </c>
      <c r="E540" s="234">
        <f t="shared" si="38"/>
        <v>112.44127400000001</v>
      </c>
      <c r="F540" s="239"/>
      <c r="G540" s="188" t="str">
        <f t="shared" si="33"/>
        <v/>
      </c>
      <c r="H540" s="236" t="str">
        <f t="shared" si="34"/>
        <v/>
      </c>
      <c r="I540" s="237"/>
    </row>
    <row r="541" spans="1:9">
      <c r="A541" s="232">
        <f t="shared" si="37"/>
        <v>539</v>
      </c>
      <c r="B541" s="233">
        <f>VLOOKUP(DATE(YEAR(Dat_01!B$2)-2,MONTH(Dat_01!B$2),1)+A541,'[4]grafico diario'!$A:$D,1,)</f>
        <v>45678</v>
      </c>
      <c r="C541" s="234">
        <f>VLOOKUP($B541,[4]IndEolico10!$D:$M,4)/1000</f>
        <v>199.057221</v>
      </c>
      <c r="D541" s="235">
        <f>VLOOKUP($B541,[4]IndEolico10!$D:$M,7)/1000</f>
        <v>226.06566399410238</v>
      </c>
      <c r="E541" s="234">
        <f t="shared" si="38"/>
        <v>199.057221</v>
      </c>
      <c r="F541" s="239"/>
      <c r="G541" s="188" t="str">
        <f t="shared" si="33"/>
        <v/>
      </c>
      <c r="H541" s="236" t="str">
        <f t="shared" si="34"/>
        <v/>
      </c>
      <c r="I541" s="237"/>
    </row>
    <row r="542" spans="1:9">
      <c r="A542" s="232">
        <f t="shared" si="37"/>
        <v>540</v>
      </c>
      <c r="B542" s="233">
        <f>VLOOKUP(DATE(YEAR(Dat_01!B$2)-2,MONTH(Dat_01!B$2),1)+A542,'[4]grafico diario'!$A:$D,1,)</f>
        <v>45679</v>
      </c>
      <c r="C542" s="234">
        <f>VLOOKUP($B542,[4]IndEolico10!$D:$M,4)/1000</f>
        <v>262.80624699999998</v>
      </c>
      <c r="D542" s="235">
        <f>VLOOKUP($B542,[4]IndEolico10!$D:$M,7)/1000</f>
        <v>226.06566399410238</v>
      </c>
      <c r="E542" s="234">
        <f t="shared" si="38"/>
        <v>226.06566399410238</v>
      </c>
      <c r="F542" s="239"/>
      <c r="G542" s="188" t="str">
        <f t="shared" si="33"/>
        <v/>
      </c>
      <c r="H542" s="236" t="str">
        <f t="shared" si="34"/>
        <v/>
      </c>
      <c r="I542" s="237"/>
    </row>
    <row r="543" spans="1:9">
      <c r="A543" s="232">
        <f t="shared" si="37"/>
        <v>541</v>
      </c>
      <c r="B543" s="233">
        <f>VLOOKUP(DATE(YEAR(Dat_01!B$2)-2,MONTH(Dat_01!B$2),1)+A543,'[4]grafico diario'!$A:$D,1,)</f>
        <v>45680</v>
      </c>
      <c r="C543" s="234">
        <f>VLOOKUP($B543,[4]IndEolico10!$D:$M,4)/1000</f>
        <v>152.31426099999999</v>
      </c>
      <c r="D543" s="235">
        <f>VLOOKUP($B543,[4]IndEolico10!$D:$M,7)/1000</f>
        <v>226.06566399410238</v>
      </c>
      <c r="E543" s="234">
        <f t="shared" si="38"/>
        <v>152.31426099999999</v>
      </c>
      <c r="F543" s="239"/>
      <c r="G543" s="188" t="str">
        <f t="shared" si="33"/>
        <v/>
      </c>
      <c r="H543" s="236" t="str">
        <f t="shared" si="34"/>
        <v/>
      </c>
      <c r="I543" s="237"/>
    </row>
    <row r="544" spans="1:9">
      <c r="A544" s="232">
        <f t="shared" si="37"/>
        <v>542</v>
      </c>
      <c r="B544" s="233">
        <f>VLOOKUP(DATE(YEAR(Dat_01!B$2)-2,MONTH(Dat_01!B$2),1)+A544,'[4]grafico diario'!$A:$D,1,)</f>
        <v>45681</v>
      </c>
      <c r="C544" s="234">
        <f>VLOOKUP($B544,[4]IndEolico10!$D:$M,4)/1000</f>
        <v>231.89339999999999</v>
      </c>
      <c r="D544" s="235">
        <f>VLOOKUP($B544,[4]IndEolico10!$D:$M,7)/1000</f>
        <v>226.06566399410238</v>
      </c>
      <c r="E544" s="234">
        <f t="shared" si="38"/>
        <v>226.06566399410238</v>
      </c>
      <c r="F544" s="239"/>
      <c r="G544" s="188" t="str">
        <f t="shared" si="33"/>
        <v/>
      </c>
      <c r="H544" s="236" t="str">
        <f t="shared" si="34"/>
        <v/>
      </c>
      <c r="I544" s="237"/>
    </row>
    <row r="545" spans="1:9">
      <c r="A545" s="232">
        <f t="shared" si="37"/>
        <v>543</v>
      </c>
      <c r="B545" s="233">
        <f>VLOOKUP(DATE(YEAR(Dat_01!B$2)-2,MONTH(Dat_01!B$2),1)+A545,'[4]grafico diario'!$A:$D,1,)</f>
        <v>45682</v>
      </c>
      <c r="C545" s="234">
        <f>VLOOKUP($B545,[4]IndEolico10!$D:$M,4)/1000</f>
        <v>298.60549800000001</v>
      </c>
      <c r="D545" s="235">
        <f>VLOOKUP($B545,[4]IndEolico10!$D:$M,7)/1000</f>
        <v>226.06566399410238</v>
      </c>
      <c r="E545" s="234">
        <f t="shared" si="38"/>
        <v>226.06566399410238</v>
      </c>
      <c r="F545" s="239"/>
      <c r="G545" s="188" t="str">
        <f t="shared" si="33"/>
        <v/>
      </c>
      <c r="H545" s="236" t="str">
        <f t="shared" si="34"/>
        <v/>
      </c>
      <c r="I545" s="237"/>
    </row>
    <row r="546" spans="1:9">
      <c r="A546" s="232">
        <f t="shared" si="37"/>
        <v>544</v>
      </c>
      <c r="B546" s="233">
        <f>VLOOKUP(DATE(YEAR(Dat_01!B$2)-2,MONTH(Dat_01!B$2),1)+A546,'[4]grafico diario'!$A:$D,1,)</f>
        <v>45683</v>
      </c>
      <c r="C546" s="234">
        <f>VLOOKUP($B546,[4]IndEolico10!$D:$M,4)/1000</f>
        <v>307.86237599999998</v>
      </c>
      <c r="D546" s="235">
        <f>VLOOKUP($B546,[4]IndEolico10!$D:$M,7)/1000</f>
        <v>226.06566399410238</v>
      </c>
      <c r="E546" s="234">
        <f t="shared" si="38"/>
        <v>226.06566399410238</v>
      </c>
      <c r="F546" s="239"/>
      <c r="G546" s="188" t="str">
        <f t="shared" si="33"/>
        <v/>
      </c>
      <c r="H546" s="236" t="str">
        <f t="shared" si="34"/>
        <v/>
      </c>
      <c r="I546" s="237"/>
    </row>
    <row r="547" spans="1:9">
      <c r="A547" s="232">
        <f t="shared" si="37"/>
        <v>545</v>
      </c>
      <c r="B547" s="233">
        <f>VLOOKUP(DATE(YEAR(Dat_01!B$2)-2,MONTH(Dat_01!B$2),1)+A547,'[4]grafico diario'!$A:$D,1,)</f>
        <v>45684</v>
      </c>
      <c r="C547" s="234">
        <f>VLOOKUP($B547,[4]IndEolico10!$D:$M,4)/1000</f>
        <v>394.80470199999996</v>
      </c>
      <c r="D547" s="235">
        <f>VLOOKUP($B547,[4]IndEolico10!$D:$M,7)/1000</f>
        <v>226.06566399410238</v>
      </c>
      <c r="E547" s="234">
        <f t="shared" si="38"/>
        <v>226.06566399410238</v>
      </c>
      <c r="F547" s="239"/>
      <c r="G547" s="188" t="str">
        <f t="shared" si="33"/>
        <v/>
      </c>
      <c r="H547" s="236" t="str">
        <f t="shared" si="34"/>
        <v/>
      </c>
      <c r="I547" s="237"/>
    </row>
    <row r="548" spans="1:9">
      <c r="A548" s="232">
        <f t="shared" si="37"/>
        <v>546</v>
      </c>
      <c r="B548" s="233">
        <f>VLOOKUP(DATE(YEAR(Dat_01!B$2)-2,MONTH(Dat_01!B$2),1)+A548,'[4]grafico diario'!$A:$D,1,)</f>
        <v>45685</v>
      </c>
      <c r="C548" s="234">
        <f>VLOOKUP($B548,[4]IndEolico10!$D:$M,4)/1000</f>
        <v>365.59122000000002</v>
      </c>
      <c r="D548" s="235">
        <f>VLOOKUP($B548,[4]IndEolico10!$D:$M,7)/1000</f>
        <v>226.06566399410238</v>
      </c>
      <c r="E548" s="234">
        <f t="shared" si="38"/>
        <v>226.06566399410238</v>
      </c>
      <c r="F548" s="239"/>
      <c r="G548" s="188" t="str">
        <f t="shared" si="33"/>
        <v/>
      </c>
      <c r="H548" s="236" t="str">
        <f t="shared" si="34"/>
        <v/>
      </c>
      <c r="I548" s="237"/>
    </row>
    <row r="549" spans="1:9">
      <c r="A549" s="232">
        <f t="shared" si="37"/>
        <v>547</v>
      </c>
      <c r="B549" s="233">
        <f>VLOOKUP(DATE(YEAR(Dat_01!B$2)-2,MONTH(Dat_01!B$2),1)+A549,'[4]grafico diario'!$A:$D,1,)</f>
        <v>45686</v>
      </c>
      <c r="C549" s="234">
        <f>VLOOKUP($B549,[4]IndEolico10!$D:$M,4)/1000</f>
        <v>335.67250899999993</v>
      </c>
      <c r="D549" s="235">
        <f>VLOOKUP($B549,[4]IndEolico10!$D:$M,7)/1000</f>
        <v>226.06566399410238</v>
      </c>
      <c r="E549" s="234">
        <f t="shared" si="38"/>
        <v>226.06566399410238</v>
      </c>
      <c r="F549" s="239"/>
      <c r="G549" s="188" t="str">
        <f t="shared" si="33"/>
        <v/>
      </c>
      <c r="H549" s="236" t="str">
        <f t="shared" si="34"/>
        <v/>
      </c>
      <c r="I549" s="237"/>
    </row>
    <row r="550" spans="1:9">
      <c r="A550" s="232">
        <f t="shared" si="37"/>
        <v>548</v>
      </c>
      <c r="B550" s="233">
        <f>VLOOKUP(DATE(YEAR(Dat_01!B$2)-2,MONTH(Dat_01!B$2),1)+A550,'[4]grafico diario'!$A:$D,1,)</f>
        <v>45687</v>
      </c>
      <c r="C550" s="234">
        <f>VLOOKUP($B550,[4]IndEolico10!$D:$M,4)/1000</f>
        <v>311.81872499999997</v>
      </c>
      <c r="D550" s="235">
        <f>VLOOKUP($B550,[4]IndEolico10!$D:$M,7)/1000</f>
        <v>226.06566399410238</v>
      </c>
      <c r="E550" s="234">
        <f t="shared" si="38"/>
        <v>226.06566399410238</v>
      </c>
      <c r="F550" s="239"/>
      <c r="G550" s="188" t="str">
        <f t="shared" si="33"/>
        <v/>
      </c>
      <c r="H550" s="236" t="str">
        <f t="shared" si="34"/>
        <v/>
      </c>
      <c r="I550" s="237"/>
    </row>
    <row r="551" spans="1:9">
      <c r="A551" s="232">
        <f t="shared" si="37"/>
        <v>549</v>
      </c>
      <c r="B551" s="233">
        <f>VLOOKUP(DATE(YEAR(Dat_01!B$2)-2,MONTH(Dat_01!B$2),1)+A551,'[4]grafico diario'!$A:$D,1,)</f>
        <v>45688</v>
      </c>
      <c r="C551" s="234">
        <f>VLOOKUP($B551,[4]IndEolico10!$D:$M,4)/1000</f>
        <v>202.58639499999998</v>
      </c>
      <c r="D551" s="235">
        <f>VLOOKUP($B551,[4]IndEolico10!$D:$M,7)/1000</f>
        <v>226.06566399410238</v>
      </c>
      <c r="E551" s="234">
        <f t="shared" si="38"/>
        <v>202.58639499999998</v>
      </c>
      <c r="F551" s="237"/>
      <c r="G551" s="188" t="str">
        <f t="shared" si="33"/>
        <v/>
      </c>
      <c r="H551" s="236" t="str">
        <f t="shared" si="34"/>
        <v/>
      </c>
      <c r="I551" s="237"/>
    </row>
    <row r="552" spans="1:9">
      <c r="A552" s="232">
        <f t="shared" si="37"/>
        <v>550</v>
      </c>
      <c r="B552" s="233">
        <f>VLOOKUP(DATE(YEAR(Dat_01!B$2)-2,MONTH(Dat_01!B$2),1)+A552,'[4]grafico diario'!$A:$D,1,)</f>
        <v>45689</v>
      </c>
      <c r="C552" s="234">
        <f>VLOOKUP($B552,[4]IndEolico10!$D:$M,4)/1000</f>
        <v>163.626349</v>
      </c>
      <c r="D552" s="235">
        <f>VLOOKUP($B552,[4]IndEolico10!$D:$M,7)/1000</f>
        <v>229.74777986474285</v>
      </c>
      <c r="E552" s="234">
        <f t="shared" si="38"/>
        <v>163.626349</v>
      </c>
      <c r="F552" s="237"/>
      <c r="G552" s="188" t="str">
        <f t="shared" si="33"/>
        <v/>
      </c>
      <c r="H552" s="236" t="str">
        <f t="shared" si="34"/>
        <v/>
      </c>
      <c r="I552" s="237"/>
    </row>
    <row r="553" spans="1:9">
      <c r="A553" s="232">
        <f t="shared" si="37"/>
        <v>551</v>
      </c>
      <c r="B553" s="233">
        <f>VLOOKUP(DATE(YEAR(Dat_01!B$2)-2,MONTH(Dat_01!B$2),1)+A553,'[4]grafico diario'!$A:$D,1,)</f>
        <v>45690</v>
      </c>
      <c r="C553" s="234">
        <f>VLOOKUP($B553,[4]IndEolico10!$D:$M,4)/1000</f>
        <v>103.74497100000001</v>
      </c>
      <c r="D553" s="235">
        <f>VLOOKUP($B553,[4]IndEolico10!$D:$M,7)/1000</f>
        <v>229.74777986474285</v>
      </c>
      <c r="E553" s="234">
        <f t="shared" si="38"/>
        <v>103.74497100000001</v>
      </c>
      <c r="F553" s="239"/>
      <c r="G553" s="188" t="str">
        <f t="shared" si="33"/>
        <v/>
      </c>
      <c r="H553" s="236" t="str">
        <f t="shared" si="34"/>
        <v/>
      </c>
      <c r="I553" s="237"/>
    </row>
    <row r="554" spans="1:9">
      <c r="A554" s="232">
        <f t="shared" si="37"/>
        <v>552</v>
      </c>
      <c r="B554" s="233">
        <f>VLOOKUP(DATE(YEAR(Dat_01!B$2)-2,MONTH(Dat_01!B$2),1)+A554,'[4]grafico diario'!$A:$D,1,)</f>
        <v>45691</v>
      </c>
      <c r="C554" s="234">
        <f>VLOOKUP($B554,[4]IndEolico10!$D:$M,4)/1000</f>
        <v>99.155101999999999</v>
      </c>
      <c r="D554" s="235">
        <f>VLOOKUP($B554,[4]IndEolico10!$D:$M,7)/1000</f>
        <v>229.74777986474285</v>
      </c>
      <c r="E554" s="234">
        <f t="shared" si="38"/>
        <v>99.155101999999999</v>
      </c>
      <c r="F554" s="239"/>
      <c r="G554" s="188" t="str">
        <f t="shared" si="33"/>
        <v/>
      </c>
      <c r="H554" s="236" t="str">
        <f t="shared" si="34"/>
        <v/>
      </c>
      <c r="I554" s="237"/>
    </row>
    <row r="555" spans="1:9">
      <c r="A555" s="232">
        <f t="shared" si="37"/>
        <v>553</v>
      </c>
      <c r="B555" s="233">
        <f>VLOOKUP(DATE(YEAR(Dat_01!B$2)-2,MONTH(Dat_01!B$2),1)+A555,'[4]grafico diario'!$A:$D,1,)</f>
        <v>45692</v>
      </c>
      <c r="C555" s="234">
        <f>VLOOKUP($B555,[4]IndEolico10!$D:$M,4)/1000</f>
        <v>54.182020999999999</v>
      </c>
      <c r="D555" s="235">
        <f>VLOOKUP($B555,[4]IndEolico10!$D:$M,7)/1000</f>
        <v>229.74777986474285</v>
      </c>
      <c r="E555" s="234">
        <f t="shared" si="38"/>
        <v>54.182020999999999</v>
      </c>
      <c r="F555" s="239"/>
      <c r="G555" s="188" t="str">
        <f t="shared" si="33"/>
        <v/>
      </c>
      <c r="H555" s="236" t="str">
        <f t="shared" si="34"/>
        <v/>
      </c>
      <c r="I555" s="237"/>
    </row>
    <row r="556" spans="1:9">
      <c r="A556" s="232">
        <f t="shared" si="37"/>
        <v>554</v>
      </c>
      <c r="B556" s="233">
        <f>VLOOKUP(DATE(YEAR(Dat_01!B$2)-2,MONTH(Dat_01!B$2),1)+A556,'[4]grafico diario'!$A:$D,1,)</f>
        <v>45693</v>
      </c>
      <c r="C556" s="234">
        <f>VLOOKUP($B556,[4]IndEolico10!$D:$M,4)/1000</f>
        <v>118.510643</v>
      </c>
      <c r="D556" s="235">
        <f>VLOOKUP($B556,[4]IndEolico10!$D:$M,7)/1000</f>
        <v>229.74777986474285</v>
      </c>
      <c r="E556" s="234">
        <f t="shared" si="38"/>
        <v>118.510643</v>
      </c>
      <c r="F556" s="239"/>
      <c r="G556" s="188" t="str">
        <f t="shared" si="33"/>
        <v/>
      </c>
      <c r="H556" s="236" t="str">
        <f t="shared" si="34"/>
        <v/>
      </c>
      <c r="I556" s="237"/>
    </row>
    <row r="557" spans="1:9">
      <c r="A557" s="232">
        <f t="shared" si="37"/>
        <v>555</v>
      </c>
      <c r="B557" s="233">
        <f>VLOOKUP(DATE(YEAR(Dat_01!B$2)-2,MONTH(Dat_01!B$2),1)+A557,'[4]grafico diario'!$A:$D,1,)</f>
        <v>45694</v>
      </c>
      <c r="C557" s="234">
        <f>VLOOKUP($B557,[4]IndEolico10!$D:$M,4)/1000</f>
        <v>46.500585000000001</v>
      </c>
      <c r="D557" s="235">
        <f>VLOOKUP($B557,[4]IndEolico10!$D:$M,7)/1000</f>
        <v>229.74777986474285</v>
      </c>
      <c r="E557" s="234">
        <f t="shared" si="38"/>
        <v>46.500585000000001</v>
      </c>
      <c r="F557" s="239"/>
      <c r="G557" s="188" t="str">
        <f t="shared" si="33"/>
        <v/>
      </c>
      <c r="H557" s="236" t="str">
        <f t="shared" si="34"/>
        <v/>
      </c>
      <c r="I557" s="237"/>
    </row>
    <row r="558" spans="1:9">
      <c r="A558" s="232">
        <f t="shared" si="37"/>
        <v>556</v>
      </c>
      <c r="B558" s="233">
        <f>VLOOKUP(DATE(YEAR(Dat_01!B$2)-2,MONTH(Dat_01!B$2),1)+A558,'[4]grafico diario'!$A:$D,1,)</f>
        <v>45695</v>
      </c>
      <c r="C558" s="234">
        <f>VLOOKUP($B558,[4]IndEolico10!$D:$M,4)/1000</f>
        <v>200.85959700000001</v>
      </c>
      <c r="D558" s="235">
        <f>VLOOKUP($B558,[4]IndEolico10!$D:$M,7)/1000</f>
        <v>229.74777986474285</v>
      </c>
      <c r="E558" s="234">
        <f t="shared" si="38"/>
        <v>200.85959700000001</v>
      </c>
      <c r="F558" s="239"/>
      <c r="G558" s="188" t="str">
        <f t="shared" si="33"/>
        <v/>
      </c>
      <c r="H558" s="236" t="str">
        <f t="shared" si="34"/>
        <v/>
      </c>
      <c r="I558" s="237"/>
    </row>
    <row r="559" spans="1:9">
      <c r="A559" s="232">
        <f t="shared" si="37"/>
        <v>557</v>
      </c>
      <c r="B559" s="233">
        <f>VLOOKUP(DATE(YEAR(Dat_01!B$2)-2,MONTH(Dat_01!B$2),1)+A559,'[4]grafico diario'!$A:$D,1,)</f>
        <v>45696</v>
      </c>
      <c r="C559" s="234">
        <f>VLOOKUP($B559,[4]IndEolico10!$D:$M,4)/1000</f>
        <v>164.775655</v>
      </c>
      <c r="D559" s="235">
        <f>VLOOKUP($B559,[4]IndEolico10!$D:$M,7)/1000</f>
        <v>229.74777986474285</v>
      </c>
      <c r="E559" s="234">
        <f t="shared" si="38"/>
        <v>164.775655</v>
      </c>
      <c r="F559" s="239"/>
      <c r="G559" s="188" t="str">
        <f t="shared" si="33"/>
        <v/>
      </c>
      <c r="H559" s="236" t="str">
        <f t="shared" si="34"/>
        <v/>
      </c>
      <c r="I559" s="237"/>
    </row>
    <row r="560" spans="1:9">
      <c r="A560" s="232">
        <f t="shared" si="37"/>
        <v>558</v>
      </c>
      <c r="B560" s="233">
        <f>VLOOKUP(DATE(YEAR(Dat_01!B$2)-2,MONTH(Dat_01!B$2),1)+A560,'[4]grafico diario'!$A:$D,1,)</f>
        <v>45697</v>
      </c>
      <c r="C560" s="234">
        <f>VLOOKUP($B560,[4]IndEolico10!$D:$M,4)/1000</f>
        <v>105.033641</v>
      </c>
      <c r="D560" s="235">
        <f>VLOOKUP($B560,[4]IndEolico10!$D:$M,7)/1000</f>
        <v>229.74777986474285</v>
      </c>
      <c r="E560" s="234">
        <f t="shared" si="38"/>
        <v>105.033641</v>
      </c>
      <c r="F560" s="239"/>
      <c r="G560" s="188" t="str">
        <f t="shared" si="33"/>
        <v/>
      </c>
      <c r="H560" s="236" t="str">
        <f t="shared" si="34"/>
        <v/>
      </c>
      <c r="I560" s="237"/>
    </row>
    <row r="561" spans="1:9">
      <c r="A561" s="232">
        <f t="shared" si="37"/>
        <v>559</v>
      </c>
      <c r="B561" s="233">
        <f>VLOOKUP(DATE(YEAR(Dat_01!B$2)-2,MONTH(Dat_01!B$2),1)+A561,'[4]grafico diario'!$A:$D,1,)</f>
        <v>45698</v>
      </c>
      <c r="C561" s="234">
        <f>VLOOKUP($B561,[4]IndEolico10!$D:$M,4)/1000</f>
        <v>91.194533000000007</v>
      </c>
      <c r="D561" s="235">
        <f>VLOOKUP($B561,[4]IndEolico10!$D:$M,7)/1000</f>
        <v>229.74777986474285</v>
      </c>
      <c r="E561" s="234">
        <f t="shared" si="38"/>
        <v>91.194533000000007</v>
      </c>
      <c r="F561" s="239"/>
      <c r="G561" s="188" t="str">
        <f t="shared" si="33"/>
        <v/>
      </c>
      <c r="H561" s="236" t="str">
        <f t="shared" si="34"/>
        <v/>
      </c>
      <c r="I561" s="237"/>
    </row>
    <row r="562" spans="1:9">
      <c r="A562" s="232">
        <f t="shared" si="37"/>
        <v>560</v>
      </c>
      <c r="B562" s="233">
        <f>VLOOKUP(DATE(YEAR(Dat_01!B$2)-2,MONTH(Dat_01!B$2),1)+A562,'[4]grafico diario'!$A:$D,1,)</f>
        <v>45699</v>
      </c>
      <c r="C562" s="234">
        <f>VLOOKUP($B562,[4]IndEolico10!$D:$M,4)/1000</f>
        <v>153.956177</v>
      </c>
      <c r="D562" s="235">
        <f>VLOOKUP($B562,[4]IndEolico10!$D:$M,7)/1000</f>
        <v>229.74777986474285</v>
      </c>
      <c r="E562" s="234">
        <f t="shared" si="38"/>
        <v>153.956177</v>
      </c>
      <c r="F562" s="239"/>
      <c r="G562" s="188" t="str">
        <f t="shared" si="33"/>
        <v/>
      </c>
      <c r="H562" s="236" t="str">
        <f t="shared" si="34"/>
        <v/>
      </c>
      <c r="I562" s="237"/>
    </row>
    <row r="563" spans="1:9">
      <c r="A563" s="232">
        <f t="shared" si="37"/>
        <v>561</v>
      </c>
      <c r="B563" s="233">
        <f>VLOOKUP(DATE(YEAR(Dat_01!B$2)-2,MONTH(Dat_01!B$2),1)+A563,'[4]grafico diario'!$A:$D,1,)</f>
        <v>45700</v>
      </c>
      <c r="C563" s="234">
        <f>VLOOKUP($B563,[4]IndEolico10!$D:$M,4)/1000</f>
        <v>196.06428400000001</v>
      </c>
      <c r="D563" s="235">
        <f>VLOOKUP($B563,[4]IndEolico10!$D:$M,7)/1000</f>
        <v>229.74777986474285</v>
      </c>
      <c r="E563" s="234">
        <f t="shared" si="38"/>
        <v>196.06428400000001</v>
      </c>
      <c r="F563" s="239"/>
      <c r="G563" s="188" t="str">
        <f t="shared" si="33"/>
        <v/>
      </c>
      <c r="H563" s="236" t="str">
        <f t="shared" si="34"/>
        <v/>
      </c>
      <c r="I563" s="237"/>
    </row>
    <row r="564" spans="1:9">
      <c r="A564" s="232">
        <f t="shared" si="37"/>
        <v>562</v>
      </c>
      <c r="B564" s="233">
        <f>VLOOKUP(DATE(YEAR(Dat_01!B$2)-2,MONTH(Dat_01!B$2),1)+A564,'[4]grafico diario'!$A:$D,1,)</f>
        <v>45701</v>
      </c>
      <c r="C564" s="234">
        <f>VLOOKUP($B564,[4]IndEolico10!$D:$M,4)/1000</f>
        <v>153.357359</v>
      </c>
      <c r="D564" s="235">
        <f>VLOOKUP($B564,[4]IndEolico10!$D:$M,7)/1000</f>
        <v>229.74777986474285</v>
      </c>
      <c r="E564" s="234">
        <f t="shared" si="38"/>
        <v>153.357359</v>
      </c>
      <c r="F564" s="239"/>
      <c r="G564" s="188" t="str">
        <f t="shared" si="33"/>
        <v/>
      </c>
      <c r="H564" s="236" t="str">
        <f t="shared" si="34"/>
        <v/>
      </c>
      <c r="I564" s="237"/>
    </row>
    <row r="565" spans="1:9">
      <c r="A565" s="232">
        <f t="shared" si="37"/>
        <v>563</v>
      </c>
      <c r="B565" s="233">
        <f>VLOOKUP(DATE(YEAR(Dat_01!B$2)-2,MONTH(Dat_01!B$2),1)+A565,'[4]grafico diario'!$A:$D,1,)</f>
        <v>45702</v>
      </c>
      <c r="C565" s="234">
        <f>VLOOKUP($B565,[4]IndEolico10!$D:$M,4)/1000</f>
        <v>105.507743</v>
      </c>
      <c r="D565" s="235">
        <f>VLOOKUP($B565,[4]IndEolico10!$D:$M,7)/1000</f>
        <v>229.74777986474285</v>
      </c>
      <c r="E565" s="234">
        <f t="shared" si="38"/>
        <v>105.507743</v>
      </c>
      <c r="F565" s="239"/>
      <c r="G565" s="188" t="str">
        <f t="shared" si="33"/>
        <v/>
      </c>
      <c r="H565" s="236" t="str">
        <f t="shared" si="34"/>
        <v/>
      </c>
      <c r="I565" s="237"/>
    </row>
    <row r="566" spans="1:9">
      <c r="A566" s="232">
        <f t="shared" si="37"/>
        <v>564</v>
      </c>
      <c r="B566" s="233">
        <f>VLOOKUP(DATE(YEAR(Dat_01!B$2)-2,MONTH(Dat_01!B$2),1)+A566,'[4]grafico diario'!$A:$D,1,)</f>
        <v>45703</v>
      </c>
      <c r="C566" s="234">
        <f>VLOOKUP($B566,[4]IndEolico10!$D:$M,4)/1000</f>
        <v>112.994186</v>
      </c>
      <c r="D566" s="235">
        <f>VLOOKUP($B566,[4]IndEolico10!$D:$M,7)/1000</f>
        <v>229.74777986474285</v>
      </c>
      <c r="E566" s="234">
        <f t="shared" si="38"/>
        <v>112.994186</v>
      </c>
      <c r="F566" s="239"/>
      <c r="G566" s="188" t="str">
        <f t="shared" si="33"/>
        <v>F</v>
      </c>
      <c r="H566" s="236" t="str">
        <f t="shared" si="34"/>
        <v>229,7</v>
      </c>
      <c r="I566" s="237"/>
    </row>
    <row r="567" spans="1:9">
      <c r="A567" s="232">
        <f t="shared" si="37"/>
        <v>565</v>
      </c>
      <c r="B567" s="233">
        <f>VLOOKUP(DATE(YEAR(Dat_01!B$2)-2,MONTH(Dat_01!B$2),1)+A567,'[4]grafico diario'!$A:$D,1,)</f>
        <v>45704</v>
      </c>
      <c r="C567" s="234">
        <f>VLOOKUP($B567,[4]IndEolico10!$D:$M,4)/1000</f>
        <v>58.922659000000003</v>
      </c>
      <c r="D567" s="235">
        <f>VLOOKUP($B567,[4]IndEolico10!$D:$M,7)/1000</f>
        <v>229.74777986474285</v>
      </c>
      <c r="E567" s="234">
        <f t="shared" si="38"/>
        <v>58.922659000000003</v>
      </c>
      <c r="F567" s="239"/>
      <c r="G567" s="188" t="str">
        <f t="shared" si="33"/>
        <v/>
      </c>
      <c r="H567" s="236" t="str">
        <f t="shared" si="34"/>
        <v/>
      </c>
      <c r="I567" s="237"/>
    </row>
    <row r="568" spans="1:9">
      <c r="A568" s="232">
        <f t="shared" si="37"/>
        <v>566</v>
      </c>
      <c r="B568" s="233">
        <f>VLOOKUP(DATE(YEAR(Dat_01!B$2)-2,MONTH(Dat_01!B$2),1)+A568,'[4]grafico diario'!$A:$D,1,)</f>
        <v>45705</v>
      </c>
      <c r="C568" s="234">
        <f>VLOOKUP($B568,[4]IndEolico10!$D:$M,4)/1000</f>
        <v>54.980528</v>
      </c>
      <c r="D568" s="235">
        <f>VLOOKUP($B568,[4]IndEolico10!$D:$M,7)/1000</f>
        <v>229.74777986474285</v>
      </c>
      <c r="E568" s="234">
        <f t="shared" si="38"/>
        <v>54.980528</v>
      </c>
      <c r="F568" s="239"/>
      <c r="G568" s="188" t="str">
        <f t="shared" si="33"/>
        <v/>
      </c>
      <c r="H568" s="236" t="str">
        <f t="shared" si="34"/>
        <v/>
      </c>
      <c r="I568" s="237"/>
    </row>
    <row r="569" spans="1:9">
      <c r="A569" s="232">
        <f t="shared" si="37"/>
        <v>567</v>
      </c>
      <c r="B569" s="233">
        <f>VLOOKUP(DATE(YEAR(Dat_01!B$2)-2,MONTH(Dat_01!B$2),1)+A569,'[4]grafico diario'!$A:$D,1,)</f>
        <v>45706</v>
      </c>
      <c r="C569" s="234">
        <f>VLOOKUP($B569,[4]IndEolico10!$D:$M,4)/1000</f>
        <v>178.12425399999998</v>
      </c>
      <c r="D569" s="235">
        <f>VLOOKUP($B569,[4]IndEolico10!$D:$M,7)/1000</f>
        <v>229.74777986474285</v>
      </c>
      <c r="E569" s="234">
        <f t="shared" si="38"/>
        <v>178.12425399999998</v>
      </c>
      <c r="F569" s="239"/>
      <c r="G569" s="188" t="str">
        <f t="shared" si="33"/>
        <v/>
      </c>
      <c r="H569" s="236" t="str">
        <f t="shared" si="34"/>
        <v/>
      </c>
      <c r="I569" s="237"/>
    </row>
    <row r="570" spans="1:9">
      <c r="A570" s="232">
        <f t="shared" si="37"/>
        <v>568</v>
      </c>
      <c r="B570" s="233">
        <f>VLOOKUP(DATE(YEAR(Dat_01!B$2)-2,MONTH(Dat_01!B$2),1)+A570,'[4]grafico diario'!$A:$D,1,)</f>
        <v>45707</v>
      </c>
      <c r="C570" s="234">
        <f>VLOOKUP($B570,[4]IndEolico10!$D:$M,4)/1000</f>
        <v>67.212444000000005</v>
      </c>
      <c r="D570" s="235">
        <f>VLOOKUP($B570,[4]IndEolico10!$D:$M,7)/1000</f>
        <v>229.74777986474285</v>
      </c>
      <c r="E570" s="234">
        <f t="shared" si="38"/>
        <v>67.212444000000005</v>
      </c>
      <c r="F570" s="239"/>
      <c r="G570" s="188" t="str">
        <f t="shared" si="33"/>
        <v/>
      </c>
      <c r="H570" s="236" t="str">
        <f t="shared" si="34"/>
        <v/>
      </c>
      <c r="I570" s="237"/>
    </row>
    <row r="571" spans="1:9">
      <c r="A571" s="232">
        <f t="shared" si="37"/>
        <v>569</v>
      </c>
      <c r="B571" s="233">
        <f>VLOOKUP(DATE(YEAR(Dat_01!B$2)-2,MONTH(Dat_01!B$2),1)+A571,'[4]grafico diario'!$A:$D,1,)</f>
        <v>45708</v>
      </c>
      <c r="C571" s="234">
        <f>VLOOKUP($B571,[4]IndEolico10!$D:$M,4)/1000</f>
        <v>109.511971</v>
      </c>
      <c r="D571" s="235">
        <f>VLOOKUP($B571,[4]IndEolico10!$D:$M,7)/1000</f>
        <v>229.74777986474285</v>
      </c>
      <c r="E571" s="234">
        <f t="shared" si="38"/>
        <v>109.511971</v>
      </c>
      <c r="F571" s="239"/>
      <c r="G571" s="188" t="str">
        <f t="shared" si="33"/>
        <v/>
      </c>
      <c r="H571" s="236" t="str">
        <f t="shared" si="34"/>
        <v/>
      </c>
      <c r="I571" s="237"/>
    </row>
    <row r="572" spans="1:9">
      <c r="A572" s="232">
        <f t="shared" si="37"/>
        <v>570</v>
      </c>
      <c r="B572" s="233">
        <f>VLOOKUP(DATE(YEAR(Dat_01!B$2)-2,MONTH(Dat_01!B$2),1)+A572,'[4]grafico diario'!$A:$D,1,)</f>
        <v>45709</v>
      </c>
      <c r="C572" s="234">
        <f>VLOOKUP($B572,[4]IndEolico10!$D:$M,4)/1000</f>
        <v>290.54964400000006</v>
      </c>
      <c r="D572" s="235">
        <f>VLOOKUP($B572,[4]IndEolico10!$D:$M,7)/1000</f>
        <v>229.74777986474285</v>
      </c>
      <c r="E572" s="234">
        <f t="shared" si="38"/>
        <v>229.74777986474285</v>
      </c>
      <c r="F572" s="239"/>
      <c r="G572" s="188" t="str">
        <f t="shared" si="33"/>
        <v/>
      </c>
      <c r="H572" s="236" t="str">
        <f t="shared" si="34"/>
        <v/>
      </c>
      <c r="I572" s="237"/>
    </row>
    <row r="573" spans="1:9">
      <c r="A573" s="232">
        <f t="shared" si="37"/>
        <v>571</v>
      </c>
      <c r="B573" s="233">
        <f>VLOOKUP(DATE(YEAR(Dat_01!B$2)-2,MONTH(Dat_01!B$2),1)+A573,'[4]grafico diario'!$A:$D,1,)</f>
        <v>45710</v>
      </c>
      <c r="C573" s="234">
        <f>VLOOKUP($B573,[4]IndEolico10!$D:$M,4)/1000</f>
        <v>130.81857600000001</v>
      </c>
      <c r="D573" s="235">
        <f>VLOOKUP($B573,[4]IndEolico10!$D:$M,7)/1000</f>
        <v>229.74777986474285</v>
      </c>
      <c r="E573" s="234">
        <f t="shared" si="38"/>
        <v>130.81857600000001</v>
      </c>
      <c r="F573" s="239"/>
      <c r="G573" s="188" t="str">
        <f t="shared" si="33"/>
        <v/>
      </c>
      <c r="H573" s="236" t="str">
        <f t="shared" si="34"/>
        <v/>
      </c>
      <c r="I573" s="237"/>
    </row>
    <row r="574" spans="1:9">
      <c r="A574" s="232">
        <f t="shared" si="37"/>
        <v>572</v>
      </c>
      <c r="B574" s="233">
        <f>VLOOKUP(DATE(YEAR(Dat_01!B$2)-2,MONTH(Dat_01!B$2),1)+A574,'[4]grafico diario'!$A:$D,1,)</f>
        <v>45711</v>
      </c>
      <c r="C574" s="234">
        <f>VLOOKUP($B574,[4]IndEolico10!$D:$M,4)/1000</f>
        <v>110.00107500000001</v>
      </c>
      <c r="D574" s="235">
        <f>VLOOKUP($B574,[4]IndEolico10!$D:$M,7)/1000</f>
        <v>229.74777986474285</v>
      </c>
      <c r="E574" s="234">
        <f t="shared" si="38"/>
        <v>110.00107500000001</v>
      </c>
      <c r="F574" s="239"/>
      <c r="G574" s="188" t="str">
        <f t="shared" si="33"/>
        <v/>
      </c>
      <c r="H574" s="236" t="str">
        <f t="shared" si="34"/>
        <v/>
      </c>
      <c r="I574" s="237"/>
    </row>
    <row r="575" spans="1:9">
      <c r="A575" s="232">
        <f t="shared" si="37"/>
        <v>573</v>
      </c>
      <c r="B575" s="233">
        <f>VLOOKUP(DATE(YEAR(Dat_01!B$2)-2,MONTH(Dat_01!B$2),1)+A575,'[4]grafico diario'!$A:$D,1,)</f>
        <v>45712</v>
      </c>
      <c r="C575" s="234">
        <f>VLOOKUP($B575,[4]IndEolico10!$D:$M,4)/1000</f>
        <v>189.55330799999999</v>
      </c>
      <c r="D575" s="235">
        <f>VLOOKUP($B575,[4]IndEolico10!$D:$M,7)/1000</f>
        <v>229.74777986474285</v>
      </c>
      <c r="E575" s="234">
        <f t="shared" si="38"/>
        <v>189.55330799999999</v>
      </c>
      <c r="F575" s="239"/>
      <c r="G575" s="188" t="str">
        <f t="shared" si="33"/>
        <v/>
      </c>
      <c r="H575" s="236" t="str">
        <f t="shared" si="34"/>
        <v/>
      </c>
      <c r="I575" s="237"/>
    </row>
    <row r="576" spans="1:9">
      <c r="A576" s="232">
        <f t="shared" si="37"/>
        <v>574</v>
      </c>
      <c r="B576" s="233">
        <f>VLOOKUP(DATE(YEAR(Dat_01!B$2)-2,MONTH(Dat_01!B$2),1)+A576,'[4]grafico diario'!$A:$D,1,)</f>
        <v>45713</v>
      </c>
      <c r="C576" s="234">
        <f>VLOOKUP($B576,[4]IndEolico10!$D:$M,4)/1000</f>
        <v>271.48519199999998</v>
      </c>
      <c r="D576" s="235">
        <f>VLOOKUP($B576,[4]IndEolico10!$D:$M,7)/1000</f>
        <v>229.74777986474285</v>
      </c>
      <c r="E576" s="234">
        <f t="shared" si="38"/>
        <v>229.74777986474285</v>
      </c>
      <c r="F576" s="239"/>
      <c r="G576" s="188" t="str">
        <f t="shared" si="33"/>
        <v/>
      </c>
      <c r="H576" s="236" t="str">
        <f t="shared" si="34"/>
        <v/>
      </c>
      <c r="I576" s="237"/>
    </row>
    <row r="577" spans="1:9">
      <c r="A577" s="232">
        <f t="shared" si="37"/>
        <v>575</v>
      </c>
      <c r="B577" s="233">
        <f>VLOOKUP(DATE(YEAR(Dat_01!B$2)-2,MONTH(Dat_01!B$2),1)+A577,'[4]grafico diario'!$A:$D,1,)</f>
        <v>45714</v>
      </c>
      <c r="C577" s="234">
        <f>VLOOKUP($B577,[4]IndEolico10!$D:$M,4)/1000</f>
        <v>114.36595799999999</v>
      </c>
      <c r="D577" s="235">
        <f>VLOOKUP($B577,[4]IndEolico10!$D:$M,7)/1000</f>
        <v>229.74777986474285</v>
      </c>
      <c r="E577" s="234">
        <f t="shared" si="38"/>
        <v>114.36595799999999</v>
      </c>
      <c r="F577" s="239"/>
      <c r="G577" s="188" t="str">
        <f t="shared" si="33"/>
        <v/>
      </c>
      <c r="H577" s="236" t="str">
        <f t="shared" si="34"/>
        <v/>
      </c>
      <c r="I577" s="237"/>
    </row>
    <row r="578" spans="1:9">
      <c r="A578" s="232">
        <f t="shared" si="37"/>
        <v>576</v>
      </c>
      <c r="B578" s="233">
        <f>VLOOKUP(DATE(YEAR(Dat_01!B$2)-2,MONTH(Dat_01!B$2),1)+A578,'[4]grafico diario'!$A:$D,1,)</f>
        <v>45715</v>
      </c>
      <c r="C578" s="234">
        <f>VLOOKUP($B578,[4]IndEolico10!$D:$M,4)/1000</f>
        <v>32.263058000000001</v>
      </c>
      <c r="D578" s="235">
        <f>VLOOKUP($B578,[4]IndEolico10!$D:$M,7)/1000</f>
        <v>229.74777986474285</v>
      </c>
      <c r="E578" s="234">
        <f t="shared" si="38"/>
        <v>32.263058000000001</v>
      </c>
      <c r="F578" s="239"/>
      <c r="G578" s="188" t="str">
        <f t="shared" si="33"/>
        <v/>
      </c>
      <c r="H578" s="236" t="str">
        <f t="shared" si="34"/>
        <v/>
      </c>
      <c r="I578" s="237"/>
    </row>
    <row r="579" spans="1:9">
      <c r="A579" s="232">
        <f t="shared" si="37"/>
        <v>577</v>
      </c>
      <c r="B579" s="233">
        <f>VLOOKUP(DATE(YEAR(Dat_01!B$2)-2,MONTH(Dat_01!B$2),1)+A579,'[4]grafico diario'!$A:$D,1,)</f>
        <v>45716</v>
      </c>
      <c r="C579" s="234">
        <f>VLOOKUP($B579,[4]IndEolico10!$D:$M,4)/1000</f>
        <v>167.02051499999999</v>
      </c>
      <c r="D579" s="235">
        <f>VLOOKUP($B579,[4]IndEolico10!$D:$M,7)/1000</f>
        <v>229.74777986474285</v>
      </c>
      <c r="E579" s="234">
        <f t="shared" si="38"/>
        <v>167.02051499999999</v>
      </c>
      <c r="F579" s="239"/>
      <c r="G579" s="188" t="str">
        <f t="shared" ref="G579:G642" si="39">IF(DAY(B579)=15,IF(MONTH(B579)=1,"E",IF(MONTH(B579)=2,"F",IF(MONTH(B579)=3,"M",IF(MONTH(B579)=4,"A",IF(MONTH(B579)=5,"M",IF(MONTH(B579)=6,"J",IF(MONTH(B579)=7,"J",IF(MONTH(B579)=8,"A",IF(MONTH(B579)=9,"S",IF(MONTH(B579)=10,"O",IF(MONTH(B579)=11,"N",IF(MONTH(B579)=12,"D","")))))))))))),"")</f>
        <v/>
      </c>
      <c r="H579" s="236" t="str">
        <f t="shared" ref="H579:H642" si="40">IF(DAY($B579)=15,TEXT(D579,"#,0"),"")</f>
        <v/>
      </c>
      <c r="I579" s="237"/>
    </row>
    <row r="580" spans="1:9">
      <c r="A580" s="232">
        <f t="shared" si="37"/>
        <v>578</v>
      </c>
      <c r="B580" s="233">
        <f>VLOOKUP(DATE(YEAR(Dat_01!B$2)-2,MONTH(Dat_01!B$2),1)+A580,'[4]grafico diario'!$A:$D,1,)</f>
        <v>45717</v>
      </c>
      <c r="C580" s="234">
        <f>VLOOKUP($B580,[4]IndEolico10!$D:$M,4)/1000</f>
        <v>313.113654</v>
      </c>
      <c r="D580" s="235">
        <f>VLOOKUP($B580,[4]IndEolico10!$D:$M,7)/1000</f>
        <v>229.89029782985438</v>
      </c>
      <c r="E580" s="234">
        <f t="shared" si="38"/>
        <v>229.89029782985438</v>
      </c>
      <c r="F580" s="239"/>
      <c r="G580" s="188" t="str">
        <f t="shared" si="39"/>
        <v/>
      </c>
      <c r="H580" s="236" t="str">
        <f t="shared" si="40"/>
        <v/>
      </c>
      <c r="I580" s="237"/>
    </row>
    <row r="581" spans="1:9">
      <c r="A581" s="232">
        <f t="shared" si="37"/>
        <v>579</v>
      </c>
      <c r="B581" s="233">
        <f>VLOOKUP(DATE(YEAR(Dat_01!B$2)-2,MONTH(Dat_01!B$2),1)+A581,'[4]grafico diario'!$A:$D,1,)</f>
        <v>45718</v>
      </c>
      <c r="C581" s="234">
        <f>VLOOKUP($B581,[4]IndEolico10!$D:$M,4)/1000</f>
        <v>277.32445200000001</v>
      </c>
      <c r="D581" s="235">
        <f>VLOOKUP($B581,[4]IndEolico10!$D:$M,7)/1000</f>
        <v>229.89029782985438</v>
      </c>
      <c r="E581" s="234">
        <f t="shared" si="38"/>
        <v>229.89029782985438</v>
      </c>
      <c r="F581" s="237"/>
      <c r="G581" s="188" t="str">
        <f t="shared" si="39"/>
        <v/>
      </c>
      <c r="H581" s="236" t="str">
        <f t="shared" si="40"/>
        <v/>
      </c>
      <c r="I581" s="237"/>
    </row>
    <row r="582" spans="1:9">
      <c r="A582" s="232">
        <f t="shared" si="37"/>
        <v>580</v>
      </c>
      <c r="B582" s="233">
        <f>VLOOKUP(DATE(YEAR(Dat_01!B$2)-2,MONTH(Dat_01!B$2),1)+A582,'[4]grafico diario'!$A:$D,1,)</f>
        <v>45719</v>
      </c>
      <c r="C582" s="234">
        <f>VLOOKUP($B582,[4]IndEolico10!$D:$M,4)/1000</f>
        <v>244.36342800000003</v>
      </c>
      <c r="D582" s="235">
        <f>VLOOKUP($B582,[4]IndEolico10!$D:$M,7)/1000</f>
        <v>229.89029782985438</v>
      </c>
      <c r="E582" s="234">
        <f t="shared" si="38"/>
        <v>229.89029782985438</v>
      </c>
      <c r="F582" s="237"/>
      <c r="G582" s="188" t="str">
        <f t="shared" si="39"/>
        <v/>
      </c>
      <c r="H582" s="236" t="str">
        <f t="shared" si="40"/>
        <v/>
      </c>
      <c r="I582" s="237"/>
    </row>
    <row r="583" spans="1:9">
      <c r="A583" s="232">
        <f t="shared" si="37"/>
        <v>581</v>
      </c>
      <c r="B583" s="233">
        <f>VLOOKUP(DATE(YEAR(Dat_01!B$2)-2,MONTH(Dat_01!B$2),1)+A583,'[4]grafico diario'!$A:$D,1,)</f>
        <v>45720</v>
      </c>
      <c r="C583" s="234">
        <f>VLOOKUP($B583,[4]IndEolico10!$D:$M,4)/1000</f>
        <v>243.70677499999999</v>
      </c>
      <c r="D583" s="235">
        <f>VLOOKUP($B583,[4]IndEolico10!$D:$M,7)/1000</f>
        <v>229.89029782985438</v>
      </c>
      <c r="E583" s="234">
        <f t="shared" si="38"/>
        <v>229.89029782985438</v>
      </c>
      <c r="F583" s="239"/>
      <c r="G583" s="188" t="str">
        <f t="shared" si="39"/>
        <v/>
      </c>
      <c r="H583" s="236" t="str">
        <f t="shared" si="40"/>
        <v/>
      </c>
      <c r="I583" s="237"/>
    </row>
    <row r="584" spans="1:9">
      <c r="A584" s="232">
        <f t="shared" si="37"/>
        <v>582</v>
      </c>
      <c r="B584" s="233">
        <f>VLOOKUP(DATE(YEAR(Dat_01!B$2)-2,MONTH(Dat_01!B$2),1)+A584,'[4]grafico diario'!$A:$D,1,)</f>
        <v>45721</v>
      </c>
      <c r="C584" s="234">
        <f>VLOOKUP($B584,[4]IndEolico10!$D:$M,4)/1000</f>
        <v>258.88388200000003</v>
      </c>
      <c r="D584" s="235">
        <f>VLOOKUP($B584,[4]IndEolico10!$D:$M,7)/1000</f>
        <v>229.89029782985438</v>
      </c>
      <c r="E584" s="234">
        <f t="shared" si="38"/>
        <v>229.89029782985438</v>
      </c>
      <c r="F584" s="239"/>
      <c r="G584" s="188" t="str">
        <f t="shared" si="39"/>
        <v/>
      </c>
      <c r="H584" s="236" t="str">
        <f t="shared" si="40"/>
        <v/>
      </c>
      <c r="I584" s="237"/>
    </row>
    <row r="585" spans="1:9">
      <c r="A585" s="232">
        <f t="shared" si="37"/>
        <v>583</v>
      </c>
      <c r="B585" s="233">
        <f>VLOOKUP(DATE(YEAR(Dat_01!B$2)-2,MONTH(Dat_01!B$2),1)+A585,'[4]grafico diario'!$A:$D,1,)</f>
        <v>45722</v>
      </c>
      <c r="C585" s="234">
        <f>VLOOKUP($B585,[4]IndEolico10!$D:$M,4)/1000</f>
        <v>246.04940400000001</v>
      </c>
      <c r="D585" s="235">
        <f>VLOOKUP($B585,[4]IndEolico10!$D:$M,7)/1000</f>
        <v>229.89029782985438</v>
      </c>
      <c r="E585" s="234">
        <f t="shared" si="38"/>
        <v>229.89029782985438</v>
      </c>
      <c r="F585" s="239"/>
      <c r="G585" s="188" t="str">
        <f t="shared" si="39"/>
        <v/>
      </c>
      <c r="H585" s="236" t="str">
        <f t="shared" si="40"/>
        <v/>
      </c>
      <c r="I585" s="237"/>
    </row>
    <row r="586" spans="1:9">
      <c r="A586" s="232">
        <f t="shared" si="37"/>
        <v>584</v>
      </c>
      <c r="B586" s="233">
        <f>VLOOKUP(DATE(YEAR(Dat_01!B$2)-2,MONTH(Dat_01!B$2),1)+A586,'[4]grafico diario'!$A:$D,1,)</f>
        <v>45723</v>
      </c>
      <c r="C586" s="234">
        <f>VLOOKUP($B586,[4]IndEolico10!$D:$M,4)/1000</f>
        <v>287.27360700000003</v>
      </c>
      <c r="D586" s="235">
        <f>VLOOKUP($B586,[4]IndEolico10!$D:$M,7)/1000</f>
        <v>229.89029782985438</v>
      </c>
      <c r="E586" s="234">
        <f t="shared" si="38"/>
        <v>229.89029782985438</v>
      </c>
      <c r="F586" s="239"/>
      <c r="G586" s="188" t="str">
        <f t="shared" si="39"/>
        <v/>
      </c>
      <c r="H586" s="236" t="str">
        <f t="shared" si="40"/>
        <v/>
      </c>
      <c r="I586" s="237"/>
    </row>
    <row r="587" spans="1:9">
      <c r="A587" s="232">
        <f t="shared" si="37"/>
        <v>585</v>
      </c>
      <c r="B587" s="233">
        <f>VLOOKUP(DATE(YEAR(Dat_01!B$2)-2,MONTH(Dat_01!B$2),1)+A587,'[4]grafico diario'!$A:$D,1,)</f>
        <v>45724</v>
      </c>
      <c r="C587" s="234">
        <f>VLOOKUP($B587,[4]IndEolico10!$D:$M,4)/1000</f>
        <v>346.97692999999998</v>
      </c>
      <c r="D587" s="235">
        <f>VLOOKUP($B587,[4]IndEolico10!$D:$M,7)/1000</f>
        <v>229.89029782985438</v>
      </c>
      <c r="E587" s="234">
        <f t="shared" si="38"/>
        <v>229.89029782985438</v>
      </c>
      <c r="F587" s="239"/>
      <c r="G587" s="188" t="str">
        <f t="shared" si="39"/>
        <v/>
      </c>
      <c r="H587" s="236" t="str">
        <f t="shared" si="40"/>
        <v/>
      </c>
      <c r="I587" s="237"/>
    </row>
    <row r="588" spans="1:9">
      <c r="A588" s="232">
        <f t="shared" si="37"/>
        <v>586</v>
      </c>
      <c r="B588" s="233">
        <f>VLOOKUP(DATE(YEAR(Dat_01!B$2)-2,MONTH(Dat_01!B$2),1)+A588,'[4]grafico diario'!$A:$D,1,)</f>
        <v>45725</v>
      </c>
      <c r="C588" s="234">
        <f>VLOOKUP($B588,[4]IndEolico10!$D:$M,4)/1000</f>
        <v>173.339676</v>
      </c>
      <c r="D588" s="235">
        <f>VLOOKUP($B588,[4]IndEolico10!$D:$M,7)/1000</f>
        <v>229.89029782985438</v>
      </c>
      <c r="E588" s="234">
        <f t="shared" si="38"/>
        <v>173.339676</v>
      </c>
      <c r="F588" s="239"/>
      <c r="G588" s="188" t="str">
        <f t="shared" si="39"/>
        <v/>
      </c>
      <c r="H588" s="236" t="str">
        <f t="shared" si="40"/>
        <v/>
      </c>
      <c r="I588" s="237"/>
    </row>
    <row r="589" spans="1:9">
      <c r="A589" s="232">
        <f t="shared" si="37"/>
        <v>587</v>
      </c>
      <c r="B589" s="233">
        <f>VLOOKUP(DATE(YEAR(Dat_01!B$2)-2,MONTH(Dat_01!B$2),1)+A589,'[4]grafico diario'!$A:$D,1,)</f>
        <v>45726</v>
      </c>
      <c r="C589" s="234">
        <f>VLOOKUP($B589,[4]IndEolico10!$D:$M,4)/1000</f>
        <v>136.982891</v>
      </c>
      <c r="D589" s="235">
        <f>VLOOKUP($B589,[4]IndEolico10!$D:$M,7)/1000</f>
        <v>229.89029782985438</v>
      </c>
      <c r="E589" s="234">
        <f t="shared" si="38"/>
        <v>136.982891</v>
      </c>
      <c r="F589" s="239"/>
      <c r="G589" s="188" t="str">
        <f t="shared" si="39"/>
        <v/>
      </c>
      <c r="H589" s="236" t="str">
        <f t="shared" si="40"/>
        <v/>
      </c>
      <c r="I589" s="237"/>
    </row>
    <row r="590" spans="1:9">
      <c r="A590" s="232">
        <f t="shared" si="37"/>
        <v>588</v>
      </c>
      <c r="B590" s="233">
        <f>VLOOKUP(DATE(YEAR(Dat_01!B$2)-2,MONTH(Dat_01!B$2),1)+A590,'[4]grafico diario'!$A:$D,1,)</f>
        <v>45727</v>
      </c>
      <c r="C590" s="234">
        <f>VLOOKUP($B590,[4]IndEolico10!$D:$M,4)/1000</f>
        <v>181.49984499999999</v>
      </c>
      <c r="D590" s="235">
        <f>VLOOKUP($B590,[4]IndEolico10!$D:$M,7)/1000</f>
        <v>229.89029782985438</v>
      </c>
      <c r="E590" s="234">
        <f t="shared" si="38"/>
        <v>181.49984499999999</v>
      </c>
      <c r="F590" s="239"/>
      <c r="G590" s="188" t="str">
        <f t="shared" si="39"/>
        <v/>
      </c>
      <c r="H590" s="236" t="str">
        <f t="shared" si="40"/>
        <v/>
      </c>
      <c r="I590" s="237"/>
    </row>
    <row r="591" spans="1:9">
      <c r="A591" s="232">
        <f t="shared" si="37"/>
        <v>589</v>
      </c>
      <c r="B591" s="233">
        <f>VLOOKUP(DATE(YEAR(Dat_01!B$2)-2,MONTH(Dat_01!B$2),1)+A591,'[4]grafico diario'!$A:$D,1,)</f>
        <v>45728</v>
      </c>
      <c r="C591" s="234">
        <f>VLOOKUP($B591,[4]IndEolico10!$D:$M,4)/1000</f>
        <v>198.76046500000001</v>
      </c>
      <c r="D591" s="235">
        <f>VLOOKUP($B591,[4]IndEolico10!$D:$M,7)/1000</f>
        <v>229.89029782985438</v>
      </c>
      <c r="E591" s="234">
        <f t="shared" si="38"/>
        <v>198.76046500000001</v>
      </c>
      <c r="F591" s="239"/>
      <c r="G591" s="188" t="str">
        <f t="shared" si="39"/>
        <v/>
      </c>
      <c r="H591" s="236" t="str">
        <f t="shared" si="40"/>
        <v/>
      </c>
      <c r="I591" s="237"/>
    </row>
    <row r="592" spans="1:9">
      <c r="A592" s="232">
        <f t="shared" si="37"/>
        <v>590</v>
      </c>
      <c r="B592" s="233">
        <f>VLOOKUP(DATE(YEAR(Dat_01!B$2)-2,MONTH(Dat_01!B$2),1)+A592,'[4]grafico diario'!$A:$D,1,)</f>
        <v>45729</v>
      </c>
      <c r="C592" s="234">
        <f>VLOOKUP($B592,[4]IndEolico10!$D:$M,4)/1000</f>
        <v>181.16058100000001</v>
      </c>
      <c r="D592" s="235">
        <f>VLOOKUP($B592,[4]IndEolico10!$D:$M,7)/1000</f>
        <v>229.89029782985438</v>
      </c>
      <c r="E592" s="234">
        <f t="shared" si="38"/>
        <v>181.16058100000001</v>
      </c>
      <c r="F592" s="239"/>
      <c r="G592" s="188" t="str">
        <f t="shared" si="39"/>
        <v/>
      </c>
      <c r="H592" s="236" t="str">
        <f t="shared" si="40"/>
        <v/>
      </c>
      <c r="I592" s="237"/>
    </row>
    <row r="593" spans="1:9">
      <c r="A593" s="232">
        <f t="shared" si="37"/>
        <v>591</v>
      </c>
      <c r="B593" s="233">
        <f>VLOOKUP(DATE(YEAR(Dat_01!B$2)-2,MONTH(Dat_01!B$2),1)+A593,'[4]grafico diario'!$A:$D,1,)</f>
        <v>45730</v>
      </c>
      <c r="C593" s="234">
        <f>VLOOKUP($B593,[4]IndEolico10!$D:$M,4)/1000</f>
        <v>213.685439</v>
      </c>
      <c r="D593" s="235">
        <f>VLOOKUP($B593,[4]IndEolico10!$D:$M,7)/1000</f>
        <v>229.89029782985438</v>
      </c>
      <c r="E593" s="234">
        <f t="shared" si="38"/>
        <v>213.685439</v>
      </c>
      <c r="F593" s="239"/>
      <c r="G593" s="188" t="str">
        <f t="shared" si="39"/>
        <v/>
      </c>
      <c r="H593" s="236" t="str">
        <f t="shared" si="40"/>
        <v/>
      </c>
      <c r="I593" s="237"/>
    </row>
    <row r="594" spans="1:9">
      <c r="A594" s="232">
        <f t="shared" si="37"/>
        <v>592</v>
      </c>
      <c r="B594" s="233">
        <f>VLOOKUP(DATE(YEAR(Dat_01!B$2)-2,MONTH(Dat_01!B$2),1)+A594,'[4]grafico diario'!$A:$D,1,)</f>
        <v>45731</v>
      </c>
      <c r="C594" s="234">
        <f>VLOOKUP($B594,[4]IndEolico10!$D:$M,4)/1000</f>
        <v>142.95814899999999</v>
      </c>
      <c r="D594" s="235">
        <f>VLOOKUP($B594,[4]IndEolico10!$D:$M,7)/1000</f>
        <v>229.89029782985438</v>
      </c>
      <c r="E594" s="234">
        <f t="shared" si="38"/>
        <v>142.95814899999999</v>
      </c>
      <c r="F594" s="239"/>
      <c r="G594" s="188" t="str">
        <f t="shared" si="39"/>
        <v>M</v>
      </c>
      <c r="H594" s="236" t="str">
        <f t="shared" si="40"/>
        <v>229,9</v>
      </c>
      <c r="I594" s="237"/>
    </row>
    <row r="595" spans="1:9">
      <c r="A595" s="232">
        <f t="shared" si="37"/>
        <v>593</v>
      </c>
      <c r="B595" s="233">
        <f>VLOOKUP(DATE(YEAR(Dat_01!B$2)-2,MONTH(Dat_01!B$2),1)+A595,'[4]grafico diario'!$A:$D,1,)</f>
        <v>45732</v>
      </c>
      <c r="C595" s="234">
        <f>VLOOKUP($B595,[4]IndEolico10!$D:$M,4)/1000</f>
        <v>96.001475999999997</v>
      </c>
      <c r="D595" s="235">
        <f>VLOOKUP($B595,[4]IndEolico10!$D:$M,7)/1000</f>
        <v>229.89029782985438</v>
      </c>
      <c r="E595" s="234">
        <f t="shared" si="38"/>
        <v>96.001475999999997</v>
      </c>
      <c r="F595" s="239"/>
      <c r="G595" s="188" t="str">
        <f t="shared" si="39"/>
        <v/>
      </c>
      <c r="H595" s="236" t="str">
        <f t="shared" si="40"/>
        <v/>
      </c>
      <c r="I595" s="237"/>
    </row>
    <row r="596" spans="1:9">
      <c r="A596" s="232">
        <f t="shared" si="37"/>
        <v>594</v>
      </c>
      <c r="B596" s="233">
        <f>VLOOKUP(DATE(YEAR(Dat_01!B$2)-2,MONTH(Dat_01!B$2),1)+A596,'[4]grafico diario'!$A:$D,1,)</f>
        <v>45733</v>
      </c>
      <c r="C596" s="234">
        <f>VLOOKUP($B596,[4]IndEolico10!$D:$M,4)/1000</f>
        <v>141.406701</v>
      </c>
      <c r="D596" s="235">
        <f>VLOOKUP($B596,[4]IndEolico10!$D:$M,7)/1000</f>
        <v>229.89029782985438</v>
      </c>
      <c r="E596" s="234">
        <f t="shared" si="38"/>
        <v>141.406701</v>
      </c>
      <c r="F596" s="239"/>
      <c r="G596" s="188" t="str">
        <f t="shared" si="39"/>
        <v/>
      </c>
      <c r="H596" s="236" t="str">
        <f t="shared" si="40"/>
        <v/>
      </c>
      <c r="I596" s="237"/>
    </row>
    <row r="597" spans="1:9">
      <c r="A597" s="232">
        <f t="shared" si="37"/>
        <v>595</v>
      </c>
      <c r="B597" s="233">
        <f>VLOOKUP(DATE(YEAR(Dat_01!B$2)-2,MONTH(Dat_01!B$2),1)+A597,'[4]grafico diario'!$A:$D,1,)</f>
        <v>45734</v>
      </c>
      <c r="C597" s="234">
        <f>VLOOKUP($B597,[4]IndEolico10!$D:$M,4)/1000</f>
        <v>236.30331199999998</v>
      </c>
      <c r="D597" s="235">
        <f>VLOOKUP($B597,[4]IndEolico10!$D:$M,7)/1000</f>
        <v>229.89029782985438</v>
      </c>
      <c r="E597" s="234">
        <f t="shared" si="38"/>
        <v>229.89029782985438</v>
      </c>
      <c r="F597" s="239"/>
      <c r="G597" s="188" t="str">
        <f t="shared" si="39"/>
        <v/>
      </c>
      <c r="H597" s="236" t="str">
        <f t="shared" si="40"/>
        <v/>
      </c>
      <c r="I597" s="237"/>
    </row>
    <row r="598" spans="1:9">
      <c r="A598" s="232">
        <f t="shared" si="37"/>
        <v>596</v>
      </c>
      <c r="B598" s="233">
        <f>VLOOKUP(DATE(YEAR(Dat_01!B$2)-2,MONTH(Dat_01!B$2),1)+A598,'[4]grafico diario'!$A:$D,1,)</f>
        <v>45735</v>
      </c>
      <c r="C598" s="234">
        <f>VLOOKUP($B598,[4]IndEolico10!$D:$M,4)/1000</f>
        <v>270.76331900000002</v>
      </c>
      <c r="D598" s="235">
        <f>VLOOKUP($B598,[4]IndEolico10!$D:$M,7)/1000</f>
        <v>229.89029782985438</v>
      </c>
      <c r="E598" s="234">
        <f t="shared" si="38"/>
        <v>229.89029782985438</v>
      </c>
      <c r="F598" s="239"/>
      <c r="G598" s="188" t="str">
        <f t="shared" si="39"/>
        <v/>
      </c>
      <c r="H598" s="236" t="str">
        <f t="shared" si="40"/>
        <v/>
      </c>
      <c r="I598" s="237"/>
    </row>
    <row r="599" spans="1:9">
      <c r="A599" s="232">
        <f t="shared" ref="A599:A662" si="41">+A598+1</f>
        <v>597</v>
      </c>
      <c r="B599" s="233">
        <f>VLOOKUP(DATE(YEAR(Dat_01!B$2)-2,MONTH(Dat_01!B$2),1)+A599,'[4]grafico diario'!$A:$D,1,)</f>
        <v>45736</v>
      </c>
      <c r="C599" s="234">
        <f>VLOOKUP($B599,[4]IndEolico10!$D:$M,4)/1000</f>
        <v>372.38735200000002</v>
      </c>
      <c r="D599" s="235">
        <f>VLOOKUP($B599,[4]IndEolico10!$D:$M,7)/1000</f>
        <v>229.89029782985438</v>
      </c>
      <c r="E599" s="234">
        <f t="shared" ref="E599:E662" si="42">IF(C599&gt;D599,D599,C599)</f>
        <v>229.89029782985438</v>
      </c>
      <c r="F599" s="239"/>
      <c r="G599" s="188" t="str">
        <f t="shared" si="39"/>
        <v/>
      </c>
      <c r="H599" s="236" t="str">
        <f t="shared" si="40"/>
        <v/>
      </c>
      <c r="I599" s="237"/>
    </row>
    <row r="600" spans="1:9">
      <c r="A600" s="232">
        <f t="shared" si="41"/>
        <v>598</v>
      </c>
      <c r="B600" s="233">
        <f>VLOOKUP(DATE(YEAR(Dat_01!B$2)-2,MONTH(Dat_01!B$2),1)+A600,'[4]grafico diario'!$A:$D,1,)</f>
        <v>45737</v>
      </c>
      <c r="C600" s="234">
        <f>VLOOKUP($B600,[4]IndEolico10!$D:$M,4)/1000</f>
        <v>348.09792399999998</v>
      </c>
      <c r="D600" s="235">
        <f>VLOOKUP($B600,[4]IndEolico10!$D:$M,7)/1000</f>
        <v>229.89029782985438</v>
      </c>
      <c r="E600" s="234">
        <f t="shared" si="42"/>
        <v>229.89029782985438</v>
      </c>
      <c r="F600" s="239"/>
      <c r="G600" s="188" t="str">
        <f t="shared" si="39"/>
        <v/>
      </c>
      <c r="H600" s="236" t="str">
        <f t="shared" si="40"/>
        <v/>
      </c>
      <c r="I600" s="237"/>
    </row>
    <row r="601" spans="1:9">
      <c r="A601" s="232">
        <f t="shared" si="41"/>
        <v>599</v>
      </c>
      <c r="B601" s="233">
        <f>VLOOKUP(DATE(YEAR(Dat_01!B$2)-2,MONTH(Dat_01!B$2),1)+A601,'[4]grafico diario'!$A:$D,1,)</f>
        <v>45738</v>
      </c>
      <c r="C601" s="234">
        <f>VLOOKUP($B601,[4]IndEolico10!$D:$M,4)/1000</f>
        <v>244.37254999999999</v>
      </c>
      <c r="D601" s="235">
        <f>VLOOKUP($B601,[4]IndEolico10!$D:$M,7)/1000</f>
        <v>229.89029782985438</v>
      </c>
      <c r="E601" s="234">
        <f t="shared" si="42"/>
        <v>229.89029782985438</v>
      </c>
      <c r="F601" s="239"/>
      <c r="G601" s="188" t="str">
        <f t="shared" si="39"/>
        <v/>
      </c>
      <c r="H601" s="236" t="str">
        <f t="shared" si="40"/>
        <v/>
      </c>
      <c r="I601" s="237"/>
    </row>
    <row r="602" spans="1:9">
      <c r="A602" s="232">
        <f t="shared" si="41"/>
        <v>600</v>
      </c>
      <c r="B602" s="233">
        <f>VLOOKUP(DATE(YEAR(Dat_01!B$2)-2,MONTH(Dat_01!B$2),1)+A602,'[4]grafico diario'!$A:$D,1,)</f>
        <v>45739</v>
      </c>
      <c r="C602" s="234">
        <f>VLOOKUP($B602,[4]IndEolico10!$D:$M,4)/1000</f>
        <v>165.08041399999999</v>
      </c>
      <c r="D602" s="235">
        <f>VLOOKUP($B602,[4]IndEolico10!$D:$M,7)/1000</f>
        <v>229.89029782985438</v>
      </c>
      <c r="E602" s="234">
        <f t="shared" si="42"/>
        <v>165.08041399999999</v>
      </c>
      <c r="F602" s="239"/>
      <c r="G602" s="188" t="str">
        <f t="shared" si="39"/>
        <v/>
      </c>
      <c r="H602" s="236" t="str">
        <f t="shared" si="40"/>
        <v/>
      </c>
      <c r="I602" s="237"/>
    </row>
    <row r="603" spans="1:9">
      <c r="A603" s="232">
        <f t="shared" si="41"/>
        <v>601</v>
      </c>
      <c r="B603" s="233">
        <f>VLOOKUP(DATE(YEAR(Dat_01!B$2)-2,MONTH(Dat_01!B$2),1)+A603,'[4]grafico diario'!$A:$D,1,)</f>
        <v>45740</v>
      </c>
      <c r="C603" s="234">
        <f>VLOOKUP($B603,[4]IndEolico10!$D:$M,4)/1000</f>
        <v>162.02467000000001</v>
      </c>
      <c r="D603" s="235">
        <f>VLOOKUP($B603,[4]IndEolico10!$D:$M,7)/1000</f>
        <v>229.89029782985438</v>
      </c>
      <c r="E603" s="234">
        <f t="shared" si="42"/>
        <v>162.02467000000001</v>
      </c>
      <c r="F603" s="239"/>
      <c r="G603" s="188" t="str">
        <f t="shared" si="39"/>
        <v/>
      </c>
      <c r="H603" s="236" t="str">
        <f t="shared" si="40"/>
        <v/>
      </c>
      <c r="I603" s="237"/>
    </row>
    <row r="604" spans="1:9">
      <c r="A604" s="232">
        <f t="shared" si="41"/>
        <v>602</v>
      </c>
      <c r="B604" s="233">
        <f>VLOOKUP(DATE(YEAR(Dat_01!B$2)-2,MONTH(Dat_01!B$2),1)+A604,'[4]grafico diario'!$A:$D,1,)</f>
        <v>45741</v>
      </c>
      <c r="C604" s="234">
        <f>VLOOKUP($B604,[4]IndEolico10!$D:$M,4)/1000</f>
        <v>168.76038299999999</v>
      </c>
      <c r="D604" s="235">
        <f>VLOOKUP($B604,[4]IndEolico10!$D:$M,7)/1000</f>
        <v>229.89029782985438</v>
      </c>
      <c r="E604" s="234">
        <f t="shared" si="42"/>
        <v>168.76038299999999</v>
      </c>
      <c r="F604" s="239"/>
      <c r="G604" s="188" t="str">
        <f t="shared" si="39"/>
        <v/>
      </c>
      <c r="H604" s="236" t="str">
        <f t="shared" si="40"/>
        <v/>
      </c>
      <c r="I604" s="237"/>
    </row>
    <row r="605" spans="1:9">
      <c r="A605" s="232">
        <f t="shared" si="41"/>
        <v>603</v>
      </c>
      <c r="B605" s="233">
        <f>VLOOKUP(DATE(YEAR(Dat_01!B$2)-2,MONTH(Dat_01!B$2),1)+A605,'[4]grafico diario'!$A:$D,1,)</f>
        <v>45742</v>
      </c>
      <c r="C605" s="234">
        <f>VLOOKUP($B605,[4]IndEolico10!$D:$M,4)/1000</f>
        <v>172.88286499999998</v>
      </c>
      <c r="D605" s="235">
        <f>VLOOKUP($B605,[4]IndEolico10!$D:$M,7)/1000</f>
        <v>229.89029782985438</v>
      </c>
      <c r="E605" s="234">
        <f t="shared" si="42"/>
        <v>172.88286499999998</v>
      </c>
      <c r="F605" s="239"/>
      <c r="G605" s="188" t="str">
        <f t="shared" si="39"/>
        <v/>
      </c>
      <c r="H605" s="236" t="str">
        <f t="shared" si="40"/>
        <v/>
      </c>
      <c r="I605" s="237"/>
    </row>
    <row r="606" spans="1:9">
      <c r="A606" s="232">
        <f t="shared" si="41"/>
        <v>604</v>
      </c>
      <c r="B606" s="233">
        <f>VLOOKUP(DATE(YEAR(Dat_01!B$2)-2,MONTH(Dat_01!B$2),1)+A606,'[4]grafico diario'!$A:$D,1,)</f>
        <v>45743</v>
      </c>
      <c r="C606" s="234">
        <f>VLOOKUP($B606,[4]IndEolico10!$D:$M,4)/1000</f>
        <v>158.74360199999998</v>
      </c>
      <c r="D606" s="235">
        <f>VLOOKUP($B606,[4]IndEolico10!$D:$M,7)/1000</f>
        <v>229.89029782985438</v>
      </c>
      <c r="E606" s="234">
        <f t="shared" si="42"/>
        <v>158.74360199999998</v>
      </c>
      <c r="F606" s="239"/>
      <c r="G606" s="188" t="str">
        <f t="shared" si="39"/>
        <v/>
      </c>
      <c r="H606" s="236" t="str">
        <f t="shared" si="40"/>
        <v/>
      </c>
      <c r="I606" s="237"/>
    </row>
    <row r="607" spans="1:9">
      <c r="A607" s="232">
        <f t="shared" si="41"/>
        <v>605</v>
      </c>
      <c r="B607" s="233">
        <f>VLOOKUP(DATE(YEAR(Dat_01!B$2)-2,MONTH(Dat_01!B$2),1)+A607,'[4]grafico diario'!$A:$D,1,)</f>
        <v>45744</v>
      </c>
      <c r="C607" s="234">
        <f>VLOOKUP($B607,[4]IndEolico10!$D:$M,4)/1000</f>
        <v>187.672775</v>
      </c>
      <c r="D607" s="235">
        <f>VLOOKUP($B607,[4]IndEolico10!$D:$M,7)/1000</f>
        <v>229.89029782985438</v>
      </c>
      <c r="E607" s="234">
        <f t="shared" si="42"/>
        <v>187.672775</v>
      </c>
      <c r="F607" s="239"/>
      <c r="G607" s="188" t="str">
        <f t="shared" si="39"/>
        <v/>
      </c>
      <c r="H607" s="236" t="str">
        <f t="shared" si="40"/>
        <v/>
      </c>
      <c r="I607" s="237"/>
    </row>
    <row r="608" spans="1:9">
      <c r="A608" s="232">
        <f t="shared" si="41"/>
        <v>606</v>
      </c>
      <c r="B608" s="233">
        <f>VLOOKUP(DATE(YEAR(Dat_01!B$2)-2,MONTH(Dat_01!B$2),1)+A608,'[4]grafico diario'!$A:$D,1,)</f>
        <v>45745</v>
      </c>
      <c r="C608" s="234">
        <f>VLOOKUP($B608,[4]IndEolico10!$D:$M,4)/1000</f>
        <v>234.45375199999998</v>
      </c>
      <c r="D608" s="235">
        <f>VLOOKUP($B608,[4]IndEolico10!$D:$M,7)/1000</f>
        <v>229.89029782985438</v>
      </c>
      <c r="E608" s="234">
        <f t="shared" si="42"/>
        <v>229.89029782985438</v>
      </c>
      <c r="F608" s="239"/>
      <c r="G608" s="188" t="str">
        <f t="shared" si="39"/>
        <v/>
      </c>
      <c r="H608" s="236" t="str">
        <f t="shared" si="40"/>
        <v/>
      </c>
      <c r="I608" s="237"/>
    </row>
    <row r="609" spans="1:9">
      <c r="A609" s="232">
        <f t="shared" si="41"/>
        <v>607</v>
      </c>
      <c r="B609" s="233">
        <f>VLOOKUP(DATE(YEAR(Dat_01!B$2)-2,MONTH(Dat_01!B$2),1)+A609,'[4]grafico diario'!$A:$D,1,)</f>
        <v>45746</v>
      </c>
      <c r="C609" s="234">
        <f>VLOOKUP($B609,[4]IndEolico10!$D:$M,4)/1000</f>
        <v>171.06194099999999</v>
      </c>
      <c r="D609" s="235">
        <f>VLOOKUP($B609,[4]IndEolico10!$D:$M,7)/1000</f>
        <v>229.89029782985438</v>
      </c>
      <c r="E609" s="234">
        <f t="shared" si="42"/>
        <v>171.06194099999999</v>
      </c>
      <c r="F609" s="239"/>
      <c r="G609" s="188" t="str">
        <f t="shared" si="39"/>
        <v/>
      </c>
      <c r="H609" s="236" t="str">
        <f t="shared" si="40"/>
        <v/>
      </c>
      <c r="I609" s="237"/>
    </row>
    <row r="610" spans="1:9">
      <c r="A610" s="232">
        <f t="shared" si="41"/>
        <v>608</v>
      </c>
      <c r="B610" s="233">
        <f>VLOOKUP(DATE(YEAR(Dat_01!B$2)-2,MONTH(Dat_01!B$2),1)+A610,'[4]grafico diario'!$A:$D,1,)</f>
        <v>45747</v>
      </c>
      <c r="C610" s="234">
        <f>VLOOKUP($B610,[4]IndEolico10!$D:$M,4)/1000</f>
        <v>113.48658399999999</v>
      </c>
      <c r="D610" s="235">
        <f>VLOOKUP($B610,[4]IndEolico10!$D:$M,7)/1000</f>
        <v>229.89029782985438</v>
      </c>
      <c r="E610" s="234">
        <f t="shared" si="42"/>
        <v>113.48658399999999</v>
      </c>
      <c r="F610" s="239"/>
      <c r="G610" s="188" t="str">
        <f t="shared" si="39"/>
        <v/>
      </c>
      <c r="H610" s="236" t="str">
        <f t="shared" si="40"/>
        <v/>
      </c>
      <c r="I610" s="237"/>
    </row>
    <row r="611" spans="1:9">
      <c r="A611" s="232">
        <f t="shared" si="41"/>
        <v>609</v>
      </c>
      <c r="B611" s="233">
        <f>VLOOKUP(DATE(YEAR(Dat_01!B$2)-2,MONTH(Dat_01!B$2),1)+A611,'[4]grafico diario'!$A:$D,1,)</f>
        <v>45748</v>
      </c>
      <c r="C611" s="234">
        <f>VLOOKUP($B611,[4]IndEolico10!$D:$M,4)/1000</f>
        <v>55.305022999999998</v>
      </c>
      <c r="D611" s="235">
        <f>VLOOKUP($B611,[4]IndEolico10!$D:$M,7)/1000</f>
        <v>182.60597718084921</v>
      </c>
      <c r="E611" s="234">
        <f t="shared" si="42"/>
        <v>55.305022999999998</v>
      </c>
      <c r="F611" s="239"/>
      <c r="G611" s="188" t="str">
        <f t="shared" si="39"/>
        <v/>
      </c>
      <c r="H611" s="236" t="str">
        <f t="shared" si="40"/>
        <v/>
      </c>
      <c r="I611" s="237"/>
    </row>
    <row r="612" spans="1:9">
      <c r="A612" s="232">
        <f t="shared" si="41"/>
        <v>610</v>
      </c>
      <c r="B612" s="233">
        <f>VLOOKUP(DATE(YEAR(Dat_01!B$2)-2,MONTH(Dat_01!B$2),1)+A612,'[4]grafico diario'!$A:$D,1,)</f>
        <v>45749</v>
      </c>
      <c r="C612" s="234">
        <f>VLOOKUP($B612,[4]IndEolico10!$D:$M,4)/1000</f>
        <v>159.30938700000002</v>
      </c>
      <c r="D612" s="235">
        <f>VLOOKUP($B612,[4]IndEolico10!$D:$M,7)/1000</f>
        <v>182.60597718084921</v>
      </c>
      <c r="E612" s="234">
        <f t="shared" si="42"/>
        <v>159.30938700000002</v>
      </c>
      <c r="F612" s="237"/>
      <c r="G612" s="188" t="str">
        <f t="shared" si="39"/>
        <v/>
      </c>
      <c r="H612" s="236" t="str">
        <f t="shared" si="40"/>
        <v/>
      </c>
      <c r="I612" s="237"/>
    </row>
    <row r="613" spans="1:9">
      <c r="A613" s="232">
        <f t="shared" si="41"/>
        <v>611</v>
      </c>
      <c r="B613" s="233">
        <f>VLOOKUP(DATE(YEAR(Dat_01!B$2)-2,MONTH(Dat_01!B$2),1)+A613,'[4]grafico diario'!$A:$D,1,)</f>
        <v>45750</v>
      </c>
      <c r="C613" s="234">
        <f>VLOOKUP($B613,[4]IndEolico10!$D:$M,4)/1000</f>
        <v>240.27338599999999</v>
      </c>
      <c r="D613" s="235">
        <f>VLOOKUP($B613,[4]IndEolico10!$D:$M,7)/1000</f>
        <v>182.60597718084921</v>
      </c>
      <c r="E613" s="234">
        <f t="shared" si="42"/>
        <v>182.60597718084921</v>
      </c>
      <c r="F613" s="237"/>
      <c r="G613" s="188" t="str">
        <f t="shared" si="39"/>
        <v/>
      </c>
      <c r="H613" s="236" t="str">
        <f t="shared" si="40"/>
        <v/>
      </c>
      <c r="I613" s="237"/>
    </row>
    <row r="614" spans="1:9">
      <c r="A614" s="232">
        <f t="shared" si="41"/>
        <v>612</v>
      </c>
      <c r="B614" s="233">
        <f>VLOOKUP(DATE(YEAR(Dat_01!B$2)-2,MONTH(Dat_01!B$2),1)+A614,'[4]grafico diario'!$A:$D,1,)</f>
        <v>45751</v>
      </c>
      <c r="C614" s="234">
        <f>VLOOKUP($B614,[4]IndEolico10!$D:$M,4)/1000</f>
        <v>250.217277</v>
      </c>
      <c r="D614" s="235">
        <f>VLOOKUP($B614,[4]IndEolico10!$D:$M,7)/1000</f>
        <v>182.60597718084921</v>
      </c>
      <c r="E614" s="234">
        <f t="shared" si="42"/>
        <v>182.60597718084921</v>
      </c>
      <c r="F614" s="239"/>
      <c r="G614" s="188" t="str">
        <f t="shared" si="39"/>
        <v/>
      </c>
      <c r="H614" s="236" t="str">
        <f t="shared" si="40"/>
        <v/>
      </c>
      <c r="I614" s="237"/>
    </row>
    <row r="615" spans="1:9">
      <c r="A615" s="232">
        <f t="shared" si="41"/>
        <v>613</v>
      </c>
      <c r="B615" s="233">
        <f>VLOOKUP(DATE(YEAR(Dat_01!B$2)-2,MONTH(Dat_01!B$2),1)+A615,'[4]grafico diario'!$A:$D,1,)</f>
        <v>45752</v>
      </c>
      <c r="C615" s="234">
        <f>VLOOKUP($B615,[4]IndEolico10!$D:$M,4)/1000</f>
        <v>142.10995800000001</v>
      </c>
      <c r="D615" s="235">
        <f>VLOOKUP($B615,[4]IndEolico10!$D:$M,7)/1000</f>
        <v>182.60597718084921</v>
      </c>
      <c r="E615" s="234">
        <f t="shared" si="42"/>
        <v>142.10995800000001</v>
      </c>
      <c r="F615" s="239"/>
      <c r="G615" s="188" t="str">
        <f t="shared" si="39"/>
        <v/>
      </c>
      <c r="H615" s="236" t="str">
        <f t="shared" si="40"/>
        <v/>
      </c>
      <c r="I615" s="237"/>
    </row>
    <row r="616" spans="1:9">
      <c r="A616" s="232">
        <f t="shared" si="41"/>
        <v>614</v>
      </c>
      <c r="B616" s="233">
        <f>VLOOKUP(DATE(YEAR(Dat_01!B$2)-2,MONTH(Dat_01!B$2),1)+A616,'[4]grafico diario'!$A:$D,1,)</f>
        <v>45753</v>
      </c>
      <c r="C616" s="234">
        <f>VLOOKUP($B616,[4]IndEolico10!$D:$M,4)/1000</f>
        <v>92.200361000000001</v>
      </c>
      <c r="D616" s="235">
        <f>VLOOKUP($B616,[4]IndEolico10!$D:$M,7)/1000</f>
        <v>182.60597718084921</v>
      </c>
      <c r="E616" s="234">
        <f t="shared" si="42"/>
        <v>92.200361000000001</v>
      </c>
      <c r="F616" s="239"/>
      <c r="G616" s="188" t="str">
        <f t="shared" si="39"/>
        <v/>
      </c>
      <c r="H616" s="236" t="str">
        <f t="shared" si="40"/>
        <v/>
      </c>
      <c r="I616" s="237"/>
    </row>
    <row r="617" spans="1:9">
      <c r="A617" s="232">
        <f t="shared" si="41"/>
        <v>615</v>
      </c>
      <c r="B617" s="233">
        <f>VLOOKUP(DATE(YEAR(Dat_01!B$2)-2,MONTH(Dat_01!B$2),1)+A617,'[4]grafico diario'!$A:$D,1,)</f>
        <v>45754</v>
      </c>
      <c r="C617" s="234">
        <f>VLOOKUP($B617,[4]IndEolico10!$D:$M,4)/1000</f>
        <v>65.283080999999996</v>
      </c>
      <c r="D617" s="235">
        <f>VLOOKUP($B617,[4]IndEolico10!$D:$M,7)/1000</f>
        <v>182.60597718084921</v>
      </c>
      <c r="E617" s="234">
        <f t="shared" si="42"/>
        <v>65.283080999999996</v>
      </c>
      <c r="F617" s="239"/>
      <c r="G617" s="188" t="str">
        <f t="shared" si="39"/>
        <v/>
      </c>
      <c r="H617" s="236" t="str">
        <f t="shared" si="40"/>
        <v/>
      </c>
      <c r="I617" s="237"/>
    </row>
    <row r="618" spans="1:9">
      <c r="A618" s="232">
        <f t="shared" si="41"/>
        <v>616</v>
      </c>
      <c r="B618" s="233">
        <f>VLOOKUP(DATE(YEAR(Dat_01!B$2)-2,MONTH(Dat_01!B$2),1)+A618,'[4]grafico diario'!$A:$D,1,)</f>
        <v>45755</v>
      </c>
      <c r="C618" s="234">
        <f>VLOOKUP($B618,[4]IndEolico10!$D:$M,4)/1000</f>
        <v>67.715493000000009</v>
      </c>
      <c r="D618" s="235">
        <f>VLOOKUP($B618,[4]IndEolico10!$D:$M,7)/1000</f>
        <v>182.60597718084921</v>
      </c>
      <c r="E618" s="234">
        <f t="shared" si="42"/>
        <v>67.715493000000009</v>
      </c>
      <c r="F618" s="239"/>
      <c r="G618" s="188" t="str">
        <f t="shared" si="39"/>
        <v/>
      </c>
      <c r="H618" s="236" t="str">
        <f t="shared" si="40"/>
        <v/>
      </c>
      <c r="I618" s="237"/>
    </row>
    <row r="619" spans="1:9">
      <c r="A619" s="232">
        <f t="shared" si="41"/>
        <v>617</v>
      </c>
      <c r="B619" s="233">
        <f>VLOOKUP(DATE(YEAR(Dat_01!B$2)-2,MONTH(Dat_01!B$2),1)+A619,'[4]grafico diario'!$A:$D,1,)</f>
        <v>45756</v>
      </c>
      <c r="C619" s="234">
        <f>VLOOKUP($B619,[4]IndEolico10!$D:$M,4)/1000</f>
        <v>90.514348999999996</v>
      </c>
      <c r="D619" s="235">
        <f>VLOOKUP($B619,[4]IndEolico10!$D:$M,7)/1000</f>
        <v>182.60597718084921</v>
      </c>
      <c r="E619" s="234">
        <f t="shared" si="42"/>
        <v>90.514348999999996</v>
      </c>
      <c r="F619" s="239"/>
      <c r="G619" s="188" t="str">
        <f t="shared" si="39"/>
        <v/>
      </c>
      <c r="H619" s="236" t="str">
        <f t="shared" si="40"/>
        <v/>
      </c>
      <c r="I619" s="237"/>
    </row>
    <row r="620" spans="1:9">
      <c r="A620" s="232">
        <f t="shared" si="41"/>
        <v>618</v>
      </c>
      <c r="B620" s="233">
        <f>VLOOKUP(DATE(YEAR(Dat_01!B$2)-2,MONTH(Dat_01!B$2),1)+A620,'[4]grafico diario'!$A:$D,1,)</f>
        <v>45757</v>
      </c>
      <c r="C620" s="234">
        <f>VLOOKUP($B620,[4]IndEolico10!$D:$M,4)/1000</f>
        <v>182.00163499999999</v>
      </c>
      <c r="D620" s="235">
        <f>VLOOKUP($B620,[4]IndEolico10!$D:$M,7)/1000</f>
        <v>182.60597718084921</v>
      </c>
      <c r="E620" s="234">
        <f t="shared" si="42"/>
        <v>182.00163499999999</v>
      </c>
      <c r="F620" s="239"/>
      <c r="G620" s="188" t="str">
        <f t="shared" si="39"/>
        <v/>
      </c>
      <c r="H620" s="236" t="str">
        <f t="shared" si="40"/>
        <v/>
      </c>
      <c r="I620" s="237"/>
    </row>
    <row r="621" spans="1:9">
      <c r="A621" s="232">
        <f t="shared" si="41"/>
        <v>619</v>
      </c>
      <c r="B621" s="233">
        <f>VLOOKUP(DATE(YEAR(Dat_01!B$2)-2,MONTH(Dat_01!B$2),1)+A621,'[4]grafico diario'!$A:$D,1,)</f>
        <v>45758</v>
      </c>
      <c r="C621" s="234">
        <f>VLOOKUP($B621,[4]IndEolico10!$D:$M,4)/1000</f>
        <v>208.06907199999998</v>
      </c>
      <c r="D621" s="235">
        <f>VLOOKUP($B621,[4]IndEolico10!$D:$M,7)/1000</f>
        <v>182.60597718084921</v>
      </c>
      <c r="E621" s="234">
        <f t="shared" si="42"/>
        <v>182.60597718084921</v>
      </c>
      <c r="F621" s="239"/>
      <c r="G621" s="188" t="str">
        <f t="shared" si="39"/>
        <v/>
      </c>
      <c r="H621" s="236" t="str">
        <f t="shared" si="40"/>
        <v/>
      </c>
      <c r="I621" s="237"/>
    </row>
    <row r="622" spans="1:9">
      <c r="A622" s="232">
        <f t="shared" si="41"/>
        <v>620</v>
      </c>
      <c r="B622" s="233">
        <f>VLOOKUP(DATE(YEAR(Dat_01!B$2)-2,MONTH(Dat_01!B$2),1)+A622,'[4]grafico diario'!$A:$D,1,)</f>
        <v>45759</v>
      </c>
      <c r="C622" s="234">
        <f>VLOOKUP($B622,[4]IndEolico10!$D:$M,4)/1000</f>
        <v>92.361042999999995</v>
      </c>
      <c r="D622" s="235">
        <f>VLOOKUP($B622,[4]IndEolico10!$D:$M,7)/1000</f>
        <v>182.60597718084921</v>
      </c>
      <c r="E622" s="234">
        <f t="shared" si="42"/>
        <v>92.361042999999995</v>
      </c>
      <c r="F622" s="239"/>
      <c r="G622" s="188" t="str">
        <f t="shared" si="39"/>
        <v/>
      </c>
      <c r="H622" s="236" t="str">
        <f t="shared" si="40"/>
        <v/>
      </c>
      <c r="I622" s="237"/>
    </row>
    <row r="623" spans="1:9">
      <c r="A623" s="232">
        <f t="shared" si="41"/>
        <v>621</v>
      </c>
      <c r="B623" s="233">
        <f>VLOOKUP(DATE(YEAR(Dat_01!B$2)-2,MONTH(Dat_01!B$2),1)+A623,'[4]grafico diario'!$A:$D,1,)</f>
        <v>45760</v>
      </c>
      <c r="C623" s="234">
        <f>VLOOKUP($B623,[4]IndEolico10!$D:$M,4)/1000</f>
        <v>46.474194000000004</v>
      </c>
      <c r="D623" s="235">
        <f>VLOOKUP($B623,[4]IndEolico10!$D:$M,7)/1000</f>
        <v>182.60597718084921</v>
      </c>
      <c r="E623" s="234">
        <f t="shared" si="42"/>
        <v>46.474194000000004</v>
      </c>
      <c r="F623" s="239"/>
      <c r="G623" s="188" t="str">
        <f t="shared" si="39"/>
        <v/>
      </c>
      <c r="H623" s="236" t="str">
        <f t="shared" si="40"/>
        <v/>
      </c>
      <c r="I623" s="237"/>
    </row>
    <row r="624" spans="1:9">
      <c r="A624" s="232">
        <f t="shared" si="41"/>
        <v>622</v>
      </c>
      <c r="B624" s="233">
        <f>VLOOKUP(DATE(YEAR(Dat_01!B$2)-2,MONTH(Dat_01!B$2),1)+A624,'[4]grafico diario'!$A:$D,1,)</f>
        <v>45761</v>
      </c>
      <c r="C624" s="234">
        <f>VLOOKUP($B624,[4]IndEolico10!$D:$M,4)/1000</f>
        <v>168.549228</v>
      </c>
      <c r="D624" s="235">
        <f>VLOOKUP($B624,[4]IndEolico10!$D:$M,7)/1000</f>
        <v>182.60597718084921</v>
      </c>
      <c r="E624" s="234">
        <f t="shared" si="42"/>
        <v>168.549228</v>
      </c>
      <c r="F624" s="239"/>
      <c r="G624" s="188" t="str">
        <f t="shared" si="39"/>
        <v/>
      </c>
      <c r="H624" s="236" t="str">
        <f t="shared" si="40"/>
        <v/>
      </c>
      <c r="I624" s="237"/>
    </row>
    <row r="625" spans="1:9">
      <c r="A625" s="232">
        <f t="shared" si="41"/>
        <v>623</v>
      </c>
      <c r="B625" s="233">
        <f>VLOOKUP(DATE(YEAR(Dat_01!B$2)-2,MONTH(Dat_01!B$2),1)+A625,'[4]grafico diario'!$A:$D,1,)</f>
        <v>45762</v>
      </c>
      <c r="C625" s="234">
        <f>VLOOKUP($B625,[4]IndEolico10!$D:$M,4)/1000</f>
        <v>232.48323499999998</v>
      </c>
      <c r="D625" s="235">
        <f>VLOOKUP($B625,[4]IndEolico10!$D:$M,7)/1000</f>
        <v>182.60597718084921</v>
      </c>
      <c r="E625" s="234">
        <f t="shared" si="42"/>
        <v>182.60597718084921</v>
      </c>
      <c r="F625" s="239"/>
      <c r="G625" s="188" t="str">
        <f t="shared" si="39"/>
        <v>A</v>
      </c>
      <c r="H625" s="236" t="str">
        <f t="shared" si="40"/>
        <v>182,6</v>
      </c>
      <c r="I625" s="237"/>
    </row>
    <row r="626" spans="1:9">
      <c r="A626" s="232">
        <f t="shared" si="41"/>
        <v>624</v>
      </c>
      <c r="B626" s="233">
        <f>VLOOKUP(DATE(YEAR(Dat_01!B$2)-2,MONTH(Dat_01!B$2),1)+A626,'[4]grafico diario'!$A:$D,1,)</f>
        <v>45763</v>
      </c>
      <c r="C626" s="234">
        <f>VLOOKUP($B626,[4]IndEolico10!$D:$M,4)/1000</f>
        <v>263.40821600000004</v>
      </c>
      <c r="D626" s="235">
        <f>VLOOKUP($B626,[4]IndEolico10!$D:$M,7)/1000</f>
        <v>182.60597718084921</v>
      </c>
      <c r="E626" s="234">
        <f t="shared" si="42"/>
        <v>182.60597718084921</v>
      </c>
      <c r="F626" s="239"/>
      <c r="G626" s="188" t="str">
        <f t="shared" si="39"/>
        <v/>
      </c>
      <c r="H626" s="236" t="str">
        <f t="shared" si="40"/>
        <v/>
      </c>
      <c r="I626" s="237"/>
    </row>
    <row r="627" spans="1:9">
      <c r="A627" s="232">
        <f t="shared" si="41"/>
        <v>625</v>
      </c>
      <c r="B627" s="233">
        <f>VLOOKUP(DATE(YEAR(Dat_01!B$2)-2,MONTH(Dat_01!B$2),1)+A627,'[4]grafico diario'!$A:$D,1,)</f>
        <v>45764</v>
      </c>
      <c r="C627" s="234">
        <f>VLOOKUP($B627,[4]IndEolico10!$D:$M,4)/1000</f>
        <v>204.63455300000001</v>
      </c>
      <c r="D627" s="235">
        <f>VLOOKUP($B627,[4]IndEolico10!$D:$M,7)/1000</f>
        <v>182.60597718084921</v>
      </c>
      <c r="E627" s="234">
        <f t="shared" si="42"/>
        <v>182.60597718084921</v>
      </c>
      <c r="F627" s="239"/>
      <c r="G627" s="188" t="str">
        <f t="shared" si="39"/>
        <v/>
      </c>
      <c r="H627" s="236" t="str">
        <f t="shared" si="40"/>
        <v/>
      </c>
      <c r="I627" s="237"/>
    </row>
    <row r="628" spans="1:9">
      <c r="A628" s="232">
        <f t="shared" si="41"/>
        <v>626</v>
      </c>
      <c r="B628" s="233">
        <f>VLOOKUP(DATE(YEAR(Dat_01!B$2)-2,MONTH(Dat_01!B$2),1)+A628,'[4]grafico diario'!$A:$D,1,)</f>
        <v>45765</v>
      </c>
      <c r="C628" s="234">
        <f>VLOOKUP($B628,[4]IndEolico10!$D:$M,4)/1000</f>
        <v>178.321282</v>
      </c>
      <c r="D628" s="235">
        <f>VLOOKUP($B628,[4]IndEolico10!$D:$M,7)/1000</f>
        <v>182.60597718084921</v>
      </c>
      <c r="E628" s="234">
        <f t="shared" si="42"/>
        <v>178.321282</v>
      </c>
      <c r="F628" s="239"/>
      <c r="G628" s="188" t="str">
        <f t="shared" si="39"/>
        <v/>
      </c>
      <c r="H628" s="236" t="str">
        <f t="shared" si="40"/>
        <v/>
      </c>
      <c r="I628" s="237"/>
    </row>
    <row r="629" spans="1:9">
      <c r="A629" s="232">
        <f t="shared" si="41"/>
        <v>627</v>
      </c>
      <c r="B629" s="233">
        <f>VLOOKUP(DATE(YEAR(Dat_01!B$2)-2,MONTH(Dat_01!B$2),1)+A629,'[4]grafico diario'!$A:$D,1,)</f>
        <v>45766</v>
      </c>
      <c r="C629" s="234">
        <f>VLOOKUP($B629,[4]IndEolico10!$D:$M,4)/1000</f>
        <v>227.57283200000001</v>
      </c>
      <c r="D629" s="235">
        <f>VLOOKUP($B629,[4]IndEolico10!$D:$M,7)/1000</f>
        <v>182.60597718084921</v>
      </c>
      <c r="E629" s="234">
        <f t="shared" si="42"/>
        <v>182.60597718084921</v>
      </c>
      <c r="F629" s="239"/>
      <c r="G629" s="188" t="str">
        <f t="shared" si="39"/>
        <v/>
      </c>
      <c r="H629" s="236" t="str">
        <f t="shared" si="40"/>
        <v/>
      </c>
      <c r="I629" s="237"/>
    </row>
    <row r="630" spans="1:9">
      <c r="A630" s="232">
        <f t="shared" si="41"/>
        <v>628</v>
      </c>
      <c r="B630" s="233">
        <f>VLOOKUP(DATE(YEAR(Dat_01!B$2)-2,MONTH(Dat_01!B$2),1)+A630,'[4]grafico diario'!$A:$D,1,)</f>
        <v>45767</v>
      </c>
      <c r="C630" s="234">
        <f>VLOOKUP($B630,[4]IndEolico10!$D:$M,4)/1000</f>
        <v>131.448273</v>
      </c>
      <c r="D630" s="235">
        <f>VLOOKUP($B630,[4]IndEolico10!$D:$M,7)/1000</f>
        <v>182.60597718084921</v>
      </c>
      <c r="E630" s="234">
        <f t="shared" si="42"/>
        <v>131.448273</v>
      </c>
      <c r="F630" s="239"/>
      <c r="G630" s="188" t="str">
        <f t="shared" si="39"/>
        <v/>
      </c>
      <c r="H630" s="236" t="str">
        <f t="shared" si="40"/>
        <v/>
      </c>
      <c r="I630" s="237"/>
    </row>
    <row r="631" spans="1:9">
      <c r="A631" s="232">
        <f t="shared" si="41"/>
        <v>629</v>
      </c>
      <c r="B631" s="233">
        <f>VLOOKUP(DATE(YEAR(Dat_01!B$2)-2,MONTH(Dat_01!B$2),1)+A631,'[4]grafico diario'!$A:$D,1,)</f>
        <v>45768</v>
      </c>
      <c r="C631" s="234">
        <f>VLOOKUP($B631,[4]IndEolico10!$D:$M,4)/1000</f>
        <v>72.051129999999986</v>
      </c>
      <c r="D631" s="235">
        <f>VLOOKUP($B631,[4]IndEolico10!$D:$M,7)/1000</f>
        <v>182.60597718084921</v>
      </c>
      <c r="E631" s="234">
        <f t="shared" si="42"/>
        <v>72.051129999999986</v>
      </c>
      <c r="F631" s="239"/>
      <c r="G631" s="188" t="str">
        <f t="shared" si="39"/>
        <v/>
      </c>
      <c r="H631" s="236" t="str">
        <f t="shared" si="40"/>
        <v/>
      </c>
      <c r="I631" s="237"/>
    </row>
    <row r="632" spans="1:9">
      <c r="A632" s="232">
        <f t="shared" si="41"/>
        <v>630</v>
      </c>
      <c r="B632" s="233">
        <f>VLOOKUP(DATE(YEAR(Dat_01!B$2)-2,MONTH(Dat_01!B$2),1)+A632,'[4]grafico diario'!$A:$D,1,)</f>
        <v>45769</v>
      </c>
      <c r="C632" s="234">
        <f>VLOOKUP($B632,[4]IndEolico10!$D:$M,4)/1000</f>
        <v>102.756902</v>
      </c>
      <c r="D632" s="235">
        <f>VLOOKUP($B632,[4]IndEolico10!$D:$M,7)/1000</f>
        <v>182.60597718084921</v>
      </c>
      <c r="E632" s="234">
        <f t="shared" si="42"/>
        <v>102.756902</v>
      </c>
      <c r="F632" s="239"/>
      <c r="G632" s="188" t="str">
        <f t="shared" si="39"/>
        <v/>
      </c>
      <c r="H632" s="236" t="str">
        <f t="shared" si="40"/>
        <v/>
      </c>
      <c r="I632" s="237"/>
    </row>
    <row r="633" spans="1:9">
      <c r="A633" s="232">
        <f t="shared" si="41"/>
        <v>631</v>
      </c>
      <c r="B633" s="233">
        <f>VLOOKUP(DATE(YEAR(Dat_01!B$2)-2,MONTH(Dat_01!B$2),1)+A633,'[4]grafico diario'!$A:$D,1,)</f>
        <v>45770</v>
      </c>
      <c r="C633" s="234">
        <f>VLOOKUP($B633,[4]IndEolico10!$D:$M,4)/1000</f>
        <v>110.202663</v>
      </c>
      <c r="D633" s="235">
        <f>VLOOKUP($B633,[4]IndEolico10!$D:$M,7)/1000</f>
        <v>182.60597718084921</v>
      </c>
      <c r="E633" s="234">
        <f t="shared" si="42"/>
        <v>110.202663</v>
      </c>
      <c r="F633" s="239"/>
      <c r="G633" s="188" t="str">
        <f t="shared" si="39"/>
        <v/>
      </c>
      <c r="H633" s="236" t="str">
        <f t="shared" si="40"/>
        <v/>
      </c>
      <c r="I633" s="237"/>
    </row>
    <row r="634" spans="1:9">
      <c r="A634" s="232">
        <f t="shared" si="41"/>
        <v>632</v>
      </c>
      <c r="B634" s="233">
        <f>VLOOKUP(DATE(YEAR(Dat_01!B$2)-2,MONTH(Dat_01!B$2),1)+A634,'[4]grafico diario'!$A:$D,1,)</f>
        <v>45771</v>
      </c>
      <c r="C634" s="234">
        <f>VLOOKUP($B634,[4]IndEolico10!$D:$M,4)/1000</f>
        <v>114.649427</v>
      </c>
      <c r="D634" s="235">
        <f>VLOOKUP($B634,[4]IndEolico10!$D:$M,7)/1000</f>
        <v>182.60597718084921</v>
      </c>
      <c r="E634" s="234">
        <f t="shared" si="42"/>
        <v>114.649427</v>
      </c>
      <c r="F634" s="239"/>
      <c r="G634" s="188" t="str">
        <f t="shared" si="39"/>
        <v/>
      </c>
      <c r="H634" s="236" t="str">
        <f t="shared" si="40"/>
        <v/>
      </c>
      <c r="I634" s="237"/>
    </row>
    <row r="635" spans="1:9">
      <c r="A635" s="232">
        <f t="shared" si="41"/>
        <v>633</v>
      </c>
      <c r="B635" s="233">
        <f>VLOOKUP(DATE(YEAR(Dat_01!B$2)-2,MONTH(Dat_01!B$2),1)+A635,'[4]grafico diario'!$A:$D,1,)</f>
        <v>45772</v>
      </c>
      <c r="C635" s="234">
        <f>VLOOKUP($B635,[4]IndEolico10!$D:$M,4)/1000</f>
        <v>77.655495999999999</v>
      </c>
      <c r="D635" s="235">
        <f>VLOOKUP($B635,[4]IndEolico10!$D:$M,7)/1000</f>
        <v>182.60597718084921</v>
      </c>
      <c r="E635" s="234">
        <f t="shared" si="42"/>
        <v>77.655495999999999</v>
      </c>
      <c r="F635" s="239"/>
      <c r="G635" s="188" t="str">
        <f t="shared" si="39"/>
        <v/>
      </c>
      <c r="H635" s="236" t="str">
        <f t="shared" si="40"/>
        <v/>
      </c>
      <c r="I635" s="237"/>
    </row>
    <row r="636" spans="1:9">
      <c r="A636" s="232">
        <f t="shared" si="41"/>
        <v>634</v>
      </c>
      <c r="B636" s="233">
        <f>VLOOKUP(DATE(YEAR(Dat_01!B$2)-2,MONTH(Dat_01!B$2),1)+A636,'[4]grafico diario'!$A:$D,1,)</f>
        <v>45773</v>
      </c>
      <c r="C636" s="234">
        <f>VLOOKUP($B636,[4]IndEolico10!$D:$M,4)/1000</f>
        <v>184.31117699999999</v>
      </c>
      <c r="D636" s="235">
        <f>VLOOKUP($B636,[4]IndEolico10!$D:$M,7)/1000</f>
        <v>182.60597718084921</v>
      </c>
      <c r="E636" s="234">
        <f t="shared" si="42"/>
        <v>182.60597718084921</v>
      </c>
      <c r="F636" s="239"/>
      <c r="G636" s="188" t="str">
        <f t="shared" si="39"/>
        <v/>
      </c>
      <c r="H636" s="236" t="str">
        <f t="shared" si="40"/>
        <v/>
      </c>
      <c r="I636" s="237"/>
    </row>
    <row r="637" spans="1:9">
      <c r="A637" s="232">
        <f t="shared" si="41"/>
        <v>635</v>
      </c>
      <c r="B637" s="233">
        <f>VLOOKUP(DATE(YEAR(Dat_01!B$2)-2,MONTH(Dat_01!B$2),1)+A637,'[4]grafico diario'!$A:$D,1,)</f>
        <v>45774</v>
      </c>
      <c r="C637" s="234">
        <f>VLOOKUP($B637,[4]IndEolico10!$D:$M,4)/1000</f>
        <v>131.219179</v>
      </c>
      <c r="D637" s="235">
        <f>VLOOKUP($B637,[4]IndEolico10!$D:$M,7)/1000</f>
        <v>182.60597718084921</v>
      </c>
      <c r="E637" s="234">
        <f t="shared" si="42"/>
        <v>131.219179</v>
      </c>
      <c r="F637" s="239"/>
      <c r="G637" s="188" t="str">
        <f t="shared" si="39"/>
        <v/>
      </c>
      <c r="H637" s="236" t="str">
        <f t="shared" si="40"/>
        <v/>
      </c>
      <c r="I637" s="237"/>
    </row>
    <row r="638" spans="1:9">
      <c r="A638" s="232">
        <f t="shared" si="41"/>
        <v>636</v>
      </c>
      <c r="B638" s="233">
        <f>VLOOKUP(DATE(YEAR(Dat_01!B$2)-2,MONTH(Dat_01!B$2),1)+A638,'[4]grafico diario'!$A:$D,1,)</f>
        <v>45775</v>
      </c>
      <c r="C638" s="234">
        <f>VLOOKUP($B638,[4]IndEolico10!$D:$M,4)/1000</f>
        <v>58.299390000000002</v>
      </c>
      <c r="D638" s="235">
        <f>VLOOKUP($B638,[4]IndEolico10!$D:$M,7)/1000</f>
        <v>182.60597718084921</v>
      </c>
      <c r="E638" s="234">
        <f t="shared" si="42"/>
        <v>58.299390000000002</v>
      </c>
      <c r="F638" s="239"/>
      <c r="G638" s="188" t="str">
        <f t="shared" si="39"/>
        <v/>
      </c>
      <c r="H638" s="236" t="str">
        <f t="shared" si="40"/>
        <v/>
      </c>
      <c r="I638" s="237"/>
    </row>
    <row r="639" spans="1:9">
      <c r="A639" s="232">
        <f t="shared" si="41"/>
        <v>637</v>
      </c>
      <c r="B639" s="233">
        <f>VLOOKUP(DATE(YEAR(Dat_01!B$2)-2,MONTH(Dat_01!B$2),1)+A639,'[4]grafico diario'!$A:$D,1,)</f>
        <v>45776</v>
      </c>
      <c r="C639" s="234">
        <f>VLOOKUP($B639,[4]IndEolico10!$D:$M,4)/1000</f>
        <v>89.623407</v>
      </c>
      <c r="D639" s="235">
        <f>VLOOKUP($B639,[4]IndEolico10!$D:$M,7)/1000</f>
        <v>182.60597718084921</v>
      </c>
      <c r="E639" s="234">
        <f t="shared" si="42"/>
        <v>89.623407</v>
      </c>
      <c r="F639" s="239"/>
      <c r="G639" s="188" t="str">
        <f t="shared" si="39"/>
        <v/>
      </c>
      <c r="H639" s="236" t="str">
        <f t="shared" si="40"/>
        <v/>
      </c>
      <c r="I639" s="237"/>
    </row>
    <row r="640" spans="1:9">
      <c r="A640" s="232">
        <f t="shared" si="41"/>
        <v>638</v>
      </c>
      <c r="B640" s="233">
        <f>VLOOKUP(DATE(YEAR(Dat_01!B$2)-2,MONTH(Dat_01!B$2),1)+A640,'[4]grafico diario'!$A:$D,1,)</f>
        <v>45777</v>
      </c>
      <c r="C640" s="234">
        <f>VLOOKUP($B640,[4]IndEolico10!$D:$M,4)/1000</f>
        <v>223.98727199999999</v>
      </c>
      <c r="D640" s="235">
        <f>VLOOKUP($B640,[4]IndEolico10!$D:$M,7)/1000</f>
        <v>182.60597718084921</v>
      </c>
      <c r="E640" s="234">
        <f t="shared" si="42"/>
        <v>182.60597718084921</v>
      </c>
      <c r="F640" s="239"/>
      <c r="G640" s="188" t="str">
        <f t="shared" si="39"/>
        <v/>
      </c>
      <c r="H640" s="236" t="str">
        <f t="shared" si="40"/>
        <v/>
      </c>
      <c r="I640" s="237"/>
    </row>
    <row r="641" spans="1:9">
      <c r="A641" s="232">
        <f t="shared" si="41"/>
        <v>639</v>
      </c>
      <c r="B641" s="233">
        <f>VLOOKUP(DATE(YEAR(Dat_01!B$2)-2,MONTH(Dat_01!B$2),1)+A641,'[4]grafico diario'!$A:$D,1,)</f>
        <v>45778</v>
      </c>
      <c r="C641" s="234">
        <f>VLOOKUP($B641,[4]IndEolico10!$D:$M,4)/1000</f>
        <v>130.88345900000002</v>
      </c>
      <c r="D641" s="235">
        <f>VLOOKUP($B641,[4]IndEolico10!$D:$M,7)/1000</f>
        <v>169.06063932352288</v>
      </c>
      <c r="E641" s="234">
        <f t="shared" si="42"/>
        <v>130.88345900000002</v>
      </c>
      <c r="F641" s="239"/>
      <c r="G641" s="188" t="str">
        <f t="shared" si="39"/>
        <v/>
      </c>
      <c r="H641" s="236" t="str">
        <f t="shared" si="40"/>
        <v/>
      </c>
      <c r="I641" s="237"/>
    </row>
    <row r="642" spans="1:9">
      <c r="A642" s="232">
        <f t="shared" si="41"/>
        <v>640</v>
      </c>
      <c r="B642" s="233">
        <f>VLOOKUP(DATE(YEAR(Dat_01!B$2)-2,MONTH(Dat_01!B$2),1)+A642,'[4]grafico diario'!$A:$D,1,)</f>
        <v>45779</v>
      </c>
      <c r="C642" s="234">
        <f>VLOOKUP($B642,[4]IndEolico10!$D:$M,4)/1000</f>
        <v>181.660078</v>
      </c>
      <c r="D642" s="235">
        <f>VLOOKUP($B642,[4]IndEolico10!$D:$M,7)/1000</f>
        <v>169.06063932352288</v>
      </c>
      <c r="E642" s="234">
        <f t="shared" si="42"/>
        <v>169.06063932352288</v>
      </c>
      <c r="F642" s="237"/>
      <c r="G642" s="188" t="str">
        <f t="shared" si="39"/>
        <v/>
      </c>
      <c r="H642" s="236" t="str">
        <f t="shared" si="40"/>
        <v/>
      </c>
      <c r="I642" s="237"/>
    </row>
    <row r="643" spans="1:9">
      <c r="A643" s="232">
        <f t="shared" si="41"/>
        <v>641</v>
      </c>
      <c r="B643" s="233">
        <f>VLOOKUP(DATE(YEAR(Dat_01!B$2)-2,MONTH(Dat_01!B$2),1)+A643,'[4]grafico diario'!$A:$D,1,)</f>
        <v>45780</v>
      </c>
      <c r="C643" s="234">
        <f>VLOOKUP($B643,[4]IndEolico10!$D:$M,4)/1000</f>
        <v>89.445875999999984</v>
      </c>
      <c r="D643" s="235">
        <f>VLOOKUP($B643,[4]IndEolico10!$D:$M,7)/1000</f>
        <v>169.06063932352288</v>
      </c>
      <c r="E643" s="234">
        <f t="shared" si="42"/>
        <v>89.445875999999984</v>
      </c>
      <c r="F643" s="237"/>
      <c r="G643" s="188" t="str">
        <f t="shared" ref="G643:G706" si="43">IF(DAY(B643)=15,IF(MONTH(B643)=1,"E",IF(MONTH(B643)=2,"F",IF(MONTH(B643)=3,"M",IF(MONTH(B643)=4,"A",IF(MONTH(B643)=5,"M",IF(MONTH(B643)=6,"J",IF(MONTH(B643)=7,"J",IF(MONTH(B643)=8,"A",IF(MONTH(B643)=9,"S",IF(MONTH(B643)=10,"O",IF(MONTH(B643)=11,"N",IF(MONTH(B643)=12,"D","")))))))))))),"")</f>
        <v/>
      </c>
      <c r="H643" s="236" t="str">
        <f t="shared" ref="H643:H706" si="44">IF(DAY($B643)=15,TEXT(D643,"#,0"),"")</f>
        <v/>
      </c>
      <c r="I643" s="237"/>
    </row>
    <row r="644" spans="1:9">
      <c r="A644" s="232">
        <f t="shared" si="41"/>
        <v>642</v>
      </c>
      <c r="B644" s="233">
        <f>VLOOKUP(DATE(YEAR(Dat_01!B$2)-2,MONTH(Dat_01!B$2),1)+A644,'[4]grafico diario'!$A:$D,1,)</f>
        <v>45781</v>
      </c>
      <c r="C644" s="234">
        <f>VLOOKUP($B644,[4]IndEolico10!$D:$M,4)/1000</f>
        <v>112.966257</v>
      </c>
      <c r="D644" s="235">
        <f>VLOOKUP($B644,[4]IndEolico10!$D:$M,7)/1000</f>
        <v>169.06063932352288</v>
      </c>
      <c r="E644" s="234">
        <f t="shared" si="42"/>
        <v>112.966257</v>
      </c>
      <c r="F644" s="239"/>
      <c r="G644" s="188" t="str">
        <f t="shared" si="43"/>
        <v/>
      </c>
      <c r="H644" s="236" t="str">
        <f t="shared" si="44"/>
        <v/>
      </c>
      <c r="I644" s="237"/>
    </row>
    <row r="645" spans="1:9">
      <c r="A645" s="232">
        <f t="shared" si="41"/>
        <v>643</v>
      </c>
      <c r="B645" s="233">
        <f>VLOOKUP(DATE(YEAR(Dat_01!B$2)-2,MONTH(Dat_01!B$2),1)+A645,'[4]grafico diario'!$A:$D,1,)</f>
        <v>45782</v>
      </c>
      <c r="C645" s="234">
        <f>VLOOKUP($B645,[4]IndEolico10!$D:$M,4)/1000</f>
        <v>219.790741</v>
      </c>
      <c r="D645" s="235">
        <f>VLOOKUP($B645,[4]IndEolico10!$D:$M,7)/1000</f>
        <v>169.06063932352288</v>
      </c>
      <c r="E645" s="234">
        <f t="shared" si="42"/>
        <v>169.06063932352288</v>
      </c>
      <c r="F645" s="239"/>
      <c r="G645" s="188" t="str">
        <f t="shared" si="43"/>
        <v/>
      </c>
      <c r="H645" s="236" t="str">
        <f t="shared" si="44"/>
        <v/>
      </c>
      <c r="I645" s="237"/>
    </row>
    <row r="646" spans="1:9">
      <c r="A646" s="232">
        <f t="shared" si="41"/>
        <v>644</v>
      </c>
      <c r="B646" s="233">
        <f>VLOOKUP(DATE(YEAR(Dat_01!B$2)-2,MONTH(Dat_01!B$2),1)+A646,'[4]grafico diario'!$A:$D,1,)</f>
        <v>45783</v>
      </c>
      <c r="C646" s="234">
        <f>VLOOKUP($B646,[4]IndEolico10!$D:$M,4)/1000</f>
        <v>176.80138399999998</v>
      </c>
      <c r="D646" s="235">
        <f>VLOOKUP($B646,[4]IndEolico10!$D:$M,7)/1000</f>
        <v>169.06063932352288</v>
      </c>
      <c r="E646" s="234">
        <f t="shared" si="42"/>
        <v>169.06063932352288</v>
      </c>
      <c r="F646" s="239"/>
      <c r="G646" s="188" t="str">
        <f t="shared" si="43"/>
        <v/>
      </c>
      <c r="H646" s="236" t="str">
        <f t="shared" si="44"/>
        <v/>
      </c>
      <c r="I646" s="237"/>
    </row>
    <row r="647" spans="1:9">
      <c r="A647" s="232">
        <f t="shared" si="41"/>
        <v>645</v>
      </c>
      <c r="B647" s="233">
        <f>VLOOKUP(DATE(YEAR(Dat_01!B$2)-2,MONTH(Dat_01!B$2),1)+A647,'[4]grafico diario'!$A:$D,1,)</f>
        <v>45784</v>
      </c>
      <c r="C647" s="234">
        <f>VLOOKUP($B647,[4]IndEolico10!$D:$M,4)/1000</f>
        <v>103.300662</v>
      </c>
      <c r="D647" s="235">
        <f>VLOOKUP($B647,[4]IndEolico10!$D:$M,7)/1000</f>
        <v>169.06063932352288</v>
      </c>
      <c r="E647" s="234">
        <f t="shared" si="42"/>
        <v>103.300662</v>
      </c>
      <c r="F647" s="239"/>
      <c r="G647" s="188" t="str">
        <f t="shared" si="43"/>
        <v/>
      </c>
      <c r="H647" s="236" t="str">
        <f t="shared" si="44"/>
        <v/>
      </c>
      <c r="I647" s="237"/>
    </row>
    <row r="648" spans="1:9">
      <c r="A648" s="232">
        <f t="shared" si="41"/>
        <v>646</v>
      </c>
      <c r="B648" s="233">
        <f>VLOOKUP(DATE(YEAR(Dat_01!B$2)-2,MONTH(Dat_01!B$2),1)+A648,'[4]grafico diario'!$A:$D,1,)</f>
        <v>45785</v>
      </c>
      <c r="C648" s="234">
        <f>VLOOKUP($B648,[4]IndEolico10!$D:$M,4)/1000</f>
        <v>73.210046000000006</v>
      </c>
      <c r="D648" s="235">
        <f>VLOOKUP($B648,[4]IndEolico10!$D:$M,7)/1000</f>
        <v>169.06063932352288</v>
      </c>
      <c r="E648" s="234">
        <f t="shared" si="42"/>
        <v>73.210046000000006</v>
      </c>
      <c r="F648" s="239"/>
      <c r="G648" s="188" t="str">
        <f t="shared" si="43"/>
        <v/>
      </c>
      <c r="H648" s="236" t="str">
        <f t="shared" si="44"/>
        <v/>
      </c>
      <c r="I648" s="237"/>
    </row>
    <row r="649" spans="1:9">
      <c r="A649" s="232">
        <f t="shared" si="41"/>
        <v>647</v>
      </c>
      <c r="B649" s="233">
        <f>VLOOKUP(DATE(YEAR(Dat_01!B$2)-2,MONTH(Dat_01!B$2),1)+A649,'[4]grafico diario'!$A:$D,1,)</f>
        <v>45786</v>
      </c>
      <c r="C649" s="234">
        <f>VLOOKUP($B649,[4]IndEolico10!$D:$M,4)/1000</f>
        <v>65.982574</v>
      </c>
      <c r="D649" s="235">
        <f>VLOOKUP($B649,[4]IndEolico10!$D:$M,7)/1000</f>
        <v>169.06063932352288</v>
      </c>
      <c r="E649" s="234">
        <f t="shared" si="42"/>
        <v>65.982574</v>
      </c>
      <c r="F649" s="239"/>
      <c r="G649" s="188" t="str">
        <f t="shared" si="43"/>
        <v/>
      </c>
      <c r="H649" s="236" t="str">
        <f t="shared" si="44"/>
        <v/>
      </c>
      <c r="I649" s="237"/>
    </row>
    <row r="650" spans="1:9">
      <c r="A650" s="232">
        <f t="shared" si="41"/>
        <v>648</v>
      </c>
      <c r="B650" s="233">
        <f>VLOOKUP(DATE(YEAR(Dat_01!B$2)-2,MONTH(Dat_01!B$2),1)+A650,'[4]grafico diario'!$A:$D,1,)</f>
        <v>45787</v>
      </c>
      <c r="C650" s="234">
        <f>VLOOKUP($B650,[4]IndEolico10!$D:$M,4)/1000</f>
        <v>101.78966699999999</v>
      </c>
      <c r="D650" s="235">
        <f>VLOOKUP($B650,[4]IndEolico10!$D:$M,7)/1000</f>
        <v>169.06063932352288</v>
      </c>
      <c r="E650" s="234">
        <f t="shared" si="42"/>
        <v>101.78966699999999</v>
      </c>
      <c r="F650" s="239"/>
      <c r="G650" s="188" t="str">
        <f t="shared" si="43"/>
        <v/>
      </c>
      <c r="H650" s="236" t="str">
        <f t="shared" si="44"/>
        <v/>
      </c>
      <c r="I650" s="237"/>
    </row>
    <row r="651" spans="1:9">
      <c r="A651" s="232">
        <f t="shared" si="41"/>
        <v>649</v>
      </c>
      <c r="B651" s="233">
        <f>VLOOKUP(DATE(YEAR(Dat_01!B$2)-2,MONTH(Dat_01!B$2),1)+A651,'[4]grafico diario'!$A:$D,1,)</f>
        <v>45788</v>
      </c>
      <c r="C651" s="234">
        <f>VLOOKUP($B651,[4]IndEolico10!$D:$M,4)/1000</f>
        <v>84.697861000000003</v>
      </c>
      <c r="D651" s="235">
        <f>VLOOKUP($B651,[4]IndEolico10!$D:$M,7)/1000</f>
        <v>169.06063932352288</v>
      </c>
      <c r="E651" s="234">
        <f t="shared" si="42"/>
        <v>84.697861000000003</v>
      </c>
      <c r="F651" s="239"/>
      <c r="G651" s="188" t="str">
        <f t="shared" si="43"/>
        <v/>
      </c>
      <c r="H651" s="236" t="str">
        <f t="shared" si="44"/>
        <v/>
      </c>
      <c r="I651" s="237"/>
    </row>
    <row r="652" spans="1:9">
      <c r="A652" s="232">
        <f t="shared" si="41"/>
        <v>650</v>
      </c>
      <c r="B652" s="233">
        <f>VLOOKUP(DATE(YEAR(Dat_01!B$2)-2,MONTH(Dat_01!B$2),1)+A652,'[4]grafico diario'!$A:$D,1,)</f>
        <v>45789</v>
      </c>
      <c r="C652" s="234">
        <f>VLOOKUP($B652,[4]IndEolico10!$D:$M,4)/1000</f>
        <v>77.858558000000002</v>
      </c>
      <c r="D652" s="235">
        <f>VLOOKUP($B652,[4]IndEolico10!$D:$M,7)/1000</f>
        <v>169.06063932352288</v>
      </c>
      <c r="E652" s="234">
        <f t="shared" si="42"/>
        <v>77.858558000000002</v>
      </c>
      <c r="F652" s="239"/>
      <c r="G652" s="188" t="str">
        <f t="shared" si="43"/>
        <v/>
      </c>
      <c r="H652" s="236" t="str">
        <f t="shared" si="44"/>
        <v/>
      </c>
      <c r="I652" s="237"/>
    </row>
    <row r="653" spans="1:9">
      <c r="A653" s="232">
        <f t="shared" si="41"/>
        <v>651</v>
      </c>
      <c r="B653" s="233">
        <f>VLOOKUP(DATE(YEAR(Dat_01!B$2)-2,MONTH(Dat_01!B$2),1)+A653,'[4]grafico diario'!$A:$D,1,)</f>
        <v>45790</v>
      </c>
      <c r="C653" s="234">
        <f>VLOOKUP($B653,[4]IndEolico10!$D:$M,4)/1000</f>
        <v>45.845228999999996</v>
      </c>
      <c r="D653" s="235">
        <f>VLOOKUP($B653,[4]IndEolico10!$D:$M,7)/1000</f>
        <v>169.06063932352288</v>
      </c>
      <c r="E653" s="234">
        <f t="shared" si="42"/>
        <v>45.845228999999996</v>
      </c>
      <c r="F653" s="239"/>
      <c r="G653" s="188" t="str">
        <f t="shared" si="43"/>
        <v/>
      </c>
      <c r="H653" s="236" t="str">
        <f t="shared" si="44"/>
        <v/>
      </c>
      <c r="I653" s="237"/>
    </row>
    <row r="654" spans="1:9">
      <c r="A654" s="232">
        <f t="shared" si="41"/>
        <v>652</v>
      </c>
      <c r="B654" s="233">
        <f>VLOOKUP(DATE(YEAR(Dat_01!B$2)-2,MONTH(Dat_01!B$2),1)+A654,'[4]grafico diario'!$A:$D,1,)</f>
        <v>45791</v>
      </c>
      <c r="C654" s="234">
        <f>VLOOKUP($B654,[4]IndEolico10!$D:$M,4)/1000</f>
        <v>50.479971000000006</v>
      </c>
      <c r="D654" s="235">
        <f>VLOOKUP($B654,[4]IndEolico10!$D:$M,7)/1000</f>
        <v>169.06063932352288</v>
      </c>
      <c r="E654" s="234">
        <f t="shared" si="42"/>
        <v>50.479971000000006</v>
      </c>
      <c r="F654" s="239"/>
      <c r="G654" s="188" t="str">
        <f t="shared" si="43"/>
        <v/>
      </c>
      <c r="H654" s="236" t="str">
        <f t="shared" si="44"/>
        <v/>
      </c>
      <c r="I654" s="237"/>
    </row>
    <row r="655" spans="1:9">
      <c r="A655" s="232">
        <f t="shared" si="41"/>
        <v>653</v>
      </c>
      <c r="B655" s="233">
        <f>VLOOKUP(DATE(YEAR(Dat_01!B$2)-2,MONTH(Dat_01!B$2),1)+A655,'[4]grafico diario'!$A:$D,1,)</f>
        <v>45792</v>
      </c>
      <c r="C655" s="234">
        <f>VLOOKUP($B655,[4]IndEolico10!$D:$M,4)/1000</f>
        <v>132.81496000000001</v>
      </c>
      <c r="D655" s="235">
        <f>VLOOKUP($B655,[4]IndEolico10!$D:$M,7)/1000</f>
        <v>169.06063932352288</v>
      </c>
      <c r="E655" s="234">
        <f t="shared" si="42"/>
        <v>132.81496000000001</v>
      </c>
      <c r="F655" s="239"/>
      <c r="G655" s="188" t="str">
        <f t="shared" si="43"/>
        <v>M</v>
      </c>
      <c r="H655" s="236" t="str">
        <f t="shared" si="44"/>
        <v>169,1</v>
      </c>
      <c r="I655" s="237"/>
    </row>
    <row r="656" spans="1:9">
      <c r="A656" s="232">
        <f t="shared" si="41"/>
        <v>654</v>
      </c>
      <c r="B656" s="233">
        <f>VLOOKUP(DATE(YEAR(Dat_01!B$2)-2,MONTH(Dat_01!B$2),1)+A656,'[4]grafico diario'!$A:$D,1,)</f>
        <v>45793</v>
      </c>
      <c r="C656" s="234">
        <f>VLOOKUP($B656,[4]IndEolico10!$D:$M,4)/1000</f>
        <v>157.876869</v>
      </c>
      <c r="D656" s="235">
        <f>VLOOKUP($B656,[4]IndEolico10!$D:$M,7)/1000</f>
        <v>169.06063932352288</v>
      </c>
      <c r="E656" s="234">
        <f t="shared" si="42"/>
        <v>157.876869</v>
      </c>
      <c r="F656" s="239"/>
      <c r="G656" s="188" t="str">
        <f t="shared" si="43"/>
        <v/>
      </c>
      <c r="H656" s="236" t="str">
        <f t="shared" si="44"/>
        <v/>
      </c>
      <c r="I656" s="237"/>
    </row>
    <row r="657" spans="1:9">
      <c r="A657" s="232">
        <f t="shared" si="41"/>
        <v>655</v>
      </c>
      <c r="B657" s="233">
        <f>VLOOKUP(DATE(YEAR(Dat_01!B$2)-2,MONTH(Dat_01!B$2),1)+A657,'[4]grafico diario'!$A:$D,1,)</f>
        <v>45794</v>
      </c>
      <c r="C657" s="234">
        <f>VLOOKUP($B657,[4]IndEolico10!$D:$M,4)/1000</f>
        <v>60.090343999999995</v>
      </c>
      <c r="D657" s="235">
        <f>VLOOKUP($B657,[4]IndEolico10!$D:$M,7)/1000</f>
        <v>169.06063932352288</v>
      </c>
      <c r="E657" s="234">
        <f t="shared" si="42"/>
        <v>60.090343999999995</v>
      </c>
      <c r="F657" s="239"/>
      <c r="G657" s="188" t="str">
        <f t="shared" si="43"/>
        <v/>
      </c>
      <c r="H657" s="236" t="str">
        <f t="shared" si="44"/>
        <v/>
      </c>
      <c r="I657" s="237"/>
    </row>
    <row r="658" spans="1:9">
      <c r="A658" s="232">
        <f t="shared" si="41"/>
        <v>656</v>
      </c>
      <c r="B658" s="233">
        <f>VLOOKUP(DATE(YEAR(Dat_01!B$2)-2,MONTH(Dat_01!B$2),1)+A658,'[4]grafico diario'!$A:$D,1,)</f>
        <v>45795</v>
      </c>
      <c r="C658" s="234">
        <f>VLOOKUP($B658,[4]IndEolico10!$D:$M,4)/1000</f>
        <v>88.441888000000006</v>
      </c>
      <c r="D658" s="235">
        <f>VLOOKUP($B658,[4]IndEolico10!$D:$M,7)/1000</f>
        <v>169.06063932352288</v>
      </c>
      <c r="E658" s="234">
        <f t="shared" si="42"/>
        <v>88.441888000000006</v>
      </c>
      <c r="F658" s="239"/>
      <c r="G658" s="188" t="str">
        <f t="shared" si="43"/>
        <v/>
      </c>
      <c r="H658" s="236" t="str">
        <f t="shared" si="44"/>
        <v/>
      </c>
      <c r="I658" s="237"/>
    </row>
    <row r="659" spans="1:9">
      <c r="A659" s="232">
        <f t="shared" si="41"/>
        <v>657</v>
      </c>
      <c r="B659" s="233">
        <f>VLOOKUP(DATE(YEAR(Dat_01!B$2)-2,MONTH(Dat_01!B$2),1)+A659,'[4]grafico diario'!$A:$D,1,)</f>
        <v>45796</v>
      </c>
      <c r="C659" s="234">
        <f>VLOOKUP($B659,[4]IndEolico10!$D:$M,4)/1000</f>
        <v>139.39144300000001</v>
      </c>
      <c r="D659" s="235">
        <f>VLOOKUP($B659,[4]IndEolico10!$D:$M,7)/1000</f>
        <v>169.06063932352288</v>
      </c>
      <c r="E659" s="234">
        <f t="shared" si="42"/>
        <v>139.39144300000001</v>
      </c>
      <c r="F659" s="239"/>
      <c r="G659" s="188" t="str">
        <f t="shared" si="43"/>
        <v/>
      </c>
      <c r="H659" s="236" t="str">
        <f t="shared" si="44"/>
        <v/>
      </c>
      <c r="I659" s="237"/>
    </row>
    <row r="660" spans="1:9">
      <c r="A660" s="232">
        <f t="shared" si="41"/>
        <v>658</v>
      </c>
      <c r="B660" s="233">
        <f>VLOOKUP(DATE(YEAR(Dat_01!B$2)-2,MONTH(Dat_01!B$2),1)+A660,'[4]grafico diario'!$A:$D,1,)</f>
        <v>45797</v>
      </c>
      <c r="C660" s="234">
        <f>VLOOKUP($B660,[4]IndEolico10!$D:$M,4)/1000</f>
        <v>137.78934099999998</v>
      </c>
      <c r="D660" s="235">
        <f>VLOOKUP($B660,[4]IndEolico10!$D:$M,7)/1000</f>
        <v>169.06063932352288</v>
      </c>
      <c r="E660" s="234">
        <f t="shared" si="42"/>
        <v>137.78934099999998</v>
      </c>
      <c r="F660" s="239"/>
      <c r="G660" s="188" t="str">
        <f t="shared" si="43"/>
        <v/>
      </c>
      <c r="H660" s="236" t="str">
        <f t="shared" si="44"/>
        <v/>
      </c>
      <c r="I660" s="237"/>
    </row>
    <row r="661" spans="1:9">
      <c r="A661" s="232">
        <f t="shared" si="41"/>
        <v>659</v>
      </c>
      <c r="B661" s="233">
        <f>VLOOKUP(DATE(YEAR(Dat_01!B$2)-2,MONTH(Dat_01!B$2),1)+A661,'[4]grafico diario'!$A:$D,1,)</f>
        <v>45798</v>
      </c>
      <c r="C661" s="234">
        <f>VLOOKUP($B661,[4]IndEolico10!$D:$M,4)/1000</f>
        <v>101.306844</v>
      </c>
      <c r="D661" s="235">
        <f>VLOOKUP($B661,[4]IndEolico10!$D:$M,7)/1000</f>
        <v>169.06063932352288</v>
      </c>
      <c r="E661" s="234">
        <f t="shared" si="42"/>
        <v>101.306844</v>
      </c>
      <c r="F661" s="239"/>
      <c r="G661" s="188" t="str">
        <f t="shared" si="43"/>
        <v/>
      </c>
      <c r="H661" s="236" t="str">
        <f t="shared" si="44"/>
        <v/>
      </c>
      <c r="I661" s="237"/>
    </row>
    <row r="662" spans="1:9">
      <c r="A662" s="232">
        <f t="shared" si="41"/>
        <v>660</v>
      </c>
      <c r="B662" s="233">
        <f>VLOOKUP(DATE(YEAR(Dat_01!B$2)-2,MONTH(Dat_01!B$2),1)+A662,'[4]grafico diario'!$A:$D,1,)</f>
        <v>45799</v>
      </c>
      <c r="C662" s="234">
        <f>VLOOKUP($B662,[4]IndEolico10!$D:$M,4)/1000</f>
        <v>195.19902299999998</v>
      </c>
      <c r="D662" s="235">
        <f>VLOOKUP($B662,[4]IndEolico10!$D:$M,7)/1000</f>
        <v>169.06063932352288</v>
      </c>
      <c r="E662" s="234">
        <f t="shared" si="42"/>
        <v>169.06063932352288</v>
      </c>
      <c r="F662" s="239"/>
      <c r="G662" s="188" t="str">
        <f t="shared" si="43"/>
        <v/>
      </c>
      <c r="H662" s="236" t="str">
        <f t="shared" si="44"/>
        <v/>
      </c>
      <c r="I662" s="237"/>
    </row>
    <row r="663" spans="1:9">
      <c r="A663" s="232">
        <f t="shared" ref="A663:A726" si="45">+A662+1</f>
        <v>661</v>
      </c>
      <c r="B663" s="233">
        <f>VLOOKUP(DATE(YEAR(Dat_01!B$2)-2,MONTH(Dat_01!B$2),1)+A663,'[4]grafico diario'!$A:$D,1,)</f>
        <v>45800</v>
      </c>
      <c r="C663" s="234">
        <f>VLOOKUP($B663,[4]IndEolico10!$D:$M,4)/1000</f>
        <v>198.20928300000003</v>
      </c>
      <c r="D663" s="235">
        <f>VLOOKUP($B663,[4]IndEolico10!$D:$M,7)/1000</f>
        <v>169.06063932352288</v>
      </c>
      <c r="E663" s="234">
        <f t="shared" ref="E663:E726" si="46">IF(C663&gt;D663,D663,C663)</f>
        <v>169.06063932352288</v>
      </c>
      <c r="F663" s="239"/>
      <c r="G663" s="188" t="str">
        <f t="shared" si="43"/>
        <v/>
      </c>
      <c r="H663" s="236" t="str">
        <f t="shared" si="44"/>
        <v/>
      </c>
      <c r="I663" s="237"/>
    </row>
    <row r="664" spans="1:9">
      <c r="A664" s="232">
        <f t="shared" si="45"/>
        <v>662</v>
      </c>
      <c r="B664" s="233">
        <f>VLOOKUP(DATE(YEAR(Dat_01!B$2)-2,MONTH(Dat_01!B$2),1)+A664,'[4]grafico diario'!$A:$D,1,)</f>
        <v>45801</v>
      </c>
      <c r="C664" s="234">
        <f>VLOOKUP($B664,[4]IndEolico10!$D:$M,4)/1000</f>
        <v>108.396787</v>
      </c>
      <c r="D664" s="235">
        <f>VLOOKUP($B664,[4]IndEolico10!$D:$M,7)/1000</f>
        <v>169.06063932352288</v>
      </c>
      <c r="E664" s="234">
        <f t="shared" si="46"/>
        <v>108.396787</v>
      </c>
      <c r="F664" s="239"/>
      <c r="G664" s="188" t="str">
        <f t="shared" si="43"/>
        <v/>
      </c>
      <c r="H664" s="236" t="str">
        <f t="shared" si="44"/>
        <v/>
      </c>
      <c r="I664" s="237"/>
    </row>
    <row r="665" spans="1:9">
      <c r="A665" s="232">
        <f t="shared" si="45"/>
        <v>663</v>
      </c>
      <c r="B665" s="233">
        <f>VLOOKUP(DATE(YEAR(Dat_01!B$2)-2,MONTH(Dat_01!B$2),1)+A665,'[4]grafico diario'!$A:$D,1,)</f>
        <v>45802</v>
      </c>
      <c r="C665" s="234">
        <f>VLOOKUP($B665,[4]IndEolico10!$D:$M,4)/1000</f>
        <v>60.330680000000001</v>
      </c>
      <c r="D665" s="235">
        <f>VLOOKUP($B665,[4]IndEolico10!$D:$M,7)/1000</f>
        <v>169.06063932352288</v>
      </c>
      <c r="E665" s="234">
        <f t="shared" si="46"/>
        <v>60.330680000000001</v>
      </c>
      <c r="F665" s="239"/>
      <c r="G665" s="188" t="str">
        <f t="shared" si="43"/>
        <v/>
      </c>
      <c r="H665" s="236" t="str">
        <f t="shared" si="44"/>
        <v/>
      </c>
      <c r="I665" s="237"/>
    </row>
    <row r="666" spans="1:9">
      <c r="A666" s="232">
        <f t="shared" si="45"/>
        <v>664</v>
      </c>
      <c r="B666" s="233">
        <f>VLOOKUP(DATE(YEAR(Dat_01!B$2)-2,MONTH(Dat_01!B$2),1)+A666,'[4]grafico diario'!$A:$D,1,)</f>
        <v>45803</v>
      </c>
      <c r="C666" s="234">
        <f>VLOOKUP($B666,[4]IndEolico10!$D:$M,4)/1000</f>
        <v>108.761596</v>
      </c>
      <c r="D666" s="235">
        <f>VLOOKUP($B666,[4]IndEolico10!$D:$M,7)/1000</f>
        <v>169.06063932352288</v>
      </c>
      <c r="E666" s="234">
        <f t="shared" si="46"/>
        <v>108.761596</v>
      </c>
      <c r="F666" s="239"/>
      <c r="G666" s="188" t="str">
        <f t="shared" si="43"/>
        <v/>
      </c>
      <c r="H666" s="236" t="str">
        <f t="shared" si="44"/>
        <v/>
      </c>
      <c r="I666" s="237"/>
    </row>
    <row r="667" spans="1:9">
      <c r="A667" s="232">
        <f t="shared" si="45"/>
        <v>665</v>
      </c>
      <c r="B667" s="233">
        <f>VLOOKUP(DATE(YEAR(Dat_01!B$2)-2,MONTH(Dat_01!B$2),1)+A667,'[4]grafico diario'!$A:$D,1,)</f>
        <v>45804</v>
      </c>
      <c r="C667" s="234">
        <f>VLOOKUP($B667,[4]IndEolico10!$D:$M,4)/1000</f>
        <v>90.241628000000006</v>
      </c>
      <c r="D667" s="235">
        <f>VLOOKUP($B667,[4]IndEolico10!$D:$M,7)/1000</f>
        <v>169.06063932352288</v>
      </c>
      <c r="E667" s="234">
        <f t="shared" si="46"/>
        <v>90.241628000000006</v>
      </c>
      <c r="F667" s="239"/>
      <c r="G667" s="188" t="str">
        <f t="shared" si="43"/>
        <v/>
      </c>
      <c r="H667" s="236" t="str">
        <f t="shared" si="44"/>
        <v/>
      </c>
      <c r="I667" s="237"/>
    </row>
    <row r="668" spans="1:9">
      <c r="A668" s="232">
        <f t="shared" si="45"/>
        <v>666</v>
      </c>
      <c r="B668" s="233">
        <f>VLOOKUP(DATE(YEAR(Dat_01!B$2)-2,MONTH(Dat_01!B$2),1)+A668,'[4]grafico diario'!$A:$D,1,)</f>
        <v>45805</v>
      </c>
      <c r="C668" s="234">
        <f>VLOOKUP($B668,[4]IndEolico10!$D:$M,4)/1000</f>
        <v>73.798220999999998</v>
      </c>
      <c r="D668" s="235">
        <f>VLOOKUP($B668,[4]IndEolico10!$D:$M,7)/1000</f>
        <v>169.06063932352288</v>
      </c>
      <c r="E668" s="234">
        <f t="shared" si="46"/>
        <v>73.798220999999998</v>
      </c>
      <c r="F668" s="239"/>
      <c r="G668" s="188" t="str">
        <f t="shared" si="43"/>
        <v/>
      </c>
      <c r="H668" s="236" t="str">
        <f t="shared" si="44"/>
        <v/>
      </c>
      <c r="I668" s="237"/>
    </row>
    <row r="669" spans="1:9">
      <c r="A669" s="232">
        <f t="shared" si="45"/>
        <v>667</v>
      </c>
      <c r="B669" s="233">
        <f>VLOOKUP(DATE(YEAR(Dat_01!B$2)-2,MONTH(Dat_01!B$2),1)+A669,'[4]grafico diario'!$A:$D,1,)</f>
        <v>45806</v>
      </c>
      <c r="C669" s="234">
        <f>VLOOKUP($B669,[4]IndEolico10!$D:$M,4)/1000</f>
        <v>73.778673999999995</v>
      </c>
      <c r="D669" s="235">
        <f>VLOOKUP($B669,[4]IndEolico10!$D:$M,7)/1000</f>
        <v>169.06063932352288</v>
      </c>
      <c r="E669" s="234">
        <f t="shared" si="46"/>
        <v>73.778673999999995</v>
      </c>
      <c r="F669" s="239"/>
      <c r="G669" s="188" t="str">
        <f t="shared" si="43"/>
        <v/>
      </c>
      <c r="H669" s="236" t="str">
        <f t="shared" si="44"/>
        <v/>
      </c>
      <c r="I669" s="237"/>
    </row>
    <row r="670" spans="1:9">
      <c r="A670" s="232">
        <f t="shared" si="45"/>
        <v>668</v>
      </c>
      <c r="B670" s="233">
        <f>VLOOKUP(DATE(YEAR(Dat_01!B$2)-2,MONTH(Dat_01!B$2),1)+A670,'[4]grafico diario'!$A:$D,1,)</f>
        <v>45807</v>
      </c>
      <c r="C670" s="234">
        <f>VLOOKUP($B670,[4]IndEolico10!$D:$M,4)/1000</f>
        <v>80.868812000000005</v>
      </c>
      <c r="D670" s="235">
        <f>VLOOKUP($B670,[4]IndEolico10!$D:$M,7)/1000</f>
        <v>169.06063932352288</v>
      </c>
      <c r="E670" s="234">
        <f t="shared" si="46"/>
        <v>80.868812000000005</v>
      </c>
      <c r="F670" s="239"/>
      <c r="G670" s="188" t="str">
        <f t="shared" si="43"/>
        <v/>
      </c>
      <c r="H670" s="236" t="str">
        <f t="shared" si="44"/>
        <v/>
      </c>
      <c r="I670" s="237"/>
    </row>
    <row r="671" spans="1:9">
      <c r="A671" s="232">
        <f t="shared" si="45"/>
        <v>669</v>
      </c>
      <c r="B671" s="233">
        <f>VLOOKUP(DATE(YEAR(Dat_01!B$2)-2,MONTH(Dat_01!B$2),1)+A671,'[4]grafico diario'!$A:$D,1,)</f>
        <v>45808</v>
      </c>
      <c r="C671" s="234">
        <f>VLOOKUP($B671,[4]IndEolico10!$D:$M,4)/1000</f>
        <v>68.699438000000015</v>
      </c>
      <c r="D671" s="235">
        <f>VLOOKUP($B671,[4]IndEolico10!$D:$M,7)/1000</f>
        <v>169.06063932352288</v>
      </c>
      <c r="E671" s="234">
        <f t="shared" si="46"/>
        <v>68.699438000000015</v>
      </c>
      <c r="F671" s="239"/>
      <c r="G671" s="188" t="str">
        <f t="shared" si="43"/>
        <v/>
      </c>
      <c r="H671" s="236" t="str">
        <f t="shared" si="44"/>
        <v/>
      </c>
      <c r="I671" s="237"/>
    </row>
    <row r="672" spans="1:9">
      <c r="A672" s="232">
        <f t="shared" si="45"/>
        <v>670</v>
      </c>
      <c r="B672" s="233">
        <f>VLOOKUP(DATE(YEAR(Dat_01!B$2)-2,MONTH(Dat_01!B$2),1)+A672,'[4]grafico diario'!$A:$D,1,)</f>
        <v>45809</v>
      </c>
      <c r="C672" s="234">
        <f>VLOOKUP($B672,[4]IndEolico10!$D:$M,4)/1000</f>
        <v>111.35742500000001</v>
      </c>
      <c r="D672" s="235">
        <f>VLOOKUP($B672,[4]IndEolico10!$D:$M,7)/1000</f>
        <v>134.03435248397858</v>
      </c>
      <c r="E672" s="234">
        <f t="shared" si="46"/>
        <v>111.35742500000001</v>
      </c>
      <c r="F672" s="239"/>
      <c r="G672" s="188" t="str">
        <f t="shared" si="43"/>
        <v/>
      </c>
      <c r="H672" s="236" t="str">
        <f t="shared" si="44"/>
        <v/>
      </c>
      <c r="I672" s="237"/>
    </row>
    <row r="673" spans="1:9">
      <c r="A673" s="232">
        <f t="shared" si="45"/>
        <v>671</v>
      </c>
      <c r="B673" s="233">
        <f>VLOOKUP(DATE(YEAR(Dat_01!B$2)-2,MONTH(Dat_01!B$2),1)+A673,'[4]grafico diario'!$A:$D,1,)</f>
        <v>45810</v>
      </c>
      <c r="C673" s="234">
        <f>VLOOKUP($B673,[4]IndEolico10!$D:$M,4)/1000</f>
        <v>181.94606100000001</v>
      </c>
      <c r="D673" s="235">
        <f>VLOOKUP($B673,[4]IndEolico10!$D:$M,7)/1000</f>
        <v>134.03435248397858</v>
      </c>
      <c r="E673" s="234">
        <f t="shared" si="46"/>
        <v>134.03435248397858</v>
      </c>
      <c r="F673" s="237"/>
      <c r="G673" s="188" t="str">
        <f t="shared" si="43"/>
        <v/>
      </c>
      <c r="H673" s="236" t="str">
        <f t="shared" si="44"/>
        <v/>
      </c>
      <c r="I673" s="237"/>
    </row>
    <row r="674" spans="1:9">
      <c r="A674" s="232">
        <f t="shared" si="45"/>
        <v>672</v>
      </c>
      <c r="B674" s="233">
        <f>VLOOKUP(DATE(YEAR(Dat_01!B$2)-2,MONTH(Dat_01!B$2),1)+A674,'[4]grafico diario'!$A:$D,1,)</f>
        <v>45811</v>
      </c>
      <c r="C674" s="234">
        <f>VLOOKUP($B674,[4]IndEolico10!$D:$M,4)/1000</f>
        <v>105.658908</v>
      </c>
      <c r="D674" s="235">
        <f>VLOOKUP($B674,[4]IndEolico10!$D:$M,7)/1000</f>
        <v>134.03435248397858</v>
      </c>
      <c r="E674" s="234">
        <f t="shared" si="46"/>
        <v>105.658908</v>
      </c>
      <c r="F674" s="237"/>
      <c r="G674" s="188" t="str">
        <f t="shared" si="43"/>
        <v/>
      </c>
      <c r="H674" s="236" t="str">
        <f t="shared" si="44"/>
        <v/>
      </c>
      <c r="I674" s="237"/>
    </row>
    <row r="675" spans="1:9">
      <c r="A675" s="232">
        <f t="shared" si="45"/>
        <v>673</v>
      </c>
      <c r="B675" s="233">
        <f>VLOOKUP(DATE(YEAR(Dat_01!B$2)-2,MONTH(Dat_01!B$2),1)+A675,'[4]grafico diario'!$A:$D,1,)</f>
        <v>45812</v>
      </c>
      <c r="C675" s="234">
        <f>VLOOKUP($B675,[4]IndEolico10!$D:$M,4)/1000</f>
        <v>90.578382000000005</v>
      </c>
      <c r="D675" s="235">
        <f>VLOOKUP($B675,[4]IndEolico10!$D:$M,7)/1000</f>
        <v>134.03435248397858</v>
      </c>
      <c r="E675" s="234">
        <f t="shared" si="46"/>
        <v>90.578382000000005</v>
      </c>
      <c r="F675" s="239"/>
      <c r="G675" s="188" t="str">
        <f t="shared" si="43"/>
        <v/>
      </c>
      <c r="H675" s="236" t="str">
        <f t="shared" si="44"/>
        <v/>
      </c>
      <c r="I675" s="237"/>
    </row>
    <row r="676" spans="1:9">
      <c r="A676" s="232">
        <f t="shared" si="45"/>
        <v>674</v>
      </c>
      <c r="B676" s="233">
        <f>VLOOKUP(DATE(YEAR(Dat_01!B$2)-2,MONTH(Dat_01!B$2),1)+A676,'[4]grafico diario'!$A:$D,1,)</f>
        <v>45813</v>
      </c>
      <c r="C676" s="234">
        <f>VLOOKUP($B676,[4]IndEolico10!$D:$M,4)/1000</f>
        <v>92.04586900000001</v>
      </c>
      <c r="D676" s="235">
        <f>VLOOKUP($B676,[4]IndEolico10!$D:$M,7)/1000</f>
        <v>134.03435248397858</v>
      </c>
      <c r="E676" s="234">
        <f t="shared" si="46"/>
        <v>92.04586900000001</v>
      </c>
      <c r="F676" s="239"/>
      <c r="G676" s="188" t="str">
        <f t="shared" si="43"/>
        <v/>
      </c>
      <c r="H676" s="236" t="str">
        <f t="shared" si="44"/>
        <v/>
      </c>
      <c r="I676" s="237"/>
    </row>
    <row r="677" spans="1:9">
      <c r="A677" s="232">
        <f t="shared" si="45"/>
        <v>675</v>
      </c>
      <c r="B677" s="233">
        <f>VLOOKUP(DATE(YEAR(Dat_01!B$2)-2,MONTH(Dat_01!B$2),1)+A677,'[4]grafico diario'!$A:$D,1,)</f>
        <v>45814</v>
      </c>
      <c r="C677" s="234">
        <f>VLOOKUP($B677,[4]IndEolico10!$D:$M,4)/1000</f>
        <v>72.958808000000005</v>
      </c>
      <c r="D677" s="235">
        <f>VLOOKUP($B677,[4]IndEolico10!$D:$M,7)/1000</f>
        <v>134.03435248397858</v>
      </c>
      <c r="E677" s="234">
        <f t="shared" si="46"/>
        <v>72.958808000000005</v>
      </c>
      <c r="F677" s="239"/>
      <c r="G677" s="188" t="str">
        <f t="shared" si="43"/>
        <v/>
      </c>
      <c r="H677" s="236" t="str">
        <f t="shared" si="44"/>
        <v/>
      </c>
      <c r="I677" s="237"/>
    </row>
    <row r="678" spans="1:9">
      <c r="A678" s="232">
        <f t="shared" si="45"/>
        <v>676</v>
      </c>
      <c r="B678" s="233">
        <f>VLOOKUP(DATE(YEAR(Dat_01!B$2)-2,MONTH(Dat_01!B$2),1)+A678,'[4]grafico diario'!$A:$D,1,)</f>
        <v>45815</v>
      </c>
      <c r="C678" s="234">
        <f>VLOOKUP($B678,[4]IndEolico10!$D:$M,4)/1000</f>
        <v>73.210296999999997</v>
      </c>
      <c r="D678" s="235">
        <f>VLOOKUP($B678,[4]IndEolico10!$D:$M,7)/1000</f>
        <v>134.03435248397858</v>
      </c>
      <c r="E678" s="234">
        <f t="shared" si="46"/>
        <v>73.210296999999997</v>
      </c>
      <c r="F678" s="239"/>
      <c r="G678" s="188" t="str">
        <f t="shared" si="43"/>
        <v/>
      </c>
      <c r="H678" s="236" t="str">
        <f t="shared" si="44"/>
        <v/>
      </c>
      <c r="I678" s="237"/>
    </row>
    <row r="679" spans="1:9">
      <c r="A679" s="232">
        <f t="shared" si="45"/>
        <v>677</v>
      </c>
      <c r="B679" s="233">
        <f>VLOOKUP(DATE(YEAR(Dat_01!B$2)-2,MONTH(Dat_01!B$2),1)+A679,'[4]grafico diario'!$A:$D,1,)</f>
        <v>45816</v>
      </c>
      <c r="C679" s="234">
        <f>VLOOKUP($B679,[4]IndEolico10!$D:$M,4)/1000</f>
        <v>90.687922999999998</v>
      </c>
      <c r="D679" s="235">
        <f>VLOOKUP($B679,[4]IndEolico10!$D:$M,7)/1000</f>
        <v>134.03435248397858</v>
      </c>
      <c r="E679" s="234">
        <f t="shared" si="46"/>
        <v>90.687922999999998</v>
      </c>
      <c r="F679" s="239"/>
      <c r="G679" s="188" t="str">
        <f t="shared" si="43"/>
        <v/>
      </c>
      <c r="H679" s="236" t="str">
        <f t="shared" si="44"/>
        <v/>
      </c>
      <c r="I679" s="237"/>
    </row>
    <row r="680" spans="1:9">
      <c r="A680" s="232">
        <f t="shared" si="45"/>
        <v>678</v>
      </c>
      <c r="B680" s="233">
        <f>VLOOKUP(DATE(YEAR(Dat_01!B$2)-2,MONTH(Dat_01!B$2),1)+A680,'[4]grafico diario'!$A:$D,1,)</f>
        <v>45817</v>
      </c>
      <c r="C680" s="234">
        <f>VLOOKUP($B680,[4]IndEolico10!$D:$M,4)/1000</f>
        <v>98.775077999999993</v>
      </c>
      <c r="D680" s="235">
        <f>VLOOKUP($B680,[4]IndEolico10!$D:$M,7)/1000</f>
        <v>134.03435248397858</v>
      </c>
      <c r="E680" s="234">
        <f t="shared" si="46"/>
        <v>98.775077999999993</v>
      </c>
      <c r="F680" s="239"/>
      <c r="G680" s="188" t="str">
        <f t="shared" si="43"/>
        <v/>
      </c>
      <c r="H680" s="236" t="str">
        <f t="shared" si="44"/>
        <v/>
      </c>
      <c r="I680" s="237"/>
    </row>
    <row r="681" spans="1:9">
      <c r="A681" s="232">
        <f t="shared" si="45"/>
        <v>679</v>
      </c>
      <c r="B681" s="233">
        <f>VLOOKUP(DATE(YEAR(Dat_01!B$2)-2,MONTH(Dat_01!B$2),1)+A681,'[4]grafico diario'!$A:$D,1,)</f>
        <v>45818</v>
      </c>
      <c r="C681" s="234">
        <f>VLOOKUP($B681,[4]IndEolico10!$D:$M,4)/1000</f>
        <v>105.692728</v>
      </c>
      <c r="D681" s="235">
        <f>VLOOKUP($B681,[4]IndEolico10!$D:$M,7)/1000</f>
        <v>134.03435248397858</v>
      </c>
      <c r="E681" s="234">
        <f t="shared" si="46"/>
        <v>105.692728</v>
      </c>
      <c r="F681" s="239"/>
      <c r="G681" s="188" t="str">
        <f t="shared" si="43"/>
        <v/>
      </c>
      <c r="H681" s="236" t="str">
        <f t="shared" si="44"/>
        <v/>
      </c>
      <c r="I681" s="237"/>
    </row>
    <row r="682" spans="1:9">
      <c r="A682" s="232">
        <f t="shared" si="45"/>
        <v>680</v>
      </c>
      <c r="B682" s="233">
        <f>VLOOKUP(DATE(YEAR(Dat_01!B$2)-2,MONTH(Dat_01!B$2),1)+A682,'[4]grafico diario'!$A:$D,1,)</f>
        <v>45819</v>
      </c>
      <c r="C682" s="234">
        <f>VLOOKUP($B682,[4]IndEolico10!$D:$M,4)/1000</f>
        <v>158.85436800000002</v>
      </c>
      <c r="D682" s="235">
        <f>VLOOKUP($B682,[4]IndEolico10!$D:$M,7)/1000</f>
        <v>134.03435248397858</v>
      </c>
      <c r="E682" s="234">
        <f t="shared" si="46"/>
        <v>134.03435248397858</v>
      </c>
      <c r="F682" s="239"/>
      <c r="G682" s="188" t="str">
        <f t="shared" si="43"/>
        <v/>
      </c>
      <c r="H682" s="236" t="str">
        <f t="shared" si="44"/>
        <v/>
      </c>
      <c r="I682" s="237"/>
    </row>
    <row r="683" spans="1:9">
      <c r="A683" s="232">
        <f t="shared" si="45"/>
        <v>681</v>
      </c>
      <c r="B683" s="233">
        <f>VLOOKUP(DATE(YEAR(Dat_01!B$2)-2,MONTH(Dat_01!B$2),1)+A683,'[4]grafico diario'!$A:$D,1,)</f>
        <v>45820</v>
      </c>
      <c r="C683" s="234">
        <f>VLOOKUP($B683,[4]IndEolico10!$D:$M,4)/1000</f>
        <v>91.151920000000004</v>
      </c>
      <c r="D683" s="235">
        <f>VLOOKUP($B683,[4]IndEolico10!$D:$M,7)/1000</f>
        <v>134.03435248397858</v>
      </c>
      <c r="E683" s="234">
        <f t="shared" si="46"/>
        <v>91.151920000000004</v>
      </c>
      <c r="F683" s="239"/>
      <c r="G683" s="188" t="str">
        <f t="shared" si="43"/>
        <v/>
      </c>
      <c r="H683" s="236" t="str">
        <f t="shared" si="44"/>
        <v/>
      </c>
      <c r="I683" s="237"/>
    </row>
    <row r="684" spans="1:9">
      <c r="A684" s="232">
        <f t="shared" si="45"/>
        <v>682</v>
      </c>
      <c r="B684" s="233">
        <f>VLOOKUP(DATE(YEAR(Dat_01!B$2)-2,MONTH(Dat_01!B$2),1)+A684,'[4]grafico diario'!$A:$D,1,)</f>
        <v>45821</v>
      </c>
      <c r="C684" s="234">
        <f>VLOOKUP($B684,[4]IndEolico10!$D:$M,4)/1000</f>
        <v>100.58464500000001</v>
      </c>
      <c r="D684" s="235">
        <f>VLOOKUP($B684,[4]IndEolico10!$D:$M,7)/1000</f>
        <v>134.03435248397858</v>
      </c>
      <c r="E684" s="234">
        <f t="shared" si="46"/>
        <v>100.58464500000001</v>
      </c>
      <c r="F684" s="239"/>
      <c r="G684" s="188" t="str">
        <f t="shared" si="43"/>
        <v/>
      </c>
      <c r="H684" s="236" t="str">
        <f t="shared" si="44"/>
        <v/>
      </c>
      <c r="I684" s="237"/>
    </row>
    <row r="685" spans="1:9">
      <c r="A685" s="232">
        <f t="shared" si="45"/>
        <v>683</v>
      </c>
      <c r="B685" s="233">
        <f>VLOOKUP(DATE(YEAR(Dat_01!B$2)-2,MONTH(Dat_01!B$2),1)+A685,'[4]grafico diario'!$A:$D,1,)</f>
        <v>45822</v>
      </c>
      <c r="C685" s="234">
        <f>VLOOKUP($B685,[4]IndEolico10!$D:$M,4)/1000</f>
        <v>74.388030000000001</v>
      </c>
      <c r="D685" s="235">
        <f>VLOOKUP($B685,[4]IndEolico10!$D:$M,7)/1000</f>
        <v>134.03435248397858</v>
      </c>
      <c r="E685" s="234">
        <f t="shared" si="46"/>
        <v>74.388030000000001</v>
      </c>
      <c r="F685" s="239"/>
      <c r="G685" s="188" t="str">
        <f t="shared" si="43"/>
        <v/>
      </c>
      <c r="H685" s="236" t="str">
        <f t="shared" si="44"/>
        <v/>
      </c>
      <c r="I685" s="237"/>
    </row>
    <row r="686" spans="1:9">
      <c r="A686" s="232">
        <f t="shared" si="45"/>
        <v>684</v>
      </c>
      <c r="B686" s="233">
        <f>VLOOKUP(DATE(YEAR(Dat_01!B$2)-2,MONTH(Dat_01!B$2),1)+A686,'[4]grafico diario'!$A:$D,1,)</f>
        <v>45823</v>
      </c>
      <c r="C686" s="234">
        <f>VLOOKUP($B686,[4]IndEolico10!$D:$M,4)/1000</f>
        <v>158.77911500000002</v>
      </c>
      <c r="D686" s="235">
        <f>VLOOKUP($B686,[4]IndEolico10!$D:$M,7)/1000</f>
        <v>134.03435248397858</v>
      </c>
      <c r="E686" s="234">
        <f t="shared" si="46"/>
        <v>134.03435248397858</v>
      </c>
      <c r="F686" s="239"/>
      <c r="G686" s="188" t="str">
        <f t="shared" si="43"/>
        <v>J</v>
      </c>
      <c r="H686" s="236" t="str">
        <f t="shared" si="44"/>
        <v>134,0</v>
      </c>
      <c r="I686" s="237"/>
    </row>
    <row r="687" spans="1:9">
      <c r="A687" s="232">
        <f t="shared" si="45"/>
        <v>685</v>
      </c>
      <c r="B687" s="233">
        <f>VLOOKUP(DATE(YEAR(Dat_01!B$2)-2,MONTH(Dat_01!B$2),1)+A687,'[4]grafico diario'!$A:$D,1,)</f>
        <v>45824</v>
      </c>
      <c r="C687" s="234">
        <f>VLOOKUP($B687,[4]IndEolico10!$D:$M,4)/1000</f>
        <v>144.41842200000002</v>
      </c>
      <c r="D687" s="235">
        <f>VLOOKUP($B687,[4]IndEolico10!$D:$M,7)/1000</f>
        <v>134.03435248397858</v>
      </c>
      <c r="E687" s="234">
        <f t="shared" si="46"/>
        <v>134.03435248397858</v>
      </c>
      <c r="F687" s="239"/>
      <c r="G687" s="188" t="str">
        <f t="shared" si="43"/>
        <v/>
      </c>
      <c r="H687" s="236" t="str">
        <f t="shared" si="44"/>
        <v/>
      </c>
      <c r="I687" s="237"/>
    </row>
    <row r="688" spans="1:9">
      <c r="A688" s="232">
        <f t="shared" si="45"/>
        <v>686</v>
      </c>
      <c r="B688" s="233">
        <f>VLOOKUP(DATE(YEAR(Dat_01!B$2)-2,MONTH(Dat_01!B$2),1)+A688,'[4]grafico diario'!$A:$D,1,)</f>
        <v>45825</v>
      </c>
      <c r="C688" s="234">
        <f>VLOOKUP($B688,[4]IndEolico10!$D:$M,4)/1000</f>
        <v>95.742632999999984</v>
      </c>
      <c r="D688" s="235">
        <f>VLOOKUP($B688,[4]IndEolico10!$D:$M,7)/1000</f>
        <v>134.03435248397858</v>
      </c>
      <c r="E688" s="234">
        <f t="shared" si="46"/>
        <v>95.742632999999984</v>
      </c>
      <c r="F688" s="239"/>
      <c r="G688" s="188" t="str">
        <f t="shared" si="43"/>
        <v/>
      </c>
      <c r="H688" s="236" t="str">
        <f t="shared" si="44"/>
        <v/>
      </c>
      <c r="I688" s="237"/>
    </row>
    <row r="689" spans="1:9">
      <c r="A689" s="232">
        <f t="shared" si="45"/>
        <v>687</v>
      </c>
      <c r="B689" s="233">
        <f>VLOOKUP(DATE(YEAR(Dat_01!B$2)-2,MONTH(Dat_01!B$2),1)+A689,'[4]grafico diario'!$A:$D,1,)</f>
        <v>45826</v>
      </c>
      <c r="C689" s="234">
        <f>VLOOKUP($B689,[4]IndEolico10!$D:$M,4)/1000</f>
        <v>67.285437999999999</v>
      </c>
      <c r="D689" s="235">
        <f>VLOOKUP($B689,[4]IndEolico10!$D:$M,7)/1000</f>
        <v>134.03435248397858</v>
      </c>
      <c r="E689" s="234">
        <f t="shared" si="46"/>
        <v>67.285437999999999</v>
      </c>
      <c r="F689" s="239"/>
      <c r="G689" s="188" t="str">
        <f t="shared" si="43"/>
        <v/>
      </c>
      <c r="H689" s="236" t="str">
        <f t="shared" si="44"/>
        <v/>
      </c>
      <c r="I689" s="237"/>
    </row>
    <row r="690" spans="1:9">
      <c r="A690" s="232">
        <f t="shared" si="45"/>
        <v>688</v>
      </c>
      <c r="B690" s="233">
        <f>VLOOKUP(DATE(YEAR(Dat_01!B$2)-2,MONTH(Dat_01!B$2),1)+A690,'[4]grafico diario'!$A:$D,1,)</f>
        <v>45827</v>
      </c>
      <c r="C690" s="234">
        <f>VLOOKUP($B690,[4]IndEolico10!$D:$M,4)/1000</f>
        <v>90.308557000000008</v>
      </c>
      <c r="D690" s="235">
        <f>VLOOKUP($B690,[4]IndEolico10!$D:$M,7)/1000</f>
        <v>134.03435248397858</v>
      </c>
      <c r="E690" s="234">
        <f t="shared" si="46"/>
        <v>90.308557000000008</v>
      </c>
      <c r="F690" s="239"/>
      <c r="G690" s="188" t="str">
        <f t="shared" si="43"/>
        <v/>
      </c>
      <c r="H690" s="236" t="str">
        <f t="shared" si="44"/>
        <v/>
      </c>
      <c r="I690" s="237"/>
    </row>
    <row r="691" spans="1:9">
      <c r="A691" s="232">
        <f t="shared" si="45"/>
        <v>689</v>
      </c>
      <c r="B691" s="233">
        <f>VLOOKUP(DATE(YEAR(Dat_01!B$2)-2,MONTH(Dat_01!B$2),1)+A691,'[4]grafico diario'!$A:$D,1,)</f>
        <v>45828</v>
      </c>
      <c r="C691" s="234">
        <f>VLOOKUP($B691,[4]IndEolico10!$D:$M,4)/1000</f>
        <v>79.748396000000014</v>
      </c>
      <c r="D691" s="235">
        <f>VLOOKUP($B691,[4]IndEolico10!$D:$M,7)/1000</f>
        <v>134.03435248397858</v>
      </c>
      <c r="E691" s="234">
        <f t="shared" si="46"/>
        <v>79.748396000000014</v>
      </c>
      <c r="F691" s="239"/>
      <c r="G691" s="188" t="str">
        <f t="shared" si="43"/>
        <v/>
      </c>
      <c r="H691" s="236" t="str">
        <f t="shared" si="44"/>
        <v/>
      </c>
      <c r="I691" s="237"/>
    </row>
    <row r="692" spans="1:9">
      <c r="A692" s="232">
        <f t="shared" si="45"/>
        <v>690</v>
      </c>
      <c r="B692" s="233">
        <f>VLOOKUP(DATE(YEAR(Dat_01!B$2)-2,MONTH(Dat_01!B$2),1)+A692,'[4]grafico diario'!$A:$D,1,)</f>
        <v>45829</v>
      </c>
      <c r="C692" s="234">
        <f>VLOOKUP($B692,[4]IndEolico10!$D:$M,4)/1000</f>
        <v>81.65248600000001</v>
      </c>
      <c r="D692" s="235">
        <f>VLOOKUP($B692,[4]IndEolico10!$D:$M,7)/1000</f>
        <v>134.03435248397858</v>
      </c>
      <c r="E692" s="234">
        <f t="shared" si="46"/>
        <v>81.65248600000001</v>
      </c>
      <c r="F692" s="239"/>
      <c r="G692" s="188" t="str">
        <f t="shared" si="43"/>
        <v/>
      </c>
      <c r="H692" s="236" t="str">
        <f t="shared" si="44"/>
        <v/>
      </c>
      <c r="I692" s="237"/>
    </row>
    <row r="693" spans="1:9">
      <c r="A693" s="232">
        <f t="shared" si="45"/>
        <v>691</v>
      </c>
      <c r="B693" s="233">
        <f>VLOOKUP(DATE(YEAR(Dat_01!B$2)-2,MONTH(Dat_01!B$2),1)+A693,'[4]grafico diario'!$A:$D,1,)</f>
        <v>45830</v>
      </c>
      <c r="C693" s="234">
        <f>VLOOKUP($B693,[4]IndEolico10!$D:$M,4)/1000</f>
        <v>93.969624999999994</v>
      </c>
      <c r="D693" s="235">
        <f>VLOOKUP($B693,[4]IndEolico10!$D:$M,7)/1000</f>
        <v>134.03435248397858</v>
      </c>
      <c r="E693" s="234">
        <f t="shared" si="46"/>
        <v>93.969624999999994</v>
      </c>
      <c r="F693" s="239"/>
      <c r="G693" s="188" t="str">
        <f t="shared" si="43"/>
        <v/>
      </c>
      <c r="H693" s="236" t="str">
        <f t="shared" si="44"/>
        <v/>
      </c>
      <c r="I693" s="237"/>
    </row>
    <row r="694" spans="1:9">
      <c r="A694" s="232">
        <f t="shared" si="45"/>
        <v>692</v>
      </c>
      <c r="B694" s="233">
        <f>VLOOKUP(DATE(YEAR(Dat_01!B$2)-2,MONTH(Dat_01!B$2),1)+A694,'[4]grafico diario'!$A:$D,1,)</f>
        <v>45831</v>
      </c>
      <c r="C694" s="234">
        <f>VLOOKUP($B694,[4]IndEolico10!$D:$M,4)/1000</f>
        <v>114.80814500000001</v>
      </c>
      <c r="D694" s="235">
        <f>VLOOKUP($B694,[4]IndEolico10!$D:$M,7)/1000</f>
        <v>134.03435248397858</v>
      </c>
      <c r="E694" s="234">
        <f t="shared" si="46"/>
        <v>114.80814500000001</v>
      </c>
      <c r="F694" s="239"/>
      <c r="G694" s="188" t="str">
        <f t="shared" si="43"/>
        <v/>
      </c>
      <c r="H694" s="236" t="str">
        <f t="shared" si="44"/>
        <v/>
      </c>
      <c r="I694" s="237"/>
    </row>
    <row r="695" spans="1:9">
      <c r="A695" s="232">
        <f t="shared" si="45"/>
        <v>693</v>
      </c>
      <c r="B695" s="233">
        <f>VLOOKUP(DATE(YEAR(Dat_01!B$2)-2,MONTH(Dat_01!B$2),1)+A695,'[4]grafico diario'!$A:$D,1,)</f>
        <v>45832</v>
      </c>
      <c r="C695" s="234">
        <f>VLOOKUP($B695,[4]IndEolico10!$D:$M,4)/1000</f>
        <v>145.68446300000002</v>
      </c>
      <c r="D695" s="235">
        <f>VLOOKUP($B695,[4]IndEolico10!$D:$M,7)/1000</f>
        <v>134.03435248397858</v>
      </c>
      <c r="E695" s="234">
        <f t="shared" si="46"/>
        <v>134.03435248397858</v>
      </c>
      <c r="F695" s="239"/>
      <c r="G695" s="188" t="str">
        <f t="shared" si="43"/>
        <v/>
      </c>
      <c r="H695" s="236" t="str">
        <f t="shared" si="44"/>
        <v/>
      </c>
      <c r="I695" s="237"/>
    </row>
    <row r="696" spans="1:9">
      <c r="A696" s="232">
        <f t="shared" si="45"/>
        <v>694</v>
      </c>
      <c r="B696" s="233">
        <f>VLOOKUP(DATE(YEAR(Dat_01!B$2)-2,MONTH(Dat_01!B$2),1)+A696,'[4]grafico diario'!$A:$D,1,)</f>
        <v>45833</v>
      </c>
      <c r="C696" s="234">
        <f>VLOOKUP($B696,[4]IndEolico10!$D:$M,4)/1000</f>
        <v>133.44204999999999</v>
      </c>
      <c r="D696" s="235">
        <f>VLOOKUP($B696,[4]IndEolico10!$D:$M,7)/1000</f>
        <v>134.03435248397858</v>
      </c>
      <c r="E696" s="234">
        <f t="shared" si="46"/>
        <v>133.44204999999999</v>
      </c>
      <c r="F696" s="239"/>
      <c r="G696" s="188" t="str">
        <f t="shared" si="43"/>
        <v/>
      </c>
      <c r="H696" s="236" t="str">
        <f t="shared" si="44"/>
        <v/>
      </c>
      <c r="I696" s="237"/>
    </row>
    <row r="697" spans="1:9">
      <c r="A697" s="232">
        <f t="shared" si="45"/>
        <v>695</v>
      </c>
      <c r="B697" s="233">
        <f>VLOOKUP(DATE(YEAR(Dat_01!B$2)-2,MONTH(Dat_01!B$2),1)+A697,'[4]grafico diario'!$A:$D,1,)</f>
        <v>45834</v>
      </c>
      <c r="C697" s="234">
        <f>VLOOKUP($B697,[4]IndEolico10!$D:$M,4)/1000</f>
        <v>107.10214900000001</v>
      </c>
      <c r="D697" s="235">
        <f>VLOOKUP($B697,[4]IndEolico10!$D:$M,7)/1000</f>
        <v>134.03435248397858</v>
      </c>
      <c r="E697" s="234">
        <f t="shared" si="46"/>
        <v>107.10214900000001</v>
      </c>
      <c r="F697" s="239"/>
      <c r="G697" s="188" t="str">
        <f t="shared" si="43"/>
        <v/>
      </c>
      <c r="H697" s="236" t="str">
        <f t="shared" si="44"/>
        <v/>
      </c>
      <c r="I697" s="237"/>
    </row>
    <row r="698" spans="1:9">
      <c r="A698" s="232">
        <f t="shared" si="45"/>
        <v>696</v>
      </c>
      <c r="B698" s="233">
        <f>VLOOKUP(DATE(YEAR(Dat_01!B$2)-2,MONTH(Dat_01!B$2),1)+A698,'[4]grafico diario'!$A:$D,1,)</f>
        <v>45835</v>
      </c>
      <c r="C698" s="234">
        <f>VLOOKUP($B698,[4]IndEolico10!$D:$M,4)/1000</f>
        <v>74.385886999999997</v>
      </c>
      <c r="D698" s="235">
        <f>VLOOKUP($B698,[4]IndEolico10!$D:$M,7)/1000</f>
        <v>134.03435248397858</v>
      </c>
      <c r="E698" s="234">
        <f t="shared" si="46"/>
        <v>74.385886999999997</v>
      </c>
      <c r="F698" s="239"/>
      <c r="G698" s="188" t="str">
        <f t="shared" si="43"/>
        <v/>
      </c>
      <c r="H698" s="236" t="str">
        <f t="shared" si="44"/>
        <v/>
      </c>
      <c r="I698" s="237"/>
    </row>
    <row r="699" spans="1:9">
      <c r="A699" s="232">
        <f t="shared" si="45"/>
        <v>697</v>
      </c>
      <c r="B699" s="233">
        <f>VLOOKUP(DATE(YEAR(Dat_01!B$2)-2,MONTH(Dat_01!B$2),1)+A699,'[4]grafico diario'!$A:$D,1,)</f>
        <v>45836</v>
      </c>
      <c r="C699" s="234">
        <f>VLOOKUP($B699,[4]IndEolico10!$D:$M,4)/1000</f>
        <v>82.544207999999998</v>
      </c>
      <c r="D699" s="235">
        <f>VLOOKUP($B699,[4]IndEolico10!$D:$M,7)/1000</f>
        <v>134.03435248397858</v>
      </c>
      <c r="E699" s="234">
        <f t="shared" si="46"/>
        <v>82.544207999999998</v>
      </c>
      <c r="F699" s="239"/>
      <c r="G699" s="188" t="str">
        <f t="shared" si="43"/>
        <v/>
      </c>
      <c r="H699" s="236" t="str">
        <f t="shared" si="44"/>
        <v/>
      </c>
      <c r="I699" s="237"/>
    </row>
    <row r="700" spans="1:9">
      <c r="A700" s="232">
        <f t="shared" si="45"/>
        <v>698</v>
      </c>
      <c r="B700" s="233">
        <f>VLOOKUP(DATE(YEAR(Dat_01!B$2)-2,MONTH(Dat_01!B$2),1)+A700,'[4]grafico diario'!$A:$D,1,)</f>
        <v>45837</v>
      </c>
      <c r="C700" s="234">
        <f>VLOOKUP($B700,[4]IndEolico10!$D:$M,4)/1000</f>
        <v>83.201902000000004</v>
      </c>
      <c r="D700" s="235">
        <f>VLOOKUP($B700,[4]IndEolico10!$D:$M,7)/1000</f>
        <v>134.03435248397858</v>
      </c>
      <c r="E700" s="234">
        <f t="shared" si="46"/>
        <v>83.201902000000004</v>
      </c>
      <c r="F700" s="239"/>
      <c r="G700" s="188" t="str">
        <f t="shared" si="43"/>
        <v/>
      </c>
      <c r="H700" s="236" t="str">
        <f t="shared" si="44"/>
        <v/>
      </c>
      <c r="I700" s="237"/>
    </row>
    <row r="701" spans="1:9">
      <c r="A701" s="232">
        <f t="shared" si="45"/>
        <v>699</v>
      </c>
      <c r="B701" s="233">
        <f>VLOOKUP(DATE(YEAR(Dat_01!B$2)-2,MONTH(Dat_01!B$2),1)+A701,'[4]grafico diario'!$A:$D,1,)</f>
        <v>45838</v>
      </c>
      <c r="C701" s="234">
        <f>VLOOKUP($B701,[4]IndEolico10!$D:$M,4)/1000</f>
        <v>88.419715000000011</v>
      </c>
      <c r="D701" s="235">
        <f>VLOOKUP($B701,[4]IndEolico10!$D:$M,7)/1000</f>
        <v>134.03435248397858</v>
      </c>
      <c r="E701" s="234">
        <f t="shared" si="46"/>
        <v>88.419715000000011</v>
      </c>
      <c r="F701" s="237"/>
      <c r="G701" s="188" t="str">
        <f t="shared" si="43"/>
        <v/>
      </c>
      <c r="H701" s="236" t="str">
        <f t="shared" si="44"/>
        <v/>
      </c>
      <c r="I701" s="237"/>
    </row>
    <row r="702" spans="1:9">
      <c r="A702" s="232">
        <f t="shared" si="45"/>
        <v>700</v>
      </c>
      <c r="B702" s="233">
        <f>VLOOKUP(DATE(YEAR(Dat_01!B$2)-2,MONTH(Dat_01!B$2),1)+A702,'[4]grafico diario'!$A:$D,1,)</f>
        <v>45839</v>
      </c>
      <c r="C702" s="234">
        <f>VLOOKUP($B702,[4]IndEolico10!$D:$M,4)/1000</f>
        <v>84.277218000000005</v>
      </c>
      <c r="D702" s="235">
        <f>VLOOKUP($B702,[4]IndEolico10!$D:$M,7)/1000</f>
        <v>141.91898696599665</v>
      </c>
      <c r="E702" s="234">
        <f t="shared" si="46"/>
        <v>84.277218000000005</v>
      </c>
      <c r="F702" s="237"/>
      <c r="G702" s="188" t="str">
        <f t="shared" si="43"/>
        <v/>
      </c>
      <c r="H702" s="236" t="str">
        <f t="shared" si="44"/>
        <v/>
      </c>
      <c r="I702" s="237"/>
    </row>
    <row r="703" spans="1:9">
      <c r="A703" s="232">
        <f t="shared" si="45"/>
        <v>701</v>
      </c>
      <c r="B703" s="233">
        <f>VLOOKUP(DATE(YEAR(Dat_01!B$2)-2,MONTH(Dat_01!B$2),1)+A703,'[4]grafico diario'!$A:$D,1,)</f>
        <v>45840</v>
      </c>
      <c r="C703" s="234">
        <f>VLOOKUP($B703,[4]IndEolico10!$D:$M,4)/1000</f>
        <v>160.66548600000002</v>
      </c>
      <c r="D703" s="235">
        <f>VLOOKUP($B703,[4]IndEolico10!$D:$M,7)/1000</f>
        <v>141.91898696599665</v>
      </c>
      <c r="E703" s="234">
        <f t="shared" si="46"/>
        <v>141.91898696599665</v>
      </c>
      <c r="F703" s="239"/>
      <c r="G703" s="188" t="str">
        <f t="shared" si="43"/>
        <v/>
      </c>
      <c r="H703" s="236" t="str">
        <f t="shared" si="44"/>
        <v/>
      </c>
      <c r="I703" s="237"/>
    </row>
    <row r="704" spans="1:9">
      <c r="A704" s="232">
        <f t="shared" si="45"/>
        <v>702</v>
      </c>
      <c r="B704" s="233">
        <f>VLOOKUP(DATE(YEAR(Dat_01!B$2)-2,MONTH(Dat_01!B$2),1)+A704,'[4]grafico diario'!$A:$D,1,)</f>
        <v>45841</v>
      </c>
      <c r="C704" s="234">
        <f>VLOOKUP($B704,[4]IndEolico10!$D:$M,4)/1000</f>
        <v>213.60602899999998</v>
      </c>
      <c r="D704" s="235">
        <f>VLOOKUP($B704,[4]IndEolico10!$D:$M,7)/1000</f>
        <v>141.91898696599665</v>
      </c>
      <c r="E704" s="234">
        <f t="shared" si="46"/>
        <v>141.91898696599665</v>
      </c>
      <c r="F704" s="239"/>
      <c r="G704" s="188" t="str">
        <f t="shared" si="43"/>
        <v/>
      </c>
      <c r="H704" s="236" t="str">
        <f t="shared" si="44"/>
        <v/>
      </c>
      <c r="I704" s="237"/>
    </row>
    <row r="705" spans="1:9">
      <c r="A705" s="232">
        <f t="shared" si="45"/>
        <v>703</v>
      </c>
      <c r="B705" s="233">
        <f>VLOOKUP(DATE(YEAR(Dat_01!B$2)-2,MONTH(Dat_01!B$2),1)+A705,'[4]grafico diario'!$A:$D,1,)</f>
        <v>45842</v>
      </c>
      <c r="C705" s="234">
        <f>VLOOKUP($B705,[4]IndEolico10!$D:$M,4)/1000</f>
        <v>155.67933299999999</v>
      </c>
      <c r="D705" s="235">
        <f>VLOOKUP($B705,[4]IndEolico10!$D:$M,7)/1000</f>
        <v>141.91898696599665</v>
      </c>
      <c r="E705" s="234">
        <f t="shared" si="46"/>
        <v>141.91898696599665</v>
      </c>
      <c r="F705" s="239"/>
      <c r="G705" s="188" t="str">
        <f t="shared" si="43"/>
        <v/>
      </c>
      <c r="H705" s="236" t="str">
        <f t="shared" si="44"/>
        <v/>
      </c>
      <c r="I705" s="237"/>
    </row>
    <row r="706" spans="1:9">
      <c r="A706" s="232">
        <f t="shared" si="45"/>
        <v>704</v>
      </c>
      <c r="B706" s="233">
        <f>VLOOKUP(DATE(YEAR(Dat_01!B$2)-2,MONTH(Dat_01!B$2),1)+A706,'[4]grafico diario'!$A:$D,1,)</f>
        <v>45843</v>
      </c>
      <c r="C706" s="234">
        <f>VLOOKUP($B706,[4]IndEolico10!$D:$M,4)/1000</f>
        <v>149.22946999999999</v>
      </c>
      <c r="D706" s="235">
        <f>VLOOKUP($B706,[4]IndEolico10!$D:$M,7)/1000</f>
        <v>141.91898696599665</v>
      </c>
      <c r="E706" s="234">
        <f t="shared" si="46"/>
        <v>141.91898696599665</v>
      </c>
      <c r="F706" s="239"/>
      <c r="G706" s="188" t="str">
        <f t="shared" si="43"/>
        <v/>
      </c>
      <c r="H706" s="236" t="str">
        <f t="shared" si="44"/>
        <v/>
      </c>
      <c r="I706" s="237"/>
    </row>
    <row r="707" spans="1:9">
      <c r="A707" s="232">
        <f t="shared" si="45"/>
        <v>705</v>
      </c>
      <c r="B707" s="233">
        <f>VLOOKUP(DATE(YEAR(Dat_01!B$2)-2,MONTH(Dat_01!B$2),1)+A707,'[4]grafico diario'!$A:$D,1,)</f>
        <v>45844</v>
      </c>
      <c r="C707" s="234">
        <f>VLOOKUP($B707,[4]IndEolico10!$D:$M,4)/1000</f>
        <v>115.26097</v>
      </c>
      <c r="D707" s="235">
        <f>VLOOKUP($B707,[4]IndEolico10!$D:$M,7)/1000</f>
        <v>141.91898696599665</v>
      </c>
      <c r="E707" s="234">
        <f t="shared" si="46"/>
        <v>115.26097</v>
      </c>
      <c r="F707" s="239"/>
      <c r="G707" s="188" t="str">
        <f t="shared" ref="G707:G760" si="47">IF(DAY(B707)=15,IF(MONTH(B707)=1,"E",IF(MONTH(B707)=2,"F",IF(MONTH(B707)=3,"M",IF(MONTH(B707)=4,"A",IF(MONTH(B707)=5,"M",IF(MONTH(B707)=6,"J",IF(MONTH(B707)=7,"J",IF(MONTH(B707)=8,"A",IF(MONTH(B707)=9,"S",IF(MONTH(B707)=10,"O",IF(MONTH(B707)=11,"N",IF(MONTH(B707)=12,"D","")))))))))))),"")</f>
        <v/>
      </c>
      <c r="H707" s="236" t="str">
        <f t="shared" ref="H707:H760" si="48">IF(DAY($B707)=15,TEXT(D707,"#,0"),"")</f>
        <v/>
      </c>
      <c r="I707" s="237"/>
    </row>
    <row r="708" spans="1:9">
      <c r="A708" s="232">
        <f t="shared" si="45"/>
        <v>706</v>
      </c>
      <c r="B708" s="233">
        <f>VLOOKUP(DATE(YEAR(Dat_01!B$2)-2,MONTH(Dat_01!B$2),1)+A708,'[4]grafico diario'!$A:$D,1,)</f>
        <v>45845</v>
      </c>
      <c r="C708" s="234">
        <f>VLOOKUP($B708,[4]IndEolico10!$D:$M,4)/1000</f>
        <v>187.42015599999999</v>
      </c>
      <c r="D708" s="235">
        <f>VLOOKUP($B708,[4]IndEolico10!$D:$M,7)/1000</f>
        <v>141.91898696599665</v>
      </c>
      <c r="E708" s="234">
        <f t="shared" si="46"/>
        <v>141.91898696599665</v>
      </c>
      <c r="F708" s="239"/>
      <c r="G708" s="188" t="str">
        <f t="shared" si="47"/>
        <v/>
      </c>
      <c r="H708" s="236" t="str">
        <f t="shared" si="48"/>
        <v/>
      </c>
      <c r="I708" s="237"/>
    </row>
    <row r="709" spans="1:9">
      <c r="A709" s="232">
        <f t="shared" si="45"/>
        <v>707</v>
      </c>
      <c r="B709" s="233">
        <f>VLOOKUP(DATE(YEAR(Dat_01!B$2)-2,MONTH(Dat_01!B$2),1)+A709,'[4]grafico diario'!$A:$D,1,)</f>
        <v>45846</v>
      </c>
      <c r="C709" s="234">
        <f>VLOOKUP($B709,[4]IndEolico10!$D:$M,4)/1000</f>
        <v>225.07011599999998</v>
      </c>
      <c r="D709" s="235">
        <f>VLOOKUP($B709,[4]IndEolico10!$D:$M,7)/1000</f>
        <v>141.91898696599665</v>
      </c>
      <c r="E709" s="234">
        <f t="shared" si="46"/>
        <v>141.91898696599665</v>
      </c>
      <c r="F709" s="239"/>
      <c r="G709" s="188" t="str">
        <f t="shared" si="47"/>
        <v/>
      </c>
      <c r="H709" s="236" t="str">
        <f t="shared" si="48"/>
        <v/>
      </c>
      <c r="I709" s="237"/>
    </row>
    <row r="710" spans="1:9">
      <c r="A710" s="232">
        <f t="shared" si="45"/>
        <v>708</v>
      </c>
      <c r="B710" s="233">
        <f>VLOOKUP(DATE(YEAR(Dat_01!B$2)-2,MONTH(Dat_01!B$2),1)+A710,'[4]grafico diario'!$A:$D,1,)</f>
        <v>45847</v>
      </c>
      <c r="C710" s="234">
        <f>VLOOKUP($B710,[4]IndEolico10!$D:$M,4)/1000</f>
        <v>117.66345999999999</v>
      </c>
      <c r="D710" s="235">
        <f>VLOOKUP($B710,[4]IndEolico10!$D:$M,7)/1000</f>
        <v>141.91898696599665</v>
      </c>
      <c r="E710" s="234">
        <f t="shared" si="46"/>
        <v>117.66345999999999</v>
      </c>
      <c r="F710" s="239"/>
      <c r="G710" s="188" t="str">
        <f t="shared" si="47"/>
        <v/>
      </c>
      <c r="H710" s="236" t="str">
        <f t="shared" si="48"/>
        <v/>
      </c>
      <c r="I710" s="237"/>
    </row>
    <row r="711" spans="1:9">
      <c r="A711" s="232">
        <f t="shared" si="45"/>
        <v>709</v>
      </c>
      <c r="B711" s="233">
        <f>VLOOKUP(DATE(YEAR(Dat_01!B$2)-2,MONTH(Dat_01!B$2),1)+A711,'[4]grafico diario'!$A:$D,1,)</f>
        <v>45848</v>
      </c>
      <c r="C711" s="234">
        <f>VLOOKUP($B711,[4]IndEolico10!$D:$M,4)/1000</f>
        <v>60.650477999999993</v>
      </c>
      <c r="D711" s="235">
        <f>VLOOKUP($B711,[4]IndEolico10!$D:$M,7)/1000</f>
        <v>141.91898696599665</v>
      </c>
      <c r="E711" s="234">
        <f t="shared" si="46"/>
        <v>60.650477999999993</v>
      </c>
      <c r="F711" s="239"/>
      <c r="G711" s="188" t="str">
        <f t="shared" si="47"/>
        <v/>
      </c>
      <c r="H711" s="236" t="str">
        <f t="shared" si="48"/>
        <v/>
      </c>
      <c r="I711" s="237"/>
    </row>
    <row r="712" spans="1:9">
      <c r="A712" s="232">
        <f t="shared" si="45"/>
        <v>710</v>
      </c>
      <c r="B712" s="233">
        <f>VLOOKUP(DATE(YEAR(Dat_01!B$2)-2,MONTH(Dat_01!B$2),1)+A712,'[4]grafico diario'!$A:$D,1,)</f>
        <v>45849</v>
      </c>
      <c r="C712" s="234">
        <f>VLOOKUP($B712,[4]IndEolico10!$D:$M,4)/1000</f>
        <v>99.958921999999987</v>
      </c>
      <c r="D712" s="235">
        <f>VLOOKUP($B712,[4]IndEolico10!$D:$M,7)/1000</f>
        <v>141.91898696599665</v>
      </c>
      <c r="E712" s="234">
        <f t="shared" si="46"/>
        <v>99.958921999999987</v>
      </c>
      <c r="F712" s="239"/>
      <c r="G712" s="188" t="str">
        <f t="shared" si="47"/>
        <v/>
      </c>
      <c r="H712" s="236" t="str">
        <f t="shared" si="48"/>
        <v/>
      </c>
      <c r="I712" s="237"/>
    </row>
    <row r="713" spans="1:9">
      <c r="A713" s="232">
        <f t="shared" si="45"/>
        <v>711</v>
      </c>
      <c r="B713" s="233">
        <f>VLOOKUP(DATE(YEAR(Dat_01!B$2)-2,MONTH(Dat_01!B$2),1)+A713,'[4]grafico diario'!$A:$D,1,)</f>
        <v>45850</v>
      </c>
      <c r="C713" s="234">
        <f>VLOOKUP($B713,[4]IndEolico10!$D:$M,4)/1000</f>
        <v>71.312774999999988</v>
      </c>
      <c r="D713" s="235">
        <f>VLOOKUP($B713,[4]IndEolico10!$D:$M,7)/1000</f>
        <v>141.91898696599665</v>
      </c>
      <c r="E713" s="234">
        <f t="shared" si="46"/>
        <v>71.312774999999988</v>
      </c>
      <c r="F713" s="239"/>
      <c r="G713" s="188" t="str">
        <f t="shared" si="47"/>
        <v/>
      </c>
      <c r="H713" s="236" t="str">
        <f t="shared" si="48"/>
        <v/>
      </c>
      <c r="I713" s="237"/>
    </row>
    <row r="714" spans="1:9">
      <c r="A714" s="232">
        <f t="shared" si="45"/>
        <v>712</v>
      </c>
      <c r="B714" s="233">
        <f>VLOOKUP(DATE(YEAR(Dat_01!B$2)-2,MONTH(Dat_01!B$2),1)+A714,'[4]grafico diario'!$A:$D,1,)</f>
        <v>45851</v>
      </c>
      <c r="C714" s="234">
        <f>VLOOKUP($B714,[4]IndEolico10!$D:$M,4)/1000</f>
        <v>41.125961000000004</v>
      </c>
      <c r="D714" s="235">
        <f>VLOOKUP($B714,[4]IndEolico10!$D:$M,7)/1000</f>
        <v>141.91898696599665</v>
      </c>
      <c r="E714" s="234">
        <f t="shared" si="46"/>
        <v>41.125961000000004</v>
      </c>
      <c r="F714" s="239"/>
      <c r="G714" s="188" t="str">
        <f t="shared" si="47"/>
        <v/>
      </c>
      <c r="H714" s="236" t="str">
        <f t="shared" si="48"/>
        <v/>
      </c>
      <c r="I714" s="237"/>
    </row>
    <row r="715" spans="1:9">
      <c r="A715" s="232">
        <f t="shared" si="45"/>
        <v>713</v>
      </c>
      <c r="B715" s="233">
        <f>VLOOKUP(DATE(YEAR(Dat_01!B$2)-2,MONTH(Dat_01!B$2),1)+A715,'[4]grafico diario'!$A:$D,1,)</f>
        <v>45852</v>
      </c>
      <c r="C715" s="234">
        <f>VLOOKUP($B715,[4]IndEolico10!$D:$M,4)/1000</f>
        <v>89.165200999999996</v>
      </c>
      <c r="D715" s="235">
        <f>VLOOKUP($B715,[4]IndEolico10!$D:$M,7)/1000</f>
        <v>141.91898696599665</v>
      </c>
      <c r="E715" s="234">
        <f t="shared" si="46"/>
        <v>89.165200999999996</v>
      </c>
      <c r="F715" s="239"/>
      <c r="G715" s="188" t="str">
        <f t="shared" si="47"/>
        <v/>
      </c>
      <c r="H715" s="236" t="str">
        <f t="shared" si="48"/>
        <v/>
      </c>
      <c r="I715" s="237"/>
    </row>
    <row r="716" spans="1:9">
      <c r="A716" s="232">
        <f t="shared" si="45"/>
        <v>714</v>
      </c>
      <c r="B716" s="233">
        <f>VLOOKUP(DATE(YEAR(Dat_01!B$2)-2,MONTH(Dat_01!B$2),1)+A716,'[4]grafico diario'!$A:$D,1,)</f>
        <v>45853</v>
      </c>
      <c r="C716" s="234">
        <f>VLOOKUP($B716,[4]IndEolico10!$D:$M,4)/1000</f>
        <v>115.473939</v>
      </c>
      <c r="D716" s="235">
        <f>VLOOKUP($B716,[4]IndEolico10!$D:$M,7)/1000</f>
        <v>141.91898696599665</v>
      </c>
      <c r="E716" s="234">
        <f t="shared" si="46"/>
        <v>115.473939</v>
      </c>
      <c r="F716" s="239"/>
      <c r="G716" s="188" t="str">
        <f t="shared" si="47"/>
        <v>J</v>
      </c>
      <c r="H716" s="236" t="str">
        <f t="shared" si="48"/>
        <v>141,9</v>
      </c>
      <c r="I716" s="237"/>
    </row>
    <row r="717" spans="1:9">
      <c r="A717" s="232">
        <f t="shared" si="45"/>
        <v>715</v>
      </c>
      <c r="B717" s="233">
        <f>VLOOKUP(DATE(YEAR(Dat_01!B$2)-2,MONTH(Dat_01!B$2),1)+A717,'[4]grafico diario'!$A:$D,1,)</f>
        <v>45854</v>
      </c>
      <c r="C717" s="234">
        <f>VLOOKUP($B717,[4]IndEolico10!$D:$M,4)/1000</f>
        <v>77.006179000000003</v>
      </c>
      <c r="D717" s="235">
        <f>VLOOKUP($B717,[4]IndEolico10!$D:$M,7)/1000</f>
        <v>141.91898696599665</v>
      </c>
      <c r="E717" s="234">
        <f t="shared" si="46"/>
        <v>77.006179000000003</v>
      </c>
      <c r="F717" s="239"/>
      <c r="G717" s="188" t="str">
        <f t="shared" si="47"/>
        <v/>
      </c>
      <c r="H717" s="236" t="str">
        <f t="shared" si="48"/>
        <v/>
      </c>
      <c r="I717" s="237"/>
    </row>
    <row r="718" spans="1:9">
      <c r="A718" s="232">
        <f t="shared" si="45"/>
        <v>716</v>
      </c>
      <c r="B718" s="233">
        <f>VLOOKUP(DATE(YEAR(Dat_01!B$2)-2,MONTH(Dat_01!B$2),1)+A718,'[4]grafico diario'!$A:$D,1,)</f>
        <v>45855</v>
      </c>
      <c r="C718" s="234">
        <f>VLOOKUP($B718,[4]IndEolico10!$D:$M,4)/1000</f>
        <v>76.113729000000006</v>
      </c>
      <c r="D718" s="235">
        <f>VLOOKUP($B718,[4]IndEolico10!$D:$M,7)/1000</f>
        <v>141.91898696599665</v>
      </c>
      <c r="E718" s="234">
        <f t="shared" si="46"/>
        <v>76.113729000000006</v>
      </c>
      <c r="F718" s="239"/>
      <c r="G718" s="188" t="str">
        <f t="shared" si="47"/>
        <v/>
      </c>
      <c r="H718" s="236" t="str">
        <f t="shared" si="48"/>
        <v/>
      </c>
      <c r="I718" s="237"/>
    </row>
    <row r="719" spans="1:9">
      <c r="A719" s="232">
        <f t="shared" si="45"/>
        <v>717</v>
      </c>
      <c r="B719" s="233">
        <f>VLOOKUP(DATE(YEAR(Dat_01!B$2)-2,MONTH(Dat_01!B$2),1)+A719,'[4]grafico diario'!$A:$D,1,)</f>
        <v>45856</v>
      </c>
      <c r="C719" s="234">
        <f>VLOOKUP($B719,[4]IndEolico10!$D:$M,4)/1000</f>
        <v>140.17631299999999</v>
      </c>
      <c r="D719" s="235">
        <f>VLOOKUP($B719,[4]IndEolico10!$D:$M,7)/1000</f>
        <v>141.91898696599665</v>
      </c>
      <c r="E719" s="234">
        <f t="shared" si="46"/>
        <v>140.17631299999999</v>
      </c>
      <c r="F719" s="239"/>
      <c r="G719" s="188" t="str">
        <f t="shared" si="47"/>
        <v/>
      </c>
      <c r="H719" s="236" t="str">
        <f t="shared" si="48"/>
        <v/>
      </c>
      <c r="I719" s="237"/>
    </row>
    <row r="720" spans="1:9">
      <c r="A720" s="232">
        <f t="shared" si="45"/>
        <v>718</v>
      </c>
      <c r="B720" s="233">
        <f>VLOOKUP(DATE(YEAR(Dat_01!B$2)-2,MONTH(Dat_01!B$2),1)+A720,'[4]grafico diario'!$A:$D,1,)</f>
        <v>45857</v>
      </c>
      <c r="C720" s="234">
        <f>VLOOKUP($B720,[4]IndEolico10!$D:$M,4)/1000</f>
        <v>169.82710699999998</v>
      </c>
      <c r="D720" s="235">
        <f>VLOOKUP($B720,[4]IndEolico10!$D:$M,7)/1000</f>
        <v>141.91898696599665</v>
      </c>
      <c r="E720" s="234">
        <f t="shared" si="46"/>
        <v>141.91898696599665</v>
      </c>
      <c r="F720" s="239"/>
      <c r="G720" s="188" t="str">
        <f t="shared" si="47"/>
        <v/>
      </c>
      <c r="H720" s="236" t="str">
        <f t="shared" si="48"/>
        <v/>
      </c>
      <c r="I720" s="237"/>
    </row>
    <row r="721" spans="1:9">
      <c r="A721" s="232">
        <f t="shared" si="45"/>
        <v>719</v>
      </c>
      <c r="B721" s="233">
        <f>VLOOKUP(DATE(YEAR(Dat_01!B$2)-2,MONTH(Dat_01!B$2),1)+A721,'[4]grafico diario'!$A:$D,1,)</f>
        <v>45858</v>
      </c>
      <c r="C721" s="234">
        <f>VLOOKUP($B721,[4]IndEolico10!$D:$M,4)/1000</f>
        <v>180.38483000000002</v>
      </c>
      <c r="D721" s="235">
        <f>VLOOKUP($B721,[4]IndEolico10!$D:$M,7)/1000</f>
        <v>141.91898696599665</v>
      </c>
      <c r="E721" s="234">
        <f t="shared" si="46"/>
        <v>141.91898696599665</v>
      </c>
      <c r="F721" s="239"/>
      <c r="G721" s="188" t="str">
        <f t="shared" si="47"/>
        <v/>
      </c>
      <c r="H721" s="236" t="str">
        <f t="shared" si="48"/>
        <v/>
      </c>
      <c r="I721" s="237"/>
    </row>
    <row r="722" spans="1:9">
      <c r="A722" s="232">
        <f t="shared" si="45"/>
        <v>720</v>
      </c>
      <c r="B722" s="233">
        <f>VLOOKUP(DATE(YEAR(Dat_01!B$2)-2,MONTH(Dat_01!B$2),1)+A722,'[4]grafico diario'!$A:$D,1,)</f>
        <v>45859</v>
      </c>
      <c r="C722" s="234">
        <f>VLOOKUP($B722,[4]IndEolico10!$D:$M,4)/1000</f>
        <v>117.03448299999999</v>
      </c>
      <c r="D722" s="235">
        <f>VLOOKUP($B722,[4]IndEolico10!$D:$M,7)/1000</f>
        <v>141.91898696599665</v>
      </c>
      <c r="E722" s="234">
        <f t="shared" si="46"/>
        <v>117.03448299999999</v>
      </c>
      <c r="F722" s="239"/>
      <c r="G722" s="188" t="str">
        <f t="shared" si="47"/>
        <v/>
      </c>
      <c r="H722" s="236" t="str">
        <f t="shared" si="48"/>
        <v/>
      </c>
      <c r="I722" s="237"/>
    </row>
    <row r="723" spans="1:9">
      <c r="A723" s="232">
        <f t="shared" si="45"/>
        <v>721</v>
      </c>
      <c r="B723" s="233">
        <f>VLOOKUP(DATE(YEAR(Dat_01!B$2)-2,MONTH(Dat_01!B$2),1)+A723,'[4]grafico diario'!$A:$D,1,)</f>
        <v>45860</v>
      </c>
      <c r="C723" s="234">
        <f>VLOOKUP($B723,[4]IndEolico10!$D:$M,4)/1000</f>
        <v>81.647548</v>
      </c>
      <c r="D723" s="235">
        <f>VLOOKUP($B723,[4]IndEolico10!$D:$M,7)/1000</f>
        <v>141.91898696599665</v>
      </c>
      <c r="E723" s="234">
        <f t="shared" si="46"/>
        <v>81.647548</v>
      </c>
      <c r="F723" s="239"/>
      <c r="G723" s="188" t="str">
        <f t="shared" si="47"/>
        <v/>
      </c>
      <c r="H723" s="236" t="str">
        <f t="shared" si="48"/>
        <v/>
      </c>
      <c r="I723" s="237"/>
    </row>
    <row r="724" spans="1:9">
      <c r="A724" s="232">
        <f t="shared" si="45"/>
        <v>722</v>
      </c>
      <c r="B724" s="233">
        <f>VLOOKUP(DATE(YEAR(Dat_01!B$2)-2,MONTH(Dat_01!B$2),1)+A724,'[4]grafico diario'!$A:$D,1,)</f>
        <v>45861</v>
      </c>
      <c r="C724" s="234">
        <f>VLOOKUP($B724,[4]IndEolico10!$D:$M,4)/1000</f>
        <v>151.14407600000001</v>
      </c>
      <c r="D724" s="235">
        <f>VLOOKUP($B724,[4]IndEolico10!$D:$M,7)/1000</f>
        <v>141.91898696599665</v>
      </c>
      <c r="E724" s="234">
        <f t="shared" si="46"/>
        <v>141.91898696599665</v>
      </c>
      <c r="F724" s="239"/>
      <c r="G724" s="188" t="str">
        <f t="shared" si="47"/>
        <v/>
      </c>
      <c r="H724" s="236" t="str">
        <f t="shared" si="48"/>
        <v/>
      </c>
      <c r="I724" s="237"/>
    </row>
    <row r="725" spans="1:9">
      <c r="A725" s="232">
        <f t="shared" si="45"/>
        <v>723</v>
      </c>
      <c r="B725" s="233">
        <f>VLOOKUP(DATE(YEAR(Dat_01!B$2)-2,MONTH(Dat_01!B$2),1)+A725,'[4]grafico diario'!$A:$D,1,)</f>
        <v>45862</v>
      </c>
      <c r="C725" s="234">
        <f>VLOOKUP($B725,[4]IndEolico10!$D:$M,4)/1000</f>
        <v>254.08799099999999</v>
      </c>
      <c r="D725" s="235">
        <f>VLOOKUP($B725,[4]IndEolico10!$D:$M,7)/1000</f>
        <v>141.91898696599665</v>
      </c>
      <c r="E725" s="234">
        <f t="shared" si="46"/>
        <v>141.91898696599665</v>
      </c>
      <c r="F725" s="239"/>
      <c r="G725" s="188" t="str">
        <f t="shared" si="47"/>
        <v/>
      </c>
      <c r="H725" s="236" t="str">
        <f t="shared" si="48"/>
        <v/>
      </c>
      <c r="I725" s="237"/>
    </row>
    <row r="726" spans="1:9">
      <c r="A726" s="232">
        <f t="shared" si="45"/>
        <v>724</v>
      </c>
      <c r="B726" s="233">
        <f>VLOOKUP(DATE(YEAR(Dat_01!B$2)-2,MONTH(Dat_01!B$2),1)+A726,'[4]grafico diario'!$A:$D,1,)</f>
        <v>45863</v>
      </c>
      <c r="C726" s="234">
        <f>VLOOKUP($B726,[4]IndEolico10!$D:$M,4)/1000</f>
        <v>220.41790599999999</v>
      </c>
      <c r="D726" s="235">
        <f>VLOOKUP($B726,[4]IndEolico10!$D:$M,7)/1000</f>
        <v>141.91898696599665</v>
      </c>
      <c r="E726" s="234">
        <f t="shared" si="46"/>
        <v>141.91898696599665</v>
      </c>
      <c r="F726" s="239"/>
      <c r="G726" s="188" t="str">
        <f t="shared" si="47"/>
        <v/>
      </c>
      <c r="H726" s="236" t="str">
        <f t="shared" si="48"/>
        <v/>
      </c>
      <c r="I726" s="237"/>
    </row>
    <row r="727" spans="1:9">
      <c r="A727" s="232">
        <f t="shared" ref="A727:A763" si="49">+A726+1</f>
        <v>725</v>
      </c>
      <c r="B727" s="233">
        <f>VLOOKUP(DATE(YEAR(Dat_01!B$2)-2,MONTH(Dat_01!B$2),1)+A727,'[4]grafico diario'!$A:$D,1,)</f>
        <v>45864</v>
      </c>
      <c r="C727" s="234">
        <f>VLOOKUP($B727,[4]IndEolico10!$D:$M,4)/1000</f>
        <v>179.06431999999998</v>
      </c>
      <c r="D727" s="235">
        <f>VLOOKUP($B727,[4]IndEolico10!$D:$M,7)/1000</f>
        <v>141.91898696599665</v>
      </c>
      <c r="E727" s="234">
        <f t="shared" ref="E727:E760" si="50">IF(C727&gt;D727,D727,C727)</f>
        <v>141.91898696599665</v>
      </c>
      <c r="F727" s="239"/>
      <c r="G727" s="188" t="str">
        <f t="shared" si="47"/>
        <v/>
      </c>
      <c r="H727" s="236" t="str">
        <f t="shared" si="48"/>
        <v/>
      </c>
      <c r="I727" s="237"/>
    </row>
    <row r="728" spans="1:9">
      <c r="A728" s="232">
        <f t="shared" si="49"/>
        <v>726</v>
      </c>
      <c r="B728" s="233">
        <f>VLOOKUP(DATE(YEAR(Dat_01!B$2)-2,MONTH(Dat_01!B$2),1)+A728,'[4]grafico diario'!$A:$D,1,)</f>
        <v>45865</v>
      </c>
      <c r="C728" s="234">
        <f>VLOOKUP($B728,[4]IndEolico10!$D:$M,4)/1000</f>
        <v>142.819051</v>
      </c>
      <c r="D728" s="235">
        <f>VLOOKUP($B728,[4]IndEolico10!$D:$M,7)/1000</f>
        <v>141.91898696599665</v>
      </c>
      <c r="E728" s="234">
        <f t="shared" si="50"/>
        <v>141.91898696599665</v>
      </c>
      <c r="F728" s="239"/>
      <c r="G728" s="188" t="str">
        <f t="shared" si="47"/>
        <v/>
      </c>
      <c r="H728" s="236" t="str">
        <f t="shared" si="48"/>
        <v/>
      </c>
      <c r="I728" s="237"/>
    </row>
    <row r="729" spans="1:9">
      <c r="A729" s="232">
        <f t="shared" si="49"/>
        <v>727</v>
      </c>
      <c r="B729" s="233">
        <f>VLOOKUP(DATE(YEAR(Dat_01!B$2)-2,MONTH(Dat_01!B$2),1)+A729,'[4]grafico diario'!$A:$D,1,)</f>
        <v>45866</v>
      </c>
      <c r="C729" s="234">
        <f>VLOOKUP($B729,[4]IndEolico10!$D:$M,4)/1000</f>
        <v>222.88105000000002</v>
      </c>
      <c r="D729" s="235">
        <f>VLOOKUP($B729,[4]IndEolico10!$D:$M,7)/1000</f>
        <v>141.91898696599665</v>
      </c>
      <c r="E729" s="234">
        <f t="shared" si="50"/>
        <v>141.91898696599665</v>
      </c>
      <c r="F729" s="239"/>
      <c r="G729" s="188" t="str">
        <f t="shared" si="47"/>
        <v/>
      </c>
      <c r="H729" s="236" t="str">
        <f t="shared" si="48"/>
        <v/>
      </c>
      <c r="I729" s="237"/>
    </row>
    <row r="730" spans="1:9">
      <c r="A730" s="232">
        <f t="shared" si="49"/>
        <v>728</v>
      </c>
      <c r="B730" s="233">
        <f>VLOOKUP(DATE(YEAR(Dat_01!B$2)-2,MONTH(Dat_01!B$2),1)+A730,'[4]grafico diario'!$A:$D,1,)</f>
        <v>45867</v>
      </c>
      <c r="C730" s="234">
        <f>VLOOKUP($B730,[4]IndEolico10!$D:$M,4)/1000</f>
        <v>246.21511799999999</v>
      </c>
      <c r="D730" s="235">
        <f>VLOOKUP($B730,[4]IndEolico10!$D:$M,7)/1000</f>
        <v>141.91898696599665</v>
      </c>
      <c r="E730" s="234">
        <f t="shared" si="50"/>
        <v>141.91898696599665</v>
      </c>
      <c r="F730" s="239"/>
      <c r="G730" s="188" t="str">
        <f t="shared" si="47"/>
        <v/>
      </c>
      <c r="H730" s="236" t="str">
        <f t="shared" si="48"/>
        <v/>
      </c>
      <c r="I730" s="237"/>
    </row>
    <row r="731" spans="1:9">
      <c r="A731" s="232">
        <f t="shared" si="49"/>
        <v>729</v>
      </c>
      <c r="B731" s="233">
        <f>VLOOKUP(DATE(YEAR(Dat_01!B$2)-2,MONTH(Dat_01!B$2),1)+A731,'[4]grafico diario'!$A:$D,1,)</f>
        <v>45868</v>
      </c>
      <c r="C731" s="234">
        <f>VLOOKUP($B731,[4]IndEolico10!$D:$M,4)/1000</f>
        <v>213.93552499999998</v>
      </c>
      <c r="D731" s="235">
        <f>VLOOKUP($B731,[4]IndEolico10!$D:$M,7)/1000</f>
        <v>141.91898696599665</v>
      </c>
      <c r="E731" s="234">
        <f t="shared" si="50"/>
        <v>141.91898696599665</v>
      </c>
      <c r="F731" s="239"/>
      <c r="G731" s="188" t="str">
        <f t="shared" si="47"/>
        <v/>
      </c>
      <c r="H731" s="236" t="str">
        <f t="shared" si="48"/>
        <v/>
      </c>
      <c r="I731" s="237"/>
    </row>
    <row r="732" spans="1:9">
      <c r="A732" s="232">
        <f t="shared" si="49"/>
        <v>730</v>
      </c>
      <c r="B732" s="233">
        <f>VLOOKUP(DATE(YEAR(Dat_01!B$2)-2,MONTH(Dat_01!B$2),1)+A732,'[4]grafico diario'!$A:$D,1,)</f>
        <v>45869</v>
      </c>
      <c r="C732" s="234">
        <f>VLOOKUP($B732,[4]IndEolico10!$D:$M,4)/1000</f>
        <v>191.04505500000002</v>
      </c>
      <c r="D732" s="235">
        <f>VLOOKUP($B732,[4]IndEolico10!$D:$M,7)/1000</f>
        <v>141.91898696599665</v>
      </c>
      <c r="E732" s="234">
        <f t="shared" si="50"/>
        <v>141.91898696599665</v>
      </c>
      <c r="F732" s="237"/>
      <c r="G732" s="188" t="str">
        <f t="shared" si="47"/>
        <v/>
      </c>
      <c r="H732" s="236" t="str">
        <f t="shared" si="48"/>
        <v/>
      </c>
      <c r="I732" s="237"/>
    </row>
    <row r="733" spans="1:9">
      <c r="A733" s="232">
        <f t="shared" si="49"/>
        <v>731</v>
      </c>
      <c r="B733" s="233">
        <f>VLOOKUP(DATE(YEAR(Dat_01!B$2)-2,MONTH(Dat_01!B$2),1)+A733,'[4]grafico diario'!$A:$D,1,)</f>
        <v>45870</v>
      </c>
      <c r="C733" s="234">
        <f>VLOOKUP($B733,[4]IndEolico10!$D:$M,4)/1000</f>
        <v>195.59287399999999</v>
      </c>
      <c r="D733" s="235">
        <f>VLOOKUP($B733,[4]IndEolico10!$D:$M,7)/1000</f>
        <v>138.42120397113479</v>
      </c>
      <c r="E733" s="234">
        <f t="shared" si="50"/>
        <v>138.42120397113479</v>
      </c>
      <c r="F733" s="237"/>
      <c r="G733" s="188" t="str">
        <f t="shared" si="47"/>
        <v/>
      </c>
      <c r="H733" s="236" t="str">
        <f t="shared" si="48"/>
        <v/>
      </c>
      <c r="I733" s="237"/>
    </row>
    <row r="734" spans="1:9">
      <c r="A734" s="232">
        <f t="shared" si="49"/>
        <v>732</v>
      </c>
      <c r="B734" s="233">
        <f>VLOOKUP(DATE(YEAR(Dat_01!B$2)-2,MONTH(Dat_01!B$2),1)+A734,'[4]grafico diario'!$A:$D,1,)</f>
        <v>45871</v>
      </c>
      <c r="C734" s="234">
        <f>VLOOKUP($B734,[4]IndEolico10!$D:$M,4)/1000</f>
        <v>207.15976900000001</v>
      </c>
      <c r="D734" s="235">
        <f>VLOOKUP($B734,[4]IndEolico10!$D:$M,7)/1000</f>
        <v>138.42120397113479</v>
      </c>
      <c r="E734" s="234">
        <f t="shared" si="50"/>
        <v>138.42120397113479</v>
      </c>
      <c r="F734" s="239"/>
      <c r="G734" s="188" t="str">
        <f t="shared" si="47"/>
        <v/>
      </c>
      <c r="H734" s="236" t="str">
        <f t="shared" si="48"/>
        <v/>
      </c>
      <c r="I734" s="237"/>
    </row>
    <row r="735" spans="1:9">
      <c r="A735" s="232">
        <f t="shared" si="49"/>
        <v>733</v>
      </c>
      <c r="B735" s="233">
        <f>VLOOKUP(DATE(YEAR(Dat_01!B$2)-2,MONTH(Dat_01!B$2),1)+A735,'[4]grafico diario'!$A:$D,1,)</f>
        <v>45872</v>
      </c>
      <c r="C735" s="234">
        <f>VLOOKUP($B735,[4]IndEolico10!$D:$M,4)/1000</f>
        <v>166.880965</v>
      </c>
      <c r="D735" s="235">
        <f>VLOOKUP($B735,[4]IndEolico10!$D:$M,7)/1000</f>
        <v>138.42120397113479</v>
      </c>
      <c r="E735" s="234">
        <f t="shared" si="50"/>
        <v>138.42120397113479</v>
      </c>
      <c r="F735" s="239"/>
      <c r="G735" s="188" t="str">
        <f t="shared" si="47"/>
        <v/>
      </c>
      <c r="H735" s="236" t="str">
        <f t="shared" si="48"/>
        <v/>
      </c>
      <c r="I735" s="237"/>
    </row>
    <row r="736" spans="1:9">
      <c r="A736" s="232">
        <f t="shared" si="49"/>
        <v>734</v>
      </c>
      <c r="B736" s="233">
        <f>VLOOKUP(DATE(YEAR(Dat_01!B$2)-2,MONTH(Dat_01!B$2),1)+A736,'[4]grafico diario'!$A:$D,1,)</f>
        <v>45873</v>
      </c>
      <c r="C736" s="234">
        <f>VLOOKUP($B736,[4]IndEolico10!$D:$M,4)/1000</f>
        <v>97.611058999999997</v>
      </c>
      <c r="D736" s="235">
        <f>VLOOKUP($B736,[4]IndEolico10!$D:$M,7)/1000</f>
        <v>138.42120397113479</v>
      </c>
      <c r="E736" s="234">
        <f t="shared" si="50"/>
        <v>97.611058999999997</v>
      </c>
      <c r="F736" s="239"/>
      <c r="G736" s="188" t="str">
        <f t="shared" si="47"/>
        <v/>
      </c>
      <c r="H736" s="236" t="str">
        <f t="shared" si="48"/>
        <v/>
      </c>
      <c r="I736" s="237"/>
    </row>
    <row r="737" spans="1:9">
      <c r="A737" s="232">
        <f t="shared" si="49"/>
        <v>735</v>
      </c>
      <c r="B737" s="233">
        <f>VLOOKUP(DATE(YEAR(Dat_01!B$2)-2,MONTH(Dat_01!B$2),1)+A737,'[4]grafico diario'!$A:$D,1,)</f>
        <v>45874</v>
      </c>
      <c r="C737" s="234">
        <f>VLOOKUP($B737,[4]IndEolico10!$D:$M,4)/1000</f>
        <v>177.737967</v>
      </c>
      <c r="D737" s="235">
        <f>VLOOKUP($B737,[4]IndEolico10!$D:$M,7)/1000</f>
        <v>138.42120397113479</v>
      </c>
      <c r="E737" s="234">
        <f t="shared" si="50"/>
        <v>138.42120397113479</v>
      </c>
      <c r="F737" s="239"/>
      <c r="G737" s="188" t="str">
        <f t="shared" si="47"/>
        <v/>
      </c>
      <c r="H737" s="236" t="str">
        <f t="shared" si="48"/>
        <v/>
      </c>
      <c r="I737" s="237"/>
    </row>
    <row r="738" spans="1:9">
      <c r="A738" s="232">
        <f t="shared" si="49"/>
        <v>736</v>
      </c>
      <c r="B738" s="233">
        <f>VLOOKUP(DATE(YEAR(Dat_01!B$2)-2,MONTH(Dat_01!B$2),1)+A738,'[4]grafico diario'!$A:$D,1,)</f>
        <v>45875</v>
      </c>
      <c r="C738" s="234">
        <f>VLOOKUP($B738,[4]IndEolico10!$D:$M,4)/1000</f>
        <v>108.57818899999999</v>
      </c>
      <c r="D738" s="235">
        <f>VLOOKUP($B738,[4]IndEolico10!$D:$M,7)/1000</f>
        <v>138.42120397113479</v>
      </c>
      <c r="E738" s="234">
        <f t="shared" si="50"/>
        <v>108.57818899999999</v>
      </c>
      <c r="F738" s="239"/>
      <c r="G738" s="188" t="str">
        <f t="shared" si="47"/>
        <v/>
      </c>
      <c r="H738" s="236" t="str">
        <f t="shared" si="48"/>
        <v/>
      </c>
      <c r="I738" s="237"/>
    </row>
    <row r="739" spans="1:9">
      <c r="A739" s="232">
        <f t="shared" si="49"/>
        <v>737</v>
      </c>
      <c r="B739" s="233">
        <f>VLOOKUP(DATE(YEAR(Dat_01!B$2)-2,MONTH(Dat_01!B$2),1)+A739,'[4]grafico diario'!$A:$D,1,)</f>
        <v>45876</v>
      </c>
      <c r="C739" s="234">
        <f>VLOOKUP($B739,[4]IndEolico10!$D:$M,4)/1000</f>
        <v>59.921418000000003</v>
      </c>
      <c r="D739" s="235">
        <f>VLOOKUP($B739,[4]IndEolico10!$D:$M,7)/1000</f>
        <v>138.42120397113479</v>
      </c>
      <c r="E739" s="234">
        <f t="shared" si="50"/>
        <v>59.921418000000003</v>
      </c>
      <c r="F739" s="239"/>
      <c r="G739" s="188" t="str">
        <f t="shared" si="47"/>
        <v/>
      </c>
      <c r="H739" s="236" t="str">
        <f t="shared" si="48"/>
        <v/>
      </c>
      <c r="I739" s="237"/>
    </row>
    <row r="740" spans="1:9">
      <c r="A740" s="232">
        <f t="shared" si="49"/>
        <v>738</v>
      </c>
      <c r="B740" s="233">
        <f>VLOOKUP(DATE(YEAR(Dat_01!B$2)-2,MONTH(Dat_01!B$2),1)+A740,'[4]grafico diario'!$A:$D,1,)</f>
        <v>45877</v>
      </c>
      <c r="C740" s="234">
        <f>VLOOKUP($B740,[4]IndEolico10!$D:$M,4)/1000</f>
        <v>94.350186000000008</v>
      </c>
      <c r="D740" s="235">
        <f>VLOOKUP($B740,[4]IndEolico10!$D:$M,7)/1000</f>
        <v>138.42120397113479</v>
      </c>
      <c r="E740" s="234">
        <f t="shared" si="50"/>
        <v>94.350186000000008</v>
      </c>
      <c r="F740" s="239"/>
      <c r="G740" s="188" t="str">
        <f t="shared" si="47"/>
        <v/>
      </c>
      <c r="H740" s="236" t="str">
        <f t="shared" si="48"/>
        <v/>
      </c>
      <c r="I740" s="237"/>
    </row>
    <row r="741" spans="1:9">
      <c r="A741" s="232">
        <f t="shared" si="49"/>
        <v>739</v>
      </c>
      <c r="B741" s="233">
        <f>VLOOKUP(DATE(YEAR(Dat_01!B$2)-2,MONTH(Dat_01!B$2),1)+A741,'[4]grafico diario'!$A:$D,1,)</f>
        <v>45878</v>
      </c>
      <c r="C741" s="234">
        <f>VLOOKUP($B741,[4]IndEolico10!$D:$M,4)/1000</f>
        <v>101.04774299999998</v>
      </c>
      <c r="D741" s="235">
        <f>VLOOKUP($B741,[4]IndEolico10!$D:$M,7)/1000</f>
        <v>138.42120397113479</v>
      </c>
      <c r="E741" s="234">
        <f t="shared" si="50"/>
        <v>101.04774299999998</v>
      </c>
      <c r="F741" s="239"/>
      <c r="G741" s="188" t="str">
        <f t="shared" si="47"/>
        <v/>
      </c>
      <c r="H741" s="236" t="str">
        <f t="shared" si="48"/>
        <v/>
      </c>
      <c r="I741" s="237"/>
    </row>
    <row r="742" spans="1:9">
      <c r="A742" s="232">
        <f t="shared" si="49"/>
        <v>740</v>
      </c>
      <c r="B742" s="233">
        <f>VLOOKUP(DATE(YEAR(Dat_01!B$2)-2,MONTH(Dat_01!B$2),1)+A742,'[4]grafico diario'!$A:$D,1,)</f>
        <v>45879</v>
      </c>
      <c r="C742" s="234">
        <f>VLOOKUP($B742,[4]IndEolico10!$D:$M,4)/1000</f>
        <v>103.06724399999999</v>
      </c>
      <c r="D742" s="235">
        <f>VLOOKUP($B742,[4]IndEolico10!$D:$M,7)/1000</f>
        <v>138.42120397113479</v>
      </c>
      <c r="E742" s="234">
        <f t="shared" si="50"/>
        <v>103.06724399999999</v>
      </c>
      <c r="F742" s="239"/>
      <c r="G742" s="188" t="str">
        <f t="shared" si="47"/>
        <v/>
      </c>
      <c r="H742" s="236" t="str">
        <f t="shared" si="48"/>
        <v/>
      </c>
      <c r="I742" s="237"/>
    </row>
    <row r="743" spans="1:9">
      <c r="A743" s="232">
        <f t="shared" si="49"/>
        <v>741</v>
      </c>
      <c r="B743" s="233">
        <f>VLOOKUP(DATE(YEAR(Dat_01!B$2)-2,MONTH(Dat_01!B$2),1)+A743,'[4]grafico diario'!$A:$D,1,)</f>
        <v>45880</v>
      </c>
      <c r="C743" s="234">
        <f>VLOOKUP($B743,[4]IndEolico10!$D:$M,4)/1000</f>
        <v>77.336628000000005</v>
      </c>
      <c r="D743" s="235">
        <f>VLOOKUP($B743,[4]IndEolico10!$D:$M,7)/1000</f>
        <v>138.42120397113479</v>
      </c>
      <c r="E743" s="234">
        <f t="shared" si="50"/>
        <v>77.336628000000005</v>
      </c>
      <c r="F743" s="239"/>
      <c r="G743" s="188" t="str">
        <f t="shared" si="47"/>
        <v/>
      </c>
      <c r="H743" s="236" t="str">
        <f t="shared" si="48"/>
        <v/>
      </c>
      <c r="I743" s="237"/>
    </row>
    <row r="744" spans="1:9">
      <c r="A744" s="232">
        <f t="shared" si="49"/>
        <v>742</v>
      </c>
      <c r="B744" s="233">
        <f>VLOOKUP(DATE(YEAR(Dat_01!B$2)-2,MONTH(Dat_01!B$2),1)+A744,'[4]grafico diario'!$A:$D,1,)</f>
        <v>45881</v>
      </c>
      <c r="C744" s="234">
        <f>VLOOKUP($B744,[4]IndEolico10!$D:$M,4)/1000</f>
        <v>98.493037999999999</v>
      </c>
      <c r="D744" s="235">
        <f>VLOOKUP($B744,[4]IndEolico10!$D:$M,7)/1000</f>
        <v>138.42120397113479</v>
      </c>
      <c r="E744" s="234">
        <f t="shared" si="50"/>
        <v>98.493037999999999</v>
      </c>
      <c r="F744" s="239"/>
      <c r="G744" s="188" t="str">
        <f t="shared" si="47"/>
        <v/>
      </c>
      <c r="H744" s="236" t="str">
        <f t="shared" si="48"/>
        <v/>
      </c>
      <c r="I744" s="237"/>
    </row>
    <row r="745" spans="1:9">
      <c r="A745" s="232">
        <f t="shared" si="49"/>
        <v>743</v>
      </c>
      <c r="B745" s="233">
        <f>VLOOKUP(DATE(YEAR(Dat_01!B$2)-2,MONTH(Dat_01!B$2),1)+A745,'[4]grafico diario'!$A:$D,1,)</f>
        <v>45882</v>
      </c>
      <c r="C745" s="234">
        <f>VLOOKUP($B745,[4]IndEolico10!$D:$M,4)/1000</f>
        <v>91.627511999999996</v>
      </c>
      <c r="D745" s="235">
        <f>VLOOKUP($B745,[4]IndEolico10!$D:$M,7)/1000</f>
        <v>138.42120397113479</v>
      </c>
      <c r="E745" s="234">
        <f t="shared" si="50"/>
        <v>91.627511999999996</v>
      </c>
      <c r="F745" s="239"/>
      <c r="G745" s="188" t="str">
        <f t="shared" si="47"/>
        <v/>
      </c>
      <c r="H745" s="236" t="str">
        <f t="shared" si="48"/>
        <v/>
      </c>
      <c r="I745" s="237"/>
    </row>
    <row r="746" spans="1:9">
      <c r="A746" s="232">
        <f t="shared" si="49"/>
        <v>744</v>
      </c>
      <c r="B746" s="233">
        <f>VLOOKUP(DATE(YEAR(Dat_01!B$2)-2,MONTH(Dat_01!B$2),1)+A746,'[4]grafico diario'!$A:$D,1,)</f>
        <v>45883</v>
      </c>
      <c r="C746" s="234">
        <f>VLOOKUP($B746,[4]IndEolico10!$D:$M,4)/1000</f>
        <v>103.42869900000001</v>
      </c>
      <c r="D746" s="235">
        <f>VLOOKUP($B746,[4]IndEolico10!$D:$M,7)/1000</f>
        <v>138.42120397113479</v>
      </c>
      <c r="E746" s="234">
        <f t="shared" si="50"/>
        <v>103.42869900000001</v>
      </c>
      <c r="F746" s="239"/>
      <c r="G746" s="188" t="str">
        <f t="shared" si="47"/>
        <v/>
      </c>
      <c r="H746" s="236" t="str">
        <f t="shared" si="48"/>
        <v/>
      </c>
      <c r="I746" s="237"/>
    </row>
    <row r="747" spans="1:9">
      <c r="A747" s="232">
        <f t="shared" si="49"/>
        <v>745</v>
      </c>
      <c r="B747" s="233">
        <f>VLOOKUP(DATE(YEAR(Dat_01!B$2)-2,MONTH(Dat_01!B$2),1)+A747,'[4]grafico diario'!$A:$D,1,)</f>
        <v>45884</v>
      </c>
      <c r="C747" s="234">
        <f>VLOOKUP($B747,[4]IndEolico10!$D:$M,4)/1000</f>
        <v>91.743358999999998</v>
      </c>
      <c r="D747" s="235">
        <f>VLOOKUP($B747,[4]IndEolico10!$D:$M,7)/1000</f>
        <v>138.42120397113479</v>
      </c>
      <c r="E747" s="234">
        <f t="shared" si="50"/>
        <v>91.743358999999998</v>
      </c>
      <c r="F747" s="239"/>
      <c r="G747" s="188" t="str">
        <f t="shared" si="47"/>
        <v>A</v>
      </c>
      <c r="H747" s="236" t="str">
        <f t="shared" si="48"/>
        <v>138,4</v>
      </c>
      <c r="I747" s="237"/>
    </row>
    <row r="748" spans="1:9">
      <c r="A748" s="232">
        <f t="shared" si="49"/>
        <v>746</v>
      </c>
      <c r="B748" s="233">
        <f>VLOOKUP(DATE(YEAR(Dat_01!B$2)-2,MONTH(Dat_01!B$2),1)+A748,'[4]grafico diario'!$A:$D,1,)</f>
        <v>45885</v>
      </c>
      <c r="C748" s="234">
        <f>VLOOKUP($B748,[4]IndEolico10!$D:$M,4)/1000</f>
        <v>48.016739000000001</v>
      </c>
      <c r="D748" s="235">
        <f>VLOOKUP($B748,[4]IndEolico10!$D:$M,7)/1000</f>
        <v>138.42120397113479</v>
      </c>
      <c r="E748" s="234">
        <f t="shared" si="50"/>
        <v>48.016739000000001</v>
      </c>
      <c r="F748" s="239"/>
      <c r="G748" s="188" t="str">
        <f t="shared" si="47"/>
        <v/>
      </c>
      <c r="H748" s="236" t="str">
        <f t="shared" si="48"/>
        <v/>
      </c>
      <c r="I748" s="237"/>
    </row>
    <row r="749" spans="1:9">
      <c r="A749" s="232">
        <f t="shared" si="49"/>
        <v>747</v>
      </c>
      <c r="B749" s="233">
        <f>VLOOKUP(DATE(YEAR(Dat_01!B$2)-2,MONTH(Dat_01!B$2),1)+A749,'[4]grafico diario'!$A:$D,1,)</f>
        <v>45886</v>
      </c>
      <c r="C749" s="234">
        <f>VLOOKUP($B749,[4]IndEolico10!$D:$M,4)/1000</f>
        <v>51.217410999999998</v>
      </c>
      <c r="D749" s="235">
        <f>VLOOKUP($B749,[4]IndEolico10!$D:$M,7)/1000</f>
        <v>138.42120397113479</v>
      </c>
      <c r="E749" s="234">
        <f t="shared" si="50"/>
        <v>51.217410999999998</v>
      </c>
      <c r="F749" s="239"/>
      <c r="G749" s="188" t="str">
        <f t="shared" si="47"/>
        <v/>
      </c>
      <c r="H749" s="236" t="str">
        <f t="shared" si="48"/>
        <v/>
      </c>
      <c r="I749" s="237"/>
    </row>
    <row r="750" spans="1:9">
      <c r="A750" s="232">
        <f t="shared" si="49"/>
        <v>748</v>
      </c>
      <c r="B750" s="233">
        <f>VLOOKUP(DATE(YEAR(Dat_01!B$2)-2,MONTH(Dat_01!B$2),1)+A750,'[4]grafico diario'!$A:$D,1,)</f>
        <v>45887</v>
      </c>
      <c r="C750" s="234">
        <f>VLOOKUP($B750,[4]IndEolico10!$D:$M,4)/1000</f>
        <v>108.576768</v>
      </c>
      <c r="D750" s="235">
        <f>VLOOKUP($B750,[4]IndEolico10!$D:$M,7)/1000</f>
        <v>138.42120397113479</v>
      </c>
      <c r="E750" s="234">
        <f t="shared" si="50"/>
        <v>108.576768</v>
      </c>
      <c r="F750" s="239"/>
      <c r="G750" s="188" t="str">
        <f t="shared" si="47"/>
        <v/>
      </c>
      <c r="H750" s="236" t="str">
        <f t="shared" si="48"/>
        <v/>
      </c>
      <c r="I750" s="237"/>
    </row>
    <row r="751" spans="1:9">
      <c r="A751" s="232">
        <f t="shared" si="49"/>
        <v>749</v>
      </c>
      <c r="B751" s="233">
        <f>VLOOKUP(DATE(YEAR(Dat_01!B$2)-2,MONTH(Dat_01!B$2),1)+A751,'[4]grafico diario'!$A:$D,1,)</f>
        <v>45888</v>
      </c>
      <c r="C751" s="234">
        <f>VLOOKUP($B751,[4]IndEolico10!$D:$M,4)/1000</f>
        <v>148.56472600000001</v>
      </c>
      <c r="D751" s="235">
        <f>VLOOKUP($B751,[4]IndEolico10!$D:$M,7)/1000</f>
        <v>138.42120397113479</v>
      </c>
      <c r="E751" s="234">
        <f t="shared" si="50"/>
        <v>138.42120397113479</v>
      </c>
      <c r="F751" s="239"/>
      <c r="G751" s="188" t="str">
        <f t="shared" si="47"/>
        <v/>
      </c>
      <c r="H751" s="236" t="str">
        <f t="shared" si="48"/>
        <v/>
      </c>
      <c r="I751" s="237"/>
    </row>
    <row r="752" spans="1:9">
      <c r="A752" s="232">
        <f t="shared" si="49"/>
        <v>750</v>
      </c>
      <c r="B752" s="233">
        <f>VLOOKUP(DATE(YEAR(Dat_01!B$2)-2,MONTH(Dat_01!B$2),1)+A752,'[4]grafico diario'!$A:$D,1,)</f>
        <v>45889</v>
      </c>
      <c r="C752" s="234">
        <f>VLOOKUP($B752,[4]IndEolico10!$D:$M,4)/1000</f>
        <v>174.74941000000001</v>
      </c>
      <c r="D752" s="235">
        <f>VLOOKUP($B752,[4]IndEolico10!$D:$M,7)/1000</f>
        <v>138.42120397113479</v>
      </c>
      <c r="E752" s="234">
        <f t="shared" si="50"/>
        <v>138.42120397113479</v>
      </c>
      <c r="F752" s="239"/>
      <c r="G752" s="188" t="str">
        <f t="shared" si="47"/>
        <v/>
      </c>
      <c r="H752" s="236" t="str">
        <f t="shared" si="48"/>
        <v/>
      </c>
      <c r="I752" s="237"/>
    </row>
    <row r="753" spans="1:9">
      <c r="A753" s="232">
        <f t="shared" si="49"/>
        <v>751</v>
      </c>
      <c r="B753" s="233">
        <f>VLOOKUP(DATE(YEAR(Dat_01!B$2)-2,MONTH(Dat_01!B$2),1)+A753,'[4]grafico diario'!$A:$D,1,)</f>
        <v>45890</v>
      </c>
      <c r="C753" s="234">
        <f>VLOOKUP($B753,[4]IndEolico10!$D:$M,4)/1000</f>
        <v>160.13917600000002</v>
      </c>
      <c r="D753" s="235">
        <f>VLOOKUP($B753,[4]IndEolico10!$D:$M,7)/1000</f>
        <v>138.42120397113479</v>
      </c>
      <c r="E753" s="234">
        <f t="shared" si="50"/>
        <v>138.42120397113479</v>
      </c>
      <c r="F753" s="239"/>
      <c r="G753" s="188" t="str">
        <f t="shared" si="47"/>
        <v/>
      </c>
      <c r="H753" s="236" t="str">
        <f t="shared" si="48"/>
        <v/>
      </c>
      <c r="I753" s="237"/>
    </row>
    <row r="754" spans="1:9">
      <c r="A754" s="232">
        <f t="shared" si="49"/>
        <v>752</v>
      </c>
      <c r="B754" s="233">
        <f>VLOOKUP(DATE(YEAR(Dat_01!B$2)-2,MONTH(Dat_01!B$2),1)+A754,'[4]grafico diario'!$A:$D,1,)</f>
        <v>45891</v>
      </c>
      <c r="C754" s="234">
        <f>VLOOKUP($B754,[4]IndEolico10!$D:$M,4)/1000</f>
        <v>159.98717499999998</v>
      </c>
      <c r="D754" s="235">
        <f>VLOOKUP($B754,[4]IndEolico10!$D:$M,7)/1000</f>
        <v>138.42120397113479</v>
      </c>
      <c r="E754" s="234">
        <f t="shared" si="50"/>
        <v>138.42120397113479</v>
      </c>
      <c r="F754" s="239"/>
      <c r="G754" s="188" t="str">
        <f t="shared" si="47"/>
        <v/>
      </c>
      <c r="H754" s="236" t="str">
        <f t="shared" si="48"/>
        <v/>
      </c>
      <c r="I754" s="237"/>
    </row>
    <row r="755" spans="1:9">
      <c r="A755" s="232">
        <f t="shared" si="49"/>
        <v>753</v>
      </c>
      <c r="B755" s="233">
        <f>VLOOKUP(DATE(YEAR(Dat_01!B$2)-2,MONTH(Dat_01!B$2),1)+A755,'[4]grafico diario'!$A:$D,1,)</f>
        <v>45892</v>
      </c>
      <c r="C755" s="234">
        <f>VLOOKUP($B755,[4]IndEolico10!$D:$M,4)/1000</f>
        <v>70.953585000000004</v>
      </c>
      <c r="D755" s="235">
        <f>VLOOKUP($B755,[4]IndEolico10!$D:$M,7)/1000</f>
        <v>138.42120397113479</v>
      </c>
      <c r="E755" s="234">
        <f t="shared" si="50"/>
        <v>70.953585000000004</v>
      </c>
      <c r="F755" s="239"/>
      <c r="G755" s="188" t="str">
        <f t="shared" si="47"/>
        <v/>
      </c>
      <c r="H755" s="236" t="str">
        <f t="shared" si="48"/>
        <v/>
      </c>
      <c r="I755" s="237"/>
    </row>
    <row r="756" spans="1:9">
      <c r="A756" s="232">
        <f t="shared" si="49"/>
        <v>754</v>
      </c>
      <c r="B756" s="233">
        <f>VLOOKUP(DATE(YEAR(Dat_01!B$2)-2,MONTH(Dat_01!B$2),1)+A756,'[4]grafico diario'!$A:$D,1,)</f>
        <v>45893</v>
      </c>
      <c r="C756" s="234">
        <f>VLOOKUP($B756,[4]IndEolico10!$D:$M,4)/1000</f>
        <v>46.668775000000004</v>
      </c>
      <c r="D756" s="235">
        <f>VLOOKUP($B756,[4]IndEolico10!$D:$M,7)/1000</f>
        <v>138.42120397113479</v>
      </c>
      <c r="E756" s="234">
        <f t="shared" si="50"/>
        <v>46.668775000000004</v>
      </c>
      <c r="F756" s="239"/>
      <c r="G756" s="188" t="str">
        <f t="shared" si="47"/>
        <v/>
      </c>
      <c r="H756" s="236" t="str">
        <f t="shared" si="48"/>
        <v/>
      </c>
      <c r="I756" s="237"/>
    </row>
    <row r="757" spans="1:9">
      <c r="A757" s="232">
        <f t="shared" si="49"/>
        <v>755</v>
      </c>
      <c r="B757" s="233">
        <f>VLOOKUP(DATE(YEAR(Dat_01!B$2)-2,MONTH(Dat_01!B$2),1)+A757,'[4]grafico diario'!$A:$D,1,)</f>
        <v>45894</v>
      </c>
      <c r="C757" s="234">
        <f>VLOOKUP($B757,[4]IndEolico10!$D:$M,4)/1000</f>
        <v>86.060666999999995</v>
      </c>
      <c r="D757" s="235">
        <f>VLOOKUP($B757,[4]IndEolico10!$D:$M,7)/1000</f>
        <v>138.42120397113479</v>
      </c>
      <c r="E757" s="234">
        <f t="shared" si="50"/>
        <v>86.060666999999995</v>
      </c>
      <c r="F757" s="239"/>
      <c r="G757" s="188" t="str">
        <f t="shared" si="47"/>
        <v/>
      </c>
      <c r="H757" s="236" t="str">
        <f t="shared" si="48"/>
        <v/>
      </c>
      <c r="I757" s="237"/>
    </row>
    <row r="758" spans="1:9">
      <c r="A758" s="232">
        <f t="shared" si="49"/>
        <v>756</v>
      </c>
      <c r="B758" s="233">
        <f>VLOOKUP(DATE(YEAR(Dat_01!B$2)-2,MONTH(Dat_01!B$2),1)+A758,'[4]grafico diario'!$A:$D,1,)</f>
        <v>45895</v>
      </c>
      <c r="C758" s="234">
        <f>VLOOKUP($B758,[4]IndEolico10!$D:$M,4)/1000</f>
        <v>81.252551000000011</v>
      </c>
      <c r="D758" s="235">
        <f>VLOOKUP($B758,[4]IndEolico10!$D:$M,7)/1000</f>
        <v>138.42120397113479</v>
      </c>
      <c r="E758" s="234">
        <f t="shared" si="50"/>
        <v>81.252551000000011</v>
      </c>
      <c r="F758" s="239"/>
      <c r="G758" s="188" t="str">
        <f t="shared" si="47"/>
        <v/>
      </c>
      <c r="H758" s="236" t="str">
        <f t="shared" si="48"/>
        <v/>
      </c>
      <c r="I758" s="237"/>
    </row>
    <row r="759" spans="1:9">
      <c r="A759" s="232">
        <f t="shared" si="49"/>
        <v>757</v>
      </c>
      <c r="B759" s="233">
        <f>VLOOKUP(DATE(YEAR(Dat_01!B$2)-2,MONTH(Dat_01!B$2),1)+A759,'[4]grafico diario'!$A:$D,1,)</f>
        <v>45896</v>
      </c>
      <c r="C759" s="234">
        <f>VLOOKUP($B759,[4]IndEolico10!$D:$M,4)/1000</f>
        <v>98.872264999999999</v>
      </c>
      <c r="D759" s="235">
        <f>VLOOKUP($B759,[4]IndEolico10!$D:$M,7)/1000</f>
        <v>138.42120397113479</v>
      </c>
      <c r="E759" s="234">
        <f t="shared" si="50"/>
        <v>98.872264999999999</v>
      </c>
      <c r="F759" s="239"/>
      <c r="G759" s="188" t="str">
        <f t="shared" si="47"/>
        <v/>
      </c>
      <c r="H759" s="236" t="str">
        <f t="shared" si="48"/>
        <v/>
      </c>
      <c r="I759" s="237"/>
    </row>
    <row r="760" spans="1:9">
      <c r="A760" s="232">
        <f t="shared" si="49"/>
        <v>758</v>
      </c>
      <c r="B760" s="233">
        <f>VLOOKUP(DATE(YEAR(Dat_01!B$2)-2,MONTH(Dat_01!B$2),1)+A760,'[4]grafico diario'!$A:$D,1,)</f>
        <v>45897</v>
      </c>
      <c r="C760" s="234">
        <f>VLOOKUP($B760,[4]IndEolico10!$D:$M,4)/1000</f>
        <v>189.384592</v>
      </c>
      <c r="D760" s="235">
        <f>VLOOKUP($B760,[4]IndEolico10!$D:$M,7)/1000</f>
        <v>138.42120397113479</v>
      </c>
      <c r="E760" s="234">
        <f t="shared" si="50"/>
        <v>138.42120397113479</v>
      </c>
      <c r="F760" s="239"/>
      <c r="G760" s="188" t="str">
        <f t="shared" si="47"/>
        <v/>
      </c>
      <c r="H760" s="236" t="str">
        <f t="shared" si="48"/>
        <v/>
      </c>
      <c r="I760" s="237"/>
    </row>
    <row r="761" spans="1:9">
      <c r="A761" s="232">
        <f t="shared" si="49"/>
        <v>759</v>
      </c>
      <c r="B761" s="233">
        <f>VLOOKUP(DATE(YEAR(Dat_01!B$2)-2,MONTH(Dat_01!B$2),1)+A761,'[4]grafico diario'!$A:$D,1,)</f>
        <v>45898</v>
      </c>
      <c r="C761" s="234">
        <f>VLOOKUP($B761,[4]IndEolico10!$D:$M,4)/1000</f>
        <v>185.63184000000004</v>
      </c>
      <c r="D761" s="235">
        <f>VLOOKUP($B761,[4]IndEolico10!$D:$M,7)/1000</f>
        <v>138.42120397113479</v>
      </c>
      <c r="E761" s="234">
        <f t="shared" ref="E761:E762" si="51">IF(C761&gt;D761,D761,C761)</f>
        <v>138.42120397113479</v>
      </c>
      <c r="F761" s="239"/>
      <c r="G761" s="188" t="str">
        <f t="shared" ref="G761:G762" si="52">IF(DAY(B761)=15,IF(MONTH(B761)=1,"E",IF(MONTH(B761)=2,"F",IF(MONTH(B761)=3,"M",IF(MONTH(B761)=4,"A",IF(MONTH(B761)=5,"M",IF(MONTH(B761)=6,"J",IF(MONTH(B761)=7,"J",IF(MONTH(B761)=8,"A",IF(MONTH(B761)=9,"S",IF(MONTH(B761)=10,"O",IF(MONTH(B761)=11,"N",IF(MONTH(B761)=12,"D","")))))))))))),"")</f>
        <v/>
      </c>
      <c r="H761" s="236" t="str">
        <f t="shared" ref="H761:H762" si="53">IF(DAY($B761)=15,TEXT(D761,"#,0"),"")</f>
        <v/>
      </c>
      <c r="I761" s="237"/>
    </row>
    <row r="762" spans="1:9">
      <c r="A762" s="232">
        <f t="shared" si="49"/>
        <v>760</v>
      </c>
      <c r="B762" s="233">
        <f>VLOOKUP(DATE(YEAR(Dat_01!B$2)-2,MONTH(Dat_01!B$2),1)+A762,'[4]grafico diario'!$A:$D,1,)</f>
        <v>45899</v>
      </c>
      <c r="C762" s="234">
        <f>VLOOKUP($B762,[4]IndEolico10!$D:$M,4)/1000</f>
        <v>114.484016</v>
      </c>
      <c r="D762" s="235">
        <f>VLOOKUP($B762,[4]IndEolico10!$D:$M,7)/1000</f>
        <v>138.42120397113479</v>
      </c>
      <c r="E762" s="234">
        <f t="shared" si="51"/>
        <v>114.484016</v>
      </c>
      <c r="F762" s="239"/>
      <c r="G762" s="188" t="str">
        <f t="shared" si="52"/>
        <v/>
      </c>
      <c r="H762" s="236" t="str">
        <f t="shared" si="53"/>
        <v/>
      </c>
      <c r="I762" s="237"/>
    </row>
    <row r="763" spans="1:9">
      <c r="A763" s="232">
        <f t="shared" si="49"/>
        <v>761</v>
      </c>
      <c r="B763" s="233">
        <f>VLOOKUP(DATE(YEAR(Dat_01!B$2)-2,MONTH(Dat_01!B$2),1)+A763,'[4]grafico diario'!$A:$D,1,)</f>
        <v>45900</v>
      </c>
      <c r="C763" s="234">
        <f>VLOOKUP($B763,[4]IndEolico10!$D:$M,4)/1000</f>
        <v>151.94530499999999</v>
      </c>
      <c r="D763" s="235">
        <f>VLOOKUP($B763,[4]IndEolico10!$D:$M,7)/1000</f>
        <v>138.42120397113479</v>
      </c>
      <c r="E763" s="234">
        <f t="shared" ref="E763" si="54">IF(C763&gt;D763,D763,C763)</f>
        <v>138.42120397113479</v>
      </c>
      <c r="F763" s="239"/>
      <c r="G763" s="188"/>
      <c r="H763" s="236"/>
      <c r="I763" s="237"/>
    </row>
    <row r="764" spans="1:9">
      <c r="B764" s="233"/>
      <c r="C764" s="234"/>
      <c r="D764" s="235"/>
      <c r="E764" s="234"/>
      <c r="F764" s="239"/>
      <c r="G764" s="188"/>
      <c r="H764" s="236"/>
      <c r="I764" s="237"/>
    </row>
    <row r="765" spans="1:9">
      <c r="B765" s="233"/>
      <c r="C765" s="234"/>
      <c r="D765" s="235"/>
      <c r="E765" s="234"/>
      <c r="F765" s="239"/>
      <c r="G765" s="188"/>
      <c r="H765" s="236"/>
      <c r="I765" s="237"/>
    </row>
    <row r="766" spans="1:9">
      <c r="B766" s="233"/>
      <c r="C766" s="234"/>
      <c r="D766" s="235"/>
      <c r="E766" s="234"/>
      <c r="F766" s="239"/>
      <c r="G766" s="188"/>
      <c r="H766" s="236"/>
      <c r="I766" s="237"/>
    </row>
    <row r="767" spans="1:9">
      <c r="B767" s="233"/>
      <c r="C767" s="234"/>
      <c r="D767" s="235"/>
      <c r="E767" s="234"/>
      <c r="F767" s="239"/>
      <c r="G767" s="188"/>
      <c r="H767" s="236"/>
      <c r="I767" s="237"/>
    </row>
    <row r="768" spans="1:9">
      <c r="B768" s="233"/>
      <c r="C768" s="234"/>
      <c r="D768" s="235"/>
      <c r="E768" s="234"/>
      <c r="F768" s="239"/>
      <c r="G768" s="188"/>
      <c r="H768" s="236"/>
      <c r="I768" s="237"/>
    </row>
    <row r="769" spans="2:9">
      <c r="B769" s="233"/>
      <c r="C769" s="234"/>
      <c r="D769" s="235"/>
      <c r="E769" s="234"/>
      <c r="F769" s="239"/>
      <c r="G769" s="188"/>
      <c r="H769" s="236"/>
      <c r="I769" s="237"/>
    </row>
    <row r="770" spans="2:9">
      <c r="B770" s="233"/>
      <c r="C770" s="234"/>
      <c r="D770" s="235"/>
      <c r="E770" s="234"/>
      <c r="F770" s="239"/>
      <c r="G770" s="188"/>
      <c r="H770" s="236"/>
      <c r="I770" s="237"/>
    </row>
    <row r="771" spans="2:9">
      <c r="B771" s="233"/>
      <c r="C771" s="234"/>
      <c r="D771" s="235"/>
      <c r="E771" s="234"/>
      <c r="F771" s="239"/>
      <c r="G771" s="188"/>
      <c r="H771" s="236"/>
      <c r="I771" s="237"/>
    </row>
    <row r="772" spans="2:9">
      <c r="B772" s="233"/>
      <c r="C772" s="234"/>
      <c r="D772" s="235"/>
      <c r="E772" s="234"/>
      <c r="F772" s="239"/>
      <c r="G772" s="188"/>
      <c r="H772" s="236"/>
      <c r="I772" s="237"/>
    </row>
    <row r="773" spans="2:9">
      <c r="B773" s="233"/>
      <c r="C773" s="234"/>
      <c r="D773" s="235"/>
      <c r="E773" s="234"/>
      <c r="F773" s="239"/>
      <c r="G773" s="188"/>
      <c r="H773" s="236"/>
      <c r="I773" s="237"/>
    </row>
    <row r="774" spans="2:9">
      <c r="B774" s="233"/>
      <c r="C774" s="234"/>
      <c r="D774" s="235"/>
      <c r="E774" s="234"/>
      <c r="F774" s="239"/>
      <c r="G774" s="188"/>
      <c r="H774" s="236"/>
      <c r="I774" s="237"/>
    </row>
    <row r="775" spans="2:9">
      <c r="B775" s="233"/>
      <c r="C775" s="234"/>
      <c r="D775" s="235"/>
      <c r="E775" s="234"/>
      <c r="F775" s="239"/>
      <c r="G775" s="188"/>
      <c r="H775" s="236"/>
      <c r="I775" s="237"/>
    </row>
    <row r="776" spans="2:9">
      <c r="B776" s="233"/>
      <c r="C776" s="234"/>
      <c r="D776" s="235"/>
      <c r="E776" s="234"/>
      <c r="F776" s="239"/>
      <c r="G776" s="188"/>
      <c r="H776" s="236"/>
      <c r="I776" s="237"/>
    </row>
    <row r="777" spans="2:9">
      <c r="B777" s="233"/>
      <c r="C777" s="234"/>
      <c r="D777" s="235"/>
      <c r="E777" s="234"/>
      <c r="F777" s="239"/>
      <c r="G777" s="188"/>
      <c r="H777" s="236"/>
      <c r="I777" s="237"/>
    </row>
    <row r="778" spans="2:9">
      <c r="B778" s="233"/>
      <c r="C778" s="234"/>
      <c r="D778" s="235"/>
      <c r="E778" s="234"/>
      <c r="F778" s="239"/>
      <c r="G778" s="188"/>
      <c r="H778" s="236"/>
      <c r="I778" s="237"/>
    </row>
    <row r="779" spans="2:9">
      <c r="B779" s="233"/>
      <c r="C779" s="234"/>
      <c r="D779" s="235"/>
      <c r="E779" s="234"/>
      <c r="F779" s="239"/>
      <c r="G779" s="188"/>
      <c r="H779" s="236"/>
      <c r="I779" s="237"/>
    </row>
    <row r="780" spans="2:9">
      <c r="B780" s="233"/>
      <c r="C780" s="234"/>
      <c r="D780" s="235"/>
      <c r="E780" s="234"/>
      <c r="F780" s="239"/>
      <c r="G780" s="188"/>
      <c r="H780" s="236"/>
      <c r="I780" s="237"/>
    </row>
    <row r="781" spans="2:9">
      <c r="B781" s="233"/>
      <c r="C781" s="234"/>
      <c r="D781" s="235"/>
      <c r="E781" s="234"/>
      <c r="F781" s="239"/>
      <c r="G781" s="188"/>
      <c r="H781" s="236"/>
      <c r="I781" s="237"/>
    </row>
    <row r="782" spans="2:9">
      <c r="B782" s="233"/>
      <c r="C782" s="234"/>
      <c r="D782" s="235"/>
      <c r="E782" s="234"/>
      <c r="F782" s="239"/>
      <c r="G782" s="188"/>
      <c r="H782" s="236"/>
      <c r="I782" s="237"/>
    </row>
    <row r="783" spans="2:9">
      <c r="B783" s="233"/>
      <c r="C783" s="234"/>
      <c r="D783" s="235"/>
      <c r="E783" s="234"/>
      <c r="F783" s="239"/>
      <c r="G783" s="188"/>
      <c r="H783" s="236"/>
      <c r="I783" s="237"/>
    </row>
    <row r="784" spans="2:9">
      <c r="B784" s="233"/>
      <c r="C784" s="234"/>
      <c r="D784" s="235"/>
      <c r="E784" s="234"/>
      <c r="F784" s="239"/>
      <c r="G784" s="188"/>
      <c r="H784" s="236"/>
      <c r="I784" s="237"/>
    </row>
    <row r="785" spans="2:9">
      <c r="B785" s="233"/>
      <c r="C785" s="234"/>
      <c r="D785" s="235"/>
      <c r="E785" s="234"/>
      <c r="F785" s="239"/>
      <c r="G785" s="188"/>
      <c r="H785" s="236"/>
      <c r="I785" s="237"/>
    </row>
    <row r="786" spans="2:9">
      <c r="B786" s="233"/>
      <c r="C786" s="234"/>
      <c r="D786" s="235"/>
      <c r="E786" s="234"/>
      <c r="F786" s="239"/>
      <c r="G786" s="188"/>
      <c r="H786" s="236"/>
      <c r="I786" s="237"/>
    </row>
    <row r="787" spans="2:9">
      <c r="B787" s="233"/>
      <c r="C787" s="234"/>
      <c r="D787" s="235"/>
      <c r="E787" s="234"/>
      <c r="F787" s="239"/>
      <c r="G787" s="188"/>
      <c r="H787" s="236"/>
      <c r="I787" s="237"/>
    </row>
    <row r="788" spans="2:9">
      <c r="B788" s="233"/>
      <c r="C788" s="234"/>
      <c r="D788" s="235"/>
      <c r="E788" s="234"/>
      <c r="F788" s="239"/>
      <c r="G788" s="188"/>
      <c r="H788" s="236"/>
      <c r="I788" s="237"/>
    </row>
    <row r="789" spans="2:9">
      <c r="B789" s="233"/>
      <c r="C789" s="234"/>
      <c r="D789" s="235"/>
      <c r="E789" s="234"/>
      <c r="F789" s="239"/>
      <c r="G789" s="188"/>
      <c r="H789" s="236"/>
      <c r="I789" s="237"/>
    </row>
    <row r="790" spans="2:9">
      <c r="B790" s="233"/>
      <c r="C790" s="234"/>
      <c r="D790" s="235"/>
      <c r="E790" s="234"/>
      <c r="F790" s="239"/>
      <c r="G790" s="188"/>
      <c r="H790" s="236"/>
      <c r="I790" s="237"/>
    </row>
    <row r="791" spans="2:9">
      <c r="B791" s="233"/>
      <c r="C791" s="234"/>
      <c r="D791" s="235"/>
      <c r="E791" s="234"/>
      <c r="F791" s="239"/>
      <c r="G791" s="188"/>
      <c r="H791" s="236"/>
      <c r="I791" s="237"/>
    </row>
    <row r="792" spans="2:9">
      <c r="B792" s="233"/>
      <c r="C792" s="234"/>
      <c r="D792" s="235"/>
      <c r="E792" s="234"/>
      <c r="F792" s="239"/>
      <c r="G792" s="188"/>
      <c r="H792" s="236"/>
      <c r="I792" s="237"/>
    </row>
    <row r="793" spans="2:9">
      <c r="B793" s="233"/>
      <c r="C793" s="234"/>
      <c r="D793" s="235"/>
      <c r="E793" s="234"/>
      <c r="F793" s="239"/>
      <c r="G793" s="188"/>
      <c r="H793" s="236"/>
      <c r="I793" s="237"/>
    </row>
    <row r="794" spans="2:9">
      <c r="B794" s="233"/>
      <c r="C794" s="234"/>
      <c r="D794" s="235"/>
      <c r="E794" s="234"/>
      <c r="F794" s="239"/>
      <c r="G794" s="188"/>
      <c r="H794" s="236"/>
      <c r="I794" s="237"/>
    </row>
    <row r="795" spans="2:9">
      <c r="B795" s="233"/>
      <c r="C795" s="234"/>
      <c r="D795" s="235"/>
      <c r="E795" s="234"/>
      <c r="F795" s="239"/>
      <c r="G795" s="188"/>
      <c r="H795" s="236"/>
      <c r="I795" s="237"/>
    </row>
    <row r="796" spans="2:9">
      <c r="B796" s="233"/>
      <c r="C796" s="234"/>
      <c r="D796" s="235"/>
      <c r="E796" s="234"/>
      <c r="F796" s="239"/>
      <c r="G796" s="188"/>
      <c r="H796" s="236"/>
      <c r="I796" s="237"/>
    </row>
    <row r="797" spans="2:9">
      <c r="B797" s="233"/>
      <c r="C797" s="234"/>
      <c r="D797" s="235"/>
      <c r="E797" s="234"/>
      <c r="F797" s="239"/>
      <c r="G797" s="188"/>
      <c r="H797" s="236"/>
      <c r="I797" s="237"/>
    </row>
    <row r="798" spans="2:9">
      <c r="B798" s="233"/>
      <c r="C798" s="234"/>
      <c r="D798" s="235"/>
      <c r="E798" s="234"/>
      <c r="F798" s="239"/>
      <c r="G798" s="188"/>
      <c r="H798" s="236"/>
      <c r="I798" s="237"/>
    </row>
    <row r="799" spans="2:9">
      <c r="B799" s="233"/>
      <c r="C799" s="234"/>
      <c r="D799" s="235"/>
      <c r="E799" s="234"/>
      <c r="F799" s="239"/>
      <c r="G799" s="188"/>
      <c r="H799" s="236"/>
      <c r="I799" s="237"/>
    </row>
    <row r="800" spans="2:9">
      <c r="B800" s="233"/>
      <c r="C800" s="234"/>
      <c r="D800" s="235"/>
      <c r="E800" s="234"/>
      <c r="F800" s="239"/>
      <c r="G800" s="188"/>
      <c r="H800" s="236"/>
      <c r="I800" s="237"/>
    </row>
    <row r="801" spans="2:9">
      <c r="B801" s="233"/>
      <c r="C801" s="234"/>
      <c r="D801" s="235"/>
      <c r="E801" s="234"/>
      <c r="F801" s="239"/>
      <c r="G801" s="188"/>
      <c r="H801" s="236"/>
      <c r="I801" s="237"/>
    </row>
    <row r="802" spans="2:9">
      <c r="B802" s="233"/>
      <c r="C802" s="234"/>
      <c r="D802" s="235"/>
      <c r="E802" s="234"/>
      <c r="F802" s="239"/>
      <c r="G802" s="188"/>
      <c r="H802" s="236"/>
      <c r="I802" s="237"/>
    </row>
    <row r="803" spans="2:9">
      <c r="B803" s="233"/>
      <c r="C803" s="234"/>
      <c r="D803" s="235"/>
      <c r="E803" s="234"/>
      <c r="F803" s="239"/>
      <c r="G803" s="188"/>
      <c r="H803" s="236"/>
      <c r="I803" s="237"/>
    </row>
    <row r="804" spans="2:9">
      <c r="B804" s="233"/>
      <c r="C804" s="234"/>
      <c r="D804" s="235"/>
      <c r="E804" s="234"/>
      <c r="F804" s="239"/>
      <c r="G804" s="188"/>
      <c r="H804" s="236"/>
      <c r="I804" s="237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/>
  <dimension ref="A1:VN876"/>
  <sheetViews>
    <sheetView topLeftCell="A834" zoomScale="80" zoomScaleNormal="80" workbookViewId="0">
      <selection activeCell="C872" sqref="C872"/>
    </sheetView>
  </sheetViews>
  <sheetFormatPr baseColWidth="10" defaultRowHeight="13.2"/>
  <cols>
    <col min="1" max="1" width="23.44140625" bestFit="1" customWidth="1"/>
    <col min="2" max="2" width="35.5546875" bestFit="1" customWidth="1"/>
    <col min="3" max="15" width="18.6640625" bestFit="1" customWidth="1"/>
    <col min="16" max="541" width="14.5546875" customWidth="1"/>
  </cols>
  <sheetData>
    <row r="1" spans="1:586" ht="12.6" customHeight="1">
      <c r="A1" s="163" t="s">
        <v>28</v>
      </c>
      <c r="B1" s="342" t="s">
        <v>198</v>
      </c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  <c r="AU1" s="342" t="s">
        <v>199</v>
      </c>
      <c r="AV1" s="342"/>
      <c r="AW1" s="342"/>
      <c r="AX1" s="342"/>
      <c r="AY1" s="342"/>
      <c r="AZ1" s="342"/>
      <c r="BA1" s="342"/>
      <c r="BB1" s="342"/>
      <c r="BC1" s="342"/>
      <c r="BD1" s="342"/>
      <c r="BE1" s="342"/>
      <c r="BF1" s="342"/>
      <c r="BG1" s="342"/>
      <c r="BH1" s="342"/>
      <c r="BI1" s="342"/>
      <c r="BJ1" s="342"/>
      <c r="BK1" s="342"/>
      <c r="BL1" s="342"/>
      <c r="BM1" s="342"/>
      <c r="BN1" s="342"/>
      <c r="BO1" s="342"/>
      <c r="BP1" s="342"/>
      <c r="BQ1" s="342"/>
      <c r="BR1" s="342"/>
      <c r="BS1" s="342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42"/>
      <c r="CG1" s="342"/>
      <c r="CH1" s="342"/>
      <c r="CI1" s="342"/>
      <c r="CJ1" s="342"/>
      <c r="CK1" s="342"/>
      <c r="CL1" s="342"/>
      <c r="CM1" s="342"/>
      <c r="CN1" s="342" t="s">
        <v>200</v>
      </c>
      <c r="CO1" s="342"/>
      <c r="CP1" s="342"/>
      <c r="CQ1" s="342"/>
      <c r="CR1" s="342"/>
      <c r="CS1" s="342"/>
      <c r="CT1" s="342"/>
      <c r="CU1" s="342"/>
      <c r="CV1" s="342"/>
      <c r="CW1" s="342"/>
      <c r="CX1" s="342"/>
      <c r="CY1" s="342"/>
      <c r="CZ1" s="342"/>
      <c r="DA1" s="342"/>
      <c r="DB1" s="342"/>
      <c r="DC1" s="342"/>
      <c r="DD1" s="342"/>
      <c r="DE1" s="342"/>
      <c r="DF1" s="342"/>
      <c r="DG1" s="342"/>
      <c r="DH1" s="342"/>
      <c r="DI1" s="342"/>
      <c r="DJ1" s="342"/>
      <c r="DK1" s="342"/>
      <c r="DL1" s="342"/>
      <c r="DM1" s="342"/>
      <c r="DN1" s="342"/>
      <c r="DO1" s="342"/>
      <c r="DP1" s="342"/>
      <c r="DQ1" s="342"/>
      <c r="DR1" s="342"/>
      <c r="DS1" s="342"/>
      <c r="DT1" s="342"/>
      <c r="DU1" s="342"/>
      <c r="DV1" s="342"/>
      <c r="DW1" s="342"/>
      <c r="DX1" s="342"/>
      <c r="DY1" s="342"/>
      <c r="DZ1" s="342"/>
      <c r="EA1" s="342"/>
      <c r="EB1" s="342"/>
      <c r="EC1" s="342"/>
      <c r="ED1" s="342"/>
      <c r="EE1" s="342"/>
      <c r="EF1" s="342"/>
      <c r="EG1" s="342" t="s">
        <v>201</v>
      </c>
      <c r="EH1" s="342"/>
      <c r="EI1" s="342"/>
      <c r="EJ1" s="342"/>
      <c r="EK1" s="342"/>
      <c r="EL1" s="342"/>
      <c r="EM1" s="342"/>
      <c r="EN1" s="342"/>
      <c r="EO1" s="342"/>
      <c r="EP1" s="342"/>
      <c r="EQ1" s="342"/>
      <c r="ER1" s="342"/>
      <c r="ES1" s="342"/>
      <c r="ET1" s="342"/>
      <c r="EU1" s="342"/>
      <c r="EV1" s="342"/>
      <c r="EW1" s="342"/>
      <c r="EX1" s="342"/>
      <c r="EY1" s="342"/>
      <c r="EZ1" s="342"/>
      <c r="FA1" s="342"/>
      <c r="FB1" s="342"/>
      <c r="FC1" s="342"/>
      <c r="FD1" s="342"/>
      <c r="FE1" s="342"/>
      <c r="FF1" s="342"/>
      <c r="FG1" s="342"/>
      <c r="FH1" s="342"/>
      <c r="FI1" s="342"/>
      <c r="FJ1" s="342"/>
      <c r="FK1" s="342"/>
      <c r="FL1" s="342"/>
      <c r="FM1" s="342"/>
      <c r="FN1" s="342"/>
      <c r="FO1" s="342"/>
      <c r="FP1" s="342"/>
      <c r="FQ1" s="342"/>
      <c r="FR1" s="342"/>
      <c r="FS1" s="342"/>
      <c r="FT1" s="342"/>
      <c r="FU1" s="342"/>
      <c r="FV1" s="342"/>
      <c r="FW1" s="342"/>
      <c r="FX1" s="342"/>
      <c r="FY1" s="342"/>
      <c r="FZ1" s="342" t="s">
        <v>202</v>
      </c>
      <c r="GA1" s="342"/>
      <c r="GB1" s="342"/>
      <c r="GC1" s="342"/>
      <c r="GD1" s="342"/>
      <c r="GE1" s="342"/>
      <c r="GF1" s="342"/>
      <c r="GG1" s="342"/>
      <c r="GH1" s="342"/>
      <c r="GI1" s="342"/>
      <c r="GJ1" s="342"/>
      <c r="GK1" s="342"/>
      <c r="GL1" s="342"/>
      <c r="GM1" s="342"/>
      <c r="GN1" s="342"/>
      <c r="GO1" s="342"/>
      <c r="GP1" s="342"/>
      <c r="GQ1" s="342"/>
      <c r="GR1" s="342"/>
      <c r="GS1" s="342"/>
      <c r="GT1" s="342"/>
      <c r="GU1" s="342"/>
      <c r="GV1" s="342"/>
      <c r="GW1" s="342"/>
      <c r="GX1" s="342"/>
      <c r="GY1" s="342"/>
      <c r="GZ1" s="342"/>
      <c r="HA1" s="342"/>
      <c r="HB1" s="342"/>
      <c r="HC1" s="342"/>
      <c r="HD1" s="342"/>
      <c r="HE1" s="342"/>
      <c r="HF1" s="342"/>
      <c r="HG1" s="342"/>
      <c r="HH1" s="342"/>
      <c r="HI1" s="342"/>
      <c r="HJ1" s="342"/>
      <c r="HK1" s="342"/>
      <c r="HL1" s="342"/>
      <c r="HM1" s="342"/>
      <c r="HN1" s="342"/>
      <c r="HO1" s="342"/>
      <c r="HP1" s="342"/>
      <c r="HQ1" s="342"/>
      <c r="HR1" s="342"/>
      <c r="HS1" s="342" t="s">
        <v>206</v>
      </c>
      <c r="HT1" s="342"/>
      <c r="HU1" s="342"/>
      <c r="HV1" s="342"/>
      <c r="HW1" s="342"/>
      <c r="HX1" s="342"/>
      <c r="HY1" s="342"/>
      <c r="HZ1" s="342"/>
      <c r="IA1" s="342"/>
      <c r="IB1" s="342"/>
      <c r="IC1" s="342"/>
      <c r="ID1" s="342"/>
      <c r="IE1" s="342"/>
      <c r="IF1" s="342"/>
      <c r="IG1" s="342"/>
      <c r="IH1" s="342"/>
      <c r="II1" s="342"/>
      <c r="IJ1" s="342"/>
      <c r="IK1" s="342"/>
      <c r="IL1" s="342"/>
      <c r="IM1" s="342"/>
      <c r="IN1" s="342"/>
      <c r="IO1" s="342"/>
      <c r="IP1" s="342"/>
      <c r="IQ1" s="342"/>
      <c r="IR1" s="342"/>
      <c r="IS1" s="342"/>
      <c r="IT1" s="342"/>
      <c r="IU1" s="342"/>
      <c r="IV1" s="342"/>
      <c r="IW1" s="342"/>
      <c r="IX1" s="342"/>
      <c r="IY1" s="342"/>
      <c r="IZ1" s="342"/>
      <c r="JA1" s="342"/>
      <c r="JB1" s="342"/>
      <c r="JC1" s="342"/>
      <c r="JD1" s="342"/>
      <c r="JE1" s="342"/>
      <c r="JF1" s="342"/>
      <c r="JG1" s="342"/>
      <c r="JH1" s="342"/>
      <c r="JI1" s="342"/>
      <c r="JJ1" s="342"/>
      <c r="JK1" s="342"/>
      <c r="JL1" s="342" t="s">
        <v>214</v>
      </c>
      <c r="JM1" s="342"/>
      <c r="JN1" s="342"/>
      <c r="JO1" s="342"/>
      <c r="JP1" s="342"/>
      <c r="JQ1" s="342"/>
      <c r="JR1" s="342"/>
      <c r="JS1" s="342"/>
      <c r="JT1" s="342"/>
      <c r="JU1" s="342"/>
      <c r="JV1" s="342"/>
      <c r="JW1" s="342"/>
      <c r="JX1" s="342"/>
      <c r="JY1" s="342"/>
      <c r="JZ1" s="342"/>
      <c r="KA1" s="342"/>
      <c r="KB1" s="342"/>
      <c r="KC1" s="342"/>
      <c r="KD1" s="342"/>
      <c r="KE1" s="342"/>
      <c r="KF1" s="342"/>
      <c r="KG1" s="342"/>
      <c r="KH1" s="342"/>
      <c r="KI1" s="342"/>
      <c r="KJ1" s="342"/>
      <c r="KK1" s="342"/>
      <c r="KL1" s="342"/>
      <c r="KM1" s="342"/>
      <c r="KN1" s="342"/>
      <c r="KO1" s="342"/>
      <c r="KP1" s="342"/>
      <c r="KQ1" s="342"/>
      <c r="KR1" s="342"/>
      <c r="KS1" s="342"/>
      <c r="KT1" s="342"/>
      <c r="KU1" s="342"/>
      <c r="KV1" s="342"/>
      <c r="KW1" s="342"/>
      <c r="KX1" s="342"/>
      <c r="KY1" s="342"/>
      <c r="KZ1" s="342"/>
      <c r="LA1" s="342"/>
      <c r="LB1" s="342"/>
      <c r="LC1" s="342"/>
      <c r="LD1" s="342"/>
      <c r="LE1" s="343" t="s">
        <v>215</v>
      </c>
      <c r="LF1" s="344"/>
      <c r="LG1" s="344"/>
      <c r="LH1" s="344"/>
      <c r="LI1" s="344"/>
      <c r="LJ1" s="344"/>
      <c r="LK1" s="344"/>
      <c r="LL1" s="344"/>
      <c r="LM1" s="344"/>
      <c r="LN1" s="344"/>
      <c r="LO1" s="344"/>
      <c r="LP1" s="344"/>
      <c r="LQ1" s="344"/>
      <c r="LR1" s="344"/>
      <c r="LS1" s="344"/>
      <c r="LT1" s="344"/>
      <c r="LU1" s="344"/>
      <c r="LV1" s="344"/>
      <c r="LW1" s="344"/>
      <c r="LX1" s="344"/>
      <c r="LY1" s="344"/>
      <c r="LZ1" s="344"/>
      <c r="MA1" s="344"/>
      <c r="MB1" s="344"/>
      <c r="MC1" s="344"/>
      <c r="MD1" s="344"/>
      <c r="ME1" s="344"/>
      <c r="MF1" s="344"/>
      <c r="MG1" s="344"/>
      <c r="MH1" s="344"/>
      <c r="MI1" s="344"/>
      <c r="MJ1" s="344"/>
      <c r="MK1" s="344"/>
      <c r="ML1" s="344"/>
      <c r="MM1" s="344"/>
      <c r="MN1" s="344"/>
      <c r="MO1" s="344"/>
      <c r="MP1" s="344"/>
      <c r="MQ1" s="344"/>
      <c r="MR1" s="344"/>
      <c r="MS1" s="344"/>
      <c r="MT1" s="344"/>
      <c r="MU1" s="344"/>
      <c r="MV1" s="344"/>
      <c r="MW1" s="345"/>
      <c r="MX1" s="342" t="s">
        <v>217</v>
      </c>
      <c r="MY1" s="342"/>
      <c r="MZ1" s="342"/>
      <c r="NA1" s="342"/>
      <c r="NB1" s="342"/>
      <c r="NC1" s="342"/>
      <c r="ND1" s="342"/>
      <c r="NE1" s="342"/>
      <c r="NF1" s="342"/>
      <c r="NG1" s="342"/>
      <c r="NH1" s="342"/>
      <c r="NI1" s="342"/>
      <c r="NJ1" s="342"/>
      <c r="NK1" s="342"/>
      <c r="NL1" s="342"/>
      <c r="NM1" s="342"/>
      <c r="NN1" s="342"/>
      <c r="NO1" s="342"/>
      <c r="NP1" s="342"/>
      <c r="NQ1" s="342"/>
      <c r="NR1" s="342"/>
      <c r="NS1" s="342"/>
      <c r="NT1" s="342"/>
      <c r="NU1" s="342"/>
      <c r="NV1" s="342"/>
      <c r="NW1" s="342"/>
      <c r="NX1" s="342"/>
      <c r="NY1" s="342"/>
      <c r="NZ1" s="342"/>
      <c r="OA1" s="342"/>
      <c r="OB1" s="342"/>
      <c r="OC1" s="342"/>
      <c r="OD1" s="342"/>
      <c r="OE1" s="342"/>
      <c r="OF1" s="342"/>
      <c r="OG1" s="342"/>
      <c r="OH1" s="342"/>
      <c r="OI1" s="342"/>
      <c r="OJ1" s="342"/>
      <c r="OK1" s="342"/>
      <c r="OL1" s="342"/>
      <c r="OM1" s="342"/>
      <c r="ON1" s="342"/>
      <c r="OO1" s="342"/>
      <c r="OP1" s="342"/>
      <c r="OQ1" s="342" t="s">
        <v>228</v>
      </c>
      <c r="OR1" s="342"/>
      <c r="OS1" s="342"/>
      <c r="OT1" s="342"/>
      <c r="OU1" s="342"/>
      <c r="OV1" s="342"/>
      <c r="OW1" s="342"/>
      <c r="OX1" s="342"/>
      <c r="OY1" s="342"/>
      <c r="OZ1" s="342"/>
      <c r="PA1" s="342"/>
      <c r="PB1" s="342"/>
      <c r="PC1" s="342"/>
      <c r="PD1" s="342"/>
      <c r="PE1" s="342"/>
      <c r="PF1" s="342"/>
      <c r="PG1" s="342"/>
      <c r="PH1" s="342"/>
      <c r="PI1" s="342"/>
      <c r="PJ1" s="342"/>
      <c r="PK1" s="342"/>
      <c r="PL1" s="342"/>
      <c r="PM1" s="342"/>
      <c r="PN1" s="342"/>
      <c r="PO1" s="342"/>
      <c r="PP1" s="342"/>
      <c r="PQ1" s="342"/>
      <c r="PR1" s="342"/>
      <c r="PS1" s="342"/>
      <c r="PT1" s="342"/>
      <c r="PU1" s="342"/>
      <c r="PV1" s="342"/>
      <c r="PW1" s="342"/>
      <c r="PX1" s="342"/>
      <c r="PY1" s="342"/>
      <c r="PZ1" s="342"/>
      <c r="QA1" s="342"/>
      <c r="QB1" s="342"/>
      <c r="QC1" s="342"/>
      <c r="QD1" s="342"/>
      <c r="QE1" s="342"/>
      <c r="QF1" s="342"/>
      <c r="QG1" s="342"/>
      <c r="QH1" s="342"/>
      <c r="QI1" s="342"/>
      <c r="QJ1" s="342" t="s">
        <v>229</v>
      </c>
      <c r="QK1" s="342"/>
      <c r="QL1" s="342"/>
      <c r="QM1" s="342"/>
      <c r="QN1" s="342"/>
      <c r="QO1" s="342"/>
      <c r="QP1" s="342"/>
      <c r="QQ1" s="342"/>
      <c r="QR1" s="342"/>
      <c r="QS1" s="342"/>
      <c r="QT1" s="342"/>
      <c r="QU1" s="342"/>
      <c r="QV1" s="342"/>
      <c r="QW1" s="342"/>
      <c r="QX1" s="342"/>
      <c r="QY1" s="342"/>
      <c r="QZ1" s="342"/>
      <c r="RA1" s="342"/>
      <c r="RB1" s="342"/>
      <c r="RC1" s="342"/>
      <c r="RD1" s="342"/>
      <c r="RE1" s="342"/>
      <c r="RF1" s="342"/>
      <c r="RG1" s="342"/>
      <c r="RH1" s="342"/>
      <c r="RI1" s="342"/>
      <c r="RJ1" s="342"/>
      <c r="RK1" s="342"/>
      <c r="RL1" s="342"/>
      <c r="RM1" s="342"/>
      <c r="RN1" s="342"/>
      <c r="RO1" s="342"/>
      <c r="RP1" s="342"/>
      <c r="RQ1" s="342"/>
      <c r="RR1" s="342"/>
      <c r="RS1" s="342"/>
      <c r="RT1" s="342"/>
      <c r="RU1" s="342"/>
      <c r="RV1" s="342"/>
      <c r="RW1" s="342"/>
      <c r="RX1" s="342"/>
      <c r="RY1" s="342"/>
      <c r="RZ1" s="342"/>
      <c r="SA1" s="342"/>
      <c r="SB1" s="342"/>
      <c r="SC1" s="342" t="s">
        <v>231</v>
      </c>
      <c r="SD1" s="342"/>
      <c r="SE1" s="342"/>
      <c r="SF1" s="342"/>
      <c r="SG1" s="342"/>
      <c r="SH1" s="342"/>
      <c r="SI1" s="342"/>
      <c r="SJ1" s="342"/>
      <c r="SK1" s="342"/>
      <c r="SL1" s="342"/>
      <c r="SM1" s="342"/>
      <c r="SN1" s="342"/>
      <c r="SO1" s="342"/>
      <c r="SP1" s="342"/>
      <c r="SQ1" s="342"/>
      <c r="SR1" s="342"/>
      <c r="SS1" s="342"/>
      <c r="ST1" s="342"/>
      <c r="SU1" s="342"/>
      <c r="SV1" s="342"/>
      <c r="SW1" s="342"/>
      <c r="SX1" s="342"/>
      <c r="SY1" s="342"/>
      <c r="SZ1" s="342"/>
      <c r="TA1" s="342"/>
      <c r="TB1" s="342"/>
      <c r="TC1" s="342"/>
      <c r="TD1" s="342"/>
      <c r="TE1" s="342"/>
      <c r="TF1" s="342"/>
      <c r="TG1" s="342"/>
      <c r="TH1" s="342"/>
      <c r="TI1" s="342"/>
      <c r="TJ1" s="342"/>
      <c r="TK1" s="342"/>
      <c r="TL1" s="342"/>
      <c r="TM1" s="342"/>
      <c r="TN1" s="342"/>
      <c r="TO1" s="342"/>
      <c r="TP1" s="342"/>
      <c r="TQ1" s="342"/>
      <c r="TR1" s="342"/>
      <c r="TS1" s="342"/>
      <c r="TT1" s="342"/>
      <c r="TU1" s="342"/>
      <c r="TV1" s="342" t="s">
        <v>245</v>
      </c>
      <c r="TW1" s="342"/>
      <c r="TX1" s="342"/>
      <c r="TY1" s="342"/>
      <c r="TZ1" s="342"/>
      <c r="UA1" s="342"/>
      <c r="UB1" s="342"/>
      <c r="UC1" s="342"/>
      <c r="UD1" s="342"/>
      <c r="UE1" s="342"/>
      <c r="UF1" s="342"/>
      <c r="UG1" s="342"/>
      <c r="UH1" s="342"/>
      <c r="UI1" s="342"/>
      <c r="UJ1" s="342"/>
      <c r="UK1" s="342"/>
      <c r="UL1" s="342"/>
      <c r="UM1" s="342"/>
      <c r="UN1" s="342"/>
      <c r="UO1" s="342"/>
      <c r="UP1" s="342"/>
      <c r="UQ1" s="342"/>
      <c r="UR1" s="342"/>
      <c r="US1" s="342"/>
      <c r="UT1" s="342"/>
      <c r="UU1" s="342"/>
      <c r="UV1" s="342"/>
      <c r="UW1" s="342"/>
      <c r="UX1" s="342"/>
      <c r="UY1" s="342"/>
      <c r="UZ1" s="342"/>
      <c r="VA1" s="342"/>
      <c r="VB1" s="342"/>
      <c r="VC1" s="342"/>
      <c r="VD1" s="342"/>
      <c r="VE1" s="342"/>
      <c r="VF1" s="342"/>
      <c r="VG1" s="342"/>
      <c r="VH1" s="342"/>
      <c r="VI1" s="342"/>
      <c r="VJ1" s="342"/>
      <c r="VK1" s="342"/>
      <c r="VL1" s="342"/>
      <c r="VM1" s="342"/>
      <c r="VN1" s="342"/>
    </row>
    <row r="2" spans="1:586">
      <c r="A2" s="163" t="s">
        <v>100</v>
      </c>
      <c r="B2" s="334" t="s">
        <v>93</v>
      </c>
      <c r="C2" s="335"/>
      <c r="D2" s="335"/>
      <c r="E2" s="335"/>
      <c r="F2" s="335"/>
      <c r="G2" s="335"/>
      <c r="H2" s="335"/>
      <c r="I2" s="335"/>
      <c r="J2" s="346"/>
      <c r="K2" s="334" t="s">
        <v>138</v>
      </c>
      <c r="L2" s="335"/>
      <c r="M2" s="335"/>
      <c r="N2" s="335"/>
      <c r="O2" s="335"/>
      <c r="P2" s="335"/>
      <c r="Q2" s="335"/>
      <c r="R2" s="335"/>
      <c r="S2" s="346"/>
      <c r="T2" s="334" t="s">
        <v>139</v>
      </c>
      <c r="U2" s="335"/>
      <c r="V2" s="335"/>
      <c r="W2" s="335"/>
      <c r="X2" s="335"/>
      <c r="Y2" s="335"/>
      <c r="Z2" s="335"/>
      <c r="AA2" s="335"/>
      <c r="AB2" s="346"/>
      <c r="AC2" s="334" t="s">
        <v>140</v>
      </c>
      <c r="AD2" s="335"/>
      <c r="AE2" s="335"/>
      <c r="AF2" s="335"/>
      <c r="AG2" s="335"/>
      <c r="AH2" s="335"/>
      <c r="AI2" s="335"/>
      <c r="AJ2" s="335"/>
      <c r="AK2" s="346"/>
      <c r="AL2" s="334" t="s">
        <v>141</v>
      </c>
      <c r="AM2" s="335"/>
      <c r="AN2" s="335"/>
      <c r="AO2" s="335"/>
      <c r="AP2" s="335"/>
      <c r="AQ2" s="335"/>
      <c r="AR2" s="335"/>
      <c r="AS2" s="335"/>
      <c r="AT2" s="346"/>
      <c r="AU2" s="347" t="s">
        <v>93</v>
      </c>
      <c r="AV2" s="347"/>
      <c r="AW2" s="347"/>
      <c r="AX2" s="347"/>
      <c r="AY2" s="347"/>
      <c r="AZ2" s="347"/>
      <c r="BA2" s="347"/>
      <c r="BB2" s="347"/>
      <c r="BC2" s="347"/>
      <c r="BD2" s="347" t="s">
        <v>138</v>
      </c>
      <c r="BE2" s="347"/>
      <c r="BF2" s="347"/>
      <c r="BG2" s="347"/>
      <c r="BH2" s="347"/>
      <c r="BI2" s="347"/>
      <c r="BJ2" s="347"/>
      <c r="BK2" s="347"/>
      <c r="BL2" s="347"/>
      <c r="BM2" s="347" t="s">
        <v>139</v>
      </c>
      <c r="BN2" s="347"/>
      <c r="BO2" s="347"/>
      <c r="BP2" s="347"/>
      <c r="BQ2" s="347"/>
      <c r="BR2" s="347"/>
      <c r="BS2" s="347"/>
      <c r="BT2" s="347"/>
      <c r="BU2" s="347"/>
      <c r="BV2" s="347" t="s">
        <v>140</v>
      </c>
      <c r="BW2" s="347"/>
      <c r="BX2" s="347"/>
      <c r="BY2" s="347"/>
      <c r="BZ2" s="347"/>
      <c r="CA2" s="347"/>
      <c r="CB2" s="347"/>
      <c r="CC2" s="347"/>
      <c r="CD2" s="347"/>
      <c r="CE2" s="348" t="s">
        <v>141</v>
      </c>
      <c r="CF2" s="348"/>
      <c r="CG2" s="348"/>
      <c r="CH2" s="348"/>
      <c r="CI2" s="348"/>
      <c r="CJ2" s="348"/>
      <c r="CK2" s="348"/>
      <c r="CL2" s="348"/>
      <c r="CM2" s="348"/>
      <c r="CN2" s="347" t="s">
        <v>93</v>
      </c>
      <c r="CO2" s="347"/>
      <c r="CP2" s="347"/>
      <c r="CQ2" s="347"/>
      <c r="CR2" s="347"/>
      <c r="CS2" s="347"/>
      <c r="CT2" s="347"/>
      <c r="CU2" s="347"/>
      <c r="CV2" s="347"/>
      <c r="CW2" s="347" t="s">
        <v>138</v>
      </c>
      <c r="CX2" s="347"/>
      <c r="CY2" s="347"/>
      <c r="CZ2" s="347"/>
      <c r="DA2" s="347"/>
      <c r="DB2" s="347"/>
      <c r="DC2" s="347"/>
      <c r="DD2" s="347"/>
      <c r="DE2" s="347"/>
      <c r="DF2" s="347" t="s">
        <v>139</v>
      </c>
      <c r="DG2" s="347"/>
      <c r="DH2" s="347"/>
      <c r="DI2" s="347"/>
      <c r="DJ2" s="347"/>
      <c r="DK2" s="347"/>
      <c r="DL2" s="347"/>
      <c r="DM2" s="347"/>
      <c r="DN2" s="347"/>
      <c r="DO2" s="347" t="s">
        <v>140</v>
      </c>
      <c r="DP2" s="347"/>
      <c r="DQ2" s="347"/>
      <c r="DR2" s="347"/>
      <c r="DS2" s="347"/>
      <c r="DT2" s="347"/>
      <c r="DU2" s="347"/>
      <c r="DV2" s="347"/>
      <c r="DW2" s="347"/>
      <c r="DX2" s="348" t="s">
        <v>141</v>
      </c>
      <c r="DY2" s="348"/>
      <c r="DZ2" s="348"/>
      <c r="EA2" s="348"/>
      <c r="EB2" s="348"/>
      <c r="EC2" s="348"/>
      <c r="ED2" s="348"/>
      <c r="EE2" s="348"/>
      <c r="EF2" s="348"/>
      <c r="EG2" s="347" t="s">
        <v>93</v>
      </c>
      <c r="EH2" s="347"/>
      <c r="EI2" s="347"/>
      <c r="EJ2" s="347"/>
      <c r="EK2" s="347"/>
      <c r="EL2" s="347"/>
      <c r="EM2" s="347"/>
      <c r="EN2" s="347"/>
      <c r="EO2" s="347"/>
      <c r="EP2" s="347" t="s">
        <v>138</v>
      </c>
      <c r="EQ2" s="347"/>
      <c r="ER2" s="347"/>
      <c r="ES2" s="347"/>
      <c r="ET2" s="347"/>
      <c r="EU2" s="347"/>
      <c r="EV2" s="347"/>
      <c r="EW2" s="347"/>
      <c r="EX2" s="347"/>
      <c r="EY2" s="347" t="s">
        <v>139</v>
      </c>
      <c r="EZ2" s="347"/>
      <c r="FA2" s="347"/>
      <c r="FB2" s="347"/>
      <c r="FC2" s="347"/>
      <c r="FD2" s="347"/>
      <c r="FE2" s="347"/>
      <c r="FF2" s="347"/>
      <c r="FG2" s="347"/>
      <c r="FH2" s="347" t="s">
        <v>140</v>
      </c>
      <c r="FI2" s="347"/>
      <c r="FJ2" s="347"/>
      <c r="FK2" s="347"/>
      <c r="FL2" s="347"/>
      <c r="FM2" s="347"/>
      <c r="FN2" s="347"/>
      <c r="FO2" s="347"/>
      <c r="FP2" s="347"/>
      <c r="FQ2" s="348" t="s">
        <v>141</v>
      </c>
      <c r="FR2" s="348"/>
      <c r="FS2" s="348"/>
      <c r="FT2" s="348"/>
      <c r="FU2" s="348"/>
      <c r="FV2" s="348"/>
      <c r="FW2" s="348"/>
      <c r="FX2" s="348"/>
      <c r="FY2" s="348"/>
      <c r="FZ2" s="347" t="s">
        <v>93</v>
      </c>
      <c r="GA2" s="347"/>
      <c r="GB2" s="347"/>
      <c r="GC2" s="347"/>
      <c r="GD2" s="347"/>
      <c r="GE2" s="347"/>
      <c r="GF2" s="347"/>
      <c r="GG2" s="347"/>
      <c r="GH2" s="347"/>
      <c r="GI2" s="347" t="s">
        <v>138</v>
      </c>
      <c r="GJ2" s="347"/>
      <c r="GK2" s="347"/>
      <c r="GL2" s="347"/>
      <c r="GM2" s="347"/>
      <c r="GN2" s="347"/>
      <c r="GO2" s="347"/>
      <c r="GP2" s="347"/>
      <c r="GQ2" s="347"/>
      <c r="GR2" s="347" t="s">
        <v>139</v>
      </c>
      <c r="GS2" s="347"/>
      <c r="GT2" s="347"/>
      <c r="GU2" s="347"/>
      <c r="GV2" s="347"/>
      <c r="GW2" s="347"/>
      <c r="GX2" s="347"/>
      <c r="GY2" s="347"/>
      <c r="GZ2" s="347"/>
      <c r="HA2" s="347" t="s">
        <v>140</v>
      </c>
      <c r="HB2" s="347"/>
      <c r="HC2" s="347"/>
      <c r="HD2" s="347"/>
      <c r="HE2" s="347"/>
      <c r="HF2" s="347"/>
      <c r="HG2" s="347"/>
      <c r="HH2" s="347"/>
      <c r="HI2" s="347"/>
      <c r="HJ2" s="348" t="s">
        <v>141</v>
      </c>
      <c r="HK2" s="348"/>
      <c r="HL2" s="348"/>
      <c r="HM2" s="348"/>
      <c r="HN2" s="348"/>
      <c r="HO2" s="348"/>
      <c r="HP2" s="348"/>
      <c r="HQ2" s="348"/>
      <c r="HR2" s="348"/>
      <c r="HS2" s="347" t="s">
        <v>93</v>
      </c>
      <c r="HT2" s="347"/>
      <c r="HU2" s="347"/>
      <c r="HV2" s="347"/>
      <c r="HW2" s="347"/>
      <c r="HX2" s="347"/>
      <c r="HY2" s="347"/>
      <c r="HZ2" s="347"/>
      <c r="IA2" s="347"/>
      <c r="IB2" s="347" t="s">
        <v>138</v>
      </c>
      <c r="IC2" s="347"/>
      <c r="ID2" s="347"/>
      <c r="IE2" s="347"/>
      <c r="IF2" s="347"/>
      <c r="IG2" s="347"/>
      <c r="IH2" s="347"/>
      <c r="II2" s="347"/>
      <c r="IJ2" s="347"/>
      <c r="IK2" s="347" t="s">
        <v>139</v>
      </c>
      <c r="IL2" s="347"/>
      <c r="IM2" s="347"/>
      <c r="IN2" s="347"/>
      <c r="IO2" s="347"/>
      <c r="IP2" s="347"/>
      <c r="IQ2" s="347"/>
      <c r="IR2" s="347"/>
      <c r="IS2" s="347"/>
      <c r="IT2" s="347" t="s">
        <v>140</v>
      </c>
      <c r="IU2" s="347"/>
      <c r="IV2" s="347"/>
      <c r="IW2" s="347"/>
      <c r="IX2" s="347"/>
      <c r="IY2" s="347"/>
      <c r="IZ2" s="347"/>
      <c r="JA2" s="347"/>
      <c r="JB2" s="347"/>
      <c r="JC2" s="348" t="s">
        <v>141</v>
      </c>
      <c r="JD2" s="348"/>
      <c r="JE2" s="348"/>
      <c r="JF2" s="348"/>
      <c r="JG2" s="348"/>
      <c r="JH2" s="348"/>
      <c r="JI2" s="348"/>
      <c r="JJ2" s="348"/>
      <c r="JK2" s="348"/>
      <c r="JL2" s="347" t="s">
        <v>93</v>
      </c>
      <c r="JM2" s="347"/>
      <c r="JN2" s="347"/>
      <c r="JO2" s="347"/>
      <c r="JP2" s="347"/>
      <c r="JQ2" s="347"/>
      <c r="JR2" s="347"/>
      <c r="JS2" s="347"/>
      <c r="JT2" s="347"/>
      <c r="JU2" s="347" t="s">
        <v>138</v>
      </c>
      <c r="JV2" s="347"/>
      <c r="JW2" s="347"/>
      <c r="JX2" s="347"/>
      <c r="JY2" s="347"/>
      <c r="JZ2" s="347"/>
      <c r="KA2" s="347"/>
      <c r="KB2" s="347"/>
      <c r="KC2" s="347"/>
      <c r="KD2" s="347" t="s">
        <v>139</v>
      </c>
      <c r="KE2" s="347"/>
      <c r="KF2" s="347"/>
      <c r="KG2" s="347"/>
      <c r="KH2" s="347"/>
      <c r="KI2" s="347"/>
      <c r="KJ2" s="347"/>
      <c r="KK2" s="347"/>
      <c r="KL2" s="347"/>
      <c r="KM2" s="347" t="s">
        <v>140</v>
      </c>
      <c r="KN2" s="347"/>
      <c r="KO2" s="347"/>
      <c r="KP2" s="347"/>
      <c r="KQ2" s="347"/>
      <c r="KR2" s="347"/>
      <c r="KS2" s="347"/>
      <c r="KT2" s="347"/>
      <c r="KU2" s="347"/>
      <c r="KV2" s="348" t="s">
        <v>141</v>
      </c>
      <c r="KW2" s="348"/>
      <c r="KX2" s="348"/>
      <c r="KY2" s="348"/>
      <c r="KZ2" s="348"/>
      <c r="LA2" s="348"/>
      <c r="LB2" s="348"/>
      <c r="LC2" s="348"/>
      <c r="LD2" s="348"/>
      <c r="LE2" s="347" t="s">
        <v>93</v>
      </c>
      <c r="LF2" s="347"/>
      <c r="LG2" s="347"/>
      <c r="LH2" s="347"/>
      <c r="LI2" s="347"/>
      <c r="LJ2" s="347"/>
      <c r="LK2" s="347"/>
      <c r="LL2" s="347"/>
      <c r="LM2" s="347"/>
      <c r="LN2" s="347" t="s">
        <v>138</v>
      </c>
      <c r="LO2" s="347"/>
      <c r="LP2" s="347"/>
      <c r="LQ2" s="347"/>
      <c r="LR2" s="347"/>
      <c r="LS2" s="347"/>
      <c r="LT2" s="347"/>
      <c r="LU2" s="347"/>
      <c r="LV2" s="347"/>
      <c r="LW2" s="347" t="s">
        <v>139</v>
      </c>
      <c r="LX2" s="347"/>
      <c r="LY2" s="347"/>
      <c r="LZ2" s="347"/>
      <c r="MA2" s="347"/>
      <c r="MB2" s="347"/>
      <c r="MC2" s="347"/>
      <c r="MD2" s="347"/>
      <c r="ME2" s="347"/>
      <c r="MF2" s="347" t="s">
        <v>140</v>
      </c>
      <c r="MG2" s="347"/>
      <c r="MH2" s="347"/>
      <c r="MI2" s="347"/>
      <c r="MJ2" s="347"/>
      <c r="MK2" s="347"/>
      <c r="ML2" s="347"/>
      <c r="MM2" s="347"/>
      <c r="MN2" s="347"/>
      <c r="MO2" s="348" t="s">
        <v>141</v>
      </c>
      <c r="MP2" s="348"/>
      <c r="MQ2" s="348"/>
      <c r="MR2" s="348"/>
      <c r="MS2" s="348"/>
      <c r="MT2" s="348"/>
      <c r="MU2" s="348"/>
      <c r="MV2" s="348"/>
      <c r="MW2" s="348"/>
      <c r="MX2" s="347" t="s">
        <v>93</v>
      </c>
      <c r="MY2" s="347"/>
      <c r="MZ2" s="347"/>
      <c r="NA2" s="347"/>
      <c r="NB2" s="347"/>
      <c r="NC2" s="347"/>
      <c r="ND2" s="347"/>
      <c r="NE2" s="347"/>
      <c r="NF2" s="347"/>
      <c r="NG2" s="347" t="s">
        <v>138</v>
      </c>
      <c r="NH2" s="347"/>
      <c r="NI2" s="347"/>
      <c r="NJ2" s="347"/>
      <c r="NK2" s="347"/>
      <c r="NL2" s="347"/>
      <c r="NM2" s="347"/>
      <c r="NN2" s="347"/>
      <c r="NO2" s="347"/>
      <c r="NP2" s="347" t="s">
        <v>139</v>
      </c>
      <c r="NQ2" s="347"/>
      <c r="NR2" s="347"/>
      <c r="NS2" s="347"/>
      <c r="NT2" s="347"/>
      <c r="NU2" s="347"/>
      <c r="NV2" s="347"/>
      <c r="NW2" s="347"/>
      <c r="NX2" s="347"/>
      <c r="NY2" s="347" t="s">
        <v>140</v>
      </c>
      <c r="NZ2" s="347"/>
      <c r="OA2" s="347"/>
      <c r="OB2" s="347"/>
      <c r="OC2" s="347"/>
      <c r="OD2" s="347"/>
      <c r="OE2" s="347"/>
      <c r="OF2" s="347"/>
      <c r="OG2" s="347"/>
      <c r="OH2" s="348" t="s">
        <v>141</v>
      </c>
      <c r="OI2" s="348"/>
      <c r="OJ2" s="348"/>
      <c r="OK2" s="348"/>
      <c r="OL2" s="348"/>
      <c r="OM2" s="348"/>
      <c r="ON2" s="348"/>
      <c r="OO2" s="348"/>
      <c r="OP2" s="348"/>
      <c r="OQ2" s="347" t="s">
        <v>93</v>
      </c>
      <c r="OR2" s="347"/>
      <c r="OS2" s="347"/>
      <c r="OT2" s="347"/>
      <c r="OU2" s="347"/>
      <c r="OV2" s="347"/>
      <c r="OW2" s="347"/>
      <c r="OX2" s="347"/>
      <c r="OY2" s="347"/>
      <c r="OZ2" s="347" t="s">
        <v>138</v>
      </c>
      <c r="PA2" s="347"/>
      <c r="PB2" s="347"/>
      <c r="PC2" s="347"/>
      <c r="PD2" s="347"/>
      <c r="PE2" s="347"/>
      <c r="PF2" s="347"/>
      <c r="PG2" s="347"/>
      <c r="PH2" s="347"/>
      <c r="PI2" s="347" t="s">
        <v>139</v>
      </c>
      <c r="PJ2" s="347"/>
      <c r="PK2" s="347"/>
      <c r="PL2" s="347"/>
      <c r="PM2" s="347"/>
      <c r="PN2" s="347"/>
      <c r="PO2" s="347"/>
      <c r="PP2" s="347"/>
      <c r="PQ2" s="347"/>
      <c r="PR2" s="347" t="s">
        <v>140</v>
      </c>
      <c r="PS2" s="347"/>
      <c r="PT2" s="347"/>
      <c r="PU2" s="347"/>
      <c r="PV2" s="347"/>
      <c r="PW2" s="347"/>
      <c r="PX2" s="347"/>
      <c r="PY2" s="347"/>
      <c r="PZ2" s="347"/>
      <c r="QA2" s="348" t="s">
        <v>141</v>
      </c>
      <c r="QB2" s="348"/>
      <c r="QC2" s="348"/>
      <c r="QD2" s="348"/>
      <c r="QE2" s="348"/>
      <c r="QF2" s="348"/>
      <c r="QG2" s="348"/>
      <c r="QH2" s="348"/>
      <c r="QI2" s="348"/>
      <c r="QJ2" s="347" t="s">
        <v>93</v>
      </c>
      <c r="QK2" s="347"/>
      <c r="QL2" s="347"/>
      <c r="QM2" s="347"/>
      <c r="QN2" s="347"/>
      <c r="QO2" s="347"/>
      <c r="QP2" s="347"/>
      <c r="QQ2" s="347"/>
      <c r="QR2" s="347"/>
      <c r="QS2" s="347" t="s">
        <v>138</v>
      </c>
      <c r="QT2" s="347"/>
      <c r="QU2" s="347"/>
      <c r="QV2" s="347"/>
      <c r="QW2" s="347"/>
      <c r="QX2" s="347"/>
      <c r="QY2" s="347"/>
      <c r="QZ2" s="347"/>
      <c r="RA2" s="347"/>
      <c r="RB2" s="347" t="s">
        <v>139</v>
      </c>
      <c r="RC2" s="347"/>
      <c r="RD2" s="347"/>
      <c r="RE2" s="347"/>
      <c r="RF2" s="347"/>
      <c r="RG2" s="347"/>
      <c r="RH2" s="347"/>
      <c r="RI2" s="347"/>
      <c r="RJ2" s="347"/>
      <c r="RK2" s="347" t="s">
        <v>140</v>
      </c>
      <c r="RL2" s="347"/>
      <c r="RM2" s="347"/>
      <c r="RN2" s="347"/>
      <c r="RO2" s="347"/>
      <c r="RP2" s="347"/>
      <c r="RQ2" s="347"/>
      <c r="RR2" s="347"/>
      <c r="RS2" s="347"/>
      <c r="RT2" s="348" t="s">
        <v>141</v>
      </c>
      <c r="RU2" s="348"/>
      <c r="RV2" s="348"/>
      <c r="RW2" s="348"/>
      <c r="RX2" s="348"/>
      <c r="RY2" s="348"/>
      <c r="RZ2" s="348"/>
      <c r="SA2" s="348"/>
      <c r="SB2" s="348"/>
      <c r="SC2" s="347" t="s">
        <v>93</v>
      </c>
      <c r="SD2" s="347"/>
      <c r="SE2" s="347"/>
      <c r="SF2" s="347"/>
      <c r="SG2" s="347"/>
      <c r="SH2" s="347"/>
      <c r="SI2" s="347"/>
      <c r="SJ2" s="347"/>
      <c r="SK2" s="347"/>
      <c r="SL2" s="347" t="s">
        <v>138</v>
      </c>
      <c r="SM2" s="347"/>
      <c r="SN2" s="347"/>
      <c r="SO2" s="347"/>
      <c r="SP2" s="347"/>
      <c r="SQ2" s="347"/>
      <c r="SR2" s="347"/>
      <c r="SS2" s="347"/>
      <c r="ST2" s="347"/>
      <c r="SU2" s="347" t="s">
        <v>139</v>
      </c>
      <c r="SV2" s="347"/>
      <c r="SW2" s="347"/>
      <c r="SX2" s="347"/>
      <c r="SY2" s="347"/>
      <c r="SZ2" s="347"/>
      <c r="TA2" s="347"/>
      <c r="TB2" s="347"/>
      <c r="TC2" s="347"/>
      <c r="TD2" s="347" t="s">
        <v>140</v>
      </c>
      <c r="TE2" s="347"/>
      <c r="TF2" s="347"/>
      <c r="TG2" s="347"/>
      <c r="TH2" s="347"/>
      <c r="TI2" s="347"/>
      <c r="TJ2" s="347"/>
      <c r="TK2" s="347"/>
      <c r="TL2" s="347"/>
      <c r="TM2" s="348" t="s">
        <v>141</v>
      </c>
      <c r="TN2" s="348"/>
      <c r="TO2" s="348"/>
      <c r="TP2" s="348"/>
      <c r="TQ2" s="348"/>
      <c r="TR2" s="348"/>
      <c r="TS2" s="348"/>
      <c r="TT2" s="348"/>
      <c r="TU2" s="348"/>
      <c r="TV2" s="347" t="s">
        <v>93</v>
      </c>
      <c r="TW2" s="347"/>
      <c r="TX2" s="347"/>
      <c r="TY2" s="347"/>
      <c r="TZ2" s="347"/>
      <c r="UA2" s="347"/>
      <c r="UB2" s="347"/>
      <c r="UC2" s="347"/>
      <c r="UD2" s="347"/>
      <c r="UE2" s="347" t="s">
        <v>138</v>
      </c>
      <c r="UF2" s="347"/>
      <c r="UG2" s="347"/>
      <c r="UH2" s="347"/>
      <c r="UI2" s="347"/>
      <c r="UJ2" s="347"/>
      <c r="UK2" s="347"/>
      <c r="UL2" s="347"/>
      <c r="UM2" s="347"/>
      <c r="UN2" s="347" t="s">
        <v>139</v>
      </c>
      <c r="UO2" s="347"/>
      <c r="UP2" s="347"/>
      <c r="UQ2" s="347"/>
      <c r="UR2" s="347"/>
      <c r="US2" s="347"/>
      <c r="UT2" s="347"/>
      <c r="UU2" s="347"/>
      <c r="UV2" s="347"/>
      <c r="UW2" s="347" t="s">
        <v>140</v>
      </c>
      <c r="UX2" s="347"/>
      <c r="UY2" s="347"/>
      <c r="UZ2" s="347"/>
      <c r="VA2" s="347"/>
      <c r="VB2" s="347"/>
      <c r="VC2" s="347"/>
      <c r="VD2" s="347"/>
      <c r="VE2" s="347"/>
      <c r="VF2" s="348" t="s">
        <v>141</v>
      </c>
      <c r="VG2" s="348"/>
      <c r="VH2" s="348"/>
      <c r="VI2" s="348"/>
      <c r="VJ2" s="348"/>
      <c r="VK2" s="348"/>
      <c r="VL2" s="348"/>
      <c r="VM2" s="348"/>
      <c r="VN2" s="348"/>
    </row>
    <row r="3" spans="1:586" ht="30.6">
      <c r="A3" s="163" t="s">
        <v>101</v>
      </c>
      <c r="B3" s="164" t="s">
        <v>94</v>
      </c>
      <c r="C3" s="164" t="s">
        <v>142</v>
      </c>
      <c r="D3" s="164" t="s">
        <v>95</v>
      </c>
      <c r="E3" s="164" t="s">
        <v>96</v>
      </c>
      <c r="F3" s="164" t="s">
        <v>143</v>
      </c>
      <c r="G3" s="164" t="s">
        <v>97</v>
      </c>
      <c r="H3" s="164" t="s">
        <v>98</v>
      </c>
      <c r="I3" s="164" t="s">
        <v>144</v>
      </c>
      <c r="J3" s="164" t="s">
        <v>99</v>
      </c>
      <c r="K3" s="164" t="s">
        <v>94</v>
      </c>
      <c r="L3" s="164" t="s">
        <v>142</v>
      </c>
      <c r="M3" s="164" t="s">
        <v>95</v>
      </c>
      <c r="N3" s="164" t="s">
        <v>96</v>
      </c>
      <c r="O3" s="164" t="s">
        <v>143</v>
      </c>
      <c r="P3" s="164" t="s">
        <v>97</v>
      </c>
      <c r="Q3" s="164" t="s">
        <v>98</v>
      </c>
      <c r="R3" s="164" t="s">
        <v>144</v>
      </c>
      <c r="S3" s="164" t="s">
        <v>99</v>
      </c>
      <c r="T3" s="164" t="s">
        <v>94</v>
      </c>
      <c r="U3" s="164" t="s">
        <v>142</v>
      </c>
      <c r="V3" s="164" t="s">
        <v>95</v>
      </c>
      <c r="W3" s="164" t="s">
        <v>96</v>
      </c>
      <c r="X3" s="164" t="s">
        <v>143</v>
      </c>
      <c r="Y3" s="164" t="s">
        <v>97</v>
      </c>
      <c r="Z3" s="164" t="s">
        <v>98</v>
      </c>
      <c r="AA3" s="164" t="s">
        <v>144</v>
      </c>
      <c r="AB3" s="164" t="s">
        <v>99</v>
      </c>
      <c r="AC3" s="164" t="s">
        <v>94</v>
      </c>
      <c r="AD3" s="164" t="s">
        <v>142</v>
      </c>
      <c r="AE3" s="164" t="s">
        <v>95</v>
      </c>
      <c r="AF3" s="164" t="s">
        <v>96</v>
      </c>
      <c r="AG3" s="164" t="s">
        <v>143</v>
      </c>
      <c r="AH3" s="164" t="s">
        <v>97</v>
      </c>
      <c r="AI3" s="164" t="s">
        <v>98</v>
      </c>
      <c r="AJ3" s="164" t="s">
        <v>144</v>
      </c>
      <c r="AK3" s="164" t="s">
        <v>99</v>
      </c>
      <c r="AL3" s="164" t="s">
        <v>94</v>
      </c>
      <c r="AM3" s="164" t="s">
        <v>142</v>
      </c>
      <c r="AN3" s="164" t="s">
        <v>95</v>
      </c>
      <c r="AO3" s="164" t="s">
        <v>96</v>
      </c>
      <c r="AP3" s="164" t="s">
        <v>143</v>
      </c>
      <c r="AQ3" s="164" t="s">
        <v>97</v>
      </c>
      <c r="AR3" s="164" t="s">
        <v>98</v>
      </c>
      <c r="AS3" s="164" t="s">
        <v>144</v>
      </c>
      <c r="AT3" s="164" t="s">
        <v>99</v>
      </c>
      <c r="AU3" s="257" t="s">
        <v>94</v>
      </c>
      <c r="AV3" s="257" t="s">
        <v>142</v>
      </c>
      <c r="AW3" s="257" t="s">
        <v>95</v>
      </c>
      <c r="AX3" s="257" t="s">
        <v>96</v>
      </c>
      <c r="AY3" s="257" t="s">
        <v>143</v>
      </c>
      <c r="AZ3" s="257" t="s">
        <v>97</v>
      </c>
      <c r="BA3" s="257" t="s">
        <v>98</v>
      </c>
      <c r="BB3" s="257" t="s">
        <v>144</v>
      </c>
      <c r="BC3" s="257" t="s">
        <v>99</v>
      </c>
      <c r="BD3" s="257" t="s">
        <v>94</v>
      </c>
      <c r="BE3" s="257" t="s">
        <v>142</v>
      </c>
      <c r="BF3" s="257" t="s">
        <v>95</v>
      </c>
      <c r="BG3" s="257" t="s">
        <v>96</v>
      </c>
      <c r="BH3" s="257" t="s">
        <v>143</v>
      </c>
      <c r="BI3" s="257" t="s">
        <v>97</v>
      </c>
      <c r="BJ3" s="257" t="s">
        <v>98</v>
      </c>
      <c r="BK3" s="257" t="s">
        <v>144</v>
      </c>
      <c r="BL3" s="257" t="s">
        <v>99</v>
      </c>
      <c r="BM3" s="257" t="s">
        <v>94</v>
      </c>
      <c r="BN3" s="257" t="s">
        <v>142</v>
      </c>
      <c r="BO3" s="257" t="s">
        <v>95</v>
      </c>
      <c r="BP3" s="257" t="s">
        <v>96</v>
      </c>
      <c r="BQ3" s="257" t="s">
        <v>143</v>
      </c>
      <c r="BR3" s="257" t="s">
        <v>97</v>
      </c>
      <c r="BS3" s="257" t="s">
        <v>98</v>
      </c>
      <c r="BT3" s="257" t="s">
        <v>144</v>
      </c>
      <c r="BU3" s="257" t="s">
        <v>99</v>
      </c>
      <c r="BV3" s="257" t="s">
        <v>94</v>
      </c>
      <c r="BW3" s="257" t="s">
        <v>142</v>
      </c>
      <c r="BX3" s="257" t="s">
        <v>95</v>
      </c>
      <c r="BY3" s="257" t="s">
        <v>96</v>
      </c>
      <c r="BZ3" s="257" t="s">
        <v>143</v>
      </c>
      <c r="CA3" s="257" t="s">
        <v>97</v>
      </c>
      <c r="CB3" s="257" t="s">
        <v>98</v>
      </c>
      <c r="CC3" s="257" t="s">
        <v>144</v>
      </c>
      <c r="CD3" s="257" t="s">
        <v>99</v>
      </c>
      <c r="CE3" s="257" t="s">
        <v>94</v>
      </c>
      <c r="CF3" s="257" t="s">
        <v>142</v>
      </c>
      <c r="CG3" s="257" t="s">
        <v>95</v>
      </c>
      <c r="CH3" s="257" t="s">
        <v>96</v>
      </c>
      <c r="CI3" s="257" t="s">
        <v>143</v>
      </c>
      <c r="CJ3" s="257" t="s">
        <v>97</v>
      </c>
      <c r="CK3" s="257" t="s">
        <v>98</v>
      </c>
      <c r="CL3" s="257" t="s">
        <v>144</v>
      </c>
      <c r="CM3" s="258" t="s">
        <v>99</v>
      </c>
      <c r="CN3" s="257" t="s">
        <v>94</v>
      </c>
      <c r="CO3" s="257" t="s">
        <v>142</v>
      </c>
      <c r="CP3" s="257" t="s">
        <v>95</v>
      </c>
      <c r="CQ3" s="257" t="s">
        <v>96</v>
      </c>
      <c r="CR3" s="257" t="s">
        <v>143</v>
      </c>
      <c r="CS3" s="257" t="s">
        <v>97</v>
      </c>
      <c r="CT3" s="257" t="s">
        <v>98</v>
      </c>
      <c r="CU3" s="257" t="s">
        <v>144</v>
      </c>
      <c r="CV3" s="257" t="s">
        <v>99</v>
      </c>
      <c r="CW3" s="257" t="s">
        <v>94</v>
      </c>
      <c r="CX3" s="257" t="s">
        <v>142</v>
      </c>
      <c r="CY3" s="257" t="s">
        <v>95</v>
      </c>
      <c r="CZ3" s="257" t="s">
        <v>96</v>
      </c>
      <c r="DA3" s="257" t="s">
        <v>143</v>
      </c>
      <c r="DB3" s="257" t="s">
        <v>97</v>
      </c>
      <c r="DC3" s="257" t="s">
        <v>98</v>
      </c>
      <c r="DD3" s="257" t="s">
        <v>144</v>
      </c>
      <c r="DE3" s="257" t="s">
        <v>99</v>
      </c>
      <c r="DF3" s="257" t="s">
        <v>94</v>
      </c>
      <c r="DG3" s="257" t="s">
        <v>142</v>
      </c>
      <c r="DH3" s="257" t="s">
        <v>95</v>
      </c>
      <c r="DI3" s="257" t="s">
        <v>96</v>
      </c>
      <c r="DJ3" s="257" t="s">
        <v>143</v>
      </c>
      <c r="DK3" s="257" t="s">
        <v>97</v>
      </c>
      <c r="DL3" s="257" t="s">
        <v>98</v>
      </c>
      <c r="DM3" s="257" t="s">
        <v>144</v>
      </c>
      <c r="DN3" s="257" t="s">
        <v>99</v>
      </c>
      <c r="DO3" s="257" t="s">
        <v>94</v>
      </c>
      <c r="DP3" s="257" t="s">
        <v>142</v>
      </c>
      <c r="DQ3" s="257" t="s">
        <v>95</v>
      </c>
      <c r="DR3" s="257" t="s">
        <v>96</v>
      </c>
      <c r="DS3" s="257" t="s">
        <v>143</v>
      </c>
      <c r="DT3" s="257" t="s">
        <v>97</v>
      </c>
      <c r="DU3" s="257" t="s">
        <v>98</v>
      </c>
      <c r="DV3" s="257" t="s">
        <v>144</v>
      </c>
      <c r="DW3" s="257" t="s">
        <v>99</v>
      </c>
      <c r="DX3" s="257" t="s">
        <v>94</v>
      </c>
      <c r="DY3" s="257" t="s">
        <v>142</v>
      </c>
      <c r="DZ3" s="257" t="s">
        <v>95</v>
      </c>
      <c r="EA3" s="257" t="s">
        <v>96</v>
      </c>
      <c r="EB3" s="257" t="s">
        <v>143</v>
      </c>
      <c r="EC3" s="257" t="s">
        <v>97</v>
      </c>
      <c r="ED3" s="257" t="s">
        <v>98</v>
      </c>
      <c r="EE3" s="257" t="s">
        <v>144</v>
      </c>
      <c r="EF3" s="258" t="s">
        <v>99</v>
      </c>
      <c r="EG3" s="257" t="s">
        <v>94</v>
      </c>
      <c r="EH3" s="257" t="s">
        <v>142</v>
      </c>
      <c r="EI3" s="257" t="s">
        <v>95</v>
      </c>
      <c r="EJ3" s="257" t="s">
        <v>96</v>
      </c>
      <c r="EK3" s="257" t="s">
        <v>143</v>
      </c>
      <c r="EL3" s="257" t="s">
        <v>97</v>
      </c>
      <c r="EM3" s="257" t="s">
        <v>98</v>
      </c>
      <c r="EN3" s="257" t="s">
        <v>144</v>
      </c>
      <c r="EO3" s="257" t="s">
        <v>99</v>
      </c>
      <c r="EP3" s="257" t="s">
        <v>94</v>
      </c>
      <c r="EQ3" s="257" t="s">
        <v>142</v>
      </c>
      <c r="ER3" s="257" t="s">
        <v>95</v>
      </c>
      <c r="ES3" s="257" t="s">
        <v>96</v>
      </c>
      <c r="ET3" s="257" t="s">
        <v>143</v>
      </c>
      <c r="EU3" s="257" t="s">
        <v>97</v>
      </c>
      <c r="EV3" s="257" t="s">
        <v>98</v>
      </c>
      <c r="EW3" s="257" t="s">
        <v>144</v>
      </c>
      <c r="EX3" s="257" t="s">
        <v>99</v>
      </c>
      <c r="EY3" s="257" t="s">
        <v>94</v>
      </c>
      <c r="EZ3" s="257" t="s">
        <v>142</v>
      </c>
      <c r="FA3" s="257" t="s">
        <v>95</v>
      </c>
      <c r="FB3" s="257" t="s">
        <v>96</v>
      </c>
      <c r="FC3" s="257" t="s">
        <v>143</v>
      </c>
      <c r="FD3" s="257" t="s">
        <v>97</v>
      </c>
      <c r="FE3" s="257" t="s">
        <v>98</v>
      </c>
      <c r="FF3" s="257" t="s">
        <v>144</v>
      </c>
      <c r="FG3" s="257" t="s">
        <v>99</v>
      </c>
      <c r="FH3" s="257" t="s">
        <v>94</v>
      </c>
      <c r="FI3" s="257" t="s">
        <v>142</v>
      </c>
      <c r="FJ3" s="257" t="s">
        <v>95</v>
      </c>
      <c r="FK3" s="257" t="s">
        <v>96</v>
      </c>
      <c r="FL3" s="257" t="s">
        <v>143</v>
      </c>
      <c r="FM3" s="257" t="s">
        <v>97</v>
      </c>
      <c r="FN3" s="257" t="s">
        <v>98</v>
      </c>
      <c r="FO3" s="257" t="s">
        <v>144</v>
      </c>
      <c r="FP3" s="257" t="s">
        <v>99</v>
      </c>
      <c r="FQ3" s="257" t="s">
        <v>94</v>
      </c>
      <c r="FR3" s="257" t="s">
        <v>142</v>
      </c>
      <c r="FS3" s="257" t="s">
        <v>95</v>
      </c>
      <c r="FT3" s="257" t="s">
        <v>96</v>
      </c>
      <c r="FU3" s="257" t="s">
        <v>143</v>
      </c>
      <c r="FV3" s="257" t="s">
        <v>97</v>
      </c>
      <c r="FW3" s="257" t="s">
        <v>98</v>
      </c>
      <c r="FX3" s="257" t="s">
        <v>144</v>
      </c>
      <c r="FY3" s="258" t="s">
        <v>99</v>
      </c>
      <c r="FZ3" s="257" t="s">
        <v>94</v>
      </c>
      <c r="GA3" s="257" t="s">
        <v>142</v>
      </c>
      <c r="GB3" s="257" t="s">
        <v>95</v>
      </c>
      <c r="GC3" s="257" t="s">
        <v>96</v>
      </c>
      <c r="GD3" s="257" t="s">
        <v>143</v>
      </c>
      <c r="GE3" s="257" t="s">
        <v>97</v>
      </c>
      <c r="GF3" s="257" t="s">
        <v>98</v>
      </c>
      <c r="GG3" s="257" t="s">
        <v>144</v>
      </c>
      <c r="GH3" s="257" t="s">
        <v>99</v>
      </c>
      <c r="GI3" s="257" t="s">
        <v>94</v>
      </c>
      <c r="GJ3" s="257" t="s">
        <v>142</v>
      </c>
      <c r="GK3" s="257" t="s">
        <v>95</v>
      </c>
      <c r="GL3" s="257" t="s">
        <v>96</v>
      </c>
      <c r="GM3" s="257" t="s">
        <v>143</v>
      </c>
      <c r="GN3" s="257" t="s">
        <v>97</v>
      </c>
      <c r="GO3" s="257" t="s">
        <v>98</v>
      </c>
      <c r="GP3" s="257" t="s">
        <v>144</v>
      </c>
      <c r="GQ3" s="257" t="s">
        <v>99</v>
      </c>
      <c r="GR3" s="257" t="s">
        <v>94</v>
      </c>
      <c r="GS3" s="257" t="s">
        <v>142</v>
      </c>
      <c r="GT3" s="257" t="s">
        <v>95</v>
      </c>
      <c r="GU3" s="257" t="s">
        <v>96</v>
      </c>
      <c r="GV3" s="257" t="s">
        <v>143</v>
      </c>
      <c r="GW3" s="257" t="s">
        <v>97</v>
      </c>
      <c r="GX3" s="257" t="s">
        <v>98</v>
      </c>
      <c r="GY3" s="257" t="s">
        <v>144</v>
      </c>
      <c r="GZ3" s="257" t="s">
        <v>99</v>
      </c>
      <c r="HA3" s="257" t="s">
        <v>94</v>
      </c>
      <c r="HB3" s="257" t="s">
        <v>142</v>
      </c>
      <c r="HC3" s="257" t="s">
        <v>95</v>
      </c>
      <c r="HD3" s="257" t="s">
        <v>96</v>
      </c>
      <c r="HE3" s="257" t="s">
        <v>143</v>
      </c>
      <c r="HF3" s="257" t="s">
        <v>97</v>
      </c>
      <c r="HG3" s="257" t="s">
        <v>98</v>
      </c>
      <c r="HH3" s="257" t="s">
        <v>144</v>
      </c>
      <c r="HI3" s="257" t="s">
        <v>99</v>
      </c>
      <c r="HJ3" s="257" t="s">
        <v>94</v>
      </c>
      <c r="HK3" s="257" t="s">
        <v>142</v>
      </c>
      <c r="HL3" s="257" t="s">
        <v>95</v>
      </c>
      <c r="HM3" s="257" t="s">
        <v>96</v>
      </c>
      <c r="HN3" s="257" t="s">
        <v>143</v>
      </c>
      <c r="HO3" s="257" t="s">
        <v>97</v>
      </c>
      <c r="HP3" s="257" t="s">
        <v>98</v>
      </c>
      <c r="HQ3" s="257" t="s">
        <v>144</v>
      </c>
      <c r="HR3" s="258" t="s">
        <v>99</v>
      </c>
      <c r="HS3" s="257" t="s">
        <v>94</v>
      </c>
      <c r="HT3" s="257" t="s">
        <v>142</v>
      </c>
      <c r="HU3" s="257" t="s">
        <v>95</v>
      </c>
      <c r="HV3" s="257" t="s">
        <v>96</v>
      </c>
      <c r="HW3" s="257" t="s">
        <v>143</v>
      </c>
      <c r="HX3" s="257" t="s">
        <v>97</v>
      </c>
      <c r="HY3" s="257" t="s">
        <v>98</v>
      </c>
      <c r="HZ3" s="257" t="s">
        <v>144</v>
      </c>
      <c r="IA3" s="257" t="s">
        <v>99</v>
      </c>
      <c r="IB3" s="257" t="s">
        <v>94</v>
      </c>
      <c r="IC3" s="257" t="s">
        <v>142</v>
      </c>
      <c r="ID3" s="257" t="s">
        <v>95</v>
      </c>
      <c r="IE3" s="257" t="s">
        <v>96</v>
      </c>
      <c r="IF3" s="257" t="s">
        <v>143</v>
      </c>
      <c r="IG3" s="257" t="s">
        <v>97</v>
      </c>
      <c r="IH3" s="257" t="s">
        <v>98</v>
      </c>
      <c r="II3" s="257" t="s">
        <v>144</v>
      </c>
      <c r="IJ3" s="257" t="s">
        <v>99</v>
      </c>
      <c r="IK3" s="257" t="s">
        <v>94</v>
      </c>
      <c r="IL3" s="257" t="s">
        <v>142</v>
      </c>
      <c r="IM3" s="257" t="s">
        <v>95</v>
      </c>
      <c r="IN3" s="257" t="s">
        <v>96</v>
      </c>
      <c r="IO3" s="257" t="s">
        <v>143</v>
      </c>
      <c r="IP3" s="257" t="s">
        <v>97</v>
      </c>
      <c r="IQ3" s="257" t="s">
        <v>98</v>
      </c>
      <c r="IR3" s="257" t="s">
        <v>144</v>
      </c>
      <c r="IS3" s="257" t="s">
        <v>99</v>
      </c>
      <c r="IT3" s="257" t="s">
        <v>94</v>
      </c>
      <c r="IU3" s="257" t="s">
        <v>142</v>
      </c>
      <c r="IV3" s="257" t="s">
        <v>95</v>
      </c>
      <c r="IW3" s="257" t="s">
        <v>96</v>
      </c>
      <c r="IX3" s="257" t="s">
        <v>143</v>
      </c>
      <c r="IY3" s="257" t="s">
        <v>97</v>
      </c>
      <c r="IZ3" s="257" t="s">
        <v>98</v>
      </c>
      <c r="JA3" s="257" t="s">
        <v>144</v>
      </c>
      <c r="JB3" s="257" t="s">
        <v>99</v>
      </c>
      <c r="JC3" s="257" t="s">
        <v>94</v>
      </c>
      <c r="JD3" s="257" t="s">
        <v>142</v>
      </c>
      <c r="JE3" s="257" t="s">
        <v>95</v>
      </c>
      <c r="JF3" s="257" t="s">
        <v>96</v>
      </c>
      <c r="JG3" s="257" t="s">
        <v>143</v>
      </c>
      <c r="JH3" s="257" t="s">
        <v>97</v>
      </c>
      <c r="JI3" s="257" t="s">
        <v>98</v>
      </c>
      <c r="JJ3" s="257" t="s">
        <v>144</v>
      </c>
      <c r="JK3" s="258" t="s">
        <v>99</v>
      </c>
      <c r="JL3" s="257" t="s">
        <v>94</v>
      </c>
      <c r="JM3" s="257" t="s">
        <v>142</v>
      </c>
      <c r="JN3" s="257" t="s">
        <v>95</v>
      </c>
      <c r="JO3" s="257" t="s">
        <v>96</v>
      </c>
      <c r="JP3" s="257" t="s">
        <v>143</v>
      </c>
      <c r="JQ3" s="257" t="s">
        <v>97</v>
      </c>
      <c r="JR3" s="257" t="s">
        <v>98</v>
      </c>
      <c r="JS3" s="257" t="s">
        <v>144</v>
      </c>
      <c r="JT3" s="257" t="s">
        <v>99</v>
      </c>
      <c r="JU3" s="257" t="s">
        <v>94</v>
      </c>
      <c r="JV3" s="257" t="s">
        <v>142</v>
      </c>
      <c r="JW3" s="257" t="s">
        <v>95</v>
      </c>
      <c r="JX3" s="257" t="s">
        <v>96</v>
      </c>
      <c r="JY3" s="257" t="s">
        <v>143</v>
      </c>
      <c r="JZ3" s="257" t="s">
        <v>97</v>
      </c>
      <c r="KA3" s="257" t="s">
        <v>98</v>
      </c>
      <c r="KB3" s="257" t="s">
        <v>144</v>
      </c>
      <c r="KC3" s="257" t="s">
        <v>99</v>
      </c>
      <c r="KD3" s="257" t="s">
        <v>94</v>
      </c>
      <c r="KE3" s="257" t="s">
        <v>142</v>
      </c>
      <c r="KF3" s="257" t="s">
        <v>95</v>
      </c>
      <c r="KG3" s="257" t="s">
        <v>96</v>
      </c>
      <c r="KH3" s="257" t="s">
        <v>143</v>
      </c>
      <c r="KI3" s="257" t="s">
        <v>97</v>
      </c>
      <c r="KJ3" s="257" t="s">
        <v>98</v>
      </c>
      <c r="KK3" s="257" t="s">
        <v>144</v>
      </c>
      <c r="KL3" s="257" t="s">
        <v>99</v>
      </c>
      <c r="KM3" s="257" t="s">
        <v>94</v>
      </c>
      <c r="KN3" s="257" t="s">
        <v>142</v>
      </c>
      <c r="KO3" s="257" t="s">
        <v>95</v>
      </c>
      <c r="KP3" s="257" t="s">
        <v>96</v>
      </c>
      <c r="KQ3" s="257" t="s">
        <v>143</v>
      </c>
      <c r="KR3" s="257" t="s">
        <v>97</v>
      </c>
      <c r="KS3" s="257" t="s">
        <v>98</v>
      </c>
      <c r="KT3" s="257" t="s">
        <v>144</v>
      </c>
      <c r="KU3" s="257" t="s">
        <v>99</v>
      </c>
      <c r="KV3" s="257" t="s">
        <v>94</v>
      </c>
      <c r="KW3" s="257" t="s">
        <v>142</v>
      </c>
      <c r="KX3" s="257" t="s">
        <v>95</v>
      </c>
      <c r="KY3" s="257" t="s">
        <v>96</v>
      </c>
      <c r="KZ3" s="257" t="s">
        <v>143</v>
      </c>
      <c r="LA3" s="257" t="s">
        <v>97</v>
      </c>
      <c r="LB3" s="257" t="s">
        <v>98</v>
      </c>
      <c r="LC3" s="257" t="s">
        <v>144</v>
      </c>
      <c r="LD3" s="258" t="s">
        <v>99</v>
      </c>
      <c r="LE3" s="257" t="s">
        <v>94</v>
      </c>
      <c r="LF3" s="257" t="s">
        <v>142</v>
      </c>
      <c r="LG3" s="257" t="s">
        <v>95</v>
      </c>
      <c r="LH3" s="257" t="s">
        <v>96</v>
      </c>
      <c r="LI3" s="257" t="s">
        <v>143</v>
      </c>
      <c r="LJ3" s="257" t="s">
        <v>97</v>
      </c>
      <c r="LK3" s="257" t="s">
        <v>98</v>
      </c>
      <c r="LL3" s="257" t="s">
        <v>144</v>
      </c>
      <c r="LM3" s="257" t="s">
        <v>99</v>
      </c>
      <c r="LN3" s="257" t="s">
        <v>94</v>
      </c>
      <c r="LO3" s="257" t="s">
        <v>142</v>
      </c>
      <c r="LP3" s="257" t="s">
        <v>95</v>
      </c>
      <c r="LQ3" s="257" t="s">
        <v>96</v>
      </c>
      <c r="LR3" s="257" t="s">
        <v>143</v>
      </c>
      <c r="LS3" s="257" t="s">
        <v>97</v>
      </c>
      <c r="LT3" s="257" t="s">
        <v>98</v>
      </c>
      <c r="LU3" s="257" t="s">
        <v>144</v>
      </c>
      <c r="LV3" s="257" t="s">
        <v>99</v>
      </c>
      <c r="LW3" s="257" t="s">
        <v>94</v>
      </c>
      <c r="LX3" s="257" t="s">
        <v>142</v>
      </c>
      <c r="LY3" s="257" t="s">
        <v>95</v>
      </c>
      <c r="LZ3" s="257" t="s">
        <v>96</v>
      </c>
      <c r="MA3" s="257" t="s">
        <v>143</v>
      </c>
      <c r="MB3" s="257" t="s">
        <v>97</v>
      </c>
      <c r="MC3" s="257" t="s">
        <v>98</v>
      </c>
      <c r="MD3" s="257" t="s">
        <v>144</v>
      </c>
      <c r="ME3" s="257" t="s">
        <v>99</v>
      </c>
      <c r="MF3" s="257" t="s">
        <v>94</v>
      </c>
      <c r="MG3" s="257" t="s">
        <v>142</v>
      </c>
      <c r="MH3" s="257" t="s">
        <v>95</v>
      </c>
      <c r="MI3" s="257" t="s">
        <v>96</v>
      </c>
      <c r="MJ3" s="257" t="s">
        <v>143</v>
      </c>
      <c r="MK3" s="257" t="s">
        <v>97</v>
      </c>
      <c r="ML3" s="257" t="s">
        <v>98</v>
      </c>
      <c r="MM3" s="257" t="s">
        <v>144</v>
      </c>
      <c r="MN3" s="257" t="s">
        <v>99</v>
      </c>
      <c r="MO3" s="257" t="s">
        <v>94</v>
      </c>
      <c r="MP3" s="257" t="s">
        <v>142</v>
      </c>
      <c r="MQ3" s="257" t="s">
        <v>95</v>
      </c>
      <c r="MR3" s="257" t="s">
        <v>96</v>
      </c>
      <c r="MS3" s="257" t="s">
        <v>143</v>
      </c>
      <c r="MT3" s="257" t="s">
        <v>97</v>
      </c>
      <c r="MU3" s="257" t="s">
        <v>98</v>
      </c>
      <c r="MV3" s="257" t="s">
        <v>144</v>
      </c>
      <c r="MW3" s="258" t="s">
        <v>99</v>
      </c>
      <c r="MX3" s="257" t="s">
        <v>94</v>
      </c>
      <c r="MY3" s="257" t="s">
        <v>142</v>
      </c>
      <c r="MZ3" s="257" t="s">
        <v>95</v>
      </c>
      <c r="NA3" s="257" t="s">
        <v>96</v>
      </c>
      <c r="NB3" s="257" t="s">
        <v>143</v>
      </c>
      <c r="NC3" s="257" t="s">
        <v>97</v>
      </c>
      <c r="ND3" s="257" t="s">
        <v>98</v>
      </c>
      <c r="NE3" s="257" t="s">
        <v>144</v>
      </c>
      <c r="NF3" s="257" t="s">
        <v>99</v>
      </c>
      <c r="NG3" s="257" t="s">
        <v>94</v>
      </c>
      <c r="NH3" s="257" t="s">
        <v>142</v>
      </c>
      <c r="NI3" s="257" t="s">
        <v>95</v>
      </c>
      <c r="NJ3" s="257" t="s">
        <v>96</v>
      </c>
      <c r="NK3" s="257" t="s">
        <v>143</v>
      </c>
      <c r="NL3" s="257" t="s">
        <v>97</v>
      </c>
      <c r="NM3" s="257" t="s">
        <v>98</v>
      </c>
      <c r="NN3" s="257" t="s">
        <v>144</v>
      </c>
      <c r="NO3" s="257" t="s">
        <v>99</v>
      </c>
      <c r="NP3" s="257" t="s">
        <v>94</v>
      </c>
      <c r="NQ3" s="257" t="s">
        <v>142</v>
      </c>
      <c r="NR3" s="257" t="s">
        <v>95</v>
      </c>
      <c r="NS3" s="257" t="s">
        <v>96</v>
      </c>
      <c r="NT3" s="257" t="s">
        <v>143</v>
      </c>
      <c r="NU3" s="257" t="s">
        <v>97</v>
      </c>
      <c r="NV3" s="257" t="s">
        <v>98</v>
      </c>
      <c r="NW3" s="257" t="s">
        <v>144</v>
      </c>
      <c r="NX3" s="257" t="s">
        <v>99</v>
      </c>
      <c r="NY3" s="257" t="s">
        <v>94</v>
      </c>
      <c r="NZ3" s="257" t="s">
        <v>142</v>
      </c>
      <c r="OA3" s="257" t="s">
        <v>95</v>
      </c>
      <c r="OB3" s="257" t="s">
        <v>96</v>
      </c>
      <c r="OC3" s="257" t="s">
        <v>143</v>
      </c>
      <c r="OD3" s="257" t="s">
        <v>97</v>
      </c>
      <c r="OE3" s="257" t="s">
        <v>98</v>
      </c>
      <c r="OF3" s="257" t="s">
        <v>144</v>
      </c>
      <c r="OG3" s="257" t="s">
        <v>99</v>
      </c>
      <c r="OH3" s="257" t="s">
        <v>94</v>
      </c>
      <c r="OI3" s="257" t="s">
        <v>142</v>
      </c>
      <c r="OJ3" s="257" t="s">
        <v>95</v>
      </c>
      <c r="OK3" s="257" t="s">
        <v>96</v>
      </c>
      <c r="OL3" s="257" t="s">
        <v>143</v>
      </c>
      <c r="OM3" s="257" t="s">
        <v>97</v>
      </c>
      <c r="ON3" s="257" t="s">
        <v>98</v>
      </c>
      <c r="OO3" s="257" t="s">
        <v>144</v>
      </c>
      <c r="OP3" s="258" t="s">
        <v>99</v>
      </c>
      <c r="OQ3" s="257" t="s">
        <v>94</v>
      </c>
      <c r="OR3" s="257" t="s">
        <v>142</v>
      </c>
      <c r="OS3" s="257" t="s">
        <v>95</v>
      </c>
      <c r="OT3" s="257" t="s">
        <v>96</v>
      </c>
      <c r="OU3" s="257" t="s">
        <v>143</v>
      </c>
      <c r="OV3" s="257" t="s">
        <v>97</v>
      </c>
      <c r="OW3" s="257" t="s">
        <v>98</v>
      </c>
      <c r="OX3" s="257" t="s">
        <v>144</v>
      </c>
      <c r="OY3" s="257" t="s">
        <v>99</v>
      </c>
      <c r="OZ3" s="257" t="s">
        <v>94</v>
      </c>
      <c r="PA3" s="257" t="s">
        <v>142</v>
      </c>
      <c r="PB3" s="257" t="s">
        <v>95</v>
      </c>
      <c r="PC3" s="257" t="s">
        <v>96</v>
      </c>
      <c r="PD3" s="257" t="s">
        <v>143</v>
      </c>
      <c r="PE3" s="257" t="s">
        <v>97</v>
      </c>
      <c r="PF3" s="257" t="s">
        <v>98</v>
      </c>
      <c r="PG3" s="257" t="s">
        <v>144</v>
      </c>
      <c r="PH3" s="257" t="s">
        <v>99</v>
      </c>
      <c r="PI3" s="257" t="s">
        <v>94</v>
      </c>
      <c r="PJ3" s="257" t="s">
        <v>142</v>
      </c>
      <c r="PK3" s="257" t="s">
        <v>95</v>
      </c>
      <c r="PL3" s="257" t="s">
        <v>96</v>
      </c>
      <c r="PM3" s="257" t="s">
        <v>143</v>
      </c>
      <c r="PN3" s="257" t="s">
        <v>97</v>
      </c>
      <c r="PO3" s="257" t="s">
        <v>98</v>
      </c>
      <c r="PP3" s="257" t="s">
        <v>144</v>
      </c>
      <c r="PQ3" s="257" t="s">
        <v>99</v>
      </c>
      <c r="PR3" s="257" t="s">
        <v>94</v>
      </c>
      <c r="PS3" s="257" t="s">
        <v>142</v>
      </c>
      <c r="PT3" s="257" t="s">
        <v>95</v>
      </c>
      <c r="PU3" s="257" t="s">
        <v>96</v>
      </c>
      <c r="PV3" s="257" t="s">
        <v>143</v>
      </c>
      <c r="PW3" s="257" t="s">
        <v>97</v>
      </c>
      <c r="PX3" s="257" t="s">
        <v>98</v>
      </c>
      <c r="PY3" s="257" t="s">
        <v>144</v>
      </c>
      <c r="PZ3" s="257" t="s">
        <v>99</v>
      </c>
      <c r="QA3" s="257" t="s">
        <v>94</v>
      </c>
      <c r="QB3" s="257" t="s">
        <v>142</v>
      </c>
      <c r="QC3" s="257" t="s">
        <v>95</v>
      </c>
      <c r="QD3" s="257" t="s">
        <v>96</v>
      </c>
      <c r="QE3" s="257" t="s">
        <v>143</v>
      </c>
      <c r="QF3" s="257" t="s">
        <v>97</v>
      </c>
      <c r="QG3" s="257" t="s">
        <v>98</v>
      </c>
      <c r="QH3" s="257" t="s">
        <v>144</v>
      </c>
      <c r="QI3" s="258" t="s">
        <v>99</v>
      </c>
      <c r="QJ3" s="257" t="s">
        <v>94</v>
      </c>
      <c r="QK3" s="257" t="s">
        <v>142</v>
      </c>
      <c r="QL3" s="257" t="s">
        <v>95</v>
      </c>
      <c r="QM3" s="257" t="s">
        <v>96</v>
      </c>
      <c r="QN3" s="257" t="s">
        <v>143</v>
      </c>
      <c r="QO3" s="257" t="s">
        <v>97</v>
      </c>
      <c r="QP3" s="257" t="s">
        <v>98</v>
      </c>
      <c r="QQ3" s="257" t="s">
        <v>144</v>
      </c>
      <c r="QR3" s="257" t="s">
        <v>99</v>
      </c>
      <c r="QS3" s="257" t="s">
        <v>94</v>
      </c>
      <c r="QT3" s="257" t="s">
        <v>142</v>
      </c>
      <c r="QU3" s="257" t="s">
        <v>95</v>
      </c>
      <c r="QV3" s="257" t="s">
        <v>96</v>
      </c>
      <c r="QW3" s="257" t="s">
        <v>143</v>
      </c>
      <c r="QX3" s="257" t="s">
        <v>97</v>
      </c>
      <c r="QY3" s="257" t="s">
        <v>98</v>
      </c>
      <c r="QZ3" s="257" t="s">
        <v>144</v>
      </c>
      <c r="RA3" s="257" t="s">
        <v>99</v>
      </c>
      <c r="RB3" s="257" t="s">
        <v>94</v>
      </c>
      <c r="RC3" s="257" t="s">
        <v>142</v>
      </c>
      <c r="RD3" s="257" t="s">
        <v>95</v>
      </c>
      <c r="RE3" s="257" t="s">
        <v>96</v>
      </c>
      <c r="RF3" s="257" t="s">
        <v>143</v>
      </c>
      <c r="RG3" s="257" t="s">
        <v>97</v>
      </c>
      <c r="RH3" s="257" t="s">
        <v>98</v>
      </c>
      <c r="RI3" s="257" t="s">
        <v>144</v>
      </c>
      <c r="RJ3" s="257" t="s">
        <v>99</v>
      </c>
      <c r="RK3" s="257" t="s">
        <v>94</v>
      </c>
      <c r="RL3" s="257" t="s">
        <v>142</v>
      </c>
      <c r="RM3" s="257" t="s">
        <v>95</v>
      </c>
      <c r="RN3" s="257" t="s">
        <v>96</v>
      </c>
      <c r="RO3" s="257" t="s">
        <v>143</v>
      </c>
      <c r="RP3" s="257" t="s">
        <v>97</v>
      </c>
      <c r="RQ3" s="257" t="s">
        <v>98</v>
      </c>
      <c r="RR3" s="257" t="s">
        <v>144</v>
      </c>
      <c r="RS3" s="257" t="s">
        <v>99</v>
      </c>
      <c r="RT3" s="257" t="s">
        <v>94</v>
      </c>
      <c r="RU3" s="257" t="s">
        <v>142</v>
      </c>
      <c r="RV3" s="257" t="s">
        <v>95</v>
      </c>
      <c r="RW3" s="257" t="s">
        <v>96</v>
      </c>
      <c r="RX3" s="257" t="s">
        <v>143</v>
      </c>
      <c r="RY3" s="257" t="s">
        <v>97</v>
      </c>
      <c r="RZ3" s="257" t="s">
        <v>98</v>
      </c>
      <c r="SA3" s="257" t="s">
        <v>144</v>
      </c>
      <c r="SB3" s="258" t="s">
        <v>99</v>
      </c>
      <c r="SC3" s="257" t="s">
        <v>94</v>
      </c>
      <c r="SD3" s="257" t="s">
        <v>142</v>
      </c>
      <c r="SE3" s="257" t="s">
        <v>95</v>
      </c>
      <c r="SF3" s="257" t="s">
        <v>96</v>
      </c>
      <c r="SG3" s="257" t="s">
        <v>143</v>
      </c>
      <c r="SH3" s="257" t="s">
        <v>97</v>
      </c>
      <c r="SI3" s="257" t="s">
        <v>98</v>
      </c>
      <c r="SJ3" s="257" t="s">
        <v>144</v>
      </c>
      <c r="SK3" s="257" t="s">
        <v>99</v>
      </c>
      <c r="SL3" s="257" t="s">
        <v>94</v>
      </c>
      <c r="SM3" s="257" t="s">
        <v>142</v>
      </c>
      <c r="SN3" s="257" t="s">
        <v>95</v>
      </c>
      <c r="SO3" s="257" t="s">
        <v>96</v>
      </c>
      <c r="SP3" s="257" t="s">
        <v>143</v>
      </c>
      <c r="SQ3" s="257" t="s">
        <v>97</v>
      </c>
      <c r="SR3" s="257" t="s">
        <v>98</v>
      </c>
      <c r="SS3" s="257" t="s">
        <v>144</v>
      </c>
      <c r="ST3" s="257" t="s">
        <v>99</v>
      </c>
      <c r="SU3" s="257" t="s">
        <v>94</v>
      </c>
      <c r="SV3" s="257" t="s">
        <v>142</v>
      </c>
      <c r="SW3" s="257" t="s">
        <v>95</v>
      </c>
      <c r="SX3" s="257" t="s">
        <v>96</v>
      </c>
      <c r="SY3" s="257" t="s">
        <v>143</v>
      </c>
      <c r="SZ3" s="257" t="s">
        <v>97</v>
      </c>
      <c r="TA3" s="257" t="s">
        <v>98</v>
      </c>
      <c r="TB3" s="257" t="s">
        <v>144</v>
      </c>
      <c r="TC3" s="257" t="s">
        <v>99</v>
      </c>
      <c r="TD3" s="257" t="s">
        <v>94</v>
      </c>
      <c r="TE3" s="257" t="s">
        <v>142</v>
      </c>
      <c r="TF3" s="257" t="s">
        <v>95</v>
      </c>
      <c r="TG3" s="257" t="s">
        <v>96</v>
      </c>
      <c r="TH3" s="257" t="s">
        <v>143</v>
      </c>
      <c r="TI3" s="257" t="s">
        <v>97</v>
      </c>
      <c r="TJ3" s="257" t="s">
        <v>98</v>
      </c>
      <c r="TK3" s="257" t="s">
        <v>144</v>
      </c>
      <c r="TL3" s="257" t="s">
        <v>99</v>
      </c>
      <c r="TM3" s="257" t="s">
        <v>94</v>
      </c>
      <c r="TN3" s="257" t="s">
        <v>142</v>
      </c>
      <c r="TO3" s="257" t="s">
        <v>95</v>
      </c>
      <c r="TP3" s="257" t="s">
        <v>96</v>
      </c>
      <c r="TQ3" s="257" t="s">
        <v>143</v>
      </c>
      <c r="TR3" s="257" t="s">
        <v>97</v>
      </c>
      <c r="TS3" s="257" t="s">
        <v>98</v>
      </c>
      <c r="TT3" s="257" t="s">
        <v>144</v>
      </c>
      <c r="TU3" s="258" t="s">
        <v>99</v>
      </c>
      <c r="TV3" s="257" t="s">
        <v>94</v>
      </c>
      <c r="TW3" s="257" t="s">
        <v>142</v>
      </c>
      <c r="TX3" s="257" t="s">
        <v>95</v>
      </c>
      <c r="TY3" s="257" t="s">
        <v>96</v>
      </c>
      <c r="TZ3" s="257" t="s">
        <v>143</v>
      </c>
      <c r="UA3" s="257" t="s">
        <v>97</v>
      </c>
      <c r="UB3" s="257" t="s">
        <v>98</v>
      </c>
      <c r="UC3" s="257" t="s">
        <v>144</v>
      </c>
      <c r="UD3" s="257" t="s">
        <v>99</v>
      </c>
      <c r="UE3" s="257" t="s">
        <v>94</v>
      </c>
      <c r="UF3" s="257" t="s">
        <v>142</v>
      </c>
      <c r="UG3" s="257" t="s">
        <v>95</v>
      </c>
      <c r="UH3" s="257" t="s">
        <v>96</v>
      </c>
      <c r="UI3" s="257" t="s">
        <v>143</v>
      </c>
      <c r="UJ3" s="257" t="s">
        <v>97</v>
      </c>
      <c r="UK3" s="257" t="s">
        <v>98</v>
      </c>
      <c r="UL3" s="257" t="s">
        <v>144</v>
      </c>
      <c r="UM3" s="257" t="s">
        <v>99</v>
      </c>
      <c r="UN3" s="257" t="s">
        <v>94</v>
      </c>
      <c r="UO3" s="257" t="s">
        <v>142</v>
      </c>
      <c r="UP3" s="257" t="s">
        <v>95</v>
      </c>
      <c r="UQ3" s="257" t="s">
        <v>96</v>
      </c>
      <c r="UR3" s="257" t="s">
        <v>143</v>
      </c>
      <c r="US3" s="257" t="s">
        <v>97</v>
      </c>
      <c r="UT3" s="257" t="s">
        <v>98</v>
      </c>
      <c r="UU3" s="257" t="s">
        <v>144</v>
      </c>
      <c r="UV3" s="257" t="s">
        <v>99</v>
      </c>
      <c r="UW3" s="257" t="s">
        <v>94</v>
      </c>
      <c r="UX3" s="257" t="s">
        <v>142</v>
      </c>
      <c r="UY3" s="257" t="s">
        <v>95</v>
      </c>
      <c r="UZ3" s="257" t="s">
        <v>96</v>
      </c>
      <c r="VA3" s="257" t="s">
        <v>143</v>
      </c>
      <c r="VB3" s="257" t="s">
        <v>97</v>
      </c>
      <c r="VC3" s="257" t="s">
        <v>98</v>
      </c>
      <c r="VD3" s="257" t="s">
        <v>144</v>
      </c>
      <c r="VE3" s="257" t="s">
        <v>99</v>
      </c>
      <c r="VF3" s="257" t="s">
        <v>94</v>
      </c>
      <c r="VG3" s="257" t="s">
        <v>142</v>
      </c>
      <c r="VH3" s="257" t="s">
        <v>95</v>
      </c>
      <c r="VI3" s="257" t="s">
        <v>96</v>
      </c>
      <c r="VJ3" s="257" t="s">
        <v>143</v>
      </c>
      <c r="VK3" s="257" t="s">
        <v>97</v>
      </c>
      <c r="VL3" s="257" t="s">
        <v>98</v>
      </c>
      <c r="VM3" s="257" t="s">
        <v>144</v>
      </c>
      <c r="VN3" s="258" t="s">
        <v>99</v>
      </c>
    </row>
    <row r="4" spans="1:586">
      <c r="A4" s="163" t="s">
        <v>102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257"/>
      <c r="AV4" s="257"/>
      <c r="AW4" s="257"/>
      <c r="AX4" s="257"/>
      <c r="AY4" s="257"/>
      <c r="AZ4" s="257"/>
      <c r="BA4" s="257"/>
      <c r="BB4" s="257"/>
      <c r="BC4" s="257"/>
      <c r="BD4" s="257"/>
      <c r="BE4" s="257"/>
      <c r="BF4" s="257"/>
      <c r="BG4" s="257"/>
      <c r="BH4" s="257"/>
      <c r="BI4" s="257"/>
      <c r="BJ4" s="257"/>
      <c r="BK4" s="257"/>
      <c r="BL4" s="257"/>
      <c r="BM4" s="257"/>
      <c r="BN4" s="257"/>
      <c r="BO4" s="257"/>
      <c r="BP4" s="257"/>
      <c r="BQ4" s="257"/>
      <c r="BR4" s="257"/>
      <c r="BS4" s="257"/>
      <c r="BT4" s="257"/>
      <c r="BU4" s="257"/>
      <c r="BV4" s="257"/>
      <c r="BW4" s="257"/>
      <c r="BX4" s="257"/>
      <c r="BY4" s="257"/>
      <c r="BZ4" s="257"/>
      <c r="CA4" s="257"/>
      <c r="CB4" s="257"/>
      <c r="CC4" s="257"/>
      <c r="CD4" s="257"/>
      <c r="CE4" s="257"/>
      <c r="CF4" s="257"/>
      <c r="CG4" s="257"/>
      <c r="CH4" s="257"/>
      <c r="CI4" s="257"/>
      <c r="CJ4" s="257"/>
      <c r="CK4" s="257"/>
      <c r="CL4" s="257"/>
      <c r="CM4" s="258"/>
      <c r="CN4" s="257"/>
      <c r="CO4" s="257"/>
      <c r="CP4" s="257"/>
      <c r="CQ4" s="257"/>
      <c r="CR4" s="257"/>
      <c r="CS4" s="257"/>
      <c r="CT4" s="257"/>
      <c r="CU4" s="257"/>
      <c r="CV4" s="257"/>
      <c r="CW4" s="257"/>
      <c r="CX4" s="257"/>
      <c r="CY4" s="257"/>
      <c r="CZ4" s="257"/>
      <c r="DA4" s="257"/>
      <c r="DB4" s="257"/>
      <c r="DC4" s="257"/>
      <c r="DD4" s="257"/>
      <c r="DE4" s="257"/>
      <c r="DF4" s="257"/>
      <c r="DG4" s="257"/>
      <c r="DH4" s="257"/>
      <c r="DI4" s="257"/>
      <c r="DJ4" s="257"/>
      <c r="DK4" s="257"/>
      <c r="DL4" s="257"/>
      <c r="DM4" s="257"/>
      <c r="DN4" s="257"/>
      <c r="DO4" s="257"/>
      <c r="DP4" s="257"/>
      <c r="DQ4" s="257"/>
      <c r="DR4" s="257"/>
      <c r="DS4" s="257"/>
      <c r="DT4" s="257"/>
      <c r="DU4" s="257"/>
      <c r="DV4" s="257"/>
      <c r="DW4" s="257"/>
      <c r="DX4" s="257"/>
      <c r="DY4" s="257"/>
      <c r="DZ4" s="257"/>
      <c r="EA4" s="257"/>
      <c r="EB4" s="257"/>
      <c r="EC4" s="257"/>
      <c r="ED4" s="257"/>
      <c r="EE4" s="257"/>
      <c r="EF4" s="258"/>
      <c r="EG4" s="257"/>
      <c r="EH4" s="257"/>
      <c r="EI4" s="257"/>
      <c r="EJ4" s="257"/>
      <c r="EK4" s="257"/>
      <c r="EL4" s="257"/>
      <c r="EM4" s="257"/>
      <c r="EN4" s="257"/>
      <c r="EO4" s="257"/>
      <c r="EP4" s="257"/>
      <c r="EQ4" s="257"/>
      <c r="ER4" s="257"/>
      <c r="ES4" s="257"/>
      <c r="ET4" s="257"/>
      <c r="EU4" s="257"/>
      <c r="EV4" s="257"/>
      <c r="EW4" s="257"/>
      <c r="EX4" s="257"/>
      <c r="EY4" s="257"/>
      <c r="EZ4" s="257"/>
      <c r="FA4" s="257"/>
      <c r="FB4" s="257"/>
      <c r="FC4" s="257"/>
      <c r="FD4" s="257"/>
      <c r="FE4" s="257"/>
      <c r="FF4" s="257"/>
      <c r="FG4" s="257"/>
      <c r="FH4" s="257"/>
      <c r="FI4" s="257"/>
      <c r="FJ4" s="257"/>
      <c r="FK4" s="257"/>
      <c r="FL4" s="257"/>
      <c r="FM4" s="257"/>
      <c r="FN4" s="257"/>
      <c r="FO4" s="257"/>
      <c r="FP4" s="257"/>
      <c r="FQ4" s="257"/>
      <c r="FR4" s="257"/>
      <c r="FS4" s="257"/>
      <c r="FT4" s="257"/>
      <c r="FU4" s="257"/>
      <c r="FV4" s="257"/>
      <c r="FW4" s="257"/>
      <c r="FX4" s="257"/>
      <c r="FY4" s="258"/>
      <c r="FZ4" s="257"/>
      <c r="GA4" s="257"/>
      <c r="GB4" s="257"/>
      <c r="GC4" s="257"/>
      <c r="GD4" s="257"/>
      <c r="GE4" s="257"/>
      <c r="GF4" s="257"/>
      <c r="GG4" s="257"/>
      <c r="GH4" s="257"/>
      <c r="GI4" s="257"/>
      <c r="GJ4" s="257"/>
      <c r="GK4" s="257"/>
      <c r="GL4" s="257"/>
      <c r="GM4" s="257"/>
      <c r="GN4" s="257"/>
      <c r="GO4" s="257"/>
      <c r="GP4" s="257"/>
      <c r="GQ4" s="257"/>
      <c r="GR4" s="257"/>
      <c r="GS4" s="257"/>
      <c r="GT4" s="257"/>
      <c r="GU4" s="257"/>
      <c r="GV4" s="257"/>
      <c r="GW4" s="257"/>
      <c r="GX4" s="257"/>
      <c r="GY4" s="257"/>
      <c r="GZ4" s="257"/>
      <c r="HA4" s="257"/>
      <c r="HB4" s="257"/>
      <c r="HC4" s="257"/>
      <c r="HD4" s="257"/>
      <c r="HE4" s="257"/>
      <c r="HF4" s="257"/>
      <c r="HG4" s="257"/>
      <c r="HH4" s="257"/>
      <c r="HI4" s="257"/>
      <c r="HJ4" s="257"/>
      <c r="HK4" s="257"/>
      <c r="HL4" s="257"/>
      <c r="HM4" s="257"/>
      <c r="HN4" s="257"/>
      <c r="HO4" s="257"/>
      <c r="HP4" s="257"/>
      <c r="HQ4" s="257"/>
      <c r="HR4" s="258"/>
      <c r="HS4" s="257"/>
      <c r="HT4" s="257"/>
      <c r="HU4" s="257"/>
      <c r="HV4" s="257"/>
      <c r="HW4" s="257"/>
      <c r="HX4" s="257"/>
      <c r="HY4" s="257"/>
      <c r="HZ4" s="257"/>
      <c r="IA4" s="257"/>
      <c r="IB4" s="257"/>
      <c r="IC4" s="257"/>
      <c r="ID4" s="257"/>
      <c r="IE4" s="257"/>
      <c r="IF4" s="257"/>
      <c r="IG4" s="257"/>
      <c r="IH4" s="257"/>
      <c r="II4" s="257"/>
      <c r="IJ4" s="257"/>
      <c r="IK4" s="257"/>
      <c r="IL4" s="257"/>
      <c r="IM4" s="257"/>
      <c r="IN4" s="257"/>
      <c r="IO4" s="257"/>
      <c r="IP4" s="257"/>
      <c r="IQ4" s="257"/>
      <c r="IR4" s="257"/>
      <c r="IS4" s="257"/>
      <c r="IT4" s="257"/>
      <c r="IU4" s="257"/>
      <c r="IV4" s="257"/>
      <c r="IW4" s="257"/>
      <c r="IX4" s="257"/>
      <c r="IY4" s="257"/>
      <c r="IZ4" s="257"/>
      <c r="JA4" s="257"/>
      <c r="JB4" s="257"/>
      <c r="JC4" s="257"/>
      <c r="JD4" s="257"/>
      <c r="JE4" s="257"/>
      <c r="JF4" s="257"/>
      <c r="JG4" s="257"/>
      <c r="JH4" s="257"/>
      <c r="JI4" s="257"/>
      <c r="JJ4" s="257"/>
      <c r="JK4" s="258"/>
      <c r="JL4" s="257"/>
      <c r="JM4" s="257"/>
      <c r="JN4" s="257"/>
      <c r="JO4" s="257"/>
      <c r="JP4" s="257"/>
      <c r="JQ4" s="257"/>
      <c r="JR4" s="257"/>
      <c r="JS4" s="257"/>
      <c r="JT4" s="257"/>
      <c r="JU4" s="257"/>
      <c r="JV4" s="257"/>
      <c r="JW4" s="257"/>
      <c r="JX4" s="257"/>
      <c r="JY4" s="257"/>
      <c r="JZ4" s="257"/>
      <c r="KA4" s="257"/>
      <c r="KB4" s="257"/>
      <c r="KC4" s="257"/>
      <c r="KD4" s="257"/>
      <c r="KE4" s="257"/>
      <c r="KF4" s="257"/>
      <c r="KG4" s="257"/>
      <c r="KH4" s="257"/>
      <c r="KI4" s="257"/>
      <c r="KJ4" s="257"/>
      <c r="KK4" s="257"/>
      <c r="KL4" s="257"/>
      <c r="KM4" s="257"/>
      <c r="KN4" s="257"/>
      <c r="KO4" s="257"/>
      <c r="KP4" s="257"/>
      <c r="KQ4" s="257"/>
      <c r="KR4" s="257"/>
      <c r="KS4" s="257"/>
      <c r="KT4" s="257"/>
      <c r="KU4" s="257"/>
      <c r="KV4" s="257"/>
      <c r="KW4" s="257"/>
      <c r="KX4" s="257"/>
      <c r="KY4" s="257"/>
      <c r="KZ4" s="257"/>
      <c r="LA4" s="257"/>
      <c r="LB4" s="257"/>
      <c r="LC4" s="257"/>
      <c r="LD4" s="258"/>
      <c r="LE4" s="257"/>
      <c r="LF4" s="257"/>
      <c r="LG4" s="257"/>
      <c r="LH4" s="257"/>
      <c r="LI4" s="257"/>
      <c r="LJ4" s="257"/>
      <c r="LK4" s="257"/>
      <c r="LL4" s="257"/>
      <c r="LM4" s="257"/>
      <c r="LN4" s="257"/>
      <c r="LO4" s="257"/>
      <c r="LP4" s="257"/>
      <c r="LQ4" s="257"/>
      <c r="LR4" s="257"/>
      <c r="LS4" s="257"/>
      <c r="LT4" s="257"/>
      <c r="LU4" s="257"/>
      <c r="LV4" s="257"/>
      <c r="LW4" s="257"/>
      <c r="LX4" s="257"/>
      <c r="LY4" s="257"/>
      <c r="LZ4" s="257"/>
      <c r="MA4" s="257"/>
      <c r="MB4" s="257"/>
      <c r="MC4" s="257"/>
      <c r="MD4" s="257"/>
      <c r="ME4" s="257"/>
      <c r="MF4" s="257"/>
      <c r="MG4" s="257"/>
      <c r="MH4" s="257"/>
      <c r="MI4" s="257"/>
      <c r="MJ4" s="257"/>
      <c r="MK4" s="257"/>
      <c r="ML4" s="257"/>
      <c r="MM4" s="257"/>
      <c r="MN4" s="257"/>
      <c r="MO4" s="257"/>
      <c r="MP4" s="257"/>
      <c r="MQ4" s="257"/>
      <c r="MR4" s="257"/>
      <c r="MS4" s="257"/>
      <c r="MT4" s="257"/>
      <c r="MU4" s="257"/>
      <c r="MV4" s="257"/>
      <c r="MW4" s="258"/>
      <c r="MX4" s="257"/>
      <c r="MY4" s="257"/>
      <c r="MZ4" s="257"/>
      <c r="NA4" s="257"/>
      <c r="NB4" s="257"/>
      <c r="NC4" s="257"/>
      <c r="ND4" s="257"/>
      <c r="NE4" s="257"/>
      <c r="NF4" s="257"/>
      <c r="NG4" s="257"/>
      <c r="NH4" s="257"/>
      <c r="NI4" s="257"/>
      <c r="NJ4" s="257"/>
      <c r="NK4" s="257"/>
      <c r="NL4" s="257"/>
      <c r="NM4" s="257"/>
      <c r="NN4" s="257"/>
      <c r="NO4" s="257"/>
      <c r="NP4" s="257"/>
      <c r="NQ4" s="257"/>
      <c r="NR4" s="257"/>
      <c r="NS4" s="257"/>
      <c r="NT4" s="257"/>
      <c r="NU4" s="257"/>
      <c r="NV4" s="257"/>
      <c r="NW4" s="257"/>
      <c r="NX4" s="257"/>
      <c r="NY4" s="257"/>
      <c r="NZ4" s="257"/>
      <c r="OA4" s="257"/>
      <c r="OB4" s="257"/>
      <c r="OC4" s="257"/>
      <c r="OD4" s="257"/>
      <c r="OE4" s="257"/>
      <c r="OF4" s="257"/>
      <c r="OG4" s="257"/>
      <c r="OH4" s="257"/>
      <c r="OI4" s="257"/>
      <c r="OJ4" s="257"/>
      <c r="OK4" s="257"/>
      <c r="OL4" s="257"/>
      <c r="OM4" s="257"/>
      <c r="ON4" s="257"/>
      <c r="OO4" s="257"/>
      <c r="OP4" s="258"/>
      <c r="OQ4" s="257"/>
      <c r="OR4" s="257"/>
      <c r="OS4" s="257"/>
      <c r="OT4" s="257"/>
      <c r="OU4" s="257"/>
      <c r="OV4" s="257"/>
      <c r="OW4" s="257"/>
      <c r="OX4" s="257"/>
      <c r="OY4" s="257"/>
      <c r="OZ4" s="257"/>
      <c r="PA4" s="257"/>
      <c r="PB4" s="257"/>
      <c r="PC4" s="257"/>
      <c r="PD4" s="257"/>
      <c r="PE4" s="257"/>
      <c r="PF4" s="257"/>
      <c r="PG4" s="257"/>
      <c r="PH4" s="257"/>
      <c r="PI4" s="257"/>
      <c r="PJ4" s="257"/>
      <c r="PK4" s="257"/>
      <c r="PL4" s="257"/>
      <c r="PM4" s="257"/>
      <c r="PN4" s="257"/>
      <c r="PO4" s="257"/>
      <c r="PP4" s="257"/>
      <c r="PQ4" s="257"/>
      <c r="PR4" s="257"/>
      <c r="PS4" s="257"/>
      <c r="PT4" s="257"/>
      <c r="PU4" s="257"/>
      <c r="PV4" s="257"/>
      <c r="PW4" s="257"/>
      <c r="PX4" s="257"/>
      <c r="PY4" s="257"/>
      <c r="PZ4" s="257"/>
      <c r="QA4" s="257"/>
      <c r="QB4" s="257"/>
      <c r="QC4" s="257"/>
      <c r="QD4" s="257"/>
      <c r="QE4" s="257"/>
      <c r="QF4" s="257"/>
      <c r="QG4" s="257"/>
      <c r="QH4" s="257"/>
      <c r="QI4" s="258"/>
      <c r="QJ4" s="257"/>
      <c r="QK4" s="257"/>
      <c r="QL4" s="257"/>
      <c r="QM4" s="257"/>
      <c r="QN4" s="257"/>
      <c r="QO4" s="257"/>
      <c r="QP4" s="257"/>
      <c r="QQ4" s="257"/>
      <c r="QR4" s="257"/>
      <c r="QS4" s="257"/>
      <c r="QT4" s="257"/>
      <c r="QU4" s="257"/>
      <c r="QV4" s="257"/>
      <c r="QW4" s="257"/>
      <c r="QX4" s="257"/>
      <c r="QY4" s="257"/>
      <c r="QZ4" s="257"/>
      <c r="RA4" s="257"/>
      <c r="RB4" s="257"/>
      <c r="RC4" s="257"/>
      <c r="RD4" s="257"/>
      <c r="RE4" s="257"/>
      <c r="RF4" s="257"/>
      <c r="RG4" s="257"/>
      <c r="RH4" s="257"/>
      <c r="RI4" s="257"/>
      <c r="RJ4" s="257"/>
      <c r="RK4" s="257"/>
      <c r="RL4" s="257"/>
      <c r="RM4" s="257"/>
      <c r="RN4" s="257"/>
      <c r="RO4" s="257"/>
      <c r="RP4" s="257"/>
      <c r="RQ4" s="257"/>
      <c r="RR4" s="257"/>
      <c r="RS4" s="257"/>
      <c r="RT4" s="257"/>
      <c r="RU4" s="257"/>
      <c r="RV4" s="257"/>
      <c r="RW4" s="257"/>
      <c r="RX4" s="257"/>
      <c r="RY4" s="257"/>
      <c r="RZ4" s="257"/>
      <c r="SA4" s="257"/>
      <c r="SB4" s="258"/>
      <c r="SC4" s="257"/>
      <c r="SD4" s="257"/>
      <c r="SE4" s="257"/>
      <c r="SF4" s="257"/>
      <c r="SG4" s="257"/>
      <c r="SH4" s="257"/>
      <c r="SI4" s="257"/>
      <c r="SJ4" s="257"/>
      <c r="SK4" s="257"/>
      <c r="SL4" s="257"/>
      <c r="SM4" s="257"/>
      <c r="SN4" s="257"/>
      <c r="SO4" s="257"/>
      <c r="SP4" s="257"/>
      <c r="SQ4" s="257"/>
      <c r="SR4" s="257"/>
      <c r="SS4" s="257"/>
      <c r="ST4" s="257"/>
      <c r="SU4" s="257"/>
      <c r="SV4" s="257"/>
      <c r="SW4" s="257"/>
      <c r="SX4" s="257"/>
      <c r="SY4" s="257"/>
      <c r="SZ4" s="257"/>
      <c r="TA4" s="257"/>
      <c r="TB4" s="257"/>
      <c r="TC4" s="257"/>
      <c r="TD4" s="257"/>
      <c r="TE4" s="257"/>
      <c r="TF4" s="257"/>
      <c r="TG4" s="257"/>
      <c r="TH4" s="257"/>
      <c r="TI4" s="257"/>
      <c r="TJ4" s="257"/>
      <c r="TK4" s="257"/>
      <c r="TL4" s="257"/>
      <c r="TM4" s="257"/>
      <c r="TN4" s="257"/>
      <c r="TO4" s="257"/>
      <c r="TP4" s="257"/>
      <c r="TQ4" s="257"/>
      <c r="TR4" s="257"/>
      <c r="TS4" s="257"/>
      <c r="TT4" s="257"/>
      <c r="TU4" s="258"/>
      <c r="TV4" s="257"/>
      <c r="TW4" s="257"/>
      <c r="TX4" s="257"/>
      <c r="TY4" s="257"/>
      <c r="TZ4" s="257"/>
      <c r="UA4" s="257"/>
      <c r="UB4" s="257"/>
      <c r="UC4" s="257"/>
      <c r="UD4" s="257"/>
      <c r="UE4" s="257"/>
      <c r="UF4" s="257"/>
      <c r="UG4" s="257"/>
      <c r="UH4" s="257"/>
      <c r="UI4" s="257"/>
      <c r="UJ4" s="257"/>
      <c r="UK4" s="257"/>
      <c r="UL4" s="257"/>
      <c r="UM4" s="257"/>
      <c r="UN4" s="257"/>
      <c r="UO4" s="257"/>
      <c r="UP4" s="257"/>
      <c r="UQ4" s="257"/>
      <c r="UR4" s="257"/>
      <c r="US4" s="257"/>
      <c r="UT4" s="257"/>
      <c r="UU4" s="257"/>
      <c r="UV4" s="257"/>
      <c r="UW4" s="257"/>
      <c r="UX4" s="257"/>
      <c r="UY4" s="257"/>
      <c r="UZ4" s="257"/>
      <c r="VA4" s="257"/>
      <c r="VB4" s="257"/>
      <c r="VC4" s="257"/>
      <c r="VD4" s="257"/>
      <c r="VE4" s="257"/>
      <c r="VF4" s="257"/>
      <c r="VG4" s="257"/>
      <c r="VH4" s="257"/>
      <c r="VI4" s="257"/>
      <c r="VJ4" s="257"/>
      <c r="VK4" s="257"/>
      <c r="VL4" s="257"/>
      <c r="VM4" s="257"/>
      <c r="VN4" s="258"/>
    </row>
    <row r="5" spans="1:586">
      <c r="A5" s="270" t="s">
        <v>2</v>
      </c>
      <c r="B5" s="264">
        <v>1809467.52568</v>
      </c>
      <c r="C5" s="264">
        <v>1028500.309988</v>
      </c>
      <c r="D5" s="265">
        <v>0.75932618406416597</v>
      </c>
      <c r="E5" s="264">
        <v>25198224.166421</v>
      </c>
      <c r="F5" s="264">
        <v>15790222.826378001</v>
      </c>
      <c r="G5" s="265">
        <v>0.59581181617821599</v>
      </c>
      <c r="H5" s="264">
        <v>35169311.265188999</v>
      </c>
      <c r="I5" s="264">
        <v>21725926.686935</v>
      </c>
      <c r="J5" s="265">
        <v>0.61877151534062103</v>
      </c>
      <c r="K5" s="264">
        <v>0</v>
      </c>
      <c r="L5" s="264">
        <v>0</v>
      </c>
      <c r="M5" s="265">
        <v>0</v>
      </c>
      <c r="N5" s="264">
        <v>0</v>
      </c>
      <c r="O5" s="264">
        <v>0</v>
      </c>
      <c r="P5" s="265">
        <v>0</v>
      </c>
      <c r="Q5" s="264">
        <v>0</v>
      </c>
      <c r="R5" s="264">
        <v>0</v>
      </c>
      <c r="S5" s="265">
        <v>0</v>
      </c>
      <c r="T5" s="264">
        <v>0</v>
      </c>
      <c r="U5" s="264">
        <v>0</v>
      </c>
      <c r="V5" s="265">
        <v>0</v>
      </c>
      <c r="W5" s="264">
        <v>0</v>
      </c>
      <c r="X5" s="264">
        <v>0</v>
      </c>
      <c r="Y5" s="265">
        <v>0</v>
      </c>
      <c r="Z5" s="264">
        <v>0</v>
      </c>
      <c r="AA5" s="264">
        <v>0</v>
      </c>
      <c r="AB5" s="265">
        <v>0</v>
      </c>
      <c r="AC5" s="264">
        <v>0</v>
      </c>
      <c r="AD5" s="264">
        <v>0</v>
      </c>
      <c r="AE5" s="265">
        <v>0</v>
      </c>
      <c r="AF5" s="264">
        <v>0</v>
      </c>
      <c r="AG5" s="264">
        <v>0</v>
      </c>
      <c r="AH5" s="265">
        <v>0</v>
      </c>
      <c r="AI5" s="264">
        <v>0</v>
      </c>
      <c r="AJ5" s="264">
        <v>0</v>
      </c>
      <c r="AK5" s="265">
        <v>0</v>
      </c>
      <c r="AL5" s="264">
        <v>281.81700000000001</v>
      </c>
      <c r="AM5" s="264">
        <v>289.63</v>
      </c>
      <c r="AN5" s="265">
        <v>-2.6975796706142301E-2</v>
      </c>
      <c r="AO5" s="264">
        <v>2242.623</v>
      </c>
      <c r="AP5" s="264">
        <v>2270.4340000000002</v>
      </c>
      <c r="AQ5" s="265">
        <v>-1.2249199932700201E-2</v>
      </c>
      <c r="AR5" s="264">
        <v>3421.3270000000002</v>
      </c>
      <c r="AS5" s="264">
        <v>3419.424</v>
      </c>
      <c r="AT5" s="266">
        <v>5.5652647931354697E-4</v>
      </c>
      <c r="AU5" s="264">
        <v>1653158.700133</v>
      </c>
      <c r="AV5" s="264">
        <v>972808.29517599999</v>
      </c>
      <c r="AW5" s="265">
        <v>0.69936739677359705</v>
      </c>
      <c r="AX5" s="264">
        <v>26851382.866553999</v>
      </c>
      <c r="AY5" s="264">
        <v>16763031.121554</v>
      </c>
      <c r="AZ5" s="265">
        <v>0.60182145292496303</v>
      </c>
      <c r="BA5" s="264">
        <v>35849661.670146003</v>
      </c>
      <c r="BB5" s="264">
        <v>21544190.782058999</v>
      </c>
      <c r="BC5" s="265">
        <v>0.66400595096845905</v>
      </c>
      <c r="BD5" s="264">
        <v>0</v>
      </c>
      <c r="BE5" s="264">
        <v>0</v>
      </c>
      <c r="BF5" s="265">
        <v>0</v>
      </c>
      <c r="BG5" s="264">
        <v>0</v>
      </c>
      <c r="BH5" s="264">
        <v>0</v>
      </c>
      <c r="BI5" s="265">
        <v>0</v>
      </c>
      <c r="BJ5" s="264">
        <v>0</v>
      </c>
      <c r="BK5" s="264">
        <v>0</v>
      </c>
      <c r="BL5" s="265">
        <v>0</v>
      </c>
      <c r="BM5" s="264">
        <v>0</v>
      </c>
      <c r="BN5" s="264">
        <v>0</v>
      </c>
      <c r="BO5" s="265">
        <v>0</v>
      </c>
      <c r="BP5" s="264">
        <v>0</v>
      </c>
      <c r="BQ5" s="264">
        <v>0</v>
      </c>
      <c r="BR5" s="265">
        <v>0</v>
      </c>
      <c r="BS5" s="264">
        <v>0</v>
      </c>
      <c r="BT5" s="264">
        <v>0</v>
      </c>
      <c r="BU5" s="265">
        <v>0</v>
      </c>
      <c r="BV5" s="264">
        <v>0</v>
      </c>
      <c r="BW5" s="264">
        <v>0</v>
      </c>
      <c r="BX5" s="265">
        <v>0</v>
      </c>
      <c r="BY5" s="264">
        <v>0</v>
      </c>
      <c r="BZ5" s="264">
        <v>0</v>
      </c>
      <c r="CA5" s="265">
        <v>0</v>
      </c>
      <c r="CB5" s="264">
        <v>0</v>
      </c>
      <c r="CC5" s="264">
        <v>0</v>
      </c>
      <c r="CD5" s="265">
        <v>0</v>
      </c>
      <c r="CE5" s="264">
        <v>276.21199999999999</v>
      </c>
      <c r="CF5" s="264">
        <v>289.27699999999999</v>
      </c>
      <c r="CG5" s="265">
        <v>-4.5164323468509397E-2</v>
      </c>
      <c r="CH5" s="264">
        <v>2518.835</v>
      </c>
      <c r="CI5" s="264">
        <v>2559.7109999999998</v>
      </c>
      <c r="CJ5" s="265">
        <v>-1.5968990249289799E-2</v>
      </c>
      <c r="CK5" s="264">
        <v>3408.2620000000002</v>
      </c>
      <c r="CL5" s="264">
        <v>3419.7759999999998</v>
      </c>
      <c r="CM5" s="266">
        <v>-3.3668871879326801E-3</v>
      </c>
      <c r="CN5" s="264">
        <v>2894850.7707469999</v>
      </c>
      <c r="CO5" s="264">
        <v>1484574.9925830001</v>
      </c>
      <c r="CP5" s="265">
        <v>0.94995253537867597</v>
      </c>
      <c r="CQ5" s="264">
        <v>29746233.637301002</v>
      </c>
      <c r="CR5" s="264">
        <v>18247606.114137001</v>
      </c>
      <c r="CS5" s="265">
        <v>0.63014443928925301</v>
      </c>
      <c r="CT5" s="264">
        <v>37259937.448310003</v>
      </c>
      <c r="CU5" s="264">
        <v>22309474.761872999</v>
      </c>
      <c r="CV5" s="265">
        <v>0.670139608664719</v>
      </c>
      <c r="CW5" s="264">
        <v>0</v>
      </c>
      <c r="CX5" s="264">
        <v>0</v>
      </c>
      <c r="CY5" s="265">
        <v>0</v>
      </c>
      <c r="CZ5" s="264">
        <v>0</v>
      </c>
      <c r="DA5" s="264">
        <v>0</v>
      </c>
      <c r="DB5" s="265">
        <v>0</v>
      </c>
      <c r="DC5" s="264">
        <v>0</v>
      </c>
      <c r="DD5" s="264">
        <v>0</v>
      </c>
      <c r="DE5" s="265">
        <v>0</v>
      </c>
      <c r="DF5" s="264">
        <v>0</v>
      </c>
      <c r="DG5" s="264">
        <v>0</v>
      </c>
      <c r="DH5" s="265">
        <v>0</v>
      </c>
      <c r="DI5" s="264">
        <v>0</v>
      </c>
      <c r="DJ5" s="264">
        <v>0</v>
      </c>
      <c r="DK5" s="265">
        <v>0</v>
      </c>
      <c r="DL5" s="264">
        <v>0</v>
      </c>
      <c r="DM5" s="264">
        <v>0</v>
      </c>
      <c r="DN5" s="265">
        <v>0</v>
      </c>
      <c r="DO5" s="264">
        <v>0</v>
      </c>
      <c r="DP5" s="264">
        <v>0</v>
      </c>
      <c r="DQ5" s="265">
        <v>0</v>
      </c>
      <c r="DR5" s="264">
        <v>0</v>
      </c>
      <c r="DS5" s="264">
        <v>0</v>
      </c>
      <c r="DT5" s="265">
        <v>0</v>
      </c>
      <c r="DU5" s="264">
        <v>0</v>
      </c>
      <c r="DV5" s="264">
        <v>0</v>
      </c>
      <c r="DW5" s="265">
        <v>0</v>
      </c>
      <c r="DX5" s="264">
        <v>298.45299999999997</v>
      </c>
      <c r="DY5" s="264">
        <v>303.34699999999998</v>
      </c>
      <c r="DZ5" s="265">
        <v>-1.6133339047361601E-2</v>
      </c>
      <c r="EA5" s="264">
        <v>2817.288</v>
      </c>
      <c r="EB5" s="264">
        <v>2863.058</v>
      </c>
      <c r="EC5" s="265">
        <v>-1.5986403349146298E-2</v>
      </c>
      <c r="ED5" s="264">
        <v>3403.3679999999999</v>
      </c>
      <c r="EE5" s="264">
        <v>3429.114</v>
      </c>
      <c r="EF5" s="266">
        <v>-7.5080618492123904E-3</v>
      </c>
      <c r="EG5" s="264">
        <v>2726481.603164</v>
      </c>
      <c r="EH5" s="264">
        <v>3482485.3226510002</v>
      </c>
      <c r="EI5" s="265">
        <v>-0.21708741012338301</v>
      </c>
      <c r="EJ5" s="264">
        <v>32472715.240465</v>
      </c>
      <c r="EK5" s="264">
        <v>21730091.436788</v>
      </c>
      <c r="EL5" s="265">
        <v>0.49436624944385898</v>
      </c>
      <c r="EM5" s="264">
        <v>36503933.728822999</v>
      </c>
      <c r="EN5" s="264">
        <v>24480405.830591999</v>
      </c>
      <c r="EO5" s="265">
        <v>0.49114904309330398</v>
      </c>
      <c r="EP5" s="264">
        <v>0</v>
      </c>
      <c r="EQ5" s="264">
        <v>0</v>
      </c>
      <c r="ER5" s="265">
        <v>0</v>
      </c>
      <c r="ES5" s="264">
        <v>0</v>
      </c>
      <c r="ET5" s="264">
        <v>0</v>
      </c>
      <c r="EU5" s="265">
        <v>0</v>
      </c>
      <c r="EV5" s="264">
        <v>0</v>
      </c>
      <c r="EW5" s="264">
        <v>0</v>
      </c>
      <c r="EX5" s="265">
        <v>0</v>
      </c>
      <c r="EY5" s="264">
        <v>0</v>
      </c>
      <c r="EZ5" s="264">
        <v>0</v>
      </c>
      <c r="FA5" s="265">
        <v>0</v>
      </c>
      <c r="FB5" s="264">
        <v>0</v>
      </c>
      <c r="FC5" s="264">
        <v>0</v>
      </c>
      <c r="FD5" s="265">
        <v>0</v>
      </c>
      <c r="FE5" s="264">
        <v>0</v>
      </c>
      <c r="FF5" s="264">
        <v>0</v>
      </c>
      <c r="FG5" s="265">
        <v>0</v>
      </c>
      <c r="FH5" s="264">
        <v>0</v>
      </c>
      <c r="FI5" s="264">
        <v>0</v>
      </c>
      <c r="FJ5" s="265">
        <v>0</v>
      </c>
      <c r="FK5" s="264">
        <v>0</v>
      </c>
      <c r="FL5" s="264">
        <v>0</v>
      </c>
      <c r="FM5" s="265">
        <v>0</v>
      </c>
      <c r="FN5" s="264">
        <v>0</v>
      </c>
      <c r="FO5" s="264">
        <v>0</v>
      </c>
      <c r="FP5" s="265">
        <v>0</v>
      </c>
      <c r="FQ5" s="264">
        <v>284.31799999999998</v>
      </c>
      <c r="FR5" s="264">
        <v>280.46899999999999</v>
      </c>
      <c r="FS5" s="265">
        <v>1.37234418064028E-2</v>
      </c>
      <c r="FT5" s="264">
        <v>3101.6060000000002</v>
      </c>
      <c r="FU5" s="264">
        <v>3143.527</v>
      </c>
      <c r="FV5" s="265">
        <v>-1.3335657686413999E-2</v>
      </c>
      <c r="FW5" s="264">
        <v>3407.2170000000001</v>
      </c>
      <c r="FX5" s="264">
        <v>3432.0949999999998</v>
      </c>
      <c r="FY5" s="266">
        <v>-7.2486338519184802E-3</v>
      </c>
      <c r="FZ5" s="264">
        <v>2467484.0409530001</v>
      </c>
      <c r="GA5" s="264">
        <v>4031218.4883579998</v>
      </c>
      <c r="GB5" s="265">
        <v>-0.38790615093699399</v>
      </c>
      <c r="GC5" s="264">
        <v>34940199.281418003</v>
      </c>
      <c r="GD5" s="264">
        <v>25761309.925145999</v>
      </c>
      <c r="GE5" s="265">
        <v>0.35630522605189202</v>
      </c>
      <c r="GF5" s="264">
        <v>34940199.281418003</v>
      </c>
      <c r="GG5" s="264">
        <v>25761309.925145999</v>
      </c>
      <c r="GH5" s="265">
        <v>0.35630522605189202</v>
      </c>
      <c r="GI5" s="264">
        <v>0</v>
      </c>
      <c r="GJ5" s="264">
        <v>0</v>
      </c>
      <c r="GK5" s="265">
        <v>0</v>
      </c>
      <c r="GL5" s="264">
        <v>0</v>
      </c>
      <c r="GM5" s="264">
        <v>0</v>
      </c>
      <c r="GN5" s="265">
        <v>0</v>
      </c>
      <c r="GO5" s="264">
        <v>0</v>
      </c>
      <c r="GP5" s="264">
        <v>0</v>
      </c>
      <c r="GQ5" s="265">
        <v>0</v>
      </c>
      <c r="GR5" s="264">
        <v>0</v>
      </c>
      <c r="GS5" s="264">
        <v>0</v>
      </c>
      <c r="GT5" s="265">
        <v>0</v>
      </c>
      <c r="GU5" s="264">
        <v>0</v>
      </c>
      <c r="GV5" s="264">
        <v>0</v>
      </c>
      <c r="GW5" s="265">
        <v>0</v>
      </c>
      <c r="GX5" s="264">
        <v>0</v>
      </c>
      <c r="GY5" s="264">
        <v>0</v>
      </c>
      <c r="GZ5" s="265">
        <v>0</v>
      </c>
      <c r="HA5" s="264">
        <v>0</v>
      </c>
      <c r="HB5" s="264">
        <v>0</v>
      </c>
      <c r="HC5" s="265">
        <v>0</v>
      </c>
      <c r="HD5" s="264">
        <v>0</v>
      </c>
      <c r="HE5" s="264">
        <v>0</v>
      </c>
      <c r="HF5" s="265">
        <v>0</v>
      </c>
      <c r="HG5" s="264">
        <v>0</v>
      </c>
      <c r="HH5" s="264">
        <v>0</v>
      </c>
      <c r="HI5" s="265">
        <v>0</v>
      </c>
      <c r="HJ5" s="264">
        <v>287.83499999999998</v>
      </c>
      <c r="HK5" s="264">
        <v>305.61099999999999</v>
      </c>
      <c r="HL5" s="265">
        <v>-5.8165445615504699E-2</v>
      </c>
      <c r="HM5" s="264">
        <v>3389.4409999999998</v>
      </c>
      <c r="HN5" s="264">
        <v>3449.1379999999999</v>
      </c>
      <c r="HO5" s="265">
        <v>-1.7307802703168201E-2</v>
      </c>
      <c r="HP5" s="264">
        <v>3389.4409999999998</v>
      </c>
      <c r="HQ5" s="264">
        <v>3449.1379999999999</v>
      </c>
      <c r="HR5" s="266">
        <v>-1.7307802703168201E-2</v>
      </c>
      <c r="HS5" s="264">
        <v>3124321.9639070001</v>
      </c>
      <c r="HT5" s="264">
        <v>3971633.3326650001</v>
      </c>
      <c r="HU5" s="265">
        <v>-0.21334078395133399</v>
      </c>
      <c r="HV5" s="264">
        <v>3124321.9639070001</v>
      </c>
      <c r="HW5" s="264">
        <v>3971633.3326650001</v>
      </c>
      <c r="HX5" s="265">
        <v>-0.21334078395133399</v>
      </c>
      <c r="HY5" s="264">
        <v>34092887.912660003</v>
      </c>
      <c r="HZ5" s="264">
        <v>25827794.985764999</v>
      </c>
      <c r="IA5" s="265">
        <v>0.32000768673633601</v>
      </c>
      <c r="IB5" s="264">
        <v>0</v>
      </c>
      <c r="IC5" s="264">
        <v>0</v>
      </c>
      <c r="ID5" s="265">
        <v>0</v>
      </c>
      <c r="IE5" s="264">
        <v>0</v>
      </c>
      <c r="IF5" s="264">
        <v>0</v>
      </c>
      <c r="IG5" s="265">
        <v>0</v>
      </c>
      <c r="IH5" s="264">
        <v>0</v>
      </c>
      <c r="II5" s="264">
        <v>0</v>
      </c>
      <c r="IJ5" s="265">
        <v>0</v>
      </c>
      <c r="IK5" s="264">
        <v>0</v>
      </c>
      <c r="IL5" s="264">
        <v>0</v>
      </c>
      <c r="IM5" s="265">
        <v>0</v>
      </c>
      <c r="IN5" s="264">
        <v>0</v>
      </c>
      <c r="IO5" s="264">
        <v>0</v>
      </c>
      <c r="IP5" s="265">
        <v>0</v>
      </c>
      <c r="IQ5" s="264">
        <v>0</v>
      </c>
      <c r="IR5" s="264">
        <v>0</v>
      </c>
      <c r="IS5" s="265">
        <v>0</v>
      </c>
      <c r="IT5" s="264">
        <v>0</v>
      </c>
      <c r="IU5" s="264">
        <v>0</v>
      </c>
      <c r="IV5" s="265">
        <v>0</v>
      </c>
      <c r="IW5" s="264">
        <v>0</v>
      </c>
      <c r="IX5" s="264">
        <v>0</v>
      </c>
      <c r="IY5" s="265">
        <v>0</v>
      </c>
      <c r="IZ5" s="264">
        <v>0</v>
      </c>
      <c r="JA5" s="264">
        <v>0</v>
      </c>
      <c r="JB5" s="265">
        <v>0</v>
      </c>
      <c r="JC5" s="264">
        <v>285.24200000000002</v>
      </c>
      <c r="JD5" s="264">
        <v>296.24200000000002</v>
      </c>
      <c r="JE5" s="265">
        <v>-3.7131804403156901E-2</v>
      </c>
      <c r="JF5" s="264">
        <v>285.24200000000002</v>
      </c>
      <c r="JG5" s="264">
        <v>296.24200000000002</v>
      </c>
      <c r="JH5" s="265">
        <v>-3.7131804403156901E-2</v>
      </c>
      <c r="JI5" s="264">
        <v>3378.4409999999998</v>
      </c>
      <c r="JJ5" s="264">
        <v>3469.998</v>
      </c>
      <c r="JK5" s="266">
        <v>-2.6385317801335999E-2</v>
      </c>
      <c r="JL5" s="264">
        <v>4133133.2993439999</v>
      </c>
      <c r="JM5" s="264">
        <v>3041976.2037479999</v>
      </c>
      <c r="JN5" s="265">
        <v>0.358700076039909</v>
      </c>
      <c r="JO5" s="264">
        <v>7257455.2632510001</v>
      </c>
      <c r="JP5" s="264">
        <v>7013609.536413</v>
      </c>
      <c r="JQ5" s="265">
        <v>3.4767508167087298E-2</v>
      </c>
      <c r="JR5" s="264">
        <v>35184045.008256003</v>
      </c>
      <c r="JS5" s="264">
        <v>26367521.874024998</v>
      </c>
      <c r="JT5" s="265">
        <v>0.33437056301131901</v>
      </c>
      <c r="JU5" s="264">
        <v>0</v>
      </c>
      <c r="JV5" s="264">
        <v>0</v>
      </c>
      <c r="JW5" s="265">
        <v>0</v>
      </c>
      <c r="JX5" s="264">
        <v>0</v>
      </c>
      <c r="JY5" s="264">
        <v>0</v>
      </c>
      <c r="JZ5" s="265">
        <v>0</v>
      </c>
      <c r="KA5" s="264">
        <v>0</v>
      </c>
      <c r="KB5" s="264">
        <v>0</v>
      </c>
      <c r="KC5" s="265">
        <v>0</v>
      </c>
      <c r="KD5" s="264">
        <v>0</v>
      </c>
      <c r="KE5" s="264">
        <v>0</v>
      </c>
      <c r="KF5" s="265">
        <v>0</v>
      </c>
      <c r="KG5" s="264">
        <v>0</v>
      </c>
      <c r="KH5" s="264">
        <v>0</v>
      </c>
      <c r="KI5" s="265">
        <v>0</v>
      </c>
      <c r="KJ5" s="264">
        <v>0</v>
      </c>
      <c r="KK5" s="264">
        <v>0</v>
      </c>
      <c r="KL5" s="265">
        <v>0</v>
      </c>
      <c r="KM5" s="264">
        <v>0</v>
      </c>
      <c r="KN5" s="264">
        <v>0</v>
      </c>
      <c r="KO5" s="265">
        <v>0</v>
      </c>
      <c r="KP5" s="264">
        <v>0</v>
      </c>
      <c r="KQ5" s="264">
        <v>0</v>
      </c>
      <c r="KR5" s="265">
        <v>0</v>
      </c>
      <c r="KS5" s="264">
        <v>0</v>
      </c>
      <c r="KT5" s="264">
        <v>0</v>
      </c>
      <c r="KU5" s="265">
        <v>0</v>
      </c>
      <c r="KV5" s="264">
        <v>54.619</v>
      </c>
      <c r="KW5" s="264">
        <v>285.08300000000003</v>
      </c>
      <c r="KX5" s="265">
        <v>-0.80841018229778705</v>
      </c>
      <c r="KY5" s="264">
        <v>339.86099999999999</v>
      </c>
      <c r="KZ5" s="264">
        <v>581.32500000000005</v>
      </c>
      <c r="LA5" s="265">
        <v>-0.41536833956908797</v>
      </c>
      <c r="LB5" s="264">
        <v>3147.9769999999999</v>
      </c>
      <c r="LC5" s="264">
        <v>3500.29</v>
      </c>
      <c r="LD5" s="266">
        <v>-0.100652517362847</v>
      </c>
      <c r="LE5" s="264">
        <v>4148550.3963520001</v>
      </c>
      <c r="LF5" s="264">
        <v>4736926.9511879999</v>
      </c>
      <c r="LG5" s="265">
        <v>-0.124210603393079</v>
      </c>
      <c r="LH5" s="264">
        <v>11406005.659603</v>
      </c>
      <c r="LI5" s="264">
        <v>11750536.487601001</v>
      </c>
      <c r="LJ5" s="265">
        <v>-2.9320433867980802E-2</v>
      </c>
      <c r="LK5" s="264">
        <v>34595668.453419998</v>
      </c>
      <c r="LL5" s="264">
        <v>29016861.928323999</v>
      </c>
      <c r="LM5" s="265">
        <v>0.19226084953212699</v>
      </c>
      <c r="LN5" s="264">
        <v>0</v>
      </c>
      <c r="LO5" s="264">
        <v>0</v>
      </c>
      <c r="LP5" s="265">
        <v>0</v>
      </c>
      <c r="LQ5" s="264">
        <v>0</v>
      </c>
      <c r="LR5" s="264">
        <v>0</v>
      </c>
      <c r="LS5" s="265">
        <v>0</v>
      </c>
      <c r="LT5" s="264">
        <v>0</v>
      </c>
      <c r="LU5" s="264">
        <v>0</v>
      </c>
      <c r="LV5" s="265">
        <v>0</v>
      </c>
      <c r="LW5" s="264">
        <v>0</v>
      </c>
      <c r="LX5" s="264">
        <v>0</v>
      </c>
      <c r="LY5" s="265">
        <v>0</v>
      </c>
      <c r="LZ5" s="264">
        <v>0</v>
      </c>
      <c r="MA5" s="264">
        <v>0</v>
      </c>
      <c r="MB5" s="265">
        <v>0</v>
      </c>
      <c r="MC5" s="264">
        <v>0</v>
      </c>
      <c r="MD5" s="264">
        <v>0</v>
      </c>
      <c r="ME5" s="265">
        <v>0</v>
      </c>
      <c r="MF5" s="264">
        <v>0</v>
      </c>
      <c r="MG5" s="264">
        <v>0</v>
      </c>
      <c r="MH5" s="265">
        <v>0</v>
      </c>
      <c r="MI5" s="264">
        <v>0</v>
      </c>
      <c r="MJ5" s="264">
        <v>0</v>
      </c>
      <c r="MK5" s="265">
        <v>0</v>
      </c>
      <c r="ML5" s="264">
        <v>0</v>
      </c>
      <c r="MM5" s="264">
        <v>0</v>
      </c>
      <c r="MN5" s="265">
        <v>0</v>
      </c>
      <c r="MO5" s="264">
        <v>0</v>
      </c>
      <c r="MP5" s="264">
        <v>272.92399999999998</v>
      </c>
      <c r="MQ5" s="265">
        <v>-1</v>
      </c>
      <c r="MR5" s="264">
        <v>339.86099999999999</v>
      </c>
      <c r="MS5" s="264">
        <v>854.24900000000002</v>
      </c>
      <c r="MT5" s="265">
        <v>-0.60215229985636498</v>
      </c>
      <c r="MU5" s="264">
        <v>2875.0529999999999</v>
      </c>
      <c r="MV5" s="264">
        <v>3482.4270000000001</v>
      </c>
      <c r="MW5" s="266">
        <v>-0.174411121898607</v>
      </c>
      <c r="MX5" s="264">
        <v>3938848.3733959999</v>
      </c>
      <c r="MY5" s="264">
        <v>4064545.493493</v>
      </c>
      <c r="MZ5" s="265">
        <v>-3.0925258506327699E-2</v>
      </c>
      <c r="NA5" s="264">
        <v>15344854.032999</v>
      </c>
      <c r="NB5" s="264">
        <v>15815081.981094001</v>
      </c>
      <c r="NC5" s="265">
        <v>-2.9732880844824498E-2</v>
      </c>
      <c r="ND5" s="264">
        <v>34469971.333323002</v>
      </c>
      <c r="NE5" s="264">
        <v>31511971.182534002</v>
      </c>
      <c r="NF5" s="265">
        <v>9.3869092912490307E-2</v>
      </c>
      <c r="NG5" s="264">
        <v>0</v>
      </c>
      <c r="NH5" s="264">
        <v>0</v>
      </c>
      <c r="NI5" s="265">
        <v>0</v>
      </c>
      <c r="NJ5" s="264">
        <v>0</v>
      </c>
      <c r="NK5" s="264">
        <v>0</v>
      </c>
      <c r="NL5" s="265">
        <v>0</v>
      </c>
      <c r="NM5" s="264">
        <v>0</v>
      </c>
      <c r="NN5" s="264">
        <v>0</v>
      </c>
      <c r="NO5" s="265">
        <v>0</v>
      </c>
      <c r="NP5" s="264">
        <v>0</v>
      </c>
      <c r="NQ5" s="264">
        <v>0</v>
      </c>
      <c r="NR5" s="265">
        <v>0</v>
      </c>
      <c r="NS5" s="264">
        <v>0</v>
      </c>
      <c r="NT5" s="264">
        <v>0</v>
      </c>
      <c r="NU5" s="265">
        <v>0</v>
      </c>
      <c r="NV5" s="264">
        <v>0</v>
      </c>
      <c r="NW5" s="264">
        <v>0</v>
      </c>
      <c r="NX5" s="265">
        <v>0</v>
      </c>
      <c r="NY5" s="264">
        <v>0</v>
      </c>
      <c r="NZ5" s="264">
        <v>0</v>
      </c>
      <c r="OA5" s="265">
        <v>0</v>
      </c>
      <c r="OB5" s="264">
        <v>0</v>
      </c>
      <c r="OC5" s="264">
        <v>0</v>
      </c>
      <c r="OD5" s="265">
        <v>0</v>
      </c>
      <c r="OE5" s="264">
        <v>0</v>
      </c>
      <c r="OF5" s="264">
        <v>0</v>
      </c>
      <c r="OG5" s="265">
        <v>0</v>
      </c>
      <c r="OH5" s="264">
        <v>0</v>
      </c>
      <c r="OI5" s="264">
        <v>258.40699999999998</v>
      </c>
      <c r="OJ5" s="265">
        <v>-1</v>
      </c>
      <c r="OK5" s="264">
        <v>339.86099999999999</v>
      </c>
      <c r="OL5" s="264">
        <v>1112.6559999999999</v>
      </c>
      <c r="OM5" s="265">
        <v>-0.69454979796091498</v>
      </c>
      <c r="ON5" s="264">
        <v>2616.6460000000002</v>
      </c>
      <c r="OO5" s="264">
        <v>3464.7260000000001</v>
      </c>
      <c r="OP5" s="266">
        <v>-0.24477548873994701</v>
      </c>
      <c r="OQ5" s="264">
        <v>3578052.1202079998</v>
      </c>
      <c r="OR5" s="264">
        <v>2965411.454165</v>
      </c>
      <c r="OS5" s="265">
        <v>0.20659550133676399</v>
      </c>
      <c r="OT5" s="264">
        <v>18922906.153207</v>
      </c>
      <c r="OU5" s="264">
        <v>18780493.435258999</v>
      </c>
      <c r="OV5" s="265">
        <v>7.58301257839325E-3</v>
      </c>
      <c r="OW5" s="264">
        <v>35082611.999366</v>
      </c>
      <c r="OX5" s="264">
        <v>33046246.493625</v>
      </c>
      <c r="OY5" s="265">
        <v>6.1621688446033898E-2</v>
      </c>
      <c r="OZ5" s="264">
        <v>0</v>
      </c>
      <c r="PA5" s="264">
        <v>0</v>
      </c>
      <c r="PB5" s="265">
        <v>0</v>
      </c>
      <c r="PC5" s="264">
        <v>0</v>
      </c>
      <c r="PD5" s="264">
        <v>0</v>
      </c>
      <c r="PE5" s="265">
        <v>0</v>
      </c>
      <c r="PF5" s="264">
        <v>0</v>
      </c>
      <c r="PG5" s="264">
        <v>0</v>
      </c>
      <c r="PH5" s="265">
        <v>0</v>
      </c>
      <c r="PI5" s="264">
        <v>0</v>
      </c>
      <c r="PJ5" s="264">
        <v>0</v>
      </c>
      <c r="PK5" s="265">
        <v>0</v>
      </c>
      <c r="PL5" s="264">
        <v>0</v>
      </c>
      <c r="PM5" s="264">
        <v>0</v>
      </c>
      <c r="PN5" s="265">
        <v>0</v>
      </c>
      <c r="PO5" s="264">
        <v>0</v>
      </c>
      <c r="PP5" s="264">
        <v>0</v>
      </c>
      <c r="PQ5" s="265">
        <v>0</v>
      </c>
      <c r="PR5" s="264">
        <v>0</v>
      </c>
      <c r="PS5" s="264">
        <v>0</v>
      </c>
      <c r="PT5" s="265">
        <v>0</v>
      </c>
      <c r="PU5" s="264">
        <v>0</v>
      </c>
      <c r="PV5" s="264">
        <v>0</v>
      </c>
      <c r="PW5" s="265">
        <v>0</v>
      </c>
      <c r="PX5" s="264">
        <v>0</v>
      </c>
      <c r="PY5" s="264">
        <v>0</v>
      </c>
      <c r="PZ5" s="265">
        <v>0</v>
      </c>
      <c r="QA5" s="264">
        <v>0</v>
      </c>
      <c r="QB5" s="264">
        <v>282.13200000000001</v>
      </c>
      <c r="QC5" s="265">
        <v>-1</v>
      </c>
      <c r="QD5" s="264">
        <v>339.86099999999999</v>
      </c>
      <c r="QE5" s="264">
        <v>1394.788</v>
      </c>
      <c r="QF5" s="265">
        <v>-0.75633501291952598</v>
      </c>
      <c r="QG5" s="264">
        <v>2334.5140000000001</v>
      </c>
      <c r="QH5" s="264">
        <v>3448.9490000000001</v>
      </c>
      <c r="QI5" s="266">
        <v>-0.32312307314489103</v>
      </c>
      <c r="QJ5" s="264">
        <v>2404385.0213359999</v>
      </c>
      <c r="QK5" s="264">
        <v>2438057.4653989999</v>
      </c>
      <c r="QL5" s="265">
        <v>-1.3811177357744999E-2</v>
      </c>
      <c r="QM5" s="264">
        <v>21327291.174543001</v>
      </c>
      <c r="QN5" s="264">
        <v>21218550.900658</v>
      </c>
      <c r="QO5" s="265">
        <v>5.1247738073210503E-3</v>
      </c>
      <c r="QP5" s="264">
        <v>35048939.555303</v>
      </c>
      <c r="QQ5" s="264">
        <v>33548477.075601999</v>
      </c>
      <c r="QR5" s="265">
        <v>4.4725203958429501E-2</v>
      </c>
      <c r="QS5" s="264">
        <v>0</v>
      </c>
      <c r="QT5" s="264">
        <v>0</v>
      </c>
      <c r="QU5" s="265">
        <v>0</v>
      </c>
      <c r="QV5" s="264">
        <v>0</v>
      </c>
      <c r="QW5" s="264">
        <v>0</v>
      </c>
      <c r="QX5" s="265">
        <v>0</v>
      </c>
      <c r="QY5" s="264">
        <v>0</v>
      </c>
      <c r="QZ5" s="264">
        <v>0</v>
      </c>
      <c r="RA5" s="265">
        <v>0</v>
      </c>
      <c r="RB5" s="264">
        <v>0</v>
      </c>
      <c r="RC5" s="264">
        <v>0</v>
      </c>
      <c r="RD5" s="265">
        <v>0</v>
      </c>
      <c r="RE5" s="264">
        <v>0</v>
      </c>
      <c r="RF5" s="264">
        <v>0</v>
      </c>
      <c r="RG5" s="265">
        <v>0</v>
      </c>
      <c r="RH5" s="264">
        <v>0</v>
      </c>
      <c r="RI5" s="264">
        <v>0</v>
      </c>
      <c r="RJ5" s="265">
        <v>0</v>
      </c>
      <c r="RK5" s="264">
        <v>0</v>
      </c>
      <c r="RL5" s="264">
        <v>0</v>
      </c>
      <c r="RM5" s="265">
        <v>0</v>
      </c>
      <c r="RN5" s="264">
        <v>0</v>
      </c>
      <c r="RO5" s="264">
        <v>0</v>
      </c>
      <c r="RP5" s="265">
        <v>0</v>
      </c>
      <c r="RQ5" s="264">
        <v>0</v>
      </c>
      <c r="RR5" s="264">
        <v>0</v>
      </c>
      <c r="RS5" s="265">
        <v>0</v>
      </c>
      <c r="RT5" s="264">
        <v>0</v>
      </c>
      <c r="RU5" s="264">
        <v>275.41500000000002</v>
      </c>
      <c r="RV5" s="265">
        <v>-1</v>
      </c>
      <c r="RW5" s="264">
        <v>339.86099999999999</v>
      </c>
      <c r="RX5" s="264">
        <v>1670.203</v>
      </c>
      <c r="RY5" s="265">
        <v>-0.79651515414593299</v>
      </c>
      <c r="RZ5" s="264">
        <v>2059.0990000000002</v>
      </c>
      <c r="SA5" s="264">
        <v>3440.527</v>
      </c>
      <c r="SB5" s="266">
        <v>-0.40151639559869801</v>
      </c>
      <c r="SC5" s="264">
        <v>1895084.1001530001</v>
      </c>
      <c r="SD5" s="264">
        <v>2170205.7400830002</v>
      </c>
      <c r="SE5" s="265">
        <v>-0.12677214645993801</v>
      </c>
      <c r="SF5" s="264">
        <v>23222375.274696</v>
      </c>
      <c r="SG5" s="264">
        <v>23388756.640741002</v>
      </c>
      <c r="SH5" s="265">
        <v>-7.11373283328714E-3</v>
      </c>
      <c r="SI5" s="264">
        <v>34773817.915372998</v>
      </c>
      <c r="SJ5" s="264">
        <v>34388344.049497001</v>
      </c>
      <c r="SK5" s="265">
        <v>1.1209433793065601E-2</v>
      </c>
      <c r="SL5" s="264">
        <v>0</v>
      </c>
      <c r="SM5" s="264">
        <v>0</v>
      </c>
      <c r="SN5" s="265">
        <v>0</v>
      </c>
      <c r="SO5" s="264">
        <v>0</v>
      </c>
      <c r="SP5" s="264">
        <v>0</v>
      </c>
      <c r="SQ5" s="265">
        <v>0</v>
      </c>
      <c r="SR5" s="264">
        <v>0</v>
      </c>
      <c r="SS5" s="264">
        <v>0</v>
      </c>
      <c r="ST5" s="265">
        <v>0</v>
      </c>
      <c r="SU5" s="264">
        <v>0</v>
      </c>
      <c r="SV5" s="264">
        <v>0</v>
      </c>
      <c r="SW5" s="265">
        <v>0</v>
      </c>
      <c r="SX5" s="264">
        <v>0</v>
      </c>
      <c r="SY5" s="264">
        <v>0</v>
      </c>
      <c r="SZ5" s="265">
        <v>0</v>
      </c>
      <c r="TA5" s="264">
        <v>0</v>
      </c>
      <c r="TB5" s="264">
        <v>0</v>
      </c>
      <c r="TC5" s="265">
        <v>0</v>
      </c>
      <c r="TD5" s="264">
        <v>0</v>
      </c>
      <c r="TE5" s="264">
        <v>0</v>
      </c>
      <c r="TF5" s="265">
        <v>0</v>
      </c>
      <c r="TG5" s="264">
        <v>0</v>
      </c>
      <c r="TH5" s="264">
        <v>0</v>
      </c>
      <c r="TI5" s="265">
        <v>0</v>
      </c>
      <c r="TJ5" s="264">
        <v>0</v>
      </c>
      <c r="TK5" s="264">
        <v>0</v>
      </c>
      <c r="TL5" s="265">
        <v>0</v>
      </c>
      <c r="TM5" s="264">
        <v>0</v>
      </c>
      <c r="TN5" s="264">
        <v>290.60300000000001</v>
      </c>
      <c r="TO5" s="265">
        <v>-1</v>
      </c>
      <c r="TP5" s="264">
        <v>339.86099999999999</v>
      </c>
      <c r="TQ5" s="264">
        <v>1960.806</v>
      </c>
      <c r="TR5" s="265">
        <v>-0.82667280699875501</v>
      </c>
      <c r="TS5" s="264">
        <v>1768.4960000000001</v>
      </c>
      <c r="TT5" s="264">
        <v>3429.14</v>
      </c>
      <c r="TU5" s="266">
        <v>-0.48427419119662701</v>
      </c>
      <c r="TV5" s="264">
        <v>1781807.04951</v>
      </c>
      <c r="TW5" s="264">
        <v>1809467.52568</v>
      </c>
      <c r="TX5" s="265">
        <v>-1.52865280959409E-2</v>
      </c>
      <c r="TY5" s="264">
        <v>25004182.324205998</v>
      </c>
      <c r="TZ5" s="264">
        <v>25198224.166421</v>
      </c>
      <c r="UA5" s="265">
        <v>-7.70061576297812E-3</v>
      </c>
      <c r="UB5" s="264">
        <v>34746157.439203002</v>
      </c>
      <c r="UC5" s="264">
        <v>35169311.265188999</v>
      </c>
      <c r="UD5" s="265">
        <v>-1.2031905396021799E-2</v>
      </c>
      <c r="UE5" s="264">
        <v>0</v>
      </c>
      <c r="UF5" s="264">
        <v>0</v>
      </c>
      <c r="UG5" s="265">
        <v>0</v>
      </c>
      <c r="UH5" s="264">
        <v>0</v>
      </c>
      <c r="UI5" s="264">
        <v>0</v>
      </c>
      <c r="UJ5" s="265">
        <v>0</v>
      </c>
      <c r="UK5" s="264">
        <v>0</v>
      </c>
      <c r="UL5" s="264">
        <v>0</v>
      </c>
      <c r="UM5" s="265">
        <v>0</v>
      </c>
      <c r="UN5" s="264">
        <v>0</v>
      </c>
      <c r="UO5" s="264">
        <v>0</v>
      </c>
      <c r="UP5" s="265">
        <v>0</v>
      </c>
      <c r="UQ5" s="264">
        <v>0</v>
      </c>
      <c r="UR5" s="264">
        <v>0</v>
      </c>
      <c r="US5" s="265">
        <v>0</v>
      </c>
      <c r="UT5" s="264">
        <v>0</v>
      </c>
      <c r="UU5" s="264">
        <v>0</v>
      </c>
      <c r="UV5" s="265">
        <v>0</v>
      </c>
      <c r="UW5" s="264">
        <v>0</v>
      </c>
      <c r="UX5" s="264">
        <v>0</v>
      </c>
      <c r="UY5" s="265">
        <v>0</v>
      </c>
      <c r="UZ5" s="264">
        <v>0</v>
      </c>
      <c r="VA5" s="264">
        <v>0</v>
      </c>
      <c r="VB5" s="265">
        <v>0</v>
      </c>
      <c r="VC5" s="264">
        <v>0</v>
      </c>
      <c r="VD5" s="264">
        <v>0</v>
      </c>
      <c r="VE5" s="265">
        <v>0</v>
      </c>
      <c r="VF5" s="264">
        <v>0</v>
      </c>
      <c r="VG5" s="264">
        <v>281.81700000000001</v>
      </c>
      <c r="VH5" s="265">
        <v>-1</v>
      </c>
      <c r="VI5" s="264">
        <v>339.86099999999999</v>
      </c>
      <c r="VJ5" s="264">
        <v>2242.623</v>
      </c>
      <c r="VK5" s="265">
        <v>-0.84845379718303104</v>
      </c>
      <c r="VL5" s="264">
        <v>1486.6790000000001</v>
      </c>
      <c r="VM5" s="264">
        <v>3421.3270000000002</v>
      </c>
      <c r="VN5" s="266">
        <v>-0.56546714184291702</v>
      </c>
    </row>
    <row r="6" spans="1:586">
      <c r="A6" s="270" t="s">
        <v>3</v>
      </c>
      <c r="B6" s="264">
        <v>5127963.6950000003</v>
      </c>
      <c r="C6" s="264">
        <v>5042863.8449999997</v>
      </c>
      <c r="D6" s="265">
        <v>1.6875301934708601E-2</v>
      </c>
      <c r="E6" s="264">
        <v>34858357.123999998</v>
      </c>
      <c r="F6" s="264">
        <v>37477901.706</v>
      </c>
      <c r="G6" s="265">
        <v>-6.9895710879155998E-2</v>
      </c>
      <c r="H6" s="264">
        <v>52027883.001000002</v>
      </c>
      <c r="I6" s="264">
        <v>55689890.035999998</v>
      </c>
      <c r="J6" s="265">
        <v>-6.5757124545096801E-2</v>
      </c>
      <c r="K6" s="264">
        <v>0</v>
      </c>
      <c r="L6" s="264">
        <v>0</v>
      </c>
      <c r="M6" s="265">
        <v>0</v>
      </c>
      <c r="N6" s="264">
        <v>0</v>
      </c>
      <c r="O6" s="264">
        <v>0</v>
      </c>
      <c r="P6" s="265">
        <v>0</v>
      </c>
      <c r="Q6" s="264">
        <v>0</v>
      </c>
      <c r="R6" s="264">
        <v>0</v>
      </c>
      <c r="S6" s="265">
        <v>0</v>
      </c>
      <c r="T6" s="264">
        <v>0</v>
      </c>
      <c r="U6" s="264">
        <v>0</v>
      </c>
      <c r="V6" s="265">
        <v>0</v>
      </c>
      <c r="W6" s="264">
        <v>0</v>
      </c>
      <c r="X6" s="264">
        <v>0</v>
      </c>
      <c r="Y6" s="265">
        <v>0</v>
      </c>
      <c r="Z6" s="264">
        <v>0</v>
      </c>
      <c r="AA6" s="264">
        <v>0</v>
      </c>
      <c r="AB6" s="265">
        <v>0</v>
      </c>
      <c r="AC6" s="264">
        <v>0</v>
      </c>
      <c r="AD6" s="264">
        <v>0</v>
      </c>
      <c r="AE6" s="265">
        <v>0</v>
      </c>
      <c r="AF6" s="264">
        <v>0</v>
      </c>
      <c r="AG6" s="264">
        <v>0</v>
      </c>
      <c r="AH6" s="265">
        <v>0</v>
      </c>
      <c r="AI6" s="264">
        <v>0</v>
      </c>
      <c r="AJ6" s="264">
        <v>0</v>
      </c>
      <c r="AK6" s="265">
        <v>0</v>
      </c>
      <c r="AL6" s="264">
        <v>0</v>
      </c>
      <c r="AM6" s="264">
        <v>0</v>
      </c>
      <c r="AN6" s="265">
        <v>0</v>
      </c>
      <c r="AO6" s="264">
        <v>0</v>
      </c>
      <c r="AP6" s="264">
        <v>0</v>
      </c>
      <c r="AQ6" s="265">
        <v>0</v>
      </c>
      <c r="AR6" s="264">
        <v>0</v>
      </c>
      <c r="AS6" s="264">
        <v>0</v>
      </c>
      <c r="AT6" s="266">
        <v>0</v>
      </c>
      <c r="AU6" s="264">
        <v>5016585.2709999997</v>
      </c>
      <c r="AV6" s="264">
        <v>4589367.7029999997</v>
      </c>
      <c r="AW6" s="265">
        <v>9.3088546319950394E-2</v>
      </c>
      <c r="AX6" s="264">
        <v>39874942.395000003</v>
      </c>
      <c r="AY6" s="264">
        <v>42067269.409000002</v>
      </c>
      <c r="AZ6" s="265">
        <v>-5.2114792445524499E-2</v>
      </c>
      <c r="BA6" s="264">
        <v>52455100.568999998</v>
      </c>
      <c r="BB6" s="264">
        <v>55431890.615999997</v>
      </c>
      <c r="BC6" s="265">
        <v>-5.3701759292705202E-2</v>
      </c>
      <c r="BD6" s="264">
        <v>0</v>
      </c>
      <c r="BE6" s="264">
        <v>0</v>
      </c>
      <c r="BF6" s="265">
        <v>0</v>
      </c>
      <c r="BG6" s="264">
        <v>0</v>
      </c>
      <c r="BH6" s="264">
        <v>0</v>
      </c>
      <c r="BI6" s="265">
        <v>0</v>
      </c>
      <c r="BJ6" s="264">
        <v>0</v>
      </c>
      <c r="BK6" s="264">
        <v>0</v>
      </c>
      <c r="BL6" s="265">
        <v>0</v>
      </c>
      <c r="BM6" s="264">
        <v>0</v>
      </c>
      <c r="BN6" s="264">
        <v>0</v>
      </c>
      <c r="BO6" s="265">
        <v>0</v>
      </c>
      <c r="BP6" s="264">
        <v>0</v>
      </c>
      <c r="BQ6" s="264">
        <v>0</v>
      </c>
      <c r="BR6" s="265">
        <v>0</v>
      </c>
      <c r="BS6" s="264">
        <v>0</v>
      </c>
      <c r="BT6" s="264">
        <v>0</v>
      </c>
      <c r="BU6" s="265">
        <v>0</v>
      </c>
      <c r="BV6" s="264">
        <v>0</v>
      </c>
      <c r="BW6" s="264">
        <v>0</v>
      </c>
      <c r="BX6" s="265">
        <v>0</v>
      </c>
      <c r="BY6" s="264">
        <v>0</v>
      </c>
      <c r="BZ6" s="264">
        <v>0</v>
      </c>
      <c r="CA6" s="265">
        <v>0</v>
      </c>
      <c r="CB6" s="264">
        <v>0</v>
      </c>
      <c r="CC6" s="264">
        <v>0</v>
      </c>
      <c r="CD6" s="265">
        <v>0</v>
      </c>
      <c r="CE6" s="264">
        <v>0</v>
      </c>
      <c r="CF6" s="264">
        <v>0</v>
      </c>
      <c r="CG6" s="265">
        <v>0</v>
      </c>
      <c r="CH6" s="264">
        <v>0</v>
      </c>
      <c r="CI6" s="264">
        <v>0</v>
      </c>
      <c r="CJ6" s="265">
        <v>0</v>
      </c>
      <c r="CK6" s="264">
        <v>0</v>
      </c>
      <c r="CL6" s="264">
        <v>0</v>
      </c>
      <c r="CM6" s="266">
        <v>0</v>
      </c>
      <c r="CN6" s="264">
        <v>4636156.5559999999</v>
      </c>
      <c r="CO6" s="264">
        <v>3784160.4879999999</v>
      </c>
      <c r="CP6" s="265">
        <v>0.22514797422090699</v>
      </c>
      <c r="CQ6" s="264">
        <v>44511098.950999998</v>
      </c>
      <c r="CR6" s="264">
        <v>45851429.897</v>
      </c>
      <c r="CS6" s="265">
        <v>-2.9232042468706101E-2</v>
      </c>
      <c r="CT6" s="264">
        <v>53307096.637000002</v>
      </c>
      <c r="CU6" s="264">
        <v>55194712.729000002</v>
      </c>
      <c r="CV6" s="265">
        <v>-3.41992194300927E-2</v>
      </c>
      <c r="CW6" s="264">
        <v>0</v>
      </c>
      <c r="CX6" s="264">
        <v>0</v>
      </c>
      <c r="CY6" s="265">
        <v>0</v>
      </c>
      <c r="CZ6" s="264">
        <v>0</v>
      </c>
      <c r="DA6" s="264">
        <v>0</v>
      </c>
      <c r="DB6" s="265">
        <v>0</v>
      </c>
      <c r="DC6" s="264">
        <v>0</v>
      </c>
      <c r="DD6" s="264">
        <v>0</v>
      </c>
      <c r="DE6" s="265">
        <v>0</v>
      </c>
      <c r="DF6" s="264">
        <v>0</v>
      </c>
      <c r="DG6" s="264">
        <v>0</v>
      </c>
      <c r="DH6" s="265">
        <v>0</v>
      </c>
      <c r="DI6" s="264">
        <v>0</v>
      </c>
      <c r="DJ6" s="264">
        <v>0</v>
      </c>
      <c r="DK6" s="265">
        <v>0</v>
      </c>
      <c r="DL6" s="264">
        <v>0</v>
      </c>
      <c r="DM6" s="264">
        <v>0</v>
      </c>
      <c r="DN6" s="265">
        <v>0</v>
      </c>
      <c r="DO6" s="264">
        <v>0</v>
      </c>
      <c r="DP6" s="264">
        <v>0</v>
      </c>
      <c r="DQ6" s="265">
        <v>0</v>
      </c>
      <c r="DR6" s="264">
        <v>0</v>
      </c>
      <c r="DS6" s="264">
        <v>0</v>
      </c>
      <c r="DT6" s="265">
        <v>0</v>
      </c>
      <c r="DU6" s="264">
        <v>0</v>
      </c>
      <c r="DV6" s="264">
        <v>0</v>
      </c>
      <c r="DW6" s="265">
        <v>0</v>
      </c>
      <c r="DX6" s="264">
        <v>0</v>
      </c>
      <c r="DY6" s="264">
        <v>0</v>
      </c>
      <c r="DZ6" s="265">
        <v>0</v>
      </c>
      <c r="EA6" s="264">
        <v>0</v>
      </c>
      <c r="EB6" s="264">
        <v>0</v>
      </c>
      <c r="EC6" s="265">
        <v>0</v>
      </c>
      <c r="ED6" s="264">
        <v>0</v>
      </c>
      <c r="EE6" s="264">
        <v>0</v>
      </c>
      <c r="EF6" s="266">
        <v>0</v>
      </c>
      <c r="EG6" s="264">
        <v>3631614.6009999998</v>
      </c>
      <c r="EH6" s="264">
        <v>3783657.0109999999</v>
      </c>
      <c r="EI6" s="265">
        <v>-4.0183983262218601E-2</v>
      </c>
      <c r="EJ6" s="264">
        <v>48142713.552000001</v>
      </c>
      <c r="EK6" s="264">
        <v>49635086.908</v>
      </c>
      <c r="EL6" s="265">
        <v>-3.0066903252655802E-2</v>
      </c>
      <c r="EM6" s="264">
        <v>53155054.226999998</v>
      </c>
      <c r="EN6" s="264">
        <v>54796276.851999998</v>
      </c>
      <c r="EO6" s="265">
        <v>-2.9951352889043902E-2</v>
      </c>
      <c r="EP6" s="264">
        <v>0</v>
      </c>
      <c r="EQ6" s="264">
        <v>0</v>
      </c>
      <c r="ER6" s="265">
        <v>0</v>
      </c>
      <c r="ES6" s="264">
        <v>0</v>
      </c>
      <c r="ET6" s="264">
        <v>0</v>
      </c>
      <c r="EU6" s="265">
        <v>0</v>
      </c>
      <c r="EV6" s="264">
        <v>0</v>
      </c>
      <c r="EW6" s="264">
        <v>0</v>
      </c>
      <c r="EX6" s="265">
        <v>0</v>
      </c>
      <c r="EY6" s="264">
        <v>0</v>
      </c>
      <c r="EZ6" s="264">
        <v>0</v>
      </c>
      <c r="FA6" s="265">
        <v>0</v>
      </c>
      <c r="FB6" s="264">
        <v>0</v>
      </c>
      <c r="FC6" s="264">
        <v>0</v>
      </c>
      <c r="FD6" s="265">
        <v>0</v>
      </c>
      <c r="FE6" s="264">
        <v>0</v>
      </c>
      <c r="FF6" s="264">
        <v>0</v>
      </c>
      <c r="FG6" s="265">
        <v>0</v>
      </c>
      <c r="FH6" s="264">
        <v>0</v>
      </c>
      <c r="FI6" s="264">
        <v>0</v>
      </c>
      <c r="FJ6" s="265">
        <v>0</v>
      </c>
      <c r="FK6" s="264">
        <v>0</v>
      </c>
      <c r="FL6" s="264">
        <v>0</v>
      </c>
      <c r="FM6" s="265">
        <v>0</v>
      </c>
      <c r="FN6" s="264">
        <v>0</v>
      </c>
      <c r="FO6" s="264">
        <v>0</v>
      </c>
      <c r="FP6" s="265">
        <v>0</v>
      </c>
      <c r="FQ6" s="264">
        <v>0</v>
      </c>
      <c r="FR6" s="264">
        <v>0</v>
      </c>
      <c r="FS6" s="265">
        <v>0</v>
      </c>
      <c r="FT6" s="264">
        <v>0</v>
      </c>
      <c r="FU6" s="264">
        <v>0</v>
      </c>
      <c r="FV6" s="265">
        <v>0</v>
      </c>
      <c r="FW6" s="264">
        <v>0</v>
      </c>
      <c r="FX6" s="264">
        <v>0</v>
      </c>
      <c r="FY6" s="266">
        <v>0</v>
      </c>
      <c r="FZ6" s="264">
        <v>4248089.3849999998</v>
      </c>
      <c r="GA6" s="264">
        <v>5012340.6749999998</v>
      </c>
      <c r="GB6" s="265">
        <v>-0.15247393175245399</v>
      </c>
      <c r="GC6" s="264">
        <v>52390802.936999999</v>
      </c>
      <c r="GD6" s="264">
        <v>54647427.582999997</v>
      </c>
      <c r="GE6" s="265">
        <v>-4.1294252004315801E-2</v>
      </c>
      <c r="GF6" s="264">
        <v>52390802.936999999</v>
      </c>
      <c r="GG6" s="264">
        <v>54647427.582999997</v>
      </c>
      <c r="GH6" s="265">
        <v>-4.1294252004315801E-2</v>
      </c>
      <c r="GI6" s="264">
        <v>0</v>
      </c>
      <c r="GJ6" s="264">
        <v>0</v>
      </c>
      <c r="GK6" s="265">
        <v>0</v>
      </c>
      <c r="GL6" s="264">
        <v>0</v>
      </c>
      <c r="GM6" s="264">
        <v>0</v>
      </c>
      <c r="GN6" s="265">
        <v>0</v>
      </c>
      <c r="GO6" s="264">
        <v>0</v>
      </c>
      <c r="GP6" s="264">
        <v>0</v>
      </c>
      <c r="GQ6" s="265">
        <v>0</v>
      </c>
      <c r="GR6" s="264">
        <v>0</v>
      </c>
      <c r="GS6" s="264">
        <v>0</v>
      </c>
      <c r="GT6" s="265">
        <v>0</v>
      </c>
      <c r="GU6" s="264">
        <v>0</v>
      </c>
      <c r="GV6" s="264">
        <v>0</v>
      </c>
      <c r="GW6" s="265">
        <v>0</v>
      </c>
      <c r="GX6" s="264">
        <v>0</v>
      </c>
      <c r="GY6" s="264">
        <v>0</v>
      </c>
      <c r="GZ6" s="265">
        <v>0</v>
      </c>
      <c r="HA6" s="264">
        <v>0</v>
      </c>
      <c r="HB6" s="264">
        <v>0</v>
      </c>
      <c r="HC6" s="265">
        <v>0</v>
      </c>
      <c r="HD6" s="264">
        <v>0</v>
      </c>
      <c r="HE6" s="264">
        <v>0</v>
      </c>
      <c r="HF6" s="265">
        <v>0</v>
      </c>
      <c r="HG6" s="264">
        <v>0</v>
      </c>
      <c r="HH6" s="264">
        <v>0</v>
      </c>
      <c r="HI6" s="265">
        <v>0</v>
      </c>
      <c r="HJ6" s="264">
        <v>0</v>
      </c>
      <c r="HK6" s="264">
        <v>0</v>
      </c>
      <c r="HL6" s="265">
        <v>0</v>
      </c>
      <c r="HM6" s="264">
        <v>0</v>
      </c>
      <c r="HN6" s="264">
        <v>0</v>
      </c>
      <c r="HO6" s="265">
        <v>0</v>
      </c>
      <c r="HP6" s="264">
        <v>0</v>
      </c>
      <c r="HQ6" s="264">
        <v>0</v>
      </c>
      <c r="HR6" s="266">
        <v>0</v>
      </c>
      <c r="HS6" s="264">
        <v>5226016.4349999996</v>
      </c>
      <c r="HT6" s="264">
        <v>5179885.926</v>
      </c>
      <c r="HU6" s="265">
        <v>8.9056997893431199E-3</v>
      </c>
      <c r="HV6" s="264">
        <v>5226016.4349999996</v>
      </c>
      <c r="HW6" s="264">
        <v>5179885.926</v>
      </c>
      <c r="HX6" s="265">
        <v>8.9056997893431199E-3</v>
      </c>
      <c r="HY6" s="264">
        <v>52436933.446000002</v>
      </c>
      <c r="HZ6" s="264">
        <v>54715257.572999999</v>
      </c>
      <c r="IA6" s="265">
        <v>-4.1639649122738799E-2</v>
      </c>
      <c r="IB6" s="264">
        <v>0</v>
      </c>
      <c r="IC6" s="264">
        <v>0</v>
      </c>
      <c r="ID6" s="265">
        <v>0</v>
      </c>
      <c r="IE6" s="264">
        <v>0</v>
      </c>
      <c r="IF6" s="264">
        <v>0</v>
      </c>
      <c r="IG6" s="265">
        <v>0</v>
      </c>
      <c r="IH6" s="264">
        <v>0</v>
      </c>
      <c r="II6" s="264">
        <v>0</v>
      </c>
      <c r="IJ6" s="265">
        <v>0</v>
      </c>
      <c r="IK6" s="264">
        <v>0</v>
      </c>
      <c r="IL6" s="264">
        <v>0</v>
      </c>
      <c r="IM6" s="265">
        <v>0</v>
      </c>
      <c r="IN6" s="264">
        <v>0</v>
      </c>
      <c r="IO6" s="264">
        <v>0</v>
      </c>
      <c r="IP6" s="265">
        <v>0</v>
      </c>
      <c r="IQ6" s="264">
        <v>0</v>
      </c>
      <c r="IR6" s="264">
        <v>0</v>
      </c>
      <c r="IS6" s="265">
        <v>0</v>
      </c>
      <c r="IT6" s="264">
        <v>0</v>
      </c>
      <c r="IU6" s="264">
        <v>0</v>
      </c>
      <c r="IV6" s="265">
        <v>0</v>
      </c>
      <c r="IW6" s="264">
        <v>0</v>
      </c>
      <c r="IX6" s="264">
        <v>0</v>
      </c>
      <c r="IY6" s="265">
        <v>0</v>
      </c>
      <c r="IZ6" s="264">
        <v>0</v>
      </c>
      <c r="JA6" s="264">
        <v>0</v>
      </c>
      <c r="JB6" s="265">
        <v>0</v>
      </c>
      <c r="JC6" s="264">
        <v>0</v>
      </c>
      <c r="JD6" s="264">
        <v>0</v>
      </c>
      <c r="JE6" s="265">
        <v>0</v>
      </c>
      <c r="JF6" s="264">
        <v>0</v>
      </c>
      <c r="JG6" s="264">
        <v>0</v>
      </c>
      <c r="JH6" s="265">
        <v>0</v>
      </c>
      <c r="JI6" s="264">
        <v>0</v>
      </c>
      <c r="JJ6" s="264">
        <v>0</v>
      </c>
      <c r="JK6" s="266">
        <v>0</v>
      </c>
      <c r="JL6" s="264">
        <v>4737450.693</v>
      </c>
      <c r="JM6" s="264">
        <v>4529278.0810000002</v>
      </c>
      <c r="JN6" s="265">
        <v>4.5961543600793499E-2</v>
      </c>
      <c r="JO6" s="264">
        <v>9963467.1280000005</v>
      </c>
      <c r="JP6" s="264">
        <v>9709164.0069999993</v>
      </c>
      <c r="JQ6" s="265">
        <v>2.6192071821699199E-2</v>
      </c>
      <c r="JR6" s="264">
        <v>52645106.057999998</v>
      </c>
      <c r="JS6" s="264">
        <v>54624050.818000004</v>
      </c>
      <c r="JT6" s="265">
        <v>-3.6228451210870198E-2</v>
      </c>
      <c r="JU6" s="264">
        <v>0</v>
      </c>
      <c r="JV6" s="264">
        <v>0</v>
      </c>
      <c r="JW6" s="265">
        <v>0</v>
      </c>
      <c r="JX6" s="264">
        <v>0</v>
      </c>
      <c r="JY6" s="264">
        <v>0</v>
      </c>
      <c r="JZ6" s="265">
        <v>0</v>
      </c>
      <c r="KA6" s="264">
        <v>0</v>
      </c>
      <c r="KB6" s="264">
        <v>0</v>
      </c>
      <c r="KC6" s="265">
        <v>0</v>
      </c>
      <c r="KD6" s="264">
        <v>0</v>
      </c>
      <c r="KE6" s="264">
        <v>0</v>
      </c>
      <c r="KF6" s="265">
        <v>0</v>
      </c>
      <c r="KG6" s="264">
        <v>0</v>
      </c>
      <c r="KH6" s="264">
        <v>0</v>
      </c>
      <c r="KI6" s="265">
        <v>0</v>
      </c>
      <c r="KJ6" s="264">
        <v>0</v>
      </c>
      <c r="KK6" s="264">
        <v>0</v>
      </c>
      <c r="KL6" s="265">
        <v>0</v>
      </c>
      <c r="KM6" s="264">
        <v>0</v>
      </c>
      <c r="KN6" s="264">
        <v>0</v>
      </c>
      <c r="KO6" s="265">
        <v>0</v>
      </c>
      <c r="KP6" s="264">
        <v>0</v>
      </c>
      <c r="KQ6" s="264">
        <v>0</v>
      </c>
      <c r="KR6" s="265">
        <v>0</v>
      </c>
      <c r="KS6" s="264">
        <v>0</v>
      </c>
      <c r="KT6" s="264">
        <v>0</v>
      </c>
      <c r="KU6" s="265">
        <v>0</v>
      </c>
      <c r="KV6" s="264">
        <v>0</v>
      </c>
      <c r="KW6" s="264">
        <v>0</v>
      </c>
      <c r="KX6" s="265">
        <v>0</v>
      </c>
      <c r="KY6" s="264">
        <v>0</v>
      </c>
      <c r="KZ6" s="264">
        <v>0</v>
      </c>
      <c r="LA6" s="265">
        <v>0</v>
      </c>
      <c r="LB6" s="264">
        <v>0</v>
      </c>
      <c r="LC6" s="264">
        <v>0</v>
      </c>
      <c r="LD6" s="266">
        <v>0</v>
      </c>
      <c r="LE6" s="264">
        <v>4877991.96</v>
      </c>
      <c r="LF6" s="264">
        <v>3507782.4509999999</v>
      </c>
      <c r="LG6" s="265">
        <v>0.39061986543931199</v>
      </c>
      <c r="LH6" s="264">
        <v>14841459.088</v>
      </c>
      <c r="LI6" s="264">
        <v>13216946.458000001</v>
      </c>
      <c r="LJ6" s="265">
        <v>0.122911342280327</v>
      </c>
      <c r="LK6" s="264">
        <v>54015315.567000002</v>
      </c>
      <c r="LL6" s="264">
        <v>53003075.447999999</v>
      </c>
      <c r="LM6" s="265">
        <v>1.9097761977851398E-2</v>
      </c>
      <c r="LN6" s="264">
        <v>0</v>
      </c>
      <c r="LO6" s="264">
        <v>0</v>
      </c>
      <c r="LP6" s="265">
        <v>0</v>
      </c>
      <c r="LQ6" s="264">
        <v>0</v>
      </c>
      <c r="LR6" s="264">
        <v>0</v>
      </c>
      <c r="LS6" s="265">
        <v>0</v>
      </c>
      <c r="LT6" s="264">
        <v>0</v>
      </c>
      <c r="LU6" s="264">
        <v>0</v>
      </c>
      <c r="LV6" s="265">
        <v>0</v>
      </c>
      <c r="LW6" s="264">
        <v>0</v>
      </c>
      <c r="LX6" s="264">
        <v>0</v>
      </c>
      <c r="LY6" s="265">
        <v>0</v>
      </c>
      <c r="LZ6" s="264">
        <v>0</v>
      </c>
      <c r="MA6" s="264">
        <v>0</v>
      </c>
      <c r="MB6" s="265">
        <v>0</v>
      </c>
      <c r="MC6" s="264">
        <v>0</v>
      </c>
      <c r="MD6" s="264">
        <v>0</v>
      </c>
      <c r="ME6" s="265">
        <v>0</v>
      </c>
      <c r="MF6" s="264">
        <v>0</v>
      </c>
      <c r="MG6" s="264">
        <v>0</v>
      </c>
      <c r="MH6" s="265">
        <v>0</v>
      </c>
      <c r="MI6" s="264">
        <v>0</v>
      </c>
      <c r="MJ6" s="264">
        <v>0</v>
      </c>
      <c r="MK6" s="265">
        <v>0</v>
      </c>
      <c r="ML6" s="264">
        <v>0</v>
      </c>
      <c r="MM6" s="264">
        <v>0</v>
      </c>
      <c r="MN6" s="265">
        <v>0</v>
      </c>
      <c r="MO6" s="264">
        <v>0</v>
      </c>
      <c r="MP6" s="264">
        <v>0</v>
      </c>
      <c r="MQ6" s="265">
        <v>0</v>
      </c>
      <c r="MR6" s="264">
        <v>0</v>
      </c>
      <c r="MS6" s="264">
        <v>0</v>
      </c>
      <c r="MT6" s="265">
        <v>0</v>
      </c>
      <c r="MU6" s="264">
        <v>0</v>
      </c>
      <c r="MV6" s="264">
        <v>0</v>
      </c>
      <c r="MW6" s="266">
        <v>0</v>
      </c>
      <c r="MX6" s="264">
        <v>2951069.1239999998</v>
      </c>
      <c r="MY6" s="264">
        <v>3525863.7629999998</v>
      </c>
      <c r="MZ6" s="265">
        <v>-0.16302236207531001</v>
      </c>
      <c r="NA6" s="264">
        <v>17792528.212000001</v>
      </c>
      <c r="NB6" s="264">
        <v>16742810.221000001</v>
      </c>
      <c r="NC6" s="265">
        <v>6.2696642746590495E-2</v>
      </c>
      <c r="ND6" s="264">
        <v>53440520.928000003</v>
      </c>
      <c r="NE6" s="264">
        <v>51932967.508000001</v>
      </c>
      <c r="NF6" s="265">
        <v>2.9028832595937699E-2</v>
      </c>
      <c r="NG6" s="264">
        <v>0</v>
      </c>
      <c r="NH6" s="264">
        <v>0</v>
      </c>
      <c r="NI6" s="265">
        <v>0</v>
      </c>
      <c r="NJ6" s="264">
        <v>0</v>
      </c>
      <c r="NK6" s="264">
        <v>0</v>
      </c>
      <c r="NL6" s="265">
        <v>0</v>
      </c>
      <c r="NM6" s="264">
        <v>0</v>
      </c>
      <c r="NN6" s="264">
        <v>0</v>
      </c>
      <c r="NO6" s="265">
        <v>0</v>
      </c>
      <c r="NP6" s="264">
        <v>0</v>
      </c>
      <c r="NQ6" s="264">
        <v>0</v>
      </c>
      <c r="NR6" s="265">
        <v>0</v>
      </c>
      <c r="NS6" s="264">
        <v>0</v>
      </c>
      <c r="NT6" s="264">
        <v>0</v>
      </c>
      <c r="NU6" s="265">
        <v>0</v>
      </c>
      <c r="NV6" s="264">
        <v>0</v>
      </c>
      <c r="NW6" s="264">
        <v>0</v>
      </c>
      <c r="NX6" s="265">
        <v>0</v>
      </c>
      <c r="NY6" s="264">
        <v>0</v>
      </c>
      <c r="NZ6" s="264">
        <v>0</v>
      </c>
      <c r="OA6" s="265">
        <v>0</v>
      </c>
      <c r="OB6" s="264">
        <v>0</v>
      </c>
      <c r="OC6" s="264">
        <v>0</v>
      </c>
      <c r="OD6" s="265">
        <v>0</v>
      </c>
      <c r="OE6" s="264">
        <v>0</v>
      </c>
      <c r="OF6" s="264">
        <v>0</v>
      </c>
      <c r="OG6" s="265">
        <v>0</v>
      </c>
      <c r="OH6" s="264">
        <v>0</v>
      </c>
      <c r="OI6" s="264">
        <v>0</v>
      </c>
      <c r="OJ6" s="265">
        <v>0</v>
      </c>
      <c r="OK6" s="264">
        <v>0</v>
      </c>
      <c r="OL6" s="264">
        <v>0</v>
      </c>
      <c r="OM6" s="265">
        <v>0</v>
      </c>
      <c r="ON6" s="264">
        <v>0</v>
      </c>
      <c r="OO6" s="264">
        <v>0</v>
      </c>
      <c r="OP6" s="266">
        <v>0</v>
      </c>
      <c r="OQ6" s="264">
        <v>3062480.1869999999</v>
      </c>
      <c r="OR6" s="264">
        <v>3543073.2919999999</v>
      </c>
      <c r="OS6" s="265">
        <v>-0.135643004079296</v>
      </c>
      <c r="OT6" s="264">
        <v>20855008.399</v>
      </c>
      <c r="OU6" s="264">
        <v>20285883.513</v>
      </c>
      <c r="OV6" s="265">
        <v>2.8055218084796898E-2</v>
      </c>
      <c r="OW6" s="264">
        <v>52959927.822999999</v>
      </c>
      <c r="OX6" s="264">
        <v>51706927.741999999</v>
      </c>
      <c r="OY6" s="265">
        <v>2.4232731197104701E-2</v>
      </c>
      <c r="OZ6" s="264">
        <v>0</v>
      </c>
      <c r="PA6" s="264">
        <v>0</v>
      </c>
      <c r="PB6" s="265">
        <v>0</v>
      </c>
      <c r="PC6" s="264">
        <v>0</v>
      </c>
      <c r="PD6" s="264">
        <v>0</v>
      </c>
      <c r="PE6" s="265">
        <v>0</v>
      </c>
      <c r="PF6" s="264">
        <v>0</v>
      </c>
      <c r="PG6" s="264">
        <v>0</v>
      </c>
      <c r="PH6" s="265">
        <v>0</v>
      </c>
      <c r="PI6" s="264">
        <v>0</v>
      </c>
      <c r="PJ6" s="264">
        <v>0</v>
      </c>
      <c r="PK6" s="265">
        <v>0</v>
      </c>
      <c r="PL6" s="264">
        <v>0</v>
      </c>
      <c r="PM6" s="264">
        <v>0</v>
      </c>
      <c r="PN6" s="265">
        <v>0</v>
      </c>
      <c r="PO6" s="264">
        <v>0</v>
      </c>
      <c r="PP6" s="264">
        <v>0</v>
      </c>
      <c r="PQ6" s="265">
        <v>0</v>
      </c>
      <c r="PR6" s="264">
        <v>0</v>
      </c>
      <c r="PS6" s="264">
        <v>0</v>
      </c>
      <c r="PT6" s="265">
        <v>0</v>
      </c>
      <c r="PU6" s="264">
        <v>0</v>
      </c>
      <c r="PV6" s="264">
        <v>0</v>
      </c>
      <c r="PW6" s="265">
        <v>0</v>
      </c>
      <c r="PX6" s="264">
        <v>0</v>
      </c>
      <c r="PY6" s="264">
        <v>0</v>
      </c>
      <c r="PZ6" s="265">
        <v>0</v>
      </c>
      <c r="QA6" s="264">
        <v>0</v>
      </c>
      <c r="QB6" s="264">
        <v>0</v>
      </c>
      <c r="QC6" s="265">
        <v>0</v>
      </c>
      <c r="QD6" s="264">
        <v>0</v>
      </c>
      <c r="QE6" s="264">
        <v>0</v>
      </c>
      <c r="QF6" s="265">
        <v>0</v>
      </c>
      <c r="QG6" s="264">
        <v>0</v>
      </c>
      <c r="QH6" s="264">
        <v>0</v>
      </c>
      <c r="QI6" s="266">
        <v>0</v>
      </c>
      <c r="QJ6" s="264">
        <v>4096380.2540000002</v>
      </c>
      <c r="QK6" s="264">
        <v>4365764.8140000002</v>
      </c>
      <c r="QL6" s="265">
        <v>-6.17038643804508E-2</v>
      </c>
      <c r="QM6" s="264">
        <v>24951388.653000001</v>
      </c>
      <c r="QN6" s="264">
        <v>24651648.327</v>
      </c>
      <c r="QO6" s="265">
        <v>1.21590378876088E-2</v>
      </c>
      <c r="QP6" s="264">
        <v>52690543.262999997</v>
      </c>
      <c r="QQ6" s="264">
        <v>52020713.575999998</v>
      </c>
      <c r="QR6" s="265">
        <v>1.28762110504579E-2</v>
      </c>
      <c r="QS6" s="264">
        <v>0</v>
      </c>
      <c r="QT6" s="264">
        <v>0</v>
      </c>
      <c r="QU6" s="265">
        <v>0</v>
      </c>
      <c r="QV6" s="264">
        <v>0</v>
      </c>
      <c r="QW6" s="264">
        <v>0</v>
      </c>
      <c r="QX6" s="265">
        <v>0</v>
      </c>
      <c r="QY6" s="264">
        <v>0</v>
      </c>
      <c r="QZ6" s="264">
        <v>0</v>
      </c>
      <c r="RA6" s="265">
        <v>0</v>
      </c>
      <c r="RB6" s="264">
        <v>0</v>
      </c>
      <c r="RC6" s="264">
        <v>0</v>
      </c>
      <c r="RD6" s="265">
        <v>0</v>
      </c>
      <c r="RE6" s="264">
        <v>0</v>
      </c>
      <c r="RF6" s="264">
        <v>0</v>
      </c>
      <c r="RG6" s="265">
        <v>0</v>
      </c>
      <c r="RH6" s="264">
        <v>0</v>
      </c>
      <c r="RI6" s="264">
        <v>0</v>
      </c>
      <c r="RJ6" s="265">
        <v>0</v>
      </c>
      <c r="RK6" s="264">
        <v>0</v>
      </c>
      <c r="RL6" s="264">
        <v>0</v>
      </c>
      <c r="RM6" s="265">
        <v>0</v>
      </c>
      <c r="RN6" s="264">
        <v>0</v>
      </c>
      <c r="RO6" s="264">
        <v>0</v>
      </c>
      <c r="RP6" s="265">
        <v>0</v>
      </c>
      <c r="RQ6" s="264">
        <v>0</v>
      </c>
      <c r="RR6" s="264">
        <v>0</v>
      </c>
      <c r="RS6" s="265">
        <v>0</v>
      </c>
      <c r="RT6" s="264">
        <v>0</v>
      </c>
      <c r="RU6" s="264">
        <v>0</v>
      </c>
      <c r="RV6" s="265">
        <v>0</v>
      </c>
      <c r="RW6" s="264">
        <v>0</v>
      </c>
      <c r="RX6" s="264">
        <v>0</v>
      </c>
      <c r="RY6" s="265">
        <v>0</v>
      </c>
      <c r="RZ6" s="264">
        <v>0</v>
      </c>
      <c r="SA6" s="264">
        <v>0</v>
      </c>
      <c r="SB6" s="266">
        <v>0</v>
      </c>
      <c r="SC6" s="264">
        <v>5059022.7649999997</v>
      </c>
      <c r="SD6" s="264">
        <v>5078745.102</v>
      </c>
      <c r="SE6" s="265">
        <v>-3.88330908598537E-3</v>
      </c>
      <c r="SF6" s="264">
        <v>30010411.418000001</v>
      </c>
      <c r="SG6" s="264">
        <v>29730393.429000001</v>
      </c>
      <c r="SH6" s="265">
        <v>9.4185766383724102E-3</v>
      </c>
      <c r="SI6" s="264">
        <v>52670820.925999999</v>
      </c>
      <c r="SJ6" s="264">
        <v>51942783.151000001</v>
      </c>
      <c r="SK6" s="265">
        <v>1.40161487474316E-2</v>
      </c>
      <c r="SL6" s="264">
        <v>0</v>
      </c>
      <c r="SM6" s="264">
        <v>0</v>
      </c>
      <c r="SN6" s="265">
        <v>0</v>
      </c>
      <c r="SO6" s="264">
        <v>0</v>
      </c>
      <c r="SP6" s="264">
        <v>0</v>
      </c>
      <c r="SQ6" s="265">
        <v>0</v>
      </c>
      <c r="SR6" s="264">
        <v>0</v>
      </c>
      <c r="SS6" s="264">
        <v>0</v>
      </c>
      <c r="ST6" s="265">
        <v>0</v>
      </c>
      <c r="SU6" s="264">
        <v>0</v>
      </c>
      <c r="SV6" s="264">
        <v>0</v>
      </c>
      <c r="SW6" s="265">
        <v>0</v>
      </c>
      <c r="SX6" s="264">
        <v>0</v>
      </c>
      <c r="SY6" s="264">
        <v>0</v>
      </c>
      <c r="SZ6" s="265">
        <v>0</v>
      </c>
      <c r="TA6" s="264">
        <v>0</v>
      </c>
      <c r="TB6" s="264">
        <v>0</v>
      </c>
      <c r="TC6" s="265">
        <v>0</v>
      </c>
      <c r="TD6" s="264">
        <v>0</v>
      </c>
      <c r="TE6" s="264">
        <v>0</v>
      </c>
      <c r="TF6" s="265">
        <v>0</v>
      </c>
      <c r="TG6" s="264">
        <v>0</v>
      </c>
      <c r="TH6" s="264">
        <v>0</v>
      </c>
      <c r="TI6" s="265">
        <v>0</v>
      </c>
      <c r="TJ6" s="264">
        <v>0</v>
      </c>
      <c r="TK6" s="264">
        <v>0</v>
      </c>
      <c r="TL6" s="265">
        <v>0</v>
      </c>
      <c r="TM6" s="264">
        <v>0</v>
      </c>
      <c r="TN6" s="264">
        <v>0</v>
      </c>
      <c r="TO6" s="265">
        <v>0</v>
      </c>
      <c r="TP6" s="264">
        <v>0</v>
      </c>
      <c r="TQ6" s="264">
        <v>0</v>
      </c>
      <c r="TR6" s="265">
        <v>0</v>
      </c>
      <c r="TS6" s="264">
        <v>0</v>
      </c>
      <c r="TT6" s="264">
        <v>0</v>
      </c>
      <c r="TU6" s="266">
        <v>0</v>
      </c>
      <c r="TV6" s="264">
        <v>5094839.5760000004</v>
      </c>
      <c r="TW6" s="264">
        <v>5127963.6950000003</v>
      </c>
      <c r="TX6" s="265">
        <v>-6.4595073152131496E-3</v>
      </c>
      <c r="TY6" s="264">
        <v>35105250.994000003</v>
      </c>
      <c r="TZ6" s="264">
        <v>34858357.123999998</v>
      </c>
      <c r="UA6" s="265">
        <v>7.0827741285035602E-3</v>
      </c>
      <c r="UB6" s="264">
        <v>52637696.806999996</v>
      </c>
      <c r="UC6" s="264">
        <v>52027883.001000002</v>
      </c>
      <c r="UD6" s="265">
        <v>1.17209036928962E-2</v>
      </c>
      <c r="UE6" s="264">
        <v>0</v>
      </c>
      <c r="UF6" s="264">
        <v>0</v>
      </c>
      <c r="UG6" s="265">
        <v>0</v>
      </c>
      <c r="UH6" s="264">
        <v>0</v>
      </c>
      <c r="UI6" s="264">
        <v>0</v>
      </c>
      <c r="UJ6" s="265">
        <v>0</v>
      </c>
      <c r="UK6" s="264">
        <v>0</v>
      </c>
      <c r="UL6" s="264">
        <v>0</v>
      </c>
      <c r="UM6" s="265">
        <v>0</v>
      </c>
      <c r="UN6" s="264">
        <v>0</v>
      </c>
      <c r="UO6" s="264">
        <v>0</v>
      </c>
      <c r="UP6" s="265">
        <v>0</v>
      </c>
      <c r="UQ6" s="264">
        <v>0</v>
      </c>
      <c r="UR6" s="264">
        <v>0</v>
      </c>
      <c r="US6" s="265">
        <v>0</v>
      </c>
      <c r="UT6" s="264">
        <v>0</v>
      </c>
      <c r="UU6" s="264">
        <v>0</v>
      </c>
      <c r="UV6" s="265">
        <v>0</v>
      </c>
      <c r="UW6" s="264">
        <v>0</v>
      </c>
      <c r="UX6" s="264">
        <v>0</v>
      </c>
      <c r="UY6" s="265">
        <v>0</v>
      </c>
      <c r="UZ6" s="264">
        <v>0</v>
      </c>
      <c r="VA6" s="264">
        <v>0</v>
      </c>
      <c r="VB6" s="265">
        <v>0</v>
      </c>
      <c r="VC6" s="264">
        <v>0</v>
      </c>
      <c r="VD6" s="264">
        <v>0</v>
      </c>
      <c r="VE6" s="265">
        <v>0</v>
      </c>
      <c r="VF6" s="264">
        <v>0</v>
      </c>
      <c r="VG6" s="264">
        <v>0</v>
      </c>
      <c r="VH6" s="265">
        <v>0</v>
      </c>
      <c r="VI6" s="264">
        <v>0</v>
      </c>
      <c r="VJ6" s="264">
        <v>0</v>
      </c>
      <c r="VK6" s="265">
        <v>0</v>
      </c>
      <c r="VL6" s="264">
        <v>0</v>
      </c>
      <c r="VM6" s="264">
        <v>0</v>
      </c>
      <c r="VN6" s="266">
        <v>0</v>
      </c>
    </row>
    <row r="7" spans="1:586">
      <c r="A7" s="270" t="s">
        <v>4</v>
      </c>
      <c r="B7" s="264">
        <v>224373.74799999999</v>
      </c>
      <c r="C7" s="264">
        <v>416631.95500000002</v>
      </c>
      <c r="D7" s="265">
        <v>-0.46145813995472301</v>
      </c>
      <c r="E7" s="264">
        <v>1758811.5870000001</v>
      </c>
      <c r="F7" s="264">
        <v>2688248.16</v>
      </c>
      <c r="G7" s="265">
        <v>-0.345740615330692</v>
      </c>
      <c r="H7" s="264">
        <v>3001035.449</v>
      </c>
      <c r="I7" s="264">
        <v>4716026.6670000004</v>
      </c>
      <c r="J7" s="265">
        <v>-0.36365172190405698</v>
      </c>
      <c r="K7" s="264">
        <v>0</v>
      </c>
      <c r="L7" s="264">
        <v>0</v>
      </c>
      <c r="M7" s="265">
        <v>0</v>
      </c>
      <c r="N7" s="264">
        <v>0</v>
      </c>
      <c r="O7" s="264">
        <v>0</v>
      </c>
      <c r="P7" s="265">
        <v>0</v>
      </c>
      <c r="Q7" s="264">
        <v>0</v>
      </c>
      <c r="R7" s="264">
        <v>0</v>
      </c>
      <c r="S7" s="265">
        <v>0</v>
      </c>
      <c r="T7" s="264">
        <v>0</v>
      </c>
      <c r="U7" s="264">
        <v>0</v>
      </c>
      <c r="V7" s="265">
        <v>0</v>
      </c>
      <c r="W7" s="264">
        <v>0</v>
      </c>
      <c r="X7" s="264">
        <v>0</v>
      </c>
      <c r="Y7" s="265">
        <v>0</v>
      </c>
      <c r="Z7" s="264">
        <v>0</v>
      </c>
      <c r="AA7" s="264">
        <v>0</v>
      </c>
      <c r="AB7" s="265">
        <v>0</v>
      </c>
      <c r="AC7" s="264">
        <v>0</v>
      </c>
      <c r="AD7" s="264">
        <v>10832.294</v>
      </c>
      <c r="AE7" s="265">
        <v>-1</v>
      </c>
      <c r="AF7" s="264">
        <v>58050.74</v>
      </c>
      <c r="AG7" s="264">
        <v>75935.157999999996</v>
      </c>
      <c r="AH7" s="265">
        <v>-0.23552223332438399</v>
      </c>
      <c r="AI7" s="264">
        <v>58050.74</v>
      </c>
      <c r="AJ7" s="264">
        <v>73503.210000000006</v>
      </c>
      <c r="AK7" s="265">
        <v>-0.21022850566662299</v>
      </c>
      <c r="AL7" s="264">
        <v>0</v>
      </c>
      <c r="AM7" s="264">
        <v>0</v>
      </c>
      <c r="AN7" s="265">
        <v>0</v>
      </c>
      <c r="AO7" s="264">
        <v>0</v>
      </c>
      <c r="AP7" s="264">
        <v>0</v>
      </c>
      <c r="AQ7" s="265">
        <v>0</v>
      </c>
      <c r="AR7" s="264">
        <v>0</v>
      </c>
      <c r="AS7" s="264">
        <v>0</v>
      </c>
      <c r="AT7" s="266">
        <v>0</v>
      </c>
      <c r="AU7" s="264">
        <v>300028.86499999999</v>
      </c>
      <c r="AV7" s="264">
        <v>411872.48200000002</v>
      </c>
      <c r="AW7" s="265">
        <v>-0.27154913690009502</v>
      </c>
      <c r="AX7" s="264">
        <v>2058840.452</v>
      </c>
      <c r="AY7" s="264">
        <v>3100120.642</v>
      </c>
      <c r="AZ7" s="265">
        <v>-0.33588376397127301</v>
      </c>
      <c r="BA7" s="264">
        <v>2889191.8319999999</v>
      </c>
      <c r="BB7" s="264">
        <v>4495228.6239999998</v>
      </c>
      <c r="BC7" s="265">
        <v>-0.35727588657568599</v>
      </c>
      <c r="BD7" s="264">
        <v>0</v>
      </c>
      <c r="BE7" s="264">
        <v>0</v>
      </c>
      <c r="BF7" s="265">
        <v>0</v>
      </c>
      <c r="BG7" s="264">
        <v>0</v>
      </c>
      <c r="BH7" s="264">
        <v>0</v>
      </c>
      <c r="BI7" s="265">
        <v>0</v>
      </c>
      <c r="BJ7" s="264">
        <v>0</v>
      </c>
      <c r="BK7" s="264">
        <v>0</v>
      </c>
      <c r="BL7" s="265">
        <v>0</v>
      </c>
      <c r="BM7" s="264">
        <v>0</v>
      </c>
      <c r="BN7" s="264">
        <v>0</v>
      </c>
      <c r="BO7" s="265">
        <v>0</v>
      </c>
      <c r="BP7" s="264">
        <v>0</v>
      </c>
      <c r="BQ7" s="264">
        <v>0</v>
      </c>
      <c r="BR7" s="265">
        <v>0</v>
      </c>
      <c r="BS7" s="264">
        <v>0</v>
      </c>
      <c r="BT7" s="264">
        <v>0</v>
      </c>
      <c r="BU7" s="265">
        <v>0</v>
      </c>
      <c r="BV7" s="264">
        <v>0</v>
      </c>
      <c r="BW7" s="264">
        <v>0</v>
      </c>
      <c r="BX7" s="265">
        <v>0</v>
      </c>
      <c r="BY7" s="264">
        <v>58050.74</v>
      </c>
      <c r="BZ7" s="264">
        <v>75935.157999999996</v>
      </c>
      <c r="CA7" s="265">
        <v>-0.23552223332438399</v>
      </c>
      <c r="CB7" s="264">
        <v>58050.74</v>
      </c>
      <c r="CC7" s="264">
        <v>74107.016000000003</v>
      </c>
      <c r="CD7" s="265">
        <v>-0.21666337233171001</v>
      </c>
      <c r="CE7" s="264">
        <v>0</v>
      </c>
      <c r="CF7" s="264">
        <v>0</v>
      </c>
      <c r="CG7" s="265">
        <v>0</v>
      </c>
      <c r="CH7" s="264">
        <v>0</v>
      </c>
      <c r="CI7" s="264">
        <v>0</v>
      </c>
      <c r="CJ7" s="265">
        <v>0</v>
      </c>
      <c r="CK7" s="264">
        <v>0</v>
      </c>
      <c r="CL7" s="264">
        <v>0</v>
      </c>
      <c r="CM7" s="266">
        <v>0</v>
      </c>
      <c r="CN7" s="264">
        <v>310385.93599999999</v>
      </c>
      <c r="CO7" s="264">
        <v>382302.17</v>
      </c>
      <c r="CP7" s="265">
        <v>-0.18811359088021901</v>
      </c>
      <c r="CQ7" s="264">
        <v>2369226.3879999998</v>
      </c>
      <c r="CR7" s="264">
        <v>3482422.8119999999</v>
      </c>
      <c r="CS7" s="265">
        <v>-0.31966147825705199</v>
      </c>
      <c r="CT7" s="264">
        <v>2817275.5980000002</v>
      </c>
      <c r="CU7" s="264">
        <v>4496586.4349999996</v>
      </c>
      <c r="CV7" s="265">
        <v>-0.37346348419520597</v>
      </c>
      <c r="CW7" s="264">
        <v>0</v>
      </c>
      <c r="CX7" s="264">
        <v>0</v>
      </c>
      <c r="CY7" s="265">
        <v>0</v>
      </c>
      <c r="CZ7" s="264">
        <v>0</v>
      </c>
      <c r="DA7" s="264">
        <v>0</v>
      </c>
      <c r="DB7" s="265">
        <v>0</v>
      </c>
      <c r="DC7" s="264">
        <v>0</v>
      </c>
      <c r="DD7" s="264">
        <v>0</v>
      </c>
      <c r="DE7" s="265">
        <v>0</v>
      </c>
      <c r="DF7" s="264">
        <v>0</v>
      </c>
      <c r="DG7" s="264">
        <v>0</v>
      </c>
      <c r="DH7" s="265">
        <v>0</v>
      </c>
      <c r="DI7" s="264">
        <v>0</v>
      </c>
      <c r="DJ7" s="264">
        <v>0</v>
      </c>
      <c r="DK7" s="265">
        <v>0</v>
      </c>
      <c r="DL7" s="264">
        <v>0</v>
      </c>
      <c r="DM7" s="264">
        <v>0</v>
      </c>
      <c r="DN7" s="265">
        <v>0</v>
      </c>
      <c r="DO7" s="264">
        <v>0</v>
      </c>
      <c r="DP7" s="264">
        <v>0</v>
      </c>
      <c r="DQ7" s="265">
        <v>0</v>
      </c>
      <c r="DR7" s="264">
        <v>58050.74</v>
      </c>
      <c r="DS7" s="264">
        <v>75935.157999999996</v>
      </c>
      <c r="DT7" s="265">
        <v>-0.23552223332438399</v>
      </c>
      <c r="DU7" s="264">
        <v>58050.74</v>
      </c>
      <c r="DV7" s="264">
        <v>74720.248000000007</v>
      </c>
      <c r="DW7" s="265">
        <v>-0.223092246695969</v>
      </c>
      <c r="DX7" s="264">
        <v>0</v>
      </c>
      <c r="DY7" s="264">
        <v>0</v>
      </c>
      <c r="DZ7" s="265">
        <v>0</v>
      </c>
      <c r="EA7" s="264">
        <v>0</v>
      </c>
      <c r="EB7" s="264">
        <v>0</v>
      </c>
      <c r="EC7" s="265">
        <v>0</v>
      </c>
      <c r="ED7" s="264">
        <v>0</v>
      </c>
      <c r="EE7" s="264">
        <v>0</v>
      </c>
      <c r="EF7" s="266">
        <v>0</v>
      </c>
      <c r="EG7" s="264">
        <v>288076.16899999999</v>
      </c>
      <c r="EH7" s="264">
        <v>228074.83900000001</v>
      </c>
      <c r="EI7" s="265">
        <v>0.26307737522945301</v>
      </c>
      <c r="EJ7" s="264">
        <v>2657302.557</v>
      </c>
      <c r="EK7" s="264">
        <v>3710497.6510000001</v>
      </c>
      <c r="EL7" s="265">
        <v>-0.28384200532135001</v>
      </c>
      <c r="EM7" s="264">
        <v>2877276.9279999998</v>
      </c>
      <c r="EN7" s="264">
        <v>4404387.335</v>
      </c>
      <c r="EO7" s="265">
        <v>-0.34672482024108803</v>
      </c>
      <c r="EP7" s="264">
        <v>0</v>
      </c>
      <c r="EQ7" s="264">
        <v>0</v>
      </c>
      <c r="ER7" s="265">
        <v>0</v>
      </c>
      <c r="ES7" s="264">
        <v>0</v>
      </c>
      <c r="ET7" s="264">
        <v>0</v>
      </c>
      <c r="EU7" s="265">
        <v>0</v>
      </c>
      <c r="EV7" s="264">
        <v>0</v>
      </c>
      <c r="EW7" s="264">
        <v>0</v>
      </c>
      <c r="EX7" s="265">
        <v>0</v>
      </c>
      <c r="EY7" s="264">
        <v>0</v>
      </c>
      <c r="EZ7" s="264">
        <v>0</v>
      </c>
      <c r="FA7" s="265">
        <v>0</v>
      </c>
      <c r="FB7" s="264">
        <v>0</v>
      </c>
      <c r="FC7" s="264">
        <v>0</v>
      </c>
      <c r="FD7" s="265">
        <v>0</v>
      </c>
      <c r="FE7" s="264">
        <v>0</v>
      </c>
      <c r="FF7" s="264">
        <v>0</v>
      </c>
      <c r="FG7" s="265">
        <v>0</v>
      </c>
      <c r="FH7" s="264">
        <v>0</v>
      </c>
      <c r="FI7" s="264">
        <v>0</v>
      </c>
      <c r="FJ7" s="265">
        <v>0</v>
      </c>
      <c r="FK7" s="264">
        <v>58050.74</v>
      </c>
      <c r="FL7" s="264">
        <v>75935.157999999996</v>
      </c>
      <c r="FM7" s="265">
        <v>-0.23552223332438399</v>
      </c>
      <c r="FN7" s="264">
        <v>58050.74</v>
      </c>
      <c r="FO7" s="264">
        <v>75308.365999999995</v>
      </c>
      <c r="FP7" s="265">
        <v>-0.229159480103446</v>
      </c>
      <c r="FQ7" s="264">
        <v>0</v>
      </c>
      <c r="FR7" s="264">
        <v>0</v>
      </c>
      <c r="FS7" s="265">
        <v>0</v>
      </c>
      <c r="FT7" s="264">
        <v>0</v>
      </c>
      <c r="FU7" s="264">
        <v>0</v>
      </c>
      <c r="FV7" s="265">
        <v>0</v>
      </c>
      <c r="FW7" s="264">
        <v>0</v>
      </c>
      <c r="FX7" s="264">
        <v>0</v>
      </c>
      <c r="FY7" s="266">
        <v>0</v>
      </c>
      <c r="FZ7" s="264">
        <v>315086.51699999999</v>
      </c>
      <c r="GA7" s="264">
        <v>219974.37100000001</v>
      </c>
      <c r="GB7" s="265">
        <v>0.43237830647098402</v>
      </c>
      <c r="GC7" s="264">
        <v>2972389.074</v>
      </c>
      <c r="GD7" s="264">
        <v>3930472.0219999999</v>
      </c>
      <c r="GE7" s="265">
        <v>-0.24375773256680899</v>
      </c>
      <c r="GF7" s="264">
        <v>2972389.074</v>
      </c>
      <c r="GG7" s="264">
        <v>3930472.0219999999</v>
      </c>
      <c r="GH7" s="265">
        <v>-0.24375773256680899</v>
      </c>
      <c r="GI7" s="264">
        <v>0</v>
      </c>
      <c r="GJ7" s="264">
        <v>0</v>
      </c>
      <c r="GK7" s="265">
        <v>0</v>
      </c>
      <c r="GL7" s="264">
        <v>0</v>
      </c>
      <c r="GM7" s="264">
        <v>0</v>
      </c>
      <c r="GN7" s="265">
        <v>0</v>
      </c>
      <c r="GO7" s="264">
        <v>0</v>
      </c>
      <c r="GP7" s="264">
        <v>0</v>
      </c>
      <c r="GQ7" s="265">
        <v>0</v>
      </c>
      <c r="GR7" s="264">
        <v>0</v>
      </c>
      <c r="GS7" s="264">
        <v>0</v>
      </c>
      <c r="GT7" s="265">
        <v>0</v>
      </c>
      <c r="GU7" s="264">
        <v>0</v>
      </c>
      <c r="GV7" s="264">
        <v>0</v>
      </c>
      <c r="GW7" s="265">
        <v>0</v>
      </c>
      <c r="GX7" s="264">
        <v>0</v>
      </c>
      <c r="GY7" s="264">
        <v>0</v>
      </c>
      <c r="GZ7" s="265">
        <v>0</v>
      </c>
      <c r="HA7" s="264">
        <v>0</v>
      </c>
      <c r="HB7" s="264">
        <v>0</v>
      </c>
      <c r="HC7" s="265">
        <v>0</v>
      </c>
      <c r="HD7" s="264">
        <v>58050.74</v>
      </c>
      <c r="HE7" s="264">
        <v>75935.157999999996</v>
      </c>
      <c r="HF7" s="265">
        <v>-0.23552223332438399</v>
      </c>
      <c r="HG7" s="264">
        <v>58050.74</v>
      </c>
      <c r="HH7" s="264">
        <v>75935.157999999996</v>
      </c>
      <c r="HI7" s="265">
        <v>-0.23552223332438399</v>
      </c>
      <c r="HJ7" s="264">
        <v>0</v>
      </c>
      <c r="HK7" s="264">
        <v>0</v>
      </c>
      <c r="HL7" s="265">
        <v>0</v>
      </c>
      <c r="HM7" s="264">
        <v>0</v>
      </c>
      <c r="HN7" s="264">
        <v>0</v>
      </c>
      <c r="HO7" s="265">
        <v>0</v>
      </c>
      <c r="HP7" s="264">
        <v>0</v>
      </c>
      <c r="HQ7" s="264">
        <v>0</v>
      </c>
      <c r="HR7" s="266">
        <v>0</v>
      </c>
      <c r="HS7" s="264">
        <v>297469.81800000003</v>
      </c>
      <c r="HT7" s="264">
        <v>273958.35399999999</v>
      </c>
      <c r="HU7" s="265">
        <v>8.5821306985951501E-2</v>
      </c>
      <c r="HV7" s="264">
        <v>297469.81800000003</v>
      </c>
      <c r="HW7" s="264">
        <v>273958.35399999999</v>
      </c>
      <c r="HX7" s="265">
        <v>8.5821306985951501E-2</v>
      </c>
      <c r="HY7" s="264">
        <v>2995900.5380000002</v>
      </c>
      <c r="HZ7" s="264">
        <v>3896919.0890000002</v>
      </c>
      <c r="IA7" s="265">
        <v>-0.231213050725981</v>
      </c>
      <c r="IB7" s="264">
        <v>0</v>
      </c>
      <c r="IC7" s="264">
        <v>0</v>
      </c>
      <c r="ID7" s="265">
        <v>0</v>
      </c>
      <c r="IE7" s="264">
        <v>0</v>
      </c>
      <c r="IF7" s="264">
        <v>0</v>
      </c>
      <c r="IG7" s="265">
        <v>0</v>
      </c>
      <c r="IH7" s="264">
        <v>0</v>
      </c>
      <c r="II7" s="264">
        <v>0</v>
      </c>
      <c r="IJ7" s="265">
        <v>0</v>
      </c>
      <c r="IK7" s="264">
        <v>0</v>
      </c>
      <c r="IL7" s="264">
        <v>0</v>
      </c>
      <c r="IM7" s="265">
        <v>0</v>
      </c>
      <c r="IN7" s="264">
        <v>0</v>
      </c>
      <c r="IO7" s="264">
        <v>0</v>
      </c>
      <c r="IP7" s="265">
        <v>0</v>
      </c>
      <c r="IQ7" s="264">
        <v>0</v>
      </c>
      <c r="IR7" s="264">
        <v>0</v>
      </c>
      <c r="IS7" s="265">
        <v>0</v>
      </c>
      <c r="IT7" s="264">
        <v>4631.9679999999998</v>
      </c>
      <c r="IU7" s="264">
        <v>0</v>
      </c>
      <c r="IV7" s="265">
        <v>0</v>
      </c>
      <c r="IW7" s="264">
        <v>4631.9679999999998</v>
      </c>
      <c r="IX7" s="264">
        <v>0</v>
      </c>
      <c r="IY7" s="265">
        <v>0</v>
      </c>
      <c r="IZ7" s="264">
        <v>62682.707999999999</v>
      </c>
      <c r="JA7" s="264">
        <v>75935.157999999996</v>
      </c>
      <c r="JB7" s="265">
        <v>-0.17452324258020199</v>
      </c>
      <c r="JC7" s="264">
        <v>0</v>
      </c>
      <c r="JD7" s="264">
        <v>0</v>
      </c>
      <c r="JE7" s="265">
        <v>0</v>
      </c>
      <c r="JF7" s="264">
        <v>0</v>
      </c>
      <c r="JG7" s="264">
        <v>0</v>
      </c>
      <c r="JH7" s="265">
        <v>0</v>
      </c>
      <c r="JI7" s="264">
        <v>0</v>
      </c>
      <c r="JJ7" s="264">
        <v>0</v>
      </c>
      <c r="JK7" s="266">
        <v>0</v>
      </c>
      <c r="JL7" s="264">
        <v>278055.158</v>
      </c>
      <c r="JM7" s="264">
        <v>211248.554</v>
      </c>
      <c r="JN7" s="265">
        <v>0.31624644398749302</v>
      </c>
      <c r="JO7" s="264">
        <v>575524.97600000002</v>
      </c>
      <c r="JP7" s="264">
        <v>485206.908</v>
      </c>
      <c r="JQ7" s="265">
        <v>0.186143409153606</v>
      </c>
      <c r="JR7" s="264">
        <v>3062707.142</v>
      </c>
      <c r="JS7" s="264">
        <v>3680859.1239999998</v>
      </c>
      <c r="JT7" s="265">
        <v>-0.167936875923752</v>
      </c>
      <c r="JU7" s="264">
        <v>0</v>
      </c>
      <c r="JV7" s="264">
        <v>0</v>
      </c>
      <c r="JW7" s="265">
        <v>0</v>
      </c>
      <c r="JX7" s="264">
        <v>0</v>
      </c>
      <c r="JY7" s="264">
        <v>0</v>
      </c>
      <c r="JZ7" s="265">
        <v>0</v>
      </c>
      <c r="KA7" s="264">
        <v>0</v>
      </c>
      <c r="KB7" s="264">
        <v>0</v>
      </c>
      <c r="KC7" s="265">
        <v>0</v>
      </c>
      <c r="KD7" s="264">
        <v>0</v>
      </c>
      <c r="KE7" s="264">
        <v>0</v>
      </c>
      <c r="KF7" s="265">
        <v>0</v>
      </c>
      <c r="KG7" s="264">
        <v>0</v>
      </c>
      <c r="KH7" s="264">
        <v>0</v>
      </c>
      <c r="KI7" s="265">
        <v>0</v>
      </c>
      <c r="KJ7" s="264">
        <v>0</v>
      </c>
      <c r="KK7" s="264">
        <v>0</v>
      </c>
      <c r="KL7" s="265">
        <v>0</v>
      </c>
      <c r="KM7" s="264">
        <v>61004.25</v>
      </c>
      <c r="KN7" s="264">
        <v>0</v>
      </c>
      <c r="KO7" s="265">
        <v>0</v>
      </c>
      <c r="KP7" s="264">
        <v>65636.217999999993</v>
      </c>
      <c r="KQ7" s="264">
        <v>0</v>
      </c>
      <c r="KR7" s="265">
        <v>0</v>
      </c>
      <c r="KS7" s="264">
        <v>123686.958</v>
      </c>
      <c r="KT7" s="264">
        <v>75935.157999999996</v>
      </c>
      <c r="KU7" s="265">
        <v>0.62884968251465301</v>
      </c>
      <c r="KV7" s="264">
        <v>0</v>
      </c>
      <c r="KW7" s="264">
        <v>0</v>
      </c>
      <c r="KX7" s="265">
        <v>0</v>
      </c>
      <c r="KY7" s="264">
        <v>0</v>
      </c>
      <c r="KZ7" s="264">
        <v>0</v>
      </c>
      <c r="LA7" s="265">
        <v>0</v>
      </c>
      <c r="LB7" s="264">
        <v>0</v>
      </c>
      <c r="LC7" s="264">
        <v>0</v>
      </c>
      <c r="LD7" s="266">
        <v>0</v>
      </c>
      <c r="LE7" s="264">
        <v>190539.58</v>
      </c>
      <c r="LF7" s="264">
        <v>213900.071</v>
      </c>
      <c r="LG7" s="265">
        <v>-0.109212170387732</v>
      </c>
      <c r="LH7" s="264">
        <v>766064.55599999998</v>
      </c>
      <c r="LI7" s="264">
        <v>699106.97900000005</v>
      </c>
      <c r="LJ7" s="265">
        <v>9.5775866943533905E-2</v>
      </c>
      <c r="LK7" s="264">
        <v>3039346.6510000001</v>
      </c>
      <c r="LL7" s="264">
        <v>3459795.139</v>
      </c>
      <c r="LM7" s="265">
        <v>-0.12152409929147499</v>
      </c>
      <c r="LN7" s="264">
        <v>0</v>
      </c>
      <c r="LO7" s="264">
        <v>0</v>
      </c>
      <c r="LP7" s="265">
        <v>0</v>
      </c>
      <c r="LQ7" s="264">
        <v>0</v>
      </c>
      <c r="LR7" s="264">
        <v>0</v>
      </c>
      <c r="LS7" s="265">
        <v>0</v>
      </c>
      <c r="LT7" s="264">
        <v>0</v>
      </c>
      <c r="LU7" s="264">
        <v>0</v>
      </c>
      <c r="LV7" s="265">
        <v>0</v>
      </c>
      <c r="LW7" s="264">
        <v>0</v>
      </c>
      <c r="LX7" s="264">
        <v>0</v>
      </c>
      <c r="LY7" s="265">
        <v>0</v>
      </c>
      <c r="LZ7" s="264">
        <v>0</v>
      </c>
      <c r="MA7" s="264">
        <v>0</v>
      </c>
      <c r="MB7" s="265">
        <v>0</v>
      </c>
      <c r="MC7" s="264">
        <v>0</v>
      </c>
      <c r="MD7" s="264">
        <v>0</v>
      </c>
      <c r="ME7" s="265">
        <v>0</v>
      </c>
      <c r="MF7" s="264">
        <v>29608.97</v>
      </c>
      <c r="MG7" s="264">
        <v>0</v>
      </c>
      <c r="MH7" s="265">
        <v>0</v>
      </c>
      <c r="MI7" s="264">
        <v>95245.187999999995</v>
      </c>
      <c r="MJ7" s="264">
        <v>0</v>
      </c>
      <c r="MK7" s="265">
        <v>0</v>
      </c>
      <c r="ML7" s="264">
        <v>153295.92800000001</v>
      </c>
      <c r="MM7" s="264">
        <v>75935.157999999996</v>
      </c>
      <c r="MN7" s="265">
        <v>1.0187740703719901</v>
      </c>
      <c r="MO7" s="264">
        <v>0</v>
      </c>
      <c r="MP7" s="264">
        <v>0</v>
      </c>
      <c r="MQ7" s="265">
        <v>0</v>
      </c>
      <c r="MR7" s="264">
        <v>0</v>
      </c>
      <c r="MS7" s="264">
        <v>0</v>
      </c>
      <c r="MT7" s="265">
        <v>0</v>
      </c>
      <c r="MU7" s="264">
        <v>0</v>
      </c>
      <c r="MV7" s="264">
        <v>0</v>
      </c>
      <c r="MW7" s="266">
        <v>0</v>
      </c>
      <c r="MX7" s="264">
        <v>169826.41099999999</v>
      </c>
      <c r="MY7" s="264">
        <v>219580.598</v>
      </c>
      <c r="MZ7" s="265">
        <v>-0.22658735540924299</v>
      </c>
      <c r="NA7" s="264">
        <v>935890.96699999995</v>
      </c>
      <c r="NB7" s="264">
        <v>918687.57700000005</v>
      </c>
      <c r="NC7" s="265">
        <v>1.8726050542860299E-2</v>
      </c>
      <c r="ND7" s="264">
        <v>2989592.4640000002</v>
      </c>
      <c r="NE7" s="264">
        <v>3419170.679</v>
      </c>
      <c r="NF7" s="265">
        <v>-0.12563813138618701</v>
      </c>
      <c r="NG7" s="264">
        <v>0</v>
      </c>
      <c r="NH7" s="264">
        <v>0</v>
      </c>
      <c r="NI7" s="265">
        <v>0</v>
      </c>
      <c r="NJ7" s="264">
        <v>0</v>
      </c>
      <c r="NK7" s="264">
        <v>0</v>
      </c>
      <c r="NL7" s="265">
        <v>0</v>
      </c>
      <c r="NM7" s="264">
        <v>0</v>
      </c>
      <c r="NN7" s="264">
        <v>0</v>
      </c>
      <c r="NO7" s="265">
        <v>0</v>
      </c>
      <c r="NP7" s="264">
        <v>0</v>
      </c>
      <c r="NQ7" s="264">
        <v>0</v>
      </c>
      <c r="NR7" s="265">
        <v>0</v>
      </c>
      <c r="NS7" s="264">
        <v>0</v>
      </c>
      <c r="NT7" s="264">
        <v>0</v>
      </c>
      <c r="NU7" s="265">
        <v>0</v>
      </c>
      <c r="NV7" s="264">
        <v>0</v>
      </c>
      <c r="NW7" s="264">
        <v>0</v>
      </c>
      <c r="NX7" s="265">
        <v>0</v>
      </c>
      <c r="NY7" s="264">
        <v>0</v>
      </c>
      <c r="NZ7" s="264">
        <v>0</v>
      </c>
      <c r="OA7" s="265">
        <v>0</v>
      </c>
      <c r="OB7" s="264">
        <v>95245.187999999995</v>
      </c>
      <c r="OC7" s="264">
        <v>0</v>
      </c>
      <c r="OD7" s="265">
        <v>0</v>
      </c>
      <c r="OE7" s="264">
        <v>153295.92800000001</v>
      </c>
      <c r="OF7" s="264">
        <v>75935.157999999996</v>
      </c>
      <c r="OG7" s="265">
        <v>1.0187740703719901</v>
      </c>
      <c r="OH7" s="264">
        <v>0</v>
      </c>
      <c r="OI7" s="264">
        <v>0</v>
      </c>
      <c r="OJ7" s="265">
        <v>0</v>
      </c>
      <c r="OK7" s="264">
        <v>0</v>
      </c>
      <c r="OL7" s="264">
        <v>0</v>
      </c>
      <c r="OM7" s="265">
        <v>0</v>
      </c>
      <c r="ON7" s="264">
        <v>0</v>
      </c>
      <c r="OO7" s="264">
        <v>0</v>
      </c>
      <c r="OP7" s="266">
        <v>0</v>
      </c>
      <c r="OQ7" s="264">
        <v>143526.74799999999</v>
      </c>
      <c r="OR7" s="264">
        <v>214352.32399999999</v>
      </c>
      <c r="OS7" s="265">
        <v>-0.33041664619414202</v>
      </c>
      <c r="OT7" s="264">
        <v>1079417.7150000001</v>
      </c>
      <c r="OU7" s="264">
        <v>1133039.9010000001</v>
      </c>
      <c r="OV7" s="265">
        <v>-4.73259467320385E-2</v>
      </c>
      <c r="OW7" s="264">
        <v>2918766.8879999998</v>
      </c>
      <c r="OX7" s="264">
        <v>3385454.7379999999</v>
      </c>
      <c r="OY7" s="265">
        <v>-0.13785086084940601</v>
      </c>
      <c r="OZ7" s="264">
        <v>0</v>
      </c>
      <c r="PA7" s="264">
        <v>0</v>
      </c>
      <c r="PB7" s="265">
        <v>0</v>
      </c>
      <c r="PC7" s="264">
        <v>0</v>
      </c>
      <c r="PD7" s="264">
        <v>0</v>
      </c>
      <c r="PE7" s="265">
        <v>0</v>
      </c>
      <c r="PF7" s="264">
        <v>0</v>
      </c>
      <c r="PG7" s="264">
        <v>0</v>
      </c>
      <c r="PH7" s="265">
        <v>0</v>
      </c>
      <c r="PI7" s="264">
        <v>0</v>
      </c>
      <c r="PJ7" s="264">
        <v>0</v>
      </c>
      <c r="PK7" s="265">
        <v>0</v>
      </c>
      <c r="PL7" s="264">
        <v>0</v>
      </c>
      <c r="PM7" s="264">
        <v>0</v>
      </c>
      <c r="PN7" s="265">
        <v>0</v>
      </c>
      <c r="PO7" s="264">
        <v>0</v>
      </c>
      <c r="PP7" s="264">
        <v>0</v>
      </c>
      <c r="PQ7" s="265">
        <v>0</v>
      </c>
      <c r="PR7" s="264">
        <v>0</v>
      </c>
      <c r="PS7" s="264">
        <v>25151.704000000002</v>
      </c>
      <c r="PT7" s="265">
        <v>-1</v>
      </c>
      <c r="PU7" s="264">
        <v>95245.187999999995</v>
      </c>
      <c r="PV7" s="264">
        <v>25151.704000000002</v>
      </c>
      <c r="PW7" s="265">
        <v>2.7868284391387599</v>
      </c>
      <c r="PX7" s="264">
        <v>128144.224</v>
      </c>
      <c r="PY7" s="264">
        <v>101086.86199999999</v>
      </c>
      <c r="PZ7" s="265">
        <v>0.26766447651723502</v>
      </c>
      <c r="QA7" s="264">
        <v>0</v>
      </c>
      <c r="QB7" s="264">
        <v>0</v>
      </c>
      <c r="QC7" s="265">
        <v>0</v>
      </c>
      <c r="QD7" s="264">
        <v>0</v>
      </c>
      <c r="QE7" s="264">
        <v>0</v>
      </c>
      <c r="QF7" s="265">
        <v>0</v>
      </c>
      <c r="QG7" s="264">
        <v>0</v>
      </c>
      <c r="QH7" s="264">
        <v>0</v>
      </c>
      <c r="QI7" s="266">
        <v>0</v>
      </c>
      <c r="QJ7" s="264">
        <v>154141.783</v>
      </c>
      <c r="QK7" s="264">
        <v>190868.32699999999</v>
      </c>
      <c r="QL7" s="265">
        <v>-0.19241822138462999</v>
      </c>
      <c r="QM7" s="264">
        <v>1233559.4979999999</v>
      </c>
      <c r="QN7" s="264">
        <v>1323908.2279999999</v>
      </c>
      <c r="QO7" s="265">
        <v>-6.8243952329300098E-2</v>
      </c>
      <c r="QP7" s="264">
        <v>2882040.344</v>
      </c>
      <c r="QQ7" s="264">
        <v>3270497.0320000001</v>
      </c>
      <c r="QR7" s="265">
        <v>-0.118776040522027</v>
      </c>
      <c r="QS7" s="264">
        <v>0</v>
      </c>
      <c r="QT7" s="264">
        <v>0</v>
      </c>
      <c r="QU7" s="265">
        <v>0</v>
      </c>
      <c r="QV7" s="264">
        <v>0</v>
      </c>
      <c r="QW7" s="264">
        <v>0</v>
      </c>
      <c r="QX7" s="265">
        <v>0</v>
      </c>
      <c r="QY7" s="264">
        <v>0</v>
      </c>
      <c r="QZ7" s="264">
        <v>0</v>
      </c>
      <c r="RA7" s="265">
        <v>0</v>
      </c>
      <c r="RB7" s="264">
        <v>0</v>
      </c>
      <c r="RC7" s="264">
        <v>0</v>
      </c>
      <c r="RD7" s="265">
        <v>0</v>
      </c>
      <c r="RE7" s="264">
        <v>0</v>
      </c>
      <c r="RF7" s="264">
        <v>0</v>
      </c>
      <c r="RG7" s="265">
        <v>0</v>
      </c>
      <c r="RH7" s="264">
        <v>0</v>
      </c>
      <c r="RI7" s="264">
        <v>0</v>
      </c>
      <c r="RJ7" s="265">
        <v>0</v>
      </c>
      <c r="RK7" s="264">
        <v>0</v>
      </c>
      <c r="RL7" s="264">
        <v>29836.831999999999</v>
      </c>
      <c r="RM7" s="265">
        <v>-1</v>
      </c>
      <c r="RN7" s="264">
        <v>95245.187999999995</v>
      </c>
      <c r="RO7" s="264">
        <v>54988.536</v>
      </c>
      <c r="RP7" s="265">
        <v>0.73209172180906901</v>
      </c>
      <c r="RQ7" s="264">
        <v>98307.392000000007</v>
      </c>
      <c r="RR7" s="264">
        <v>126209.92</v>
      </c>
      <c r="RS7" s="265">
        <v>-0.221080308108903</v>
      </c>
      <c r="RT7" s="264">
        <v>0</v>
      </c>
      <c r="RU7" s="264">
        <v>0</v>
      </c>
      <c r="RV7" s="265">
        <v>0</v>
      </c>
      <c r="RW7" s="264">
        <v>0</v>
      </c>
      <c r="RX7" s="264">
        <v>0</v>
      </c>
      <c r="RY7" s="265">
        <v>0</v>
      </c>
      <c r="RZ7" s="264">
        <v>0</v>
      </c>
      <c r="SA7" s="264">
        <v>0</v>
      </c>
      <c r="SB7" s="266">
        <v>0</v>
      </c>
      <c r="SC7" s="264">
        <v>105938.849</v>
      </c>
      <c r="SD7" s="264">
        <v>210529.611</v>
      </c>
      <c r="SE7" s="265">
        <v>-0.49679834348812801</v>
      </c>
      <c r="SF7" s="264">
        <v>1339498.3470000001</v>
      </c>
      <c r="SG7" s="264">
        <v>1534437.8389999999</v>
      </c>
      <c r="SH7" s="265">
        <v>-0.12704293849208201</v>
      </c>
      <c r="SI7" s="264">
        <v>2777449.5819999999</v>
      </c>
      <c r="SJ7" s="264">
        <v>3193293.656</v>
      </c>
      <c r="SK7" s="265">
        <v>-0.13022418818847301</v>
      </c>
      <c r="SL7" s="264">
        <v>0</v>
      </c>
      <c r="SM7" s="264">
        <v>0</v>
      </c>
      <c r="SN7" s="265">
        <v>0</v>
      </c>
      <c r="SO7" s="264">
        <v>0</v>
      </c>
      <c r="SP7" s="264">
        <v>0</v>
      </c>
      <c r="SQ7" s="265">
        <v>0</v>
      </c>
      <c r="SR7" s="264">
        <v>0</v>
      </c>
      <c r="SS7" s="264">
        <v>0</v>
      </c>
      <c r="ST7" s="265">
        <v>0</v>
      </c>
      <c r="SU7" s="264">
        <v>0</v>
      </c>
      <c r="SV7" s="264">
        <v>0</v>
      </c>
      <c r="SW7" s="265">
        <v>0</v>
      </c>
      <c r="SX7" s="264">
        <v>0</v>
      </c>
      <c r="SY7" s="264">
        <v>0</v>
      </c>
      <c r="SZ7" s="265">
        <v>0</v>
      </c>
      <c r="TA7" s="264">
        <v>0</v>
      </c>
      <c r="TB7" s="264">
        <v>0</v>
      </c>
      <c r="TC7" s="265">
        <v>0</v>
      </c>
      <c r="TD7" s="264">
        <v>0</v>
      </c>
      <c r="TE7" s="264">
        <v>3062.2040000000002</v>
      </c>
      <c r="TF7" s="265">
        <v>-1</v>
      </c>
      <c r="TG7" s="264">
        <v>95245.187999999995</v>
      </c>
      <c r="TH7" s="264">
        <v>58050.74</v>
      </c>
      <c r="TI7" s="265">
        <v>0.64072306399539403</v>
      </c>
      <c r="TJ7" s="264">
        <v>95245.187999999995</v>
      </c>
      <c r="TK7" s="264">
        <v>68883.034</v>
      </c>
      <c r="TL7" s="265">
        <v>0.38270895558984802</v>
      </c>
      <c r="TM7" s="264">
        <v>0</v>
      </c>
      <c r="TN7" s="264">
        <v>0</v>
      </c>
      <c r="TO7" s="265">
        <v>0</v>
      </c>
      <c r="TP7" s="264">
        <v>0</v>
      </c>
      <c r="TQ7" s="264">
        <v>0</v>
      </c>
      <c r="TR7" s="265">
        <v>0</v>
      </c>
      <c r="TS7" s="264">
        <v>0</v>
      </c>
      <c r="TT7" s="264">
        <v>0</v>
      </c>
      <c r="TU7" s="266">
        <v>0</v>
      </c>
      <c r="TV7" s="264">
        <v>0.11</v>
      </c>
      <c r="TW7" s="264">
        <v>224373.74799999999</v>
      </c>
      <c r="TX7" s="265">
        <v>-0.99999950974656804</v>
      </c>
      <c r="TY7" s="264">
        <v>1339498.4569999999</v>
      </c>
      <c r="TZ7" s="264">
        <v>1758811.5870000001</v>
      </c>
      <c r="UA7" s="265">
        <v>-0.23840707731248301</v>
      </c>
      <c r="UB7" s="264">
        <v>2553075.9440000001</v>
      </c>
      <c r="UC7" s="264">
        <v>3001035.449</v>
      </c>
      <c r="UD7" s="265">
        <v>-0.14926831509080299</v>
      </c>
      <c r="UE7" s="264">
        <v>0</v>
      </c>
      <c r="UF7" s="264">
        <v>0</v>
      </c>
      <c r="UG7" s="265">
        <v>0</v>
      </c>
      <c r="UH7" s="264">
        <v>0</v>
      </c>
      <c r="UI7" s="264">
        <v>0</v>
      </c>
      <c r="UJ7" s="265">
        <v>0</v>
      </c>
      <c r="UK7" s="264">
        <v>0</v>
      </c>
      <c r="UL7" s="264">
        <v>0</v>
      </c>
      <c r="UM7" s="265">
        <v>0</v>
      </c>
      <c r="UN7" s="264">
        <v>0</v>
      </c>
      <c r="UO7" s="264">
        <v>0</v>
      </c>
      <c r="UP7" s="265">
        <v>0</v>
      </c>
      <c r="UQ7" s="264">
        <v>0</v>
      </c>
      <c r="UR7" s="264">
        <v>0</v>
      </c>
      <c r="US7" s="265">
        <v>0</v>
      </c>
      <c r="UT7" s="264">
        <v>0</v>
      </c>
      <c r="UU7" s="264">
        <v>0</v>
      </c>
      <c r="UV7" s="265">
        <v>0</v>
      </c>
      <c r="UW7" s="264">
        <v>0</v>
      </c>
      <c r="UX7" s="264">
        <v>0</v>
      </c>
      <c r="UY7" s="265">
        <v>0</v>
      </c>
      <c r="UZ7" s="264">
        <v>95245.187999999995</v>
      </c>
      <c r="VA7" s="264">
        <v>58050.74</v>
      </c>
      <c r="VB7" s="265">
        <v>0.64072306399539403</v>
      </c>
      <c r="VC7" s="264">
        <v>95245.187999999995</v>
      </c>
      <c r="VD7" s="264">
        <v>58050.74</v>
      </c>
      <c r="VE7" s="265">
        <v>0.64072306399539403</v>
      </c>
      <c r="VF7" s="264">
        <v>0</v>
      </c>
      <c r="VG7" s="264">
        <v>0</v>
      </c>
      <c r="VH7" s="265">
        <v>0</v>
      </c>
      <c r="VI7" s="264">
        <v>0</v>
      </c>
      <c r="VJ7" s="264">
        <v>0</v>
      </c>
      <c r="VK7" s="265">
        <v>0</v>
      </c>
      <c r="VL7" s="264">
        <v>0</v>
      </c>
      <c r="VM7" s="264">
        <v>0</v>
      </c>
      <c r="VN7" s="266">
        <v>0</v>
      </c>
    </row>
    <row r="8" spans="1:586">
      <c r="A8" s="270" t="s">
        <v>133</v>
      </c>
      <c r="B8" s="264">
        <v>0</v>
      </c>
      <c r="C8" s="264">
        <v>0</v>
      </c>
      <c r="D8" s="265">
        <v>0</v>
      </c>
      <c r="E8" s="264">
        <v>0</v>
      </c>
      <c r="F8" s="264">
        <v>0</v>
      </c>
      <c r="G8" s="265">
        <v>0</v>
      </c>
      <c r="H8" s="264">
        <v>0</v>
      </c>
      <c r="I8" s="264">
        <v>0</v>
      </c>
      <c r="J8" s="265">
        <v>0</v>
      </c>
      <c r="K8" s="264">
        <v>18052.401999999998</v>
      </c>
      <c r="L8" s="264">
        <v>17057.486000000001</v>
      </c>
      <c r="M8" s="265">
        <v>5.8327235326471799E-2</v>
      </c>
      <c r="N8" s="264">
        <v>124641.63099999999</v>
      </c>
      <c r="O8" s="264">
        <v>124721.82</v>
      </c>
      <c r="P8" s="265">
        <v>-6.4294283069324203E-4</v>
      </c>
      <c r="Q8" s="264">
        <v>185896.21900000001</v>
      </c>
      <c r="R8" s="264">
        <v>187206.80799999999</v>
      </c>
      <c r="S8" s="265">
        <v>-7.00075501527689E-3</v>
      </c>
      <c r="T8" s="264">
        <v>21530.129000000001</v>
      </c>
      <c r="U8" s="264">
        <v>20730.425999999999</v>
      </c>
      <c r="V8" s="265">
        <v>3.8576293608245299E-2</v>
      </c>
      <c r="W8" s="264">
        <v>127741.586</v>
      </c>
      <c r="X8" s="264">
        <v>129125.27</v>
      </c>
      <c r="Y8" s="265">
        <v>-1.0715826576780701E-2</v>
      </c>
      <c r="Z8" s="264">
        <v>189716.264</v>
      </c>
      <c r="AA8" s="264">
        <v>188036.33900000001</v>
      </c>
      <c r="AB8" s="265">
        <v>8.9340443923447595E-3</v>
      </c>
      <c r="AC8" s="264">
        <v>63154.792000000001</v>
      </c>
      <c r="AD8" s="264">
        <v>65362.288</v>
      </c>
      <c r="AE8" s="265">
        <v>-3.37732363346889E-2</v>
      </c>
      <c r="AF8" s="264">
        <v>183088.55</v>
      </c>
      <c r="AG8" s="264">
        <v>194573.81200000001</v>
      </c>
      <c r="AH8" s="265">
        <v>-5.9027789412893897E-2</v>
      </c>
      <c r="AI8" s="264">
        <v>248239.69</v>
      </c>
      <c r="AJ8" s="264">
        <v>255945.81400000001</v>
      </c>
      <c r="AK8" s="265">
        <v>-3.0108419745438798E-2</v>
      </c>
      <c r="AL8" s="264">
        <v>152787.51800000001</v>
      </c>
      <c r="AM8" s="264">
        <v>161500.24400000001</v>
      </c>
      <c r="AN8" s="265">
        <v>-5.3948686294244798E-2</v>
      </c>
      <c r="AO8" s="264">
        <v>1237194.1599999999</v>
      </c>
      <c r="AP8" s="264">
        <v>1236849.236</v>
      </c>
      <c r="AQ8" s="265">
        <v>2.7887311562351398E-4</v>
      </c>
      <c r="AR8" s="264">
        <v>1924331.1939999999</v>
      </c>
      <c r="AS8" s="264">
        <v>1859949.943</v>
      </c>
      <c r="AT8" s="266">
        <v>3.46145073647285E-2</v>
      </c>
      <c r="AU8" s="264">
        <v>0</v>
      </c>
      <c r="AV8" s="264">
        <v>0</v>
      </c>
      <c r="AW8" s="265">
        <v>0</v>
      </c>
      <c r="AX8" s="264">
        <v>0</v>
      </c>
      <c r="AY8" s="264">
        <v>0</v>
      </c>
      <c r="AZ8" s="265">
        <v>0</v>
      </c>
      <c r="BA8" s="264">
        <v>0</v>
      </c>
      <c r="BB8" s="264">
        <v>0</v>
      </c>
      <c r="BC8" s="265">
        <v>0</v>
      </c>
      <c r="BD8" s="264">
        <v>16065.1</v>
      </c>
      <c r="BE8" s="264">
        <v>15523.317999999999</v>
      </c>
      <c r="BF8" s="265">
        <v>3.4901172545714801E-2</v>
      </c>
      <c r="BG8" s="264">
        <v>140706.731</v>
      </c>
      <c r="BH8" s="264">
        <v>140245.13800000001</v>
      </c>
      <c r="BI8" s="265">
        <v>3.2913297857070302E-3</v>
      </c>
      <c r="BJ8" s="264">
        <v>186438.00099999999</v>
      </c>
      <c r="BK8" s="264">
        <v>186928.288</v>
      </c>
      <c r="BL8" s="265">
        <v>-2.62286144727336E-3</v>
      </c>
      <c r="BM8" s="264">
        <v>17437.605</v>
      </c>
      <c r="BN8" s="264">
        <v>16338.532999999999</v>
      </c>
      <c r="BO8" s="265">
        <v>6.7268707661820096E-2</v>
      </c>
      <c r="BP8" s="264">
        <v>145179.19099999999</v>
      </c>
      <c r="BQ8" s="264">
        <v>145463.80300000001</v>
      </c>
      <c r="BR8" s="265">
        <v>-1.95658297205364E-3</v>
      </c>
      <c r="BS8" s="264">
        <v>190815.33600000001</v>
      </c>
      <c r="BT8" s="264">
        <v>188043.74400000001</v>
      </c>
      <c r="BU8" s="265">
        <v>1.4739081136355201E-2</v>
      </c>
      <c r="BV8" s="264">
        <v>37101.396999999997</v>
      </c>
      <c r="BW8" s="264">
        <v>33453.964</v>
      </c>
      <c r="BX8" s="265">
        <v>0.10902842485273199</v>
      </c>
      <c r="BY8" s="264">
        <v>220189.94699999999</v>
      </c>
      <c r="BZ8" s="264">
        <v>228027.77600000001</v>
      </c>
      <c r="CA8" s="265">
        <v>-3.4372255597493601E-2</v>
      </c>
      <c r="CB8" s="264">
        <v>251887.12299999999</v>
      </c>
      <c r="CC8" s="264">
        <v>256686.45300000001</v>
      </c>
      <c r="CD8" s="265">
        <v>-1.8697246948205799E-2</v>
      </c>
      <c r="CE8" s="264">
        <v>158023.614</v>
      </c>
      <c r="CF8" s="264">
        <v>157925.65700000001</v>
      </c>
      <c r="CG8" s="265">
        <v>6.2027286674510901E-4</v>
      </c>
      <c r="CH8" s="264">
        <v>1395217.774</v>
      </c>
      <c r="CI8" s="264">
        <v>1394774.8929999999</v>
      </c>
      <c r="CJ8" s="265">
        <v>3.1752865800963297E-4</v>
      </c>
      <c r="CK8" s="264">
        <v>1924429.1510000001</v>
      </c>
      <c r="CL8" s="264">
        <v>1870731.2990000001</v>
      </c>
      <c r="CM8" s="266">
        <v>2.87042035532863E-2</v>
      </c>
      <c r="CN8" s="264">
        <v>0</v>
      </c>
      <c r="CO8" s="264">
        <v>0</v>
      </c>
      <c r="CP8" s="265">
        <v>0</v>
      </c>
      <c r="CQ8" s="264">
        <v>0</v>
      </c>
      <c r="CR8" s="264">
        <v>0</v>
      </c>
      <c r="CS8" s="265">
        <v>0</v>
      </c>
      <c r="CT8" s="264">
        <v>0</v>
      </c>
      <c r="CU8" s="264">
        <v>0</v>
      </c>
      <c r="CV8" s="265">
        <v>0</v>
      </c>
      <c r="CW8" s="264">
        <v>15959.118</v>
      </c>
      <c r="CX8" s="264">
        <v>15670.694</v>
      </c>
      <c r="CY8" s="265">
        <v>1.8405311213402602E-2</v>
      </c>
      <c r="CZ8" s="264">
        <v>156665.84899999999</v>
      </c>
      <c r="DA8" s="264">
        <v>155915.83199999999</v>
      </c>
      <c r="DB8" s="265">
        <v>4.8103966760732302E-3</v>
      </c>
      <c r="DC8" s="264">
        <v>186726.42499999999</v>
      </c>
      <c r="DD8" s="264">
        <v>186474.32199999999</v>
      </c>
      <c r="DE8" s="265">
        <v>1.35194485383356E-3</v>
      </c>
      <c r="DF8" s="264">
        <v>15638.532999999999</v>
      </c>
      <c r="DG8" s="264">
        <v>16257.334999999999</v>
      </c>
      <c r="DH8" s="265">
        <v>-3.80629420504651E-2</v>
      </c>
      <c r="DI8" s="264">
        <v>160817.72399999999</v>
      </c>
      <c r="DJ8" s="264">
        <v>161721.13800000001</v>
      </c>
      <c r="DK8" s="265">
        <v>-5.5862456273340702E-3</v>
      </c>
      <c r="DL8" s="264">
        <v>190196.53400000001</v>
      </c>
      <c r="DM8" s="264">
        <v>189865.64799999999</v>
      </c>
      <c r="DN8" s="265">
        <v>1.74273758041791E-3</v>
      </c>
      <c r="DO8" s="264">
        <v>25321.735000000001</v>
      </c>
      <c r="DP8" s="264">
        <v>17676.518</v>
      </c>
      <c r="DQ8" s="265">
        <v>0.43250695640397102</v>
      </c>
      <c r="DR8" s="264">
        <v>245511.682</v>
      </c>
      <c r="DS8" s="264">
        <v>245704.29399999999</v>
      </c>
      <c r="DT8" s="265">
        <v>-7.8391792371359105E-4</v>
      </c>
      <c r="DU8" s="264">
        <v>259532.34</v>
      </c>
      <c r="DV8" s="264">
        <v>257196.68599999999</v>
      </c>
      <c r="DW8" s="265">
        <v>9.0811978813755394E-3</v>
      </c>
      <c r="DX8" s="264">
        <v>161225.87400000001</v>
      </c>
      <c r="DY8" s="264">
        <v>182940.095</v>
      </c>
      <c r="DZ8" s="265">
        <v>-0.118695800393019</v>
      </c>
      <c r="EA8" s="264">
        <v>1556443.648</v>
      </c>
      <c r="EB8" s="264">
        <v>1577714.9879999999</v>
      </c>
      <c r="EC8" s="265">
        <v>-1.34823717602918E-2</v>
      </c>
      <c r="ED8" s="264">
        <v>1902714.93</v>
      </c>
      <c r="EE8" s="264">
        <v>1899984.1140000001</v>
      </c>
      <c r="EF8" s="266">
        <v>1.43728359615134E-3</v>
      </c>
      <c r="EG8" s="264">
        <v>0</v>
      </c>
      <c r="EH8" s="264">
        <v>0</v>
      </c>
      <c r="EI8" s="265">
        <v>0</v>
      </c>
      <c r="EJ8" s="264">
        <v>0</v>
      </c>
      <c r="EK8" s="264">
        <v>0</v>
      </c>
      <c r="EL8" s="265">
        <v>0</v>
      </c>
      <c r="EM8" s="264">
        <v>0</v>
      </c>
      <c r="EN8" s="264">
        <v>0</v>
      </c>
      <c r="EO8" s="265">
        <v>0</v>
      </c>
      <c r="EP8" s="264">
        <v>14706.832</v>
      </c>
      <c r="EQ8" s="264">
        <v>14646.923000000001</v>
      </c>
      <c r="ER8" s="265">
        <v>4.09021061966391E-3</v>
      </c>
      <c r="ES8" s="264">
        <v>171372.68100000001</v>
      </c>
      <c r="ET8" s="264">
        <v>170562.755</v>
      </c>
      <c r="EU8" s="265">
        <v>4.7485513469808002E-3</v>
      </c>
      <c r="EV8" s="264">
        <v>186786.334</v>
      </c>
      <c r="EW8" s="264">
        <v>186292.20300000001</v>
      </c>
      <c r="EX8" s="265">
        <v>2.6524513213255301E-3</v>
      </c>
      <c r="EY8" s="264">
        <v>14895.164000000001</v>
      </c>
      <c r="EZ8" s="264">
        <v>14599.58</v>
      </c>
      <c r="FA8" s="265">
        <v>2.02460618730128E-2</v>
      </c>
      <c r="FB8" s="264">
        <v>175712.88800000001</v>
      </c>
      <c r="FC8" s="264">
        <v>176320.71799999999</v>
      </c>
      <c r="FD8" s="265">
        <v>-3.4472976681051001E-3</v>
      </c>
      <c r="FE8" s="264">
        <v>190492.11799999999</v>
      </c>
      <c r="FF8" s="264">
        <v>190523.08300000001</v>
      </c>
      <c r="FG8" s="265">
        <v>-1.6252623835624999E-4</v>
      </c>
      <c r="FH8" s="264">
        <v>8042.0429999999997</v>
      </c>
      <c r="FI8" s="264">
        <v>6837.4709999999995</v>
      </c>
      <c r="FJ8" s="265">
        <v>0.17617215488007201</v>
      </c>
      <c r="FK8" s="264">
        <v>253553.72500000001</v>
      </c>
      <c r="FL8" s="264">
        <v>252541.76500000001</v>
      </c>
      <c r="FM8" s="265">
        <v>4.0070995781628102E-3</v>
      </c>
      <c r="FN8" s="264">
        <v>260736.91200000001</v>
      </c>
      <c r="FO8" s="264">
        <v>254752.20499999999</v>
      </c>
      <c r="FP8" s="265">
        <v>2.3492267711676999E-2</v>
      </c>
      <c r="FQ8" s="264">
        <v>162623.89799999999</v>
      </c>
      <c r="FR8" s="264">
        <v>171845.17600000001</v>
      </c>
      <c r="FS8" s="265">
        <v>-5.3660383227749298E-2</v>
      </c>
      <c r="FT8" s="264">
        <v>1719067.5460000001</v>
      </c>
      <c r="FU8" s="264">
        <v>1749560.1640000001</v>
      </c>
      <c r="FV8" s="265">
        <v>-1.7428733591124498E-2</v>
      </c>
      <c r="FW8" s="264">
        <v>1893493.652</v>
      </c>
      <c r="FX8" s="264">
        <v>1917673.1810000001</v>
      </c>
      <c r="FY8" s="266">
        <v>-1.2608785083697499E-2</v>
      </c>
      <c r="FZ8" s="264">
        <v>0</v>
      </c>
      <c r="GA8" s="264">
        <v>0</v>
      </c>
      <c r="GB8" s="265">
        <v>0</v>
      </c>
      <c r="GC8" s="264">
        <v>0</v>
      </c>
      <c r="GD8" s="264">
        <v>0</v>
      </c>
      <c r="GE8" s="265">
        <v>0</v>
      </c>
      <c r="GF8" s="264">
        <v>0</v>
      </c>
      <c r="GG8" s="264">
        <v>0</v>
      </c>
      <c r="GH8" s="265">
        <v>0</v>
      </c>
      <c r="GI8" s="264">
        <v>14502.299000000001</v>
      </c>
      <c r="GJ8" s="264">
        <v>15413.653</v>
      </c>
      <c r="GK8" s="265">
        <v>-5.9126412149021298E-2</v>
      </c>
      <c r="GL8" s="264">
        <v>185874.98</v>
      </c>
      <c r="GM8" s="264">
        <v>185976.408</v>
      </c>
      <c r="GN8" s="265">
        <v>-5.4538100337966195E-4</v>
      </c>
      <c r="GO8" s="264">
        <v>185874.98</v>
      </c>
      <c r="GP8" s="264">
        <v>185976.408</v>
      </c>
      <c r="GQ8" s="265">
        <v>-5.4538100337966195E-4</v>
      </c>
      <c r="GR8" s="264">
        <v>15602.386</v>
      </c>
      <c r="GS8" s="264">
        <v>14779.23</v>
      </c>
      <c r="GT8" s="265">
        <v>5.5696812350846503E-2</v>
      </c>
      <c r="GU8" s="264">
        <v>191315.274</v>
      </c>
      <c r="GV8" s="264">
        <v>191099.948</v>
      </c>
      <c r="GW8" s="265">
        <v>1.1267716305187101E-3</v>
      </c>
      <c r="GX8" s="264">
        <v>191315.274</v>
      </c>
      <c r="GY8" s="264">
        <v>191099.948</v>
      </c>
      <c r="GZ8" s="265">
        <v>1.1267716305187101E-3</v>
      </c>
      <c r="HA8" s="264">
        <v>8270.1910000000007</v>
      </c>
      <c r="HB8" s="264">
        <v>7183.1869999999999</v>
      </c>
      <c r="HC8" s="265">
        <v>0.151326145344678</v>
      </c>
      <c r="HD8" s="264">
        <v>261823.916</v>
      </c>
      <c r="HE8" s="264">
        <v>259724.95199999999</v>
      </c>
      <c r="HF8" s="265">
        <v>8.0814876808601999E-3</v>
      </c>
      <c r="HG8" s="264">
        <v>261823.916</v>
      </c>
      <c r="HH8" s="264">
        <v>259724.95199999999</v>
      </c>
      <c r="HI8" s="265">
        <v>8.0814876808601999E-3</v>
      </c>
      <c r="HJ8" s="264">
        <v>158879.446</v>
      </c>
      <c r="HK8" s="264">
        <v>174426.106</v>
      </c>
      <c r="HL8" s="265">
        <v>-8.9130350705644998E-2</v>
      </c>
      <c r="HM8" s="264">
        <v>1877946.9920000001</v>
      </c>
      <c r="HN8" s="264">
        <v>1923986.27</v>
      </c>
      <c r="HO8" s="265">
        <v>-2.39291094317425E-2</v>
      </c>
      <c r="HP8" s="264">
        <v>1877946.9920000001</v>
      </c>
      <c r="HQ8" s="264">
        <v>1923986.27</v>
      </c>
      <c r="HR8" s="266">
        <v>-2.39291094317425E-2</v>
      </c>
      <c r="HS8" s="264">
        <v>0</v>
      </c>
      <c r="HT8" s="264">
        <v>0</v>
      </c>
      <c r="HU8" s="265">
        <v>0</v>
      </c>
      <c r="HV8" s="264">
        <v>0</v>
      </c>
      <c r="HW8" s="264">
        <v>0</v>
      </c>
      <c r="HX8" s="265">
        <v>0</v>
      </c>
      <c r="HY8" s="264">
        <v>0</v>
      </c>
      <c r="HZ8" s="264">
        <v>0</v>
      </c>
      <c r="IA8" s="265">
        <v>0</v>
      </c>
      <c r="IB8" s="264">
        <v>17089.555</v>
      </c>
      <c r="IC8" s="264">
        <v>15945.093000000001</v>
      </c>
      <c r="ID8" s="265">
        <v>7.1775185005192504E-2</v>
      </c>
      <c r="IE8" s="264">
        <v>17089.555</v>
      </c>
      <c r="IF8" s="264">
        <v>15945.093000000001</v>
      </c>
      <c r="IG8" s="265">
        <v>7.1775185005192504E-2</v>
      </c>
      <c r="IH8" s="264">
        <v>187019.44200000001</v>
      </c>
      <c r="II8" s="264">
        <v>185282.99400000001</v>
      </c>
      <c r="IJ8" s="265">
        <v>9.3718692822936794E-3</v>
      </c>
      <c r="IK8" s="264">
        <v>17414.43</v>
      </c>
      <c r="IL8" s="264">
        <v>15293.357</v>
      </c>
      <c r="IM8" s="265">
        <v>0.138692440122859</v>
      </c>
      <c r="IN8" s="264">
        <v>17414.43</v>
      </c>
      <c r="IO8" s="264">
        <v>15293.357</v>
      </c>
      <c r="IP8" s="265">
        <v>0.138692440122859</v>
      </c>
      <c r="IQ8" s="264">
        <v>193436.34700000001</v>
      </c>
      <c r="IR8" s="264">
        <v>191070.38</v>
      </c>
      <c r="IS8" s="265">
        <v>1.23826989824377E-2</v>
      </c>
      <c r="IT8" s="264">
        <v>8585.4889999999996</v>
      </c>
      <c r="IU8" s="264">
        <v>6197.9409999999998</v>
      </c>
      <c r="IV8" s="265">
        <v>0.38521631619274799</v>
      </c>
      <c r="IW8" s="264">
        <v>8585.4889999999996</v>
      </c>
      <c r="IX8" s="264">
        <v>6197.9409999999998</v>
      </c>
      <c r="IY8" s="265">
        <v>0.38521631619274799</v>
      </c>
      <c r="IZ8" s="264">
        <v>264211.46399999998</v>
      </c>
      <c r="JA8" s="264">
        <v>260107.75899999999</v>
      </c>
      <c r="JB8" s="265">
        <v>1.57769418943015E-2</v>
      </c>
      <c r="JC8" s="264">
        <v>164446.28099999999</v>
      </c>
      <c r="JD8" s="264">
        <v>169881.87400000001</v>
      </c>
      <c r="JE8" s="265">
        <v>-3.1996309388487201E-2</v>
      </c>
      <c r="JF8" s="264">
        <v>164446.28099999999</v>
      </c>
      <c r="JG8" s="264">
        <v>169881.87400000001</v>
      </c>
      <c r="JH8" s="265">
        <v>-3.1996309388487201E-2</v>
      </c>
      <c r="JI8" s="264">
        <v>1872511.399</v>
      </c>
      <c r="JJ8" s="264">
        <v>1940558.132</v>
      </c>
      <c r="JK8" s="266">
        <v>-3.5065547317497198E-2</v>
      </c>
      <c r="JL8" s="264">
        <v>0</v>
      </c>
      <c r="JM8" s="264">
        <v>0</v>
      </c>
      <c r="JN8" s="265">
        <v>0</v>
      </c>
      <c r="JO8" s="264">
        <v>0</v>
      </c>
      <c r="JP8" s="264">
        <v>0</v>
      </c>
      <c r="JQ8" s="265">
        <v>0</v>
      </c>
      <c r="JR8" s="264">
        <v>0</v>
      </c>
      <c r="JS8" s="264">
        <v>0</v>
      </c>
      <c r="JT8" s="265">
        <v>0</v>
      </c>
      <c r="JU8" s="264">
        <v>15499.653</v>
      </c>
      <c r="JV8" s="264">
        <v>14658.482</v>
      </c>
      <c r="JW8" s="265">
        <v>5.73845913922056E-2</v>
      </c>
      <c r="JX8" s="264">
        <v>32589.207999999999</v>
      </c>
      <c r="JY8" s="264">
        <v>30603.575000000001</v>
      </c>
      <c r="JZ8" s="265">
        <v>6.4882387106734996E-2</v>
      </c>
      <c r="KA8" s="264">
        <v>187860.61300000001</v>
      </c>
      <c r="KB8" s="264">
        <v>184252.12100000001</v>
      </c>
      <c r="KC8" s="265">
        <v>1.9584534389159101E-2</v>
      </c>
      <c r="KD8" s="264">
        <v>15277.513000000001</v>
      </c>
      <c r="KE8" s="264">
        <v>14372.143</v>
      </c>
      <c r="KF8" s="265">
        <v>6.2994780945333007E-2</v>
      </c>
      <c r="KG8" s="264">
        <v>32691.942999999999</v>
      </c>
      <c r="KH8" s="264">
        <v>29665.5</v>
      </c>
      <c r="KI8" s="265">
        <v>0.102018944565236</v>
      </c>
      <c r="KJ8" s="264">
        <v>194341.717</v>
      </c>
      <c r="KK8" s="264">
        <v>191437.93700000001</v>
      </c>
      <c r="KL8" s="265">
        <v>1.51682578986423E-2</v>
      </c>
      <c r="KM8" s="264">
        <v>6475.8909999999996</v>
      </c>
      <c r="KN8" s="264">
        <v>5700.4009999999998</v>
      </c>
      <c r="KO8" s="265">
        <v>0.136041306567731</v>
      </c>
      <c r="KP8" s="264">
        <v>15061.38</v>
      </c>
      <c r="KQ8" s="264">
        <v>11898.342000000001</v>
      </c>
      <c r="KR8" s="265">
        <v>0.26583855128723</v>
      </c>
      <c r="KS8" s="264">
        <v>264986.95400000003</v>
      </c>
      <c r="KT8" s="264">
        <v>250256.603</v>
      </c>
      <c r="KU8" s="265">
        <v>5.8860988375199902E-2</v>
      </c>
      <c r="KV8" s="264">
        <v>147687.49600000001</v>
      </c>
      <c r="KW8" s="264">
        <v>150503.68700000001</v>
      </c>
      <c r="KX8" s="265">
        <v>-1.8711774150755499E-2</v>
      </c>
      <c r="KY8" s="264">
        <v>312133.777</v>
      </c>
      <c r="KZ8" s="264">
        <v>320385.56099999999</v>
      </c>
      <c r="LA8" s="265">
        <v>-2.5755792409134299E-2</v>
      </c>
      <c r="LB8" s="264">
        <v>1869695.2080000001</v>
      </c>
      <c r="LC8" s="264">
        <v>1936919.4650000001</v>
      </c>
      <c r="LD8" s="266">
        <v>-3.4706789938734002E-2</v>
      </c>
      <c r="LE8" s="264">
        <v>0</v>
      </c>
      <c r="LF8" s="264">
        <v>0</v>
      </c>
      <c r="LG8" s="265">
        <v>0</v>
      </c>
      <c r="LH8" s="264">
        <v>0</v>
      </c>
      <c r="LI8" s="264">
        <v>0</v>
      </c>
      <c r="LJ8" s="265">
        <v>0</v>
      </c>
      <c r="LK8" s="264">
        <v>0</v>
      </c>
      <c r="LL8" s="264">
        <v>0</v>
      </c>
      <c r="LM8" s="265">
        <v>0</v>
      </c>
      <c r="LN8" s="264">
        <v>16981.288</v>
      </c>
      <c r="LO8" s="264">
        <v>15261.883</v>
      </c>
      <c r="LP8" s="265">
        <v>0.11266008263855801</v>
      </c>
      <c r="LQ8" s="264">
        <v>49570.495999999999</v>
      </c>
      <c r="LR8" s="264">
        <v>45865.457999999999</v>
      </c>
      <c r="LS8" s="265">
        <v>8.0780573476449305E-2</v>
      </c>
      <c r="LT8" s="264">
        <v>189580.01800000001</v>
      </c>
      <c r="LU8" s="264">
        <v>184136.01699999999</v>
      </c>
      <c r="LV8" s="265">
        <v>2.9565106754753E-2</v>
      </c>
      <c r="LW8" s="264">
        <v>16101.53</v>
      </c>
      <c r="LX8" s="264">
        <v>14486</v>
      </c>
      <c r="LY8" s="265">
        <v>0.111523539969626</v>
      </c>
      <c r="LZ8" s="264">
        <v>48793.472999999998</v>
      </c>
      <c r="MA8" s="264">
        <v>44151.5</v>
      </c>
      <c r="MB8" s="265">
        <v>0.105137379250988</v>
      </c>
      <c r="MC8" s="264">
        <v>195957.247</v>
      </c>
      <c r="MD8" s="264">
        <v>191620.81200000001</v>
      </c>
      <c r="ME8" s="265">
        <v>2.2630292371373501E-2</v>
      </c>
      <c r="MF8" s="264">
        <v>7395.7849999999999</v>
      </c>
      <c r="MG8" s="264">
        <v>6287.4660000000003</v>
      </c>
      <c r="MH8" s="265">
        <v>0.17627435281558601</v>
      </c>
      <c r="MI8" s="264">
        <v>22457.165000000001</v>
      </c>
      <c r="MJ8" s="264">
        <v>18185.808000000001</v>
      </c>
      <c r="MK8" s="265">
        <v>0.23487309444815399</v>
      </c>
      <c r="ML8" s="264">
        <v>266095.27299999999</v>
      </c>
      <c r="MM8" s="264">
        <v>249558.67</v>
      </c>
      <c r="MN8" s="265">
        <v>6.6263388084252903E-2</v>
      </c>
      <c r="MO8" s="264">
        <v>173833.432</v>
      </c>
      <c r="MP8" s="264">
        <v>159117.802</v>
      </c>
      <c r="MQ8" s="265">
        <v>9.2482612347799906E-2</v>
      </c>
      <c r="MR8" s="264">
        <v>485967.20899999997</v>
      </c>
      <c r="MS8" s="264">
        <v>479503.36300000001</v>
      </c>
      <c r="MT8" s="265">
        <v>1.34802933592773E-2</v>
      </c>
      <c r="MU8" s="264">
        <v>1884410.838</v>
      </c>
      <c r="MV8" s="264">
        <v>1950868.388</v>
      </c>
      <c r="MW8" s="266">
        <v>-3.4065624523308503E-2</v>
      </c>
      <c r="MX8" s="264">
        <v>0</v>
      </c>
      <c r="MY8" s="264">
        <v>0</v>
      </c>
      <c r="MZ8" s="265">
        <v>0</v>
      </c>
      <c r="NA8" s="264">
        <v>0</v>
      </c>
      <c r="NB8" s="264">
        <v>0</v>
      </c>
      <c r="NC8" s="265">
        <v>0</v>
      </c>
      <c r="ND8" s="264">
        <v>0</v>
      </c>
      <c r="NE8" s="264">
        <v>0</v>
      </c>
      <c r="NF8" s="265">
        <v>0</v>
      </c>
      <c r="NG8" s="264">
        <v>14959.986999999999</v>
      </c>
      <c r="NH8" s="264">
        <v>14339.790999999999</v>
      </c>
      <c r="NI8" s="265">
        <v>4.3250002737138901E-2</v>
      </c>
      <c r="NJ8" s="264">
        <v>64530.483</v>
      </c>
      <c r="NK8" s="264">
        <v>60205.249000000003</v>
      </c>
      <c r="NL8" s="265">
        <v>7.1841476812096502E-2</v>
      </c>
      <c r="NM8" s="264">
        <v>190200.21400000001</v>
      </c>
      <c r="NN8" s="264">
        <v>184699.625</v>
      </c>
      <c r="NO8" s="265">
        <v>2.9781267828778799E-2</v>
      </c>
      <c r="NP8" s="264">
        <v>14727.669</v>
      </c>
      <c r="NQ8" s="264">
        <v>13738.512000000001</v>
      </c>
      <c r="NR8" s="265">
        <v>7.1998845289795693E-2</v>
      </c>
      <c r="NS8" s="264">
        <v>63521.142</v>
      </c>
      <c r="NT8" s="264">
        <v>57890.012000000002</v>
      </c>
      <c r="NU8" s="265">
        <v>9.7272911257990397E-2</v>
      </c>
      <c r="NV8" s="264">
        <v>196946.40400000001</v>
      </c>
      <c r="NW8" s="264">
        <v>191955.83100000001</v>
      </c>
      <c r="NX8" s="265">
        <v>2.5998548593191801E-2</v>
      </c>
      <c r="NY8" s="264">
        <v>13863.616</v>
      </c>
      <c r="NZ8" s="264">
        <v>18937.708999999999</v>
      </c>
      <c r="OA8" s="265">
        <v>-0.26793594726796099</v>
      </c>
      <c r="OB8" s="264">
        <v>36320.781000000003</v>
      </c>
      <c r="OC8" s="264">
        <v>37123.517</v>
      </c>
      <c r="OD8" s="265">
        <v>-2.1623382288914202E-2</v>
      </c>
      <c r="OE8" s="264">
        <v>261021.18</v>
      </c>
      <c r="OF8" s="264">
        <v>260608.073</v>
      </c>
      <c r="OG8" s="265">
        <v>1.5851657826424601E-3</v>
      </c>
      <c r="OH8" s="264">
        <v>146769.96599999999</v>
      </c>
      <c r="OI8" s="264">
        <v>147293.12100000001</v>
      </c>
      <c r="OJ8" s="265">
        <v>-3.5517951989079599E-3</v>
      </c>
      <c r="OK8" s="264">
        <v>632737.17500000005</v>
      </c>
      <c r="OL8" s="264">
        <v>626796.48400000005</v>
      </c>
      <c r="OM8" s="265">
        <v>9.4778626741628402E-3</v>
      </c>
      <c r="ON8" s="264">
        <v>1883887.683</v>
      </c>
      <c r="OO8" s="264">
        <v>1945051.669</v>
      </c>
      <c r="OP8" s="266">
        <v>-3.14459440717305E-2</v>
      </c>
      <c r="OQ8" s="264">
        <v>0</v>
      </c>
      <c r="OR8" s="264">
        <v>0</v>
      </c>
      <c r="OS8" s="265">
        <v>0</v>
      </c>
      <c r="OT8" s="264">
        <v>0</v>
      </c>
      <c r="OU8" s="264">
        <v>0</v>
      </c>
      <c r="OV8" s="265">
        <v>0</v>
      </c>
      <c r="OW8" s="264">
        <v>0</v>
      </c>
      <c r="OX8" s="264">
        <v>0</v>
      </c>
      <c r="OY8" s="265">
        <v>0</v>
      </c>
      <c r="OZ8" s="264">
        <v>15764.476000000001</v>
      </c>
      <c r="PA8" s="264">
        <v>14820.53</v>
      </c>
      <c r="PB8" s="265">
        <v>6.36917843019109E-2</v>
      </c>
      <c r="PC8" s="264">
        <v>80294.959000000003</v>
      </c>
      <c r="PD8" s="264">
        <v>75025.778999999995</v>
      </c>
      <c r="PE8" s="265">
        <v>7.0231593330074005E-2</v>
      </c>
      <c r="PF8" s="264">
        <v>191144.16</v>
      </c>
      <c r="PG8" s="264">
        <v>185352.47200000001</v>
      </c>
      <c r="PH8" s="265">
        <v>3.1246888360895401E-2</v>
      </c>
      <c r="PI8" s="264">
        <v>15925.385</v>
      </c>
      <c r="PJ8" s="264">
        <v>14299.281999999999</v>
      </c>
      <c r="PK8" s="265">
        <v>0.113719206320989</v>
      </c>
      <c r="PL8" s="264">
        <v>79446.527000000002</v>
      </c>
      <c r="PM8" s="264">
        <v>72189.293999999994</v>
      </c>
      <c r="PN8" s="265">
        <v>0.100530599454262</v>
      </c>
      <c r="PO8" s="264">
        <v>198572.50700000001</v>
      </c>
      <c r="PP8" s="264">
        <v>191674.2</v>
      </c>
      <c r="PQ8" s="265">
        <v>3.5989752402775001E-2</v>
      </c>
      <c r="PR8" s="264">
        <v>17616.911</v>
      </c>
      <c r="PS8" s="264">
        <v>12634.096</v>
      </c>
      <c r="PT8" s="265">
        <v>0.39439426453622001</v>
      </c>
      <c r="PU8" s="264">
        <v>53937.692000000003</v>
      </c>
      <c r="PV8" s="264">
        <v>49757.612999999998</v>
      </c>
      <c r="PW8" s="265">
        <v>8.40088329799904E-2</v>
      </c>
      <c r="PX8" s="264">
        <v>266003.995</v>
      </c>
      <c r="PY8" s="264">
        <v>259678.326</v>
      </c>
      <c r="PZ8" s="265">
        <v>2.43596340805123E-2</v>
      </c>
      <c r="QA8" s="264">
        <v>139118.802</v>
      </c>
      <c r="QB8" s="264">
        <v>146281.92000000001</v>
      </c>
      <c r="QC8" s="265">
        <v>-4.8967897057955102E-2</v>
      </c>
      <c r="QD8" s="264">
        <v>771855.97699999996</v>
      </c>
      <c r="QE8" s="264">
        <v>773078.40399999998</v>
      </c>
      <c r="QF8" s="265">
        <v>-1.58124582665246E-3</v>
      </c>
      <c r="QG8" s="264">
        <v>1876724.5649999999</v>
      </c>
      <c r="QH8" s="264">
        <v>1935402.5020000001</v>
      </c>
      <c r="QI8" s="266">
        <v>-3.03182087133625E-2</v>
      </c>
      <c r="QJ8" s="264">
        <v>0</v>
      </c>
      <c r="QK8" s="264">
        <v>0</v>
      </c>
      <c r="QL8" s="265">
        <v>0</v>
      </c>
      <c r="QM8" s="264">
        <v>0</v>
      </c>
      <c r="QN8" s="264">
        <v>0</v>
      </c>
      <c r="QO8" s="265">
        <v>0</v>
      </c>
      <c r="QP8" s="264">
        <v>0</v>
      </c>
      <c r="QQ8" s="264">
        <v>0</v>
      </c>
      <c r="QR8" s="265">
        <v>0</v>
      </c>
      <c r="QS8" s="264">
        <v>16852.822</v>
      </c>
      <c r="QT8" s="264">
        <v>14684.55</v>
      </c>
      <c r="QU8" s="265">
        <v>0.14765668678985699</v>
      </c>
      <c r="QV8" s="264">
        <v>97147.781000000003</v>
      </c>
      <c r="QW8" s="264">
        <v>89710.328999999998</v>
      </c>
      <c r="QX8" s="265">
        <v>8.2905191441221895E-2</v>
      </c>
      <c r="QY8" s="264">
        <v>193312.432</v>
      </c>
      <c r="QZ8" s="264">
        <v>185042.07699999999</v>
      </c>
      <c r="RA8" s="265">
        <v>4.4694456169555502E-2</v>
      </c>
      <c r="RB8" s="264">
        <v>19073.330999999998</v>
      </c>
      <c r="RC8" s="264">
        <v>14744.446</v>
      </c>
      <c r="RD8" s="265">
        <v>0.29359427950022698</v>
      </c>
      <c r="RE8" s="264">
        <v>98519.857999999993</v>
      </c>
      <c r="RF8" s="264">
        <v>86933.74</v>
      </c>
      <c r="RG8" s="265">
        <v>0.13327527378897999</v>
      </c>
      <c r="RH8" s="264">
        <v>202901.39199999999</v>
      </c>
      <c r="RI8" s="264">
        <v>190722.11199999999</v>
      </c>
      <c r="RJ8" s="265">
        <v>6.3858772704865993E-2</v>
      </c>
      <c r="RK8" s="264">
        <v>36758.597999999998</v>
      </c>
      <c r="RL8" s="264">
        <v>18518.857</v>
      </c>
      <c r="RM8" s="265">
        <v>0.984928011485806</v>
      </c>
      <c r="RN8" s="264">
        <v>90696.29</v>
      </c>
      <c r="RO8" s="264">
        <v>68276.47</v>
      </c>
      <c r="RP8" s="265">
        <v>0.32836817720658401</v>
      </c>
      <c r="RQ8" s="264">
        <v>284243.73599999998</v>
      </c>
      <c r="RR8" s="264">
        <v>256743.60399999999</v>
      </c>
      <c r="RS8" s="265">
        <v>0.107111264201152</v>
      </c>
      <c r="RT8" s="264">
        <v>133453.17499999999</v>
      </c>
      <c r="RU8" s="264">
        <v>150704.353</v>
      </c>
      <c r="RV8" s="265">
        <v>-0.114470336500499</v>
      </c>
      <c r="RW8" s="264">
        <v>905309.152</v>
      </c>
      <c r="RX8" s="264">
        <v>923782.75699999998</v>
      </c>
      <c r="RY8" s="265">
        <v>-1.9997780711986098E-2</v>
      </c>
      <c r="RZ8" s="264">
        <v>1859473.3870000001</v>
      </c>
      <c r="SA8" s="264">
        <v>1923255.0249999999</v>
      </c>
      <c r="SB8" s="266">
        <v>-3.3163380399850902E-2</v>
      </c>
      <c r="SC8" s="264">
        <v>0</v>
      </c>
      <c r="SD8" s="264">
        <v>0</v>
      </c>
      <c r="SE8" s="265">
        <v>0</v>
      </c>
      <c r="SF8" s="264">
        <v>0</v>
      </c>
      <c r="SG8" s="264">
        <v>0</v>
      </c>
      <c r="SH8" s="265">
        <v>0</v>
      </c>
      <c r="SI8" s="264">
        <v>0</v>
      </c>
      <c r="SJ8" s="264">
        <v>0</v>
      </c>
      <c r="SK8" s="265">
        <v>0</v>
      </c>
      <c r="SL8" s="264">
        <v>19199.385999999999</v>
      </c>
      <c r="SM8" s="264">
        <v>16878.900000000001</v>
      </c>
      <c r="SN8" s="265">
        <v>0.137478508670589</v>
      </c>
      <c r="SO8" s="264">
        <v>116347.167</v>
      </c>
      <c r="SP8" s="264">
        <v>106589.22900000001</v>
      </c>
      <c r="SQ8" s="265">
        <v>9.1547129963760202E-2</v>
      </c>
      <c r="SR8" s="264">
        <v>195632.91800000001</v>
      </c>
      <c r="SS8" s="264">
        <v>184901.30300000001</v>
      </c>
      <c r="ST8" s="265">
        <v>5.8039693749481001E-2</v>
      </c>
      <c r="SU8" s="264">
        <v>22718.895</v>
      </c>
      <c r="SV8" s="264">
        <v>19277.717000000001</v>
      </c>
      <c r="SW8" s="265">
        <v>0.17850547344376899</v>
      </c>
      <c r="SX8" s="264">
        <v>121238.753</v>
      </c>
      <c r="SY8" s="264">
        <v>106211.45699999999</v>
      </c>
      <c r="SZ8" s="265">
        <v>0.141484698774069</v>
      </c>
      <c r="TA8" s="264">
        <v>206342.57</v>
      </c>
      <c r="TB8" s="264">
        <v>188916.56099999999</v>
      </c>
      <c r="TC8" s="265">
        <v>9.2241828391106603E-2</v>
      </c>
      <c r="TD8" s="264">
        <v>62363.781999999999</v>
      </c>
      <c r="TE8" s="264">
        <v>51657.288</v>
      </c>
      <c r="TF8" s="265">
        <v>0.20726008690196801</v>
      </c>
      <c r="TG8" s="264">
        <v>153060.07199999999</v>
      </c>
      <c r="TH8" s="264">
        <v>119933.758</v>
      </c>
      <c r="TI8" s="265">
        <v>0.27620508647782099</v>
      </c>
      <c r="TJ8" s="264">
        <v>294950.23</v>
      </c>
      <c r="TK8" s="264">
        <v>250447.18599999999</v>
      </c>
      <c r="TL8" s="265">
        <v>0.17769432633992499</v>
      </c>
      <c r="TM8" s="264">
        <v>138952.70499999999</v>
      </c>
      <c r="TN8" s="264">
        <v>160623.88500000001</v>
      </c>
      <c r="TO8" s="265">
        <v>-0.134918788696961</v>
      </c>
      <c r="TP8" s="264">
        <v>1044261.857</v>
      </c>
      <c r="TQ8" s="264">
        <v>1084406.642</v>
      </c>
      <c r="TR8" s="265">
        <v>-3.7020047134679997E-2</v>
      </c>
      <c r="TS8" s="264">
        <v>1837802.2069999999</v>
      </c>
      <c r="TT8" s="264">
        <v>1933043.92</v>
      </c>
      <c r="TU8" s="266">
        <v>-4.9270330598592801E-2</v>
      </c>
      <c r="TV8" s="264">
        <v>0</v>
      </c>
      <c r="TW8" s="264">
        <v>0</v>
      </c>
      <c r="TX8" s="265">
        <v>0</v>
      </c>
      <c r="TY8" s="264">
        <v>0</v>
      </c>
      <c r="TZ8" s="264">
        <v>0</v>
      </c>
      <c r="UA8" s="265">
        <v>0</v>
      </c>
      <c r="UB8" s="264">
        <v>0</v>
      </c>
      <c r="UC8" s="264">
        <v>0</v>
      </c>
      <c r="UD8" s="265">
        <v>0</v>
      </c>
      <c r="UE8" s="264">
        <v>19175.791000000001</v>
      </c>
      <c r="UF8" s="264">
        <v>18052.401999999998</v>
      </c>
      <c r="UG8" s="265">
        <v>6.2229336572496199E-2</v>
      </c>
      <c r="UH8" s="264">
        <v>135522.95800000001</v>
      </c>
      <c r="UI8" s="264">
        <v>124641.63099999999</v>
      </c>
      <c r="UJ8" s="265">
        <v>8.7300903499891003E-2</v>
      </c>
      <c r="UK8" s="264">
        <v>196756.307</v>
      </c>
      <c r="UL8" s="264">
        <v>185896.21900000001</v>
      </c>
      <c r="UM8" s="265">
        <v>5.8420166146574401E-2</v>
      </c>
      <c r="UN8" s="264">
        <v>21784.870999999999</v>
      </c>
      <c r="UO8" s="264">
        <v>21530.129000000001</v>
      </c>
      <c r="UP8" s="265">
        <v>1.18318845186669E-2</v>
      </c>
      <c r="UQ8" s="264">
        <v>143023.62400000001</v>
      </c>
      <c r="UR8" s="264">
        <v>127741.586</v>
      </c>
      <c r="US8" s="265">
        <v>0.119632442954012</v>
      </c>
      <c r="UT8" s="264">
        <v>206597.31200000001</v>
      </c>
      <c r="UU8" s="264">
        <v>189716.264</v>
      </c>
      <c r="UV8" s="265">
        <v>8.8980499847920294E-2</v>
      </c>
      <c r="UW8" s="264">
        <v>66467.854999999996</v>
      </c>
      <c r="UX8" s="264">
        <v>63154.792000000001</v>
      </c>
      <c r="UY8" s="265">
        <v>5.2459407989183103E-2</v>
      </c>
      <c r="UZ8" s="264">
        <v>219527.927</v>
      </c>
      <c r="VA8" s="264">
        <v>183088.55</v>
      </c>
      <c r="VB8" s="265">
        <v>0.199025974043707</v>
      </c>
      <c r="VC8" s="264">
        <v>298263.29300000001</v>
      </c>
      <c r="VD8" s="264">
        <v>248239.69</v>
      </c>
      <c r="VE8" s="265">
        <v>0.201513315618465</v>
      </c>
      <c r="VF8" s="264">
        <v>156429.682</v>
      </c>
      <c r="VG8" s="264">
        <v>152787.51800000001</v>
      </c>
      <c r="VH8" s="265">
        <v>2.3838099130584701E-2</v>
      </c>
      <c r="VI8" s="264">
        <v>1200691.5390000001</v>
      </c>
      <c r="VJ8" s="264">
        <v>1237194.1599999999</v>
      </c>
      <c r="VK8" s="265">
        <v>-2.9504359283428701E-2</v>
      </c>
      <c r="VL8" s="264">
        <v>1841444.371</v>
      </c>
      <c r="VM8" s="264">
        <v>1924331.1939999999</v>
      </c>
      <c r="VN8" s="266">
        <v>-4.3073054814284702E-2</v>
      </c>
    </row>
    <row r="9" spans="1:586">
      <c r="A9" s="270" t="s">
        <v>134</v>
      </c>
      <c r="B9" s="264">
        <v>0</v>
      </c>
      <c r="C9" s="264">
        <v>0</v>
      </c>
      <c r="D9" s="265">
        <v>0</v>
      </c>
      <c r="E9" s="264">
        <v>0</v>
      </c>
      <c r="F9" s="264">
        <v>0</v>
      </c>
      <c r="G9" s="265">
        <v>0</v>
      </c>
      <c r="H9" s="264">
        <v>0</v>
      </c>
      <c r="I9" s="264">
        <v>0</v>
      </c>
      <c r="J9" s="265">
        <v>0</v>
      </c>
      <c r="K9" s="264">
        <v>30.864999999999998</v>
      </c>
      <c r="L9" s="264">
        <v>3.5339999999999998</v>
      </c>
      <c r="M9" s="265">
        <v>7.7337294850028302</v>
      </c>
      <c r="N9" s="264">
        <v>356.43099999999998</v>
      </c>
      <c r="O9" s="264">
        <v>47.494999999999997</v>
      </c>
      <c r="P9" s="265">
        <v>6.5046004842615002</v>
      </c>
      <c r="Q9" s="264">
        <v>562.17499999999995</v>
      </c>
      <c r="R9" s="264">
        <v>401.18400000000003</v>
      </c>
      <c r="S9" s="265">
        <v>0.401289682539682</v>
      </c>
      <c r="T9" s="264">
        <v>2.2639999999999998</v>
      </c>
      <c r="U9" s="264">
        <v>2.8639999999999999</v>
      </c>
      <c r="V9" s="265">
        <v>-0.209497206703911</v>
      </c>
      <c r="W9" s="264">
        <v>250.85400000000001</v>
      </c>
      <c r="X9" s="264">
        <v>36.917000000000002</v>
      </c>
      <c r="Y9" s="265">
        <v>5.7950808570577204</v>
      </c>
      <c r="Z9" s="264">
        <v>258.07299999999998</v>
      </c>
      <c r="AA9" s="264">
        <v>41.966999999999999</v>
      </c>
      <c r="AB9" s="265">
        <v>5.1494269306836298</v>
      </c>
      <c r="AC9" s="264">
        <v>57984.402000000002</v>
      </c>
      <c r="AD9" s="264">
        <v>53751.635999999999</v>
      </c>
      <c r="AE9" s="265">
        <v>7.8746738052773005E-2</v>
      </c>
      <c r="AF9" s="264">
        <v>288729.913</v>
      </c>
      <c r="AG9" s="264">
        <v>360232.47100000002</v>
      </c>
      <c r="AH9" s="265">
        <v>-0.19849004117121899</v>
      </c>
      <c r="AI9" s="264">
        <v>430356.902</v>
      </c>
      <c r="AJ9" s="264">
        <v>509156.68400000001</v>
      </c>
      <c r="AK9" s="265">
        <v>-0.154765290285377</v>
      </c>
      <c r="AL9" s="264">
        <v>15849.519</v>
      </c>
      <c r="AM9" s="264">
        <v>17071.484</v>
      </c>
      <c r="AN9" s="265">
        <v>-7.1579307340826404E-2</v>
      </c>
      <c r="AO9" s="264">
        <v>162768.644</v>
      </c>
      <c r="AP9" s="264">
        <v>158369.49</v>
      </c>
      <c r="AQ9" s="265">
        <v>2.7777787249299201E-2</v>
      </c>
      <c r="AR9" s="264">
        <v>263489.842</v>
      </c>
      <c r="AS9" s="264">
        <v>269050.91100000002</v>
      </c>
      <c r="AT9" s="266">
        <v>-2.0669207100361801E-2</v>
      </c>
      <c r="AU9" s="264">
        <v>0</v>
      </c>
      <c r="AV9" s="264">
        <v>0</v>
      </c>
      <c r="AW9" s="265">
        <v>0</v>
      </c>
      <c r="AX9" s="264">
        <v>0</v>
      </c>
      <c r="AY9" s="264">
        <v>0</v>
      </c>
      <c r="AZ9" s="265">
        <v>0</v>
      </c>
      <c r="BA9" s="264">
        <v>0</v>
      </c>
      <c r="BB9" s="264">
        <v>0</v>
      </c>
      <c r="BC9" s="265">
        <v>0</v>
      </c>
      <c r="BD9" s="264">
        <v>261.90199999999999</v>
      </c>
      <c r="BE9" s="264">
        <v>181.392</v>
      </c>
      <c r="BF9" s="265">
        <v>0.44384537355561399</v>
      </c>
      <c r="BG9" s="264">
        <v>618.33299999999997</v>
      </c>
      <c r="BH9" s="264">
        <v>228.887</v>
      </c>
      <c r="BI9" s="265">
        <v>1.70147714811239</v>
      </c>
      <c r="BJ9" s="264">
        <v>642.68499999999995</v>
      </c>
      <c r="BK9" s="264">
        <v>566.27800000000002</v>
      </c>
      <c r="BL9" s="265">
        <v>0.13492842738019101</v>
      </c>
      <c r="BM9" s="264">
        <v>1.373</v>
      </c>
      <c r="BN9" s="264">
        <v>2.0920000000000001</v>
      </c>
      <c r="BO9" s="265">
        <v>-0.34369024856596597</v>
      </c>
      <c r="BP9" s="264">
        <v>252.227</v>
      </c>
      <c r="BQ9" s="264">
        <v>39.009</v>
      </c>
      <c r="BR9" s="265">
        <v>5.4658668512394604</v>
      </c>
      <c r="BS9" s="264">
        <v>257.35399999999998</v>
      </c>
      <c r="BT9" s="264">
        <v>42.685000000000002</v>
      </c>
      <c r="BU9" s="265">
        <v>5.0291437273046702</v>
      </c>
      <c r="BV9" s="264">
        <v>36627.74</v>
      </c>
      <c r="BW9" s="264">
        <v>49596.322999999997</v>
      </c>
      <c r="BX9" s="265">
        <v>-0.26148275145316702</v>
      </c>
      <c r="BY9" s="264">
        <v>325357.65299999999</v>
      </c>
      <c r="BZ9" s="264">
        <v>409828.79399999999</v>
      </c>
      <c r="CA9" s="265">
        <v>-0.20611324103303499</v>
      </c>
      <c r="CB9" s="264">
        <v>417388.31900000002</v>
      </c>
      <c r="CC9" s="264">
        <v>502308.03600000002</v>
      </c>
      <c r="CD9" s="265">
        <v>-0.16905904527476001</v>
      </c>
      <c r="CE9" s="264">
        <v>24502.909</v>
      </c>
      <c r="CF9" s="264">
        <v>18455.963</v>
      </c>
      <c r="CG9" s="265">
        <v>0.32764185753948499</v>
      </c>
      <c r="CH9" s="264">
        <v>187271.55300000001</v>
      </c>
      <c r="CI9" s="264">
        <v>176825.45300000001</v>
      </c>
      <c r="CJ9" s="265">
        <v>5.9075771178711503E-2</v>
      </c>
      <c r="CK9" s="264">
        <v>269536.788</v>
      </c>
      <c r="CL9" s="264">
        <v>259546.90100000001</v>
      </c>
      <c r="CM9" s="266">
        <v>3.84897178949557E-2</v>
      </c>
      <c r="CN9" s="264">
        <v>0</v>
      </c>
      <c r="CO9" s="264">
        <v>0</v>
      </c>
      <c r="CP9" s="265">
        <v>0</v>
      </c>
      <c r="CQ9" s="264">
        <v>0</v>
      </c>
      <c r="CR9" s="264">
        <v>0</v>
      </c>
      <c r="CS9" s="265">
        <v>0</v>
      </c>
      <c r="CT9" s="264">
        <v>0</v>
      </c>
      <c r="CU9" s="264">
        <v>0</v>
      </c>
      <c r="CV9" s="265">
        <v>0</v>
      </c>
      <c r="CW9" s="264">
        <v>21.739000000000001</v>
      </c>
      <c r="CX9" s="264">
        <v>1.954</v>
      </c>
      <c r="CY9" s="265">
        <v>10.125383828045001</v>
      </c>
      <c r="CZ9" s="264">
        <v>640.072</v>
      </c>
      <c r="DA9" s="264">
        <v>230.84100000000001</v>
      </c>
      <c r="DB9" s="265">
        <v>1.7727829978210099</v>
      </c>
      <c r="DC9" s="264">
        <v>662.47</v>
      </c>
      <c r="DD9" s="264">
        <v>565.02599999999995</v>
      </c>
      <c r="DE9" s="265">
        <v>0.17245932045605</v>
      </c>
      <c r="DF9" s="264">
        <v>0</v>
      </c>
      <c r="DG9" s="264">
        <v>2.1389999999999998</v>
      </c>
      <c r="DH9" s="265">
        <v>-1</v>
      </c>
      <c r="DI9" s="264">
        <v>252.227</v>
      </c>
      <c r="DJ9" s="264">
        <v>41.148000000000003</v>
      </c>
      <c r="DK9" s="265">
        <v>5.1297511422183302</v>
      </c>
      <c r="DL9" s="264">
        <v>255.215</v>
      </c>
      <c r="DM9" s="264">
        <v>43.264000000000003</v>
      </c>
      <c r="DN9" s="265">
        <v>4.8990153476331404</v>
      </c>
      <c r="DO9" s="264">
        <v>40918.339999999997</v>
      </c>
      <c r="DP9" s="264">
        <v>44608.845999999998</v>
      </c>
      <c r="DQ9" s="265">
        <v>-8.2730362493573406E-2</v>
      </c>
      <c r="DR9" s="264">
        <v>366275.99300000002</v>
      </c>
      <c r="DS9" s="264">
        <v>454437.64</v>
      </c>
      <c r="DT9" s="265">
        <v>-0.19400163903676601</v>
      </c>
      <c r="DU9" s="264">
        <v>413697.81300000002</v>
      </c>
      <c r="DV9" s="264">
        <v>504319.11200000002</v>
      </c>
      <c r="DW9" s="265">
        <v>-0.179690392142029</v>
      </c>
      <c r="DX9" s="264">
        <v>16364.427</v>
      </c>
      <c r="DY9" s="264">
        <v>30969.666000000001</v>
      </c>
      <c r="DZ9" s="265">
        <v>-0.471598208388815</v>
      </c>
      <c r="EA9" s="264">
        <v>203635.98</v>
      </c>
      <c r="EB9" s="264">
        <v>207795.11900000001</v>
      </c>
      <c r="EC9" s="265">
        <v>-2.0015576015527101E-2</v>
      </c>
      <c r="ED9" s="264">
        <v>254931.549</v>
      </c>
      <c r="EE9" s="264">
        <v>253843.769</v>
      </c>
      <c r="EF9" s="266">
        <v>4.2852341985199502E-3</v>
      </c>
      <c r="EG9" s="264">
        <v>0</v>
      </c>
      <c r="EH9" s="264">
        <v>0</v>
      </c>
      <c r="EI9" s="265">
        <v>0</v>
      </c>
      <c r="EJ9" s="264">
        <v>0</v>
      </c>
      <c r="EK9" s="264">
        <v>0</v>
      </c>
      <c r="EL9" s="265">
        <v>0</v>
      </c>
      <c r="EM9" s="264">
        <v>0</v>
      </c>
      <c r="EN9" s="264">
        <v>0</v>
      </c>
      <c r="EO9" s="265">
        <v>0</v>
      </c>
      <c r="EP9" s="264">
        <v>0</v>
      </c>
      <c r="EQ9" s="264">
        <v>12.151999999999999</v>
      </c>
      <c r="ER9" s="265">
        <v>-1</v>
      </c>
      <c r="ES9" s="264">
        <v>640.072</v>
      </c>
      <c r="ET9" s="264">
        <v>242.99299999999999</v>
      </c>
      <c r="EU9" s="265">
        <v>1.63411703217788</v>
      </c>
      <c r="EV9" s="264">
        <v>650.31799999999998</v>
      </c>
      <c r="EW9" s="264">
        <v>248.458</v>
      </c>
      <c r="EX9" s="265">
        <v>1.6174162232650999</v>
      </c>
      <c r="EY9" s="264">
        <v>0</v>
      </c>
      <c r="EZ9" s="264">
        <v>1.0469999999999999</v>
      </c>
      <c r="FA9" s="265">
        <v>-1</v>
      </c>
      <c r="FB9" s="264">
        <v>252.227</v>
      </c>
      <c r="FC9" s="264">
        <v>42.195</v>
      </c>
      <c r="FD9" s="265">
        <v>4.9776513804953204</v>
      </c>
      <c r="FE9" s="264">
        <v>254.16800000000001</v>
      </c>
      <c r="FF9" s="264">
        <v>42.604999999999997</v>
      </c>
      <c r="FG9" s="265">
        <v>4.9656847787818297</v>
      </c>
      <c r="FH9" s="264">
        <v>22217.788</v>
      </c>
      <c r="FI9" s="264">
        <v>24499.784</v>
      </c>
      <c r="FJ9" s="265">
        <v>-9.3143515061194004E-2</v>
      </c>
      <c r="FK9" s="264">
        <v>388493.78100000002</v>
      </c>
      <c r="FL9" s="264">
        <v>478937.424</v>
      </c>
      <c r="FM9" s="265">
        <v>-0.188842296441633</v>
      </c>
      <c r="FN9" s="264">
        <v>411415.81699999998</v>
      </c>
      <c r="FO9" s="264">
        <v>505707.32299999997</v>
      </c>
      <c r="FP9" s="265">
        <v>-0.18645469763149899</v>
      </c>
      <c r="FQ9" s="264">
        <v>29713.278999999999</v>
      </c>
      <c r="FR9" s="264">
        <v>24588.663</v>
      </c>
      <c r="FS9" s="265">
        <v>0.208413771826471</v>
      </c>
      <c r="FT9" s="264">
        <v>233349.25899999999</v>
      </c>
      <c r="FU9" s="264">
        <v>232383.78200000001</v>
      </c>
      <c r="FV9" s="265">
        <v>4.1546660084910104E-3</v>
      </c>
      <c r="FW9" s="264">
        <v>260056.16500000001</v>
      </c>
      <c r="FX9" s="264">
        <v>254464.54399999999</v>
      </c>
      <c r="FY9" s="266">
        <v>2.1974067239795898E-2</v>
      </c>
      <c r="FZ9" s="264">
        <v>0</v>
      </c>
      <c r="GA9" s="264">
        <v>0</v>
      </c>
      <c r="GB9" s="265">
        <v>0</v>
      </c>
      <c r="GC9" s="264">
        <v>0</v>
      </c>
      <c r="GD9" s="264">
        <v>0</v>
      </c>
      <c r="GE9" s="265">
        <v>0</v>
      </c>
      <c r="GF9" s="264">
        <v>0</v>
      </c>
      <c r="GG9" s="264">
        <v>0</v>
      </c>
      <c r="GH9" s="265">
        <v>0</v>
      </c>
      <c r="GI9" s="264">
        <v>0</v>
      </c>
      <c r="GJ9" s="264">
        <v>10.246</v>
      </c>
      <c r="GK9" s="265">
        <v>-1</v>
      </c>
      <c r="GL9" s="264">
        <v>640.072</v>
      </c>
      <c r="GM9" s="264">
        <v>253.239</v>
      </c>
      <c r="GN9" s="265">
        <v>1.5275411765170499</v>
      </c>
      <c r="GO9" s="264">
        <v>640.072</v>
      </c>
      <c r="GP9" s="264">
        <v>253.239</v>
      </c>
      <c r="GQ9" s="265">
        <v>1.5275411765170499</v>
      </c>
      <c r="GR9" s="264">
        <v>0</v>
      </c>
      <c r="GS9" s="264">
        <v>1.9410000000000001</v>
      </c>
      <c r="GT9" s="265">
        <v>-1</v>
      </c>
      <c r="GU9" s="264">
        <v>252.227</v>
      </c>
      <c r="GV9" s="264">
        <v>44.136000000000003</v>
      </c>
      <c r="GW9" s="265">
        <v>4.7147679898495598</v>
      </c>
      <c r="GX9" s="264">
        <v>252.227</v>
      </c>
      <c r="GY9" s="264">
        <v>44.136000000000003</v>
      </c>
      <c r="GZ9" s="265">
        <v>4.7147679898495598</v>
      </c>
      <c r="HA9" s="264">
        <v>25456.891</v>
      </c>
      <c r="HB9" s="264">
        <v>22922.036</v>
      </c>
      <c r="HC9" s="265">
        <v>0.11058594445973299</v>
      </c>
      <c r="HD9" s="264">
        <v>413950.67200000002</v>
      </c>
      <c r="HE9" s="264">
        <v>501859.46</v>
      </c>
      <c r="HF9" s="265">
        <v>-0.17516614711218101</v>
      </c>
      <c r="HG9" s="264">
        <v>413950.67200000002</v>
      </c>
      <c r="HH9" s="264">
        <v>501859.46</v>
      </c>
      <c r="HI9" s="265">
        <v>-0.17516614711218101</v>
      </c>
      <c r="HJ9" s="264">
        <v>20429.556</v>
      </c>
      <c r="HK9" s="264">
        <v>26706.905999999999</v>
      </c>
      <c r="HL9" s="265">
        <v>-0.23504594654281599</v>
      </c>
      <c r="HM9" s="264">
        <v>253778.815</v>
      </c>
      <c r="HN9" s="264">
        <v>259090.68799999999</v>
      </c>
      <c r="HO9" s="265">
        <v>-2.0501983459938099E-2</v>
      </c>
      <c r="HP9" s="264">
        <v>253778.815</v>
      </c>
      <c r="HQ9" s="264">
        <v>259090.68799999999</v>
      </c>
      <c r="HR9" s="266">
        <v>-2.0501983459938099E-2</v>
      </c>
      <c r="HS9" s="264">
        <v>0</v>
      </c>
      <c r="HT9" s="264">
        <v>0</v>
      </c>
      <c r="HU9" s="265">
        <v>0</v>
      </c>
      <c r="HV9" s="264">
        <v>0</v>
      </c>
      <c r="HW9" s="264">
        <v>0</v>
      </c>
      <c r="HX9" s="265">
        <v>0</v>
      </c>
      <c r="HY9" s="264">
        <v>0</v>
      </c>
      <c r="HZ9" s="264">
        <v>0</v>
      </c>
      <c r="IA9" s="265">
        <v>0</v>
      </c>
      <c r="IB9" s="264">
        <v>3.4870000000000001</v>
      </c>
      <c r="IC9" s="264">
        <v>3.6589999999999998</v>
      </c>
      <c r="ID9" s="265">
        <v>-4.7007379065318301E-2</v>
      </c>
      <c r="IE9" s="264">
        <v>3.4870000000000001</v>
      </c>
      <c r="IF9" s="264">
        <v>3.6589999999999998</v>
      </c>
      <c r="IG9" s="265">
        <v>-4.7007379065318301E-2</v>
      </c>
      <c r="IH9" s="264">
        <v>639.9</v>
      </c>
      <c r="II9" s="264">
        <v>253.173</v>
      </c>
      <c r="IJ9" s="265">
        <v>1.5275207071844199</v>
      </c>
      <c r="IK9" s="264">
        <v>1.403</v>
      </c>
      <c r="IL9" s="264">
        <v>2.448</v>
      </c>
      <c r="IM9" s="265">
        <v>-0.42687908496732002</v>
      </c>
      <c r="IN9" s="264">
        <v>1.403</v>
      </c>
      <c r="IO9" s="264">
        <v>2.448</v>
      </c>
      <c r="IP9" s="265">
        <v>-0.42687908496732002</v>
      </c>
      <c r="IQ9" s="264">
        <v>251.18199999999999</v>
      </c>
      <c r="IR9" s="264">
        <v>43.101999999999997</v>
      </c>
      <c r="IS9" s="265">
        <v>4.8276182079717902</v>
      </c>
      <c r="IT9" s="264">
        <v>23827.804</v>
      </c>
      <c r="IU9" s="264">
        <v>25499.687000000002</v>
      </c>
      <c r="IV9" s="265">
        <v>-6.5564843992006697E-2</v>
      </c>
      <c r="IW9" s="264">
        <v>23827.804</v>
      </c>
      <c r="IX9" s="264">
        <v>25499.687000000002</v>
      </c>
      <c r="IY9" s="265">
        <v>-6.5564843992006697E-2</v>
      </c>
      <c r="IZ9" s="264">
        <v>412278.78899999999</v>
      </c>
      <c r="JA9" s="264">
        <v>477679.24300000002</v>
      </c>
      <c r="JB9" s="265">
        <v>-0.13691290747586499</v>
      </c>
      <c r="JC9" s="264">
        <v>37045.735999999997</v>
      </c>
      <c r="JD9" s="264">
        <v>28281.392</v>
      </c>
      <c r="JE9" s="265">
        <v>0.30989790035794601</v>
      </c>
      <c r="JF9" s="264">
        <v>37045.735999999997</v>
      </c>
      <c r="JG9" s="264">
        <v>28281.392</v>
      </c>
      <c r="JH9" s="265">
        <v>0.30989790035794601</v>
      </c>
      <c r="JI9" s="264">
        <v>262543.15899999999</v>
      </c>
      <c r="JJ9" s="264">
        <v>272332.44199999998</v>
      </c>
      <c r="JK9" s="266">
        <v>-3.5946077258030097E-2</v>
      </c>
      <c r="JL9" s="264">
        <v>0</v>
      </c>
      <c r="JM9" s="264">
        <v>0</v>
      </c>
      <c r="JN9" s="265">
        <v>0</v>
      </c>
      <c r="JO9" s="264">
        <v>0</v>
      </c>
      <c r="JP9" s="264">
        <v>0</v>
      </c>
      <c r="JQ9" s="265">
        <v>0</v>
      </c>
      <c r="JR9" s="264">
        <v>0</v>
      </c>
      <c r="JS9" s="264">
        <v>0</v>
      </c>
      <c r="JT9" s="265">
        <v>0</v>
      </c>
      <c r="JU9" s="264">
        <v>9.0069999999999997</v>
      </c>
      <c r="JV9" s="264">
        <v>0</v>
      </c>
      <c r="JW9" s="265">
        <v>0</v>
      </c>
      <c r="JX9" s="264">
        <v>12.494</v>
      </c>
      <c r="JY9" s="264">
        <v>3.6589999999999998</v>
      </c>
      <c r="JZ9" s="265">
        <v>2.4145941514074898</v>
      </c>
      <c r="KA9" s="264">
        <v>648.90700000000004</v>
      </c>
      <c r="KB9" s="264">
        <v>242.285</v>
      </c>
      <c r="KC9" s="265">
        <v>1.6782797119095301</v>
      </c>
      <c r="KD9" s="264">
        <v>6.6280000000000001</v>
      </c>
      <c r="KE9" s="264">
        <v>1.762</v>
      </c>
      <c r="KF9" s="265">
        <v>2.7616345062429102</v>
      </c>
      <c r="KG9" s="264">
        <v>8.0310000000000006</v>
      </c>
      <c r="KH9" s="264">
        <v>4.21</v>
      </c>
      <c r="KI9" s="265">
        <v>0.90760095011876496</v>
      </c>
      <c r="KJ9" s="264">
        <v>256.048</v>
      </c>
      <c r="KK9" s="264">
        <v>42.811</v>
      </c>
      <c r="KL9" s="265">
        <v>4.9808927612062304</v>
      </c>
      <c r="KM9" s="264">
        <v>22326.348000000002</v>
      </c>
      <c r="KN9" s="264">
        <v>24103.73</v>
      </c>
      <c r="KO9" s="265">
        <v>-7.3738877758753596E-2</v>
      </c>
      <c r="KP9" s="264">
        <v>46154.152000000002</v>
      </c>
      <c r="KQ9" s="264">
        <v>49603.417000000001</v>
      </c>
      <c r="KR9" s="265">
        <v>-6.9536842592920506E-2</v>
      </c>
      <c r="KS9" s="264">
        <v>410501.40700000001</v>
      </c>
      <c r="KT9" s="264">
        <v>469186.20899999997</v>
      </c>
      <c r="KU9" s="265">
        <v>-0.12507784942161401</v>
      </c>
      <c r="KV9" s="264">
        <v>22268.399000000001</v>
      </c>
      <c r="KW9" s="264">
        <v>23554.095000000001</v>
      </c>
      <c r="KX9" s="265">
        <v>-5.4584818478485397E-2</v>
      </c>
      <c r="KY9" s="264">
        <v>59314.135000000002</v>
      </c>
      <c r="KZ9" s="264">
        <v>51835.487000000001</v>
      </c>
      <c r="LA9" s="265">
        <v>0.14427660340106399</v>
      </c>
      <c r="LB9" s="264">
        <v>261257.46299999999</v>
      </c>
      <c r="LC9" s="264">
        <v>268664.49300000002</v>
      </c>
      <c r="LD9" s="266">
        <v>-2.7569813626246598E-2</v>
      </c>
      <c r="LE9" s="264">
        <v>0</v>
      </c>
      <c r="LF9" s="264">
        <v>0</v>
      </c>
      <c r="LG9" s="265">
        <v>0</v>
      </c>
      <c r="LH9" s="264">
        <v>0</v>
      </c>
      <c r="LI9" s="264">
        <v>0</v>
      </c>
      <c r="LJ9" s="265">
        <v>0</v>
      </c>
      <c r="LK9" s="264">
        <v>0</v>
      </c>
      <c r="LL9" s="264">
        <v>0</v>
      </c>
      <c r="LM9" s="265">
        <v>0</v>
      </c>
      <c r="LN9" s="264">
        <v>3.1019999999999999</v>
      </c>
      <c r="LO9" s="264">
        <v>86.876000000000005</v>
      </c>
      <c r="LP9" s="265">
        <v>-0.964293936184907</v>
      </c>
      <c r="LQ9" s="264">
        <v>15.596</v>
      </c>
      <c r="LR9" s="264">
        <v>90.534999999999997</v>
      </c>
      <c r="LS9" s="265">
        <v>-0.82773513006019805</v>
      </c>
      <c r="LT9" s="264">
        <v>565.13300000000004</v>
      </c>
      <c r="LU9" s="264">
        <v>320.81299999999999</v>
      </c>
      <c r="LV9" s="265">
        <v>0.76156514854447899</v>
      </c>
      <c r="LW9" s="264">
        <v>3.7170000000000001</v>
      </c>
      <c r="LX9" s="264">
        <v>1.7270000000000001</v>
      </c>
      <c r="LY9" s="265">
        <v>1.1522872032426199</v>
      </c>
      <c r="LZ9" s="264">
        <v>11.747999999999999</v>
      </c>
      <c r="MA9" s="264">
        <v>5.9370000000000003</v>
      </c>
      <c r="MB9" s="265">
        <v>0.97877716018190997</v>
      </c>
      <c r="MC9" s="264">
        <v>258.03800000000001</v>
      </c>
      <c r="MD9" s="264">
        <v>42.430999999999997</v>
      </c>
      <c r="ME9" s="265">
        <v>5.0813556126417003</v>
      </c>
      <c r="MF9" s="264">
        <v>24290.578000000001</v>
      </c>
      <c r="MG9" s="264">
        <v>25225.477999999999</v>
      </c>
      <c r="MH9" s="265">
        <v>-3.7061735757792202E-2</v>
      </c>
      <c r="MI9" s="264">
        <v>70444.73</v>
      </c>
      <c r="MJ9" s="264">
        <v>74828.895000000004</v>
      </c>
      <c r="MK9" s="265">
        <v>-5.8589198731319098E-2</v>
      </c>
      <c r="ML9" s="264">
        <v>409566.50699999998</v>
      </c>
      <c r="MM9" s="264">
        <v>459592.81900000002</v>
      </c>
      <c r="MN9" s="265">
        <v>-0.108849202885392</v>
      </c>
      <c r="MO9" s="264">
        <v>28510.366000000002</v>
      </c>
      <c r="MP9" s="264">
        <v>23025.226999999999</v>
      </c>
      <c r="MQ9" s="265">
        <v>0.23822301513031799</v>
      </c>
      <c r="MR9" s="264">
        <v>87824.501000000004</v>
      </c>
      <c r="MS9" s="264">
        <v>74860.714000000007</v>
      </c>
      <c r="MT9" s="265">
        <v>0.173172099320346</v>
      </c>
      <c r="MU9" s="264">
        <v>266742.60200000001</v>
      </c>
      <c r="MV9" s="264">
        <v>274628.56900000002</v>
      </c>
      <c r="MW9" s="266">
        <v>-2.87150278236348E-2</v>
      </c>
      <c r="MX9" s="264">
        <v>0</v>
      </c>
      <c r="MY9" s="264">
        <v>0</v>
      </c>
      <c r="MZ9" s="265">
        <v>0</v>
      </c>
      <c r="NA9" s="264">
        <v>0</v>
      </c>
      <c r="NB9" s="264">
        <v>0</v>
      </c>
      <c r="NC9" s="265">
        <v>0</v>
      </c>
      <c r="ND9" s="264">
        <v>0</v>
      </c>
      <c r="NE9" s="264">
        <v>0</v>
      </c>
      <c r="NF9" s="265">
        <v>0</v>
      </c>
      <c r="NG9" s="264">
        <v>1.296</v>
      </c>
      <c r="NH9" s="264">
        <v>20.204999999999998</v>
      </c>
      <c r="NI9" s="265">
        <v>-0.93585746102449896</v>
      </c>
      <c r="NJ9" s="264">
        <v>16.891999999999999</v>
      </c>
      <c r="NK9" s="264">
        <v>110.74</v>
      </c>
      <c r="NL9" s="265">
        <v>-0.84746252483294204</v>
      </c>
      <c r="NM9" s="264">
        <v>546.22400000000005</v>
      </c>
      <c r="NN9" s="264">
        <v>336.24599999999998</v>
      </c>
      <c r="NO9" s="265">
        <v>0.62447731720228705</v>
      </c>
      <c r="NP9" s="264">
        <v>2.8940000000000001</v>
      </c>
      <c r="NQ9" s="264">
        <v>2.9140000000000001</v>
      </c>
      <c r="NR9" s="265">
        <v>-6.8634179821551204E-3</v>
      </c>
      <c r="NS9" s="264">
        <v>14.641999999999999</v>
      </c>
      <c r="NT9" s="264">
        <v>8.8510000000000009</v>
      </c>
      <c r="NU9" s="265">
        <v>0.65427635295446795</v>
      </c>
      <c r="NV9" s="264">
        <v>258.01799999999997</v>
      </c>
      <c r="NW9" s="264">
        <v>43.679000000000002</v>
      </c>
      <c r="NX9" s="265">
        <v>4.9071407312438504</v>
      </c>
      <c r="NY9" s="264">
        <v>25040.585999999999</v>
      </c>
      <c r="NZ9" s="264">
        <v>29829.684000000001</v>
      </c>
      <c r="OA9" s="265">
        <v>-0.160548063465909</v>
      </c>
      <c r="OB9" s="264">
        <v>95485.316000000006</v>
      </c>
      <c r="OC9" s="264">
        <v>104658.579</v>
      </c>
      <c r="OD9" s="265">
        <v>-8.7649412858930603E-2</v>
      </c>
      <c r="OE9" s="264">
        <v>404777.40899999999</v>
      </c>
      <c r="OF9" s="264">
        <v>459707.36499999999</v>
      </c>
      <c r="OG9" s="265">
        <v>-0.119488962287998</v>
      </c>
      <c r="OH9" s="264">
        <v>15002.691000000001</v>
      </c>
      <c r="OI9" s="264">
        <v>15266.852000000001</v>
      </c>
      <c r="OJ9" s="265">
        <v>-1.73029122179215E-2</v>
      </c>
      <c r="OK9" s="264">
        <v>102827.192</v>
      </c>
      <c r="OL9" s="264">
        <v>90127.566000000006</v>
      </c>
      <c r="OM9" s="265">
        <v>0.14090723364259</v>
      </c>
      <c r="ON9" s="264">
        <v>266478.44099999999</v>
      </c>
      <c r="OO9" s="264">
        <v>268545.29100000003</v>
      </c>
      <c r="OP9" s="266">
        <v>-7.6964671110171697E-3</v>
      </c>
      <c r="OQ9" s="264">
        <v>0</v>
      </c>
      <c r="OR9" s="264">
        <v>0</v>
      </c>
      <c r="OS9" s="265">
        <v>0</v>
      </c>
      <c r="OT9" s="264">
        <v>0</v>
      </c>
      <c r="OU9" s="264">
        <v>0</v>
      </c>
      <c r="OV9" s="265">
        <v>0</v>
      </c>
      <c r="OW9" s="264">
        <v>0</v>
      </c>
      <c r="OX9" s="264">
        <v>0</v>
      </c>
      <c r="OY9" s="265">
        <v>0</v>
      </c>
      <c r="OZ9" s="264">
        <v>11.112</v>
      </c>
      <c r="PA9" s="264">
        <v>5.95</v>
      </c>
      <c r="PB9" s="265">
        <v>0.86756302521008399</v>
      </c>
      <c r="PC9" s="264">
        <v>28.004000000000001</v>
      </c>
      <c r="PD9" s="264">
        <v>116.69</v>
      </c>
      <c r="PE9" s="265">
        <v>-0.76001371154340602</v>
      </c>
      <c r="PF9" s="264">
        <v>551.38599999999997</v>
      </c>
      <c r="PG9" s="264">
        <v>337.36599999999999</v>
      </c>
      <c r="PH9" s="265">
        <v>0.63438520775656104</v>
      </c>
      <c r="PI9" s="264">
        <v>2.637</v>
      </c>
      <c r="PJ9" s="264">
        <v>69.369</v>
      </c>
      <c r="PK9" s="265">
        <v>-0.96198590148337204</v>
      </c>
      <c r="PL9" s="264">
        <v>17.279</v>
      </c>
      <c r="PM9" s="264">
        <v>78.22</v>
      </c>
      <c r="PN9" s="265">
        <v>-0.77909741754027095</v>
      </c>
      <c r="PO9" s="264">
        <v>191.286</v>
      </c>
      <c r="PP9" s="264">
        <v>111.173</v>
      </c>
      <c r="PQ9" s="265">
        <v>0.72061561710127497</v>
      </c>
      <c r="PR9" s="264">
        <v>25468.106</v>
      </c>
      <c r="PS9" s="264">
        <v>29728.614000000001</v>
      </c>
      <c r="PT9" s="265">
        <v>-0.143313374784307</v>
      </c>
      <c r="PU9" s="264">
        <v>120953.42200000001</v>
      </c>
      <c r="PV9" s="264">
        <v>134387.193</v>
      </c>
      <c r="PW9" s="265">
        <v>-9.9963178782966303E-2</v>
      </c>
      <c r="PX9" s="264">
        <v>400516.90100000001</v>
      </c>
      <c r="PY9" s="264">
        <v>453935.43800000002</v>
      </c>
      <c r="PZ9" s="265">
        <v>-0.117678710513013</v>
      </c>
      <c r="QA9" s="264">
        <v>15518.790999999999</v>
      </c>
      <c r="QB9" s="264">
        <v>13422.698</v>
      </c>
      <c r="QC9" s="265">
        <v>0.15616033378684399</v>
      </c>
      <c r="QD9" s="264">
        <v>118345.98299999999</v>
      </c>
      <c r="QE9" s="264">
        <v>103550.264</v>
      </c>
      <c r="QF9" s="265">
        <v>0.14288441601655399</v>
      </c>
      <c r="QG9" s="264">
        <v>268574.53399999999</v>
      </c>
      <c r="QH9" s="264">
        <v>258243.75</v>
      </c>
      <c r="QI9" s="266">
        <v>4.0004003969118303E-2</v>
      </c>
      <c r="QJ9" s="264">
        <v>0</v>
      </c>
      <c r="QK9" s="264">
        <v>0</v>
      </c>
      <c r="QL9" s="265">
        <v>0</v>
      </c>
      <c r="QM9" s="264">
        <v>0</v>
      </c>
      <c r="QN9" s="264">
        <v>0</v>
      </c>
      <c r="QO9" s="265">
        <v>0</v>
      </c>
      <c r="QP9" s="264">
        <v>0</v>
      </c>
      <c r="QQ9" s="264">
        <v>0</v>
      </c>
      <c r="QR9" s="265">
        <v>0</v>
      </c>
      <c r="QS9" s="264">
        <v>9.1240000000000006</v>
      </c>
      <c r="QT9" s="264">
        <v>186.66</v>
      </c>
      <c r="QU9" s="265">
        <v>-0.95111968284581605</v>
      </c>
      <c r="QV9" s="264">
        <v>37.128</v>
      </c>
      <c r="QW9" s="264">
        <v>303.35000000000002</v>
      </c>
      <c r="QX9" s="265">
        <v>-0.87760672490522496</v>
      </c>
      <c r="QY9" s="264">
        <v>373.85</v>
      </c>
      <c r="QZ9" s="264">
        <v>519.66600000000005</v>
      </c>
      <c r="RA9" s="265">
        <v>-0.28059561333625799</v>
      </c>
      <c r="RB9" s="264">
        <v>5.3070000000000004</v>
      </c>
      <c r="RC9" s="264">
        <v>141.054</v>
      </c>
      <c r="RD9" s="265">
        <v>-0.962376111276533</v>
      </c>
      <c r="RE9" s="264">
        <v>22.585999999999999</v>
      </c>
      <c r="RF9" s="264">
        <v>219.274</v>
      </c>
      <c r="RG9" s="265">
        <v>-0.89699645192772504</v>
      </c>
      <c r="RH9" s="264">
        <v>55.539000000000001</v>
      </c>
      <c r="RI9" s="264">
        <v>238.703</v>
      </c>
      <c r="RJ9" s="265">
        <v>-0.76733011315316502</v>
      </c>
      <c r="RK9" s="264">
        <v>46078.491000000002</v>
      </c>
      <c r="RL9" s="264">
        <v>43667.93</v>
      </c>
      <c r="RM9" s="265">
        <v>5.5202089954802101E-2</v>
      </c>
      <c r="RN9" s="264">
        <v>167031.913</v>
      </c>
      <c r="RO9" s="264">
        <v>178055.12299999999</v>
      </c>
      <c r="RP9" s="265">
        <v>-6.1908974110225501E-2</v>
      </c>
      <c r="RQ9" s="264">
        <v>402927.462</v>
      </c>
      <c r="RR9" s="264">
        <v>440843.79700000002</v>
      </c>
      <c r="RS9" s="265">
        <v>-8.6008548284053604E-2</v>
      </c>
      <c r="RT9" s="264">
        <v>14439.682000000001</v>
      </c>
      <c r="RU9" s="264">
        <v>26814.177</v>
      </c>
      <c r="RV9" s="265">
        <v>-0.461490762890094</v>
      </c>
      <c r="RW9" s="264">
        <v>132785.66500000001</v>
      </c>
      <c r="RX9" s="264">
        <v>130364.44100000001</v>
      </c>
      <c r="RY9" s="265">
        <v>1.8572733342215601E-2</v>
      </c>
      <c r="RZ9" s="264">
        <v>256200.03899999999</v>
      </c>
      <c r="SA9" s="264">
        <v>263803.571</v>
      </c>
      <c r="SB9" s="266">
        <v>-2.8822703086153499E-2</v>
      </c>
      <c r="SC9" s="264">
        <v>0</v>
      </c>
      <c r="SD9" s="264">
        <v>0</v>
      </c>
      <c r="SE9" s="265">
        <v>0</v>
      </c>
      <c r="SF9" s="264">
        <v>0</v>
      </c>
      <c r="SG9" s="264">
        <v>0</v>
      </c>
      <c r="SH9" s="265">
        <v>0</v>
      </c>
      <c r="SI9" s="264">
        <v>0</v>
      </c>
      <c r="SJ9" s="264">
        <v>0</v>
      </c>
      <c r="SK9" s="265">
        <v>0</v>
      </c>
      <c r="SL9" s="264">
        <v>105.46899999999999</v>
      </c>
      <c r="SM9" s="264">
        <v>22.216000000000001</v>
      </c>
      <c r="SN9" s="265">
        <v>3.7474342815988502</v>
      </c>
      <c r="SO9" s="264">
        <v>142.59700000000001</v>
      </c>
      <c r="SP9" s="264">
        <v>325.56599999999997</v>
      </c>
      <c r="SQ9" s="265">
        <v>-0.56200278898902201</v>
      </c>
      <c r="SR9" s="264">
        <v>457.10300000000001</v>
      </c>
      <c r="SS9" s="264">
        <v>534.84400000000005</v>
      </c>
      <c r="ST9" s="265">
        <v>-0.14535266358040899</v>
      </c>
      <c r="SU9" s="264">
        <v>7.8259999999999996</v>
      </c>
      <c r="SV9" s="264">
        <v>29.315999999999999</v>
      </c>
      <c r="SW9" s="265">
        <v>-0.73304680038204395</v>
      </c>
      <c r="SX9" s="264">
        <v>30.411999999999999</v>
      </c>
      <c r="SY9" s="264">
        <v>248.59</v>
      </c>
      <c r="SZ9" s="265">
        <v>-0.87766201375759301</v>
      </c>
      <c r="TA9" s="264">
        <v>34.048999999999999</v>
      </c>
      <c r="TB9" s="264">
        <v>258.673</v>
      </c>
      <c r="TC9" s="265">
        <v>-0.868370490928702</v>
      </c>
      <c r="TD9" s="264">
        <v>58218.540999999997</v>
      </c>
      <c r="TE9" s="264">
        <v>52690.387999999999</v>
      </c>
      <c r="TF9" s="265">
        <v>0.10491767492773101</v>
      </c>
      <c r="TG9" s="264">
        <v>225250.454</v>
      </c>
      <c r="TH9" s="264">
        <v>230745.511</v>
      </c>
      <c r="TI9" s="265">
        <v>-2.3814361441683699E-2</v>
      </c>
      <c r="TJ9" s="264">
        <v>408455.61499999999</v>
      </c>
      <c r="TK9" s="264">
        <v>426124.136</v>
      </c>
      <c r="TL9" s="265">
        <v>-4.1463319036216299E-2</v>
      </c>
      <c r="TM9" s="264">
        <v>17277.45</v>
      </c>
      <c r="TN9" s="264">
        <v>16554.684000000001</v>
      </c>
      <c r="TO9" s="265">
        <v>4.3659305124761003E-2</v>
      </c>
      <c r="TP9" s="264">
        <v>150063.11499999999</v>
      </c>
      <c r="TQ9" s="264">
        <v>146919.125</v>
      </c>
      <c r="TR9" s="265">
        <v>2.1399460417423501E-2</v>
      </c>
      <c r="TS9" s="264">
        <v>256922.80499999999</v>
      </c>
      <c r="TT9" s="264">
        <v>264711.80699999997</v>
      </c>
      <c r="TU9" s="266">
        <v>-2.9424460088400901E-2</v>
      </c>
      <c r="TV9" s="264">
        <v>0</v>
      </c>
      <c r="TW9" s="264">
        <v>0</v>
      </c>
      <c r="TX9" s="265">
        <v>0</v>
      </c>
      <c r="TY9" s="264">
        <v>0</v>
      </c>
      <c r="TZ9" s="264">
        <v>0</v>
      </c>
      <c r="UA9" s="265">
        <v>0</v>
      </c>
      <c r="UB9" s="264">
        <v>0</v>
      </c>
      <c r="UC9" s="264">
        <v>0</v>
      </c>
      <c r="UD9" s="265">
        <v>0</v>
      </c>
      <c r="UE9" s="264">
        <v>3.5369999999999999</v>
      </c>
      <c r="UF9" s="264">
        <v>30.864999999999998</v>
      </c>
      <c r="UG9" s="265">
        <v>-0.88540417949133299</v>
      </c>
      <c r="UH9" s="264">
        <v>146.13399999999999</v>
      </c>
      <c r="UI9" s="264">
        <v>356.43099999999998</v>
      </c>
      <c r="UJ9" s="265">
        <v>-0.59000760315460798</v>
      </c>
      <c r="UK9" s="264">
        <v>429.77499999999998</v>
      </c>
      <c r="UL9" s="264">
        <v>562.17499999999995</v>
      </c>
      <c r="UM9" s="265">
        <v>-0.23551385244808101</v>
      </c>
      <c r="UN9" s="264">
        <v>65.427999999999997</v>
      </c>
      <c r="UO9" s="264">
        <v>2.2639999999999998</v>
      </c>
      <c r="UP9" s="265">
        <v>27.899293286219098</v>
      </c>
      <c r="UQ9" s="264">
        <v>95.84</v>
      </c>
      <c r="UR9" s="264">
        <v>250.85400000000001</v>
      </c>
      <c r="US9" s="265">
        <v>-0.61794509953997201</v>
      </c>
      <c r="UT9" s="264">
        <v>97.212999999999994</v>
      </c>
      <c r="UU9" s="264">
        <v>258.07299999999998</v>
      </c>
      <c r="UV9" s="265">
        <v>-0.62331200861771696</v>
      </c>
      <c r="UW9" s="264">
        <v>51241.262999999999</v>
      </c>
      <c r="UX9" s="264">
        <v>57984.402000000002</v>
      </c>
      <c r="UY9" s="265">
        <v>-0.116292291847728</v>
      </c>
      <c r="UZ9" s="264">
        <v>276491.717</v>
      </c>
      <c r="VA9" s="264">
        <v>288729.913</v>
      </c>
      <c r="VB9" s="265">
        <v>-4.2386311389911301E-2</v>
      </c>
      <c r="VC9" s="264">
        <v>401712.47600000002</v>
      </c>
      <c r="VD9" s="264">
        <v>430356.902</v>
      </c>
      <c r="VE9" s="265">
        <v>-6.6559699326025901E-2</v>
      </c>
      <c r="VF9" s="264">
        <v>21905.668000000001</v>
      </c>
      <c r="VG9" s="264">
        <v>15849.519</v>
      </c>
      <c r="VH9" s="265">
        <v>0.38210301523976897</v>
      </c>
      <c r="VI9" s="264">
        <v>171968.783</v>
      </c>
      <c r="VJ9" s="264">
        <v>162768.644</v>
      </c>
      <c r="VK9" s="265">
        <v>5.65227968600635E-2</v>
      </c>
      <c r="VL9" s="264">
        <v>262978.95400000003</v>
      </c>
      <c r="VM9" s="264">
        <v>263489.842</v>
      </c>
      <c r="VN9" s="266">
        <v>-1.9389286361937901E-3</v>
      </c>
    </row>
    <row r="10" spans="1:586">
      <c r="A10" s="270" t="s">
        <v>135</v>
      </c>
      <c r="B10" s="264">
        <v>0</v>
      </c>
      <c r="C10" s="264">
        <v>0</v>
      </c>
      <c r="D10" s="265">
        <v>0</v>
      </c>
      <c r="E10" s="264">
        <v>0</v>
      </c>
      <c r="F10" s="264">
        <v>0</v>
      </c>
      <c r="G10" s="265">
        <v>0</v>
      </c>
      <c r="H10" s="264">
        <v>0</v>
      </c>
      <c r="I10" s="264">
        <v>0</v>
      </c>
      <c r="J10" s="265">
        <v>0</v>
      </c>
      <c r="K10" s="264">
        <v>0</v>
      </c>
      <c r="L10" s="264">
        <v>0</v>
      </c>
      <c r="M10" s="265">
        <v>0</v>
      </c>
      <c r="N10" s="264">
        <v>0</v>
      </c>
      <c r="O10" s="264">
        <v>0</v>
      </c>
      <c r="P10" s="265">
        <v>0</v>
      </c>
      <c r="Q10" s="264">
        <v>0</v>
      </c>
      <c r="R10" s="264">
        <v>0</v>
      </c>
      <c r="S10" s="265">
        <v>0</v>
      </c>
      <c r="T10" s="264">
        <v>0</v>
      </c>
      <c r="U10" s="264">
        <v>0</v>
      </c>
      <c r="V10" s="265">
        <v>0</v>
      </c>
      <c r="W10" s="264">
        <v>0</v>
      </c>
      <c r="X10" s="264">
        <v>0</v>
      </c>
      <c r="Y10" s="265">
        <v>0</v>
      </c>
      <c r="Z10" s="264">
        <v>0</v>
      </c>
      <c r="AA10" s="264">
        <v>0</v>
      </c>
      <c r="AB10" s="265">
        <v>0</v>
      </c>
      <c r="AC10" s="264">
        <v>0</v>
      </c>
      <c r="AD10" s="264">
        <v>0</v>
      </c>
      <c r="AE10" s="265">
        <v>0</v>
      </c>
      <c r="AF10" s="264">
        <v>0</v>
      </c>
      <c r="AG10" s="264">
        <v>0</v>
      </c>
      <c r="AH10" s="265">
        <v>0</v>
      </c>
      <c r="AI10" s="264">
        <v>0</v>
      </c>
      <c r="AJ10" s="264">
        <v>0</v>
      </c>
      <c r="AK10" s="265">
        <v>0</v>
      </c>
      <c r="AL10" s="264">
        <v>104478.976</v>
      </c>
      <c r="AM10" s="264">
        <v>108254.056</v>
      </c>
      <c r="AN10" s="265">
        <v>-3.4872411616614203E-2</v>
      </c>
      <c r="AO10" s="264">
        <v>850112.85199999996</v>
      </c>
      <c r="AP10" s="264">
        <v>830125.75600000005</v>
      </c>
      <c r="AQ10" s="265">
        <v>2.4077190540754499E-2</v>
      </c>
      <c r="AR10" s="264">
        <v>1274881.963</v>
      </c>
      <c r="AS10" s="264">
        <v>1276146.3910000001</v>
      </c>
      <c r="AT10" s="266">
        <v>-9.9081736148566406E-4</v>
      </c>
      <c r="AU10" s="264">
        <v>0</v>
      </c>
      <c r="AV10" s="264">
        <v>0</v>
      </c>
      <c r="AW10" s="265">
        <v>0</v>
      </c>
      <c r="AX10" s="264">
        <v>0</v>
      </c>
      <c r="AY10" s="264">
        <v>0</v>
      </c>
      <c r="AZ10" s="265">
        <v>0</v>
      </c>
      <c r="BA10" s="264">
        <v>0</v>
      </c>
      <c r="BB10" s="264">
        <v>0</v>
      </c>
      <c r="BC10" s="265">
        <v>0</v>
      </c>
      <c r="BD10" s="264">
        <v>0</v>
      </c>
      <c r="BE10" s="264">
        <v>0</v>
      </c>
      <c r="BF10" s="265">
        <v>0</v>
      </c>
      <c r="BG10" s="264">
        <v>0</v>
      </c>
      <c r="BH10" s="264">
        <v>0</v>
      </c>
      <c r="BI10" s="265">
        <v>0</v>
      </c>
      <c r="BJ10" s="264">
        <v>0</v>
      </c>
      <c r="BK10" s="264">
        <v>0</v>
      </c>
      <c r="BL10" s="265">
        <v>0</v>
      </c>
      <c r="BM10" s="264">
        <v>0</v>
      </c>
      <c r="BN10" s="264">
        <v>0</v>
      </c>
      <c r="BO10" s="265">
        <v>0</v>
      </c>
      <c r="BP10" s="264">
        <v>0</v>
      </c>
      <c r="BQ10" s="264">
        <v>0</v>
      </c>
      <c r="BR10" s="265">
        <v>0</v>
      </c>
      <c r="BS10" s="264">
        <v>0</v>
      </c>
      <c r="BT10" s="264">
        <v>0</v>
      </c>
      <c r="BU10" s="265">
        <v>0</v>
      </c>
      <c r="BV10" s="264">
        <v>0</v>
      </c>
      <c r="BW10" s="264">
        <v>0</v>
      </c>
      <c r="BX10" s="265">
        <v>0</v>
      </c>
      <c r="BY10" s="264">
        <v>0</v>
      </c>
      <c r="BZ10" s="264">
        <v>0</v>
      </c>
      <c r="CA10" s="265">
        <v>0</v>
      </c>
      <c r="CB10" s="264">
        <v>0</v>
      </c>
      <c r="CC10" s="264">
        <v>0</v>
      </c>
      <c r="CD10" s="265">
        <v>0</v>
      </c>
      <c r="CE10" s="264">
        <v>76899.138000000006</v>
      </c>
      <c r="CF10" s="264">
        <v>108323.15399999999</v>
      </c>
      <c r="CG10" s="265">
        <v>-0.29009509822802998</v>
      </c>
      <c r="CH10" s="264">
        <v>927011.99</v>
      </c>
      <c r="CI10" s="264">
        <v>938448.91</v>
      </c>
      <c r="CJ10" s="265">
        <v>-1.21870459628964E-2</v>
      </c>
      <c r="CK10" s="264">
        <v>1243457.9469999999</v>
      </c>
      <c r="CL10" s="264">
        <v>1273515.554</v>
      </c>
      <c r="CM10" s="266">
        <v>-2.3602072943351E-2</v>
      </c>
      <c r="CN10" s="264">
        <v>0</v>
      </c>
      <c r="CO10" s="264">
        <v>0</v>
      </c>
      <c r="CP10" s="265">
        <v>0</v>
      </c>
      <c r="CQ10" s="264">
        <v>0</v>
      </c>
      <c r="CR10" s="264">
        <v>0</v>
      </c>
      <c r="CS10" s="265">
        <v>0</v>
      </c>
      <c r="CT10" s="264">
        <v>0</v>
      </c>
      <c r="CU10" s="264">
        <v>0</v>
      </c>
      <c r="CV10" s="265">
        <v>0</v>
      </c>
      <c r="CW10" s="264">
        <v>0</v>
      </c>
      <c r="CX10" s="264">
        <v>0</v>
      </c>
      <c r="CY10" s="265">
        <v>0</v>
      </c>
      <c r="CZ10" s="264">
        <v>0</v>
      </c>
      <c r="DA10" s="264">
        <v>0</v>
      </c>
      <c r="DB10" s="265">
        <v>0</v>
      </c>
      <c r="DC10" s="264">
        <v>0</v>
      </c>
      <c r="DD10" s="264">
        <v>0</v>
      </c>
      <c r="DE10" s="265">
        <v>0</v>
      </c>
      <c r="DF10" s="264">
        <v>0</v>
      </c>
      <c r="DG10" s="264">
        <v>0</v>
      </c>
      <c r="DH10" s="265">
        <v>0</v>
      </c>
      <c r="DI10" s="264">
        <v>0</v>
      </c>
      <c r="DJ10" s="264">
        <v>0</v>
      </c>
      <c r="DK10" s="265">
        <v>0</v>
      </c>
      <c r="DL10" s="264">
        <v>0</v>
      </c>
      <c r="DM10" s="264">
        <v>0</v>
      </c>
      <c r="DN10" s="265">
        <v>0</v>
      </c>
      <c r="DO10" s="264">
        <v>0</v>
      </c>
      <c r="DP10" s="264">
        <v>0</v>
      </c>
      <c r="DQ10" s="265">
        <v>0</v>
      </c>
      <c r="DR10" s="264">
        <v>0</v>
      </c>
      <c r="DS10" s="264">
        <v>0</v>
      </c>
      <c r="DT10" s="265">
        <v>0</v>
      </c>
      <c r="DU10" s="264">
        <v>0</v>
      </c>
      <c r="DV10" s="264">
        <v>0</v>
      </c>
      <c r="DW10" s="265">
        <v>0</v>
      </c>
      <c r="DX10" s="264">
        <v>89300.012000000002</v>
      </c>
      <c r="DY10" s="264">
        <v>122815.673</v>
      </c>
      <c r="DZ10" s="265">
        <v>-0.27289400596290297</v>
      </c>
      <c r="EA10" s="264">
        <v>1016312.002</v>
      </c>
      <c r="EB10" s="264">
        <v>1061264.5830000001</v>
      </c>
      <c r="EC10" s="265">
        <v>-4.2357562590968102E-2</v>
      </c>
      <c r="ED10" s="264">
        <v>1209942.2860000001</v>
      </c>
      <c r="EE10" s="264">
        <v>1277732.4069999999</v>
      </c>
      <c r="EF10" s="266">
        <v>-5.3055022028567898E-2</v>
      </c>
      <c r="EG10" s="264">
        <v>0</v>
      </c>
      <c r="EH10" s="264">
        <v>0</v>
      </c>
      <c r="EI10" s="265">
        <v>0</v>
      </c>
      <c r="EJ10" s="264">
        <v>0</v>
      </c>
      <c r="EK10" s="264">
        <v>0</v>
      </c>
      <c r="EL10" s="265">
        <v>0</v>
      </c>
      <c r="EM10" s="264">
        <v>0</v>
      </c>
      <c r="EN10" s="264">
        <v>0</v>
      </c>
      <c r="EO10" s="265">
        <v>0</v>
      </c>
      <c r="EP10" s="264">
        <v>0</v>
      </c>
      <c r="EQ10" s="264">
        <v>0</v>
      </c>
      <c r="ER10" s="265">
        <v>0</v>
      </c>
      <c r="ES10" s="264">
        <v>0</v>
      </c>
      <c r="ET10" s="264">
        <v>0</v>
      </c>
      <c r="EU10" s="265">
        <v>0</v>
      </c>
      <c r="EV10" s="264">
        <v>0</v>
      </c>
      <c r="EW10" s="264">
        <v>0</v>
      </c>
      <c r="EX10" s="265">
        <v>0</v>
      </c>
      <c r="EY10" s="264">
        <v>0</v>
      </c>
      <c r="EZ10" s="264">
        <v>0</v>
      </c>
      <c r="FA10" s="265">
        <v>0</v>
      </c>
      <c r="FB10" s="264">
        <v>0</v>
      </c>
      <c r="FC10" s="264">
        <v>0</v>
      </c>
      <c r="FD10" s="265">
        <v>0</v>
      </c>
      <c r="FE10" s="264">
        <v>0</v>
      </c>
      <c r="FF10" s="264">
        <v>0</v>
      </c>
      <c r="FG10" s="265">
        <v>0</v>
      </c>
      <c r="FH10" s="264">
        <v>0</v>
      </c>
      <c r="FI10" s="264">
        <v>0</v>
      </c>
      <c r="FJ10" s="265">
        <v>0</v>
      </c>
      <c r="FK10" s="264">
        <v>0</v>
      </c>
      <c r="FL10" s="264">
        <v>0</v>
      </c>
      <c r="FM10" s="265">
        <v>0</v>
      </c>
      <c r="FN10" s="264">
        <v>0</v>
      </c>
      <c r="FO10" s="264">
        <v>0</v>
      </c>
      <c r="FP10" s="265">
        <v>0</v>
      </c>
      <c r="FQ10" s="264">
        <v>91813.716</v>
      </c>
      <c r="FR10" s="264">
        <v>94087.745999999999</v>
      </c>
      <c r="FS10" s="265">
        <v>-2.4169247289652401E-2</v>
      </c>
      <c r="FT10" s="264">
        <v>1108125.7180000001</v>
      </c>
      <c r="FU10" s="264">
        <v>1155352.3289999999</v>
      </c>
      <c r="FV10" s="265">
        <v>-4.0876371488233497E-2</v>
      </c>
      <c r="FW10" s="264">
        <v>1207668.2560000001</v>
      </c>
      <c r="FX10" s="264">
        <v>1278048.9839999999</v>
      </c>
      <c r="FY10" s="266">
        <v>-5.5068881460023998E-2</v>
      </c>
      <c r="FZ10" s="264">
        <v>0</v>
      </c>
      <c r="GA10" s="264">
        <v>0</v>
      </c>
      <c r="GB10" s="265">
        <v>0</v>
      </c>
      <c r="GC10" s="264">
        <v>0</v>
      </c>
      <c r="GD10" s="264">
        <v>0</v>
      </c>
      <c r="GE10" s="265">
        <v>0</v>
      </c>
      <c r="GF10" s="264">
        <v>0</v>
      </c>
      <c r="GG10" s="264">
        <v>0</v>
      </c>
      <c r="GH10" s="265">
        <v>0</v>
      </c>
      <c r="GI10" s="264">
        <v>0</v>
      </c>
      <c r="GJ10" s="264">
        <v>0</v>
      </c>
      <c r="GK10" s="265">
        <v>0</v>
      </c>
      <c r="GL10" s="264">
        <v>0</v>
      </c>
      <c r="GM10" s="264">
        <v>0</v>
      </c>
      <c r="GN10" s="265">
        <v>0</v>
      </c>
      <c r="GO10" s="264">
        <v>0</v>
      </c>
      <c r="GP10" s="264">
        <v>0</v>
      </c>
      <c r="GQ10" s="265">
        <v>0</v>
      </c>
      <c r="GR10" s="264">
        <v>0</v>
      </c>
      <c r="GS10" s="264">
        <v>0</v>
      </c>
      <c r="GT10" s="265">
        <v>0</v>
      </c>
      <c r="GU10" s="264">
        <v>0</v>
      </c>
      <c r="GV10" s="264">
        <v>0</v>
      </c>
      <c r="GW10" s="265">
        <v>0</v>
      </c>
      <c r="GX10" s="264">
        <v>0</v>
      </c>
      <c r="GY10" s="264">
        <v>0</v>
      </c>
      <c r="GZ10" s="265">
        <v>0</v>
      </c>
      <c r="HA10" s="264">
        <v>0</v>
      </c>
      <c r="HB10" s="264">
        <v>0</v>
      </c>
      <c r="HC10" s="265">
        <v>0</v>
      </c>
      <c r="HD10" s="264">
        <v>0</v>
      </c>
      <c r="HE10" s="264">
        <v>0</v>
      </c>
      <c r="HF10" s="265">
        <v>0</v>
      </c>
      <c r="HG10" s="264">
        <v>0</v>
      </c>
      <c r="HH10" s="264">
        <v>0</v>
      </c>
      <c r="HI10" s="265">
        <v>0</v>
      </c>
      <c r="HJ10" s="264">
        <v>71233.320000000007</v>
      </c>
      <c r="HK10" s="264">
        <v>99542.538</v>
      </c>
      <c r="HL10" s="265">
        <v>-0.28439317068648601</v>
      </c>
      <c r="HM10" s="264">
        <v>1179359.0379999999</v>
      </c>
      <c r="HN10" s="264">
        <v>1254894.8670000001</v>
      </c>
      <c r="HO10" s="265">
        <v>-6.0192953996679399E-2</v>
      </c>
      <c r="HP10" s="264">
        <v>1179359.0379999999</v>
      </c>
      <c r="HQ10" s="264">
        <v>1254894.8670000001</v>
      </c>
      <c r="HR10" s="266">
        <v>-6.0192953996679399E-2</v>
      </c>
      <c r="HS10" s="264">
        <v>0</v>
      </c>
      <c r="HT10" s="264">
        <v>0</v>
      </c>
      <c r="HU10" s="265">
        <v>0</v>
      </c>
      <c r="HV10" s="264">
        <v>0</v>
      </c>
      <c r="HW10" s="264">
        <v>0</v>
      </c>
      <c r="HX10" s="265">
        <v>0</v>
      </c>
      <c r="HY10" s="264">
        <v>0</v>
      </c>
      <c r="HZ10" s="264">
        <v>0</v>
      </c>
      <c r="IA10" s="265">
        <v>0</v>
      </c>
      <c r="IB10" s="264">
        <v>0</v>
      </c>
      <c r="IC10" s="264">
        <v>0</v>
      </c>
      <c r="ID10" s="265">
        <v>0</v>
      </c>
      <c r="IE10" s="264">
        <v>0</v>
      </c>
      <c r="IF10" s="264">
        <v>0</v>
      </c>
      <c r="IG10" s="265">
        <v>0</v>
      </c>
      <c r="IH10" s="264">
        <v>0</v>
      </c>
      <c r="II10" s="264">
        <v>0</v>
      </c>
      <c r="IJ10" s="265">
        <v>0</v>
      </c>
      <c r="IK10" s="264">
        <v>0</v>
      </c>
      <c r="IL10" s="264">
        <v>0</v>
      </c>
      <c r="IM10" s="265">
        <v>0</v>
      </c>
      <c r="IN10" s="264">
        <v>0</v>
      </c>
      <c r="IO10" s="264">
        <v>0</v>
      </c>
      <c r="IP10" s="265">
        <v>0</v>
      </c>
      <c r="IQ10" s="264">
        <v>0</v>
      </c>
      <c r="IR10" s="264">
        <v>0</v>
      </c>
      <c r="IS10" s="265">
        <v>0</v>
      </c>
      <c r="IT10" s="264">
        <v>0</v>
      </c>
      <c r="IU10" s="264">
        <v>0</v>
      </c>
      <c r="IV10" s="265">
        <v>0</v>
      </c>
      <c r="IW10" s="264">
        <v>0</v>
      </c>
      <c r="IX10" s="264">
        <v>0</v>
      </c>
      <c r="IY10" s="265">
        <v>0</v>
      </c>
      <c r="IZ10" s="264">
        <v>0</v>
      </c>
      <c r="JA10" s="264">
        <v>0</v>
      </c>
      <c r="JB10" s="265">
        <v>0</v>
      </c>
      <c r="JC10" s="264">
        <v>82867.551999999996</v>
      </c>
      <c r="JD10" s="264">
        <v>121758.736</v>
      </c>
      <c r="JE10" s="265">
        <v>-0.31941185723215798</v>
      </c>
      <c r="JF10" s="264">
        <v>82867.551999999996</v>
      </c>
      <c r="JG10" s="264">
        <v>121758.736</v>
      </c>
      <c r="JH10" s="265">
        <v>-0.31941185723215798</v>
      </c>
      <c r="JI10" s="264">
        <v>1140467.8540000001</v>
      </c>
      <c r="JJ10" s="264">
        <v>1255513.4210000001</v>
      </c>
      <c r="JK10" s="266">
        <v>-9.1632287696588502E-2</v>
      </c>
      <c r="JL10" s="264">
        <v>0</v>
      </c>
      <c r="JM10" s="264">
        <v>0</v>
      </c>
      <c r="JN10" s="265">
        <v>0</v>
      </c>
      <c r="JO10" s="264">
        <v>0</v>
      </c>
      <c r="JP10" s="264">
        <v>0</v>
      </c>
      <c r="JQ10" s="265">
        <v>0</v>
      </c>
      <c r="JR10" s="264">
        <v>0</v>
      </c>
      <c r="JS10" s="264">
        <v>0</v>
      </c>
      <c r="JT10" s="265">
        <v>0</v>
      </c>
      <c r="JU10" s="264">
        <v>0</v>
      </c>
      <c r="JV10" s="264">
        <v>0</v>
      </c>
      <c r="JW10" s="265">
        <v>0</v>
      </c>
      <c r="JX10" s="264">
        <v>0</v>
      </c>
      <c r="JY10" s="264">
        <v>0</v>
      </c>
      <c r="JZ10" s="265">
        <v>0</v>
      </c>
      <c r="KA10" s="264">
        <v>0</v>
      </c>
      <c r="KB10" s="264">
        <v>0</v>
      </c>
      <c r="KC10" s="265">
        <v>0</v>
      </c>
      <c r="KD10" s="264">
        <v>0</v>
      </c>
      <c r="KE10" s="264">
        <v>0</v>
      </c>
      <c r="KF10" s="265">
        <v>0</v>
      </c>
      <c r="KG10" s="264">
        <v>0</v>
      </c>
      <c r="KH10" s="264">
        <v>0</v>
      </c>
      <c r="KI10" s="265">
        <v>0</v>
      </c>
      <c r="KJ10" s="264">
        <v>0</v>
      </c>
      <c r="KK10" s="264">
        <v>0</v>
      </c>
      <c r="KL10" s="265">
        <v>0</v>
      </c>
      <c r="KM10" s="264">
        <v>0</v>
      </c>
      <c r="KN10" s="264">
        <v>0</v>
      </c>
      <c r="KO10" s="265">
        <v>0</v>
      </c>
      <c r="KP10" s="264">
        <v>0</v>
      </c>
      <c r="KQ10" s="264">
        <v>0</v>
      </c>
      <c r="KR10" s="265">
        <v>0</v>
      </c>
      <c r="KS10" s="264">
        <v>0</v>
      </c>
      <c r="KT10" s="264">
        <v>0</v>
      </c>
      <c r="KU10" s="265">
        <v>0</v>
      </c>
      <c r="KV10" s="264">
        <v>111333.49800000001</v>
      </c>
      <c r="KW10" s="264">
        <v>103045.916</v>
      </c>
      <c r="KX10" s="265">
        <v>8.0426108299139307E-2</v>
      </c>
      <c r="KY10" s="264">
        <v>194201.05</v>
      </c>
      <c r="KZ10" s="264">
        <v>224804.652</v>
      </c>
      <c r="LA10" s="265">
        <v>-0.13613420241855101</v>
      </c>
      <c r="LB10" s="264">
        <v>1148755.436</v>
      </c>
      <c r="LC10" s="264">
        <v>1237618.477</v>
      </c>
      <c r="LD10" s="266">
        <v>-7.1801643762951006E-2</v>
      </c>
      <c r="LE10" s="264">
        <v>0</v>
      </c>
      <c r="LF10" s="264">
        <v>0</v>
      </c>
      <c r="LG10" s="265">
        <v>0</v>
      </c>
      <c r="LH10" s="264">
        <v>0</v>
      </c>
      <c r="LI10" s="264">
        <v>0</v>
      </c>
      <c r="LJ10" s="265">
        <v>0</v>
      </c>
      <c r="LK10" s="264">
        <v>0</v>
      </c>
      <c r="LL10" s="264">
        <v>0</v>
      </c>
      <c r="LM10" s="265">
        <v>0</v>
      </c>
      <c r="LN10" s="264">
        <v>0</v>
      </c>
      <c r="LO10" s="264">
        <v>0</v>
      </c>
      <c r="LP10" s="265">
        <v>0</v>
      </c>
      <c r="LQ10" s="264">
        <v>0</v>
      </c>
      <c r="LR10" s="264">
        <v>0</v>
      </c>
      <c r="LS10" s="265">
        <v>0</v>
      </c>
      <c r="LT10" s="264">
        <v>0</v>
      </c>
      <c r="LU10" s="264">
        <v>0</v>
      </c>
      <c r="LV10" s="265">
        <v>0</v>
      </c>
      <c r="LW10" s="264">
        <v>0</v>
      </c>
      <c r="LX10" s="264">
        <v>0</v>
      </c>
      <c r="LY10" s="265">
        <v>0</v>
      </c>
      <c r="LZ10" s="264">
        <v>0</v>
      </c>
      <c r="MA10" s="264">
        <v>0</v>
      </c>
      <c r="MB10" s="265">
        <v>0</v>
      </c>
      <c r="MC10" s="264">
        <v>0</v>
      </c>
      <c r="MD10" s="264">
        <v>0</v>
      </c>
      <c r="ME10" s="265">
        <v>0</v>
      </c>
      <c r="MF10" s="264">
        <v>0</v>
      </c>
      <c r="MG10" s="264">
        <v>0</v>
      </c>
      <c r="MH10" s="265">
        <v>0</v>
      </c>
      <c r="MI10" s="264">
        <v>0</v>
      </c>
      <c r="MJ10" s="264">
        <v>0</v>
      </c>
      <c r="MK10" s="265">
        <v>0</v>
      </c>
      <c r="ML10" s="264">
        <v>0</v>
      </c>
      <c r="MM10" s="264">
        <v>0</v>
      </c>
      <c r="MN10" s="265">
        <v>0</v>
      </c>
      <c r="MO10" s="264">
        <v>126580.50599999999</v>
      </c>
      <c r="MP10" s="264">
        <v>118985.126</v>
      </c>
      <c r="MQ10" s="265">
        <v>6.3834701490335793E-2</v>
      </c>
      <c r="MR10" s="264">
        <v>320781.55599999998</v>
      </c>
      <c r="MS10" s="264">
        <v>343789.77799999999</v>
      </c>
      <c r="MT10" s="265">
        <v>-6.6925265008897394E-2</v>
      </c>
      <c r="MU10" s="264">
        <v>1156350.8160000001</v>
      </c>
      <c r="MV10" s="264">
        <v>1249637.5149999999</v>
      </c>
      <c r="MW10" s="266">
        <v>-7.4651007096245697E-2</v>
      </c>
      <c r="MX10" s="264">
        <v>0</v>
      </c>
      <c r="MY10" s="264">
        <v>0</v>
      </c>
      <c r="MZ10" s="265">
        <v>0</v>
      </c>
      <c r="NA10" s="264">
        <v>0</v>
      </c>
      <c r="NB10" s="264">
        <v>0</v>
      </c>
      <c r="NC10" s="265">
        <v>0</v>
      </c>
      <c r="ND10" s="264">
        <v>0</v>
      </c>
      <c r="NE10" s="264">
        <v>0</v>
      </c>
      <c r="NF10" s="265">
        <v>0</v>
      </c>
      <c r="NG10" s="264">
        <v>0</v>
      </c>
      <c r="NH10" s="264">
        <v>0</v>
      </c>
      <c r="NI10" s="265">
        <v>0</v>
      </c>
      <c r="NJ10" s="264">
        <v>0</v>
      </c>
      <c r="NK10" s="264">
        <v>0</v>
      </c>
      <c r="NL10" s="265">
        <v>0</v>
      </c>
      <c r="NM10" s="264">
        <v>0</v>
      </c>
      <c r="NN10" s="264">
        <v>0</v>
      </c>
      <c r="NO10" s="265">
        <v>0</v>
      </c>
      <c r="NP10" s="264">
        <v>0</v>
      </c>
      <c r="NQ10" s="264">
        <v>0</v>
      </c>
      <c r="NR10" s="265">
        <v>0</v>
      </c>
      <c r="NS10" s="264">
        <v>0</v>
      </c>
      <c r="NT10" s="264">
        <v>0</v>
      </c>
      <c r="NU10" s="265">
        <v>0</v>
      </c>
      <c r="NV10" s="264">
        <v>0</v>
      </c>
      <c r="NW10" s="264">
        <v>0</v>
      </c>
      <c r="NX10" s="265">
        <v>0</v>
      </c>
      <c r="NY10" s="264">
        <v>0</v>
      </c>
      <c r="NZ10" s="264">
        <v>0</v>
      </c>
      <c r="OA10" s="265">
        <v>0</v>
      </c>
      <c r="OB10" s="264">
        <v>0</v>
      </c>
      <c r="OC10" s="264">
        <v>0</v>
      </c>
      <c r="OD10" s="265">
        <v>0</v>
      </c>
      <c r="OE10" s="264">
        <v>0</v>
      </c>
      <c r="OF10" s="264">
        <v>0</v>
      </c>
      <c r="OG10" s="265">
        <v>0</v>
      </c>
      <c r="OH10" s="264">
        <v>98063.034</v>
      </c>
      <c r="OI10" s="264">
        <v>101478.588</v>
      </c>
      <c r="OJ10" s="265">
        <v>-3.3657878645296103E-2</v>
      </c>
      <c r="OK10" s="264">
        <v>418844.59</v>
      </c>
      <c r="OL10" s="264">
        <v>445268.36599999998</v>
      </c>
      <c r="OM10" s="265">
        <v>-5.9343483655427597E-2</v>
      </c>
      <c r="ON10" s="264">
        <v>1152935.2620000001</v>
      </c>
      <c r="OO10" s="264">
        <v>1258816.7790000001</v>
      </c>
      <c r="OP10" s="266">
        <v>-8.4111936515584004E-2</v>
      </c>
      <c r="OQ10" s="264">
        <v>0</v>
      </c>
      <c r="OR10" s="264">
        <v>0</v>
      </c>
      <c r="OS10" s="265">
        <v>0</v>
      </c>
      <c r="OT10" s="264">
        <v>0</v>
      </c>
      <c r="OU10" s="264">
        <v>0</v>
      </c>
      <c r="OV10" s="265">
        <v>0</v>
      </c>
      <c r="OW10" s="264">
        <v>0</v>
      </c>
      <c r="OX10" s="264">
        <v>0</v>
      </c>
      <c r="OY10" s="265">
        <v>0</v>
      </c>
      <c r="OZ10" s="264">
        <v>0</v>
      </c>
      <c r="PA10" s="264">
        <v>0</v>
      </c>
      <c r="PB10" s="265">
        <v>0</v>
      </c>
      <c r="PC10" s="264">
        <v>0</v>
      </c>
      <c r="PD10" s="264">
        <v>0</v>
      </c>
      <c r="PE10" s="265">
        <v>0</v>
      </c>
      <c r="PF10" s="264">
        <v>0</v>
      </c>
      <c r="PG10" s="264">
        <v>0</v>
      </c>
      <c r="PH10" s="265">
        <v>0</v>
      </c>
      <c r="PI10" s="264">
        <v>0</v>
      </c>
      <c r="PJ10" s="264">
        <v>0</v>
      </c>
      <c r="PK10" s="265">
        <v>0</v>
      </c>
      <c r="PL10" s="264">
        <v>0</v>
      </c>
      <c r="PM10" s="264">
        <v>0</v>
      </c>
      <c r="PN10" s="265">
        <v>0</v>
      </c>
      <c r="PO10" s="264">
        <v>0</v>
      </c>
      <c r="PP10" s="264">
        <v>0</v>
      </c>
      <c r="PQ10" s="265">
        <v>0</v>
      </c>
      <c r="PR10" s="264">
        <v>0</v>
      </c>
      <c r="PS10" s="264">
        <v>0</v>
      </c>
      <c r="PT10" s="265">
        <v>0</v>
      </c>
      <c r="PU10" s="264">
        <v>0</v>
      </c>
      <c r="PV10" s="264">
        <v>0</v>
      </c>
      <c r="PW10" s="265">
        <v>0</v>
      </c>
      <c r="PX10" s="264">
        <v>0</v>
      </c>
      <c r="PY10" s="264">
        <v>0</v>
      </c>
      <c r="PZ10" s="265">
        <v>0</v>
      </c>
      <c r="QA10" s="264">
        <v>81823.025999999998</v>
      </c>
      <c r="QB10" s="264">
        <v>109309.982</v>
      </c>
      <c r="QC10" s="265">
        <v>-0.25145879175060198</v>
      </c>
      <c r="QD10" s="264">
        <v>500667.61599999998</v>
      </c>
      <c r="QE10" s="264">
        <v>554578.348</v>
      </c>
      <c r="QF10" s="265">
        <v>-9.7210307965358997E-2</v>
      </c>
      <c r="QG10" s="264">
        <v>1125448.3060000001</v>
      </c>
      <c r="QH10" s="264">
        <v>1279974.5290000001</v>
      </c>
      <c r="QI10" s="266">
        <v>-0.120726014072113</v>
      </c>
      <c r="QJ10" s="264">
        <v>0</v>
      </c>
      <c r="QK10" s="264">
        <v>0</v>
      </c>
      <c r="QL10" s="265">
        <v>0</v>
      </c>
      <c r="QM10" s="264">
        <v>0</v>
      </c>
      <c r="QN10" s="264">
        <v>0</v>
      </c>
      <c r="QO10" s="265">
        <v>0</v>
      </c>
      <c r="QP10" s="264">
        <v>0</v>
      </c>
      <c r="QQ10" s="264">
        <v>0</v>
      </c>
      <c r="QR10" s="265">
        <v>0</v>
      </c>
      <c r="QS10" s="264">
        <v>0</v>
      </c>
      <c r="QT10" s="264">
        <v>0</v>
      </c>
      <c r="QU10" s="265">
        <v>0</v>
      </c>
      <c r="QV10" s="264">
        <v>0</v>
      </c>
      <c r="QW10" s="264">
        <v>0</v>
      </c>
      <c r="QX10" s="265">
        <v>0</v>
      </c>
      <c r="QY10" s="264">
        <v>0</v>
      </c>
      <c r="QZ10" s="264">
        <v>0</v>
      </c>
      <c r="RA10" s="265">
        <v>0</v>
      </c>
      <c r="RB10" s="264">
        <v>0</v>
      </c>
      <c r="RC10" s="264">
        <v>0</v>
      </c>
      <c r="RD10" s="265">
        <v>0</v>
      </c>
      <c r="RE10" s="264">
        <v>0</v>
      </c>
      <c r="RF10" s="264">
        <v>0</v>
      </c>
      <c r="RG10" s="265">
        <v>0</v>
      </c>
      <c r="RH10" s="264">
        <v>0</v>
      </c>
      <c r="RI10" s="264">
        <v>0</v>
      </c>
      <c r="RJ10" s="265">
        <v>0</v>
      </c>
      <c r="RK10" s="264">
        <v>0</v>
      </c>
      <c r="RL10" s="264">
        <v>0</v>
      </c>
      <c r="RM10" s="265">
        <v>0</v>
      </c>
      <c r="RN10" s="264">
        <v>0</v>
      </c>
      <c r="RO10" s="264">
        <v>0</v>
      </c>
      <c r="RP10" s="265">
        <v>0</v>
      </c>
      <c r="RQ10" s="264">
        <v>0</v>
      </c>
      <c r="RR10" s="264">
        <v>0</v>
      </c>
      <c r="RS10" s="265">
        <v>0</v>
      </c>
      <c r="RT10" s="264">
        <v>84304.407999999996</v>
      </c>
      <c r="RU10" s="264">
        <v>82237.212</v>
      </c>
      <c r="RV10" s="265">
        <v>2.5136990295828599E-2</v>
      </c>
      <c r="RW10" s="264">
        <v>584972.02399999998</v>
      </c>
      <c r="RX10" s="264">
        <v>636815.56000000006</v>
      </c>
      <c r="RY10" s="265">
        <v>-8.1410598698310799E-2</v>
      </c>
      <c r="RZ10" s="264">
        <v>1127515.5020000001</v>
      </c>
      <c r="SA10" s="264">
        <v>1273735.9010000001</v>
      </c>
      <c r="SB10" s="266">
        <v>-0.114796480875826</v>
      </c>
      <c r="SC10" s="264">
        <v>108616.974</v>
      </c>
      <c r="SD10" s="264">
        <v>0</v>
      </c>
      <c r="SE10" s="265">
        <v>0</v>
      </c>
      <c r="SF10" s="264">
        <v>108616.974</v>
      </c>
      <c r="SG10" s="264">
        <v>0</v>
      </c>
      <c r="SH10" s="265">
        <v>0</v>
      </c>
      <c r="SI10" s="264">
        <v>108616.974</v>
      </c>
      <c r="SJ10" s="264">
        <v>0</v>
      </c>
      <c r="SK10" s="265">
        <v>0</v>
      </c>
      <c r="SL10" s="264">
        <v>0</v>
      </c>
      <c r="SM10" s="264">
        <v>0</v>
      </c>
      <c r="SN10" s="265">
        <v>0</v>
      </c>
      <c r="SO10" s="264">
        <v>0</v>
      </c>
      <c r="SP10" s="264">
        <v>0</v>
      </c>
      <c r="SQ10" s="265">
        <v>0</v>
      </c>
      <c r="SR10" s="264">
        <v>0</v>
      </c>
      <c r="SS10" s="264">
        <v>0</v>
      </c>
      <c r="ST10" s="265">
        <v>0</v>
      </c>
      <c r="SU10" s="264">
        <v>0</v>
      </c>
      <c r="SV10" s="264">
        <v>0</v>
      </c>
      <c r="SW10" s="265">
        <v>0</v>
      </c>
      <c r="SX10" s="264">
        <v>0</v>
      </c>
      <c r="SY10" s="264">
        <v>0</v>
      </c>
      <c r="SZ10" s="265">
        <v>0</v>
      </c>
      <c r="TA10" s="264">
        <v>0</v>
      </c>
      <c r="TB10" s="264">
        <v>0</v>
      </c>
      <c r="TC10" s="265">
        <v>0</v>
      </c>
      <c r="TD10" s="264">
        <v>0</v>
      </c>
      <c r="TE10" s="264">
        <v>0</v>
      </c>
      <c r="TF10" s="265">
        <v>0</v>
      </c>
      <c r="TG10" s="264">
        <v>0</v>
      </c>
      <c r="TH10" s="264">
        <v>0</v>
      </c>
      <c r="TI10" s="265">
        <v>0</v>
      </c>
      <c r="TJ10" s="264">
        <v>0</v>
      </c>
      <c r="TK10" s="264">
        <v>0</v>
      </c>
      <c r="TL10" s="265">
        <v>0</v>
      </c>
      <c r="TM10" s="264">
        <v>97386.710999999996</v>
      </c>
      <c r="TN10" s="264">
        <v>108818.31600000001</v>
      </c>
      <c r="TO10" s="265">
        <v>-0.10505221382032801</v>
      </c>
      <c r="TP10" s="264">
        <v>682358.73499999999</v>
      </c>
      <c r="TQ10" s="264">
        <v>745633.87600000005</v>
      </c>
      <c r="TR10" s="265">
        <v>-8.4860872120568795E-2</v>
      </c>
      <c r="TS10" s="264">
        <v>1116083.8970000001</v>
      </c>
      <c r="TT10" s="264">
        <v>1278657.0430000001</v>
      </c>
      <c r="TU10" s="266">
        <v>-0.12714366756121601</v>
      </c>
      <c r="TV10" s="264">
        <v>164265.69699999999</v>
      </c>
      <c r="TW10" s="264">
        <v>0</v>
      </c>
      <c r="TX10" s="265">
        <v>0</v>
      </c>
      <c r="TY10" s="264">
        <v>272882.67099999997</v>
      </c>
      <c r="TZ10" s="264">
        <v>0</v>
      </c>
      <c r="UA10" s="265">
        <v>0</v>
      </c>
      <c r="UB10" s="264">
        <v>272882.67099999997</v>
      </c>
      <c r="UC10" s="264">
        <v>0</v>
      </c>
      <c r="UD10" s="265">
        <v>0</v>
      </c>
      <c r="UE10" s="264">
        <v>0</v>
      </c>
      <c r="UF10" s="264">
        <v>0</v>
      </c>
      <c r="UG10" s="265">
        <v>0</v>
      </c>
      <c r="UH10" s="264">
        <v>0</v>
      </c>
      <c r="UI10" s="264">
        <v>0</v>
      </c>
      <c r="UJ10" s="265">
        <v>0</v>
      </c>
      <c r="UK10" s="264">
        <v>0</v>
      </c>
      <c r="UL10" s="264">
        <v>0</v>
      </c>
      <c r="UM10" s="265">
        <v>0</v>
      </c>
      <c r="UN10" s="264">
        <v>0</v>
      </c>
      <c r="UO10" s="264">
        <v>0</v>
      </c>
      <c r="UP10" s="265">
        <v>0</v>
      </c>
      <c r="UQ10" s="264">
        <v>0</v>
      </c>
      <c r="UR10" s="264">
        <v>0</v>
      </c>
      <c r="US10" s="265">
        <v>0</v>
      </c>
      <c r="UT10" s="264">
        <v>0</v>
      </c>
      <c r="UU10" s="264">
        <v>0</v>
      </c>
      <c r="UV10" s="265">
        <v>0</v>
      </c>
      <c r="UW10" s="264">
        <v>0</v>
      </c>
      <c r="UX10" s="264">
        <v>0</v>
      </c>
      <c r="UY10" s="265">
        <v>0</v>
      </c>
      <c r="UZ10" s="264">
        <v>0</v>
      </c>
      <c r="VA10" s="264">
        <v>0</v>
      </c>
      <c r="VB10" s="265">
        <v>0</v>
      </c>
      <c r="VC10" s="264">
        <v>0</v>
      </c>
      <c r="VD10" s="264">
        <v>0</v>
      </c>
      <c r="VE10" s="265">
        <v>0</v>
      </c>
      <c r="VF10" s="264">
        <v>100206.50599999999</v>
      </c>
      <c r="VG10" s="264">
        <v>104478.976</v>
      </c>
      <c r="VH10" s="265">
        <v>-4.0893107528159597E-2</v>
      </c>
      <c r="VI10" s="264">
        <v>782565.24100000004</v>
      </c>
      <c r="VJ10" s="264">
        <v>850112.85199999996</v>
      </c>
      <c r="VK10" s="265">
        <v>-7.9457228344549297E-2</v>
      </c>
      <c r="VL10" s="264">
        <v>1111811.4269999999</v>
      </c>
      <c r="VM10" s="264">
        <v>1274881.963</v>
      </c>
      <c r="VN10" s="266">
        <v>-0.12791030129273201</v>
      </c>
    </row>
    <row r="11" spans="1:586">
      <c r="A11" s="270" t="s">
        <v>232</v>
      </c>
      <c r="B11" s="264"/>
      <c r="C11" s="264"/>
      <c r="D11" s="265"/>
      <c r="E11" s="264"/>
      <c r="F11" s="264"/>
      <c r="G11" s="265"/>
      <c r="H11" s="264"/>
      <c r="I11" s="264"/>
      <c r="J11" s="265"/>
      <c r="K11" s="264"/>
      <c r="L11" s="264"/>
      <c r="M11" s="265"/>
      <c r="N11" s="264"/>
      <c r="O11" s="264"/>
      <c r="P11" s="265"/>
      <c r="Q11" s="264"/>
      <c r="R11" s="264"/>
      <c r="S11" s="265"/>
      <c r="T11" s="264"/>
      <c r="U11" s="264"/>
      <c r="V11" s="265"/>
      <c r="W11" s="264"/>
      <c r="X11" s="264"/>
      <c r="Y11" s="265"/>
      <c r="Z11" s="264"/>
      <c r="AA11" s="264"/>
      <c r="AB11" s="265"/>
      <c r="AC11" s="264"/>
      <c r="AD11" s="264"/>
      <c r="AE11" s="265"/>
      <c r="AF11" s="264"/>
      <c r="AG11" s="264"/>
      <c r="AH11" s="265"/>
      <c r="AI11" s="264"/>
      <c r="AJ11" s="264"/>
      <c r="AK11" s="265"/>
      <c r="AL11" s="264"/>
      <c r="AM11" s="264"/>
      <c r="AN11" s="265"/>
      <c r="AO11" s="264"/>
      <c r="AP11" s="264"/>
      <c r="AQ11" s="265"/>
      <c r="AR11" s="264"/>
      <c r="AS11" s="264"/>
      <c r="AT11" s="266"/>
      <c r="AU11" s="264"/>
      <c r="AV11" s="264"/>
      <c r="AW11" s="265"/>
      <c r="AX11" s="264"/>
      <c r="AY11" s="264"/>
      <c r="AZ11" s="265"/>
      <c r="BA11" s="264"/>
      <c r="BB11" s="264"/>
      <c r="BC11" s="265"/>
      <c r="BD11" s="264"/>
      <c r="BE11" s="264"/>
      <c r="BF11" s="265"/>
      <c r="BG11" s="264"/>
      <c r="BH11" s="264"/>
      <c r="BI11" s="265"/>
      <c r="BJ11" s="264"/>
      <c r="BK11" s="264"/>
      <c r="BL11" s="265"/>
      <c r="BM11" s="264"/>
      <c r="BN11" s="264"/>
      <c r="BO11" s="265"/>
      <c r="BP11" s="264"/>
      <c r="BQ11" s="264"/>
      <c r="BR11" s="265"/>
      <c r="BS11" s="264"/>
      <c r="BT11" s="264"/>
      <c r="BU11" s="265"/>
      <c r="BV11" s="264"/>
      <c r="BW11" s="264"/>
      <c r="BX11" s="265"/>
      <c r="BY11" s="264"/>
      <c r="BZ11" s="264"/>
      <c r="CA11" s="265"/>
      <c r="CB11" s="264"/>
      <c r="CC11" s="264"/>
      <c r="CD11" s="265"/>
      <c r="CE11" s="264"/>
      <c r="CF11" s="264"/>
      <c r="CG11" s="265"/>
      <c r="CH11" s="264"/>
      <c r="CI11" s="264"/>
      <c r="CJ11" s="265"/>
      <c r="CK11" s="264"/>
      <c r="CL11" s="264"/>
      <c r="CM11" s="266"/>
      <c r="CN11" s="264"/>
      <c r="CO11" s="264"/>
      <c r="CP11" s="265"/>
      <c r="CQ11" s="264"/>
      <c r="CR11" s="264"/>
      <c r="CS11" s="265"/>
      <c r="CT11" s="264"/>
      <c r="CU11" s="264"/>
      <c r="CV11" s="265"/>
      <c r="CW11" s="264"/>
      <c r="CX11" s="264"/>
      <c r="CY11" s="265"/>
      <c r="CZ11" s="264"/>
      <c r="DA11" s="264"/>
      <c r="DB11" s="265"/>
      <c r="DC11" s="264"/>
      <c r="DD11" s="264"/>
      <c r="DE11" s="265"/>
      <c r="DF11" s="264"/>
      <c r="DG11" s="264"/>
      <c r="DH11" s="265"/>
      <c r="DI11" s="264"/>
      <c r="DJ11" s="264"/>
      <c r="DK11" s="265"/>
      <c r="DL11" s="264"/>
      <c r="DM11" s="264"/>
      <c r="DN11" s="265"/>
      <c r="DO11" s="264"/>
      <c r="DP11" s="264"/>
      <c r="DQ11" s="265"/>
      <c r="DR11" s="264"/>
      <c r="DS11" s="264"/>
      <c r="DT11" s="265"/>
      <c r="DU11" s="264"/>
      <c r="DV11" s="264"/>
      <c r="DW11" s="265"/>
      <c r="DX11" s="264"/>
      <c r="DY11" s="264"/>
      <c r="DZ11" s="265"/>
      <c r="EA11" s="264"/>
      <c r="EB11" s="264"/>
      <c r="EC11" s="265"/>
      <c r="ED11" s="264"/>
      <c r="EE11" s="264"/>
      <c r="EF11" s="266"/>
      <c r="EG11" s="264"/>
      <c r="EH11" s="264"/>
      <c r="EI11" s="265"/>
      <c r="EJ11" s="264"/>
      <c r="EK11" s="264"/>
      <c r="EL11" s="265"/>
      <c r="EM11" s="264"/>
      <c r="EN11" s="264"/>
      <c r="EO11" s="265"/>
      <c r="EP11" s="264"/>
      <c r="EQ11" s="264"/>
      <c r="ER11" s="265"/>
      <c r="ES11" s="264"/>
      <c r="ET11" s="264"/>
      <c r="EU11" s="265"/>
      <c r="EV11" s="264"/>
      <c r="EW11" s="264"/>
      <c r="EX11" s="265"/>
      <c r="EY11" s="264"/>
      <c r="EZ11" s="264"/>
      <c r="FA11" s="265"/>
      <c r="FB11" s="264"/>
      <c r="FC11" s="264"/>
      <c r="FD11" s="265"/>
      <c r="FE11" s="264"/>
      <c r="FF11" s="264"/>
      <c r="FG11" s="265"/>
      <c r="FH11" s="264"/>
      <c r="FI11" s="264"/>
      <c r="FJ11" s="265"/>
      <c r="FK11" s="264"/>
      <c r="FL11" s="264"/>
      <c r="FM11" s="265"/>
      <c r="FN11" s="264"/>
      <c r="FO11" s="264"/>
      <c r="FP11" s="265"/>
      <c r="FQ11" s="264"/>
      <c r="FR11" s="264"/>
      <c r="FS11" s="265"/>
      <c r="FT11" s="264"/>
      <c r="FU11" s="264"/>
      <c r="FV11" s="265"/>
      <c r="FW11" s="264"/>
      <c r="FX11" s="264"/>
      <c r="FY11" s="266"/>
      <c r="FZ11" s="264"/>
      <c r="GA11" s="264"/>
      <c r="GB11" s="265"/>
      <c r="GC11" s="264"/>
      <c r="GD11" s="264"/>
      <c r="GE11" s="265"/>
      <c r="GF11" s="264"/>
      <c r="GG11" s="264"/>
      <c r="GH11" s="265"/>
      <c r="GI11" s="264"/>
      <c r="GJ11" s="264"/>
      <c r="GK11" s="265"/>
      <c r="GL11" s="264"/>
      <c r="GM11" s="264"/>
      <c r="GN11" s="265"/>
      <c r="GO11" s="264"/>
      <c r="GP11" s="264"/>
      <c r="GQ11" s="265"/>
      <c r="GR11" s="264"/>
      <c r="GS11" s="264"/>
      <c r="GT11" s="265"/>
      <c r="GU11" s="264"/>
      <c r="GV11" s="264"/>
      <c r="GW11" s="265"/>
      <c r="GX11" s="264"/>
      <c r="GY11" s="264"/>
      <c r="GZ11" s="265"/>
      <c r="HA11" s="264"/>
      <c r="HB11" s="264"/>
      <c r="HC11" s="265"/>
      <c r="HD11" s="264"/>
      <c r="HE11" s="264"/>
      <c r="HF11" s="265"/>
      <c r="HG11" s="264"/>
      <c r="HH11" s="264"/>
      <c r="HI11" s="265"/>
      <c r="HJ11" s="264"/>
      <c r="HK11" s="264"/>
      <c r="HL11" s="265"/>
      <c r="HM11" s="264"/>
      <c r="HN11" s="264"/>
      <c r="HO11" s="265"/>
      <c r="HP11" s="264"/>
      <c r="HQ11" s="264"/>
      <c r="HR11" s="266"/>
      <c r="HS11" s="264"/>
      <c r="HT11" s="264"/>
      <c r="HU11" s="265"/>
      <c r="HV11" s="264"/>
      <c r="HW11" s="264"/>
      <c r="HX11" s="265"/>
      <c r="HY11" s="264"/>
      <c r="HZ11" s="264"/>
      <c r="IA11" s="265"/>
      <c r="IB11" s="264"/>
      <c r="IC11" s="264"/>
      <c r="ID11" s="265"/>
      <c r="IE11" s="264"/>
      <c r="IF11" s="264"/>
      <c r="IG11" s="265"/>
      <c r="IH11" s="264"/>
      <c r="II11" s="264"/>
      <c r="IJ11" s="265"/>
      <c r="IK11" s="264"/>
      <c r="IL11" s="264"/>
      <c r="IM11" s="265"/>
      <c r="IN11" s="264"/>
      <c r="IO11" s="264"/>
      <c r="IP11" s="265"/>
      <c r="IQ11" s="264"/>
      <c r="IR11" s="264"/>
      <c r="IS11" s="265"/>
      <c r="IT11" s="264"/>
      <c r="IU11" s="264"/>
      <c r="IV11" s="265"/>
      <c r="IW11" s="264"/>
      <c r="IX11" s="264"/>
      <c r="IY11" s="265"/>
      <c r="IZ11" s="264"/>
      <c r="JA11" s="264"/>
      <c r="JB11" s="265"/>
      <c r="JC11" s="264"/>
      <c r="JD11" s="264"/>
      <c r="JE11" s="265"/>
      <c r="JF11" s="264"/>
      <c r="JG11" s="264"/>
      <c r="JH11" s="265"/>
      <c r="JI11" s="264"/>
      <c r="JJ11" s="264"/>
      <c r="JK11" s="266"/>
      <c r="JL11" s="264"/>
      <c r="JM11" s="264"/>
      <c r="JN11" s="265"/>
      <c r="JO11" s="264"/>
      <c r="JP11" s="264"/>
      <c r="JQ11" s="265"/>
      <c r="JR11" s="264"/>
      <c r="JS11" s="264"/>
      <c r="JT11" s="265"/>
      <c r="JU11" s="264"/>
      <c r="JV11" s="264"/>
      <c r="JW11" s="265"/>
      <c r="JX11" s="264"/>
      <c r="JY11" s="264"/>
      <c r="JZ11" s="265"/>
      <c r="KA11" s="264"/>
      <c r="KB11" s="264"/>
      <c r="KC11" s="265"/>
      <c r="KD11" s="264"/>
      <c r="KE11" s="264"/>
      <c r="KF11" s="265"/>
      <c r="KG11" s="264"/>
      <c r="KH11" s="264"/>
      <c r="KI11" s="265"/>
      <c r="KJ11" s="264"/>
      <c r="KK11" s="264"/>
      <c r="KL11" s="265"/>
      <c r="KM11" s="264"/>
      <c r="KN11" s="264"/>
      <c r="KO11" s="265"/>
      <c r="KP11" s="264"/>
      <c r="KQ11" s="264"/>
      <c r="KR11" s="265"/>
      <c r="KS11" s="264"/>
      <c r="KT11" s="264"/>
      <c r="KU11" s="265"/>
      <c r="KV11" s="264"/>
      <c r="KW11" s="264"/>
      <c r="KX11" s="265"/>
      <c r="KY11" s="264"/>
      <c r="KZ11" s="264"/>
      <c r="LA11" s="265"/>
      <c r="LB11" s="264"/>
      <c r="LC11" s="264"/>
      <c r="LD11" s="266"/>
      <c r="LE11" s="264"/>
      <c r="LF11" s="264"/>
      <c r="LG11" s="265"/>
      <c r="LH11" s="264"/>
      <c r="LI11" s="264"/>
      <c r="LJ11" s="265"/>
      <c r="LK11" s="264"/>
      <c r="LL11" s="264"/>
      <c r="LM11" s="265"/>
      <c r="LN11" s="264"/>
      <c r="LO11" s="264"/>
      <c r="LP11" s="265"/>
      <c r="LQ11" s="264"/>
      <c r="LR11" s="264"/>
      <c r="LS11" s="265"/>
      <c r="LT11" s="264"/>
      <c r="LU11" s="264"/>
      <c r="LV11" s="265"/>
      <c r="LW11" s="264"/>
      <c r="LX11" s="264"/>
      <c r="LY11" s="265"/>
      <c r="LZ11" s="264"/>
      <c r="MA11" s="264"/>
      <c r="MB11" s="265"/>
      <c r="MC11" s="264"/>
      <c r="MD11" s="264"/>
      <c r="ME11" s="265"/>
      <c r="MF11" s="264"/>
      <c r="MG11" s="264"/>
      <c r="MH11" s="265"/>
      <c r="MI11" s="264"/>
      <c r="MJ11" s="264"/>
      <c r="MK11" s="265"/>
      <c r="ML11" s="264"/>
      <c r="MM11" s="264"/>
      <c r="MN11" s="265"/>
      <c r="MO11" s="264"/>
      <c r="MP11" s="264"/>
      <c r="MQ11" s="265"/>
      <c r="MR11" s="264"/>
      <c r="MS11" s="264"/>
      <c r="MT11" s="265"/>
      <c r="MU11" s="264"/>
      <c r="MV11" s="264"/>
      <c r="MW11" s="266"/>
      <c r="MX11" s="264"/>
      <c r="MY11" s="264"/>
      <c r="MZ11" s="265"/>
      <c r="NA11" s="264"/>
      <c r="NB11" s="264"/>
      <c r="NC11" s="265"/>
      <c r="ND11" s="264"/>
      <c r="NE11" s="264"/>
      <c r="NF11" s="265"/>
      <c r="NG11" s="264"/>
      <c r="NH11" s="264"/>
      <c r="NI11" s="265"/>
      <c r="NJ11" s="264"/>
      <c r="NK11" s="264"/>
      <c r="NL11" s="265"/>
      <c r="NM11" s="264"/>
      <c r="NN11" s="264"/>
      <c r="NO11" s="265"/>
      <c r="NP11" s="264"/>
      <c r="NQ11" s="264"/>
      <c r="NR11" s="265"/>
      <c r="NS11" s="264"/>
      <c r="NT11" s="264"/>
      <c r="NU11" s="265"/>
      <c r="NV11" s="264"/>
      <c r="NW11" s="264"/>
      <c r="NX11" s="265"/>
      <c r="NY11" s="264"/>
      <c r="NZ11" s="264"/>
      <c r="OA11" s="265"/>
      <c r="OB11" s="264"/>
      <c r="OC11" s="264"/>
      <c r="OD11" s="265"/>
      <c r="OE11" s="264"/>
      <c r="OF11" s="264"/>
      <c r="OG11" s="265"/>
      <c r="OH11" s="264"/>
      <c r="OI11" s="264"/>
      <c r="OJ11" s="265"/>
      <c r="OK11" s="264"/>
      <c r="OL11" s="264"/>
      <c r="OM11" s="265"/>
      <c r="ON11" s="264"/>
      <c r="OO11" s="264"/>
      <c r="OP11" s="266"/>
      <c r="OQ11" s="264">
        <v>0</v>
      </c>
      <c r="OR11" s="264">
        <v>0</v>
      </c>
      <c r="OS11" s="265">
        <v>0</v>
      </c>
      <c r="OT11" s="264">
        <v>0</v>
      </c>
      <c r="OU11" s="264">
        <v>0</v>
      </c>
      <c r="OV11" s="265">
        <v>0</v>
      </c>
      <c r="OW11" s="264">
        <v>0</v>
      </c>
      <c r="OX11" s="264">
        <v>0</v>
      </c>
      <c r="OY11" s="265">
        <v>0</v>
      </c>
      <c r="OZ11" s="264">
        <v>0</v>
      </c>
      <c r="PA11" s="264">
        <v>0</v>
      </c>
      <c r="PB11" s="265">
        <v>0</v>
      </c>
      <c r="PC11" s="264">
        <v>0</v>
      </c>
      <c r="PD11" s="264">
        <v>0</v>
      </c>
      <c r="PE11" s="265">
        <v>0</v>
      </c>
      <c r="PF11" s="264">
        <v>0</v>
      </c>
      <c r="PG11" s="264">
        <v>0</v>
      </c>
      <c r="PH11" s="265">
        <v>0</v>
      </c>
      <c r="PI11" s="264">
        <v>0</v>
      </c>
      <c r="PJ11" s="264">
        <v>0</v>
      </c>
      <c r="PK11" s="265">
        <v>0</v>
      </c>
      <c r="PL11" s="264">
        <v>0</v>
      </c>
      <c r="PM11" s="264">
        <v>0</v>
      </c>
      <c r="PN11" s="265">
        <v>0</v>
      </c>
      <c r="PO11" s="264">
        <v>0</v>
      </c>
      <c r="PP11" s="264">
        <v>0</v>
      </c>
      <c r="PQ11" s="265">
        <v>0</v>
      </c>
      <c r="PR11" s="264">
        <v>0</v>
      </c>
      <c r="PS11" s="264">
        <v>0</v>
      </c>
      <c r="PT11" s="265">
        <v>0</v>
      </c>
      <c r="PU11" s="264">
        <v>0</v>
      </c>
      <c r="PV11" s="264">
        <v>0</v>
      </c>
      <c r="PW11" s="265">
        <v>0</v>
      </c>
      <c r="PX11" s="264">
        <v>0</v>
      </c>
      <c r="PY11" s="264">
        <v>0</v>
      </c>
      <c r="PZ11" s="265">
        <v>0</v>
      </c>
      <c r="QA11" s="264">
        <v>0</v>
      </c>
      <c r="QB11" s="264">
        <v>0</v>
      </c>
      <c r="QC11" s="265">
        <v>0</v>
      </c>
      <c r="QD11" s="264">
        <v>0</v>
      </c>
      <c r="QE11" s="264">
        <v>0</v>
      </c>
      <c r="QF11" s="265">
        <v>0</v>
      </c>
      <c r="QG11" s="264">
        <v>0</v>
      </c>
      <c r="QH11" s="264">
        <v>0</v>
      </c>
      <c r="QI11" s="266">
        <v>0</v>
      </c>
      <c r="QJ11" s="264">
        <v>0</v>
      </c>
      <c r="QK11" s="264">
        <v>0</v>
      </c>
      <c r="QL11" s="265">
        <v>0</v>
      </c>
      <c r="QM11" s="264">
        <v>0</v>
      </c>
      <c r="QN11" s="264">
        <v>0</v>
      </c>
      <c r="QO11" s="265">
        <v>0</v>
      </c>
      <c r="QP11" s="264">
        <v>0</v>
      </c>
      <c r="QQ11" s="264">
        <v>0</v>
      </c>
      <c r="QR11" s="265">
        <v>0</v>
      </c>
      <c r="QS11" s="264">
        <v>0</v>
      </c>
      <c r="QT11" s="264">
        <v>0</v>
      </c>
      <c r="QU11" s="265">
        <v>0</v>
      </c>
      <c r="QV11" s="264">
        <v>0</v>
      </c>
      <c r="QW11" s="264">
        <v>0</v>
      </c>
      <c r="QX11" s="265">
        <v>0</v>
      </c>
      <c r="QY11" s="264">
        <v>0</v>
      </c>
      <c r="QZ11" s="264">
        <v>0</v>
      </c>
      <c r="RA11" s="265">
        <v>0</v>
      </c>
      <c r="RB11" s="264">
        <v>0</v>
      </c>
      <c r="RC11" s="264">
        <v>0</v>
      </c>
      <c r="RD11" s="265">
        <v>0</v>
      </c>
      <c r="RE11" s="264">
        <v>0</v>
      </c>
      <c r="RF11" s="264">
        <v>0</v>
      </c>
      <c r="RG11" s="265">
        <v>0</v>
      </c>
      <c r="RH11" s="264">
        <v>0</v>
      </c>
      <c r="RI11" s="264">
        <v>0</v>
      </c>
      <c r="RJ11" s="265">
        <v>0</v>
      </c>
      <c r="RK11" s="264">
        <v>0</v>
      </c>
      <c r="RL11" s="264">
        <v>0</v>
      </c>
      <c r="RM11" s="265">
        <v>0</v>
      </c>
      <c r="RN11" s="264">
        <v>0</v>
      </c>
      <c r="RO11" s="264">
        <v>0</v>
      </c>
      <c r="RP11" s="265">
        <v>0</v>
      </c>
      <c r="RQ11" s="264">
        <v>0</v>
      </c>
      <c r="RR11" s="264">
        <v>0</v>
      </c>
      <c r="RS11" s="265">
        <v>0</v>
      </c>
      <c r="RT11" s="264">
        <v>0</v>
      </c>
      <c r="RU11" s="264">
        <v>0</v>
      </c>
      <c r="RV11" s="265">
        <v>0</v>
      </c>
      <c r="RW11" s="264">
        <v>0</v>
      </c>
      <c r="RX11" s="264">
        <v>0</v>
      </c>
      <c r="RY11" s="265">
        <v>0</v>
      </c>
      <c r="RZ11" s="264">
        <v>0</v>
      </c>
      <c r="SA11" s="264">
        <v>0</v>
      </c>
      <c r="SB11" s="266">
        <v>0</v>
      </c>
      <c r="SC11" s="264">
        <v>0</v>
      </c>
      <c r="SD11" s="264">
        <v>0</v>
      </c>
      <c r="SE11" s="265">
        <v>0</v>
      </c>
      <c r="SF11" s="264">
        <v>0</v>
      </c>
      <c r="SG11" s="264">
        <v>0</v>
      </c>
      <c r="SH11" s="265">
        <v>0</v>
      </c>
      <c r="SI11" s="264">
        <v>0</v>
      </c>
      <c r="SJ11" s="264">
        <v>0</v>
      </c>
      <c r="SK11" s="265">
        <v>0</v>
      </c>
      <c r="SL11" s="264">
        <v>0</v>
      </c>
      <c r="SM11" s="264">
        <v>0</v>
      </c>
      <c r="SN11" s="265">
        <v>0</v>
      </c>
      <c r="SO11" s="264">
        <v>0</v>
      </c>
      <c r="SP11" s="264">
        <v>0</v>
      </c>
      <c r="SQ11" s="265">
        <v>0</v>
      </c>
      <c r="SR11" s="264">
        <v>0</v>
      </c>
      <c r="SS11" s="264">
        <v>0</v>
      </c>
      <c r="ST11" s="265">
        <v>0</v>
      </c>
      <c r="SU11" s="264">
        <v>0</v>
      </c>
      <c r="SV11" s="264">
        <v>0</v>
      </c>
      <c r="SW11" s="265">
        <v>0</v>
      </c>
      <c r="SX11" s="264">
        <v>0</v>
      </c>
      <c r="SY11" s="264">
        <v>0</v>
      </c>
      <c r="SZ11" s="265">
        <v>0</v>
      </c>
      <c r="TA11" s="264">
        <v>0</v>
      </c>
      <c r="TB11" s="264">
        <v>0</v>
      </c>
      <c r="TC11" s="265">
        <v>0</v>
      </c>
      <c r="TD11" s="264">
        <v>0</v>
      </c>
      <c r="TE11" s="264">
        <v>0</v>
      </c>
      <c r="TF11" s="265">
        <v>0</v>
      </c>
      <c r="TG11" s="264">
        <v>0</v>
      </c>
      <c r="TH11" s="264">
        <v>0</v>
      </c>
      <c r="TI11" s="265">
        <v>0</v>
      </c>
      <c r="TJ11" s="264">
        <v>0</v>
      </c>
      <c r="TK11" s="264">
        <v>0</v>
      </c>
      <c r="TL11" s="265">
        <v>0</v>
      </c>
      <c r="TM11" s="264">
        <v>0</v>
      </c>
      <c r="TN11" s="264">
        <v>0</v>
      </c>
      <c r="TO11" s="265">
        <v>0</v>
      </c>
      <c r="TP11" s="264">
        <v>0</v>
      </c>
      <c r="TQ11" s="264">
        <v>0</v>
      </c>
      <c r="TR11" s="265">
        <v>0</v>
      </c>
      <c r="TS11" s="264">
        <v>0</v>
      </c>
      <c r="TT11" s="264">
        <v>0</v>
      </c>
      <c r="TU11" s="266">
        <v>0</v>
      </c>
      <c r="TV11" s="264">
        <v>0</v>
      </c>
      <c r="TW11" s="264">
        <v>0</v>
      </c>
      <c r="TX11" s="265">
        <v>0</v>
      </c>
      <c r="TY11" s="264">
        <v>0</v>
      </c>
      <c r="TZ11" s="264">
        <v>0</v>
      </c>
      <c r="UA11" s="265">
        <v>0</v>
      </c>
      <c r="UB11" s="264">
        <v>0</v>
      </c>
      <c r="UC11" s="264">
        <v>0</v>
      </c>
      <c r="UD11" s="265">
        <v>0</v>
      </c>
      <c r="UE11" s="264">
        <v>0</v>
      </c>
      <c r="UF11" s="264">
        <v>0</v>
      </c>
      <c r="UG11" s="265">
        <v>0</v>
      </c>
      <c r="UH11" s="264">
        <v>0</v>
      </c>
      <c r="UI11" s="264">
        <v>0</v>
      </c>
      <c r="UJ11" s="265">
        <v>0</v>
      </c>
      <c r="UK11" s="264">
        <v>0</v>
      </c>
      <c r="UL11" s="264">
        <v>0</v>
      </c>
      <c r="UM11" s="265">
        <v>0</v>
      </c>
      <c r="UN11" s="264">
        <v>0</v>
      </c>
      <c r="UO11" s="264">
        <v>0</v>
      </c>
      <c r="UP11" s="265">
        <v>0</v>
      </c>
      <c r="UQ11" s="264">
        <v>0</v>
      </c>
      <c r="UR11" s="264">
        <v>0</v>
      </c>
      <c r="US11" s="265">
        <v>0</v>
      </c>
      <c r="UT11" s="264">
        <v>0</v>
      </c>
      <c r="UU11" s="264">
        <v>0</v>
      </c>
      <c r="UV11" s="265">
        <v>0</v>
      </c>
      <c r="UW11" s="264">
        <v>0</v>
      </c>
      <c r="UX11" s="264">
        <v>0</v>
      </c>
      <c r="UY11" s="265">
        <v>0</v>
      </c>
      <c r="UZ11" s="264">
        <v>0</v>
      </c>
      <c r="VA11" s="264">
        <v>0</v>
      </c>
      <c r="VB11" s="265">
        <v>0</v>
      </c>
      <c r="VC11" s="264">
        <v>0</v>
      </c>
      <c r="VD11" s="264">
        <v>0</v>
      </c>
      <c r="VE11" s="265">
        <v>0</v>
      </c>
      <c r="VF11" s="264">
        <v>0</v>
      </c>
      <c r="VG11" s="264">
        <v>0</v>
      </c>
      <c r="VH11" s="265">
        <v>0</v>
      </c>
      <c r="VI11" s="264">
        <v>0</v>
      </c>
      <c r="VJ11" s="264">
        <v>0</v>
      </c>
      <c r="VK11" s="265">
        <v>0</v>
      </c>
      <c r="VL11" s="264">
        <v>0</v>
      </c>
      <c r="VM11" s="264">
        <v>0</v>
      </c>
      <c r="VN11" s="266">
        <v>0</v>
      </c>
    </row>
    <row r="12" spans="1:586">
      <c r="A12" s="270" t="s">
        <v>11</v>
      </c>
      <c r="B12" s="264">
        <v>2914428.9709999999</v>
      </c>
      <c r="C12" s="264">
        <v>4425202.7779999999</v>
      </c>
      <c r="D12" s="265">
        <v>-0.341402164554096</v>
      </c>
      <c r="E12" s="264">
        <v>16471722.597999999</v>
      </c>
      <c r="F12" s="264">
        <v>27020185.111000001</v>
      </c>
      <c r="G12" s="265">
        <v>-0.39039194104949698</v>
      </c>
      <c r="H12" s="264">
        <v>29334432.874000002</v>
      </c>
      <c r="I12" s="264">
        <v>48424616.233999997</v>
      </c>
      <c r="J12" s="265">
        <v>-0.39422477336219702</v>
      </c>
      <c r="K12" s="264">
        <v>0</v>
      </c>
      <c r="L12" s="264">
        <v>0</v>
      </c>
      <c r="M12" s="265">
        <v>0</v>
      </c>
      <c r="N12" s="264">
        <v>0</v>
      </c>
      <c r="O12" s="264">
        <v>0</v>
      </c>
      <c r="P12" s="265">
        <v>0</v>
      </c>
      <c r="Q12" s="264">
        <v>0</v>
      </c>
      <c r="R12" s="264">
        <v>0</v>
      </c>
      <c r="S12" s="265">
        <v>0</v>
      </c>
      <c r="T12" s="264">
        <v>0</v>
      </c>
      <c r="U12" s="264">
        <v>0</v>
      </c>
      <c r="V12" s="265">
        <v>0</v>
      </c>
      <c r="W12" s="264">
        <v>0</v>
      </c>
      <c r="X12" s="264">
        <v>0</v>
      </c>
      <c r="Y12" s="265">
        <v>0</v>
      </c>
      <c r="Z12" s="264">
        <v>0</v>
      </c>
      <c r="AA12" s="264">
        <v>0</v>
      </c>
      <c r="AB12" s="265">
        <v>0</v>
      </c>
      <c r="AC12" s="264">
        <v>334325.76699999999</v>
      </c>
      <c r="AD12" s="264">
        <v>325128.03899999999</v>
      </c>
      <c r="AE12" s="265">
        <v>2.82895564107284E-2</v>
      </c>
      <c r="AF12" s="264">
        <v>1916984.3019999999</v>
      </c>
      <c r="AG12" s="264">
        <v>2079843.66</v>
      </c>
      <c r="AH12" s="265">
        <v>-7.8303653842904705E-2</v>
      </c>
      <c r="AI12" s="264">
        <v>2924162.01</v>
      </c>
      <c r="AJ12" s="264">
        <v>3239903.6129999999</v>
      </c>
      <c r="AK12" s="265">
        <v>-9.7454011203635199E-2</v>
      </c>
      <c r="AL12" s="264">
        <v>260370.47399999999</v>
      </c>
      <c r="AM12" s="264">
        <v>308619.38400000002</v>
      </c>
      <c r="AN12" s="265">
        <v>-0.15633791168476999</v>
      </c>
      <c r="AO12" s="264">
        <v>2314984.835</v>
      </c>
      <c r="AP12" s="264">
        <v>2328798.3909999998</v>
      </c>
      <c r="AQ12" s="265">
        <v>-5.9316238165504102E-3</v>
      </c>
      <c r="AR12" s="264">
        <v>3698503.2080000001</v>
      </c>
      <c r="AS12" s="264">
        <v>3576888.4750000001</v>
      </c>
      <c r="AT12" s="266">
        <v>3.4000146733677503E-2</v>
      </c>
      <c r="AU12" s="264">
        <v>2348252.8990000002</v>
      </c>
      <c r="AV12" s="264">
        <v>4297171.4369999999</v>
      </c>
      <c r="AW12" s="265">
        <v>-0.45353520718749901</v>
      </c>
      <c r="AX12" s="264">
        <v>18819975.497000001</v>
      </c>
      <c r="AY12" s="264">
        <v>31317356.548</v>
      </c>
      <c r="AZ12" s="265">
        <v>-0.39905606438542501</v>
      </c>
      <c r="BA12" s="264">
        <v>27385514.335999999</v>
      </c>
      <c r="BB12" s="264">
        <v>45679260.908</v>
      </c>
      <c r="BC12" s="265">
        <v>-0.400482543026351</v>
      </c>
      <c r="BD12" s="264">
        <v>0</v>
      </c>
      <c r="BE12" s="264">
        <v>0</v>
      </c>
      <c r="BF12" s="265">
        <v>0</v>
      </c>
      <c r="BG12" s="264">
        <v>0</v>
      </c>
      <c r="BH12" s="264">
        <v>0</v>
      </c>
      <c r="BI12" s="265">
        <v>0</v>
      </c>
      <c r="BJ12" s="264">
        <v>0</v>
      </c>
      <c r="BK12" s="264">
        <v>0</v>
      </c>
      <c r="BL12" s="265">
        <v>0</v>
      </c>
      <c r="BM12" s="264">
        <v>0</v>
      </c>
      <c r="BN12" s="264">
        <v>0</v>
      </c>
      <c r="BO12" s="265">
        <v>0</v>
      </c>
      <c r="BP12" s="264">
        <v>0</v>
      </c>
      <c r="BQ12" s="264">
        <v>0</v>
      </c>
      <c r="BR12" s="265">
        <v>0</v>
      </c>
      <c r="BS12" s="264">
        <v>0</v>
      </c>
      <c r="BT12" s="264">
        <v>0</v>
      </c>
      <c r="BU12" s="265">
        <v>0</v>
      </c>
      <c r="BV12" s="264">
        <v>246117.44899999999</v>
      </c>
      <c r="BW12" s="264">
        <v>297309.446</v>
      </c>
      <c r="BX12" s="265">
        <v>-0.172184226531437</v>
      </c>
      <c r="BY12" s="264">
        <v>2163101.7510000002</v>
      </c>
      <c r="BZ12" s="264">
        <v>2377153.1060000001</v>
      </c>
      <c r="CA12" s="265">
        <v>-9.0045253904651096E-2</v>
      </c>
      <c r="CB12" s="264">
        <v>2872970.0129999998</v>
      </c>
      <c r="CC12" s="264">
        <v>3160139.2319999998</v>
      </c>
      <c r="CD12" s="265">
        <v>-9.0872331222651703E-2</v>
      </c>
      <c r="CE12" s="264">
        <v>296235.93199999997</v>
      </c>
      <c r="CF12" s="264">
        <v>330706.103</v>
      </c>
      <c r="CG12" s="265">
        <v>-0.104232037713559</v>
      </c>
      <c r="CH12" s="264">
        <v>2611220.767</v>
      </c>
      <c r="CI12" s="264">
        <v>2659504.4939999999</v>
      </c>
      <c r="CJ12" s="265">
        <v>-1.8155159018881501E-2</v>
      </c>
      <c r="CK12" s="264">
        <v>3664033.037</v>
      </c>
      <c r="CL12" s="264">
        <v>3622296.122</v>
      </c>
      <c r="CM12" s="266">
        <v>1.15222261224065E-2</v>
      </c>
      <c r="CN12" s="264">
        <v>2264896.2990000001</v>
      </c>
      <c r="CO12" s="264">
        <v>3508120.997</v>
      </c>
      <c r="CP12" s="265">
        <v>-0.35438478292600301</v>
      </c>
      <c r="CQ12" s="264">
        <v>21084871.796</v>
      </c>
      <c r="CR12" s="264">
        <v>34825477.545000002</v>
      </c>
      <c r="CS12" s="265">
        <v>-0.39455613297032299</v>
      </c>
      <c r="CT12" s="264">
        <v>26142289.638</v>
      </c>
      <c r="CU12" s="264">
        <v>42723398.759999998</v>
      </c>
      <c r="CV12" s="265">
        <v>-0.38810369968795999</v>
      </c>
      <c r="CW12" s="264">
        <v>0</v>
      </c>
      <c r="CX12" s="264">
        <v>0</v>
      </c>
      <c r="CY12" s="265">
        <v>0</v>
      </c>
      <c r="CZ12" s="264">
        <v>0</v>
      </c>
      <c r="DA12" s="264">
        <v>0</v>
      </c>
      <c r="DB12" s="265">
        <v>0</v>
      </c>
      <c r="DC12" s="264">
        <v>0</v>
      </c>
      <c r="DD12" s="264">
        <v>0</v>
      </c>
      <c r="DE12" s="265">
        <v>0</v>
      </c>
      <c r="DF12" s="264">
        <v>0</v>
      </c>
      <c r="DG12" s="264">
        <v>0</v>
      </c>
      <c r="DH12" s="265">
        <v>0</v>
      </c>
      <c r="DI12" s="264">
        <v>0</v>
      </c>
      <c r="DJ12" s="264">
        <v>0</v>
      </c>
      <c r="DK12" s="265">
        <v>0</v>
      </c>
      <c r="DL12" s="264">
        <v>0</v>
      </c>
      <c r="DM12" s="264">
        <v>0</v>
      </c>
      <c r="DN12" s="265">
        <v>0</v>
      </c>
      <c r="DO12" s="264">
        <v>233646.73300000001</v>
      </c>
      <c r="DP12" s="264">
        <v>248195.74299999999</v>
      </c>
      <c r="DQ12" s="265">
        <v>-5.8619095654674401E-2</v>
      </c>
      <c r="DR12" s="264">
        <v>2396748.4840000002</v>
      </c>
      <c r="DS12" s="264">
        <v>2625348.8489999999</v>
      </c>
      <c r="DT12" s="265">
        <v>-8.7074281609117996E-2</v>
      </c>
      <c r="DU12" s="264">
        <v>2858421.003</v>
      </c>
      <c r="DV12" s="264">
        <v>3111013.665</v>
      </c>
      <c r="DW12" s="265">
        <v>-8.1193041625550105E-2</v>
      </c>
      <c r="DX12" s="264">
        <v>354842.10700000002</v>
      </c>
      <c r="DY12" s="264">
        <v>386364.48200000002</v>
      </c>
      <c r="DZ12" s="265">
        <v>-8.1587144959147706E-2</v>
      </c>
      <c r="EA12" s="264">
        <v>2966062.8739999998</v>
      </c>
      <c r="EB12" s="264">
        <v>3045868.9759999998</v>
      </c>
      <c r="EC12" s="265">
        <v>-2.6201423182951801E-2</v>
      </c>
      <c r="ED12" s="264">
        <v>3632510.662</v>
      </c>
      <c r="EE12" s="264">
        <v>3703274.2769999998</v>
      </c>
      <c r="EF12" s="266">
        <v>-1.9108391576473999E-2</v>
      </c>
      <c r="EG12" s="264">
        <v>3505494.4279999998</v>
      </c>
      <c r="EH12" s="264">
        <v>2386624.2459999998</v>
      </c>
      <c r="EI12" s="265">
        <v>0.468808688202693</v>
      </c>
      <c r="EJ12" s="264">
        <v>24590366.223999999</v>
      </c>
      <c r="EK12" s="264">
        <v>37212101.791000001</v>
      </c>
      <c r="EL12" s="265">
        <v>-0.33918362466837798</v>
      </c>
      <c r="EM12" s="264">
        <v>27261159.82</v>
      </c>
      <c r="EN12" s="264">
        <v>40981843.222000003</v>
      </c>
      <c r="EO12" s="265">
        <v>-0.33479907986750601</v>
      </c>
      <c r="EP12" s="264">
        <v>0</v>
      </c>
      <c r="EQ12" s="264">
        <v>0</v>
      </c>
      <c r="ER12" s="265">
        <v>0</v>
      </c>
      <c r="ES12" s="264">
        <v>0</v>
      </c>
      <c r="ET12" s="264">
        <v>0</v>
      </c>
      <c r="EU12" s="265">
        <v>0</v>
      </c>
      <c r="EV12" s="264">
        <v>0</v>
      </c>
      <c r="EW12" s="264">
        <v>0</v>
      </c>
      <c r="EX12" s="265">
        <v>0</v>
      </c>
      <c r="EY12" s="264">
        <v>0</v>
      </c>
      <c r="EZ12" s="264">
        <v>0</v>
      </c>
      <c r="FA12" s="265">
        <v>0</v>
      </c>
      <c r="FB12" s="264">
        <v>0</v>
      </c>
      <c r="FC12" s="264">
        <v>0</v>
      </c>
      <c r="FD12" s="265">
        <v>0</v>
      </c>
      <c r="FE12" s="264">
        <v>0</v>
      </c>
      <c r="FF12" s="264">
        <v>0</v>
      </c>
      <c r="FG12" s="265">
        <v>0</v>
      </c>
      <c r="FH12" s="264">
        <v>228355.13399999999</v>
      </c>
      <c r="FI12" s="264">
        <v>226208.38800000001</v>
      </c>
      <c r="FJ12" s="265">
        <v>9.4901255385807497E-3</v>
      </c>
      <c r="FK12" s="264">
        <v>2625103.6179999998</v>
      </c>
      <c r="FL12" s="264">
        <v>2851557.2370000002</v>
      </c>
      <c r="FM12" s="265">
        <v>-7.9414018439357206E-2</v>
      </c>
      <c r="FN12" s="264">
        <v>2860567.7489999998</v>
      </c>
      <c r="FO12" s="264">
        <v>3102742.1979999999</v>
      </c>
      <c r="FP12" s="265">
        <v>-7.8051746985651399E-2</v>
      </c>
      <c r="FQ12" s="264">
        <v>391606.554</v>
      </c>
      <c r="FR12" s="264">
        <v>321554.93699999998</v>
      </c>
      <c r="FS12" s="265">
        <v>0.217852717963401</v>
      </c>
      <c r="FT12" s="264">
        <v>3357669.4279999998</v>
      </c>
      <c r="FU12" s="264">
        <v>3367423.9130000002</v>
      </c>
      <c r="FV12" s="265">
        <v>-2.8967202383825101E-3</v>
      </c>
      <c r="FW12" s="264">
        <v>3702562.2790000001</v>
      </c>
      <c r="FX12" s="264">
        <v>3715085.7960000001</v>
      </c>
      <c r="FY12" s="266">
        <v>-3.3709899818421302E-3</v>
      </c>
      <c r="FZ12" s="264">
        <v>4516264.6979999999</v>
      </c>
      <c r="GA12" s="264">
        <v>2670793.5959999999</v>
      </c>
      <c r="GB12" s="265">
        <v>0.69098230007887096</v>
      </c>
      <c r="GC12" s="264">
        <v>29106630.921999998</v>
      </c>
      <c r="GD12" s="264">
        <v>39882895.387000002</v>
      </c>
      <c r="GE12" s="265">
        <v>-0.27019764639536598</v>
      </c>
      <c r="GF12" s="264">
        <v>29106630.921999998</v>
      </c>
      <c r="GG12" s="264">
        <v>39882895.387000002</v>
      </c>
      <c r="GH12" s="265">
        <v>-0.27019764639536598</v>
      </c>
      <c r="GI12" s="264">
        <v>0</v>
      </c>
      <c r="GJ12" s="264">
        <v>0</v>
      </c>
      <c r="GK12" s="265">
        <v>0</v>
      </c>
      <c r="GL12" s="264">
        <v>0</v>
      </c>
      <c r="GM12" s="264">
        <v>0</v>
      </c>
      <c r="GN12" s="265">
        <v>0</v>
      </c>
      <c r="GO12" s="264">
        <v>0</v>
      </c>
      <c r="GP12" s="264">
        <v>0</v>
      </c>
      <c r="GQ12" s="265">
        <v>0</v>
      </c>
      <c r="GR12" s="264">
        <v>0</v>
      </c>
      <c r="GS12" s="264">
        <v>0</v>
      </c>
      <c r="GT12" s="265">
        <v>0</v>
      </c>
      <c r="GU12" s="264">
        <v>0</v>
      </c>
      <c r="GV12" s="264">
        <v>0</v>
      </c>
      <c r="GW12" s="265">
        <v>0</v>
      </c>
      <c r="GX12" s="264">
        <v>0</v>
      </c>
      <c r="GY12" s="264">
        <v>0</v>
      </c>
      <c r="GZ12" s="265">
        <v>0</v>
      </c>
      <c r="HA12" s="264">
        <v>287612.24</v>
      </c>
      <c r="HB12" s="264">
        <v>235464.13099999999</v>
      </c>
      <c r="HC12" s="265">
        <v>0.22146943901192301</v>
      </c>
      <c r="HD12" s="264">
        <v>2912715.858</v>
      </c>
      <c r="HE12" s="264">
        <v>3087021.3679999998</v>
      </c>
      <c r="HF12" s="265">
        <v>-5.6463979098702398E-2</v>
      </c>
      <c r="HG12" s="264">
        <v>2912715.858</v>
      </c>
      <c r="HH12" s="264">
        <v>3087021.3679999998</v>
      </c>
      <c r="HI12" s="265">
        <v>-5.6463979098702398E-2</v>
      </c>
      <c r="HJ12" s="264">
        <v>377873.21399999998</v>
      </c>
      <c r="HK12" s="264">
        <v>344892.85100000002</v>
      </c>
      <c r="HL12" s="265">
        <v>9.5624953965775195E-2</v>
      </c>
      <c r="HM12" s="264">
        <v>3735542.642</v>
      </c>
      <c r="HN12" s="264">
        <v>3712316.764</v>
      </c>
      <c r="HO12" s="265">
        <v>6.2564375500581701E-3</v>
      </c>
      <c r="HP12" s="264">
        <v>3735542.642</v>
      </c>
      <c r="HQ12" s="264">
        <v>3712316.764</v>
      </c>
      <c r="HR12" s="266">
        <v>6.2564375500581701E-3</v>
      </c>
      <c r="HS12" s="264">
        <v>2796387.1949999998</v>
      </c>
      <c r="HT12" s="264">
        <v>2812182.8709999998</v>
      </c>
      <c r="HU12" s="265">
        <v>-5.61687369725821E-3</v>
      </c>
      <c r="HV12" s="264">
        <v>2796387.1949999998</v>
      </c>
      <c r="HW12" s="264">
        <v>2812182.8709999998</v>
      </c>
      <c r="HX12" s="265">
        <v>-5.61687369725821E-3</v>
      </c>
      <c r="HY12" s="264">
        <v>29090835.245999999</v>
      </c>
      <c r="HZ12" s="264">
        <v>40453493.530000001</v>
      </c>
      <c r="IA12" s="265">
        <v>-0.28088200282562797</v>
      </c>
      <c r="IB12" s="264">
        <v>0</v>
      </c>
      <c r="IC12" s="264">
        <v>0</v>
      </c>
      <c r="ID12" s="265">
        <v>0</v>
      </c>
      <c r="IE12" s="264">
        <v>0</v>
      </c>
      <c r="IF12" s="264">
        <v>0</v>
      </c>
      <c r="IG12" s="265">
        <v>0</v>
      </c>
      <c r="IH12" s="264">
        <v>0</v>
      </c>
      <c r="II12" s="264">
        <v>0</v>
      </c>
      <c r="IJ12" s="265">
        <v>0</v>
      </c>
      <c r="IK12" s="264">
        <v>0</v>
      </c>
      <c r="IL12" s="264">
        <v>0</v>
      </c>
      <c r="IM12" s="265">
        <v>0</v>
      </c>
      <c r="IN12" s="264">
        <v>0</v>
      </c>
      <c r="IO12" s="264">
        <v>0</v>
      </c>
      <c r="IP12" s="265">
        <v>0</v>
      </c>
      <c r="IQ12" s="264">
        <v>0</v>
      </c>
      <c r="IR12" s="264">
        <v>0</v>
      </c>
      <c r="IS12" s="265">
        <v>0</v>
      </c>
      <c r="IT12" s="264">
        <v>284762.47399999999</v>
      </c>
      <c r="IU12" s="264">
        <v>245660.033</v>
      </c>
      <c r="IV12" s="265">
        <v>0.159172986026587</v>
      </c>
      <c r="IW12" s="264">
        <v>284762.47399999999</v>
      </c>
      <c r="IX12" s="264">
        <v>245660.033</v>
      </c>
      <c r="IY12" s="265">
        <v>0.159172986026587</v>
      </c>
      <c r="IZ12" s="264">
        <v>2951818.2990000001</v>
      </c>
      <c r="JA12" s="264">
        <v>3094715.176</v>
      </c>
      <c r="JB12" s="265">
        <v>-4.6174484200739198E-2</v>
      </c>
      <c r="JC12" s="264">
        <v>342565.68199999997</v>
      </c>
      <c r="JD12" s="264">
        <v>349626.75199999998</v>
      </c>
      <c r="JE12" s="265">
        <v>-2.0196023215065698E-2</v>
      </c>
      <c r="JF12" s="264">
        <v>342565.68199999997</v>
      </c>
      <c r="JG12" s="264">
        <v>349626.75199999998</v>
      </c>
      <c r="JH12" s="265">
        <v>-2.0196023215065698E-2</v>
      </c>
      <c r="JI12" s="264">
        <v>3728481.5720000002</v>
      </c>
      <c r="JJ12" s="264">
        <v>3781072.3110000002</v>
      </c>
      <c r="JK12" s="266">
        <v>-1.39089482227043E-2</v>
      </c>
      <c r="JL12" s="264">
        <v>2601031.3259999999</v>
      </c>
      <c r="JM12" s="264">
        <v>1629724.757</v>
      </c>
      <c r="JN12" s="265">
        <v>0.59599424063974005</v>
      </c>
      <c r="JO12" s="264">
        <v>5397418.5209999997</v>
      </c>
      <c r="JP12" s="264">
        <v>4441907.6279999996</v>
      </c>
      <c r="JQ12" s="265">
        <v>0.215112733767097</v>
      </c>
      <c r="JR12" s="264">
        <v>30062141.815000001</v>
      </c>
      <c r="JS12" s="264">
        <v>38209282.630000003</v>
      </c>
      <c r="JT12" s="265">
        <v>-0.213224123935875</v>
      </c>
      <c r="JU12" s="264">
        <v>0</v>
      </c>
      <c r="JV12" s="264">
        <v>0</v>
      </c>
      <c r="JW12" s="265">
        <v>0</v>
      </c>
      <c r="JX12" s="264">
        <v>0</v>
      </c>
      <c r="JY12" s="264">
        <v>0</v>
      </c>
      <c r="JZ12" s="265">
        <v>0</v>
      </c>
      <c r="KA12" s="264">
        <v>0</v>
      </c>
      <c r="KB12" s="264">
        <v>0</v>
      </c>
      <c r="KC12" s="265">
        <v>0</v>
      </c>
      <c r="KD12" s="264">
        <v>0</v>
      </c>
      <c r="KE12" s="264">
        <v>0</v>
      </c>
      <c r="KF12" s="265">
        <v>0</v>
      </c>
      <c r="KG12" s="264">
        <v>0</v>
      </c>
      <c r="KH12" s="264">
        <v>0</v>
      </c>
      <c r="KI12" s="265">
        <v>0</v>
      </c>
      <c r="KJ12" s="264">
        <v>0</v>
      </c>
      <c r="KK12" s="264">
        <v>0</v>
      </c>
      <c r="KL12" s="265">
        <v>0</v>
      </c>
      <c r="KM12" s="264">
        <v>188665.80600000001</v>
      </c>
      <c r="KN12" s="264">
        <v>219767.08199999999</v>
      </c>
      <c r="KO12" s="265">
        <v>-0.14151926538297499</v>
      </c>
      <c r="KP12" s="264">
        <v>473428.28</v>
      </c>
      <c r="KQ12" s="264">
        <v>465427.11499999999</v>
      </c>
      <c r="KR12" s="265">
        <v>1.7191016041254999E-2</v>
      </c>
      <c r="KS12" s="264">
        <v>2920717.023</v>
      </c>
      <c r="KT12" s="264">
        <v>3063223.7549999999</v>
      </c>
      <c r="KU12" s="265">
        <v>-4.6521816033644602E-2</v>
      </c>
      <c r="KV12" s="264">
        <v>249835.34599999999</v>
      </c>
      <c r="KW12" s="264">
        <v>283485.34399999998</v>
      </c>
      <c r="KX12" s="265">
        <v>-0.118701014751577</v>
      </c>
      <c r="KY12" s="264">
        <v>592401.02800000005</v>
      </c>
      <c r="KZ12" s="264">
        <v>633112.09600000002</v>
      </c>
      <c r="LA12" s="265">
        <v>-6.4303096177142E-2</v>
      </c>
      <c r="LB12" s="264">
        <v>3694831.574</v>
      </c>
      <c r="LC12" s="264">
        <v>3774226.193</v>
      </c>
      <c r="LD12" s="266">
        <v>-2.1035999153217699E-2</v>
      </c>
      <c r="LE12" s="264">
        <v>1974693.2220000001</v>
      </c>
      <c r="LF12" s="264">
        <v>1701929.7220000001</v>
      </c>
      <c r="LG12" s="265">
        <v>0.16026719345347901</v>
      </c>
      <c r="LH12" s="264">
        <v>7372111.7429999998</v>
      </c>
      <c r="LI12" s="264">
        <v>6143837.3499999996</v>
      </c>
      <c r="LJ12" s="265">
        <v>0.19991974445742799</v>
      </c>
      <c r="LK12" s="264">
        <v>30334905.315000001</v>
      </c>
      <c r="LL12" s="264">
        <v>37270211.259000003</v>
      </c>
      <c r="LM12" s="265">
        <v>-0.186081744903586</v>
      </c>
      <c r="LN12" s="264">
        <v>0</v>
      </c>
      <c r="LO12" s="264">
        <v>0</v>
      </c>
      <c r="LP12" s="265">
        <v>0</v>
      </c>
      <c r="LQ12" s="264">
        <v>0</v>
      </c>
      <c r="LR12" s="264">
        <v>0</v>
      </c>
      <c r="LS12" s="265">
        <v>0</v>
      </c>
      <c r="LT12" s="264">
        <v>0</v>
      </c>
      <c r="LU12" s="264">
        <v>0</v>
      </c>
      <c r="LV12" s="265">
        <v>0</v>
      </c>
      <c r="LW12" s="264">
        <v>0</v>
      </c>
      <c r="LX12" s="264">
        <v>0</v>
      </c>
      <c r="LY12" s="265">
        <v>0</v>
      </c>
      <c r="LZ12" s="264">
        <v>0</v>
      </c>
      <c r="MA12" s="264">
        <v>0</v>
      </c>
      <c r="MB12" s="265">
        <v>0</v>
      </c>
      <c r="MC12" s="264">
        <v>0</v>
      </c>
      <c r="MD12" s="264">
        <v>0</v>
      </c>
      <c r="ME12" s="265">
        <v>0</v>
      </c>
      <c r="MF12" s="264">
        <v>223336.81299999999</v>
      </c>
      <c r="MG12" s="264">
        <v>214683.962</v>
      </c>
      <c r="MH12" s="265">
        <v>4.0305064800322601E-2</v>
      </c>
      <c r="MI12" s="264">
        <v>696765.09299999999</v>
      </c>
      <c r="MJ12" s="264">
        <v>680111.07700000005</v>
      </c>
      <c r="MK12" s="265">
        <v>2.4487200051881999E-2</v>
      </c>
      <c r="ML12" s="264">
        <v>2929369.8739999998</v>
      </c>
      <c r="MM12" s="264">
        <v>3043584.6170000001</v>
      </c>
      <c r="MN12" s="265">
        <v>-3.7526389889754201E-2</v>
      </c>
      <c r="MO12" s="264">
        <v>290372.00900000002</v>
      </c>
      <c r="MP12" s="264">
        <v>307378.34299999999</v>
      </c>
      <c r="MQ12" s="265">
        <v>-5.5327040395946103E-2</v>
      </c>
      <c r="MR12" s="264">
        <v>882773.03700000001</v>
      </c>
      <c r="MS12" s="264">
        <v>940490.43900000001</v>
      </c>
      <c r="MT12" s="265">
        <v>-6.1369472358878498E-2</v>
      </c>
      <c r="MU12" s="264">
        <v>3677825.24</v>
      </c>
      <c r="MV12" s="264">
        <v>3795435.8289999999</v>
      </c>
      <c r="MW12" s="266">
        <v>-3.0987373861353602E-2</v>
      </c>
      <c r="MX12" s="264">
        <v>2023723.3230000001</v>
      </c>
      <c r="MY12" s="264">
        <v>1535346.9550000001</v>
      </c>
      <c r="MZ12" s="265">
        <v>0.31808860297638702</v>
      </c>
      <c r="NA12" s="264">
        <v>9395835.0659999996</v>
      </c>
      <c r="NB12" s="264">
        <v>7679184.3049999997</v>
      </c>
      <c r="NC12" s="265">
        <v>0.22354597738750301</v>
      </c>
      <c r="ND12" s="264">
        <v>30823281.682999998</v>
      </c>
      <c r="NE12" s="264">
        <v>36368546.144000001</v>
      </c>
      <c r="NF12" s="265">
        <v>-0.15247418577151001</v>
      </c>
      <c r="NG12" s="264">
        <v>0</v>
      </c>
      <c r="NH12" s="264">
        <v>0</v>
      </c>
      <c r="NI12" s="265">
        <v>0</v>
      </c>
      <c r="NJ12" s="264">
        <v>0</v>
      </c>
      <c r="NK12" s="264">
        <v>0</v>
      </c>
      <c r="NL12" s="265">
        <v>0</v>
      </c>
      <c r="NM12" s="264">
        <v>0</v>
      </c>
      <c r="NN12" s="264">
        <v>0</v>
      </c>
      <c r="NO12" s="265">
        <v>0</v>
      </c>
      <c r="NP12" s="264">
        <v>0</v>
      </c>
      <c r="NQ12" s="264">
        <v>0</v>
      </c>
      <c r="NR12" s="265">
        <v>0</v>
      </c>
      <c r="NS12" s="264">
        <v>0</v>
      </c>
      <c r="NT12" s="264">
        <v>0</v>
      </c>
      <c r="NU12" s="265">
        <v>0</v>
      </c>
      <c r="NV12" s="264">
        <v>0</v>
      </c>
      <c r="NW12" s="264">
        <v>0</v>
      </c>
      <c r="NX12" s="265">
        <v>0</v>
      </c>
      <c r="NY12" s="264">
        <v>226567.81400000001</v>
      </c>
      <c r="NZ12" s="264">
        <v>206604.698</v>
      </c>
      <c r="OA12" s="265">
        <v>9.6624695339696504E-2</v>
      </c>
      <c r="OB12" s="264">
        <v>923332.90700000001</v>
      </c>
      <c r="OC12" s="264">
        <v>886715.77500000002</v>
      </c>
      <c r="OD12" s="265">
        <v>4.1295230142939503E-2</v>
      </c>
      <c r="OE12" s="264">
        <v>2949332.99</v>
      </c>
      <c r="OF12" s="264">
        <v>3041619.9789999998</v>
      </c>
      <c r="OG12" s="265">
        <v>-3.03413936116835E-2</v>
      </c>
      <c r="OH12" s="264">
        <v>290702.50900000002</v>
      </c>
      <c r="OI12" s="264">
        <v>316110.86599999998</v>
      </c>
      <c r="OJ12" s="265">
        <v>-8.0377993080440205E-2</v>
      </c>
      <c r="OK12" s="264">
        <v>1173475.5460000001</v>
      </c>
      <c r="OL12" s="264">
        <v>1256601.3049999999</v>
      </c>
      <c r="OM12" s="265">
        <v>-6.6151259487988404E-2</v>
      </c>
      <c r="ON12" s="264">
        <v>3652416.8829999999</v>
      </c>
      <c r="OO12" s="264">
        <v>3830951.76</v>
      </c>
      <c r="OP12" s="266">
        <v>-4.6603269418354597E-2</v>
      </c>
      <c r="OQ12" s="264">
        <v>2692351.0759999999</v>
      </c>
      <c r="OR12" s="264">
        <v>1529797.919</v>
      </c>
      <c r="OS12" s="265">
        <v>0.75993903675848795</v>
      </c>
      <c r="OT12" s="264">
        <v>12088186.142000001</v>
      </c>
      <c r="OU12" s="264">
        <v>9208982.2239999995</v>
      </c>
      <c r="OV12" s="265">
        <v>0.31265169678538002</v>
      </c>
      <c r="OW12" s="264">
        <v>31985834.84</v>
      </c>
      <c r="OX12" s="264">
        <v>35030938.384000003</v>
      </c>
      <c r="OY12" s="265">
        <v>-8.6926119723667497E-2</v>
      </c>
      <c r="OZ12" s="264">
        <v>0</v>
      </c>
      <c r="PA12" s="264">
        <v>0</v>
      </c>
      <c r="PB12" s="265">
        <v>0</v>
      </c>
      <c r="PC12" s="264">
        <v>0</v>
      </c>
      <c r="PD12" s="264">
        <v>0</v>
      </c>
      <c r="PE12" s="265">
        <v>0</v>
      </c>
      <c r="PF12" s="264">
        <v>0</v>
      </c>
      <c r="PG12" s="264">
        <v>0</v>
      </c>
      <c r="PH12" s="265">
        <v>0</v>
      </c>
      <c r="PI12" s="264">
        <v>0</v>
      </c>
      <c r="PJ12" s="264">
        <v>0</v>
      </c>
      <c r="PK12" s="265">
        <v>0</v>
      </c>
      <c r="PL12" s="264">
        <v>0</v>
      </c>
      <c r="PM12" s="264">
        <v>0</v>
      </c>
      <c r="PN12" s="265">
        <v>0</v>
      </c>
      <c r="PO12" s="264">
        <v>0</v>
      </c>
      <c r="PP12" s="264">
        <v>0</v>
      </c>
      <c r="PQ12" s="265">
        <v>0</v>
      </c>
      <c r="PR12" s="264">
        <v>243856.69099999999</v>
      </c>
      <c r="PS12" s="264">
        <v>207906.06</v>
      </c>
      <c r="PT12" s="265">
        <v>0.17291766771973799</v>
      </c>
      <c r="PU12" s="264">
        <v>1167189.598</v>
      </c>
      <c r="PV12" s="264">
        <v>1094621.835</v>
      </c>
      <c r="PW12" s="265">
        <v>6.6294825006848204E-2</v>
      </c>
      <c r="PX12" s="264">
        <v>2985283.6209999998</v>
      </c>
      <c r="PY12" s="264">
        <v>3015772.4840000002</v>
      </c>
      <c r="PZ12" s="265">
        <v>-1.0109802102697499E-2</v>
      </c>
      <c r="QA12" s="264">
        <v>328785.50599999999</v>
      </c>
      <c r="QB12" s="264">
        <v>261328.8</v>
      </c>
      <c r="QC12" s="265">
        <v>0.25812962826906199</v>
      </c>
      <c r="QD12" s="264">
        <v>1502261.0519999999</v>
      </c>
      <c r="QE12" s="264">
        <v>1517930.105</v>
      </c>
      <c r="QF12" s="265">
        <v>-1.03226445989752E-2</v>
      </c>
      <c r="QG12" s="264">
        <v>3719873.5890000002</v>
      </c>
      <c r="QH12" s="264">
        <v>3815082.8730000001</v>
      </c>
      <c r="QI12" s="266">
        <v>-2.4956019874119301E-2</v>
      </c>
      <c r="QJ12" s="264">
        <v>3980712.1860000002</v>
      </c>
      <c r="QK12" s="264">
        <v>1635045.0959999999</v>
      </c>
      <c r="QL12" s="265">
        <v>1.4346192014755299</v>
      </c>
      <c r="QM12" s="264">
        <v>16068898.328</v>
      </c>
      <c r="QN12" s="264">
        <v>10844027.32</v>
      </c>
      <c r="QO12" s="265">
        <v>0.48182016273267703</v>
      </c>
      <c r="QP12" s="264">
        <v>34331501.93</v>
      </c>
      <c r="QQ12" s="264">
        <v>32566906.666000001</v>
      </c>
      <c r="QR12" s="265">
        <v>5.4183692731316201E-2</v>
      </c>
      <c r="QS12" s="264">
        <v>0</v>
      </c>
      <c r="QT12" s="264">
        <v>0</v>
      </c>
      <c r="QU12" s="265">
        <v>0</v>
      </c>
      <c r="QV12" s="264">
        <v>0</v>
      </c>
      <c r="QW12" s="264">
        <v>0</v>
      </c>
      <c r="QX12" s="265">
        <v>0</v>
      </c>
      <c r="QY12" s="264">
        <v>0</v>
      </c>
      <c r="QZ12" s="264">
        <v>0</v>
      </c>
      <c r="RA12" s="265">
        <v>0</v>
      </c>
      <c r="RB12" s="264">
        <v>0</v>
      </c>
      <c r="RC12" s="264">
        <v>0</v>
      </c>
      <c r="RD12" s="265">
        <v>0</v>
      </c>
      <c r="RE12" s="264">
        <v>0</v>
      </c>
      <c r="RF12" s="264">
        <v>0</v>
      </c>
      <c r="RG12" s="265">
        <v>0</v>
      </c>
      <c r="RH12" s="264">
        <v>0</v>
      </c>
      <c r="RI12" s="264">
        <v>0</v>
      </c>
      <c r="RJ12" s="265">
        <v>0</v>
      </c>
      <c r="RK12" s="264">
        <v>273815.152</v>
      </c>
      <c r="RL12" s="264">
        <v>213691.13200000001</v>
      </c>
      <c r="RM12" s="265">
        <v>0.28135945295100001</v>
      </c>
      <c r="RN12" s="264">
        <v>1441004.75</v>
      </c>
      <c r="RO12" s="264">
        <v>1308312.9669999999</v>
      </c>
      <c r="RP12" s="265">
        <v>0.101422049881739</v>
      </c>
      <c r="RQ12" s="264">
        <v>3045407.6409999998</v>
      </c>
      <c r="RR12" s="264">
        <v>2957902.318</v>
      </c>
      <c r="RS12" s="265">
        <v>2.9583574301117199E-2</v>
      </c>
      <c r="RT12" s="264">
        <v>284159.03499999997</v>
      </c>
      <c r="RU12" s="264">
        <v>271169.05599999998</v>
      </c>
      <c r="RV12" s="265">
        <v>4.7903618471865701E-2</v>
      </c>
      <c r="RW12" s="264">
        <v>1786420.0870000001</v>
      </c>
      <c r="RX12" s="264">
        <v>1789099.1610000001</v>
      </c>
      <c r="RY12" s="265">
        <v>-1.4974429916464701E-3</v>
      </c>
      <c r="RZ12" s="264">
        <v>3732863.568</v>
      </c>
      <c r="SA12" s="264">
        <v>3733548.0019999999</v>
      </c>
      <c r="SB12" s="266">
        <v>-1.83319994716353E-4</v>
      </c>
      <c r="SC12" s="264">
        <v>3578606.4449999998</v>
      </c>
      <c r="SD12" s="264">
        <v>2713266.307</v>
      </c>
      <c r="SE12" s="265">
        <v>0.31892930515795498</v>
      </c>
      <c r="SF12" s="264">
        <v>19647504.772999998</v>
      </c>
      <c r="SG12" s="264">
        <v>13557293.627</v>
      </c>
      <c r="SH12" s="265">
        <v>0.44922027312818902</v>
      </c>
      <c r="SI12" s="264">
        <v>35196842.068000004</v>
      </c>
      <c r="SJ12" s="264">
        <v>30845206.681000002</v>
      </c>
      <c r="SK12" s="265">
        <v>0.141079793434502</v>
      </c>
      <c r="SL12" s="264">
        <v>0</v>
      </c>
      <c r="SM12" s="264">
        <v>0</v>
      </c>
      <c r="SN12" s="265">
        <v>0</v>
      </c>
      <c r="SO12" s="264">
        <v>0</v>
      </c>
      <c r="SP12" s="264">
        <v>0</v>
      </c>
      <c r="SQ12" s="265">
        <v>0</v>
      </c>
      <c r="SR12" s="264">
        <v>0</v>
      </c>
      <c r="SS12" s="264">
        <v>0</v>
      </c>
      <c r="ST12" s="265">
        <v>0</v>
      </c>
      <c r="SU12" s="264">
        <v>0</v>
      </c>
      <c r="SV12" s="264">
        <v>0</v>
      </c>
      <c r="SW12" s="265">
        <v>0</v>
      </c>
      <c r="SX12" s="264">
        <v>0</v>
      </c>
      <c r="SY12" s="264">
        <v>0</v>
      </c>
      <c r="SZ12" s="265">
        <v>0</v>
      </c>
      <c r="TA12" s="264">
        <v>0</v>
      </c>
      <c r="TB12" s="264">
        <v>0</v>
      </c>
      <c r="TC12" s="265">
        <v>0</v>
      </c>
      <c r="TD12" s="264">
        <v>334267.56199999998</v>
      </c>
      <c r="TE12" s="264">
        <v>274345.56800000003</v>
      </c>
      <c r="TF12" s="265">
        <v>0.218417940690042</v>
      </c>
      <c r="TG12" s="264">
        <v>1775272.3119999999</v>
      </c>
      <c r="TH12" s="264">
        <v>1582658.5349999999</v>
      </c>
      <c r="TI12" s="265">
        <v>0.121702674797125</v>
      </c>
      <c r="TJ12" s="264">
        <v>3105329.6349999998</v>
      </c>
      <c r="TK12" s="264">
        <v>2914964.2820000001</v>
      </c>
      <c r="TL12" s="265">
        <v>6.5306238630610997E-2</v>
      </c>
      <c r="TM12" s="264">
        <v>316618.82299999997</v>
      </c>
      <c r="TN12" s="264">
        <v>265515.2</v>
      </c>
      <c r="TO12" s="265">
        <v>0.192469670286296</v>
      </c>
      <c r="TP12" s="264">
        <v>2103038.91</v>
      </c>
      <c r="TQ12" s="264">
        <v>2054614.361</v>
      </c>
      <c r="TR12" s="265">
        <v>2.3568680293089901E-2</v>
      </c>
      <c r="TS12" s="264">
        <v>3783967.1910000001</v>
      </c>
      <c r="TT12" s="264">
        <v>3746752.1179999998</v>
      </c>
      <c r="TU12" s="266">
        <v>9.9326221292337803E-3</v>
      </c>
      <c r="TV12" s="264">
        <v>3538346.3089999999</v>
      </c>
      <c r="TW12" s="264">
        <v>2914428.9709999999</v>
      </c>
      <c r="TX12" s="265">
        <v>0.21407875923835601</v>
      </c>
      <c r="TY12" s="264">
        <v>23185851.081999999</v>
      </c>
      <c r="TZ12" s="264">
        <v>16471722.597999999</v>
      </c>
      <c r="UA12" s="265">
        <v>0.40761544180055798</v>
      </c>
      <c r="UB12" s="264">
        <v>35820759.406000003</v>
      </c>
      <c r="UC12" s="264">
        <v>29334432.874000002</v>
      </c>
      <c r="UD12" s="265">
        <v>0.22111647973085699</v>
      </c>
      <c r="UE12" s="264">
        <v>0</v>
      </c>
      <c r="UF12" s="264">
        <v>0</v>
      </c>
      <c r="UG12" s="265">
        <v>0</v>
      </c>
      <c r="UH12" s="264">
        <v>0</v>
      </c>
      <c r="UI12" s="264">
        <v>0</v>
      </c>
      <c r="UJ12" s="265">
        <v>0</v>
      </c>
      <c r="UK12" s="264">
        <v>0</v>
      </c>
      <c r="UL12" s="264">
        <v>0</v>
      </c>
      <c r="UM12" s="265">
        <v>0</v>
      </c>
      <c r="UN12" s="264">
        <v>0</v>
      </c>
      <c r="UO12" s="264">
        <v>0</v>
      </c>
      <c r="UP12" s="265">
        <v>0</v>
      </c>
      <c r="UQ12" s="264">
        <v>0</v>
      </c>
      <c r="UR12" s="264">
        <v>0</v>
      </c>
      <c r="US12" s="265">
        <v>0</v>
      </c>
      <c r="UT12" s="264">
        <v>0</v>
      </c>
      <c r="UU12" s="264">
        <v>0</v>
      </c>
      <c r="UV12" s="265">
        <v>0</v>
      </c>
      <c r="UW12" s="264">
        <v>319074.13400000002</v>
      </c>
      <c r="UX12" s="264">
        <v>334325.76699999999</v>
      </c>
      <c r="UY12" s="265">
        <v>-4.5619077275608197E-2</v>
      </c>
      <c r="UZ12" s="264">
        <v>2094346.446</v>
      </c>
      <c r="VA12" s="264">
        <v>1916984.3019999999</v>
      </c>
      <c r="VB12" s="265">
        <v>9.2521437872473605E-2</v>
      </c>
      <c r="VC12" s="264">
        <v>3090078.0019999999</v>
      </c>
      <c r="VD12" s="264">
        <v>2924162.01</v>
      </c>
      <c r="VE12" s="265">
        <v>5.67396715478155E-2</v>
      </c>
      <c r="VF12" s="264">
        <v>340029.93599999999</v>
      </c>
      <c r="VG12" s="264">
        <v>260370.47399999999</v>
      </c>
      <c r="VH12" s="265">
        <v>0.30594660283946001</v>
      </c>
      <c r="VI12" s="264">
        <v>2443068.8459999999</v>
      </c>
      <c r="VJ12" s="264">
        <v>2314984.835</v>
      </c>
      <c r="VK12" s="265">
        <v>5.5328228964402697E-2</v>
      </c>
      <c r="VL12" s="264">
        <v>3863626.6529999999</v>
      </c>
      <c r="VM12" s="264">
        <v>3698503.2080000001</v>
      </c>
      <c r="VN12" s="266">
        <v>4.4646019136290502E-2</v>
      </c>
    </row>
    <row r="13" spans="1:586">
      <c r="A13" s="270" t="s">
        <v>136</v>
      </c>
      <c r="B13" s="264">
        <v>0</v>
      </c>
      <c r="C13" s="264">
        <v>0</v>
      </c>
      <c r="D13" s="265">
        <v>0</v>
      </c>
      <c r="E13" s="264">
        <v>0</v>
      </c>
      <c r="F13" s="264">
        <v>0</v>
      </c>
      <c r="G13" s="265">
        <v>0</v>
      </c>
      <c r="H13" s="264">
        <v>0</v>
      </c>
      <c r="I13" s="264">
        <v>0</v>
      </c>
      <c r="J13" s="265">
        <v>0</v>
      </c>
      <c r="K13" s="264">
        <v>0</v>
      </c>
      <c r="L13" s="264">
        <v>0</v>
      </c>
      <c r="M13" s="265">
        <v>0</v>
      </c>
      <c r="N13" s="264">
        <v>0</v>
      </c>
      <c r="O13" s="264">
        <v>0</v>
      </c>
      <c r="P13" s="265">
        <v>0</v>
      </c>
      <c r="Q13" s="264">
        <v>0</v>
      </c>
      <c r="R13" s="264">
        <v>0</v>
      </c>
      <c r="S13" s="265">
        <v>0</v>
      </c>
      <c r="T13" s="264">
        <v>0</v>
      </c>
      <c r="U13" s="264">
        <v>0</v>
      </c>
      <c r="V13" s="265">
        <v>0</v>
      </c>
      <c r="W13" s="264">
        <v>0</v>
      </c>
      <c r="X13" s="264">
        <v>0</v>
      </c>
      <c r="Y13" s="265">
        <v>0</v>
      </c>
      <c r="Z13" s="264">
        <v>0</v>
      </c>
      <c r="AA13" s="264">
        <v>0</v>
      </c>
      <c r="AB13" s="265">
        <v>0</v>
      </c>
      <c r="AC13" s="264">
        <v>0</v>
      </c>
      <c r="AD13" s="264">
        <v>0</v>
      </c>
      <c r="AE13" s="265">
        <v>0</v>
      </c>
      <c r="AF13" s="264">
        <v>0</v>
      </c>
      <c r="AG13" s="264">
        <v>0</v>
      </c>
      <c r="AH13" s="265">
        <v>0</v>
      </c>
      <c r="AI13" s="264">
        <v>0</v>
      </c>
      <c r="AJ13" s="264">
        <v>4992.7259999999997</v>
      </c>
      <c r="AK13" s="265">
        <v>-1</v>
      </c>
      <c r="AL13" s="264">
        <v>0</v>
      </c>
      <c r="AM13" s="264">
        <v>0</v>
      </c>
      <c r="AN13" s="265">
        <v>0</v>
      </c>
      <c r="AO13" s="264">
        <v>0</v>
      </c>
      <c r="AP13" s="264">
        <v>-65.988</v>
      </c>
      <c r="AQ13" s="265">
        <v>-1</v>
      </c>
      <c r="AR13" s="264">
        <v>0</v>
      </c>
      <c r="AS13" s="264">
        <v>-111.678</v>
      </c>
      <c r="AT13" s="266">
        <v>-1</v>
      </c>
      <c r="AU13" s="264">
        <v>0</v>
      </c>
      <c r="AV13" s="264">
        <v>0</v>
      </c>
      <c r="AW13" s="265">
        <v>0</v>
      </c>
      <c r="AX13" s="264">
        <v>0</v>
      </c>
      <c r="AY13" s="264">
        <v>0</v>
      </c>
      <c r="AZ13" s="265">
        <v>0</v>
      </c>
      <c r="BA13" s="264">
        <v>0</v>
      </c>
      <c r="BB13" s="264">
        <v>0</v>
      </c>
      <c r="BC13" s="265">
        <v>0</v>
      </c>
      <c r="BD13" s="264">
        <v>0</v>
      </c>
      <c r="BE13" s="264">
        <v>0</v>
      </c>
      <c r="BF13" s="265">
        <v>0</v>
      </c>
      <c r="BG13" s="264">
        <v>0</v>
      </c>
      <c r="BH13" s="264">
        <v>0</v>
      </c>
      <c r="BI13" s="265">
        <v>0</v>
      </c>
      <c r="BJ13" s="264">
        <v>0</v>
      </c>
      <c r="BK13" s="264">
        <v>0</v>
      </c>
      <c r="BL13" s="265">
        <v>0</v>
      </c>
      <c r="BM13" s="264">
        <v>0</v>
      </c>
      <c r="BN13" s="264">
        <v>0</v>
      </c>
      <c r="BO13" s="265">
        <v>0</v>
      </c>
      <c r="BP13" s="264">
        <v>0</v>
      </c>
      <c r="BQ13" s="264">
        <v>0</v>
      </c>
      <c r="BR13" s="265">
        <v>0</v>
      </c>
      <c r="BS13" s="264">
        <v>0</v>
      </c>
      <c r="BT13" s="264">
        <v>0</v>
      </c>
      <c r="BU13" s="265">
        <v>0</v>
      </c>
      <c r="BV13" s="264">
        <v>0</v>
      </c>
      <c r="BW13" s="264">
        <v>0</v>
      </c>
      <c r="BX13" s="265">
        <v>0</v>
      </c>
      <c r="BY13" s="264">
        <v>0</v>
      </c>
      <c r="BZ13" s="264">
        <v>0</v>
      </c>
      <c r="CA13" s="265">
        <v>0</v>
      </c>
      <c r="CB13" s="264">
        <v>0</v>
      </c>
      <c r="CC13" s="264">
        <v>904.69799999999998</v>
      </c>
      <c r="CD13" s="265">
        <v>-1</v>
      </c>
      <c r="CE13" s="264">
        <v>0</v>
      </c>
      <c r="CF13" s="264">
        <v>0</v>
      </c>
      <c r="CG13" s="265">
        <v>0</v>
      </c>
      <c r="CH13" s="264">
        <v>0</v>
      </c>
      <c r="CI13" s="264">
        <v>-65.988</v>
      </c>
      <c r="CJ13" s="265">
        <v>-1</v>
      </c>
      <c r="CK13" s="264">
        <v>0</v>
      </c>
      <c r="CL13" s="264">
        <v>-99.816000000000003</v>
      </c>
      <c r="CM13" s="266">
        <v>-1</v>
      </c>
      <c r="CN13" s="264">
        <v>0</v>
      </c>
      <c r="CO13" s="264">
        <v>0</v>
      </c>
      <c r="CP13" s="265">
        <v>0</v>
      </c>
      <c r="CQ13" s="264">
        <v>0</v>
      </c>
      <c r="CR13" s="264">
        <v>0</v>
      </c>
      <c r="CS13" s="265">
        <v>0</v>
      </c>
      <c r="CT13" s="264">
        <v>0</v>
      </c>
      <c r="CU13" s="264">
        <v>0</v>
      </c>
      <c r="CV13" s="265">
        <v>0</v>
      </c>
      <c r="CW13" s="264">
        <v>0</v>
      </c>
      <c r="CX13" s="264">
        <v>0</v>
      </c>
      <c r="CY13" s="265">
        <v>0</v>
      </c>
      <c r="CZ13" s="264">
        <v>0</v>
      </c>
      <c r="DA13" s="264">
        <v>0</v>
      </c>
      <c r="DB13" s="265">
        <v>0</v>
      </c>
      <c r="DC13" s="264">
        <v>0</v>
      </c>
      <c r="DD13" s="264">
        <v>0</v>
      </c>
      <c r="DE13" s="265">
        <v>0</v>
      </c>
      <c r="DF13" s="264">
        <v>0</v>
      </c>
      <c r="DG13" s="264">
        <v>0</v>
      </c>
      <c r="DH13" s="265">
        <v>0</v>
      </c>
      <c r="DI13" s="264">
        <v>0</v>
      </c>
      <c r="DJ13" s="264">
        <v>0</v>
      </c>
      <c r="DK13" s="265">
        <v>0</v>
      </c>
      <c r="DL13" s="264">
        <v>0</v>
      </c>
      <c r="DM13" s="264">
        <v>0</v>
      </c>
      <c r="DN13" s="265">
        <v>0</v>
      </c>
      <c r="DO13" s="264">
        <v>0</v>
      </c>
      <c r="DP13" s="264">
        <v>0</v>
      </c>
      <c r="DQ13" s="265">
        <v>0</v>
      </c>
      <c r="DR13" s="264">
        <v>0</v>
      </c>
      <c r="DS13" s="264">
        <v>0</v>
      </c>
      <c r="DT13" s="265">
        <v>0</v>
      </c>
      <c r="DU13" s="264">
        <v>0</v>
      </c>
      <c r="DV13" s="264">
        <v>0</v>
      </c>
      <c r="DW13" s="265">
        <v>0</v>
      </c>
      <c r="DX13" s="264">
        <v>0</v>
      </c>
      <c r="DY13" s="264">
        <v>0</v>
      </c>
      <c r="DZ13" s="265">
        <v>0</v>
      </c>
      <c r="EA13" s="264">
        <v>0</v>
      </c>
      <c r="EB13" s="264">
        <v>-65.988</v>
      </c>
      <c r="EC13" s="265">
        <v>-1</v>
      </c>
      <c r="ED13" s="264">
        <v>0</v>
      </c>
      <c r="EE13" s="264">
        <v>-92.25</v>
      </c>
      <c r="EF13" s="266">
        <v>-1</v>
      </c>
      <c r="EG13" s="264">
        <v>0</v>
      </c>
      <c r="EH13" s="264">
        <v>0</v>
      </c>
      <c r="EI13" s="265">
        <v>0</v>
      </c>
      <c r="EJ13" s="264">
        <v>0</v>
      </c>
      <c r="EK13" s="264">
        <v>0</v>
      </c>
      <c r="EL13" s="265">
        <v>0</v>
      </c>
      <c r="EM13" s="264">
        <v>0</v>
      </c>
      <c r="EN13" s="264">
        <v>0</v>
      </c>
      <c r="EO13" s="265">
        <v>0</v>
      </c>
      <c r="EP13" s="264">
        <v>0</v>
      </c>
      <c r="EQ13" s="264">
        <v>0</v>
      </c>
      <c r="ER13" s="265">
        <v>0</v>
      </c>
      <c r="ES13" s="264">
        <v>0</v>
      </c>
      <c r="ET13" s="264">
        <v>0</v>
      </c>
      <c r="EU13" s="265">
        <v>0</v>
      </c>
      <c r="EV13" s="264">
        <v>0</v>
      </c>
      <c r="EW13" s="264">
        <v>0</v>
      </c>
      <c r="EX13" s="265">
        <v>0</v>
      </c>
      <c r="EY13" s="264">
        <v>0</v>
      </c>
      <c r="EZ13" s="264">
        <v>0</v>
      </c>
      <c r="FA13" s="265">
        <v>0</v>
      </c>
      <c r="FB13" s="264">
        <v>0</v>
      </c>
      <c r="FC13" s="264">
        <v>0</v>
      </c>
      <c r="FD13" s="265">
        <v>0</v>
      </c>
      <c r="FE13" s="264">
        <v>0</v>
      </c>
      <c r="FF13" s="264">
        <v>0</v>
      </c>
      <c r="FG13" s="265">
        <v>0</v>
      </c>
      <c r="FH13" s="264">
        <v>0</v>
      </c>
      <c r="FI13" s="264">
        <v>0</v>
      </c>
      <c r="FJ13" s="265">
        <v>0</v>
      </c>
      <c r="FK13" s="264">
        <v>0</v>
      </c>
      <c r="FL13" s="264">
        <v>0</v>
      </c>
      <c r="FM13" s="265">
        <v>0</v>
      </c>
      <c r="FN13" s="264">
        <v>0</v>
      </c>
      <c r="FO13" s="264">
        <v>0</v>
      </c>
      <c r="FP13" s="265">
        <v>0</v>
      </c>
      <c r="FQ13" s="264">
        <v>0</v>
      </c>
      <c r="FR13" s="264">
        <v>0</v>
      </c>
      <c r="FS13" s="265">
        <v>0</v>
      </c>
      <c r="FT13" s="264">
        <v>0</v>
      </c>
      <c r="FU13" s="264">
        <v>-65.988</v>
      </c>
      <c r="FV13" s="265">
        <v>-1</v>
      </c>
      <c r="FW13" s="264">
        <v>0</v>
      </c>
      <c r="FX13" s="264">
        <v>-79.613</v>
      </c>
      <c r="FY13" s="266">
        <v>-1</v>
      </c>
      <c r="FZ13" s="264">
        <v>0</v>
      </c>
      <c r="GA13" s="264">
        <v>0</v>
      </c>
      <c r="GB13" s="265">
        <v>0</v>
      </c>
      <c r="GC13" s="264">
        <v>0</v>
      </c>
      <c r="GD13" s="264">
        <v>0</v>
      </c>
      <c r="GE13" s="265">
        <v>0</v>
      </c>
      <c r="GF13" s="264">
        <v>0</v>
      </c>
      <c r="GG13" s="264">
        <v>0</v>
      </c>
      <c r="GH13" s="265">
        <v>0</v>
      </c>
      <c r="GI13" s="264">
        <v>0</v>
      </c>
      <c r="GJ13" s="264">
        <v>0</v>
      </c>
      <c r="GK13" s="265">
        <v>0</v>
      </c>
      <c r="GL13" s="264">
        <v>0</v>
      </c>
      <c r="GM13" s="264">
        <v>0</v>
      </c>
      <c r="GN13" s="265">
        <v>0</v>
      </c>
      <c r="GO13" s="264">
        <v>0</v>
      </c>
      <c r="GP13" s="264">
        <v>0</v>
      </c>
      <c r="GQ13" s="265">
        <v>0</v>
      </c>
      <c r="GR13" s="264">
        <v>0</v>
      </c>
      <c r="GS13" s="264">
        <v>0</v>
      </c>
      <c r="GT13" s="265">
        <v>0</v>
      </c>
      <c r="GU13" s="264">
        <v>0</v>
      </c>
      <c r="GV13" s="264">
        <v>0</v>
      </c>
      <c r="GW13" s="265">
        <v>0</v>
      </c>
      <c r="GX13" s="264">
        <v>0</v>
      </c>
      <c r="GY13" s="264">
        <v>0</v>
      </c>
      <c r="GZ13" s="265">
        <v>0</v>
      </c>
      <c r="HA13" s="264">
        <v>0</v>
      </c>
      <c r="HB13" s="264">
        <v>0</v>
      </c>
      <c r="HC13" s="265">
        <v>0</v>
      </c>
      <c r="HD13" s="264">
        <v>0</v>
      </c>
      <c r="HE13" s="264">
        <v>0</v>
      </c>
      <c r="HF13" s="265">
        <v>0</v>
      </c>
      <c r="HG13" s="264">
        <v>0</v>
      </c>
      <c r="HH13" s="264">
        <v>0</v>
      </c>
      <c r="HI13" s="265">
        <v>0</v>
      </c>
      <c r="HJ13" s="264">
        <v>0</v>
      </c>
      <c r="HK13" s="264">
        <v>0</v>
      </c>
      <c r="HL13" s="265">
        <v>0</v>
      </c>
      <c r="HM13" s="264">
        <v>0</v>
      </c>
      <c r="HN13" s="264">
        <v>-65.988</v>
      </c>
      <c r="HO13" s="265">
        <v>-1</v>
      </c>
      <c r="HP13" s="264">
        <v>0</v>
      </c>
      <c r="HQ13" s="264">
        <v>-65.988</v>
      </c>
      <c r="HR13" s="266">
        <v>-1</v>
      </c>
      <c r="HS13" s="264">
        <v>0</v>
      </c>
      <c r="HT13" s="264">
        <v>0</v>
      </c>
      <c r="HU13" s="265">
        <v>0</v>
      </c>
      <c r="HV13" s="264">
        <v>0</v>
      </c>
      <c r="HW13" s="264">
        <v>0</v>
      </c>
      <c r="HX13" s="265">
        <v>0</v>
      </c>
      <c r="HY13" s="264">
        <v>0</v>
      </c>
      <c r="HZ13" s="264">
        <v>0</v>
      </c>
      <c r="IA13" s="265">
        <v>0</v>
      </c>
      <c r="IB13" s="264">
        <v>0</v>
      </c>
      <c r="IC13" s="264">
        <v>0</v>
      </c>
      <c r="ID13" s="265">
        <v>0</v>
      </c>
      <c r="IE13" s="264">
        <v>0</v>
      </c>
      <c r="IF13" s="264">
        <v>0</v>
      </c>
      <c r="IG13" s="265">
        <v>0</v>
      </c>
      <c r="IH13" s="264">
        <v>0</v>
      </c>
      <c r="II13" s="264">
        <v>0</v>
      </c>
      <c r="IJ13" s="265">
        <v>0</v>
      </c>
      <c r="IK13" s="264">
        <v>0</v>
      </c>
      <c r="IL13" s="264">
        <v>0</v>
      </c>
      <c r="IM13" s="265">
        <v>0</v>
      </c>
      <c r="IN13" s="264">
        <v>0</v>
      </c>
      <c r="IO13" s="264">
        <v>0</v>
      </c>
      <c r="IP13" s="265">
        <v>0</v>
      </c>
      <c r="IQ13" s="264">
        <v>0</v>
      </c>
      <c r="IR13" s="264">
        <v>0</v>
      </c>
      <c r="IS13" s="265">
        <v>0</v>
      </c>
      <c r="IT13" s="264">
        <v>0</v>
      </c>
      <c r="IU13" s="264">
        <v>0</v>
      </c>
      <c r="IV13" s="265">
        <v>0</v>
      </c>
      <c r="IW13" s="264">
        <v>0</v>
      </c>
      <c r="IX13" s="264">
        <v>0</v>
      </c>
      <c r="IY13" s="265">
        <v>0</v>
      </c>
      <c r="IZ13" s="264">
        <v>0</v>
      </c>
      <c r="JA13" s="264">
        <v>0</v>
      </c>
      <c r="JB13" s="265">
        <v>0</v>
      </c>
      <c r="JC13" s="264">
        <v>0</v>
      </c>
      <c r="JD13" s="264">
        <v>0</v>
      </c>
      <c r="JE13" s="265">
        <v>0</v>
      </c>
      <c r="JF13" s="264">
        <v>0</v>
      </c>
      <c r="JG13" s="264">
        <v>0</v>
      </c>
      <c r="JH13" s="265">
        <v>0</v>
      </c>
      <c r="JI13" s="264">
        <v>0</v>
      </c>
      <c r="JJ13" s="264">
        <v>-52.14</v>
      </c>
      <c r="JK13" s="266">
        <v>-1</v>
      </c>
      <c r="JL13" s="264">
        <v>0</v>
      </c>
      <c r="JM13" s="264">
        <v>0</v>
      </c>
      <c r="JN13" s="265">
        <v>0</v>
      </c>
      <c r="JO13" s="264">
        <v>0</v>
      </c>
      <c r="JP13" s="264">
        <v>0</v>
      </c>
      <c r="JQ13" s="265">
        <v>0</v>
      </c>
      <c r="JR13" s="264">
        <v>0</v>
      </c>
      <c r="JS13" s="264">
        <v>0</v>
      </c>
      <c r="JT13" s="265">
        <v>0</v>
      </c>
      <c r="JU13" s="264">
        <v>0</v>
      </c>
      <c r="JV13" s="264">
        <v>0</v>
      </c>
      <c r="JW13" s="265">
        <v>0</v>
      </c>
      <c r="JX13" s="264">
        <v>0</v>
      </c>
      <c r="JY13" s="264">
        <v>0</v>
      </c>
      <c r="JZ13" s="265">
        <v>0</v>
      </c>
      <c r="KA13" s="264">
        <v>0</v>
      </c>
      <c r="KB13" s="264">
        <v>0</v>
      </c>
      <c r="KC13" s="265">
        <v>0</v>
      </c>
      <c r="KD13" s="264">
        <v>0</v>
      </c>
      <c r="KE13" s="264">
        <v>0</v>
      </c>
      <c r="KF13" s="265">
        <v>0</v>
      </c>
      <c r="KG13" s="264">
        <v>0</v>
      </c>
      <c r="KH13" s="264">
        <v>0</v>
      </c>
      <c r="KI13" s="265">
        <v>0</v>
      </c>
      <c r="KJ13" s="264">
        <v>0</v>
      </c>
      <c r="KK13" s="264">
        <v>0</v>
      </c>
      <c r="KL13" s="265">
        <v>0</v>
      </c>
      <c r="KM13" s="264">
        <v>0</v>
      </c>
      <c r="KN13" s="264">
        <v>0</v>
      </c>
      <c r="KO13" s="265">
        <v>0</v>
      </c>
      <c r="KP13" s="264">
        <v>0</v>
      </c>
      <c r="KQ13" s="264">
        <v>0</v>
      </c>
      <c r="KR13" s="265">
        <v>0</v>
      </c>
      <c r="KS13" s="264">
        <v>0</v>
      </c>
      <c r="KT13" s="264">
        <v>0</v>
      </c>
      <c r="KU13" s="265">
        <v>0</v>
      </c>
      <c r="KV13" s="264">
        <v>0</v>
      </c>
      <c r="KW13" s="264">
        <v>0</v>
      </c>
      <c r="KX13" s="265">
        <v>0</v>
      </c>
      <c r="KY13" s="264">
        <v>0</v>
      </c>
      <c r="KZ13" s="264">
        <v>0</v>
      </c>
      <c r="LA13" s="265">
        <v>0</v>
      </c>
      <c r="LB13" s="264">
        <v>0</v>
      </c>
      <c r="LC13" s="264">
        <v>-42.170999999999999</v>
      </c>
      <c r="LD13" s="266">
        <v>-1</v>
      </c>
      <c r="LE13" s="264">
        <v>0</v>
      </c>
      <c r="LF13" s="264">
        <v>0</v>
      </c>
      <c r="LG13" s="265">
        <v>0</v>
      </c>
      <c r="LH13" s="264">
        <v>0</v>
      </c>
      <c r="LI13" s="264">
        <v>0</v>
      </c>
      <c r="LJ13" s="265">
        <v>0</v>
      </c>
      <c r="LK13" s="264">
        <v>0</v>
      </c>
      <c r="LL13" s="264">
        <v>0</v>
      </c>
      <c r="LM13" s="265">
        <v>0</v>
      </c>
      <c r="LN13" s="264">
        <v>0</v>
      </c>
      <c r="LO13" s="264">
        <v>0</v>
      </c>
      <c r="LP13" s="265">
        <v>0</v>
      </c>
      <c r="LQ13" s="264">
        <v>0</v>
      </c>
      <c r="LR13" s="264">
        <v>0</v>
      </c>
      <c r="LS13" s="265">
        <v>0</v>
      </c>
      <c r="LT13" s="264">
        <v>0</v>
      </c>
      <c r="LU13" s="264">
        <v>0</v>
      </c>
      <c r="LV13" s="265">
        <v>0</v>
      </c>
      <c r="LW13" s="264">
        <v>0</v>
      </c>
      <c r="LX13" s="264">
        <v>0</v>
      </c>
      <c r="LY13" s="265">
        <v>0</v>
      </c>
      <c r="LZ13" s="264">
        <v>0</v>
      </c>
      <c r="MA13" s="264">
        <v>0</v>
      </c>
      <c r="MB13" s="265">
        <v>0</v>
      </c>
      <c r="MC13" s="264">
        <v>0</v>
      </c>
      <c r="MD13" s="264">
        <v>0</v>
      </c>
      <c r="ME13" s="265">
        <v>0</v>
      </c>
      <c r="MF13" s="264">
        <v>0</v>
      </c>
      <c r="MG13" s="264">
        <v>0</v>
      </c>
      <c r="MH13" s="265">
        <v>0</v>
      </c>
      <c r="MI13" s="264">
        <v>0</v>
      </c>
      <c r="MJ13" s="264">
        <v>0</v>
      </c>
      <c r="MK13" s="265">
        <v>0</v>
      </c>
      <c r="ML13" s="264">
        <v>0</v>
      </c>
      <c r="MM13" s="264">
        <v>0</v>
      </c>
      <c r="MN13" s="265">
        <v>0</v>
      </c>
      <c r="MO13" s="264">
        <v>0</v>
      </c>
      <c r="MP13" s="264">
        <v>0</v>
      </c>
      <c r="MQ13" s="265">
        <v>0</v>
      </c>
      <c r="MR13" s="264">
        <v>0</v>
      </c>
      <c r="MS13" s="264">
        <v>0</v>
      </c>
      <c r="MT13" s="265">
        <v>0</v>
      </c>
      <c r="MU13" s="264">
        <v>0</v>
      </c>
      <c r="MV13" s="264">
        <v>-28.417999999999999</v>
      </c>
      <c r="MW13" s="266">
        <v>-1</v>
      </c>
      <c r="MX13" s="264">
        <v>0</v>
      </c>
      <c r="MY13" s="264">
        <v>0</v>
      </c>
      <c r="MZ13" s="265">
        <v>0</v>
      </c>
      <c r="NA13" s="264">
        <v>0</v>
      </c>
      <c r="NB13" s="264">
        <v>0</v>
      </c>
      <c r="NC13" s="265">
        <v>0</v>
      </c>
      <c r="ND13" s="264">
        <v>0</v>
      </c>
      <c r="NE13" s="264">
        <v>0</v>
      </c>
      <c r="NF13" s="265">
        <v>0</v>
      </c>
      <c r="NG13" s="264">
        <v>0</v>
      </c>
      <c r="NH13" s="264">
        <v>0</v>
      </c>
      <c r="NI13" s="265">
        <v>0</v>
      </c>
      <c r="NJ13" s="264">
        <v>0</v>
      </c>
      <c r="NK13" s="264">
        <v>0</v>
      </c>
      <c r="NL13" s="265">
        <v>0</v>
      </c>
      <c r="NM13" s="264">
        <v>0</v>
      </c>
      <c r="NN13" s="264">
        <v>0</v>
      </c>
      <c r="NO13" s="265">
        <v>0</v>
      </c>
      <c r="NP13" s="264">
        <v>0</v>
      </c>
      <c r="NQ13" s="264">
        <v>0</v>
      </c>
      <c r="NR13" s="265">
        <v>0</v>
      </c>
      <c r="NS13" s="264">
        <v>0</v>
      </c>
      <c r="NT13" s="264">
        <v>0</v>
      </c>
      <c r="NU13" s="265">
        <v>0</v>
      </c>
      <c r="NV13" s="264">
        <v>0</v>
      </c>
      <c r="NW13" s="264">
        <v>0</v>
      </c>
      <c r="NX13" s="265">
        <v>0</v>
      </c>
      <c r="NY13" s="264">
        <v>0</v>
      </c>
      <c r="NZ13" s="264">
        <v>0</v>
      </c>
      <c r="OA13" s="265">
        <v>0</v>
      </c>
      <c r="OB13" s="264">
        <v>0</v>
      </c>
      <c r="OC13" s="264">
        <v>0</v>
      </c>
      <c r="OD13" s="265">
        <v>0</v>
      </c>
      <c r="OE13" s="264">
        <v>0</v>
      </c>
      <c r="OF13" s="264">
        <v>0</v>
      </c>
      <c r="OG13" s="265">
        <v>0</v>
      </c>
      <c r="OH13" s="264">
        <v>0</v>
      </c>
      <c r="OI13" s="264">
        <v>0</v>
      </c>
      <c r="OJ13" s="265">
        <v>0</v>
      </c>
      <c r="OK13" s="264">
        <v>0</v>
      </c>
      <c r="OL13" s="264">
        <v>0</v>
      </c>
      <c r="OM13" s="265">
        <v>0</v>
      </c>
      <c r="ON13" s="264">
        <v>0</v>
      </c>
      <c r="OO13" s="264">
        <v>-15.491</v>
      </c>
      <c r="OP13" s="266">
        <v>-1</v>
      </c>
      <c r="OQ13" s="264">
        <v>0</v>
      </c>
      <c r="OR13" s="264">
        <v>0</v>
      </c>
      <c r="OS13" s="265">
        <v>0</v>
      </c>
      <c r="OT13" s="264">
        <v>0</v>
      </c>
      <c r="OU13" s="264">
        <v>0</v>
      </c>
      <c r="OV13" s="265">
        <v>0</v>
      </c>
      <c r="OW13" s="264">
        <v>0</v>
      </c>
      <c r="OX13" s="264">
        <v>0</v>
      </c>
      <c r="OY13" s="265">
        <v>0</v>
      </c>
      <c r="OZ13" s="264">
        <v>0</v>
      </c>
      <c r="PA13" s="264">
        <v>0</v>
      </c>
      <c r="PB13" s="265">
        <v>0</v>
      </c>
      <c r="PC13" s="264">
        <v>0</v>
      </c>
      <c r="PD13" s="264">
        <v>0</v>
      </c>
      <c r="PE13" s="265">
        <v>0</v>
      </c>
      <c r="PF13" s="264">
        <v>0</v>
      </c>
      <c r="PG13" s="264">
        <v>0</v>
      </c>
      <c r="PH13" s="265">
        <v>0</v>
      </c>
      <c r="PI13" s="264">
        <v>0</v>
      </c>
      <c r="PJ13" s="264">
        <v>0</v>
      </c>
      <c r="PK13" s="265">
        <v>0</v>
      </c>
      <c r="PL13" s="264">
        <v>0</v>
      </c>
      <c r="PM13" s="264">
        <v>0</v>
      </c>
      <c r="PN13" s="265">
        <v>0</v>
      </c>
      <c r="PO13" s="264">
        <v>0</v>
      </c>
      <c r="PP13" s="264">
        <v>0</v>
      </c>
      <c r="PQ13" s="265">
        <v>0</v>
      </c>
      <c r="PR13" s="264">
        <v>0</v>
      </c>
      <c r="PS13" s="264">
        <v>0</v>
      </c>
      <c r="PT13" s="265">
        <v>0</v>
      </c>
      <c r="PU13" s="264">
        <v>0</v>
      </c>
      <c r="PV13" s="264">
        <v>0</v>
      </c>
      <c r="PW13" s="265">
        <v>0</v>
      </c>
      <c r="PX13" s="264">
        <v>0</v>
      </c>
      <c r="PY13" s="264">
        <v>0</v>
      </c>
      <c r="PZ13" s="265">
        <v>0</v>
      </c>
      <c r="QA13" s="264">
        <v>0</v>
      </c>
      <c r="QB13" s="264">
        <v>0</v>
      </c>
      <c r="QC13" s="265">
        <v>0</v>
      </c>
      <c r="QD13" s="264">
        <v>0</v>
      </c>
      <c r="QE13" s="264">
        <v>0</v>
      </c>
      <c r="QF13" s="265">
        <v>0</v>
      </c>
      <c r="QG13" s="264">
        <v>0</v>
      </c>
      <c r="QH13" s="264">
        <v>-2.0099999999999998</v>
      </c>
      <c r="QI13" s="266">
        <v>-1</v>
      </c>
      <c r="QJ13" s="264">
        <v>0</v>
      </c>
      <c r="QK13" s="264">
        <v>0</v>
      </c>
      <c r="QL13" s="265">
        <v>0</v>
      </c>
      <c r="QM13" s="264">
        <v>0</v>
      </c>
      <c r="QN13" s="264">
        <v>0</v>
      </c>
      <c r="QO13" s="265">
        <v>0</v>
      </c>
      <c r="QP13" s="264">
        <v>0</v>
      </c>
      <c r="QQ13" s="264">
        <v>0</v>
      </c>
      <c r="QR13" s="265">
        <v>0</v>
      </c>
      <c r="QS13" s="264">
        <v>0</v>
      </c>
      <c r="QT13" s="264">
        <v>0</v>
      </c>
      <c r="QU13" s="265">
        <v>0</v>
      </c>
      <c r="QV13" s="264">
        <v>0</v>
      </c>
      <c r="QW13" s="264">
        <v>0</v>
      </c>
      <c r="QX13" s="265">
        <v>0</v>
      </c>
      <c r="QY13" s="264">
        <v>0</v>
      </c>
      <c r="QZ13" s="264">
        <v>0</v>
      </c>
      <c r="RA13" s="265">
        <v>0</v>
      </c>
      <c r="RB13" s="264">
        <v>0</v>
      </c>
      <c r="RC13" s="264">
        <v>0</v>
      </c>
      <c r="RD13" s="265">
        <v>0</v>
      </c>
      <c r="RE13" s="264">
        <v>0</v>
      </c>
      <c r="RF13" s="264">
        <v>0</v>
      </c>
      <c r="RG13" s="265">
        <v>0</v>
      </c>
      <c r="RH13" s="264">
        <v>0</v>
      </c>
      <c r="RI13" s="264">
        <v>0</v>
      </c>
      <c r="RJ13" s="265">
        <v>0</v>
      </c>
      <c r="RK13" s="264">
        <v>0</v>
      </c>
      <c r="RL13" s="264">
        <v>0</v>
      </c>
      <c r="RM13" s="265">
        <v>0</v>
      </c>
      <c r="RN13" s="264">
        <v>0</v>
      </c>
      <c r="RO13" s="264">
        <v>0</v>
      </c>
      <c r="RP13" s="265">
        <v>0</v>
      </c>
      <c r="RQ13" s="264">
        <v>0</v>
      </c>
      <c r="RR13" s="264">
        <v>0</v>
      </c>
      <c r="RS13" s="265">
        <v>0</v>
      </c>
      <c r="RT13" s="264">
        <v>0</v>
      </c>
      <c r="RU13" s="264">
        <v>0</v>
      </c>
      <c r="RV13" s="265">
        <v>0</v>
      </c>
      <c r="RW13" s="264">
        <v>0</v>
      </c>
      <c r="RX13" s="264">
        <v>0</v>
      </c>
      <c r="RY13" s="265">
        <v>0</v>
      </c>
      <c r="RZ13" s="264">
        <v>0</v>
      </c>
      <c r="SA13" s="264">
        <v>0</v>
      </c>
      <c r="SB13" s="266">
        <v>0</v>
      </c>
      <c r="SC13" s="264">
        <v>0</v>
      </c>
      <c r="SD13" s="264">
        <v>0</v>
      </c>
      <c r="SE13" s="265">
        <v>0</v>
      </c>
      <c r="SF13" s="264">
        <v>0</v>
      </c>
      <c r="SG13" s="264">
        <v>0</v>
      </c>
      <c r="SH13" s="265">
        <v>0</v>
      </c>
      <c r="SI13" s="264">
        <v>0</v>
      </c>
      <c r="SJ13" s="264">
        <v>0</v>
      </c>
      <c r="SK13" s="265">
        <v>0</v>
      </c>
      <c r="SL13" s="264">
        <v>0</v>
      </c>
      <c r="SM13" s="264">
        <v>0</v>
      </c>
      <c r="SN13" s="265">
        <v>0</v>
      </c>
      <c r="SO13" s="264">
        <v>0</v>
      </c>
      <c r="SP13" s="264">
        <v>0</v>
      </c>
      <c r="SQ13" s="265">
        <v>0</v>
      </c>
      <c r="SR13" s="264">
        <v>0</v>
      </c>
      <c r="SS13" s="264">
        <v>0</v>
      </c>
      <c r="ST13" s="265">
        <v>0</v>
      </c>
      <c r="SU13" s="264">
        <v>0</v>
      </c>
      <c r="SV13" s="264">
        <v>0</v>
      </c>
      <c r="SW13" s="265">
        <v>0</v>
      </c>
      <c r="SX13" s="264">
        <v>0</v>
      </c>
      <c r="SY13" s="264">
        <v>0</v>
      </c>
      <c r="SZ13" s="265">
        <v>0</v>
      </c>
      <c r="TA13" s="264">
        <v>0</v>
      </c>
      <c r="TB13" s="264">
        <v>0</v>
      </c>
      <c r="TC13" s="265">
        <v>0</v>
      </c>
      <c r="TD13" s="264">
        <v>0</v>
      </c>
      <c r="TE13" s="264">
        <v>0</v>
      </c>
      <c r="TF13" s="265">
        <v>0</v>
      </c>
      <c r="TG13" s="264">
        <v>0</v>
      </c>
      <c r="TH13" s="264">
        <v>0</v>
      </c>
      <c r="TI13" s="265">
        <v>0</v>
      </c>
      <c r="TJ13" s="264">
        <v>0</v>
      </c>
      <c r="TK13" s="264">
        <v>0</v>
      </c>
      <c r="TL13" s="265">
        <v>0</v>
      </c>
      <c r="TM13" s="264">
        <v>0</v>
      </c>
      <c r="TN13" s="264">
        <v>0</v>
      </c>
      <c r="TO13" s="265">
        <v>0</v>
      </c>
      <c r="TP13" s="264">
        <v>0</v>
      </c>
      <c r="TQ13" s="264">
        <v>0</v>
      </c>
      <c r="TR13" s="265">
        <v>0</v>
      </c>
      <c r="TS13" s="264">
        <v>0</v>
      </c>
      <c r="TT13" s="264">
        <v>0</v>
      </c>
      <c r="TU13" s="266">
        <v>0</v>
      </c>
      <c r="TV13" s="264">
        <v>0</v>
      </c>
      <c r="TW13" s="264">
        <v>0</v>
      </c>
      <c r="TX13" s="265">
        <v>0</v>
      </c>
      <c r="TY13" s="264">
        <v>0</v>
      </c>
      <c r="TZ13" s="264">
        <v>0</v>
      </c>
      <c r="UA13" s="265">
        <v>0</v>
      </c>
      <c r="UB13" s="264">
        <v>0</v>
      </c>
      <c r="UC13" s="264">
        <v>0</v>
      </c>
      <c r="UD13" s="265">
        <v>0</v>
      </c>
      <c r="UE13" s="264">
        <v>0</v>
      </c>
      <c r="UF13" s="264">
        <v>0</v>
      </c>
      <c r="UG13" s="265">
        <v>0</v>
      </c>
      <c r="UH13" s="264">
        <v>0</v>
      </c>
      <c r="UI13" s="264">
        <v>0</v>
      </c>
      <c r="UJ13" s="265">
        <v>0</v>
      </c>
      <c r="UK13" s="264">
        <v>0</v>
      </c>
      <c r="UL13" s="264">
        <v>0</v>
      </c>
      <c r="UM13" s="265">
        <v>0</v>
      </c>
      <c r="UN13" s="264">
        <v>0</v>
      </c>
      <c r="UO13" s="264">
        <v>0</v>
      </c>
      <c r="UP13" s="265">
        <v>0</v>
      </c>
      <c r="UQ13" s="264">
        <v>0</v>
      </c>
      <c r="UR13" s="264">
        <v>0</v>
      </c>
      <c r="US13" s="265">
        <v>0</v>
      </c>
      <c r="UT13" s="264">
        <v>0</v>
      </c>
      <c r="UU13" s="264">
        <v>0</v>
      </c>
      <c r="UV13" s="265">
        <v>0</v>
      </c>
      <c r="UW13" s="264">
        <v>0</v>
      </c>
      <c r="UX13" s="264">
        <v>0</v>
      </c>
      <c r="UY13" s="265">
        <v>0</v>
      </c>
      <c r="UZ13" s="264">
        <v>0</v>
      </c>
      <c r="VA13" s="264">
        <v>0</v>
      </c>
      <c r="VB13" s="265">
        <v>0</v>
      </c>
      <c r="VC13" s="264">
        <v>0</v>
      </c>
      <c r="VD13" s="264">
        <v>0</v>
      </c>
      <c r="VE13" s="265">
        <v>0</v>
      </c>
      <c r="VF13" s="264">
        <v>0</v>
      </c>
      <c r="VG13" s="264">
        <v>0</v>
      </c>
      <c r="VH13" s="265">
        <v>0</v>
      </c>
      <c r="VI13" s="264">
        <v>0</v>
      </c>
      <c r="VJ13" s="264">
        <v>0</v>
      </c>
      <c r="VK13" s="265">
        <v>0</v>
      </c>
      <c r="VL13" s="264">
        <v>0</v>
      </c>
      <c r="VM13" s="264">
        <v>0</v>
      </c>
      <c r="VN13" s="266">
        <v>0</v>
      </c>
    </row>
    <row r="14" spans="1:586">
      <c r="A14" s="270" t="s">
        <v>137</v>
      </c>
      <c r="B14" s="264">
        <v>0</v>
      </c>
      <c r="C14" s="264">
        <v>0</v>
      </c>
      <c r="D14" s="265">
        <v>0</v>
      </c>
      <c r="E14" s="264">
        <v>0</v>
      </c>
      <c r="F14" s="264">
        <v>0</v>
      </c>
      <c r="G14" s="265">
        <v>0</v>
      </c>
      <c r="H14" s="264">
        <v>0</v>
      </c>
      <c r="I14" s="264">
        <v>0</v>
      </c>
      <c r="J14" s="265">
        <v>0</v>
      </c>
      <c r="K14" s="264">
        <v>0</v>
      </c>
      <c r="L14" s="264">
        <v>0</v>
      </c>
      <c r="M14" s="265">
        <v>0</v>
      </c>
      <c r="N14" s="264">
        <v>0</v>
      </c>
      <c r="O14" s="264">
        <v>0</v>
      </c>
      <c r="P14" s="265">
        <v>0</v>
      </c>
      <c r="Q14" s="264">
        <v>0</v>
      </c>
      <c r="R14" s="264">
        <v>0</v>
      </c>
      <c r="S14" s="265">
        <v>0</v>
      </c>
      <c r="T14" s="264">
        <v>0</v>
      </c>
      <c r="U14" s="264">
        <v>0</v>
      </c>
      <c r="V14" s="265">
        <v>0</v>
      </c>
      <c r="W14" s="264">
        <v>0</v>
      </c>
      <c r="X14" s="264">
        <v>0</v>
      </c>
      <c r="Y14" s="265">
        <v>0</v>
      </c>
      <c r="Z14" s="264">
        <v>0</v>
      </c>
      <c r="AA14" s="264">
        <v>0</v>
      </c>
      <c r="AB14" s="265">
        <v>0</v>
      </c>
      <c r="AC14" s="264">
        <v>0</v>
      </c>
      <c r="AD14" s="264">
        <v>0</v>
      </c>
      <c r="AE14" s="265">
        <v>0</v>
      </c>
      <c r="AF14" s="264">
        <v>0</v>
      </c>
      <c r="AG14" s="264">
        <v>0</v>
      </c>
      <c r="AH14" s="265">
        <v>0</v>
      </c>
      <c r="AI14" s="264">
        <v>0</v>
      </c>
      <c r="AJ14" s="264">
        <v>0</v>
      </c>
      <c r="AK14" s="265">
        <v>0</v>
      </c>
      <c r="AL14" s="264">
        <v>3975.7840000000001</v>
      </c>
      <c r="AM14" s="264">
        <v>2712.1109999999999</v>
      </c>
      <c r="AN14" s="265">
        <v>0.46593705051157602</v>
      </c>
      <c r="AO14" s="264">
        <v>17523.057000000001</v>
      </c>
      <c r="AP14" s="264">
        <v>14148.661</v>
      </c>
      <c r="AQ14" s="265">
        <v>0.23849578415936301</v>
      </c>
      <c r="AR14" s="264">
        <v>21238.594000000001</v>
      </c>
      <c r="AS14" s="264">
        <v>19110.341</v>
      </c>
      <c r="AT14" s="266">
        <v>0.111366563265407</v>
      </c>
      <c r="AU14" s="264">
        <v>0</v>
      </c>
      <c r="AV14" s="264">
        <v>0</v>
      </c>
      <c r="AW14" s="265">
        <v>0</v>
      </c>
      <c r="AX14" s="264">
        <v>0</v>
      </c>
      <c r="AY14" s="264">
        <v>0</v>
      </c>
      <c r="AZ14" s="265">
        <v>0</v>
      </c>
      <c r="BA14" s="264">
        <v>0</v>
      </c>
      <c r="BB14" s="264">
        <v>0</v>
      </c>
      <c r="BC14" s="265">
        <v>0</v>
      </c>
      <c r="BD14" s="264">
        <v>0</v>
      </c>
      <c r="BE14" s="264">
        <v>0</v>
      </c>
      <c r="BF14" s="265">
        <v>0</v>
      </c>
      <c r="BG14" s="264">
        <v>0</v>
      </c>
      <c r="BH14" s="264">
        <v>0</v>
      </c>
      <c r="BI14" s="265">
        <v>0</v>
      </c>
      <c r="BJ14" s="264">
        <v>0</v>
      </c>
      <c r="BK14" s="264">
        <v>0</v>
      </c>
      <c r="BL14" s="265">
        <v>0</v>
      </c>
      <c r="BM14" s="264">
        <v>0</v>
      </c>
      <c r="BN14" s="264">
        <v>0</v>
      </c>
      <c r="BO14" s="265">
        <v>0</v>
      </c>
      <c r="BP14" s="264">
        <v>0</v>
      </c>
      <c r="BQ14" s="264">
        <v>0</v>
      </c>
      <c r="BR14" s="265">
        <v>0</v>
      </c>
      <c r="BS14" s="264">
        <v>0</v>
      </c>
      <c r="BT14" s="264">
        <v>0</v>
      </c>
      <c r="BU14" s="265">
        <v>0</v>
      </c>
      <c r="BV14" s="264">
        <v>0</v>
      </c>
      <c r="BW14" s="264">
        <v>0</v>
      </c>
      <c r="BX14" s="265">
        <v>0</v>
      </c>
      <c r="BY14" s="264">
        <v>0</v>
      </c>
      <c r="BZ14" s="264">
        <v>0</v>
      </c>
      <c r="CA14" s="265">
        <v>0</v>
      </c>
      <c r="CB14" s="264">
        <v>0</v>
      </c>
      <c r="CC14" s="264">
        <v>0</v>
      </c>
      <c r="CD14" s="265">
        <v>0</v>
      </c>
      <c r="CE14" s="264">
        <v>2271.4740000000002</v>
      </c>
      <c r="CF14" s="264">
        <v>1340.4259999999999</v>
      </c>
      <c r="CG14" s="265">
        <v>0.69459112252373501</v>
      </c>
      <c r="CH14" s="264">
        <v>19794.530999999999</v>
      </c>
      <c r="CI14" s="264">
        <v>15489.087</v>
      </c>
      <c r="CJ14" s="265">
        <v>0.27796628684440899</v>
      </c>
      <c r="CK14" s="264">
        <v>22169.642</v>
      </c>
      <c r="CL14" s="264">
        <v>18375.671999999999</v>
      </c>
      <c r="CM14" s="266">
        <v>0.206467007029729</v>
      </c>
      <c r="CN14" s="264">
        <v>0</v>
      </c>
      <c r="CO14" s="264">
        <v>0</v>
      </c>
      <c r="CP14" s="265">
        <v>0</v>
      </c>
      <c r="CQ14" s="264">
        <v>0</v>
      </c>
      <c r="CR14" s="264">
        <v>0</v>
      </c>
      <c r="CS14" s="265">
        <v>0</v>
      </c>
      <c r="CT14" s="264">
        <v>0</v>
      </c>
      <c r="CU14" s="264">
        <v>0</v>
      </c>
      <c r="CV14" s="265">
        <v>0</v>
      </c>
      <c r="CW14" s="264">
        <v>0</v>
      </c>
      <c r="CX14" s="264">
        <v>0</v>
      </c>
      <c r="CY14" s="265">
        <v>0</v>
      </c>
      <c r="CZ14" s="264">
        <v>0</v>
      </c>
      <c r="DA14" s="264">
        <v>0</v>
      </c>
      <c r="DB14" s="265">
        <v>0</v>
      </c>
      <c r="DC14" s="264">
        <v>0</v>
      </c>
      <c r="DD14" s="264">
        <v>0</v>
      </c>
      <c r="DE14" s="265">
        <v>0</v>
      </c>
      <c r="DF14" s="264">
        <v>0</v>
      </c>
      <c r="DG14" s="264">
        <v>0</v>
      </c>
      <c r="DH14" s="265">
        <v>0</v>
      </c>
      <c r="DI14" s="264">
        <v>0</v>
      </c>
      <c r="DJ14" s="264">
        <v>0</v>
      </c>
      <c r="DK14" s="265">
        <v>0</v>
      </c>
      <c r="DL14" s="264">
        <v>0</v>
      </c>
      <c r="DM14" s="264">
        <v>0</v>
      </c>
      <c r="DN14" s="265">
        <v>0</v>
      </c>
      <c r="DO14" s="264">
        <v>0</v>
      </c>
      <c r="DP14" s="264">
        <v>0</v>
      </c>
      <c r="DQ14" s="265">
        <v>0</v>
      </c>
      <c r="DR14" s="264">
        <v>0</v>
      </c>
      <c r="DS14" s="264">
        <v>0</v>
      </c>
      <c r="DT14" s="265">
        <v>0</v>
      </c>
      <c r="DU14" s="264">
        <v>0</v>
      </c>
      <c r="DV14" s="264">
        <v>0</v>
      </c>
      <c r="DW14" s="265">
        <v>0</v>
      </c>
      <c r="DX14" s="264">
        <v>1869.634</v>
      </c>
      <c r="DY14" s="264">
        <v>521.1</v>
      </c>
      <c r="DZ14" s="265">
        <v>2.58786029552869</v>
      </c>
      <c r="EA14" s="264">
        <v>21664.165000000001</v>
      </c>
      <c r="EB14" s="264">
        <v>16010.187</v>
      </c>
      <c r="EC14" s="265">
        <v>0.35314877958639701</v>
      </c>
      <c r="ED14" s="264">
        <v>23518.175999999999</v>
      </c>
      <c r="EE14" s="264">
        <v>17546.7</v>
      </c>
      <c r="EF14" s="266">
        <v>0.34031903434833899</v>
      </c>
      <c r="EG14" s="264">
        <v>0</v>
      </c>
      <c r="EH14" s="264">
        <v>0</v>
      </c>
      <c r="EI14" s="265">
        <v>0</v>
      </c>
      <c r="EJ14" s="264">
        <v>0</v>
      </c>
      <c r="EK14" s="264">
        <v>0</v>
      </c>
      <c r="EL14" s="265">
        <v>0</v>
      </c>
      <c r="EM14" s="264">
        <v>0</v>
      </c>
      <c r="EN14" s="264">
        <v>0</v>
      </c>
      <c r="EO14" s="265">
        <v>0</v>
      </c>
      <c r="EP14" s="264">
        <v>0</v>
      </c>
      <c r="EQ14" s="264">
        <v>0</v>
      </c>
      <c r="ER14" s="265">
        <v>0</v>
      </c>
      <c r="ES14" s="264">
        <v>0</v>
      </c>
      <c r="ET14" s="264">
        <v>0</v>
      </c>
      <c r="EU14" s="265">
        <v>0</v>
      </c>
      <c r="EV14" s="264">
        <v>0</v>
      </c>
      <c r="EW14" s="264">
        <v>0</v>
      </c>
      <c r="EX14" s="265">
        <v>0</v>
      </c>
      <c r="EY14" s="264">
        <v>0</v>
      </c>
      <c r="EZ14" s="264">
        <v>0</v>
      </c>
      <c r="FA14" s="265">
        <v>0</v>
      </c>
      <c r="FB14" s="264">
        <v>0</v>
      </c>
      <c r="FC14" s="264">
        <v>0</v>
      </c>
      <c r="FD14" s="265">
        <v>0</v>
      </c>
      <c r="FE14" s="264">
        <v>0</v>
      </c>
      <c r="FF14" s="264">
        <v>0</v>
      </c>
      <c r="FG14" s="265">
        <v>0</v>
      </c>
      <c r="FH14" s="264">
        <v>0</v>
      </c>
      <c r="FI14" s="264">
        <v>0</v>
      </c>
      <c r="FJ14" s="265">
        <v>0</v>
      </c>
      <c r="FK14" s="264">
        <v>0</v>
      </c>
      <c r="FL14" s="264">
        <v>0</v>
      </c>
      <c r="FM14" s="265">
        <v>0</v>
      </c>
      <c r="FN14" s="264">
        <v>0</v>
      </c>
      <c r="FO14" s="264">
        <v>0</v>
      </c>
      <c r="FP14" s="265">
        <v>0</v>
      </c>
      <c r="FQ14" s="264">
        <v>324.08100000000002</v>
      </c>
      <c r="FR14" s="264">
        <v>1136.9059999999999</v>
      </c>
      <c r="FS14" s="265">
        <v>-0.71494477115962096</v>
      </c>
      <c r="FT14" s="264">
        <v>21988.245999999999</v>
      </c>
      <c r="FU14" s="264">
        <v>17147.093000000001</v>
      </c>
      <c r="FV14" s="265">
        <v>0.28233083007131299</v>
      </c>
      <c r="FW14" s="264">
        <v>22705.350999999999</v>
      </c>
      <c r="FX14" s="264">
        <v>17514.197</v>
      </c>
      <c r="FY14" s="266">
        <v>0.29639691731228102</v>
      </c>
      <c r="FZ14" s="264">
        <v>0</v>
      </c>
      <c r="GA14" s="264">
        <v>0</v>
      </c>
      <c r="GB14" s="265">
        <v>0</v>
      </c>
      <c r="GC14" s="264">
        <v>0</v>
      </c>
      <c r="GD14" s="264">
        <v>0</v>
      </c>
      <c r="GE14" s="265">
        <v>0</v>
      </c>
      <c r="GF14" s="264">
        <v>0</v>
      </c>
      <c r="GG14" s="264">
        <v>0</v>
      </c>
      <c r="GH14" s="265">
        <v>0</v>
      </c>
      <c r="GI14" s="264">
        <v>0</v>
      </c>
      <c r="GJ14" s="264">
        <v>0</v>
      </c>
      <c r="GK14" s="265">
        <v>0</v>
      </c>
      <c r="GL14" s="264">
        <v>0</v>
      </c>
      <c r="GM14" s="264">
        <v>0</v>
      </c>
      <c r="GN14" s="265">
        <v>0</v>
      </c>
      <c r="GO14" s="264">
        <v>0</v>
      </c>
      <c r="GP14" s="264">
        <v>0</v>
      </c>
      <c r="GQ14" s="265">
        <v>0</v>
      </c>
      <c r="GR14" s="264">
        <v>0</v>
      </c>
      <c r="GS14" s="264">
        <v>0</v>
      </c>
      <c r="GT14" s="265">
        <v>0</v>
      </c>
      <c r="GU14" s="264">
        <v>0</v>
      </c>
      <c r="GV14" s="264">
        <v>0</v>
      </c>
      <c r="GW14" s="265">
        <v>0</v>
      </c>
      <c r="GX14" s="264">
        <v>0</v>
      </c>
      <c r="GY14" s="264">
        <v>0</v>
      </c>
      <c r="GZ14" s="265">
        <v>0</v>
      </c>
      <c r="HA14" s="264">
        <v>0</v>
      </c>
      <c r="HB14" s="264">
        <v>0</v>
      </c>
      <c r="HC14" s="265">
        <v>0</v>
      </c>
      <c r="HD14" s="264">
        <v>0</v>
      </c>
      <c r="HE14" s="264">
        <v>0</v>
      </c>
      <c r="HF14" s="265">
        <v>0</v>
      </c>
      <c r="HG14" s="264">
        <v>0</v>
      </c>
      <c r="HH14" s="264">
        <v>0</v>
      </c>
      <c r="HI14" s="265">
        <v>0</v>
      </c>
      <c r="HJ14" s="264">
        <v>1363.7449999999999</v>
      </c>
      <c r="HK14" s="264">
        <v>717.10500000000002</v>
      </c>
      <c r="HL14" s="265">
        <v>0.901736844674071</v>
      </c>
      <c r="HM14" s="264">
        <v>23351.991000000002</v>
      </c>
      <c r="HN14" s="264">
        <v>17864.198</v>
      </c>
      <c r="HO14" s="265">
        <v>0.30719503892646099</v>
      </c>
      <c r="HP14" s="264">
        <v>23351.991000000002</v>
      </c>
      <c r="HQ14" s="264">
        <v>17864.198</v>
      </c>
      <c r="HR14" s="266">
        <v>0.30719503892646099</v>
      </c>
      <c r="HS14" s="264">
        <v>0</v>
      </c>
      <c r="HT14" s="264">
        <v>0</v>
      </c>
      <c r="HU14" s="265">
        <v>0</v>
      </c>
      <c r="HV14" s="264">
        <v>0</v>
      </c>
      <c r="HW14" s="264">
        <v>0</v>
      </c>
      <c r="HX14" s="265">
        <v>0</v>
      </c>
      <c r="HY14" s="264">
        <v>0</v>
      </c>
      <c r="HZ14" s="264">
        <v>0</v>
      </c>
      <c r="IA14" s="265">
        <v>0</v>
      </c>
      <c r="IB14" s="264">
        <v>0</v>
      </c>
      <c r="IC14" s="264">
        <v>0</v>
      </c>
      <c r="ID14" s="265">
        <v>0</v>
      </c>
      <c r="IE14" s="264">
        <v>0</v>
      </c>
      <c r="IF14" s="264">
        <v>0</v>
      </c>
      <c r="IG14" s="265">
        <v>0</v>
      </c>
      <c r="IH14" s="264">
        <v>0</v>
      </c>
      <c r="II14" s="264">
        <v>0</v>
      </c>
      <c r="IJ14" s="265">
        <v>0</v>
      </c>
      <c r="IK14" s="264">
        <v>0</v>
      </c>
      <c r="IL14" s="264">
        <v>0</v>
      </c>
      <c r="IM14" s="265">
        <v>0</v>
      </c>
      <c r="IN14" s="264">
        <v>0</v>
      </c>
      <c r="IO14" s="264">
        <v>0</v>
      </c>
      <c r="IP14" s="265">
        <v>0</v>
      </c>
      <c r="IQ14" s="264">
        <v>0</v>
      </c>
      <c r="IR14" s="264">
        <v>0</v>
      </c>
      <c r="IS14" s="265">
        <v>0</v>
      </c>
      <c r="IT14" s="264">
        <v>0</v>
      </c>
      <c r="IU14" s="264">
        <v>0</v>
      </c>
      <c r="IV14" s="265">
        <v>0</v>
      </c>
      <c r="IW14" s="264">
        <v>0</v>
      </c>
      <c r="IX14" s="264">
        <v>0</v>
      </c>
      <c r="IY14" s="265">
        <v>0</v>
      </c>
      <c r="IZ14" s="264">
        <v>0</v>
      </c>
      <c r="JA14" s="264">
        <v>0</v>
      </c>
      <c r="JB14" s="265">
        <v>0</v>
      </c>
      <c r="JC14" s="264">
        <v>1249.5550000000001</v>
      </c>
      <c r="JD14" s="264">
        <v>739.28800000000001</v>
      </c>
      <c r="JE14" s="265">
        <v>0.69021409788877996</v>
      </c>
      <c r="JF14" s="264">
        <v>1249.5550000000001</v>
      </c>
      <c r="JG14" s="264">
        <v>739.28800000000001</v>
      </c>
      <c r="JH14" s="265">
        <v>0.69021409788877996</v>
      </c>
      <c r="JI14" s="264">
        <v>23862.258000000002</v>
      </c>
      <c r="JJ14" s="264">
        <v>16941.476999999999</v>
      </c>
      <c r="JK14" s="266">
        <v>0.40851107610039</v>
      </c>
      <c r="JL14" s="264">
        <v>0</v>
      </c>
      <c r="JM14" s="264">
        <v>0</v>
      </c>
      <c r="JN14" s="265">
        <v>0</v>
      </c>
      <c r="JO14" s="264">
        <v>0</v>
      </c>
      <c r="JP14" s="264">
        <v>0</v>
      </c>
      <c r="JQ14" s="265">
        <v>0</v>
      </c>
      <c r="JR14" s="264">
        <v>0</v>
      </c>
      <c r="JS14" s="264">
        <v>0</v>
      </c>
      <c r="JT14" s="265">
        <v>0</v>
      </c>
      <c r="JU14" s="264">
        <v>0</v>
      </c>
      <c r="JV14" s="264">
        <v>0</v>
      </c>
      <c r="JW14" s="265">
        <v>0</v>
      </c>
      <c r="JX14" s="264">
        <v>0</v>
      </c>
      <c r="JY14" s="264">
        <v>0</v>
      </c>
      <c r="JZ14" s="265">
        <v>0</v>
      </c>
      <c r="KA14" s="264">
        <v>0</v>
      </c>
      <c r="KB14" s="264">
        <v>0</v>
      </c>
      <c r="KC14" s="265">
        <v>0</v>
      </c>
      <c r="KD14" s="264">
        <v>0</v>
      </c>
      <c r="KE14" s="264">
        <v>0</v>
      </c>
      <c r="KF14" s="265">
        <v>0</v>
      </c>
      <c r="KG14" s="264">
        <v>0</v>
      </c>
      <c r="KH14" s="264">
        <v>0</v>
      </c>
      <c r="KI14" s="265">
        <v>0</v>
      </c>
      <c r="KJ14" s="264">
        <v>0</v>
      </c>
      <c r="KK14" s="264">
        <v>0</v>
      </c>
      <c r="KL14" s="265">
        <v>0</v>
      </c>
      <c r="KM14" s="264">
        <v>0</v>
      </c>
      <c r="KN14" s="264">
        <v>0</v>
      </c>
      <c r="KO14" s="265">
        <v>0</v>
      </c>
      <c r="KP14" s="264">
        <v>0</v>
      </c>
      <c r="KQ14" s="264">
        <v>0</v>
      </c>
      <c r="KR14" s="265">
        <v>0</v>
      </c>
      <c r="KS14" s="264">
        <v>0</v>
      </c>
      <c r="KT14" s="264">
        <v>0</v>
      </c>
      <c r="KU14" s="265">
        <v>0</v>
      </c>
      <c r="KV14" s="264">
        <v>1142.9780000000001</v>
      </c>
      <c r="KW14" s="264">
        <v>1449.866</v>
      </c>
      <c r="KX14" s="265">
        <v>-0.21166645745193</v>
      </c>
      <c r="KY14" s="264">
        <v>2392.5329999999999</v>
      </c>
      <c r="KZ14" s="264">
        <v>2189.154</v>
      </c>
      <c r="LA14" s="265">
        <v>9.2903011848412598E-2</v>
      </c>
      <c r="LB14" s="264">
        <v>23555.37</v>
      </c>
      <c r="LC14" s="264">
        <v>17540.843000000001</v>
      </c>
      <c r="LD14" s="266">
        <v>0.34288699807643203</v>
      </c>
      <c r="LE14" s="264">
        <v>0</v>
      </c>
      <c r="LF14" s="264">
        <v>0</v>
      </c>
      <c r="LG14" s="265">
        <v>0</v>
      </c>
      <c r="LH14" s="264">
        <v>0</v>
      </c>
      <c r="LI14" s="264">
        <v>0</v>
      </c>
      <c r="LJ14" s="265">
        <v>0</v>
      </c>
      <c r="LK14" s="264">
        <v>0</v>
      </c>
      <c r="LL14" s="264">
        <v>0</v>
      </c>
      <c r="LM14" s="265">
        <v>0</v>
      </c>
      <c r="LN14" s="264">
        <v>0</v>
      </c>
      <c r="LO14" s="264">
        <v>0</v>
      </c>
      <c r="LP14" s="265">
        <v>0</v>
      </c>
      <c r="LQ14" s="264">
        <v>0</v>
      </c>
      <c r="LR14" s="264">
        <v>0</v>
      </c>
      <c r="LS14" s="265">
        <v>0</v>
      </c>
      <c r="LT14" s="264">
        <v>0</v>
      </c>
      <c r="LU14" s="264">
        <v>0</v>
      </c>
      <c r="LV14" s="265">
        <v>0</v>
      </c>
      <c r="LW14" s="264">
        <v>0</v>
      </c>
      <c r="LX14" s="264">
        <v>0</v>
      </c>
      <c r="LY14" s="265">
        <v>0</v>
      </c>
      <c r="LZ14" s="264">
        <v>0</v>
      </c>
      <c r="MA14" s="264">
        <v>0</v>
      </c>
      <c r="MB14" s="265">
        <v>0</v>
      </c>
      <c r="MC14" s="264">
        <v>0</v>
      </c>
      <c r="MD14" s="264">
        <v>0</v>
      </c>
      <c r="ME14" s="265">
        <v>0</v>
      </c>
      <c r="MF14" s="264">
        <v>0</v>
      </c>
      <c r="MG14" s="264">
        <v>0</v>
      </c>
      <c r="MH14" s="265">
        <v>0</v>
      </c>
      <c r="MI14" s="264">
        <v>0</v>
      </c>
      <c r="MJ14" s="264">
        <v>0</v>
      </c>
      <c r="MK14" s="265">
        <v>0</v>
      </c>
      <c r="ML14" s="264">
        <v>0</v>
      </c>
      <c r="MM14" s="264">
        <v>0</v>
      </c>
      <c r="MN14" s="265">
        <v>0</v>
      </c>
      <c r="MO14" s="264">
        <v>1241.904</v>
      </c>
      <c r="MP14" s="264">
        <v>1626.0989999999999</v>
      </c>
      <c r="MQ14" s="265">
        <v>-0.23626790250778101</v>
      </c>
      <c r="MR14" s="264">
        <v>3634.4369999999999</v>
      </c>
      <c r="MS14" s="264">
        <v>3815.2530000000002</v>
      </c>
      <c r="MT14" s="265">
        <v>-4.7392925187399203E-2</v>
      </c>
      <c r="MU14" s="264">
        <v>23171.174999999999</v>
      </c>
      <c r="MV14" s="264">
        <v>17576.525000000001</v>
      </c>
      <c r="MW14" s="266">
        <v>0.318302394813537</v>
      </c>
      <c r="MX14" s="264">
        <v>0</v>
      </c>
      <c r="MY14" s="264">
        <v>0</v>
      </c>
      <c r="MZ14" s="265">
        <v>0</v>
      </c>
      <c r="NA14" s="264">
        <v>0</v>
      </c>
      <c r="NB14" s="264">
        <v>0</v>
      </c>
      <c r="NC14" s="265">
        <v>0</v>
      </c>
      <c r="ND14" s="264">
        <v>0</v>
      </c>
      <c r="NE14" s="264">
        <v>0</v>
      </c>
      <c r="NF14" s="265">
        <v>0</v>
      </c>
      <c r="NG14" s="264">
        <v>0</v>
      </c>
      <c r="NH14" s="264">
        <v>0</v>
      </c>
      <c r="NI14" s="265">
        <v>0</v>
      </c>
      <c r="NJ14" s="264">
        <v>0</v>
      </c>
      <c r="NK14" s="264">
        <v>0</v>
      </c>
      <c r="NL14" s="265">
        <v>0</v>
      </c>
      <c r="NM14" s="264">
        <v>0</v>
      </c>
      <c r="NN14" s="264">
        <v>0</v>
      </c>
      <c r="NO14" s="265">
        <v>0</v>
      </c>
      <c r="NP14" s="264">
        <v>0</v>
      </c>
      <c r="NQ14" s="264">
        <v>0</v>
      </c>
      <c r="NR14" s="265">
        <v>0</v>
      </c>
      <c r="NS14" s="264">
        <v>0</v>
      </c>
      <c r="NT14" s="264">
        <v>0</v>
      </c>
      <c r="NU14" s="265">
        <v>0</v>
      </c>
      <c r="NV14" s="264">
        <v>0</v>
      </c>
      <c r="NW14" s="264">
        <v>0</v>
      </c>
      <c r="NX14" s="265">
        <v>0</v>
      </c>
      <c r="NY14" s="264">
        <v>0</v>
      </c>
      <c r="NZ14" s="264">
        <v>0</v>
      </c>
      <c r="OA14" s="265">
        <v>0</v>
      </c>
      <c r="OB14" s="264">
        <v>0</v>
      </c>
      <c r="OC14" s="264">
        <v>0</v>
      </c>
      <c r="OD14" s="265">
        <v>0</v>
      </c>
      <c r="OE14" s="264">
        <v>0</v>
      </c>
      <c r="OF14" s="264">
        <v>0</v>
      </c>
      <c r="OG14" s="265">
        <v>0</v>
      </c>
      <c r="OH14" s="264">
        <v>1763.2380000000001</v>
      </c>
      <c r="OI14" s="264">
        <v>1322.405</v>
      </c>
      <c r="OJ14" s="265">
        <v>0.33335702753695001</v>
      </c>
      <c r="OK14" s="264">
        <v>5397.6750000000002</v>
      </c>
      <c r="OL14" s="264">
        <v>5137.6580000000004</v>
      </c>
      <c r="OM14" s="265">
        <v>5.0610025034753203E-2</v>
      </c>
      <c r="ON14" s="264">
        <v>23612.008000000002</v>
      </c>
      <c r="OO14" s="264">
        <v>17313.861000000001</v>
      </c>
      <c r="OP14" s="266">
        <v>0.363763287691867</v>
      </c>
      <c r="OQ14" s="264">
        <v>0</v>
      </c>
      <c r="OR14" s="264">
        <v>0</v>
      </c>
      <c r="OS14" s="265">
        <v>0</v>
      </c>
      <c r="OT14" s="264">
        <v>0</v>
      </c>
      <c r="OU14" s="264">
        <v>0</v>
      </c>
      <c r="OV14" s="265">
        <v>0</v>
      </c>
      <c r="OW14" s="264">
        <v>0</v>
      </c>
      <c r="OX14" s="264">
        <v>0</v>
      </c>
      <c r="OY14" s="265">
        <v>0</v>
      </c>
      <c r="OZ14" s="264">
        <v>0</v>
      </c>
      <c r="PA14" s="264">
        <v>0</v>
      </c>
      <c r="PB14" s="265">
        <v>0</v>
      </c>
      <c r="PC14" s="264">
        <v>0</v>
      </c>
      <c r="PD14" s="264">
        <v>0</v>
      </c>
      <c r="PE14" s="265">
        <v>0</v>
      </c>
      <c r="PF14" s="264">
        <v>0</v>
      </c>
      <c r="PG14" s="264">
        <v>0</v>
      </c>
      <c r="PH14" s="265">
        <v>0</v>
      </c>
      <c r="PI14" s="264">
        <v>0</v>
      </c>
      <c r="PJ14" s="264">
        <v>0</v>
      </c>
      <c r="PK14" s="265">
        <v>0</v>
      </c>
      <c r="PL14" s="264">
        <v>0</v>
      </c>
      <c r="PM14" s="264">
        <v>0</v>
      </c>
      <c r="PN14" s="265">
        <v>0</v>
      </c>
      <c r="PO14" s="264">
        <v>0</v>
      </c>
      <c r="PP14" s="264">
        <v>0</v>
      </c>
      <c r="PQ14" s="265">
        <v>0</v>
      </c>
      <c r="PR14" s="264">
        <v>0</v>
      </c>
      <c r="PS14" s="264">
        <v>0</v>
      </c>
      <c r="PT14" s="265">
        <v>0</v>
      </c>
      <c r="PU14" s="264">
        <v>0</v>
      </c>
      <c r="PV14" s="264">
        <v>0</v>
      </c>
      <c r="PW14" s="265">
        <v>0</v>
      </c>
      <c r="PX14" s="264">
        <v>0</v>
      </c>
      <c r="PY14" s="264">
        <v>0</v>
      </c>
      <c r="PZ14" s="265">
        <v>0</v>
      </c>
      <c r="QA14" s="264">
        <v>1701.4649999999999</v>
      </c>
      <c r="QB14" s="264">
        <v>2256.65</v>
      </c>
      <c r="QC14" s="265">
        <v>-0.24602175791549399</v>
      </c>
      <c r="QD14" s="264">
        <v>7099.14</v>
      </c>
      <c r="QE14" s="264">
        <v>7394.308</v>
      </c>
      <c r="QF14" s="265">
        <v>-3.99182722710495E-2</v>
      </c>
      <c r="QG14" s="264">
        <v>23056.823</v>
      </c>
      <c r="QH14" s="264">
        <v>17472.82</v>
      </c>
      <c r="QI14" s="266">
        <v>0.31958224259163698</v>
      </c>
      <c r="QJ14" s="264">
        <v>0</v>
      </c>
      <c r="QK14" s="264">
        <v>0</v>
      </c>
      <c r="QL14" s="265">
        <v>0</v>
      </c>
      <c r="QM14" s="264">
        <v>0</v>
      </c>
      <c r="QN14" s="264">
        <v>0</v>
      </c>
      <c r="QO14" s="265">
        <v>0</v>
      </c>
      <c r="QP14" s="264">
        <v>0</v>
      </c>
      <c r="QQ14" s="264">
        <v>0</v>
      </c>
      <c r="QR14" s="265">
        <v>0</v>
      </c>
      <c r="QS14" s="264">
        <v>0</v>
      </c>
      <c r="QT14" s="264">
        <v>0</v>
      </c>
      <c r="QU14" s="265">
        <v>0</v>
      </c>
      <c r="QV14" s="264">
        <v>0</v>
      </c>
      <c r="QW14" s="264">
        <v>0</v>
      </c>
      <c r="QX14" s="265">
        <v>0</v>
      </c>
      <c r="QY14" s="264">
        <v>0</v>
      </c>
      <c r="QZ14" s="264">
        <v>0</v>
      </c>
      <c r="RA14" s="265">
        <v>0</v>
      </c>
      <c r="RB14" s="264">
        <v>0</v>
      </c>
      <c r="RC14" s="264">
        <v>0</v>
      </c>
      <c r="RD14" s="265">
        <v>0</v>
      </c>
      <c r="RE14" s="264">
        <v>0</v>
      </c>
      <c r="RF14" s="264">
        <v>0</v>
      </c>
      <c r="RG14" s="265">
        <v>0</v>
      </c>
      <c r="RH14" s="264">
        <v>0</v>
      </c>
      <c r="RI14" s="264">
        <v>0</v>
      </c>
      <c r="RJ14" s="265">
        <v>0</v>
      </c>
      <c r="RK14" s="264">
        <v>0</v>
      </c>
      <c r="RL14" s="264">
        <v>0</v>
      </c>
      <c r="RM14" s="265">
        <v>0</v>
      </c>
      <c r="RN14" s="264">
        <v>0</v>
      </c>
      <c r="RO14" s="264">
        <v>0</v>
      </c>
      <c r="RP14" s="265">
        <v>0</v>
      </c>
      <c r="RQ14" s="264">
        <v>0</v>
      </c>
      <c r="RR14" s="264">
        <v>0</v>
      </c>
      <c r="RS14" s="265">
        <v>0</v>
      </c>
      <c r="RT14" s="264">
        <v>2952.8670000000002</v>
      </c>
      <c r="RU14" s="264">
        <v>2641.6550000000002</v>
      </c>
      <c r="RV14" s="265">
        <v>0.117809479284767</v>
      </c>
      <c r="RW14" s="264">
        <v>10052.007</v>
      </c>
      <c r="RX14" s="264">
        <v>10035.963</v>
      </c>
      <c r="RY14" s="265">
        <v>1.59865077222782E-3</v>
      </c>
      <c r="RZ14" s="264">
        <v>23368.035</v>
      </c>
      <c r="SA14" s="264">
        <v>19243.192999999999</v>
      </c>
      <c r="SB14" s="266">
        <v>0.21435330404886599</v>
      </c>
      <c r="SC14" s="264">
        <v>0</v>
      </c>
      <c r="SD14" s="264">
        <v>0</v>
      </c>
      <c r="SE14" s="265">
        <v>0</v>
      </c>
      <c r="SF14" s="264">
        <v>0</v>
      </c>
      <c r="SG14" s="264">
        <v>0</v>
      </c>
      <c r="SH14" s="265">
        <v>0</v>
      </c>
      <c r="SI14" s="264">
        <v>0</v>
      </c>
      <c r="SJ14" s="264">
        <v>0</v>
      </c>
      <c r="SK14" s="265">
        <v>0</v>
      </c>
      <c r="SL14" s="264">
        <v>0</v>
      </c>
      <c r="SM14" s="264">
        <v>0</v>
      </c>
      <c r="SN14" s="265">
        <v>0</v>
      </c>
      <c r="SO14" s="264">
        <v>0</v>
      </c>
      <c r="SP14" s="264">
        <v>0</v>
      </c>
      <c r="SQ14" s="265">
        <v>0</v>
      </c>
      <c r="SR14" s="264">
        <v>0</v>
      </c>
      <c r="SS14" s="264">
        <v>0</v>
      </c>
      <c r="ST14" s="265">
        <v>0</v>
      </c>
      <c r="SU14" s="264">
        <v>0</v>
      </c>
      <c r="SV14" s="264">
        <v>0</v>
      </c>
      <c r="SW14" s="265">
        <v>0</v>
      </c>
      <c r="SX14" s="264">
        <v>0</v>
      </c>
      <c r="SY14" s="264">
        <v>0</v>
      </c>
      <c r="SZ14" s="265">
        <v>0</v>
      </c>
      <c r="TA14" s="264">
        <v>0</v>
      </c>
      <c r="TB14" s="264">
        <v>0</v>
      </c>
      <c r="TC14" s="265">
        <v>0</v>
      </c>
      <c r="TD14" s="264">
        <v>0</v>
      </c>
      <c r="TE14" s="264">
        <v>0</v>
      </c>
      <c r="TF14" s="265">
        <v>0</v>
      </c>
      <c r="TG14" s="264">
        <v>0</v>
      </c>
      <c r="TH14" s="264">
        <v>0</v>
      </c>
      <c r="TI14" s="265">
        <v>0</v>
      </c>
      <c r="TJ14" s="264">
        <v>0</v>
      </c>
      <c r="TK14" s="264">
        <v>0</v>
      </c>
      <c r="TL14" s="265">
        <v>0</v>
      </c>
      <c r="TM14" s="264">
        <v>3126.998</v>
      </c>
      <c r="TN14" s="264">
        <v>3511.31</v>
      </c>
      <c r="TO14" s="265">
        <v>-0.109449749523682</v>
      </c>
      <c r="TP14" s="264">
        <v>13179.004999999999</v>
      </c>
      <c r="TQ14" s="264">
        <v>13547.272999999999</v>
      </c>
      <c r="TR14" s="265">
        <v>-2.71839210740051E-2</v>
      </c>
      <c r="TS14" s="264">
        <v>22983.723000000002</v>
      </c>
      <c r="TT14" s="264">
        <v>19974.920999999998</v>
      </c>
      <c r="TU14" s="266">
        <v>0.15062898121099</v>
      </c>
      <c r="TV14" s="264">
        <v>0</v>
      </c>
      <c r="TW14" s="264">
        <v>0</v>
      </c>
      <c r="TX14" s="265">
        <v>0</v>
      </c>
      <c r="TY14" s="264">
        <v>0</v>
      </c>
      <c r="TZ14" s="264">
        <v>0</v>
      </c>
      <c r="UA14" s="265">
        <v>0</v>
      </c>
      <c r="UB14" s="264">
        <v>0</v>
      </c>
      <c r="UC14" s="264">
        <v>0</v>
      </c>
      <c r="UD14" s="265">
        <v>0</v>
      </c>
      <c r="UE14" s="264">
        <v>0</v>
      </c>
      <c r="UF14" s="264">
        <v>0</v>
      </c>
      <c r="UG14" s="265">
        <v>0</v>
      </c>
      <c r="UH14" s="264">
        <v>0</v>
      </c>
      <c r="UI14" s="264">
        <v>0</v>
      </c>
      <c r="UJ14" s="265">
        <v>0</v>
      </c>
      <c r="UK14" s="264">
        <v>0</v>
      </c>
      <c r="UL14" s="264">
        <v>0</v>
      </c>
      <c r="UM14" s="265">
        <v>0</v>
      </c>
      <c r="UN14" s="264">
        <v>0</v>
      </c>
      <c r="UO14" s="264">
        <v>0</v>
      </c>
      <c r="UP14" s="265">
        <v>0</v>
      </c>
      <c r="UQ14" s="264">
        <v>0</v>
      </c>
      <c r="UR14" s="264">
        <v>0</v>
      </c>
      <c r="US14" s="265">
        <v>0</v>
      </c>
      <c r="UT14" s="264">
        <v>0</v>
      </c>
      <c r="UU14" s="264">
        <v>0</v>
      </c>
      <c r="UV14" s="265">
        <v>0</v>
      </c>
      <c r="UW14" s="264">
        <v>0</v>
      </c>
      <c r="UX14" s="264">
        <v>0</v>
      </c>
      <c r="UY14" s="265">
        <v>0</v>
      </c>
      <c r="UZ14" s="264">
        <v>0</v>
      </c>
      <c r="VA14" s="264">
        <v>0</v>
      </c>
      <c r="VB14" s="265">
        <v>0</v>
      </c>
      <c r="VC14" s="264">
        <v>0</v>
      </c>
      <c r="VD14" s="264">
        <v>0</v>
      </c>
      <c r="VE14" s="265">
        <v>0</v>
      </c>
      <c r="VF14" s="264">
        <v>2658.3589999999999</v>
      </c>
      <c r="VG14" s="264">
        <v>3975.7840000000001</v>
      </c>
      <c r="VH14" s="265">
        <v>-0.33136231746996297</v>
      </c>
      <c r="VI14" s="264">
        <v>15837.364</v>
      </c>
      <c r="VJ14" s="264">
        <v>17523.057000000001</v>
      </c>
      <c r="VK14" s="265">
        <v>-9.6198568548855404E-2</v>
      </c>
      <c r="VL14" s="264">
        <v>21666.297999999999</v>
      </c>
      <c r="VM14" s="264">
        <v>21238.594000000001</v>
      </c>
      <c r="VN14" s="266">
        <v>2.01380562197289E-2</v>
      </c>
    </row>
    <row r="15" spans="1:586">
      <c r="A15" s="270" t="s">
        <v>5</v>
      </c>
      <c r="B15" s="264">
        <v>3750972.7420000001</v>
      </c>
      <c r="C15" s="264">
        <v>4097403.233</v>
      </c>
      <c r="D15" s="265">
        <v>-8.4548791344207896E-2</v>
      </c>
      <c r="E15" s="264">
        <v>39437718.310999997</v>
      </c>
      <c r="F15" s="264">
        <v>39424003.392999999</v>
      </c>
      <c r="G15" s="265">
        <v>3.47882427446039E-4</v>
      </c>
      <c r="H15" s="264">
        <v>61357345.946999997</v>
      </c>
      <c r="I15" s="264">
        <v>60629609.843000002</v>
      </c>
      <c r="J15" s="265">
        <v>1.2002981808467201E-2</v>
      </c>
      <c r="K15" s="264">
        <v>0</v>
      </c>
      <c r="L15" s="264">
        <v>0</v>
      </c>
      <c r="M15" s="265">
        <v>0</v>
      </c>
      <c r="N15" s="264">
        <v>0</v>
      </c>
      <c r="O15" s="264">
        <v>0</v>
      </c>
      <c r="P15" s="265">
        <v>0</v>
      </c>
      <c r="Q15" s="264">
        <v>0</v>
      </c>
      <c r="R15" s="264">
        <v>0</v>
      </c>
      <c r="S15" s="265">
        <v>0</v>
      </c>
      <c r="T15" s="264">
        <v>0</v>
      </c>
      <c r="U15" s="264">
        <v>0</v>
      </c>
      <c r="V15" s="265">
        <v>0</v>
      </c>
      <c r="W15" s="264">
        <v>0</v>
      </c>
      <c r="X15" s="264">
        <v>0</v>
      </c>
      <c r="Y15" s="265">
        <v>0</v>
      </c>
      <c r="Z15" s="264">
        <v>0</v>
      </c>
      <c r="AA15" s="264">
        <v>0</v>
      </c>
      <c r="AB15" s="265">
        <v>0</v>
      </c>
      <c r="AC15" s="264">
        <v>0</v>
      </c>
      <c r="AD15" s="264">
        <v>97.921000000000006</v>
      </c>
      <c r="AE15" s="265">
        <v>-1</v>
      </c>
      <c r="AF15" s="264">
        <v>0</v>
      </c>
      <c r="AG15" s="264">
        <v>1248.982</v>
      </c>
      <c r="AH15" s="265">
        <v>-1</v>
      </c>
      <c r="AI15" s="264">
        <v>19.088000000000001</v>
      </c>
      <c r="AJ15" s="264">
        <v>1391.4670000000001</v>
      </c>
      <c r="AK15" s="265">
        <v>-0.986282103707814</v>
      </c>
      <c r="AL15" s="264">
        <v>210634.63</v>
      </c>
      <c r="AM15" s="264">
        <v>178405.40900000001</v>
      </c>
      <c r="AN15" s="265">
        <v>0.180651591118518</v>
      </c>
      <c r="AO15" s="264">
        <v>1002381.1040000001</v>
      </c>
      <c r="AP15" s="264">
        <v>995012.67799999996</v>
      </c>
      <c r="AQ15" s="265">
        <v>7.4053589094067599E-3</v>
      </c>
      <c r="AR15" s="264">
        <v>1334850.32</v>
      </c>
      <c r="AS15" s="264">
        <v>1344278.585</v>
      </c>
      <c r="AT15" s="266">
        <v>-7.0136243373987101E-3</v>
      </c>
      <c r="AU15" s="264">
        <v>4497110.4730000002</v>
      </c>
      <c r="AV15" s="264">
        <v>3495622.6269999999</v>
      </c>
      <c r="AW15" s="265">
        <v>0.28649770094304899</v>
      </c>
      <c r="AX15" s="264">
        <v>43934828.784000002</v>
      </c>
      <c r="AY15" s="264">
        <v>42919626.020000003</v>
      </c>
      <c r="AZ15" s="265">
        <v>2.3653578983351999E-2</v>
      </c>
      <c r="BA15" s="264">
        <v>62358833.792999998</v>
      </c>
      <c r="BB15" s="264">
        <v>60055938.155000001</v>
      </c>
      <c r="BC15" s="265">
        <v>3.83458440372106E-2</v>
      </c>
      <c r="BD15" s="264">
        <v>0</v>
      </c>
      <c r="BE15" s="264">
        <v>0</v>
      </c>
      <c r="BF15" s="265">
        <v>0</v>
      </c>
      <c r="BG15" s="264">
        <v>0</v>
      </c>
      <c r="BH15" s="264">
        <v>0</v>
      </c>
      <c r="BI15" s="265">
        <v>0</v>
      </c>
      <c r="BJ15" s="264">
        <v>0</v>
      </c>
      <c r="BK15" s="264">
        <v>0</v>
      </c>
      <c r="BL15" s="265">
        <v>0</v>
      </c>
      <c r="BM15" s="264">
        <v>0</v>
      </c>
      <c r="BN15" s="264">
        <v>0</v>
      </c>
      <c r="BO15" s="265">
        <v>0</v>
      </c>
      <c r="BP15" s="264">
        <v>0</v>
      </c>
      <c r="BQ15" s="264">
        <v>0</v>
      </c>
      <c r="BR15" s="265">
        <v>0</v>
      </c>
      <c r="BS15" s="264">
        <v>0</v>
      </c>
      <c r="BT15" s="264">
        <v>0</v>
      </c>
      <c r="BU15" s="265">
        <v>0</v>
      </c>
      <c r="BV15" s="264">
        <v>0</v>
      </c>
      <c r="BW15" s="264">
        <v>0</v>
      </c>
      <c r="BX15" s="265">
        <v>0</v>
      </c>
      <c r="BY15" s="264">
        <v>0</v>
      </c>
      <c r="BZ15" s="264">
        <v>1248.982</v>
      </c>
      <c r="CA15" s="265">
        <v>-1</v>
      </c>
      <c r="CB15" s="264">
        <v>19.088000000000001</v>
      </c>
      <c r="CC15" s="264">
        <v>1378.7070000000001</v>
      </c>
      <c r="CD15" s="265">
        <v>-0.98615514391382697</v>
      </c>
      <c r="CE15" s="264">
        <v>148538.97899999999</v>
      </c>
      <c r="CF15" s="264">
        <v>103255.75199999999</v>
      </c>
      <c r="CG15" s="265">
        <v>0.438554038132423</v>
      </c>
      <c r="CH15" s="264">
        <v>1150920.0830000001</v>
      </c>
      <c r="CI15" s="264">
        <v>1098268.43</v>
      </c>
      <c r="CJ15" s="265">
        <v>4.79406050122008E-2</v>
      </c>
      <c r="CK15" s="264">
        <v>1380133.547</v>
      </c>
      <c r="CL15" s="264">
        <v>1324272.9990000001</v>
      </c>
      <c r="CM15" s="266">
        <v>4.2182048597367801E-2</v>
      </c>
      <c r="CN15" s="264">
        <v>5579796.8899999997</v>
      </c>
      <c r="CO15" s="264">
        <v>5748164.0870000003</v>
      </c>
      <c r="CP15" s="265">
        <v>-2.9290603826146601E-2</v>
      </c>
      <c r="CQ15" s="264">
        <v>49514625.674000002</v>
      </c>
      <c r="CR15" s="264">
        <v>48667790.107000001</v>
      </c>
      <c r="CS15" s="265">
        <v>1.7400329152775701E-2</v>
      </c>
      <c r="CT15" s="264">
        <v>62190466.596000001</v>
      </c>
      <c r="CU15" s="264">
        <v>60788740.987999998</v>
      </c>
      <c r="CV15" s="265">
        <v>2.3058967585407101E-2</v>
      </c>
      <c r="CW15" s="264">
        <v>0</v>
      </c>
      <c r="CX15" s="264">
        <v>0</v>
      </c>
      <c r="CY15" s="265">
        <v>0</v>
      </c>
      <c r="CZ15" s="264">
        <v>0</v>
      </c>
      <c r="DA15" s="264">
        <v>0</v>
      </c>
      <c r="DB15" s="265">
        <v>0</v>
      </c>
      <c r="DC15" s="264">
        <v>0</v>
      </c>
      <c r="DD15" s="264">
        <v>0</v>
      </c>
      <c r="DE15" s="265">
        <v>0</v>
      </c>
      <c r="DF15" s="264">
        <v>0</v>
      </c>
      <c r="DG15" s="264">
        <v>0</v>
      </c>
      <c r="DH15" s="265">
        <v>0</v>
      </c>
      <c r="DI15" s="264">
        <v>0</v>
      </c>
      <c r="DJ15" s="264">
        <v>0</v>
      </c>
      <c r="DK15" s="265">
        <v>0</v>
      </c>
      <c r="DL15" s="264">
        <v>0</v>
      </c>
      <c r="DM15" s="264">
        <v>0</v>
      </c>
      <c r="DN15" s="265">
        <v>0</v>
      </c>
      <c r="DO15" s="264">
        <v>0</v>
      </c>
      <c r="DP15" s="264">
        <v>10.36</v>
      </c>
      <c r="DQ15" s="265">
        <v>-1</v>
      </c>
      <c r="DR15" s="264">
        <v>0</v>
      </c>
      <c r="DS15" s="264">
        <v>1259.3420000000001</v>
      </c>
      <c r="DT15" s="265">
        <v>-1</v>
      </c>
      <c r="DU15" s="264">
        <v>8.7279999999999998</v>
      </c>
      <c r="DV15" s="264">
        <v>1386.2139999999999</v>
      </c>
      <c r="DW15" s="265">
        <v>-0.99370371385659095</v>
      </c>
      <c r="DX15" s="264">
        <v>116725.77099999999</v>
      </c>
      <c r="DY15" s="264">
        <v>57760.656999999999</v>
      </c>
      <c r="DZ15" s="265">
        <v>1.0208525502055801</v>
      </c>
      <c r="EA15" s="264">
        <v>1267645.8540000001</v>
      </c>
      <c r="EB15" s="264">
        <v>1156029.0870000001</v>
      </c>
      <c r="EC15" s="265">
        <v>9.6551867297435895E-2</v>
      </c>
      <c r="ED15" s="264">
        <v>1439098.6610000001</v>
      </c>
      <c r="EE15" s="264">
        <v>1296163.4669999999</v>
      </c>
      <c r="EF15" s="266">
        <v>0.110275592268332</v>
      </c>
      <c r="EG15" s="264">
        <v>4804384.6349999998</v>
      </c>
      <c r="EH15" s="264">
        <v>6906465.3729999997</v>
      </c>
      <c r="EI15" s="265">
        <v>-0.30436418985286401</v>
      </c>
      <c r="EJ15" s="264">
        <v>54319010.309</v>
      </c>
      <c r="EK15" s="264">
        <v>55574255.479999997</v>
      </c>
      <c r="EL15" s="265">
        <v>-2.2586810388341299E-2</v>
      </c>
      <c r="EM15" s="264">
        <v>60088385.858000003</v>
      </c>
      <c r="EN15" s="264">
        <v>61115569.991999999</v>
      </c>
      <c r="EO15" s="265">
        <v>-1.68072413320281E-2</v>
      </c>
      <c r="EP15" s="264">
        <v>0</v>
      </c>
      <c r="EQ15" s="264">
        <v>0</v>
      </c>
      <c r="ER15" s="265">
        <v>0</v>
      </c>
      <c r="ES15" s="264">
        <v>0</v>
      </c>
      <c r="ET15" s="264">
        <v>0</v>
      </c>
      <c r="EU15" s="265">
        <v>0</v>
      </c>
      <c r="EV15" s="264">
        <v>0</v>
      </c>
      <c r="EW15" s="264">
        <v>0</v>
      </c>
      <c r="EX15" s="265">
        <v>0</v>
      </c>
      <c r="EY15" s="264">
        <v>0</v>
      </c>
      <c r="EZ15" s="264">
        <v>0</v>
      </c>
      <c r="FA15" s="265">
        <v>0</v>
      </c>
      <c r="FB15" s="264">
        <v>0</v>
      </c>
      <c r="FC15" s="264">
        <v>0</v>
      </c>
      <c r="FD15" s="265">
        <v>0</v>
      </c>
      <c r="FE15" s="264">
        <v>0</v>
      </c>
      <c r="FF15" s="264">
        <v>0</v>
      </c>
      <c r="FG15" s="265">
        <v>0</v>
      </c>
      <c r="FH15" s="264">
        <v>0</v>
      </c>
      <c r="FI15" s="264">
        <v>8.7279999999999998</v>
      </c>
      <c r="FJ15" s="265">
        <v>-1</v>
      </c>
      <c r="FK15" s="264">
        <v>0</v>
      </c>
      <c r="FL15" s="264">
        <v>1268.07</v>
      </c>
      <c r="FM15" s="265">
        <v>-1</v>
      </c>
      <c r="FN15" s="264">
        <v>0</v>
      </c>
      <c r="FO15" s="264">
        <v>1369.059</v>
      </c>
      <c r="FP15" s="265">
        <v>-1</v>
      </c>
      <c r="FQ15" s="264">
        <v>42203.436000000002</v>
      </c>
      <c r="FR15" s="264">
        <v>100369.928</v>
      </c>
      <c r="FS15" s="265">
        <v>-0.57952110915133903</v>
      </c>
      <c r="FT15" s="264">
        <v>1309849.29</v>
      </c>
      <c r="FU15" s="264">
        <v>1256399.0149999999</v>
      </c>
      <c r="FV15" s="265">
        <v>4.25424362498407E-2</v>
      </c>
      <c r="FW15" s="264">
        <v>1380932.169</v>
      </c>
      <c r="FX15" s="264">
        <v>1294312.1329999999</v>
      </c>
      <c r="FY15" s="266">
        <v>6.6923606594978993E-2</v>
      </c>
      <c r="FZ15" s="264">
        <v>5200037.1129999999</v>
      </c>
      <c r="GA15" s="264">
        <v>5769375.5489999996</v>
      </c>
      <c r="GB15" s="265">
        <v>-9.8682852444695296E-2</v>
      </c>
      <c r="GC15" s="264">
        <v>59519047.421999998</v>
      </c>
      <c r="GD15" s="264">
        <v>61343631.028999999</v>
      </c>
      <c r="GE15" s="265">
        <v>-2.9743651890078601E-2</v>
      </c>
      <c r="GF15" s="264">
        <v>59519047.421999998</v>
      </c>
      <c r="GG15" s="264">
        <v>61343631.028999999</v>
      </c>
      <c r="GH15" s="265">
        <v>-2.9743651890078601E-2</v>
      </c>
      <c r="GI15" s="264">
        <v>0</v>
      </c>
      <c r="GJ15" s="264">
        <v>0</v>
      </c>
      <c r="GK15" s="265">
        <v>0</v>
      </c>
      <c r="GL15" s="264">
        <v>0</v>
      </c>
      <c r="GM15" s="264">
        <v>0</v>
      </c>
      <c r="GN15" s="265">
        <v>0</v>
      </c>
      <c r="GO15" s="264">
        <v>0</v>
      </c>
      <c r="GP15" s="264">
        <v>0</v>
      </c>
      <c r="GQ15" s="265">
        <v>0</v>
      </c>
      <c r="GR15" s="264">
        <v>0</v>
      </c>
      <c r="GS15" s="264">
        <v>0</v>
      </c>
      <c r="GT15" s="265">
        <v>0</v>
      </c>
      <c r="GU15" s="264">
        <v>0</v>
      </c>
      <c r="GV15" s="264">
        <v>0</v>
      </c>
      <c r="GW15" s="265">
        <v>0</v>
      </c>
      <c r="GX15" s="264">
        <v>0</v>
      </c>
      <c r="GY15" s="264">
        <v>0</v>
      </c>
      <c r="GZ15" s="265">
        <v>0</v>
      </c>
      <c r="HA15" s="264">
        <v>0</v>
      </c>
      <c r="HB15" s="264">
        <v>0</v>
      </c>
      <c r="HC15" s="265">
        <v>0</v>
      </c>
      <c r="HD15" s="264">
        <v>0</v>
      </c>
      <c r="HE15" s="264">
        <v>1268.07</v>
      </c>
      <c r="HF15" s="265">
        <v>-1</v>
      </c>
      <c r="HG15" s="264">
        <v>0</v>
      </c>
      <c r="HH15" s="264">
        <v>1268.07</v>
      </c>
      <c r="HI15" s="265">
        <v>-1</v>
      </c>
      <c r="HJ15" s="264">
        <v>98604.743000000002</v>
      </c>
      <c r="HK15" s="264">
        <v>71082.879000000001</v>
      </c>
      <c r="HL15" s="265">
        <v>0.38717992837628301</v>
      </c>
      <c r="HM15" s="264">
        <v>1408454.0330000001</v>
      </c>
      <c r="HN15" s="264">
        <v>1327481.8940000001</v>
      </c>
      <c r="HO15" s="265">
        <v>6.0996793527641299E-2</v>
      </c>
      <c r="HP15" s="264">
        <v>1408454.0330000001</v>
      </c>
      <c r="HQ15" s="264">
        <v>1327481.8940000001</v>
      </c>
      <c r="HR15" s="266">
        <v>6.0996793527641299E-2</v>
      </c>
      <c r="HS15" s="264">
        <v>7495043.4330000002</v>
      </c>
      <c r="HT15" s="264">
        <v>5666696.8399999999</v>
      </c>
      <c r="HU15" s="265">
        <v>0.32264768076070199</v>
      </c>
      <c r="HV15" s="264">
        <v>7495043.4330000002</v>
      </c>
      <c r="HW15" s="264">
        <v>5666696.8399999999</v>
      </c>
      <c r="HX15" s="265">
        <v>0.32264768076070199</v>
      </c>
      <c r="HY15" s="264">
        <v>61347394.015000001</v>
      </c>
      <c r="HZ15" s="264">
        <v>59684113.049999997</v>
      </c>
      <c r="IA15" s="265">
        <v>2.78680687372635E-2</v>
      </c>
      <c r="IB15" s="264">
        <v>0</v>
      </c>
      <c r="IC15" s="264">
        <v>0</v>
      </c>
      <c r="ID15" s="265">
        <v>0</v>
      </c>
      <c r="IE15" s="264">
        <v>0</v>
      </c>
      <c r="IF15" s="264">
        <v>0</v>
      </c>
      <c r="IG15" s="265">
        <v>0</v>
      </c>
      <c r="IH15" s="264">
        <v>0</v>
      </c>
      <c r="II15" s="264">
        <v>0</v>
      </c>
      <c r="IJ15" s="265">
        <v>0</v>
      </c>
      <c r="IK15" s="264">
        <v>0</v>
      </c>
      <c r="IL15" s="264">
        <v>0</v>
      </c>
      <c r="IM15" s="265">
        <v>0</v>
      </c>
      <c r="IN15" s="264">
        <v>0</v>
      </c>
      <c r="IO15" s="264">
        <v>0</v>
      </c>
      <c r="IP15" s="265">
        <v>0</v>
      </c>
      <c r="IQ15" s="264">
        <v>0</v>
      </c>
      <c r="IR15" s="264">
        <v>0</v>
      </c>
      <c r="IS15" s="265">
        <v>0</v>
      </c>
      <c r="IT15" s="264">
        <v>0</v>
      </c>
      <c r="IU15" s="264">
        <v>0</v>
      </c>
      <c r="IV15" s="265">
        <v>0</v>
      </c>
      <c r="IW15" s="264">
        <v>0</v>
      </c>
      <c r="IX15" s="264">
        <v>0</v>
      </c>
      <c r="IY15" s="265">
        <v>0</v>
      </c>
      <c r="IZ15" s="264">
        <v>0</v>
      </c>
      <c r="JA15" s="264">
        <v>1052.3399999999999</v>
      </c>
      <c r="JB15" s="265">
        <v>-1</v>
      </c>
      <c r="JC15" s="264">
        <v>94730.716</v>
      </c>
      <c r="JD15" s="264">
        <v>53153.264999999999</v>
      </c>
      <c r="JE15" s="265">
        <v>0.78221819487476396</v>
      </c>
      <c r="JF15" s="264">
        <v>94730.716</v>
      </c>
      <c r="JG15" s="264">
        <v>53153.264999999999</v>
      </c>
      <c r="JH15" s="265">
        <v>0.78221819487476396</v>
      </c>
      <c r="JI15" s="264">
        <v>1450031.4839999999</v>
      </c>
      <c r="JJ15" s="264">
        <v>1247906.993</v>
      </c>
      <c r="JK15" s="266">
        <v>0.16197079761055599</v>
      </c>
      <c r="JL15" s="264">
        <v>3639975.55</v>
      </c>
      <c r="JM15" s="264">
        <v>6853210.7029999997</v>
      </c>
      <c r="JN15" s="265">
        <v>-0.46886565906888</v>
      </c>
      <c r="JO15" s="264">
        <v>11135018.982999999</v>
      </c>
      <c r="JP15" s="264">
        <v>12519907.543</v>
      </c>
      <c r="JQ15" s="265">
        <v>-0.110614919099327</v>
      </c>
      <c r="JR15" s="264">
        <v>58134158.862000003</v>
      </c>
      <c r="JS15" s="264">
        <v>61902889.825000003</v>
      </c>
      <c r="JT15" s="265">
        <v>-6.0881341301742699E-2</v>
      </c>
      <c r="JU15" s="264">
        <v>0</v>
      </c>
      <c r="JV15" s="264">
        <v>0</v>
      </c>
      <c r="JW15" s="265">
        <v>0</v>
      </c>
      <c r="JX15" s="264">
        <v>0</v>
      </c>
      <c r="JY15" s="264">
        <v>0</v>
      </c>
      <c r="JZ15" s="265">
        <v>0</v>
      </c>
      <c r="KA15" s="264">
        <v>0</v>
      </c>
      <c r="KB15" s="264">
        <v>0</v>
      </c>
      <c r="KC15" s="265">
        <v>0</v>
      </c>
      <c r="KD15" s="264">
        <v>0</v>
      </c>
      <c r="KE15" s="264">
        <v>0</v>
      </c>
      <c r="KF15" s="265">
        <v>0</v>
      </c>
      <c r="KG15" s="264">
        <v>0</v>
      </c>
      <c r="KH15" s="264">
        <v>0</v>
      </c>
      <c r="KI15" s="265">
        <v>0</v>
      </c>
      <c r="KJ15" s="264">
        <v>0</v>
      </c>
      <c r="KK15" s="264">
        <v>0</v>
      </c>
      <c r="KL15" s="265">
        <v>0</v>
      </c>
      <c r="KM15" s="264">
        <v>0</v>
      </c>
      <c r="KN15" s="264">
        <v>0</v>
      </c>
      <c r="KO15" s="265">
        <v>0</v>
      </c>
      <c r="KP15" s="264">
        <v>0</v>
      </c>
      <c r="KQ15" s="264">
        <v>0</v>
      </c>
      <c r="KR15" s="265">
        <v>0</v>
      </c>
      <c r="KS15" s="264">
        <v>0</v>
      </c>
      <c r="KT15" s="264">
        <v>869.1</v>
      </c>
      <c r="KU15" s="265">
        <v>-1</v>
      </c>
      <c r="KV15" s="264">
        <v>107768.535</v>
      </c>
      <c r="KW15" s="264">
        <v>108660.58500000001</v>
      </c>
      <c r="KX15" s="265">
        <v>-8.2095085352245096E-3</v>
      </c>
      <c r="KY15" s="264">
        <v>202499.25099999999</v>
      </c>
      <c r="KZ15" s="264">
        <v>161813.85</v>
      </c>
      <c r="LA15" s="265">
        <v>0.25143336617971801</v>
      </c>
      <c r="LB15" s="264">
        <v>1449139.4339999999</v>
      </c>
      <c r="LC15" s="264">
        <v>1313876.5819999999</v>
      </c>
      <c r="LD15" s="266">
        <v>0.102949435170007</v>
      </c>
      <c r="LE15" s="264">
        <v>6673315.6279999996</v>
      </c>
      <c r="LF15" s="264">
        <v>6055844.591</v>
      </c>
      <c r="LG15" s="265">
        <v>0.10196282743412299</v>
      </c>
      <c r="LH15" s="264">
        <v>17808334.611000001</v>
      </c>
      <c r="LI15" s="264">
        <v>18575752.134</v>
      </c>
      <c r="LJ15" s="265">
        <v>-4.1312864074847397E-2</v>
      </c>
      <c r="LK15" s="264">
        <v>58751629.898999996</v>
      </c>
      <c r="LL15" s="264">
        <v>61395105.796999998</v>
      </c>
      <c r="LM15" s="265">
        <v>-4.3056785450301699E-2</v>
      </c>
      <c r="LN15" s="264">
        <v>0</v>
      </c>
      <c r="LO15" s="264">
        <v>0</v>
      </c>
      <c r="LP15" s="265">
        <v>0</v>
      </c>
      <c r="LQ15" s="264">
        <v>0</v>
      </c>
      <c r="LR15" s="264">
        <v>0</v>
      </c>
      <c r="LS15" s="265">
        <v>0</v>
      </c>
      <c r="LT15" s="264">
        <v>0</v>
      </c>
      <c r="LU15" s="264">
        <v>0</v>
      </c>
      <c r="LV15" s="265">
        <v>0</v>
      </c>
      <c r="LW15" s="264">
        <v>0</v>
      </c>
      <c r="LX15" s="264">
        <v>0</v>
      </c>
      <c r="LY15" s="265">
        <v>0</v>
      </c>
      <c r="LZ15" s="264">
        <v>0</v>
      </c>
      <c r="MA15" s="264">
        <v>0</v>
      </c>
      <c r="MB15" s="265">
        <v>0</v>
      </c>
      <c r="MC15" s="264">
        <v>0</v>
      </c>
      <c r="MD15" s="264">
        <v>0</v>
      </c>
      <c r="ME15" s="265">
        <v>0</v>
      </c>
      <c r="MF15" s="264">
        <v>0</v>
      </c>
      <c r="MG15" s="264">
        <v>0</v>
      </c>
      <c r="MH15" s="265">
        <v>0</v>
      </c>
      <c r="MI15" s="264">
        <v>0</v>
      </c>
      <c r="MJ15" s="264">
        <v>0</v>
      </c>
      <c r="MK15" s="265">
        <v>0</v>
      </c>
      <c r="ML15" s="264">
        <v>0</v>
      </c>
      <c r="MM15" s="264">
        <v>668.75</v>
      </c>
      <c r="MN15" s="265">
        <v>-1</v>
      </c>
      <c r="MO15" s="264">
        <v>77910.471999999994</v>
      </c>
      <c r="MP15" s="264">
        <v>89216.486000000004</v>
      </c>
      <c r="MQ15" s="265">
        <v>-0.12672561436683399</v>
      </c>
      <c r="MR15" s="264">
        <v>280409.723</v>
      </c>
      <c r="MS15" s="264">
        <v>251030.33600000001</v>
      </c>
      <c r="MT15" s="265">
        <v>0.117035205657375</v>
      </c>
      <c r="MU15" s="264">
        <v>1437833.42</v>
      </c>
      <c r="MV15" s="264">
        <v>1271593.5560000001</v>
      </c>
      <c r="MW15" s="266">
        <v>0.13073349044244401</v>
      </c>
      <c r="MX15" s="264">
        <v>4252798.9029999999</v>
      </c>
      <c r="MY15" s="264">
        <v>4611153.0259999996</v>
      </c>
      <c r="MZ15" s="265">
        <v>-7.7714645551648101E-2</v>
      </c>
      <c r="NA15" s="264">
        <v>22061133.513999999</v>
      </c>
      <c r="NB15" s="264">
        <v>23186905.16</v>
      </c>
      <c r="NC15" s="265">
        <v>-4.8552044278081699E-2</v>
      </c>
      <c r="ND15" s="264">
        <v>58393275.776000001</v>
      </c>
      <c r="NE15" s="264">
        <v>61207859.494999997</v>
      </c>
      <c r="NF15" s="265">
        <v>-4.59840246370634E-2</v>
      </c>
      <c r="NG15" s="264">
        <v>0</v>
      </c>
      <c r="NH15" s="264">
        <v>0</v>
      </c>
      <c r="NI15" s="265">
        <v>0</v>
      </c>
      <c r="NJ15" s="264">
        <v>0</v>
      </c>
      <c r="NK15" s="264">
        <v>0</v>
      </c>
      <c r="NL15" s="265">
        <v>0</v>
      </c>
      <c r="NM15" s="264">
        <v>0</v>
      </c>
      <c r="NN15" s="264">
        <v>0</v>
      </c>
      <c r="NO15" s="265">
        <v>0</v>
      </c>
      <c r="NP15" s="264">
        <v>0</v>
      </c>
      <c r="NQ15" s="264">
        <v>0</v>
      </c>
      <c r="NR15" s="265">
        <v>0</v>
      </c>
      <c r="NS15" s="264">
        <v>0</v>
      </c>
      <c r="NT15" s="264">
        <v>0</v>
      </c>
      <c r="NU15" s="265">
        <v>0</v>
      </c>
      <c r="NV15" s="264">
        <v>0</v>
      </c>
      <c r="NW15" s="264">
        <v>0</v>
      </c>
      <c r="NX15" s="265">
        <v>0</v>
      </c>
      <c r="NY15" s="264">
        <v>0</v>
      </c>
      <c r="NZ15" s="264">
        <v>0</v>
      </c>
      <c r="OA15" s="265">
        <v>0</v>
      </c>
      <c r="OB15" s="264">
        <v>0</v>
      </c>
      <c r="OC15" s="264">
        <v>0</v>
      </c>
      <c r="OD15" s="265">
        <v>0</v>
      </c>
      <c r="OE15" s="264">
        <v>0</v>
      </c>
      <c r="OF15" s="264">
        <v>541.40499999999997</v>
      </c>
      <c r="OG15" s="265">
        <v>-1</v>
      </c>
      <c r="OH15" s="264">
        <v>105224.018</v>
      </c>
      <c r="OI15" s="264">
        <v>94616.236999999994</v>
      </c>
      <c r="OJ15" s="265">
        <v>0.112113748510206</v>
      </c>
      <c r="OK15" s="264">
        <v>385633.74099999998</v>
      </c>
      <c r="OL15" s="264">
        <v>345646.57299999997</v>
      </c>
      <c r="OM15" s="265">
        <v>0.115688021012145</v>
      </c>
      <c r="ON15" s="264">
        <v>1448441.2009999999</v>
      </c>
      <c r="OO15" s="264">
        <v>1262425.6440000001</v>
      </c>
      <c r="OP15" s="266">
        <v>0.147347733218258</v>
      </c>
      <c r="OQ15" s="264">
        <v>3376192.4180000001</v>
      </c>
      <c r="OR15" s="264">
        <v>4129943.8840000001</v>
      </c>
      <c r="OS15" s="265">
        <v>-0.18250888805539001</v>
      </c>
      <c r="OT15" s="264">
        <v>25437325.932</v>
      </c>
      <c r="OU15" s="264">
        <v>27316849.044</v>
      </c>
      <c r="OV15" s="265">
        <v>-6.8804535580681406E-2</v>
      </c>
      <c r="OW15" s="264">
        <v>57639524.310000002</v>
      </c>
      <c r="OX15" s="264">
        <v>60004568.564999998</v>
      </c>
      <c r="OY15" s="265">
        <v>-3.9414403128956103E-2</v>
      </c>
      <c r="OZ15" s="264">
        <v>0</v>
      </c>
      <c r="PA15" s="264">
        <v>0</v>
      </c>
      <c r="PB15" s="265">
        <v>0</v>
      </c>
      <c r="PC15" s="264">
        <v>0</v>
      </c>
      <c r="PD15" s="264">
        <v>0</v>
      </c>
      <c r="PE15" s="265">
        <v>0</v>
      </c>
      <c r="PF15" s="264">
        <v>0</v>
      </c>
      <c r="PG15" s="264">
        <v>0</v>
      </c>
      <c r="PH15" s="265">
        <v>0</v>
      </c>
      <c r="PI15" s="264">
        <v>0</v>
      </c>
      <c r="PJ15" s="264">
        <v>0</v>
      </c>
      <c r="PK15" s="265">
        <v>0</v>
      </c>
      <c r="PL15" s="264">
        <v>0</v>
      </c>
      <c r="PM15" s="264">
        <v>0</v>
      </c>
      <c r="PN15" s="265">
        <v>0</v>
      </c>
      <c r="PO15" s="264">
        <v>0</v>
      </c>
      <c r="PP15" s="264">
        <v>0</v>
      </c>
      <c r="PQ15" s="265">
        <v>0</v>
      </c>
      <c r="PR15" s="264">
        <v>0</v>
      </c>
      <c r="PS15" s="264">
        <v>0</v>
      </c>
      <c r="PT15" s="265">
        <v>0</v>
      </c>
      <c r="PU15" s="264">
        <v>0</v>
      </c>
      <c r="PV15" s="264">
        <v>0</v>
      </c>
      <c r="PW15" s="265">
        <v>0</v>
      </c>
      <c r="PX15" s="264">
        <v>0</v>
      </c>
      <c r="PY15" s="264">
        <v>291.75400000000002</v>
      </c>
      <c r="PZ15" s="265">
        <v>-1</v>
      </c>
      <c r="QA15" s="264">
        <v>99380.206999999995</v>
      </c>
      <c r="QB15" s="264">
        <v>146946.40299999999</v>
      </c>
      <c r="QC15" s="265">
        <v>-0.32369758652751801</v>
      </c>
      <c r="QD15" s="264">
        <v>485013.94799999997</v>
      </c>
      <c r="QE15" s="264">
        <v>492592.97600000002</v>
      </c>
      <c r="QF15" s="265">
        <v>-1.53859847161117E-2</v>
      </c>
      <c r="QG15" s="264">
        <v>1400875.0049999999</v>
      </c>
      <c r="QH15" s="264">
        <v>1277443.6100000001</v>
      </c>
      <c r="QI15" s="266">
        <v>9.6623752339251801E-2</v>
      </c>
      <c r="QJ15" s="264">
        <v>3076023.4720000001</v>
      </c>
      <c r="QK15" s="264">
        <v>4309221.659</v>
      </c>
      <c r="QL15" s="265">
        <v>-0.28617654987053398</v>
      </c>
      <c r="QM15" s="264">
        <v>28513349.403999999</v>
      </c>
      <c r="QN15" s="264">
        <v>31626070.703000002</v>
      </c>
      <c r="QO15" s="265">
        <v>-9.84226377102463E-2</v>
      </c>
      <c r="QP15" s="264">
        <v>56406326.123000003</v>
      </c>
      <c r="QQ15" s="264">
        <v>61294815.397</v>
      </c>
      <c r="QR15" s="265">
        <v>-7.9753715584878898E-2</v>
      </c>
      <c r="QS15" s="264">
        <v>0</v>
      </c>
      <c r="QT15" s="264">
        <v>0</v>
      </c>
      <c r="QU15" s="265">
        <v>0</v>
      </c>
      <c r="QV15" s="264">
        <v>0</v>
      </c>
      <c r="QW15" s="264">
        <v>0</v>
      </c>
      <c r="QX15" s="265">
        <v>0</v>
      </c>
      <c r="QY15" s="264">
        <v>0</v>
      </c>
      <c r="QZ15" s="264">
        <v>0</v>
      </c>
      <c r="RA15" s="265">
        <v>0</v>
      </c>
      <c r="RB15" s="264">
        <v>0</v>
      </c>
      <c r="RC15" s="264">
        <v>0</v>
      </c>
      <c r="RD15" s="265">
        <v>0</v>
      </c>
      <c r="RE15" s="264">
        <v>0</v>
      </c>
      <c r="RF15" s="264">
        <v>0</v>
      </c>
      <c r="RG15" s="265">
        <v>0</v>
      </c>
      <c r="RH15" s="264">
        <v>0</v>
      </c>
      <c r="RI15" s="264">
        <v>0</v>
      </c>
      <c r="RJ15" s="265">
        <v>0</v>
      </c>
      <c r="RK15" s="264">
        <v>0</v>
      </c>
      <c r="RL15" s="264">
        <v>0</v>
      </c>
      <c r="RM15" s="265">
        <v>0</v>
      </c>
      <c r="RN15" s="264">
        <v>0</v>
      </c>
      <c r="RO15" s="264">
        <v>0</v>
      </c>
      <c r="RP15" s="265">
        <v>0</v>
      </c>
      <c r="RQ15" s="264">
        <v>0</v>
      </c>
      <c r="RR15" s="264">
        <v>235.57400000000001</v>
      </c>
      <c r="RS15" s="265">
        <v>-1</v>
      </c>
      <c r="RT15" s="264">
        <v>143378.45499999999</v>
      </c>
      <c r="RU15" s="264">
        <v>129811.80100000001</v>
      </c>
      <c r="RV15" s="265">
        <v>0.104510174695134</v>
      </c>
      <c r="RW15" s="264">
        <v>628392.40300000005</v>
      </c>
      <c r="RX15" s="264">
        <v>622404.777</v>
      </c>
      <c r="RY15" s="265">
        <v>9.6201478864935599E-3</v>
      </c>
      <c r="RZ15" s="264">
        <v>1414441.659</v>
      </c>
      <c r="SA15" s="264">
        <v>1342880.909</v>
      </c>
      <c r="SB15" s="266">
        <v>5.3288977094245099E-2</v>
      </c>
      <c r="SC15" s="264">
        <v>4418435.7189999996</v>
      </c>
      <c r="SD15" s="264">
        <v>4060674.8659999999</v>
      </c>
      <c r="SE15" s="265">
        <v>8.8103791809467105E-2</v>
      </c>
      <c r="SF15" s="264">
        <v>32931785.123</v>
      </c>
      <c r="SG15" s="264">
        <v>35686745.568999998</v>
      </c>
      <c r="SH15" s="265">
        <v>-7.7198422049253798E-2</v>
      </c>
      <c r="SI15" s="264">
        <v>56764086.976000004</v>
      </c>
      <c r="SJ15" s="264">
        <v>61703776.438000001</v>
      </c>
      <c r="SK15" s="265">
        <v>-8.0054896914833099E-2</v>
      </c>
      <c r="SL15" s="264">
        <v>0</v>
      </c>
      <c r="SM15" s="264">
        <v>0</v>
      </c>
      <c r="SN15" s="265">
        <v>0</v>
      </c>
      <c r="SO15" s="264">
        <v>0</v>
      </c>
      <c r="SP15" s="264">
        <v>0</v>
      </c>
      <c r="SQ15" s="265">
        <v>0</v>
      </c>
      <c r="SR15" s="264">
        <v>0</v>
      </c>
      <c r="SS15" s="264">
        <v>0</v>
      </c>
      <c r="ST15" s="265">
        <v>0</v>
      </c>
      <c r="SU15" s="264">
        <v>0</v>
      </c>
      <c r="SV15" s="264">
        <v>0</v>
      </c>
      <c r="SW15" s="265">
        <v>0</v>
      </c>
      <c r="SX15" s="264">
        <v>0</v>
      </c>
      <c r="SY15" s="264">
        <v>0</v>
      </c>
      <c r="SZ15" s="265">
        <v>0</v>
      </c>
      <c r="TA15" s="264">
        <v>0</v>
      </c>
      <c r="TB15" s="264">
        <v>0</v>
      </c>
      <c r="TC15" s="265">
        <v>0</v>
      </c>
      <c r="TD15" s="264">
        <v>0</v>
      </c>
      <c r="TE15" s="264">
        <v>0</v>
      </c>
      <c r="TF15" s="265">
        <v>0</v>
      </c>
      <c r="TG15" s="264">
        <v>0</v>
      </c>
      <c r="TH15" s="264">
        <v>0</v>
      </c>
      <c r="TI15" s="265">
        <v>0</v>
      </c>
      <c r="TJ15" s="264">
        <v>0</v>
      </c>
      <c r="TK15" s="264">
        <v>117.009</v>
      </c>
      <c r="TL15" s="265">
        <v>-1</v>
      </c>
      <c r="TM15" s="264">
        <v>163042.329</v>
      </c>
      <c r="TN15" s="264">
        <v>169341.69699999999</v>
      </c>
      <c r="TO15" s="265">
        <v>-3.7199154795289402E-2</v>
      </c>
      <c r="TP15" s="264">
        <v>791434.73199999996</v>
      </c>
      <c r="TQ15" s="264">
        <v>791746.47400000005</v>
      </c>
      <c r="TR15" s="265">
        <v>-3.9373967581456598E-4</v>
      </c>
      <c r="TS15" s="264">
        <v>1408142.291</v>
      </c>
      <c r="TT15" s="264">
        <v>1302621.0989999999</v>
      </c>
      <c r="TU15" s="266">
        <v>8.1006819313004394E-2</v>
      </c>
      <c r="TV15" s="264">
        <v>3597984.071</v>
      </c>
      <c r="TW15" s="264">
        <v>3750972.7420000001</v>
      </c>
      <c r="TX15" s="265">
        <v>-4.07863990284364E-2</v>
      </c>
      <c r="TY15" s="264">
        <v>36529769.193999998</v>
      </c>
      <c r="TZ15" s="264">
        <v>39437718.310999997</v>
      </c>
      <c r="UA15" s="265">
        <v>-7.3735227126182704E-2</v>
      </c>
      <c r="UB15" s="264">
        <v>56611098.305</v>
      </c>
      <c r="UC15" s="264">
        <v>61357345.946999997</v>
      </c>
      <c r="UD15" s="265">
        <v>-7.7354187485550105E-2</v>
      </c>
      <c r="UE15" s="264">
        <v>0</v>
      </c>
      <c r="UF15" s="264">
        <v>0</v>
      </c>
      <c r="UG15" s="265">
        <v>0</v>
      </c>
      <c r="UH15" s="264">
        <v>0</v>
      </c>
      <c r="UI15" s="264">
        <v>0</v>
      </c>
      <c r="UJ15" s="265">
        <v>0</v>
      </c>
      <c r="UK15" s="264">
        <v>0</v>
      </c>
      <c r="UL15" s="264">
        <v>0</v>
      </c>
      <c r="UM15" s="265">
        <v>0</v>
      </c>
      <c r="UN15" s="264">
        <v>0</v>
      </c>
      <c r="UO15" s="264">
        <v>0</v>
      </c>
      <c r="UP15" s="265">
        <v>0</v>
      </c>
      <c r="UQ15" s="264">
        <v>0</v>
      </c>
      <c r="UR15" s="264">
        <v>0</v>
      </c>
      <c r="US15" s="265">
        <v>0</v>
      </c>
      <c r="UT15" s="264">
        <v>0</v>
      </c>
      <c r="UU15" s="264">
        <v>0</v>
      </c>
      <c r="UV15" s="265">
        <v>0</v>
      </c>
      <c r="UW15" s="264">
        <v>0</v>
      </c>
      <c r="UX15" s="264">
        <v>0</v>
      </c>
      <c r="UY15" s="265">
        <v>0</v>
      </c>
      <c r="UZ15" s="264">
        <v>0</v>
      </c>
      <c r="VA15" s="264">
        <v>0</v>
      </c>
      <c r="VB15" s="265">
        <v>0</v>
      </c>
      <c r="VC15" s="264">
        <v>0</v>
      </c>
      <c r="VD15" s="264">
        <v>19.088000000000001</v>
      </c>
      <c r="VE15" s="265">
        <v>-1</v>
      </c>
      <c r="VF15" s="264">
        <v>149389.652</v>
      </c>
      <c r="VG15" s="264">
        <v>210634.63</v>
      </c>
      <c r="VH15" s="265">
        <v>-0.29076404957722302</v>
      </c>
      <c r="VI15" s="264">
        <v>940824.38399999996</v>
      </c>
      <c r="VJ15" s="264">
        <v>1002381.1040000001</v>
      </c>
      <c r="VK15" s="265">
        <v>-6.1410495224179802E-2</v>
      </c>
      <c r="VL15" s="264">
        <v>1346897.3130000001</v>
      </c>
      <c r="VM15" s="264">
        <v>1334850.32</v>
      </c>
      <c r="VN15" s="266">
        <v>9.0249766730400305E-3</v>
      </c>
    </row>
    <row r="16" spans="1:586">
      <c r="A16" s="270" t="s">
        <v>6</v>
      </c>
      <c r="B16" s="264">
        <v>5291414.8279999997</v>
      </c>
      <c r="C16" s="264">
        <v>4380449.0219999999</v>
      </c>
      <c r="D16" s="265">
        <v>0.207961741233568</v>
      </c>
      <c r="E16" s="264">
        <v>32117609.607000001</v>
      </c>
      <c r="F16" s="264">
        <v>27029688.386999998</v>
      </c>
      <c r="G16" s="265">
        <v>0.188234549623852</v>
      </c>
      <c r="H16" s="264">
        <v>41804573.366999999</v>
      </c>
      <c r="I16" s="264">
        <v>34249688.582999997</v>
      </c>
      <c r="J16" s="265">
        <v>0.22058258327492999</v>
      </c>
      <c r="K16" s="264">
        <v>7.0000000000000001E-3</v>
      </c>
      <c r="L16" s="264">
        <v>0</v>
      </c>
      <c r="M16" s="265">
        <v>0</v>
      </c>
      <c r="N16" s="264">
        <v>0.111</v>
      </c>
      <c r="O16" s="264">
        <v>0</v>
      </c>
      <c r="P16" s="265">
        <v>0</v>
      </c>
      <c r="Q16" s="264">
        <v>0.34799999999999998</v>
      </c>
      <c r="R16" s="264">
        <v>0</v>
      </c>
      <c r="S16" s="265">
        <v>0</v>
      </c>
      <c r="T16" s="264">
        <v>6.86</v>
      </c>
      <c r="U16" s="264">
        <v>7.8090000000000002</v>
      </c>
      <c r="V16" s="265">
        <v>-0.121526443846843</v>
      </c>
      <c r="W16" s="264">
        <v>51.469000000000001</v>
      </c>
      <c r="X16" s="264">
        <v>55.723999999999997</v>
      </c>
      <c r="Y16" s="265">
        <v>-7.6358481085349206E-2</v>
      </c>
      <c r="Z16" s="264">
        <v>72.272000000000006</v>
      </c>
      <c r="AA16" s="264">
        <v>74.876999999999995</v>
      </c>
      <c r="AB16" s="265">
        <v>-3.4790389572231697E-2</v>
      </c>
      <c r="AC16" s="264">
        <v>55546.010999999999</v>
      </c>
      <c r="AD16" s="264">
        <v>44652.938999999998</v>
      </c>
      <c r="AE16" s="265">
        <v>0.243949720756343</v>
      </c>
      <c r="AF16" s="264">
        <v>372430.96299999999</v>
      </c>
      <c r="AG16" s="264">
        <v>273700.36</v>
      </c>
      <c r="AH16" s="265">
        <v>0.36072514847989201</v>
      </c>
      <c r="AI16" s="264">
        <v>489200.66399999999</v>
      </c>
      <c r="AJ16" s="264">
        <v>355337.96399999998</v>
      </c>
      <c r="AK16" s="265">
        <v>0.3767193870678</v>
      </c>
      <c r="AL16" s="264">
        <v>40957.819000000003</v>
      </c>
      <c r="AM16" s="264">
        <v>33812.892</v>
      </c>
      <c r="AN16" s="265">
        <v>0.21130777574423401</v>
      </c>
      <c r="AO16" s="264">
        <v>275503.88500000001</v>
      </c>
      <c r="AP16" s="264">
        <v>236000.079</v>
      </c>
      <c r="AQ16" s="265">
        <v>0.16738895244183399</v>
      </c>
      <c r="AR16" s="264">
        <v>386104.533</v>
      </c>
      <c r="AS16" s="264">
        <v>331669.61099999998</v>
      </c>
      <c r="AT16" s="266">
        <v>0.16412393597313901</v>
      </c>
      <c r="AU16" s="264">
        <v>4124551.5869999998</v>
      </c>
      <c r="AV16" s="264">
        <v>3303917.7829999998</v>
      </c>
      <c r="AW16" s="265">
        <v>0.248382029426548</v>
      </c>
      <c r="AX16" s="264">
        <v>36242161.193999998</v>
      </c>
      <c r="AY16" s="264">
        <v>30333606.170000002</v>
      </c>
      <c r="AZ16" s="265">
        <v>0.19478577624059601</v>
      </c>
      <c r="BA16" s="264">
        <v>42625207.170999996</v>
      </c>
      <c r="BB16" s="264">
        <v>34906777.508000001</v>
      </c>
      <c r="BC16" s="265">
        <v>0.22111550289140999</v>
      </c>
      <c r="BD16" s="264">
        <v>1E-3</v>
      </c>
      <c r="BE16" s="264">
        <v>6.7000000000000004E-2</v>
      </c>
      <c r="BF16" s="265">
        <v>-0.98507462686567204</v>
      </c>
      <c r="BG16" s="264">
        <v>0.112</v>
      </c>
      <c r="BH16" s="264">
        <v>6.7000000000000004E-2</v>
      </c>
      <c r="BI16" s="265">
        <v>0.67164179104477595</v>
      </c>
      <c r="BJ16" s="264">
        <v>0.28199999999999997</v>
      </c>
      <c r="BK16" s="264">
        <v>6.7000000000000004E-2</v>
      </c>
      <c r="BL16" s="265">
        <v>3.2089552238805998</v>
      </c>
      <c r="BM16" s="264">
        <v>6.7729999999999997</v>
      </c>
      <c r="BN16" s="264">
        <v>6.6449999999999996</v>
      </c>
      <c r="BO16" s="265">
        <v>1.9262603461249101E-2</v>
      </c>
      <c r="BP16" s="264">
        <v>58.241999999999997</v>
      </c>
      <c r="BQ16" s="264">
        <v>62.369</v>
      </c>
      <c r="BR16" s="265">
        <v>-6.6170693774150705E-2</v>
      </c>
      <c r="BS16" s="264">
        <v>72.400000000000006</v>
      </c>
      <c r="BT16" s="264">
        <v>75.274000000000001</v>
      </c>
      <c r="BU16" s="265">
        <v>-3.81805138560459E-2</v>
      </c>
      <c r="BV16" s="264">
        <v>44045.144</v>
      </c>
      <c r="BW16" s="264">
        <v>34961.722000000002</v>
      </c>
      <c r="BX16" s="265">
        <v>0.25981048645144</v>
      </c>
      <c r="BY16" s="264">
        <v>416476.10700000002</v>
      </c>
      <c r="BZ16" s="264">
        <v>308662.08199999999</v>
      </c>
      <c r="CA16" s="265">
        <v>0.349294685960163</v>
      </c>
      <c r="CB16" s="264">
        <v>498284.08600000001</v>
      </c>
      <c r="CC16" s="264">
        <v>365201.89600000001</v>
      </c>
      <c r="CD16" s="265">
        <v>0.36440717164294201</v>
      </c>
      <c r="CE16" s="264">
        <v>37569.016000000003</v>
      </c>
      <c r="CF16" s="264">
        <v>31437.576000000001</v>
      </c>
      <c r="CG16" s="265">
        <v>0.19503539331403899</v>
      </c>
      <c r="CH16" s="264">
        <v>313072.90100000001</v>
      </c>
      <c r="CI16" s="264">
        <v>267437.65500000003</v>
      </c>
      <c r="CJ16" s="265">
        <v>0.17063882047574799</v>
      </c>
      <c r="CK16" s="264">
        <v>392235.973</v>
      </c>
      <c r="CL16" s="264">
        <v>336540.92700000003</v>
      </c>
      <c r="CM16" s="266">
        <v>0.16549263858181501</v>
      </c>
      <c r="CN16" s="264">
        <v>2723045.9870000002</v>
      </c>
      <c r="CO16" s="264">
        <v>2580794.8339999998</v>
      </c>
      <c r="CP16" s="265">
        <v>5.5119124978843803E-2</v>
      </c>
      <c r="CQ16" s="264">
        <v>38965207.181000002</v>
      </c>
      <c r="CR16" s="264">
        <v>32914401.004000001</v>
      </c>
      <c r="CS16" s="265">
        <v>0.183834613191492</v>
      </c>
      <c r="CT16" s="264">
        <v>42767458.324000001</v>
      </c>
      <c r="CU16" s="264">
        <v>35512346.673</v>
      </c>
      <c r="CV16" s="265">
        <v>0.204298288643258</v>
      </c>
      <c r="CW16" s="264">
        <v>0</v>
      </c>
      <c r="CX16" s="264">
        <v>4.7E-2</v>
      </c>
      <c r="CY16" s="265">
        <v>-1</v>
      </c>
      <c r="CZ16" s="264">
        <v>0.112</v>
      </c>
      <c r="DA16" s="264">
        <v>0.114</v>
      </c>
      <c r="DB16" s="265">
        <v>-1.7543859649122799E-2</v>
      </c>
      <c r="DC16" s="264">
        <v>0.23499999999999999</v>
      </c>
      <c r="DD16" s="264">
        <v>0.114</v>
      </c>
      <c r="DE16" s="265">
        <v>1.06140350877193</v>
      </c>
      <c r="DF16" s="264">
        <v>4.6550000000000002</v>
      </c>
      <c r="DG16" s="264">
        <v>5.625</v>
      </c>
      <c r="DH16" s="265">
        <v>-0.17244444444444401</v>
      </c>
      <c r="DI16" s="264">
        <v>62.896999999999998</v>
      </c>
      <c r="DJ16" s="264">
        <v>67.994</v>
      </c>
      <c r="DK16" s="265">
        <v>-7.4962496690884506E-2</v>
      </c>
      <c r="DL16" s="264">
        <v>71.430000000000007</v>
      </c>
      <c r="DM16" s="264">
        <v>75.742999999999995</v>
      </c>
      <c r="DN16" s="265">
        <v>-5.69425557477257E-2</v>
      </c>
      <c r="DO16" s="264">
        <v>38954.233999999997</v>
      </c>
      <c r="DP16" s="264">
        <v>33237.370000000003</v>
      </c>
      <c r="DQ16" s="265">
        <v>0.17200109394937099</v>
      </c>
      <c r="DR16" s="264">
        <v>455430.34100000001</v>
      </c>
      <c r="DS16" s="264">
        <v>341899.45199999999</v>
      </c>
      <c r="DT16" s="265">
        <v>0.33205928917370697</v>
      </c>
      <c r="DU16" s="264">
        <v>504000.95</v>
      </c>
      <c r="DV16" s="264">
        <v>374764.25799999997</v>
      </c>
      <c r="DW16" s="265">
        <v>0.34484796573103299</v>
      </c>
      <c r="DX16" s="264">
        <v>36358.264999999999</v>
      </c>
      <c r="DY16" s="264">
        <v>30035.51</v>
      </c>
      <c r="DZ16" s="265">
        <v>0.21050932712645801</v>
      </c>
      <c r="EA16" s="264">
        <v>349431.16600000003</v>
      </c>
      <c r="EB16" s="264">
        <v>297473.16499999998</v>
      </c>
      <c r="EC16" s="265">
        <v>0.17466449788840599</v>
      </c>
      <c r="ED16" s="264">
        <v>398558.728</v>
      </c>
      <c r="EE16" s="264">
        <v>339787.15899999999</v>
      </c>
      <c r="EF16" s="266">
        <v>0.17296583300253601</v>
      </c>
      <c r="EG16" s="264">
        <v>2273771.88</v>
      </c>
      <c r="EH16" s="264">
        <v>1968077.1189999999</v>
      </c>
      <c r="EI16" s="265">
        <v>0.15532661705620901</v>
      </c>
      <c r="EJ16" s="264">
        <v>41238979.060999997</v>
      </c>
      <c r="EK16" s="264">
        <v>34882478.123000003</v>
      </c>
      <c r="EL16" s="265">
        <v>0.182226185753953</v>
      </c>
      <c r="EM16" s="264">
        <v>43073153.085000001</v>
      </c>
      <c r="EN16" s="264">
        <v>35979888.858999997</v>
      </c>
      <c r="EO16" s="265">
        <v>0.19714525116510201</v>
      </c>
      <c r="EP16" s="264">
        <v>0</v>
      </c>
      <c r="EQ16" s="264">
        <v>5.8000000000000003E-2</v>
      </c>
      <c r="ER16" s="265">
        <v>-1</v>
      </c>
      <c r="ES16" s="264">
        <v>0.112</v>
      </c>
      <c r="ET16" s="264">
        <v>0.17199999999999999</v>
      </c>
      <c r="EU16" s="265">
        <v>-0.34883720930232598</v>
      </c>
      <c r="EV16" s="264">
        <v>0.17699999999999999</v>
      </c>
      <c r="EW16" s="264">
        <v>0.17199999999999999</v>
      </c>
      <c r="EX16" s="265">
        <v>2.9069767441860499E-2</v>
      </c>
      <c r="EY16" s="264">
        <v>3.0169999999999999</v>
      </c>
      <c r="EZ16" s="264">
        <v>5</v>
      </c>
      <c r="FA16" s="265">
        <v>-0.39660000000000001</v>
      </c>
      <c r="FB16" s="264">
        <v>65.914000000000001</v>
      </c>
      <c r="FC16" s="264">
        <v>72.994</v>
      </c>
      <c r="FD16" s="265">
        <v>-9.6994273501931599E-2</v>
      </c>
      <c r="FE16" s="264">
        <v>69.447000000000003</v>
      </c>
      <c r="FF16" s="264">
        <v>76.164000000000001</v>
      </c>
      <c r="FG16" s="265">
        <v>-8.8191271466834698E-2</v>
      </c>
      <c r="FH16" s="264">
        <v>27233.916000000001</v>
      </c>
      <c r="FI16" s="264">
        <v>25431.174999999999</v>
      </c>
      <c r="FJ16" s="265">
        <v>7.0887051030870701E-2</v>
      </c>
      <c r="FK16" s="264">
        <v>482664.25699999998</v>
      </c>
      <c r="FL16" s="264">
        <v>367330.62699999998</v>
      </c>
      <c r="FM16" s="265">
        <v>0.31397771250911799</v>
      </c>
      <c r="FN16" s="264">
        <v>505803.69099999999</v>
      </c>
      <c r="FO16" s="264">
        <v>382866.78499999997</v>
      </c>
      <c r="FP16" s="265">
        <v>0.32109577225404901</v>
      </c>
      <c r="FQ16" s="264">
        <v>28568.382000000001</v>
      </c>
      <c r="FR16" s="264">
        <v>25317.008999999998</v>
      </c>
      <c r="FS16" s="265">
        <v>0.128426426676232</v>
      </c>
      <c r="FT16" s="264">
        <v>377999.54800000001</v>
      </c>
      <c r="FU16" s="264">
        <v>322790.174</v>
      </c>
      <c r="FV16" s="265">
        <v>0.17103796350380901</v>
      </c>
      <c r="FW16" s="264">
        <v>401810.10100000002</v>
      </c>
      <c r="FX16" s="264">
        <v>341850.97200000001</v>
      </c>
      <c r="FY16" s="266">
        <v>0.17539552001039799</v>
      </c>
      <c r="FZ16" s="264">
        <v>2442915.807</v>
      </c>
      <c r="GA16" s="264">
        <v>1834174.024</v>
      </c>
      <c r="GB16" s="265">
        <v>0.33188878210827799</v>
      </c>
      <c r="GC16" s="264">
        <v>43681894.868000001</v>
      </c>
      <c r="GD16" s="264">
        <v>36716652.147</v>
      </c>
      <c r="GE16" s="265">
        <v>0.189702554936483</v>
      </c>
      <c r="GF16" s="264">
        <v>43681894.868000001</v>
      </c>
      <c r="GG16" s="264">
        <v>36716652.147</v>
      </c>
      <c r="GH16" s="265">
        <v>0.189702554936483</v>
      </c>
      <c r="GI16" s="264">
        <v>0</v>
      </c>
      <c r="GJ16" s="264">
        <v>6.5000000000000002E-2</v>
      </c>
      <c r="GK16" s="265">
        <v>-1</v>
      </c>
      <c r="GL16" s="264">
        <v>0.112</v>
      </c>
      <c r="GM16" s="264">
        <v>0.23699999999999999</v>
      </c>
      <c r="GN16" s="265">
        <v>-0.52742616033755296</v>
      </c>
      <c r="GO16" s="264">
        <v>0.112</v>
      </c>
      <c r="GP16" s="264">
        <v>0.23699999999999999</v>
      </c>
      <c r="GQ16" s="265">
        <v>-0.52742616033755296</v>
      </c>
      <c r="GR16" s="264">
        <v>3.581</v>
      </c>
      <c r="GS16" s="264">
        <v>3.5329999999999999</v>
      </c>
      <c r="GT16" s="265">
        <v>1.35861873761676E-2</v>
      </c>
      <c r="GU16" s="264">
        <v>69.495000000000005</v>
      </c>
      <c r="GV16" s="264">
        <v>76.527000000000001</v>
      </c>
      <c r="GW16" s="265">
        <v>-9.1889137167274301E-2</v>
      </c>
      <c r="GX16" s="264">
        <v>69.495000000000005</v>
      </c>
      <c r="GY16" s="264">
        <v>76.527000000000001</v>
      </c>
      <c r="GZ16" s="265">
        <v>-9.1889137167274301E-2</v>
      </c>
      <c r="HA16" s="264">
        <v>25260.022000000001</v>
      </c>
      <c r="HB16" s="264">
        <v>23139.434000000001</v>
      </c>
      <c r="HC16" s="265">
        <v>9.1643901056525395E-2</v>
      </c>
      <c r="HD16" s="264">
        <v>507924.27899999998</v>
      </c>
      <c r="HE16" s="264">
        <v>390470.06099999999</v>
      </c>
      <c r="HF16" s="265">
        <v>0.30080210938374602</v>
      </c>
      <c r="HG16" s="264">
        <v>507924.27899999998</v>
      </c>
      <c r="HH16" s="264">
        <v>390470.06099999999</v>
      </c>
      <c r="HI16" s="265">
        <v>0.30080210938374602</v>
      </c>
      <c r="HJ16" s="264">
        <v>27419.524000000001</v>
      </c>
      <c r="HK16" s="264">
        <v>23810.553</v>
      </c>
      <c r="HL16" s="265">
        <v>0.151570230225228</v>
      </c>
      <c r="HM16" s="264">
        <v>405419.07199999999</v>
      </c>
      <c r="HN16" s="264">
        <v>346600.72700000001</v>
      </c>
      <c r="HO16" s="265">
        <v>0.16970058173017</v>
      </c>
      <c r="HP16" s="264">
        <v>405419.07199999999</v>
      </c>
      <c r="HQ16" s="264">
        <v>346600.72700000001</v>
      </c>
      <c r="HR16" s="266">
        <v>0.16970058173017</v>
      </c>
      <c r="HS16" s="264">
        <v>2257121.2779999999</v>
      </c>
      <c r="HT16" s="264">
        <v>1883483.612</v>
      </c>
      <c r="HU16" s="265">
        <v>0.19837585186273399</v>
      </c>
      <c r="HV16" s="264">
        <v>2257121.2779999999</v>
      </c>
      <c r="HW16" s="264">
        <v>1883483.612</v>
      </c>
      <c r="HX16" s="265">
        <v>0.19837585186273399</v>
      </c>
      <c r="HY16" s="264">
        <v>44055532.534000002</v>
      </c>
      <c r="HZ16" s="264">
        <v>36895790.351999998</v>
      </c>
      <c r="IA16" s="265">
        <v>0.19405309152326899</v>
      </c>
      <c r="IB16" s="264">
        <v>0</v>
      </c>
      <c r="IC16" s="264">
        <v>0</v>
      </c>
      <c r="ID16" s="265">
        <v>0</v>
      </c>
      <c r="IE16" s="264">
        <v>0</v>
      </c>
      <c r="IF16" s="264">
        <v>0</v>
      </c>
      <c r="IG16" s="265">
        <v>0</v>
      </c>
      <c r="IH16" s="264">
        <v>0.112</v>
      </c>
      <c r="II16" s="264">
        <v>0.23699999999999999</v>
      </c>
      <c r="IJ16" s="265">
        <v>-0.52742616033755296</v>
      </c>
      <c r="IK16" s="264">
        <v>3.48</v>
      </c>
      <c r="IL16" s="264">
        <v>3.492</v>
      </c>
      <c r="IM16" s="265">
        <v>-3.4364261168384901E-3</v>
      </c>
      <c r="IN16" s="264">
        <v>3.48</v>
      </c>
      <c r="IO16" s="264">
        <v>3.492</v>
      </c>
      <c r="IP16" s="265">
        <v>-3.4364261168384901E-3</v>
      </c>
      <c r="IQ16" s="264">
        <v>69.483000000000004</v>
      </c>
      <c r="IR16" s="264">
        <v>75.676000000000002</v>
      </c>
      <c r="IS16" s="265">
        <v>-8.1835720704054093E-2</v>
      </c>
      <c r="IT16" s="264">
        <v>27365.278999999999</v>
      </c>
      <c r="IU16" s="264">
        <v>24205.652999999998</v>
      </c>
      <c r="IV16" s="265">
        <v>0.13053256609107</v>
      </c>
      <c r="IW16" s="264">
        <v>27365.278999999999</v>
      </c>
      <c r="IX16" s="264">
        <v>24205.652999999998</v>
      </c>
      <c r="IY16" s="265">
        <v>0.13053256609107</v>
      </c>
      <c r="IZ16" s="264">
        <v>511083.90500000003</v>
      </c>
      <c r="JA16" s="264">
        <v>396119.89399999997</v>
      </c>
      <c r="JB16" s="265">
        <v>0.29022528971998601</v>
      </c>
      <c r="JC16" s="264">
        <v>32134.22</v>
      </c>
      <c r="JD16" s="264">
        <v>24766.018</v>
      </c>
      <c r="JE16" s="265">
        <v>0.297512583573185</v>
      </c>
      <c r="JF16" s="264">
        <v>32134.22</v>
      </c>
      <c r="JG16" s="264">
        <v>24766.018</v>
      </c>
      <c r="JH16" s="265">
        <v>0.297512583573185</v>
      </c>
      <c r="JI16" s="264">
        <v>412787.27399999998</v>
      </c>
      <c r="JJ16" s="264">
        <v>349228.28499999997</v>
      </c>
      <c r="JK16" s="266">
        <v>0.18199839970007001</v>
      </c>
      <c r="JL16" s="264">
        <v>3134480.926</v>
      </c>
      <c r="JM16" s="264">
        <v>2551639.1090000002</v>
      </c>
      <c r="JN16" s="265">
        <v>0.22841859373617199</v>
      </c>
      <c r="JO16" s="264">
        <v>5391602.2039999999</v>
      </c>
      <c r="JP16" s="264">
        <v>4435122.7209999999</v>
      </c>
      <c r="JQ16" s="265">
        <v>0.21566020675620401</v>
      </c>
      <c r="JR16" s="264">
        <v>44638374.351000004</v>
      </c>
      <c r="JS16" s="264">
        <v>37336787.169</v>
      </c>
      <c r="JT16" s="265">
        <v>0.195560136145361</v>
      </c>
      <c r="JU16" s="264">
        <v>1E-3</v>
      </c>
      <c r="JV16" s="264">
        <v>4.0000000000000001E-3</v>
      </c>
      <c r="JW16" s="265">
        <v>-0.75</v>
      </c>
      <c r="JX16" s="264">
        <v>1E-3</v>
      </c>
      <c r="JY16" s="264">
        <v>4.0000000000000001E-3</v>
      </c>
      <c r="JZ16" s="265">
        <v>-0.75</v>
      </c>
      <c r="KA16" s="264">
        <v>0.109</v>
      </c>
      <c r="KB16" s="264">
        <v>0.24099999999999999</v>
      </c>
      <c r="KC16" s="265">
        <v>-0.54771784232365195</v>
      </c>
      <c r="KD16" s="264">
        <v>4.125</v>
      </c>
      <c r="KE16" s="264">
        <v>4.8739999999999997</v>
      </c>
      <c r="KF16" s="265">
        <v>-0.153672548215018</v>
      </c>
      <c r="KG16" s="264">
        <v>7.6050000000000004</v>
      </c>
      <c r="KH16" s="264">
        <v>8.3659999999999997</v>
      </c>
      <c r="KI16" s="265">
        <v>-9.0963423380348907E-2</v>
      </c>
      <c r="KJ16" s="264">
        <v>68.733999999999995</v>
      </c>
      <c r="KK16" s="264">
        <v>76.263000000000005</v>
      </c>
      <c r="KL16" s="265">
        <v>-9.8724151947864797E-2</v>
      </c>
      <c r="KM16" s="264">
        <v>29654.371999999999</v>
      </c>
      <c r="KN16" s="264">
        <v>30786.093000000001</v>
      </c>
      <c r="KO16" s="265">
        <v>-3.6760786761736899E-2</v>
      </c>
      <c r="KP16" s="264">
        <v>57019.650999999998</v>
      </c>
      <c r="KQ16" s="264">
        <v>54991.745999999999</v>
      </c>
      <c r="KR16" s="265">
        <v>3.6876534162053998E-2</v>
      </c>
      <c r="KS16" s="264">
        <v>509952.18400000001</v>
      </c>
      <c r="KT16" s="264">
        <v>404399.78</v>
      </c>
      <c r="KU16" s="265">
        <v>0.26101004308162601</v>
      </c>
      <c r="KV16" s="264">
        <v>35976.974000000002</v>
      </c>
      <c r="KW16" s="264">
        <v>26429.468000000001</v>
      </c>
      <c r="KX16" s="265">
        <v>0.361244728800444</v>
      </c>
      <c r="KY16" s="264">
        <v>68111.194000000003</v>
      </c>
      <c r="KZ16" s="264">
        <v>51195.485999999997</v>
      </c>
      <c r="LA16" s="265">
        <v>0.33041405252017703</v>
      </c>
      <c r="LB16" s="264">
        <v>422334.78</v>
      </c>
      <c r="LC16" s="264">
        <v>355272.217</v>
      </c>
      <c r="LD16" s="266">
        <v>0.18876388242878001</v>
      </c>
      <c r="LE16" s="264">
        <v>3025136.0789999999</v>
      </c>
      <c r="LF16" s="264">
        <v>2995999.12</v>
      </c>
      <c r="LG16" s="265">
        <v>9.72528957218112E-3</v>
      </c>
      <c r="LH16" s="264">
        <v>8416738.2829999998</v>
      </c>
      <c r="LI16" s="264">
        <v>7431121.841</v>
      </c>
      <c r="LJ16" s="265">
        <v>0.132633600025507</v>
      </c>
      <c r="LK16" s="264">
        <v>44667511.310000002</v>
      </c>
      <c r="LL16" s="264">
        <v>37304149.32</v>
      </c>
      <c r="LM16" s="265">
        <v>0.197387210919517</v>
      </c>
      <c r="LN16" s="264">
        <v>1.2999999999999999E-2</v>
      </c>
      <c r="LO16" s="264">
        <v>8.0000000000000002E-3</v>
      </c>
      <c r="LP16" s="265">
        <v>0.625</v>
      </c>
      <c r="LQ16" s="264">
        <v>1.4E-2</v>
      </c>
      <c r="LR16" s="264">
        <v>1.2E-2</v>
      </c>
      <c r="LS16" s="265">
        <v>0.16666666666666699</v>
      </c>
      <c r="LT16" s="264">
        <v>0.114</v>
      </c>
      <c r="LU16" s="264">
        <v>0.249</v>
      </c>
      <c r="LV16" s="265">
        <v>-0.54216867469879504</v>
      </c>
      <c r="LW16" s="264">
        <v>5.8019999999999996</v>
      </c>
      <c r="LX16" s="264">
        <v>5.8650000000000002</v>
      </c>
      <c r="LY16" s="265">
        <v>-1.0741687979539701E-2</v>
      </c>
      <c r="LZ16" s="264">
        <v>13.407</v>
      </c>
      <c r="MA16" s="264">
        <v>14.231</v>
      </c>
      <c r="MB16" s="265">
        <v>-5.7901763755182301E-2</v>
      </c>
      <c r="MC16" s="264">
        <v>68.671000000000006</v>
      </c>
      <c r="MD16" s="264">
        <v>74.515000000000001</v>
      </c>
      <c r="ME16" s="265">
        <v>-7.8427162316312096E-2</v>
      </c>
      <c r="MF16" s="264">
        <v>33783.218999999997</v>
      </c>
      <c r="MG16" s="264">
        <v>45328.432000000001</v>
      </c>
      <c r="MH16" s="265">
        <v>-0.25470135388755599</v>
      </c>
      <c r="MI16" s="264">
        <v>90802.87</v>
      </c>
      <c r="MJ16" s="264">
        <v>100320.178</v>
      </c>
      <c r="MK16" s="265">
        <v>-9.4869329278901404E-2</v>
      </c>
      <c r="ML16" s="264">
        <v>498406.97100000002</v>
      </c>
      <c r="MM16" s="264">
        <v>413918.73100000003</v>
      </c>
      <c r="MN16" s="265">
        <v>0.20411794314280499</v>
      </c>
      <c r="MO16" s="264">
        <v>37372.995000000003</v>
      </c>
      <c r="MP16" s="264">
        <v>32017.469000000001</v>
      </c>
      <c r="MQ16" s="265">
        <v>0.16726887437604801</v>
      </c>
      <c r="MR16" s="264">
        <v>105484.189</v>
      </c>
      <c r="MS16" s="264">
        <v>83212.955000000002</v>
      </c>
      <c r="MT16" s="265">
        <v>0.26764142674659203</v>
      </c>
      <c r="MU16" s="264">
        <v>427690.30599999998</v>
      </c>
      <c r="MV16" s="264">
        <v>354480.81900000002</v>
      </c>
      <c r="MW16" s="266">
        <v>0.206525947458951</v>
      </c>
      <c r="MX16" s="264">
        <v>3984393.1889999998</v>
      </c>
      <c r="MY16" s="264">
        <v>3948726.0970000001</v>
      </c>
      <c r="MZ16" s="265">
        <v>9.0325566078379993E-3</v>
      </c>
      <c r="NA16" s="264">
        <v>12401131.471999999</v>
      </c>
      <c r="NB16" s="264">
        <v>11379847.937999999</v>
      </c>
      <c r="NC16" s="265">
        <v>8.9744919226002404E-2</v>
      </c>
      <c r="ND16" s="264">
        <v>44703178.402000003</v>
      </c>
      <c r="NE16" s="264">
        <v>37537335.214000002</v>
      </c>
      <c r="NF16" s="265">
        <v>0.19089909145514999</v>
      </c>
      <c r="NG16" s="264">
        <v>8.9999999999999993E-3</v>
      </c>
      <c r="NH16" s="264">
        <v>1.2999999999999999E-2</v>
      </c>
      <c r="NI16" s="265">
        <v>-0.30769230769230799</v>
      </c>
      <c r="NJ16" s="264">
        <v>2.3E-2</v>
      </c>
      <c r="NK16" s="264">
        <v>2.5000000000000001E-2</v>
      </c>
      <c r="NL16" s="265">
        <v>-8.0000000000000099E-2</v>
      </c>
      <c r="NM16" s="264">
        <v>0.11</v>
      </c>
      <c r="NN16" s="264">
        <v>0.26200000000000001</v>
      </c>
      <c r="NO16" s="265">
        <v>-0.58015267175572505</v>
      </c>
      <c r="NP16" s="264">
        <v>6.532</v>
      </c>
      <c r="NQ16" s="264">
        <v>7.3710000000000004</v>
      </c>
      <c r="NR16" s="265">
        <v>-0.11382444715778101</v>
      </c>
      <c r="NS16" s="264">
        <v>19.939</v>
      </c>
      <c r="NT16" s="264">
        <v>21.602</v>
      </c>
      <c r="NU16" s="265">
        <v>-7.6983612628460305E-2</v>
      </c>
      <c r="NV16" s="264">
        <v>67.831999999999994</v>
      </c>
      <c r="NW16" s="264">
        <v>73.957999999999998</v>
      </c>
      <c r="NX16" s="265">
        <v>-8.2830795857108203E-2</v>
      </c>
      <c r="NY16" s="264">
        <v>48888.747000000003</v>
      </c>
      <c r="NZ16" s="264">
        <v>44661.211000000003</v>
      </c>
      <c r="OA16" s="265">
        <v>9.46578900424353E-2</v>
      </c>
      <c r="OB16" s="264">
        <v>139691.617</v>
      </c>
      <c r="OC16" s="264">
        <v>144981.389</v>
      </c>
      <c r="OD16" s="265">
        <v>-3.6485869231119003E-2</v>
      </c>
      <c r="OE16" s="264">
        <v>502634.50699999998</v>
      </c>
      <c r="OF16" s="264">
        <v>419683.652</v>
      </c>
      <c r="OG16" s="265">
        <v>0.197650908260777</v>
      </c>
      <c r="OH16" s="264">
        <v>38245.548999999999</v>
      </c>
      <c r="OI16" s="264">
        <v>36139.911999999997</v>
      </c>
      <c r="OJ16" s="265">
        <v>5.8263478892809799E-2</v>
      </c>
      <c r="OK16" s="264">
        <v>143729.73800000001</v>
      </c>
      <c r="OL16" s="264">
        <v>119352.867</v>
      </c>
      <c r="OM16" s="265">
        <v>0.204242022941938</v>
      </c>
      <c r="ON16" s="264">
        <v>429795.94300000003</v>
      </c>
      <c r="OO16" s="264">
        <v>360537.76</v>
      </c>
      <c r="OP16" s="266">
        <v>0.19209689159881599</v>
      </c>
      <c r="OQ16" s="264">
        <v>4777313.2010000004</v>
      </c>
      <c r="OR16" s="264">
        <v>5034517.676</v>
      </c>
      <c r="OS16" s="265">
        <v>-5.1088205773140202E-2</v>
      </c>
      <c r="OT16" s="264">
        <v>17178444.673</v>
      </c>
      <c r="OU16" s="264">
        <v>16414365.614</v>
      </c>
      <c r="OV16" s="265">
        <v>4.6549411470907402E-2</v>
      </c>
      <c r="OW16" s="264">
        <v>44445973.927000001</v>
      </c>
      <c r="OX16" s="264">
        <v>38764323.401000001</v>
      </c>
      <c r="OY16" s="265">
        <v>0.146569062156091</v>
      </c>
      <c r="OZ16" s="264">
        <v>1.4999999999999999E-2</v>
      </c>
      <c r="PA16" s="264">
        <v>2.4E-2</v>
      </c>
      <c r="PB16" s="265">
        <v>-0.375</v>
      </c>
      <c r="PC16" s="264">
        <v>3.7999999999999999E-2</v>
      </c>
      <c r="PD16" s="264">
        <v>4.9000000000000002E-2</v>
      </c>
      <c r="PE16" s="265">
        <v>-0.22448979591836701</v>
      </c>
      <c r="PF16" s="264">
        <v>0.10100000000000001</v>
      </c>
      <c r="PG16" s="264">
        <v>0.28599999999999998</v>
      </c>
      <c r="PH16" s="265">
        <v>-0.64685314685314699</v>
      </c>
      <c r="PI16" s="264">
        <v>8.2729999999999997</v>
      </c>
      <c r="PJ16" s="264">
        <v>7.7309999999999999</v>
      </c>
      <c r="PK16" s="265">
        <v>7.0107359979304104E-2</v>
      </c>
      <c r="PL16" s="264">
        <v>28.212</v>
      </c>
      <c r="PM16" s="264">
        <v>29.332999999999998</v>
      </c>
      <c r="PN16" s="265">
        <v>-3.8216343367538201E-2</v>
      </c>
      <c r="PO16" s="264">
        <v>68.373999999999995</v>
      </c>
      <c r="PP16" s="264">
        <v>74.070999999999998</v>
      </c>
      <c r="PQ16" s="265">
        <v>-7.6912691876712902E-2</v>
      </c>
      <c r="PR16" s="264">
        <v>53663.46</v>
      </c>
      <c r="PS16" s="264">
        <v>58387.267</v>
      </c>
      <c r="PT16" s="265">
        <v>-8.0904745892627597E-2</v>
      </c>
      <c r="PU16" s="264">
        <v>193355.07699999999</v>
      </c>
      <c r="PV16" s="264">
        <v>203368.65599999999</v>
      </c>
      <c r="PW16" s="265">
        <v>-4.92385562109433E-2</v>
      </c>
      <c r="PX16" s="264">
        <v>497910.7</v>
      </c>
      <c r="PY16" s="264">
        <v>443611.69500000001</v>
      </c>
      <c r="PZ16" s="265">
        <v>0.122402104389967</v>
      </c>
      <c r="QA16" s="264">
        <v>44380.906000000003</v>
      </c>
      <c r="QB16" s="264">
        <v>35883.150999999998</v>
      </c>
      <c r="QC16" s="265">
        <v>0.236817413275663</v>
      </c>
      <c r="QD16" s="264">
        <v>188110.644</v>
      </c>
      <c r="QE16" s="264">
        <v>155236.01800000001</v>
      </c>
      <c r="QF16" s="265">
        <v>0.21177189690603901</v>
      </c>
      <c r="QG16" s="264">
        <v>438293.69799999997</v>
      </c>
      <c r="QH16" s="264">
        <v>365621.57500000001</v>
      </c>
      <c r="QI16" s="266">
        <v>0.19876322397002999</v>
      </c>
      <c r="QJ16" s="264">
        <v>5924172.7070000004</v>
      </c>
      <c r="QK16" s="264">
        <v>4688902.2110000001</v>
      </c>
      <c r="QL16" s="265">
        <v>0.26344556580900702</v>
      </c>
      <c r="QM16" s="264">
        <v>23102617.379999999</v>
      </c>
      <c r="QN16" s="264">
        <v>21103267.824999999</v>
      </c>
      <c r="QO16" s="265">
        <v>9.4741230200920304E-2</v>
      </c>
      <c r="QP16" s="264">
        <v>45681244.423</v>
      </c>
      <c r="QQ16" s="264">
        <v>39652806.917999998</v>
      </c>
      <c r="QR16" s="265">
        <v>0.15203053638715899</v>
      </c>
      <c r="QS16" s="264">
        <v>8.0000000000000002E-3</v>
      </c>
      <c r="QT16" s="264">
        <v>2.1000000000000001E-2</v>
      </c>
      <c r="QU16" s="265">
        <v>-0.61904761904761896</v>
      </c>
      <c r="QV16" s="264">
        <v>4.5999999999999999E-2</v>
      </c>
      <c r="QW16" s="264">
        <v>7.0000000000000007E-2</v>
      </c>
      <c r="QX16" s="265">
        <v>-0.34285714285714303</v>
      </c>
      <c r="QY16" s="264">
        <v>8.7999999999999995E-2</v>
      </c>
      <c r="QZ16" s="264">
        <v>0.307</v>
      </c>
      <c r="RA16" s="265">
        <v>-0.71335504885993495</v>
      </c>
      <c r="RB16" s="264">
        <v>6.9820000000000002</v>
      </c>
      <c r="RC16" s="264">
        <v>7.41</v>
      </c>
      <c r="RD16" s="265">
        <v>-5.77597840755735E-2</v>
      </c>
      <c r="RE16" s="264">
        <v>35.194000000000003</v>
      </c>
      <c r="RF16" s="264">
        <v>36.743000000000002</v>
      </c>
      <c r="RG16" s="265">
        <v>-4.2157689900117E-2</v>
      </c>
      <c r="RH16" s="264">
        <v>67.945999999999998</v>
      </c>
      <c r="RI16" s="264">
        <v>73.491</v>
      </c>
      <c r="RJ16" s="265">
        <v>-7.5451415819624196E-2</v>
      </c>
      <c r="RK16" s="264">
        <v>62733.254999999997</v>
      </c>
      <c r="RL16" s="264">
        <v>53303.195</v>
      </c>
      <c r="RM16" s="265">
        <v>0.176913597768389</v>
      </c>
      <c r="RN16" s="264">
        <v>256088.33199999999</v>
      </c>
      <c r="RO16" s="264">
        <v>256671.851</v>
      </c>
      <c r="RP16" s="265">
        <v>-2.27340472952759E-3</v>
      </c>
      <c r="RQ16" s="264">
        <v>507340.76</v>
      </c>
      <c r="RR16" s="264">
        <v>459629.19099999999</v>
      </c>
      <c r="RS16" s="265">
        <v>0.10380447964193799</v>
      </c>
      <c r="RT16" s="264">
        <v>42392.860999999997</v>
      </c>
      <c r="RU16" s="264">
        <v>36359.182000000001</v>
      </c>
      <c r="RV16" s="265">
        <v>0.165946500116532</v>
      </c>
      <c r="RW16" s="264">
        <v>230503.505</v>
      </c>
      <c r="RX16" s="264">
        <v>191595.2</v>
      </c>
      <c r="RY16" s="265">
        <v>0.203075572874477</v>
      </c>
      <c r="RZ16" s="264">
        <v>444327.37699999998</v>
      </c>
      <c r="SA16" s="264">
        <v>371187.614</v>
      </c>
      <c r="SB16" s="266">
        <v>0.19704257427081101</v>
      </c>
      <c r="SC16" s="264">
        <v>6171528.6560000004</v>
      </c>
      <c r="SD16" s="264">
        <v>5722926.9539999999</v>
      </c>
      <c r="SE16" s="265">
        <v>7.8386760062777602E-2</v>
      </c>
      <c r="SF16" s="264">
        <v>29274146.035999998</v>
      </c>
      <c r="SG16" s="264">
        <v>26826194.778999999</v>
      </c>
      <c r="SH16" s="265">
        <v>9.1252273278664794E-2</v>
      </c>
      <c r="SI16" s="264">
        <v>46129846.125</v>
      </c>
      <c r="SJ16" s="264">
        <v>40893607.560999997</v>
      </c>
      <c r="SK16" s="265">
        <v>0.12804540553653099</v>
      </c>
      <c r="SL16" s="264">
        <v>0.02</v>
      </c>
      <c r="SM16" s="264">
        <v>3.4000000000000002E-2</v>
      </c>
      <c r="SN16" s="265">
        <v>-0.41176470588235298</v>
      </c>
      <c r="SO16" s="264">
        <v>6.6000000000000003E-2</v>
      </c>
      <c r="SP16" s="264">
        <v>0.104</v>
      </c>
      <c r="SQ16" s="265">
        <v>-0.36538461538461497</v>
      </c>
      <c r="SR16" s="264">
        <v>7.3999999999999996E-2</v>
      </c>
      <c r="SS16" s="264">
        <v>0.34100000000000003</v>
      </c>
      <c r="ST16" s="265">
        <v>-0.78299120234604103</v>
      </c>
      <c r="SU16" s="264">
        <v>7.5129999999999999</v>
      </c>
      <c r="SV16" s="264">
        <v>7.8659999999999997</v>
      </c>
      <c r="SW16" s="265">
        <v>-4.4876684464785099E-2</v>
      </c>
      <c r="SX16" s="264">
        <v>42.707000000000001</v>
      </c>
      <c r="SY16" s="264">
        <v>44.609000000000002</v>
      </c>
      <c r="SZ16" s="265">
        <v>-4.2637136003945399E-2</v>
      </c>
      <c r="TA16" s="264">
        <v>67.593000000000004</v>
      </c>
      <c r="TB16" s="264">
        <v>73.221000000000004</v>
      </c>
      <c r="TC16" s="265">
        <v>-7.6863194985045305E-2</v>
      </c>
      <c r="TD16" s="264">
        <v>56807.785000000003</v>
      </c>
      <c r="TE16" s="264">
        <v>60213.101000000002</v>
      </c>
      <c r="TF16" s="265">
        <v>-5.6554403334915397E-2</v>
      </c>
      <c r="TG16" s="264">
        <v>312896.11700000003</v>
      </c>
      <c r="TH16" s="264">
        <v>316884.95199999999</v>
      </c>
      <c r="TI16" s="265">
        <v>-1.2587644111292399E-2</v>
      </c>
      <c r="TJ16" s="264">
        <v>503935.44400000002</v>
      </c>
      <c r="TK16" s="264">
        <v>478307.592</v>
      </c>
      <c r="TL16" s="265">
        <v>5.3580274343627797E-2</v>
      </c>
      <c r="TM16" s="264">
        <v>44388.678999999996</v>
      </c>
      <c r="TN16" s="264">
        <v>42950.866000000002</v>
      </c>
      <c r="TO16" s="265">
        <v>3.34757627471352E-2</v>
      </c>
      <c r="TP16" s="264">
        <v>274892.18400000001</v>
      </c>
      <c r="TQ16" s="264">
        <v>234546.06599999999</v>
      </c>
      <c r="TR16" s="265">
        <v>0.172017884111516</v>
      </c>
      <c r="TS16" s="264">
        <v>445765.19</v>
      </c>
      <c r="TT16" s="264">
        <v>378959.60600000003</v>
      </c>
      <c r="TU16" s="266">
        <v>0.17628682039531099</v>
      </c>
      <c r="TV16" s="264">
        <v>5702746.7220000001</v>
      </c>
      <c r="TW16" s="264">
        <v>5291414.8279999997</v>
      </c>
      <c r="TX16" s="265">
        <v>7.7735711028249097E-2</v>
      </c>
      <c r="TY16" s="264">
        <v>34976892.758000001</v>
      </c>
      <c r="TZ16" s="264">
        <v>32117609.607000001</v>
      </c>
      <c r="UA16" s="265">
        <v>8.9025403384217702E-2</v>
      </c>
      <c r="UB16" s="264">
        <v>46541178.019000001</v>
      </c>
      <c r="UC16" s="264">
        <v>41804573.366999999</v>
      </c>
      <c r="UD16" s="265">
        <v>0.113303504150554</v>
      </c>
      <c r="UE16" s="264">
        <v>0</v>
      </c>
      <c r="UF16" s="264">
        <v>7.0000000000000001E-3</v>
      </c>
      <c r="UG16" s="265">
        <v>-1</v>
      </c>
      <c r="UH16" s="264">
        <v>6.6000000000000003E-2</v>
      </c>
      <c r="UI16" s="264">
        <v>0.111</v>
      </c>
      <c r="UJ16" s="265">
        <v>-0.40540540540540498</v>
      </c>
      <c r="UK16" s="264">
        <v>6.7000000000000004E-2</v>
      </c>
      <c r="UL16" s="264">
        <v>0.34799999999999998</v>
      </c>
      <c r="UM16" s="265">
        <v>-0.80747126436781602</v>
      </c>
      <c r="UN16" s="264">
        <v>7.1520000000000001</v>
      </c>
      <c r="UO16" s="264">
        <v>6.86</v>
      </c>
      <c r="UP16" s="265">
        <v>4.2565597667638497E-2</v>
      </c>
      <c r="UQ16" s="264">
        <v>49.859000000000002</v>
      </c>
      <c r="UR16" s="264">
        <v>51.469000000000001</v>
      </c>
      <c r="US16" s="265">
        <v>-3.1280965241213203E-2</v>
      </c>
      <c r="UT16" s="264">
        <v>67.885000000000005</v>
      </c>
      <c r="UU16" s="264">
        <v>72.272000000000006</v>
      </c>
      <c r="UV16" s="265">
        <v>-6.0701239760903303E-2</v>
      </c>
      <c r="UW16" s="264">
        <v>56215.968000000001</v>
      </c>
      <c r="UX16" s="264">
        <v>55546.010999999999</v>
      </c>
      <c r="UY16" s="265">
        <v>1.20612981551457E-2</v>
      </c>
      <c r="UZ16" s="264">
        <v>369112.08500000002</v>
      </c>
      <c r="VA16" s="264">
        <v>372430.96299999999</v>
      </c>
      <c r="VB16" s="265">
        <v>-8.91139118312235E-3</v>
      </c>
      <c r="VC16" s="264">
        <v>504605.40100000001</v>
      </c>
      <c r="VD16" s="264">
        <v>489200.66399999999</v>
      </c>
      <c r="VE16" s="265">
        <v>3.1489607708300303E-2</v>
      </c>
      <c r="VF16" s="264">
        <v>45802.044999999998</v>
      </c>
      <c r="VG16" s="264">
        <v>40957.819000000003</v>
      </c>
      <c r="VH16" s="265">
        <v>0.118273534047308</v>
      </c>
      <c r="VI16" s="264">
        <v>320694.22899999999</v>
      </c>
      <c r="VJ16" s="264">
        <v>275503.88500000001</v>
      </c>
      <c r="VK16" s="265">
        <v>0.16402797368901001</v>
      </c>
      <c r="VL16" s="264">
        <v>450609.41600000003</v>
      </c>
      <c r="VM16" s="264">
        <v>386104.533</v>
      </c>
      <c r="VN16" s="266">
        <v>0.16706585260422199</v>
      </c>
    </row>
    <row r="17" spans="1:586">
      <c r="A17" s="270" t="s">
        <v>7</v>
      </c>
      <c r="B17" s="264">
        <v>671160.86600000004</v>
      </c>
      <c r="C17" s="264">
        <v>719885.80900000001</v>
      </c>
      <c r="D17" s="265">
        <v>-6.7684266575117294E-2</v>
      </c>
      <c r="E17" s="264">
        <v>3305883.87</v>
      </c>
      <c r="F17" s="264">
        <v>3864709.6170000001</v>
      </c>
      <c r="G17" s="265">
        <v>-0.144597085520177</v>
      </c>
      <c r="H17" s="264">
        <v>4136983.9789999998</v>
      </c>
      <c r="I17" s="264">
        <v>4632725.3099999996</v>
      </c>
      <c r="J17" s="265">
        <v>-0.107008574397863</v>
      </c>
      <c r="K17" s="264">
        <v>0</v>
      </c>
      <c r="L17" s="264">
        <v>0</v>
      </c>
      <c r="M17" s="265">
        <v>0</v>
      </c>
      <c r="N17" s="264">
        <v>0</v>
      </c>
      <c r="O17" s="264">
        <v>0</v>
      </c>
      <c r="P17" s="265">
        <v>0</v>
      </c>
      <c r="Q17" s="264">
        <v>0</v>
      </c>
      <c r="R17" s="264">
        <v>0</v>
      </c>
      <c r="S17" s="265">
        <v>0</v>
      </c>
      <c r="T17" s="264">
        <v>0</v>
      </c>
      <c r="U17" s="264">
        <v>0</v>
      </c>
      <c r="V17" s="265">
        <v>0</v>
      </c>
      <c r="W17" s="264">
        <v>0</v>
      </c>
      <c r="X17" s="264">
        <v>0</v>
      </c>
      <c r="Y17" s="265">
        <v>0</v>
      </c>
      <c r="Z17" s="264">
        <v>0</v>
      </c>
      <c r="AA17" s="264">
        <v>0</v>
      </c>
      <c r="AB17" s="265">
        <v>0</v>
      </c>
      <c r="AC17" s="264">
        <v>0</v>
      </c>
      <c r="AD17" s="264">
        <v>0</v>
      </c>
      <c r="AE17" s="265">
        <v>0</v>
      </c>
      <c r="AF17" s="264">
        <v>0</v>
      </c>
      <c r="AG17" s="264">
        <v>0</v>
      </c>
      <c r="AH17" s="265">
        <v>0</v>
      </c>
      <c r="AI17" s="264">
        <v>0</v>
      </c>
      <c r="AJ17" s="264">
        <v>0</v>
      </c>
      <c r="AK17" s="265">
        <v>0</v>
      </c>
      <c r="AL17" s="264">
        <v>0</v>
      </c>
      <c r="AM17" s="264">
        <v>0</v>
      </c>
      <c r="AN17" s="265">
        <v>0</v>
      </c>
      <c r="AO17" s="264">
        <v>0</v>
      </c>
      <c r="AP17" s="264">
        <v>0</v>
      </c>
      <c r="AQ17" s="265">
        <v>0</v>
      </c>
      <c r="AR17" s="264">
        <v>0</v>
      </c>
      <c r="AS17" s="264">
        <v>0</v>
      </c>
      <c r="AT17" s="266">
        <v>0</v>
      </c>
      <c r="AU17" s="264">
        <v>459969.576</v>
      </c>
      <c r="AV17" s="264">
        <v>401017.82199999999</v>
      </c>
      <c r="AW17" s="265">
        <v>0.14700532187320101</v>
      </c>
      <c r="AX17" s="264">
        <v>3765853.446</v>
      </c>
      <c r="AY17" s="264">
        <v>4265727.4390000002</v>
      </c>
      <c r="AZ17" s="265">
        <v>-0.117183762945057</v>
      </c>
      <c r="BA17" s="264">
        <v>4195935.733</v>
      </c>
      <c r="BB17" s="264">
        <v>4596399.8530000001</v>
      </c>
      <c r="BC17" s="265">
        <v>-8.7125605431960698E-2</v>
      </c>
      <c r="BD17" s="264">
        <v>0</v>
      </c>
      <c r="BE17" s="264">
        <v>0</v>
      </c>
      <c r="BF17" s="265">
        <v>0</v>
      </c>
      <c r="BG17" s="264">
        <v>0</v>
      </c>
      <c r="BH17" s="264">
        <v>0</v>
      </c>
      <c r="BI17" s="265">
        <v>0</v>
      </c>
      <c r="BJ17" s="264">
        <v>0</v>
      </c>
      <c r="BK17" s="264">
        <v>0</v>
      </c>
      <c r="BL17" s="265">
        <v>0</v>
      </c>
      <c r="BM17" s="264">
        <v>0</v>
      </c>
      <c r="BN17" s="264">
        <v>0</v>
      </c>
      <c r="BO17" s="265">
        <v>0</v>
      </c>
      <c r="BP17" s="264">
        <v>0</v>
      </c>
      <c r="BQ17" s="264">
        <v>0</v>
      </c>
      <c r="BR17" s="265">
        <v>0</v>
      </c>
      <c r="BS17" s="264">
        <v>0</v>
      </c>
      <c r="BT17" s="264">
        <v>0</v>
      </c>
      <c r="BU17" s="265">
        <v>0</v>
      </c>
      <c r="BV17" s="264">
        <v>0</v>
      </c>
      <c r="BW17" s="264">
        <v>0</v>
      </c>
      <c r="BX17" s="265">
        <v>0</v>
      </c>
      <c r="BY17" s="264">
        <v>0</v>
      </c>
      <c r="BZ17" s="264">
        <v>0</v>
      </c>
      <c r="CA17" s="265">
        <v>0</v>
      </c>
      <c r="CB17" s="264">
        <v>0</v>
      </c>
      <c r="CC17" s="264">
        <v>0</v>
      </c>
      <c r="CD17" s="265">
        <v>0</v>
      </c>
      <c r="CE17" s="264">
        <v>0</v>
      </c>
      <c r="CF17" s="264">
        <v>0</v>
      </c>
      <c r="CG17" s="265">
        <v>0</v>
      </c>
      <c r="CH17" s="264">
        <v>0</v>
      </c>
      <c r="CI17" s="264">
        <v>0</v>
      </c>
      <c r="CJ17" s="265">
        <v>0</v>
      </c>
      <c r="CK17" s="264">
        <v>0</v>
      </c>
      <c r="CL17" s="264">
        <v>0</v>
      </c>
      <c r="CM17" s="266">
        <v>0</v>
      </c>
      <c r="CN17" s="264">
        <v>153796.77900000001</v>
      </c>
      <c r="CO17" s="264">
        <v>226738.19899999999</v>
      </c>
      <c r="CP17" s="265">
        <v>-0.32169885939686799</v>
      </c>
      <c r="CQ17" s="264">
        <v>3919650.2250000001</v>
      </c>
      <c r="CR17" s="264">
        <v>4492465.6380000003</v>
      </c>
      <c r="CS17" s="265">
        <v>-0.127505797296429</v>
      </c>
      <c r="CT17" s="264">
        <v>4122994.3130000001</v>
      </c>
      <c r="CU17" s="264">
        <v>4657009.2390000001</v>
      </c>
      <c r="CV17" s="265">
        <v>-0.114669071628183</v>
      </c>
      <c r="CW17" s="264">
        <v>0</v>
      </c>
      <c r="CX17" s="264">
        <v>0</v>
      </c>
      <c r="CY17" s="265">
        <v>0</v>
      </c>
      <c r="CZ17" s="264">
        <v>0</v>
      </c>
      <c r="DA17" s="264">
        <v>0</v>
      </c>
      <c r="DB17" s="265">
        <v>0</v>
      </c>
      <c r="DC17" s="264">
        <v>0</v>
      </c>
      <c r="DD17" s="264">
        <v>0</v>
      </c>
      <c r="DE17" s="265">
        <v>0</v>
      </c>
      <c r="DF17" s="264">
        <v>0</v>
      </c>
      <c r="DG17" s="264">
        <v>0</v>
      </c>
      <c r="DH17" s="265">
        <v>0</v>
      </c>
      <c r="DI17" s="264">
        <v>0</v>
      </c>
      <c r="DJ17" s="264">
        <v>0</v>
      </c>
      <c r="DK17" s="265">
        <v>0</v>
      </c>
      <c r="DL17" s="264">
        <v>0</v>
      </c>
      <c r="DM17" s="264">
        <v>0</v>
      </c>
      <c r="DN17" s="265">
        <v>0</v>
      </c>
      <c r="DO17" s="264">
        <v>0</v>
      </c>
      <c r="DP17" s="264">
        <v>0</v>
      </c>
      <c r="DQ17" s="265">
        <v>0</v>
      </c>
      <c r="DR17" s="264">
        <v>0</v>
      </c>
      <c r="DS17" s="264">
        <v>0</v>
      </c>
      <c r="DT17" s="265">
        <v>0</v>
      </c>
      <c r="DU17" s="264">
        <v>0</v>
      </c>
      <c r="DV17" s="264">
        <v>0</v>
      </c>
      <c r="DW17" s="265">
        <v>0</v>
      </c>
      <c r="DX17" s="264">
        <v>0</v>
      </c>
      <c r="DY17" s="264">
        <v>0</v>
      </c>
      <c r="DZ17" s="265">
        <v>0</v>
      </c>
      <c r="EA17" s="264">
        <v>0</v>
      </c>
      <c r="EB17" s="264">
        <v>0</v>
      </c>
      <c r="EC17" s="265">
        <v>0</v>
      </c>
      <c r="ED17" s="264">
        <v>0</v>
      </c>
      <c r="EE17" s="264">
        <v>0</v>
      </c>
      <c r="EF17" s="266">
        <v>0</v>
      </c>
      <c r="EG17" s="264">
        <v>97190.021999999997</v>
      </c>
      <c r="EH17" s="264">
        <v>111284.37</v>
      </c>
      <c r="EI17" s="265">
        <v>-0.12665164029773501</v>
      </c>
      <c r="EJ17" s="264">
        <v>4016840.247</v>
      </c>
      <c r="EK17" s="264">
        <v>4603750.0080000004</v>
      </c>
      <c r="EL17" s="265">
        <v>-0.12748515014501599</v>
      </c>
      <c r="EM17" s="264">
        <v>4108899.9649999999</v>
      </c>
      <c r="EN17" s="264">
        <v>4663528.1909999996</v>
      </c>
      <c r="EO17" s="265">
        <v>-0.118928888876529</v>
      </c>
      <c r="EP17" s="264">
        <v>0</v>
      </c>
      <c r="EQ17" s="264">
        <v>0</v>
      </c>
      <c r="ER17" s="265">
        <v>0</v>
      </c>
      <c r="ES17" s="264">
        <v>0</v>
      </c>
      <c r="ET17" s="264">
        <v>0</v>
      </c>
      <c r="EU17" s="265">
        <v>0</v>
      </c>
      <c r="EV17" s="264">
        <v>0</v>
      </c>
      <c r="EW17" s="264">
        <v>0</v>
      </c>
      <c r="EX17" s="265">
        <v>0</v>
      </c>
      <c r="EY17" s="264">
        <v>0</v>
      </c>
      <c r="EZ17" s="264">
        <v>0</v>
      </c>
      <c r="FA17" s="265">
        <v>0</v>
      </c>
      <c r="FB17" s="264">
        <v>0</v>
      </c>
      <c r="FC17" s="264">
        <v>0</v>
      </c>
      <c r="FD17" s="265">
        <v>0</v>
      </c>
      <c r="FE17" s="264">
        <v>0</v>
      </c>
      <c r="FF17" s="264">
        <v>0</v>
      </c>
      <c r="FG17" s="265">
        <v>0</v>
      </c>
      <c r="FH17" s="264">
        <v>0</v>
      </c>
      <c r="FI17" s="264">
        <v>0</v>
      </c>
      <c r="FJ17" s="265">
        <v>0</v>
      </c>
      <c r="FK17" s="264">
        <v>0</v>
      </c>
      <c r="FL17" s="264">
        <v>0</v>
      </c>
      <c r="FM17" s="265">
        <v>0</v>
      </c>
      <c r="FN17" s="264">
        <v>0</v>
      </c>
      <c r="FO17" s="264">
        <v>0</v>
      </c>
      <c r="FP17" s="265">
        <v>0</v>
      </c>
      <c r="FQ17" s="264">
        <v>0</v>
      </c>
      <c r="FR17" s="264">
        <v>0</v>
      </c>
      <c r="FS17" s="265">
        <v>0</v>
      </c>
      <c r="FT17" s="264">
        <v>0</v>
      </c>
      <c r="FU17" s="264">
        <v>0</v>
      </c>
      <c r="FV17" s="265">
        <v>0</v>
      </c>
      <c r="FW17" s="264">
        <v>0</v>
      </c>
      <c r="FX17" s="264">
        <v>0</v>
      </c>
      <c r="FY17" s="266">
        <v>0</v>
      </c>
      <c r="FZ17" s="264">
        <v>110530.322</v>
      </c>
      <c r="GA17" s="264">
        <v>92059.717999999993</v>
      </c>
      <c r="GB17" s="265">
        <v>0.20063719943178601</v>
      </c>
      <c r="GC17" s="264">
        <v>4127370.5690000001</v>
      </c>
      <c r="GD17" s="264">
        <v>4695809.7259999998</v>
      </c>
      <c r="GE17" s="265">
        <v>-0.121052425495998</v>
      </c>
      <c r="GF17" s="264">
        <v>4127370.5690000001</v>
      </c>
      <c r="GG17" s="264">
        <v>4695809.7259999998</v>
      </c>
      <c r="GH17" s="265">
        <v>-0.121052425495998</v>
      </c>
      <c r="GI17" s="264">
        <v>0</v>
      </c>
      <c r="GJ17" s="264">
        <v>0</v>
      </c>
      <c r="GK17" s="265">
        <v>0</v>
      </c>
      <c r="GL17" s="264">
        <v>0</v>
      </c>
      <c r="GM17" s="264">
        <v>0</v>
      </c>
      <c r="GN17" s="265">
        <v>0</v>
      </c>
      <c r="GO17" s="264">
        <v>0</v>
      </c>
      <c r="GP17" s="264">
        <v>0</v>
      </c>
      <c r="GQ17" s="265">
        <v>0</v>
      </c>
      <c r="GR17" s="264">
        <v>0</v>
      </c>
      <c r="GS17" s="264">
        <v>0</v>
      </c>
      <c r="GT17" s="265">
        <v>0</v>
      </c>
      <c r="GU17" s="264">
        <v>0</v>
      </c>
      <c r="GV17" s="264">
        <v>0</v>
      </c>
      <c r="GW17" s="265">
        <v>0</v>
      </c>
      <c r="GX17" s="264">
        <v>0</v>
      </c>
      <c r="GY17" s="264">
        <v>0</v>
      </c>
      <c r="GZ17" s="265">
        <v>0</v>
      </c>
      <c r="HA17" s="264">
        <v>0</v>
      </c>
      <c r="HB17" s="264">
        <v>0</v>
      </c>
      <c r="HC17" s="265">
        <v>0</v>
      </c>
      <c r="HD17" s="264">
        <v>0</v>
      </c>
      <c r="HE17" s="264">
        <v>0</v>
      </c>
      <c r="HF17" s="265">
        <v>0</v>
      </c>
      <c r="HG17" s="264">
        <v>0</v>
      </c>
      <c r="HH17" s="264">
        <v>0</v>
      </c>
      <c r="HI17" s="265">
        <v>0</v>
      </c>
      <c r="HJ17" s="264">
        <v>0</v>
      </c>
      <c r="HK17" s="264">
        <v>0</v>
      </c>
      <c r="HL17" s="265">
        <v>0</v>
      </c>
      <c r="HM17" s="264">
        <v>0</v>
      </c>
      <c r="HN17" s="264">
        <v>0</v>
      </c>
      <c r="HO17" s="265">
        <v>0</v>
      </c>
      <c r="HP17" s="264">
        <v>0</v>
      </c>
      <c r="HQ17" s="264">
        <v>0</v>
      </c>
      <c r="HR17" s="266">
        <v>0</v>
      </c>
      <c r="HS17" s="264">
        <v>88888.021999999997</v>
      </c>
      <c r="HT17" s="264">
        <v>94242.967000000004</v>
      </c>
      <c r="HU17" s="265">
        <v>-5.6820632567733197E-2</v>
      </c>
      <c r="HV17" s="264">
        <v>88888.021999999997</v>
      </c>
      <c r="HW17" s="264">
        <v>94242.967000000004</v>
      </c>
      <c r="HX17" s="265">
        <v>-5.6820632567733197E-2</v>
      </c>
      <c r="HY17" s="264">
        <v>4122015.6239999998</v>
      </c>
      <c r="HZ17" s="264">
        <v>4670544.9340000004</v>
      </c>
      <c r="IA17" s="265">
        <v>-0.11744439198237699</v>
      </c>
      <c r="IB17" s="264">
        <v>0</v>
      </c>
      <c r="IC17" s="264">
        <v>0</v>
      </c>
      <c r="ID17" s="265">
        <v>0</v>
      </c>
      <c r="IE17" s="264">
        <v>0</v>
      </c>
      <c r="IF17" s="264">
        <v>0</v>
      </c>
      <c r="IG17" s="265">
        <v>0</v>
      </c>
      <c r="IH17" s="264">
        <v>0</v>
      </c>
      <c r="II17" s="264">
        <v>0</v>
      </c>
      <c r="IJ17" s="265">
        <v>0</v>
      </c>
      <c r="IK17" s="264">
        <v>0</v>
      </c>
      <c r="IL17" s="264">
        <v>0</v>
      </c>
      <c r="IM17" s="265">
        <v>0</v>
      </c>
      <c r="IN17" s="264">
        <v>0</v>
      </c>
      <c r="IO17" s="264">
        <v>0</v>
      </c>
      <c r="IP17" s="265">
        <v>0</v>
      </c>
      <c r="IQ17" s="264">
        <v>0</v>
      </c>
      <c r="IR17" s="264">
        <v>0</v>
      </c>
      <c r="IS17" s="265">
        <v>0</v>
      </c>
      <c r="IT17" s="264">
        <v>0</v>
      </c>
      <c r="IU17" s="264">
        <v>0</v>
      </c>
      <c r="IV17" s="265">
        <v>0</v>
      </c>
      <c r="IW17" s="264">
        <v>0</v>
      </c>
      <c r="IX17" s="264">
        <v>0</v>
      </c>
      <c r="IY17" s="265">
        <v>0</v>
      </c>
      <c r="IZ17" s="264">
        <v>0</v>
      </c>
      <c r="JA17" s="264">
        <v>0</v>
      </c>
      <c r="JB17" s="265">
        <v>0</v>
      </c>
      <c r="JC17" s="264">
        <v>0</v>
      </c>
      <c r="JD17" s="264">
        <v>0</v>
      </c>
      <c r="JE17" s="265">
        <v>0</v>
      </c>
      <c r="JF17" s="264">
        <v>0</v>
      </c>
      <c r="JG17" s="264">
        <v>0</v>
      </c>
      <c r="JH17" s="265">
        <v>0</v>
      </c>
      <c r="JI17" s="264">
        <v>0</v>
      </c>
      <c r="JJ17" s="264">
        <v>0</v>
      </c>
      <c r="JK17" s="266">
        <v>0</v>
      </c>
      <c r="JL17" s="264">
        <v>174043.70499999999</v>
      </c>
      <c r="JM17" s="264">
        <v>176416.85800000001</v>
      </c>
      <c r="JN17" s="265">
        <v>-1.3451962737030599E-2</v>
      </c>
      <c r="JO17" s="264">
        <v>262931.72700000001</v>
      </c>
      <c r="JP17" s="264">
        <v>270659.82500000001</v>
      </c>
      <c r="JQ17" s="265">
        <v>-2.8552807938895201E-2</v>
      </c>
      <c r="JR17" s="264">
        <v>4119642.4709999999</v>
      </c>
      <c r="JS17" s="264">
        <v>4668176.3770000003</v>
      </c>
      <c r="JT17" s="265">
        <v>-0.11750496590116299</v>
      </c>
      <c r="JU17" s="264">
        <v>0</v>
      </c>
      <c r="JV17" s="264">
        <v>0</v>
      </c>
      <c r="JW17" s="265">
        <v>0</v>
      </c>
      <c r="JX17" s="264">
        <v>0</v>
      </c>
      <c r="JY17" s="264">
        <v>0</v>
      </c>
      <c r="JZ17" s="265">
        <v>0</v>
      </c>
      <c r="KA17" s="264">
        <v>0</v>
      </c>
      <c r="KB17" s="264">
        <v>0</v>
      </c>
      <c r="KC17" s="265">
        <v>0</v>
      </c>
      <c r="KD17" s="264">
        <v>0</v>
      </c>
      <c r="KE17" s="264">
        <v>0</v>
      </c>
      <c r="KF17" s="265">
        <v>0</v>
      </c>
      <c r="KG17" s="264">
        <v>0</v>
      </c>
      <c r="KH17" s="264">
        <v>0</v>
      </c>
      <c r="KI17" s="265">
        <v>0</v>
      </c>
      <c r="KJ17" s="264">
        <v>0</v>
      </c>
      <c r="KK17" s="264">
        <v>0</v>
      </c>
      <c r="KL17" s="265">
        <v>0</v>
      </c>
      <c r="KM17" s="264">
        <v>0</v>
      </c>
      <c r="KN17" s="264">
        <v>0</v>
      </c>
      <c r="KO17" s="265">
        <v>0</v>
      </c>
      <c r="KP17" s="264">
        <v>0</v>
      </c>
      <c r="KQ17" s="264">
        <v>0</v>
      </c>
      <c r="KR17" s="265">
        <v>0</v>
      </c>
      <c r="KS17" s="264">
        <v>0</v>
      </c>
      <c r="KT17" s="264">
        <v>0</v>
      </c>
      <c r="KU17" s="265">
        <v>0</v>
      </c>
      <c r="KV17" s="264">
        <v>0</v>
      </c>
      <c r="KW17" s="264">
        <v>0</v>
      </c>
      <c r="KX17" s="265">
        <v>0</v>
      </c>
      <c r="KY17" s="264">
        <v>0</v>
      </c>
      <c r="KZ17" s="264">
        <v>0</v>
      </c>
      <c r="LA17" s="265">
        <v>0</v>
      </c>
      <c r="LB17" s="264">
        <v>0</v>
      </c>
      <c r="LC17" s="264">
        <v>0</v>
      </c>
      <c r="LD17" s="266">
        <v>0</v>
      </c>
      <c r="LE17" s="264">
        <v>187208.63</v>
      </c>
      <c r="LF17" s="264">
        <v>151740.95499999999</v>
      </c>
      <c r="LG17" s="265">
        <v>0.23373831408929799</v>
      </c>
      <c r="LH17" s="264">
        <v>450140.35700000002</v>
      </c>
      <c r="LI17" s="264">
        <v>422400.78</v>
      </c>
      <c r="LJ17" s="265">
        <v>6.5671225796505403E-2</v>
      </c>
      <c r="LK17" s="264">
        <v>4155110.1460000002</v>
      </c>
      <c r="LL17" s="264">
        <v>4409977.8080000002</v>
      </c>
      <c r="LM17" s="265">
        <v>-5.7793411462899603E-2</v>
      </c>
      <c r="LN17" s="264">
        <v>0</v>
      </c>
      <c r="LO17" s="264">
        <v>0</v>
      </c>
      <c r="LP17" s="265">
        <v>0</v>
      </c>
      <c r="LQ17" s="264">
        <v>0</v>
      </c>
      <c r="LR17" s="264">
        <v>0</v>
      </c>
      <c r="LS17" s="265">
        <v>0</v>
      </c>
      <c r="LT17" s="264">
        <v>0</v>
      </c>
      <c r="LU17" s="264">
        <v>0</v>
      </c>
      <c r="LV17" s="265">
        <v>0</v>
      </c>
      <c r="LW17" s="264">
        <v>0</v>
      </c>
      <c r="LX17" s="264">
        <v>0</v>
      </c>
      <c r="LY17" s="265">
        <v>0</v>
      </c>
      <c r="LZ17" s="264">
        <v>0</v>
      </c>
      <c r="MA17" s="264">
        <v>0</v>
      </c>
      <c r="MB17" s="265">
        <v>0</v>
      </c>
      <c r="MC17" s="264">
        <v>0</v>
      </c>
      <c r="MD17" s="264">
        <v>0</v>
      </c>
      <c r="ME17" s="265">
        <v>0</v>
      </c>
      <c r="MF17" s="264">
        <v>0</v>
      </c>
      <c r="MG17" s="264">
        <v>0</v>
      </c>
      <c r="MH17" s="265">
        <v>0</v>
      </c>
      <c r="MI17" s="264">
        <v>0</v>
      </c>
      <c r="MJ17" s="264">
        <v>0</v>
      </c>
      <c r="MK17" s="265">
        <v>0</v>
      </c>
      <c r="ML17" s="264">
        <v>0</v>
      </c>
      <c r="MM17" s="264">
        <v>0</v>
      </c>
      <c r="MN17" s="265">
        <v>0</v>
      </c>
      <c r="MO17" s="264">
        <v>0</v>
      </c>
      <c r="MP17" s="264">
        <v>0</v>
      </c>
      <c r="MQ17" s="265">
        <v>0</v>
      </c>
      <c r="MR17" s="264">
        <v>0</v>
      </c>
      <c r="MS17" s="264">
        <v>0</v>
      </c>
      <c r="MT17" s="265">
        <v>0</v>
      </c>
      <c r="MU17" s="264">
        <v>0</v>
      </c>
      <c r="MV17" s="264">
        <v>0</v>
      </c>
      <c r="MW17" s="266">
        <v>0</v>
      </c>
      <c r="MX17" s="264">
        <v>310838.38199999998</v>
      </c>
      <c r="MY17" s="264">
        <v>443319.44199999998</v>
      </c>
      <c r="MZ17" s="265">
        <v>-0.29883882241284598</v>
      </c>
      <c r="NA17" s="264">
        <v>760978.73899999994</v>
      </c>
      <c r="NB17" s="264">
        <v>865720.22199999995</v>
      </c>
      <c r="NC17" s="265">
        <v>-0.120987682092056</v>
      </c>
      <c r="ND17" s="264">
        <v>4022629.0860000001</v>
      </c>
      <c r="NE17" s="264">
        <v>4227572.74</v>
      </c>
      <c r="NF17" s="265">
        <v>-4.8477853984837699E-2</v>
      </c>
      <c r="NG17" s="264">
        <v>0</v>
      </c>
      <c r="NH17" s="264">
        <v>0</v>
      </c>
      <c r="NI17" s="265">
        <v>0</v>
      </c>
      <c r="NJ17" s="264">
        <v>0</v>
      </c>
      <c r="NK17" s="264">
        <v>0</v>
      </c>
      <c r="NL17" s="265">
        <v>0</v>
      </c>
      <c r="NM17" s="264">
        <v>0</v>
      </c>
      <c r="NN17" s="264">
        <v>0</v>
      </c>
      <c r="NO17" s="265">
        <v>0</v>
      </c>
      <c r="NP17" s="264">
        <v>0</v>
      </c>
      <c r="NQ17" s="264">
        <v>0</v>
      </c>
      <c r="NR17" s="265">
        <v>0</v>
      </c>
      <c r="NS17" s="264">
        <v>0</v>
      </c>
      <c r="NT17" s="264">
        <v>0</v>
      </c>
      <c r="NU17" s="265">
        <v>0</v>
      </c>
      <c r="NV17" s="264">
        <v>0</v>
      </c>
      <c r="NW17" s="264">
        <v>0</v>
      </c>
      <c r="NX17" s="265">
        <v>0</v>
      </c>
      <c r="NY17" s="264">
        <v>0</v>
      </c>
      <c r="NZ17" s="264">
        <v>0</v>
      </c>
      <c r="OA17" s="265">
        <v>0</v>
      </c>
      <c r="OB17" s="264">
        <v>0</v>
      </c>
      <c r="OC17" s="264">
        <v>0</v>
      </c>
      <c r="OD17" s="265">
        <v>0</v>
      </c>
      <c r="OE17" s="264">
        <v>0</v>
      </c>
      <c r="OF17" s="264">
        <v>0</v>
      </c>
      <c r="OG17" s="265">
        <v>0</v>
      </c>
      <c r="OH17" s="264">
        <v>0</v>
      </c>
      <c r="OI17" s="264">
        <v>0</v>
      </c>
      <c r="OJ17" s="265">
        <v>0</v>
      </c>
      <c r="OK17" s="264">
        <v>0</v>
      </c>
      <c r="OL17" s="264">
        <v>0</v>
      </c>
      <c r="OM17" s="265">
        <v>0</v>
      </c>
      <c r="ON17" s="264">
        <v>0</v>
      </c>
      <c r="OO17" s="264">
        <v>0</v>
      </c>
      <c r="OP17" s="266">
        <v>0</v>
      </c>
      <c r="OQ17" s="264">
        <v>493822.51400000002</v>
      </c>
      <c r="OR17" s="264">
        <v>599701.68599999999</v>
      </c>
      <c r="OS17" s="265">
        <v>-0.176553067086091</v>
      </c>
      <c r="OT17" s="264">
        <v>1254801.253</v>
      </c>
      <c r="OU17" s="264">
        <v>1465421.9080000001</v>
      </c>
      <c r="OV17" s="265">
        <v>-0.143726972996776</v>
      </c>
      <c r="OW17" s="264">
        <v>3916749.9139999999</v>
      </c>
      <c r="OX17" s="264">
        <v>4326980.5039999997</v>
      </c>
      <c r="OY17" s="265">
        <v>-9.4807589176972101E-2</v>
      </c>
      <c r="OZ17" s="264">
        <v>0</v>
      </c>
      <c r="PA17" s="264">
        <v>0</v>
      </c>
      <c r="PB17" s="265">
        <v>0</v>
      </c>
      <c r="PC17" s="264">
        <v>0</v>
      </c>
      <c r="PD17" s="264">
        <v>0</v>
      </c>
      <c r="PE17" s="265">
        <v>0</v>
      </c>
      <c r="PF17" s="264">
        <v>0</v>
      </c>
      <c r="PG17" s="264">
        <v>0</v>
      </c>
      <c r="PH17" s="265">
        <v>0</v>
      </c>
      <c r="PI17" s="264">
        <v>0</v>
      </c>
      <c r="PJ17" s="264">
        <v>0</v>
      </c>
      <c r="PK17" s="265">
        <v>0</v>
      </c>
      <c r="PL17" s="264">
        <v>0</v>
      </c>
      <c r="PM17" s="264">
        <v>0</v>
      </c>
      <c r="PN17" s="265">
        <v>0</v>
      </c>
      <c r="PO17" s="264">
        <v>0</v>
      </c>
      <c r="PP17" s="264">
        <v>0</v>
      </c>
      <c r="PQ17" s="265">
        <v>0</v>
      </c>
      <c r="PR17" s="264">
        <v>0</v>
      </c>
      <c r="PS17" s="264">
        <v>0</v>
      </c>
      <c r="PT17" s="265">
        <v>0</v>
      </c>
      <c r="PU17" s="264">
        <v>0</v>
      </c>
      <c r="PV17" s="264">
        <v>0</v>
      </c>
      <c r="PW17" s="265">
        <v>0</v>
      </c>
      <c r="PX17" s="264">
        <v>0</v>
      </c>
      <c r="PY17" s="264">
        <v>0</v>
      </c>
      <c r="PZ17" s="265">
        <v>0</v>
      </c>
      <c r="QA17" s="264">
        <v>0</v>
      </c>
      <c r="QB17" s="264">
        <v>0</v>
      </c>
      <c r="QC17" s="265">
        <v>0</v>
      </c>
      <c r="QD17" s="264">
        <v>0</v>
      </c>
      <c r="QE17" s="264">
        <v>0</v>
      </c>
      <c r="QF17" s="265">
        <v>0</v>
      </c>
      <c r="QG17" s="264">
        <v>0</v>
      </c>
      <c r="QH17" s="264">
        <v>0</v>
      </c>
      <c r="QI17" s="266">
        <v>0</v>
      </c>
      <c r="QJ17" s="264">
        <v>486226.61499999999</v>
      </c>
      <c r="QK17" s="264">
        <v>494558.02</v>
      </c>
      <c r="QL17" s="265">
        <v>-1.68461629638521E-2</v>
      </c>
      <c r="QM17" s="264">
        <v>1741027.868</v>
      </c>
      <c r="QN17" s="264">
        <v>1959979.9280000001</v>
      </c>
      <c r="QO17" s="265">
        <v>-0.111711378709589</v>
      </c>
      <c r="QP17" s="264">
        <v>3908418.5090000001</v>
      </c>
      <c r="QQ17" s="264">
        <v>4279611.2240000004</v>
      </c>
      <c r="QR17" s="265">
        <v>-8.6735148491609904E-2</v>
      </c>
      <c r="QS17" s="264">
        <v>0</v>
      </c>
      <c r="QT17" s="264">
        <v>0</v>
      </c>
      <c r="QU17" s="265">
        <v>0</v>
      </c>
      <c r="QV17" s="264">
        <v>0</v>
      </c>
      <c r="QW17" s="264">
        <v>0</v>
      </c>
      <c r="QX17" s="265">
        <v>0</v>
      </c>
      <c r="QY17" s="264">
        <v>0</v>
      </c>
      <c r="QZ17" s="264">
        <v>0</v>
      </c>
      <c r="RA17" s="265">
        <v>0</v>
      </c>
      <c r="RB17" s="264">
        <v>0</v>
      </c>
      <c r="RC17" s="264">
        <v>0</v>
      </c>
      <c r="RD17" s="265">
        <v>0</v>
      </c>
      <c r="RE17" s="264">
        <v>0</v>
      </c>
      <c r="RF17" s="264">
        <v>0</v>
      </c>
      <c r="RG17" s="265">
        <v>0</v>
      </c>
      <c r="RH17" s="264">
        <v>0</v>
      </c>
      <c r="RI17" s="264">
        <v>0</v>
      </c>
      <c r="RJ17" s="265">
        <v>0</v>
      </c>
      <c r="RK17" s="264">
        <v>0</v>
      </c>
      <c r="RL17" s="264">
        <v>0</v>
      </c>
      <c r="RM17" s="265">
        <v>0</v>
      </c>
      <c r="RN17" s="264">
        <v>0</v>
      </c>
      <c r="RO17" s="264">
        <v>0</v>
      </c>
      <c r="RP17" s="265">
        <v>0</v>
      </c>
      <c r="RQ17" s="264">
        <v>0</v>
      </c>
      <c r="RR17" s="264">
        <v>0</v>
      </c>
      <c r="RS17" s="265">
        <v>0</v>
      </c>
      <c r="RT17" s="264">
        <v>0</v>
      </c>
      <c r="RU17" s="264">
        <v>0</v>
      </c>
      <c r="RV17" s="265">
        <v>0</v>
      </c>
      <c r="RW17" s="264">
        <v>0</v>
      </c>
      <c r="RX17" s="264">
        <v>0</v>
      </c>
      <c r="RY17" s="265">
        <v>0</v>
      </c>
      <c r="RZ17" s="264">
        <v>0</v>
      </c>
      <c r="SA17" s="264">
        <v>0</v>
      </c>
      <c r="SB17" s="266">
        <v>0</v>
      </c>
      <c r="SC17" s="264">
        <v>660856.51300000004</v>
      </c>
      <c r="SD17" s="264">
        <v>674743.076</v>
      </c>
      <c r="SE17" s="265">
        <v>-2.0580519450932401E-2</v>
      </c>
      <c r="SF17" s="264">
        <v>2401884.3810000001</v>
      </c>
      <c r="SG17" s="264">
        <v>2634723.0040000002</v>
      </c>
      <c r="SH17" s="265">
        <v>-8.8373093735663197E-2</v>
      </c>
      <c r="SI17" s="264">
        <v>3894531.946</v>
      </c>
      <c r="SJ17" s="264">
        <v>4185708.9219999998</v>
      </c>
      <c r="SK17" s="265">
        <v>-6.9564554398319406E-2</v>
      </c>
      <c r="SL17" s="264">
        <v>0</v>
      </c>
      <c r="SM17" s="264">
        <v>0</v>
      </c>
      <c r="SN17" s="265">
        <v>0</v>
      </c>
      <c r="SO17" s="264">
        <v>0</v>
      </c>
      <c r="SP17" s="264">
        <v>0</v>
      </c>
      <c r="SQ17" s="265">
        <v>0</v>
      </c>
      <c r="SR17" s="264">
        <v>0</v>
      </c>
      <c r="SS17" s="264">
        <v>0</v>
      </c>
      <c r="ST17" s="265">
        <v>0</v>
      </c>
      <c r="SU17" s="264">
        <v>0</v>
      </c>
      <c r="SV17" s="264">
        <v>0</v>
      </c>
      <c r="SW17" s="265">
        <v>0</v>
      </c>
      <c r="SX17" s="264">
        <v>0</v>
      </c>
      <c r="SY17" s="264">
        <v>0</v>
      </c>
      <c r="SZ17" s="265">
        <v>0</v>
      </c>
      <c r="TA17" s="264">
        <v>0</v>
      </c>
      <c r="TB17" s="264">
        <v>0</v>
      </c>
      <c r="TC17" s="265">
        <v>0</v>
      </c>
      <c r="TD17" s="264">
        <v>0</v>
      </c>
      <c r="TE17" s="264">
        <v>0</v>
      </c>
      <c r="TF17" s="265">
        <v>0</v>
      </c>
      <c r="TG17" s="264">
        <v>0</v>
      </c>
      <c r="TH17" s="264">
        <v>0</v>
      </c>
      <c r="TI17" s="265">
        <v>0</v>
      </c>
      <c r="TJ17" s="264">
        <v>0</v>
      </c>
      <c r="TK17" s="264">
        <v>0</v>
      </c>
      <c r="TL17" s="265">
        <v>0</v>
      </c>
      <c r="TM17" s="264">
        <v>0</v>
      </c>
      <c r="TN17" s="264">
        <v>0</v>
      </c>
      <c r="TO17" s="265">
        <v>0</v>
      </c>
      <c r="TP17" s="264">
        <v>0</v>
      </c>
      <c r="TQ17" s="264">
        <v>0</v>
      </c>
      <c r="TR17" s="265">
        <v>0</v>
      </c>
      <c r="TS17" s="264">
        <v>0</v>
      </c>
      <c r="TT17" s="264">
        <v>0</v>
      </c>
      <c r="TU17" s="266">
        <v>0</v>
      </c>
      <c r="TV17" s="264">
        <v>488094.49200000003</v>
      </c>
      <c r="TW17" s="264">
        <v>671160.86600000004</v>
      </c>
      <c r="TX17" s="265">
        <v>-0.27276079889914201</v>
      </c>
      <c r="TY17" s="264">
        <v>2889978.8730000001</v>
      </c>
      <c r="TZ17" s="264">
        <v>3305883.87</v>
      </c>
      <c r="UA17" s="265">
        <v>-0.125807503637446</v>
      </c>
      <c r="UB17" s="264">
        <v>3711465.5720000002</v>
      </c>
      <c r="UC17" s="264">
        <v>4136983.9789999998</v>
      </c>
      <c r="UD17" s="265">
        <v>-0.102857156121464</v>
      </c>
      <c r="UE17" s="264">
        <v>0</v>
      </c>
      <c r="UF17" s="264">
        <v>0</v>
      </c>
      <c r="UG17" s="265">
        <v>0</v>
      </c>
      <c r="UH17" s="264">
        <v>0</v>
      </c>
      <c r="UI17" s="264">
        <v>0</v>
      </c>
      <c r="UJ17" s="265">
        <v>0</v>
      </c>
      <c r="UK17" s="264">
        <v>0</v>
      </c>
      <c r="UL17" s="264">
        <v>0</v>
      </c>
      <c r="UM17" s="265">
        <v>0</v>
      </c>
      <c r="UN17" s="264">
        <v>0</v>
      </c>
      <c r="UO17" s="264">
        <v>0</v>
      </c>
      <c r="UP17" s="265">
        <v>0</v>
      </c>
      <c r="UQ17" s="264">
        <v>0</v>
      </c>
      <c r="UR17" s="264">
        <v>0</v>
      </c>
      <c r="US17" s="265">
        <v>0</v>
      </c>
      <c r="UT17" s="264">
        <v>0</v>
      </c>
      <c r="UU17" s="264">
        <v>0</v>
      </c>
      <c r="UV17" s="265">
        <v>0</v>
      </c>
      <c r="UW17" s="264">
        <v>0</v>
      </c>
      <c r="UX17" s="264">
        <v>0</v>
      </c>
      <c r="UY17" s="265">
        <v>0</v>
      </c>
      <c r="UZ17" s="264">
        <v>0</v>
      </c>
      <c r="VA17" s="264">
        <v>0</v>
      </c>
      <c r="VB17" s="265">
        <v>0</v>
      </c>
      <c r="VC17" s="264">
        <v>0</v>
      </c>
      <c r="VD17" s="264">
        <v>0</v>
      </c>
      <c r="VE17" s="265">
        <v>0</v>
      </c>
      <c r="VF17" s="264">
        <v>0</v>
      </c>
      <c r="VG17" s="264">
        <v>0</v>
      </c>
      <c r="VH17" s="265">
        <v>0</v>
      </c>
      <c r="VI17" s="264">
        <v>0</v>
      </c>
      <c r="VJ17" s="264">
        <v>0</v>
      </c>
      <c r="VK17" s="265">
        <v>0</v>
      </c>
      <c r="VL17" s="264">
        <v>0</v>
      </c>
      <c r="VM17" s="264">
        <v>0</v>
      </c>
      <c r="VN17" s="266">
        <v>0</v>
      </c>
    </row>
    <row r="18" spans="1:586">
      <c r="A18" s="270" t="s">
        <v>8</v>
      </c>
      <c r="B18" s="264">
        <v>318107.864</v>
      </c>
      <c r="C18" s="264">
        <v>339895.69699999999</v>
      </c>
      <c r="D18" s="265">
        <v>-6.4101526416205395E-2</v>
      </c>
      <c r="E18" s="264">
        <v>2465840.8480000002</v>
      </c>
      <c r="F18" s="264">
        <v>2544673.031</v>
      </c>
      <c r="G18" s="265">
        <v>-3.0979297552039702E-2</v>
      </c>
      <c r="H18" s="264">
        <v>3507759.5580000002</v>
      </c>
      <c r="I18" s="264">
        <v>3937191.2149999999</v>
      </c>
      <c r="J18" s="265">
        <v>-0.109070561613554</v>
      </c>
      <c r="K18" s="264">
        <v>0</v>
      </c>
      <c r="L18" s="264">
        <v>0</v>
      </c>
      <c r="M18" s="265">
        <v>0</v>
      </c>
      <c r="N18" s="264">
        <v>0</v>
      </c>
      <c r="O18" s="264">
        <v>0</v>
      </c>
      <c r="P18" s="265">
        <v>0</v>
      </c>
      <c r="Q18" s="264">
        <v>0</v>
      </c>
      <c r="R18" s="264">
        <v>0</v>
      </c>
      <c r="S18" s="265">
        <v>0</v>
      </c>
      <c r="T18" s="264">
        <v>0</v>
      </c>
      <c r="U18" s="264">
        <v>0</v>
      </c>
      <c r="V18" s="265">
        <v>0</v>
      </c>
      <c r="W18" s="264">
        <v>0</v>
      </c>
      <c r="X18" s="264">
        <v>0</v>
      </c>
      <c r="Y18" s="265">
        <v>0</v>
      </c>
      <c r="Z18" s="264">
        <v>0</v>
      </c>
      <c r="AA18" s="264">
        <v>0</v>
      </c>
      <c r="AB18" s="265">
        <v>0</v>
      </c>
      <c r="AC18" s="264">
        <v>289.92599999999999</v>
      </c>
      <c r="AD18" s="264">
        <v>92.055000000000007</v>
      </c>
      <c r="AE18" s="265">
        <v>2.1494867198957102</v>
      </c>
      <c r="AF18" s="264">
        <v>792.74099999999999</v>
      </c>
      <c r="AG18" s="264">
        <v>1018.2190000000001</v>
      </c>
      <c r="AH18" s="265">
        <v>-0.22144352050001001</v>
      </c>
      <c r="AI18" s="264">
        <v>1351.8340000000001</v>
      </c>
      <c r="AJ18" s="264">
        <v>1426.66</v>
      </c>
      <c r="AK18" s="265">
        <v>-5.2448375926990302E-2</v>
      </c>
      <c r="AL18" s="264">
        <v>1328.914</v>
      </c>
      <c r="AM18" s="264">
        <v>374.827</v>
      </c>
      <c r="AN18" s="265">
        <v>2.54540628076419</v>
      </c>
      <c r="AO18" s="264">
        <v>4723.4949999999999</v>
      </c>
      <c r="AP18" s="264">
        <v>5201.1869999999999</v>
      </c>
      <c r="AQ18" s="265">
        <v>-9.1842881249991598E-2</v>
      </c>
      <c r="AR18" s="264">
        <v>6490.2659999999996</v>
      </c>
      <c r="AS18" s="264">
        <v>8196.8439999999991</v>
      </c>
      <c r="AT18" s="266">
        <v>-0.20819939967138601</v>
      </c>
      <c r="AU18" s="264">
        <v>293494.87599999999</v>
      </c>
      <c r="AV18" s="264">
        <v>284691.75</v>
      </c>
      <c r="AW18" s="265">
        <v>3.09216055611027E-2</v>
      </c>
      <c r="AX18" s="264">
        <v>2759335.7239999999</v>
      </c>
      <c r="AY18" s="264">
        <v>2829364.781</v>
      </c>
      <c r="AZ18" s="265">
        <v>-2.4750805364605302E-2</v>
      </c>
      <c r="BA18" s="264">
        <v>3516562.6839999999</v>
      </c>
      <c r="BB18" s="264">
        <v>3881228.6379999998</v>
      </c>
      <c r="BC18" s="265">
        <v>-9.3956318478550793E-2</v>
      </c>
      <c r="BD18" s="264">
        <v>0</v>
      </c>
      <c r="BE18" s="264">
        <v>0</v>
      </c>
      <c r="BF18" s="265">
        <v>0</v>
      </c>
      <c r="BG18" s="264">
        <v>0</v>
      </c>
      <c r="BH18" s="264">
        <v>0</v>
      </c>
      <c r="BI18" s="265">
        <v>0</v>
      </c>
      <c r="BJ18" s="264">
        <v>0</v>
      </c>
      <c r="BK18" s="264">
        <v>0</v>
      </c>
      <c r="BL18" s="265">
        <v>0</v>
      </c>
      <c r="BM18" s="264">
        <v>0</v>
      </c>
      <c r="BN18" s="264">
        <v>0</v>
      </c>
      <c r="BO18" s="265">
        <v>0</v>
      </c>
      <c r="BP18" s="264">
        <v>0</v>
      </c>
      <c r="BQ18" s="264">
        <v>0</v>
      </c>
      <c r="BR18" s="265">
        <v>0</v>
      </c>
      <c r="BS18" s="264">
        <v>0</v>
      </c>
      <c r="BT18" s="264">
        <v>0</v>
      </c>
      <c r="BU18" s="265">
        <v>0</v>
      </c>
      <c r="BV18" s="264">
        <v>364.81299999999999</v>
      </c>
      <c r="BW18" s="264">
        <v>141.28100000000001</v>
      </c>
      <c r="BX18" s="265">
        <v>1.5821801940813001</v>
      </c>
      <c r="BY18" s="264">
        <v>1157.5540000000001</v>
      </c>
      <c r="BZ18" s="264">
        <v>1159.5</v>
      </c>
      <c r="CA18" s="265">
        <v>-1.67830961621381E-3</v>
      </c>
      <c r="CB18" s="264">
        <v>1575.366</v>
      </c>
      <c r="CC18" s="264">
        <v>1496.0170000000001</v>
      </c>
      <c r="CD18" s="265">
        <v>5.3040172671834598E-2</v>
      </c>
      <c r="CE18" s="264">
        <v>1110.175</v>
      </c>
      <c r="CF18" s="264">
        <v>372.11700000000002</v>
      </c>
      <c r="CG18" s="265">
        <v>1.98340306946471</v>
      </c>
      <c r="CH18" s="264">
        <v>5833.67</v>
      </c>
      <c r="CI18" s="264">
        <v>5573.3040000000001</v>
      </c>
      <c r="CJ18" s="265">
        <v>4.67166334368267E-2</v>
      </c>
      <c r="CK18" s="264">
        <v>7228.3239999999996</v>
      </c>
      <c r="CL18" s="264">
        <v>7854.1490000000003</v>
      </c>
      <c r="CM18" s="266">
        <v>-7.9680815833771498E-2</v>
      </c>
      <c r="CN18" s="264">
        <v>275041.72200000001</v>
      </c>
      <c r="CO18" s="264">
        <v>262956.31199999998</v>
      </c>
      <c r="CP18" s="265">
        <v>4.5959763840922901E-2</v>
      </c>
      <c r="CQ18" s="264">
        <v>3034377.446</v>
      </c>
      <c r="CR18" s="264">
        <v>3092321.0929999999</v>
      </c>
      <c r="CS18" s="265">
        <v>-1.87379140966848E-2</v>
      </c>
      <c r="CT18" s="264">
        <v>3528648.094</v>
      </c>
      <c r="CU18" s="264">
        <v>3777601.4130000002</v>
      </c>
      <c r="CV18" s="265">
        <v>-6.5902484614514201E-2</v>
      </c>
      <c r="CW18" s="264">
        <v>0</v>
      </c>
      <c r="CX18" s="264">
        <v>0</v>
      </c>
      <c r="CY18" s="265">
        <v>0</v>
      </c>
      <c r="CZ18" s="264">
        <v>0</v>
      </c>
      <c r="DA18" s="264">
        <v>0</v>
      </c>
      <c r="DB18" s="265">
        <v>0</v>
      </c>
      <c r="DC18" s="264">
        <v>0</v>
      </c>
      <c r="DD18" s="264">
        <v>0</v>
      </c>
      <c r="DE18" s="265">
        <v>0</v>
      </c>
      <c r="DF18" s="264">
        <v>0</v>
      </c>
      <c r="DG18" s="264">
        <v>0</v>
      </c>
      <c r="DH18" s="265">
        <v>0</v>
      </c>
      <c r="DI18" s="264">
        <v>0</v>
      </c>
      <c r="DJ18" s="264">
        <v>0</v>
      </c>
      <c r="DK18" s="265">
        <v>0</v>
      </c>
      <c r="DL18" s="264">
        <v>0</v>
      </c>
      <c r="DM18" s="264">
        <v>0</v>
      </c>
      <c r="DN18" s="265">
        <v>0</v>
      </c>
      <c r="DO18" s="264">
        <v>349.95</v>
      </c>
      <c r="DP18" s="264">
        <v>148.01499999999999</v>
      </c>
      <c r="DQ18" s="265">
        <v>1.36428740330372</v>
      </c>
      <c r="DR18" s="264">
        <v>1507.5039999999999</v>
      </c>
      <c r="DS18" s="264">
        <v>1307.5150000000001</v>
      </c>
      <c r="DT18" s="265">
        <v>0.15295350340149</v>
      </c>
      <c r="DU18" s="264">
        <v>1777.3009999999999</v>
      </c>
      <c r="DV18" s="264">
        <v>1547.04</v>
      </c>
      <c r="DW18" s="265">
        <v>0.148839719722826</v>
      </c>
      <c r="DX18" s="264">
        <v>1102.847</v>
      </c>
      <c r="DY18" s="264">
        <v>524.73299999999995</v>
      </c>
      <c r="DZ18" s="265">
        <v>1.10172983212415</v>
      </c>
      <c r="EA18" s="264">
        <v>6936.5169999999998</v>
      </c>
      <c r="EB18" s="264">
        <v>6098.0370000000003</v>
      </c>
      <c r="EC18" s="265">
        <v>0.13749998565112001</v>
      </c>
      <c r="ED18" s="264">
        <v>7806.4380000000001</v>
      </c>
      <c r="EE18" s="264">
        <v>7647.5540000000001</v>
      </c>
      <c r="EF18" s="266">
        <v>2.0775793149025199E-2</v>
      </c>
      <c r="EG18" s="264">
        <v>305056.35200000001</v>
      </c>
      <c r="EH18" s="264">
        <v>239315.90700000001</v>
      </c>
      <c r="EI18" s="265">
        <v>0.274701526631073</v>
      </c>
      <c r="EJ18" s="264">
        <v>3339433.798</v>
      </c>
      <c r="EK18" s="264">
        <v>3331637</v>
      </c>
      <c r="EL18" s="265">
        <v>2.3402303432216499E-3</v>
      </c>
      <c r="EM18" s="264">
        <v>3594388.5389999999</v>
      </c>
      <c r="EN18" s="264">
        <v>3651898.6639999999</v>
      </c>
      <c r="EO18" s="265">
        <v>-1.5748006801757301E-2</v>
      </c>
      <c r="EP18" s="264">
        <v>0</v>
      </c>
      <c r="EQ18" s="264">
        <v>0</v>
      </c>
      <c r="ER18" s="265">
        <v>0</v>
      </c>
      <c r="ES18" s="264">
        <v>0</v>
      </c>
      <c r="ET18" s="264">
        <v>0</v>
      </c>
      <c r="EU18" s="265">
        <v>0</v>
      </c>
      <c r="EV18" s="264">
        <v>0</v>
      </c>
      <c r="EW18" s="264">
        <v>0</v>
      </c>
      <c r="EX18" s="265">
        <v>0</v>
      </c>
      <c r="EY18" s="264">
        <v>0</v>
      </c>
      <c r="EZ18" s="264">
        <v>0</v>
      </c>
      <c r="FA18" s="265">
        <v>0</v>
      </c>
      <c r="FB18" s="264">
        <v>0</v>
      </c>
      <c r="FC18" s="264">
        <v>0</v>
      </c>
      <c r="FD18" s="265">
        <v>0</v>
      </c>
      <c r="FE18" s="264">
        <v>0</v>
      </c>
      <c r="FF18" s="264">
        <v>0</v>
      </c>
      <c r="FG18" s="265">
        <v>0</v>
      </c>
      <c r="FH18" s="264">
        <v>270.39800000000002</v>
      </c>
      <c r="FI18" s="264">
        <v>143.54</v>
      </c>
      <c r="FJ18" s="265">
        <v>0.88378152431377999</v>
      </c>
      <c r="FK18" s="264">
        <v>1777.902</v>
      </c>
      <c r="FL18" s="264">
        <v>1451.0550000000001</v>
      </c>
      <c r="FM18" s="265">
        <v>0.22524783691865599</v>
      </c>
      <c r="FN18" s="264">
        <v>1904.1590000000001</v>
      </c>
      <c r="FO18" s="264">
        <v>1595.5519999999999</v>
      </c>
      <c r="FP18" s="265">
        <v>0.193417074467018</v>
      </c>
      <c r="FQ18" s="264">
        <v>1177.5519999999999</v>
      </c>
      <c r="FR18" s="264">
        <v>424.54199999999997</v>
      </c>
      <c r="FS18" s="265">
        <v>1.77369965751327</v>
      </c>
      <c r="FT18" s="264">
        <v>8114.0690000000004</v>
      </c>
      <c r="FU18" s="264">
        <v>6522.5789999999997</v>
      </c>
      <c r="FV18" s="265">
        <v>0.24399704472724701</v>
      </c>
      <c r="FW18" s="264">
        <v>8559.4480000000003</v>
      </c>
      <c r="FX18" s="264">
        <v>7307.1109999999999</v>
      </c>
      <c r="FY18" s="266">
        <v>0.17138606488939301</v>
      </c>
      <c r="FZ18" s="264">
        <v>341077.48300000001</v>
      </c>
      <c r="GA18" s="264">
        <v>254954.74100000001</v>
      </c>
      <c r="GB18" s="265">
        <v>0.33779619732586202</v>
      </c>
      <c r="GC18" s="264">
        <v>3680511.281</v>
      </c>
      <c r="GD18" s="264">
        <v>3586591.7409999999</v>
      </c>
      <c r="GE18" s="265">
        <v>2.61862923862679E-2</v>
      </c>
      <c r="GF18" s="264">
        <v>3680511.281</v>
      </c>
      <c r="GG18" s="264">
        <v>3586591.7409999999</v>
      </c>
      <c r="GH18" s="265">
        <v>2.61862923862679E-2</v>
      </c>
      <c r="GI18" s="264">
        <v>0</v>
      </c>
      <c r="GJ18" s="264">
        <v>0</v>
      </c>
      <c r="GK18" s="265">
        <v>0</v>
      </c>
      <c r="GL18" s="264">
        <v>0</v>
      </c>
      <c r="GM18" s="264">
        <v>0</v>
      </c>
      <c r="GN18" s="265">
        <v>0</v>
      </c>
      <c r="GO18" s="264">
        <v>0</v>
      </c>
      <c r="GP18" s="264">
        <v>0</v>
      </c>
      <c r="GQ18" s="265">
        <v>0</v>
      </c>
      <c r="GR18" s="264">
        <v>0</v>
      </c>
      <c r="GS18" s="264">
        <v>0</v>
      </c>
      <c r="GT18" s="265">
        <v>0</v>
      </c>
      <c r="GU18" s="264">
        <v>0</v>
      </c>
      <c r="GV18" s="264">
        <v>0</v>
      </c>
      <c r="GW18" s="265">
        <v>0</v>
      </c>
      <c r="GX18" s="264">
        <v>0</v>
      </c>
      <c r="GY18" s="264">
        <v>0</v>
      </c>
      <c r="GZ18" s="265">
        <v>0</v>
      </c>
      <c r="HA18" s="264">
        <v>230.001</v>
      </c>
      <c r="HB18" s="264">
        <v>126.25700000000001</v>
      </c>
      <c r="HC18" s="265">
        <v>0.82168909446604899</v>
      </c>
      <c r="HD18" s="264">
        <v>2007.903</v>
      </c>
      <c r="HE18" s="264">
        <v>1577.3119999999999</v>
      </c>
      <c r="HF18" s="265">
        <v>0.27299037856809599</v>
      </c>
      <c r="HG18" s="264">
        <v>2007.903</v>
      </c>
      <c r="HH18" s="264">
        <v>1577.3119999999999</v>
      </c>
      <c r="HI18" s="265">
        <v>0.27299037856809599</v>
      </c>
      <c r="HJ18" s="264">
        <v>1130.4849999999999</v>
      </c>
      <c r="HK18" s="264">
        <v>445.37900000000002</v>
      </c>
      <c r="HL18" s="265">
        <v>1.5382539365349499</v>
      </c>
      <c r="HM18" s="264">
        <v>9244.5540000000001</v>
      </c>
      <c r="HN18" s="264">
        <v>6967.9579999999996</v>
      </c>
      <c r="HO18" s="265">
        <v>0.326723553729802</v>
      </c>
      <c r="HP18" s="264">
        <v>9244.5540000000001</v>
      </c>
      <c r="HQ18" s="264">
        <v>6967.9579999999996</v>
      </c>
      <c r="HR18" s="266">
        <v>0.326723553729802</v>
      </c>
      <c r="HS18" s="264">
        <v>339198.63400000002</v>
      </c>
      <c r="HT18" s="264">
        <v>282919.34499999997</v>
      </c>
      <c r="HU18" s="265">
        <v>0.19892343876308599</v>
      </c>
      <c r="HV18" s="264">
        <v>339198.63400000002</v>
      </c>
      <c r="HW18" s="264">
        <v>282919.34499999997</v>
      </c>
      <c r="HX18" s="265">
        <v>0.19892343876308599</v>
      </c>
      <c r="HY18" s="264">
        <v>3736790.57</v>
      </c>
      <c r="HZ18" s="264">
        <v>3578650.3280000002</v>
      </c>
      <c r="IA18" s="265">
        <v>4.4189911700140902E-2</v>
      </c>
      <c r="IB18" s="264">
        <v>0</v>
      </c>
      <c r="IC18" s="264">
        <v>0</v>
      </c>
      <c r="ID18" s="265">
        <v>0</v>
      </c>
      <c r="IE18" s="264">
        <v>0</v>
      </c>
      <c r="IF18" s="264">
        <v>0</v>
      </c>
      <c r="IG18" s="265">
        <v>0</v>
      </c>
      <c r="IH18" s="264">
        <v>0</v>
      </c>
      <c r="II18" s="264">
        <v>0</v>
      </c>
      <c r="IJ18" s="265">
        <v>0</v>
      </c>
      <c r="IK18" s="264">
        <v>0</v>
      </c>
      <c r="IL18" s="264">
        <v>0</v>
      </c>
      <c r="IM18" s="265">
        <v>0</v>
      </c>
      <c r="IN18" s="264">
        <v>0</v>
      </c>
      <c r="IO18" s="264">
        <v>0</v>
      </c>
      <c r="IP18" s="265">
        <v>0</v>
      </c>
      <c r="IQ18" s="264">
        <v>0</v>
      </c>
      <c r="IR18" s="264">
        <v>0</v>
      </c>
      <c r="IS18" s="265">
        <v>0</v>
      </c>
      <c r="IT18" s="264">
        <v>256.185</v>
      </c>
      <c r="IU18" s="264">
        <v>104.23</v>
      </c>
      <c r="IV18" s="265">
        <v>1.45788160798235</v>
      </c>
      <c r="IW18" s="264">
        <v>256.185</v>
      </c>
      <c r="IX18" s="264">
        <v>104.23</v>
      </c>
      <c r="IY18" s="265">
        <v>1.45788160798235</v>
      </c>
      <c r="IZ18" s="264">
        <v>2159.8580000000002</v>
      </c>
      <c r="JA18" s="264">
        <v>1570.8</v>
      </c>
      <c r="JB18" s="265">
        <v>0.37500509294626999</v>
      </c>
      <c r="JC18" s="264">
        <v>1127.931</v>
      </c>
      <c r="JD18" s="264">
        <v>500.13400000000001</v>
      </c>
      <c r="JE18" s="265">
        <v>1.2552575909656201</v>
      </c>
      <c r="JF18" s="264">
        <v>1127.931</v>
      </c>
      <c r="JG18" s="264">
        <v>500.13400000000001</v>
      </c>
      <c r="JH18" s="265">
        <v>1.2552575909656201</v>
      </c>
      <c r="JI18" s="264">
        <v>9872.3510000000006</v>
      </c>
      <c r="JJ18" s="264">
        <v>6683.9589999999998</v>
      </c>
      <c r="JK18" s="266">
        <v>0.477021477839706</v>
      </c>
      <c r="JL18" s="264">
        <v>328109.96600000001</v>
      </c>
      <c r="JM18" s="264">
        <v>257937.51699999999</v>
      </c>
      <c r="JN18" s="265">
        <v>0.27205212260766198</v>
      </c>
      <c r="JO18" s="264">
        <v>667308.6</v>
      </c>
      <c r="JP18" s="264">
        <v>540856.86199999996</v>
      </c>
      <c r="JQ18" s="265">
        <v>0.233798897424362</v>
      </c>
      <c r="JR18" s="264">
        <v>3806963.0189999999</v>
      </c>
      <c r="JS18" s="264">
        <v>3480080.8169999998</v>
      </c>
      <c r="JT18" s="265">
        <v>9.3929485891016906E-2</v>
      </c>
      <c r="JU18" s="264">
        <v>0</v>
      </c>
      <c r="JV18" s="264">
        <v>0</v>
      </c>
      <c r="JW18" s="265">
        <v>0</v>
      </c>
      <c r="JX18" s="264">
        <v>0</v>
      </c>
      <c r="JY18" s="264">
        <v>0</v>
      </c>
      <c r="JZ18" s="265">
        <v>0</v>
      </c>
      <c r="KA18" s="264">
        <v>0</v>
      </c>
      <c r="KB18" s="264">
        <v>0</v>
      </c>
      <c r="KC18" s="265">
        <v>0</v>
      </c>
      <c r="KD18" s="264">
        <v>0</v>
      </c>
      <c r="KE18" s="264">
        <v>0</v>
      </c>
      <c r="KF18" s="265">
        <v>0</v>
      </c>
      <c r="KG18" s="264">
        <v>0</v>
      </c>
      <c r="KH18" s="264">
        <v>0</v>
      </c>
      <c r="KI18" s="265">
        <v>0</v>
      </c>
      <c r="KJ18" s="264">
        <v>0</v>
      </c>
      <c r="KK18" s="264">
        <v>0</v>
      </c>
      <c r="KL18" s="265">
        <v>0</v>
      </c>
      <c r="KM18" s="264">
        <v>257.28500000000003</v>
      </c>
      <c r="KN18" s="264">
        <v>39.53</v>
      </c>
      <c r="KO18" s="265">
        <v>5.5086010624841899</v>
      </c>
      <c r="KP18" s="264">
        <v>513.47</v>
      </c>
      <c r="KQ18" s="264">
        <v>143.76</v>
      </c>
      <c r="KR18" s="265">
        <v>2.57171675013912</v>
      </c>
      <c r="KS18" s="264">
        <v>2377.6129999999998</v>
      </c>
      <c r="KT18" s="264">
        <v>1450.6669999999999</v>
      </c>
      <c r="KU18" s="265">
        <v>0.63897917302868301</v>
      </c>
      <c r="KV18" s="264">
        <v>1179.675</v>
      </c>
      <c r="KW18" s="264">
        <v>499.44299999999998</v>
      </c>
      <c r="KX18" s="265">
        <v>1.36198124710928</v>
      </c>
      <c r="KY18" s="264">
        <v>2307.6060000000002</v>
      </c>
      <c r="KZ18" s="264">
        <v>999.577</v>
      </c>
      <c r="LA18" s="265">
        <v>1.30858253041036</v>
      </c>
      <c r="LB18" s="264">
        <v>10552.583000000001</v>
      </c>
      <c r="LC18" s="264">
        <v>6472.3149999999996</v>
      </c>
      <c r="LD18" s="266">
        <v>0.63041863691739397</v>
      </c>
      <c r="LE18" s="264">
        <v>285814.77899999998</v>
      </c>
      <c r="LF18" s="264">
        <v>309637.90999999997</v>
      </c>
      <c r="LG18" s="265">
        <v>-7.6938676533503406E-2</v>
      </c>
      <c r="LH18" s="264">
        <v>953123.37899999996</v>
      </c>
      <c r="LI18" s="264">
        <v>850494.772</v>
      </c>
      <c r="LJ18" s="265">
        <v>0.120669297894285</v>
      </c>
      <c r="LK18" s="264">
        <v>3783139.8879999998</v>
      </c>
      <c r="LL18" s="264">
        <v>3482353.14</v>
      </c>
      <c r="LM18" s="265">
        <v>8.6374567973884403E-2</v>
      </c>
      <c r="LN18" s="264">
        <v>0</v>
      </c>
      <c r="LO18" s="264">
        <v>0</v>
      </c>
      <c r="LP18" s="265">
        <v>0</v>
      </c>
      <c r="LQ18" s="264">
        <v>0</v>
      </c>
      <c r="LR18" s="264">
        <v>0</v>
      </c>
      <c r="LS18" s="265">
        <v>0</v>
      </c>
      <c r="LT18" s="264">
        <v>0</v>
      </c>
      <c r="LU18" s="264">
        <v>0</v>
      </c>
      <c r="LV18" s="265">
        <v>0</v>
      </c>
      <c r="LW18" s="264">
        <v>0</v>
      </c>
      <c r="LX18" s="264">
        <v>0</v>
      </c>
      <c r="LY18" s="265">
        <v>0</v>
      </c>
      <c r="LZ18" s="264">
        <v>0</v>
      </c>
      <c r="MA18" s="264">
        <v>0</v>
      </c>
      <c r="MB18" s="265">
        <v>0</v>
      </c>
      <c r="MC18" s="264">
        <v>0</v>
      </c>
      <c r="MD18" s="264">
        <v>0</v>
      </c>
      <c r="ME18" s="265">
        <v>0</v>
      </c>
      <c r="MF18" s="264">
        <v>271.65699999999998</v>
      </c>
      <c r="MG18" s="264">
        <v>40.002000000000002</v>
      </c>
      <c r="MH18" s="265">
        <v>5.7910854457277097</v>
      </c>
      <c r="MI18" s="264">
        <v>785.12699999999995</v>
      </c>
      <c r="MJ18" s="264">
        <v>183.762</v>
      </c>
      <c r="MK18" s="265">
        <v>3.2725209782218299</v>
      </c>
      <c r="ML18" s="264">
        <v>2609.268</v>
      </c>
      <c r="MM18" s="264">
        <v>1319.317</v>
      </c>
      <c r="MN18" s="265">
        <v>0.97774151322237202</v>
      </c>
      <c r="MO18" s="264">
        <v>1428.672</v>
      </c>
      <c r="MP18" s="264">
        <v>578.39200000000005</v>
      </c>
      <c r="MQ18" s="265">
        <v>1.47007565803123</v>
      </c>
      <c r="MR18" s="264">
        <v>3736.2779999999998</v>
      </c>
      <c r="MS18" s="264">
        <v>1577.9690000000001</v>
      </c>
      <c r="MT18" s="265">
        <v>1.3677765532782999</v>
      </c>
      <c r="MU18" s="264">
        <v>11402.862999999999</v>
      </c>
      <c r="MV18" s="264">
        <v>6312.2790000000005</v>
      </c>
      <c r="MW18" s="266">
        <v>0.80645738250796595</v>
      </c>
      <c r="MX18" s="264">
        <v>295248.56199999998</v>
      </c>
      <c r="MY18" s="264">
        <v>304122.23999999999</v>
      </c>
      <c r="MZ18" s="265">
        <v>-2.91779976367398E-2</v>
      </c>
      <c r="NA18" s="264">
        <v>1248371.9410000001</v>
      </c>
      <c r="NB18" s="264">
        <v>1154617.0120000001</v>
      </c>
      <c r="NC18" s="265">
        <v>8.1200023926202097E-2</v>
      </c>
      <c r="ND18" s="264">
        <v>3774266.21</v>
      </c>
      <c r="NE18" s="264">
        <v>3514095.6409999998</v>
      </c>
      <c r="NF18" s="265">
        <v>7.4036280050124997E-2</v>
      </c>
      <c r="NG18" s="264">
        <v>0</v>
      </c>
      <c r="NH18" s="264">
        <v>0</v>
      </c>
      <c r="NI18" s="265">
        <v>0</v>
      </c>
      <c r="NJ18" s="264">
        <v>0</v>
      </c>
      <c r="NK18" s="264">
        <v>0</v>
      </c>
      <c r="NL18" s="265">
        <v>0</v>
      </c>
      <c r="NM18" s="264">
        <v>0</v>
      </c>
      <c r="NN18" s="264">
        <v>0</v>
      </c>
      <c r="NO18" s="265">
        <v>0</v>
      </c>
      <c r="NP18" s="264">
        <v>0</v>
      </c>
      <c r="NQ18" s="264">
        <v>0</v>
      </c>
      <c r="NR18" s="265">
        <v>0</v>
      </c>
      <c r="NS18" s="264">
        <v>0</v>
      </c>
      <c r="NT18" s="264">
        <v>0</v>
      </c>
      <c r="NU18" s="265">
        <v>0</v>
      </c>
      <c r="NV18" s="264">
        <v>0</v>
      </c>
      <c r="NW18" s="264">
        <v>0</v>
      </c>
      <c r="NX18" s="265">
        <v>0</v>
      </c>
      <c r="NY18" s="264">
        <v>216.173</v>
      </c>
      <c r="NZ18" s="264">
        <v>15.544</v>
      </c>
      <c r="OA18" s="265">
        <v>12.9071667524447</v>
      </c>
      <c r="OB18" s="264">
        <v>1001.3</v>
      </c>
      <c r="OC18" s="264">
        <v>199.30600000000001</v>
      </c>
      <c r="OD18" s="265">
        <v>4.0239330476754303</v>
      </c>
      <c r="OE18" s="264">
        <v>2809.8969999999999</v>
      </c>
      <c r="OF18" s="264">
        <v>1237.213</v>
      </c>
      <c r="OG18" s="265">
        <v>1.2711505617868499</v>
      </c>
      <c r="OH18" s="264">
        <v>1436.1379999999999</v>
      </c>
      <c r="OI18" s="264">
        <v>264.24700000000001</v>
      </c>
      <c r="OJ18" s="265">
        <v>4.4348318050914504</v>
      </c>
      <c r="OK18" s="264">
        <v>5172.4160000000002</v>
      </c>
      <c r="OL18" s="264">
        <v>1842.2159999999999</v>
      </c>
      <c r="OM18" s="265">
        <v>1.8077141876956899</v>
      </c>
      <c r="ON18" s="264">
        <v>12574.754000000001</v>
      </c>
      <c r="OO18" s="264">
        <v>5945.5739999999996</v>
      </c>
      <c r="OP18" s="266">
        <v>1.1149772923522601</v>
      </c>
      <c r="OQ18" s="264">
        <v>324890.315</v>
      </c>
      <c r="OR18" s="264">
        <v>310961.84700000001</v>
      </c>
      <c r="OS18" s="265">
        <v>4.4791565699698201E-2</v>
      </c>
      <c r="OT18" s="264">
        <v>1573262.2560000001</v>
      </c>
      <c r="OU18" s="264">
        <v>1465578.8589999999</v>
      </c>
      <c r="OV18" s="265">
        <v>7.34749934053191E-2</v>
      </c>
      <c r="OW18" s="264">
        <v>3788194.6779999998</v>
      </c>
      <c r="OX18" s="264">
        <v>3487676.3590000002</v>
      </c>
      <c r="OY18" s="265">
        <v>8.6165770004578604E-2</v>
      </c>
      <c r="OZ18" s="264">
        <v>0</v>
      </c>
      <c r="PA18" s="264">
        <v>0</v>
      </c>
      <c r="PB18" s="265">
        <v>0</v>
      </c>
      <c r="PC18" s="264">
        <v>0</v>
      </c>
      <c r="PD18" s="264">
        <v>0</v>
      </c>
      <c r="PE18" s="265">
        <v>0</v>
      </c>
      <c r="PF18" s="264">
        <v>0</v>
      </c>
      <c r="PG18" s="264">
        <v>0</v>
      </c>
      <c r="PH18" s="265">
        <v>0</v>
      </c>
      <c r="PI18" s="264">
        <v>0</v>
      </c>
      <c r="PJ18" s="264">
        <v>0</v>
      </c>
      <c r="PK18" s="265">
        <v>0</v>
      </c>
      <c r="PL18" s="264">
        <v>0</v>
      </c>
      <c r="PM18" s="264">
        <v>0</v>
      </c>
      <c r="PN18" s="265">
        <v>0</v>
      </c>
      <c r="PO18" s="264">
        <v>0</v>
      </c>
      <c r="PP18" s="264">
        <v>0</v>
      </c>
      <c r="PQ18" s="265">
        <v>0</v>
      </c>
      <c r="PR18" s="264">
        <v>242.977</v>
      </c>
      <c r="PS18" s="264">
        <v>41.384999999999998</v>
      </c>
      <c r="PT18" s="265">
        <v>4.8711368853449297</v>
      </c>
      <c r="PU18" s="264">
        <v>1244.277</v>
      </c>
      <c r="PV18" s="264">
        <v>240.691</v>
      </c>
      <c r="PW18" s="265">
        <v>4.1696033503537704</v>
      </c>
      <c r="PX18" s="264">
        <v>3011.489</v>
      </c>
      <c r="PY18" s="264">
        <v>1134.193</v>
      </c>
      <c r="PZ18" s="265">
        <v>1.6551821427217399</v>
      </c>
      <c r="QA18" s="264">
        <v>1444.0640000000001</v>
      </c>
      <c r="QB18" s="264">
        <v>430.983</v>
      </c>
      <c r="QC18" s="265">
        <v>2.35062867908943</v>
      </c>
      <c r="QD18" s="264">
        <v>6616.48</v>
      </c>
      <c r="QE18" s="264">
        <v>2273.1990000000001</v>
      </c>
      <c r="QF18" s="265">
        <v>1.9106470660949599</v>
      </c>
      <c r="QG18" s="264">
        <v>13587.834999999999</v>
      </c>
      <c r="QH18" s="264">
        <v>5726.0010000000002</v>
      </c>
      <c r="QI18" s="266">
        <v>1.3730060473269201</v>
      </c>
      <c r="QJ18" s="264">
        <v>314315.38799999998</v>
      </c>
      <c r="QK18" s="264">
        <v>329798.53700000001</v>
      </c>
      <c r="QL18" s="265">
        <v>-4.69472943720185E-2</v>
      </c>
      <c r="QM18" s="264">
        <v>1887577.6440000001</v>
      </c>
      <c r="QN18" s="264">
        <v>1795377.3959999999</v>
      </c>
      <c r="QO18" s="265">
        <v>5.1354243517500599E-2</v>
      </c>
      <c r="QP18" s="264">
        <v>3772711.5290000001</v>
      </c>
      <c r="QQ18" s="264">
        <v>3496643.9589999998</v>
      </c>
      <c r="QR18" s="265">
        <v>7.8952153332463804E-2</v>
      </c>
      <c r="QS18" s="264">
        <v>0</v>
      </c>
      <c r="QT18" s="264">
        <v>0</v>
      </c>
      <c r="QU18" s="265">
        <v>0</v>
      </c>
      <c r="QV18" s="264">
        <v>0</v>
      </c>
      <c r="QW18" s="264">
        <v>0</v>
      </c>
      <c r="QX18" s="265">
        <v>0</v>
      </c>
      <c r="QY18" s="264">
        <v>0</v>
      </c>
      <c r="QZ18" s="264">
        <v>0</v>
      </c>
      <c r="RA18" s="265">
        <v>0</v>
      </c>
      <c r="RB18" s="264">
        <v>0</v>
      </c>
      <c r="RC18" s="264">
        <v>0</v>
      </c>
      <c r="RD18" s="265">
        <v>0</v>
      </c>
      <c r="RE18" s="264">
        <v>0</v>
      </c>
      <c r="RF18" s="264">
        <v>0</v>
      </c>
      <c r="RG18" s="265">
        <v>0</v>
      </c>
      <c r="RH18" s="264">
        <v>0</v>
      </c>
      <c r="RI18" s="264">
        <v>0</v>
      </c>
      <c r="RJ18" s="265">
        <v>0</v>
      </c>
      <c r="RK18" s="264">
        <v>253.75800000000001</v>
      </c>
      <c r="RL18" s="264">
        <v>78.099000000000004</v>
      </c>
      <c r="RM18" s="265">
        <v>2.2491837283447902</v>
      </c>
      <c r="RN18" s="264">
        <v>1498.0350000000001</v>
      </c>
      <c r="RO18" s="264">
        <v>318.79000000000002</v>
      </c>
      <c r="RP18" s="265">
        <v>3.69912795257066</v>
      </c>
      <c r="RQ18" s="264">
        <v>3187.1480000000001</v>
      </c>
      <c r="RR18" s="264">
        <v>1072.2260000000001</v>
      </c>
      <c r="RS18" s="265">
        <v>1.97245916439258</v>
      </c>
      <c r="RT18" s="264">
        <v>1280.53</v>
      </c>
      <c r="RU18" s="264">
        <v>497.96199999999999</v>
      </c>
      <c r="RV18" s="265">
        <v>1.57154160357618</v>
      </c>
      <c r="RW18" s="264">
        <v>7897.01</v>
      </c>
      <c r="RX18" s="264">
        <v>2771.1610000000001</v>
      </c>
      <c r="RY18" s="265">
        <v>1.84971172732295</v>
      </c>
      <c r="RZ18" s="264">
        <v>14370.403</v>
      </c>
      <c r="SA18" s="264">
        <v>5558.8320000000003</v>
      </c>
      <c r="SB18" s="266">
        <v>1.5851479231608401</v>
      </c>
      <c r="SC18" s="264">
        <v>349977.79200000002</v>
      </c>
      <c r="SD18" s="264">
        <v>352355.58799999999</v>
      </c>
      <c r="SE18" s="265">
        <v>-6.74828520102848E-3</v>
      </c>
      <c r="SF18" s="264">
        <v>2237555.4360000002</v>
      </c>
      <c r="SG18" s="264">
        <v>2147732.9840000002</v>
      </c>
      <c r="SH18" s="265">
        <v>4.1821982839185201E-2</v>
      </c>
      <c r="SI18" s="264">
        <v>3770333.733</v>
      </c>
      <c r="SJ18" s="264">
        <v>3529547.3909999998</v>
      </c>
      <c r="SK18" s="265">
        <v>6.8220175372621705E-2</v>
      </c>
      <c r="SL18" s="264">
        <v>0</v>
      </c>
      <c r="SM18" s="264">
        <v>0</v>
      </c>
      <c r="SN18" s="265">
        <v>0</v>
      </c>
      <c r="SO18" s="264">
        <v>0</v>
      </c>
      <c r="SP18" s="264">
        <v>0</v>
      </c>
      <c r="SQ18" s="265">
        <v>0</v>
      </c>
      <c r="SR18" s="264">
        <v>0</v>
      </c>
      <c r="SS18" s="264">
        <v>0</v>
      </c>
      <c r="ST18" s="265">
        <v>0</v>
      </c>
      <c r="SU18" s="264">
        <v>0</v>
      </c>
      <c r="SV18" s="264">
        <v>0</v>
      </c>
      <c r="SW18" s="265">
        <v>0</v>
      </c>
      <c r="SX18" s="264">
        <v>0</v>
      </c>
      <c r="SY18" s="264">
        <v>0</v>
      </c>
      <c r="SZ18" s="265">
        <v>0</v>
      </c>
      <c r="TA18" s="264">
        <v>0</v>
      </c>
      <c r="TB18" s="264">
        <v>0</v>
      </c>
      <c r="TC18" s="265">
        <v>0</v>
      </c>
      <c r="TD18" s="264">
        <v>135.33500000000001</v>
      </c>
      <c r="TE18" s="264">
        <v>184.02500000000001</v>
      </c>
      <c r="TF18" s="265">
        <v>-0.26458361635647298</v>
      </c>
      <c r="TG18" s="264">
        <v>1633.37</v>
      </c>
      <c r="TH18" s="264">
        <v>502.815</v>
      </c>
      <c r="TI18" s="265">
        <v>2.2484512196334601</v>
      </c>
      <c r="TJ18" s="264">
        <v>3138.4580000000001</v>
      </c>
      <c r="TK18" s="264">
        <v>1153.963</v>
      </c>
      <c r="TL18" s="265">
        <v>1.7197215162011299</v>
      </c>
      <c r="TM18" s="264">
        <v>1163.9580000000001</v>
      </c>
      <c r="TN18" s="264">
        <v>623.41999999999996</v>
      </c>
      <c r="TO18" s="265">
        <v>0.86705270924898203</v>
      </c>
      <c r="TP18" s="264">
        <v>9060.9680000000008</v>
      </c>
      <c r="TQ18" s="264">
        <v>3394.5810000000001</v>
      </c>
      <c r="TR18" s="265">
        <v>1.6692448935524</v>
      </c>
      <c r="TS18" s="264">
        <v>14910.941000000001</v>
      </c>
      <c r="TT18" s="264">
        <v>5536.1790000000001</v>
      </c>
      <c r="TU18" s="266">
        <v>1.69336323843575</v>
      </c>
      <c r="TV18" s="264">
        <v>335559.56400000001</v>
      </c>
      <c r="TW18" s="264">
        <v>318107.864</v>
      </c>
      <c r="TX18" s="265">
        <v>5.48609511898141E-2</v>
      </c>
      <c r="TY18" s="264">
        <v>2573115</v>
      </c>
      <c r="TZ18" s="264">
        <v>2465840.8480000002</v>
      </c>
      <c r="UA18" s="265">
        <v>4.3504085872779603E-2</v>
      </c>
      <c r="UB18" s="264">
        <v>3787785.4330000002</v>
      </c>
      <c r="UC18" s="264">
        <v>3507759.5580000002</v>
      </c>
      <c r="UD18" s="265">
        <v>7.9830407520765603E-2</v>
      </c>
      <c r="UE18" s="264">
        <v>0</v>
      </c>
      <c r="UF18" s="264">
        <v>0</v>
      </c>
      <c r="UG18" s="265">
        <v>0</v>
      </c>
      <c r="UH18" s="264">
        <v>0</v>
      </c>
      <c r="UI18" s="264">
        <v>0</v>
      </c>
      <c r="UJ18" s="265">
        <v>0</v>
      </c>
      <c r="UK18" s="264">
        <v>0</v>
      </c>
      <c r="UL18" s="264">
        <v>0</v>
      </c>
      <c r="UM18" s="265">
        <v>0</v>
      </c>
      <c r="UN18" s="264">
        <v>0</v>
      </c>
      <c r="UO18" s="264">
        <v>0</v>
      </c>
      <c r="UP18" s="265">
        <v>0</v>
      </c>
      <c r="UQ18" s="264">
        <v>0</v>
      </c>
      <c r="UR18" s="264">
        <v>0</v>
      </c>
      <c r="US18" s="265">
        <v>0</v>
      </c>
      <c r="UT18" s="264">
        <v>0</v>
      </c>
      <c r="UU18" s="264">
        <v>0</v>
      </c>
      <c r="UV18" s="265">
        <v>0</v>
      </c>
      <c r="UW18" s="264">
        <v>62.7</v>
      </c>
      <c r="UX18" s="264">
        <v>289.92599999999999</v>
      </c>
      <c r="UY18" s="265">
        <v>-0.78373791933114001</v>
      </c>
      <c r="UZ18" s="264">
        <v>1696.07</v>
      </c>
      <c r="VA18" s="264">
        <v>792.74099999999999</v>
      </c>
      <c r="VB18" s="265">
        <v>1.13950079534173</v>
      </c>
      <c r="VC18" s="264">
        <v>2911.232</v>
      </c>
      <c r="VD18" s="264">
        <v>1351.8340000000001</v>
      </c>
      <c r="VE18" s="265">
        <v>1.1535425207532899</v>
      </c>
      <c r="VF18" s="264">
        <v>980.14499999999998</v>
      </c>
      <c r="VG18" s="264">
        <v>1328.914</v>
      </c>
      <c r="VH18" s="265">
        <v>-0.26244662935299101</v>
      </c>
      <c r="VI18" s="264">
        <v>10041.112999999999</v>
      </c>
      <c r="VJ18" s="264">
        <v>4723.4949999999999</v>
      </c>
      <c r="VK18" s="265">
        <v>1.1257803808408799</v>
      </c>
      <c r="VL18" s="264">
        <v>14562.172</v>
      </c>
      <c r="VM18" s="264">
        <v>6490.2659999999996</v>
      </c>
      <c r="VN18" s="266">
        <v>1.2436941721649</v>
      </c>
    </row>
    <row r="19" spans="1:586">
      <c r="A19" s="270" t="s">
        <v>9</v>
      </c>
      <c r="B19" s="264">
        <v>1402103.4469999999</v>
      </c>
      <c r="C19" s="264">
        <v>1285929.19</v>
      </c>
      <c r="D19" s="265">
        <v>9.03426548704441E-2</v>
      </c>
      <c r="E19" s="264">
        <v>10788528.543</v>
      </c>
      <c r="F19" s="264">
        <v>12414778.148</v>
      </c>
      <c r="G19" s="265">
        <v>-0.13099304599832801</v>
      </c>
      <c r="H19" s="264">
        <v>15666426.938999999</v>
      </c>
      <c r="I19" s="264">
        <v>16789798.390999999</v>
      </c>
      <c r="J19" s="265">
        <v>-6.6907977441954994E-2</v>
      </c>
      <c r="K19" s="264">
        <v>0</v>
      </c>
      <c r="L19" s="264">
        <v>0</v>
      </c>
      <c r="M19" s="265">
        <v>0</v>
      </c>
      <c r="N19" s="264">
        <v>0</v>
      </c>
      <c r="O19" s="264">
        <v>0</v>
      </c>
      <c r="P19" s="265">
        <v>0</v>
      </c>
      <c r="Q19" s="264">
        <v>0</v>
      </c>
      <c r="R19" s="264">
        <v>0</v>
      </c>
      <c r="S19" s="265">
        <v>0</v>
      </c>
      <c r="T19" s="264">
        <v>0</v>
      </c>
      <c r="U19" s="264">
        <v>0</v>
      </c>
      <c r="V19" s="265">
        <v>0</v>
      </c>
      <c r="W19" s="264">
        <v>0</v>
      </c>
      <c r="X19" s="264">
        <v>0</v>
      </c>
      <c r="Y19" s="265">
        <v>0</v>
      </c>
      <c r="Z19" s="264">
        <v>0</v>
      </c>
      <c r="AA19" s="264">
        <v>0</v>
      </c>
      <c r="AB19" s="265">
        <v>0</v>
      </c>
      <c r="AC19" s="264">
        <v>3124.3510000000001</v>
      </c>
      <c r="AD19" s="264">
        <v>3674.6309999999999</v>
      </c>
      <c r="AE19" s="265">
        <v>-0.14975109065372799</v>
      </c>
      <c r="AF19" s="264">
        <v>26473.962</v>
      </c>
      <c r="AG19" s="264">
        <v>27239.170999999998</v>
      </c>
      <c r="AH19" s="265">
        <v>-2.8092227916921599E-2</v>
      </c>
      <c r="AI19" s="264">
        <v>36243.35</v>
      </c>
      <c r="AJ19" s="264">
        <v>36518.730000000003</v>
      </c>
      <c r="AK19" s="265">
        <v>-7.5407879737328602E-3</v>
      </c>
      <c r="AL19" s="264">
        <v>0</v>
      </c>
      <c r="AM19" s="264">
        <v>0</v>
      </c>
      <c r="AN19" s="265">
        <v>0</v>
      </c>
      <c r="AO19" s="264">
        <v>0</v>
      </c>
      <c r="AP19" s="264">
        <v>0</v>
      </c>
      <c r="AQ19" s="265">
        <v>0</v>
      </c>
      <c r="AR19" s="264">
        <v>0</v>
      </c>
      <c r="AS19" s="264">
        <v>0</v>
      </c>
      <c r="AT19" s="266">
        <v>0</v>
      </c>
      <c r="AU19" s="264">
        <v>1311498.2080000001</v>
      </c>
      <c r="AV19" s="264">
        <v>1442472.2609999999</v>
      </c>
      <c r="AW19" s="265">
        <v>-9.0798316571579496E-2</v>
      </c>
      <c r="AX19" s="264">
        <v>12100026.751</v>
      </c>
      <c r="AY19" s="264">
        <v>13857250.409</v>
      </c>
      <c r="AZ19" s="265">
        <v>-0.12680897047647499</v>
      </c>
      <c r="BA19" s="264">
        <v>15535452.886</v>
      </c>
      <c r="BB19" s="264">
        <v>17495106.316</v>
      </c>
      <c r="BC19" s="265">
        <v>-0.11201151879870599</v>
      </c>
      <c r="BD19" s="264">
        <v>0</v>
      </c>
      <c r="BE19" s="264">
        <v>0</v>
      </c>
      <c r="BF19" s="265">
        <v>0</v>
      </c>
      <c r="BG19" s="264">
        <v>0</v>
      </c>
      <c r="BH19" s="264">
        <v>0</v>
      </c>
      <c r="BI19" s="265">
        <v>0</v>
      </c>
      <c r="BJ19" s="264">
        <v>0</v>
      </c>
      <c r="BK19" s="264">
        <v>0</v>
      </c>
      <c r="BL19" s="265">
        <v>0</v>
      </c>
      <c r="BM19" s="264">
        <v>0</v>
      </c>
      <c r="BN19" s="264">
        <v>0</v>
      </c>
      <c r="BO19" s="265">
        <v>0</v>
      </c>
      <c r="BP19" s="264">
        <v>0</v>
      </c>
      <c r="BQ19" s="264">
        <v>0</v>
      </c>
      <c r="BR19" s="265">
        <v>0</v>
      </c>
      <c r="BS19" s="264">
        <v>0</v>
      </c>
      <c r="BT19" s="264">
        <v>0</v>
      </c>
      <c r="BU19" s="265">
        <v>0</v>
      </c>
      <c r="BV19" s="264">
        <v>2778.902</v>
      </c>
      <c r="BW19" s="264">
        <v>2995.241</v>
      </c>
      <c r="BX19" s="265">
        <v>-7.2227577013001601E-2</v>
      </c>
      <c r="BY19" s="264">
        <v>29252.864000000001</v>
      </c>
      <c r="BZ19" s="264">
        <v>30234.412</v>
      </c>
      <c r="CA19" s="265">
        <v>-3.2464596963221702E-2</v>
      </c>
      <c r="CB19" s="264">
        <v>36027.010999999999</v>
      </c>
      <c r="CC19" s="264">
        <v>37476.658000000003</v>
      </c>
      <c r="CD19" s="265">
        <v>-3.86813306565384E-2</v>
      </c>
      <c r="CE19" s="264">
        <v>0</v>
      </c>
      <c r="CF19" s="264">
        <v>0</v>
      </c>
      <c r="CG19" s="265">
        <v>0</v>
      </c>
      <c r="CH19" s="264">
        <v>0</v>
      </c>
      <c r="CI19" s="264">
        <v>0</v>
      </c>
      <c r="CJ19" s="265">
        <v>0</v>
      </c>
      <c r="CK19" s="264">
        <v>0</v>
      </c>
      <c r="CL19" s="264">
        <v>0</v>
      </c>
      <c r="CM19" s="266">
        <v>0</v>
      </c>
      <c r="CN19" s="264">
        <v>1224063.7609999999</v>
      </c>
      <c r="CO19" s="264">
        <v>1267523.233</v>
      </c>
      <c r="CP19" s="265">
        <v>-3.4286923401900302E-2</v>
      </c>
      <c r="CQ19" s="264">
        <v>13324090.512</v>
      </c>
      <c r="CR19" s="264">
        <v>15124773.642000001</v>
      </c>
      <c r="CS19" s="265">
        <v>-0.119055211841299</v>
      </c>
      <c r="CT19" s="264">
        <v>15491993.414000001</v>
      </c>
      <c r="CU19" s="264">
        <v>17670347.620000001</v>
      </c>
      <c r="CV19" s="265">
        <v>-0.123277382700409</v>
      </c>
      <c r="CW19" s="264">
        <v>0</v>
      </c>
      <c r="CX19" s="264">
        <v>0</v>
      </c>
      <c r="CY19" s="265">
        <v>0</v>
      </c>
      <c r="CZ19" s="264">
        <v>0</v>
      </c>
      <c r="DA19" s="264">
        <v>0</v>
      </c>
      <c r="DB19" s="265">
        <v>0</v>
      </c>
      <c r="DC19" s="264">
        <v>0</v>
      </c>
      <c r="DD19" s="264">
        <v>0</v>
      </c>
      <c r="DE19" s="265">
        <v>0</v>
      </c>
      <c r="DF19" s="264">
        <v>0</v>
      </c>
      <c r="DG19" s="264">
        <v>0</v>
      </c>
      <c r="DH19" s="265">
        <v>0</v>
      </c>
      <c r="DI19" s="264">
        <v>0</v>
      </c>
      <c r="DJ19" s="264">
        <v>0</v>
      </c>
      <c r="DK19" s="265">
        <v>0</v>
      </c>
      <c r="DL19" s="264">
        <v>0</v>
      </c>
      <c r="DM19" s="264">
        <v>0</v>
      </c>
      <c r="DN19" s="265">
        <v>0</v>
      </c>
      <c r="DO19" s="264">
        <v>2285.203</v>
      </c>
      <c r="DP19" s="264">
        <v>1621.069</v>
      </c>
      <c r="DQ19" s="265">
        <v>0.40968891515413602</v>
      </c>
      <c r="DR19" s="264">
        <v>31538.066999999999</v>
      </c>
      <c r="DS19" s="264">
        <v>31855.481</v>
      </c>
      <c r="DT19" s="265">
        <v>-9.9641879524593295E-3</v>
      </c>
      <c r="DU19" s="264">
        <v>36691.144999999997</v>
      </c>
      <c r="DV19" s="264">
        <v>37270.862999999998</v>
      </c>
      <c r="DW19" s="265">
        <v>-1.5554187731043201E-2</v>
      </c>
      <c r="DX19" s="264">
        <v>0</v>
      </c>
      <c r="DY19" s="264">
        <v>0</v>
      </c>
      <c r="DZ19" s="265">
        <v>0</v>
      </c>
      <c r="EA19" s="264">
        <v>0</v>
      </c>
      <c r="EB19" s="264">
        <v>0</v>
      </c>
      <c r="EC19" s="265">
        <v>0</v>
      </c>
      <c r="ED19" s="264">
        <v>0</v>
      </c>
      <c r="EE19" s="264">
        <v>0</v>
      </c>
      <c r="EF19" s="266">
        <v>0</v>
      </c>
      <c r="EG19" s="264">
        <v>1543212.72</v>
      </c>
      <c r="EH19" s="264">
        <v>995962.38300000003</v>
      </c>
      <c r="EI19" s="265">
        <v>0.54946888189852405</v>
      </c>
      <c r="EJ19" s="264">
        <v>14867303.232000001</v>
      </c>
      <c r="EK19" s="264">
        <v>16120736.025</v>
      </c>
      <c r="EL19" s="265">
        <v>-7.7752826611401496E-2</v>
      </c>
      <c r="EM19" s="264">
        <v>16039243.751</v>
      </c>
      <c r="EN19" s="264">
        <v>17217227.431000002</v>
      </c>
      <c r="EO19" s="265">
        <v>-6.8418895244365299E-2</v>
      </c>
      <c r="EP19" s="264">
        <v>0</v>
      </c>
      <c r="EQ19" s="264">
        <v>0</v>
      </c>
      <c r="ER19" s="265">
        <v>0</v>
      </c>
      <c r="ES19" s="264">
        <v>0</v>
      </c>
      <c r="ET19" s="264">
        <v>0</v>
      </c>
      <c r="EU19" s="265">
        <v>0</v>
      </c>
      <c r="EV19" s="264">
        <v>0</v>
      </c>
      <c r="EW19" s="264">
        <v>0</v>
      </c>
      <c r="EX19" s="265">
        <v>0</v>
      </c>
      <c r="EY19" s="264">
        <v>0</v>
      </c>
      <c r="EZ19" s="264">
        <v>0</v>
      </c>
      <c r="FA19" s="265">
        <v>0</v>
      </c>
      <c r="FB19" s="264">
        <v>0</v>
      </c>
      <c r="FC19" s="264">
        <v>0</v>
      </c>
      <c r="FD19" s="265">
        <v>0</v>
      </c>
      <c r="FE19" s="264">
        <v>0</v>
      </c>
      <c r="FF19" s="264">
        <v>0</v>
      </c>
      <c r="FG19" s="265">
        <v>0</v>
      </c>
      <c r="FH19" s="264">
        <v>1879.075</v>
      </c>
      <c r="FI19" s="264">
        <v>1996.5530000000001</v>
      </c>
      <c r="FJ19" s="265">
        <v>-5.8840411449132601E-2</v>
      </c>
      <c r="FK19" s="264">
        <v>33417.142</v>
      </c>
      <c r="FL19" s="264">
        <v>33852.034</v>
      </c>
      <c r="FM19" s="265">
        <v>-1.28468499115888E-2</v>
      </c>
      <c r="FN19" s="264">
        <v>36573.667000000001</v>
      </c>
      <c r="FO19" s="264">
        <v>36725.273000000001</v>
      </c>
      <c r="FP19" s="265">
        <v>-4.1281109060782098E-3</v>
      </c>
      <c r="FQ19" s="264">
        <v>0</v>
      </c>
      <c r="FR19" s="264">
        <v>0</v>
      </c>
      <c r="FS19" s="265">
        <v>0</v>
      </c>
      <c r="FT19" s="264">
        <v>0</v>
      </c>
      <c r="FU19" s="264">
        <v>0</v>
      </c>
      <c r="FV19" s="265">
        <v>0</v>
      </c>
      <c r="FW19" s="264">
        <v>0</v>
      </c>
      <c r="FX19" s="264">
        <v>0</v>
      </c>
      <c r="FY19" s="266">
        <v>0</v>
      </c>
      <c r="FZ19" s="264">
        <v>1506837.5819999999</v>
      </c>
      <c r="GA19" s="264">
        <v>1171940.5190000001</v>
      </c>
      <c r="GB19" s="265">
        <v>0.28576285022192299</v>
      </c>
      <c r="GC19" s="264">
        <v>16374140.813999999</v>
      </c>
      <c r="GD19" s="264">
        <v>17292676.544</v>
      </c>
      <c r="GE19" s="265">
        <v>-5.3117036432321602E-2</v>
      </c>
      <c r="GF19" s="264">
        <v>16374140.813999999</v>
      </c>
      <c r="GG19" s="264">
        <v>17292676.544</v>
      </c>
      <c r="GH19" s="265">
        <v>-5.3117036432321602E-2</v>
      </c>
      <c r="GI19" s="264">
        <v>0</v>
      </c>
      <c r="GJ19" s="264">
        <v>0</v>
      </c>
      <c r="GK19" s="265">
        <v>0</v>
      </c>
      <c r="GL19" s="264">
        <v>0</v>
      </c>
      <c r="GM19" s="264">
        <v>0</v>
      </c>
      <c r="GN19" s="265">
        <v>0</v>
      </c>
      <c r="GO19" s="264">
        <v>0</v>
      </c>
      <c r="GP19" s="264">
        <v>0</v>
      </c>
      <c r="GQ19" s="265">
        <v>0</v>
      </c>
      <c r="GR19" s="264">
        <v>0</v>
      </c>
      <c r="GS19" s="264">
        <v>0</v>
      </c>
      <c r="GT19" s="265">
        <v>0</v>
      </c>
      <c r="GU19" s="264">
        <v>0</v>
      </c>
      <c r="GV19" s="264">
        <v>0</v>
      </c>
      <c r="GW19" s="265">
        <v>0</v>
      </c>
      <c r="GX19" s="264">
        <v>0</v>
      </c>
      <c r="GY19" s="264">
        <v>0</v>
      </c>
      <c r="GZ19" s="265">
        <v>0</v>
      </c>
      <c r="HA19" s="264">
        <v>3266.8629999999998</v>
      </c>
      <c r="HB19" s="264">
        <v>3156.5250000000001</v>
      </c>
      <c r="HC19" s="265">
        <v>3.4955528627208902E-2</v>
      </c>
      <c r="HD19" s="264">
        <v>36684.004999999997</v>
      </c>
      <c r="HE19" s="264">
        <v>37008.559000000001</v>
      </c>
      <c r="HF19" s="265">
        <v>-8.7697010845517193E-3</v>
      </c>
      <c r="HG19" s="264">
        <v>36684.004999999997</v>
      </c>
      <c r="HH19" s="264">
        <v>37008.559000000001</v>
      </c>
      <c r="HI19" s="265">
        <v>-8.7697010845517193E-3</v>
      </c>
      <c r="HJ19" s="264">
        <v>0</v>
      </c>
      <c r="HK19" s="264">
        <v>0</v>
      </c>
      <c r="HL19" s="265">
        <v>0</v>
      </c>
      <c r="HM19" s="264">
        <v>0</v>
      </c>
      <c r="HN19" s="264">
        <v>0</v>
      </c>
      <c r="HO19" s="265">
        <v>0</v>
      </c>
      <c r="HP19" s="264">
        <v>0</v>
      </c>
      <c r="HQ19" s="264">
        <v>0</v>
      </c>
      <c r="HR19" s="266">
        <v>0</v>
      </c>
      <c r="HS19" s="264">
        <v>1428380.8419999999</v>
      </c>
      <c r="HT19" s="264">
        <v>1696480.54</v>
      </c>
      <c r="HU19" s="265">
        <v>-0.158032875520046</v>
      </c>
      <c r="HV19" s="264">
        <v>1428380.8419999999</v>
      </c>
      <c r="HW19" s="264">
        <v>1696480.54</v>
      </c>
      <c r="HX19" s="265">
        <v>-0.158032875520046</v>
      </c>
      <c r="HY19" s="264">
        <v>16106041.116</v>
      </c>
      <c r="HZ19" s="264">
        <v>17780606.333999999</v>
      </c>
      <c r="IA19" s="265">
        <v>-9.4179308992286798E-2</v>
      </c>
      <c r="IB19" s="264">
        <v>0</v>
      </c>
      <c r="IC19" s="264">
        <v>0</v>
      </c>
      <c r="ID19" s="265">
        <v>0</v>
      </c>
      <c r="IE19" s="264">
        <v>0</v>
      </c>
      <c r="IF19" s="264">
        <v>0</v>
      </c>
      <c r="IG19" s="265">
        <v>0</v>
      </c>
      <c r="IH19" s="264">
        <v>0</v>
      </c>
      <c r="II19" s="264">
        <v>0</v>
      </c>
      <c r="IJ19" s="265">
        <v>0</v>
      </c>
      <c r="IK19" s="264">
        <v>0</v>
      </c>
      <c r="IL19" s="264">
        <v>0</v>
      </c>
      <c r="IM19" s="265">
        <v>0</v>
      </c>
      <c r="IN19" s="264">
        <v>0</v>
      </c>
      <c r="IO19" s="264">
        <v>0</v>
      </c>
      <c r="IP19" s="265">
        <v>0</v>
      </c>
      <c r="IQ19" s="264">
        <v>0</v>
      </c>
      <c r="IR19" s="264">
        <v>0</v>
      </c>
      <c r="IS19" s="265">
        <v>0</v>
      </c>
      <c r="IT19" s="264">
        <v>3686.3090000000002</v>
      </c>
      <c r="IU19" s="264">
        <v>3937.018</v>
      </c>
      <c r="IV19" s="265">
        <v>-6.3679922215240006E-2</v>
      </c>
      <c r="IW19" s="264">
        <v>3686.3090000000002</v>
      </c>
      <c r="IX19" s="264">
        <v>3937.018</v>
      </c>
      <c r="IY19" s="265">
        <v>-6.3679922215240006E-2</v>
      </c>
      <c r="IZ19" s="264">
        <v>36433.296000000002</v>
      </c>
      <c r="JA19" s="264">
        <v>37907.165000000001</v>
      </c>
      <c r="JB19" s="265">
        <v>-3.8881013655334001E-2</v>
      </c>
      <c r="JC19" s="264">
        <v>0</v>
      </c>
      <c r="JD19" s="264">
        <v>0</v>
      </c>
      <c r="JE19" s="265">
        <v>0</v>
      </c>
      <c r="JF19" s="264">
        <v>0</v>
      </c>
      <c r="JG19" s="264">
        <v>0</v>
      </c>
      <c r="JH19" s="265">
        <v>0</v>
      </c>
      <c r="JI19" s="264">
        <v>0</v>
      </c>
      <c r="JJ19" s="264">
        <v>0</v>
      </c>
      <c r="JK19" s="266">
        <v>0</v>
      </c>
      <c r="JL19" s="264">
        <v>1372525.1610000001</v>
      </c>
      <c r="JM19" s="264">
        <v>1369532.702</v>
      </c>
      <c r="JN19" s="265">
        <v>2.18502193896484E-3</v>
      </c>
      <c r="JO19" s="264">
        <v>2800906.003</v>
      </c>
      <c r="JP19" s="264">
        <v>3066013.2420000001</v>
      </c>
      <c r="JQ19" s="265">
        <v>-8.6466436402951499E-2</v>
      </c>
      <c r="JR19" s="264">
        <v>16109033.574999999</v>
      </c>
      <c r="JS19" s="264">
        <v>17432922.098000001</v>
      </c>
      <c r="JT19" s="265">
        <v>-7.5941859635332495E-2</v>
      </c>
      <c r="JU19" s="264">
        <v>0</v>
      </c>
      <c r="JV19" s="264">
        <v>0</v>
      </c>
      <c r="JW19" s="265">
        <v>0</v>
      </c>
      <c r="JX19" s="264">
        <v>0</v>
      </c>
      <c r="JY19" s="264">
        <v>0</v>
      </c>
      <c r="JZ19" s="265">
        <v>0</v>
      </c>
      <c r="KA19" s="264">
        <v>0</v>
      </c>
      <c r="KB19" s="264">
        <v>0</v>
      </c>
      <c r="KC19" s="265">
        <v>0</v>
      </c>
      <c r="KD19" s="264">
        <v>0</v>
      </c>
      <c r="KE19" s="264">
        <v>0</v>
      </c>
      <c r="KF19" s="265">
        <v>0</v>
      </c>
      <c r="KG19" s="264">
        <v>0</v>
      </c>
      <c r="KH19" s="264">
        <v>0</v>
      </c>
      <c r="KI19" s="265">
        <v>0</v>
      </c>
      <c r="KJ19" s="264">
        <v>0</v>
      </c>
      <c r="KK19" s="264">
        <v>0</v>
      </c>
      <c r="KL19" s="265">
        <v>0</v>
      </c>
      <c r="KM19" s="264">
        <v>3272.4650000000001</v>
      </c>
      <c r="KN19" s="264">
        <v>3739.7489999999998</v>
      </c>
      <c r="KO19" s="265">
        <v>-0.124950631713519</v>
      </c>
      <c r="KP19" s="264">
        <v>6958.7740000000003</v>
      </c>
      <c r="KQ19" s="264">
        <v>7676.7669999999998</v>
      </c>
      <c r="KR19" s="265">
        <v>-9.35280437715513E-2</v>
      </c>
      <c r="KS19" s="264">
        <v>35966.012000000002</v>
      </c>
      <c r="KT19" s="264">
        <v>38619.088000000003</v>
      </c>
      <c r="KU19" s="265">
        <v>-6.8698566884852194E-2</v>
      </c>
      <c r="KV19" s="264">
        <v>0</v>
      </c>
      <c r="KW19" s="264">
        <v>0</v>
      </c>
      <c r="KX19" s="265">
        <v>0</v>
      </c>
      <c r="KY19" s="264">
        <v>0</v>
      </c>
      <c r="KZ19" s="264">
        <v>0</v>
      </c>
      <c r="LA19" s="265">
        <v>0</v>
      </c>
      <c r="LB19" s="264">
        <v>0</v>
      </c>
      <c r="LC19" s="264">
        <v>0</v>
      </c>
      <c r="LD19" s="266">
        <v>0</v>
      </c>
      <c r="LE19" s="264">
        <v>1152948.8689999999</v>
      </c>
      <c r="LF19" s="264">
        <v>1170906.9339999999</v>
      </c>
      <c r="LG19" s="265">
        <v>-1.5336885006439101E-2</v>
      </c>
      <c r="LH19" s="264">
        <v>3953854.872</v>
      </c>
      <c r="LI19" s="264">
        <v>4236920.176</v>
      </c>
      <c r="LJ19" s="265">
        <v>-6.6809213353468705E-2</v>
      </c>
      <c r="LK19" s="264">
        <v>16091075.51</v>
      </c>
      <c r="LL19" s="264">
        <v>16863210.197000001</v>
      </c>
      <c r="LM19" s="265">
        <v>-4.5788119698428803E-2</v>
      </c>
      <c r="LN19" s="264">
        <v>0</v>
      </c>
      <c r="LO19" s="264">
        <v>0</v>
      </c>
      <c r="LP19" s="265">
        <v>0</v>
      </c>
      <c r="LQ19" s="264">
        <v>0</v>
      </c>
      <c r="LR19" s="264">
        <v>0</v>
      </c>
      <c r="LS19" s="265">
        <v>0</v>
      </c>
      <c r="LT19" s="264">
        <v>0</v>
      </c>
      <c r="LU19" s="264">
        <v>0</v>
      </c>
      <c r="LV19" s="265">
        <v>0</v>
      </c>
      <c r="LW19" s="264">
        <v>0</v>
      </c>
      <c r="LX19" s="264">
        <v>0</v>
      </c>
      <c r="LY19" s="265">
        <v>0</v>
      </c>
      <c r="LZ19" s="264">
        <v>0</v>
      </c>
      <c r="MA19" s="264">
        <v>0</v>
      </c>
      <c r="MB19" s="265">
        <v>0</v>
      </c>
      <c r="MC19" s="264">
        <v>0</v>
      </c>
      <c r="MD19" s="264">
        <v>0</v>
      </c>
      <c r="ME19" s="265">
        <v>0</v>
      </c>
      <c r="MF19" s="264">
        <v>2608.7359999999999</v>
      </c>
      <c r="MG19" s="264">
        <v>3485.1179999999999</v>
      </c>
      <c r="MH19" s="265">
        <v>-0.25146408242131302</v>
      </c>
      <c r="MI19" s="264">
        <v>9567.51</v>
      </c>
      <c r="MJ19" s="264">
        <v>11161.885</v>
      </c>
      <c r="MK19" s="265">
        <v>-0.14284101654872799</v>
      </c>
      <c r="ML19" s="264">
        <v>35089.629999999997</v>
      </c>
      <c r="MM19" s="264">
        <v>38577.936999999998</v>
      </c>
      <c r="MN19" s="265">
        <v>-9.0422331292624794E-2</v>
      </c>
      <c r="MO19" s="264">
        <v>0</v>
      </c>
      <c r="MP19" s="264">
        <v>0</v>
      </c>
      <c r="MQ19" s="265">
        <v>0</v>
      </c>
      <c r="MR19" s="264">
        <v>0</v>
      </c>
      <c r="MS19" s="264">
        <v>0</v>
      </c>
      <c r="MT19" s="265">
        <v>0</v>
      </c>
      <c r="MU19" s="264">
        <v>0</v>
      </c>
      <c r="MV19" s="264">
        <v>0</v>
      </c>
      <c r="MW19" s="266">
        <v>0</v>
      </c>
      <c r="MX19" s="264">
        <v>1135329.423</v>
      </c>
      <c r="MY19" s="264">
        <v>905964.68900000001</v>
      </c>
      <c r="MZ19" s="265">
        <v>0.25317182533148402</v>
      </c>
      <c r="NA19" s="264">
        <v>5089184.2949999999</v>
      </c>
      <c r="NB19" s="264">
        <v>5142884.8650000002</v>
      </c>
      <c r="NC19" s="265">
        <v>-1.0441721214772E-2</v>
      </c>
      <c r="ND19" s="264">
        <v>16320440.244000001</v>
      </c>
      <c r="NE19" s="264">
        <v>16198143.078</v>
      </c>
      <c r="NF19" s="265">
        <v>7.5500732035206396E-3</v>
      </c>
      <c r="NG19" s="264">
        <v>0</v>
      </c>
      <c r="NH19" s="264">
        <v>0</v>
      </c>
      <c r="NI19" s="265">
        <v>0</v>
      </c>
      <c r="NJ19" s="264">
        <v>0</v>
      </c>
      <c r="NK19" s="264">
        <v>0</v>
      </c>
      <c r="NL19" s="265">
        <v>0</v>
      </c>
      <c r="NM19" s="264">
        <v>0</v>
      </c>
      <c r="NN19" s="264">
        <v>0</v>
      </c>
      <c r="NO19" s="265">
        <v>0</v>
      </c>
      <c r="NP19" s="264">
        <v>0</v>
      </c>
      <c r="NQ19" s="264">
        <v>0</v>
      </c>
      <c r="NR19" s="265">
        <v>0</v>
      </c>
      <c r="NS19" s="264">
        <v>0</v>
      </c>
      <c r="NT19" s="264">
        <v>0</v>
      </c>
      <c r="NU19" s="265">
        <v>0</v>
      </c>
      <c r="NV19" s="264">
        <v>0</v>
      </c>
      <c r="NW19" s="264">
        <v>0</v>
      </c>
      <c r="NX19" s="265">
        <v>0</v>
      </c>
      <c r="NY19" s="264">
        <v>2443.7060000000001</v>
      </c>
      <c r="NZ19" s="264">
        <v>1909.5409999999999</v>
      </c>
      <c r="OA19" s="265">
        <v>0.279734763485047</v>
      </c>
      <c r="OB19" s="264">
        <v>12011.216</v>
      </c>
      <c r="OC19" s="264">
        <v>13071.425999999999</v>
      </c>
      <c r="OD19" s="265">
        <v>-8.1108977704498306E-2</v>
      </c>
      <c r="OE19" s="264">
        <v>35623.794999999998</v>
      </c>
      <c r="OF19" s="264">
        <v>36891.006999999998</v>
      </c>
      <c r="OG19" s="265">
        <v>-3.4350160189446699E-2</v>
      </c>
      <c r="OH19" s="264">
        <v>0</v>
      </c>
      <c r="OI19" s="264">
        <v>0</v>
      </c>
      <c r="OJ19" s="265">
        <v>0</v>
      </c>
      <c r="OK19" s="264">
        <v>0</v>
      </c>
      <c r="OL19" s="264">
        <v>0</v>
      </c>
      <c r="OM19" s="265">
        <v>0</v>
      </c>
      <c r="ON19" s="264">
        <v>0</v>
      </c>
      <c r="OO19" s="264">
        <v>0</v>
      </c>
      <c r="OP19" s="266">
        <v>0</v>
      </c>
      <c r="OQ19" s="264">
        <v>1158463.0870000001</v>
      </c>
      <c r="OR19" s="264">
        <v>1326339.0819999999</v>
      </c>
      <c r="OS19" s="265">
        <v>-0.126570948016444</v>
      </c>
      <c r="OT19" s="264">
        <v>6247647.3820000002</v>
      </c>
      <c r="OU19" s="264">
        <v>6469223.9469999997</v>
      </c>
      <c r="OV19" s="265">
        <v>-3.4250872564514201E-2</v>
      </c>
      <c r="OW19" s="264">
        <v>16152564.249</v>
      </c>
      <c r="OX19" s="264">
        <v>15832442.602</v>
      </c>
      <c r="OY19" s="265">
        <v>2.02193467582545E-2</v>
      </c>
      <c r="OZ19" s="264">
        <v>0</v>
      </c>
      <c r="PA19" s="264">
        <v>0</v>
      </c>
      <c r="PB19" s="265">
        <v>0</v>
      </c>
      <c r="PC19" s="264">
        <v>0</v>
      </c>
      <c r="PD19" s="264">
        <v>0</v>
      </c>
      <c r="PE19" s="265">
        <v>0</v>
      </c>
      <c r="PF19" s="264">
        <v>0</v>
      </c>
      <c r="PG19" s="264">
        <v>0</v>
      </c>
      <c r="PH19" s="265">
        <v>0</v>
      </c>
      <c r="PI19" s="264">
        <v>0</v>
      </c>
      <c r="PJ19" s="264">
        <v>0</v>
      </c>
      <c r="PK19" s="265">
        <v>0</v>
      </c>
      <c r="PL19" s="264">
        <v>0</v>
      </c>
      <c r="PM19" s="264">
        <v>0</v>
      </c>
      <c r="PN19" s="265">
        <v>0</v>
      </c>
      <c r="PO19" s="264">
        <v>0</v>
      </c>
      <c r="PP19" s="264">
        <v>0</v>
      </c>
      <c r="PQ19" s="265">
        <v>0</v>
      </c>
      <c r="PR19" s="264">
        <v>3266.893</v>
      </c>
      <c r="PS19" s="264">
        <v>3539.7620000000002</v>
      </c>
      <c r="PT19" s="265">
        <v>-7.7086821091361502E-2</v>
      </c>
      <c r="PU19" s="264">
        <v>15278.109</v>
      </c>
      <c r="PV19" s="264">
        <v>16611.187999999998</v>
      </c>
      <c r="PW19" s="265">
        <v>-8.0251876024761207E-2</v>
      </c>
      <c r="PX19" s="264">
        <v>35350.925999999999</v>
      </c>
      <c r="PY19" s="264">
        <v>36967.709000000003</v>
      </c>
      <c r="PZ19" s="265">
        <v>-4.3735006678396103E-2</v>
      </c>
      <c r="QA19" s="264">
        <v>0</v>
      </c>
      <c r="QB19" s="264">
        <v>0</v>
      </c>
      <c r="QC19" s="265">
        <v>0</v>
      </c>
      <c r="QD19" s="264">
        <v>0</v>
      </c>
      <c r="QE19" s="264">
        <v>0</v>
      </c>
      <c r="QF19" s="265">
        <v>0</v>
      </c>
      <c r="QG19" s="264">
        <v>0</v>
      </c>
      <c r="QH19" s="264">
        <v>0</v>
      </c>
      <c r="QI19" s="266">
        <v>0</v>
      </c>
      <c r="QJ19" s="264">
        <v>1365643.943</v>
      </c>
      <c r="QK19" s="264">
        <v>1441042.9339999999</v>
      </c>
      <c r="QL19" s="265">
        <v>-5.2322515326250603E-2</v>
      </c>
      <c r="QM19" s="264">
        <v>7613291.3250000002</v>
      </c>
      <c r="QN19" s="264">
        <v>7910266.8810000001</v>
      </c>
      <c r="QO19" s="265">
        <v>-3.7543051387219001E-2</v>
      </c>
      <c r="QP19" s="264">
        <v>16077165.257999999</v>
      </c>
      <c r="QQ19" s="264">
        <v>15546855.966</v>
      </c>
      <c r="QR19" s="265">
        <v>3.4110388181362999E-2</v>
      </c>
      <c r="QS19" s="264">
        <v>0</v>
      </c>
      <c r="QT19" s="264">
        <v>0</v>
      </c>
      <c r="QU19" s="265">
        <v>0</v>
      </c>
      <c r="QV19" s="264">
        <v>0</v>
      </c>
      <c r="QW19" s="264">
        <v>0</v>
      </c>
      <c r="QX19" s="265">
        <v>0</v>
      </c>
      <c r="QY19" s="264">
        <v>0</v>
      </c>
      <c r="QZ19" s="264">
        <v>0</v>
      </c>
      <c r="RA19" s="265">
        <v>0</v>
      </c>
      <c r="RB19" s="264">
        <v>0</v>
      </c>
      <c r="RC19" s="264">
        <v>0</v>
      </c>
      <c r="RD19" s="265">
        <v>0</v>
      </c>
      <c r="RE19" s="264">
        <v>0</v>
      </c>
      <c r="RF19" s="264">
        <v>0</v>
      </c>
      <c r="RG19" s="265">
        <v>0</v>
      </c>
      <c r="RH19" s="264">
        <v>0</v>
      </c>
      <c r="RI19" s="264">
        <v>0</v>
      </c>
      <c r="RJ19" s="265">
        <v>0</v>
      </c>
      <c r="RK19" s="264">
        <v>4120.8810000000003</v>
      </c>
      <c r="RL19" s="264">
        <v>3460.9560000000001</v>
      </c>
      <c r="RM19" s="265">
        <v>0.19067708459743499</v>
      </c>
      <c r="RN19" s="264">
        <v>19398.990000000002</v>
      </c>
      <c r="RO19" s="264">
        <v>20072.144</v>
      </c>
      <c r="RP19" s="265">
        <v>-3.3536726320815703E-2</v>
      </c>
      <c r="RQ19" s="264">
        <v>36010.851000000002</v>
      </c>
      <c r="RR19" s="264">
        <v>36695.716</v>
      </c>
      <c r="RS19" s="265">
        <v>-1.8663350239575799E-2</v>
      </c>
      <c r="RT19" s="264">
        <v>0</v>
      </c>
      <c r="RU19" s="264">
        <v>0</v>
      </c>
      <c r="RV19" s="265">
        <v>0</v>
      </c>
      <c r="RW19" s="264">
        <v>0</v>
      </c>
      <c r="RX19" s="264">
        <v>0</v>
      </c>
      <c r="RY19" s="265">
        <v>0</v>
      </c>
      <c r="RZ19" s="264">
        <v>0</v>
      </c>
      <c r="SA19" s="264">
        <v>0</v>
      </c>
      <c r="SB19" s="266">
        <v>0</v>
      </c>
      <c r="SC19" s="264">
        <v>1299381.5290000001</v>
      </c>
      <c r="SD19" s="264">
        <v>1476158.2150000001</v>
      </c>
      <c r="SE19" s="265">
        <v>-0.11975456573941801</v>
      </c>
      <c r="SF19" s="264">
        <v>8912672.8540000003</v>
      </c>
      <c r="SG19" s="264">
        <v>9386425.0960000008</v>
      </c>
      <c r="SH19" s="265">
        <v>-5.0472063341973399E-2</v>
      </c>
      <c r="SI19" s="264">
        <v>15900388.572000001</v>
      </c>
      <c r="SJ19" s="264">
        <v>15550252.682</v>
      </c>
      <c r="SK19" s="265">
        <v>2.2516411608236801E-2</v>
      </c>
      <c r="SL19" s="264">
        <v>0</v>
      </c>
      <c r="SM19" s="264">
        <v>0</v>
      </c>
      <c r="SN19" s="265">
        <v>0</v>
      </c>
      <c r="SO19" s="264">
        <v>0</v>
      </c>
      <c r="SP19" s="264">
        <v>0</v>
      </c>
      <c r="SQ19" s="265">
        <v>0</v>
      </c>
      <c r="SR19" s="264">
        <v>0</v>
      </c>
      <c r="SS19" s="264">
        <v>0</v>
      </c>
      <c r="ST19" s="265">
        <v>0</v>
      </c>
      <c r="SU19" s="264">
        <v>0</v>
      </c>
      <c r="SV19" s="264">
        <v>0</v>
      </c>
      <c r="SW19" s="265">
        <v>0</v>
      </c>
      <c r="SX19" s="264">
        <v>0</v>
      </c>
      <c r="SY19" s="264">
        <v>0</v>
      </c>
      <c r="SZ19" s="265">
        <v>0</v>
      </c>
      <c r="TA19" s="264">
        <v>0</v>
      </c>
      <c r="TB19" s="264">
        <v>0</v>
      </c>
      <c r="TC19" s="265">
        <v>0</v>
      </c>
      <c r="TD19" s="264">
        <v>3573.1179999999999</v>
      </c>
      <c r="TE19" s="264">
        <v>3277.4670000000001</v>
      </c>
      <c r="TF19" s="265">
        <v>9.0207163031694806E-2</v>
      </c>
      <c r="TG19" s="264">
        <v>22972.108</v>
      </c>
      <c r="TH19" s="264">
        <v>23349.611000000001</v>
      </c>
      <c r="TI19" s="265">
        <v>-1.6167421375885001E-2</v>
      </c>
      <c r="TJ19" s="264">
        <v>36306.502</v>
      </c>
      <c r="TK19" s="264">
        <v>36793.629999999997</v>
      </c>
      <c r="TL19" s="265">
        <v>-1.3239465635763699E-2</v>
      </c>
      <c r="TM19" s="264">
        <v>0</v>
      </c>
      <c r="TN19" s="264">
        <v>0</v>
      </c>
      <c r="TO19" s="265">
        <v>0</v>
      </c>
      <c r="TP19" s="264">
        <v>0</v>
      </c>
      <c r="TQ19" s="264">
        <v>0</v>
      </c>
      <c r="TR19" s="265">
        <v>0</v>
      </c>
      <c r="TS19" s="264">
        <v>0</v>
      </c>
      <c r="TT19" s="264">
        <v>0</v>
      </c>
      <c r="TU19" s="266">
        <v>0</v>
      </c>
      <c r="TV19" s="264">
        <v>1208567.993</v>
      </c>
      <c r="TW19" s="264">
        <v>1402103.4469999999</v>
      </c>
      <c r="TX19" s="265">
        <v>-0.13803222181223199</v>
      </c>
      <c r="TY19" s="264">
        <v>10121240.846999999</v>
      </c>
      <c r="TZ19" s="264">
        <v>10788528.543</v>
      </c>
      <c r="UA19" s="265">
        <v>-6.18515948065003E-2</v>
      </c>
      <c r="UB19" s="264">
        <v>15706853.118000001</v>
      </c>
      <c r="UC19" s="264">
        <v>15666426.938999999</v>
      </c>
      <c r="UD19" s="265">
        <v>2.5804338894507401E-3</v>
      </c>
      <c r="UE19" s="264">
        <v>0</v>
      </c>
      <c r="UF19" s="264">
        <v>0</v>
      </c>
      <c r="UG19" s="265">
        <v>0</v>
      </c>
      <c r="UH19" s="264">
        <v>0</v>
      </c>
      <c r="UI19" s="264">
        <v>0</v>
      </c>
      <c r="UJ19" s="265">
        <v>0</v>
      </c>
      <c r="UK19" s="264">
        <v>0</v>
      </c>
      <c r="UL19" s="264">
        <v>0</v>
      </c>
      <c r="UM19" s="265">
        <v>0</v>
      </c>
      <c r="UN19" s="264">
        <v>0</v>
      </c>
      <c r="UO19" s="264">
        <v>0</v>
      </c>
      <c r="UP19" s="265">
        <v>0</v>
      </c>
      <c r="UQ19" s="264">
        <v>0</v>
      </c>
      <c r="UR19" s="264">
        <v>0</v>
      </c>
      <c r="US19" s="265">
        <v>0</v>
      </c>
      <c r="UT19" s="264">
        <v>0</v>
      </c>
      <c r="UU19" s="264">
        <v>0</v>
      </c>
      <c r="UV19" s="265">
        <v>0</v>
      </c>
      <c r="UW19" s="264">
        <v>3165.9009999999998</v>
      </c>
      <c r="UX19" s="264">
        <v>3124.3510000000001</v>
      </c>
      <c r="UY19" s="265">
        <v>1.3298761886868699E-2</v>
      </c>
      <c r="UZ19" s="264">
        <v>26138.008999999998</v>
      </c>
      <c r="VA19" s="264">
        <v>26473.962</v>
      </c>
      <c r="VB19" s="265">
        <v>-1.26899404025737E-2</v>
      </c>
      <c r="VC19" s="264">
        <v>36348.052000000003</v>
      </c>
      <c r="VD19" s="264">
        <v>36243.35</v>
      </c>
      <c r="VE19" s="265">
        <v>2.8888609910506999E-3</v>
      </c>
      <c r="VF19" s="264">
        <v>0</v>
      </c>
      <c r="VG19" s="264">
        <v>0</v>
      </c>
      <c r="VH19" s="265">
        <v>0</v>
      </c>
      <c r="VI19" s="264">
        <v>0</v>
      </c>
      <c r="VJ19" s="264">
        <v>0</v>
      </c>
      <c r="VK19" s="265">
        <v>0</v>
      </c>
      <c r="VL19" s="264">
        <v>0</v>
      </c>
      <c r="VM19" s="264">
        <v>0</v>
      </c>
      <c r="VN19" s="266">
        <v>0</v>
      </c>
    </row>
    <row r="20" spans="1:586">
      <c r="A20" s="270" t="s">
        <v>66</v>
      </c>
      <c r="B20" s="264">
        <v>62179.3</v>
      </c>
      <c r="C20" s="264">
        <v>62106.559999999998</v>
      </c>
      <c r="D20" s="265">
        <v>1.1712128316236699E-3</v>
      </c>
      <c r="E20" s="264">
        <v>404698.66200000001</v>
      </c>
      <c r="F20" s="264">
        <v>461328.38099999999</v>
      </c>
      <c r="G20" s="265">
        <v>-0.122753598807961</v>
      </c>
      <c r="H20" s="264">
        <v>650857.43350000004</v>
      </c>
      <c r="I20" s="264">
        <v>686458.63800000004</v>
      </c>
      <c r="J20" s="265">
        <v>-5.1862126178096102E-2</v>
      </c>
      <c r="K20" s="264">
        <v>0</v>
      </c>
      <c r="L20" s="264">
        <v>0</v>
      </c>
      <c r="M20" s="265">
        <v>0</v>
      </c>
      <c r="N20" s="264">
        <v>0</v>
      </c>
      <c r="O20" s="264">
        <v>0</v>
      </c>
      <c r="P20" s="265">
        <v>0</v>
      </c>
      <c r="Q20" s="264">
        <v>0</v>
      </c>
      <c r="R20" s="264">
        <v>0</v>
      </c>
      <c r="S20" s="265">
        <v>0</v>
      </c>
      <c r="T20" s="264">
        <v>493.64699999999999</v>
      </c>
      <c r="U20" s="264">
        <v>526.10249999999996</v>
      </c>
      <c r="V20" s="265">
        <v>-6.1690450054884702E-2</v>
      </c>
      <c r="W20" s="264">
        <v>4064.3335000000002</v>
      </c>
      <c r="X20" s="264">
        <v>3747.6039999999998</v>
      </c>
      <c r="Y20" s="265">
        <v>8.4515199578183903E-2</v>
      </c>
      <c r="Z20" s="264">
        <v>5730.5045</v>
      </c>
      <c r="AA20" s="264">
        <v>5564.4040000000005</v>
      </c>
      <c r="AB20" s="265">
        <v>2.9850546437677698E-2</v>
      </c>
      <c r="AC20" s="264">
        <v>15578.734</v>
      </c>
      <c r="AD20" s="264">
        <v>14683.114</v>
      </c>
      <c r="AE20" s="265">
        <v>6.0996597860644597E-2</v>
      </c>
      <c r="AF20" s="264">
        <v>100411.166</v>
      </c>
      <c r="AG20" s="264">
        <v>92537.486499999999</v>
      </c>
      <c r="AH20" s="265">
        <v>8.5086377400146906E-2</v>
      </c>
      <c r="AI20" s="264">
        <v>141008.68</v>
      </c>
      <c r="AJ20" s="264">
        <v>137952.35949999999</v>
      </c>
      <c r="AK20" s="265">
        <v>2.2154898336479701E-2</v>
      </c>
      <c r="AL20" s="264">
        <v>0</v>
      </c>
      <c r="AM20" s="264">
        <v>0</v>
      </c>
      <c r="AN20" s="265">
        <v>0</v>
      </c>
      <c r="AO20" s="264">
        <v>0</v>
      </c>
      <c r="AP20" s="264">
        <v>0</v>
      </c>
      <c r="AQ20" s="265">
        <v>0</v>
      </c>
      <c r="AR20" s="264">
        <v>0</v>
      </c>
      <c r="AS20" s="264">
        <v>0</v>
      </c>
      <c r="AT20" s="266">
        <v>0</v>
      </c>
      <c r="AU20" s="264">
        <v>59692.804499999998</v>
      </c>
      <c r="AV20" s="264">
        <v>63283.716500000002</v>
      </c>
      <c r="AW20" s="265">
        <v>-5.6743064386871198E-2</v>
      </c>
      <c r="AX20" s="264">
        <v>464391.46649999998</v>
      </c>
      <c r="AY20" s="264">
        <v>524612.09750000003</v>
      </c>
      <c r="AZ20" s="265">
        <v>-0.11479077834265899</v>
      </c>
      <c r="BA20" s="264">
        <v>647266.52150000003</v>
      </c>
      <c r="BB20" s="264">
        <v>704126.77949999995</v>
      </c>
      <c r="BC20" s="265">
        <v>-8.0752869590297899E-2</v>
      </c>
      <c r="BD20" s="264">
        <v>0</v>
      </c>
      <c r="BE20" s="264">
        <v>0</v>
      </c>
      <c r="BF20" s="265">
        <v>0</v>
      </c>
      <c r="BG20" s="264">
        <v>0</v>
      </c>
      <c r="BH20" s="264">
        <v>0</v>
      </c>
      <c r="BI20" s="265">
        <v>0</v>
      </c>
      <c r="BJ20" s="264">
        <v>0</v>
      </c>
      <c r="BK20" s="264">
        <v>0</v>
      </c>
      <c r="BL20" s="265">
        <v>0</v>
      </c>
      <c r="BM20" s="264">
        <v>467.26499999999999</v>
      </c>
      <c r="BN20" s="264">
        <v>431.37900000000002</v>
      </c>
      <c r="BO20" s="265">
        <v>8.3189028673161997E-2</v>
      </c>
      <c r="BP20" s="264">
        <v>4531.5985000000001</v>
      </c>
      <c r="BQ20" s="264">
        <v>4178.9830000000002</v>
      </c>
      <c r="BR20" s="265">
        <v>8.4378304482214894E-2</v>
      </c>
      <c r="BS20" s="264">
        <v>5766.3905000000004</v>
      </c>
      <c r="BT20" s="264">
        <v>5524.3834999999999</v>
      </c>
      <c r="BU20" s="265">
        <v>4.3807060100009398E-2</v>
      </c>
      <c r="BV20" s="264">
        <v>14196.128500000001</v>
      </c>
      <c r="BW20" s="264">
        <v>9934.0825000000004</v>
      </c>
      <c r="BX20" s="265">
        <v>0.42903267614296497</v>
      </c>
      <c r="BY20" s="264">
        <v>114607.2945</v>
      </c>
      <c r="BZ20" s="264">
        <v>102471.569</v>
      </c>
      <c r="CA20" s="265">
        <v>0.11843017159227801</v>
      </c>
      <c r="CB20" s="264">
        <v>145270.726</v>
      </c>
      <c r="CC20" s="264">
        <v>134304.7775</v>
      </c>
      <c r="CD20" s="265">
        <v>8.1649727613003195E-2</v>
      </c>
      <c r="CE20" s="264">
        <v>0</v>
      </c>
      <c r="CF20" s="264">
        <v>0</v>
      </c>
      <c r="CG20" s="265">
        <v>0</v>
      </c>
      <c r="CH20" s="264">
        <v>0</v>
      </c>
      <c r="CI20" s="264">
        <v>0</v>
      </c>
      <c r="CJ20" s="265">
        <v>0</v>
      </c>
      <c r="CK20" s="264">
        <v>0</v>
      </c>
      <c r="CL20" s="264">
        <v>0</v>
      </c>
      <c r="CM20" s="266">
        <v>0</v>
      </c>
      <c r="CN20" s="264">
        <v>56188.989000000001</v>
      </c>
      <c r="CO20" s="264">
        <v>65383.654000000002</v>
      </c>
      <c r="CP20" s="265">
        <v>-0.14062635593905501</v>
      </c>
      <c r="CQ20" s="264">
        <v>520580.45549999998</v>
      </c>
      <c r="CR20" s="264">
        <v>589995.75150000001</v>
      </c>
      <c r="CS20" s="265">
        <v>-0.11765389127552101</v>
      </c>
      <c r="CT20" s="264">
        <v>638071.85649999999</v>
      </c>
      <c r="CU20" s="264">
        <v>709325.02249999996</v>
      </c>
      <c r="CV20" s="265">
        <v>-0.10045206885395</v>
      </c>
      <c r="CW20" s="264">
        <v>0</v>
      </c>
      <c r="CX20" s="264">
        <v>0</v>
      </c>
      <c r="CY20" s="265">
        <v>0</v>
      </c>
      <c r="CZ20" s="264">
        <v>0</v>
      </c>
      <c r="DA20" s="264">
        <v>0</v>
      </c>
      <c r="DB20" s="265">
        <v>0</v>
      </c>
      <c r="DC20" s="264">
        <v>0</v>
      </c>
      <c r="DD20" s="264">
        <v>0</v>
      </c>
      <c r="DE20" s="265">
        <v>0</v>
      </c>
      <c r="DF20" s="264">
        <v>529.25599999999997</v>
      </c>
      <c r="DG20" s="264">
        <v>280.00349999999997</v>
      </c>
      <c r="DH20" s="265">
        <v>0.89017637279534001</v>
      </c>
      <c r="DI20" s="264">
        <v>5060.8545000000004</v>
      </c>
      <c r="DJ20" s="264">
        <v>4458.9865</v>
      </c>
      <c r="DK20" s="265">
        <v>0.13497865490285699</v>
      </c>
      <c r="DL20" s="264">
        <v>6015.643</v>
      </c>
      <c r="DM20" s="264">
        <v>5336.1319999999996</v>
      </c>
      <c r="DN20" s="265">
        <v>0.127341490053095</v>
      </c>
      <c r="DO20" s="264">
        <v>9242.7219999999998</v>
      </c>
      <c r="DP20" s="264">
        <v>10861.402</v>
      </c>
      <c r="DQ20" s="265">
        <v>-0.149030484278181</v>
      </c>
      <c r="DR20" s="264">
        <v>123850.0165</v>
      </c>
      <c r="DS20" s="264">
        <v>113332.97100000001</v>
      </c>
      <c r="DT20" s="265">
        <v>9.2797756974005302E-2</v>
      </c>
      <c r="DU20" s="264">
        <v>143652.046</v>
      </c>
      <c r="DV20" s="264">
        <v>133935.42449999999</v>
      </c>
      <c r="DW20" s="265">
        <v>7.2547061662540296E-2</v>
      </c>
      <c r="DX20" s="264">
        <v>0</v>
      </c>
      <c r="DY20" s="264">
        <v>0</v>
      </c>
      <c r="DZ20" s="265">
        <v>0</v>
      </c>
      <c r="EA20" s="264">
        <v>0</v>
      </c>
      <c r="EB20" s="264">
        <v>0</v>
      </c>
      <c r="EC20" s="265">
        <v>0</v>
      </c>
      <c r="ED20" s="264">
        <v>0</v>
      </c>
      <c r="EE20" s="264">
        <v>0</v>
      </c>
      <c r="EF20" s="266">
        <v>0</v>
      </c>
      <c r="EG20" s="264">
        <v>64965.262000000002</v>
      </c>
      <c r="EH20" s="264">
        <v>52408.154999999999</v>
      </c>
      <c r="EI20" s="265">
        <v>0.23960215733601001</v>
      </c>
      <c r="EJ20" s="264">
        <v>585545.71750000003</v>
      </c>
      <c r="EK20" s="264">
        <v>642403.90650000004</v>
      </c>
      <c r="EL20" s="265">
        <v>-8.8508473290238296E-2</v>
      </c>
      <c r="EM20" s="264">
        <v>650628.96349999995</v>
      </c>
      <c r="EN20" s="264">
        <v>704773.723</v>
      </c>
      <c r="EO20" s="265">
        <v>-7.6825735314765803E-2</v>
      </c>
      <c r="EP20" s="264">
        <v>0</v>
      </c>
      <c r="EQ20" s="264">
        <v>0</v>
      </c>
      <c r="ER20" s="265">
        <v>0</v>
      </c>
      <c r="ES20" s="264">
        <v>0</v>
      </c>
      <c r="ET20" s="264">
        <v>0</v>
      </c>
      <c r="EU20" s="265">
        <v>0</v>
      </c>
      <c r="EV20" s="264">
        <v>0</v>
      </c>
      <c r="EW20" s="264">
        <v>0</v>
      </c>
      <c r="EX20" s="265">
        <v>0</v>
      </c>
      <c r="EY20" s="264">
        <v>233.876</v>
      </c>
      <c r="EZ20" s="264">
        <v>304.34199999999998</v>
      </c>
      <c r="FA20" s="265">
        <v>-0.231535575109581</v>
      </c>
      <c r="FB20" s="264">
        <v>5294.7304999999997</v>
      </c>
      <c r="FC20" s="264">
        <v>4763.3284999999996</v>
      </c>
      <c r="FD20" s="265">
        <v>0.111561064915006</v>
      </c>
      <c r="FE20" s="264">
        <v>5945.1769999999997</v>
      </c>
      <c r="FF20" s="264">
        <v>5253.0420000000004</v>
      </c>
      <c r="FG20" s="265">
        <v>0.131758893227962</v>
      </c>
      <c r="FH20" s="264">
        <v>9512.2355000000007</v>
      </c>
      <c r="FI20" s="264">
        <v>10810.194</v>
      </c>
      <c r="FJ20" s="265">
        <v>-0.120068011730409</v>
      </c>
      <c r="FK20" s="264">
        <v>133362.25200000001</v>
      </c>
      <c r="FL20" s="264">
        <v>124143.16499999999</v>
      </c>
      <c r="FM20" s="265">
        <v>7.4261736439537498E-2</v>
      </c>
      <c r="FN20" s="264">
        <v>142354.08749999999</v>
      </c>
      <c r="FO20" s="264">
        <v>134556.7905</v>
      </c>
      <c r="FP20" s="265">
        <v>5.79480007736956E-2</v>
      </c>
      <c r="FQ20" s="264">
        <v>0</v>
      </c>
      <c r="FR20" s="264">
        <v>0</v>
      </c>
      <c r="FS20" s="265">
        <v>0</v>
      </c>
      <c r="FT20" s="264">
        <v>0</v>
      </c>
      <c r="FU20" s="264">
        <v>0</v>
      </c>
      <c r="FV20" s="265">
        <v>0</v>
      </c>
      <c r="FW20" s="264">
        <v>0</v>
      </c>
      <c r="FX20" s="264">
        <v>0</v>
      </c>
      <c r="FY20" s="266">
        <v>0</v>
      </c>
      <c r="FZ20" s="264">
        <v>68042.446500000005</v>
      </c>
      <c r="GA20" s="264">
        <v>65083.245999999999</v>
      </c>
      <c r="GB20" s="265">
        <v>4.5467930410231901E-2</v>
      </c>
      <c r="GC20" s="264">
        <v>653588.16399999999</v>
      </c>
      <c r="GD20" s="264">
        <v>707487.15249999997</v>
      </c>
      <c r="GE20" s="265">
        <v>-7.6183699321663606E-2</v>
      </c>
      <c r="GF20" s="264">
        <v>653588.16399999999</v>
      </c>
      <c r="GG20" s="264">
        <v>707487.15249999997</v>
      </c>
      <c r="GH20" s="265">
        <v>-7.6183699321663606E-2</v>
      </c>
      <c r="GI20" s="264">
        <v>0</v>
      </c>
      <c r="GJ20" s="264">
        <v>0</v>
      </c>
      <c r="GK20" s="265">
        <v>0</v>
      </c>
      <c r="GL20" s="264">
        <v>0</v>
      </c>
      <c r="GM20" s="264">
        <v>0</v>
      </c>
      <c r="GN20" s="265">
        <v>0</v>
      </c>
      <c r="GO20" s="264">
        <v>0</v>
      </c>
      <c r="GP20" s="264">
        <v>0</v>
      </c>
      <c r="GQ20" s="265">
        <v>0</v>
      </c>
      <c r="GR20" s="264">
        <v>394.67200000000003</v>
      </c>
      <c r="GS20" s="264">
        <v>650.44650000000001</v>
      </c>
      <c r="GT20" s="265">
        <v>-0.39322911261725602</v>
      </c>
      <c r="GU20" s="264">
        <v>5689.4025000000001</v>
      </c>
      <c r="GV20" s="264">
        <v>5413.7749999999996</v>
      </c>
      <c r="GW20" s="265">
        <v>5.09122562352518E-2</v>
      </c>
      <c r="GX20" s="264">
        <v>5689.4025000000001</v>
      </c>
      <c r="GY20" s="264">
        <v>5413.7749999999996</v>
      </c>
      <c r="GZ20" s="265">
        <v>5.09122562352518E-2</v>
      </c>
      <c r="HA20" s="264">
        <v>12261.645</v>
      </c>
      <c r="HB20" s="264">
        <v>8991.8354999999992</v>
      </c>
      <c r="HC20" s="265">
        <v>0.36364205061358201</v>
      </c>
      <c r="HD20" s="264">
        <v>145623.897</v>
      </c>
      <c r="HE20" s="264">
        <v>133135.00049999999</v>
      </c>
      <c r="HF20" s="265">
        <v>9.3806260210289399E-2</v>
      </c>
      <c r="HG20" s="264">
        <v>145623.897</v>
      </c>
      <c r="HH20" s="264">
        <v>133135.00049999999</v>
      </c>
      <c r="HI20" s="265">
        <v>9.3806260210289399E-2</v>
      </c>
      <c r="HJ20" s="264">
        <v>0</v>
      </c>
      <c r="HK20" s="264">
        <v>0</v>
      </c>
      <c r="HL20" s="265">
        <v>0</v>
      </c>
      <c r="HM20" s="264">
        <v>0</v>
      </c>
      <c r="HN20" s="264">
        <v>0</v>
      </c>
      <c r="HO20" s="265">
        <v>0</v>
      </c>
      <c r="HP20" s="264">
        <v>0</v>
      </c>
      <c r="HQ20" s="264">
        <v>0</v>
      </c>
      <c r="HR20" s="266">
        <v>0</v>
      </c>
      <c r="HS20" s="264">
        <v>55944.6005</v>
      </c>
      <c r="HT20" s="264">
        <v>58132.978499999997</v>
      </c>
      <c r="HU20" s="265">
        <v>-3.7644346745453597E-2</v>
      </c>
      <c r="HV20" s="264">
        <v>55944.6005</v>
      </c>
      <c r="HW20" s="264">
        <v>58132.978499999997</v>
      </c>
      <c r="HX20" s="265">
        <v>-3.7644346745453597E-2</v>
      </c>
      <c r="HY20" s="264">
        <v>651399.78599999996</v>
      </c>
      <c r="HZ20" s="264">
        <v>705316.88049999997</v>
      </c>
      <c r="IA20" s="265">
        <v>-7.64437885873058E-2</v>
      </c>
      <c r="IB20" s="264">
        <v>0</v>
      </c>
      <c r="IC20" s="264">
        <v>0</v>
      </c>
      <c r="ID20" s="265">
        <v>0</v>
      </c>
      <c r="IE20" s="264">
        <v>0</v>
      </c>
      <c r="IF20" s="264">
        <v>0</v>
      </c>
      <c r="IG20" s="265">
        <v>0</v>
      </c>
      <c r="IH20" s="264">
        <v>0</v>
      </c>
      <c r="II20" s="264">
        <v>0</v>
      </c>
      <c r="IJ20" s="265">
        <v>0</v>
      </c>
      <c r="IK20" s="264">
        <v>593.255</v>
      </c>
      <c r="IL20" s="264">
        <v>625.11249999999995</v>
      </c>
      <c r="IM20" s="265">
        <v>-5.0962826691195499E-2</v>
      </c>
      <c r="IN20" s="264">
        <v>593.255</v>
      </c>
      <c r="IO20" s="264">
        <v>625.11249999999995</v>
      </c>
      <c r="IP20" s="265">
        <v>-5.0962826691195499E-2</v>
      </c>
      <c r="IQ20" s="264">
        <v>5657.5450000000001</v>
      </c>
      <c r="IR20" s="264">
        <v>5575.1244999999999</v>
      </c>
      <c r="IS20" s="265">
        <v>1.4783616043014E-2</v>
      </c>
      <c r="IT20" s="264">
        <v>10134.332</v>
      </c>
      <c r="IU20" s="264">
        <v>10485.035</v>
      </c>
      <c r="IV20" s="265">
        <v>-3.3447957016833903E-2</v>
      </c>
      <c r="IW20" s="264">
        <v>10134.332</v>
      </c>
      <c r="IX20" s="264">
        <v>10485.035</v>
      </c>
      <c r="IY20" s="265">
        <v>-3.3447957016833903E-2</v>
      </c>
      <c r="IZ20" s="264">
        <v>145273.19399999999</v>
      </c>
      <c r="JA20" s="264">
        <v>136258.21100000001</v>
      </c>
      <c r="JB20" s="265">
        <v>6.6161025701416104E-2</v>
      </c>
      <c r="JC20" s="264">
        <v>0</v>
      </c>
      <c r="JD20" s="264">
        <v>0</v>
      </c>
      <c r="JE20" s="265">
        <v>0</v>
      </c>
      <c r="JF20" s="264">
        <v>0</v>
      </c>
      <c r="JG20" s="264">
        <v>0</v>
      </c>
      <c r="JH20" s="265">
        <v>0</v>
      </c>
      <c r="JI20" s="264">
        <v>0</v>
      </c>
      <c r="JJ20" s="264">
        <v>0</v>
      </c>
      <c r="JK20" s="266">
        <v>0</v>
      </c>
      <c r="JL20" s="264">
        <v>53965.262999999999</v>
      </c>
      <c r="JM20" s="264">
        <v>53101.936999999998</v>
      </c>
      <c r="JN20" s="265">
        <v>1.62579003474017E-2</v>
      </c>
      <c r="JO20" s="264">
        <v>109909.86350000001</v>
      </c>
      <c r="JP20" s="264">
        <v>111234.9155</v>
      </c>
      <c r="JQ20" s="265">
        <v>-1.19121949618418E-2</v>
      </c>
      <c r="JR20" s="264">
        <v>652263.11199999996</v>
      </c>
      <c r="JS20" s="264">
        <v>696731.08349999995</v>
      </c>
      <c r="JT20" s="265">
        <v>-6.38237227433818E-2</v>
      </c>
      <c r="JU20" s="264">
        <v>0</v>
      </c>
      <c r="JV20" s="264">
        <v>0</v>
      </c>
      <c r="JW20" s="265">
        <v>0</v>
      </c>
      <c r="JX20" s="264">
        <v>0</v>
      </c>
      <c r="JY20" s="264">
        <v>0</v>
      </c>
      <c r="JZ20" s="265">
        <v>0</v>
      </c>
      <c r="KA20" s="264">
        <v>0</v>
      </c>
      <c r="KB20" s="264">
        <v>0</v>
      </c>
      <c r="KC20" s="265">
        <v>0</v>
      </c>
      <c r="KD20" s="264">
        <v>506.63900000000001</v>
      </c>
      <c r="KE20" s="264">
        <v>325.40249999999997</v>
      </c>
      <c r="KF20" s="265">
        <v>0.55696099446070602</v>
      </c>
      <c r="KG20" s="264">
        <v>1099.894</v>
      </c>
      <c r="KH20" s="264">
        <v>950.51499999999999</v>
      </c>
      <c r="KI20" s="265">
        <v>0.15715585761403</v>
      </c>
      <c r="KJ20" s="264">
        <v>5838.7815000000001</v>
      </c>
      <c r="KK20" s="264">
        <v>5455.6544999999996</v>
      </c>
      <c r="KL20" s="265">
        <v>7.0225671365369696E-2</v>
      </c>
      <c r="KM20" s="264">
        <v>8892.5329999999994</v>
      </c>
      <c r="KN20" s="264">
        <v>5608.5469999999996</v>
      </c>
      <c r="KO20" s="265">
        <v>0.585532402599105</v>
      </c>
      <c r="KP20" s="264">
        <v>19026.865000000002</v>
      </c>
      <c r="KQ20" s="264">
        <v>16093.582</v>
      </c>
      <c r="KR20" s="265">
        <v>0.18226414728554499</v>
      </c>
      <c r="KS20" s="264">
        <v>148557.18</v>
      </c>
      <c r="KT20" s="264">
        <v>132036.872</v>
      </c>
      <c r="KU20" s="265">
        <v>0.125118898605838</v>
      </c>
      <c r="KV20" s="264">
        <v>0</v>
      </c>
      <c r="KW20" s="264">
        <v>0</v>
      </c>
      <c r="KX20" s="265">
        <v>0</v>
      </c>
      <c r="KY20" s="264">
        <v>0</v>
      </c>
      <c r="KZ20" s="264">
        <v>0</v>
      </c>
      <c r="LA20" s="265">
        <v>0</v>
      </c>
      <c r="LB20" s="264">
        <v>0</v>
      </c>
      <c r="LC20" s="264">
        <v>0</v>
      </c>
      <c r="LD20" s="266">
        <v>0</v>
      </c>
      <c r="LE20" s="264">
        <v>51637.243000000002</v>
      </c>
      <c r="LF20" s="264">
        <v>40449.7045</v>
      </c>
      <c r="LG20" s="265">
        <v>0.27657899206655501</v>
      </c>
      <c r="LH20" s="264">
        <v>161547.10649999999</v>
      </c>
      <c r="LI20" s="264">
        <v>151684.62</v>
      </c>
      <c r="LJ20" s="265">
        <v>6.5019686900359405E-2</v>
      </c>
      <c r="LK20" s="264">
        <v>663450.65049999999</v>
      </c>
      <c r="LL20" s="264">
        <v>675012.37450000003</v>
      </c>
      <c r="LM20" s="265">
        <v>-1.7128165996311E-2</v>
      </c>
      <c r="LN20" s="264">
        <v>0</v>
      </c>
      <c r="LO20" s="264">
        <v>0</v>
      </c>
      <c r="LP20" s="265">
        <v>0</v>
      </c>
      <c r="LQ20" s="264">
        <v>0</v>
      </c>
      <c r="LR20" s="264">
        <v>0</v>
      </c>
      <c r="LS20" s="265">
        <v>0</v>
      </c>
      <c r="LT20" s="264">
        <v>0</v>
      </c>
      <c r="LU20" s="264">
        <v>0</v>
      </c>
      <c r="LV20" s="265">
        <v>0</v>
      </c>
      <c r="LW20" s="264">
        <v>561.95100000000002</v>
      </c>
      <c r="LX20" s="264">
        <v>504.22449999999998</v>
      </c>
      <c r="LY20" s="265">
        <v>0.114485710234231</v>
      </c>
      <c r="LZ20" s="264">
        <v>1661.845</v>
      </c>
      <c r="MA20" s="264">
        <v>1454.7394999999999</v>
      </c>
      <c r="MB20" s="265">
        <v>0.14236603873064599</v>
      </c>
      <c r="MC20" s="264">
        <v>5896.5079999999998</v>
      </c>
      <c r="MD20" s="264">
        <v>5515.9780000000001</v>
      </c>
      <c r="ME20" s="265">
        <v>6.8986859628519095E-2</v>
      </c>
      <c r="MF20" s="264">
        <v>9891.5329999999994</v>
      </c>
      <c r="MG20" s="264">
        <v>12829.401</v>
      </c>
      <c r="MH20" s="265">
        <v>-0.228994946841244</v>
      </c>
      <c r="MI20" s="264">
        <v>28918.398000000001</v>
      </c>
      <c r="MJ20" s="264">
        <v>28922.983</v>
      </c>
      <c r="MK20" s="265">
        <v>-1.58524450953041E-4</v>
      </c>
      <c r="ML20" s="264">
        <v>145619.31200000001</v>
      </c>
      <c r="MM20" s="264">
        <v>135228.391</v>
      </c>
      <c r="MN20" s="265">
        <v>7.6839788768913203E-2</v>
      </c>
      <c r="MO20" s="264">
        <v>0</v>
      </c>
      <c r="MP20" s="264">
        <v>0</v>
      </c>
      <c r="MQ20" s="265">
        <v>0</v>
      </c>
      <c r="MR20" s="264">
        <v>0</v>
      </c>
      <c r="MS20" s="264">
        <v>0</v>
      </c>
      <c r="MT20" s="265">
        <v>0</v>
      </c>
      <c r="MU20" s="264">
        <v>0</v>
      </c>
      <c r="MV20" s="264">
        <v>0</v>
      </c>
      <c r="MW20" s="266">
        <v>0</v>
      </c>
      <c r="MX20" s="264">
        <v>37148.092499999999</v>
      </c>
      <c r="MY20" s="264">
        <v>38443.152000000002</v>
      </c>
      <c r="MZ20" s="265">
        <v>-3.3687651314335598E-2</v>
      </c>
      <c r="NA20" s="264">
        <v>198695.19899999999</v>
      </c>
      <c r="NB20" s="264">
        <v>190127.772</v>
      </c>
      <c r="NC20" s="265">
        <v>4.5061417960549202E-2</v>
      </c>
      <c r="ND20" s="264">
        <v>662155.59100000001</v>
      </c>
      <c r="NE20" s="264">
        <v>666710.05599999998</v>
      </c>
      <c r="NF20" s="265">
        <v>-6.8312528947365499E-3</v>
      </c>
      <c r="NG20" s="264">
        <v>0</v>
      </c>
      <c r="NH20" s="264">
        <v>0</v>
      </c>
      <c r="NI20" s="265">
        <v>0</v>
      </c>
      <c r="NJ20" s="264">
        <v>0</v>
      </c>
      <c r="NK20" s="264">
        <v>0</v>
      </c>
      <c r="NL20" s="265">
        <v>0</v>
      </c>
      <c r="NM20" s="264">
        <v>0</v>
      </c>
      <c r="NN20" s="264">
        <v>0</v>
      </c>
      <c r="NO20" s="265">
        <v>0</v>
      </c>
      <c r="NP20" s="264">
        <v>577.69150000000002</v>
      </c>
      <c r="NQ20" s="264">
        <v>514.53150000000005</v>
      </c>
      <c r="NR20" s="265">
        <v>0.12275244567145099</v>
      </c>
      <c r="NS20" s="264">
        <v>2239.5365000000002</v>
      </c>
      <c r="NT20" s="264">
        <v>1969.271</v>
      </c>
      <c r="NU20" s="265">
        <v>0.13724139541993</v>
      </c>
      <c r="NV20" s="264">
        <v>5959.6679999999997</v>
      </c>
      <c r="NW20" s="264">
        <v>5506.3810000000003</v>
      </c>
      <c r="NX20" s="265">
        <v>8.2320311652971198E-2</v>
      </c>
      <c r="NY20" s="264">
        <v>12984.986999999999</v>
      </c>
      <c r="NZ20" s="264">
        <v>11323.398999999999</v>
      </c>
      <c r="OA20" s="265">
        <v>0.14673933153817201</v>
      </c>
      <c r="OB20" s="264">
        <v>41903.385000000002</v>
      </c>
      <c r="OC20" s="264">
        <v>40246.381999999998</v>
      </c>
      <c r="OD20" s="265">
        <v>4.1171477227443798E-2</v>
      </c>
      <c r="OE20" s="264">
        <v>147280.9</v>
      </c>
      <c r="OF20" s="264">
        <v>135894.46</v>
      </c>
      <c r="OG20" s="265">
        <v>8.3788846138393006E-2</v>
      </c>
      <c r="OH20" s="264">
        <v>0</v>
      </c>
      <c r="OI20" s="264">
        <v>0</v>
      </c>
      <c r="OJ20" s="265">
        <v>0</v>
      </c>
      <c r="OK20" s="264">
        <v>0</v>
      </c>
      <c r="OL20" s="264">
        <v>0</v>
      </c>
      <c r="OM20" s="265">
        <v>0</v>
      </c>
      <c r="ON20" s="264">
        <v>0</v>
      </c>
      <c r="OO20" s="264">
        <v>0</v>
      </c>
      <c r="OP20" s="266">
        <v>0</v>
      </c>
      <c r="OQ20" s="264">
        <v>29418.555</v>
      </c>
      <c r="OR20" s="264">
        <v>36579.356</v>
      </c>
      <c r="OS20" s="265">
        <v>-0.19576071814932999</v>
      </c>
      <c r="OT20" s="264">
        <v>228113.75399999999</v>
      </c>
      <c r="OU20" s="264">
        <v>226707.128</v>
      </c>
      <c r="OV20" s="265">
        <v>6.2045953844026896E-3</v>
      </c>
      <c r="OW20" s="264">
        <v>654994.79</v>
      </c>
      <c r="OX20" s="264">
        <v>670550.81949999998</v>
      </c>
      <c r="OY20" s="265">
        <v>-2.31988822437043E-2</v>
      </c>
      <c r="OZ20" s="264">
        <v>0</v>
      </c>
      <c r="PA20" s="264">
        <v>0</v>
      </c>
      <c r="PB20" s="265">
        <v>0</v>
      </c>
      <c r="PC20" s="264">
        <v>0</v>
      </c>
      <c r="PD20" s="264">
        <v>0</v>
      </c>
      <c r="PE20" s="265">
        <v>0</v>
      </c>
      <c r="PF20" s="264">
        <v>0</v>
      </c>
      <c r="PG20" s="264">
        <v>0</v>
      </c>
      <c r="PH20" s="265">
        <v>0</v>
      </c>
      <c r="PI20" s="264">
        <v>609.53150000000005</v>
      </c>
      <c r="PJ20" s="264">
        <v>547.97500000000002</v>
      </c>
      <c r="PK20" s="265">
        <v>0.11233450431132801</v>
      </c>
      <c r="PL20" s="264">
        <v>2849.0680000000002</v>
      </c>
      <c r="PM20" s="264">
        <v>2517.2460000000001</v>
      </c>
      <c r="PN20" s="265">
        <v>0.131819456660176</v>
      </c>
      <c r="PO20" s="264">
        <v>6021.2245000000003</v>
      </c>
      <c r="PP20" s="264">
        <v>5597.5630000000001</v>
      </c>
      <c r="PQ20" s="265">
        <v>7.5686776549009002E-2</v>
      </c>
      <c r="PR20" s="264">
        <v>10486.427</v>
      </c>
      <c r="PS20" s="264">
        <v>12275.0895</v>
      </c>
      <c r="PT20" s="265">
        <v>-0.14571482350495299</v>
      </c>
      <c r="PU20" s="264">
        <v>52389.811999999998</v>
      </c>
      <c r="PV20" s="264">
        <v>52521.4715</v>
      </c>
      <c r="PW20" s="265">
        <v>-2.5067747768643799E-3</v>
      </c>
      <c r="PX20" s="264">
        <v>145492.23749999999</v>
      </c>
      <c r="PY20" s="264">
        <v>135940.94899999999</v>
      </c>
      <c r="PZ20" s="265">
        <v>7.0260569535968098E-2</v>
      </c>
      <c r="QA20" s="264">
        <v>0</v>
      </c>
      <c r="QB20" s="264">
        <v>0</v>
      </c>
      <c r="QC20" s="265">
        <v>0</v>
      </c>
      <c r="QD20" s="264">
        <v>0</v>
      </c>
      <c r="QE20" s="264">
        <v>0</v>
      </c>
      <c r="QF20" s="265">
        <v>0</v>
      </c>
      <c r="QG20" s="264">
        <v>0</v>
      </c>
      <c r="QH20" s="264">
        <v>0</v>
      </c>
      <c r="QI20" s="266">
        <v>0</v>
      </c>
      <c r="QJ20" s="264">
        <v>23718.671999999999</v>
      </c>
      <c r="QK20" s="264">
        <v>53415.584499999997</v>
      </c>
      <c r="QL20" s="265">
        <v>-0.55595970310874299</v>
      </c>
      <c r="QM20" s="264">
        <v>251832.42600000001</v>
      </c>
      <c r="QN20" s="264">
        <v>280122.71250000002</v>
      </c>
      <c r="QO20" s="265">
        <v>-0.100992476645392</v>
      </c>
      <c r="QP20" s="264">
        <v>625297.87749999994</v>
      </c>
      <c r="QQ20" s="264">
        <v>658944.66899999999</v>
      </c>
      <c r="QR20" s="265">
        <v>-5.1061633977647403E-2</v>
      </c>
      <c r="QS20" s="264">
        <v>0</v>
      </c>
      <c r="QT20" s="264">
        <v>0</v>
      </c>
      <c r="QU20" s="265">
        <v>0</v>
      </c>
      <c r="QV20" s="264">
        <v>0</v>
      </c>
      <c r="QW20" s="264">
        <v>0</v>
      </c>
      <c r="QX20" s="265">
        <v>0</v>
      </c>
      <c r="QY20" s="264">
        <v>0</v>
      </c>
      <c r="QZ20" s="264">
        <v>0</v>
      </c>
      <c r="RA20" s="265">
        <v>0</v>
      </c>
      <c r="RB20" s="264">
        <v>496.51600000000002</v>
      </c>
      <c r="RC20" s="264">
        <v>479.77949999999998</v>
      </c>
      <c r="RD20" s="265">
        <v>3.4883733048202401E-2</v>
      </c>
      <c r="RE20" s="264">
        <v>3345.5839999999998</v>
      </c>
      <c r="RF20" s="264">
        <v>2997.0255000000002</v>
      </c>
      <c r="RG20" s="265">
        <v>0.116301479583674</v>
      </c>
      <c r="RH20" s="264">
        <v>6037.9610000000002</v>
      </c>
      <c r="RI20" s="264">
        <v>5612.893</v>
      </c>
      <c r="RJ20" s="265">
        <v>7.5730643716172802E-2</v>
      </c>
      <c r="RK20" s="264">
        <v>14345.347</v>
      </c>
      <c r="RL20" s="264">
        <v>16584.269499999999</v>
      </c>
      <c r="RM20" s="265">
        <v>-0.13500278079779099</v>
      </c>
      <c r="RN20" s="264">
        <v>66735.159</v>
      </c>
      <c r="RO20" s="264">
        <v>69105.740999999995</v>
      </c>
      <c r="RP20" s="265">
        <v>-3.4303691208520497E-2</v>
      </c>
      <c r="RQ20" s="264">
        <v>143253.315</v>
      </c>
      <c r="RR20" s="264">
        <v>136927.565</v>
      </c>
      <c r="RS20" s="265">
        <v>4.6197783477709503E-2</v>
      </c>
      <c r="RT20" s="264">
        <v>0</v>
      </c>
      <c r="RU20" s="264">
        <v>0</v>
      </c>
      <c r="RV20" s="265">
        <v>0</v>
      </c>
      <c r="RW20" s="264">
        <v>0</v>
      </c>
      <c r="RX20" s="264">
        <v>0</v>
      </c>
      <c r="RY20" s="265">
        <v>0</v>
      </c>
      <c r="RZ20" s="264">
        <v>0</v>
      </c>
      <c r="SA20" s="264">
        <v>0</v>
      </c>
      <c r="SB20" s="266">
        <v>0</v>
      </c>
      <c r="SC20" s="264">
        <v>52036.873</v>
      </c>
      <c r="SD20" s="264">
        <v>62396.6495</v>
      </c>
      <c r="SE20" s="265">
        <v>-0.166030974147097</v>
      </c>
      <c r="SF20" s="264">
        <v>303869.299</v>
      </c>
      <c r="SG20" s="264">
        <v>342519.36200000002</v>
      </c>
      <c r="SH20" s="265">
        <v>-0.11284052023897</v>
      </c>
      <c r="SI20" s="264">
        <v>614938.10100000002</v>
      </c>
      <c r="SJ20" s="264">
        <v>650784.69350000005</v>
      </c>
      <c r="SK20" s="265">
        <v>-5.5082107581868101E-2</v>
      </c>
      <c r="SL20" s="264">
        <v>0</v>
      </c>
      <c r="SM20" s="264">
        <v>0</v>
      </c>
      <c r="SN20" s="265">
        <v>0</v>
      </c>
      <c r="SO20" s="264">
        <v>0</v>
      </c>
      <c r="SP20" s="264">
        <v>0</v>
      </c>
      <c r="SQ20" s="265">
        <v>0</v>
      </c>
      <c r="SR20" s="264">
        <v>0</v>
      </c>
      <c r="SS20" s="264">
        <v>0</v>
      </c>
      <c r="ST20" s="265">
        <v>0</v>
      </c>
      <c r="SU20" s="264">
        <v>430.61149999999998</v>
      </c>
      <c r="SV20" s="264">
        <v>573.66099999999994</v>
      </c>
      <c r="SW20" s="265">
        <v>-0.24936242833311001</v>
      </c>
      <c r="SX20" s="264">
        <v>3776.1954999999998</v>
      </c>
      <c r="SY20" s="264">
        <v>3570.6864999999998</v>
      </c>
      <c r="SZ20" s="265">
        <v>5.7554478669578003E-2</v>
      </c>
      <c r="TA20" s="264">
        <v>5894.9115000000002</v>
      </c>
      <c r="TB20" s="264">
        <v>5762.96</v>
      </c>
      <c r="TC20" s="265">
        <v>2.2896480280966702E-2</v>
      </c>
      <c r="TD20" s="264">
        <v>9478.5565000000006</v>
      </c>
      <c r="TE20" s="264">
        <v>15726.691000000001</v>
      </c>
      <c r="TF20" s="265">
        <v>-0.397294923642869</v>
      </c>
      <c r="TG20" s="264">
        <v>76213.715500000006</v>
      </c>
      <c r="TH20" s="264">
        <v>84832.432000000001</v>
      </c>
      <c r="TI20" s="265">
        <v>-0.10159695174128699</v>
      </c>
      <c r="TJ20" s="264">
        <v>137005.18049999999</v>
      </c>
      <c r="TK20" s="264">
        <v>140113.06</v>
      </c>
      <c r="TL20" s="265">
        <v>-2.2181226361054501E-2</v>
      </c>
      <c r="TM20" s="264">
        <v>0</v>
      </c>
      <c r="TN20" s="264">
        <v>0</v>
      </c>
      <c r="TO20" s="265">
        <v>0</v>
      </c>
      <c r="TP20" s="264">
        <v>0</v>
      </c>
      <c r="TQ20" s="264">
        <v>0</v>
      </c>
      <c r="TR20" s="265">
        <v>0</v>
      </c>
      <c r="TS20" s="264">
        <v>0</v>
      </c>
      <c r="TT20" s="264">
        <v>0</v>
      </c>
      <c r="TU20" s="266">
        <v>0</v>
      </c>
      <c r="TV20" s="264">
        <v>59049.389499999997</v>
      </c>
      <c r="TW20" s="264">
        <v>62179.3</v>
      </c>
      <c r="TX20" s="265">
        <v>-5.0336856477959803E-2</v>
      </c>
      <c r="TY20" s="264">
        <v>362918.68849999999</v>
      </c>
      <c r="TZ20" s="264">
        <v>404698.66200000001</v>
      </c>
      <c r="UA20" s="265">
        <v>-0.103237241491053</v>
      </c>
      <c r="UB20" s="264">
        <v>611808.19050000003</v>
      </c>
      <c r="UC20" s="264">
        <v>650857.43350000004</v>
      </c>
      <c r="UD20" s="265">
        <v>-5.9996615218807399E-2</v>
      </c>
      <c r="UE20" s="264">
        <v>0</v>
      </c>
      <c r="UF20" s="264">
        <v>0</v>
      </c>
      <c r="UG20" s="265">
        <v>0</v>
      </c>
      <c r="UH20" s="264">
        <v>0</v>
      </c>
      <c r="UI20" s="264">
        <v>0</v>
      </c>
      <c r="UJ20" s="265">
        <v>0</v>
      </c>
      <c r="UK20" s="264">
        <v>0</v>
      </c>
      <c r="UL20" s="264">
        <v>0</v>
      </c>
      <c r="UM20" s="265">
        <v>0</v>
      </c>
      <c r="UN20" s="264">
        <v>569.72400000000005</v>
      </c>
      <c r="UO20" s="264">
        <v>493.64699999999999</v>
      </c>
      <c r="UP20" s="265">
        <v>0.15411214896474601</v>
      </c>
      <c r="UQ20" s="264">
        <v>4345.9195</v>
      </c>
      <c r="UR20" s="264">
        <v>4064.3335000000002</v>
      </c>
      <c r="US20" s="265">
        <v>6.9282208263667294E-2</v>
      </c>
      <c r="UT20" s="264">
        <v>5970.9885000000004</v>
      </c>
      <c r="UU20" s="264">
        <v>5730.5045</v>
      </c>
      <c r="UV20" s="265">
        <v>4.1965589591631998E-2</v>
      </c>
      <c r="UW20" s="264">
        <v>11851.8485</v>
      </c>
      <c r="UX20" s="264">
        <v>15578.734</v>
      </c>
      <c r="UY20" s="265">
        <v>-0.23922903491387701</v>
      </c>
      <c r="UZ20" s="264">
        <v>88065.563999999998</v>
      </c>
      <c r="VA20" s="264">
        <v>100411.166</v>
      </c>
      <c r="VB20" s="265">
        <v>-0.12295048939079101</v>
      </c>
      <c r="VC20" s="264">
        <v>133278.29500000001</v>
      </c>
      <c r="VD20" s="264">
        <v>141008.68</v>
      </c>
      <c r="VE20" s="265">
        <v>-5.4822050670923099E-2</v>
      </c>
      <c r="VF20" s="264">
        <v>0</v>
      </c>
      <c r="VG20" s="264">
        <v>0</v>
      </c>
      <c r="VH20" s="265">
        <v>0</v>
      </c>
      <c r="VI20" s="264">
        <v>0</v>
      </c>
      <c r="VJ20" s="264">
        <v>0</v>
      </c>
      <c r="VK20" s="265">
        <v>0</v>
      </c>
      <c r="VL20" s="264">
        <v>0</v>
      </c>
      <c r="VM20" s="264">
        <v>0</v>
      </c>
      <c r="VN20" s="266">
        <v>0</v>
      </c>
    </row>
    <row r="21" spans="1:586">
      <c r="A21" s="270" t="s">
        <v>67</v>
      </c>
      <c r="B21" s="264">
        <v>140658.54699999999</v>
      </c>
      <c r="C21" s="264">
        <v>104296.549</v>
      </c>
      <c r="D21" s="265">
        <v>0.34864047131607401</v>
      </c>
      <c r="E21" s="264">
        <v>728234.78599999996</v>
      </c>
      <c r="F21" s="264">
        <v>774979.75600000005</v>
      </c>
      <c r="G21" s="265">
        <v>-6.0317665897843299E-2</v>
      </c>
      <c r="H21" s="264">
        <v>1138573.2675000001</v>
      </c>
      <c r="I21" s="264">
        <v>1285093.939</v>
      </c>
      <c r="J21" s="265">
        <v>-0.11401553384806699</v>
      </c>
      <c r="K21" s="264">
        <v>0</v>
      </c>
      <c r="L21" s="264">
        <v>0</v>
      </c>
      <c r="M21" s="265">
        <v>0</v>
      </c>
      <c r="N21" s="264">
        <v>0</v>
      </c>
      <c r="O21" s="264">
        <v>0</v>
      </c>
      <c r="P21" s="265">
        <v>0</v>
      </c>
      <c r="Q21" s="264">
        <v>0</v>
      </c>
      <c r="R21" s="264">
        <v>0</v>
      </c>
      <c r="S21" s="265">
        <v>0</v>
      </c>
      <c r="T21" s="264">
        <v>493.64699999999999</v>
      </c>
      <c r="U21" s="264">
        <v>526.10249999999996</v>
      </c>
      <c r="V21" s="265">
        <v>-6.1690450054884702E-2</v>
      </c>
      <c r="W21" s="264">
        <v>4064.3335000000002</v>
      </c>
      <c r="X21" s="264">
        <v>3747.6039999999998</v>
      </c>
      <c r="Y21" s="265">
        <v>8.4515199578183903E-2</v>
      </c>
      <c r="Z21" s="264">
        <v>5730.5045</v>
      </c>
      <c r="AA21" s="264">
        <v>5564.4040000000005</v>
      </c>
      <c r="AB21" s="265">
        <v>2.9850546437677698E-2</v>
      </c>
      <c r="AC21" s="264">
        <v>15578.734</v>
      </c>
      <c r="AD21" s="264">
        <v>14683.114</v>
      </c>
      <c r="AE21" s="265">
        <v>6.0996597860644597E-2</v>
      </c>
      <c r="AF21" s="264">
        <v>100411.166</v>
      </c>
      <c r="AG21" s="264">
        <v>92537.486499999999</v>
      </c>
      <c r="AH21" s="265">
        <v>8.5086377400146906E-2</v>
      </c>
      <c r="AI21" s="264">
        <v>141008.68</v>
      </c>
      <c r="AJ21" s="264">
        <v>137952.35949999999</v>
      </c>
      <c r="AK21" s="265">
        <v>2.2154898336479701E-2</v>
      </c>
      <c r="AL21" s="264">
        <v>0</v>
      </c>
      <c r="AM21" s="264">
        <v>0</v>
      </c>
      <c r="AN21" s="265">
        <v>0</v>
      </c>
      <c r="AO21" s="264">
        <v>0</v>
      </c>
      <c r="AP21" s="264">
        <v>0</v>
      </c>
      <c r="AQ21" s="265">
        <v>0</v>
      </c>
      <c r="AR21" s="264">
        <v>0</v>
      </c>
      <c r="AS21" s="264">
        <v>0</v>
      </c>
      <c r="AT21" s="266">
        <v>0</v>
      </c>
      <c r="AU21" s="264">
        <v>118937.0635</v>
      </c>
      <c r="AV21" s="264">
        <v>106050.7635</v>
      </c>
      <c r="AW21" s="265">
        <v>0.121510676346993</v>
      </c>
      <c r="AX21" s="264">
        <v>847171.84950000001</v>
      </c>
      <c r="AY21" s="264">
        <v>881030.51950000005</v>
      </c>
      <c r="AZ21" s="265">
        <v>-3.8430757221912602E-2</v>
      </c>
      <c r="BA21" s="264">
        <v>1151459.5674999999</v>
      </c>
      <c r="BB21" s="264">
        <v>1265179.7975000001</v>
      </c>
      <c r="BC21" s="265">
        <v>-8.9884639499232893E-2</v>
      </c>
      <c r="BD21" s="264">
        <v>0</v>
      </c>
      <c r="BE21" s="264">
        <v>0</v>
      </c>
      <c r="BF21" s="265">
        <v>0</v>
      </c>
      <c r="BG21" s="264">
        <v>0</v>
      </c>
      <c r="BH21" s="264">
        <v>0</v>
      </c>
      <c r="BI21" s="265">
        <v>0</v>
      </c>
      <c r="BJ21" s="264">
        <v>0</v>
      </c>
      <c r="BK21" s="264">
        <v>0</v>
      </c>
      <c r="BL21" s="265">
        <v>0</v>
      </c>
      <c r="BM21" s="264">
        <v>467.26499999999999</v>
      </c>
      <c r="BN21" s="264">
        <v>431.37900000000002</v>
      </c>
      <c r="BO21" s="265">
        <v>8.3189028673161997E-2</v>
      </c>
      <c r="BP21" s="264">
        <v>4531.5985000000001</v>
      </c>
      <c r="BQ21" s="264">
        <v>4178.9830000000002</v>
      </c>
      <c r="BR21" s="265">
        <v>8.4378304482214894E-2</v>
      </c>
      <c r="BS21" s="264">
        <v>5766.3905000000004</v>
      </c>
      <c r="BT21" s="264">
        <v>5524.3834999999999</v>
      </c>
      <c r="BU21" s="265">
        <v>4.3807060100009398E-2</v>
      </c>
      <c r="BV21" s="264">
        <v>14196.128500000001</v>
      </c>
      <c r="BW21" s="264">
        <v>9934.0825000000004</v>
      </c>
      <c r="BX21" s="265">
        <v>0.42903267614296497</v>
      </c>
      <c r="BY21" s="264">
        <v>114607.2945</v>
      </c>
      <c r="BZ21" s="264">
        <v>102471.569</v>
      </c>
      <c r="CA21" s="265">
        <v>0.11843017159227801</v>
      </c>
      <c r="CB21" s="264">
        <v>145270.726</v>
      </c>
      <c r="CC21" s="264">
        <v>134304.7775</v>
      </c>
      <c r="CD21" s="265">
        <v>8.1649727613003195E-2</v>
      </c>
      <c r="CE21" s="264">
        <v>0</v>
      </c>
      <c r="CF21" s="264">
        <v>0</v>
      </c>
      <c r="CG21" s="265">
        <v>0</v>
      </c>
      <c r="CH21" s="264">
        <v>0</v>
      </c>
      <c r="CI21" s="264">
        <v>0</v>
      </c>
      <c r="CJ21" s="265">
        <v>0</v>
      </c>
      <c r="CK21" s="264">
        <v>0</v>
      </c>
      <c r="CL21" s="264">
        <v>0</v>
      </c>
      <c r="CM21" s="266">
        <v>0</v>
      </c>
      <c r="CN21" s="264">
        <v>120829.299</v>
      </c>
      <c r="CO21" s="264">
        <v>109192.247</v>
      </c>
      <c r="CP21" s="265">
        <v>0.106573976813574</v>
      </c>
      <c r="CQ21" s="264">
        <v>968001.14850000001</v>
      </c>
      <c r="CR21" s="264">
        <v>990222.76650000003</v>
      </c>
      <c r="CS21" s="265">
        <v>-2.24410291822956E-2</v>
      </c>
      <c r="CT21" s="264">
        <v>1163096.6195</v>
      </c>
      <c r="CU21" s="264">
        <v>1231001.7435000001</v>
      </c>
      <c r="CV21" s="265">
        <v>-5.5162492139882099E-2</v>
      </c>
      <c r="CW21" s="264">
        <v>0</v>
      </c>
      <c r="CX21" s="264">
        <v>0</v>
      </c>
      <c r="CY21" s="265">
        <v>0</v>
      </c>
      <c r="CZ21" s="264">
        <v>0</v>
      </c>
      <c r="DA21" s="264">
        <v>0</v>
      </c>
      <c r="DB21" s="265">
        <v>0</v>
      </c>
      <c r="DC21" s="264">
        <v>0</v>
      </c>
      <c r="DD21" s="264">
        <v>0</v>
      </c>
      <c r="DE21" s="265">
        <v>0</v>
      </c>
      <c r="DF21" s="264">
        <v>529.25599999999997</v>
      </c>
      <c r="DG21" s="264">
        <v>280.00349999999997</v>
      </c>
      <c r="DH21" s="265">
        <v>0.89017637279534001</v>
      </c>
      <c r="DI21" s="264">
        <v>5060.8545000000004</v>
      </c>
      <c r="DJ21" s="264">
        <v>4458.9865</v>
      </c>
      <c r="DK21" s="265">
        <v>0.13497865490285699</v>
      </c>
      <c r="DL21" s="264">
        <v>6015.643</v>
      </c>
      <c r="DM21" s="264">
        <v>5336.1319999999996</v>
      </c>
      <c r="DN21" s="265">
        <v>0.127341490053095</v>
      </c>
      <c r="DO21" s="264">
        <v>9242.7219999999998</v>
      </c>
      <c r="DP21" s="264">
        <v>10861.402</v>
      </c>
      <c r="DQ21" s="265">
        <v>-0.149030484278181</v>
      </c>
      <c r="DR21" s="264">
        <v>123850.0165</v>
      </c>
      <c r="DS21" s="264">
        <v>113332.97100000001</v>
      </c>
      <c r="DT21" s="265">
        <v>9.2797756974005302E-2</v>
      </c>
      <c r="DU21" s="264">
        <v>143652.046</v>
      </c>
      <c r="DV21" s="264">
        <v>133935.42449999999</v>
      </c>
      <c r="DW21" s="265">
        <v>7.2547061662540296E-2</v>
      </c>
      <c r="DX21" s="264">
        <v>0</v>
      </c>
      <c r="DY21" s="264">
        <v>0</v>
      </c>
      <c r="DZ21" s="265">
        <v>0</v>
      </c>
      <c r="EA21" s="264">
        <v>0</v>
      </c>
      <c r="EB21" s="264">
        <v>0</v>
      </c>
      <c r="EC21" s="265">
        <v>0</v>
      </c>
      <c r="ED21" s="264">
        <v>0</v>
      </c>
      <c r="EE21" s="264">
        <v>0</v>
      </c>
      <c r="EF21" s="266">
        <v>0</v>
      </c>
      <c r="EG21" s="264">
        <v>115758.39599999999</v>
      </c>
      <c r="EH21" s="264">
        <v>89926.467999999993</v>
      </c>
      <c r="EI21" s="265">
        <v>0.28725611685316099</v>
      </c>
      <c r="EJ21" s="264">
        <v>1083759.5445000001</v>
      </c>
      <c r="EK21" s="264">
        <v>1080149.2345</v>
      </c>
      <c r="EL21" s="265">
        <v>3.3424177740321798E-3</v>
      </c>
      <c r="EM21" s="264">
        <v>1188928.5475000001</v>
      </c>
      <c r="EN21" s="264">
        <v>1203913.9280000001</v>
      </c>
      <c r="EO21" s="265">
        <v>-1.2447219150371201E-2</v>
      </c>
      <c r="EP21" s="264">
        <v>0</v>
      </c>
      <c r="EQ21" s="264">
        <v>0</v>
      </c>
      <c r="ER21" s="265">
        <v>0</v>
      </c>
      <c r="ES21" s="264">
        <v>0</v>
      </c>
      <c r="ET21" s="264">
        <v>0</v>
      </c>
      <c r="EU21" s="265">
        <v>0</v>
      </c>
      <c r="EV21" s="264">
        <v>0</v>
      </c>
      <c r="EW21" s="264">
        <v>0</v>
      </c>
      <c r="EX21" s="265">
        <v>0</v>
      </c>
      <c r="EY21" s="264">
        <v>233.876</v>
      </c>
      <c r="EZ21" s="264">
        <v>304.34199999999998</v>
      </c>
      <c r="FA21" s="265">
        <v>-0.231535575109581</v>
      </c>
      <c r="FB21" s="264">
        <v>5294.7304999999997</v>
      </c>
      <c r="FC21" s="264">
        <v>4763.3284999999996</v>
      </c>
      <c r="FD21" s="265">
        <v>0.111561064915006</v>
      </c>
      <c r="FE21" s="264">
        <v>5945.1769999999997</v>
      </c>
      <c r="FF21" s="264">
        <v>5253.0420000000004</v>
      </c>
      <c r="FG21" s="265">
        <v>0.131758893227962</v>
      </c>
      <c r="FH21" s="264">
        <v>9512.2355000000007</v>
      </c>
      <c r="FI21" s="264">
        <v>10810.194</v>
      </c>
      <c r="FJ21" s="265">
        <v>-0.120068011730409</v>
      </c>
      <c r="FK21" s="264">
        <v>133362.25200000001</v>
      </c>
      <c r="FL21" s="264">
        <v>124143.16499999999</v>
      </c>
      <c r="FM21" s="265">
        <v>7.4261736439537498E-2</v>
      </c>
      <c r="FN21" s="264">
        <v>142354.08749999999</v>
      </c>
      <c r="FO21" s="264">
        <v>134556.7905</v>
      </c>
      <c r="FP21" s="265">
        <v>5.79480007736956E-2</v>
      </c>
      <c r="FQ21" s="264">
        <v>0</v>
      </c>
      <c r="FR21" s="264">
        <v>0</v>
      </c>
      <c r="FS21" s="265">
        <v>0</v>
      </c>
      <c r="FT21" s="264">
        <v>0</v>
      </c>
      <c r="FU21" s="264">
        <v>0</v>
      </c>
      <c r="FV21" s="265">
        <v>0</v>
      </c>
      <c r="FW21" s="264">
        <v>0</v>
      </c>
      <c r="FX21" s="264">
        <v>0</v>
      </c>
      <c r="FY21" s="266">
        <v>0</v>
      </c>
      <c r="FZ21" s="264">
        <v>111305.7175</v>
      </c>
      <c r="GA21" s="264">
        <v>105169.003</v>
      </c>
      <c r="GB21" s="265">
        <v>5.8350981039536898E-2</v>
      </c>
      <c r="GC21" s="264">
        <v>1195065.2620000001</v>
      </c>
      <c r="GD21" s="264">
        <v>1185318.2375</v>
      </c>
      <c r="GE21" s="265">
        <v>8.22312876966938E-3</v>
      </c>
      <c r="GF21" s="264">
        <v>1195065.2620000001</v>
      </c>
      <c r="GG21" s="264">
        <v>1185318.2375</v>
      </c>
      <c r="GH21" s="265">
        <v>8.22312876966938E-3</v>
      </c>
      <c r="GI21" s="264">
        <v>0</v>
      </c>
      <c r="GJ21" s="264">
        <v>0</v>
      </c>
      <c r="GK21" s="265">
        <v>0</v>
      </c>
      <c r="GL21" s="264">
        <v>0</v>
      </c>
      <c r="GM21" s="264">
        <v>0</v>
      </c>
      <c r="GN21" s="265">
        <v>0</v>
      </c>
      <c r="GO21" s="264">
        <v>0</v>
      </c>
      <c r="GP21" s="264">
        <v>0</v>
      </c>
      <c r="GQ21" s="265">
        <v>0</v>
      </c>
      <c r="GR21" s="264">
        <v>394.67200000000003</v>
      </c>
      <c r="GS21" s="264">
        <v>650.44650000000001</v>
      </c>
      <c r="GT21" s="265">
        <v>-0.39322911261725602</v>
      </c>
      <c r="GU21" s="264">
        <v>5689.4025000000001</v>
      </c>
      <c r="GV21" s="264">
        <v>5413.7749999999996</v>
      </c>
      <c r="GW21" s="265">
        <v>5.09122562352518E-2</v>
      </c>
      <c r="GX21" s="264">
        <v>5689.4025000000001</v>
      </c>
      <c r="GY21" s="264">
        <v>5413.7749999999996</v>
      </c>
      <c r="GZ21" s="265">
        <v>5.09122562352518E-2</v>
      </c>
      <c r="HA21" s="264">
        <v>12261.645</v>
      </c>
      <c r="HB21" s="264">
        <v>8991.8354999999992</v>
      </c>
      <c r="HC21" s="265">
        <v>0.36364205061358201</v>
      </c>
      <c r="HD21" s="264">
        <v>145623.897</v>
      </c>
      <c r="HE21" s="264">
        <v>133135.00049999999</v>
      </c>
      <c r="HF21" s="265">
        <v>9.3806260210289399E-2</v>
      </c>
      <c r="HG21" s="264">
        <v>145623.897</v>
      </c>
      <c r="HH21" s="264">
        <v>133135.00049999999</v>
      </c>
      <c r="HI21" s="265">
        <v>9.3806260210289399E-2</v>
      </c>
      <c r="HJ21" s="264">
        <v>0</v>
      </c>
      <c r="HK21" s="264">
        <v>0</v>
      </c>
      <c r="HL21" s="265">
        <v>0</v>
      </c>
      <c r="HM21" s="264">
        <v>0</v>
      </c>
      <c r="HN21" s="264">
        <v>0</v>
      </c>
      <c r="HO21" s="265">
        <v>0</v>
      </c>
      <c r="HP21" s="264">
        <v>0</v>
      </c>
      <c r="HQ21" s="264">
        <v>0</v>
      </c>
      <c r="HR21" s="266">
        <v>0</v>
      </c>
      <c r="HS21" s="264">
        <v>91833.926500000001</v>
      </c>
      <c r="HT21" s="264">
        <v>99461.145499999999</v>
      </c>
      <c r="HU21" s="265">
        <v>-7.6685412797703995E-2</v>
      </c>
      <c r="HV21" s="264">
        <v>91833.926500000001</v>
      </c>
      <c r="HW21" s="264">
        <v>99461.145499999999</v>
      </c>
      <c r="HX21" s="265">
        <v>-7.6685412797703995E-2</v>
      </c>
      <c r="HY21" s="264">
        <v>1187438.0430000001</v>
      </c>
      <c r="HZ21" s="264">
        <v>1189200.9424999999</v>
      </c>
      <c r="IA21" s="265">
        <v>-1.4824235644261799E-3</v>
      </c>
      <c r="IB21" s="264">
        <v>0</v>
      </c>
      <c r="IC21" s="264">
        <v>0</v>
      </c>
      <c r="ID21" s="265">
        <v>0</v>
      </c>
      <c r="IE21" s="264">
        <v>0</v>
      </c>
      <c r="IF21" s="264">
        <v>0</v>
      </c>
      <c r="IG21" s="265">
        <v>0</v>
      </c>
      <c r="IH21" s="264">
        <v>0</v>
      </c>
      <c r="II21" s="264">
        <v>0</v>
      </c>
      <c r="IJ21" s="265">
        <v>0</v>
      </c>
      <c r="IK21" s="264">
        <v>593.255</v>
      </c>
      <c r="IL21" s="264">
        <v>625.11249999999995</v>
      </c>
      <c r="IM21" s="265">
        <v>-5.0962826691195499E-2</v>
      </c>
      <c r="IN21" s="264">
        <v>593.255</v>
      </c>
      <c r="IO21" s="264">
        <v>625.11249999999995</v>
      </c>
      <c r="IP21" s="265">
        <v>-5.0962826691195499E-2</v>
      </c>
      <c r="IQ21" s="264">
        <v>5657.5450000000001</v>
      </c>
      <c r="IR21" s="264">
        <v>5575.1244999999999</v>
      </c>
      <c r="IS21" s="265">
        <v>1.4783616043014E-2</v>
      </c>
      <c r="IT21" s="264">
        <v>10134.332</v>
      </c>
      <c r="IU21" s="264">
        <v>10485.035</v>
      </c>
      <c r="IV21" s="265">
        <v>-3.3447957016833903E-2</v>
      </c>
      <c r="IW21" s="264">
        <v>10134.332</v>
      </c>
      <c r="IX21" s="264">
        <v>10485.035</v>
      </c>
      <c r="IY21" s="265">
        <v>-3.3447957016833903E-2</v>
      </c>
      <c r="IZ21" s="264">
        <v>145273.19399999999</v>
      </c>
      <c r="JA21" s="264">
        <v>136258.21100000001</v>
      </c>
      <c r="JB21" s="265">
        <v>6.6161025701416104E-2</v>
      </c>
      <c r="JC21" s="264">
        <v>0</v>
      </c>
      <c r="JD21" s="264">
        <v>0</v>
      </c>
      <c r="JE21" s="265">
        <v>0</v>
      </c>
      <c r="JF21" s="264">
        <v>0</v>
      </c>
      <c r="JG21" s="264">
        <v>0</v>
      </c>
      <c r="JH21" s="265">
        <v>0</v>
      </c>
      <c r="JI21" s="264">
        <v>0</v>
      </c>
      <c r="JJ21" s="264">
        <v>0</v>
      </c>
      <c r="JK21" s="266">
        <v>0</v>
      </c>
      <c r="JL21" s="264">
        <v>89247.633000000002</v>
      </c>
      <c r="JM21" s="264">
        <v>84220.971999999994</v>
      </c>
      <c r="JN21" s="265">
        <v>5.9684195998118E-2</v>
      </c>
      <c r="JO21" s="264">
        <v>181081.5595</v>
      </c>
      <c r="JP21" s="264">
        <v>183682.11749999999</v>
      </c>
      <c r="JQ21" s="265">
        <v>-1.4157926941363599E-2</v>
      </c>
      <c r="JR21" s="264">
        <v>1192464.7039999999</v>
      </c>
      <c r="JS21" s="264">
        <v>1168306.0795</v>
      </c>
      <c r="JT21" s="265">
        <v>2.0678335004761E-2</v>
      </c>
      <c r="JU21" s="264">
        <v>0</v>
      </c>
      <c r="JV21" s="264">
        <v>0</v>
      </c>
      <c r="JW21" s="265">
        <v>0</v>
      </c>
      <c r="JX21" s="264">
        <v>0</v>
      </c>
      <c r="JY21" s="264">
        <v>0</v>
      </c>
      <c r="JZ21" s="265">
        <v>0</v>
      </c>
      <c r="KA21" s="264">
        <v>0</v>
      </c>
      <c r="KB21" s="264">
        <v>0</v>
      </c>
      <c r="KC21" s="265">
        <v>0</v>
      </c>
      <c r="KD21" s="264">
        <v>506.63900000000001</v>
      </c>
      <c r="KE21" s="264">
        <v>325.40249999999997</v>
      </c>
      <c r="KF21" s="265">
        <v>0.55696099446070602</v>
      </c>
      <c r="KG21" s="264">
        <v>1099.894</v>
      </c>
      <c r="KH21" s="264">
        <v>950.51499999999999</v>
      </c>
      <c r="KI21" s="265">
        <v>0.15715585761403</v>
      </c>
      <c r="KJ21" s="264">
        <v>5838.7815000000001</v>
      </c>
      <c r="KK21" s="264">
        <v>5455.6544999999996</v>
      </c>
      <c r="KL21" s="265">
        <v>7.0225671365369696E-2</v>
      </c>
      <c r="KM21" s="264">
        <v>8892.5329999999994</v>
      </c>
      <c r="KN21" s="264">
        <v>5608.5469999999996</v>
      </c>
      <c r="KO21" s="265">
        <v>0.585532402599105</v>
      </c>
      <c r="KP21" s="264">
        <v>19026.865000000002</v>
      </c>
      <c r="KQ21" s="264">
        <v>16093.582</v>
      </c>
      <c r="KR21" s="265">
        <v>0.18226414728554499</v>
      </c>
      <c r="KS21" s="264">
        <v>148557.18</v>
      </c>
      <c r="KT21" s="264">
        <v>132036.872</v>
      </c>
      <c r="KU21" s="265">
        <v>0.125118898605838</v>
      </c>
      <c r="KV21" s="264">
        <v>0</v>
      </c>
      <c r="KW21" s="264">
        <v>0</v>
      </c>
      <c r="KX21" s="265">
        <v>0</v>
      </c>
      <c r="KY21" s="264">
        <v>0</v>
      </c>
      <c r="KZ21" s="264">
        <v>0</v>
      </c>
      <c r="LA21" s="265">
        <v>0</v>
      </c>
      <c r="LB21" s="264">
        <v>0</v>
      </c>
      <c r="LC21" s="264">
        <v>0</v>
      </c>
      <c r="LD21" s="266">
        <v>0</v>
      </c>
      <c r="LE21" s="264">
        <v>76525.303</v>
      </c>
      <c r="LF21" s="264">
        <v>63313.068500000001</v>
      </c>
      <c r="LG21" s="265">
        <v>0.208681000826867</v>
      </c>
      <c r="LH21" s="264">
        <v>257606.86249999999</v>
      </c>
      <c r="LI21" s="264">
        <v>246995.18599999999</v>
      </c>
      <c r="LJ21" s="265">
        <v>4.2963090381850602E-2</v>
      </c>
      <c r="LK21" s="264">
        <v>1205676.9384999999</v>
      </c>
      <c r="LL21" s="264">
        <v>1121263.1055000001</v>
      </c>
      <c r="LM21" s="265">
        <v>7.5284589839739305E-2</v>
      </c>
      <c r="LN21" s="264">
        <v>0</v>
      </c>
      <c r="LO21" s="264">
        <v>0</v>
      </c>
      <c r="LP21" s="265">
        <v>0</v>
      </c>
      <c r="LQ21" s="264">
        <v>0</v>
      </c>
      <c r="LR21" s="264">
        <v>0</v>
      </c>
      <c r="LS21" s="265">
        <v>0</v>
      </c>
      <c r="LT21" s="264">
        <v>0</v>
      </c>
      <c r="LU21" s="264">
        <v>0</v>
      </c>
      <c r="LV21" s="265">
        <v>0</v>
      </c>
      <c r="LW21" s="264">
        <v>561.95100000000002</v>
      </c>
      <c r="LX21" s="264">
        <v>504.22449999999998</v>
      </c>
      <c r="LY21" s="265">
        <v>0.114485710234231</v>
      </c>
      <c r="LZ21" s="264">
        <v>1661.845</v>
      </c>
      <c r="MA21" s="264">
        <v>1454.7394999999999</v>
      </c>
      <c r="MB21" s="265">
        <v>0.14236603873064599</v>
      </c>
      <c r="MC21" s="264">
        <v>5896.5079999999998</v>
      </c>
      <c r="MD21" s="264">
        <v>5515.9780000000001</v>
      </c>
      <c r="ME21" s="265">
        <v>6.8986859628519095E-2</v>
      </c>
      <c r="MF21" s="264">
        <v>9891.5329999999994</v>
      </c>
      <c r="MG21" s="264">
        <v>12829.401</v>
      </c>
      <c r="MH21" s="265">
        <v>-0.228994946841244</v>
      </c>
      <c r="MI21" s="264">
        <v>28918.398000000001</v>
      </c>
      <c r="MJ21" s="264">
        <v>28922.983</v>
      </c>
      <c r="MK21" s="265">
        <v>-1.58524450953041E-4</v>
      </c>
      <c r="ML21" s="264">
        <v>145619.31200000001</v>
      </c>
      <c r="MM21" s="264">
        <v>135228.391</v>
      </c>
      <c r="MN21" s="265">
        <v>7.6839788768913203E-2</v>
      </c>
      <c r="MO21" s="264">
        <v>0</v>
      </c>
      <c r="MP21" s="264">
        <v>0</v>
      </c>
      <c r="MQ21" s="265">
        <v>0</v>
      </c>
      <c r="MR21" s="264">
        <v>0</v>
      </c>
      <c r="MS21" s="264">
        <v>0</v>
      </c>
      <c r="MT21" s="265">
        <v>0</v>
      </c>
      <c r="MU21" s="264">
        <v>0</v>
      </c>
      <c r="MV21" s="264">
        <v>0</v>
      </c>
      <c r="MW21" s="266">
        <v>0</v>
      </c>
      <c r="MX21" s="264">
        <v>55897.608500000002</v>
      </c>
      <c r="MY21" s="264">
        <v>59505.023999999998</v>
      </c>
      <c r="MZ21" s="265">
        <v>-6.0623713049842702E-2</v>
      </c>
      <c r="NA21" s="264">
        <v>313504.47100000002</v>
      </c>
      <c r="NB21" s="264">
        <v>306500.21000000002</v>
      </c>
      <c r="NC21" s="265">
        <v>2.2852385647631399E-2</v>
      </c>
      <c r="ND21" s="264">
        <v>1202069.523</v>
      </c>
      <c r="NE21" s="264">
        <v>1100703.78</v>
      </c>
      <c r="NF21" s="265">
        <v>9.2091755149600801E-2</v>
      </c>
      <c r="NG21" s="264">
        <v>0</v>
      </c>
      <c r="NH21" s="264">
        <v>0</v>
      </c>
      <c r="NI21" s="265">
        <v>0</v>
      </c>
      <c r="NJ21" s="264">
        <v>0</v>
      </c>
      <c r="NK21" s="264">
        <v>0</v>
      </c>
      <c r="NL21" s="265">
        <v>0</v>
      </c>
      <c r="NM21" s="264">
        <v>0</v>
      </c>
      <c r="NN21" s="264">
        <v>0</v>
      </c>
      <c r="NO21" s="265">
        <v>0</v>
      </c>
      <c r="NP21" s="264">
        <v>577.69150000000002</v>
      </c>
      <c r="NQ21" s="264">
        <v>514.53150000000005</v>
      </c>
      <c r="NR21" s="265">
        <v>0.12275244567145099</v>
      </c>
      <c r="NS21" s="264">
        <v>2239.5365000000002</v>
      </c>
      <c r="NT21" s="264">
        <v>1969.271</v>
      </c>
      <c r="NU21" s="265">
        <v>0.13724139541993</v>
      </c>
      <c r="NV21" s="264">
        <v>5959.6679999999997</v>
      </c>
      <c r="NW21" s="264">
        <v>5506.3810000000003</v>
      </c>
      <c r="NX21" s="265">
        <v>8.2320311652971198E-2</v>
      </c>
      <c r="NY21" s="264">
        <v>12984.986999999999</v>
      </c>
      <c r="NZ21" s="264">
        <v>11323.398999999999</v>
      </c>
      <c r="OA21" s="265">
        <v>0.14673933153817201</v>
      </c>
      <c r="OB21" s="264">
        <v>41903.385000000002</v>
      </c>
      <c r="OC21" s="264">
        <v>40246.381999999998</v>
      </c>
      <c r="OD21" s="265">
        <v>4.1171477227443798E-2</v>
      </c>
      <c r="OE21" s="264">
        <v>147280.9</v>
      </c>
      <c r="OF21" s="264">
        <v>135894.46</v>
      </c>
      <c r="OG21" s="265">
        <v>8.3788846138393006E-2</v>
      </c>
      <c r="OH21" s="264">
        <v>0</v>
      </c>
      <c r="OI21" s="264">
        <v>0</v>
      </c>
      <c r="OJ21" s="265">
        <v>0</v>
      </c>
      <c r="OK21" s="264">
        <v>0</v>
      </c>
      <c r="OL21" s="264">
        <v>0</v>
      </c>
      <c r="OM21" s="265">
        <v>0</v>
      </c>
      <c r="ON21" s="264">
        <v>0</v>
      </c>
      <c r="OO21" s="264">
        <v>0</v>
      </c>
      <c r="OP21" s="266">
        <v>0</v>
      </c>
      <c r="OQ21" s="264">
        <v>41967.688999999998</v>
      </c>
      <c r="OR21" s="264">
        <v>67609.149999999994</v>
      </c>
      <c r="OS21" s="265">
        <v>-0.379260218476345</v>
      </c>
      <c r="OT21" s="264">
        <v>355472.16</v>
      </c>
      <c r="OU21" s="264">
        <v>374109.36</v>
      </c>
      <c r="OV21" s="265">
        <v>-4.9817518599374298E-2</v>
      </c>
      <c r="OW21" s="264">
        <v>1176428.0619999999</v>
      </c>
      <c r="OX21" s="264">
        <v>1109640.7075</v>
      </c>
      <c r="OY21" s="265">
        <v>6.01882699945918E-2</v>
      </c>
      <c r="OZ21" s="264">
        <v>0</v>
      </c>
      <c r="PA21" s="264">
        <v>0</v>
      </c>
      <c r="PB21" s="265">
        <v>0</v>
      </c>
      <c r="PC21" s="264">
        <v>0</v>
      </c>
      <c r="PD21" s="264">
        <v>0</v>
      </c>
      <c r="PE21" s="265">
        <v>0</v>
      </c>
      <c r="PF21" s="264">
        <v>0</v>
      </c>
      <c r="PG21" s="264">
        <v>0</v>
      </c>
      <c r="PH21" s="265">
        <v>0</v>
      </c>
      <c r="PI21" s="264">
        <v>609.53150000000005</v>
      </c>
      <c r="PJ21" s="264">
        <v>547.97500000000002</v>
      </c>
      <c r="PK21" s="265">
        <v>0.11233450431132801</v>
      </c>
      <c r="PL21" s="264">
        <v>2849.0680000000002</v>
      </c>
      <c r="PM21" s="264">
        <v>2517.2460000000001</v>
      </c>
      <c r="PN21" s="265">
        <v>0.131819456660176</v>
      </c>
      <c r="PO21" s="264">
        <v>6021.2245000000003</v>
      </c>
      <c r="PP21" s="264">
        <v>5597.5630000000001</v>
      </c>
      <c r="PQ21" s="265">
        <v>7.5686776549009002E-2</v>
      </c>
      <c r="PR21" s="264">
        <v>10486.427</v>
      </c>
      <c r="PS21" s="264">
        <v>12275.0895</v>
      </c>
      <c r="PT21" s="265">
        <v>-0.14571482350495299</v>
      </c>
      <c r="PU21" s="264">
        <v>52389.811999999998</v>
      </c>
      <c r="PV21" s="264">
        <v>52521.4715</v>
      </c>
      <c r="PW21" s="265">
        <v>-2.5067747768643799E-3</v>
      </c>
      <c r="PX21" s="264">
        <v>145492.23749999999</v>
      </c>
      <c r="PY21" s="264">
        <v>135940.94899999999</v>
      </c>
      <c r="PZ21" s="265">
        <v>7.0260569535968098E-2</v>
      </c>
      <c r="QA21" s="264">
        <v>0</v>
      </c>
      <c r="QB21" s="264">
        <v>0</v>
      </c>
      <c r="QC21" s="265">
        <v>0</v>
      </c>
      <c r="QD21" s="264">
        <v>0</v>
      </c>
      <c r="QE21" s="264">
        <v>0</v>
      </c>
      <c r="QF21" s="265">
        <v>0</v>
      </c>
      <c r="QG21" s="264">
        <v>0</v>
      </c>
      <c r="QH21" s="264">
        <v>0</v>
      </c>
      <c r="QI21" s="266">
        <v>0</v>
      </c>
      <c r="QJ21" s="264">
        <v>59118.400999999998</v>
      </c>
      <c r="QK21" s="264">
        <v>92371.871499999994</v>
      </c>
      <c r="QL21" s="265">
        <v>-0.35999563460181699</v>
      </c>
      <c r="QM21" s="264">
        <v>414590.56099999999</v>
      </c>
      <c r="QN21" s="264">
        <v>466481.23149999999</v>
      </c>
      <c r="QO21" s="265">
        <v>-0.111238495776437</v>
      </c>
      <c r="QP21" s="264">
        <v>1143174.5915000001</v>
      </c>
      <c r="QQ21" s="264">
        <v>1095149.1189999999</v>
      </c>
      <c r="QR21" s="265">
        <v>4.3852907030462497E-2</v>
      </c>
      <c r="QS21" s="264">
        <v>0</v>
      </c>
      <c r="QT21" s="264">
        <v>0</v>
      </c>
      <c r="QU21" s="265">
        <v>0</v>
      </c>
      <c r="QV21" s="264">
        <v>0</v>
      </c>
      <c r="QW21" s="264">
        <v>0</v>
      </c>
      <c r="QX21" s="265">
        <v>0</v>
      </c>
      <c r="QY21" s="264">
        <v>0</v>
      </c>
      <c r="QZ21" s="264">
        <v>0</v>
      </c>
      <c r="RA21" s="265">
        <v>0</v>
      </c>
      <c r="RB21" s="264">
        <v>496.51600000000002</v>
      </c>
      <c r="RC21" s="264">
        <v>479.77949999999998</v>
      </c>
      <c r="RD21" s="265">
        <v>3.4883733048202401E-2</v>
      </c>
      <c r="RE21" s="264">
        <v>3345.5839999999998</v>
      </c>
      <c r="RF21" s="264">
        <v>2997.0255000000002</v>
      </c>
      <c r="RG21" s="265">
        <v>0.116301479583674</v>
      </c>
      <c r="RH21" s="264">
        <v>6037.9610000000002</v>
      </c>
      <c r="RI21" s="264">
        <v>5612.893</v>
      </c>
      <c r="RJ21" s="265">
        <v>7.5730643716172802E-2</v>
      </c>
      <c r="RK21" s="264">
        <v>14345.347</v>
      </c>
      <c r="RL21" s="264">
        <v>16584.269499999999</v>
      </c>
      <c r="RM21" s="265">
        <v>-0.13500278079779099</v>
      </c>
      <c r="RN21" s="264">
        <v>66735.159</v>
      </c>
      <c r="RO21" s="264">
        <v>69105.740999999995</v>
      </c>
      <c r="RP21" s="265">
        <v>-3.4303691208520497E-2</v>
      </c>
      <c r="RQ21" s="264">
        <v>143253.315</v>
      </c>
      <c r="RR21" s="264">
        <v>136927.565</v>
      </c>
      <c r="RS21" s="265">
        <v>4.6197783477709503E-2</v>
      </c>
      <c r="RT21" s="264">
        <v>0</v>
      </c>
      <c r="RU21" s="264">
        <v>0</v>
      </c>
      <c r="RV21" s="265">
        <v>0</v>
      </c>
      <c r="RW21" s="264">
        <v>0</v>
      </c>
      <c r="RX21" s="264">
        <v>0</v>
      </c>
      <c r="RY21" s="265">
        <v>0</v>
      </c>
      <c r="RZ21" s="264">
        <v>0</v>
      </c>
      <c r="SA21" s="264">
        <v>0</v>
      </c>
      <c r="SB21" s="266">
        <v>0</v>
      </c>
      <c r="SC21" s="264">
        <v>84448.240999999995</v>
      </c>
      <c r="SD21" s="264">
        <v>121095.00750000001</v>
      </c>
      <c r="SE21" s="265">
        <v>-0.30262821941689</v>
      </c>
      <c r="SF21" s="264">
        <v>499038.80200000003</v>
      </c>
      <c r="SG21" s="264">
        <v>587576.23899999994</v>
      </c>
      <c r="SH21" s="265">
        <v>-0.150682466586264</v>
      </c>
      <c r="SI21" s="264">
        <v>1106527.825</v>
      </c>
      <c r="SJ21" s="264">
        <v>1102211.2694999999</v>
      </c>
      <c r="SK21" s="265">
        <v>3.9162687040553996E-3</v>
      </c>
      <c r="SL21" s="264">
        <v>0</v>
      </c>
      <c r="SM21" s="264">
        <v>0</v>
      </c>
      <c r="SN21" s="265">
        <v>0</v>
      </c>
      <c r="SO21" s="264">
        <v>0</v>
      </c>
      <c r="SP21" s="264">
        <v>0</v>
      </c>
      <c r="SQ21" s="265">
        <v>0</v>
      </c>
      <c r="SR21" s="264">
        <v>0</v>
      </c>
      <c r="SS21" s="264">
        <v>0</v>
      </c>
      <c r="ST21" s="265">
        <v>0</v>
      </c>
      <c r="SU21" s="264">
        <v>430.61149999999998</v>
      </c>
      <c r="SV21" s="264">
        <v>573.66099999999994</v>
      </c>
      <c r="SW21" s="265">
        <v>-0.24936242833311001</v>
      </c>
      <c r="SX21" s="264">
        <v>3776.1954999999998</v>
      </c>
      <c r="SY21" s="264">
        <v>3570.6864999999998</v>
      </c>
      <c r="SZ21" s="265">
        <v>5.7554478669578003E-2</v>
      </c>
      <c r="TA21" s="264">
        <v>5894.9115000000002</v>
      </c>
      <c r="TB21" s="264">
        <v>5762.96</v>
      </c>
      <c r="TC21" s="265">
        <v>2.2896480280966702E-2</v>
      </c>
      <c r="TD21" s="264">
        <v>9478.5565000000006</v>
      </c>
      <c r="TE21" s="264">
        <v>15726.691000000001</v>
      </c>
      <c r="TF21" s="265">
        <v>-0.397294923642869</v>
      </c>
      <c r="TG21" s="264">
        <v>76213.715500000006</v>
      </c>
      <c r="TH21" s="264">
        <v>84832.432000000001</v>
      </c>
      <c r="TI21" s="265">
        <v>-0.10159695174128699</v>
      </c>
      <c r="TJ21" s="264">
        <v>137005.18049999999</v>
      </c>
      <c r="TK21" s="264">
        <v>140113.06</v>
      </c>
      <c r="TL21" s="265">
        <v>-2.2181226361054501E-2</v>
      </c>
      <c r="TM21" s="264">
        <v>0</v>
      </c>
      <c r="TN21" s="264">
        <v>0</v>
      </c>
      <c r="TO21" s="265">
        <v>0</v>
      </c>
      <c r="TP21" s="264">
        <v>0</v>
      </c>
      <c r="TQ21" s="264">
        <v>0</v>
      </c>
      <c r="TR21" s="265">
        <v>0</v>
      </c>
      <c r="TS21" s="264">
        <v>0</v>
      </c>
      <c r="TT21" s="264">
        <v>0</v>
      </c>
      <c r="TU21" s="266">
        <v>0</v>
      </c>
      <c r="TV21" s="264">
        <v>93167.946500000005</v>
      </c>
      <c r="TW21" s="264">
        <v>140658.54699999999</v>
      </c>
      <c r="TX21" s="265">
        <v>-0.33763039298280301</v>
      </c>
      <c r="TY21" s="264">
        <v>592206.74849999999</v>
      </c>
      <c r="TZ21" s="264">
        <v>728234.78599999996</v>
      </c>
      <c r="UA21" s="265">
        <v>-0.186791458077917</v>
      </c>
      <c r="UB21" s="264">
        <v>1059037.2245</v>
      </c>
      <c r="UC21" s="264">
        <v>1138573.2675000001</v>
      </c>
      <c r="UD21" s="265">
        <v>-6.9855884790479703E-2</v>
      </c>
      <c r="UE21" s="264">
        <v>0</v>
      </c>
      <c r="UF21" s="264">
        <v>0</v>
      </c>
      <c r="UG21" s="265">
        <v>0</v>
      </c>
      <c r="UH21" s="264">
        <v>0</v>
      </c>
      <c r="UI21" s="264">
        <v>0</v>
      </c>
      <c r="UJ21" s="265">
        <v>0</v>
      </c>
      <c r="UK21" s="264">
        <v>0</v>
      </c>
      <c r="UL21" s="264">
        <v>0</v>
      </c>
      <c r="UM21" s="265">
        <v>0</v>
      </c>
      <c r="UN21" s="264">
        <v>569.72400000000005</v>
      </c>
      <c r="UO21" s="264">
        <v>493.64699999999999</v>
      </c>
      <c r="UP21" s="265">
        <v>0.15411214896474601</v>
      </c>
      <c r="UQ21" s="264">
        <v>4345.9195</v>
      </c>
      <c r="UR21" s="264">
        <v>4064.3335000000002</v>
      </c>
      <c r="US21" s="265">
        <v>6.9282208263667294E-2</v>
      </c>
      <c r="UT21" s="264">
        <v>5970.9885000000004</v>
      </c>
      <c r="UU21" s="264">
        <v>5730.5045</v>
      </c>
      <c r="UV21" s="265">
        <v>4.1965589591631998E-2</v>
      </c>
      <c r="UW21" s="264">
        <v>11851.8485</v>
      </c>
      <c r="UX21" s="264">
        <v>15578.734</v>
      </c>
      <c r="UY21" s="265">
        <v>-0.23922903491387701</v>
      </c>
      <c r="UZ21" s="264">
        <v>88065.563999999998</v>
      </c>
      <c r="VA21" s="264">
        <v>100411.166</v>
      </c>
      <c r="VB21" s="265">
        <v>-0.12295048939079101</v>
      </c>
      <c r="VC21" s="264">
        <v>133278.29500000001</v>
      </c>
      <c r="VD21" s="264">
        <v>141008.68</v>
      </c>
      <c r="VE21" s="265">
        <v>-5.4822050670923099E-2</v>
      </c>
      <c r="VF21" s="264">
        <v>0</v>
      </c>
      <c r="VG21" s="264">
        <v>0</v>
      </c>
      <c r="VH21" s="265">
        <v>0</v>
      </c>
      <c r="VI21" s="264">
        <v>0</v>
      </c>
      <c r="VJ21" s="264">
        <v>0</v>
      </c>
      <c r="VK21" s="265">
        <v>0</v>
      </c>
      <c r="VL21" s="264">
        <v>0</v>
      </c>
      <c r="VM21" s="264">
        <v>0</v>
      </c>
      <c r="VN21" s="266">
        <v>0</v>
      </c>
    </row>
    <row r="22" spans="1:586">
      <c r="A22" s="271" t="s">
        <v>10</v>
      </c>
      <c r="B22" s="267">
        <v>21712831.533679999</v>
      </c>
      <c r="C22" s="267">
        <v>21903164.947988</v>
      </c>
      <c r="D22" s="268">
        <v>-8.6897676550385505E-3</v>
      </c>
      <c r="E22" s="267">
        <v>167535630.10242099</v>
      </c>
      <c r="F22" s="267">
        <v>169490718.51637799</v>
      </c>
      <c r="G22" s="268">
        <v>-1.1535076558000901E-2</v>
      </c>
      <c r="H22" s="267">
        <v>247795183.08018899</v>
      </c>
      <c r="I22" s="267">
        <v>252767025.54293501</v>
      </c>
      <c r="J22" s="268">
        <v>-1.9669664000146699E-2</v>
      </c>
      <c r="K22" s="267">
        <v>18083.274000000001</v>
      </c>
      <c r="L22" s="267">
        <v>17061.02</v>
      </c>
      <c r="M22" s="268">
        <v>5.9917519585581502E-2</v>
      </c>
      <c r="N22" s="267">
        <v>124998.173</v>
      </c>
      <c r="O22" s="267">
        <v>124769.315</v>
      </c>
      <c r="P22" s="268">
        <v>1.8342490699736001E-3</v>
      </c>
      <c r="Q22" s="267">
        <v>186458.742</v>
      </c>
      <c r="R22" s="267">
        <v>187607.992</v>
      </c>
      <c r="S22" s="268">
        <v>-6.1258051309455901E-3</v>
      </c>
      <c r="T22" s="267">
        <v>22526.546999999999</v>
      </c>
      <c r="U22" s="267">
        <v>21793.304</v>
      </c>
      <c r="V22" s="268">
        <v>3.3645334365087702E-2</v>
      </c>
      <c r="W22" s="267">
        <v>136172.576</v>
      </c>
      <c r="X22" s="267">
        <v>136713.11900000001</v>
      </c>
      <c r="Y22" s="268">
        <v>-3.95384878901034E-3</v>
      </c>
      <c r="Z22" s="267">
        <v>201507.61799999999</v>
      </c>
      <c r="AA22" s="267">
        <v>199281.99100000001</v>
      </c>
      <c r="AB22" s="268">
        <v>1.11682294462824E-2</v>
      </c>
      <c r="AC22" s="267">
        <v>545582.71699999995</v>
      </c>
      <c r="AD22" s="267">
        <v>532958.03099999996</v>
      </c>
      <c r="AE22" s="268">
        <v>2.368795527166E-2</v>
      </c>
      <c r="AF22" s="267">
        <v>3047373.503</v>
      </c>
      <c r="AG22" s="267">
        <v>3198866.8059999999</v>
      </c>
      <c r="AH22" s="268">
        <v>-4.73584279019836E-2</v>
      </c>
      <c r="AI22" s="267">
        <v>4469641.6380000003</v>
      </c>
      <c r="AJ22" s="267">
        <v>4754081.5870000003</v>
      </c>
      <c r="AK22" s="268">
        <v>-5.9830683128745399E-2</v>
      </c>
      <c r="AL22" s="267">
        <v>790665.451</v>
      </c>
      <c r="AM22" s="267">
        <v>811040.03700000001</v>
      </c>
      <c r="AN22" s="268">
        <v>-2.5121553894385602E-2</v>
      </c>
      <c r="AO22" s="267">
        <v>5867434.6550000003</v>
      </c>
      <c r="AP22" s="267">
        <v>5806709.9239999996</v>
      </c>
      <c r="AQ22" s="268">
        <v>1.0457682886657599E-2</v>
      </c>
      <c r="AR22" s="267">
        <v>8913311.2469999995</v>
      </c>
      <c r="AS22" s="267">
        <v>8688598.8469999991</v>
      </c>
      <c r="AT22" s="269">
        <v>2.5862904244634201E-2</v>
      </c>
      <c r="AU22" s="267">
        <v>20183280.323132999</v>
      </c>
      <c r="AV22" s="267">
        <v>19368276.640175998</v>
      </c>
      <c r="AW22" s="268">
        <v>4.2079308247096298E-2</v>
      </c>
      <c r="AX22" s="267">
        <v>187718910.42555401</v>
      </c>
      <c r="AY22" s="267">
        <v>188858995.15655401</v>
      </c>
      <c r="AZ22" s="268">
        <v>-6.0366980670150602E-3</v>
      </c>
      <c r="BA22" s="267">
        <v>248610186.76314601</v>
      </c>
      <c r="BB22" s="267">
        <v>250055327.97705901</v>
      </c>
      <c r="BC22" s="268">
        <v>-5.7792858308764999E-3</v>
      </c>
      <c r="BD22" s="267">
        <v>16327.003000000001</v>
      </c>
      <c r="BE22" s="267">
        <v>15704.777</v>
      </c>
      <c r="BF22" s="268">
        <v>3.9620174167388701E-2</v>
      </c>
      <c r="BG22" s="267">
        <v>141325.17600000001</v>
      </c>
      <c r="BH22" s="267">
        <v>140474.092</v>
      </c>
      <c r="BI22" s="268">
        <v>6.0586545738270598E-3</v>
      </c>
      <c r="BJ22" s="267">
        <v>187080.96799999999</v>
      </c>
      <c r="BK22" s="267">
        <v>187494.633</v>
      </c>
      <c r="BL22" s="268">
        <v>-2.20627648579151E-3</v>
      </c>
      <c r="BM22" s="267">
        <v>18380.280999999999</v>
      </c>
      <c r="BN22" s="267">
        <v>17210.027999999998</v>
      </c>
      <c r="BO22" s="268">
        <v>6.7998320514063099E-2</v>
      </c>
      <c r="BP22" s="267">
        <v>154552.85699999999</v>
      </c>
      <c r="BQ22" s="267">
        <v>153923.147</v>
      </c>
      <c r="BR22" s="268">
        <v>4.0910676027174804E-3</v>
      </c>
      <c r="BS22" s="267">
        <v>202677.87100000001</v>
      </c>
      <c r="BT22" s="267">
        <v>199210.47</v>
      </c>
      <c r="BU22" s="268">
        <v>1.7405716677441799E-2</v>
      </c>
      <c r="BV22" s="267">
        <v>395427.70199999999</v>
      </c>
      <c r="BW22" s="267">
        <v>438326.14199999999</v>
      </c>
      <c r="BX22" s="268">
        <v>-9.7868769141312095E-2</v>
      </c>
      <c r="BY22" s="267">
        <v>3442801.2050000001</v>
      </c>
      <c r="BZ22" s="267">
        <v>3637192.9479999999</v>
      </c>
      <c r="CA22" s="268">
        <v>-5.3445540497622297E-2</v>
      </c>
      <c r="CB22" s="267">
        <v>4426743.1979999999</v>
      </c>
      <c r="CC22" s="267">
        <v>4668308.2680000002</v>
      </c>
      <c r="CD22" s="268">
        <v>-5.1745740883451102E-2</v>
      </c>
      <c r="CE22" s="267">
        <v>745427.44900000002</v>
      </c>
      <c r="CF22" s="267">
        <v>752106.02500000002</v>
      </c>
      <c r="CG22" s="268">
        <v>-8.8798331325691607E-3</v>
      </c>
      <c r="CH22" s="267">
        <v>6612862.1040000003</v>
      </c>
      <c r="CI22" s="267">
        <v>6558815.949</v>
      </c>
      <c r="CJ22" s="268">
        <v>8.2402304654151E-3</v>
      </c>
      <c r="CK22" s="267">
        <v>8906632.6710000001</v>
      </c>
      <c r="CL22" s="267">
        <v>8716453.5830000006</v>
      </c>
      <c r="CM22" s="269">
        <v>2.1818401966932299E-2</v>
      </c>
      <c r="CN22" s="267">
        <v>20239052.988747001</v>
      </c>
      <c r="CO22" s="267">
        <v>19419911.213583</v>
      </c>
      <c r="CP22" s="268">
        <v>4.2180510824944603E-2</v>
      </c>
      <c r="CQ22" s="267">
        <v>207957963.41430101</v>
      </c>
      <c r="CR22" s="267">
        <v>208278906.37013701</v>
      </c>
      <c r="CS22" s="268">
        <v>-1.54092875476153E-3</v>
      </c>
      <c r="CT22" s="267">
        <v>249429328.53830999</v>
      </c>
      <c r="CU22" s="267">
        <v>249070545.384873</v>
      </c>
      <c r="CV22" s="268">
        <v>1.4404880869497601E-3</v>
      </c>
      <c r="CW22" s="267">
        <v>15980.857</v>
      </c>
      <c r="CX22" s="267">
        <v>15672.695</v>
      </c>
      <c r="CY22" s="268">
        <v>1.96623490727026E-2</v>
      </c>
      <c r="CZ22" s="267">
        <v>157306.033</v>
      </c>
      <c r="DA22" s="267">
        <v>156146.78700000001</v>
      </c>
      <c r="DB22" s="268">
        <v>7.4240784730332902E-3</v>
      </c>
      <c r="DC22" s="267">
        <v>187389.13</v>
      </c>
      <c r="DD22" s="267">
        <v>187039.462</v>
      </c>
      <c r="DE22" s="268">
        <v>1.8694878410202901E-3</v>
      </c>
      <c r="DF22" s="267">
        <v>16701.7</v>
      </c>
      <c r="DG22" s="267">
        <v>16825.106</v>
      </c>
      <c r="DH22" s="268">
        <v>-7.3346343256321302E-3</v>
      </c>
      <c r="DI22" s="267">
        <v>171254.557</v>
      </c>
      <c r="DJ22" s="267">
        <v>170748.253</v>
      </c>
      <c r="DK22" s="268">
        <v>2.96520749761365E-3</v>
      </c>
      <c r="DL22" s="267">
        <v>202554.465</v>
      </c>
      <c r="DM22" s="267">
        <v>200656.91899999999</v>
      </c>
      <c r="DN22" s="268">
        <v>9.4566686733588406E-3</v>
      </c>
      <c r="DO22" s="267">
        <v>359961.63900000002</v>
      </c>
      <c r="DP22" s="267">
        <v>367220.72499999998</v>
      </c>
      <c r="DQ22" s="268">
        <v>-1.9767637025388401E-2</v>
      </c>
      <c r="DR22" s="267">
        <v>3802762.844</v>
      </c>
      <c r="DS22" s="267">
        <v>4004413.673</v>
      </c>
      <c r="DT22" s="268">
        <v>-5.03571422602122E-2</v>
      </c>
      <c r="DU22" s="267">
        <v>4419484.1119999997</v>
      </c>
      <c r="DV22" s="267">
        <v>4630088.9349999996</v>
      </c>
      <c r="DW22" s="268">
        <v>-4.54861290909521E-2</v>
      </c>
      <c r="DX22" s="267">
        <v>778087.39</v>
      </c>
      <c r="DY22" s="267">
        <v>812235.26300000004</v>
      </c>
      <c r="DZ22" s="268">
        <v>-4.2041849887031899E-2</v>
      </c>
      <c r="EA22" s="267">
        <v>7390949.4939999999</v>
      </c>
      <c r="EB22" s="267">
        <v>7371051.2120000003</v>
      </c>
      <c r="EC22" s="268">
        <v>2.6995175352474E-3</v>
      </c>
      <c r="ED22" s="267">
        <v>8872484.7980000004</v>
      </c>
      <c r="EE22" s="267">
        <v>8799316.3110000007</v>
      </c>
      <c r="EF22" s="269">
        <v>8.3152468230439508E-3</v>
      </c>
      <c r="EG22" s="267">
        <v>19356006.068163998</v>
      </c>
      <c r="EH22" s="267">
        <v>20244281.193650998</v>
      </c>
      <c r="EI22" s="268">
        <v>-4.3877829841919999E-2</v>
      </c>
      <c r="EJ22" s="267">
        <v>227313969.482465</v>
      </c>
      <c r="EK22" s="267">
        <v>228523187.563788</v>
      </c>
      <c r="EL22" s="268">
        <v>-5.29144588876964E-3</v>
      </c>
      <c r="EM22" s="267">
        <v>248541053.41282299</v>
      </c>
      <c r="EN22" s="267">
        <v>249199714.027592</v>
      </c>
      <c r="EO22" s="268">
        <v>-2.64310341341745E-3</v>
      </c>
      <c r="EP22" s="267">
        <v>14706.832</v>
      </c>
      <c r="EQ22" s="267">
        <v>14659.133</v>
      </c>
      <c r="ER22" s="268">
        <v>3.2538759284059002E-3</v>
      </c>
      <c r="ES22" s="267">
        <v>172012.86499999999</v>
      </c>
      <c r="ET22" s="267">
        <v>170805.92</v>
      </c>
      <c r="EU22" s="268">
        <v>7.0661777999264097E-3</v>
      </c>
      <c r="EV22" s="267">
        <v>187436.829</v>
      </c>
      <c r="EW22" s="267">
        <v>186540.83300000001</v>
      </c>
      <c r="EX22" s="268">
        <v>4.8032164625317402E-3</v>
      </c>
      <c r="EY22" s="267">
        <v>15365.933000000001</v>
      </c>
      <c r="EZ22" s="267">
        <v>15214.311</v>
      </c>
      <c r="FA22" s="268">
        <v>9.9657486954224401E-3</v>
      </c>
      <c r="FB22" s="267">
        <v>186620.49</v>
      </c>
      <c r="FC22" s="267">
        <v>185962.56400000001</v>
      </c>
      <c r="FD22" s="268">
        <v>3.5379486378774999E-3</v>
      </c>
      <c r="FE22" s="267">
        <v>202706.087</v>
      </c>
      <c r="FF22" s="267">
        <v>201147.93599999999</v>
      </c>
      <c r="FG22" s="268">
        <v>7.7462937526735698E-3</v>
      </c>
      <c r="FH22" s="267">
        <v>307022.82500000001</v>
      </c>
      <c r="FI22" s="267">
        <v>306746.027</v>
      </c>
      <c r="FJ22" s="268">
        <v>9.0236865561753397E-4</v>
      </c>
      <c r="FK22" s="267">
        <v>4109785.6690000002</v>
      </c>
      <c r="FL22" s="267">
        <v>4311159.7</v>
      </c>
      <c r="FM22" s="268">
        <v>-4.6709944658278497E-2</v>
      </c>
      <c r="FN22" s="267">
        <v>4419760.91</v>
      </c>
      <c r="FO22" s="267">
        <v>4630180.3420000002</v>
      </c>
      <c r="FP22" s="268">
        <v>-4.5445191430515598E-2</v>
      </c>
      <c r="FQ22" s="267">
        <v>748315.21600000001</v>
      </c>
      <c r="FR22" s="267">
        <v>739605.37600000005</v>
      </c>
      <c r="FS22" s="268">
        <v>1.1776334086571199E-2</v>
      </c>
      <c r="FT22" s="267">
        <v>8139264.71</v>
      </c>
      <c r="FU22" s="267">
        <v>8110656.5880000005</v>
      </c>
      <c r="FV22" s="268">
        <v>3.5272263952499301E-3</v>
      </c>
      <c r="FW22" s="267">
        <v>8881194.6380000003</v>
      </c>
      <c r="FX22" s="267">
        <v>8829609.4000000004</v>
      </c>
      <c r="FY22" s="269">
        <v>5.84230124607776E-3</v>
      </c>
      <c r="FZ22" s="267">
        <v>21327671.111953001</v>
      </c>
      <c r="GA22" s="267">
        <v>21227083.930358</v>
      </c>
      <c r="GB22" s="268">
        <v>4.7386245762727E-3</v>
      </c>
      <c r="GC22" s="267">
        <v>248641640.59441799</v>
      </c>
      <c r="GD22" s="267">
        <v>249750271.49414599</v>
      </c>
      <c r="GE22" s="268">
        <v>-4.4389577360441201E-3</v>
      </c>
      <c r="GF22" s="267">
        <v>248641640.59441799</v>
      </c>
      <c r="GG22" s="267">
        <v>249750271.49414599</v>
      </c>
      <c r="GH22" s="268">
        <v>-4.4389577360441201E-3</v>
      </c>
      <c r="GI22" s="267">
        <v>14502.299000000001</v>
      </c>
      <c r="GJ22" s="267">
        <v>15423.964</v>
      </c>
      <c r="GK22" s="268">
        <v>-5.9755391026586897E-2</v>
      </c>
      <c r="GL22" s="267">
        <v>186515.16399999999</v>
      </c>
      <c r="GM22" s="267">
        <v>186229.88399999999</v>
      </c>
      <c r="GN22" s="268">
        <v>1.53187014818754E-3</v>
      </c>
      <c r="GO22" s="267">
        <v>186515.16399999999</v>
      </c>
      <c r="GP22" s="267">
        <v>186229.88399999999</v>
      </c>
      <c r="GQ22" s="268">
        <v>1.53187014818754E-3</v>
      </c>
      <c r="GR22" s="267">
        <v>16395.311000000002</v>
      </c>
      <c r="GS22" s="267">
        <v>16085.597</v>
      </c>
      <c r="GT22" s="268">
        <v>1.9254119073106299E-2</v>
      </c>
      <c r="GU22" s="267">
        <v>203015.80100000001</v>
      </c>
      <c r="GV22" s="267">
        <v>202048.16099999999</v>
      </c>
      <c r="GW22" s="268">
        <v>4.7891551955279296E-3</v>
      </c>
      <c r="GX22" s="267">
        <v>203015.80100000001</v>
      </c>
      <c r="GY22" s="267">
        <v>202048.16099999999</v>
      </c>
      <c r="GZ22" s="268">
        <v>4.7891551955279296E-3</v>
      </c>
      <c r="HA22" s="267">
        <v>374619.49800000002</v>
      </c>
      <c r="HB22" s="267">
        <v>309975.24099999998</v>
      </c>
      <c r="HC22" s="268">
        <v>0.20854651742975799</v>
      </c>
      <c r="HD22" s="267">
        <v>4484405.1670000004</v>
      </c>
      <c r="HE22" s="267">
        <v>4621134.9409999996</v>
      </c>
      <c r="HF22" s="268">
        <v>-2.95879206614145E-2</v>
      </c>
      <c r="HG22" s="267">
        <v>4484405.1670000004</v>
      </c>
      <c r="HH22" s="267">
        <v>4621134.9409999996</v>
      </c>
      <c r="HI22" s="268">
        <v>-2.95879206614145E-2</v>
      </c>
      <c r="HJ22" s="267">
        <v>757221.86800000002</v>
      </c>
      <c r="HK22" s="267">
        <v>741929.92799999996</v>
      </c>
      <c r="HL22" s="268">
        <v>2.0611029994735498E-2</v>
      </c>
      <c r="HM22" s="267">
        <v>8896486.5779999997</v>
      </c>
      <c r="HN22" s="267">
        <v>8852586.5160000008</v>
      </c>
      <c r="HO22" s="268">
        <v>4.9590096544840099E-3</v>
      </c>
      <c r="HP22" s="267">
        <v>8896486.5779999997</v>
      </c>
      <c r="HQ22" s="267">
        <v>8852586.5160000008</v>
      </c>
      <c r="HR22" s="269">
        <v>4.9590096544840099E-3</v>
      </c>
      <c r="HS22" s="267">
        <v>23200606.147907</v>
      </c>
      <c r="HT22" s="267">
        <v>22019077.911665</v>
      </c>
      <c r="HU22" s="268">
        <v>5.3659296769010802E-2</v>
      </c>
      <c r="HV22" s="267">
        <v>23200606.147907</v>
      </c>
      <c r="HW22" s="267">
        <v>22019077.911665</v>
      </c>
      <c r="HX22" s="268">
        <v>5.3659296769010802E-2</v>
      </c>
      <c r="HY22" s="267">
        <v>249823168.83065999</v>
      </c>
      <c r="HZ22" s="267">
        <v>249397687.99876499</v>
      </c>
      <c r="IA22" s="268">
        <v>1.7060335855926599E-3</v>
      </c>
      <c r="IB22" s="267">
        <v>17093.042000000001</v>
      </c>
      <c r="IC22" s="267">
        <v>15948.752</v>
      </c>
      <c r="ID22" s="268">
        <v>7.1747933631421498E-2</v>
      </c>
      <c r="IE22" s="267">
        <v>17093.042000000001</v>
      </c>
      <c r="IF22" s="267">
        <v>15948.752</v>
      </c>
      <c r="IG22" s="268">
        <v>7.1747933631421498E-2</v>
      </c>
      <c r="IH22" s="267">
        <v>187659.454</v>
      </c>
      <c r="II22" s="267">
        <v>185536.40400000001</v>
      </c>
      <c r="IJ22" s="268">
        <v>1.1442767857029201E-2</v>
      </c>
      <c r="IK22" s="267">
        <v>18605.823</v>
      </c>
      <c r="IL22" s="267">
        <v>16549.522000000001</v>
      </c>
      <c r="IM22" s="268">
        <v>0.12425138321215599</v>
      </c>
      <c r="IN22" s="267">
        <v>18605.823</v>
      </c>
      <c r="IO22" s="267">
        <v>16549.522000000001</v>
      </c>
      <c r="IP22" s="268">
        <v>0.12425138321215599</v>
      </c>
      <c r="IQ22" s="267">
        <v>205072.10200000001</v>
      </c>
      <c r="IR22" s="267">
        <v>202339.40700000001</v>
      </c>
      <c r="IS22" s="268">
        <v>1.3505500685785699E-2</v>
      </c>
      <c r="IT22" s="267">
        <v>373384.17200000002</v>
      </c>
      <c r="IU22" s="267">
        <v>326574.63199999998</v>
      </c>
      <c r="IV22" s="268">
        <v>0.14333489320137999</v>
      </c>
      <c r="IW22" s="267">
        <v>373384.17200000002</v>
      </c>
      <c r="IX22" s="267">
        <v>326574.63199999998</v>
      </c>
      <c r="IY22" s="268">
        <v>0.14333489320137999</v>
      </c>
      <c r="IZ22" s="267">
        <v>4531214.7070000004</v>
      </c>
      <c r="JA22" s="267">
        <v>4617603.9570000004</v>
      </c>
      <c r="JB22" s="268">
        <v>-1.8708674629628899E-2</v>
      </c>
      <c r="JC22" s="267">
        <v>756452.91500000004</v>
      </c>
      <c r="JD22" s="267">
        <v>749003.701</v>
      </c>
      <c r="JE22" s="268">
        <v>9.9454969181789806E-3</v>
      </c>
      <c r="JF22" s="267">
        <v>756452.91500000004</v>
      </c>
      <c r="JG22" s="267">
        <v>749003.701</v>
      </c>
      <c r="JH22" s="268">
        <v>9.9454969181789806E-3</v>
      </c>
      <c r="JI22" s="267">
        <v>8903935.7919999994</v>
      </c>
      <c r="JJ22" s="267">
        <v>8873654.8780000005</v>
      </c>
      <c r="JK22" s="269">
        <v>3.4124511733124498E-3</v>
      </c>
      <c r="JL22" s="267">
        <v>20542018.680344</v>
      </c>
      <c r="JM22" s="267">
        <v>20758287.393748</v>
      </c>
      <c r="JN22" s="268">
        <v>-1.0418427556270199E-2</v>
      </c>
      <c r="JO22" s="267">
        <v>43742624.828250997</v>
      </c>
      <c r="JP22" s="267">
        <v>42777365.305413</v>
      </c>
      <c r="JQ22" s="268">
        <v>2.2564725899934301E-2</v>
      </c>
      <c r="JR22" s="267">
        <v>249606900.11725599</v>
      </c>
      <c r="JS22" s="267">
        <v>249567607.89502501</v>
      </c>
      <c r="JT22" s="268">
        <v>1.57441194241435E-4</v>
      </c>
      <c r="JU22" s="267">
        <v>15508.661</v>
      </c>
      <c r="JV22" s="267">
        <v>14658.486000000001</v>
      </c>
      <c r="JW22" s="268">
        <v>5.7998827436885302E-2</v>
      </c>
      <c r="JX22" s="267">
        <v>32601.703000000001</v>
      </c>
      <c r="JY22" s="267">
        <v>30607.238000000001</v>
      </c>
      <c r="JZ22" s="268">
        <v>6.5163181336388307E-2</v>
      </c>
      <c r="KA22" s="267">
        <v>188509.62899999999</v>
      </c>
      <c r="KB22" s="267">
        <v>184494.647</v>
      </c>
      <c r="KC22" s="268">
        <v>2.1762051448571199E-2</v>
      </c>
      <c r="KD22" s="267">
        <v>16301.544</v>
      </c>
      <c r="KE22" s="267">
        <v>15029.584000000001</v>
      </c>
      <c r="KF22" s="268">
        <v>8.4630419577814003E-2</v>
      </c>
      <c r="KG22" s="267">
        <v>34907.366999999998</v>
      </c>
      <c r="KH22" s="267">
        <v>31579.106</v>
      </c>
      <c r="KI22" s="268">
        <v>0.105394402235453</v>
      </c>
      <c r="KJ22" s="267">
        <v>206344.06200000001</v>
      </c>
      <c r="KK22" s="267">
        <v>202468.32</v>
      </c>
      <c r="KL22" s="268">
        <v>1.91424613984056E-2</v>
      </c>
      <c r="KM22" s="267">
        <v>329441.48300000001</v>
      </c>
      <c r="KN22" s="267">
        <v>295353.679</v>
      </c>
      <c r="KO22" s="268">
        <v>0.115413507342835</v>
      </c>
      <c r="KP22" s="267">
        <v>702825.65500000003</v>
      </c>
      <c r="KQ22" s="267">
        <v>621928.31099999999</v>
      </c>
      <c r="KR22" s="268">
        <v>0.130075030464404</v>
      </c>
      <c r="KS22" s="267">
        <v>4565302.5109999999</v>
      </c>
      <c r="KT22" s="267">
        <v>4568014.1040000003</v>
      </c>
      <c r="KU22" s="268">
        <v>-5.93604340587724E-4</v>
      </c>
      <c r="KV22" s="267">
        <v>677247.52</v>
      </c>
      <c r="KW22" s="267">
        <v>697913.48699999996</v>
      </c>
      <c r="KX22" s="268">
        <v>-2.96110726973241E-2</v>
      </c>
      <c r="KY22" s="267">
        <v>1433700.4350000001</v>
      </c>
      <c r="KZ22" s="267">
        <v>1446917.1880000001</v>
      </c>
      <c r="LA22" s="268">
        <v>-9.1344225568768499E-3</v>
      </c>
      <c r="LB22" s="267">
        <v>8883269.8249999993</v>
      </c>
      <c r="LC22" s="267">
        <v>8914048.7039999999</v>
      </c>
      <c r="LD22" s="269">
        <v>-3.4528506655104301E-3</v>
      </c>
      <c r="LE22" s="267">
        <v>22644361.689351998</v>
      </c>
      <c r="LF22" s="267">
        <v>20948431.478188001</v>
      </c>
      <c r="LG22" s="268">
        <v>8.0957383989815307E-2</v>
      </c>
      <c r="LH22" s="267">
        <v>66386986.517603002</v>
      </c>
      <c r="LI22" s="267">
        <v>63725796.783601001</v>
      </c>
      <c r="LJ22" s="268">
        <v>4.1760007223429901E-2</v>
      </c>
      <c r="LK22" s="267">
        <v>251302830.32842001</v>
      </c>
      <c r="LL22" s="267">
        <v>248001015.51632401</v>
      </c>
      <c r="LM22" s="268">
        <v>1.33137148862953E-2</v>
      </c>
      <c r="LN22" s="267">
        <v>16984.402999999998</v>
      </c>
      <c r="LO22" s="267">
        <v>15348.767</v>
      </c>
      <c r="LP22" s="268">
        <v>0.106564651088912</v>
      </c>
      <c r="LQ22" s="267">
        <v>49586.106</v>
      </c>
      <c r="LR22" s="267">
        <v>45956.004999999997</v>
      </c>
      <c r="LS22" s="268">
        <v>7.8990786949387798E-2</v>
      </c>
      <c r="LT22" s="267">
        <v>190145.26500000001</v>
      </c>
      <c r="LU22" s="267">
        <v>184457.079</v>
      </c>
      <c r="LV22" s="268">
        <v>3.0837450266682501E-2</v>
      </c>
      <c r="LW22" s="267">
        <v>17234.951000000001</v>
      </c>
      <c r="LX22" s="267">
        <v>15502.040999999999</v>
      </c>
      <c r="LY22" s="268">
        <v>0.111785925479103</v>
      </c>
      <c r="LZ22" s="267">
        <v>52142.317999999999</v>
      </c>
      <c r="MA22" s="267">
        <v>47081.146999999997</v>
      </c>
      <c r="MB22" s="268">
        <v>0.10749888909885801</v>
      </c>
      <c r="MC22" s="267">
        <v>208076.97200000001</v>
      </c>
      <c r="MD22" s="267">
        <v>202769.71400000001</v>
      </c>
      <c r="ME22" s="268">
        <v>2.6173820021268099E-2</v>
      </c>
      <c r="MF22" s="267">
        <v>341078.82400000002</v>
      </c>
      <c r="MG22" s="267">
        <v>320709.26</v>
      </c>
      <c r="MH22" s="268">
        <v>6.3514112439409798E-2</v>
      </c>
      <c r="MI22" s="267">
        <v>1043904.4790000001</v>
      </c>
      <c r="MJ22" s="267">
        <v>942637.571</v>
      </c>
      <c r="MK22" s="268">
        <v>0.107429314420993</v>
      </c>
      <c r="ML22" s="267">
        <v>4585672.0750000002</v>
      </c>
      <c r="MM22" s="267">
        <v>4553612.7810000004</v>
      </c>
      <c r="MN22" s="268">
        <v>7.04040847165739E-3</v>
      </c>
      <c r="MO22" s="267">
        <v>737250.35600000003</v>
      </c>
      <c r="MP22" s="267">
        <v>732217.86800000002</v>
      </c>
      <c r="MQ22" s="268">
        <v>6.8729379873587199E-3</v>
      </c>
      <c r="MR22" s="267">
        <v>2170950.7910000002</v>
      </c>
      <c r="MS22" s="267">
        <v>2179135.0559999999</v>
      </c>
      <c r="MT22" s="268">
        <v>-3.75574013986202E-3</v>
      </c>
      <c r="MU22" s="267">
        <v>8888302.3129999992</v>
      </c>
      <c r="MV22" s="267">
        <v>8923987.4890000001</v>
      </c>
      <c r="MW22" s="269">
        <v>-3.9987926970973002E-3</v>
      </c>
      <c r="MX22" s="267">
        <v>19155121.391396001</v>
      </c>
      <c r="MY22" s="267">
        <v>19656570.479493</v>
      </c>
      <c r="MZ22" s="268">
        <v>-2.55105074723051E-2</v>
      </c>
      <c r="NA22" s="267">
        <v>85542107.908998996</v>
      </c>
      <c r="NB22" s="267">
        <v>83382367.263093993</v>
      </c>
      <c r="NC22" s="268">
        <v>2.5901647036362298E-2</v>
      </c>
      <c r="ND22" s="267">
        <v>250801381.24032301</v>
      </c>
      <c r="NE22" s="267">
        <v>247685075.51753399</v>
      </c>
      <c r="NF22" s="268">
        <v>1.25817258721686E-2</v>
      </c>
      <c r="NG22" s="267">
        <v>14961.291999999999</v>
      </c>
      <c r="NH22" s="267">
        <v>14360.009</v>
      </c>
      <c r="NI22" s="268">
        <v>4.1872048965986002E-2</v>
      </c>
      <c r="NJ22" s="267">
        <v>64547.398000000001</v>
      </c>
      <c r="NK22" s="267">
        <v>60316.014000000003</v>
      </c>
      <c r="NL22" s="268">
        <v>7.0153574803533902E-2</v>
      </c>
      <c r="NM22" s="267">
        <v>190746.54800000001</v>
      </c>
      <c r="NN22" s="267">
        <v>185036.133</v>
      </c>
      <c r="NO22" s="268">
        <v>3.0861080522040601E-2</v>
      </c>
      <c r="NP22" s="267">
        <v>15892.477999999999</v>
      </c>
      <c r="NQ22" s="267">
        <v>14777.86</v>
      </c>
      <c r="NR22" s="268">
        <v>7.5424858538381101E-2</v>
      </c>
      <c r="NS22" s="267">
        <v>68034.796000000002</v>
      </c>
      <c r="NT22" s="267">
        <v>61859.006999999998</v>
      </c>
      <c r="NU22" s="268">
        <v>9.9836536334959203E-2</v>
      </c>
      <c r="NV22" s="267">
        <v>209191.59</v>
      </c>
      <c r="NW22" s="267">
        <v>203086.23</v>
      </c>
      <c r="NX22" s="268">
        <v>3.0062894958461699E-2</v>
      </c>
      <c r="NY22" s="267">
        <v>342990.61599999998</v>
      </c>
      <c r="NZ22" s="267">
        <v>324605.185</v>
      </c>
      <c r="OA22" s="268">
        <v>5.6639363292979999E-2</v>
      </c>
      <c r="OB22" s="267">
        <v>1386895.095</v>
      </c>
      <c r="OC22" s="267">
        <v>1267242.7560000001</v>
      </c>
      <c r="OD22" s="268">
        <v>9.4419430242140695E-2</v>
      </c>
      <c r="OE22" s="267">
        <v>4604057.5060000001</v>
      </c>
      <c r="OF22" s="267">
        <v>4568012.7719999999</v>
      </c>
      <c r="OG22" s="268">
        <v>7.8906815280682403E-3</v>
      </c>
      <c r="OH22" s="267">
        <v>697207.14300000004</v>
      </c>
      <c r="OI22" s="267">
        <v>712750.63500000001</v>
      </c>
      <c r="OJ22" s="268">
        <v>-2.1807756088495101E-2</v>
      </c>
      <c r="OK22" s="267">
        <v>2868157.9339999999</v>
      </c>
      <c r="OL22" s="267">
        <v>2891885.6910000001</v>
      </c>
      <c r="OM22" s="268">
        <v>-8.20494291107173E-3</v>
      </c>
      <c r="ON22" s="267">
        <v>8872758.8210000005</v>
      </c>
      <c r="OO22" s="267">
        <v>8953037.5730000008</v>
      </c>
      <c r="OP22" s="269">
        <v>-8.9666497370793699E-3</v>
      </c>
      <c r="OQ22" s="267">
        <v>19678477.910208002</v>
      </c>
      <c r="OR22" s="267">
        <v>19758287.670164999</v>
      </c>
      <c r="OS22" s="268">
        <v>-4.0393054949548904E-3</v>
      </c>
      <c r="OT22" s="267">
        <v>105220585.819207</v>
      </c>
      <c r="OU22" s="267">
        <v>103140654.933259</v>
      </c>
      <c r="OV22" s="268">
        <v>2.0165965470103901E-2</v>
      </c>
      <c r="OW22" s="267">
        <v>250721571.48036599</v>
      </c>
      <c r="OX22" s="267">
        <v>247365750.31562501</v>
      </c>
      <c r="OY22" s="268">
        <v>1.35662320287232E-2</v>
      </c>
      <c r="OZ22" s="267">
        <v>15775.602999999999</v>
      </c>
      <c r="PA22" s="267">
        <v>14826.504000000001</v>
      </c>
      <c r="PB22" s="268">
        <v>6.4013674430600798E-2</v>
      </c>
      <c r="PC22" s="267">
        <v>80323.001000000004</v>
      </c>
      <c r="PD22" s="267">
        <v>75142.517999999996</v>
      </c>
      <c r="PE22" s="268">
        <v>6.8942100130315098E-2</v>
      </c>
      <c r="PF22" s="267">
        <v>191695.647</v>
      </c>
      <c r="PG22" s="267">
        <v>185690.12400000001</v>
      </c>
      <c r="PH22" s="268">
        <v>3.2341639235482403E-2</v>
      </c>
      <c r="PI22" s="267">
        <v>17155.358</v>
      </c>
      <c r="PJ22" s="267">
        <v>15472.332</v>
      </c>
      <c r="PK22" s="268">
        <v>0.10877649212801301</v>
      </c>
      <c r="PL22" s="267">
        <v>85190.153999999995</v>
      </c>
      <c r="PM22" s="267">
        <v>77331.339000000007</v>
      </c>
      <c r="PN22" s="268">
        <v>0.101625228550614</v>
      </c>
      <c r="PO22" s="267">
        <v>210874.61600000001</v>
      </c>
      <c r="PP22" s="267">
        <v>203054.57</v>
      </c>
      <c r="PQ22" s="268">
        <v>3.8512041368977699E-2</v>
      </c>
      <c r="PR22" s="267">
        <v>365087.89199999999</v>
      </c>
      <c r="PS22" s="267">
        <v>361939.06699999998</v>
      </c>
      <c r="PT22" s="268">
        <v>8.6998759932152107E-3</v>
      </c>
      <c r="PU22" s="267">
        <v>1751982.987</v>
      </c>
      <c r="PV22" s="267">
        <v>1629181.8230000001</v>
      </c>
      <c r="PW22" s="268">
        <v>7.5375972323256393E-2</v>
      </c>
      <c r="PX22" s="267">
        <v>4607206.3310000002</v>
      </c>
      <c r="PY22" s="267">
        <v>4584360.3590000002</v>
      </c>
      <c r="PZ22" s="268">
        <v>4.9834590239288103E-3</v>
      </c>
      <c r="QA22" s="267">
        <v>712152.76699999999</v>
      </c>
      <c r="QB22" s="267">
        <v>716142.71900000004</v>
      </c>
      <c r="QC22" s="268">
        <v>-5.5714481124258296E-3</v>
      </c>
      <c r="QD22" s="267">
        <v>3580310.7009999999</v>
      </c>
      <c r="QE22" s="267">
        <v>3608028.41</v>
      </c>
      <c r="QF22" s="268">
        <v>-7.6822313602570198E-3</v>
      </c>
      <c r="QG22" s="267">
        <v>8868768.8690000009</v>
      </c>
      <c r="QH22" s="267">
        <v>8958414.5989999995</v>
      </c>
      <c r="QI22" s="269">
        <v>-1.00068744317781E-2</v>
      </c>
      <c r="QJ22" s="267">
        <v>21884838.442336001</v>
      </c>
      <c r="QK22" s="267">
        <v>20039046.519398998</v>
      </c>
      <c r="QL22" s="268">
        <v>9.2109767854980595E-2</v>
      </c>
      <c r="QM22" s="267">
        <v>127105424.26154301</v>
      </c>
      <c r="QN22" s="267">
        <v>123179701.452658</v>
      </c>
      <c r="QO22" s="268">
        <v>3.1869884100943199E-2</v>
      </c>
      <c r="QP22" s="267">
        <v>252567363.403303</v>
      </c>
      <c r="QQ22" s="267">
        <v>247431421.60160199</v>
      </c>
      <c r="QR22" s="268">
        <v>2.0757031457268101E-2</v>
      </c>
      <c r="QS22" s="267">
        <v>16861.954000000002</v>
      </c>
      <c r="QT22" s="267">
        <v>14871.231</v>
      </c>
      <c r="QU22" s="268">
        <v>0.13386403586898801</v>
      </c>
      <c r="QV22" s="267">
        <v>97184.955000000002</v>
      </c>
      <c r="QW22" s="267">
        <v>90013.748999999996</v>
      </c>
      <c r="QX22" s="268">
        <v>7.9667896067744104E-2</v>
      </c>
      <c r="QY22" s="267">
        <v>193686.37</v>
      </c>
      <c r="QZ22" s="267">
        <v>185562.05</v>
      </c>
      <c r="RA22" s="268">
        <v>4.3782228101058397E-2</v>
      </c>
      <c r="RB22" s="267">
        <v>20078.651999999998</v>
      </c>
      <c r="RC22" s="267">
        <v>15852.468999999999</v>
      </c>
      <c r="RD22" s="268">
        <v>0.26659462320979799</v>
      </c>
      <c r="RE22" s="267">
        <v>105268.806</v>
      </c>
      <c r="RF22" s="267">
        <v>93183.808000000005</v>
      </c>
      <c r="RG22" s="268">
        <v>0.12968989204648099</v>
      </c>
      <c r="RH22" s="267">
        <v>215100.799</v>
      </c>
      <c r="RI22" s="267">
        <v>202260.092</v>
      </c>
      <c r="RJ22" s="268">
        <v>6.3486112722622501E-2</v>
      </c>
      <c r="RK22" s="267">
        <v>452450.82900000003</v>
      </c>
      <c r="RL22" s="267">
        <v>395725.54</v>
      </c>
      <c r="RM22" s="268">
        <v>0.14334502898144999</v>
      </c>
      <c r="RN22" s="267">
        <v>2204433.8160000001</v>
      </c>
      <c r="RO22" s="267">
        <v>2024907.3629999999</v>
      </c>
      <c r="RP22" s="268">
        <v>8.8659094376555905E-2</v>
      </c>
      <c r="RQ22" s="267">
        <v>4663931.62</v>
      </c>
      <c r="RR22" s="267">
        <v>4553187.4759999998</v>
      </c>
      <c r="RS22" s="268">
        <v>2.4322333438659499E-2</v>
      </c>
      <c r="RT22" s="267">
        <v>706361.01300000004</v>
      </c>
      <c r="RU22" s="267">
        <v>700510.81299999997</v>
      </c>
      <c r="RV22" s="268">
        <v>8.3513343283682807E-3</v>
      </c>
      <c r="RW22" s="267">
        <v>4286671.7139999997</v>
      </c>
      <c r="RX22" s="267">
        <v>4308539.2230000002</v>
      </c>
      <c r="RY22" s="268">
        <v>-5.0753881694442097E-3</v>
      </c>
      <c r="RZ22" s="267">
        <v>8874619.0690000001</v>
      </c>
      <c r="SA22" s="267">
        <v>8936653.5739999991</v>
      </c>
      <c r="SB22" s="269">
        <v>-6.9415810388443501E-3</v>
      </c>
      <c r="SC22" s="267">
        <v>23783934.456153002</v>
      </c>
      <c r="SD22" s="267">
        <v>22643097.116083</v>
      </c>
      <c r="SE22" s="268">
        <v>5.0383449499921899E-2</v>
      </c>
      <c r="SF22" s="267">
        <v>150889358.71769601</v>
      </c>
      <c r="SG22" s="267">
        <v>145822798.56874099</v>
      </c>
      <c r="SH22" s="268">
        <v>3.4744636632156198E-2</v>
      </c>
      <c r="SI22" s="267">
        <v>253708200.74337301</v>
      </c>
      <c r="SJ22" s="267">
        <v>247985516.494497</v>
      </c>
      <c r="SK22" s="268">
        <v>2.30766874201827E-2</v>
      </c>
      <c r="SL22" s="267">
        <v>19304.875</v>
      </c>
      <c r="SM22" s="267">
        <v>16901.150000000001</v>
      </c>
      <c r="SN22" s="268">
        <v>0.14222257065347599</v>
      </c>
      <c r="SO22" s="267">
        <v>116489.83</v>
      </c>
      <c r="SP22" s="267">
        <v>106914.899</v>
      </c>
      <c r="SQ22" s="268">
        <v>8.9556564048196799E-2</v>
      </c>
      <c r="SR22" s="267">
        <v>196090.095</v>
      </c>
      <c r="SS22" s="267">
        <v>185436.48800000001</v>
      </c>
      <c r="ST22" s="268">
        <v>5.7451514073109403E-2</v>
      </c>
      <c r="SU22" s="267">
        <v>23595.456999999999</v>
      </c>
      <c r="SV22" s="267">
        <v>20462.221000000001</v>
      </c>
      <c r="SW22" s="268">
        <v>0.15312296744327</v>
      </c>
      <c r="SX22" s="267">
        <v>128864.26300000001</v>
      </c>
      <c r="SY22" s="267">
        <v>113646.02899999999</v>
      </c>
      <c r="SZ22" s="268">
        <v>0.13390906953730899</v>
      </c>
      <c r="TA22" s="267">
        <v>218234.035</v>
      </c>
      <c r="TB22" s="267">
        <v>200774.375</v>
      </c>
      <c r="TC22" s="268">
        <v>8.6961595572144099E-2</v>
      </c>
      <c r="TD22" s="267">
        <v>534323.23600000003</v>
      </c>
      <c r="TE22" s="267">
        <v>476883.42300000001</v>
      </c>
      <c r="TF22" s="268">
        <v>0.12044833229608801</v>
      </c>
      <c r="TG22" s="267">
        <v>2738757.0520000001</v>
      </c>
      <c r="TH22" s="267">
        <v>2501790.7859999998</v>
      </c>
      <c r="TI22" s="268">
        <v>9.4718658061282199E-2</v>
      </c>
      <c r="TJ22" s="267">
        <v>4721371.4330000002</v>
      </c>
      <c r="TK22" s="267">
        <v>4457016.9519999996</v>
      </c>
      <c r="TL22" s="268">
        <v>5.9311975666005899E-2</v>
      </c>
      <c r="TM22" s="267">
        <v>781957.65300000005</v>
      </c>
      <c r="TN22" s="267">
        <v>768229.98100000003</v>
      </c>
      <c r="TO22" s="268">
        <v>1.78692218990603E-2</v>
      </c>
      <c r="TP22" s="267">
        <v>5068629.3669999996</v>
      </c>
      <c r="TQ22" s="267">
        <v>5076769.2039999999</v>
      </c>
      <c r="TR22" s="268">
        <v>-1.60334982208506E-3</v>
      </c>
      <c r="TS22" s="267">
        <v>8888346.7410000004</v>
      </c>
      <c r="TT22" s="267">
        <v>8933685.8330000006</v>
      </c>
      <c r="TU22" s="269">
        <v>-5.0750712357180497E-3</v>
      </c>
      <c r="TV22" s="267">
        <v>22064428.919509999</v>
      </c>
      <c r="TW22" s="267">
        <v>21712831.533679999</v>
      </c>
      <c r="TX22" s="268">
        <v>1.6193069304877E-2</v>
      </c>
      <c r="TY22" s="267">
        <v>172953787.63720599</v>
      </c>
      <c r="TZ22" s="267">
        <v>167535630.10242099</v>
      </c>
      <c r="UA22" s="268">
        <v>3.2340329824006399E-2</v>
      </c>
      <c r="UB22" s="267">
        <v>254059798.12920299</v>
      </c>
      <c r="UC22" s="267">
        <v>247795183.08018899</v>
      </c>
      <c r="UD22" s="268">
        <v>2.5281423840215402E-2</v>
      </c>
      <c r="UE22" s="267">
        <v>19179.328000000001</v>
      </c>
      <c r="UF22" s="267">
        <v>18083.274000000001</v>
      </c>
      <c r="UG22" s="268">
        <v>6.0611479978681097E-2</v>
      </c>
      <c r="UH22" s="267">
        <v>135669.158</v>
      </c>
      <c r="UI22" s="267">
        <v>124998.173</v>
      </c>
      <c r="UJ22" s="268">
        <v>8.5369127755171498E-2</v>
      </c>
      <c r="UK22" s="267">
        <v>197186.149</v>
      </c>
      <c r="UL22" s="267">
        <v>186458.742</v>
      </c>
      <c r="UM22" s="268">
        <v>5.7532336027452197E-2</v>
      </c>
      <c r="UN22" s="267">
        <v>22996.899000000001</v>
      </c>
      <c r="UO22" s="267">
        <v>22526.546999999999</v>
      </c>
      <c r="UP22" s="268">
        <v>2.08798978378711E-2</v>
      </c>
      <c r="UQ22" s="267">
        <v>151861.16200000001</v>
      </c>
      <c r="UR22" s="267">
        <v>136172.576</v>
      </c>
      <c r="US22" s="268">
        <v>0.115211053949659</v>
      </c>
      <c r="UT22" s="267">
        <v>218704.38699999999</v>
      </c>
      <c r="UU22" s="267">
        <v>201507.61799999999</v>
      </c>
      <c r="UV22" s="268">
        <v>8.5340540326371297E-2</v>
      </c>
      <c r="UW22" s="267">
        <v>519931.51799999998</v>
      </c>
      <c r="UX22" s="267">
        <v>545582.71699999995</v>
      </c>
      <c r="UY22" s="268">
        <v>-4.7016150256827101E-2</v>
      </c>
      <c r="UZ22" s="267">
        <v>3258688.57</v>
      </c>
      <c r="VA22" s="267">
        <v>3047373.503</v>
      </c>
      <c r="VB22" s="268">
        <v>6.9343343305955193E-2</v>
      </c>
      <c r="VC22" s="267">
        <v>4695720.2340000002</v>
      </c>
      <c r="VD22" s="267">
        <v>4469641.6380000003</v>
      </c>
      <c r="VE22" s="268">
        <v>5.0580922210390199E-2</v>
      </c>
      <c r="VF22" s="267">
        <v>817401.99300000002</v>
      </c>
      <c r="VG22" s="267">
        <v>790665.451</v>
      </c>
      <c r="VH22" s="268">
        <v>3.3815240018625702E-2</v>
      </c>
      <c r="VI22" s="267">
        <v>5886031.3600000003</v>
      </c>
      <c r="VJ22" s="267">
        <v>5867434.6550000003</v>
      </c>
      <c r="VK22" s="268">
        <v>3.1694779905476699E-3</v>
      </c>
      <c r="VL22" s="267">
        <v>8915083.2829999998</v>
      </c>
      <c r="VM22" s="267">
        <v>8913311.2469999995</v>
      </c>
      <c r="VN22" s="269">
        <v>1.98807822468528E-4</v>
      </c>
    </row>
    <row r="23" spans="1:586">
      <c r="A23" s="270" t="s">
        <v>78</v>
      </c>
      <c r="B23" s="264">
        <v>426903.96357600001</v>
      </c>
      <c r="C23" s="264">
        <v>417216.05209200003</v>
      </c>
      <c r="D23" s="265">
        <v>2.3220370921547599E-2</v>
      </c>
      <c r="E23" s="264">
        <v>4064953.4547660002</v>
      </c>
      <c r="F23" s="264">
        <v>3461582.4068220002</v>
      </c>
      <c r="G23" s="265">
        <v>0.174304978773549</v>
      </c>
      <c r="H23" s="264">
        <v>5807960.6987739997</v>
      </c>
      <c r="I23" s="264">
        <v>4999020.7716889996</v>
      </c>
      <c r="J23" s="265">
        <v>0.161819677098818</v>
      </c>
      <c r="K23" s="264">
        <v>0</v>
      </c>
      <c r="L23" s="264">
        <v>0</v>
      </c>
      <c r="M23" s="265">
        <v>0</v>
      </c>
      <c r="N23" s="264">
        <v>0</v>
      </c>
      <c r="O23" s="264">
        <v>0</v>
      </c>
      <c r="P23" s="265">
        <v>0</v>
      </c>
      <c r="Q23" s="264">
        <v>0</v>
      </c>
      <c r="R23" s="264">
        <v>0</v>
      </c>
      <c r="S23" s="265">
        <v>0</v>
      </c>
      <c r="T23" s="264">
        <v>0</v>
      </c>
      <c r="U23" s="264">
        <v>0</v>
      </c>
      <c r="V23" s="265">
        <v>0</v>
      </c>
      <c r="W23" s="264">
        <v>0</v>
      </c>
      <c r="X23" s="264">
        <v>0</v>
      </c>
      <c r="Y23" s="265">
        <v>0</v>
      </c>
      <c r="Z23" s="264">
        <v>0</v>
      </c>
      <c r="AA23" s="264">
        <v>0</v>
      </c>
      <c r="AB23" s="265">
        <v>0</v>
      </c>
      <c r="AC23" s="264">
        <v>0</v>
      </c>
      <c r="AD23" s="264">
        <v>0</v>
      </c>
      <c r="AE23" s="265">
        <v>0</v>
      </c>
      <c r="AF23" s="264">
        <v>0</v>
      </c>
      <c r="AG23" s="264">
        <v>0</v>
      </c>
      <c r="AH23" s="265">
        <v>0</v>
      </c>
      <c r="AI23" s="264">
        <v>0</v>
      </c>
      <c r="AJ23" s="264">
        <v>0</v>
      </c>
      <c r="AK23" s="265">
        <v>0</v>
      </c>
      <c r="AL23" s="264">
        <v>0</v>
      </c>
      <c r="AM23" s="264">
        <v>0</v>
      </c>
      <c r="AN23" s="265">
        <v>0</v>
      </c>
      <c r="AO23" s="264">
        <v>0</v>
      </c>
      <c r="AP23" s="264">
        <v>0</v>
      </c>
      <c r="AQ23" s="265">
        <v>0</v>
      </c>
      <c r="AR23" s="264">
        <v>0</v>
      </c>
      <c r="AS23" s="264">
        <v>0</v>
      </c>
      <c r="AT23" s="266">
        <v>0</v>
      </c>
      <c r="AU23" s="264">
        <v>423176.67913900001</v>
      </c>
      <c r="AV23" s="264">
        <v>351919.45956799999</v>
      </c>
      <c r="AW23" s="265">
        <v>0.20248161229410899</v>
      </c>
      <c r="AX23" s="264">
        <v>4488130.1339050001</v>
      </c>
      <c r="AY23" s="264">
        <v>3813501.8663900001</v>
      </c>
      <c r="AZ23" s="265">
        <v>0.17690518876122299</v>
      </c>
      <c r="BA23" s="264">
        <v>5879217.9183449997</v>
      </c>
      <c r="BB23" s="264">
        <v>5046154.4659630004</v>
      </c>
      <c r="BC23" s="265">
        <v>0.16508877363963501</v>
      </c>
      <c r="BD23" s="264">
        <v>0</v>
      </c>
      <c r="BE23" s="264">
        <v>0</v>
      </c>
      <c r="BF23" s="265">
        <v>0</v>
      </c>
      <c r="BG23" s="264">
        <v>0</v>
      </c>
      <c r="BH23" s="264">
        <v>0</v>
      </c>
      <c r="BI23" s="265">
        <v>0</v>
      </c>
      <c r="BJ23" s="264">
        <v>0</v>
      </c>
      <c r="BK23" s="264">
        <v>0</v>
      </c>
      <c r="BL23" s="265">
        <v>0</v>
      </c>
      <c r="BM23" s="264">
        <v>0</v>
      </c>
      <c r="BN23" s="264">
        <v>0</v>
      </c>
      <c r="BO23" s="265">
        <v>0</v>
      </c>
      <c r="BP23" s="264">
        <v>0</v>
      </c>
      <c r="BQ23" s="264">
        <v>0</v>
      </c>
      <c r="BR23" s="265">
        <v>0</v>
      </c>
      <c r="BS23" s="264">
        <v>0</v>
      </c>
      <c r="BT23" s="264">
        <v>0</v>
      </c>
      <c r="BU23" s="265">
        <v>0</v>
      </c>
      <c r="BV23" s="264">
        <v>0</v>
      </c>
      <c r="BW23" s="264">
        <v>0</v>
      </c>
      <c r="BX23" s="265">
        <v>0</v>
      </c>
      <c r="BY23" s="264">
        <v>0</v>
      </c>
      <c r="BZ23" s="264">
        <v>0</v>
      </c>
      <c r="CA23" s="265">
        <v>0</v>
      </c>
      <c r="CB23" s="264">
        <v>0</v>
      </c>
      <c r="CC23" s="264">
        <v>0</v>
      </c>
      <c r="CD23" s="265">
        <v>0</v>
      </c>
      <c r="CE23" s="264">
        <v>0</v>
      </c>
      <c r="CF23" s="264">
        <v>0</v>
      </c>
      <c r="CG23" s="265">
        <v>0</v>
      </c>
      <c r="CH23" s="264">
        <v>0</v>
      </c>
      <c r="CI23" s="264">
        <v>0</v>
      </c>
      <c r="CJ23" s="265">
        <v>0</v>
      </c>
      <c r="CK23" s="264">
        <v>0</v>
      </c>
      <c r="CL23" s="264">
        <v>0</v>
      </c>
      <c r="CM23" s="266">
        <v>0</v>
      </c>
      <c r="CN23" s="264">
        <v>341078.52178100002</v>
      </c>
      <c r="CO23" s="264">
        <v>495275.55392999999</v>
      </c>
      <c r="CP23" s="265">
        <v>-0.311335843098756</v>
      </c>
      <c r="CQ23" s="264">
        <v>4829208.6556860004</v>
      </c>
      <c r="CR23" s="264">
        <v>4308777.4203199996</v>
      </c>
      <c r="CS23" s="265">
        <v>0.12078396830425001</v>
      </c>
      <c r="CT23" s="264">
        <v>5725020.8861959996</v>
      </c>
      <c r="CU23" s="264">
        <v>5155800.3464000002</v>
      </c>
      <c r="CV23" s="265">
        <v>0.110403914339595</v>
      </c>
      <c r="CW23" s="264">
        <v>0</v>
      </c>
      <c r="CX23" s="264">
        <v>0</v>
      </c>
      <c r="CY23" s="265">
        <v>0</v>
      </c>
      <c r="CZ23" s="264">
        <v>0</v>
      </c>
      <c r="DA23" s="264">
        <v>0</v>
      </c>
      <c r="DB23" s="265">
        <v>0</v>
      </c>
      <c r="DC23" s="264">
        <v>0</v>
      </c>
      <c r="DD23" s="264">
        <v>0</v>
      </c>
      <c r="DE23" s="265">
        <v>0</v>
      </c>
      <c r="DF23" s="264">
        <v>0</v>
      </c>
      <c r="DG23" s="264">
        <v>0</v>
      </c>
      <c r="DH23" s="265">
        <v>0</v>
      </c>
      <c r="DI23" s="264">
        <v>0</v>
      </c>
      <c r="DJ23" s="264">
        <v>0</v>
      </c>
      <c r="DK23" s="265">
        <v>0</v>
      </c>
      <c r="DL23" s="264">
        <v>0</v>
      </c>
      <c r="DM23" s="264">
        <v>0</v>
      </c>
      <c r="DN23" s="265">
        <v>0</v>
      </c>
      <c r="DO23" s="264">
        <v>0</v>
      </c>
      <c r="DP23" s="264">
        <v>0</v>
      </c>
      <c r="DQ23" s="265">
        <v>0</v>
      </c>
      <c r="DR23" s="264">
        <v>0</v>
      </c>
      <c r="DS23" s="264">
        <v>0</v>
      </c>
      <c r="DT23" s="265">
        <v>0</v>
      </c>
      <c r="DU23" s="264">
        <v>0</v>
      </c>
      <c r="DV23" s="264">
        <v>0</v>
      </c>
      <c r="DW23" s="265">
        <v>0</v>
      </c>
      <c r="DX23" s="264">
        <v>0</v>
      </c>
      <c r="DY23" s="264">
        <v>0</v>
      </c>
      <c r="DZ23" s="265">
        <v>0</v>
      </c>
      <c r="EA23" s="264">
        <v>0</v>
      </c>
      <c r="EB23" s="264">
        <v>0</v>
      </c>
      <c r="EC23" s="265">
        <v>0</v>
      </c>
      <c r="ED23" s="264">
        <v>0</v>
      </c>
      <c r="EE23" s="264">
        <v>0</v>
      </c>
      <c r="EF23" s="266">
        <v>0</v>
      </c>
      <c r="EG23" s="264">
        <v>269729.90306799999</v>
      </c>
      <c r="EH23" s="264">
        <v>450508.34118799999</v>
      </c>
      <c r="EI23" s="265">
        <v>-0.40127656159103198</v>
      </c>
      <c r="EJ23" s="264">
        <v>5098938.5587539999</v>
      </c>
      <c r="EK23" s="264">
        <v>4759285.7615080001</v>
      </c>
      <c r="EL23" s="265">
        <v>7.1366338199952806E-2</v>
      </c>
      <c r="EM23" s="264">
        <v>5544242.4480760004</v>
      </c>
      <c r="EN23" s="264">
        <v>5244644.8218959998</v>
      </c>
      <c r="EO23" s="265">
        <v>5.7124483421489798E-2</v>
      </c>
      <c r="EP23" s="264">
        <v>0</v>
      </c>
      <c r="EQ23" s="264">
        <v>0</v>
      </c>
      <c r="ER23" s="265">
        <v>0</v>
      </c>
      <c r="ES23" s="264">
        <v>0</v>
      </c>
      <c r="ET23" s="264">
        <v>0</v>
      </c>
      <c r="EU23" s="265">
        <v>0</v>
      </c>
      <c r="EV23" s="264">
        <v>0</v>
      </c>
      <c r="EW23" s="264">
        <v>0</v>
      </c>
      <c r="EX23" s="265">
        <v>0</v>
      </c>
      <c r="EY23" s="264">
        <v>0</v>
      </c>
      <c r="EZ23" s="264">
        <v>0</v>
      </c>
      <c r="FA23" s="265">
        <v>0</v>
      </c>
      <c r="FB23" s="264">
        <v>0</v>
      </c>
      <c r="FC23" s="264">
        <v>0</v>
      </c>
      <c r="FD23" s="265">
        <v>0</v>
      </c>
      <c r="FE23" s="264">
        <v>0</v>
      </c>
      <c r="FF23" s="264">
        <v>0</v>
      </c>
      <c r="FG23" s="265">
        <v>0</v>
      </c>
      <c r="FH23" s="264">
        <v>0</v>
      </c>
      <c r="FI23" s="264">
        <v>0</v>
      </c>
      <c r="FJ23" s="265">
        <v>0</v>
      </c>
      <c r="FK23" s="264">
        <v>0</v>
      </c>
      <c r="FL23" s="264">
        <v>0</v>
      </c>
      <c r="FM23" s="265">
        <v>0</v>
      </c>
      <c r="FN23" s="264">
        <v>0</v>
      </c>
      <c r="FO23" s="264">
        <v>0</v>
      </c>
      <c r="FP23" s="265">
        <v>0</v>
      </c>
      <c r="FQ23" s="264">
        <v>0</v>
      </c>
      <c r="FR23" s="264">
        <v>0</v>
      </c>
      <c r="FS23" s="265">
        <v>0</v>
      </c>
      <c r="FT23" s="264">
        <v>0</v>
      </c>
      <c r="FU23" s="264">
        <v>0</v>
      </c>
      <c r="FV23" s="265">
        <v>0</v>
      </c>
      <c r="FW23" s="264">
        <v>0</v>
      </c>
      <c r="FX23" s="264">
        <v>0</v>
      </c>
      <c r="FY23" s="266">
        <v>0</v>
      </c>
      <c r="FZ23" s="264">
        <v>359481.32797500002</v>
      </c>
      <c r="GA23" s="264">
        <v>445303.88932199997</v>
      </c>
      <c r="GB23" s="265">
        <v>-0.192728074928044</v>
      </c>
      <c r="GC23" s="264">
        <v>5458419.8867290001</v>
      </c>
      <c r="GD23" s="264">
        <v>5204589.6508299997</v>
      </c>
      <c r="GE23" s="265">
        <v>4.8770460867845901E-2</v>
      </c>
      <c r="GF23" s="264">
        <v>5458419.8867290001</v>
      </c>
      <c r="GG23" s="264">
        <v>5204589.6508299997</v>
      </c>
      <c r="GH23" s="265">
        <v>4.8770460867845901E-2</v>
      </c>
      <c r="GI23" s="264">
        <v>0</v>
      </c>
      <c r="GJ23" s="264">
        <v>0</v>
      </c>
      <c r="GK23" s="265">
        <v>0</v>
      </c>
      <c r="GL23" s="264">
        <v>0</v>
      </c>
      <c r="GM23" s="264">
        <v>0</v>
      </c>
      <c r="GN23" s="265">
        <v>0</v>
      </c>
      <c r="GO23" s="264">
        <v>0</v>
      </c>
      <c r="GP23" s="264">
        <v>0</v>
      </c>
      <c r="GQ23" s="265">
        <v>0</v>
      </c>
      <c r="GR23" s="264">
        <v>0</v>
      </c>
      <c r="GS23" s="264">
        <v>0</v>
      </c>
      <c r="GT23" s="265">
        <v>0</v>
      </c>
      <c r="GU23" s="264">
        <v>0</v>
      </c>
      <c r="GV23" s="264">
        <v>0</v>
      </c>
      <c r="GW23" s="265">
        <v>0</v>
      </c>
      <c r="GX23" s="264">
        <v>0</v>
      </c>
      <c r="GY23" s="264">
        <v>0</v>
      </c>
      <c r="GZ23" s="265">
        <v>0</v>
      </c>
      <c r="HA23" s="264">
        <v>0</v>
      </c>
      <c r="HB23" s="264">
        <v>0</v>
      </c>
      <c r="HC23" s="265">
        <v>0</v>
      </c>
      <c r="HD23" s="264">
        <v>0</v>
      </c>
      <c r="HE23" s="264">
        <v>0</v>
      </c>
      <c r="HF23" s="265">
        <v>0</v>
      </c>
      <c r="HG23" s="264">
        <v>0</v>
      </c>
      <c r="HH23" s="264">
        <v>0</v>
      </c>
      <c r="HI23" s="265">
        <v>0</v>
      </c>
      <c r="HJ23" s="264">
        <v>0</v>
      </c>
      <c r="HK23" s="264">
        <v>0</v>
      </c>
      <c r="HL23" s="265">
        <v>0</v>
      </c>
      <c r="HM23" s="264">
        <v>0</v>
      </c>
      <c r="HN23" s="264">
        <v>0</v>
      </c>
      <c r="HO23" s="265">
        <v>0</v>
      </c>
      <c r="HP23" s="264">
        <v>0</v>
      </c>
      <c r="HQ23" s="264">
        <v>0</v>
      </c>
      <c r="HR23" s="266">
        <v>0</v>
      </c>
      <c r="HS23" s="264">
        <v>420383.07831700001</v>
      </c>
      <c r="HT23" s="264">
        <v>451576.11214300001</v>
      </c>
      <c r="HU23" s="265">
        <v>-6.9075916522621905E-2</v>
      </c>
      <c r="HV23" s="264">
        <v>420383.07831700001</v>
      </c>
      <c r="HW23" s="264">
        <v>451576.11214300001</v>
      </c>
      <c r="HX23" s="265">
        <v>-6.9075916522621905E-2</v>
      </c>
      <c r="HY23" s="264">
        <v>5427226.8529030001</v>
      </c>
      <c r="HZ23" s="264">
        <v>5113368.3268510001</v>
      </c>
      <c r="IA23" s="265">
        <v>6.1379995726864797E-2</v>
      </c>
      <c r="IB23" s="264">
        <v>0</v>
      </c>
      <c r="IC23" s="264">
        <v>0</v>
      </c>
      <c r="ID23" s="265">
        <v>0</v>
      </c>
      <c r="IE23" s="264">
        <v>0</v>
      </c>
      <c r="IF23" s="264">
        <v>0</v>
      </c>
      <c r="IG23" s="265">
        <v>0</v>
      </c>
      <c r="IH23" s="264">
        <v>0</v>
      </c>
      <c r="II23" s="264">
        <v>0</v>
      </c>
      <c r="IJ23" s="265">
        <v>0</v>
      </c>
      <c r="IK23" s="264">
        <v>0</v>
      </c>
      <c r="IL23" s="264">
        <v>0</v>
      </c>
      <c r="IM23" s="265">
        <v>0</v>
      </c>
      <c r="IN23" s="264">
        <v>0</v>
      </c>
      <c r="IO23" s="264">
        <v>0</v>
      </c>
      <c r="IP23" s="265">
        <v>0</v>
      </c>
      <c r="IQ23" s="264">
        <v>0</v>
      </c>
      <c r="IR23" s="264">
        <v>0</v>
      </c>
      <c r="IS23" s="265">
        <v>0</v>
      </c>
      <c r="IT23" s="264">
        <v>0</v>
      </c>
      <c r="IU23" s="264">
        <v>0</v>
      </c>
      <c r="IV23" s="265">
        <v>0</v>
      </c>
      <c r="IW23" s="264">
        <v>0</v>
      </c>
      <c r="IX23" s="264">
        <v>0</v>
      </c>
      <c r="IY23" s="265">
        <v>0</v>
      </c>
      <c r="IZ23" s="264">
        <v>0</v>
      </c>
      <c r="JA23" s="264">
        <v>0</v>
      </c>
      <c r="JB23" s="265">
        <v>0</v>
      </c>
      <c r="JC23" s="264">
        <v>0</v>
      </c>
      <c r="JD23" s="264">
        <v>0</v>
      </c>
      <c r="JE23" s="265">
        <v>0</v>
      </c>
      <c r="JF23" s="264">
        <v>0</v>
      </c>
      <c r="JG23" s="264">
        <v>0</v>
      </c>
      <c r="JH23" s="265">
        <v>0</v>
      </c>
      <c r="JI23" s="264">
        <v>0</v>
      </c>
      <c r="JJ23" s="264">
        <v>0</v>
      </c>
      <c r="JK23" s="266">
        <v>0</v>
      </c>
      <c r="JL23" s="264">
        <v>369204.45063199999</v>
      </c>
      <c r="JM23" s="264">
        <v>539409.55004400003</v>
      </c>
      <c r="JN23" s="265">
        <v>-0.31553964774653398</v>
      </c>
      <c r="JO23" s="264">
        <v>789587.52894900006</v>
      </c>
      <c r="JP23" s="264">
        <v>990985.66218700004</v>
      </c>
      <c r="JQ23" s="265">
        <v>-0.20323011817702399</v>
      </c>
      <c r="JR23" s="264">
        <v>5257021.7534910003</v>
      </c>
      <c r="JS23" s="264">
        <v>5391906.6738149999</v>
      </c>
      <c r="JT23" s="265">
        <v>-2.5016182305055201E-2</v>
      </c>
      <c r="JU23" s="264">
        <v>0</v>
      </c>
      <c r="JV23" s="264">
        <v>0</v>
      </c>
      <c r="JW23" s="265">
        <v>0</v>
      </c>
      <c r="JX23" s="264">
        <v>0</v>
      </c>
      <c r="JY23" s="264">
        <v>0</v>
      </c>
      <c r="JZ23" s="265">
        <v>0</v>
      </c>
      <c r="KA23" s="264">
        <v>0</v>
      </c>
      <c r="KB23" s="264">
        <v>0</v>
      </c>
      <c r="KC23" s="265">
        <v>0</v>
      </c>
      <c r="KD23" s="264">
        <v>0</v>
      </c>
      <c r="KE23" s="264">
        <v>0</v>
      </c>
      <c r="KF23" s="265">
        <v>0</v>
      </c>
      <c r="KG23" s="264">
        <v>0</v>
      </c>
      <c r="KH23" s="264">
        <v>0</v>
      </c>
      <c r="KI23" s="265">
        <v>0</v>
      </c>
      <c r="KJ23" s="264">
        <v>0</v>
      </c>
      <c r="KK23" s="264">
        <v>0</v>
      </c>
      <c r="KL23" s="265">
        <v>0</v>
      </c>
      <c r="KM23" s="264">
        <v>0</v>
      </c>
      <c r="KN23" s="264">
        <v>0</v>
      </c>
      <c r="KO23" s="265">
        <v>0</v>
      </c>
      <c r="KP23" s="264">
        <v>0</v>
      </c>
      <c r="KQ23" s="264">
        <v>0</v>
      </c>
      <c r="KR23" s="265">
        <v>0</v>
      </c>
      <c r="KS23" s="264">
        <v>0</v>
      </c>
      <c r="KT23" s="264">
        <v>0</v>
      </c>
      <c r="KU23" s="265">
        <v>0</v>
      </c>
      <c r="KV23" s="264">
        <v>0</v>
      </c>
      <c r="KW23" s="264">
        <v>0</v>
      </c>
      <c r="KX23" s="265">
        <v>0</v>
      </c>
      <c r="KY23" s="264">
        <v>0</v>
      </c>
      <c r="KZ23" s="264">
        <v>0</v>
      </c>
      <c r="LA23" s="265">
        <v>0</v>
      </c>
      <c r="LB23" s="264">
        <v>0</v>
      </c>
      <c r="LC23" s="264">
        <v>0</v>
      </c>
      <c r="LD23" s="266">
        <v>0</v>
      </c>
      <c r="LE23" s="264">
        <v>426792.56139599998</v>
      </c>
      <c r="LF23" s="264">
        <v>576579.935956</v>
      </c>
      <c r="LG23" s="265">
        <v>-0.25978596412940502</v>
      </c>
      <c r="LH23" s="264">
        <v>1216380.0903449999</v>
      </c>
      <c r="LI23" s="264">
        <v>1567565.5981429999</v>
      </c>
      <c r="LJ23" s="265">
        <v>-0.224032415749636</v>
      </c>
      <c r="LK23" s="264">
        <v>5107234.3789309999</v>
      </c>
      <c r="LL23" s="264">
        <v>5428406.8155230004</v>
      </c>
      <c r="LM23" s="265">
        <v>-5.9165137674203103E-2</v>
      </c>
      <c r="LN23" s="264">
        <v>0</v>
      </c>
      <c r="LO23" s="264">
        <v>0</v>
      </c>
      <c r="LP23" s="265">
        <v>0</v>
      </c>
      <c r="LQ23" s="264">
        <v>0</v>
      </c>
      <c r="LR23" s="264">
        <v>0</v>
      </c>
      <c r="LS23" s="265">
        <v>0</v>
      </c>
      <c r="LT23" s="264">
        <v>0</v>
      </c>
      <c r="LU23" s="264">
        <v>0</v>
      </c>
      <c r="LV23" s="265">
        <v>0</v>
      </c>
      <c r="LW23" s="264">
        <v>0</v>
      </c>
      <c r="LX23" s="264">
        <v>0</v>
      </c>
      <c r="LY23" s="265">
        <v>0</v>
      </c>
      <c r="LZ23" s="264">
        <v>0</v>
      </c>
      <c r="MA23" s="264">
        <v>0</v>
      </c>
      <c r="MB23" s="265">
        <v>0</v>
      </c>
      <c r="MC23" s="264">
        <v>0</v>
      </c>
      <c r="MD23" s="264">
        <v>0</v>
      </c>
      <c r="ME23" s="265">
        <v>0</v>
      </c>
      <c r="MF23" s="264">
        <v>0</v>
      </c>
      <c r="MG23" s="264">
        <v>0</v>
      </c>
      <c r="MH23" s="265">
        <v>0</v>
      </c>
      <c r="MI23" s="264">
        <v>0</v>
      </c>
      <c r="MJ23" s="264">
        <v>0</v>
      </c>
      <c r="MK23" s="265">
        <v>0</v>
      </c>
      <c r="ML23" s="264">
        <v>0</v>
      </c>
      <c r="MM23" s="264">
        <v>0</v>
      </c>
      <c r="MN23" s="265">
        <v>0</v>
      </c>
      <c r="MO23" s="264">
        <v>0</v>
      </c>
      <c r="MP23" s="264">
        <v>0</v>
      </c>
      <c r="MQ23" s="265">
        <v>0</v>
      </c>
      <c r="MR23" s="264">
        <v>0</v>
      </c>
      <c r="MS23" s="264">
        <v>0</v>
      </c>
      <c r="MT23" s="265">
        <v>0</v>
      </c>
      <c r="MU23" s="264">
        <v>0</v>
      </c>
      <c r="MV23" s="264">
        <v>0</v>
      </c>
      <c r="MW23" s="266">
        <v>0</v>
      </c>
      <c r="MX23" s="264">
        <v>577095.96771600004</v>
      </c>
      <c r="MY23" s="264">
        <v>476805.785187</v>
      </c>
      <c r="MZ23" s="265">
        <v>0.21033759581936901</v>
      </c>
      <c r="NA23" s="264">
        <v>1793476.058061</v>
      </c>
      <c r="NB23" s="264">
        <v>2044371.3833300001</v>
      </c>
      <c r="NC23" s="265">
        <v>-0.12272492528257101</v>
      </c>
      <c r="ND23" s="264">
        <v>5207524.5614600005</v>
      </c>
      <c r="NE23" s="264">
        <v>5293622.3465860002</v>
      </c>
      <c r="NF23" s="265">
        <v>-1.6264436616171999E-2</v>
      </c>
      <c r="NG23" s="264">
        <v>0</v>
      </c>
      <c r="NH23" s="264">
        <v>0</v>
      </c>
      <c r="NI23" s="265">
        <v>0</v>
      </c>
      <c r="NJ23" s="264">
        <v>0</v>
      </c>
      <c r="NK23" s="264">
        <v>0</v>
      </c>
      <c r="NL23" s="265">
        <v>0</v>
      </c>
      <c r="NM23" s="264">
        <v>0</v>
      </c>
      <c r="NN23" s="264">
        <v>0</v>
      </c>
      <c r="NO23" s="265">
        <v>0</v>
      </c>
      <c r="NP23" s="264">
        <v>0</v>
      </c>
      <c r="NQ23" s="264">
        <v>0</v>
      </c>
      <c r="NR23" s="265">
        <v>0</v>
      </c>
      <c r="NS23" s="264">
        <v>0</v>
      </c>
      <c r="NT23" s="264">
        <v>0</v>
      </c>
      <c r="NU23" s="265">
        <v>0</v>
      </c>
      <c r="NV23" s="264">
        <v>0</v>
      </c>
      <c r="NW23" s="264">
        <v>0</v>
      </c>
      <c r="NX23" s="265">
        <v>0</v>
      </c>
      <c r="NY23" s="264">
        <v>0</v>
      </c>
      <c r="NZ23" s="264">
        <v>0</v>
      </c>
      <c r="OA23" s="265">
        <v>0</v>
      </c>
      <c r="OB23" s="264">
        <v>0</v>
      </c>
      <c r="OC23" s="264">
        <v>0</v>
      </c>
      <c r="OD23" s="265">
        <v>0</v>
      </c>
      <c r="OE23" s="264">
        <v>0</v>
      </c>
      <c r="OF23" s="264">
        <v>0</v>
      </c>
      <c r="OG23" s="265">
        <v>0</v>
      </c>
      <c r="OH23" s="264">
        <v>0</v>
      </c>
      <c r="OI23" s="264">
        <v>0</v>
      </c>
      <c r="OJ23" s="265">
        <v>0</v>
      </c>
      <c r="OK23" s="264">
        <v>0</v>
      </c>
      <c r="OL23" s="264">
        <v>0</v>
      </c>
      <c r="OM23" s="265">
        <v>0</v>
      </c>
      <c r="ON23" s="264">
        <v>0</v>
      </c>
      <c r="OO23" s="264">
        <v>0</v>
      </c>
      <c r="OP23" s="266">
        <v>0</v>
      </c>
      <c r="OQ23" s="264">
        <v>632717.65317599999</v>
      </c>
      <c r="OR23" s="264">
        <v>633361.08812299999</v>
      </c>
      <c r="OS23" s="265">
        <v>-1.01590539593592E-3</v>
      </c>
      <c r="OT23" s="264">
        <v>2426193.7112369998</v>
      </c>
      <c r="OU23" s="264">
        <v>2677732.4714529999</v>
      </c>
      <c r="OV23" s="265">
        <v>-9.3937225954282597E-2</v>
      </c>
      <c r="OW23" s="264">
        <v>5206881.1265129996</v>
      </c>
      <c r="OX23" s="264">
        <v>5444413.7807989996</v>
      </c>
      <c r="OY23" s="265">
        <v>-4.3628692426669398E-2</v>
      </c>
      <c r="OZ23" s="264">
        <v>0</v>
      </c>
      <c r="PA23" s="264">
        <v>0</v>
      </c>
      <c r="PB23" s="265">
        <v>0</v>
      </c>
      <c r="PC23" s="264">
        <v>0</v>
      </c>
      <c r="PD23" s="264">
        <v>0</v>
      </c>
      <c r="PE23" s="265">
        <v>0</v>
      </c>
      <c r="PF23" s="264">
        <v>0</v>
      </c>
      <c r="PG23" s="264">
        <v>0</v>
      </c>
      <c r="PH23" s="265">
        <v>0</v>
      </c>
      <c r="PI23" s="264">
        <v>0</v>
      </c>
      <c r="PJ23" s="264">
        <v>0</v>
      </c>
      <c r="PK23" s="265">
        <v>0</v>
      </c>
      <c r="PL23" s="264">
        <v>0</v>
      </c>
      <c r="PM23" s="264">
        <v>0</v>
      </c>
      <c r="PN23" s="265">
        <v>0</v>
      </c>
      <c r="PO23" s="264">
        <v>0</v>
      </c>
      <c r="PP23" s="264">
        <v>0</v>
      </c>
      <c r="PQ23" s="265">
        <v>0</v>
      </c>
      <c r="PR23" s="264">
        <v>0</v>
      </c>
      <c r="PS23" s="264">
        <v>0</v>
      </c>
      <c r="PT23" s="265">
        <v>0</v>
      </c>
      <c r="PU23" s="264">
        <v>0</v>
      </c>
      <c r="PV23" s="264">
        <v>0</v>
      </c>
      <c r="PW23" s="265">
        <v>0</v>
      </c>
      <c r="PX23" s="264">
        <v>0</v>
      </c>
      <c r="PY23" s="264">
        <v>0</v>
      </c>
      <c r="PZ23" s="265">
        <v>0</v>
      </c>
      <c r="QA23" s="264">
        <v>0</v>
      </c>
      <c r="QB23" s="264">
        <v>0</v>
      </c>
      <c r="QC23" s="265">
        <v>0</v>
      </c>
      <c r="QD23" s="264">
        <v>0</v>
      </c>
      <c r="QE23" s="264">
        <v>0</v>
      </c>
      <c r="QF23" s="265">
        <v>0</v>
      </c>
      <c r="QG23" s="264">
        <v>0</v>
      </c>
      <c r="QH23" s="264">
        <v>0</v>
      </c>
      <c r="QI23" s="266">
        <v>0</v>
      </c>
      <c r="QJ23" s="264">
        <v>477091.774584</v>
      </c>
      <c r="QK23" s="264">
        <v>503334.26956500002</v>
      </c>
      <c r="QL23" s="265">
        <v>-5.2137310268342701E-2</v>
      </c>
      <c r="QM23" s="264">
        <v>2903285.4858209998</v>
      </c>
      <c r="QN23" s="264">
        <v>3181066.7410180001</v>
      </c>
      <c r="QO23" s="265">
        <v>-8.7323303096779797E-2</v>
      </c>
      <c r="QP23" s="264">
        <v>5180638.6315320004</v>
      </c>
      <c r="QQ23" s="264">
        <v>5658907.3743780004</v>
      </c>
      <c r="QR23" s="265">
        <v>-8.4516093161635997E-2</v>
      </c>
      <c r="QS23" s="264">
        <v>0</v>
      </c>
      <c r="QT23" s="264">
        <v>0</v>
      </c>
      <c r="QU23" s="265">
        <v>0</v>
      </c>
      <c r="QV23" s="264">
        <v>0</v>
      </c>
      <c r="QW23" s="264">
        <v>0</v>
      </c>
      <c r="QX23" s="265">
        <v>0</v>
      </c>
      <c r="QY23" s="264">
        <v>0</v>
      </c>
      <c r="QZ23" s="264">
        <v>0</v>
      </c>
      <c r="RA23" s="265">
        <v>0</v>
      </c>
      <c r="RB23" s="264">
        <v>0</v>
      </c>
      <c r="RC23" s="264">
        <v>0</v>
      </c>
      <c r="RD23" s="265">
        <v>0</v>
      </c>
      <c r="RE23" s="264">
        <v>0</v>
      </c>
      <c r="RF23" s="264">
        <v>0</v>
      </c>
      <c r="RG23" s="265">
        <v>0</v>
      </c>
      <c r="RH23" s="264">
        <v>0</v>
      </c>
      <c r="RI23" s="264">
        <v>0</v>
      </c>
      <c r="RJ23" s="265">
        <v>0</v>
      </c>
      <c r="RK23" s="264">
        <v>0</v>
      </c>
      <c r="RL23" s="264">
        <v>0</v>
      </c>
      <c r="RM23" s="265">
        <v>0</v>
      </c>
      <c r="RN23" s="264">
        <v>0</v>
      </c>
      <c r="RO23" s="264">
        <v>0</v>
      </c>
      <c r="RP23" s="265">
        <v>0</v>
      </c>
      <c r="RQ23" s="264">
        <v>0</v>
      </c>
      <c r="RR23" s="264">
        <v>0</v>
      </c>
      <c r="RS23" s="265">
        <v>0</v>
      </c>
      <c r="RT23" s="264">
        <v>0</v>
      </c>
      <c r="RU23" s="264">
        <v>0</v>
      </c>
      <c r="RV23" s="265">
        <v>0</v>
      </c>
      <c r="RW23" s="264">
        <v>0</v>
      </c>
      <c r="RX23" s="264">
        <v>0</v>
      </c>
      <c r="RY23" s="265">
        <v>0</v>
      </c>
      <c r="RZ23" s="264">
        <v>0</v>
      </c>
      <c r="SA23" s="264">
        <v>0</v>
      </c>
      <c r="SB23" s="266">
        <v>0</v>
      </c>
      <c r="SC23" s="264">
        <v>534742.21343100001</v>
      </c>
      <c r="SD23" s="264">
        <v>456982.75017200003</v>
      </c>
      <c r="SE23" s="265">
        <v>0.170158421143321</v>
      </c>
      <c r="SF23" s="264">
        <v>3438027.6992520001</v>
      </c>
      <c r="SG23" s="264">
        <v>3638049.49119</v>
      </c>
      <c r="SH23" s="265">
        <v>-5.4980503267582803E-2</v>
      </c>
      <c r="SI23" s="264">
        <v>5258398.0947909998</v>
      </c>
      <c r="SJ23" s="264">
        <v>5798272.7872900004</v>
      </c>
      <c r="SK23" s="265">
        <v>-9.3109571126495302E-2</v>
      </c>
      <c r="SL23" s="264">
        <v>0</v>
      </c>
      <c r="SM23" s="264">
        <v>0</v>
      </c>
      <c r="SN23" s="265">
        <v>0</v>
      </c>
      <c r="SO23" s="264">
        <v>0</v>
      </c>
      <c r="SP23" s="264">
        <v>0</v>
      </c>
      <c r="SQ23" s="265">
        <v>0</v>
      </c>
      <c r="SR23" s="264">
        <v>0</v>
      </c>
      <c r="SS23" s="264">
        <v>0</v>
      </c>
      <c r="ST23" s="265">
        <v>0</v>
      </c>
      <c r="SU23" s="264">
        <v>0</v>
      </c>
      <c r="SV23" s="264">
        <v>0</v>
      </c>
      <c r="SW23" s="265">
        <v>0</v>
      </c>
      <c r="SX23" s="264">
        <v>0</v>
      </c>
      <c r="SY23" s="264">
        <v>0</v>
      </c>
      <c r="SZ23" s="265">
        <v>0</v>
      </c>
      <c r="TA23" s="264">
        <v>0</v>
      </c>
      <c r="TB23" s="264">
        <v>0</v>
      </c>
      <c r="TC23" s="265">
        <v>0</v>
      </c>
      <c r="TD23" s="264">
        <v>0</v>
      </c>
      <c r="TE23" s="264">
        <v>0</v>
      </c>
      <c r="TF23" s="265">
        <v>0</v>
      </c>
      <c r="TG23" s="264">
        <v>0</v>
      </c>
      <c r="TH23" s="264">
        <v>0</v>
      </c>
      <c r="TI23" s="265">
        <v>0</v>
      </c>
      <c r="TJ23" s="264">
        <v>0</v>
      </c>
      <c r="TK23" s="264">
        <v>0</v>
      </c>
      <c r="TL23" s="265">
        <v>0</v>
      </c>
      <c r="TM23" s="264">
        <v>0</v>
      </c>
      <c r="TN23" s="264">
        <v>0</v>
      </c>
      <c r="TO23" s="265">
        <v>0</v>
      </c>
      <c r="TP23" s="264">
        <v>0</v>
      </c>
      <c r="TQ23" s="264">
        <v>0</v>
      </c>
      <c r="TR23" s="265">
        <v>0</v>
      </c>
      <c r="TS23" s="264">
        <v>0</v>
      </c>
      <c r="TT23" s="264">
        <v>0</v>
      </c>
      <c r="TU23" s="266">
        <v>0</v>
      </c>
      <c r="TV23" s="264">
        <v>575765.039842</v>
      </c>
      <c r="TW23" s="264">
        <v>426903.96357600001</v>
      </c>
      <c r="TX23" s="265">
        <v>0.34869921332903903</v>
      </c>
      <c r="TY23" s="264">
        <v>4013792.7390939998</v>
      </c>
      <c r="TZ23" s="264">
        <v>4064953.4547660002</v>
      </c>
      <c r="UA23" s="265">
        <v>-1.25858060224568E-2</v>
      </c>
      <c r="UB23" s="264">
        <v>5407259.1710569998</v>
      </c>
      <c r="UC23" s="264">
        <v>5807960.6987739997</v>
      </c>
      <c r="UD23" s="265">
        <v>-6.89917767180456E-2</v>
      </c>
      <c r="UE23" s="264">
        <v>0</v>
      </c>
      <c r="UF23" s="264">
        <v>0</v>
      </c>
      <c r="UG23" s="265">
        <v>0</v>
      </c>
      <c r="UH23" s="264">
        <v>0</v>
      </c>
      <c r="UI23" s="264">
        <v>0</v>
      </c>
      <c r="UJ23" s="265">
        <v>0</v>
      </c>
      <c r="UK23" s="264">
        <v>0</v>
      </c>
      <c r="UL23" s="264">
        <v>0</v>
      </c>
      <c r="UM23" s="265">
        <v>0</v>
      </c>
      <c r="UN23" s="264">
        <v>0</v>
      </c>
      <c r="UO23" s="264">
        <v>0</v>
      </c>
      <c r="UP23" s="265">
        <v>0</v>
      </c>
      <c r="UQ23" s="264">
        <v>0</v>
      </c>
      <c r="UR23" s="264">
        <v>0</v>
      </c>
      <c r="US23" s="265">
        <v>0</v>
      </c>
      <c r="UT23" s="264">
        <v>0</v>
      </c>
      <c r="UU23" s="264">
        <v>0</v>
      </c>
      <c r="UV23" s="265">
        <v>0</v>
      </c>
      <c r="UW23" s="264">
        <v>0</v>
      </c>
      <c r="UX23" s="264">
        <v>0</v>
      </c>
      <c r="UY23" s="265">
        <v>0</v>
      </c>
      <c r="UZ23" s="264">
        <v>0</v>
      </c>
      <c r="VA23" s="264">
        <v>0</v>
      </c>
      <c r="VB23" s="265">
        <v>0</v>
      </c>
      <c r="VC23" s="264">
        <v>0</v>
      </c>
      <c r="VD23" s="264">
        <v>0</v>
      </c>
      <c r="VE23" s="265">
        <v>0</v>
      </c>
      <c r="VF23" s="264">
        <v>0</v>
      </c>
      <c r="VG23" s="264">
        <v>0</v>
      </c>
      <c r="VH23" s="265">
        <v>0</v>
      </c>
      <c r="VI23" s="264">
        <v>0</v>
      </c>
      <c r="VJ23" s="264">
        <v>0</v>
      </c>
      <c r="VK23" s="265">
        <v>0</v>
      </c>
      <c r="VL23" s="264">
        <v>0</v>
      </c>
      <c r="VM23" s="264">
        <v>0</v>
      </c>
      <c r="VN23" s="266">
        <v>0</v>
      </c>
    </row>
    <row r="24" spans="1:586">
      <c r="A24" s="270" t="s">
        <v>115</v>
      </c>
      <c r="B24" s="264">
        <v>-661364.66610000003</v>
      </c>
      <c r="C24" s="264">
        <v>-629172.39274399995</v>
      </c>
      <c r="D24" s="265">
        <v>5.1166061523456902E-2</v>
      </c>
      <c r="E24" s="264">
        <v>-6440719.5497650001</v>
      </c>
      <c r="F24" s="264">
        <v>-5406687.3560769996</v>
      </c>
      <c r="G24" s="265">
        <v>0.19125059867309899</v>
      </c>
      <c r="H24" s="264">
        <v>-9227946.6430280004</v>
      </c>
      <c r="I24" s="264">
        <v>-7858168.4695739998</v>
      </c>
      <c r="J24" s="265">
        <v>0.17431265042963101</v>
      </c>
      <c r="K24" s="264">
        <v>0</v>
      </c>
      <c r="L24" s="264">
        <v>0</v>
      </c>
      <c r="M24" s="265">
        <v>0</v>
      </c>
      <c r="N24" s="264">
        <v>0</v>
      </c>
      <c r="O24" s="264">
        <v>0</v>
      </c>
      <c r="P24" s="265">
        <v>0</v>
      </c>
      <c r="Q24" s="264">
        <v>0</v>
      </c>
      <c r="R24" s="264">
        <v>0</v>
      </c>
      <c r="S24" s="265">
        <v>0</v>
      </c>
      <c r="T24" s="264">
        <v>0</v>
      </c>
      <c r="U24" s="264">
        <v>0</v>
      </c>
      <c r="V24" s="265">
        <v>0</v>
      </c>
      <c r="W24" s="264">
        <v>0</v>
      </c>
      <c r="X24" s="264">
        <v>0</v>
      </c>
      <c r="Y24" s="265">
        <v>0</v>
      </c>
      <c r="Z24" s="264">
        <v>0</v>
      </c>
      <c r="AA24" s="264">
        <v>0</v>
      </c>
      <c r="AB24" s="265">
        <v>0</v>
      </c>
      <c r="AC24" s="264">
        <v>0</v>
      </c>
      <c r="AD24" s="264">
        <v>0</v>
      </c>
      <c r="AE24" s="265">
        <v>0</v>
      </c>
      <c r="AF24" s="264">
        <v>0</v>
      </c>
      <c r="AG24" s="264">
        <v>0</v>
      </c>
      <c r="AH24" s="265">
        <v>0</v>
      </c>
      <c r="AI24" s="264">
        <v>0</v>
      </c>
      <c r="AJ24" s="264">
        <v>0</v>
      </c>
      <c r="AK24" s="265">
        <v>0</v>
      </c>
      <c r="AL24" s="264">
        <v>0</v>
      </c>
      <c r="AM24" s="264">
        <v>0</v>
      </c>
      <c r="AN24" s="265">
        <v>0</v>
      </c>
      <c r="AO24" s="264">
        <v>0</v>
      </c>
      <c r="AP24" s="264">
        <v>0</v>
      </c>
      <c r="AQ24" s="265">
        <v>0</v>
      </c>
      <c r="AR24" s="264">
        <v>0</v>
      </c>
      <c r="AS24" s="264">
        <v>0</v>
      </c>
      <c r="AT24" s="266">
        <v>0</v>
      </c>
      <c r="AU24" s="264">
        <v>-701359.51179999998</v>
      </c>
      <c r="AV24" s="264">
        <v>-536130.818768</v>
      </c>
      <c r="AW24" s="265">
        <v>0.30818726931551299</v>
      </c>
      <c r="AX24" s="264">
        <v>-7142079.0615649996</v>
      </c>
      <c r="AY24" s="264">
        <v>-5942818.1748449998</v>
      </c>
      <c r="AZ24" s="265">
        <v>0.201800030126494</v>
      </c>
      <c r="BA24" s="264">
        <v>-9393175.3360600006</v>
      </c>
      <c r="BB24" s="264">
        <v>-7916710.5604459997</v>
      </c>
      <c r="BC24" s="265">
        <v>0.186499779717957</v>
      </c>
      <c r="BD24" s="264">
        <v>0</v>
      </c>
      <c r="BE24" s="264">
        <v>0</v>
      </c>
      <c r="BF24" s="265">
        <v>0</v>
      </c>
      <c r="BG24" s="264">
        <v>0</v>
      </c>
      <c r="BH24" s="264">
        <v>0</v>
      </c>
      <c r="BI24" s="265">
        <v>0</v>
      </c>
      <c r="BJ24" s="264">
        <v>0</v>
      </c>
      <c r="BK24" s="264">
        <v>0</v>
      </c>
      <c r="BL24" s="265">
        <v>0</v>
      </c>
      <c r="BM24" s="264">
        <v>0</v>
      </c>
      <c r="BN24" s="264">
        <v>0</v>
      </c>
      <c r="BO24" s="265">
        <v>0</v>
      </c>
      <c r="BP24" s="264">
        <v>0</v>
      </c>
      <c r="BQ24" s="264">
        <v>0</v>
      </c>
      <c r="BR24" s="265">
        <v>0</v>
      </c>
      <c r="BS24" s="264">
        <v>0</v>
      </c>
      <c r="BT24" s="264">
        <v>0</v>
      </c>
      <c r="BU24" s="265">
        <v>0</v>
      </c>
      <c r="BV24" s="264">
        <v>0</v>
      </c>
      <c r="BW24" s="264">
        <v>0</v>
      </c>
      <c r="BX24" s="265">
        <v>0</v>
      </c>
      <c r="BY24" s="264">
        <v>0</v>
      </c>
      <c r="BZ24" s="264">
        <v>0</v>
      </c>
      <c r="CA24" s="265">
        <v>0</v>
      </c>
      <c r="CB24" s="264">
        <v>0</v>
      </c>
      <c r="CC24" s="264">
        <v>0</v>
      </c>
      <c r="CD24" s="265">
        <v>0</v>
      </c>
      <c r="CE24" s="264">
        <v>0</v>
      </c>
      <c r="CF24" s="264">
        <v>0</v>
      </c>
      <c r="CG24" s="265">
        <v>0</v>
      </c>
      <c r="CH24" s="264">
        <v>0</v>
      </c>
      <c r="CI24" s="264">
        <v>0</v>
      </c>
      <c r="CJ24" s="265">
        <v>0</v>
      </c>
      <c r="CK24" s="264">
        <v>0</v>
      </c>
      <c r="CL24" s="264">
        <v>0</v>
      </c>
      <c r="CM24" s="266">
        <v>0</v>
      </c>
      <c r="CN24" s="264">
        <v>-528090.72713799996</v>
      </c>
      <c r="CO24" s="264">
        <v>-762190.82799999998</v>
      </c>
      <c r="CP24" s="265">
        <v>-0.30714106266049201</v>
      </c>
      <c r="CQ24" s="264">
        <v>-7670169.7887030002</v>
      </c>
      <c r="CR24" s="264">
        <v>-6705009.0028449995</v>
      </c>
      <c r="CS24" s="265">
        <v>0.14394623265210699</v>
      </c>
      <c r="CT24" s="264">
        <v>-9159075.2351980004</v>
      </c>
      <c r="CU24" s="264">
        <v>-8117858.099742</v>
      </c>
      <c r="CV24" s="265">
        <v>0.12826254446220101</v>
      </c>
      <c r="CW24" s="264">
        <v>0</v>
      </c>
      <c r="CX24" s="264">
        <v>0</v>
      </c>
      <c r="CY24" s="265">
        <v>0</v>
      </c>
      <c r="CZ24" s="264">
        <v>0</v>
      </c>
      <c r="DA24" s="264">
        <v>0</v>
      </c>
      <c r="DB24" s="265">
        <v>0</v>
      </c>
      <c r="DC24" s="264">
        <v>0</v>
      </c>
      <c r="DD24" s="264">
        <v>0</v>
      </c>
      <c r="DE24" s="265">
        <v>0</v>
      </c>
      <c r="DF24" s="264">
        <v>0</v>
      </c>
      <c r="DG24" s="264">
        <v>0</v>
      </c>
      <c r="DH24" s="265">
        <v>0</v>
      </c>
      <c r="DI24" s="264">
        <v>0</v>
      </c>
      <c r="DJ24" s="264">
        <v>0</v>
      </c>
      <c r="DK24" s="265">
        <v>0</v>
      </c>
      <c r="DL24" s="264">
        <v>0</v>
      </c>
      <c r="DM24" s="264">
        <v>0</v>
      </c>
      <c r="DN24" s="265">
        <v>0</v>
      </c>
      <c r="DO24" s="264">
        <v>0</v>
      </c>
      <c r="DP24" s="264">
        <v>0</v>
      </c>
      <c r="DQ24" s="265">
        <v>0</v>
      </c>
      <c r="DR24" s="264">
        <v>0</v>
      </c>
      <c r="DS24" s="264">
        <v>0</v>
      </c>
      <c r="DT24" s="265">
        <v>0</v>
      </c>
      <c r="DU24" s="264">
        <v>0</v>
      </c>
      <c r="DV24" s="264">
        <v>0</v>
      </c>
      <c r="DW24" s="265">
        <v>0</v>
      </c>
      <c r="DX24" s="264">
        <v>0</v>
      </c>
      <c r="DY24" s="264">
        <v>0</v>
      </c>
      <c r="DZ24" s="265">
        <v>0</v>
      </c>
      <c r="EA24" s="264">
        <v>0</v>
      </c>
      <c r="EB24" s="264">
        <v>0</v>
      </c>
      <c r="EC24" s="265">
        <v>0</v>
      </c>
      <c r="ED24" s="264">
        <v>0</v>
      </c>
      <c r="EE24" s="264">
        <v>0</v>
      </c>
      <c r="EF24" s="266">
        <v>0</v>
      </c>
      <c r="EG24" s="264">
        <v>-419498.46351999999</v>
      </c>
      <c r="EH24" s="264">
        <v>-805669.05997599999</v>
      </c>
      <c r="EI24" s="265">
        <v>-0.47931665201032297</v>
      </c>
      <c r="EJ24" s="264">
        <v>-8089668.2522229999</v>
      </c>
      <c r="EK24" s="264">
        <v>-7510678.0628209999</v>
      </c>
      <c r="EL24" s="265">
        <v>7.7088937185057799E-2</v>
      </c>
      <c r="EM24" s="264">
        <v>-8772904.6387419999</v>
      </c>
      <c r="EN24" s="264">
        <v>-8336564.6017180001</v>
      </c>
      <c r="EO24" s="265">
        <v>5.2340509294929297E-2</v>
      </c>
      <c r="EP24" s="264">
        <v>0</v>
      </c>
      <c r="EQ24" s="264">
        <v>0</v>
      </c>
      <c r="ER24" s="265">
        <v>0</v>
      </c>
      <c r="ES24" s="264">
        <v>0</v>
      </c>
      <c r="ET24" s="264">
        <v>0</v>
      </c>
      <c r="EU24" s="265">
        <v>0</v>
      </c>
      <c r="EV24" s="264">
        <v>0</v>
      </c>
      <c r="EW24" s="264">
        <v>0</v>
      </c>
      <c r="EX24" s="265">
        <v>0</v>
      </c>
      <c r="EY24" s="264">
        <v>0</v>
      </c>
      <c r="EZ24" s="264">
        <v>0</v>
      </c>
      <c r="FA24" s="265">
        <v>0</v>
      </c>
      <c r="FB24" s="264">
        <v>0</v>
      </c>
      <c r="FC24" s="264">
        <v>0</v>
      </c>
      <c r="FD24" s="265">
        <v>0</v>
      </c>
      <c r="FE24" s="264">
        <v>0</v>
      </c>
      <c r="FF24" s="264">
        <v>0</v>
      </c>
      <c r="FG24" s="265">
        <v>0</v>
      </c>
      <c r="FH24" s="264">
        <v>0</v>
      </c>
      <c r="FI24" s="264">
        <v>0</v>
      </c>
      <c r="FJ24" s="265">
        <v>0</v>
      </c>
      <c r="FK24" s="264">
        <v>0</v>
      </c>
      <c r="FL24" s="264">
        <v>0</v>
      </c>
      <c r="FM24" s="265">
        <v>0</v>
      </c>
      <c r="FN24" s="264">
        <v>0</v>
      </c>
      <c r="FO24" s="264">
        <v>0</v>
      </c>
      <c r="FP24" s="265">
        <v>0</v>
      </c>
      <c r="FQ24" s="264">
        <v>0</v>
      </c>
      <c r="FR24" s="264">
        <v>0</v>
      </c>
      <c r="FS24" s="265">
        <v>0</v>
      </c>
      <c r="FT24" s="264">
        <v>0</v>
      </c>
      <c r="FU24" s="264">
        <v>0</v>
      </c>
      <c r="FV24" s="265">
        <v>0</v>
      </c>
      <c r="FW24" s="264">
        <v>0</v>
      </c>
      <c r="FX24" s="264">
        <v>0</v>
      </c>
      <c r="FY24" s="266">
        <v>0</v>
      </c>
      <c r="FZ24" s="264">
        <v>-574540.55303199997</v>
      </c>
      <c r="GA24" s="264">
        <v>-683236.38651900005</v>
      </c>
      <c r="GB24" s="265">
        <v>-0.15908964398221101</v>
      </c>
      <c r="GC24" s="264">
        <v>-8664208.8052549995</v>
      </c>
      <c r="GD24" s="264">
        <v>-8193914.4493399998</v>
      </c>
      <c r="GE24" s="265">
        <v>5.7395565797356003E-2</v>
      </c>
      <c r="GF24" s="264">
        <v>-8664208.8052549995</v>
      </c>
      <c r="GG24" s="264">
        <v>-8193914.4493399998</v>
      </c>
      <c r="GH24" s="265">
        <v>5.7395565797356003E-2</v>
      </c>
      <c r="GI24" s="264">
        <v>0</v>
      </c>
      <c r="GJ24" s="264">
        <v>0</v>
      </c>
      <c r="GK24" s="265">
        <v>0</v>
      </c>
      <c r="GL24" s="264">
        <v>0</v>
      </c>
      <c r="GM24" s="264">
        <v>0</v>
      </c>
      <c r="GN24" s="265">
        <v>0</v>
      </c>
      <c r="GO24" s="264">
        <v>0</v>
      </c>
      <c r="GP24" s="264">
        <v>0</v>
      </c>
      <c r="GQ24" s="265">
        <v>0</v>
      </c>
      <c r="GR24" s="264">
        <v>0</v>
      </c>
      <c r="GS24" s="264">
        <v>0</v>
      </c>
      <c r="GT24" s="265">
        <v>0</v>
      </c>
      <c r="GU24" s="264">
        <v>0</v>
      </c>
      <c r="GV24" s="264">
        <v>0</v>
      </c>
      <c r="GW24" s="265">
        <v>0</v>
      </c>
      <c r="GX24" s="264">
        <v>0</v>
      </c>
      <c r="GY24" s="264">
        <v>0</v>
      </c>
      <c r="GZ24" s="265">
        <v>0</v>
      </c>
      <c r="HA24" s="264">
        <v>0</v>
      </c>
      <c r="HB24" s="264">
        <v>0</v>
      </c>
      <c r="HC24" s="265">
        <v>0</v>
      </c>
      <c r="HD24" s="264">
        <v>0</v>
      </c>
      <c r="HE24" s="264">
        <v>0</v>
      </c>
      <c r="HF24" s="265">
        <v>0</v>
      </c>
      <c r="HG24" s="264">
        <v>0</v>
      </c>
      <c r="HH24" s="264">
        <v>0</v>
      </c>
      <c r="HI24" s="265">
        <v>0</v>
      </c>
      <c r="HJ24" s="264">
        <v>0</v>
      </c>
      <c r="HK24" s="264">
        <v>0</v>
      </c>
      <c r="HL24" s="265">
        <v>0</v>
      </c>
      <c r="HM24" s="264">
        <v>0</v>
      </c>
      <c r="HN24" s="264">
        <v>0</v>
      </c>
      <c r="HO24" s="265">
        <v>0</v>
      </c>
      <c r="HP24" s="264">
        <v>0</v>
      </c>
      <c r="HQ24" s="264">
        <v>0</v>
      </c>
      <c r="HR24" s="266">
        <v>0</v>
      </c>
      <c r="HS24" s="264">
        <v>-753553.84100000001</v>
      </c>
      <c r="HT24" s="264">
        <v>-735934.14696499996</v>
      </c>
      <c r="HU24" s="265">
        <v>2.3941943865037198E-2</v>
      </c>
      <c r="HV24" s="264">
        <v>-753553.84100000001</v>
      </c>
      <c r="HW24" s="264">
        <v>-735934.14696499996</v>
      </c>
      <c r="HX24" s="265">
        <v>2.3941943865037198E-2</v>
      </c>
      <c r="HY24" s="264">
        <v>-8681828.4992900006</v>
      </c>
      <c r="HZ24" s="264">
        <v>-7981202.483209</v>
      </c>
      <c r="IA24" s="265">
        <v>8.77845183799046E-2</v>
      </c>
      <c r="IB24" s="264">
        <v>0</v>
      </c>
      <c r="IC24" s="264">
        <v>0</v>
      </c>
      <c r="ID24" s="265">
        <v>0</v>
      </c>
      <c r="IE24" s="264">
        <v>0</v>
      </c>
      <c r="IF24" s="264">
        <v>0</v>
      </c>
      <c r="IG24" s="265">
        <v>0</v>
      </c>
      <c r="IH24" s="264">
        <v>0</v>
      </c>
      <c r="II24" s="264">
        <v>0</v>
      </c>
      <c r="IJ24" s="265">
        <v>0</v>
      </c>
      <c r="IK24" s="264">
        <v>0</v>
      </c>
      <c r="IL24" s="264">
        <v>0</v>
      </c>
      <c r="IM24" s="265">
        <v>0</v>
      </c>
      <c r="IN24" s="264">
        <v>0</v>
      </c>
      <c r="IO24" s="264">
        <v>0</v>
      </c>
      <c r="IP24" s="265">
        <v>0</v>
      </c>
      <c r="IQ24" s="264">
        <v>0</v>
      </c>
      <c r="IR24" s="264">
        <v>0</v>
      </c>
      <c r="IS24" s="265">
        <v>0</v>
      </c>
      <c r="IT24" s="264">
        <v>0</v>
      </c>
      <c r="IU24" s="264">
        <v>0</v>
      </c>
      <c r="IV24" s="265">
        <v>0</v>
      </c>
      <c r="IW24" s="264">
        <v>0</v>
      </c>
      <c r="IX24" s="264">
        <v>0</v>
      </c>
      <c r="IY24" s="265">
        <v>0</v>
      </c>
      <c r="IZ24" s="264">
        <v>0</v>
      </c>
      <c r="JA24" s="264">
        <v>0</v>
      </c>
      <c r="JB24" s="265">
        <v>0</v>
      </c>
      <c r="JC24" s="264">
        <v>0</v>
      </c>
      <c r="JD24" s="264">
        <v>0</v>
      </c>
      <c r="JE24" s="265">
        <v>0</v>
      </c>
      <c r="JF24" s="264">
        <v>0</v>
      </c>
      <c r="JG24" s="264">
        <v>0</v>
      </c>
      <c r="JH24" s="265">
        <v>0</v>
      </c>
      <c r="JI24" s="264">
        <v>0</v>
      </c>
      <c r="JJ24" s="264">
        <v>0</v>
      </c>
      <c r="JK24" s="266">
        <v>0</v>
      </c>
      <c r="JL24" s="264">
        <v>-511272.360056</v>
      </c>
      <c r="JM24" s="264">
        <v>-864334.38691999996</v>
      </c>
      <c r="JN24" s="265">
        <v>-0.40847851503642502</v>
      </c>
      <c r="JO24" s="264">
        <v>-1264826.2010560001</v>
      </c>
      <c r="JP24" s="264">
        <v>-1600268.533885</v>
      </c>
      <c r="JQ24" s="265">
        <v>-0.20961627734730301</v>
      </c>
      <c r="JR24" s="264">
        <v>-8328766.4724260001</v>
      </c>
      <c r="JS24" s="264">
        <v>-8446346.2281570006</v>
      </c>
      <c r="JT24" s="265">
        <v>-1.3920783325106101E-2</v>
      </c>
      <c r="JU24" s="264">
        <v>0</v>
      </c>
      <c r="JV24" s="264">
        <v>0</v>
      </c>
      <c r="JW24" s="265">
        <v>0</v>
      </c>
      <c r="JX24" s="264">
        <v>0</v>
      </c>
      <c r="JY24" s="264">
        <v>0</v>
      </c>
      <c r="JZ24" s="265">
        <v>0</v>
      </c>
      <c r="KA24" s="264">
        <v>0</v>
      </c>
      <c r="KB24" s="264">
        <v>0</v>
      </c>
      <c r="KC24" s="265">
        <v>0</v>
      </c>
      <c r="KD24" s="264">
        <v>0</v>
      </c>
      <c r="KE24" s="264">
        <v>0</v>
      </c>
      <c r="KF24" s="265">
        <v>0</v>
      </c>
      <c r="KG24" s="264">
        <v>0</v>
      </c>
      <c r="KH24" s="264">
        <v>0</v>
      </c>
      <c r="KI24" s="265">
        <v>0</v>
      </c>
      <c r="KJ24" s="264">
        <v>0</v>
      </c>
      <c r="KK24" s="264">
        <v>0</v>
      </c>
      <c r="KL24" s="265">
        <v>0</v>
      </c>
      <c r="KM24" s="264">
        <v>0</v>
      </c>
      <c r="KN24" s="264">
        <v>0</v>
      </c>
      <c r="KO24" s="265">
        <v>0</v>
      </c>
      <c r="KP24" s="264">
        <v>0</v>
      </c>
      <c r="KQ24" s="264">
        <v>0</v>
      </c>
      <c r="KR24" s="265">
        <v>0</v>
      </c>
      <c r="KS24" s="264">
        <v>0</v>
      </c>
      <c r="KT24" s="264">
        <v>0</v>
      </c>
      <c r="KU24" s="265">
        <v>0</v>
      </c>
      <c r="KV24" s="264">
        <v>0</v>
      </c>
      <c r="KW24" s="264">
        <v>0</v>
      </c>
      <c r="KX24" s="265">
        <v>0</v>
      </c>
      <c r="KY24" s="264">
        <v>0</v>
      </c>
      <c r="KZ24" s="264">
        <v>0</v>
      </c>
      <c r="LA24" s="265">
        <v>0</v>
      </c>
      <c r="LB24" s="264">
        <v>0</v>
      </c>
      <c r="LC24" s="264">
        <v>0</v>
      </c>
      <c r="LD24" s="266">
        <v>0</v>
      </c>
      <c r="LE24" s="264">
        <v>-779770.98613400001</v>
      </c>
      <c r="LF24" s="264">
        <v>-1060902.5367940001</v>
      </c>
      <c r="LG24" s="265">
        <v>-0.264992815937237</v>
      </c>
      <c r="LH24" s="264">
        <v>-2044597.18719</v>
      </c>
      <c r="LI24" s="264">
        <v>-2661171.0706790001</v>
      </c>
      <c r="LJ24" s="265">
        <v>-0.23169268983961999</v>
      </c>
      <c r="LK24" s="264">
        <v>-8047634.9217659999</v>
      </c>
      <c r="LL24" s="264">
        <v>-8610779.9207530003</v>
      </c>
      <c r="LM24" s="265">
        <v>-6.5399999090646199E-2</v>
      </c>
      <c r="LN24" s="264">
        <v>0</v>
      </c>
      <c r="LO24" s="264">
        <v>0</v>
      </c>
      <c r="LP24" s="265">
        <v>0</v>
      </c>
      <c r="LQ24" s="264">
        <v>0</v>
      </c>
      <c r="LR24" s="264">
        <v>0</v>
      </c>
      <c r="LS24" s="265">
        <v>0</v>
      </c>
      <c r="LT24" s="264">
        <v>0</v>
      </c>
      <c r="LU24" s="264">
        <v>0</v>
      </c>
      <c r="LV24" s="265">
        <v>0</v>
      </c>
      <c r="LW24" s="264">
        <v>0</v>
      </c>
      <c r="LX24" s="264">
        <v>0</v>
      </c>
      <c r="LY24" s="265">
        <v>0</v>
      </c>
      <c r="LZ24" s="264">
        <v>0</v>
      </c>
      <c r="MA24" s="264">
        <v>0</v>
      </c>
      <c r="MB24" s="265">
        <v>0</v>
      </c>
      <c r="MC24" s="264">
        <v>0</v>
      </c>
      <c r="MD24" s="264">
        <v>0</v>
      </c>
      <c r="ME24" s="265">
        <v>0</v>
      </c>
      <c r="MF24" s="264">
        <v>0</v>
      </c>
      <c r="MG24" s="264">
        <v>0</v>
      </c>
      <c r="MH24" s="265">
        <v>0</v>
      </c>
      <c r="MI24" s="264">
        <v>0</v>
      </c>
      <c r="MJ24" s="264">
        <v>0</v>
      </c>
      <c r="MK24" s="265">
        <v>0</v>
      </c>
      <c r="ML24" s="264">
        <v>0</v>
      </c>
      <c r="MM24" s="264">
        <v>0</v>
      </c>
      <c r="MN24" s="265">
        <v>0</v>
      </c>
      <c r="MO24" s="264">
        <v>0</v>
      </c>
      <c r="MP24" s="264">
        <v>0</v>
      </c>
      <c r="MQ24" s="265">
        <v>0</v>
      </c>
      <c r="MR24" s="264">
        <v>0</v>
      </c>
      <c r="MS24" s="264">
        <v>0</v>
      </c>
      <c r="MT24" s="265">
        <v>0</v>
      </c>
      <c r="MU24" s="264">
        <v>0</v>
      </c>
      <c r="MV24" s="264">
        <v>0</v>
      </c>
      <c r="MW24" s="266">
        <v>0</v>
      </c>
      <c r="MX24" s="264">
        <v>-963436.47009700001</v>
      </c>
      <c r="MY24" s="264">
        <v>-713743.79302300001</v>
      </c>
      <c r="MZ24" s="265">
        <v>0.34983516426314298</v>
      </c>
      <c r="NA24" s="264">
        <v>-3008033.6572870002</v>
      </c>
      <c r="NB24" s="264">
        <v>-3374914.8637020001</v>
      </c>
      <c r="NC24" s="265">
        <v>-0.108708284869907</v>
      </c>
      <c r="ND24" s="264">
        <v>-8297327.5988400001</v>
      </c>
      <c r="NE24" s="264">
        <v>-8396084.1346000005</v>
      </c>
      <c r="NF24" s="265">
        <v>-1.17622136911453E-2</v>
      </c>
      <c r="NG24" s="264">
        <v>0</v>
      </c>
      <c r="NH24" s="264">
        <v>0</v>
      </c>
      <c r="NI24" s="265">
        <v>0</v>
      </c>
      <c r="NJ24" s="264">
        <v>0</v>
      </c>
      <c r="NK24" s="264">
        <v>0</v>
      </c>
      <c r="NL24" s="265">
        <v>0</v>
      </c>
      <c r="NM24" s="264">
        <v>0</v>
      </c>
      <c r="NN24" s="264">
        <v>0</v>
      </c>
      <c r="NO24" s="265">
        <v>0</v>
      </c>
      <c r="NP24" s="264">
        <v>0</v>
      </c>
      <c r="NQ24" s="264">
        <v>0</v>
      </c>
      <c r="NR24" s="265">
        <v>0</v>
      </c>
      <c r="NS24" s="264">
        <v>0</v>
      </c>
      <c r="NT24" s="264">
        <v>0</v>
      </c>
      <c r="NU24" s="265">
        <v>0</v>
      </c>
      <c r="NV24" s="264">
        <v>0</v>
      </c>
      <c r="NW24" s="264">
        <v>0</v>
      </c>
      <c r="NX24" s="265">
        <v>0</v>
      </c>
      <c r="NY24" s="264">
        <v>0</v>
      </c>
      <c r="NZ24" s="264">
        <v>0</v>
      </c>
      <c r="OA24" s="265">
        <v>0</v>
      </c>
      <c r="OB24" s="264">
        <v>0</v>
      </c>
      <c r="OC24" s="264">
        <v>0</v>
      </c>
      <c r="OD24" s="265">
        <v>0</v>
      </c>
      <c r="OE24" s="264">
        <v>0</v>
      </c>
      <c r="OF24" s="264">
        <v>0</v>
      </c>
      <c r="OG24" s="265">
        <v>0</v>
      </c>
      <c r="OH24" s="264">
        <v>0</v>
      </c>
      <c r="OI24" s="264">
        <v>0</v>
      </c>
      <c r="OJ24" s="265">
        <v>0</v>
      </c>
      <c r="OK24" s="264">
        <v>0</v>
      </c>
      <c r="OL24" s="264">
        <v>0</v>
      </c>
      <c r="OM24" s="265">
        <v>0</v>
      </c>
      <c r="ON24" s="264">
        <v>0</v>
      </c>
      <c r="OO24" s="264">
        <v>0</v>
      </c>
      <c r="OP24" s="266">
        <v>0</v>
      </c>
      <c r="OQ24" s="264">
        <v>-936563.74595300003</v>
      </c>
      <c r="OR24" s="264">
        <v>-968123.07493799995</v>
      </c>
      <c r="OS24" s="265">
        <v>-3.2598467903495701E-2</v>
      </c>
      <c r="OT24" s="264">
        <v>-3944597.4032399999</v>
      </c>
      <c r="OU24" s="264">
        <v>-4343037.9386400003</v>
      </c>
      <c r="OV24" s="265">
        <v>-9.1742356624397794E-2</v>
      </c>
      <c r="OW24" s="264">
        <v>-8265768.2698550001</v>
      </c>
      <c r="OX24" s="264">
        <v>-8636332.7974169999</v>
      </c>
      <c r="OY24" s="265">
        <v>-4.2907624828078701E-2</v>
      </c>
      <c r="OZ24" s="264">
        <v>0</v>
      </c>
      <c r="PA24" s="264">
        <v>0</v>
      </c>
      <c r="PB24" s="265">
        <v>0</v>
      </c>
      <c r="PC24" s="264">
        <v>0</v>
      </c>
      <c r="PD24" s="264">
        <v>0</v>
      </c>
      <c r="PE24" s="265">
        <v>0</v>
      </c>
      <c r="PF24" s="264">
        <v>0</v>
      </c>
      <c r="PG24" s="264">
        <v>0</v>
      </c>
      <c r="PH24" s="265">
        <v>0</v>
      </c>
      <c r="PI24" s="264">
        <v>0</v>
      </c>
      <c r="PJ24" s="264">
        <v>0</v>
      </c>
      <c r="PK24" s="265">
        <v>0</v>
      </c>
      <c r="PL24" s="264">
        <v>0</v>
      </c>
      <c r="PM24" s="264">
        <v>0</v>
      </c>
      <c r="PN24" s="265">
        <v>0</v>
      </c>
      <c r="PO24" s="264">
        <v>0</v>
      </c>
      <c r="PP24" s="264">
        <v>0</v>
      </c>
      <c r="PQ24" s="265">
        <v>0</v>
      </c>
      <c r="PR24" s="264">
        <v>0</v>
      </c>
      <c r="PS24" s="264">
        <v>0</v>
      </c>
      <c r="PT24" s="265">
        <v>0</v>
      </c>
      <c r="PU24" s="264">
        <v>0</v>
      </c>
      <c r="PV24" s="264">
        <v>0</v>
      </c>
      <c r="PW24" s="265">
        <v>0</v>
      </c>
      <c r="PX24" s="264">
        <v>0</v>
      </c>
      <c r="PY24" s="264">
        <v>0</v>
      </c>
      <c r="PZ24" s="265">
        <v>0</v>
      </c>
      <c r="QA24" s="264">
        <v>0</v>
      </c>
      <c r="QB24" s="264">
        <v>0</v>
      </c>
      <c r="QC24" s="265">
        <v>0</v>
      </c>
      <c r="QD24" s="264">
        <v>0</v>
      </c>
      <c r="QE24" s="264">
        <v>0</v>
      </c>
      <c r="QF24" s="265">
        <v>0</v>
      </c>
      <c r="QG24" s="264">
        <v>0</v>
      </c>
      <c r="QH24" s="264">
        <v>0</v>
      </c>
      <c r="QI24" s="266">
        <v>0</v>
      </c>
      <c r="QJ24" s="264">
        <v>-718620.00988200004</v>
      </c>
      <c r="QK24" s="264">
        <v>-791003.58811400004</v>
      </c>
      <c r="QL24" s="265">
        <v>-9.1508533361504801E-2</v>
      </c>
      <c r="QM24" s="264">
        <v>-4663217.4131220002</v>
      </c>
      <c r="QN24" s="264">
        <v>-5134041.5267540002</v>
      </c>
      <c r="QO24" s="265">
        <v>-9.1706331391845794E-2</v>
      </c>
      <c r="QP24" s="264">
        <v>-8193384.6916230004</v>
      </c>
      <c r="QQ24" s="264">
        <v>-9028941.2510749996</v>
      </c>
      <c r="QR24" s="265">
        <v>-9.2542030811477105E-2</v>
      </c>
      <c r="QS24" s="264">
        <v>0</v>
      </c>
      <c r="QT24" s="264">
        <v>0</v>
      </c>
      <c r="QU24" s="265">
        <v>0</v>
      </c>
      <c r="QV24" s="264">
        <v>0</v>
      </c>
      <c r="QW24" s="264">
        <v>0</v>
      </c>
      <c r="QX24" s="265">
        <v>0</v>
      </c>
      <c r="QY24" s="264">
        <v>0</v>
      </c>
      <c r="QZ24" s="264">
        <v>0</v>
      </c>
      <c r="RA24" s="265">
        <v>0</v>
      </c>
      <c r="RB24" s="264">
        <v>0</v>
      </c>
      <c r="RC24" s="264">
        <v>0</v>
      </c>
      <c r="RD24" s="265">
        <v>0</v>
      </c>
      <c r="RE24" s="264">
        <v>0</v>
      </c>
      <c r="RF24" s="264">
        <v>0</v>
      </c>
      <c r="RG24" s="265">
        <v>0</v>
      </c>
      <c r="RH24" s="264">
        <v>0</v>
      </c>
      <c r="RI24" s="264">
        <v>0</v>
      </c>
      <c r="RJ24" s="265">
        <v>0</v>
      </c>
      <c r="RK24" s="264">
        <v>0</v>
      </c>
      <c r="RL24" s="264">
        <v>0</v>
      </c>
      <c r="RM24" s="265">
        <v>0</v>
      </c>
      <c r="RN24" s="264">
        <v>0</v>
      </c>
      <c r="RO24" s="264">
        <v>0</v>
      </c>
      <c r="RP24" s="265">
        <v>0</v>
      </c>
      <c r="RQ24" s="264">
        <v>0</v>
      </c>
      <c r="RR24" s="264">
        <v>0</v>
      </c>
      <c r="RS24" s="265">
        <v>0</v>
      </c>
      <c r="RT24" s="264">
        <v>0</v>
      </c>
      <c r="RU24" s="264">
        <v>0</v>
      </c>
      <c r="RV24" s="265">
        <v>0</v>
      </c>
      <c r="RW24" s="264">
        <v>0</v>
      </c>
      <c r="RX24" s="264">
        <v>0</v>
      </c>
      <c r="RY24" s="265">
        <v>0</v>
      </c>
      <c r="RZ24" s="264">
        <v>0</v>
      </c>
      <c r="SA24" s="264">
        <v>0</v>
      </c>
      <c r="SB24" s="266">
        <v>0</v>
      </c>
      <c r="SC24" s="264">
        <v>-803213.47497099999</v>
      </c>
      <c r="SD24" s="264">
        <v>-645313.35691099998</v>
      </c>
      <c r="SE24" s="265">
        <v>0.24468750936109501</v>
      </c>
      <c r="SF24" s="264">
        <v>-5466430.8880930003</v>
      </c>
      <c r="SG24" s="264">
        <v>-5779354.8836650001</v>
      </c>
      <c r="SH24" s="265">
        <v>-5.4145142818009098E-2</v>
      </c>
      <c r="SI24" s="264">
        <v>-8351284.8096829997</v>
      </c>
      <c r="SJ24" s="264">
        <v>-9195754.3696720004</v>
      </c>
      <c r="SK24" s="265">
        <v>-9.1832548591565102E-2</v>
      </c>
      <c r="SL24" s="264">
        <v>0</v>
      </c>
      <c r="SM24" s="264">
        <v>0</v>
      </c>
      <c r="SN24" s="265">
        <v>0</v>
      </c>
      <c r="SO24" s="264">
        <v>0</v>
      </c>
      <c r="SP24" s="264">
        <v>0</v>
      </c>
      <c r="SQ24" s="265">
        <v>0</v>
      </c>
      <c r="SR24" s="264">
        <v>0</v>
      </c>
      <c r="SS24" s="264">
        <v>0</v>
      </c>
      <c r="ST24" s="265">
        <v>0</v>
      </c>
      <c r="SU24" s="264">
        <v>0</v>
      </c>
      <c r="SV24" s="264">
        <v>0</v>
      </c>
      <c r="SW24" s="265">
        <v>0</v>
      </c>
      <c r="SX24" s="264">
        <v>0</v>
      </c>
      <c r="SY24" s="264">
        <v>0</v>
      </c>
      <c r="SZ24" s="265">
        <v>0</v>
      </c>
      <c r="TA24" s="264">
        <v>0</v>
      </c>
      <c r="TB24" s="264">
        <v>0</v>
      </c>
      <c r="TC24" s="265">
        <v>0</v>
      </c>
      <c r="TD24" s="264">
        <v>0</v>
      </c>
      <c r="TE24" s="264">
        <v>0</v>
      </c>
      <c r="TF24" s="265">
        <v>0</v>
      </c>
      <c r="TG24" s="264">
        <v>0</v>
      </c>
      <c r="TH24" s="264">
        <v>0</v>
      </c>
      <c r="TI24" s="265">
        <v>0</v>
      </c>
      <c r="TJ24" s="264">
        <v>0</v>
      </c>
      <c r="TK24" s="264">
        <v>0</v>
      </c>
      <c r="TL24" s="265">
        <v>0</v>
      </c>
      <c r="TM24" s="264">
        <v>0</v>
      </c>
      <c r="TN24" s="264">
        <v>0</v>
      </c>
      <c r="TO24" s="265">
        <v>0</v>
      </c>
      <c r="TP24" s="264">
        <v>0</v>
      </c>
      <c r="TQ24" s="264">
        <v>0</v>
      </c>
      <c r="TR24" s="265">
        <v>0</v>
      </c>
      <c r="TS24" s="264">
        <v>0</v>
      </c>
      <c r="TT24" s="264">
        <v>0</v>
      </c>
      <c r="TU24" s="266">
        <v>0</v>
      </c>
      <c r="TV24" s="264">
        <v>-859577.77399999998</v>
      </c>
      <c r="TW24" s="264">
        <v>-661364.66610000003</v>
      </c>
      <c r="TX24" s="265">
        <v>0.29970320166761</v>
      </c>
      <c r="TY24" s="264">
        <v>-6326008.6620929996</v>
      </c>
      <c r="TZ24" s="264">
        <v>-6440719.5497650001</v>
      </c>
      <c r="UA24" s="265">
        <v>-1.7810259674508899E-2</v>
      </c>
      <c r="UB24" s="264">
        <v>-8549497.9175829999</v>
      </c>
      <c r="UC24" s="264">
        <v>-9227946.6430280004</v>
      </c>
      <c r="UD24" s="265">
        <v>-7.3521093227992301E-2</v>
      </c>
      <c r="UE24" s="264">
        <v>0</v>
      </c>
      <c r="UF24" s="264">
        <v>0</v>
      </c>
      <c r="UG24" s="265">
        <v>0</v>
      </c>
      <c r="UH24" s="264">
        <v>0</v>
      </c>
      <c r="UI24" s="264">
        <v>0</v>
      </c>
      <c r="UJ24" s="265">
        <v>0</v>
      </c>
      <c r="UK24" s="264">
        <v>0</v>
      </c>
      <c r="UL24" s="264">
        <v>0</v>
      </c>
      <c r="UM24" s="265">
        <v>0</v>
      </c>
      <c r="UN24" s="264">
        <v>0</v>
      </c>
      <c r="UO24" s="264">
        <v>0</v>
      </c>
      <c r="UP24" s="265">
        <v>0</v>
      </c>
      <c r="UQ24" s="264">
        <v>0</v>
      </c>
      <c r="UR24" s="264">
        <v>0</v>
      </c>
      <c r="US24" s="265">
        <v>0</v>
      </c>
      <c r="UT24" s="264">
        <v>0</v>
      </c>
      <c r="UU24" s="264">
        <v>0</v>
      </c>
      <c r="UV24" s="265">
        <v>0</v>
      </c>
      <c r="UW24" s="264">
        <v>0</v>
      </c>
      <c r="UX24" s="264">
        <v>0</v>
      </c>
      <c r="UY24" s="265">
        <v>0</v>
      </c>
      <c r="UZ24" s="264">
        <v>0</v>
      </c>
      <c r="VA24" s="264">
        <v>0</v>
      </c>
      <c r="VB24" s="265">
        <v>0</v>
      </c>
      <c r="VC24" s="264">
        <v>0</v>
      </c>
      <c r="VD24" s="264">
        <v>0</v>
      </c>
      <c r="VE24" s="265">
        <v>0</v>
      </c>
      <c r="VF24" s="264">
        <v>0</v>
      </c>
      <c r="VG24" s="264">
        <v>0</v>
      </c>
      <c r="VH24" s="265">
        <v>0</v>
      </c>
      <c r="VI24" s="264">
        <v>0</v>
      </c>
      <c r="VJ24" s="264">
        <v>0</v>
      </c>
      <c r="VK24" s="265">
        <v>0</v>
      </c>
      <c r="VL24" s="264">
        <v>0</v>
      </c>
      <c r="VM24" s="264">
        <v>0</v>
      </c>
      <c r="VN24" s="266">
        <v>0</v>
      </c>
    </row>
    <row r="25" spans="1:586">
      <c r="A25" s="270" t="s">
        <v>203</v>
      </c>
      <c r="B25" s="264">
        <v>983.75599999999997</v>
      </c>
      <c r="C25" s="264">
        <v>337.07499999999999</v>
      </c>
      <c r="D25" s="265">
        <v>1.91850775050063</v>
      </c>
      <c r="E25" s="264">
        <v>5396.3019999999997</v>
      </c>
      <c r="F25" s="264">
        <v>2178.654</v>
      </c>
      <c r="G25" s="265">
        <v>1.4768972035027099</v>
      </c>
      <c r="H25" s="264">
        <v>7269.7240000000002</v>
      </c>
      <c r="I25" s="264">
        <v>2171.5909999999999</v>
      </c>
      <c r="J25" s="265">
        <v>2.34764879758665</v>
      </c>
      <c r="K25" s="264">
        <v>0</v>
      </c>
      <c r="L25" s="264">
        <v>0</v>
      </c>
      <c r="M25" s="265">
        <v>0</v>
      </c>
      <c r="N25" s="264">
        <v>0</v>
      </c>
      <c r="O25" s="264">
        <v>0</v>
      </c>
      <c r="P25" s="265">
        <v>0</v>
      </c>
      <c r="Q25" s="264">
        <v>0</v>
      </c>
      <c r="R25" s="264">
        <v>0</v>
      </c>
      <c r="S25" s="265">
        <v>0</v>
      </c>
      <c r="T25" s="264">
        <v>0</v>
      </c>
      <c r="U25" s="264">
        <v>0</v>
      </c>
      <c r="V25" s="265">
        <v>0</v>
      </c>
      <c r="W25" s="264">
        <v>0</v>
      </c>
      <c r="X25" s="264">
        <v>0</v>
      </c>
      <c r="Y25" s="265">
        <v>0</v>
      </c>
      <c r="Z25" s="264">
        <v>0</v>
      </c>
      <c r="AA25" s="264">
        <v>0</v>
      </c>
      <c r="AB25" s="265">
        <v>0</v>
      </c>
      <c r="AC25" s="264">
        <v>0</v>
      </c>
      <c r="AD25" s="264">
        <v>0</v>
      </c>
      <c r="AE25" s="265">
        <v>0</v>
      </c>
      <c r="AF25" s="264">
        <v>32.051000000000002</v>
      </c>
      <c r="AG25" s="264">
        <v>0</v>
      </c>
      <c r="AH25" s="265">
        <v>0</v>
      </c>
      <c r="AI25" s="264">
        <v>32.438000000000002</v>
      </c>
      <c r="AJ25" s="264">
        <v>0</v>
      </c>
      <c r="AK25" s="265">
        <v>0</v>
      </c>
      <c r="AL25" s="264">
        <v>0</v>
      </c>
      <c r="AM25" s="264">
        <v>0</v>
      </c>
      <c r="AN25" s="265">
        <v>0</v>
      </c>
      <c r="AO25" s="264">
        <v>0</v>
      </c>
      <c r="AP25" s="264">
        <v>0</v>
      </c>
      <c r="AQ25" s="265">
        <v>0</v>
      </c>
      <c r="AR25" s="264">
        <v>0</v>
      </c>
      <c r="AS25" s="264">
        <v>0</v>
      </c>
      <c r="AT25" s="266">
        <v>0</v>
      </c>
      <c r="AU25" s="264">
        <v>672.63900000000001</v>
      </c>
      <c r="AV25" s="264">
        <v>297.834</v>
      </c>
      <c r="AW25" s="265">
        <v>1.2584359072503499</v>
      </c>
      <c r="AX25" s="264">
        <v>6068.9409999999998</v>
      </c>
      <c r="AY25" s="264">
        <v>2476.4879999999998</v>
      </c>
      <c r="AZ25" s="265">
        <v>1.4506240288666901</v>
      </c>
      <c r="BA25" s="264">
        <v>7644.5290000000005</v>
      </c>
      <c r="BB25" s="264">
        <v>2469.4250000000002</v>
      </c>
      <c r="BC25" s="265">
        <v>2.0956716644563</v>
      </c>
      <c r="BD25" s="264">
        <v>0</v>
      </c>
      <c r="BE25" s="264">
        <v>0</v>
      </c>
      <c r="BF25" s="265">
        <v>0</v>
      </c>
      <c r="BG25" s="264">
        <v>0</v>
      </c>
      <c r="BH25" s="264">
        <v>0</v>
      </c>
      <c r="BI25" s="265">
        <v>0</v>
      </c>
      <c r="BJ25" s="264">
        <v>0</v>
      </c>
      <c r="BK25" s="264">
        <v>0</v>
      </c>
      <c r="BL25" s="265">
        <v>0</v>
      </c>
      <c r="BM25" s="264">
        <v>0</v>
      </c>
      <c r="BN25" s="264">
        <v>0</v>
      </c>
      <c r="BO25" s="265">
        <v>0</v>
      </c>
      <c r="BP25" s="264">
        <v>0</v>
      </c>
      <c r="BQ25" s="264">
        <v>0</v>
      </c>
      <c r="BR25" s="265">
        <v>0</v>
      </c>
      <c r="BS25" s="264">
        <v>0</v>
      </c>
      <c r="BT25" s="264">
        <v>0</v>
      </c>
      <c r="BU25" s="265">
        <v>0</v>
      </c>
      <c r="BV25" s="264">
        <v>0.47499999999999998</v>
      </c>
      <c r="BW25" s="264">
        <v>0</v>
      </c>
      <c r="BX25" s="265">
        <v>0</v>
      </c>
      <c r="BY25" s="264">
        <v>32.526000000000003</v>
      </c>
      <c r="BZ25" s="264">
        <v>0</v>
      </c>
      <c r="CA25" s="265">
        <v>0</v>
      </c>
      <c r="CB25" s="264">
        <v>32.912999999999997</v>
      </c>
      <c r="CC25" s="264">
        <v>0</v>
      </c>
      <c r="CD25" s="265">
        <v>0</v>
      </c>
      <c r="CE25" s="264">
        <v>0</v>
      </c>
      <c r="CF25" s="264">
        <v>0</v>
      </c>
      <c r="CG25" s="265">
        <v>0</v>
      </c>
      <c r="CH25" s="264">
        <v>0</v>
      </c>
      <c r="CI25" s="264">
        <v>0</v>
      </c>
      <c r="CJ25" s="265">
        <v>0</v>
      </c>
      <c r="CK25" s="264">
        <v>0</v>
      </c>
      <c r="CL25" s="264">
        <v>0</v>
      </c>
      <c r="CM25" s="266">
        <v>0</v>
      </c>
      <c r="CN25" s="264">
        <v>1070.81</v>
      </c>
      <c r="CO25" s="264">
        <v>522.87800000000004</v>
      </c>
      <c r="CP25" s="265">
        <v>1.04791557495247</v>
      </c>
      <c r="CQ25" s="264">
        <v>7139.7510000000002</v>
      </c>
      <c r="CR25" s="264">
        <v>2999.366</v>
      </c>
      <c r="CS25" s="265">
        <v>1.38042006210646</v>
      </c>
      <c r="CT25" s="264">
        <v>8192.4609999999993</v>
      </c>
      <c r="CU25" s="264">
        <v>2992.3029999999999</v>
      </c>
      <c r="CV25" s="265">
        <v>1.73784473029636</v>
      </c>
      <c r="CW25" s="264">
        <v>0</v>
      </c>
      <c r="CX25" s="264">
        <v>0</v>
      </c>
      <c r="CY25" s="265">
        <v>0</v>
      </c>
      <c r="CZ25" s="264">
        <v>0</v>
      </c>
      <c r="DA25" s="264">
        <v>0</v>
      </c>
      <c r="DB25" s="265">
        <v>0</v>
      </c>
      <c r="DC25" s="264">
        <v>0</v>
      </c>
      <c r="DD25" s="264">
        <v>0</v>
      </c>
      <c r="DE25" s="265">
        <v>0</v>
      </c>
      <c r="DF25" s="264">
        <v>0</v>
      </c>
      <c r="DG25" s="264">
        <v>0</v>
      </c>
      <c r="DH25" s="265">
        <v>0</v>
      </c>
      <c r="DI25" s="264">
        <v>0</v>
      </c>
      <c r="DJ25" s="264">
        <v>0</v>
      </c>
      <c r="DK25" s="265">
        <v>0</v>
      </c>
      <c r="DL25" s="264">
        <v>0</v>
      </c>
      <c r="DM25" s="264">
        <v>0</v>
      </c>
      <c r="DN25" s="265">
        <v>0</v>
      </c>
      <c r="DO25" s="264">
        <v>56.972999999999999</v>
      </c>
      <c r="DP25" s="264">
        <v>0</v>
      </c>
      <c r="DQ25" s="265">
        <v>0</v>
      </c>
      <c r="DR25" s="264">
        <v>89.498999999999995</v>
      </c>
      <c r="DS25" s="264">
        <v>0</v>
      </c>
      <c r="DT25" s="265">
        <v>0</v>
      </c>
      <c r="DU25" s="264">
        <v>89.885999999999996</v>
      </c>
      <c r="DV25" s="264">
        <v>0</v>
      </c>
      <c r="DW25" s="265">
        <v>0</v>
      </c>
      <c r="DX25" s="264">
        <v>0</v>
      </c>
      <c r="DY25" s="264">
        <v>0</v>
      </c>
      <c r="DZ25" s="265">
        <v>0</v>
      </c>
      <c r="EA25" s="264">
        <v>0</v>
      </c>
      <c r="EB25" s="264">
        <v>0</v>
      </c>
      <c r="EC25" s="265">
        <v>0</v>
      </c>
      <c r="ED25" s="264">
        <v>0</v>
      </c>
      <c r="EE25" s="264">
        <v>0</v>
      </c>
      <c r="EF25" s="266">
        <v>0</v>
      </c>
      <c r="EG25" s="264">
        <v>1366.6769999999999</v>
      </c>
      <c r="EH25" s="264">
        <v>415.43700000000001</v>
      </c>
      <c r="EI25" s="265">
        <v>2.2897334613912599</v>
      </c>
      <c r="EJ25" s="264">
        <v>8506.4279999999999</v>
      </c>
      <c r="EK25" s="264">
        <v>3414.8029999999999</v>
      </c>
      <c r="EL25" s="265">
        <v>1.4910450178238699</v>
      </c>
      <c r="EM25" s="264">
        <v>9143.7009999999991</v>
      </c>
      <c r="EN25" s="264">
        <v>3407.74</v>
      </c>
      <c r="EO25" s="265">
        <v>1.6832155622201199</v>
      </c>
      <c r="EP25" s="264">
        <v>0</v>
      </c>
      <c r="EQ25" s="264">
        <v>0</v>
      </c>
      <c r="ER25" s="265">
        <v>0</v>
      </c>
      <c r="ES25" s="264">
        <v>0</v>
      </c>
      <c r="ET25" s="264">
        <v>0</v>
      </c>
      <c r="EU25" s="265">
        <v>0</v>
      </c>
      <c r="EV25" s="264">
        <v>0</v>
      </c>
      <c r="EW25" s="264">
        <v>0</v>
      </c>
      <c r="EX25" s="265">
        <v>0</v>
      </c>
      <c r="EY25" s="264">
        <v>0</v>
      </c>
      <c r="EZ25" s="264">
        <v>0</v>
      </c>
      <c r="FA25" s="265">
        <v>0</v>
      </c>
      <c r="FB25" s="264">
        <v>0</v>
      </c>
      <c r="FC25" s="264">
        <v>0</v>
      </c>
      <c r="FD25" s="265">
        <v>0</v>
      </c>
      <c r="FE25" s="264">
        <v>0</v>
      </c>
      <c r="FF25" s="264">
        <v>0</v>
      </c>
      <c r="FG25" s="265">
        <v>0</v>
      </c>
      <c r="FH25" s="264">
        <v>43.603000000000002</v>
      </c>
      <c r="FI25" s="264">
        <v>0</v>
      </c>
      <c r="FJ25" s="265">
        <v>0</v>
      </c>
      <c r="FK25" s="264">
        <v>133.102</v>
      </c>
      <c r="FL25" s="264">
        <v>0</v>
      </c>
      <c r="FM25" s="265">
        <v>0</v>
      </c>
      <c r="FN25" s="264">
        <v>133.489</v>
      </c>
      <c r="FO25" s="264">
        <v>0</v>
      </c>
      <c r="FP25" s="265">
        <v>0</v>
      </c>
      <c r="FQ25" s="264">
        <v>0</v>
      </c>
      <c r="FR25" s="264">
        <v>0</v>
      </c>
      <c r="FS25" s="265">
        <v>0</v>
      </c>
      <c r="FT25" s="264">
        <v>0</v>
      </c>
      <c r="FU25" s="264">
        <v>0</v>
      </c>
      <c r="FV25" s="265">
        <v>0</v>
      </c>
      <c r="FW25" s="264">
        <v>0</v>
      </c>
      <c r="FX25" s="264">
        <v>0</v>
      </c>
      <c r="FY25" s="266">
        <v>0</v>
      </c>
      <c r="FZ25" s="264">
        <v>592.66399999999999</v>
      </c>
      <c r="GA25" s="264">
        <v>637.27300000000002</v>
      </c>
      <c r="GB25" s="265">
        <v>-6.9999827389517599E-2</v>
      </c>
      <c r="GC25" s="264">
        <v>9099.0920000000006</v>
      </c>
      <c r="GD25" s="264">
        <v>4052.076</v>
      </c>
      <c r="GE25" s="265">
        <v>1.24553833639843</v>
      </c>
      <c r="GF25" s="264">
        <v>9099.0920000000006</v>
      </c>
      <c r="GG25" s="264">
        <v>4052.076</v>
      </c>
      <c r="GH25" s="265">
        <v>1.24553833639843</v>
      </c>
      <c r="GI25" s="264">
        <v>0</v>
      </c>
      <c r="GJ25" s="264">
        <v>0</v>
      </c>
      <c r="GK25" s="265">
        <v>0</v>
      </c>
      <c r="GL25" s="264">
        <v>0</v>
      </c>
      <c r="GM25" s="264">
        <v>0</v>
      </c>
      <c r="GN25" s="265">
        <v>0</v>
      </c>
      <c r="GO25" s="264">
        <v>0</v>
      </c>
      <c r="GP25" s="264">
        <v>0</v>
      </c>
      <c r="GQ25" s="265">
        <v>0</v>
      </c>
      <c r="GR25" s="264">
        <v>0</v>
      </c>
      <c r="GS25" s="264">
        <v>0</v>
      </c>
      <c r="GT25" s="265">
        <v>0</v>
      </c>
      <c r="GU25" s="264">
        <v>0</v>
      </c>
      <c r="GV25" s="264">
        <v>0</v>
      </c>
      <c r="GW25" s="265">
        <v>0</v>
      </c>
      <c r="GX25" s="264">
        <v>0</v>
      </c>
      <c r="GY25" s="264">
        <v>0</v>
      </c>
      <c r="GZ25" s="265">
        <v>0</v>
      </c>
      <c r="HA25" s="264">
        <v>10.196999999999999</v>
      </c>
      <c r="HB25" s="264">
        <v>0.38700000000000001</v>
      </c>
      <c r="HC25" s="265">
        <v>25.3488372093023</v>
      </c>
      <c r="HD25" s="264">
        <v>143.29900000000001</v>
      </c>
      <c r="HE25" s="264">
        <v>0.38700000000000001</v>
      </c>
      <c r="HF25" s="265">
        <v>369.28165374677002</v>
      </c>
      <c r="HG25" s="264">
        <v>143.29900000000001</v>
      </c>
      <c r="HH25" s="264">
        <v>0.38700000000000001</v>
      </c>
      <c r="HI25" s="265">
        <v>369.28165374677002</v>
      </c>
      <c r="HJ25" s="264">
        <v>0</v>
      </c>
      <c r="HK25" s="264">
        <v>0</v>
      </c>
      <c r="HL25" s="265">
        <v>0</v>
      </c>
      <c r="HM25" s="264">
        <v>0</v>
      </c>
      <c r="HN25" s="264">
        <v>0</v>
      </c>
      <c r="HO25" s="265">
        <v>0</v>
      </c>
      <c r="HP25" s="264">
        <v>0</v>
      </c>
      <c r="HQ25" s="264">
        <v>0</v>
      </c>
      <c r="HR25" s="266">
        <v>0</v>
      </c>
      <c r="HS25" s="264">
        <v>771.96299999999997</v>
      </c>
      <c r="HT25" s="264">
        <v>651.27099999999996</v>
      </c>
      <c r="HU25" s="265">
        <v>0.18531763275195701</v>
      </c>
      <c r="HV25" s="264">
        <v>771.96299999999997</v>
      </c>
      <c r="HW25" s="264">
        <v>651.27099999999996</v>
      </c>
      <c r="HX25" s="265">
        <v>0.18531763275195701</v>
      </c>
      <c r="HY25" s="264">
        <v>9219.7839999999997</v>
      </c>
      <c r="HZ25" s="264">
        <v>4691.7690000000002</v>
      </c>
      <c r="IA25" s="265">
        <v>0.96509759964738195</v>
      </c>
      <c r="IB25" s="264">
        <v>0</v>
      </c>
      <c r="IC25" s="264">
        <v>0</v>
      </c>
      <c r="ID25" s="265">
        <v>0</v>
      </c>
      <c r="IE25" s="264">
        <v>0</v>
      </c>
      <c r="IF25" s="264">
        <v>0</v>
      </c>
      <c r="IG25" s="265">
        <v>0</v>
      </c>
      <c r="IH25" s="264">
        <v>0</v>
      </c>
      <c r="II25" s="264">
        <v>0</v>
      </c>
      <c r="IJ25" s="265">
        <v>0</v>
      </c>
      <c r="IK25" s="264">
        <v>0</v>
      </c>
      <c r="IL25" s="264">
        <v>0</v>
      </c>
      <c r="IM25" s="265">
        <v>0</v>
      </c>
      <c r="IN25" s="264">
        <v>0</v>
      </c>
      <c r="IO25" s="264">
        <v>0</v>
      </c>
      <c r="IP25" s="265">
        <v>0</v>
      </c>
      <c r="IQ25" s="264">
        <v>0</v>
      </c>
      <c r="IR25" s="264">
        <v>0</v>
      </c>
      <c r="IS25" s="265">
        <v>0</v>
      </c>
      <c r="IT25" s="264">
        <v>5.3209999999999997</v>
      </c>
      <c r="IU25" s="264">
        <v>2.9220000000000002</v>
      </c>
      <c r="IV25" s="265">
        <v>0.82101300479123895</v>
      </c>
      <c r="IW25" s="264">
        <v>5.3209999999999997</v>
      </c>
      <c r="IX25" s="264">
        <v>2.9220000000000002</v>
      </c>
      <c r="IY25" s="265">
        <v>0.82101300479123895</v>
      </c>
      <c r="IZ25" s="264">
        <v>145.69800000000001</v>
      </c>
      <c r="JA25" s="264">
        <v>3.3090000000000002</v>
      </c>
      <c r="JB25" s="265">
        <v>43.030825022665503</v>
      </c>
      <c r="JC25" s="264">
        <v>0</v>
      </c>
      <c r="JD25" s="264">
        <v>0</v>
      </c>
      <c r="JE25" s="265">
        <v>0</v>
      </c>
      <c r="JF25" s="264">
        <v>0</v>
      </c>
      <c r="JG25" s="264">
        <v>0</v>
      </c>
      <c r="JH25" s="265">
        <v>0</v>
      </c>
      <c r="JI25" s="264">
        <v>0</v>
      </c>
      <c r="JJ25" s="264">
        <v>0</v>
      </c>
      <c r="JK25" s="266">
        <v>0</v>
      </c>
      <c r="JL25" s="264">
        <v>506.80900000000003</v>
      </c>
      <c r="JM25" s="264">
        <v>624.82899999999995</v>
      </c>
      <c r="JN25" s="265">
        <v>-0.18888367857445801</v>
      </c>
      <c r="JO25" s="264">
        <v>1278.7719999999999</v>
      </c>
      <c r="JP25" s="264">
        <v>1276.0999999999999</v>
      </c>
      <c r="JQ25" s="265">
        <v>2.0938797899851301E-3</v>
      </c>
      <c r="JR25" s="264">
        <v>9101.7639999999992</v>
      </c>
      <c r="JS25" s="264">
        <v>5221.6450000000004</v>
      </c>
      <c r="JT25" s="265">
        <v>0.74308364509651603</v>
      </c>
      <c r="JU25" s="264">
        <v>0</v>
      </c>
      <c r="JV25" s="264">
        <v>0</v>
      </c>
      <c r="JW25" s="265">
        <v>0</v>
      </c>
      <c r="JX25" s="264">
        <v>0</v>
      </c>
      <c r="JY25" s="264">
        <v>0</v>
      </c>
      <c r="JZ25" s="265">
        <v>0</v>
      </c>
      <c r="KA25" s="264">
        <v>0</v>
      </c>
      <c r="KB25" s="264">
        <v>0</v>
      </c>
      <c r="KC25" s="265">
        <v>0</v>
      </c>
      <c r="KD25" s="264">
        <v>0</v>
      </c>
      <c r="KE25" s="264">
        <v>0</v>
      </c>
      <c r="KF25" s="265">
        <v>0</v>
      </c>
      <c r="KG25" s="264">
        <v>0</v>
      </c>
      <c r="KH25" s="264">
        <v>0</v>
      </c>
      <c r="KI25" s="265">
        <v>0</v>
      </c>
      <c r="KJ25" s="264">
        <v>0</v>
      </c>
      <c r="KK25" s="264">
        <v>0</v>
      </c>
      <c r="KL25" s="265">
        <v>0</v>
      </c>
      <c r="KM25" s="264">
        <v>9.2089999999999996</v>
      </c>
      <c r="KN25" s="264">
        <v>0</v>
      </c>
      <c r="KO25" s="265">
        <v>0</v>
      </c>
      <c r="KP25" s="264">
        <v>14.53</v>
      </c>
      <c r="KQ25" s="264">
        <v>2.9220000000000002</v>
      </c>
      <c r="KR25" s="265">
        <v>3.9726214921286802</v>
      </c>
      <c r="KS25" s="264">
        <v>154.90700000000001</v>
      </c>
      <c r="KT25" s="264">
        <v>3.3090000000000002</v>
      </c>
      <c r="KU25" s="265">
        <v>45.813841039589001</v>
      </c>
      <c r="KV25" s="264">
        <v>0</v>
      </c>
      <c r="KW25" s="264">
        <v>0</v>
      </c>
      <c r="KX25" s="265">
        <v>0</v>
      </c>
      <c r="KY25" s="264">
        <v>0</v>
      </c>
      <c r="KZ25" s="264">
        <v>0</v>
      </c>
      <c r="LA25" s="265">
        <v>0</v>
      </c>
      <c r="LB25" s="264">
        <v>0</v>
      </c>
      <c r="LC25" s="264">
        <v>0</v>
      </c>
      <c r="LD25" s="266">
        <v>0</v>
      </c>
      <c r="LE25" s="264">
        <v>407.91800000000001</v>
      </c>
      <c r="LF25" s="264">
        <v>577.36400000000003</v>
      </c>
      <c r="LG25" s="265">
        <v>-0.29348210141262698</v>
      </c>
      <c r="LH25" s="264">
        <v>1686.69</v>
      </c>
      <c r="LI25" s="264">
        <v>1853.4639999999999</v>
      </c>
      <c r="LJ25" s="265">
        <v>-8.9979627335626602E-2</v>
      </c>
      <c r="LK25" s="264">
        <v>8932.3179999999993</v>
      </c>
      <c r="LL25" s="264">
        <v>5670.8450000000003</v>
      </c>
      <c r="LM25" s="265">
        <v>0.57512998503750301</v>
      </c>
      <c r="LN25" s="264">
        <v>0</v>
      </c>
      <c r="LO25" s="264">
        <v>0</v>
      </c>
      <c r="LP25" s="265">
        <v>0</v>
      </c>
      <c r="LQ25" s="264">
        <v>0</v>
      </c>
      <c r="LR25" s="264">
        <v>0</v>
      </c>
      <c r="LS25" s="265">
        <v>0</v>
      </c>
      <c r="LT25" s="264">
        <v>0</v>
      </c>
      <c r="LU25" s="264">
        <v>0</v>
      </c>
      <c r="LV25" s="265">
        <v>0</v>
      </c>
      <c r="LW25" s="264">
        <v>0</v>
      </c>
      <c r="LX25" s="264">
        <v>0</v>
      </c>
      <c r="LY25" s="265">
        <v>0</v>
      </c>
      <c r="LZ25" s="264">
        <v>0</v>
      </c>
      <c r="MA25" s="264">
        <v>0</v>
      </c>
      <c r="MB25" s="265">
        <v>0</v>
      </c>
      <c r="MC25" s="264">
        <v>0</v>
      </c>
      <c r="MD25" s="264">
        <v>0</v>
      </c>
      <c r="ME25" s="265">
        <v>0</v>
      </c>
      <c r="MF25" s="264">
        <v>1.5620000000000001</v>
      </c>
      <c r="MG25" s="264">
        <v>2.3220000000000001</v>
      </c>
      <c r="MH25" s="265">
        <v>-0.327304048234281</v>
      </c>
      <c r="MI25" s="264">
        <v>16.091999999999999</v>
      </c>
      <c r="MJ25" s="264">
        <v>5.2439999999999998</v>
      </c>
      <c r="MK25" s="265">
        <v>2.06864988558352</v>
      </c>
      <c r="ML25" s="264">
        <v>154.14699999999999</v>
      </c>
      <c r="MM25" s="264">
        <v>5.6310000000000002</v>
      </c>
      <c r="MN25" s="265">
        <v>26.3747114189309</v>
      </c>
      <c r="MO25" s="264">
        <v>0</v>
      </c>
      <c r="MP25" s="264">
        <v>0</v>
      </c>
      <c r="MQ25" s="265">
        <v>0</v>
      </c>
      <c r="MR25" s="264">
        <v>0</v>
      </c>
      <c r="MS25" s="264">
        <v>0</v>
      </c>
      <c r="MT25" s="265">
        <v>0</v>
      </c>
      <c r="MU25" s="264">
        <v>0</v>
      </c>
      <c r="MV25" s="264">
        <v>0</v>
      </c>
      <c r="MW25" s="266">
        <v>0</v>
      </c>
      <c r="MX25" s="264">
        <v>449.59</v>
      </c>
      <c r="MY25" s="264">
        <v>556.30700000000002</v>
      </c>
      <c r="MZ25" s="265">
        <v>-0.191831129214624</v>
      </c>
      <c r="NA25" s="264">
        <v>2136.2800000000002</v>
      </c>
      <c r="NB25" s="264">
        <v>2409.7710000000002</v>
      </c>
      <c r="NC25" s="265">
        <v>-0.11349252688326</v>
      </c>
      <c r="ND25" s="264">
        <v>8825.6010000000006</v>
      </c>
      <c r="NE25" s="264">
        <v>6166.3429999999998</v>
      </c>
      <c r="NF25" s="265">
        <v>0.43125366201653098</v>
      </c>
      <c r="NG25" s="264">
        <v>0</v>
      </c>
      <c r="NH25" s="264">
        <v>0</v>
      </c>
      <c r="NI25" s="265">
        <v>0</v>
      </c>
      <c r="NJ25" s="264">
        <v>0</v>
      </c>
      <c r="NK25" s="264">
        <v>0</v>
      </c>
      <c r="NL25" s="265">
        <v>0</v>
      </c>
      <c r="NM25" s="264">
        <v>0</v>
      </c>
      <c r="NN25" s="264">
        <v>0</v>
      </c>
      <c r="NO25" s="265">
        <v>0</v>
      </c>
      <c r="NP25" s="264">
        <v>0</v>
      </c>
      <c r="NQ25" s="264">
        <v>0</v>
      </c>
      <c r="NR25" s="265">
        <v>0</v>
      </c>
      <c r="NS25" s="264">
        <v>0</v>
      </c>
      <c r="NT25" s="264">
        <v>0</v>
      </c>
      <c r="NU25" s="265">
        <v>0</v>
      </c>
      <c r="NV25" s="264">
        <v>0</v>
      </c>
      <c r="NW25" s="264">
        <v>0</v>
      </c>
      <c r="NX25" s="265">
        <v>0</v>
      </c>
      <c r="NY25" s="264">
        <v>0.98099999999999998</v>
      </c>
      <c r="NZ25" s="264">
        <v>0</v>
      </c>
      <c r="OA25" s="265">
        <v>0</v>
      </c>
      <c r="OB25" s="264">
        <v>17.073</v>
      </c>
      <c r="OC25" s="264">
        <v>5.2439999999999998</v>
      </c>
      <c r="OD25" s="265">
        <v>2.2557208237986299</v>
      </c>
      <c r="OE25" s="264">
        <v>155.12799999999999</v>
      </c>
      <c r="OF25" s="264">
        <v>5.6310000000000002</v>
      </c>
      <c r="OG25" s="265">
        <v>26.5489255904813</v>
      </c>
      <c r="OH25" s="264">
        <v>0</v>
      </c>
      <c r="OI25" s="264">
        <v>0</v>
      </c>
      <c r="OJ25" s="265">
        <v>0</v>
      </c>
      <c r="OK25" s="264">
        <v>0</v>
      </c>
      <c r="OL25" s="264">
        <v>0</v>
      </c>
      <c r="OM25" s="265">
        <v>0</v>
      </c>
      <c r="ON25" s="264">
        <v>0</v>
      </c>
      <c r="OO25" s="264">
        <v>0</v>
      </c>
      <c r="OP25" s="266">
        <v>0</v>
      </c>
      <c r="OQ25" s="264">
        <v>804.45</v>
      </c>
      <c r="OR25" s="264">
        <v>659.73299999999995</v>
      </c>
      <c r="OS25" s="265">
        <v>0.219356921663764</v>
      </c>
      <c r="OT25" s="264">
        <v>2940.73</v>
      </c>
      <c r="OU25" s="264">
        <v>3069.5039999999999</v>
      </c>
      <c r="OV25" s="265">
        <v>-4.1952706365588698E-2</v>
      </c>
      <c r="OW25" s="264">
        <v>8970.3179999999993</v>
      </c>
      <c r="OX25" s="264">
        <v>6440.0990000000002</v>
      </c>
      <c r="OY25" s="265">
        <v>0.39288510937487098</v>
      </c>
      <c r="OZ25" s="264">
        <v>0</v>
      </c>
      <c r="PA25" s="264">
        <v>0</v>
      </c>
      <c r="PB25" s="265">
        <v>0</v>
      </c>
      <c r="PC25" s="264">
        <v>0</v>
      </c>
      <c r="PD25" s="264">
        <v>0</v>
      </c>
      <c r="PE25" s="265">
        <v>0</v>
      </c>
      <c r="PF25" s="264">
        <v>0</v>
      </c>
      <c r="PG25" s="264">
        <v>0</v>
      </c>
      <c r="PH25" s="265">
        <v>0</v>
      </c>
      <c r="PI25" s="264">
        <v>0</v>
      </c>
      <c r="PJ25" s="264">
        <v>0</v>
      </c>
      <c r="PK25" s="265">
        <v>0</v>
      </c>
      <c r="PL25" s="264">
        <v>0</v>
      </c>
      <c r="PM25" s="264">
        <v>0</v>
      </c>
      <c r="PN25" s="265">
        <v>0</v>
      </c>
      <c r="PO25" s="264">
        <v>0</v>
      </c>
      <c r="PP25" s="264">
        <v>0</v>
      </c>
      <c r="PQ25" s="265">
        <v>0</v>
      </c>
      <c r="PR25" s="264">
        <v>8.0190000000000001</v>
      </c>
      <c r="PS25" s="264">
        <v>8.5809999999999995</v>
      </c>
      <c r="PT25" s="265">
        <v>-6.5493532222351603E-2</v>
      </c>
      <c r="PU25" s="264">
        <v>25.091999999999999</v>
      </c>
      <c r="PV25" s="264">
        <v>13.824999999999999</v>
      </c>
      <c r="PW25" s="265">
        <v>0.81497287522604001</v>
      </c>
      <c r="PX25" s="264">
        <v>154.566</v>
      </c>
      <c r="PY25" s="264">
        <v>14.212</v>
      </c>
      <c r="PZ25" s="265">
        <v>9.8757388122713206</v>
      </c>
      <c r="QA25" s="264">
        <v>0</v>
      </c>
      <c r="QB25" s="264">
        <v>0</v>
      </c>
      <c r="QC25" s="265">
        <v>0</v>
      </c>
      <c r="QD25" s="264">
        <v>0</v>
      </c>
      <c r="QE25" s="264">
        <v>0</v>
      </c>
      <c r="QF25" s="265">
        <v>0</v>
      </c>
      <c r="QG25" s="264">
        <v>0</v>
      </c>
      <c r="QH25" s="264">
        <v>0</v>
      </c>
      <c r="QI25" s="266">
        <v>0</v>
      </c>
      <c r="QJ25" s="264">
        <v>723.61800000000005</v>
      </c>
      <c r="QK25" s="264">
        <v>596.71600000000001</v>
      </c>
      <c r="QL25" s="265">
        <v>0.21266733253340001</v>
      </c>
      <c r="QM25" s="264">
        <v>3664.348</v>
      </c>
      <c r="QN25" s="264">
        <v>3666.22</v>
      </c>
      <c r="QO25" s="265">
        <v>-5.10607655841669E-4</v>
      </c>
      <c r="QP25" s="264">
        <v>9097.2199999999993</v>
      </c>
      <c r="QQ25" s="264">
        <v>6371.4620000000004</v>
      </c>
      <c r="QR25" s="265">
        <v>0.427807307019959</v>
      </c>
      <c r="QS25" s="264">
        <v>0</v>
      </c>
      <c r="QT25" s="264">
        <v>0</v>
      </c>
      <c r="QU25" s="265">
        <v>0</v>
      </c>
      <c r="QV25" s="264">
        <v>0</v>
      </c>
      <c r="QW25" s="264">
        <v>0</v>
      </c>
      <c r="QX25" s="265">
        <v>0</v>
      </c>
      <c r="QY25" s="264">
        <v>0</v>
      </c>
      <c r="QZ25" s="264">
        <v>0</v>
      </c>
      <c r="RA25" s="265">
        <v>0</v>
      </c>
      <c r="RB25" s="264">
        <v>0</v>
      </c>
      <c r="RC25" s="264">
        <v>0</v>
      </c>
      <c r="RD25" s="265">
        <v>0</v>
      </c>
      <c r="RE25" s="264">
        <v>0</v>
      </c>
      <c r="RF25" s="264">
        <v>0</v>
      </c>
      <c r="RG25" s="265">
        <v>0</v>
      </c>
      <c r="RH25" s="264">
        <v>0</v>
      </c>
      <c r="RI25" s="264">
        <v>0</v>
      </c>
      <c r="RJ25" s="265">
        <v>0</v>
      </c>
      <c r="RK25" s="264">
        <v>33.307000000000002</v>
      </c>
      <c r="RL25" s="264">
        <v>18.225999999999999</v>
      </c>
      <c r="RM25" s="265">
        <v>0.82744431032590804</v>
      </c>
      <c r="RN25" s="264">
        <v>58.399000000000001</v>
      </c>
      <c r="RO25" s="264">
        <v>32.051000000000002</v>
      </c>
      <c r="RP25" s="265">
        <v>0.82206483417054099</v>
      </c>
      <c r="RQ25" s="264">
        <v>169.64699999999999</v>
      </c>
      <c r="RR25" s="264">
        <v>32.438000000000002</v>
      </c>
      <c r="RS25" s="265">
        <v>4.2298847031259603</v>
      </c>
      <c r="RT25" s="264">
        <v>0</v>
      </c>
      <c r="RU25" s="264">
        <v>0</v>
      </c>
      <c r="RV25" s="265">
        <v>0</v>
      </c>
      <c r="RW25" s="264">
        <v>0</v>
      </c>
      <c r="RX25" s="264">
        <v>0</v>
      </c>
      <c r="RY25" s="265">
        <v>0</v>
      </c>
      <c r="RZ25" s="264">
        <v>0</v>
      </c>
      <c r="SA25" s="264">
        <v>0</v>
      </c>
      <c r="SB25" s="266">
        <v>0</v>
      </c>
      <c r="SC25" s="264">
        <v>816.77200000000005</v>
      </c>
      <c r="SD25" s="264">
        <v>746.32600000000002</v>
      </c>
      <c r="SE25" s="265">
        <v>9.4390387042659701E-2</v>
      </c>
      <c r="SF25" s="264">
        <v>4481.12</v>
      </c>
      <c r="SG25" s="264">
        <v>4412.5460000000003</v>
      </c>
      <c r="SH25" s="265">
        <v>1.5540687847786699E-2</v>
      </c>
      <c r="SI25" s="264">
        <v>9167.6659999999993</v>
      </c>
      <c r="SJ25" s="264">
        <v>6623.0429999999997</v>
      </c>
      <c r="SK25" s="265">
        <v>0.38420753119072298</v>
      </c>
      <c r="SL25" s="264">
        <v>0</v>
      </c>
      <c r="SM25" s="264">
        <v>0</v>
      </c>
      <c r="SN25" s="265">
        <v>0</v>
      </c>
      <c r="SO25" s="264">
        <v>0</v>
      </c>
      <c r="SP25" s="264">
        <v>0</v>
      </c>
      <c r="SQ25" s="265">
        <v>0</v>
      </c>
      <c r="SR25" s="264">
        <v>0</v>
      </c>
      <c r="SS25" s="264">
        <v>0</v>
      </c>
      <c r="ST25" s="265">
        <v>0</v>
      </c>
      <c r="SU25" s="264">
        <v>0</v>
      </c>
      <c r="SV25" s="264">
        <v>0</v>
      </c>
      <c r="SW25" s="265">
        <v>0</v>
      </c>
      <c r="SX25" s="264">
        <v>0</v>
      </c>
      <c r="SY25" s="264">
        <v>0</v>
      </c>
      <c r="SZ25" s="265">
        <v>0</v>
      </c>
      <c r="TA25" s="264">
        <v>0</v>
      </c>
      <c r="TB25" s="264">
        <v>0</v>
      </c>
      <c r="TC25" s="265">
        <v>0</v>
      </c>
      <c r="TD25" s="264">
        <v>25.803999999999998</v>
      </c>
      <c r="TE25" s="264">
        <v>0</v>
      </c>
      <c r="TF25" s="265">
        <v>0</v>
      </c>
      <c r="TG25" s="264">
        <v>84.203000000000003</v>
      </c>
      <c r="TH25" s="264">
        <v>32.051000000000002</v>
      </c>
      <c r="TI25" s="265">
        <v>1.6271567189791301</v>
      </c>
      <c r="TJ25" s="264">
        <v>195.45099999999999</v>
      </c>
      <c r="TK25" s="264">
        <v>32.438000000000002</v>
      </c>
      <c r="TL25" s="265">
        <v>5.0253714778962904</v>
      </c>
      <c r="TM25" s="264">
        <v>0</v>
      </c>
      <c r="TN25" s="264">
        <v>0</v>
      </c>
      <c r="TO25" s="265">
        <v>0</v>
      </c>
      <c r="TP25" s="264">
        <v>0</v>
      </c>
      <c r="TQ25" s="264">
        <v>0</v>
      </c>
      <c r="TR25" s="265">
        <v>0</v>
      </c>
      <c r="TS25" s="264">
        <v>0</v>
      </c>
      <c r="TT25" s="264">
        <v>0</v>
      </c>
      <c r="TU25" s="266">
        <v>0</v>
      </c>
      <c r="TV25" s="264">
        <v>277.3</v>
      </c>
      <c r="TW25" s="264">
        <v>983.75599999999997</v>
      </c>
      <c r="TX25" s="265">
        <v>-0.71812116012507199</v>
      </c>
      <c r="TY25" s="264">
        <v>4758.42</v>
      </c>
      <c r="TZ25" s="264">
        <v>5396.3019999999997</v>
      </c>
      <c r="UA25" s="265">
        <v>-0.118207246369829</v>
      </c>
      <c r="UB25" s="264">
        <v>8461.2099999999991</v>
      </c>
      <c r="UC25" s="264">
        <v>7269.7240000000002</v>
      </c>
      <c r="UD25" s="265">
        <v>0.16389700626873899</v>
      </c>
      <c r="UE25" s="264">
        <v>0</v>
      </c>
      <c r="UF25" s="264">
        <v>0</v>
      </c>
      <c r="UG25" s="265">
        <v>0</v>
      </c>
      <c r="UH25" s="264">
        <v>0</v>
      </c>
      <c r="UI25" s="264">
        <v>0</v>
      </c>
      <c r="UJ25" s="265">
        <v>0</v>
      </c>
      <c r="UK25" s="264">
        <v>0</v>
      </c>
      <c r="UL25" s="264">
        <v>0</v>
      </c>
      <c r="UM25" s="265">
        <v>0</v>
      </c>
      <c r="UN25" s="264">
        <v>0</v>
      </c>
      <c r="UO25" s="264">
        <v>0</v>
      </c>
      <c r="UP25" s="265">
        <v>0</v>
      </c>
      <c r="UQ25" s="264">
        <v>0</v>
      </c>
      <c r="UR25" s="264">
        <v>0</v>
      </c>
      <c r="US25" s="265">
        <v>0</v>
      </c>
      <c r="UT25" s="264">
        <v>0</v>
      </c>
      <c r="UU25" s="264">
        <v>0</v>
      </c>
      <c r="UV25" s="265">
        <v>0</v>
      </c>
      <c r="UW25" s="264">
        <v>0</v>
      </c>
      <c r="UX25" s="264">
        <v>0</v>
      </c>
      <c r="UY25" s="265">
        <v>0</v>
      </c>
      <c r="UZ25" s="264">
        <v>84.203000000000003</v>
      </c>
      <c r="VA25" s="264">
        <v>32.051000000000002</v>
      </c>
      <c r="VB25" s="265">
        <v>1.6271567189791301</v>
      </c>
      <c r="VC25" s="264">
        <v>195.45099999999999</v>
      </c>
      <c r="VD25" s="264">
        <v>32.438000000000002</v>
      </c>
      <c r="VE25" s="265">
        <v>5.0253714778962904</v>
      </c>
      <c r="VF25" s="264">
        <v>0</v>
      </c>
      <c r="VG25" s="264">
        <v>0</v>
      </c>
      <c r="VH25" s="265">
        <v>0</v>
      </c>
      <c r="VI25" s="264">
        <v>0</v>
      </c>
      <c r="VJ25" s="264">
        <v>0</v>
      </c>
      <c r="VK25" s="265">
        <v>0</v>
      </c>
      <c r="VL25" s="264">
        <v>0</v>
      </c>
      <c r="VM25" s="264">
        <v>0</v>
      </c>
      <c r="VN25" s="266">
        <v>0</v>
      </c>
    </row>
    <row r="26" spans="1:586">
      <c r="A26" s="270" t="s">
        <v>204</v>
      </c>
      <c r="B26" s="264">
        <v>-1203.6790000000001</v>
      </c>
      <c r="C26" s="264">
        <v>-449.05500000000001</v>
      </c>
      <c r="D26" s="265">
        <v>1.68047121176693</v>
      </c>
      <c r="E26" s="264">
        <v>-6722.8909999999996</v>
      </c>
      <c r="F26" s="264">
        <v>-2804.4929999999999</v>
      </c>
      <c r="G26" s="265">
        <v>1.3971858728119499</v>
      </c>
      <c r="H26" s="264">
        <v>-9094.4590000000007</v>
      </c>
      <c r="I26" s="264">
        <v>-2804.4929999999999</v>
      </c>
      <c r="J26" s="265">
        <v>2.24281750747818</v>
      </c>
      <c r="K26" s="264">
        <v>0</v>
      </c>
      <c r="L26" s="264">
        <v>0</v>
      </c>
      <c r="M26" s="265">
        <v>0</v>
      </c>
      <c r="N26" s="264">
        <v>0</v>
      </c>
      <c r="O26" s="264">
        <v>0</v>
      </c>
      <c r="P26" s="265">
        <v>0</v>
      </c>
      <c r="Q26" s="264">
        <v>0</v>
      </c>
      <c r="R26" s="264">
        <v>0</v>
      </c>
      <c r="S26" s="265">
        <v>0</v>
      </c>
      <c r="T26" s="264">
        <v>0</v>
      </c>
      <c r="U26" s="264">
        <v>0</v>
      </c>
      <c r="V26" s="265">
        <v>0</v>
      </c>
      <c r="W26" s="264">
        <v>0</v>
      </c>
      <c r="X26" s="264">
        <v>0</v>
      </c>
      <c r="Y26" s="265">
        <v>0</v>
      </c>
      <c r="Z26" s="264">
        <v>0</v>
      </c>
      <c r="AA26" s="264">
        <v>0</v>
      </c>
      <c r="AB26" s="265">
        <v>0</v>
      </c>
      <c r="AC26" s="264">
        <v>-1.776</v>
      </c>
      <c r="AD26" s="264">
        <v>0</v>
      </c>
      <c r="AE26" s="265">
        <v>0</v>
      </c>
      <c r="AF26" s="264">
        <v>-172.334</v>
      </c>
      <c r="AG26" s="264">
        <v>0</v>
      </c>
      <c r="AH26" s="265">
        <v>0</v>
      </c>
      <c r="AI26" s="264">
        <v>-201.17599999999999</v>
      </c>
      <c r="AJ26" s="264">
        <v>0</v>
      </c>
      <c r="AK26" s="265">
        <v>0</v>
      </c>
      <c r="AL26" s="264">
        <v>0</v>
      </c>
      <c r="AM26" s="264">
        <v>0</v>
      </c>
      <c r="AN26" s="265">
        <v>0</v>
      </c>
      <c r="AO26" s="264">
        <v>0</v>
      </c>
      <c r="AP26" s="264">
        <v>0</v>
      </c>
      <c r="AQ26" s="265">
        <v>0</v>
      </c>
      <c r="AR26" s="264">
        <v>0</v>
      </c>
      <c r="AS26" s="264">
        <v>0</v>
      </c>
      <c r="AT26" s="266">
        <v>0</v>
      </c>
      <c r="AU26" s="264">
        <v>-826.19799999999998</v>
      </c>
      <c r="AV26" s="264">
        <v>-394.85300000000001</v>
      </c>
      <c r="AW26" s="265">
        <v>1.0924192041088701</v>
      </c>
      <c r="AX26" s="264">
        <v>-7549.0889999999999</v>
      </c>
      <c r="AY26" s="264">
        <v>-3199.346</v>
      </c>
      <c r="AZ26" s="265">
        <v>1.3595725501399301</v>
      </c>
      <c r="BA26" s="264">
        <v>-9525.8040000000001</v>
      </c>
      <c r="BB26" s="264">
        <v>-3199.346</v>
      </c>
      <c r="BC26" s="265">
        <v>1.97742226067453</v>
      </c>
      <c r="BD26" s="264">
        <v>0</v>
      </c>
      <c r="BE26" s="264">
        <v>0</v>
      </c>
      <c r="BF26" s="265">
        <v>0</v>
      </c>
      <c r="BG26" s="264">
        <v>0</v>
      </c>
      <c r="BH26" s="264">
        <v>0</v>
      </c>
      <c r="BI26" s="265">
        <v>0</v>
      </c>
      <c r="BJ26" s="264">
        <v>0</v>
      </c>
      <c r="BK26" s="264">
        <v>0</v>
      </c>
      <c r="BL26" s="265">
        <v>0</v>
      </c>
      <c r="BM26" s="264">
        <v>0</v>
      </c>
      <c r="BN26" s="264">
        <v>0</v>
      </c>
      <c r="BO26" s="265">
        <v>0</v>
      </c>
      <c r="BP26" s="264">
        <v>0</v>
      </c>
      <c r="BQ26" s="264">
        <v>0</v>
      </c>
      <c r="BR26" s="265">
        <v>0</v>
      </c>
      <c r="BS26" s="264">
        <v>0</v>
      </c>
      <c r="BT26" s="264">
        <v>0</v>
      </c>
      <c r="BU26" s="265">
        <v>0</v>
      </c>
      <c r="BV26" s="264">
        <v>-9.0050000000000008</v>
      </c>
      <c r="BW26" s="264">
        <v>0</v>
      </c>
      <c r="BX26" s="265">
        <v>0</v>
      </c>
      <c r="BY26" s="264">
        <v>-181.339</v>
      </c>
      <c r="BZ26" s="264">
        <v>0</v>
      </c>
      <c r="CA26" s="265">
        <v>0</v>
      </c>
      <c r="CB26" s="264">
        <v>-210.18100000000001</v>
      </c>
      <c r="CC26" s="264">
        <v>0</v>
      </c>
      <c r="CD26" s="265">
        <v>0</v>
      </c>
      <c r="CE26" s="264">
        <v>0</v>
      </c>
      <c r="CF26" s="264">
        <v>0</v>
      </c>
      <c r="CG26" s="265">
        <v>0</v>
      </c>
      <c r="CH26" s="264">
        <v>0</v>
      </c>
      <c r="CI26" s="264">
        <v>0</v>
      </c>
      <c r="CJ26" s="265">
        <v>0</v>
      </c>
      <c r="CK26" s="264">
        <v>0</v>
      </c>
      <c r="CL26" s="264">
        <v>0</v>
      </c>
      <c r="CM26" s="266">
        <v>0</v>
      </c>
      <c r="CN26" s="264">
        <v>-1287.288</v>
      </c>
      <c r="CO26" s="264">
        <v>-649.55399999999997</v>
      </c>
      <c r="CP26" s="265">
        <v>0.98180289860427306</v>
      </c>
      <c r="CQ26" s="264">
        <v>-8836.3770000000004</v>
      </c>
      <c r="CR26" s="264">
        <v>-3848.9</v>
      </c>
      <c r="CS26" s="265">
        <v>1.29581880537296</v>
      </c>
      <c r="CT26" s="264">
        <v>-10163.538</v>
      </c>
      <c r="CU26" s="264">
        <v>-3848.9</v>
      </c>
      <c r="CV26" s="265">
        <v>1.6406344669905699</v>
      </c>
      <c r="CW26" s="264">
        <v>0</v>
      </c>
      <c r="CX26" s="264">
        <v>0</v>
      </c>
      <c r="CY26" s="265">
        <v>0</v>
      </c>
      <c r="CZ26" s="264">
        <v>0</v>
      </c>
      <c r="DA26" s="264">
        <v>0</v>
      </c>
      <c r="DB26" s="265">
        <v>0</v>
      </c>
      <c r="DC26" s="264">
        <v>0</v>
      </c>
      <c r="DD26" s="264">
        <v>0</v>
      </c>
      <c r="DE26" s="265">
        <v>0</v>
      </c>
      <c r="DF26" s="264">
        <v>0</v>
      </c>
      <c r="DG26" s="264">
        <v>0</v>
      </c>
      <c r="DH26" s="265">
        <v>0</v>
      </c>
      <c r="DI26" s="264">
        <v>0</v>
      </c>
      <c r="DJ26" s="264">
        <v>0</v>
      </c>
      <c r="DK26" s="265">
        <v>0</v>
      </c>
      <c r="DL26" s="264">
        <v>0</v>
      </c>
      <c r="DM26" s="264">
        <v>0</v>
      </c>
      <c r="DN26" s="265">
        <v>0</v>
      </c>
      <c r="DO26" s="264">
        <v>-127.907</v>
      </c>
      <c r="DP26" s="264">
        <v>0</v>
      </c>
      <c r="DQ26" s="265">
        <v>0</v>
      </c>
      <c r="DR26" s="264">
        <v>-309.24599999999998</v>
      </c>
      <c r="DS26" s="264">
        <v>0</v>
      </c>
      <c r="DT26" s="265">
        <v>0</v>
      </c>
      <c r="DU26" s="264">
        <v>-338.08800000000002</v>
      </c>
      <c r="DV26" s="264">
        <v>0</v>
      </c>
      <c r="DW26" s="265">
        <v>0</v>
      </c>
      <c r="DX26" s="264">
        <v>0</v>
      </c>
      <c r="DY26" s="264">
        <v>0</v>
      </c>
      <c r="DZ26" s="265">
        <v>0</v>
      </c>
      <c r="EA26" s="264">
        <v>0</v>
      </c>
      <c r="EB26" s="264">
        <v>0</v>
      </c>
      <c r="EC26" s="265">
        <v>0</v>
      </c>
      <c r="ED26" s="264">
        <v>0</v>
      </c>
      <c r="EE26" s="264">
        <v>0</v>
      </c>
      <c r="EF26" s="266">
        <v>0</v>
      </c>
      <c r="EG26" s="264">
        <v>-1612.88</v>
      </c>
      <c r="EH26" s="264">
        <v>-526.09</v>
      </c>
      <c r="EI26" s="265">
        <v>2.0657872227185501</v>
      </c>
      <c r="EJ26" s="264">
        <v>-10449.257</v>
      </c>
      <c r="EK26" s="264">
        <v>-4374.99</v>
      </c>
      <c r="EL26" s="265">
        <v>1.3884070592161399</v>
      </c>
      <c r="EM26" s="264">
        <v>-11250.328</v>
      </c>
      <c r="EN26" s="264">
        <v>-4374.99</v>
      </c>
      <c r="EO26" s="265">
        <v>1.5715094205929601</v>
      </c>
      <c r="EP26" s="264">
        <v>0</v>
      </c>
      <c r="EQ26" s="264">
        <v>0</v>
      </c>
      <c r="ER26" s="265">
        <v>0</v>
      </c>
      <c r="ES26" s="264">
        <v>0</v>
      </c>
      <c r="ET26" s="264">
        <v>0</v>
      </c>
      <c r="EU26" s="265">
        <v>0</v>
      </c>
      <c r="EV26" s="264">
        <v>0</v>
      </c>
      <c r="EW26" s="264">
        <v>0</v>
      </c>
      <c r="EX26" s="265">
        <v>0</v>
      </c>
      <c r="EY26" s="264">
        <v>0</v>
      </c>
      <c r="EZ26" s="264">
        <v>0</v>
      </c>
      <c r="FA26" s="265">
        <v>0</v>
      </c>
      <c r="FB26" s="264">
        <v>0</v>
      </c>
      <c r="FC26" s="264">
        <v>0</v>
      </c>
      <c r="FD26" s="265">
        <v>0</v>
      </c>
      <c r="FE26" s="264">
        <v>0</v>
      </c>
      <c r="FF26" s="264">
        <v>0</v>
      </c>
      <c r="FG26" s="265">
        <v>0</v>
      </c>
      <c r="FH26" s="264">
        <v>-87.81</v>
      </c>
      <c r="FI26" s="264">
        <v>0</v>
      </c>
      <c r="FJ26" s="265">
        <v>0</v>
      </c>
      <c r="FK26" s="264">
        <v>-397.05599999999998</v>
      </c>
      <c r="FL26" s="264">
        <v>0</v>
      </c>
      <c r="FM26" s="265">
        <v>0</v>
      </c>
      <c r="FN26" s="264">
        <v>-425.89800000000002</v>
      </c>
      <c r="FO26" s="264">
        <v>0</v>
      </c>
      <c r="FP26" s="265">
        <v>0</v>
      </c>
      <c r="FQ26" s="264">
        <v>0</v>
      </c>
      <c r="FR26" s="264">
        <v>0</v>
      </c>
      <c r="FS26" s="265">
        <v>0</v>
      </c>
      <c r="FT26" s="264">
        <v>0</v>
      </c>
      <c r="FU26" s="264">
        <v>0</v>
      </c>
      <c r="FV26" s="265">
        <v>0</v>
      </c>
      <c r="FW26" s="264">
        <v>0</v>
      </c>
      <c r="FX26" s="264">
        <v>0</v>
      </c>
      <c r="FY26" s="266">
        <v>0</v>
      </c>
      <c r="FZ26" s="264">
        <v>-739.18799999999999</v>
      </c>
      <c r="GA26" s="264">
        <v>-801.07100000000003</v>
      </c>
      <c r="GB26" s="265">
        <v>-7.7250331119214199E-2</v>
      </c>
      <c r="GC26" s="264">
        <v>-11188.445</v>
      </c>
      <c r="GD26" s="264">
        <v>-5176.0609999999997</v>
      </c>
      <c r="GE26" s="265">
        <v>1.16157518236358</v>
      </c>
      <c r="GF26" s="264">
        <v>-11188.445</v>
      </c>
      <c r="GG26" s="264">
        <v>-5176.0609999999997</v>
      </c>
      <c r="GH26" s="265">
        <v>1.16157518236358</v>
      </c>
      <c r="GI26" s="264">
        <v>0</v>
      </c>
      <c r="GJ26" s="264">
        <v>0</v>
      </c>
      <c r="GK26" s="265">
        <v>0</v>
      </c>
      <c r="GL26" s="264">
        <v>0</v>
      </c>
      <c r="GM26" s="264">
        <v>0</v>
      </c>
      <c r="GN26" s="265">
        <v>0</v>
      </c>
      <c r="GO26" s="264">
        <v>0</v>
      </c>
      <c r="GP26" s="264">
        <v>0</v>
      </c>
      <c r="GQ26" s="265">
        <v>0</v>
      </c>
      <c r="GR26" s="264">
        <v>0</v>
      </c>
      <c r="GS26" s="264">
        <v>0</v>
      </c>
      <c r="GT26" s="265">
        <v>0</v>
      </c>
      <c r="GU26" s="264">
        <v>0</v>
      </c>
      <c r="GV26" s="264">
        <v>0</v>
      </c>
      <c r="GW26" s="265">
        <v>0</v>
      </c>
      <c r="GX26" s="264">
        <v>0</v>
      </c>
      <c r="GY26" s="264">
        <v>0</v>
      </c>
      <c r="GZ26" s="265">
        <v>0</v>
      </c>
      <c r="HA26" s="264">
        <v>-24.122</v>
      </c>
      <c r="HB26" s="264">
        <v>-28.841999999999999</v>
      </c>
      <c r="HC26" s="265">
        <v>-0.16365023230011799</v>
      </c>
      <c r="HD26" s="264">
        <v>-421.178</v>
      </c>
      <c r="HE26" s="264">
        <v>-28.841999999999999</v>
      </c>
      <c r="HF26" s="265">
        <v>13.602940156715899</v>
      </c>
      <c r="HG26" s="264">
        <v>-421.178</v>
      </c>
      <c r="HH26" s="264">
        <v>-28.841999999999999</v>
      </c>
      <c r="HI26" s="265">
        <v>13.602940156715899</v>
      </c>
      <c r="HJ26" s="264">
        <v>0</v>
      </c>
      <c r="HK26" s="264">
        <v>0</v>
      </c>
      <c r="HL26" s="265">
        <v>0</v>
      </c>
      <c r="HM26" s="264">
        <v>0</v>
      </c>
      <c r="HN26" s="264">
        <v>0</v>
      </c>
      <c r="HO26" s="265">
        <v>0</v>
      </c>
      <c r="HP26" s="264">
        <v>0</v>
      </c>
      <c r="HQ26" s="264">
        <v>0</v>
      </c>
      <c r="HR26" s="266">
        <v>0</v>
      </c>
      <c r="HS26" s="264">
        <v>-935.55100000000004</v>
      </c>
      <c r="HT26" s="264">
        <v>-808.36599999999999</v>
      </c>
      <c r="HU26" s="265">
        <v>0.157335909724061</v>
      </c>
      <c r="HV26" s="264">
        <v>-935.55100000000004</v>
      </c>
      <c r="HW26" s="264">
        <v>-808.36599999999999</v>
      </c>
      <c r="HX26" s="265">
        <v>0.157335909724061</v>
      </c>
      <c r="HY26" s="264">
        <v>-11315.63</v>
      </c>
      <c r="HZ26" s="264">
        <v>-5958.1559999999999</v>
      </c>
      <c r="IA26" s="265">
        <v>0.899183237229774</v>
      </c>
      <c r="IB26" s="264">
        <v>0</v>
      </c>
      <c r="IC26" s="264">
        <v>0</v>
      </c>
      <c r="ID26" s="265">
        <v>0</v>
      </c>
      <c r="IE26" s="264">
        <v>0</v>
      </c>
      <c r="IF26" s="264">
        <v>0</v>
      </c>
      <c r="IG26" s="265">
        <v>0</v>
      </c>
      <c r="IH26" s="264">
        <v>0</v>
      </c>
      <c r="II26" s="264">
        <v>0</v>
      </c>
      <c r="IJ26" s="265">
        <v>0</v>
      </c>
      <c r="IK26" s="264">
        <v>0</v>
      </c>
      <c r="IL26" s="264">
        <v>0</v>
      </c>
      <c r="IM26" s="265">
        <v>0</v>
      </c>
      <c r="IN26" s="264">
        <v>0</v>
      </c>
      <c r="IO26" s="264">
        <v>0</v>
      </c>
      <c r="IP26" s="265">
        <v>0</v>
      </c>
      <c r="IQ26" s="264">
        <v>0</v>
      </c>
      <c r="IR26" s="264">
        <v>0</v>
      </c>
      <c r="IS26" s="265">
        <v>0</v>
      </c>
      <c r="IT26" s="264">
        <v>-20.024000000000001</v>
      </c>
      <c r="IU26" s="264">
        <v>-22.768000000000001</v>
      </c>
      <c r="IV26" s="265">
        <v>-0.120520028109628</v>
      </c>
      <c r="IW26" s="264">
        <v>-20.024000000000001</v>
      </c>
      <c r="IX26" s="264">
        <v>-22.768000000000001</v>
      </c>
      <c r="IY26" s="265">
        <v>-0.120520028109628</v>
      </c>
      <c r="IZ26" s="264">
        <v>-418.43400000000003</v>
      </c>
      <c r="JA26" s="264">
        <v>-51.61</v>
      </c>
      <c r="JB26" s="265">
        <v>7.10761480333269</v>
      </c>
      <c r="JC26" s="264">
        <v>0</v>
      </c>
      <c r="JD26" s="264">
        <v>0</v>
      </c>
      <c r="JE26" s="265">
        <v>0</v>
      </c>
      <c r="JF26" s="264">
        <v>0</v>
      </c>
      <c r="JG26" s="264">
        <v>0</v>
      </c>
      <c r="JH26" s="265">
        <v>0</v>
      </c>
      <c r="JI26" s="264">
        <v>0</v>
      </c>
      <c r="JJ26" s="264">
        <v>0</v>
      </c>
      <c r="JK26" s="266">
        <v>0</v>
      </c>
      <c r="JL26" s="264">
        <v>-613.04399999999998</v>
      </c>
      <c r="JM26" s="264">
        <v>-787.72900000000004</v>
      </c>
      <c r="JN26" s="265">
        <v>-0.221757736480439</v>
      </c>
      <c r="JO26" s="264">
        <v>-1548.595</v>
      </c>
      <c r="JP26" s="264">
        <v>-1596.095</v>
      </c>
      <c r="JQ26" s="265">
        <v>-2.97601333253973E-2</v>
      </c>
      <c r="JR26" s="264">
        <v>-11140.945</v>
      </c>
      <c r="JS26" s="264">
        <v>-6616.8249999999998</v>
      </c>
      <c r="JT26" s="265">
        <v>0.68372973442701002</v>
      </c>
      <c r="JU26" s="264">
        <v>0</v>
      </c>
      <c r="JV26" s="264">
        <v>0</v>
      </c>
      <c r="JW26" s="265">
        <v>0</v>
      </c>
      <c r="JX26" s="264">
        <v>0</v>
      </c>
      <c r="JY26" s="264">
        <v>0</v>
      </c>
      <c r="JZ26" s="265">
        <v>0</v>
      </c>
      <c r="KA26" s="264">
        <v>0</v>
      </c>
      <c r="KB26" s="264">
        <v>0</v>
      </c>
      <c r="KC26" s="265">
        <v>0</v>
      </c>
      <c r="KD26" s="264">
        <v>0</v>
      </c>
      <c r="KE26" s="264">
        <v>0</v>
      </c>
      <c r="KF26" s="265">
        <v>0</v>
      </c>
      <c r="KG26" s="264">
        <v>0</v>
      </c>
      <c r="KH26" s="264">
        <v>0</v>
      </c>
      <c r="KI26" s="265">
        <v>0</v>
      </c>
      <c r="KJ26" s="264">
        <v>0</v>
      </c>
      <c r="KK26" s="264">
        <v>0</v>
      </c>
      <c r="KL26" s="265">
        <v>0</v>
      </c>
      <c r="KM26" s="264">
        <v>-19.649999999999999</v>
      </c>
      <c r="KN26" s="264">
        <v>-10.209</v>
      </c>
      <c r="KO26" s="265">
        <v>0.92477225977079003</v>
      </c>
      <c r="KP26" s="264">
        <v>-39.673999999999999</v>
      </c>
      <c r="KQ26" s="264">
        <v>-32.976999999999997</v>
      </c>
      <c r="KR26" s="265">
        <v>0.203080935197259</v>
      </c>
      <c r="KS26" s="264">
        <v>-427.875</v>
      </c>
      <c r="KT26" s="264">
        <v>-61.819000000000003</v>
      </c>
      <c r="KU26" s="265">
        <v>5.9214157459680701</v>
      </c>
      <c r="KV26" s="264">
        <v>0</v>
      </c>
      <c r="KW26" s="264">
        <v>0</v>
      </c>
      <c r="KX26" s="265">
        <v>0</v>
      </c>
      <c r="KY26" s="264">
        <v>0</v>
      </c>
      <c r="KZ26" s="264">
        <v>0</v>
      </c>
      <c r="LA26" s="265">
        <v>0</v>
      </c>
      <c r="LB26" s="264">
        <v>0</v>
      </c>
      <c r="LC26" s="264">
        <v>0</v>
      </c>
      <c r="LD26" s="266">
        <v>0</v>
      </c>
      <c r="LE26" s="264">
        <v>-512.96900000000005</v>
      </c>
      <c r="LF26" s="264">
        <v>-722.09199999999998</v>
      </c>
      <c r="LG26" s="265">
        <v>-0.28960714147227801</v>
      </c>
      <c r="LH26" s="264">
        <v>-2061.5639999999999</v>
      </c>
      <c r="LI26" s="264">
        <v>-2318.1869999999999</v>
      </c>
      <c r="LJ26" s="265">
        <v>-0.11069987020029</v>
      </c>
      <c r="LK26" s="264">
        <v>-10931.822</v>
      </c>
      <c r="LL26" s="264">
        <v>-7156.335</v>
      </c>
      <c r="LM26" s="265">
        <v>0.52757270306658399</v>
      </c>
      <c r="LN26" s="264">
        <v>0</v>
      </c>
      <c r="LO26" s="264">
        <v>0</v>
      </c>
      <c r="LP26" s="265">
        <v>0</v>
      </c>
      <c r="LQ26" s="264">
        <v>0</v>
      </c>
      <c r="LR26" s="264">
        <v>0</v>
      </c>
      <c r="LS26" s="265">
        <v>0</v>
      </c>
      <c r="LT26" s="264">
        <v>0</v>
      </c>
      <c r="LU26" s="264">
        <v>0</v>
      </c>
      <c r="LV26" s="265">
        <v>0</v>
      </c>
      <c r="LW26" s="264">
        <v>0</v>
      </c>
      <c r="LX26" s="264">
        <v>0</v>
      </c>
      <c r="LY26" s="265">
        <v>0</v>
      </c>
      <c r="LZ26" s="264">
        <v>0</v>
      </c>
      <c r="MA26" s="264">
        <v>0</v>
      </c>
      <c r="MB26" s="265">
        <v>0</v>
      </c>
      <c r="MC26" s="264">
        <v>0</v>
      </c>
      <c r="MD26" s="264">
        <v>0</v>
      </c>
      <c r="ME26" s="265">
        <v>0</v>
      </c>
      <c r="MF26" s="264">
        <v>-6.5549999999999997</v>
      </c>
      <c r="MG26" s="264">
        <v>-32.804000000000002</v>
      </c>
      <c r="MH26" s="265">
        <v>-0.800176807706377</v>
      </c>
      <c r="MI26" s="264">
        <v>-46.228999999999999</v>
      </c>
      <c r="MJ26" s="264">
        <v>-65.781000000000006</v>
      </c>
      <c r="MK26" s="265">
        <v>-0.297228683054378</v>
      </c>
      <c r="ML26" s="264">
        <v>-401.62599999999998</v>
      </c>
      <c r="MM26" s="264">
        <v>-94.623000000000005</v>
      </c>
      <c r="MN26" s="265">
        <v>3.2444860129144102</v>
      </c>
      <c r="MO26" s="264">
        <v>0</v>
      </c>
      <c r="MP26" s="264">
        <v>0</v>
      </c>
      <c r="MQ26" s="265">
        <v>0</v>
      </c>
      <c r="MR26" s="264">
        <v>0</v>
      </c>
      <c r="MS26" s="264">
        <v>0</v>
      </c>
      <c r="MT26" s="265">
        <v>0</v>
      </c>
      <c r="MU26" s="264">
        <v>0</v>
      </c>
      <c r="MV26" s="264">
        <v>0</v>
      </c>
      <c r="MW26" s="266">
        <v>0</v>
      </c>
      <c r="MX26" s="264">
        <v>-563.82399999999996</v>
      </c>
      <c r="MY26" s="264">
        <v>-692.75300000000004</v>
      </c>
      <c r="MZ26" s="265">
        <v>-0.18611106700367999</v>
      </c>
      <c r="NA26" s="264">
        <v>-2625.3879999999999</v>
      </c>
      <c r="NB26" s="264">
        <v>-3010.94</v>
      </c>
      <c r="NC26" s="265">
        <v>-0.12805037629444599</v>
      </c>
      <c r="ND26" s="264">
        <v>-10802.893</v>
      </c>
      <c r="NE26" s="264">
        <v>-7754.174</v>
      </c>
      <c r="NF26" s="265">
        <v>0.39317134229899903</v>
      </c>
      <c r="NG26" s="264">
        <v>0</v>
      </c>
      <c r="NH26" s="264">
        <v>0</v>
      </c>
      <c r="NI26" s="265">
        <v>0</v>
      </c>
      <c r="NJ26" s="264">
        <v>0</v>
      </c>
      <c r="NK26" s="264">
        <v>0</v>
      </c>
      <c r="NL26" s="265">
        <v>0</v>
      </c>
      <c r="NM26" s="264">
        <v>0</v>
      </c>
      <c r="NN26" s="264">
        <v>0</v>
      </c>
      <c r="NO26" s="265">
        <v>0</v>
      </c>
      <c r="NP26" s="264">
        <v>0</v>
      </c>
      <c r="NQ26" s="264">
        <v>0</v>
      </c>
      <c r="NR26" s="265">
        <v>0</v>
      </c>
      <c r="NS26" s="264">
        <v>0</v>
      </c>
      <c r="NT26" s="264">
        <v>0</v>
      </c>
      <c r="NU26" s="265">
        <v>0</v>
      </c>
      <c r="NV26" s="264">
        <v>0</v>
      </c>
      <c r="NW26" s="264">
        <v>0</v>
      </c>
      <c r="NX26" s="265">
        <v>0</v>
      </c>
      <c r="NY26" s="264">
        <v>-6.423</v>
      </c>
      <c r="NZ26" s="264">
        <v>-4.0090000000000003</v>
      </c>
      <c r="OA26" s="265">
        <v>0.60214517335994</v>
      </c>
      <c r="OB26" s="264">
        <v>-52.652000000000001</v>
      </c>
      <c r="OC26" s="264">
        <v>-69.790000000000006</v>
      </c>
      <c r="OD26" s="265">
        <v>-0.24556526723026201</v>
      </c>
      <c r="OE26" s="264">
        <v>-404.04</v>
      </c>
      <c r="OF26" s="264">
        <v>-98.632000000000005</v>
      </c>
      <c r="OG26" s="265">
        <v>3.0964392894800898</v>
      </c>
      <c r="OH26" s="264">
        <v>0</v>
      </c>
      <c r="OI26" s="264">
        <v>0</v>
      </c>
      <c r="OJ26" s="265">
        <v>0</v>
      </c>
      <c r="OK26" s="264">
        <v>0</v>
      </c>
      <c r="OL26" s="264">
        <v>0</v>
      </c>
      <c r="OM26" s="265">
        <v>0</v>
      </c>
      <c r="ON26" s="264">
        <v>0</v>
      </c>
      <c r="OO26" s="264">
        <v>0</v>
      </c>
      <c r="OP26" s="266">
        <v>0</v>
      </c>
      <c r="OQ26" s="264">
        <v>-980.76099999999997</v>
      </c>
      <c r="OR26" s="264">
        <v>-823.33</v>
      </c>
      <c r="OS26" s="265">
        <v>0.191212515030425</v>
      </c>
      <c r="OT26" s="264">
        <v>-3606.1489999999999</v>
      </c>
      <c r="OU26" s="264">
        <v>-3834.27</v>
      </c>
      <c r="OV26" s="265">
        <v>-5.9495288542538799E-2</v>
      </c>
      <c r="OW26" s="264">
        <v>-10960.324000000001</v>
      </c>
      <c r="OX26" s="264">
        <v>-8108.0990000000002</v>
      </c>
      <c r="OY26" s="265">
        <v>0.35177481182703901</v>
      </c>
      <c r="OZ26" s="264">
        <v>0</v>
      </c>
      <c r="PA26" s="264">
        <v>0</v>
      </c>
      <c r="PB26" s="265">
        <v>0</v>
      </c>
      <c r="PC26" s="264">
        <v>0</v>
      </c>
      <c r="PD26" s="264">
        <v>0</v>
      </c>
      <c r="PE26" s="265">
        <v>0</v>
      </c>
      <c r="PF26" s="264">
        <v>0</v>
      </c>
      <c r="PG26" s="264">
        <v>0</v>
      </c>
      <c r="PH26" s="265">
        <v>0</v>
      </c>
      <c r="PI26" s="264">
        <v>0</v>
      </c>
      <c r="PJ26" s="264">
        <v>0</v>
      </c>
      <c r="PK26" s="265">
        <v>0</v>
      </c>
      <c r="PL26" s="264">
        <v>0</v>
      </c>
      <c r="PM26" s="264">
        <v>0</v>
      </c>
      <c r="PN26" s="265">
        <v>0</v>
      </c>
      <c r="PO26" s="264">
        <v>0</v>
      </c>
      <c r="PP26" s="264">
        <v>0</v>
      </c>
      <c r="PQ26" s="265">
        <v>0</v>
      </c>
      <c r="PR26" s="264">
        <v>-27.414000000000001</v>
      </c>
      <c r="PS26" s="264">
        <v>-36.988999999999997</v>
      </c>
      <c r="PT26" s="265">
        <v>-0.25886074238287099</v>
      </c>
      <c r="PU26" s="264">
        <v>-80.066000000000003</v>
      </c>
      <c r="PV26" s="264">
        <v>-106.779</v>
      </c>
      <c r="PW26" s="265">
        <v>-0.25017091375645001</v>
      </c>
      <c r="PX26" s="264">
        <v>-394.46499999999997</v>
      </c>
      <c r="PY26" s="264">
        <v>-135.62100000000001</v>
      </c>
      <c r="PZ26" s="265">
        <v>1.90858347895975</v>
      </c>
      <c r="QA26" s="264">
        <v>0</v>
      </c>
      <c r="QB26" s="264">
        <v>0</v>
      </c>
      <c r="QC26" s="265">
        <v>0</v>
      </c>
      <c r="QD26" s="264">
        <v>0</v>
      </c>
      <c r="QE26" s="264">
        <v>0</v>
      </c>
      <c r="QF26" s="265">
        <v>0</v>
      </c>
      <c r="QG26" s="264">
        <v>0</v>
      </c>
      <c r="QH26" s="264">
        <v>0</v>
      </c>
      <c r="QI26" s="266">
        <v>0</v>
      </c>
      <c r="QJ26" s="264">
        <v>-897.48099999999999</v>
      </c>
      <c r="QK26" s="264">
        <v>-759.24699999999996</v>
      </c>
      <c r="QL26" s="265">
        <v>0.18206723240263101</v>
      </c>
      <c r="QM26" s="264">
        <v>-4503.63</v>
      </c>
      <c r="QN26" s="264">
        <v>-4593.5169999999998</v>
      </c>
      <c r="QO26" s="265">
        <v>-1.9568230617193701E-2</v>
      </c>
      <c r="QP26" s="264">
        <v>-11098.558000000001</v>
      </c>
      <c r="QQ26" s="264">
        <v>-8054.4489999999996</v>
      </c>
      <c r="QR26" s="265">
        <v>0.37794130920687502</v>
      </c>
      <c r="QS26" s="264">
        <v>0</v>
      </c>
      <c r="QT26" s="264">
        <v>0</v>
      </c>
      <c r="QU26" s="265">
        <v>0</v>
      </c>
      <c r="QV26" s="264">
        <v>0</v>
      </c>
      <c r="QW26" s="264">
        <v>0</v>
      </c>
      <c r="QX26" s="265">
        <v>0</v>
      </c>
      <c r="QY26" s="264">
        <v>0</v>
      </c>
      <c r="QZ26" s="264">
        <v>0</v>
      </c>
      <c r="RA26" s="265">
        <v>0</v>
      </c>
      <c r="RB26" s="264">
        <v>0</v>
      </c>
      <c r="RC26" s="264">
        <v>0</v>
      </c>
      <c r="RD26" s="265">
        <v>0</v>
      </c>
      <c r="RE26" s="264">
        <v>0</v>
      </c>
      <c r="RF26" s="264">
        <v>0</v>
      </c>
      <c r="RG26" s="265">
        <v>0</v>
      </c>
      <c r="RH26" s="264">
        <v>0</v>
      </c>
      <c r="RI26" s="264">
        <v>0</v>
      </c>
      <c r="RJ26" s="265">
        <v>0</v>
      </c>
      <c r="RK26" s="264">
        <v>-66.456000000000003</v>
      </c>
      <c r="RL26" s="264">
        <v>-63.725000000000001</v>
      </c>
      <c r="RM26" s="265">
        <v>4.2856021969399798E-2</v>
      </c>
      <c r="RN26" s="264">
        <v>-146.52199999999999</v>
      </c>
      <c r="RO26" s="264">
        <v>-170.50399999999999</v>
      </c>
      <c r="RP26" s="265">
        <v>-0.14065359170459299</v>
      </c>
      <c r="RQ26" s="264">
        <v>-397.19600000000003</v>
      </c>
      <c r="RR26" s="264">
        <v>-199.346</v>
      </c>
      <c r="RS26" s="265">
        <v>0.99249546015470602</v>
      </c>
      <c r="RT26" s="264">
        <v>0</v>
      </c>
      <c r="RU26" s="264">
        <v>0</v>
      </c>
      <c r="RV26" s="265">
        <v>0</v>
      </c>
      <c r="RW26" s="264">
        <v>0</v>
      </c>
      <c r="RX26" s="264">
        <v>0</v>
      </c>
      <c r="RY26" s="265">
        <v>0</v>
      </c>
      <c r="RZ26" s="264">
        <v>0</v>
      </c>
      <c r="SA26" s="264">
        <v>0</v>
      </c>
      <c r="SB26" s="266">
        <v>0</v>
      </c>
      <c r="SC26" s="264">
        <v>-992.46400000000006</v>
      </c>
      <c r="SD26" s="264">
        <v>-925.69500000000005</v>
      </c>
      <c r="SE26" s="265">
        <v>7.2128508850107201E-2</v>
      </c>
      <c r="SF26" s="264">
        <v>-5496.0940000000001</v>
      </c>
      <c r="SG26" s="264">
        <v>-5519.2120000000004</v>
      </c>
      <c r="SH26" s="265">
        <v>-4.1886414220001699E-3</v>
      </c>
      <c r="SI26" s="264">
        <v>-11165.326999999999</v>
      </c>
      <c r="SJ26" s="264">
        <v>-8339.8349999999991</v>
      </c>
      <c r="SK26" s="265">
        <v>0.33879471236541298</v>
      </c>
      <c r="SL26" s="264">
        <v>0</v>
      </c>
      <c r="SM26" s="264">
        <v>0</v>
      </c>
      <c r="SN26" s="265">
        <v>0</v>
      </c>
      <c r="SO26" s="264">
        <v>0</v>
      </c>
      <c r="SP26" s="264">
        <v>0</v>
      </c>
      <c r="SQ26" s="265">
        <v>0</v>
      </c>
      <c r="SR26" s="264">
        <v>0</v>
      </c>
      <c r="SS26" s="264">
        <v>0</v>
      </c>
      <c r="ST26" s="265">
        <v>0</v>
      </c>
      <c r="SU26" s="264">
        <v>0</v>
      </c>
      <c r="SV26" s="264">
        <v>0</v>
      </c>
      <c r="SW26" s="265">
        <v>0</v>
      </c>
      <c r="SX26" s="264">
        <v>0</v>
      </c>
      <c r="SY26" s="264">
        <v>0</v>
      </c>
      <c r="SZ26" s="265">
        <v>0</v>
      </c>
      <c r="TA26" s="264">
        <v>0</v>
      </c>
      <c r="TB26" s="264">
        <v>0</v>
      </c>
      <c r="TC26" s="265">
        <v>0</v>
      </c>
      <c r="TD26" s="264">
        <v>-84.402000000000001</v>
      </c>
      <c r="TE26" s="264">
        <v>-5.3999999999999999E-2</v>
      </c>
      <c r="TF26" s="265">
        <v>1562</v>
      </c>
      <c r="TG26" s="264">
        <v>-230.92400000000001</v>
      </c>
      <c r="TH26" s="264">
        <v>-170.55799999999999</v>
      </c>
      <c r="TI26" s="265">
        <v>0.35393238663680399</v>
      </c>
      <c r="TJ26" s="264">
        <v>-481.54399999999998</v>
      </c>
      <c r="TK26" s="264">
        <v>-199.4</v>
      </c>
      <c r="TL26" s="265">
        <v>1.4149648946840501</v>
      </c>
      <c r="TM26" s="264">
        <v>0</v>
      </c>
      <c r="TN26" s="264">
        <v>0</v>
      </c>
      <c r="TO26" s="265">
        <v>0</v>
      </c>
      <c r="TP26" s="264">
        <v>0</v>
      </c>
      <c r="TQ26" s="264">
        <v>0</v>
      </c>
      <c r="TR26" s="265">
        <v>0</v>
      </c>
      <c r="TS26" s="264">
        <v>0</v>
      </c>
      <c r="TT26" s="264">
        <v>0</v>
      </c>
      <c r="TU26" s="266">
        <v>0</v>
      </c>
      <c r="TV26" s="264">
        <v>-660.13</v>
      </c>
      <c r="TW26" s="264">
        <v>-1203.6790000000001</v>
      </c>
      <c r="TX26" s="265">
        <v>-0.45157305228387301</v>
      </c>
      <c r="TY26" s="264">
        <v>-6156.2240000000002</v>
      </c>
      <c r="TZ26" s="264">
        <v>-6722.8909999999996</v>
      </c>
      <c r="UA26" s="265">
        <v>-8.4289184518981403E-2</v>
      </c>
      <c r="UB26" s="264">
        <v>-10621.778</v>
      </c>
      <c r="UC26" s="264">
        <v>-9094.4590000000007</v>
      </c>
      <c r="UD26" s="265">
        <v>0.16793951130023199</v>
      </c>
      <c r="UE26" s="264">
        <v>0</v>
      </c>
      <c r="UF26" s="264">
        <v>0</v>
      </c>
      <c r="UG26" s="265">
        <v>0</v>
      </c>
      <c r="UH26" s="264">
        <v>0</v>
      </c>
      <c r="UI26" s="264">
        <v>0</v>
      </c>
      <c r="UJ26" s="265">
        <v>0</v>
      </c>
      <c r="UK26" s="264">
        <v>0</v>
      </c>
      <c r="UL26" s="264">
        <v>0</v>
      </c>
      <c r="UM26" s="265">
        <v>0</v>
      </c>
      <c r="UN26" s="264">
        <v>0</v>
      </c>
      <c r="UO26" s="264">
        <v>0</v>
      </c>
      <c r="UP26" s="265">
        <v>0</v>
      </c>
      <c r="UQ26" s="264">
        <v>0</v>
      </c>
      <c r="UR26" s="264">
        <v>0</v>
      </c>
      <c r="US26" s="265">
        <v>0</v>
      </c>
      <c r="UT26" s="264">
        <v>0</v>
      </c>
      <c r="UU26" s="264">
        <v>0</v>
      </c>
      <c r="UV26" s="265">
        <v>0</v>
      </c>
      <c r="UW26" s="264">
        <v>-3.7090000000000001</v>
      </c>
      <c r="UX26" s="264">
        <v>-1.776</v>
      </c>
      <c r="UY26" s="265">
        <v>1.0884009009008999</v>
      </c>
      <c r="UZ26" s="264">
        <v>-234.63300000000001</v>
      </c>
      <c r="VA26" s="264">
        <v>-172.334</v>
      </c>
      <c r="VB26" s="265">
        <v>0.36150150289554001</v>
      </c>
      <c r="VC26" s="264">
        <v>-483.47699999999998</v>
      </c>
      <c r="VD26" s="264">
        <v>-201.17599999999999</v>
      </c>
      <c r="VE26" s="265">
        <v>1.4032538672605099</v>
      </c>
      <c r="VF26" s="264">
        <v>0</v>
      </c>
      <c r="VG26" s="264">
        <v>0</v>
      </c>
      <c r="VH26" s="265">
        <v>0</v>
      </c>
      <c r="VI26" s="264">
        <v>0</v>
      </c>
      <c r="VJ26" s="264">
        <v>0</v>
      </c>
      <c r="VK26" s="265">
        <v>0</v>
      </c>
      <c r="VL26" s="264">
        <v>0</v>
      </c>
      <c r="VM26" s="264">
        <v>0</v>
      </c>
      <c r="VN26" s="266">
        <v>0</v>
      </c>
    </row>
    <row r="27" spans="1:586">
      <c r="A27" s="270" t="s">
        <v>92</v>
      </c>
      <c r="B27" s="264">
        <v>-187956.546</v>
      </c>
      <c r="C27" s="264">
        <v>-175009.291</v>
      </c>
      <c r="D27" s="265">
        <v>7.3980386561305497E-2</v>
      </c>
      <c r="E27" s="264">
        <v>-1117073.8389999999</v>
      </c>
      <c r="F27" s="264">
        <v>-980581.78</v>
      </c>
      <c r="G27" s="265">
        <v>0.13919497769987099</v>
      </c>
      <c r="H27" s="264">
        <v>-1562551.9890000001</v>
      </c>
      <c r="I27" s="264">
        <v>-1248365.0090000001</v>
      </c>
      <c r="J27" s="265">
        <v>0.251678778029575</v>
      </c>
      <c r="K27" s="264">
        <v>0</v>
      </c>
      <c r="L27" s="264">
        <v>0</v>
      </c>
      <c r="M27" s="265">
        <v>0</v>
      </c>
      <c r="N27" s="264">
        <v>0</v>
      </c>
      <c r="O27" s="264">
        <v>0</v>
      </c>
      <c r="P27" s="265">
        <v>0</v>
      </c>
      <c r="Q27" s="264">
        <v>0</v>
      </c>
      <c r="R27" s="264">
        <v>0</v>
      </c>
      <c r="S27" s="265">
        <v>0</v>
      </c>
      <c r="T27" s="264">
        <v>0</v>
      </c>
      <c r="U27" s="264">
        <v>0</v>
      </c>
      <c r="V27" s="265">
        <v>0</v>
      </c>
      <c r="W27" s="264">
        <v>0</v>
      </c>
      <c r="X27" s="264">
        <v>0</v>
      </c>
      <c r="Y27" s="265">
        <v>0</v>
      </c>
      <c r="Z27" s="264">
        <v>0</v>
      </c>
      <c r="AA27" s="264">
        <v>0</v>
      </c>
      <c r="AB27" s="265">
        <v>0</v>
      </c>
      <c r="AC27" s="264">
        <v>187956.546</v>
      </c>
      <c r="AD27" s="264">
        <v>175009.291</v>
      </c>
      <c r="AE27" s="265">
        <v>7.3980386561305497E-2</v>
      </c>
      <c r="AF27" s="264">
        <v>1117073.8389999999</v>
      </c>
      <c r="AG27" s="264">
        <v>980581.78</v>
      </c>
      <c r="AH27" s="265">
        <v>0.13919497769987099</v>
      </c>
      <c r="AI27" s="264">
        <v>1562551.9890000001</v>
      </c>
      <c r="AJ27" s="264">
        <v>1248365.0090000001</v>
      </c>
      <c r="AK27" s="265">
        <v>0.251678778029575</v>
      </c>
      <c r="AL27" s="264">
        <v>0</v>
      </c>
      <c r="AM27" s="264">
        <v>0</v>
      </c>
      <c r="AN27" s="265">
        <v>0</v>
      </c>
      <c r="AO27" s="264">
        <v>0</v>
      </c>
      <c r="AP27" s="264">
        <v>0</v>
      </c>
      <c r="AQ27" s="265">
        <v>0</v>
      </c>
      <c r="AR27" s="264">
        <v>0</v>
      </c>
      <c r="AS27" s="264">
        <v>0</v>
      </c>
      <c r="AT27" s="266">
        <v>0</v>
      </c>
      <c r="AU27" s="264">
        <v>-162009.15900000001</v>
      </c>
      <c r="AV27" s="264">
        <v>-130854.702</v>
      </c>
      <c r="AW27" s="265">
        <v>0.23808435252101201</v>
      </c>
      <c r="AX27" s="264">
        <v>-1279082.9979999999</v>
      </c>
      <c r="AY27" s="264">
        <v>-1111436.4820000001</v>
      </c>
      <c r="AZ27" s="265">
        <v>0.15083769402487501</v>
      </c>
      <c r="BA27" s="264">
        <v>-1593706.446</v>
      </c>
      <c r="BB27" s="264">
        <v>-1308572.375</v>
      </c>
      <c r="BC27" s="265">
        <v>0.21789705823493299</v>
      </c>
      <c r="BD27" s="264">
        <v>0</v>
      </c>
      <c r="BE27" s="264">
        <v>0</v>
      </c>
      <c r="BF27" s="265">
        <v>0</v>
      </c>
      <c r="BG27" s="264">
        <v>0</v>
      </c>
      <c r="BH27" s="264">
        <v>0</v>
      </c>
      <c r="BI27" s="265">
        <v>0</v>
      </c>
      <c r="BJ27" s="264">
        <v>0</v>
      </c>
      <c r="BK27" s="264">
        <v>0</v>
      </c>
      <c r="BL27" s="265">
        <v>0</v>
      </c>
      <c r="BM27" s="264">
        <v>0</v>
      </c>
      <c r="BN27" s="264">
        <v>0</v>
      </c>
      <c r="BO27" s="265">
        <v>0</v>
      </c>
      <c r="BP27" s="264">
        <v>0</v>
      </c>
      <c r="BQ27" s="264">
        <v>0</v>
      </c>
      <c r="BR27" s="265">
        <v>0</v>
      </c>
      <c r="BS27" s="264">
        <v>0</v>
      </c>
      <c r="BT27" s="264">
        <v>0</v>
      </c>
      <c r="BU27" s="265">
        <v>0</v>
      </c>
      <c r="BV27" s="264">
        <v>162009.15900000001</v>
      </c>
      <c r="BW27" s="264">
        <v>130854.702</v>
      </c>
      <c r="BX27" s="265">
        <v>0.23808435252101201</v>
      </c>
      <c r="BY27" s="264">
        <v>1279082.9979999999</v>
      </c>
      <c r="BZ27" s="264">
        <v>1111436.4820000001</v>
      </c>
      <c r="CA27" s="265">
        <v>0.15083769402487501</v>
      </c>
      <c r="CB27" s="264">
        <v>1593706.446</v>
      </c>
      <c r="CC27" s="264">
        <v>1308572.375</v>
      </c>
      <c r="CD27" s="265">
        <v>0.21789705823493299</v>
      </c>
      <c r="CE27" s="264">
        <v>0</v>
      </c>
      <c r="CF27" s="264">
        <v>0</v>
      </c>
      <c r="CG27" s="265">
        <v>0</v>
      </c>
      <c r="CH27" s="264">
        <v>0</v>
      </c>
      <c r="CI27" s="264">
        <v>0</v>
      </c>
      <c r="CJ27" s="265">
        <v>0</v>
      </c>
      <c r="CK27" s="264">
        <v>0</v>
      </c>
      <c r="CL27" s="264">
        <v>0</v>
      </c>
      <c r="CM27" s="266">
        <v>0</v>
      </c>
      <c r="CN27" s="264">
        <v>-144544.43599999999</v>
      </c>
      <c r="CO27" s="264">
        <v>-131447.49</v>
      </c>
      <c r="CP27" s="265">
        <v>9.9636333869897398E-2</v>
      </c>
      <c r="CQ27" s="264">
        <v>-1423627.4339999999</v>
      </c>
      <c r="CR27" s="264">
        <v>-1242883.9720000001</v>
      </c>
      <c r="CS27" s="265">
        <v>0.14542263483304399</v>
      </c>
      <c r="CT27" s="264">
        <v>-1606803.392</v>
      </c>
      <c r="CU27" s="264">
        <v>-1378654.48</v>
      </c>
      <c r="CV27" s="265">
        <v>0.165486650433254</v>
      </c>
      <c r="CW27" s="264">
        <v>0</v>
      </c>
      <c r="CX27" s="264">
        <v>0</v>
      </c>
      <c r="CY27" s="265">
        <v>0</v>
      </c>
      <c r="CZ27" s="264">
        <v>0</v>
      </c>
      <c r="DA27" s="264">
        <v>0</v>
      </c>
      <c r="DB27" s="265">
        <v>0</v>
      </c>
      <c r="DC27" s="264">
        <v>0</v>
      </c>
      <c r="DD27" s="264">
        <v>0</v>
      </c>
      <c r="DE27" s="265">
        <v>0</v>
      </c>
      <c r="DF27" s="264">
        <v>0</v>
      </c>
      <c r="DG27" s="264">
        <v>0</v>
      </c>
      <c r="DH27" s="265">
        <v>0</v>
      </c>
      <c r="DI27" s="264">
        <v>0</v>
      </c>
      <c r="DJ27" s="264">
        <v>0</v>
      </c>
      <c r="DK27" s="265">
        <v>0</v>
      </c>
      <c r="DL27" s="264">
        <v>0</v>
      </c>
      <c r="DM27" s="264">
        <v>0</v>
      </c>
      <c r="DN27" s="265">
        <v>0</v>
      </c>
      <c r="DO27" s="264">
        <v>144544.43599999999</v>
      </c>
      <c r="DP27" s="264">
        <v>131447.49</v>
      </c>
      <c r="DQ27" s="265">
        <v>9.9636333869897398E-2</v>
      </c>
      <c r="DR27" s="264">
        <v>1423627.4339999999</v>
      </c>
      <c r="DS27" s="264">
        <v>1242883.9720000001</v>
      </c>
      <c r="DT27" s="265">
        <v>0.14542263483304399</v>
      </c>
      <c r="DU27" s="264">
        <v>1606803.392</v>
      </c>
      <c r="DV27" s="264">
        <v>1378654.48</v>
      </c>
      <c r="DW27" s="265">
        <v>0.165486650433254</v>
      </c>
      <c r="DX27" s="264">
        <v>0</v>
      </c>
      <c r="DY27" s="264">
        <v>0</v>
      </c>
      <c r="DZ27" s="265">
        <v>0</v>
      </c>
      <c r="EA27" s="264">
        <v>0</v>
      </c>
      <c r="EB27" s="264">
        <v>0</v>
      </c>
      <c r="EC27" s="265">
        <v>0</v>
      </c>
      <c r="ED27" s="264">
        <v>0</v>
      </c>
      <c r="EE27" s="264">
        <v>0</v>
      </c>
      <c r="EF27" s="266">
        <v>0</v>
      </c>
      <c r="EG27" s="264">
        <v>-78195.680999999997</v>
      </c>
      <c r="EH27" s="264">
        <v>-70735.69</v>
      </c>
      <c r="EI27" s="265">
        <v>0.10546289998726199</v>
      </c>
      <c r="EJ27" s="264">
        <v>-1501823.115</v>
      </c>
      <c r="EK27" s="264">
        <v>-1313619.662</v>
      </c>
      <c r="EL27" s="265">
        <v>0.14327088612046099</v>
      </c>
      <c r="EM27" s="264">
        <v>-1614263.3829999999</v>
      </c>
      <c r="EN27" s="264">
        <v>-1393398.4839999999</v>
      </c>
      <c r="EO27" s="265">
        <v>0.15850806609604401</v>
      </c>
      <c r="EP27" s="264">
        <v>0</v>
      </c>
      <c r="EQ27" s="264">
        <v>0</v>
      </c>
      <c r="ER27" s="265">
        <v>0</v>
      </c>
      <c r="ES27" s="264">
        <v>0</v>
      </c>
      <c r="ET27" s="264">
        <v>0</v>
      </c>
      <c r="EU27" s="265">
        <v>0</v>
      </c>
      <c r="EV27" s="264">
        <v>0</v>
      </c>
      <c r="EW27" s="264">
        <v>0</v>
      </c>
      <c r="EX27" s="265">
        <v>0</v>
      </c>
      <c r="EY27" s="264">
        <v>0</v>
      </c>
      <c r="EZ27" s="264">
        <v>0</v>
      </c>
      <c r="FA27" s="265">
        <v>0</v>
      </c>
      <c r="FB27" s="264">
        <v>0</v>
      </c>
      <c r="FC27" s="264">
        <v>0</v>
      </c>
      <c r="FD27" s="265">
        <v>0</v>
      </c>
      <c r="FE27" s="264">
        <v>0</v>
      </c>
      <c r="FF27" s="264">
        <v>0</v>
      </c>
      <c r="FG27" s="265">
        <v>0</v>
      </c>
      <c r="FH27" s="264">
        <v>78195.680999999997</v>
      </c>
      <c r="FI27" s="264">
        <v>70735.69</v>
      </c>
      <c r="FJ27" s="265">
        <v>0.10546289998726199</v>
      </c>
      <c r="FK27" s="264">
        <v>1501823.115</v>
      </c>
      <c r="FL27" s="264">
        <v>1313619.662</v>
      </c>
      <c r="FM27" s="265">
        <v>0.14327088612046099</v>
      </c>
      <c r="FN27" s="264">
        <v>1614263.3829999999</v>
      </c>
      <c r="FO27" s="264">
        <v>1393398.4839999999</v>
      </c>
      <c r="FP27" s="265">
        <v>0.15850806609604401</v>
      </c>
      <c r="FQ27" s="264">
        <v>0</v>
      </c>
      <c r="FR27" s="264">
        <v>0</v>
      </c>
      <c r="FS27" s="265">
        <v>0</v>
      </c>
      <c r="FT27" s="264">
        <v>0</v>
      </c>
      <c r="FU27" s="264">
        <v>0</v>
      </c>
      <c r="FV27" s="265">
        <v>0</v>
      </c>
      <c r="FW27" s="264">
        <v>0</v>
      </c>
      <c r="FX27" s="264">
        <v>0</v>
      </c>
      <c r="FY27" s="266">
        <v>0</v>
      </c>
      <c r="FZ27" s="264">
        <v>-77984.769</v>
      </c>
      <c r="GA27" s="264">
        <v>-112440.268</v>
      </c>
      <c r="GB27" s="265">
        <v>-0.30643380359072098</v>
      </c>
      <c r="GC27" s="264">
        <v>-1579807.8840000001</v>
      </c>
      <c r="GD27" s="264">
        <v>-1426059.93</v>
      </c>
      <c r="GE27" s="265">
        <v>0.107813108527634</v>
      </c>
      <c r="GF27" s="264">
        <v>-1579807.8840000001</v>
      </c>
      <c r="GG27" s="264">
        <v>-1426059.93</v>
      </c>
      <c r="GH27" s="265">
        <v>0.107813108527634</v>
      </c>
      <c r="GI27" s="264">
        <v>0</v>
      </c>
      <c r="GJ27" s="264">
        <v>0</v>
      </c>
      <c r="GK27" s="265">
        <v>0</v>
      </c>
      <c r="GL27" s="264">
        <v>0</v>
      </c>
      <c r="GM27" s="264">
        <v>0</v>
      </c>
      <c r="GN27" s="265">
        <v>0</v>
      </c>
      <c r="GO27" s="264">
        <v>0</v>
      </c>
      <c r="GP27" s="264">
        <v>0</v>
      </c>
      <c r="GQ27" s="265">
        <v>0</v>
      </c>
      <c r="GR27" s="264">
        <v>0</v>
      </c>
      <c r="GS27" s="264">
        <v>0</v>
      </c>
      <c r="GT27" s="265">
        <v>0</v>
      </c>
      <c r="GU27" s="264">
        <v>0</v>
      </c>
      <c r="GV27" s="264">
        <v>0</v>
      </c>
      <c r="GW27" s="265">
        <v>0</v>
      </c>
      <c r="GX27" s="264">
        <v>0</v>
      </c>
      <c r="GY27" s="264">
        <v>0</v>
      </c>
      <c r="GZ27" s="265">
        <v>0</v>
      </c>
      <c r="HA27" s="264">
        <v>77984.769</v>
      </c>
      <c r="HB27" s="264">
        <v>112440.268</v>
      </c>
      <c r="HC27" s="265">
        <v>-0.30643380359072098</v>
      </c>
      <c r="HD27" s="264">
        <v>1579807.8840000001</v>
      </c>
      <c r="HE27" s="264">
        <v>1426059.93</v>
      </c>
      <c r="HF27" s="265">
        <v>0.107813108527634</v>
      </c>
      <c r="HG27" s="264">
        <v>1579807.8840000001</v>
      </c>
      <c r="HH27" s="264">
        <v>1426059.93</v>
      </c>
      <c r="HI27" s="265">
        <v>0.107813108527634</v>
      </c>
      <c r="HJ27" s="264">
        <v>0</v>
      </c>
      <c r="HK27" s="264">
        <v>0</v>
      </c>
      <c r="HL27" s="265">
        <v>0</v>
      </c>
      <c r="HM27" s="264">
        <v>0</v>
      </c>
      <c r="HN27" s="264">
        <v>0</v>
      </c>
      <c r="HO27" s="265">
        <v>0</v>
      </c>
      <c r="HP27" s="264">
        <v>0</v>
      </c>
      <c r="HQ27" s="264">
        <v>0</v>
      </c>
      <c r="HR27" s="266">
        <v>0</v>
      </c>
      <c r="HS27" s="264">
        <v>-85443.509000000005</v>
      </c>
      <c r="HT27" s="264">
        <v>-122760.274</v>
      </c>
      <c r="HU27" s="265">
        <v>-0.30398078942052498</v>
      </c>
      <c r="HV27" s="264">
        <v>-85443.509000000005</v>
      </c>
      <c r="HW27" s="264">
        <v>-122760.274</v>
      </c>
      <c r="HX27" s="265">
        <v>-0.30398078942052498</v>
      </c>
      <c r="HY27" s="264">
        <v>-1542491.1189999999</v>
      </c>
      <c r="HZ27" s="264">
        <v>-1424870.0730000001</v>
      </c>
      <c r="IA27" s="265">
        <v>8.2548611433991295E-2</v>
      </c>
      <c r="IB27" s="264">
        <v>0</v>
      </c>
      <c r="IC27" s="264">
        <v>0</v>
      </c>
      <c r="ID27" s="265">
        <v>0</v>
      </c>
      <c r="IE27" s="264">
        <v>0</v>
      </c>
      <c r="IF27" s="264">
        <v>0</v>
      </c>
      <c r="IG27" s="265">
        <v>0</v>
      </c>
      <c r="IH27" s="264">
        <v>0</v>
      </c>
      <c r="II27" s="264">
        <v>0</v>
      </c>
      <c r="IJ27" s="265">
        <v>0</v>
      </c>
      <c r="IK27" s="264">
        <v>0</v>
      </c>
      <c r="IL27" s="264">
        <v>0</v>
      </c>
      <c r="IM27" s="265">
        <v>0</v>
      </c>
      <c r="IN27" s="264">
        <v>0</v>
      </c>
      <c r="IO27" s="264">
        <v>0</v>
      </c>
      <c r="IP27" s="265">
        <v>0</v>
      </c>
      <c r="IQ27" s="264">
        <v>0</v>
      </c>
      <c r="IR27" s="264">
        <v>0</v>
      </c>
      <c r="IS27" s="265">
        <v>0</v>
      </c>
      <c r="IT27" s="264">
        <v>85443.509000000005</v>
      </c>
      <c r="IU27" s="264">
        <v>122760.274</v>
      </c>
      <c r="IV27" s="265">
        <v>-0.30398078942052498</v>
      </c>
      <c r="IW27" s="264">
        <v>85443.509000000005</v>
      </c>
      <c r="IX27" s="264">
        <v>122760.274</v>
      </c>
      <c r="IY27" s="265">
        <v>-0.30398078942052498</v>
      </c>
      <c r="IZ27" s="264">
        <v>1542491.1189999999</v>
      </c>
      <c r="JA27" s="264">
        <v>1424870.0730000001</v>
      </c>
      <c r="JB27" s="265">
        <v>8.2548611433991295E-2</v>
      </c>
      <c r="JC27" s="264">
        <v>0</v>
      </c>
      <c r="JD27" s="264">
        <v>0</v>
      </c>
      <c r="JE27" s="265">
        <v>0</v>
      </c>
      <c r="JF27" s="264">
        <v>0</v>
      </c>
      <c r="JG27" s="264">
        <v>0</v>
      </c>
      <c r="JH27" s="265">
        <v>0</v>
      </c>
      <c r="JI27" s="264">
        <v>0</v>
      </c>
      <c r="JJ27" s="264">
        <v>0</v>
      </c>
      <c r="JK27" s="266">
        <v>0</v>
      </c>
      <c r="JL27" s="264">
        <v>-90795.297000000006</v>
      </c>
      <c r="JM27" s="264">
        <v>-114744.08199999999</v>
      </c>
      <c r="JN27" s="265">
        <v>-0.20871477275838901</v>
      </c>
      <c r="JO27" s="264">
        <v>-176238.80600000001</v>
      </c>
      <c r="JP27" s="264">
        <v>-237504.356</v>
      </c>
      <c r="JQ27" s="265">
        <v>-0.25795547935129198</v>
      </c>
      <c r="JR27" s="264">
        <v>-1518542.334</v>
      </c>
      <c r="JS27" s="264">
        <v>-1449879.8929999999</v>
      </c>
      <c r="JT27" s="265">
        <v>4.7357330308187201E-2</v>
      </c>
      <c r="JU27" s="264">
        <v>0</v>
      </c>
      <c r="JV27" s="264">
        <v>0</v>
      </c>
      <c r="JW27" s="265">
        <v>0</v>
      </c>
      <c r="JX27" s="264">
        <v>0</v>
      </c>
      <c r="JY27" s="264">
        <v>0</v>
      </c>
      <c r="JZ27" s="265">
        <v>0</v>
      </c>
      <c r="KA27" s="264">
        <v>0</v>
      </c>
      <c r="KB27" s="264">
        <v>0</v>
      </c>
      <c r="KC27" s="265">
        <v>0</v>
      </c>
      <c r="KD27" s="264">
        <v>0</v>
      </c>
      <c r="KE27" s="264">
        <v>0</v>
      </c>
      <c r="KF27" s="265">
        <v>0</v>
      </c>
      <c r="KG27" s="264">
        <v>0</v>
      </c>
      <c r="KH27" s="264">
        <v>0</v>
      </c>
      <c r="KI27" s="265">
        <v>0</v>
      </c>
      <c r="KJ27" s="264">
        <v>0</v>
      </c>
      <c r="KK27" s="264">
        <v>0</v>
      </c>
      <c r="KL27" s="265">
        <v>0</v>
      </c>
      <c r="KM27" s="264">
        <v>90795.297000000006</v>
      </c>
      <c r="KN27" s="264">
        <v>114744.08199999999</v>
      </c>
      <c r="KO27" s="265">
        <v>-0.20871477275838901</v>
      </c>
      <c r="KP27" s="264">
        <v>176238.80600000001</v>
      </c>
      <c r="KQ27" s="264">
        <v>237504.356</v>
      </c>
      <c r="KR27" s="265">
        <v>-0.25795547935129198</v>
      </c>
      <c r="KS27" s="264">
        <v>1518542.334</v>
      </c>
      <c r="KT27" s="264">
        <v>1449879.8929999999</v>
      </c>
      <c r="KU27" s="265">
        <v>4.7357330308187201E-2</v>
      </c>
      <c r="KV27" s="264">
        <v>0</v>
      </c>
      <c r="KW27" s="264">
        <v>0</v>
      </c>
      <c r="KX27" s="265">
        <v>0</v>
      </c>
      <c r="KY27" s="264">
        <v>0</v>
      </c>
      <c r="KZ27" s="264">
        <v>0</v>
      </c>
      <c r="LA27" s="265">
        <v>0</v>
      </c>
      <c r="LB27" s="264">
        <v>0</v>
      </c>
      <c r="LC27" s="264">
        <v>0</v>
      </c>
      <c r="LD27" s="266">
        <v>0</v>
      </c>
      <c r="LE27" s="264">
        <v>-113220.591</v>
      </c>
      <c r="LF27" s="264">
        <v>-110667.727</v>
      </c>
      <c r="LG27" s="265">
        <v>2.3067827172415001E-2</v>
      </c>
      <c r="LH27" s="264">
        <v>-289459.397</v>
      </c>
      <c r="LI27" s="264">
        <v>-348172.08299999998</v>
      </c>
      <c r="LJ27" s="265">
        <v>-0.168631228253875</v>
      </c>
      <c r="LK27" s="264">
        <v>-1521095.1980000001</v>
      </c>
      <c r="LL27" s="264">
        <v>-1478353.3119999999</v>
      </c>
      <c r="LM27" s="265">
        <v>2.89118207758986E-2</v>
      </c>
      <c r="LN27" s="264">
        <v>0</v>
      </c>
      <c r="LO27" s="264">
        <v>0</v>
      </c>
      <c r="LP27" s="265">
        <v>0</v>
      </c>
      <c r="LQ27" s="264">
        <v>0</v>
      </c>
      <c r="LR27" s="264">
        <v>0</v>
      </c>
      <c r="LS27" s="265">
        <v>0</v>
      </c>
      <c r="LT27" s="264">
        <v>0</v>
      </c>
      <c r="LU27" s="264">
        <v>0</v>
      </c>
      <c r="LV27" s="265">
        <v>0</v>
      </c>
      <c r="LW27" s="264">
        <v>0</v>
      </c>
      <c r="LX27" s="264">
        <v>0</v>
      </c>
      <c r="LY27" s="265">
        <v>0</v>
      </c>
      <c r="LZ27" s="264">
        <v>0</v>
      </c>
      <c r="MA27" s="264">
        <v>0</v>
      </c>
      <c r="MB27" s="265">
        <v>0</v>
      </c>
      <c r="MC27" s="264">
        <v>0</v>
      </c>
      <c r="MD27" s="264">
        <v>0</v>
      </c>
      <c r="ME27" s="265">
        <v>0</v>
      </c>
      <c r="MF27" s="264">
        <v>113220.591</v>
      </c>
      <c r="MG27" s="264">
        <v>110667.727</v>
      </c>
      <c r="MH27" s="265">
        <v>2.3067827172415001E-2</v>
      </c>
      <c r="MI27" s="264">
        <v>289459.397</v>
      </c>
      <c r="MJ27" s="264">
        <v>348172.08299999998</v>
      </c>
      <c r="MK27" s="265">
        <v>-0.168631228253875</v>
      </c>
      <c r="ML27" s="264">
        <v>1521095.1980000001</v>
      </c>
      <c r="MM27" s="264">
        <v>1478353.3119999999</v>
      </c>
      <c r="MN27" s="265">
        <v>2.89118207758986E-2</v>
      </c>
      <c r="MO27" s="264">
        <v>0</v>
      </c>
      <c r="MP27" s="264">
        <v>0</v>
      </c>
      <c r="MQ27" s="265">
        <v>0</v>
      </c>
      <c r="MR27" s="264">
        <v>0</v>
      </c>
      <c r="MS27" s="264">
        <v>0</v>
      </c>
      <c r="MT27" s="265">
        <v>0</v>
      </c>
      <c r="MU27" s="264">
        <v>0</v>
      </c>
      <c r="MV27" s="264">
        <v>0</v>
      </c>
      <c r="MW27" s="266">
        <v>0</v>
      </c>
      <c r="MX27" s="264">
        <v>-85306.027000000002</v>
      </c>
      <c r="MY27" s="264">
        <v>-109362.35</v>
      </c>
      <c r="MZ27" s="265">
        <v>-0.21996896555350201</v>
      </c>
      <c r="NA27" s="264">
        <v>-374765.424</v>
      </c>
      <c r="NB27" s="264">
        <v>-457534.43300000002</v>
      </c>
      <c r="NC27" s="265">
        <v>-0.180902251350337</v>
      </c>
      <c r="ND27" s="264">
        <v>-1497038.875</v>
      </c>
      <c r="NE27" s="264">
        <v>-1489682.2479999999</v>
      </c>
      <c r="NF27" s="265">
        <v>4.93838669949707E-3</v>
      </c>
      <c r="NG27" s="264">
        <v>0</v>
      </c>
      <c r="NH27" s="264">
        <v>0</v>
      </c>
      <c r="NI27" s="265">
        <v>0</v>
      </c>
      <c r="NJ27" s="264">
        <v>0</v>
      </c>
      <c r="NK27" s="264">
        <v>0</v>
      </c>
      <c r="NL27" s="265">
        <v>0</v>
      </c>
      <c r="NM27" s="264">
        <v>0</v>
      </c>
      <c r="NN27" s="264">
        <v>0</v>
      </c>
      <c r="NO27" s="265">
        <v>0</v>
      </c>
      <c r="NP27" s="264">
        <v>0</v>
      </c>
      <c r="NQ27" s="264">
        <v>0</v>
      </c>
      <c r="NR27" s="265">
        <v>0</v>
      </c>
      <c r="NS27" s="264">
        <v>0</v>
      </c>
      <c r="NT27" s="264">
        <v>0</v>
      </c>
      <c r="NU27" s="265">
        <v>0</v>
      </c>
      <c r="NV27" s="264">
        <v>0</v>
      </c>
      <c r="NW27" s="264">
        <v>0</v>
      </c>
      <c r="NX27" s="265">
        <v>0</v>
      </c>
      <c r="NY27" s="264">
        <v>85306.769</v>
      </c>
      <c r="NZ27" s="264">
        <v>109362.35</v>
      </c>
      <c r="OA27" s="265">
        <v>-0.21996218076879301</v>
      </c>
      <c r="OB27" s="264">
        <v>374766.16600000003</v>
      </c>
      <c r="OC27" s="264">
        <v>457534.43300000002</v>
      </c>
      <c r="OD27" s="265">
        <v>-0.18090062961447101</v>
      </c>
      <c r="OE27" s="264">
        <v>1497039.6170000001</v>
      </c>
      <c r="OF27" s="264">
        <v>1489682.2479999999</v>
      </c>
      <c r="OG27" s="265">
        <v>4.9388847922957699E-3</v>
      </c>
      <c r="OH27" s="264">
        <v>0</v>
      </c>
      <c r="OI27" s="264">
        <v>0</v>
      </c>
      <c r="OJ27" s="265">
        <v>0</v>
      </c>
      <c r="OK27" s="264">
        <v>0</v>
      </c>
      <c r="OL27" s="264">
        <v>0</v>
      </c>
      <c r="OM27" s="265">
        <v>0</v>
      </c>
      <c r="ON27" s="264">
        <v>0</v>
      </c>
      <c r="OO27" s="264">
        <v>0</v>
      </c>
      <c r="OP27" s="266">
        <v>0</v>
      </c>
      <c r="OQ27" s="264">
        <v>-110447.626</v>
      </c>
      <c r="OR27" s="264">
        <v>-117764.88400000001</v>
      </c>
      <c r="OS27" s="265">
        <v>-6.2134464463956901E-2</v>
      </c>
      <c r="OT27" s="264">
        <v>-485213.05</v>
      </c>
      <c r="OU27" s="264">
        <v>-575299.31700000004</v>
      </c>
      <c r="OV27" s="265">
        <v>-0.15659025543393801</v>
      </c>
      <c r="OW27" s="264">
        <v>-1489721.6170000001</v>
      </c>
      <c r="OX27" s="264">
        <v>-1488684.716</v>
      </c>
      <c r="OY27" s="265">
        <v>6.9652155950533103E-4</v>
      </c>
      <c r="OZ27" s="264">
        <v>0</v>
      </c>
      <c r="PA27" s="264">
        <v>0</v>
      </c>
      <c r="PB27" s="265">
        <v>0</v>
      </c>
      <c r="PC27" s="264">
        <v>0</v>
      </c>
      <c r="PD27" s="264">
        <v>0</v>
      </c>
      <c r="PE27" s="265">
        <v>0</v>
      </c>
      <c r="PF27" s="264">
        <v>0</v>
      </c>
      <c r="PG27" s="264">
        <v>0</v>
      </c>
      <c r="PH27" s="265">
        <v>0</v>
      </c>
      <c r="PI27" s="264">
        <v>0</v>
      </c>
      <c r="PJ27" s="264">
        <v>0</v>
      </c>
      <c r="PK27" s="265">
        <v>0</v>
      </c>
      <c r="PL27" s="264">
        <v>0</v>
      </c>
      <c r="PM27" s="264">
        <v>0</v>
      </c>
      <c r="PN27" s="265">
        <v>0</v>
      </c>
      <c r="PO27" s="264">
        <v>0</v>
      </c>
      <c r="PP27" s="264">
        <v>0</v>
      </c>
      <c r="PQ27" s="265">
        <v>0</v>
      </c>
      <c r="PR27" s="264">
        <v>110447.626</v>
      </c>
      <c r="PS27" s="264">
        <v>117764.88400000001</v>
      </c>
      <c r="PT27" s="265">
        <v>-6.2134464463956901E-2</v>
      </c>
      <c r="PU27" s="264">
        <v>485213.79200000002</v>
      </c>
      <c r="PV27" s="264">
        <v>575299.31700000004</v>
      </c>
      <c r="PW27" s="265">
        <v>-0.15658896567054301</v>
      </c>
      <c r="PX27" s="264">
        <v>1489722.3589999999</v>
      </c>
      <c r="PY27" s="264">
        <v>1488684.716</v>
      </c>
      <c r="PZ27" s="265">
        <v>6.9701998606394198E-4</v>
      </c>
      <c r="QA27" s="264">
        <v>0</v>
      </c>
      <c r="QB27" s="264">
        <v>0</v>
      </c>
      <c r="QC27" s="265">
        <v>0</v>
      </c>
      <c r="QD27" s="264">
        <v>0</v>
      </c>
      <c r="QE27" s="264">
        <v>0</v>
      </c>
      <c r="QF27" s="265">
        <v>0</v>
      </c>
      <c r="QG27" s="264">
        <v>0</v>
      </c>
      <c r="QH27" s="264">
        <v>0</v>
      </c>
      <c r="QI27" s="266">
        <v>0</v>
      </c>
      <c r="QJ27" s="264">
        <v>-171035.32399999999</v>
      </c>
      <c r="QK27" s="264">
        <v>-145363.58900000001</v>
      </c>
      <c r="QL27" s="265">
        <v>0.17660361288960699</v>
      </c>
      <c r="QM27" s="264">
        <v>-656248.37399999995</v>
      </c>
      <c r="QN27" s="264">
        <v>-720662.90599999996</v>
      </c>
      <c r="QO27" s="265">
        <v>-8.9382333215302201E-2</v>
      </c>
      <c r="QP27" s="264">
        <v>-1515393.352</v>
      </c>
      <c r="QQ27" s="264">
        <v>-1509698.1710000001</v>
      </c>
      <c r="QR27" s="265">
        <v>3.7723970985720102E-3</v>
      </c>
      <c r="QS27" s="264">
        <v>0</v>
      </c>
      <c r="QT27" s="264">
        <v>0</v>
      </c>
      <c r="QU27" s="265">
        <v>0</v>
      </c>
      <c r="QV27" s="264">
        <v>0</v>
      </c>
      <c r="QW27" s="264">
        <v>0</v>
      </c>
      <c r="QX27" s="265">
        <v>0</v>
      </c>
      <c r="QY27" s="264">
        <v>0</v>
      </c>
      <c r="QZ27" s="264">
        <v>0</v>
      </c>
      <c r="RA27" s="265">
        <v>0</v>
      </c>
      <c r="RB27" s="264">
        <v>0</v>
      </c>
      <c r="RC27" s="264">
        <v>0</v>
      </c>
      <c r="RD27" s="265">
        <v>0</v>
      </c>
      <c r="RE27" s="264">
        <v>0</v>
      </c>
      <c r="RF27" s="264">
        <v>0</v>
      </c>
      <c r="RG27" s="265">
        <v>0</v>
      </c>
      <c r="RH27" s="264">
        <v>0</v>
      </c>
      <c r="RI27" s="264">
        <v>0</v>
      </c>
      <c r="RJ27" s="265">
        <v>0</v>
      </c>
      <c r="RK27" s="264">
        <v>171035.32399999999</v>
      </c>
      <c r="RL27" s="264">
        <v>145363.58900000001</v>
      </c>
      <c r="RM27" s="265">
        <v>0.17660361288960699</v>
      </c>
      <c r="RN27" s="264">
        <v>656249.11600000004</v>
      </c>
      <c r="RO27" s="264">
        <v>720662.90599999996</v>
      </c>
      <c r="RP27" s="265">
        <v>-8.9381303607709101E-2</v>
      </c>
      <c r="RQ27" s="264">
        <v>1515394.094</v>
      </c>
      <c r="RR27" s="264">
        <v>1509698.1710000001</v>
      </c>
      <c r="RS27" s="265">
        <v>3.7728885875426802E-3</v>
      </c>
      <c r="RT27" s="264">
        <v>0</v>
      </c>
      <c r="RU27" s="264">
        <v>0</v>
      </c>
      <c r="RV27" s="265">
        <v>0</v>
      </c>
      <c r="RW27" s="264">
        <v>0</v>
      </c>
      <c r="RX27" s="264">
        <v>0</v>
      </c>
      <c r="RY27" s="265">
        <v>0</v>
      </c>
      <c r="RZ27" s="264">
        <v>0</v>
      </c>
      <c r="SA27" s="264">
        <v>0</v>
      </c>
      <c r="SB27" s="266">
        <v>0</v>
      </c>
      <c r="SC27" s="264">
        <v>-188427.815</v>
      </c>
      <c r="SD27" s="264">
        <v>-208454.38699999999</v>
      </c>
      <c r="SE27" s="265">
        <v>-9.6071722395556905E-2</v>
      </c>
      <c r="SF27" s="264">
        <v>-844676.18900000001</v>
      </c>
      <c r="SG27" s="264">
        <v>-929117.29299999995</v>
      </c>
      <c r="SH27" s="265">
        <v>-9.0883147516661197E-2</v>
      </c>
      <c r="SI27" s="264">
        <v>-1495366.78</v>
      </c>
      <c r="SJ27" s="264">
        <v>-1549604.7339999999</v>
      </c>
      <c r="SK27" s="265">
        <v>-3.5001154042679797E-2</v>
      </c>
      <c r="SL27" s="264">
        <v>0</v>
      </c>
      <c r="SM27" s="264">
        <v>0</v>
      </c>
      <c r="SN27" s="265">
        <v>0</v>
      </c>
      <c r="SO27" s="264">
        <v>0</v>
      </c>
      <c r="SP27" s="264">
        <v>0</v>
      </c>
      <c r="SQ27" s="265">
        <v>0</v>
      </c>
      <c r="SR27" s="264">
        <v>0</v>
      </c>
      <c r="SS27" s="264">
        <v>0</v>
      </c>
      <c r="ST27" s="265">
        <v>0</v>
      </c>
      <c r="SU27" s="264">
        <v>0</v>
      </c>
      <c r="SV27" s="264">
        <v>0</v>
      </c>
      <c r="SW27" s="265">
        <v>0</v>
      </c>
      <c r="SX27" s="264">
        <v>0</v>
      </c>
      <c r="SY27" s="264">
        <v>0</v>
      </c>
      <c r="SZ27" s="265">
        <v>0</v>
      </c>
      <c r="TA27" s="264">
        <v>0</v>
      </c>
      <c r="TB27" s="264">
        <v>0</v>
      </c>
      <c r="TC27" s="265">
        <v>0</v>
      </c>
      <c r="TD27" s="264">
        <v>188427.815</v>
      </c>
      <c r="TE27" s="264">
        <v>208454.38699999999</v>
      </c>
      <c r="TF27" s="265">
        <v>-9.6071722395556905E-2</v>
      </c>
      <c r="TG27" s="264">
        <v>844676.93099999998</v>
      </c>
      <c r="TH27" s="264">
        <v>929117.29299999995</v>
      </c>
      <c r="TI27" s="265">
        <v>-9.0882348909202798E-2</v>
      </c>
      <c r="TJ27" s="264">
        <v>1495367.5220000001</v>
      </c>
      <c r="TK27" s="264">
        <v>1549604.7339999999</v>
      </c>
      <c r="TL27" s="265">
        <v>-3.5000675210895303E-2</v>
      </c>
      <c r="TM27" s="264">
        <v>0</v>
      </c>
      <c r="TN27" s="264">
        <v>0</v>
      </c>
      <c r="TO27" s="265">
        <v>0</v>
      </c>
      <c r="TP27" s="264">
        <v>0</v>
      </c>
      <c r="TQ27" s="264">
        <v>0</v>
      </c>
      <c r="TR27" s="265">
        <v>0</v>
      </c>
      <c r="TS27" s="264">
        <v>0</v>
      </c>
      <c r="TT27" s="264">
        <v>0</v>
      </c>
      <c r="TU27" s="266">
        <v>0</v>
      </c>
      <c r="TV27" s="264">
        <v>-208611.20199999999</v>
      </c>
      <c r="TW27" s="264">
        <v>-187956.546</v>
      </c>
      <c r="TX27" s="265">
        <v>0.109890591413613</v>
      </c>
      <c r="TY27" s="264">
        <v>-1053287.3910000001</v>
      </c>
      <c r="TZ27" s="264">
        <v>-1117073.8389999999</v>
      </c>
      <c r="UA27" s="265">
        <v>-5.7101371255011399E-2</v>
      </c>
      <c r="UB27" s="264">
        <v>-1516021.436</v>
      </c>
      <c r="UC27" s="264">
        <v>-1562551.9890000001</v>
      </c>
      <c r="UD27" s="265">
        <v>-2.9778563099061201E-2</v>
      </c>
      <c r="UE27" s="264">
        <v>0</v>
      </c>
      <c r="UF27" s="264">
        <v>0</v>
      </c>
      <c r="UG27" s="265">
        <v>0</v>
      </c>
      <c r="UH27" s="264">
        <v>0</v>
      </c>
      <c r="UI27" s="264">
        <v>0</v>
      </c>
      <c r="UJ27" s="265">
        <v>0</v>
      </c>
      <c r="UK27" s="264">
        <v>0</v>
      </c>
      <c r="UL27" s="264">
        <v>0</v>
      </c>
      <c r="UM27" s="265">
        <v>0</v>
      </c>
      <c r="UN27" s="264">
        <v>0</v>
      </c>
      <c r="UO27" s="264">
        <v>0</v>
      </c>
      <c r="UP27" s="265">
        <v>0</v>
      </c>
      <c r="UQ27" s="264">
        <v>0</v>
      </c>
      <c r="UR27" s="264">
        <v>0</v>
      </c>
      <c r="US27" s="265">
        <v>0</v>
      </c>
      <c r="UT27" s="264">
        <v>0</v>
      </c>
      <c r="UU27" s="264">
        <v>0</v>
      </c>
      <c r="UV27" s="265">
        <v>0</v>
      </c>
      <c r="UW27" s="264">
        <v>208611.20199999999</v>
      </c>
      <c r="UX27" s="264">
        <v>187956.546</v>
      </c>
      <c r="UY27" s="265">
        <v>0.109890591413613</v>
      </c>
      <c r="UZ27" s="264">
        <v>1053288.1329999999</v>
      </c>
      <c r="VA27" s="264">
        <v>1117073.8389999999</v>
      </c>
      <c r="VB27" s="265">
        <v>-5.7100707019601099E-2</v>
      </c>
      <c r="VC27" s="264">
        <v>1516022.1780000001</v>
      </c>
      <c r="VD27" s="264">
        <v>1562551.9890000001</v>
      </c>
      <c r="VE27" s="265">
        <v>-2.9778088234861302E-2</v>
      </c>
      <c r="VF27" s="264">
        <v>0</v>
      </c>
      <c r="VG27" s="264">
        <v>0</v>
      </c>
      <c r="VH27" s="265">
        <v>0</v>
      </c>
      <c r="VI27" s="264">
        <v>0</v>
      </c>
      <c r="VJ27" s="264">
        <v>0</v>
      </c>
      <c r="VK27" s="265">
        <v>0</v>
      </c>
      <c r="VL27" s="264">
        <v>0</v>
      </c>
      <c r="VM27" s="264">
        <v>0</v>
      </c>
      <c r="VN27" s="266">
        <v>0</v>
      </c>
    </row>
    <row r="28" spans="1:586" ht="20.399999999999999">
      <c r="A28" s="270" t="s">
        <v>116</v>
      </c>
      <c r="B28" s="264">
        <v>-399773.61300000001</v>
      </c>
      <c r="C28" s="264">
        <v>-1244383.07</v>
      </c>
      <c r="D28" s="265">
        <v>-0.678737502431627</v>
      </c>
      <c r="E28" s="264">
        <v>-7221966.0190000003</v>
      </c>
      <c r="F28" s="264">
        <v>-11315427.242000001</v>
      </c>
      <c r="G28" s="265">
        <v>-0.36175931632577801</v>
      </c>
      <c r="H28" s="264">
        <v>-9863294.1239999998</v>
      </c>
      <c r="I28" s="264">
        <v>-19008701.140000001</v>
      </c>
      <c r="J28" s="265">
        <v>-0.48111688161351102</v>
      </c>
      <c r="K28" s="264">
        <v>0</v>
      </c>
      <c r="L28" s="264">
        <v>0</v>
      </c>
      <c r="M28" s="265">
        <v>0</v>
      </c>
      <c r="N28" s="264">
        <v>0</v>
      </c>
      <c r="O28" s="264">
        <v>0</v>
      </c>
      <c r="P28" s="265">
        <v>0</v>
      </c>
      <c r="Q28" s="264">
        <v>0</v>
      </c>
      <c r="R28" s="264">
        <v>0</v>
      </c>
      <c r="S28" s="265">
        <v>0</v>
      </c>
      <c r="T28" s="264">
        <v>0</v>
      </c>
      <c r="U28" s="264">
        <v>0</v>
      </c>
      <c r="V28" s="265">
        <v>0</v>
      </c>
      <c r="W28" s="264">
        <v>0</v>
      </c>
      <c r="X28" s="264">
        <v>0</v>
      </c>
      <c r="Y28" s="265">
        <v>0</v>
      </c>
      <c r="Z28" s="264">
        <v>0</v>
      </c>
      <c r="AA28" s="264">
        <v>0</v>
      </c>
      <c r="AB28" s="265">
        <v>0</v>
      </c>
      <c r="AC28" s="264">
        <v>0</v>
      </c>
      <c r="AD28" s="264">
        <v>0</v>
      </c>
      <c r="AE28" s="265">
        <v>0</v>
      </c>
      <c r="AF28" s="264">
        <v>0</v>
      </c>
      <c r="AG28" s="264">
        <v>0</v>
      </c>
      <c r="AH28" s="265">
        <v>0</v>
      </c>
      <c r="AI28" s="264">
        <v>0</v>
      </c>
      <c r="AJ28" s="264">
        <v>0</v>
      </c>
      <c r="AK28" s="265">
        <v>0</v>
      </c>
      <c r="AL28" s="264">
        <v>0</v>
      </c>
      <c r="AM28" s="264">
        <v>0</v>
      </c>
      <c r="AN28" s="265">
        <v>0</v>
      </c>
      <c r="AO28" s="264">
        <v>0</v>
      </c>
      <c r="AP28" s="264">
        <v>0</v>
      </c>
      <c r="AQ28" s="265">
        <v>0</v>
      </c>
      <c r="AR28" s="264">
        <v>0</v>
      </c>
      <c r="AS28" s="264">
        <v>0</v>
      </c>
      <c r="AT28" s="266">
        <v>0</v>
      </c>
      <c r="AU28" s="264">
        <v>-1131786.2790000001</v>
      </c>
      <c r="AV28" s="264">
        <v>-644560.43900000001</v>
      </c>
      <c r="AW28" s="265">
        <v>0.755904040210572</v>
      </c>
      <c r="AX28" s="264">
        <v>-8353752.2980000004</v>
      </c>
      <c r="AY28" s="264">
        <v>-11959987.681</v>
      </c>
      <c r="AZ28" s="265">
        <v>-0.30152500815105099</v>
      </c>
      <c r="BA28" s="264">
        <v>-10350519.964</v>
      </c>
      <c r="BB28" s="264">
        <v>-16776598.869999999</v>
      </c>
      <c r="BC28" s="265">
        <v>-0.38303824009830401</v>
      </c>
      <c r="BD28" s="264">
        <v>0</v>
      </c>
      <c r="BE28" s="264">
        <v>0</v>
      </c>
      <c r="BF28" s="265">
        <v>0</v>
      </c>
      <c r="BG28" s="264">
        <v>0</v>
      </c>
      <c r="BH28" s="264">
        <v>0</v>
      </c>
      <c r="BI28" s="265">
        <v>0</v>
      </c>
      <c r="BJ28" s="264">
        <v>0</v>
      </c>
      <c r="BK28" s="264">
        <v>0</v>
      </c>
      <c r="BL28" s="265">
        <v>0</v>
      </c>
      <c r="BM28" s="264">
        <v>0</v>
      </c>
      <c r="BN28" s="264">
        <v>0</v>
      </c>
      <c r="BO28" s="265">
        <v>0</v>
      </c>
      <c r="BP28" s="264">
        <v>0</v>
      </c>
      <c r="BQ28" s="264">
        <v>0</v>
      </c>
      <c r="BR28" s="265">
        <v>0</v>
      </c>
      <c r="BS28" s="264">
        <v>0</v>
      </c>
      <c r="BT28" s="264">
        <v>0</v>
      </c>
      <c r="BU28" s="265">
        <v>0</v>
      </c>
      <c r="BV28" s="264">
        <v>0</v>
      </c>
      <c r="BW28" s="264">
        <v>0</v>
      </c>
      <c r="BX28" s="265">
        <v>0</v>
      </c>
      <c r="BY28" s="264">
        <v>0</v>
      </c>
      <c r="BZ28" s="264">
        <v>0</v>
      </c>
      <c r="CA28" s="265">
        <v>0</v>
      </c>
      <c r="CB28" s="264">
        <v>0</v>
      </c>
      <c r="CC28" s="264">
        <v>0</v>
      </c>
      <c r="CD28" s="265">
        <v>0</v>
      </c>
      <c r="CE28" s="264">
        <v>0</v>
      </c>
      <c r="CF28" s="264">
        <v>0</v>
      </c>
      <c r="CG28" s="265">
        <v>0</v>
      </c>
      <c r="CH28" s="264">
        <v>0</v>
      </c>
      <c r="CI28" s="264">
        <v>0</v>
      </c>
      <c r="CJ28" s="265">
        <v>0</v>
      </c>
      <c r="CK28" s="264">
        <v>0</v>
      </c>
      <c r="CL28" s="264">
        <v>0</v>
      </c>
      <c r="CM28" s="266">
        <v>0</v>
      </c>
      <c r="CN28" s="264">
        <v>-889269.18700000003</v>
      </c>
      <c r="CO28" s="264">
        <v>-374740.902</v>
      </c>
      <c r="CP28" s="265">
        <v>1.3730240874533599</v>
      </c>
      <c r="CQ28" s="264">
        <v>-9243021.4849999994</v>
      </c>
      <c r="CR28" s="264">
        <v>-12334728.583000001</v>
      </c>
      <c r="CS28" s="265">
        <v>-0.25065059820295199</v>
      </c>
      <c r="CT28" s="264">
        <v>-10865048.249</v>
      </c>
      <c r="CU28" s="264">
        <v>-15085853.620999999</v>
      </c>
      <c r="CV28" s="265">
        <v>-0.27978565071879702</v>
      </c>
      <c r="CW28" s="264">
        <v>0</v>
      </c>
      <c r="CX28" s="264">
        <v>0</v>
      </c>
      <c r="CY28" s="265">
        <v>0</v>
      </c>
      <c r="CZ28" s="264">
        <v>0</v>
      </c>
      <c r="DA28" s="264">
        <v>0</v>
      </c>
      <c r="DB28" s="265">
        <v>0</v>
      </c>
      <c r="DC28" s="264">
        <v>0</v>
      </c>
      <c r="DD28" s="264">
        <v>0</v>
      </c>
      <c r="DE28" s="265">
        <v>0</v>
      </c>
      <c r="DF28" s="264">
        <v>0</v>
      </c>
      <c r="DG28" s="264">
        <v>0</v>
      </c>
      <c r="DH28" s="265">
        <v>0</v>
      </c>
      <c r="DI28" s="264">
        <v>0</v>
      </c>
      <c r="DJ28" s="264">
        <v>0</v>
      </c>
      <c r="DK28" s="265">
        <v>0</v>
      </c>
      <c r="DL28" s="264">
        <v>0</v>
      </c>
      <c r="DM28" s="264">
        <v>0</v>
      </c>
      <c r="DN28" s="265">
        <v>0</v>
      </c>
      <c r="DO28" s="264">
        <v>0</v>
      </c>
      <c r="DP28" s="264">
        <v>0</v>
      </c>
      <c r="DQ28" s="265">
        <v>0</v>
      </c>
      <c r="DR28" s="264">
        <v>0</v>
      </c>
      <c r="DS28" s="264">
        <v>0</v>
      </c>
      <c r="DT28" s="265">
        <v>0</v>
      </c>
      <c r="DU28" s="264">
        <v>0</v>
      </c>
      <c r="DV28" s="264">
        <v>0</v>
      </c>
      <c r="DW28" s="265">
        <v>0</v>
      </c>
      <c r="DX28" s="264">
        <v>0</v>
      </c>
      <c r="DY28" s="264">
        <v>0</v>
      </c>
      <c r="DZ28" s="265">
        <v>0</v>
      </c>
      <c r="EA28" s="264">
        <v>0</v>
      </c>
      <c r="EB28" s="264">
        <v>0</v>
      </c>
      <c r="EC28" s="265">
        <v>0</v>
      </c>
      <c r="ED28" s="264">
        <v>0</v>
      </c>
      <c r="EE28" s="264">
        <v>0</v>
      </c>
      <c r="EF28" s="266">
        <v>0</v>
      </c>
      <c r="EG28" s="264">
        <v>-389553.408</v>
      </c>
      <c r="EH28" s="264">
        <v>-852042.89099999995</v>
      </c>
      <c r="EI28" s="265">
        <v>-0.54280070626162902</v>
      </c>
      <c r="EJ28" s="264">
        <v>-9632574.8929999992</v>
      </c>
      <c r="EK28" s="264">
        <v>-13186771.473999999</v>
      </c>
      <c r="EL28" s="265">
        <v>-0.26952742663416202</v>
      </c>
      <c r="EM28" s="264">
        <v>-10402558.766000001</v>
      </c>
      <c r="EN28" s="264">
        <v>-14304000.419</v>
      </c>
      <c r="EO28" s="265">
        <v>-0.27275178542484602</v>
      </c>
      <c r="EP28" s="264">
        <v>0</v>
      </c>
      <c r="EQ28" s="264">
        <v>0</v>
      </c>
      <c r="ER28" s="265">
        <v>0</v>
      </c>
      <c r="ES28" s="264">
        <v>0</v>
      </c>
      <c r="ET28" s="264">
        <v>0</v>
      </c>
      <c r="EU28" s="265">
        <v>0</v>
      </c>
      <c r="EV28" s="264">
        <v>0</v>
      </c>
      <c r="EW28" s="264">
        <v>0</v>
      </c>
      <c r="EX28" s="265">
        <v>0</v>
      </c>
      <c r="EY28" s="264">
        <v>0</v>
      </c>
      <c r="EZ28" s="264">
        <v>0</v>
      </c>
      <c r="FA28" s="265">
        <v>0</v>
      </c>
      <c r="FB28" s="264">
        <v>0</v>
      </c>
      <c r="FC28" s="264">
        <v>0</v>
      </c>
      <c r="FD28" s="265">
        <v>0</v>
      </c>
      <c r="FE28" s="264">
        <v>0</v>
      </c>
      <c r="FF28" s="264">
        <v>0</v>
      </c>
      <c r="FG28" s="265">
        <v>0</v>
      </c>
      <c r="FH28" s="264">
        <v>0</v>
      </c>
      <c r="FI28" s="264">
        <v>0</v>
      </c>
      <c r="FJ28" s="265">
        <v>0</v>
      </c>
      <c r="FK28" s="264">
        <v>0</v>
      </c>
      <c r="FL28" s="264">
        <v>0</v>
      </c>
      <c r="FM28" s="265">
        <v>0</v>
      </c>
      <c r="FN28" s="264">
        <v>0</v>
      </c>
      <c r="FO28" s="264">
        <v>0</v>
      </c>
      <c r="FP28" s="265">
        <v>0</v>
      </c>
      <c r="FQ28" s="264">
        <v>0</v>
      </c>
      <c r="FR28" s="264">
        <v>0</v>
      </c>
      <c r="FS28" s="265">
        <v>0</v>
      </c>
      <c r="FT28" s="264">
        <v>0</v>
      </c>
      <c r="FU28" s="264">
        <v>0</v>
      </c>
      <c r="FV28" s="265">
        <v>0</v>
      </c>
      <c r="FW28" s="264">
        <v>0</v>
      </c>
      <c r="FX28" s="264">
        <v>0</v>
      </c>
      <c r="FY28" s="266">
        <v>0</v>
      </c>
      <c r="FZ28" s="264">
        <v>-594419.84199999995</v>
      </c>
      <c r="GA28" s="264">
        <v>-769983.87300000002</v>
      </c>
      <c r="GB28" s="265">
        <v>-0.22801001054212999</v>
      </c>
      <c r="GC28" s="264">
        <v>-10226994.734999999</v>
      </c>
      <c r="GD28" s="264">
        <v>-13956755.346999999</v>
      </c>
      <c r="GE28" s="265">
        <v>-0.26723694148595301</v>
      </c>
      <c r="GF28" s="264">
        <v>-10226994.734999999</v>
      </c>
      <c r="GG28" s="264">
        <v>-13956755.346999999</v>
      </c>
      <c r="GH28" s="265">
        <v>-0.26723694148595301</v>
      </c>
      <c r="GI28" s="264">
        <v>0</v>
      </c>
      <c r="GJ28" s="264">
        <v>0</v>
      </c>
      <c r="GK28" s="265">
        <v>0</v>
      </c>
      <c r="GL28" s="264">
        <v>0</v>
      </c>
      <c r="GM28" s="264">
        <v>0</v>
      </c>
      <c r="GN28" s="265">
        <v>0</v>
      </c>
      <c r="GO28" s="264">
        <v>0</v>
      </c>
      <c r="GP28" s="264">
        <v>0</v>
      </c>
      <c r="GQ28" s="265">
        <v>0</v>
      </c>
      <c r="GR28" s="264">
        <v>0</v>
      </c>
      <c r="GS28" s="264">
        <v>0</v>
      </c>
      <c r="GT28" s="265">
        <v>0</v>
      </c>
      <c r="GU28" s="264">
        <v>0</v>
      </c>
      <c r="GV28" s="264">
        <v>0</v>
      </c>
      <c r="GW28" s="265">
        <v>0</v>
      </c>
      <c r="GX28" s="264">
        <v>0</v>
      </c>
      <c r="GY28" s="264">
        <v>0</v>
      </c>
      <c r="GZ28" s="265">
        <v>0</v>
      </c>
      <c r="HA28" s="264">
        <v>0</v>
      </c>
      <c r="HB28" s="264">
        <v>0</v>
      </c>
      <c r="HC28" s="265">
        <v>0</v>
      </c>
      <c r="HD28" s="264">
        <v>0</v>
      </c>
      <c r="HE28" s="264">
        <v>0</v>
      </c>
      <c r="HF28" s="265">
        <v>0</v>
      </c>
      <c r="HG28" s="264">
        <v>0</v>
      </c>
      <c r="HH28" s="264">
        <v>0</v>
      </c>
      <c r="HI28" s="265">
        <v>0</v>
      </c>
      <c r="HJ28" s="264">
        <v>0</v>
      </c>
      <c r="HK28" s="264">
        <v>0</v>
      </c>
      <c r="HL28" s="265">
        <v>0</v>
      </c>
      <c r="HM28" s="264">
        <v>0</v>
      </c>
      <c r="HN28" s="264">
        <v>0</v>
      </c>
      <c r="HO28" s="265">
        <v>0</v>
      </c>
      <c r="HP28" s="264">
        <v>0</v>
      </c>
      <c r="HQ28" s="264">
        <v>0</v>
      </c>
      <c r="HR28" s="266">
        <v>0</v>
      </c>
      <c r="HS28" s="264">
        <v>-1098011.8430000001</v>
      </c>
      <c r="HT28" s="264">
        <v>-489047.81300000002</v>
      </c>
      <c r="HU28" s="265">
        <v>1.2452034623453101</v>
      </c>
      <c r="HV28" s="264">
        <v>-1098011.8430000001</v>
      </c>
      <c r="HW28" s="264">
        <v>-489047.81300000002</v>
      </c>
      <c r="HX28" s="265">
        <v>1.2452034623453101</v>
      </c>
      <c r="HY28" s="264">
        <v>-10835958.765000001</v>
      </c>
      <c r="HZ28" s="264">
        <v>-13523089.937999999</v>
      </c>
      <c r="IA28" s="265">
        <v>-0.19870689208751999</v>
      </c>
      <c r="IB28" s="264">
        <v>0</v>
      </c>
      <c r="IC28" s="264">
        <v>0</v>
      </c>
      <c r="ID28" s="265">
        <v>0</v>
      </c>
      <c r="IE28" s="264">
        <v>0</v>
      </c>
      <c r="IF28" s="264">
        <v>0</v>
      </c>
      <c r="IG28" s="265">
        <v>0</v>
      </c>
      <c r="IH28" s="264">
        <v>0</v>
      </c>
      <c r="II28" s="264">
        <v>0</v>
      </c>
      <c r="IJ28" s="265">
        <v>0</v>
      </c>
      <c r="IK28" s="264">
        <v>0</v>
      </c>
      <c r="IL28" s="264">
        <v>0</v>
      </c>
      <c r="IM28" s="265">
        <v>0</v>
      </c>
      <c r="IN28" s="264">
        <v>0</v>
      </c>
      <c r="IO28" s="264">
        <v>0</v>
      </c>
      <c r="IP28" s="265">
        <v>0</v>
      </c>
      <c r="IQ28" s="264">
        <v>0</v>
      </c>
      <c r="IR28" s="264">
        <v>0</v>
      </c>
      <c r="IS28" s="265">
        <v>0</v>
      </c>
      <c r="IT28" s="264">
        <v>0</v>
      </c>
      <c r="IU28" s="264">
        <v>0</v>
      </c>
      <c r="IV28" s="265">
        <v>0</v>
      </c>
      <c r="IW28" s="264">
        <v>0</v>
      </c>
      <c r="IX28" s="264">
        <v>0</v>
      </c>
      <c r="IY28" s="265">
        <v>0</v>
      </c>
      <c r="IZ28" s="264">
        <v>0</v>
      </c>
      <c r="JA28" s="264">
        <v>0</v>
      </c>
      <c r="JB28" s="265">
        <v>0</v>
      </c>
      <c r="JC28" s="264">
        <v>0</v>
      </c>
      <c r="JD28" s="264">
        <v>0</v>
      </c>
      <c r="JE28" s="265">
        <v>0</v>
      </c>
      <c r="JF28" s="264">
        <v>0</v>
      </c>
      <c r="JG28" s="264">
        <v>0</v>
      </c>
      <c r="JH28" s="265">
        <v>0</v>
      </c>
      <c r="JI28" s="264">
        <v>0</v>
      </c>
      <c r="JJ28" s="264">
        <v>0</v>
      </c>
      <c r="JK28" s="266">
        <v>0</v>
      </c>
      <c r="JL28" s="264">
        <v>-1182137.9099999999</v>
      </c>
      <c r="JM28" s="264">
        <v>-1120620.263</v>
      </c>
      <c r="JN28" s="265">
        <v>5.4896068749740103E-2</v>
      </c>
      <c r="JO28" s="264">
        <v>-2280149.753</v>
      </c>
      <c r="JP28" s="264">
        <v>-1609668.0759999999</v>
      </c>
      <c r="JQ28" s="265">
        <v>0.41653412091400699</v>
      </c>
      <c r="JR28" s="264">
        <v>-10897476.412</v>
      </c>
      <c r="JS28" s="264">
        <v>-13720867.313999999</v>
      </c>
      <c r="JT28" s="265">
        <v>-0.20577350085728</v>
      </c>
      <c r="JU28" s="264">
        <v>0</v>
      </c>
      <c r="JV28" s="264">
        <v>0</v>
      </c>
      <c r="JW28" s="265">
        <v>0</v>
      </c>
      <c r="JX28" s="264">
        <v>0</v>
      </c>
      <c r="JY28" s="264">
        <v>0</v>
      </c>
      <c r="JZ28" s="265">
        <v>0</v>
      </c>
      <c r="KA28" s="264">
        <v>0</v>
      </c>
      <c r="KB28" s="264">
        <v>0</v>
      </c>
      <c r="KC28" s="265">
        <v>0</v>
      </c>
      <c r="KD28" s="264">
        <v>0</v>
      </c>
      <c r="KE28" s="264">
        <v>0</v>
      </c>
      <c r="KF28" s="265">
        <v>0</v>
      </c>
      <c r="KG28" s="264">
        <v>0</v>
      </c>
      <c r="KH28" s="264">
        <v>0</v>
      </c>
      <c r="KI28" s="265">
        <v>0</v>
      </c>
      <c r="KJ28" s="264">
        <v>0</v>
      </c>
      <c r="KK28" s="264">
        <v>0</v>
      </c>
      <c r="KL28" s="265">
        <v>0</v>
      </c>
      <c r="KM28" s="264">
        <v>0</v>
      </c>
      <c r="KN28" s="264">
        <v>0</v>
      </c>
      <c r="KO28" s="265">
        <v>0</v>
      </c>
      <c r="KP28" s="264">
        <v>0</v>
      </c>
      <c r="KQ28" s="264">
        <v>0</v>
      </c>
      <c r="KR28" s="265">
        <v>0</v>
      </c>
      <c r="KS28" s="264">
        <v>0</v>
      </c>
      <c r="KT28" s="264">
        <v>0</v>
      </c>
      <c r="KU28" s="265">
        <v>0</v>
      </c>
      <c r="KV28" s="264">
        <v>0</v>
      </c>
      <c r="KW28" s="264">
        <v>0</v>
      </c>
      <c r="KX28" s="265">
        <v>0</v>
      </c>
      <c r="KY28" s="264">
        <v>0</v>
      </c>
      <c r="KZ28" s="264">
        <v>0</v>
      </c>
      <c r="LA28" s="265">
        <v>0</v>
      </c>
      <c r="LB28" s="264">
        <v>0</v>
      </c>
      <c r="LC28" s="264">
        <v>0</v>
      </c>
      <c r="LD28" s="266">
        <v>0</v>
      </c>
      <c r="LE28" s="264">
        <v>-1536783.1680000001</v>
      </c>
      <c r="LF28" s="264">
        <v>-833065.56799999997</v>
      </c>
      <c r="LG28" s="265">
        <v>0.84473254811078702</v>
      </c>
      <c r="LH28" s="264">
        <v>-3816932.9210000001</v>
      </c>
      <c r="LI28" s="264">
        <v>-2442733.6439999999</v>
      </c>
      <c r="LJ28" s="265">
        <v>0.56256615631237505</v>
      </c>
      <c r="LK28" s="264">
        <v>-11601194.012</v>
      </c>
      <c r="LL28" s="264">
        <v>-11947087.023</v>
      </c>
      <c r="LM28" s="265">
        <v>-2.89520793088811E-2</v>
      </c>
      <c r="LN28" s="264">
        <v>0</v>
      </c>
      <c r="LO28" s="264">
        <v>0</v>
      </c>
      <c r="LP28" s="265">
        <v>0</v>
      </c>
      <c r="LQ28" s="264">
        <v>0</v>
      </c>
      <c r="LR28" s="264">
        <v>0</v>
      </c>
      <c r="LS28" s="265">
        <v>0</v>
      </c>
      <c r="LT28" s="264">
        <v>0</v>
      </c>
      <c r="LU28" s="264">
        <v>0</v>
      </c>
      <c r="LV28" s="265">
        <v>0</v>
      </c>
      <c r="LW28" s="264">
        <v>0</v>
      </c>
      <c r="LX28" s="264">
        <v>0</v>
      </c>
      <c r="LY28" s="265">
        <v>0</v>
      </c>
      <c r="LZ28" s="264">
        <v>0</v>
      </c>
      <c r="MA28" s="264">
        <v>0</v>
      </c>
      <c r="MB28" s="265">
        <v>0</v>
      </c>
      <c r="MC28" s="264">
        <v>0</v>
      </c>
      <c r="MD28" s="264">
        <v>0</v>
      </c>
      <c r="ME28" s="265">
        <v>0</v>
      </c>
      <c r="MF28" s="264">
        <v>0</v>
      </c>
      <c r="MG28" s="264">
        <v>0</v>
      </c>
      <c r="MH28" s="265">
        <v>0</v>
      </c>
      <c r="MI28" s="264">
        <v>0</v>
      </c>
      <c r="MJ28" s="264">
        <v>0</v>
      </c>
      <c r="MK28" s="265">
        <v>0</v>
      </c>
      <c r="ML28" s="264">
        <v>0</v>
      </c>
      <c r="MM28" s="264">
        <v>0</v>
      </c>
      <c r="MN28" s="265">
        <v>0</v>
      </c>
      <c r="MO28" s="264">
        <v>0</v>
      </c>
      <c r="MP28" s="264">
        <v>0</v>
      </c>
      <c r="MQ28" s="265">
        <v>0</v>
      </c>
      <c r="MR28" s="264">
        <v>0</v>
      </c>
      <c r="MS28" s="264">
        <v>0</v>
      </c>
      <c r="MT28" s="265">
        <v>0</v>
      </c>
      <c r="MU28" s="264">
        <v>0</v>
      </c>
      <c r="MV28" s="264">
        <v>0</v>
      </c>
      <c r="MW28" s="266">
        <v>0</v>
      </c>
      <c r="MX28" s="264">
        <v>-1081116.7790000001</v>
      </c>
      <c r="MY28" s="264">
        <v>-1190910.17</v>
      </c>
      <c r="MZ28" s="265">
        <v>-9.2192840203891999E-2</v>
      </c>
      <c r="NA28" s="264">
        <v>-4898049.7</v>
      </c>
      <c r="NB28" s="264">
        <v>-3633643.8139999998</v>
      </c>
      <c r="NC28" s="265">
        <v>0.34797188462126999</v>
      </c>
      <c r="ND28" s="264">
        <v>-11491400.620999999</v>
      </c>
      <c r="NE28" s="264">
        <v>-10776956.441</v>
      </c>
      <c r="NF28" s="265">
        <v>6.62936872679524E-2</v>
      </c>
      <c r="NG28" s="264">
        <v>0</v>
      </c>
      <c r="NH28" s="264">
        <v>0</v>
      </c>
      <c r="NI28" s="265">
        <v>0</v>
      </c>
      <c r="NJ28" s="264">
        <v>0</v>
      </c>
      <c r="NK28" s="264">
        <v>0</v>
      </c>
      <c r="NL28" s="265">
        <v>0</v>
      </c>
      <c r="NM28" s="264">
        <v>0</v>
      </c>
      <c r="NN28" s="264">
        <v>0</v>
      </c>
      <c r="NO28" s="265">
        <v>0</v>
      </c>
      <c r="NP28" s="264">
        <v>0</v>
      </c>
      <c r="NQ28" s="264">
        <v>0</v>
      </c>
      <c r="NR28" s="265">
        <v>0</v>
      </c>
      <c r="NS28" s="264">
        <v>0</v>
      </c>
      <c r="NT28" s="264">
        <v>0</v>
      </c>
      <c r="NU28" s="265">
        <v>0</v>
      </c>
      <c r="NV28" s="264">
        <v>0</v>
      </c>
      <c r="NW28" s="264">
        <v>0</v>
      </c>
      <c r="NX28" s="265">
        <v>0</v>
      </c>
      <c r="NY28" s="264">
        <v>0</v>
      </c>
      <c r="NZ28" s="264">
        <v>0</v>
      </c>
      <c r="OA28" s="265">
        <v>0</v>
      </c>
      <c r="OB28" s="264">
        <v>0</v>
      </c>
      <c r="OC28" s="264">
        <v>0</v>
      </c>
      <c r="OD28" s="265">
        <v>0</v>
      </c>
      <c r="OE28" s="264">
        <v>0</v>
      </c>
      <c r="OF28" s="264">
        <v>0</v>
      </c>
      <c r="OG28" s="265">
        <v>0</v>
      </c>
      <c r="OH28" s="264">
        <v>0</v>
      </c>
      <c r="OI28" s="264">
        <v>0</v>
      </c>
      <c r="OJ28" s="265">
        <v>0</v>
      </c>
      <c r="OK28" s="264">
        <v>0</v>
      </c>
      <c r="OL28" s="264">
        <v>0</v>
      </c>
      <c r="OM28" s="265">
        <v>0</v>
      </c>
      <c r="ON28" s="264">
        <v>0</v>
      </c>
      <c r="OO28" s="264">
        <v>0</v>
      </c>
      <c r="OP28" s="266">
        <v>0</v>
      </c>
      <c r="OQ28" s="264">
        <v>-1001584.058</v>
      </c>
      <c r="OR28" s="264">
        <v>-992779.26599999995</v>
      </c>
      <c r="OS28" s="265">
        <v>8.86883147295707E-3</v>
      </c>
      <c r="OT28" s="264">
        <v>-5899633.7580000004</v>
      </c>
      <c r="OU28" s="264">
        <v>-4626423.08</v>
      </c>
      <c r="OV28" s="265">
        <v>0.27520411687034901</v>
      </c>
      <c r="OW28" s="264">
        <v>-11500205.413000001</v>
      </c>
      <c r="OX28" s="264">
        <v>-10094844.739</v>
      </c>
      <c r="OY28" s="265">
        <v>0.13921567991735301</v>
      </c>
      <c r="OZ28" s="264">
        <v>0</v>
      </c>
      <c r="PA28" s="264">
        <v>0</v>
      </c>
      <c r="PB28" s="265">
        <v>0</v>
      </c>
      <c r="PC28" s="264">
        <v>0</v>
      </c>
      <c r="PD28" s="264">
        <v>0</v>
      </c>
      <c r="PE28" s="265">
        <v>0</v>
      </c>
      <c r="PF28" s="264">
        <v>0</v>
      </c>
      <c r="PG28" s="264">
        <v>0</v>
      </c>
      <c r="PH28" s="265">
        <v>0</v>
      </c>
      <c r="PI28" s="264">
        <v>0</v>
      </c>
      <c r="PJ28" s="264">
        <v>0</v>
      </c>
      <c r="PK28" s="265">
        <v>0</v>
      </c>
      <c r="PL28" s="264">
        <v>0</v>
      </c>
      <c r="PM28" s="264">
        <v>0</v>
      </c>
      <c r="PN28" s="265">
        <v>0</v>
      </c>
      <c r="PO28" s="264">
        <v>0</v>
      </c>
      <c r="PP28" s="264">
        <v>0</v>
      </c>
      <c r="PQ28" s="265">
        <v>0</v>
      </c>
      <c r="PR28" s="264">
        <v>0</v>
      </c>
      <c r="PS28" s="264">
        <v>0</v>
      </c>
      <c r="PT28" s="265">
        <v>0</v>
      </c>
      <c r="PU28" s="264">
        <v>0</v>
      </c>
      <c r="PV28" s="264">
        <v>0</v>
      </c>
      <c r="PW28" s="265">
        <v>0</v>
      </c>
      <c r="PX28" s="264">
        <v>0</v>
      </c>
      <c r="PY28" s="264">
        <v>0</v>
      </c>
      <c r="PZ28" s="265">
        <v>0</v>
      </c>
      <c r="QA28" s="264">
        <v>0</v>
      </c>
      <c r="QB28" s="264">
        <v>0</v>
      </c>
      <c r="QC28" s="265">
        <v>0</v>
      </c>
      <c r="QD28" s="264">
        <v>0</v>
      </c>
      <c r="QE28" s="264">
        <v>0</v>
      </c>
      <c r="QF28" s="265">
        <v>0</v>
      </c>
      <c r="QG28" s="264">
        <v>0</v>
      </c>
      <c r="QH28" s="264">
        <v>0</v>
      </c>
      <c r="QI28" s="266">
        <v>0</v>
      </c>
      <c r="QJ28" s="264">
        <v>-1002527.289</v>
      </c>
      <c r="QK28" s="264">
        <v>-1232915.2309999999</v>
      </c>
      <c r="QL28" s="265">
        <v>-0.186864381432887</v>
      </c>
      <c r="QM28" s="264">
        <v>-6902161.0470000003</v>
      </c>
      <c r="QN28" s="264">
        <v>-5859338.3109999998</v>
      </c>
      <c r="QO28" s="265">
        <v>0.17797619469117601</v>
      </c>
      <c r="QP28" s="264">
        <v>-11269817.471000001</v>
      </c>
      <c r="QQ28" s="264">
        <v>-10256650.551000001</v>
      </c>
      <c r="QR28" s="265">
        <v>9.8781460376576702E-2</v>
      </c>
      <c r="QS28" s="264">
        <v>0</v>
      </c>
      <c r="QT28" s="264">
        <v>0</v>
      </c>
      <c r="QU28" s="265">
        <v>0</v>
      </c>
      <c r="QV28" s="264">
        <v>0</v>
      </c>
      <c r="QW28" s="264">
        <v>0</v>
      </c>
      <c r="QX28" s="265">
        <v>0</v>
      </c>
      <c r="QY28" s="264">
        <v>0</v>
      </c>
      <c r="QZ28" s="264">
        <v>0</v>
      </c>
      <c r="RA28" s="265">
        <v>0</v>
      </c>
      <c r="RB28" s="264">
        <v>0</v>
      </c>
      <c r="RC28" s="264">
        <v>0</v>
      </c>
      <c r="RD28" s="265">
        <v>0</v>
      </c>
      <c r="RE28" s="264">
        <v>0</v>
      </c>
      <c r="RF28" s="264">
        <v>0</v>
      </c>
      <c r="RG28" s="265">
        <v>0</v>
      </c>
      <c r="RH28" s="264">
        <v>0</v>
      </c>
      <c r="RI28" s="264">
        <v>0</v>
      </c>
      <c r="RJ28" s="265">
        <v>0</v>
      </c>
      <c r="RK28" s="264">
        <v>0</v>
      </c>
      <c r="RL28" s="264">
        <v>0</v>
      </c>
      <c r="RM28" s="265">
        <v>0</v>
      </c>
      <c r="RN28" s="264">
        <v>0</v>
      </c>
      <c r="RO28" s="264">
        <v>0</v>
      </c>
      <c r="RP28" s="265">
        <v>0</v>
      </c>
      <c r="RQ28" s="264">
        <v>0</v>
      </c>
      <c r="RR28" s="264">
        <v>0</v>
      </c>
      <c r="RS28" s="265">
        <v>0</v>
      </c>
      <c r="RT28" s="264">
        <v>0</v>
      </c>
      <c r="RU28" s="264">
        <v>0</v>
      </c>
      <c r="RV28" s="265">
        <v>0</v>
      </c>
      <c r="RW28" s="264">
        <v>0</v>
      </c>
      <c r="RX28" s="264">
        <v>0</v>
      </c>
      <c r="RY28" s="265">
        <v>0</v>
      </c>
      <c r="RZ28" s="264">
        <v>0</v>
      </c>
      <c r="SA28" s="264">
        <v>0</v>
      </c>
      <c r="SB28" s="266">
        <v>0</v>
      </c>
      <c r="SC28" s="264">
        <v>-1419665.4539999999</v>
      </c>
      <c r="SD28" s="264">
        <v>-962854.09499999997</v>
      </c>
      <c r="SE28" s="265">
        <v>0.47443466395601702</v>
      </c>
      <c r="SF28" s="264">
        <v>-8321826.5010000002</v>
      </c>
      <c r="SG28" s="264">
        <v>-6822192.4060000004</v>
      </c>
      <c r="SH28" s="265">
        <v>0.21981703325768101</v>
      </c>
      <c r="SI28" s="264">
        <v>-11726628.83</v>
      </c>
      <c r="SJ28" s="264">
        <v>-10707903.581</v>
      </c>
      <c r="SK28" s="265">
        <v>9.5137693507776497E-2</v>
      </c>
      <c r="SL28" s="264">
        <v>0</v>
      </c>
      <c r="SM28" s="264">
        <v>0</v>
      </c>
      <c r="SN28" s="265">
        <v>0</v>
      </c>
      <c r="SO28" s="264">
        <v>0</v>
      </c>
      <c r="SP28" s="264">
        <v>0</v>
      </c>
      <c r="SQ28" s="265">
        <v>0</v>
      </c>
      <c r="SR28" s="264">
        <v>0</v>
      </c>
      <c r="SS28" s="264">
        <v>0</v>
      </c>
      <c r="ST28" s="265">
        <v>0</v>
      </c>
      <c r="SU28" s="264">
        <v>0</v>
      </c>
      <c r="SV28" s="264">
        <v>0</v>
      </c>
      <c r="SW28" s="265">
        <v>0</v>
      </c>
      <c r="SX28" s="264">
        <v>0</v>
      </c>
      <c r="SY28" s="264">
        <v>0</v>
      </c>
      <c r="SZ28" s="265">
        <v>0</v>
      </c>
      <c r="TA28" s="264">
        <v>0</v>
      </c>
      <c r="TB28" s="264">
        <v>0</v>
      </c>
      <c r="TC28" s="265">
        <v>0</v>
      </c>
      <c r="TD28" s="264">
        <v>0</v>
      </c>
      <c r="TE28" s="264">
        <v>0</v>
      </c>
      <c r="TF28" s="265">
        <v>0</v>
      </c>
      <c r="TG28" s="264">
        <v>0</v>
      </c>
      <c r="TH28" s="264">
        <v>0</v>
      </c>
      <c r="TI28" s="265">
        <v>0</v>
      </c>
      <c r="TJ28" s="264">
        <v>0</v>
      </c>
      <c r="TK28" s="264">
        <v>0</v>
      </c>
      <c r="TL28" s="265">
        <v>0</v>
      </c>
      <c r="TM28" s="264">
        <v>0</v>
      </c>
      <c r="TN28" s="264">
        <v>0</v>
      </c>
      <c r="TO28" s="265">
        <v>0</v>
      </c>
      <c r="TP28" s="264">
        <v>0</v>
      </c>
      <c r="TQ28" s="264">
        <v>0</v>
      </c>
      <c r="TR28" s="265">
        <v>0</v>
      </c>
      <c r="TS28" s="264">
        <v>0</v>
      </c>
      <c r="TT28" s="264">
        <v>0</v>
      </c>
      <c r="TU28" s="266">
        <v>0</v>
      </c>
      <c r="TV28" s="264">
        <v>-941573.77500000002</v>
      </c>
      <c r="TW28" s="264">
        <v>-399773.61300000001</v>
      </c>
      <c r="TX28" s="265">
        <v>1.3552674423261599</v>
      </c>
      <c r="TY28" s="264">
        <v>-9263400.2760000005</v>
      </c>
      <c r="TZ28" s="264">
        <v>-7221966.0190000003</v>
      </c>
      <c r="UA28" s="265">
        <v>0.28267015541602802</v>
      </c>
      <c r="UB28" s="264">
        <v>-12268428.992000001</v>
      </c>
      <c r="UC28" s="264">
        <v>-9863294.1239999998</v>
      </c>
      <c r="UD28" s="265">
        <v>0.24384701883194099</v>
      </c>
      <c r="UE28" s="264">
        <v>0</v>
      </c>
      <c r="UF28" s="264">
        <v>0</v>
      </c>
      <c r="UG28" s="265">
        <v>0</v>
      </c>
      <c r="UH28" s="264">
        <v>0</v>
      </c>
      <c r="UI28" s="264">
        <v>0</v>
      </c>
      <c r="UJ28" s="265">
        <v>0</v>
      </c>
      <c r="UK28" s="264">
        <v>0</v>
      </c>
      <c r="UL28" s="264">
        <v>0</v>
      </c>
      <c r="UM28" s="265">
        <v>0</v>
      </c>
      <c r="UN28" s="264">
        <v>0</v>
      </c>
      <c r="UO28" s="264">
        <v>0</v>
      </c>
      <c r="UP28" s="265">
        <v>0</v>
      </c>
      <c r="UQ28" s="264">
        <v>0</v>
      </c>
      <c r="UR28" s="264">
        <v>0</v>
      </c>
      <c r="US28" s="265">
        <v>0</v>
      </c>
      <c r="UT28" s="264">
        <v>0</v>
      </c>
      <c r="UU28" s="264">
        <v>0</v>
      </c>
      <c r="UV28" s="265">
        <v>0</v>
      </c>
      <c r="UW28" s="264">
        <v>0</v>
      </c>
      <c r="UX28" s="264">
        <v>0</v>
      </c>
      <c r="UY28" s="265">
        <v>0</v>
      </c>
      <c r="UZ28" s="264">
        <v>0</v>
      </c>
      <c r="VA28" s="264">
        <v>0</v>
      </c>
      <c r="VB28" s="265">
        <v>0</v>
      </c>
      <c r="VC28" s="264">
        <v>0</v>
      </c>
      <c r="VD28" s="264">
        <v>0</v>
      </c>
      <c r="VE28" s="265">
        <v>0</v>
      </c>
      <c r="VF28" s="264">
        <v>0</v>
      </c>
      <c r="VG28" s="264">
        <v>0</v>
      </c>
      <c r="VH28" s="265">
        <v>0</v>
      </c>
      <c r="VI28" s="264">
        <v>0</v>
      </c>
      <c r="VJ28" s="264">
        <v>0</v>
      </c>
      <c r="VK28" s="265">
        <v>0</v>
      </c>
      <c r="VL28" s="264">
        <v>0</v>
      </c>
      <c r="VM28" s="264">
        <v>0</v>
      </c>
      <c r="VN28" s="266">
        <v>0</v>
      </c>
    </row>
    <row r="29" spans="1:586">
      <c r="A29" s="271" t="s">
        <v>117</v>
      </c>
      <c r="B29" s="267">
        <v>20890420.749155998</v>
      </c>
      <c r="C29" s="267">
        <v>20271704.266336001</v>
      </c>
      <c r="D29" s="268">
        <v>3.0521187300836201E-2</v>
      </c>
      <c r="E29" s="267">
        <v>156819497.560422</v>
      </c>
      <c r="F29" s="267">
        <v>155248978.70612299</v>
      </c>
      <c r="G29" s="268">
        <v>1.01161300215179E-2</v>
      </c>
      <c r="H29" s="267">
        <v>232947526.28793499</v>
      </c>
      <c r="I29" s="267">
        <v>229650178.79405001</v>
      </c>
      <c r="J29" s="268">
        <v>1.43581316208863E-2</v>
      </c>
      <c r="K29" s="267">
        <v>18083.274000000001</v>
      </c>
      <c r="L29" s="267">
        <v>17061.02</v>
      </c>
      <c r="M29" s="268">
        <v>5.9917519585581502E-2</v>
      </c>
      <c r="N29" s="267">
        <v>124998.173</v>
      </c>
      <c r="O29" s="267">
        <v>124769.315</v>
      </c>
      <c r="P29" s="268">
        <v>1.8342490699736001E-3</v>
      </c>
      <c r="Q29" s="267">
        <v>186458.742</v>
      </c>
      <c r="R29" s="267">
        <v>187607.992</v>
      </c>
      <c r="S29" s="268">
        <v>-6.1258051309455901E-3</v>
      </c>
      <c r="T29" s="267">
        <v>22526.546999999999</v>
      </c>
      <c r="U29" s="267">
        <v>21793.304</v>
      </c>
      <c r="V29" s="268">
        <v>3.3645334365087702E-2</v>
      </c>
      <c r="W29" s="267">
        <v>136172.576</v>
      </c>
      <c r="X29" s="267">
        <v>136713.11900000001</v>
      </c>
      <c r="Y29" s="268">
        <v>-3.95384878901034E-3</v>
      </c>
      <c r="Z29" s="267">
        <v>201507.61799999999</v>
      </c>
      <c r="AA29" s="267">
        <v>199281.99100000001</v>
      </c>
      <c r="AB29" s="268">
        <v>1.11682294462824E-2</v>
      </c>
      <c r="AC29" s="267">
        <v>733537.48699999996</v>
      </c>
      <c r="AD29" s="267">
        <v>707967.32200000004</v>
      </c>
      <c r="AE29" s="268">
        <v>3.6117719286484301E-2</v>
      </c>
      <c r="AF29" s="267">
        <v>4164307.0589999999</v>
      </c>
      <c r="AG29" s="267">
        <v>4179448.5860000001</v>
      </c>
      <c r="AH29" s="268">
        <v>-3.6228527970696401E-3</v>
      </c>
      <c r="AI29" s="267">
        <v>6032024.8890000004</v>
      </c>
      <c r="AJ29" s="267">
        <v>6002446.5959999999</v>
      </c>
      <c r="AK29" s="268">
        <v>4.9277061489743897E-3</v>
      </c>
      <c r="AL29" s="267">
        <v>790665.451</v>
      </c>
      <c r="AM29" s="267">
        <v>811040.03700000001</v>
      </c>
      <c r="AN29" s="268">
        <v>-2.5121553894385602E-2</v>
      </c>
      <c r="AO29" s="267">
        <v>5867434.6550000003</v>
      </c>
      <c r="AP29" s="267">
        <v>5806709.9239999996</v>
      </c>
      <c r="AQ29" s="268">
        <v>1.0457682886657599E-2</v>
      </c>
      <c r="AR29" s="267">
        <v>8913311.2469999995</v>
      </c>
      <c r="AS29" s="267">
        <v>8688598.8469999991</v>
      </c>
      <c r="AT29" s="269">
        <v>2.5862904244634201E-2</v>
      </c>
      <c r="AU29" s="267">
        <v>18611148.493471999</v>
      </c>
      <c r="AV29" s="267">
        <v>18408553.120976001</v>
      </c>
      <c r="AW29" s="268">
        <v>1.1005502233912501E-2</v>
      </c>
      <c r="AX29" s="267">
        <v>175430646.05389401</v>
      </c>
      <c r="AY29" s="267">
        <v>173657531.827099</v>
      </c>
      <c r="AZ29" s="268">
        <v>1.0210407853547101E-2</v>
      </c>
      <c r="BA29" s="267">
        <v>233150121.660431</v>
      </c>
      <c r="BB29" s="267">
        <v>229098870.71657601</v>
      </c>
      <c r="BC29" s="268">
        <v>1.7683417343715001E-2</v>
      </c>
      <c r="BD29" s="267">
        <v>16327.003000000001</v>
      </c>
      <c r="BE29" s="267">
        <v>15704.777</v>
      </c>
      <c r="BF29" s="268">
        <v>3.9620174167388701E-2</v>
      </c>
      <c r="BG29" s="267">
        <v>141325.17600000001</v>
      </c>
      <c r="BH29" s="267">
        <v>140474.092</v>
      </c>
      <c r="BI29" s="268">
        <v>6.0586545738270598E-3</v>
      </c>
      <c r="BJ29" s="267">
        <v>187080.96799999999</v>
      </c>
      <c r="BK29" s="267">
        <v>187494.633</v>
      </c>
      <c r="BL29" s="268">
        <v>-2.20627648579151E-3</v>
      </c>
      <c r="BM29" s="267">
        <v>18380.280999999999</v>
      </c>
      <c r="BN29" s="267">
        <v>17210.027999999998</v>
      </c>
      <c r="BO29" s="268">
        <v>6.7998320514063099E-2</v>
      </c>
      <c r="BP29" s="267">
        <v>154552.85699999999</v>
      </c>
      <c r="BQ29" s="267">
        <v>153923.147</v>
      </c>
      <c r="BR29" s="268">
        <v>4.0910676027174804E-3</v>
      </c>
      <c r="BS29" s="267">
        <v>202677.87100000001</v>
      </c>
      <c r="BT29" s="267">
        <v>199210.47</v>
      </c>
      <c r="BU29" s="268">
        <v>1.7405716677441799E-2</v>
      </c>
      <c r="BV29" s="267">
        <v>557428.33100000001</v>
      </c>
      <c r="BW29" s="267">
        <v>569180.84400000004</v>
      </c>
      <c r="BX29" s="268">
        <v>-2.0648117595468501E-2</v>
      </c>
      <c r="BY29" s="267">
        <v>4721735.3899999997</v>
      </c>
      <c r="BZ29" s="267">
        <v>4748629.43</v>
      </c>
      <c r="CA29" s="268">
        <v>-5.6635373209151397E-3</v>
      </c>
      <c r="CB29" s="267">
        <v>6020272.3760000002</v>
      </c>
      <c r="CC29" s="267">
        <v>5976880.6430000002</v>
      </c>
      <c r="CD29" s="268">
        <v>7.2599296508988496E-3</v>
      </c>
      <c r="CE29" s="267">
        <v>745427.44900000002</v>
      </c>
      <c r="CF29" s="267">
        <v>752106.02500000002</v>
      </c>
      <c r="CG29" s="268">
        <v>-8.8798331325691607E-3</v>
      </c>
      <c r="CH29" s="267">
        <v>6612862.1040000003</v>
      </c>
      <c r="CI29" s="267">
        <v>6558815.949</v>
      </c>
      <c r="CJ29" s="268">
        <v>8.2402304654151E-3</v>
      </c>
      <c r="CK29" s="267">
        <v>8906632.6710000001</v>
      </c>
      <c r="CL29" s="267">
        <v>8716453.5830000006</v>
      </c>
      <c r="CM29" s="269">
        <v>2.1818401966932299E-2</v>
      </c>
      <c r="CN29" s="267">
        <v>19018010.682390001</v>
      </c>
      <c r="CO29" s="267">
        <v>18646680.871513002</v>
      </c>
      <c r="CP29" s="268">
        <v>1.9913989703352099E-2</v>
      </c>
      <c r="CQ29" s="267">
        <v>194448656.73628399</v>
      </c>
      <c r="CR29" s="267">
        <v>192304212.698612</v>
      </c>
      <c r="CS29" s="268">
        <v>1.1151310767345801E-2</v>
      </c>
      <c r="CT29" s="267">
        <v>233521451.47130799</v>
      </c>
      <c r="CU29" s="267">
        <v>229643122.93353099</v>
      </c>
      <c r="CV29" s="268">
        <v>1.6888502857102899E-2</v>
      </c>
      <c r="CW29" s="267">
        <v>15980.857</v>
      </c>
      <c r="CX29" s="267">
        <v>15672.695</v>
      </c>
      <c r="CY29" s="268">
        <v>1.96623490727026E-2</v>
      </c>
      <c r="CZ29" s="267">
        <v>157306.033</v>
      </c>
      <c r="DA29" s="267">
        <v>156146.78700000001</v>
      </c>
      <c r="DB29" s="268">
        <v>7.4240784730332902E-3</v>
      </c>
      <c r="DC29" s="267">
        <v>187389.13</v>
      </c>
      <c r="DD29" s="267">
        <v>187039.462</v>
      </c>
      <c r="DE29" s="268">
        <v>1.8694878410202901E-3</v>
      </c>
      <c r="DF29" s="267">
        <v>16701.7</v>
      </c>
      <c r="DG29" s="267">
        <v>16825.106</v>
      </c>
      <c r="DH29" s="268">
        <v>-7.3346343256321302E-3</v>
      </c>
      <c r="DI29" s="267">
        <v>171254.557</v>
      </c>
      <c r="DJ29" s="267">
        <v>170748.253</v>
      </c>
      <c r="DK29" s="268">
        <v>2.96520749761365E-3</v>
      </c>
      <c r="DL29" s="267">
        <v>202554.465</v>
      </c>
      <c r="DM29" s="267">
        <v>200656.91899999999</v>
      </c>
      <c r="DN29" s="268">
        <v>9.4566686733588406E-3</v>
      </c>
      <c r="DO29" s="267">
        <v>504435.141</v>
      </c>
      <c r="DP29" s="267">
        <v>498668.21500000003</v>
      </c>
      <c r="DQ29" s="268">
        <v>1.15646552688345E-2</v>
      </c>
      <c r="DR29" s="267">
        <v>5226170.5310000004</v>
      </c>
      <c r="DS29" s="267">
        <v>5247297.6449999996</v>
      </c>
      <c r="DT29" s="268">
        <v>-4.02628465723333E-3</v>
      </c>
      <c r="DU29" s="267">
        <v>6026039.3020000001</v>
      </c>
      <c r="DV29" s="267">
        <v>6008743.415</v>
      </c>
      <c r="DW29" s="268">
        <v>2.8784532481157801E-3</v>
      </c>
      <c r="DX29" s="267">
        <v>778087.39</v>
      </c>
      <c r="DY29" s="267">
        <v>812235.26300000004</v>
      </c>
      <c r="DZ29" s="268">
        <v>-4.2041849887031899E-2</v>
      </c>
      <c r="EA29" s="267">
        <v>7390949.4939999999</v>
      </c>
      <c r="EB29" s="267">
        <v>7371051.2120000003</v>
      </c>
      <c r="EC29" s="268">
        <v>2.6995175352474E-3</v>
      </c>
      <c r="ED29" s="267">
        <v>8872484.7980000004</v>
      </c>
      <c r="EE29" s="267">
        <v>8799316.3110000007</v>
      </c>
      <c r="EF29" s="269">
        <v>8.3152468230439508E-3</v>
      </c>
      <c r="EG29" s="267">
        <v>18738242.215712</v>
      </c>
      <c r="EH29" s="267">
        <v>18966231.240862999</v>
      </c>
      <c r="EI29" s="268">
        <v>-1.2020786958444E-2</v>
      </c>
      <c r="EJ29" s="267">
        <v>213186898.951996</v>
      </c>
      <c r="EK29" s="267">
        <v>211270443.939475</v>
      </c>
      <c r="EL29" s="268">
        <v>9.07109852559446E-3</v>
      </c>
      <c r="EM29" s="267">
        <v>233293462.44615701</v>
      </c>
      <c r="EN29" s="267">
        <v>230409428.09477001</v>
      </c>
      <c r="EO29" s="268">
        <v>1.25169980032276E-2</v>
      </c>
      <c r="EP29" s="267">
        <v>14706.832</v>
      </c>
      <c r="EQ29" s="267">
        <v>14659.133</v>
      </c>
      <c r="ER29" s="268">
        <v>3.2538759284059002E-3</v>
      </c>
      <c r="ES29" s="267">
        <v>172012.86499999999</v>
      </c>
      <c r="ET29" s="267">
        <v>170805.92</v>
      </c>
      <c r="EU29" s="268">
        <v>7.0661777999264097E-3</v>
      </c>
      <c r="EV29" s="267">
        <v>187436.829</v>
      </c>
      <c r="EW29" s="267">
        <v>186540.83300000001</v>
      </c>
      <c r="EX29" s="268">
        <v>4.8032164625317402E-3</v>
      </c>
      <c r="EY29" s="267">
        <v>15365.933000000001</v>
      </c>
      <c r="EZ29" s="267">
        <v>15214.311</v>
      </c>
      <c r="FA29" s="268">
        <v>9.9657486954224401E-3</v>
      </c>
      <c r="FB29" s="267">
        <v>186620.49</v>
      </c>
      <c r="FC29" s="267">
        <v>185962.56400000001</v>
      </c>
      <c r="FD29" s="268">
        <v>3.5379486378774999E-3</v>
      </c>
      <c r="FE29" s="267">
        <v>202706.087</v>
      </c>
      <c r="FF29" s="267">
        <v>201147.93599999999</v>
      </c>
      <c r="FG29" s="268">
        <v>7.7462937526735698E-3</v>
      </c>
      <c r="FH29" s="267">
        <v>385174.299</v>
      </c>
      <c r="FI29" s="267">
        <v>377481.717</v>
      </c>
      <c r="FJ29" s="268">
        <v>2.0378687638532698E-2</v>
      </c>
      <c r="FK29" s="267">
        <v>5611344.8300000001</v>
      </c>
      <c r="FL29" s="267">
        <v>5624779.3619999997</v>
      </c>
      <c r="FM29" s="268">
        <v>-2.3884549304744201E-3</v>
      </c>
      <c r="FN29" s="267">
        <v>6033731.8839999996</v>
      </c>
      <c r="FO29" s="267">
        <v>6023578.8260000004</v>
      </c>
      <c r="FP29" s="268">
        <v>1.6855524420424099E-3</v>
      </c>
      <c r="FQ29" s="267">
        <v>748315.21600000001</v>
      </c>
      <c r="FR29" s="267">
        <v>739605.37600000005</v>
      </c>
      <c r="FS29" s="268">
        <v>1.1776334086571199E-2</v>
      </c>
      <c r="FT29" s="267">
        <v>8139264.71</v>
      </c>
      <c r="FU29" s="267">
        <v>8110656.5880000005</v>
      </c>
      <c r="FV29" s="268">
        <v>3.5272263952499301E-3</v>
      </c>
      <c r="FW29" s="267">
        <v>8881194.6380000003</v>
      </c>
      <c r="FX29" s="267">
        <v>8829609.4000000004</v>
      </c>
      <c r="FY29" s="269">
        <v>5.84230124607776E-3</v>
      </c>
      <c r="FZ29" s="267">
        <v>20440060.751896001</v>
      </c>
      <c r="GA29" s="267">
        <v>20106563.494160999</v>
      </c>
      <c r="GB29" s="268">
        <v>1.6586487185233999E-2</v>
      </c>
      <c r="GC29" s="267">
        <v>233626959.70389199</v>
      </c>
      <c r="GD29" s="267">
        <v>231377007.43363601</v>
      </c>
      <c r="GE29" s="268">
        <v>9.7241826022892892E-3</v>
      </c>
      <c r="GF29" s="267">
        <v>233626959.70389199</v>
      </c>
      <c r="GG29" s="267">
        <v>231377007.43363601</v>
      </c>
      <c r="GH29" s="268">
        <v>9.7241826022892892E-3</v>
      </c>
      <c r="GI29" s="267">
        <v>14502.299000000001</v>
      </c>
      <c r="GJ29" s="267">
        <v>15423.964</v>
      </c>
      <c r="GK29" s="268">
        <v>-5.9755391026586897E-2</v>
      </c>
      <c r="GL29" s="267">
        <v>186515.16399999999</v>
      </c>
      <c r="GM29" s="267">
        <v>186229.88399999999</v>
      </c>
      <c r="GN29" s="268">
        <v>1.53187014818754E-3</v>
      </c>
      <c r="GO29" s="267">
        <v>186515.16399999999</v>
      </c>
      <c r="GP29" s="267">
        <v>186229.88399999999</v>
      </c>
      <c r="GQ29" s="268">
        <v>1.53187014818754E-3</v>
      </c>
      <c r="GR29" s="267">
        <v>16395.311000000002</v>
      </c>
      <c r="GS29" s="267">
        <v>16085.597</v>
      </c>
      <c r="GT29" s="268">
        <v>1.9254119073106299E-2</v>
      </c>
      <c r="GU29" s="267">
        <v>203015.80100000001</v>
      </c>
      <c r="GV29" s="267">
        <v>202048.16099999999</v>
      </c>
      <c r="GW29" s="268">
        <v>4.7891551955279296E-3</v>
      </c>
      <c r="GX29" s="267">
        <v>203015.80100000001</v>
      </c>
      <c r="GY29" s="267">
        <v>202048.16099999999</v>
      </c>
      <c r="GZ29" s="268">
        <v>4.7891551955279296E-3</v>
      </c>
      <c r="HA29" s="267">
        <v>452590.342</v>
      </c>
      <c r="HB29" s="267">
        <v>422387.054</v>
      </c>
      <c r="HC29" s="268">
        <v>7.1506187781976996E-2</v>
      </c>
      <c r="HD29" s="267">
        <v>6063935.1720000003</v>
      </c>
      <c r="HE29" s="267">
        <v>6047166.4160000002</v>
      </c>
      <c r="HF29" s="268">
        <v>2.7729939688172001E-3</v>
      </c>
      <c r="HG29" s="267">
        <v>6063935.1720000003</v>
      </c>
      <c r="HH29" s="267">
        <v>6047166.4160000002</v>
      </c>
      <c r="HI29" s="268">
        <v>2.7729939688172001E-3</v>
      </c>
      <c r="HJ29" s="267">
        <v>757221.86800000002</v>
      </c>
      <c r="HK29" s="267">
        <v>741929.92799999996</v>
      </c>
      <c r="HL29" s="268">
        <v>2.0611029994735498E-2</v>
      </c>
      <c r="HM29" s="267">
        <v>8896486.5779999997</v>
      </c>
      <c r="HN29" s="267">
        <v>8852586.5160000008</v>
      </c>
      <c r="HO29" s="268">
        <v>4.9590096544840099E-3</v>
      </c>
      <c r="HP29" s="267">
        <v>8896486.5779999997</v>
      </c>
      <c r="HQ29" s="267">
        <v>8852586.5160000008</v>
      </c>
      <c r="HR29" s="269">
        <v>4.9590096544840099E-3</v>
      </c>
      <c r="HS29" s="267">
        <v>21683816.445223998</v>
      </c>
      <c r="HT29" s="267">
        <v>21122754.694843002</v>
      </c>
      <c r="HU29" s="268">
        <v>2.6561959293973501E-2</v>
      </c>
      <c r="HV29" s="267">
        <v>21683816.445223998</v>
      </c>
      <c r="HW29" s="267">
        <v>21122754.694843002</v>
      </c>
      <c r="HX29" s="268">
        <v>2.6561959293973501E-2</v>
      </c>
      <c r="HY29" s="267">
        <v>234188021.45427299</v>
      </c>
      <c r="HZ29" s="267">
        <v>231580627.44440699</v>
      </c>
      <c r="IA29" s="268">
        <v>1.1259119722749801E-2</v>
      </c>
      <c r="IB29" s="267">
        <v>17093.042000000001</v>
      </c>
      <c r="IC29" s="267">
        <v>15948.752</v>
      </c>
      <c r="ID29" s="268">
        <v>7.1747933631421498E-2</v>
      </c>
      <c r="IE29" s="267">
        <v>17093.042000000001</v>
      </c>
      <c r="IF29" s="267">
        <v>15948.752</v>
      </c>
      <c r="IG29" s="268">
        <v>7.1747933631421498E-2</v>
      </c>
      <c r="IH29" s="267">
        <v>187659.454</v>
      </c>
      <c r="II29" s="267">
        <v>185536.40400000001</v>
      </c>
      <c r="IJ29" s="268">
        <v>1.1442767857029201E-2</v>
      </c>
      <c r="IK29" s="267">
        <v>18605.823</v>
      </c>
      <c r="IL29" s="267">
        <v>16549.522000000001</v>
      </c>
      <c r="IM29" s="268">
        <v>0.12425138321215599</v>
      </c>
      <c r="IN29" s="267">
        <v>18605.823</v>
      </c>
      <c r="IO29" s="267">
        <v>16549.522000000001</v>
      </c>
      <c r="IP29" s="268">
        <v>0.12425138321215599</v>
      </c>
      <c r="IQ29" s="267">
        <v>205072.10200000001</v>
      </c>
      <c r="IR29" s="267">
        <v>202339.40700000001</v>
      </c>
      <c r="IS29" s="268">
        <v>1.3505500685785699E-2</v>
      </c>
      <c r="IT29" s="267">
        <v>458812.978</v>
      </c>
      <c r="IU29" s="267">
        <v>449315.06</v>
      </c>
      <c r="IV29" s="268">
        <v>2.1138659362986902E-2</v>
      </c>
      <c r="IW29" s="267">
        <v>458812.978</v>
      </c>
      <c r="IX29" s="267">
        <v>449315.06</v>
      </c>
      <c r="IY29" s="268">
        <v>2.1138659362986902E-2</v>
      </c>
      <c r="IZ29" s="267">
        <v>6073433.0899999999</v>
      </c>
      <c r="JA29" s="267">
        <v>6042425.7290000003</v>
      </c>
      <c r="JB29" s="268">
        <v>5.1316081306854904E-3</v>
      </c>
      <c r="JC29" s="267">
        <v>756452.91500000004</v>
      </c>
      <c r="JD29" s="267">
        <v>749003.701</v>
      </c>
      <c r="JE29" s="268">
        <v>9.9454969181789806E-3</v>
      </c>
      <c r="JF29" s="267">
        <v>756452.91500000004</v>
      </c>
      <c r="JG29" s="267">
        <v>749003.701</v>
      </c>
      <c r="JH29" s="268">
        <v>9.9454969181789806E-3</v>
      </c>
      <c r="JI29" s="267">
        <v>8903935.7919999994</v>
      </c>
      <c r="JJ29" s="267">
        <v>8873654.8780000005</v>
      </c>
      <c r="JK29" s="269">
        <v>3.4124511733124498E-3</v>
      </c>
      <c r="JL29" s="267">
        <v>19126911.328919999</v>
      </c>
      <c r="JM29" s="267">
        <v>19197835.311872002</v>
      </c>
      <c r="JN29" s="268">
        <v>-3.6943739645554099E-3</v>
      </c>
      <c r="JO29" s="267">
        <v>40810727.774144001</v>
      </c>
      <c r="JP29" s="267">
        <v>40320590.006715</v>
      </c>
      <c r="JQ29" s="268">
        <v>1.2156016748449501E-2</v>
      </c>
      <c r="JR29" s="267">
        <v>234117097.47132099</v>
      </c>
      <c r="JS29" s="267">
        <v>231341025.95368299</v>
      </c>
      <c r="JT29" s="268">
        <v>1.19999101162186E-2</v>
      </c>
      <c r="JU29" s="267">
        <v>15508.661</v>
      </c>
      <c r="JV29" s="267">
        <v>14658.486000000001</v>
      </c>
      <c r="JW29" s="268">
        <v>5.7998827436885302E-2</v>
      </c>
      <c r="JX29" s="267">
        <v>32601.703000000001</v>
      </c>
      <c r="JY29" s="267">
        <v>30607.238000000001</v>
      </c>
      <c r="JZ29" s="268">
        <v>6.5163181336388307E-2</v>
      </c>
      <c r="KA29" s="267">
        <v>188509.62899999999</v>
      </c>
      <c r="KB29" s="267">
        <v>184494.647</v>
      </c>
      <c r="KC29" s="268">
        <v>2.1762051448571199E-2</v>
      </c>
      <c r="KD29" s="267">
        <v>16301.544</v>
      </c>
      <c r="KE29" s="267">
        <v>15029.584000000001</v>
      </c>
      <c r="KF29" s="268">
        <v>8.4630419577814003E-2</v>
      </c>
      <c r="KG29" s="267">
        <v>34907.366999999998</v>
      </c>
      <c r="KH29" s="267">
        <v>31579.106</v>
      </c>
      <c r="KI29" s="268">
        <v>0.105394402235453</v>
      </c>
      <c r="KJ29" s="267">
        <v>206344.06200000001</v>
      </c>
      <c r="KK29" s="267">
        <v>202468.32</v>
      </c>
      <c r="KL29" s="268">
        <v>1.91424613984056E-2</v>
      </c>
      <c r="KM29" s="267">
        <v>420226.33899999998</v>
      </c>
      <c r="KN29" s="267">
        <v>410087.55200000003</v>
      </c>
      <c r="KO29" s="268">
        <v>2.47234692946737E-2</v>
      </c>
      <c r="KP29" s="267">
        <v>879039.31700000004</v>
      </c>
      <c r="KQ29" s="267">
        <v>859402.61199999996</v>
      </c>
      <c r="KR29" s="268">
        <v>2.2849249846124499E-2</v>
      </c>
      <c r="KS29" s="267">
        <v>6083571.8770000003</v>
      </c>
      <c r="KT29" s="267">
        <v>6017835.4869999997</v>
      </c>
      <c r="KU29" s="268">
        <v>1.09235937310027E-2</v>
      </c>
      <c r="KV29" s="267">
        <v>677247.52</v>
      </c>
      <c r="KW29" s="267">
        <v>697913.48699999996</v>
      </c>
      <c r="KX29" s="268">
        <v>-2.96110726973241E-2</v>
      </c>
      <c r="KY29" s="267">
        <v>1433700.4350000001</v>
      </c>
      <c r="KZ29" s="267">
        <v>1446917.1880000001</v>
      </c>
      <c r="LA29" s="268">
        <v>-9.1344225568768499E-3</v>
      </c>
      <c r="LB29" s="267">
        <v>8883269.8249999993</v>
      </c>
      <c r="LC29" s="267">
        <v>8914048.7039999999</v>
      </c>
      <c r="LD29" s="269">
        <v>-3.4528506655104301E-3</v>
      </c>
      <c r="LE29" s="267">
        <v>20641274.454613999</v>
      </c>
      <c r="LF29" s="267">
        <v>19520230.854350001</v>
      </c>
      <c r="LG29" s="268">
        <v>5.74298331115373E-2</v>
      </c>
      <c r="LH29" s="267">
        <v>61452002.228758</v>
      </c>
      <c r="LI29" s="267">
        <v>59840820.861065</v>
      </c>
      <c r="LJ29" s="268">
        <v>2.6924452982250002E-2</v>
      </c>
      <c r="LK29" s="267">
        <v>235238141.071585</v>
      </c>
      <c r="LL29" s="267">
        <v>231391716.58609399</v>
      </c>
      <c r="LM29" s="268">
        <v>1.66229999165068E-2</v>
      </c>
      <c r="LN29" s="267">
        <v>16984.402999999998</v>
      </c>
      <c r="LO29" s="267">
        <v>15348.767</v>
      </c>
      <c r="LP29" s="268">
        <v>0.106564651088912</v>
      </c>
      <c r="LQ29" s="267">
        <v>49586.106</v>
      </c>
      <c r="LR29" s="267">
        <v>45956.004999999997</v>
      </c>
      <c r="LS29" s="268">
        <v>7.8990786949387798E-2</v>
      </c>
      <c r="LT29" s="267">
        <v>190145.26500000001</v>
      </c>
      <c r="LU29" s="267">
        <v>184457.079</v>
      </c>
      <c r="LV29" s="268">
        <v>3.0837450266682501E-2</v>
      </c>
      <c r="LW29" s="267">
        <v>17234.951000000001</v>
      </c>
      <c r="LX29" s="267">
        <v>15502.040999999999</v>
      </c>
      <c r="LY29" s="268">
        <v>0.111785925479103</v>
      </c>
      <c r="LZ29" s="267">
        <v>52142.317999999999</v>
      </c>
      <c r="MA29" s="267">
        <v>47081.146999999997</v>
      </c>
      <c r="MB29" s="268">
        <v>0.10749888909885801</v>
      </c>
      <c r="MC29" s="267">
        <v>208076.97200000001</v>
      </c>
      <c r="MD29" s="267">
        <v>202769.71400000001</v>
      </c>
      <c r="ME29" s="268">
        <v>2.6173820021268099E-2</v>
      </c>
      <c r="MF29" s="267">
        <v>454294.42200000002</v>
      </c>
      <c r="MG29" s="267">
        <v>431346.505</v>
      </c>
      <c r="MH29" s="268">
        <v>5.3200655932056098E-2</v>
      </c>
      <c r="MI29" s="267">
        <v>1333333.7390000001</v>
      </c>
      <c r="MJ29" s="267">
        <v>1290749.1170000001</v>
      </c>
      <c r="MK29" s="268">
        <v>3.2992175969080897E-2</v>
      </c>
      <c r="ML29" s="267">
        <v>6106519.7939999998</v>
      </c>
      <c r="MM29" s="267">
        <v>6031877.1009999998</v>
      </c>
      <c r="MN29" s="268">
        <v>1.23747038857314E-2</v>
      </c>
      <c r="MO29" s="267">
        <v>737250.35600000003</v>
      </c>
      <c r="MP29" s="267">
        <v>732217.86800000002</v>
      </c>
      <c r="MQ29" s="268">
        <v>6.8729379873587199E-3</v>
      </c>
      <c r="MR29" s="267">
        <v>2170950.7910000002</v>
      </c>
      <c r="MS29" s="267">
        <v>2179135.0559999999</v>
      </c>
      <c r="MT29" s="268">
        <v>-3.75574013986202E-3</v>
      </c>
      <c r="MU29" s="267">
        <v>8888302.3129999992</v>
      </c>
      <c r="MV29" s="267">
        <v>8923987.4890000001</v>
      </c>
      <c r="MW29" s="269">
        <v>-3.9987926970973002E-3</v>
      </c>
      <c r="MX29" s="267">
        <v>17602243.849015001</v>
      </c>
      <c r="MY29" s="267">
        <v>18119223.505656999</v>
      </c>
      <c r="MZ29" s="268">
        <v>-2.8532108811428401E-2</v>
      </c>
      <c r="NA29" s="267">
        <v>79054246.077773005</v>
      </c>
      <c r="NB29" s="267">
        <v>77960044.366722003</v>
      </c>
      <c r="NC29" s="268">
        <v>1.40354167309589E-2</v>
      </c>
      <c r="ND29" s="267">
        <v>234721161.41494301</v>
      </c>
      <c r="NE29" s="267">
        <v>232314387.20952001</v>
      </c>
      <c r="NF29" s="268">
        <v>1.03599877490686E-2</v>
      </c>
      <c r="NG29" s="267">
        <v>14961.291999999999</v>
      </c>
      <c r="NH29" s="267">
        <v>14360.009</v>
      </c>
      <c r="NI29" s="268">
        <v>4.1872048965986002E-2</v>
      </c>
      <c r="NJ29" s="267">
        <v>64547.398000000001</v>
      </c>
      <c r="NK29" s="267">
        <v>60316.014000000003</v>
      </c>
      <c r="NL29" s="268">
        <v>7.0153574803533902E-2</v>
      </c>
      <c r="NM29" s="267">
        <v>190746.54800000001</v>
      </c>
      <c r="NN29" s="267">
        <v>185036.133</v>
      </c>
      <c r="NO29" s="268">
        <v>3.0861080522040601E-2</v>
      </c>
      <c r="NP29" s="267">
        <v>15892.477999999999</v>
      </c>
      <c r="NQ29" s="267">
        <v>14777.86</v>
      </c>
      <c r="NR29" s="268">
        <v>7.5424858538381101E-2</v>
      </c>
      <c r="NS29" s="267">
        <v>68034.796000000002</v>
      </c>
      <c r="NT29" s="267">
        <v>61859.006999999998</v>
      </c>
      <c r="NU29" s="268">
        <v>9.9836536334959203E-2</v>
      </c>
      <c r="NV29" s="267">
        <v>209191.59</v>
      </c>
      <c r="NW29" s="267">
        <v>203086.23</v>
      </c>
      <c r="NX29" s="268">
        <v>3.0062894958461699E-2</v>
      </c>
      <c r="NY29" s="267">
        <v>428291.94300000003</v>
      </c>
      <c r="NZ29" s="267">
        <v>433963.52600000001</v>
      </c>
      <c r="OA29" s="268">
        <v>-1.3069261954517301E-2</v>
      </c>
      <c r="OB29" s="267">
        <v>1761625.682</v>
      </c>
      <c r="OC29" s="267">
        <v>1724712.6429999999</v>
      </c>
      <c r="OD29" s="268">
        <v>2.140242848559E-2</v>
      </c>
      <c r="OE29" s="267">
        <v>6100848.2110000001</v>
      </c>
      <c r="OF29" s="267">
        <v>6057602.0190000003</v>
      </c>
      <c r="OG29" s="268">
        <v>7.1391603252171001E-3</v>
      </c>
      <c r="OH29" s="267">
        <v>697207.14300000004</v>
      </c>
      <c r="OI29" s="267">
        <v>712750.63500000001</v>
      </c>
      <c r="OJ29" s="268">
        <v>-2.1807756088495101E-2</v>
      </c>
      <c r="OK29" s="267">
        <v>2868157.9339999999</v>
      </c>
      <c r="OL29" s="267">
        <v>2891885.6910000001</v>
      </c>
      <c r="OM29" s="268">
        <v>-8.20494291107173E-3</v>
      </c>
      <c r="ON29" s="267">
        <v>8872758.8210000005</v>
      </c>
      <c r="OO29" s="267">
        <v>8953037.5730000008</v>
      </c>
      <c r="OP29" s="269">
        <v>-8.9666497370793699E-3</v>
      </c>
      <c r="OQ29" s="267">
        <v>18262423.822431002</v>
      </c>
      <c r="OR29" s="267">
        <v>18312817.936349999</v>
      </c>
      <c r="OS29" s="268">
        <v>-2.75184922900213E-3</v>
      </c>
      <c r="OT29" s="267">
        <v>97316669.900204003</v>
      </c>
      <c r="OU29" s="267">
        <v>96272862.303072006</v>
      </c>
      <c r="OV29" s="268">
        <v>1.08421789085906E-2</v>
      </c>
      <c r="OW29" s="267">
        <v>234670767.30102399</v>
      </c>
      <c r="OX29" s="267">
        <v>232588633.84400699</v>
      </c>
      <c r="OY29" s="268">
        <v>8.9520000294313305E-3</v>
      </c>
      <c r="OZ29" s="267">
        <v>15775.602999999999</v>
      </c>
      <c r="PA29" s="267">
        <v>14826.504000000001</v>
      </c>
      <c r="PB29" s="268">
        <v>6.4013674430600798E-2</v>
      </c>
      <c r="PC29" s="267">
        <v>80323.001000000004</v>
      </c>
      <c r="PD29" s="267">
        <v>75142.517999999996</v>
      </c>
      <c r="PE29" s="268">
        <v>6.8942100130315098E-2</v>
      </c>
      <c r="PF29" s="267">
        <v>191695.647</v>
      </c>
      <c r="PG29" s="267">
        <v>185690.12400000001</v>
      </c>
      <c r="PH29" s="268">
        <v>3.2341639235482403E-2</v>
      </c>
      <c r="PI29" s="267">
        <v>17155.358</v>
      </c>
      <c r="PJ29" s="267">
        <v>15472.332</v>
      </c>
      <c r="PK29" s="268">
        <v>0.10877649212801301</v>
      </c>
      <c r="PL29" s="267">
        <v>85190.153999999995</v>
      </c>
      <c r="PM29" s="267">
        <v>77331.339000000007</v>
      </c>
      <c r="PN29" s="268">
        <v>0.101625228550614</v>
      </c>
      <c r="PO29" s="267">
        <v>210874.61600000001</v>
      </c>
      <c r="PP29" s="267">
        <v>203054.57</v>
      </c>
      <c r="PQ29" s="268">
        <v>3.8512041368977699E-2</v>
      </c>
      <c r="PR29" s="267">
        <v>475516.12300000002</v>
      </c>
      <c r="PS29" s="267">
        <v>479675.54300000001</v>
      </c>
      <c r="PT29" s="268">
        <v>-8.6713197299701401E-3</v>
      </c>
      <c r="PU29" s="267">
        <v>2237141.8050000002</v>
      </c>
      <c r="PV29" s="267">
        <v>2204388.1860000002</v>
      </c>
      <c r="PW29" s="268">
        <v>1.48583716824549E-2</v>
      </c>
      <c r="PX29" s="267">
        <v>6096688.7910000002</v>
      </c>
      <c r="PY29" s="267">
        <v>6072923.6660000002</v>
      </c>
      <c r="PZ29" s="268">
        <v>3.9132922307342603E-3</v>
      </c>
      <c r="QA29" s="267">
        <v>712152.76699999999</v>
      </c>
      <c r="QB29" s="267">
        <v>716142.71900000004</v>
      </c>
      <c r="QC29" s="268">
        <v>-5.5714481124258296E-3</v>
      </c>
      <c r="QD29" s="267">
        <v>3580310.7009999999</v>
      </c>
      <c r="QE29" s="267">
        <v>3608028.41</v>
      </c>
      <c r="QF29" s="268">
        <v>-7.6822313602570198E-3</v>
      </c>
      <c r="QG29" s="267">
        <v>8868768.8690000009</v>
      </c>
      <c r="QH29" s="267">
        <v>8958414.5989999995</v>
      </c>
      <c r="QI29" s="269">
        <v>-1.00068744317781E-2</v>
      </c>
      <c r="QJ29" s="267">
        <v>20469573.731038</v>
      </c>
      <c r="QK29" s="267">
        <v>18372935.849849999</v>
      </c>
      <c r="QL29" s="268">
        <v>0.114115560970901</v>
      </c>
      <c r="QM29" s="267">
        <v>117786243.63124201</v>
      </c>
      <c r="QN29" s="267">
        <v>114645798.152922</v>
      </c>
      <c r="QO29" s="268">
        <v>2.7392591171384099E-2</v>
      </c>
      <c r="QP29" s="267">
        <v>236767405.182212</v>
      </c>
      <c r="QQ29" s="267">
        <v>232293356.01590499</v>
      </c>
      <c r="QR29" s="268">
        <v>1.9260340644442299E-2</v>
      </c>
      <c r="QS29" s="267">
        <v>16861.954000000002</v>
      </c>
      <c r="QT29" s="267">
        <v>14871.231</v>
      </c>
      <c r="QU29" s="268">
        <v>0.13386403586898801</v>
      </c>
      <c r="QV29" s="267">
        <v>97184.955000000002</v>
      </c>
      <c r="QW29" s="267">
        <v>90013.748999999996</v>
      </c>
      <c r="QX29" s="268">
        <v>7.9667896067744104E-2</v>
      </c>
      <c r="QY29" s="267">
        <v>193686.37</v>
      </c>
      <c r="QZ29" s="267">
        <v>185562.05</v>
      </c>
      <c r="RA29" s="268">
        <v>4.3782228101058397E-2</v>
      </c>
      <c r="RB29" s="267">
        <v>20078.651999999998</v>
      </c>
      <c r="RC29" s="267">
        <v>15852.468999999999</v>
      </c>
      <c r="RD29" s="268">
        <v>0.26659462320979799</v>
      </c>
      <c r="RE29" s="267">
        <v>105268.806</v>
      </c>
      <c r="RF29" s="267">
        <v>93183.808000000005</v>
      </c>
      <c r="RG29" s="268">
        <v>0.12968989204648099</v>
      </c>
      <c r="RH29" s="267">
        <v>215100.799</v>
      </c>
      <c r="RI29" s="267">
        <v>202260.092</v>
      </c>
      <c r="RJ29" s="268">
        <v>6.3486112722622501E-2</v>
      </c>
      <c r="RK29" s="267">
        <v>623453.00399999996</v>
      </c>
      <c r="RL29" s="267">
        <v>541043.63</v>
      </c>
      <c r="RM29" s="268">
        <v>0.15231557942933299</v>
      </c>
      <c r="RN29" s="267">
        <v>2860594.8089999999</v>
      </c>
      <c r="RO29" s="267">
        <v>2745431.8160000001</v>
      </c>
      <c r="RP29" s="268">
        <v>4.19471328076138E-2</v>
      </c>
      <c r="RQ29" s="267">
        <v>6179098.165</v>
      </c>
      <c r="RR29" s="267">
        <v>6062718.7390000001</v>
      </c>
      <c r="RS29" s="268">
        <v>1.9195913749282E-2</v>
      </c>
      <c r="RT29" s="267">
        <v>706361.01300000004</v>
      </c>
      <c r="RU29" s="267">
        <v>700510.81299999997</v>
      </c>
      <c r="RV29" s="268">
        <v>8.3513343283682807E-3</v>
      </c>
      <c r="RW29" s="267">
        <v>4286671.7139999997</v>
      </c>
      <c r="RX29" s="267">
        <v>4308539.2230000002</v>
      </c>
      <c r="RY29" s="268">
        <v>-5.0753881694442097E-3</v>
      </c>
      <c r="RZ29" s="267">
        <v>8874619.0690000001</v>
      </c>
      <c r="SA29" s="267">
        <v>8936653.5739999991</v>
      </c>
      <c r="SB29" s="269">
        <v>-6.9415810388443501E-3</v>
      </c>
      <c r="SC29" s="267">
        <v>21907194.233612999</v>
      </c>
      <c r="SD29" s="267">
        <v>21283278.658344001</v>
      </c>
      <c r="SE29" s="268">
        <v>2.93148243409567E-2</v>
      </c>
      <c r="SF29" s="267">
        <v>139693437.86485499</v>
      </c>
      <c r="SG29" s="267">
        <v>135929076.81126601</v>
      </c>
      <c r="SH29" s="268">
        <v>2.76935674242514E-2</v>
      </c>
      <c r="SI29" s="267">
        <v>237391320.75748101</v>
      </c>
      <c r="SJ29" s="267">
        <v>232328809.80511501</v>
      </c>
      <c r="SK29" s="268">
        <v>2.1790284883793198E-2</v>
      </c>
      <c r="SL29" s="267">
        <v>19304.875</v>
      </c>
      <c r="SM29" s="267">
        <v>16901.150000000001</v>
      </c>
      <c r="SN29" s="268">
        <v>0.14222257065347599</v>
      </c>
      <c r="SO29" s="267">
        <v>116489.83</v>
      </c>
      <c r="SP29" s="267">
        <v>106914.899</v>
      </c>
      <c r="SQ29" s="268">
        <v>8.9556564048196799E-2</v>
      </c>
      <c r="SR29" s="267">
        <v>196090.095</v>
      </c>
      <c r="SS29" s="267">
        <v>185436.48800000001</v>
      </c>
      <c r="ST29" s="268">
        <v>5.7451514073109403E-2</v>
      </c>
      <c r="SU29" s="267">
        <v>23595.456999999999</v>
      </c>
      <c r="SV29" s="267">
        <v>20462.221000000001</v>
      </c>
      <c r="SW29" s="268">
        <v>0.15312296744327</v>
      </c>
      <c r="SX29" s="267">
        <v>128864.26300000001</v>
      </c>
      <c r="SY29" s="267">
        <v>113646.02899999999</v>
      </c>
      <c r="SZ29" s="268">
        <v>0.13390906953730899</v>
      </c>
      <c r="TA29" s="267">
        <v>218234.035</v>
      </c>
      <c r="TB29" s="267">
        <v>200774.375</v>
      </c>
      <c r="TC29" s="268">
        <v>8.6961595572144099E-2</v>
      </c>
      <c r="TD29" s="267">
        <v>722692.45299999998</v>
      </c>
      <c r="TE29" s="267">
        <v>685337.75600000005</v>
      </c>
      <c r="TF29" s="268">
        <v>5.4505529095641901E-2</v>
      </c>
      <c r="TG29" s="267">
        <v>3583287.2620000001</v>
      </c>
      <c r="TH29" s="267">
        <v>3430769.5720000002</v>
      </c>
      <c r="TI29" s="268">
        <v>4.4455824502106903E-2</v>
      </c>
      <c r="TJ29" s="267">
        <v>6216452.8619999997</v>
      </c>
      <c r="TK29" s="267">
        <v>6006454.7240000004</v>
      </c>
      <c r="TL29" s="268">
        <v>3.4962077906108301E-2</v>
      </c>
      <c r="TM29" s="267">
        <v>781957.65300000005</v>
      </c>
      <c r="TN29" s="267">
        <v>768229.98100000003</v>
      </c>
      <c r="TO29" s="268">
        <v>1.78692218990603E-2</v>
      </c>
      <c r="TP29" s="267">
        <v>5068629.3669999996</v>
      </c>
      <c r="TQ29" s="267">
        <v>5076769.2039999999</v>
      </c>
      <c r="TR29" s="268">
        <v>-1.60334982208506E-3</v>
      </c>
      <c r="TS29" s="267">
        <v>8888346.7410000004</v>
      </c>
      <c r="TT29" s="267">
        <v>8933685.8330000006</v>
      </c>
      <c r="TU29" s="269">
        <v>-5.0750712357180497E-3</v>
      </c>
      <c r="TV29" s="267">
        <v>20630048.378352001</v>
      </c>
      <c r="TW29" s="267">
        <v>20890420.749155998</v>
      </c>
      <c r="TX29" s="268">
        <v>-1.24637207613215E-2</v>
      </c>
      <c r="TY29" s="267">
        <v>160323486.24320701</v>
      </c>
      <c r="TZ29" s="267">
        <v>156819497.560422</v>
      </c>
      <c r="UA29" s="268">
        <v>2.2344088186068201E-2</v>
      </c>
      <c r="UB29" s="267">
        <v>237130948.386677</v>
      </c>
      <c r="UC29" s="267">
        <v>232947526.28793499</v>
      </c>
      <c r="UD29" s="268">
        <v>1.7958645731962299E-2</v>
      </c>
      <c r="UE29" s="267">
        <v>19179.328000000001</v>
      </c>
      <c r="UF29" s="267">
        <v>18083.274000000001</v>
      </c>
      <c r="UG29" s="268">
        <v>6.0611479978681097E-2</v>
      </c>
      <c r="UH29" s="267">
        <v>135669.158</v>
      </c>
      <c r="UI29" s="267">
        <v>124998.173</v>
      </c>
      <c r="UJ29" s="268">
        <v>8.5369127755171498E-2</v>
      </c>
      <c r="UK29" s="267">
        <v>197186.149</v>
      </c>
      <c r="UL29" s="267">
        <v>186458.742</v>
      </c>
      <c r="UM29" s="268">
        <v>5.7532336027452197E-2</v>
      </c>
      <c r="UN29" s="267">
        <v>22996.899000000001</v>
      </c>
      <c r="UO29" s="267">
        <v>22526.546999999999</v>
      </c>
      <c r="UP29" s="268">
        <v>2.08798978378711E-2</v>
      </c>
      <c r="UQ29" s="267">
        <v>151861.16200000001</v>
      </c>
      <c r="UR29" s="267">
        <v>136172.576</v>
      </c>
      <c r="US29" s="268">
        <v>0.115211053949659</v>
      </c>
      <c r="UT29" s="267">
        <v>218704.38699999999</v>
      </c>
      <c r="UU29" s="267">
        <v>201507.61799999999</v>
      </c>
      <c r="UV29" s="268">
        <v>8.5340540326371297E-2</v>
      </c>
      <c r="UW29" s="267">
        <v>728539.01100000006</v>
      </c>
      <c r="UX29" s="267">
        <v>733537.48699999996</v>
      </c>
      <c r="UY29" s="268">
        <v>-6.8142066200906001E-3</v>
      </c>
      <c r="UZ29" s="267">
        <v>4311826.273</v>
      </c>
      <c r="VA29" s="267">
        <v>4164307.0589999999</v>
      </c>
      <c r="VB29" s="268">
        <v>3.5424672558949898E-2</v>
      </c>
      <c r="VC29" s="267">
        <v>6211454.3859999999</v>
      </c>
      <c r="VD29" s="267">
        <v>6032024.8890000004</v>
      </c>
      <c r="VE29" s="268">
        <v>2.9746146659176902E-2</v>
      </c>
      <c r="VF29" s="267">
        <v>817401.99300000002</v>
      </c>
      <c r="VG29" s="267">
        <v>790665.451</v>
      </c>
      <c r="VH29" s="268">
        <v>3.3815240018625702E-2</v>
      </c>
      <c r="VI29" s="267">
        <v>5886031.3600000003</v>
      </c>
      <c r="VJ29" s="267">
        <v>5867434.6550000003</v>
      </c>
      <c r="VK29" s="268">
        <v>3.1694779905476699E-3</v>
      </c>
      <c r="VL29" s="267">
        <v>8915083.2829999998</v>
      </c>
      <c r="VM29" s="267">
        <v>8913311.2469999995</v>
      </c>
      <c r="VN29" s="269">
        <v>1.98807822468528E-4</v>
      </c>
    </row>
    <row r="31" spans="1:586">
      <c r="C31" s="215" t="str">
        <f t="shared" ref="C31:O31" si="0">MID(UPPER(TEXT(C32,"mmm")),1,1)</f>
        <v>A</v>
      </c>
      <c r="D31" s="215" t="str">
        <f t="shared" si="0"/>
        <v>S</v>
      </c>
      <c r="E31" s="215" t="str">
        <f t="shared" si="0"/>
        <v>O</v>
      </c>
      <c r="F31" s="215" t="str">
        <f t="shared" si="0"/>
        <v>N</v>
      </c>
      <c r="G31" s="215" t="str">
        <f t="shared" si="0"/>
        <v>D</v>
      </c>
      <c r="H31" s="215" t="str">
        <f t="shared" si="0"/>
        <v>E</v>
      </c>
      <c r="I31" s="215" t="str">
        <f t="shared" si="0"/>
        <v>F</v>
      </c>
      <c r="J31" s="215" t="str">
        <f t="shared" si="0"/>
        <v>M</v>
      </c>
      <c r="K31" s="215" t="str">
        <f t="shared" si="0"/>
        <v>A</v>
      </c>
      <c r="L31" s="215" t="str">
        <f t="shared" si="0"/>
        <v>M</v>
      </c>
      <c r="M31" s="215" t="str">
        <f t="shared" si="0"/>
        <v>J</v>
      </c>
      <c r="N31" s="215" t="str">
        <f t="shared" si="0"/>
        <v>J</v>
      </c>
      <c r="O31" s="215" t="str">
        <f t="shared" si="0"/>
        <v>A</v>
      </c>
    </row>
    <row r="32" spans="1:586">
      <c r="A32" s="216"/>
      <c r="B32" s="216" t="s">
        <v>28</v>
      </c>
      <c r="C32" s="217" t="s">
        <v>198</v>
      </c>
      <c r="D32" s="217" t="s">
        <v>199</v>
      </c>
      <c r="E32" s="217" t="s">
        <v>200</v>
      </c>
      <c r="F32" s="217" t="s">
        <v>201</v>
      </c>
      <c r="G32" s="217" t="s">
        <v>202</v>
      </c>
      <c r="H32" s="217" t="s">
        <v>206</v>
      </c>
      <c r="I32" s="217" t="s">
        <v>214</v>
      </c>
      <c r="J32" s="217" t="s">
        <v>215</v>
      </c>
      <c r="K32" s="217" t="s">
        <v>217</v>
      </c>
      <c r="L32" s="217" t="s">
        <v>228</v>
      </c>
      <c r="M32" s="217" t="s">
        <v>229</v>
      </c>
      <c r="N32" s="217" t="s">
        <v>231</v>
      </c>
      <c r="O32" s="217" t="s">
        <v>245</v>
      </c>
    </row>
    <row r="33" spans="1:15">
      <c r="A33" s="216"/>
      <c r="B33" s="216" t="s">
        <v>101</v>
      </c>
      <c r="C33" s="217" t="s">
        <v>159</v>
      </c>
      <c r="D33" s="217" t="s">
        <v>159</v>
      </c>
      <c r="E33" s="217" t="s">
        <v>159</v>
      </c>
      <c r="F33" s="217" t="s">
        <v>159</v>
      </c>
      <c r="G33" s="217" t="s">
        <v>159</v>
      </c>
      <c r="H33" s="217" t="s">
        <v>159</v>
      </c>
      <c r="I33" s="217" t="s">
        <v>159</v>
      </c>
      <c r="J33" s="217" t="s">
        <v>159</v>
      </c>
      <c r="K33" s="217" t="s">
        <v>159</v>
      </c>
      <c r="L33" s="217" t="s">
        <v>159</v>
      </c>
      <c r="M33" s="217" t="s">
        <v>159</v>
      </c>
      <c r="N33" s="217" t="s">
        <v>159</v>
      </c>
      <c r="O33" s="217" t="s">
        <v>159</v>
      </c>
    </row>
    <row r="34" spans="1:15">
      <c r="A34" s="216" t="s">
        <v>154</v>
      </c>
      <c r="B34" s="216" t="s">
        <v>155</v>
      </c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</row>
    <row r="35" spans="1:15">
      <c r="A35" s="331" t="s">
        <v>4</v>
      </c>
      <c r="B35" s="219" t="s">
        <v>145</v>
      </c>
      <c r="C35" s="302"/>
      <c r="D35" s="302"/>
      <c r="E35" s="302">
        <v>51713.344319999997</v>
      </c>
      <c r="F35" s="302">
        <v>53657.082240000003</v>
      </c>
      <c r="G35" s="302">
        <v>38736.866880000001</v>
      </c>
      <c r="H35" s="302">
        <v>35681.292479999996</v>
      </c>
      <c r="I35" s="302">
        <v>23147.126400000001</v>
      </c>
      <c r="J35" s="302"/>
      <c r="K35" s="302"/>
      <c r="L35" s="302"/>
      <c r="M35" s="302">
        <v>1617.5318400000001</v>
      </c>
      <c r="N35" s="302">
        <v>10500.46176</v>
      </c>
      <c r="O35" s="302"/>
    </row>
    <row r="36" spans="1:15">
      <c r="A36" s="330"/>
      <c r="B36" s="219" t="s">
        <v>146</v>
      </c>
      <c r="C36" s="302">
        <v>215398.79808000001</v>
      </c>
      <c r="D36" s="302">
        <v>288027.71039999998</v>
      </c>
      <c r="E36" s="302">
        <v>246257.15424</v>
      </c>
      <c r="F36" s="302">
        <v>222896.04</v>
      </c>
      <c r="G36" s="302">
        <v>263746.18943999999</v>
      </c>
      <c r="H36" s="302">
        <v>249889.7328</v>
      </c>
      <c r="I36" s="302">
        <v>243785.82527999999</v>
      </c>
      <c r="J36" s="302">
        <v>182917.99679999999</v>
      </c>
      <c r="K36" s="302">
        <v>163033.35456000001</v>
      </c>
      <c r="L36" s="302">
        <v>137785.67808000001</v>
      </c>
      <c r="M36" s="302">
        <v>146358.57983999999</v>
      </c>
      <c r="N36" s="302">
        <v>91200.833280000006</v>
      </c>
      <c r="O36" s="302">
        <v>0.1056</v>
      </c>
    </row>
    <row r="37" spans="1:15">
      <c r="A37" s="219" t="s">
        <v>135</v>
      </c>
      <c r="B37" s="219" t="s">
        <v>238</v>
      </c>
      <c r="C37" s="302"/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>
        <v>60825.505440000001</v>
      </c>
      <c r="O37" s="302">
        <v>91988.79032</v>
      </c>
    </row>
    <row r="38" spans="1:15">
      <c r="A38" s="219" t="s">
        <v>11</v>
      </c>
      <c r="B38" s="219" t="s">
        <v>147</v>
      </c>
      <c r="C38" s="302">
        <v>1078338.71927</v>
      </c>
      <c r="D38" s="302">
        <v>868853.57262999995</v>
      </c>
      <c r="E38" s="302">
        <v>838011.63063000003</v>
      </c>
      <c r="F38" s="302">
        <v>1297032.93836</v>
      </c>
      <c r="G38" s="302">
        <v>1671017.93826</v>
      </c>
      <c r="H38" s="302">
        <v>1034663.26215</v>
      </c>
      <c r="I38" s="302">
        <v>962381.59062000003</v>
      </c>
      <c r="J38" s="302">
        <v>730636.49213999999</v>
      </c>
      <c r="K38" s="302">
        <v>748777.62951</v>
      </c>
      <c r="L38" s="302">
        <v>996169.89812000003</v>
      </c>
      <c r="M38" s="302">
        <v>1472863.5088200001</v>
      </c>
      <c r="N38" s="302">
        <v>1324084.3846499999</v>
      </c>
      <c r="O38" s="302">
        <v>1309188.13433</v>
      </c>
    </row>
    <row r="39" spans="1:15">
      <c r="A39" s="328" t="s">
        <v>9</v>
      </c>
      <c r="B39" s="219" t="s">
        <v>148</v>
      </c>
      <c r="C39" s="302">
        <v>19570.073499999999</v>
      </c>
      <c r="D39" s="302">
        <v>28285.803</v>
      </c>
      <c r="E39" s="302">
        <v>24179.360000000001</v>
      </c>
      <c r="F39" s="302">
        <v>32410.155500000001</v>
      </c>
      <c r="G39" s="302">
        <v>24790.218000000001</v>
      </c>
      <c r="H39" s="302">
        <v>23621.755000000001</v>
      </c>
      <c r="I39" s="302">
        <v>31602.338500000002</v>
      </c>
      <c r="J39" s="302">
        <v>25175.731500000002</v>
      </c>
      <c r="K39" s="302">
        <v>22555.780999999999</v>
      </c>
      <c r="L39" s="302">
        <v>28023.944500000001</v>
      </c>
      <c r="M39" s="302">
        <v>21802.124</v>
      </c>
      <c r="N39" s="302">
        <v>30459.991000000002</v>
      </c>
      <c r="O39" s="302">
        <v>18379.370999999999</v>
      </c>
    </row>
    <row r="40" spans="1:15">
      <c r="A40" s="329"/>
      <c r="B40" s="219" t="s">
        <v>149</v>
      </c>
      <c r="C40" s="302">
        <v>490399.03512000002</v>
      </c>
      <c r="D40" s="302">
        <v>451592.13708000001</v>
      </c>
      <c r="E40" s="302">
        <v>422927.03843999997</v>
      </c>
      <c r="F40" s="302">
        <v>531751.18104000005</v>
      </c>
      <c r="G40" s="302">
        <v>523991.51747999998</v>
      </c>
      <c r="H40" s="302">
        <v>496467.22032000002</v>
      </c>
      <c r="I40" s="302">
        <v>470601.54755999998</v>
      </c>
      <c r="J40" s="302">
        <v>396421.37316000002</v>
      </c>
      <c r="K40" s="302">
        <v>391817.42495999997</v>
      </c>
      <c r="L40" s="302">
        <v>396246.30047999998</v>
      </c>
      <c r="M40" s="302">
        <v>475194.22992000001</v>
      </c>
      <c r="N40" s="302">
        <v>445069.96451999998</v>
      </c>
      <c r="O40" s="302">
        <v>421484.33412000001</v>
      </c>
    </row>
    <row r="41" spans="1:15">
      <c r="A41" s="330"/>
      <c r="B41" s="219" t="s">
        <v>150</v>
      </c>
      <c r="C41" s="302">
        <v>282.62804</v>
      </c>
      <c r="D41" s="302">
        <v>191.51962</v>
      </c>
      <c r="E41" s="302">
        <v>344.93056000000001</v>
      </c>
      <c r="F41" s="302">
        <v>496.20209999999997</v>
      </c>
      <c r="G41" s="302">
        <v>655.55813999999998</v>
      </c>
      <c r="H41" s="302">
        <v>783.45360000000005</v>
      </c>
      <c r="I41" s="302">
        <v>795.70594000000006</v>
      </c>
      <c r="J41" s="302">
        <v>542.23149999999998</v>
      </c>
      <c r="K41" s="302">
        <v>697.72749999999996</v>
      </c>
      <c r="L41" s="302">
        <v>657.79139999999995</v>
      </c>
      <c r="M41" s="302">
        <v>781.17474000000004</v>
      </c>
      <c r="N41" s="302">
        <v>819.31420000000003</v>
      </c>
      <c r="O41" s="302">
        <v>387.38492000000002</v>
      </c>
    </row>
    <row r="42" spans="1:15">
      <c r="A42" s="328" t="s">
        <v>67</v>
      </c>
      <c r="B42" s="219" t="s">
        <v>151</v>
      </c>
      <c r="C42" s="302">
        <v>31437.875</v>
      </c>
      <c r="D42" s="302">
        <v>26122.23645</v>
      </c>
      <c r="E42" s="302">
        <v>31438.095399999998</v>
      </c>
      <c r="F42" s="302">
        <v>10994.634050000001</v>
      </c>
      <c r="G42" s="302">
        <v>6832.7951999999996</v>
      </c>
      <c r="H42" s="302">
        <v>9.5E-4</v>
      </c>
      <c r="I42" s="302"/>
      <c r="J42" s="302">
        <v>1.9E-3</v>
      </c>
      <c r="K42" s="302">
        <v>2.0899999999999998E-2</v>
      </c>
      <c r="L42" s="302">
        <v>9.5E-4</v>
      </c>
      <c r="M42" s="302"/>
      <c r="N42" s="302">
        <v>2.2800000000000001E-2</v>
      </c>
      <c r="O42" s="302">
        <v>9.5E-4</v>
      </c>
    </row>
    <row r="43" spans="1:15">
      <c r="A43" s="329"/>
      <c r="B43" s="219" t="s">
        <v>152</v>
      </c>
      <c r="C43" s="302">
        <v>14923.031999999999</v>
      </c>
      <c r="D43" s="302">
        <v>14326.273080000001</v>
      </c>
      <c r="E43" s="302">
        <v>13485.35736</v>
      </c>
      <c r="F43" s="302">
        <v>15591.66288</v>
      </c>
      <c r="G43" s="302">
        <v>16330.187159999999</v>
      </c>
      <c r="H43" s="302">
        <v>13426.70412</v>
      </c>
      <c r="I43" s="302">
        <v>12951.663119999999</v>
      </c>
      <c r="J43" s="302">
        <v>12392.938319999999</v>
      </c>
      <c r="K43" s="302">
        <v>8915.5421999999999</v>
      </c>
      <c r="L43" s="302">
        <v>7060.4531999999999</v>
      </c>
      <c r="M43" s="302">
        <v>5692.48128</v>
      </c>
      <c r="N43" s="302">
        <v>12488.84952</v>
      </c>
      <c r="O43" s="302">
        <v>14171.85348</v>
      </c>
    </row>
    <row r="44" spans="1:15">
      <c r="A44" s="330"/>
      <c r="B44" s="219" t="s">
        <v>153</v>
      </c>
      <c r="C44" s="302">
        <v>10892.81928</v>
      </c>
      <c r="D44" s="302">
        <v>7619.3203199999998</v>
      </c>
      <c r="E44" s="302">
        <v>7571.4187199999997</v>
      </c>
      <c r="F44" s="302">
        <v>9412.7603999999992</v>
      </c>
      <c r="G44" s="302">
        <v>8657.0051999999996</v>
      </c>
      <c r="H44" s="302">
        <v>8613.4380000000001</v>
      </c>
      <c r="I44" s="302">
        <v>8467.7687999999998</v>
      </c>
      <c r="J44" s="302">
        <v>5973.1339200000002</v>
      </c>
      <c r="K44" s="302">
        <v>4499.8785600000001</v>
      </c>
      <c r="L44" s="302">
        <v>3011.7919200000001</v>
      </c>
      <c r="M44" s="302">
        <v>8495.9349600000005</v>
      </c>
      <c r="N44" s="302">
        <v>7778.7225600000002</v>
      </c>
      <c r="O44" s="302">
        <v>8188.4534400000002</v>
      </c>
    </row>
    <row r="45" spans="1:15">
      <c r="A45" s="303" t="s">
        <v>15</v>
      </c>
      <c r="B45" s="304"/>
      <c r="C45" s="305">
        <v>1861242.9802900001</v>
      </c>
      <c r="D45" s="305">
        <v>1685018.5725799999</v>
      </c>
      <c r="E45" s="305">
        <v>1635928.3296699999</v>
      </c>
      <c r="F45" s="305">
        <v>2174242.6565700001</v>
      </c>
      <c r="G45" s="305">
        <v>2554758.2757600001</v>
      </c>
      <c r="H45" s="305">
        <v>1863146.8594200001</v>
      </c>
      <c r="I45" s="305">
        <v>1753733.5662199999</v>
      </c>
      <c r="J45" s="305">
        <v>1354059.8992399999</v>
      </c>
      <c r="K45" s="305">
        <v>1340297.35919</v>
      </c>
      <c r="L45" s="305">
        <v>1568955.8586500001</v>
      </c>
      <c r="M45" s="305">
        <v>2132805.5654000002</v>
      </c>
      <c r="N45" s="305">
        <v>1983228.0497300001</v>
      </c>
      <c r="O45" s="305">
        <v>1863788.4281599999</v>
      </c>
    </row>
    <row r="47" spans="1:15">
      <c r="A47" s="242"/>
      <c r="B47" s="243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5">
        <f>(+O45/C45-1)*100</f>
        <v>0.13676064312695413</v>
      </c>
    </row>
    <row r="48" spans="1:15">
      <c r="A48" s="242"/>
      <c r="B48" s="243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</row>
    <row r="49" spans="1:14">
      <c r="A49" s="242"/>
      <c r="B49" s="243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</row>
    <row r="50" spans="1:14">
      <c r="C50" s="190" t="s">
        <v>30</v>
      </c>
      <c r="D50" s="190" t="s">
        <v>31</v>
      </c>
      <c r="E50" s="190" t="s">
        <v>32</v>
      </c>
      <c r="F50" s="188"/>
      <c r="G50" s="188"/>
      <c r="H50" s="189"/>
    </row>
    <row r="51" spans="1:14">
      <c r="A51" s="187"/>
      <c r="C51" s="223"/>
      <c r="D51" s="223"/>
      <c r="E51" s="223"/>
      <c r="F51" s="188"/>
      <c r="G51" s="188"/>
      <c r="H51" s="189"/>
    </row>
    <row r="52" spans="1:14">
      <c r="A52" s="187">
        <v>0</v>
      </c>
      <c r="B52" s="222">
        <f>VLOOKUP(DATE(YEAR(Dat_01!B$2)-2,MONTH(Dat_01!B$2),1)+A52,[2]Indices!$D:$D,1,)</f>
        <v>45139</v>
      </c>
      <c r="C52" s="221">
        <f>VLOOKUP(B52,[2]Indices!$D:$Q,3,)/1000</f>
        <v>3.793801891869407</v>
      </c>
      <c r="D52" s="221">
        <f>VLOOKUP(B52,[2]Indices!$D:$Q,14,)/1000</f>
        <v>15.940810769841702</v>
      </c>
      <c r="E52" s="221">
        <f t="shared" ref="E52" si="1">IF(C52&lt;D52,C52,D52)</f>
        <v>3.793801891869407</v>
      </c>
      <c r="F52" s="188">
        <f t="shared" ref="F52:F115" si="2">IF(DAY(B52)=1,600,"")</f>
        <v>600</v>
      </c>
      <c r="G52">
        <f>YEAR(B52)</f>
        <v>2023</v>
      </c>
      <c r="H52" s="188"/>
      <c r="I52" s="189"/>
    </row>
    <row r="53" spans="1:14">
      <c r="A53" s="187">
        <v>1</v>
      </c>
      <c r="B53" s="222">
        <f>VLOOKUP(DATE(YEAR(Dat_01!B$2)-2,MONTH(Dat_01!B$2),1)+A53,[2]Indices!$D:$D,1,)</f>
        <v>45140</v>
      </c>
      <c r="C53" s="221">
        <f>VLOOKUP(B53,[2]Indices!$D:$Q,3,)/1000</f>
        <v>5.0033782764460843</v>
      </c>
      <c r="D53" s="221">
        <f>VLOOKUP(B53,[2]Indices!$D:$Q,14,)/1000</f>
        <v>15.940810769841702</v>
      </c>
      <c r="E53" s="221">
        <f t="shared" ref="E53" si="3">IF(C53&lt;D53,C53,D53)</f>
        <v>5.0033782764460843</v>
      </c>
      <c r="F53" s="188" t="str">
        <f t="shared" si="2"/>
        <v/>
      </c>
      <c r="G53" t="str">
        <f>IF(MONTH(B53)=1,IF(DAY(B53)=1,YEAR(B53),""),"")</f>
        <v/>
      </c>
      <c r="H53" s="188"/>
      <c r="I53" s="189"/>
    </row>
    <row r="54" spans="1:14">
      <c r="A54" s="187">
        <v>2</v>
      </c>
      <c r="B54" s="222">
        <f>VLOOKUP(DATE(YEAR(Dat_01!B$2)-2,MONTH(Dat_01!B$2),1)+A54,[2]Indices!$D:$D,1,)</f>
        <v>45141</v>
      </c>
      <c r="C54" s="221">
        <f>VLOOKUP(B54,[2]Indices!$D:$Q,3,)/1000</f>
        <v>3.3466940764507416</v>
      </c>
      <c r="D54" s="221">
        <f>VLOOKUP(B54,[2]Indices!$D:$Q,14,)/1000</f>
        <v>15.940810769841702</v>
      </c>
      <c r="E54" s="221">
        <f t="shared" ref="E54:E58" si="4">IF(C54&lt;D54,C54,D54)</f>
        <v>3.3466940764507416</v>
      </c>
      <c r="F54" s="188" t="str">
        <f t="shared" si="2"/>
        <v/>
      </c>
      <c r="G54" t="str">
        <f t="shared" ref="G54:G117" si="5">IF(MONTH(B54)=1,IF(DAY(B54)=1,YEAR(B54),""),"")</f>
        <v/>
      </c>
      <c r="H54" s="188"/>
      <c r="I54" s="189"/>
    </row>
    <row r="55" spans="1:14">
      <c r="A55" s="187">
        <v>3</v>
      </c>
      <c r="B55" s="222">
        <f>VLOOKUP(DATE(YEAR(Dat_01!B$2)-2,MONTH(Dat_01!B$2),1)+A55,[2]Indices!$D:$D,1,)</f>
        <v>45142</v>
      </c>
      <c r="C55" s="221">
        <f>VLOOKUP(B55,[2]Indices!$D:$Q,3,)/1000</f>
        <v>3.0894375644470164</v>
      </c>
      <c r="D55" s="221">
        <f>VLOOKUP(B55,[2]Indices!$D:$Q,14,)/1000</f>
        <v>15.940810769841702</v>
      </c>
      <c r="E55" s="221">
        <f t="shared" si="4"/>
        <v>3.0894375644470164</v>
      </c>
      <c r="F55" s="188" t="str">
        <f t="shared" si="2"/>
        <v/>
      </c>
      <c r="G55" t="str">
        <f t="shared" si="5"/>
        <v/>
      </c>
      <c r="H55" s="188"/>
      <c r="I55" s="189"/>
    </row>
    <row r="56" spans="1:14">
      <c r="A56" s="187">
        <v>4</v>
      </c>
      <c r="B56" s="222">
        <f>VLOOKUP(DATE(YEAR(Dat_01!B$2)-2,MONTH(Dat_01!B$2),1)+A56,[2]Indices!$D:$D,1,)</f>
        <v>45143</v>
      </c>
      <c r="C56" s="221">
        <f>VLOOKUP(B56,[2]Indices!$D:$Q,3,)/1000</f>
        <v>3.5241588124498087</v>
      </c>
      <c r="D56" s="221">
        <f>VLOOKUP(B56,[2]Indices!$D:$Q,14,)/1000</f>
        <v>15.940810769841702</v>
      </c>
      <c r="E56" s="221">
        <f t="shared" si="4"/>
        <v>3.5241588124498087</v>
      </c>
      <c r="F56" s="188" t="str">
        <f t="shared" si="2"/>
        <v/>
      </c>
      <c r="G56" t="str">
        <f t="shared" si="5"/>
        <v/>
      </c>
      <c r="H56" s="188"/>
      <c r="I56" s="189"/>
    </row>
    <row r="57" spans="1:14">
      <c r="A57" s="187">
        <v>5</v>
      </c>
      <c r="B57" s="222">
        <f>VLOOKUP(DATE(YEAR(Dat_01!B$2)-2,MONTH(Dat_01!B$2),1)+A57,[2]Indices!$D:$D,1,)</f>
        <v>45144</v>
      </c>
      <c r="C57" s="221">
        <f>VLOOKUP(B57,[2]Indices!$D:$Q,3,)/1000</f>
        <v>2.9849951524479477</v>
      </c>
      <c r="D57" s="221">
        <f>VLOOKUP(B57,[2]Indices!$D:$Q,14,)/1000</f>
        <v>15.940810769841702</v>
      </c>
      <c r="E57" s="221">
        <f t="shared" si="4"/>
        <v>2.9849951524479477</v>
      </c>
      <c r="F57" s="188" t="str">
        <f t="shared" si="2"/>
        <v/>
      </c>
      <c r="G57" t="str">
        <f t="shared" si="5"/>
        <v/>
      </c>
      <c r="H57" s="188"/>
      <c r="I57" s="189"/>
    </row>
    <row r="58" spans="1:14">
      <c r="A58" s="187">
        <v>6</v>
      </c>
      <c r="B58" s="222">
        <f>VLOOKUP(DATE(YEAR(Dat_01!B$2)-2,MONTH(Dat_01!B$2),1)+A58,[2]Indices!$D:$D,1,)</f>
        <v>45145</v>
      </c>
      <c r="C58" s="221">
        <f>VLOOKUP(B58,[2]Indices!$D:$Q,3,)/1000</f>
        <v>2.6258801964488776</v>
      </c>
      <c r="D58" s="221">
        <f>VLOOKUP(B58,[2]Indices!$D:$Q,14,)/1000</f>
        <v>15.940810769841702</v>
      </c>
      <c r="E58" s="221">
        <f t="shared" si="4"/>
        <v>2.6258801964488776</v>
      </c>
      <c r="F58" s="188" t="str">
        <f t="shared" si="2"/>
        <v/>
      </c>
      <c r="G58" t="str">
        <f t="shared" si="5"/>
        <v/>
      </c>
      <c r="H58" s="188"/>
      <c r="I58" s="189"/>
    </row>
    <row r="59" spans="1:14">
      <c r="A59" s="187">
        <v>7</v>
      </c>
      <c r="B59" s="222">
        <f>VLOOKUP(DATE(YEAR(Dat_01!B$2)-2,MONTH(Dat_01!B$2),1)+A59,[2]Indices!$D:$D,1,)</f>
        <v>45146</v>
      </c>
      <c r="C59" s="221">
        <f>VLOOKUP(B59,[2]Indices!$D:$Q,3,)/1000</f>
        <v>7.0987372324488751</v>
      </c>
      <c r="D59" s="221">
        <f>VLOOKUP(B59,[2]Indices!$D:$Q,14,)/1000</f>
        <v>15.940810769841702</v>
      </c>
      <c r="E59" s="221">
        <f t="shared" ref="E59:E115" si="6">IF(C59&lt;D59,C59,D59)</f>
        <v>7.0987372324488751</v>
      </c>
      <c r="F59" s="188" t="str">
        <f t="shared" si="2"/>
        <v/>
      </c>
      <c r="G59" t="str">
        <f t="shared" si="5"/>
        <v/>
      </c>
      <c r="H59" s="188"/>
      <c r="I59" s="189"/>
    </row>
    <row r="60" spans="1:14">
      <c r="A60" s="187">
        <v>8</v>
      </c>
      <c r="B60" s="222">
        <f>VLOOKUP(DATE(YEAR(Dat_01!B$2)-2,MONTH(Dat_01!B$2),1)+A60,[2]Indices!$D:$D,1,)</f>
        <v>45147</v>
      </c>
      <c r="C60" s="221">
        <f>VLOOKUP(B60,[2]Indices!$D:$Q,3,)/1000</f>
        <v>12.143784378786354</v>
      </c>
      <c r="D60" s="221">
        <f>VLOOKUP(B60,[2]Indices!$D:$Q,14,)/1000</f>
        <v>15.940810769841702</v>
      </c>
      <c r="E60" s="221">
        <f t="shared" si="6"/>
        <v>12.143784378786354</v>
      </c>
      <c r="F60" s="188" t="str">
        <f t="shared" si="2"/>
        <v/>
      </c>
      <c r="G60" t="str">
        <f t="shared" si="5"/>
        <v/>
      </c>
      <c r="H60" s="188"/>
      <c r="I60" s="189"/>
    </row>
    <row r="61" spans="1:14">
      <c r="A61" s="187">
        <v>9</v>
      </c>
      <c r="B61" s="222">
        <f>VLOOKUP(DATE(YEAR(Dat_01!B$2)-2,MONTH(Dat_01!B$2),1)+A61,[2]Indices!$D:$D,1,)</f>
        <v>45148</v>
      </c>
      <c r="C61" s="221">
        <f>VLOOKUP(B61,[2]Indices!$D:$Q,3,)/1000</f>
        <v>2.6470322987891413</v>
      </c>
      <c r="D61" s="221">
        <f>VLOOKUP(B61,[2]Indices!$D:$Q,14,)/1000</f>
        <v>15.940810769841702</v>
      </c>
      <c r="E61" s="221">
        <f t="shared" si="6"/>
        <v>2.6470322987891413</v>
      </c>
      <c r="F61" s="188" t="str">
        <f t="shared" si="2"/>
        <v/>
      </c>
      <c r="G61" t="str">
        <f t="shared" si="5"/>
        <v/>
      </c>
      <c r="H61" s="188"/>
      <c r="I61" s="189"/>
    </row>
    <row r="62" spans="1:14">
      <c r="A62" s="187">
        <v>10</v>
      </c>
      <c r="B62" s="222">
        <f>VLOOKUP(DATE(YEAR(Dat_01!B$2)-2,MONTH(Dat_01!B$2),1)+A62,[2]Indices!$D:$D,1,)</f>
        <v>45149</v>
      </c>
      <c r="C62" s="221">
        <f>VLOOKUP(B62,[2]Indices!$D:$Q,3,)/1000</f>
        <v>7.3846153107863506</v>
      </c>
      <c r="D62" s="221">
        <f>VLOOKUP(B62,[2]Indices!$D:$Q,14,)/1000</f>
        <v>15.940810769841702</v>
      </c>
      <c r="E62" s="221">
        <f t="shared" si="6"/>
        <v>7.3846153107863506</v>
      </c>
      <c r="F62" s="188" t="str">
        <f t="shared" si="2"/>
        <v/>
      </c>
      <c r="G62" t="str">
        <f t="shared" si="5"/>
        <v/>
      </c>
      <c r="H62" s="188"/>
      <c r="I62" s="189"/>
    </row>
    <row r="63" spans="1:14">
      <c r="A63" s="187">
        <v>11</v>
      </c>
      <c r="B63" s="222">
        <f>VLOOKUP(DATE(YEAR(Dat_01!B$2)-2,MONTH(Dat_01!B$2),1)+A63,[2]Indices!$D:$D,1,)</f>
        <v>45150</v>
      </c>
      <c r="C63" s="221">
        <f>VLOOKUP(B63,[2]Indices!$D:$Q,3,)/1000</f>
        <v>2.7253009507872812</v>
      </c>
      <c r="D63" s="221">
        <f>VLOOKUP(B63,[2]Indices!$D:$Q,14,)/1000</f>
        <v>15.940810769841702</v>
      </c>
      <c r="E63" s="221">
        <f t="shared" si="6"/>
        <v>2.7253009507872812</v>
      </c>
      <c r="F63" s="188" t="str">
        <f t="shared" si="2"/>
        <v/>
      </c>
      <c r="G63" t="str">
        <f t="shared" si="5"/>
        <v/>
      </c>
      <c r="H63" s="188"/>
      <c r="I63" s="189"/>
    </row>
    <row r="64" spans="1:14">
      <c r="A64" s="187">
        <v>12</v>
      </c>
      <c r="B64" s="222">
        <f>VLOOKUP(DATE(YEAR(Dat_01!B$2)-2,MONTH(Dat_01!B$2),1)+A64,[2]Indices!$D:$D,1,)</f>
        <v>45151</v>
      </c>
      <c r="C64" s="221">
        <f>VLOOKUP(B64,[2]Indices!$D:$Q,3,)/1000</f>
        <v>2.9226271667872825</v>
      </c>
      <c r="D64" s="221">
        <f>VLOOKUP(B64,[2]Indices!$D:$Q,14,)/1000</f>
        <v>15.940810769841702</v>
      </c>
      <c r="E64" s="221">
        <f t="shared" si="6"/>
        <v>2.9226271667872825</v>
      </c>
      <c r="F64" s="188" t="str">
        <f t="shared" si="2"/>
        <v/>
      </c>
      <c r="G64" t="str">
        <f t="shared" si="5"/>
        <v/>
      </c>
      <c r="H64" s="188"/>
      <c r="I64" s="189"/>
    </row>
    <row r="65" spans="1:9">
      <c r="A65" s="187">
        <v>13</v>
      </c>
      <c r="B65" s="222">
        <f>VLOOKUP(DATE(YEAR(Dat_01!B$2)-2,MONTH(Dat_01!B$2),1)+A65,[2]Indices!$D:$D,1,)</f>
        <v>45152</v>
      </c>
      <c r="C65" s="221">
        <f>VLOOKUP(B65,[2]Indices!$D:$Q,3,)/1000</f>
        <v>2.8306519467872824</v>
      </c>
      <c r="D65" s="221">
        <f>VLOOKUP(B65,[2]Indices!$D:$Q,14,)/1000</f>
        <v>15.940810769841702</v>
      </c>
      <c r="E65" s="221">
        <f t="shared" si="6"/>
        <v>2.8306519467872824</v>
      </c>
      <c r="F65" s="188" t="str">
        <f t="shared" si="2"/>
        <v/>
      </c>
      <c r="G65" t="str">
        <f t="shared" si="5"/>
        <v/>
      </c>
      <c r="H65" s="188"/>
      <c r="I65" s="189"/>
    </row>
    <row r="66" spans="1:9">
      <c r="A66" s="187">
        <v>14</v>
      </c>
      <c r="B66" s="222">
        <f>VLOOKUP(DATE(YEAR(Dat_01!B$2)-2,MONTH(Dat_01!B$2),1)+A66,[2]Indices!$D:$D,1,)</f>
        <v>45153</v>
      </c>
      <c r="C66" s="221">
        <f>VLOOKUP(B66,[2]Indices!$D:$Q,3,)/1000</f>
        <v>3.0433979587863504</v>
      </c>
      <c r="D66" s="221">
        <f>VLOOKUP(B66,[2]Indices!$D:$Q,14,)/1000</f>
        <v>15.940810769841702</v>
      </c>
      <c r="E66" s="221">
        <f t="shared" si="6"/>
        <v>3.0433979587863504</v>
      </c>
      <c r="F66" s="188" t="str">
        <f t="shared" si="2"/>
        <v/>
      </c>
      <c r="G66" t="str">
        <f t="shared" si="5"/>
        <v/>
      </c>
      <c r="H66" s="188" t="str">
        <f>IF(DAY(B66)=15,IF(MONTH(B66)=1,"E",IF(MONTH(B66)=2,"F",IF(MONTH(B66)=3,"M",IF(MONTH(B66)=4,"A",IF(MONTH(B66)=5,"M",IF(MONTH(B66)=6,"J",IF(MONTH(B66)=7,"J",IF(MONTH(B66)=8,"A",IF(MONTH(B66)=9,"S",IF(MONTH(B66)=10,"O",IF(MONTH(B66)=11,"N",IF(MONTH(B66)=12,"D","")))))))))))),"")</f>
        <v>A</v>
      </c>
      <c r="I66" s="189">
        <f>IF(DAY(B66)=15,D66,"")</f>
        <v>15.940810769841702</v>
      </c>
    </row>
    <row r="67" spans="1:9">
      <c r="A67" s="187">
        <v>15</v>
      </c>
      <c r="B67" s="222">
        <f>VLOOKUP(DATE(YEAR(Dat_01!B$2)-2,MONTH(Dat_01!B$2),1)+A67,[2]Indices!$D:$D,1,)</f>
        <v>45154</v>
      </c>
      <c r="C67" s="221">
        <f>VLOOKUP(B67,[2]Indices!$D:$Q,3,)/1000</f>
        <v>3.6049344894848838</v>
      </c>
      <c r="D67" s="221">
        <f>VLOOKUP(B67,[2]Indices!$D:$Q,14,)/1000</f>
        <v>15.940810769841702</v>
      </c>
      <c r="E67" s="221">
        <f t="shared" si="6"/>
        <v>3.6049344894848838</v>
      </c>
      <c r="F67" s="188" t="str">
        <f t="shared" si="2"/>
        <v/>
      </c>
      <c r="G67" t="str">
        <f t="shared" si="5"/>
        <v/>
      </c>
      <c r="H67" s="188" t="str">
        <f t="shared" ref="H67:H130" si="7">IF(DAY(B67)=15,IF(MONTH(B67)=1,"E",IF(MONTH(B67)=2,"F",IF(MONTH(B67)=3,"M",IF(MONTH(B67)=4,"A",IF(MONTH(B67)=5,"M",IF(MONTH(B67)=6,"J",IF(MONTH(B67)=7,"J",IF(MONTH(B67)=8,"A",IF(MONTH(B67)=9,"S",IF(MONTH(B67)=10,"O",IF(MONTH(B67)=11,"N",IF(MONTH(B67)=12,"D","")))))))))))),"")</f>
        <v/>
      </c>
      <c r="I67" s="189"/>
    </row>
    <row r="68" spans="1:9">
      <c r="A68" s="187">
        <v>16</v>
      </c>
      <c r="B68" s="222">
        <f>VLOOKUP(DATE(YEAR(Dat_01!B$2)-2,MONTH(Dat_01!B$2),1)+A68,[2]Indices!$D:$D,1,)</f>
        <v>45155</v>
      </c>
      <c r="C68" s="221">
        <f>VLOOKUP(B68,[2]Indices!$D:$Q,3,)/1000</f>
        <v>2.9963558494886091</v>
      </c>
      <c r="D68" s="221">
        <f>VLOOKUP(B68,[2]Indices!$D:$Q,14,)/1000</f>
        <v>15.940810769841702</v>
      </c>
      <c r="E68" s="221">
        <f t="shared" si="6"/>
        <v>2.9963558494886091</v>
      </c>
      <c r="F68" s="188" t="str">
        <f t="shared" si="2"/>
        <v/>
      </c>
      <c r="G68" t="str">
        <f t="shared" si="5"/>
        <v/>
      </c>
      <c r="H68" s="188" t="str">
        <f t="shared" si="7"/>
        <v/>
      </c>
      <c r="I68" s="189"/>
    </row>
    <row r="69" spans="1:9">
      <c r="A69" s="187">
        <v>17</v>
      </c>
      <c r="B69" s="222">
        <f>VLOOKUP(DATE(YEAR(Dat_01!B$2)-2,MONTH(Dat_01!B$2),1)+A69,[2]Indices!$D:$D,1,)</f>
        <v>45156</v>
      </c>
      <c r="C69" s="221">
        <f>VLOOKUP(B69,[2]Indices!$D:$Q,3,)/1000</f>
        <v>3.9140803974848821</v>
      </c>
      <c r="D69" s="221">
        <f>VLOOKUP(B69,[2]Indices!$D:$Q,14,)/1000</f>
        <v>15.940810769841702</v>
      </c>
      <c r="E69" s="221">
        <f t="shared" si="6"/>
        <v>3.9140803974848821</v>
      </c>
      <c r="F69" s="188" t="str">
        <f t="shared" si="2"/>
        <v/>
      </c>
      <c r="G69" t="str">
        <f t="shared" si="5"/>
        <v/>
      </c>
      <c r="H69" s="188" t="str">
        <f t="shared" si="7"/>
        <v/>
      </c>
      <c r="I69" s="189"/>
    </row>
    <row r="70" spans="1:9">
      <c r="A70" s="187">
        <v>18</v>
      </c>
      <c r="B70" s="222">
        <f>VLOOKUP(DATE(YEAR(Dat_01!B$2)-2,MONTH(Dat_01!B$2),1)+A70,[2]Indices!$D:$D,1,)</f>
        <v>45157</v>
      </c>
      <c r="C70" s="221">
        <f>VLOOKUP(B70,[2]Indices!$D:$Q,3,)/1000</f>
        <v>2.9136933294867484</v>
      </c>
      <c r="D70" s="221">
        <f>VLOOKUP(B70,[2]Indices!$D:$Q,14,)/1000</f>
        <v>15.940810769841702</v>
      </c>
      <c r="E70" s="221">
        <f t="shared" si="6"/>
        <v>2.9136933294867484</v>
      </c>
      <c r="F70" s="188" t="str">
        <f t="shared" si="2"/>
        <v/>
      </c>
      <c r="G70" t="str">
        <f t="shared" si="5"/>
        <v/>
      </c>
      <c r="H70" s="188" t="str">
        <f t="shared" si="7"/>
        <v/>
      </c>
      <c r="I70" s="189"/>
    </row>
    <row r="71" spans="1:9">
      <c r="A71" s="187">
        <v>19</v>
      </c>
      <c r="B71" s="222">
        <f>VLOOKUP(DATE(YEAR(Dat_01!B$2)-2,MONTH(Dat_01!B$2),1)+A71,[2]Indices!$D:$D,1,)</f>
        <v>45158</v>
      </c>
      <c r="C71" s="221">
        <f>VLOOKUP(B71,[2]Indices!$D:$Q,3,)/1000</f>
        <v>2.9091485774867469</v>
      </c>
      <c r="D71" s="221">
        <f>VLOOKUP(B71,[2]Indices!$D:$Q,14,)/1000</f>
        <v>15.940810769841702</v>
      </c>
      <c r="E71" s="221">
        <f t="shared" si="6"/>
        <v>2.9091485774867469</v>
      </c>
      <c r="F71" s="188" t="str">
        <f t="shared" si="2"/>
        <v/>
      </c>
      <c r="G71" t="str">
        <f t="shared" si="5"/>
        <v/>
      </c>
      <c r="H71" s="188" t="str">
        <f t="shared" si="7"/>
        <v/>
      </c>
      <c r="I71" s="189"/>
    </row>
    <row r="72" spans="1:9">
      <c r="A72" s="187">
        <v>20</v>
      </c>
      <c r="B72" s="222">
        <f>VLOOKUP(DATE(YEAR(Dat_01!B$2)-2,MONTH(Dat_01!B$2),1)+A72,[2]Indices!$D:$D,1,)</f>
        <v>45159</v>
      </c>
      <c r="C72" s="221">
        <f>VLOOKUP(B72,[2]Indices!$D:$Q,3,)/1000</f>
        <v>2.9152266014848864</v>
      </c>
      <c r="D72" s="221">
        <f>VLOOKUP(B72,[2]Indices!$D:$Q,14,)/1000</f>
        <v>15.940810769841702</v>
      </c>
      <c r="E72" s="221">
        <f t="shared" si="6"/>
        <v>2.9152266014848864</v>
      </c>
      <c r="F72" s="188" t="str">
        <f t="shared" si="2"/>
        <v/>
      </c>
      <c r="G72" t="str">
        <f t="shared" si="5"/>
        <v/>
      </c>
      <c r="H72" s="188" t="str">
        <f t="shared" si="7"/>
        <v/>
      </c>
      <c r="I72" s="189"/>
    </row>
    <row r="73" spans="1:9">
      <c r="A73" s="187">
        <v>21</v>
      </c>
      <c r="B73" s="222">
        <f>VLOOKUP(DATE(YEAR(Dat_01!B$2)-2,MONTH(Dat_01!B$2),1)+A73,[2]Indices!$D:$D,1,)</f>
        <v>45160</v>
      </c>
      <c r="C73" s="221">
        <f>VLOOKUP(B73,[2]Indices!$D:$Q,3,)/1000</f>
        <v>2.8881918454848856</v>
      </c>
      <c r="D73" s="221">
        <f>VLOOKUP(B73,[2]Indices!$D:$Q,14,)/1000</f>
        <v>15.940810769841702</v>
      </c>
      <c r="E73" s="221">
        <f t="shared" si="6"/>
        <v>2.8881918454848856</v>
      </c>
      <c r="F73" s="188" t="str">
        <f t="shared" si="2"/>
        <v/>
      </c>
      <c r="G73" t="str">
        <f t="shared" si="5"/>
        <v/>
      </c>
      <c r="H73" s="188" t="str">
        <f t="shared" si="7"/>
        <v/>
      </c>
      <c r="I73" s="189"/>
    </row>
    <row r="74" spans="1:9">
      <c r="A74" s="187">
        <v>22</v>
      </c>
      <c r="B74" s="222">
        <f>VLOOKUP(DATE(YEAR(Dat_01!B$2)-2,MONTH(Dat_01!B$2),1)+A74,[2]Indices!$D:$D,1,)</f>
        <v>45161</v>
      </c>
      <c r="C74" s="221">
        <f>VLOOKUP(B74,[2]Indices!$D:$Q,3,)/1000</f>
        <v>7.4518020599029038</v>
      </c>
      <c r="D74" s="221">
        <f>VLOOKUP(B74,[2]Indices!$D:$Q,14,)/1000</f>
        <v>15.940810769841702</v>
      </c>
      <c r="E74" s="221">
        <f t="shared" si="6"/>
        <v>7.4518020599029038</v>
      </c>
      <c r="F74" s="188" t="str">
        <f t="shared" si="2"/>
        <v/>
      </c>
      <c r="G74" t="str">
        <f t="shared" si="5"/>
        <v/>
      </c>
      <c r="H74" s="188" t="str">
        <f t="shared" si="7"/>
        <v/>
      </c>
      <c r="I74" s="189"/>
    </row>
    <row r="75" spans="1:9">
      <c r="A75" s="187">
        <v>23</v>
      </c>
      <c r="B75" s="222">
        <f>VLOOKUP(DATE(YEAR(Dat_01!B$2)-2,MONTH(Dat_01!B$2),1)+A75,[2]Indices!$D:$D,1,)</f>
        <v>45162</v>
      </c>
      <c r="C75" s="221">
        <f>VLOOKUP(B75,[2]Indices!$D:$Q,3,)/1000</f>
        <v>3.3303416158991821</v>
      </c>
      <c r="D75" s="221">
        <f>VLOOKUP(B75,[2]Indices!$D:$Q,14,)/1000</f>
        <v>15.940810769841702</v>
      </c>
      <c r="E75" s="221">
        <f t="shared" si="6"/>
        <v>3.3303416158991821</v>
      </c>
      <c r="F75" s="188" t="str">
        <f t="shared" si="2"/>
        <v/>
      </c>
      <c r="G75" t="str">
        <f t="shared" si="5"/>
        <v/>
      </c>
      <c r="H75" s="188" t="str">
        <f t="shared" si="7"/>
        <v/>
      </c>
      <c r="I75" s="189"/>
    </row>
    <row r="76" spans="1:9">
      <c r="A76" s="187">
        <v>24</v>
      </c>
      <c r="B76" s="222">
        <f>VLOOKUP(DATE(YEAR(Dat_01!B$2)-2,MONTH(Dat_01!B$2),1)+A76,[2]Indices!$D:$D,1,)</f>
        <v>45163</v>
      </c>
      <c r="C76" s="221">
        <f>VLOOKUP(B76,[2]Indices!$D:$Q,3,)/1000</f>
        <v>2.5362744079010446</v>
      </c>
      <c r="D76" s="221">
        <f>VLOOKUP(B76,[2]Indices!$D:$Q,14,)/1000</f>
        <v>15.940810769841702</v>
      </c>
      <c r="E76" s="221">
        <f t="shared" si="6"/>
        <v>2.5362744079010446</v>
      </c>
      <c r="F76" s="188" t="str">
        <f t="shared" si="2"/>
        <v/>
      </c>
      <c r="G76" t="str">
        <f t="shared" si="5"/>
        <v/>
      </c>
      <c r="H76" s="188" t="str">
        <f t="shared" si="7"/>
        <v/>
      </c>
      <c r="I76" s="189"/>
    </row>
    <row r="77" spans="1:9">
      <c r="A77" s="187">
        <v>25</v>
      </c>
      <c r="B77" s="222">
        <f>VLOOKUP(DATE(YEAR(Dat_01!B$2)-2,MONTH(Dat_01!B$2),1)+A77,[2]Indices!$D:$D,1,)</f>
        <v>45164</v>
      </c>
      <c r="C77" s="221">
        <f>VLOOKUP(B77,[2]Indices!$D:$Q,3,)/1000</f>
        <v>2.553953243901975</v>
      </c>
      <c r="D77" s="221">
        <f>VLOOKUP(B77,[2]Indices!$D:$Q,14,)/1000</f>
        <v>15.940810769841702</v>
      </c>
      <c r="E77" s="221">
        <f t="shared" si="6"/>
        <v>2.553953243901975</v>
      </c>
      <c r="F77" s="188" t="str">
        <f t="shared" si="2"/>
        <v/>
      </c>
      <c r="G77" t="str">
        <f t="shared" si="5"/>
        <v/>
      </c>
      <c r="H77" s="188" t="str">
        <f t="shared" si="7"/>
        <v/>
      </c>
      <c r="I77" s="189"/>
    </row>
    <row r="78" spans="1:9">
      <c r="A78" s="187">
        <v>26</v>
      </c>
      <c r="B78" s="222">
        <f>VLOOKUP(DATE(YEAR(Dat_01!B$2)-2,MONTH(Dat_01!B$2),1)+A78,[2]Indices!$D:$D,1,)</f>
        <v>45165</v>
      </c>
      <c r="C78" s="221">
        <f>VLOOKUP(B78,[2]Indices!$D:$Q,3,)/1000</f>
        <v>3.0702208999001122</v>
      </c>
      <c r="D78" s="221">
        <f>VLOOKUP(B78,[2]Indices!$D:$Q,14,)/1000</f>
        <v>15.940810769841702</v>
      </c>
      <c r="E78" s="221">
        <f t="shared" si="6"/>
        <v>3.0702208999001122</v>
      </c>
      <c r="F78" s="188" t="str">
        <f t="shared" si="2"/>
        <v/>
      </c>
      <c r="G78" t="str">
        <f t="shared" si="5"/>
        <v/>
      </c>
      <c r="H78" s="188" t="str">
        <f t="shared" si="7"/>
        <v/>
      </c>
      <c r="I78" s="189"/>
    </row>
    <row r="79" spans="1:9">
      <c r="A79" s="187">
        <v>27</v>
      </c>
      <c r="B79" s="222">
        <f>VLOOKUP(DATE(YEAR(Dat_01!B$2)-2,MONTH(Dat_01!B$2),1)+A79,[2]Indices!$D:$D,1,)</f>
        <v>45166</v>
      </c>
      <c r="C79" s="221">
        <f>VLOOKUP(B79,[2]Indices!$D:$Q,3,)/1000</f>
        <v>2.6072491359001142</v>
      </c>
      <c r="D79" s="221">
        <f>VLOOKUP(B79,[2]Indices!$D:$Q,14,)/1000</f>
        <v>15.940810769841702</v>
      </c>
      <c r="E79" s="221">
        <f t="shared" si="6"/>
        <v>2.6072491359001142</v>
      </c>
      <c r="F79" s="188" t="str">
        <f t="shared" si="2"/>
        <v/>
      </c>
      <c r="G79" t="str">
        <f t="shared" si="5"/>
        <v/>
      </c>
      <c r="H79" s="188" t="str">
        <f t="shared" si="7"/>
        <v/>
      </c>
      <c r="I79" s="189"/>
    </row>
    <row r="80" spans="1:9">
      <c r="A80" s="187">
        <v>28</v>
      </c>
      <c r="B80" s="222">
        <f>VLOOKUP(DATE(YEAR(Dat_01!B$2)-2,MONTH(Dat_01!B$2),1)+A80,[2]Indices!$D:$D,1,)</f>
        <v>45167</v>
      </c>
      <c r="C80" s="221">
        <f>VLOOKUP(B80,[2]Indices!$D:$Q,3,)/1000</f>
        <v>3.3259974078991799</v>
      </c>
      <c r="D80" s="221">
        <f>VLOOKUP(B80,[2]Indices!$D:$Q,14,)/1000</f>
        <v>15.940810769841702</v>
      </c>
      <c r="E80" s="221">
        <f t="shared" si="6"/>
        <v>3.3259974078991799</v>
      </c>
      <c r="F80" s="188" t="str">
        <f t="shared" si="2"/>
        <v/>
      </c>
      <c r="G80" t="str">
        <f t="shared" si="5"/>
        <v/>
      </c>
      <c r="H80" s="188" t="str">
        <f t="shared" si="7"/>
        <v/>
      </c>
      <c r="I80" s="189"/>
    </row>
    <row r="81" spans="1:9">
      <c r="A81" s="187">
        <v>29</v>
      </c>
      <c r="B81" s="222">
        <f>VLOOKUP(DATE(YEAR(Dat_01!B$2)-2,MONTH(Dat_01!B$2),1)+A81,[2]Indices!$D:$D,1,)</f>
        <v>45168</v>
      </c>
      <c r="C81" s="221">
        <f>VLOOKUP(B81,[2]Indices!$D:$Q,3,)/1000</f>
        <v>3.6983790729217798</v>
      </c>
      <c r="D81" s="221">
        <f>VLOOKUP(B81,[2]Indices!$D:$Q,14,)/1000</f>
        <v>15.940810769841702</v>
      </c>
      <c r="E81" s="221">
        <f t="shared" si="6"/>
        <v>3.6983790729217798</v>
      </c>
      <c r="F81" s="188" t="str">
        <f t="shared" si="2"/>
        <v/>
      </c>
      <c r="G81" t="str">
        <f t="shared" si="5"/>
        <v/>
      </c>
      <c r="H81" s="188" t="str">
        <f t="shared" si="7"/>
        <v/>
      </c>
      <c r="I81" s="189"/>
    </row>
    <row r="82" spans="1:9">
      <c r="A82" s="187">
        <v>30</v>
      </c>
      <c r="B82" s="222">
        <f>VLOOKUP(DATE(YEAR(Dat_01!B$2)-2,MONTH(Dat_01!B$2),1)+A82,[2]Indices!$D:$D,1,)</f>
        <v>45169</v>
      </c>
      <c r="C82" s="221">
        <f>VLOOKUP(B82,[2]Indices!$D:$Q,3,)/1000</f>
        <v>4.1301670889227173</v>
      </c>
      <c r="D82" s="221">
        <f>VLOOKUP(B82,[2]Indices!$D:$Q,14,)/1000</f>
        <v>15.940810769841702</v>
      </c>
      <c r="E82" s="221">
        <f t="shared" si="6"/>
        <v>4.1301670889227173</v>
      </c>
      <c r="F82" s="188" t="str">
        <f t="shared" si="2"/>
        <v/>
      </c>
      <c r="G82" t="str">
        <f t="shared" si="5"/>
        <v/>
      </c>
      <c r="H82" s="188" t="str">
        <f t="shared" si="7"/>
        <v/>
      </c>
      <c r="I82" s="189"/>
    </row>
    <row r="83" spans="1:9">
      <c r="A83" s="187">
        <v>31</v>
      </c>
      <c r="B83" s="222">
        <f>VLOOKUP(DATE(YEAR(Dat_01!B$2)-2,MONTH(Dat_01!B$2),1)+A83,[2]Indices!$D:$D,1,)</f>
        <v>45170</v>
      </c>
      <c r="C83" s="221">
        <f>VLOOKUP(B83,[2]Indices!$D:$Q,3,)/1000</f>
        <v>21.388155212921781</v>
      </c>
      <c r="D83" s="221">
        <f>VLOOKUP(B83,[2]Indices!$D:$Q,14,)/1000</f>
        <v>20.220393285105605</v>
      </c>
      <c r="E83" s="221">
        <f t="shared" si="6"/>
        <v>20.220393285105605</v>
      </c>
      <c r="F83" s="188">
        <f t="shared" si="2"/>
        <v>600</v>
      </c>
      <c r="G83" t="str">
        <f t="shared" si="5"/>
        <v/>
      </c>
      <c r="H83" s="188" t="str">
        <f t="shared" si="7"/>
        <v/>
      </c>
      <c r="I83" s="189"/>
    </row>
    <row r="84" spans="1:9">
      <c r="A84" s="187">
        <v>32</v>
      </c>
      <c r="B84" s="222">
        <f>VLOOKUP(DATE(YEAR(Dat_01!B$2)-2,MONTH(Dat_01!B$2),1)+A84,[2]Indices!$D:$D,1,)</f>
        <v>45171</v>
      </c>
      <c r="C84" s="221">
        <f>VLOOKUP(B84,[2]Indices!$D:$Q,3,)/1000</f>
        <v>10.319054752920852</v>
      </c>
      <c r="D84" s="221">
        <f>VLOOKUP(B84,[2]Indices!$D:$Q,14,)/1000</f>
        <v>20.220393285105605</v>
      </c>
      <c r="E84" s="221">
        <f t="shared" si="6"/>
        <v>10.319054752920852</v>
      </c>
      <c r="F84" s="188" t="str">
        <f t="shared" si="2"/>
        <v/>
      </c>
      <c r="G84" t="str">
        <f t="shared" si="5"/>
        <v/>
      </c>
      <c r="H84" s="188" t="str">
        <f t="shared" si="7"/>
        <v/>
      </c>
      <c r="I84" s="189"/>
    </row>
    <row r="85" spans="1:9">
      <c r="A85" s="187">
        <v>33</v>
      </c>
      <c r="B85" s="222">
        <f>VLOOKUP(DATE(YEAR(Dat_01!B$2)-2,MONTH(Dat_01!B$2),1)+A85,[2]Indices!$D:$D,1,)</f>
        <v>45172</v>
      </c>
      <c r="C85" s="221">
        <f>VLOOKUP(B85,[2]Indices!$D:$Q,3,)/1000</f>
        <v>11.337796992919921</v>
      </c>
      <c r="D85" s="221">
        <f>VLOOKUP(B85,[2]Indices!$D:$Q,14,)/1000</f>
        <v>20.220393285105605</v>
      </c>
      <c r="E85" s="221">
        <f t="shared" si="6"/>
        <v>11.337796992919921</v>
      </c>
      <c r="F85" s="188" t="str">
        <f t="shared" si="2"/>
        <v/>
      </c>
      <c r="G85" t="str">
        <f t="shared" si="5"/>
        <v/>
      </c>
      <c r="H85" s="188" t="str">
        <f t="shared" si="7"/>
        <v/>
      </c>
      <c r="I85" s="189"/>
    </row>
    <row r="86" spans="1:9">
      <c r="A86" s="187">
        <v>34</v>
      </c>
      <c r="B86" s="222">
        <f>VLOOKUP(DATE(YEAR(Dat_01!B$2)-2,MONTH(Dat_01!B$2),1)+A86,[2]Indices!$D:$D,1,)</f>
        <v>45173</v>
      </c>
      <c r="C86" s="221">
        <f>VLOOKUP(B86,[2]Indices!$D:$Q,3,)/1000</f>
        <v>13.641414236922715</v>
      </c>
      <c r="D86" s="221">
        <f>VLOOKUP(B86,[2]Indices!$D:$Q,14,)/1000</f>
        <v>20.220393285105605</v>
      </c>
      <c r="E86" s="221">
        <f t="shared" si="6"/>
        <v>13.641414236922715</v>
      </c>
      <c r="F86" s="188" t="str">
        <f t="shared" si="2"/>
        <v/>
      </c>
      <c r="G86" t="str">
        <f t="shared" si="5"/>
        <v/>
      </c>
      <c r="H86" s="188" t="str">
        <f t="shared" si="7"/>
        <v/>
      </c>
      <c r="I86" s="189"/>
    </row>
    <row r="87" spans="1:9">
      <c r="A87" s="187">
        <v>35</v>
      </c>
      <c r="B87" s="222">
        <f>VLOOKUP(DATE(YEAR(Dat_01!B$2)-2,MONTH(Dat_01!B$2),1)+A87,[2]Indices!$D:$D,1,)</f>
        <v>45174</v>
      </c>
      <c r="C87" s="221">
        <f>VLOOKUP(B87,[2]Indices!$D:$Q,3,)/1000</f>
        <v>21.318054852921787</v>
      </c>
      <c r="D87" s="221">
        <f>VLOOKUP(B87,[2]Indices!$D:$Q,14,)/1000</f>
        <v>20.220393285105605</v>
      </c>
      <c r="E87" s="221">
        <f t="shared" si="6"/>
        <v>20.220393285105605</v>
      </c>
      <c r="F87" s="188" t="str">
        <f t="shared" si="2"/>
        <v/>
      </c>
      <c r="G87" t="str">
        <f t="shared" si="5"/>
        <v/>
      </c>
      <c r="H87" s="188" t="str">
        <f t="shared" si="7"/>
        <v/>
      </c>
      <c r="I87" s="189"/>
    </row>
    <row r="88" spans="1:9">
      <c r="A88" s="187">
        <v>36</v>
      </c>
      <c r="B88" s="222">
        <f>VLOOKUP(DATE(YEAR(Dat_01!B$2)-2,MONTH(Dat_01!B$2),1)+A88,[2]Indices!$D:$D,1,)</f>
        <v>45175</v>
      </c>
      <c r="C88" s="221">
        <f>VLOOKUP(B88,[2]Indices!$D:$Q,3,)/1000</f>
        <v>40.18969514857428</v>
      </c>
      <c r="D88" s="221">
        <f>VLOOKUP(B88,[2]Indices!$D:$Q,14,)/1000</f>
        <v>20.220393285105605</v>
      </c>
      <c r="E88" s="221">
        <f t="shared" si="6"/>
        <v>20.220393285105605</v>
      </c>
      <c r="F88" s="188" t="str">
        <f t="shared" si="2"/>
        <v/>
      </c>
      <c r="G88" t="str">
        <f t="shared" si="5"/>
        <v/>
      </c>
      <c r="H88" s="188" t="str">
        <f t="shared" si="7"/>
        <v/>
      </c>
      <c r="I88" s="189"/>
    </row>
    <row r="89" spans="1:9">
      <c r="A89" s="187">
        <v>37</v>
      </c>
      <c r="B89" s="222">
        <f>VLOOKUP(DATE(YEAR(Dat_01!B$2)-2,MONTH(Dat_01!B$2),1)+A89,[2]Indices!$D:$D,1,)</f>
        <v>45176</v>
      </c>
      <c r="C89" s="221">
        <f>VLOOKUP(B89,[2]Indices!$D:$Q,3,)/1000</f>
        <v>44.319692828575214</v>
      </c>
      <c r="D89" s="221">
        <f>VLOOKUP(B89,[2]Indices!$D:$Q,14,)/1000</f>
        <v>20.220393285105605</v>
      </c>
      <c r="E89" s="221">
        <f t="shared" si="6"/>
        <v>20.220393285105605</v>
      </c>
      <c r="F89" s="188" t="str">
        <f t="shared" si="2"/>
        <v/>
      </c>
      <c r="G89" t="str">
        <f t="shared" si="5"/>
        <v/>
      </c>
      <c r="H89" s="188" t="str">
        <f t="shared" si="7"/>
        <v/>
      </c>
      <c r="I89" s="189"/>
    </row>
    <row r="90" spans="1:9">
      <c r="A90" s="187">
        <v>38</v>
      </c>
      <c r="B90" s="222">
        <f>VLOOKUP(DATE(YEAR(Dat_01!B$2)-2,MONTH(Dat_01!B$2),1)+A90,[2]Indices!$D:$D,1,)</f>
        <v>45177</v>
      </c>
      <c r="C90" s="221">
        <f>VLOOKUP(B90,[2]Indices!$D:$Q,3,)/1000</f>
        <v>39.886098017574284</v>
      </c>
      <c r="D90" s="221">
        <f>VLOOKUP(B90,[2]Indices!$D:$Q,14,)/1000</f>
        <v>20.220393285105605</v>
      </c>
      <c r="E90" s="221">
        <f t="shared" si="6"/>
        <v>20.220393285105605</v>
      </c>
      <c r="F90" s="188" t="str">
        <f t="shared" si="2"/>
        <v/>
      </c>
      <c r="G90" t="str">
        <f t="shared" si="5"/>
        <v/>
      </c>
      <c r="H90" s="188" t="str">
        <f t="shared" si="7"/>
        <v/>
      </c>
      <c r="I90" s="189"/>
    </row>
    <row r="91" spans="1:9">
      <c r="A91" s="187">
        <v>39</v>
      </c>
      <c r="B91" s="222">
        <f>VLOOKUP(DATE(YEAR(Dat_01!B$2)-2,MONTH(Dat_01!B$2),1)+A91,[2]Indices!$D:$D,1,)</f>
        <v>45178</v>
      </c>
      <c r="C91" s="221">
        <f>VLOOKUP(B91,[2]Indices!$D:$Q,3,)/1000</f>
        <v>27.240925667576143</v>
      </c>
      <c r="D91" s="221">
        <f>VLOOKUP(B91,[2]Indices!$D:$Q,14,)/1000</f>
        <v>20.220393285105605</v>
      </c>
      <c r="E91" s="221">
        <f t="shared" si="6"/>
        <v>20.220393285105605</v>
      </c>
      <c r="F91" s="188" t="str">
        <f t="shared" si="2"/>
        <v/>
      </c>
      <c r="G91" t="str">
        <f t="shared" si="5"/>
        <v/>
      </c>
      <c r="H91" s="188" t="str">
        <f t="shared" si="7"/>
        <v/>
      </c>
      <c r="I91" s="189"/>
    </row>
    <row r="92" spans="1:9">
      <c r="A92" s="187">
        <v>40</v>
      </c>
      <c r="B92" s="222">
        <f>VLOOKUP(DATE(YEAR(Dat_01!B$2)-2,MONTH(Dat_01!B$2),1)+A92,[2]Indices!$D:$D,1,)</f>
        <v>45179</v>
      </c>
      <c r="C92" s="221">
        <f>VLOOKUP(B92,[2]Indices!$D:$Q,3,)/1000</f>
        <v>23.551585360575213</v>
      </c>
      <c r="D92" s="221">
        <f>VLOOKUP(B92,[2]Indices!$D:$Q,14,)/1000</f>
        <v>20.220393285105605</v>
      </c>
      <c r="E92" s="221">
        <f t="shared" si="6"/>
        <v>20.220393285105605</v>
      </c>
      <c r="F92" s="188" t="str">
        <f t="shared" si="2"/>
        <v/>
      </c>
      <c r="G92" t="str">
        <f t="shared" si="5"/>
        <v/>
      </c>
      <c r="H92" s="188" t="str">
        <f t="shared" si="7"/>
        <v/>
      </c>
      <c r="I92" s="189"/>
    </row>
    <row r="93" spans="1:9">
      <c r="A93" s="187">
        <v>41</v>
      </c>
      <c r="B93" s="222">
        <f>VLOOKUP(DATE(YEAR(Dat_01!B$2)-2,MONTH(Dat_01!B$2),1)+A93,[2]Indices!$D:$D,1,)</f>
        <v>45180</v>
      </c>
      <c r="C93" s="221">
        <f>VLOOKUP(B93,[2]Indices!$D:$Q,3,)/1000</f>
        <v>35.294461380574276</v>
      </c>
      <c r="D93" s="221">
        <f>VLOOKUP(B93,[2]Indices!$D:$Q,14,)/1000</f>
        <v>20.220393285105605</v>
      </c>
      <c r="E93" s="221">
        <f t="shared" si="6"/>
        <v>20.220393285105605</v>
      </c>
      <c r="F93" s="188" t="str">
        <f t="shared" si="2"/>
        <v/>
      </c>
      <c r="G93" t="str">
        <f t="shared" si="5"/>
        <v/>
      </c>
      <c r="H93" s="188" t="str">
        <f t="shared" si="7"/>
        <v/>
      </c>
      <c r="I93" s="189"/>
    </row>
    <row r="94" spans="1:9">
      <c r="A94" s="187">
        <v>42</v>
      </c>
      <c r="B94" s="222">
        <f>VLOOKUP(DATE(YEAR(Dat_01!B$2)-2,MONTH(Dat_01!B$2),1)+A94,[2]Indices!$D:$D,1,)</f>
        <v>45181</v>
      </c>
      <c r="C94" s="221">
        <f>VLOOKUP(B94,[2]Indices!$D:$Q,3,)/1000</f>
        <v>37.172804696575213</v>
      </c>
      <c r="D94" s="221">
        <f>VLOOKUP(B94,[2]Indices!$D:$Q,14,)/1000</f>
        <v>20.220393285105605</v>
      </c>
      <c r="E94" s="221">
        <f t="shared" si="6"/>
        <v>20.220393285105605</v>
      </c>
      <c r="F94" s="188" t="str">
        <f t="shared" si="2"/>
        <v/>
      </c>
      <c r="G94" t="str">
        <f t="shared" si="5"/>
        <v/>
      </c>
      <c r="H94" s="188" t="str">
        <f>IF(DAY(B94)=15,IF(MONTH(B94)=1,"E",IF(MONTH(B94)=2,"F",IF(MONTH(B94)=3,"M",IF(MONTH(B94)=4,"A",IF(MONTH(B94)=5,"M",IF(MONTH(B94)=6,"J",IF(MONTH(B94)=7,"J",IF(MONTH(B94)=8,"A",IF(MONTH(B94)=9,"S",IF(MONTH(B94)=10,"O",IF(MONTH(B94)=11,"N",IF(MONTH(B94)=12,"D","")))))))))))),"")</f>
        <v/>
      </c>
      <c r="I94" s="189"/>
    </row>
    <row r="95" spans="1:9">
      <c r="A95" s="187">
        <v>43</v>
      </c>
      <c r="B95" s="222">
        <f>VLOOKUP(DATE(YEAR(Dat_01!B$2)-2,MONTH(Dat_01!B$2),1)+A95,[2]Indices!$D:$D,1,)</f>
        <v>45182</v>
      </c>
      <c r="C95" s="221">
        <f>VLOOKUP(B95,[2]Indices!$D:$Q,3,)/1000</f>
        <v>22.219223154021087</v>
      </c>
      <c r="D95" s="221">
        <f>VLOOKUP(B95,[2]Indices!$D:$Q,14,)/1000</f>
        <v>20.220393285105605</v>
      </c>
      <c r="E95" s="221">
        <f t="shared" si="6"/>
        <v>20.220393285105605</v>
      </c>
      <c r="F95" s="188" t="str">
        <f t="shared" si="2"/>
        <v/>
      </c>
      <c r="G95" t="str">
        <f t="shared" si="5"/>
        <v/>
      </c>
      <c r="H95" s="188" t="str">
        <f t="shared" si="7"/>
        <v/>
      </c>
      <c r="I95" s="189"/>
    </row>
    <row r="96" spans="1:9">
      <c r="A96" s="187">
        <v>44</v>
      </c>
      <c r="B96" s="222">
        <f>VLOOKUP(DATE(YEAR(Dat_01!B$2)-2,MONTH(Dat_01!B$2),1)+A96,[2]Indices!$D:$D,1,)</f>
        <v>45183</v>
      </c>
      <c r="C96" s="221">
        <f>VLOOKUP(B96,[2]Indices!$D:$Q,3,)/1000</f>
        <v>19.39009074702016</v>
      </c>
      <c r="D96" s="221">
        <f>VLOOKUP(B96,[2]Indices!$D:$Q,14,)/1000</f>
        <v>20.220393285105605</v>
      </c>
      <c r="E96" s="221">
        <f t="shared" si="6"/>
        <v>19.39009074702016</v>
      </c>
      <c r="F96" s="188" t="str">
        <f t="shared" si="2"/>
        <v/>
      </c>
      <c r="G96" t="str">
        <f t="shared" si="5"/>
        <v/>
      </c>
      <c r="H96" s="188" t="str">
        <f>IF(DAY(B96)=15,IF(MONTH(B96)=1,"E",IF(MONTH(B96)=2,"F",IF(MONTH(B96)=3,"M",IF(MONTH(B96)=4,"A",IF(MONTH(B96)=5,"M",IF(MONTH(B96)=6,"J",IF(MONTH(B96)=7,"J",IF(MONTH(B96)=8,"A",IF(MONTH(B96)=9,"S",IF(MONTH(B96)=10,"O",IF(MONTH(B96)=11,"N",IF(MONTH(B96)=12,"D","")))))))))))),"")</f>
        <v/>
      </c>
      <c r="I96" s="189"/>
    </row>
    <row r="97" spans="1:9">
      <c r="A97" s="187">
        <v>45</v>
      </c>
      <c r="B97" s="222">
        <f>VLOOKUP(DATE(YEAR(Dat_01!B$2)-2,MONTH(Dat_01!B$2),1)+A97,[2]Indices!$D:$D,1,)</f>
        <v>45184</v>
      </c>
      <c r="C97" s="221">
        <f>VLOOKUP(B97,[2]Indices!$D:$Q,3,)/1000</f>
        <v>26.119200957019228</v>
      </c>
      <c r="D97" s="221">
        <f>VLOOKUP(B97,[2]Indices!$D:$Q,14,)/1000</f>
        <v>20.220393285105605</v>
      </c>
      <c r="E97" s="221">
        <f t="shared" si="6"/>
        <v>20.220393285105605</v>
      </c>
      <c r="F97" s="188" t="str">
        <f t="shared" si="2"/>
        <v/>
      </c>
      <c r="G97" t="str">
        <f t="shared" si="5"/>
        <v/>
      </c>
      <c r="H97" s="188" t="str">
        <f>IF(DAY(B97)=15,IF(MONTH(B97)=1,"E",IF(MONTH(B97)=2,"F",IF(MONTH(B97)=3,"M",IF(MONTH(B97)=4,"A",IF(MONTH(B97)=5,"M",IF(MONTH(B97)=6,"J",IF(MONTH(B97)=7,"J",IF(MONTH(B97)=8,"A",IF(MONTH(B97)=9,"S",IF(MONTH(B97)=10,"O",IF(MONTH(B97)=11,"N",IF(MONTH(B97)=12,"D","")))))))))))),"")</f>
        <v>S</v>
      </c>
      <c r="I97" s="189">
        <f>IF(DAY(B97)=15,D97,"")</f>
        <v>20.220393285105605</v>
      </c>
    </row>
    <row r="98" spans="1:9">
      <c r="A98" s="187">
        <v>46</v>
      </c>
      <c r="B98" s="222">
        <f>VLOOKUP(DATE(YEAR(Dat_01!B$2)-2,MONTH(Dat_01!B$2),1)+A98,[2]Indices!$D:$D,1,)</f>
        <v>45185</v>
      </c>
      <c r="C98" s="221">
        <f>VLOOKUP(B98,[2]Indices!$D:$Q,3,)/1000</f>
        <v>18.903673146022022</v>
      </c>
      <c r="D98" s="221">
        <f>VLOOKUP(B98,[2]Indices!$D:$Q,14,)/1000</f>
        <v>20.220393285105605</v>
      </c>
      <c r="E98" s="221">
        <f t="shared" si="6"/>
        <v>18.903673146022022</v>
      </c>
      <c r="F98" s="188" t="str">
        <f t="shared" si="2"/>
        <v/>
      </c>
      <c r="G98" t="str">
        <f t="shared" si="5"/>
        <v/>
      </c>
      <c r="H98" s="188" t="str">
        <f t="shared" si="7"/>
        <v/>
      </c>
      <c r="I98" s="189"/>
    </row>
    <row r="99" spans="1:9">
      <c r="A99" s="187">
        <v>47</v>
      </c>
      <c r="B99" s="222">
        <f>VLOOKUP(DATE(YEAR(Dat_01!B$2)-2,MONTH(Dat_01!B$2),1)+A99,[2]Indices!$D:$D,1,)</f>
        <v>45186</v>
      </c>
      <c r="C99" s="221">
        <f>VLOOKUP(B99,[2]Indices!$D:$Q,3,)/1000</f>
        <v>10.851405378019226</v>
      </c>
      <c r="D99" s="221">
        <f>VLOOKUP(B99,[2]Indices!$D:$Q,14,)/1000</f>
        <v>20.220393285105605</v>
      </c>
      <c r="E99" s="221">
        <f t="shared" si="6"/>
        <v>10.851405378019226</v>
      </c>
      <c r="F99" s="188" t="str">
        <f t="shared" si="2"/>
        <v/>
      </c>
      <c r="G99" t="str">
        <f t="shared" si="5"/>
        <v/>
      </c>
      <c r="H99" s="188" t="str">
        <f t="shared" si="7"/>
        <v/>
      </c>
      <c r="I99" s="189"/>
    </row>
    <row r="100" spans="1:9">
      <c r="A100" s="187">
        <v>48</v>
      </c>
      <c r="B100" s="222">
        <f>VLOOKUP(DATE(YEAR(Dat_01!B$2)-2,MONTH(Dat_01!B$2),1)+A100,[2]Indices!$D:$D,1,)</f>
        <v>45187</v>
      </c>
      <c r="C100" s="221">
        <f>VLOOKUP(B100,[2]Indices!$D:$Q,3,)/1000</f>
        <v>26.837577350022023</v>
      </c>
      <c r="D100" s="221">
        <f>VLOOKUP(B100,[2]Indices!$D:$Q,14,)/1000</f>
        <v>20.220393285105605</v>
      </c>
      <c r="E100" s="221">
        <f t="shared" si="6"/>
        <v>20.220393285105605</v>
      </c>
      <c r="F100" s="188" t="str">
        <f t="shared" si="2"/>
        <v/>
      </c>
      <c r="G100" t="str">
        <f t="shared" si="5"/>
        <v/>
      </c>
      <c r="H100" s="188" t="str">
        <f t="shared" si="7"/>
        <v/>
      </c>
      <c r="I100" s="189"/>
    </row>
    <row r="101" spans="1:9">
      <c r="A101" s="187">
        <v>49</v>
      </c>
      <c r="B101" s="222">
        <f>VLOOKUP(DATE(YEAR(Dat_01!B$2)-2,MONTH(Dat_01!B$2),1)+A101,[2]Indices!$D:$D,1,)</f>
        <v>45188</v>
      </c>
      <c r="C101" s="221">
        <f>VLOOKUP(B101,[2]Indices!$D:$Q,3,)/1000</f>
        <v>28.399612466020159</v>
      </c>
      <c r="D101" s="221">
        <f>VLOOKUP(B101,[2]Indices!$D:$Q,14,)/1000</f>
        <v>20.220393285105605</v>
      </c>
      <c r="E101" s="221">
        <f t="shared" si="6"/>
        <v>20.220393285105605</v>
      </c>
      <c r="F101" s="188" t="str">
        <f t="shared" si="2"/>
        <v/>
      </c>
      <c r="G101" t="str">
        <f t="shared" si="5"/>
        <v/>
      </c>
      <c r="H101" s="188" t="str">
        <f t="shared" si="7"/>
        <v/>
      </c>
      <c r="I101" s="189"/>
    </row>
    <row r="102" spans="1:9">
      <c r="A102" s="187">
        <v>50</v>
      </c>
      <c r="B102" s="222">
        <f>VLOOKUP(DATE(YEAR(Dat_01!B$2)-2,MONTH(Dat_01!B$2),1)+A102,[2]Indices!$D:$D,1,)</f>
        <v>45189</v>
      </c>
      <c r="C102" s="221">
        <f>VLOOKUP(B102,[2]Indices!$D:$Q,3,)/1000</f>
        <v>23.755646107410477</v>
      </c>
      <c r="D102" s="221">
        <f>VLOOKUP(B102,[2]Indices!$D:$Q,14,)/1000</f>
        <v>20.220393285105605</v>
      </c>
      <c r="E102" s="221">
        <f t="shared" si="6"/>
        <v>20.220393285105605</v>
      </c>
      <c r="F102" s="188" t="str">
        <f t="shared" si="2"/>
        <v/>
      </c>
      <c r="G102" t="str">
        <f t="shared" si="5"/>
        <v/>
      </c>
      <c r="H102" s="188" t="str">
        <f t="shared" si="7"/>
        <v/>
      </c>
      <c r="I102" s="189"/>
    </row>
    <row r="103" spans="1:9">
      <c r="A103" s="187">
        <v>51</v>
      </c>
      <c r="B103" s="222">
        <f>VLOOKUP(DATE(YEAR(Dat_01!B$2)-2,MONTH(Dat_01!B$2),1)+A103,[2]Indices!$D:$D,1,)</f>
        <v>45190</v>
      </c>
      <c r="C103" s="221">
        <f>VLOOKUP(B103,[2]Indices!$D:$Q,3,)/1000</f>
        <v>14.993906731411407</v>
      </c>
      <c r="D103" s="221">
        <f>VLOOKUP(B103,[2]Indices!$D:$Q,14,)/1000</f>
        <v>20.220393285105605</v>
      </c>
      <c r="E103" s="221">
        <f t="shared" si="6"/>
        <v>14.993906731411407</v>
      </c>
      <c r="F103" s="188" t="str">
        <f t="shared" si="2"/>
        <v/>
      </c>
      <c r="G103" t="str">
        <f t="shared" si="5"/>
        <v/>
      </c>
      <c r="H103" s="188" t="str">
        <f t="shared" si="7"/>
        <v/>
      </c>
      <c r="I103" s="189"/>
    </row>
    <row r="104" spans="1:9">
      <c r="A104" s="187">
        <v>52</v>
      </c>
      <c r="B104" s="222">
        <f>VLOOKUP(DATE(YEAR(Dat_01!B$2)-2,MONTH(Dat_01!B$2),1)+A104,[2]Indices!$D:$D,1,)</f>
        <v>45191</v>
      </c>
      <c r="C104" s="221">
        <f>VLOOKUP(B104,[2]Indices!$D:$Q,3,)/1000</f>
        <v>26.327376983410474</v>
      </c>
      <c r="D104" s="221">
        <f>VLOOKUP(B104,[2]Indices!$D:$Q,14,)/1000</f>
        <v>20.220393285105605</v>
      </c>
      <c r="E104" s="221">
        <f t="shared" si="6"/>
        <v>20.220393285105605</v>
      </c>
      <c r="F104" s="188" t="str">
        <f t="shared" si="2"/>
        <v/>
      </c>
      <c r="G104" t="str">
        <f t="shared" si="5"/>
        <v/>
      </c>
      <c r="H104" s="188" t="str">
        <f t="shared" si="7"/>
        <v/>
      </c>
      <c r="I104" s="189"/>
    </row>
    <row r="105" spans="1:9">
      <c r="A105" s="187">
        <v>53</v>
      </c>
      <c r="B105" s="222">
        <f>VLOOKUP(DATE(YEAR(Dat_01!B$2)-2,MONTH(Dat_01!B$2),1)+A105,[2]Indices!$D:$D,1,)</f>
        <v>45192</v>
      </c>
      <c r="C105" s="221">
        <f>VLOOKUP(B105,[2]Indices!$D:$Q,3,)/1000</f>
        <v>19.125017947411408</v>
      </c>
      <c r="D105" s="221">
        <f>VLOOKUP(B105,[2]Indices!$D:$Q,14,)/1000</f>
        <v>20.220393285105605</v>
      </c>
      <c r="E105" s="221">
        <f t="shared" si="6"/>
        <v>19.125017947411408</v>
      </c>
      <c r="F105" s="188" t="str">
        <f t="shared" si="2"/>
        <v/>
      </c>
      <c r="G105" t="str">
        <f t="shared" si="5"/>
        <v/>
      </c>
      <c r="H105" s="188" t="str">
        <f t="shared" si="7"/>
        <v/>
      </c>
      <c r="I105" s="189"/>
    </row>
    <row r="106" spans="1:9">
      <c r="A106" s="187">
        <v>54</v>
      </c>
      <c r="B106" s="222">
        <f>VLOOKUP(DATE(YEAR(Dat_01!B$2)-2,MONTH(Dat_01!B$2),1)+A106,[2]Indices!$D:$D,1,)</f>
        <v>45193</v>
      </c>
      <c r="C106" s="221">
        <f>VLOOKUP(B106,[2]Indices!$D:$Q,3,)/1000</f>
        <v>17.897973575408614</v>
      </c>
      <c r="D106" s="221">
        <f>VLOOKUP(B106,[2]Indices!$D:$Q,14,)/1000</f>
        <v>20.220393285105605</v>
      </c>
      <c r="E106" s="221">
        <f t="shared" si="6"/>
        <v>17.897973575408614</v>
      </c>
      <c r="F106" s="188" t="str">
        <f t="shared" si="2"/>
        <v/>
      </c>
      <c r="G106" t="str">
        <f t="shared" si="5"/>
        <v/>
      </c>
      <c r="H106" s="188" t="str">
        <f t="shared" si="7"/>
        <v/>
      </c>
      <c r="I106" s="189"/>
    </row>
    <row r="107" spans="1:9">
      <c r="A107" s="187">
        <v>55</v>
      </c>
      <c r="B107" s="222">
        <f>VLOOKUP(DATE(YEAR(Dat_01!B$2)-2,MONTH(Dat_01!B$2),1)+A107,[2]Indices!$D:$D,1,)</f>
        <v>45194</v>
      </c>
      <c r="C107" s="221">
        <f>VLOOKUP(B107,[2]Indices!$D:$Q,3,)/1000</f>
        <v>32.557516671412344</v>
      </c>
      <c r="D107" s="221">
        <f>VLOOKUP(B107,[2]Indices!$D:$Q,14,)/1000</f>
        <v>20.220393285105605</v>
      </c>
      <c r="E107" s="221">
        <f t="shared" si="6"/>
        <v>20.220393285105605</v>
      </c>
      <c r="F107" s="188" t="str">
        <f t="shared" si="2"/>
        <v/>
      </c>
      <c r="G107" t="str">
        <f t="shared" si="5"/>
        <v/>
      </c>
      <c r="H107" s="188" t="str">
        <f t="shared" si="7"/>
        <v/>
      </c>
      <c r="I107" s="189"/>
    </row>
    <row r="108" spans="1:9">
      <c r="A108" s="187">
        <v>56</v>
      </c>
      <c r="B108" s="222">
        <f>VLOOKUP(DATE(YEAR(Dat_01!B$2)-2,MONTH(Dat_01!B$2),1)+A108,[2]Indices!$D:$D,1,)</f>
        <v>45195</v>
      </c>
      <c r="C108" s="221">
        <f>VLOOKUP(B108,[2]Indices!$D:$Q,3,)/1000</f>
        <v>34.472968899409551</v>
      </c>
      <c r="D108" s="221">
        <f>VLOOKUP(B108,[2]Indices!$D:$Q,14,)/1000</f>
        <v>20.220393285105605</v>
      </c>
      <c r="E108" s="221">
        <f t="shared" si="6"/>
        <v>20.220393285105605</v>
      </c>
      <c r="F108" s="188" t="str">
        <f t="shared" si="2"/>
        <v/>
      </c>
      <c r="G108" t="str">
        <f t="shared" si="5"/>
        <v/>
      </c>
      <c r="H108" s="188" t="str">
        <f t="shared" si="7"/>
        <v/>
      </c>
      <c r="I108" s="189"/>
    </row>
    <row r="109" spans="1:9">
      <c r="A109" s="187">
        <v>57</v>
      </c>
      <c r="B109" s="222">
        <f>VLOOKUP(DATE(YEAR(Dat_01!B$2)-2,MONTH(Dat_01!B$2),1)+A109,[2]Indices!$D:$D,1,)</f>
        <v>45196</v>
      </c>
      <c r="C109" s="221">
        <f>VLOOKUP(B109,[2]Indices!$D:$Q,3,)/1000</f>
        <v>21.829615369558109</v>
      </c>
      <c r="D109" s="221">
        <f>VLOOKUP(B109,[2]Indices!$D:$Q,14,)/1000</f>
        <v>20.220393285105605</v>
      </c>
      <c r="E109" s="221">
        <f t="shared" si="6"/>
        <v>20.220393285105605</v>
      </c>
      <c r="F109" s="188" t="str">
        <f t="shared" si="2"/>
        <v/>
      </c>
      <c r="G109" t="str">
        <f t="shared" si="5"/>
        <v/>
      </c>
      <c r="H109" s="188" t="str">
        <f t="shared" si="7"/>
        <v/>
      </c>
      <c r="I109" s="189"/>
    </row>
    <row r="110" spans="1:9">
      <c r="A110" s="187">
        <v>58</v>
      </c>
      <c r="B110" s="222">
        <f>VLOOKUP(DATE(YEAR(Dat_01!B$2)-2,MONTH(Dat_01!B$2),1)+A110,[2]Indices!$D:$D,1,)</f>
        <v>45197</v>
      </c>
      <c r="C110" s="221">
        <f>VLOOKUP(B110,[2]Indices!$D:$Q,3,)/1000</f>
        <v>19.390604873559038</v>
      </c>
      <c r="D110" s="221">
        <f>VLOOKUP(B110,[2]Indices!$D:$Q,14,)/1000</f>
        <v>20.220393285105605</v>
      </c>
      <c r="E110" s="221">
        <f t="shared" si="6"/>
        <v>19.390604873559038</v>
      </c>
      <c r="F110" s="188" t="str">
        <f t="shared" si="2"/>
        <v/>
      </c>
      <c r="G110" t="str">
        <f t="shared" si="5"/>
        <v/>
      </c>
      <c r="H110" s="188" t="str">
        <f t="shared" si="7"/>
        <v/>
      </c>
      <c r="I110" s="189"/>
    </row>
    <row r="111" spans="1:9">
      <c r="A111" s="187">
        <v>59</v>
      </c>
      <c r="B111" s="222">
        <f>VLOOKUP(DATE(YEAR(Dat_01!B$2)-2,MONTH(Dat_01!B$2),1)+A111,[2]Indices!$D:$D,1,)</f>
        <v>45198</v>
      </c>
      <c r="C111" s="221">
        <f>VLOOKUP(B111,[2]Indices!$D:$Q,3,)/1000</f>
        <v>20.590276989558109</v>
      </c>
      <c r="D111" s="221">
        <f>VLOOKUP(B111,[2]Indices!$D:$Q,14,)/1000</f>
        <v>20.220393285105605</v>
      </c>
      <c r="E111" s="221">
        <f t="shared" si="6"/>
        <v>20.220393285105605</v>
      </c>
      <c r="F111" s="188" t="str">
        <f t="shared" si="2"/>
        <v/>
      </c>
      <c r="G111" t="str">
        <f t="shared" si="5"/>
        <v/>
      </c>
      <c r="H111" s="188" t="str">
        <f t="shared" si="7"/>
        <v/>
      </c>
      <c r="I111" s="189"/>
    </row>
    <row r="112" spans="1:9">
      <c r="A112" s="187">
        <v>60</v>
      </c>
      <c r="B112" s="222">
        <f>VLOOKUP(DATE(YEAR(Dat_01!B$2)-2,MONTH(Dat_01!B$2),1)+A112,[2]Indices!$D:$D,1,)</f>
        <v>45199</v>
      </c>
      <c r="C112" s="221">
        <f>VLOOKUP(B112,[2]Indices!$D:$Q,3,)/1000</f>
        <v>2.523506689559039</v>
      </c>
      <c r="D112" s="221">
        <f>VLOOKUP(B112,[2]Indices!$D:$Q,14,)/1000</f>
        <v>20.220393285105605</v>
      </c>
      <c r="E112" s="221">
        <f t="shared" si="6"/>
        <v>2.523506689559039</v>
      </c>
      <c r="F112" s="188" t="str">
        <f t="shared" si="2"/>
        <v/>
      </c>
      <c r="G112" t="str">
        <f t="shared" si="5"/>
        <v/>
      </c>
      <c r="H112" s="188" t="str">
        <f t="shared" si="7"/>
        <v/>
      </c>
      <c r="I112" s="189"/>
    </row>
    <row r="113" spans="1:9">
      <c r="A113" s="187">
        <v>61</v>
      </c>
      <c r="B113" s="222">
        <f>VLOOKUP(DATE(YEAR(Dat_01!B$2)-2,MONTH(Dat_01!B$2),1)+A113,[2]Indices!$D:$D,1,)</f>
        <v>45200</v>
      </c>
      <c r="C113" s="221">
        <f>VLOOKUP(B113,[2]Indices!$D:$Q,3,)/1000</f>
        <v>2.1056485495590422</v>
      </c>
      <c r="D113" s="221">
        <f>VLOOKUP(B113,[2]Indices!$D:$Q,14,)/1000</f>
        <v>40.400211353346023</v>
      </c>
      <c r="E113" s="221">
        <f t="shared" si="6"/>
        <v>2.1056485495590422</v>
      </c>
      <c r="F113" s="188">
        <f t="shared" si="2"/>
        <v>600</v>
      </c>
      <c r="G113" t="str">
        <f t="shared" si="5"/>
        <v/>
      </c>
      <c r="H113" s="188" t="str">
        <f t="shared" si="7"/>
        <v/>
      </c>
      <c r="I113" s="189"/>
    </row>
    <row r="114" spans="1:9">
      <c r="A114" s="187">
        <v>62</v>
      </c>
      <c r="B114" s="222">
        <f>VLOOKUP(DATE(YEAR(Dat_01!B$2)-2,MONTH(Dat_01!B$2),1)+A114,[2]Indices!$D:$D,1,)</f>
        <v>45201</v>
      </c>
      <c r="C114" s="221">
        <f>VLOOKUP(B114,[2]Indices!$D:$Q,3,)/1000</f>
        <v>2.635984137558109</v>
      </c>
      <c r="D114" s="221">
        <f>VLOOKUP(B114,[2]Indices!$D:$Q,14,)/1000</f>
        <v>40.400211353346023</v>
      </c>
      <c r="E114" s="221">
        <f t="shared" si="6"/>
        <v>2.635984137558109</v>
      </c>
      <c r="F114" s="188" t="str">
        <f t="shared" si="2"/>
        <v/>
      </c>
      <c r="G114" t="str">
        <f t="shared" si="5"/>
        <v/>
      </c>
      <c r="H114" s="188" t="str">
        <f t="shared" si="7"/>
        <v/>
      </c>
      <c r="I114" s="189"/>
    </row>
    <row r="115" spans="1:9">
      <c r="A115" s="187">
        <v>63</v>
      </c>
      <c r="B115" s="222">
        <f>VLOOKUP(DATE(YEAR(Dat_01!B$2)-2,MONTH(Dat_01!B$2),1)+A115,[2]Indices!$D:$D,1,)</f>
        <v>45202</v>
      </c>
      <c r="C115" s="221">
        <f>VLOOKUP(B115,[2]Indices!$D:$Q,3,)/1000</f>
        <v>3.8150691695590395</v>
      </c>
      <c r="D115" s="221">
        <f>VLOOKUP(B115,[2]Indices!$D:$Q,14,)/1000</f>
        <v>40.400211353346023</v>
      </c>
      <c r="E115" s="221">
        <f t="shared" si="6"/>
        <v>3.8150691695590395</v>
      </c>
      <c r="F115" s="188" t="str">
        <f t="shared" si="2"/>
        <v/>
      </c>
      <c r="G115" t="str">
        <f t="shared" si="5"/>
        <v/>
      </c>
      <c r="H115" s="188" t="str">
        <f t="shared" si="7"/>
        <v/>
      </c>
      <c r="I115" s="189"/>
    </row>
    <row r="116" spans="1:9">
      <c r="A116" s="187">
        <v>64</v>
      </c>
      <c r="B116" s="222">
        <f>VLOOKUP(DATE(YEAR(Dat_01!B$2)-2,MONTH(Dat_01!B$2),1)+A116,[2]Indices!$D:$D,1,)</f>
        <v>45203</v>
      </c>
      <c r="C116" s="221">
        <f>VLOOKUP(B116,[2]Indices!$D:$Q,3,)/1000</f>
        <v>8.2569853218427092</v>
      </c>
      <c r="D116" s="221">
        <f>VLOOKUP(B116,[2]Indices!$D:$Q,14,)/1000</f>
        <v>40.400211353346023</v>
      </c>
      <c r="E116" s="221">
        <f t="shared" ref="E116:E179" si="8">IF(C116&lt;D116,C116,D116)</f>
        <v>8.2569853218427092</v>
      </c>
      <c r="F116" s="188" t="str">
        <f t="shared" ref="F116:F179" si="9">IF(DAY(B116)=1,600,"")</f>
        <v/>
      </c>
      <c r="G116" t="str">
        <f t="shared" si="5"/>
        <v/>
      </c>
      <c r="H116" s="188" t="str">
        <f t="shared" si="7"/>
        <v/>
      </c>
      <c r="I116" s="189"/>
    </row>
    <row r="117" spans="1:9">
      <c r="A117" s="187">
        <v>65</v>
      </c>
      <c r="B117" s="222">
        <f>VLOOKUP(DATE(YEAR(Dat_01!B$2)-2,MONTH(Dat_01!B$2),1)+A117,[2]Indices!$D:$D,1,)</f>
        <v>45204</v>
      </c>
      <c r="C117" s="221">
        <f>VLOOKUP(B117,[2]Indices!$D:$Q,3,)/1000</f>
        <v>20.672574646844573</v>
      </c>
      <c r="D117" s="221">
        <f>VLOOKUP(B117,[2]Indices!$D:$Q,14,)/1000</f>
        <v>40.400211353346023</v>
      </c>
      <c r="E117" s="221">
        <f t="shared" si="8"/>
        <v>20.672574646844573</v>
      </c>
      <c r="F117" s="188" t="str">
        <f t="shared" si="9"/>
        <v/>
      </c>
      <c r="G117" t="str">
        <f t="shared" si="5"/>
        <v/>
      </c>
      <c r="H117" s="188" t="str">
        <f t="shared" si="7"/>
        <v/>
      </c>
      <c r="I117" s="189"/>
    </row>
    <row r="118" spans="1:9">
      <c r="A118" s="187">
        <v>66</v>
      </c>
      <c r="B118" s="222">
        <f>VLOOKUP(DATE(YEAR(Dat_01!B$2)-2,MONTH(Dat_01!B$2),1)+A118,[2]Indices!$D:$D,1,)</f>
        <v>45205</v>
      </c>
      <c r="C118" s="221">
        <f>VLOOKUP(B118,[2]Indices!$D:$Q,3,)/1000</f>
        <v>22.144515225843644</v>
      </c>
      <c r="D118" s="221">
        <f>VLOOKUP(B118,[2]Indices!$D:$Q,14,)/1000</f>
        <v>40.400211353346023</v>
      </c>
      <c r="E118" s="221">
        <f t="shared" si="8"/>
        <v>22.144515225843644</v>
      </c>
      <c r="F118" s="188" t="str">
        <f t="shared" si="9"/>
        <v/>
      </c>
      <c r="G118" t="str">
        <f t="shared" ref="G118:G181" si="10">IF(MONTH(B118)=1,IF(DAY(B118)=1,YEAR(B118),""),"")</f>
        <v/>
      </c>
      <c r="H118" s="188" t="str">
        <f t="shared" si="7"/>
        <v/>
      </c>
      <c r="I118" s="189"/>
    </row>
    <row r="119" spans="1:9">
      <c r="A119" s="187">
        <v>67</v>
      </c>
      <c r="B119" s="222">
        <f>VLOOKUP(DATE(YEAR(Dat_01!B$2)-2,MONTH(Dat_01!B$2),1)+A119,[2]Indices!$D:$D,1,)</f>
        <v>45206</v>
      </c>
      <c r="C119" s="221">
        <f>VLOOKUP(B119,[2]Indices!$D:$Q,3,)/1000</f>
        <v>5.1140933218445719</v>
      </c>
      <c r="D119" s="221">
        <f>VLOOKUP(B119,[2]Indices!$D:$Q,14,)/1000</f>
        <v>40.400211353346023</v>
      </c>
      <c r="E119" s="221">
        <f t="shared" si="8"/>
        <v>5.1140933218445719</v>
      </c>
      <c r="F119" s="188" t="str">
        <f t="shared" si="9"/>
        <v/>
      </c>
      <c r="G119" t="str">
        <f t="shared" si="10"/>
        <v/>
      </c>
      <c r="H119" s="188" t="str">
        <f t="shared" si="7"/>
        <v/>
      </c>
      <c r="I119" s="189"/>
    </row>
    <row r="120" spans="1:9">
      <c r="A120" s="187">
        <v>68</v>
      </c>
      <c r="B120" s="222">
        <f>VLOOKUP(DATE(YEAR(Dat_01!B$2)-2,MONTH(Dat_01!B$2),1)+A120,[2]Indices!$D:$D,1,)</f>
        <v>45207</v>
      </c>
      <c r="C120" s="221">
        <f>VLOOKUP(B120,[2]Indices!$D:$Q,3,)/1000</f>
        <v>3.4750962828436425</v>
      </c>
      <c r="D120" s="221">
        <f>VLOOKUP(B120,[2]Indices!$D:$Q,14,)/1000</f>
        <v>40.400211353346023</v>
      </c>
      <c r="E120" s="221">
        <f t="shared" si="8"/>
        <v>3.4750962828436425</v>
      </c>
      <c r="F120" s="188" t="str">
        <f t="shared" si="9"/>
        <v/>
      </c>
      <c r="G120" t="str">
        <f t="shared" si="10"/>
        <v/>
      </c>
      <c r="H120" s="188" t="str">
        <f t="shared" si="7"/>
        <v/>
      </c>
      <c r="I120" s="189"/>
    </row>
    <row r="121" spans="1:9">
      <c r="A121" s="187">
        <v>69</v>
      </c>
      <c r="B121" s="222">
        <f>VLOOKUP(DATE(YEAR(Dat_01!B$2)-2,MONTH(Dat_01!B$2),1)+A121,[2]Indices!$D:$D,1,)</f>
        <v>45208</v>
      </c>
      <c r="C121" s="221">
        <f>VLOOKUP(B121,[2]Indices!$D:$Q,3,)/1000</f>
        <v>22.509661284844572</v>
      </c>
      <c r="D121" s="221">
        <f>VLOOKUP(B121,[2]Indices!$D:$Q,14,)/1000</f>
        <v>40.400211353346023</v>
      </c>
      <c r="E121" s="221">
        <f t="shared" si="8"/>
        <v>22.509661284844572</v>
      </c>
      <c r="F121" s="188" t="str">
        <f t="shared" si="9"/>
        <v/>
      </c>
      <c r="G121" t="str">
        <f t="shared" si="10"/>
        <v/>
      </c>
      <c r="H121" s="188" t="str">
        <f t="shared" si="7"/>
        <v/>
      </c>
      <c r="I121" s="189"/>
    </row>
    <row r="122" spans="1:9">
      <c r="A122" s="187">
        <v>70</v>
      </c>
      <c r="B122" s="222">
        <f>VLOOKUP(DATE(YEAR(Dat_01!B$2)-2,MONTH(Dat_01!B$2),1)+A122,[2]Indices!$D:$D,1,)</f>
        <v>45209</v>
      </c>
      <c r="C122" s="221">
        <f>VLOOKUP(B122,[2]Indices!$D:$Q,3,)/1000</f>
        <v>24.315748561843641</v>
      </c>
      <c r="D122" s="221">
        <f>VLOOKUP(B122,[2]Indices!$D:$Q,14,)/1000</f>
        <v>40.400211353346023</v>
      </c>
      <c r="E122" s="221">
        <f t="shared" si="8"/>
        <v>24.315748561843641</v>
      </c>
      <c r="F122" s="188" t="str">
        <f t="shared" si="9"/>
        <v/>
      </c>
      <c r="G122" t="str">
        <f t="shared" si="10"/>
        <v/>
      </c>
      <c r="H122" s="188" t="str">
        <f t="shared" si="7"/>
        <v/>
      </c>
      <c r="I122" s="189"/>
    </row>
    <row r="123" spans="1:9">
      <c r="A123" s="187">
        <v>71</v>
      </c>
      <c r="B123" s="222">
        <f>VLOOKUP(DATE(YEAR(Dat_01!B$2)-2,MONTH(Dat_01!B$2),1)+A123,[2]Indices!$D:$D,1,)</f>
        <v>45210</v>
      </c>
      <c r="C123" s="221">
        <f>VLOOKUP(B123,[2]Indices!$D:$Q,3,)/1000</f>
        <v>16.618847536526957</v>
      </c>
      <c r="D123" s="221">
        <f>VLOOKUP(B123,[2]Indices!$D:$Q,14,)/1000</f>
        <v>40.400211353346023</v>
      </c>
      <c r="E123" s="221">
        <f t="shared" si="8"/>
        <v>16.618847536526957</v>
      </c>
      <c r="F123" s="188" t="str">
        <f t="shared" si="9"/>
        <v/>
      </c>
      <c r="G123" t="str">
        <f t="shared" si="10"/>
        <v/>
      </c>
      <c r="H123" s="188" t="str">
        <f t="shared" si="7"/>
        <v/>
      </c>
      <c r="I123" s="189"/>
    </row>
    <row r="124" spans="1:9">
      <c r="A124" s="187">
        <v>72</v>
      </c>
      <c r="B124" s="222">
        <f>VLOOKUP(DATE(YEAR(Dat_01!B$2)-2,MONTH(Dat_01!B$2),1)+A124,[2]Indices!$D:$D,1,)</f>
        <v>45211</v>
      </c>
      <c r="C124" s="221">
        <f>VLOOKUP(B124,[2]Indices!$D:$Q,3,)/1000</f>
        <v>8.7665859895250904</v>
      </c>
      <c r="D124" s="221">
        <f>VLOOKUP(B124,[2]Indices!$D:$Q,14,)/1000</f>
        <v>40.400211353346023</v>
      </c>
      <c r="E124" s="221">
        <f t="shared" si="8"/>
        <v>8.7665859895250904</v>
      </c>
      <c r="F124" s="188" t="str">
        <f t="shared" si="9"/>
        <v/>
      </c>
      <c r="G124" t="str">
        <f t="shared" si="10"/>
        <v/>
      </c>
      <c r="H124" s="188" t="str">
        <f t="shared" si="7"/>
        <v/>
      </c>
      <c r="I124" s="189"/>
    </row>
    <row r="125" spans="1:9">
      <c r="A125" s="187">
        <v>73</v>
      </c>
      <c r="B125" s="222">
        <f>VLOOKUP(DATE(YEAR(Dat_01!B$2)-2,MONTH(Dat_01!B$2),1)+A125,[2]Indices!$D:$D,1,)</f>
        <v>45212</v>
      </c>
      <c r="C125" s="221">
        <f>VLOOKUP(B125,[2]Indices!$D:$Q,3,)/1000</f>
        <v>4.0539202715278808</v>
      </c>
      <c r="D125" s="221">
        <f>VLOOKUP(B125,[2]Indices!$D:$Q,14,)/1000</f>
        <v>40.400211353346023</v>
      </c>
      <c r="E125" s="221">
        <f t="shared" si="8"/>
        <v>4.0539202715278808</v>
      </c>
      <c r="F125" s="188" t="str">
        <f t="shared" si="9"/>
        <v/>
      </c>
      <c r="G125" t="str">
        <f t="shared" si="10"/>
        <v/>
      </c>
      <c r="H125" s="188" t="str">
        <f t="shared" si="7"/>
        <v/>
      </c>
      <c r="I125" s="189"/>
    </row>
    <row r="126" spans="1:9">
      <c r="A126" s="187">
        <v>74</v>
      </c>
      <c r="B126" s="222">
        <f>VLOOKUP(DATE(YEAR(Dat_01!B$2)-2,MONTH(Dat_01!B$2),1)+A126,[2]Indices!$D:$D,1,)</f>
        <v>45213</v>
      </c>
      <c r="C126" s="221">
        <f>VLOOKUP(B126,[2]Indices!$D:$Q,3,)/1000</f>
        <v>11.487250864526956</v>
      </c>
      <c r="D126" s="221">
        <f>VLOOKUP(B126,[2]Indices!$D:$Q,14,)/1000</f>
        <v>40.400211353346023</v>
      </c>
      <c r="E126" s="221">
        <f t="shared" si="8"/>
        <v>11.487250864526956</v>
      </c>
      <c r="F126" s="188" t="str">
        <f t="shared" si="9"/>
        <v/>
      </c>
      <c r="G126" t="str">
        <f t="shared" si="10"/>
        <v/>
      </c>
      <c r="H126" s="188" t="str">
        <f t="shared" si="7"/>
        <v/>
      </c>
      <c r="I126" s="189"/>
    </row>
    <row r="127" spans="1:9">
      <c r="A127" s="187">
        <v>75</v>
      </c>
      <c r="B127" s="222">
        <f>VLOOKUP(DATE(YEAR(Dat_01!B$2)-2,MONTH(Dat_01!B$2),1)+A127,[2]Indices!$D:$D,1,)</f>
        <v>45214</v>
      </c>
      <c r="C127" s="221">
        <f>VLOOKUP(B127,[2]Indices!$D:$Q,3,)/1000</f>
        <v>5.1308790605269534</v>
      </c>
      <c r="D127" s="221">
        <f>VLOOKUP(B127,[2]Indices!$D:$Q,14,)/1000</f>
        <v>40.400211353346023</v>
      </c>
      <c r="E127" s="221">
        <f t="shared" si="8"/>
        <v>5.1308790605269534</v>
      </c>
      <c r="F127" s="188" t="str">
        <f t="shared" si="9"/>
        <v/>
      </c>
      <c r="G127" t="str">
        <f t="shared" si="10"/>
        <v/>
      </c>
      <c r="H127" s="188" t="str">
        <f>IF(DAY(B127)=15,IF(MONTH(B127)=1,"E",IF(MONTH(B127)=2,"F",IF(MONTH(B127)=3,"M",IF(MONTH(B127)=4,"A",IF(MONTH(B127)=5,"M",IF(MONTH(B127)=6,"J",IF(MONTH(B127)=7,"J",IF(MONTH(B127)=8,"A",IF(MONTH(B127)=9,"S",IF(MONTH(B127)=10,"O",IF(MONTH(B127)=11,"N",IF(MONTH(B127)=12,"D","")))))))))))),"")</f>
        <v>O</v>
      </c>
      <c r="I127" s="189">
        <f>IF(DAY(B127)=15,D127,"")</f>
        <v>40.400211353346023</v>
      </c>
    </row>
    <row r="128" spans="1:9">
      <c r="A128" s="187">
        <v>76</v>
      </c>
      <c r="B128" s="222">
        <f>VLOOKUP(DATE(YEAR(Dat_01!B$2)-2,MONTH(Dat_01!B$2),1)+A128,[2]Indices!$D:$D,1,)</f>
        <v>45215</v>
      </c>
      <c r="C128" s="221">
        <f>VLOOKUP(B128,[2]Indices!$D:$Q,3,)/1000</f>
        <v>27.555892200526948</v>
      </c>
      <c r="D128" s="221">
        <f>VLOOKUP(B128,[2]Indices!$D:$Q,14,)/1000</f>
        <v>40.400211353346023</v>
      </c>
      <c r="E128" s="221">
        <f t="shared" si="8"/>
        <v>27.555892200526948</v>
      </c>
      <c r="F128" s="188" t="str">
        <f t="shared" si="9"/>
        <v/>
      </c>
      <c r="G128" t="str">
        <f t="shared" si="10"/>
        <v/>
      </c>
      <c r="H128" s="188" t="str">
        <f t="shared" si="7"/>
        <v/>
      </c>
      <c r="I128" s="189"/>
    </row>
    <row r="129" spans="1:9">
      <c r="A129" s="187">
        <v>77</v>
      </c>
      <c r="B129" s="222">
        <f>VLOOKUP(DATE(YEAR(Dat_01!B$2)-2,MONTH(Dat_01!B$2),1)+A129,[2]Indices!$D:$D,1,)</f>
        <v>45216</v>
      </c>
      <c r="C129" s="221">
        <f>VLOOKUP(B129,[2]Indices!$D:$Q,3,)/1000</f>
        <v>5.8518849325269544</v>
      </c>
      <c r="D129" s="221">
        <f>VLOOKUP(B129,[2]Indices!$D:$Q,14,)/1000</f>
        <v>40.400211353346023</v>
      </c>
      <c r="E129" s="221">
        <f t="shared" si="8"/>
        <v>5.8518849325269544</v>
      </c>
      <c r="F129" s="188" t="str">
        <f t="shared" si="9"/>
        <v/>
      </c>
      <c r="G129" t="str">
        <f t="shared" si="10"/>
        <v/>
      </c>
      <c r="H129" s="188" t="str">
        <f t="shared" si="7"/>
        <v/>
      </c>
      <c r="I129" s="189"/>
    </row>
    <row r="130" spans="1:9">
      <c r="A130" s="187">
        <v>78</v>
      </c>
      <c r="B130" s="222">
        <f>VLOOKUP(DATE(YEAR(Dat_01!B$2)-2,MONTH(Dat_01!B$2),1)+A130,[2]Indices!$D:$D,1,)</f>
        <v>45217</v>
      </c>
      <c r="C130" s="221">
        <f>VLOOKUP(B130,[2]Indices!$D:$Q,3,)/1000</f>
        <v>70.60312873297741</v>
      </c>
      <c r="D130" s="221">
        <f>VLOOKUP(B130,[2]Indices!$D:$Q,14,)/1000</f>
        <v>40.400211353346023</v>
      </c>
      <c r="E130" s="221">
        <f t="shared" si="8"/>
        <v>40.400211353346023</v>
      </c>
      <c r="F130" s="188" t="str">
        <f t="shared" si="9"/>
        <v/>
      </c>
      <c r="G130" t="str">
        <f t="shared" si="10"/>
        <v/>
      </c>
      <c r="H130" s="188" t="str">
        <f t="shared" si="7"/>
        <v/>
      </c>
      <c r="I130" s="189"/>
    </row>
    <row r="131" spans="1:9">
      <c r="A131" s="187">
        <v>79</v>
      </c>
      <c r="B131" s="222">
        <f>VLOOKUP(DATE(YEAR(Dat_01!B$2)-2,MONTH(Dat_01!B$2),1)+A131,[2]Indices!$D:$D,1,)</f>
        <v>45218</v>
      </c>
      <c r="C131" s="221">
        <f>VLOOKUP(B131,[2]Indices!$D:$Q,3,)/1000</f>
        <v>78.534630715978338</v>
      </c>
      <c r="D131" s="221">
        <f>VLOOKUP(B131,[2]Indices!$D:$Q,14,)/1000</f>
        <v>40.400211353346023</v>
      </c>
      <c r="E131" s="221">
        <f t="shared" si="8"/>
        <v>40.400211353346023</v>
      </c>
      <c r="F131" s="188" t="str">
        <f t="shared" si="9"/>
        <v/>
      </c>
      <c r="G131" t="str">
        <f t="shared" si="10"/>
        <v/>
      </c>
      <c r="H131" s="188" t="str">
        <f t="shared" ref="H131:H194" si="11">IF(DAY(B131)=15,IF(MONTH(B131)=1,"E",IF(MONTH(B131)=2,"F",IF(MONTH(B131)=3,"M",IF(MONTH(B131)=4,"A",IF(MONTH(B131)=5,"M",IF(MONTH(B131)=6,"J",IF(MONTH(B131)=7,"J",IF(MONTH(B131)=8,"A",IF(MONTH(B131)=9,"S",IF(MONTH(B131)=10,"O",IF(MONTH(B131)=11,"N",IF(MONTH(B131)=12,"D","")))))))))))),"")</f>
        <v/>
      </c>
      <c r="I131" s="189"/>
    </row>
    <row r="132" spans="1:9">
      <c r="A132" s="187">
        <v>80</v>
      </c>
      <c r="B132" s="222">
        <f>VLOOKUP(DATE(YEAR(Dat_01!B$2)-2,MONTH(Dat_01!B$2),1)+A132,[2]Indices!$D:$D,1,)</f>
        <v>45219</v>
      </c>
      <c r="C132" s="221">
        <f>VLOOKUP(B132,[2]Indices!$D:$Q,3,)/1000</f>
        <v>90.890940400979275</v>
      </c>
      <c r="D132" s="221">
        <f>VLOOKUP(B132,[2]Indices!$D:$Q,14,)/1000</f>
        <v>40.400211353346023</v>
      </c>
      <c r="E132" s="221">
        <f t="shared" si="8"/>
        <v>40.400211353346023</v>
      </c>
      <c r="F132" s="188" t="str">
        <f t="shared" si="9"/>
        <v/>
      </c>
      <c r="G132" t="str">
        <f t="shared" si="10"/>
        <v/>
      </c>
      <c r="H132" s="188" t="str">
        <f t="shared" si="11"/>
        <v/>
      </c>
      <c r="I132" s="189"/>
    </row>
    <row r="133" spans="1:9">
      <c r="A133" s="187">
        <v>81</v>
      </c>
      <c r="B133" s="222">
        <f>VLOOKUP(DATE(YEAR(Dat_01!B$2)-2,MONTH(Dat_01!B$2),1)+A133,[2]Indices!$D:$D,1,)</f>
        <v>45220</v>
      </c>
      <c r="C133" s="221">
        <f>VLOOKUP(B133,[2]Indices!$D:$Q,3,)/1000</f>
        <v>96.171797856979282</v>
      </c>
      <c r="D133" s="221">
        <f>VLOOKUP(B133,[2]Indices!$D:$Q,14,)/1000</f>
        <v>40.400211353346023</v>
      </c>
      <c r="E133" s="221">
        <f t="shared" si="8"/>
        <v>40.400211353346023</v>
      </c>
      <c r="F133" s="188" t="str">
        <f t="shared" si="9"/>
        <v/>
      </c>
      <c r="G133" t="str">
        <f t="shared" si="10"/>
        <v/>
      </c>
      <c r="H133" s="188" t="str">
        <f t="shared" si="11"/>
        <v/>
      </c>
      <c r="I133" s="189"/>
    </row>
    <row r="134" spans="1:9">
      <c r="A134" s="187">
        <v>82</v>
      </c>
      <c r="B134" s="222">
        <f>VLOOKUP(DATE(YEAR(Dat_01!B$2)-2,MONTH(Dat_01!B$2),1)+A134,[2]Indices!$D:$D,1,)</f>
        <v>45221</v>
      </c>
      <c r="C134" s="221">
        <f>VLOOKUP(B134,[2]Indices!$D:$Q,3,)/1000</f>
        <v>104.0859269489774</v>
      </c>
      <c r="D134" s="221">
        <f>VLOOKUP(B134,[2]Indices!$D:$Q,14,)/1000</f>
        <v>40.400211353346023</v>
      </c>
      <c r="E134" s="221">
        <f t="shared" si="8"/>
        <v>40.400211353346023</v>
      </c>
      <c r="F134" s="188" t="str">
        <f t="shared" si="9"/>
        <v/>
      </c>
      <c r="G134" t="str">
        <f t="shared" si="10"/>
        <v/>
      </c>
      <c r="H134" s="188" t="str">
        <f t="shared" si="11"/>
        <v/>
      </c>
      <c r="I134" s="189"/>
    </row>
    <row r="135" spans="1:9">
      <c r="A135" s="187">
        <v>83</v>
      </c>
      <c r="B135" s="222">
        <f>VLOOKUP(DATE(YEAR(Dat_01!B$2)-2,MONTH(Dat_01!B$2),1)+A135,[2]Indices!$D:$D,1,)</f>
        <v>45222</v>
      </c>
      <c r="C135" s="221">
        <f>VLOOKUP(B135,[2]Indices!$D:$Q,3,)/1000</f>
        <v>122.76917567297927</v>
      </c>
      <c r="D135" s="221">
        <f>VLOOKUP(B135,[2]Indices!$D:$Q,14,)/1000</f>
        <v>40.400211353346023</v>
      </c>
      <c r="E135" s="221">
        <f t="shared" si="8"/>
        <v>40.400211353346023</v>
      </c>
      <c r="F135" s="188" t="str">
        <f t="shared" si="9"/>
        <v/>
      </c>
      <c r="G135" t="str">
        <f t="shared" si="10"/>
        <v/>
      </c>
      <c r="H135" s="188" t="str">
        <f t="shared" si="11"/>
        <v/>
      </c>
      <c r="I135" s="189"/>
    </row>
    <row r="136" spans="1:9">
      <c r="A136" s="187">
        <v>84</v>
      </c>
      <c r="B136" s="222">
        <f>VLOOKUP(DATE(YEAR(Dat_01!B$2)-2,MONTH(Dat_01!B$2),1)+A136,[2]Indices!$D:$D,1,)</f>
        <v>45223</v>
      </c>
      <c r="C136" s="221">
        <f>VLOOKUP(B136,[2]Indices!$D:$Q,3,)/1000</f>
        <v>101.42940740097833</v>
      </c>
      <c r="D136" s="221">
        <f>VLOOKUP(B136,[2]Indices!$D:$Q,14,)/1000</f>
        <v>40.400211353346023</v>
      </c>
      <c r="E136" s="221">
        <f t="shared" si="8"/>
        <v>40.400211353346023</v>
      </c>
      <c r="F136" s="188" t="str">
        <f t="shared" si="9"/>
        <v/>
      </c>
      <c r="G136" t="str">
        <f t="shared" si="10"/>
        <v/>
      </c>
      <c r="H136" s="188" t="str">
        <f t="shared" si="11"/>
        <v/>
      </c>
      <c r="I136" s="189"/>
    </row>
    <row r="137" spans="1:9">
      <c r="A137" s="187">
        <v>85</v>
      </c>
      <c r="B137" s="222">
        <f>VLOOKUP(DATE(YEAR(Dat_01!B$2)-2,MONTH(Dat_01!B$2),1)+A137,[2]Indices!$D:$D,1,)</f>
        <v>45224</v>
      </c>
      <c r="C137" s="221">
        <f>VLOOKUP(B137,[2]Indices!$D:$Q,3,)/1000</f>
        <v>155.50635443682236</v>
      </c>
      <c r="D137" s="221">
        <f>VLOOKUP(B137,[2]Indices!$D:$Q,14,)/1000</f>
        <v>40.400211353346023</v>
      </c>
      <c r="E137" s="221">
        <f t="shared" si="8"/>
        <v>40.400211353346023</v>
      </c>
      <c r="F137" s="188" t="str">
        <f t="shared" si="9"/>
        <v/>
      </c>
      <c r="G137" t="str">
        <f t="shared" si="10"/>
        <v/>
      </c>
      <c r="H137" s="188" t="str">
        <f t="shared" si="11"/>
        <v/>
      </c>
      <c r="I137" s="189"/>
    </row>
    <row r="138" spans="1:9">
      <c r="A138" s="187">
        <v>86</v>
      </c>
      <c r="B138" s="222">
        <f>VLOOKUP(DATE(YEAR(Dat_01!B$2)-2,MONTH(Dat_01!B$2),1)+A138,[2]Indices!$D:$D,1,)</f>
        <v>45225</v>
      </c>
      <c r="C138" s="221">
        <f>VLOOKUP(B138,[2]Indices!$D:$Q,3,)/1000</f>
        <v>161.22304439982139</v>
      </c>
      <c r="D138" s="221">
        <f>VLOOKUP(B138,[2]Indices!$D:$Q,14,)/1000</f>
        <v>40.400211353346023</v>
      </c>
      <c r="E138" s="221">
        <f t="shared" si="8"/>
        <v>40.400211353346023</v>
      </c>
      <c r="F138" s="188" t="str">
        <f t="shared" si="9"/>
        <v/>
      </c>
      <c r="G138" t="str">
        <f t="shared" si="10"/>
        <v/>
      </c>
      <c r="H138" s="188" t="str">
        <f t="shared" si="11"/>
        <v/>
      </c>
      <c r="I138" s="189"/>
    </row>
    <row r="139" spans="1:9">
      <c r="A139" s="187">
        <v>87</v>
      </c>
      <c r="B139" s="222">
        <f>VLOOKUP(DATE(YEAR(Dat_01!B$2)-2,MONTH(Dat_01!B$2),1)+A139,[2]Indices!$D:$D,1,)</f>
        <v>45226</v>
      </c>
      <c r="C139" s="221">
        <f>VLOOKUP(B139,[2]Indices!$D:$Q,3,)/1000</f>
        <v>173.31285210182233</v>
      </c>
      <c r="D139" s="221">
        <f>VLOOKUP(B139,[2]Indices!$D:$Q,14,)/1000</f>
        <v>40.400211353346023</v>
      </c>
      <c r="E139" s="221">
        <f t="shared" si="8"/>
        <v>40.400211353346023</v>
      </c>
      <c r="F139" s="188" t="str">
        <f t="shared" si="9"/>
        <v/>
      </c>
      <c r="G139" t="str">
        <f t="shared" si="10"/>
        <v/>
      </c>
      <c r="H139" s="188" t="str">
        <f t="shared" si="11"/>
        <v/>
      </c>
      <c r="I139" s="189"/>
    </row>
    <row r="140" spans="1:9">
      <c r="A140" s="187">
        <v>88</v>
      </c>
      <c r="B140" s="222">
        <f>VLOOKUP(DATE(YEAR(Dat_01!B$2)-2,MONTH(Dat_01!B$2),1)+A140,[2]Indices!$D:$D,1,)</f>
        <v>45227</v>
      </c>
      <c r="C140" s="221">
        <f>VLOOKUP(B140,[2]Indices!$D:$Q,3,)/1000</f>
        <v>167.54062048382141</v>
      </c>
      <c r="D140" s="221">
        <f>VLOOKUP(B140,[2]Indices!$D:$Q,14,)/1000</f>
        <v>40.400211353346023</v>
      </c>
      <c r="E140" s="221">
        <f t="shared" si="8"/>
        <v>40.400211353346023</v>
      </c>
      <c r="F140" s="188" t="str">
        <f t="shared" si="9"/>
        <v/>
      </c>
      <c r="G140" t="str">
        <f t="shared" si="10"/>
        <v/>
      </c>
      <c r="H140" s="188" t="str">
        <f t="shared" si="11"/>
        <v/>
      </c>
      <c r="I140" s="189"/>
    </row>
    <row r="141" spans="1:9">
      <c r="A141" s="187">
        <v>89</v>
      </c>
      <c r="B141" s="222">
        <f>VLOOKUP(DATE(YEAR(Dat_01!B$2)-2,MONTH(Dat_01!B$2),1)+A141,[2]Indices!$D:$D,1,)</f>
        <v>45228</v>
      </c>
      <c r="C141" s="221">
        <f>VLOOKUP(B141,[2]Indices!$D:$Q,3,)/1000</f>
        <v>177.79013328882235</v>
      </c>
      <c r="D141" s="221">
        <f>VLOOKUP(B141,[2]Indices!$D:$Q,14,)/1000</f>
        <v>40.400211353346023</v>
      </c>
      <c r="E141" s="221">
        <f t="shared" si="8"/>
        <v>40.400211353346023</v>
      </c>
      <c r="F141" s="188" t="str">
        <f t="shared" si="9"/>
        <v/>
      </c>
      <c r="G141" t="str">
        <f t="shared" si="10"/>
        <v/>
      </c>
      <c r="H141" s="188" t="str">
        <f t="shared" si="11"/>
        <v/>
      </c>
      <c r="I141" s="189"/>
    </row>
    <row r="142" spans="1:9">
      <c r="A142" s="187">
        <v>90</v>
      </c>
      <c r="B142" s="222">
        <f>VLOOKUP(DATE(YEAR(Dat_01!B$2)-2,MONTH(Dat_01!B$2),1)+A142,[2]Indices!$D:$D,1,)</f>
        <v>45229</v>
      </c>
      <c r="C142" s="221">
        <f>VLOOKUP(B142,[2]Indices!$D:$Q,3,)/1000</f>
        <v>178.86842101782236</v>
      </c>
      <c r="D142" s="221">
        <f>VLOOKUP(B142,[2]Indices!$D:$Q,14,)/1000</f>
        <v>40.400211353346023</v>
      </c>
      <c r="E142" s="221">
        <f t="shared" si="8"/>
        <v>40.400211353346023</v>
      </c>
      <c r="F142" s="188" t="str">
        <f t="shared" si="9"/>
        <v/>
      </c>
      <c r="G142" t="str">
        <f t="shared" si="10"/>
        <v/>
      </c>
      <c r="H142" s="188" t="str">
        <f t="shared" si="11"/>
        <v/>
      </c>
      <c r="I142" s="189"/>
    </row>
    <row r="143" spans="1:9">
      <c r="A143" s="187">
        <v>91</v>
      </c>
      <c r="B143" s="222">
        <f>VLOOKUP(DATE(YEAR(Dat_01!B$2)-2,MONTH(Dat_01!B$2),1)+A143,[2]Indices!$D:$D,1,)</f>
        <v>45230</v>
      </c>
      <c r="C143" s="221">
        <f>VLOOKUP(B143,[2]Indices!$D:$Q,3,)/1000</f>
        <v>219.01297562782048</v>
      </c>
      <c r="D143" s="221">
        <f>VLOOKUP(B143,[2]Indices!$D:$Q,14,)/1000</f>
        <v>40.400211353346023</v>
      </c>
      <c r="E143" s="221">
        <f t="shared" si="8"/>
        <v>40.400211353346023</v>
      </c>
      <c r="F143" s="188" t="str">
        <f t="shared" si="9"/>
        <v/>
      </c>
      <c r="G143" t="str">
        <f t="shared" si="10"/>
        <v/>
      </c>
      <c r="H143" s="188" t="str">
        <f t="shared" si="11"/>
        <v/>
      </c>
      <c r="I143" s="189"/>
    </row>
    <row r="144" spans="1:9">
      <c r="A144" s="187">
        <v>92</v>
      </c>
      <c r="B144" s="222">
        <f>VLOOKUP(DATE(YEAR(Dat_01!B$2)-2,MONTH(Dat_01!B$2),1)+A144,[2]Indices!$D:$D,1,)</f>
        <v>45231</v>
      </c>
      <c r="C144" s="221">
        <f>VLOOKUP(B144,[2]Indices!$D:$Q,3,)/1000</f>
        <v>253.6148215318982</v>
      </c>
      <c r="D144" s="221">
        <f>VLOOKUP(B144,[2]Indices!$D:$Q,14,)/1000</f>
        <v>80.938788836501317</v>
      </c>
      <c r="E144" s="221">
        <f t="shared" si="8"/>
        <v>80.938788836501317</v>
      </c>
      <c r="F144" s="188">
        <f t="shared" si="9"/>
        <v>600</v>
      </c>
      <c r="G144" t="str">
        <f t="shared" si="10"/>
        <v/>
      </c>
      <c r="H144" s="188" t="str">
        <f t="shared" si="11"/>
        <v/>
      </c>
      <c r="I144" s="189"/>
    </row>
    <row r="145" spans="1:9">
      <c r="A145" s="187">
        <v>93</v>
      </c>
      <c r="B145" s="222">
        <f>VLOOKUP(DATE(YEAR(Dat_01!B$2)-2,MONTH(Dat_01!B$2),1)+A145,[2]Indices!$D:$D,1,)</f>
        <v>45232</v>
      </c>
      <c r="C145" s="221">
        <f>VLOOKUP(B145,[2]Indices!$D:$Q,3,)/1000</f>
        <v>254.10288048389819</v>
      </c>
      <c r="D145" s="221">
        <f>VLOOKUP(B145,[2]Indices!$D:$Q,14,)/1000</f>
        <v>80.938788836501317</v>
      </c>
      <c r="E145" s="221">
        <f t="shared" si="8"/>
        <v>80.938788836501317</v>
      </c>
      <c r="F145" s="188" t="str">
        <f t="shared" si="9"/>
        <v/>
      </c>
      <c r="G145" t="str">
        <f t="shared" si="10"/>
        <v/>
      </c>
      <c r="H145" s="188" t="str">
        <f t="shared" si="11"/>
        <v/>
      </c>
      <c r="I145" s="189"/>
    </row>
    <row r="146" spans="1:9">
      <c r="A146" s="187">
        <v>94</v>
      </c>
      <c r="B146" s="222">
        <f>VLOOKUP(DATE(YEAR(Dat_01!B$2)-2,MONTH(Dat_01!B$2),1)+A146,[2]Indices!$D:$D,1,)</f>
        <v>45233</v>
      </c>
      <c r="C146" s="221">
        <f>VLOOKUP(B146,[2]Indices!$D:$Q,3,)/1000</f>
        <v>263.87942528789819</v>
      </c>
      <c r="D146" s="221">
        <f>VLOOKUP(B146,[2]Indices!$D:$Q,14,)/1000</f>
        <v>80.938788836501317</v>
      </c>
      <c r="E146" s="221">
        <f t="shared" si="8"/>
        <v>80.938788836501317</v>
      </c>
      <c r="F146" s="188" t="str">
        <f t="shared" si="9"/>
        <v/>
      </c>
      <c r="G146" t="str">
        <f t="shared" si="10"/>
        <v/>
      </c>
      <c r="H146" s="188" t="str">
        <f t="shared" si="11"/>
        <v/>
      </c>
      <c r="I146" s="189"/>
    </row>
    <row r="147" spans="1:9">
      <c r="A147" s="187">
        <v>95</v>
      </c>
      <c r="B147" s="222">
        <f>VLOOKUP(DATE(YEAR(Dat_01!B$2)-2,MONTH(Dat_01!B$2),1)+A147,[2]Indices!$D:$D,1,)</f>
        <v>45234</v>
      </c>
      <c r="C147" s="221">
        <f>VLOOKUP(B147,[2]Indices!$D:$Q,3,)/1000</f>
        <v>260.97814761189818</v>
      </c>
      <c r="D147" s="221">
        <f>VLOOKUP(B147,[2]Indices!$D:$Q,14,)/1000</f>
        <v>80.938788836501317</v>
      </c>
      <c r="E147" s="221">
        <f t="shared" si="8"/>
        <v>80.938788836501317</v>
      </c>
      <c r="F147" s="188" t="str">
        <f t="shared" si="9"/>
        <v/>
      </c>
      <c r="G147" t="str">
        <f t="shared" si="10"/>
        <v/>
      </c>
      <c r="H147" s="188" t="str">
        <f t="shared" si="11"/>
        <v/>
      </c>
      <c r="I147" s="189"/>
    </row>
    <row r="148" spans="1:9">
      <c r="A148" s="187">
        <v>96</v>
      </c>
      <c r="B148" s="222">
        <f>VLOOKUP(DATE(YEAR(Dat_01!B$2)-2,MONTH(Dat_01!B$2),1)+A148,[2]Indices!$D:$D,1,)</f>
        <v>45235</v>
      </c>
      <c r="C148" s="221">
        <f>VLOOKUP(B148,[2]Indices!$D:$Q,3,)/1000</f>
        <v>260.26990864389916</v>
      </c>
      <c r="D148" s="221">
        <f>VLOOKUP(B148,[2]Indices!$D:$Q,14,)/1000</f>
        <v>80.938788836501317</v>
      </c>
      <c r="E148" s="221">
        <f t="shared" si="8"/>
        <v>80.938788836501317</v>
      </c>
      <c r="F148" s="188" t="str">
        <f t="shared" si="9"/>
        <v/>
      </c>
      <c r="G148" t="str">
        <f t="shared" si="10"/>
        <v/>
      </c>
      <c r="H148" s="188" t="str">
        <f t="shared" si="11"/>
        <v/>
      </c>
      <c r="I148" s="189"/>
    </row>
    <row r="149" spans="1:9">
      <c r="A149" s="187">
        <v>97</v>
      </c>
      <c r="B149" s="222">
        <f>VLOOKUP(DATE(YEAR(Dat_01!B$2)-2,MONTH(Dat_01!B$2),1)+A149,[2]Indices!$D:$D,1,)</f>
        <v>45236</v>
      </c>
      <c r="C149" s="221">
        <f>VLOOKUP(B149,[2]Indices!$D:$Q,3,)/1000</f>
        <v>271.86419665289731</v>
      </c>
      <c r="D149" s="221">
        <f>VLOOKUP(B149,[2]Indices!$D:$Q,14,)/1000</f>
        <v>80.938788836501317</v>
      </c>
      <c r="E149" s="221">
        <f t="shared" si="8"/>
        <v>80.938788836501317</v>
      </c>
      <c r="F149" s="188" t="str">
        <f t="shared" si="9"/>
        <v/>
      </c>
      <c r="G149" t="str">
        <f t="shared" si="10"/>
        <v/>
      </c>
      <c r="H149" s="188" t="str">
        <f t="shared" si="11"/>
        <v/>
      </c>
      <c r="I149" s="189"/>
    </row>
    <row r="150" spans="1:9">
      <c r="A150" s="187">
        <v>98</v>
      </c>
      <c r="B150" s="222">
        <f>VLOOKUP(DATE(YEAR(Dat_01!B$2)-2,MONTH(Dat_01!B$2),1)+A150,[2]Indices!$D:$D,1,)</f>
        <v>45237</v>
      </c>
      <c r="C150" s="221">
        <f>VLOOKUP(B150,[2]Indices!$D:$Q,3,)/1000</f>
        <v>288.43707496989913</v>
      </c>
      <c r="D150" s="221">
        <f>VLOOKUP(B150,[2]Indices!$D:$Q,14,)/1000</f>
        <v>80.938788836501317</v>
      </c>
      <c r="E150" s="221">
        <f t="shared" si="8"/>
        <v>80.938788836501317</v>
      </c>
      <c r="F150" s="188" t="str">
        <f t="shared" si="9"/>
        <v/>
      </c>
      <c r="G150" t="str">
        <f t="shared" si="10"/>
        <v/>
      </c>
      <c r="H150" s="188" t="str">
        <f t="shared" si="11"/>
        <v/>
      </c>
      <c r="I150" s="189"/>
    </row>
    <row r="151" spans="1:9">
      <c r="A151" s="187">
        <v>99</v>
      </c>
      <c r="B151" s="222">
        <f>VLOOKUP(DATE(YEAR(Dat_01!B$2)-2,MONTH(Dat_01!B$2),1)+A151,[2]Indices!$D:$D,1,)</f>
        <v>45238</v>
      </c>
      <c r="C151" s="221">
        <f>VLOOKUP(B151,[2]Indices!$D:$Q,3,)/1000</f>
        <v>201.7189202797035</v>
      </c>
      <c r="D151" s="221">
        <f>VLOOKUP(B151,[2]Indices!$D:$Q,14,)/1000</f>
        <v>80.938788836501317</v>
      </c>
      <c r="E151" s="221">
        <f t="shared" si="8"/>
        <v>80.938788836501317</v>
      </c>
      <c r="F151" s="188" t="str">
        <f t="shared" si="9"/>
        <v/>
      </c>
      <c r="G151" t="str">
        <f t="shared" si="10"/>
        <v/>
      </c>
      <c r="H151" s="188" t="str">
        <f t="shared" si="11"/>
        <v/>
      </c>
      <c r="I151" s="189"/>
    </row>
    <row r="152" spans="1:9">
      <c r="A152" s="187">
        <v>100</v>
      </c>
      <c r="B152" s="222">
        <f>VLOOKUP(DATE(YEAR(Dat_01!B$2)-2,MONTH(Dat_01!B$2),1)+A152,[2]Indices!$D:$D,1,)</f>
        <v>45239</v>
      </c>
      <c r="C152" s="221">
        <f>VLOOKUP(B152,[2]Indices!$D:$Q,3,)/1000</f>
        <v>192.57401201370166</v>
      </c>
      <c r="D152" s="221">
        <f>VLOOKUP(B152,[2]Indices!$D:$Q,14,)/1000</f>
        <v>80.938788836501317</v>
      </c>
      <c r="E152" s="221">
        <f t="shared" si="8"/>
        <v>80.938788836501317</v>
      </c>
      <c r="F152" s="188" t="str">
        <f t="shared" si="9"/>
        <v/>
      </c>
      <c r="G152" t="str">
        <f t="shared" si="10"/>
        <v/>
      </c>
      <c r="H152" s="188" t="str">
        <f t="shared" si="11"/>
        <v/>
      </c>
      <c r="I152" s="189"/>
    </row>
    <row r="153" spans="1:9">
      <c r="A153" s="187">
        <v>101</v>
      </c>
      <c r="B153" s="222">
        <f>VLOOKUP(DATE(YEAR(Dat_01!B$2)-2,MONTH(Dat_01!B$2),1)+A153,[2]Indices!$D:$D,1,)</f>
        <v>45240</v>
      </c>
      <c r="C153" s="221">
        <f>VLOOKUP(B153,[2]Indices!$D:$Q,3,)/1000</f>
        <v>190.53594786770165</v>
      </c>
      <c r="D153" s="221">
        <f>VLOOKUP(B153,[2]Indices!$D:$Q,14,)/1000</f>
        <v>80.938788836501317</v>
      </c>
      <c r="E153" s="221">
        <f t="shared" si="8"/>
        <v>80.938788836501317</v>
      </c>
      <c r="F153" s="188" t="str">
        <f t="shared" si="9"/>
        <v/>
      </c>
      <c r="G153" t="str">
        <f t="shared" si="10"/>
        <v/>
      </c>
      <c r="H153" s="188" t="str">
        <f t="shared" si="11"/>
        <v/>
      </c>
      <c r="I153" s="189"/>
    </row>
    <row r="154" spans="1:9">
      <c r="A154" s="187">
        <v>102</v>
      </c>
      <c r="B154" s="222">
        <f>VLOOKUP(DATE(YEAR(Dat_01!B$2)-2,MONTH(Dat_01!B$2),1)+A154,[2]Indices!$D:$D,1,)</f>
        <v>45241</v>
      </c>
      <c r="C154" s="221">
        <f>VLOOKUP(B154,[2]Indices!$D:$Q,3,)/1000</f>
        <v>165.43634698970351</v>
      </c>
      <c r="D154" s="221">
        <f>VLOOKUP(B154,[2]Indices!$D:$Q,14,)/1000</f>
        <v>80.938788836501317</v>
      </c>
      <c r="E154" s="221">
        <f t="shared" si="8"/>
        <v>80.938788836501317</v>
      </c>
      <c r="F154" s="188" t="str">
        <f t="shared" si="9"/>
        <v/>
      </c>
      <c r="G154" t="str">
        <f t="shared" si="10"/>
        <v/>
      </c>
      <c r="H154" s="188" t="str">
        <f t="shared" si="11"/>
        <v/>
      </c>
      <c r="I154" s="189"/>
    </row>
    <row r="155" spans="1:9">
      <c r="A155" s="187">
        <v>103</v>
      </c>
      <c r="B155" s="222">
        <f>VLOOKUP(DATE(YEAR(Dat_01!B$2)-2,MONTH(Dat_01!B$2),1)+A155,[2]Indices!$D:$D,1,)</f>
        <v>45242</v>
      </c>
      <c r="C155" s="221">
        <f>VLOOKUP(B155,[2]Indices!$D:$Q,3,)/1000</f>
        <v>171.5012587987035</v>
      </c>
      <c r="D155" s="221">
        <f>VLOOKUP(B155,[2]Indices!$D:$Q,14,)/1000</f>
        <v>80.938788836501317</v>
      </c>
      <c r="E155" s="221">
        <f t="shared" si="8"/>
        <v>80.938788836501317</v>
      </c>
      <c r="F155" s="188" t="str">
        <f t="shared" si="9"/>
        <v/>
      </c>
      <c r="G155" t="str">
        <f t="shared" si="10"/>
        <v/>
      </c>
      <c r="H155" s="188" t="str">
        <f>IF(DAY(B155)=15,IF(MONTH(B155)=1,"E",IF(MONTH(B155)=2,"F",IF(MONTH(B155)=3,"M",IF(MONTH(B155)=4,"A",IF(MONTH(B155)=5,"M",IF(MONTH(B155)=6,"J",IF(MONTH(B155)=7,"J",IF(MONTH(B155)=8,"A",IF(MONTH(B155)=9,"S",IF(MONTH(B155)=10,"O",IF(MONTH(B155)=11,"N",IF(MONTH(B155)=12,"D","")))))))))))),"")</f>
        <v/>
      </c>
      <c r="I155" s="189"/>
    </row>
    <row r="156" spans="1:9">
      <c r="A156" s="187">
        <v>104</v>
      </c>
      <c r="B156" s="222">
        <f>VLOOKUP(DATE(YEAR(Dat_01!B$2)-2,MONTH(Dat_01!B$2),1)+A156,[2]Indices!$D:$D,1,)</f>
        <v>45243</v>
      </c>
      <c r="C156" s="221">
        <f>VLOOKUP(B156,[2]Indices!$D:$Q,3,)/1000</f>
        <v>186.9203967267035</v>
      </c>
      <c r="D156" s="221">
        <f>VLOOKUP(B156,[2]Indices!$D:$Q,14,)/1000</f>
        <v>80.938788836501317</v>
      </c>
      <c r="E156" s="221">
        <f t="shared" si="8"/>
        <v>80.938788836501317</v>
      </c>
      <c r="F156" s="188" t="str">
        <f t="shared" si="9"/>
        <v/>
      </c>
      <c r="G156" t="str">
        <f t="shared" si="10"/>
        <v/>
      </c>
      <c r="H156" s="188" t="str">
        <f t="shared" si="11"/>
        <v/>
      </c>
      <c r="I156" s="189"/>
    </row>
    <row r="157" spans="1:9">
      <c r="A157" s="187">
        <v>105</v>
      </c>
      <c r="B157" s="222">
        <f>VLOOKUP(DATE(YEAR(Dat_01!B$2)-2,MONTH(Dat_01!B$2),1)+A157,[2]Indices!$D:$D,1,)</f>
        <v>45244</v>
      </c>
      <c r="C157" s="221">
        <f>VLOOKUP(B157,[2]Indices!$D:$Q,3,)/1000</f>
        <v>195.15432373870163</v>
      </c>
      <c r="D157" s="221">
        <f>VLOOKUP(B157,[2]Indices!$D:$Q,14,)/1000</f>
        <v>80.938788836501317</v>
      </c>
      <c r="E157" s="221">
        <f t="shared" si="8"/>
        <v>80.938788836501317</v>
      </c>
      <c r="F157" s="188" t="str">
        <f t="shared" si="9"/>
        <v/>
      </c>
      <c r="G157" t="str">
        <f t="shared" si="10"/>
        <v/>
      </c>
      <c r="H157" s="188" t="str">
        <f>IF(DAY(B157)=15,IF(MONTH(B157)=1,"E",IF(MONTH(B157)=2,"F",IF(MONTH(B157)=3,"M",IF(MONTH(B157)=4,"A",IF(MONTH(B157)=5,"M",IF(MONTH(B157)=6,"J",IF(MONTH(B157)=7,"J",IF(MONTH(B157)=8,"A",IF(MONTH(B157)=9,"S",IF(MONTH(B157)=10,"O",IF(MONTH(B157)=11,"N",IF(MONTH(B157)=12,"D","")))))))))))),"")</f>
        <v/>
      </c>
      <c r="I157" s="189"/>
    </row>
    <row r="158" spans="1:9">
      <c r="A158" s="187">
        <v>106</v>
      </c>
      <c r="B158" s="222">
        <f>VLOOKUP(DATE(YEAR(Dat_01!B$2)-2,MONTH(Dat_01!B$2),1)+A158,[2]Indices!$D:$D,1,)</f>
        <v>45245</v>
      </c>
      <c r="C158" s="221">
        <f>VLOOKUP(B158,[2]Indices!$D:$Q,3,)/1000</f>
        <v>136.88150827041906</v>
      </c>
      <c r="D158" s="221">
        <f>VLOOKUP(B158,[2]Indices!$D:$Q,14,)/1000</f>
        <v>80.938788836501317</v>
      </c>
      <c r="E158" s="221">
        <f t="shared" si="8"/>
        <v>80.938788836501317</v>
      </c>
      <c r="F158" s="188" t="str">
        <f t="shared" si="9"/>
        <v/>
      </c>
      <c r="G158" t="str">
        <f t="shared" si="10"/>
        <v/>
      </c>
      <c r="H158" s="188" t="str">
        <f>IF(DAY(B158)=15,IF(MONTH(B158)=1,"E",IF(MONTH(B158)=2,"F",IF(MONTH(B158)=3,"M",IF(MONTH(B158)=4,"A",IF(MONTH(B158)=5,"M",IF(MONTH(B158)=6,"J",IF(MONTH(B158)=7,"J",IF(MONTH(B158)=8,"A",IF(MONTH(B158)=9,"S",IF(MONTH(B158)=10,"O",IF(MONTH(B158)=11,"N",IF(MONTH(B158)=12,"D","")))))))))))),"")</f>
        <v>N</v>
      </c>
      <c r="I158" s="189">
        <f>IF(DAY(B158)=15,D158,"")</f>
        <v>80.938788836501317</v>
      </c>
    </row>
    <row r="159" spans="1:9">
      <c r="A159" s="187">
        <v>107</v>
      </c>
      <c r="B159" s="222">
        <f>VLOOKUP(DATE(YEAR(Dat_01!B$2)-2,MONTH(Dat_01!B$2),1)+A159,[2]Indices!$D:$D,1,)</f>
        <v>45246</v>
      </c>
      <c r="C159" s="221">
        <f>VLOOKUP(B159,[2]Indices!$D:$Q,3,)/1000</f>
        <v>137.88263202641906</v>
      </c>
      <c r="D159" s="221">
        <f>VLOOKUP(B159,[2]Indices!$D:$Q,14,)/1000</f>
        <v>80.938788836501317</v>
      </c>
      <c r="E159" s="221">
        <f t="shared" si="8"/>
        <v>80.938788836501317</v>
      </c>
      <c r="F159" s="188" t="str">
        <f t="shared" si="9"/>
        <v/>
      </c>
      <c r="G159" t="str">
        <f t="shared" si="10"/>
        <v/>
      </c>
      <c r="H159" s="188" t="str">
        <f t="shared" si="11"/>
        <v/>
      </c>
      <c r="I159" s="189"/>
    </row>
    <row r="160" spans="1:9">
      <c r="A160" s="187">
        <v>108</v>
      </c>
      <c r="B160" s="222">
        <f>VLOOKUP(DATE(YEAR(Dat_01!B$2)-2,MONTH(Dat_01!B$2),1)+A160,[2]Indices!$D:$D,1,)</f>
        <v>45247</v>
      </c>
      <c r="C160" s="221">
        <f>VLOOKUP(B160,[2]Indices!$D:$Q,3,)/1000</f>
        <v>154.00726435041909</v>
      </c>
      <c r="D160" s="221">
        <f>VLOOKUP(B160,[2]Indices!$D:$Q,14,)/1000</f>
        <v>80.938788836501317</v>
      </c>
      <c r="E160" s="221">
        <f t="shared" si="8"/>
        <v>80.938788836501317</v>
      </c>
      <c r="F160" s="188" t="str">
        <f t="shared" si="9"/>
        <v/>
      </c>
      <c r="G160" t="str">
        <f t="shared" si="10"/>
        <v/>
      </c>
      <c r="H160" s="188" t="str">
        <f t="shared" si="11"/>
        <v/>
      </c>
      <c r="I160" s="189"/>
    </row>
    <row r="161" spans="1:9">
      <c r="A161" s="187">
        <v>109</v>
      </c>
      <c r="B161" s="222">
        <f>VLOOKUP(DATE(YEAR(Dat_01!B$2)-2,MONTH(Dat_01!B$2),1)+A161,[2]Indices!$D:$D,1,)</f>
        <v>45248</v>
      </c>
      <c r="C161" s="221">
        <f>VLOOKUP(B161,[2]Indices!$D:$Q,3,)/1000</f>
        <v>147.38477178242093</v>
      </c>
      <c r="D161" s="221">
        <f>VLOOKUP(B161,[2]Indices!$D:$Q,14,)/1000</f>
        <v>80.938788836501317</v>
      </c>
      <c r="E161" s="221">
        <f t="shared" si="8"/>
        <v>80.938788836501317</v>
      </c>
      <c r="F161" s="188" t="str">
        <f t="shared" si="9"/>
        <v/>
      </c>
      <c r="G161" t="str">
        <f t="shared" si="10"/>
        <v/>
      </c>
      <c r="H161" s="188" t="str">
        <f t="shared" si="11"/>
        <v/>
      </c>
      <c r="I161" s="189"/>
    </row>
    <row r="162" spans="1:9">
      <c r="A162" s="187">
        <v>110</v>
      </c>
      <c r="B162" s="222">
        <f>VLOOKUP(DATE(YEAR(Dat_01!B$2)-2,MONTH(Dat_01!B$2),1)+A162,[2]Indices!$D:$D,1,)</f>
        <v>45249</v>
      </c>
      <c r="C162" s="221">
        <f>VLOOKUP(B162,[2]Indices!$D:$Q,3,)/1000</f>
        <v>113.46929277041906</v>
      </c>
      <c r="D162" s="221">
        <f>VLOOKUP(B162,[2]Indices!$D:$Q,14,)/1000</f>
        <v>80.938788836501317</v>
      </c>
      <c r="E162" s="221">
        <f t="shared" si="8"/>
        <v>80.938788836501317</v>
      </c>
      <c r="F162" s="188" t="str">
        <f t="shared" si="9"/>
        <v/>
      </c>
      <c r="G162" t="str">
        <f t="shared" si="10"/>
        <v/>
      </c>
      <c r="H162" s="188" t="str">
        <f t="shared" si="11"/>
        <v/>
      </c>
      <c r="I162" s="189"/>
    </row>
    <row r="163" spans="1:9">
      <c r="A163" s="187">
        <v>111</v>
      </c>
      <c r="B163" s="222">
        <f>VLOOKUP(DATE(YEAR(Dat_01!B$2)-2,MONTH(Dat_01!B$2),1)+A163,[2]Indices!$D:$D,1,)</f>
        <v>45250</v>
      </c>
      <c r="C163" s="221">
        <f>VLOOKUP(B163,[2]Indices!$D:$Q,3,)/1000</f>
        <v>133.41938511441907</v>
      </c>
      <c r="D163" s="221">
        <f>VLOOKUP(B163,[2]Indices!$D:$Q,14,)/1000</f>
        <v>80.938788836501317</v>
      </c>
      <c r="E163" s="221">
        <f t="shared" si="8"/>
        <v>80.938788836501317</v>
      </c>
      <c r="F163" s="188" t="str">
        <f t="shared" si="9"/>
        <v/>
      </c>
      <c r="G163" t="str">
        <f t="shared" si="10"/>
        <v/>
      </c>
      <c r="H163" s="188" t="str">
        <f t="shared" si="11"/>
        <v/>
      </c>
      <c r="I163" s="189"/>
    </row>
    <row r="164" spans="1:9">
      <c r="A164" s="187">
        <v>112</v>
      </c>
      <c r="B164" s="222">
        <f>VLOOKUP(DATE(YEAR(Dat_01!B$2)-2,MONTH(Dat_01!B$2),1)+A164,[2]Indices!$D:$D,1,)</f>
        <v>45251</v>
      </c>
      <c r="C164" s="221">
        <f>VLOOKUP(B164,[2]Indices!$D:$Q,3,)/1000</f>
        <v>96.503505298420933</v>
      </c>
      <c r="D164" s="221">
        <f>VLOOKUP(B164,[2]Indices!$D:$Q,14,)/1000</f>
        <v>80.938788836501317</v>
      </c>
      <c r="E164" s="221">
        <f t="shared" si="8"/>
        <v>80.938788836501317</v>
      </c>
      <c r="F164" s="188" t="str">
        <f t="shared" si="9"/>
        <v/>
      </c>
      <c r="G164" t="str">
        <f t="shared" si="10"/>
        <v/>
      </c>
      <c r="H164" s="188" t="str">
        <f t="shared" si="11"/>
        <v/>
      </c>
      <c r="I164" s="189"/>
    </row>
    <row r="165" spans="1:9">
      <c r="A165" s="187">
        <v>113</v>
      </c>
      <c r="B165" s="222">
        <f>VLOOKUP(DATE(YEAR(Dat_01!B$2)-2,MONTH(Dat_01!B$2),1)+A165,[2]Indices!$D:$D,1,)</f>
        <v>45252</v>
      </c>
      <c r="C165" s="221">
        <f>VLOOKUP(B165,[2]Indices!$D:$Q,3,)/1000</f>
        <v>54.502371812797733</v>
      </c>
      <c r="D165" s="221">
        <f>VLOOKUP(B165,[2]Indices!$D:$Q,14,)/1000</f>
        <v>80.938788836501317</v>
      </c>
      <c r="E165" s="221">
        <f t="shared" si="8"/>
        <v>54.502371812797733</v>
      </c>
      <c r="F165" s="188" t="str">
        <f t="shared" si="9"/>
        <v/>
      </c>
      <c r="G165" t="str">
        <f t="shared" si="10"/>
        <v/>
      </c>
      <c r="H165" s="188" t="str">
        <f t="shared" si="11"/>
        <v/>
      </c>
      <c r="I165" s="189"/>
    </row>
    <row r="166" spans="1:9">
      <c r="A166" s="187">
        <v>114</v>
      </c>
      <c r="B166" s="222">
        <f>VLOOKUP(DATE(YEAR(Dat_01!B$2)-2,MONTH(Dat_01!B$2),1)+A166,[2]Indices!$D:$D,1,)</f>
        <v>45253</v>
      </c>
      <c r="C166" s="221">
        <f>VLOOKUP(B166,[2]Indices!$D:$Q,3,)/1000</f>
        <v>69.862290128795863</v>
      </c>
      <c r="D166" s="221">
        <f>VLOOKUP(B166,[2]Indices!$D:$Q,14,)/1000</f>
        <v>80.938788836501317</v>
      </c>
      <c r="E166" s="221">
        <f t="shared" si="8"/>
        <v>69.862290128795863</v>
      </c>
      <c r="F166" s="188" t="str">
        <f t="shared" si="9"/>
        <v/>
      </c>
      <c r="G166" t="str">
        <f t="shared" si="10"/>
        <v/>
      </c>
      <c r="H166" s="188" t="str">
        <f t="shared" si="11"/>
        <v/>
      </c>
      <c r="I166" s="189"/>
    </row>
    <row r="167" spans="1:9">
      <c r="A167" s="187">
        <v>115</v>
      </c>
      <c r="B167" s="222">
        <f>VLOOKUP(DATE(YEAR(Dat_01!B$2)-2,MONTH(Dat_01!B$2),1)+A167,[2]Indices!$D:$D,1,)</f>
        <v>45254</v>
      </c>
      <c r="C167" s="221">
        <f>VLOOKUP(B167,[2]Indices!$D:$Q,3,)/1000</f>
        <v>82.498538988797733</v>
      </c>
      <c r="D167" s="221">
        <f>VLOOKUP(B167,[2]Indices!$D:$Q,14,)/1000</f>
        <v>80.938788836501317</v>
      </c>
      <c r="E167" s="221">
        <f t="shared" si="8"/>
        <v>80.938788836501317</v>
      </c>
      <c r="F167" s="188" t="str">
        <f t="shared" si="9"/>
        <v/>
      </c>
      <c r="G167" t="str">
        <f t="shared" si="10"/>
        <v/>
      </c>
      <c r="H167" s="188" t="str">
        <f t="shared" si="11"/>
        <v/>
      </c>
      <c r="I167" s="189"/>
    </row>
    <row r="168" spans="1:9">
      <c r="A168" s="187">
        <v>116</v>
      </c>
      <c r="B168" s="222">
        <f>VLOOKUP(DATE(YEAR(Dat_01!B$2)-2,MONTH(Dat_01!B$2),1)+A168,[2]Indices!$D:$D,1,)</f>
        <v>45255</v>
      </c>
      <c r="C168" s="221">
        <f>VLOOKUP(B168,[2]Indices!$D:$Q,3,)/1000</f>
        <v>78.329930240797736</v>
      </c>
      <c r="D168" s="221">
        <f>VLOOKUP(B168,[2]Indices!$D:$Q,14,)/1000</f>
        <v>80.938788836501317</v>
      </c>
      <c r="E168" s="221">
        <f t="shared" si="8"/>
        <v>78.329930240797736</v>
      </c>
      <c r="F168" s="188" t="str">
        <f t="shared" si="9"/>
        <v/>
      </c>
      <c r="G168" t="str">
        <f t="shared" si="10"/>
        <v/>
      </c>
      <c r="H168" s="188" t="str">
        <f t="shared" si="11"/>
        <v/>
      </c>
      <c r="I168" s="189"/>
    </row>
    <row r="169" spans="1:9">
      <c r="A169" s="187">
        <v>117</v>
      </c>
      <c r="B169" s="222">
        <f>VLOOKUP(DATE(YEAR(Dat_01!B$2)-2,MONTH(Dat_01!B$2),1)+A169,[2]Indices!$D:$D,1,)</f>
        <v>45256</v>
      </c>
      <c r="C169" s="221">
        <f>VLOOKUP(B169,[2]Indices!$D:$Q,3,)/1000</f>
        <v>119.80415644079773</v>
      </c>
      <c r="D169" s="221">
        <f>VLOOKUP(B169,[2]Indices!$D:$Q,14,)/1000</f>
        <v>80.938788836501317</v>
      </c>
      <c r="E169" s="221">
        <f t="shared" si="8"/>
        <v>80.938788836501317</v>
      </c>
      <c r="F169" s="188" t="str">
        <f t="shared" si="9"/>
        <v/>
      </c>
      <c r="G169" t="str">
        <f t="shared" si="10"/>
        <v/>
      </c>
      <c r="H169" s="188" t="str">
        <f t="shared" si="11"/>
        <v/>
      </c>
      <c r="I169" s="189"/>
    </row>
    <row r="170" spans="1:9">
      <c r="A170" s="187">
        <v>118</v>
      </c>
      <c r="B170" s="222">
        <f>VLOOKUP(DATE(YEAR(Dat_01!B$2)-2,MONTH(Dat_01!B$2),1)+A170,[2]Indices!$D:$D,1,)</f>
        <v>45257</v>
      </c>
      <c r="C170" s="221">
        <f>VLOOKUP(B170,[2]Indices!$D:$Q,3,)/1000</f>
        <v>116.94519380879588</v>
      </c>
      <c r="D170" s="221">
        <f>VLOOKUP(B170,[2]Indices!$D:$Q,14,)/1000</f>
        <v>80.938788836501317</v>
      </c>
      <c r="E170" s="221">
        <f t="shared" si="8"/>
        <v>80.938788836501317</v>
      </c>
      <c r="F170" s="188" t="str">
        <f t="shared" si="9"/>
        <v/>
      </c>
      <c r="G170" t="str">
        <f t="shared" si="10"/>
        <v/>
      </c>
      <c r="H170" s="188" t="str">
        <f t="shared" si="11"/>
        <v/>
      </c>
      <c r="I170" s="189"/>
    </row>
    <row r="171" spans="1:9">
      <c r="A171" s="187">
        <v>119</v>
      </c>
      <c r="B171" s="222">
        <f>VLOOKUP(DATE(YEAR(Dat_01!B$2)-2,MONTH(Dat_01!B$2),1)+A171,[2]Indices!$D:$D,1,)</f>
        <v>45258</v>
      </c>
      <c r="C171" s="221">
        <f>VLOOKUP(B171,[2]Indices!$D:$Q,3,)/1000</f>
        <v>112.09005923679774</v>
      </c>
      <c r="D171" s="221">
        <f>VLOOKUP(B171,[2]Indices!$D:$Q,14,)/1000</f>
        <v>80.938788836501317</v>
      </c>
      <c r="E171" s="221">
        <f t="shared" si="8"/>
        <v>80.938788836501317</v>
      </c>
      <c r="F171" s="188" t="str">
        <f t="shared" si="9"/>
        <v/>
      </c>
      <c r="G171" t="str">
        <f t="shared" si="10"/>
        <v/>
      </c>
      <c r="H171" s="188" t="str">
        <f t="shared" si="11"/>
        <v/>
      </c>
      <c r="I171" s="189"/>
    </row>
    <row r="172" spans="1:9">
      <c r="A172" s="187">
        <v>120</v>
      </c>
      <c r="B172" s="222">
        <f>VLOOKUP(DATE(YEAR(Dat_01!B$2)-2,MONTH(Dat_01!B$2),1)+A172,[2]Indices!$D:$D,1,)</f>
        <v>45259</v>
      </c>
      <c r="C172" s="221">
        <f>VLOOKUP(B172,[2]Indices!$D:$Q,3,)/1000</f>
        <v>138.81680317065374</v>
      </c>
      <c r="D172" s="221">
        <f>VLOOKUP(B172,[2]Indices!$D:$Q,14,)/1000</f>
        <v>80.938788836501317</v>
      </c>
      <c r="E172" s="221">
        <f t="shared" si="8"/>
        <v>80.938788836501317</v>
      </c>
      <c r="F172" s="188" t="str">
        <f t="shared" si="9"/>
        <v/>
      </c>
      <c r="G172" t="str">
        <f t="shared" si="10"/>
        <v/>
      </c>
      <c r="H172" s="188" t="str">
        <f t="shared" si="11"/>
        <v/>
      </c>
      <c r="I172" s="189"/>
    </row>
    <row r="173" spans="1:9">
      <c r="A173" s="187">
        <v>121</v>
      </c>
      <c r="B173" s="222">
        <f>VLOOKUP(DATE(YEAR(Dat_01!B$2)-2,MONTH(Dat_01!B$2),1)+A173,[2]Indices!$D:$D,1,)</f>
        <v>45260</v>
      </c>
      <c r="C173" s="221">
        <f>VLOOKUP(B173,[2]Indices!$D:$Q,3,)/1000</f>
        <v>161.78593439865745</v>
      </c>
      <c r="D173" s="221">
        <f>VLOOKUP(B173,[2]Indices!$D:$Q,14,)/1000</f>
        <v>80.938788836501317</v>
      </c>
      <c r="E173" s="221">
        <f t="shared" si="8"/>
        <v>80.938788836501317</v>
      </c>
      <c r="F173" s="188" t="str">
        <f t="shared" si="9"/>
        <v/>
      </c>
      <c r="G173" t="str">
        <f t="shared" si="10"/>
        <v/>
      </c>
      <c r="H173" s="188" t="str">
        <f t="shared" si="11"/>
        <v/>
      </c>
      <c r="I173" s="189"/>
    </row>
    <row r="174" spans="1:9">
      <c r="A174" s="187">
        <v>122</v>
      </c>
      <c r="B174" s="222">
        <f>VLOOKUP(DATE(YEAR(Dat_01!B$2)-2,MONTH(Dat_01!B$2),1)+A174,[2]Indices!$D:$D,1,)</f>
        <v>45261</v>
      </c>
      <c r="C174" s="221">
        <f>VLOOKUP(B174,[2]Indices!$D:$Q,3,)/1000</f>
        <v>161.11846028265373</v>
      </c>
      <c r="D174" s="221">
        <f>VLOOKUP(B174,[2]Indices!$D:$Q,14,)/1000</f>
        <v>105.77564059458246</v>
      </c>
      <c r="E174" s="221">
        <f t="shared" si="8"/>
        <v>105.77564059458246</v>
      </c>
      <c r="F174" s="188">
        <f t="shared" si="9"/>
        <v>600</v>
      </c>
      <c r="G174" t="str">
        <f t="shared" si="10"/>
        <v/>
      </c>
      <c r="H174" s="188" t="str">
        <f t="shared" si="11"/>
        <v/>
      </c>
      <c r="I174" s="189"/>
    </row>
    <row r="175" spans="1:9">
      <c r="A175" s="187">
        <v>123</v>
      </c>
      <c r="B175" s="222">
        <f>VLOOKUP(DATE(YEAR(Dat_01!B$2)-2,MONTH(Dat_01!B$2),1)+A175,[2]Indices!$D:$D,1,)</f>
        <v>45262</v>
      </c>
      <c r="C175" s="221">
        <f>VLOOKUP(B175,[2]Indices!$D:$Q,3,)/1000</f>
        <v>157.50765632665559</v>
      </c>
      <c r="D175" s="221">
        <f>VLOOKUP(B175,[2]Indices!$D:$Q,14,)/1000</f>
        <v>105.77564059458246</v>
      </c>
      <c r="E175" s="221">
        <f t="shared" si="8"/>
        <v>105.77564059458246</v>
      </c>
      <c r="F175" s="188" t="str">
        <f t="shared" si="9"/>
        <v/>
      </c>
      <c r="G175" t="str">
        <f t="shared" si="10"/>
        <v/>
      </c>
      <c r="H175" s="188" t="str">
        <f t="shared" si="11"/>
        <v/>
      </c>
      <c r="I175" s="189"/>
    </row>
    <row r="176" spans="1:9">
      <c r="A176" s="187">
        <v>124</v>
      </c>
      <c r="B176" s="222">
        <f>VLOOKUP(DATE(YEAR(Dat_01!B$2)-2,MONTH(Dat_01!B$2),1)+A176,[2]Indices!$D:$D,1,)</f>
        <v>45263</v>
      </c>
      <c r="C176" s="221">
        <f>VLOOKUP(B176,[2]Indices!$D:$Q,3,)/1000</f>
        <v>164.27959961465373</v>
      </c>
      <c r="D176" s="221">
        <f>VLOOKUP(B176,[2]Indices!$D:$Q,14,)/1000</f>
        <v>105.77564059458246</v>
      </c>
      <c r="E176" s="221">
        <f t="shared" si="8"/>
        <v>105.77564059458246</v>
      </c>
      <c r="F176" s="188" t="str">
        <f t="shared" si="9"/>
        <v/>
      </c>
      <c r="G176" t="str">
        <f t="shared" si="10"/>
        <v/>
      </c>
      <c r="H176" s="188" t="str">
        <f t="shared" si="11"/>
        <v/>
      </c>
      <c r="I176" s="189"/>
    </row>
    <row r="177" spans="1:9">
      <c r="A177" s="187">
        <v>125</v>
      </c>
      <c r="B177" s="222">
        <f>VLOOKUP(DATE(YEAR(Dat_01!B$2)-2,MONTH(Dat_01!B$2),1)+A177,[2]Indices!$D:$D,1,)</f>
        <v>45264</v>
      </c>
      <c r="C177" s="221">
        <f>VLOOKUP(B177,[2]Indices!$D:$Q,3,)/1000</f>
        <v>172.60810895065745</v>
      </c>
      <c r="D177" s="221">
        <f>VLOOKUP(B177,[2]Indices!$D:$Q,14,)/1000</f>
        <v>105.77564059458246</v>
      </c>
      <c r="E177" s="221">
        <f t="shared" si="8"/>
        <v>105.77564059458246</v>
      </c>
      <c r="F177" s="188" t="str">
        <f t="shared" si="9"/>
        <v/>
      </c>
      <c r="G177" t="str">
        <f t="shared" si="10"/>
        <v/>
      </c>
      <c r="H177" s="188" t="str">
        <f t="shared" si="11"/>
        <v/>
      </c>
      <c r="I177" s="189"/>
    </row>
    <row r="178" spans="1:9">
      <c r="A178" s="187">
        <v>126</v>
      </c>
      <c r="B178" s="222">
        <f>VLOOKUP(DATE(YEAR(Dat_01!B$2)-2,MONTH(Dat_01!B$2),1)+A178,[2]Indices!$D:$D,1,)</f>
        <v>45265</v>
      </c>
      <c r="C178" s="221">
        <f>VLOOKUP(B178,[2]Indices!$D:$Q,3,)/1000</f>
        <v>201.47537958265372</v>
      </c>
      <c r="D178" s="221">
        <f>VLOOKUP(B178,[2]Indices!$D:$Q,14,)/1000</f>
        <v>105.77564059458246</v>
      </c>
      <c r="E178" s="221">
        <f t="shared" si="8"/>
        <v>105.77564059458246</v>
      </c>
      <c r="F178" s="188" t="str">
        <f t="shared" si="9"/>
        <v/>
      </c>
      <c r="G178" t="str">
        <f t="shared" si="10"/>
        <v/>
      </c>
      <c r="H178" s="188" t="str">
        <f t="shared" si="11"/>
        <v/>
      </c>
      <c r="I178" s="189"/>
    </row>
    <row r="179" spans="1:9">
      <c r="A179" s="187">
        <v>127</v>
      </c>
      <c r="B179" s="222">
        <f>VLOOKUP(DATE(YEAR(Dat_01!B$2)-2,MONTH(Dat_01!B$2),1)+A179,[2]Indices!$D:$D,1,)</f>
        <v>45266</v>
      </c>
      <c r="C179" s="221">
        <f>VLOOKUP(B179,[2]Indices!$D:$Q,3,)/1000</f>
        <v>204.49060813522718</v>
      </c>
      <c r="D179" s="221">
        <f>VLOOKUP(B179,[2]Indices!$D:$Q,14,)/1000</f>
        <v>105.77564059458246</v>
      </c>
      <c r="E179" s="221">
        <f t="shared" si="8"/>
        <v>105.77564059458246</v>
      </c>
      <c r="F179" s="188" t="str">
        <f t="shared" si="9"/>
        <v/>
      </c>
      <c r="G179" t="str">
        <f t="shared" si="10"/>
        <v/>
      </c>
      <c r="H179" s="188" t="str">
        <f t="shared" si="11"/>
        <v/>
      </c>
      <c r="I179" s="189"/>
    </row>
    <row r="180" spans="1:9">
      <c r="A180" s="187">
        <v>128</v>
      </c>
      <c r="B180" s="222">
        <f>VLOOKUP(DATE(YEAR(Dat_01!B$2)-2,MONTH(Dat_01!B$2),1)+A180,[2]Indices!$D:$D,1,)</f>
        <v>45267</v>
      </c>
      <c r="C180" s="221">
        <f>VLOOKUP(B180,[2]Indices!$D:$Q,3,)/1000</f>
        <v>176.03838892322719</v>
      </c>
      <c r="D180" s="221">
        <f>VLOOKUP(B180,[2]Indices!$D:$Q,14,)/1000</f>
        <v>105.77564059458246</v>
      </c>
      <c r="E180" s="221">
        <f t="shared" ref="E180:E243" si="12">IF(C180&lt;D180,C180,D180)</f>
        <v>105.77564059458246</v>
      </c>
      <c r="F180" s="188" t="str">
        <f t="shared" ref="F180:F243" si="13">IF(DAY(B180)=1,600,"")</f>
        <v/>
      </c>
      <c r="G180" t="str">
        <f t="shared" si="10"/>
        <v/>
      </c>
      <c r="H180" s="188" t="str">
        <f t="shared" si="11"/>
        <v/>
      </c>
      <c r="I180" s="189"/>
    </row>
    <row r="181" spans="1:9">
      <c r="A181" s="187">
        <v>129</v>
      </c>
      <c r="B181" s="222">
        <f>VLOOKUP(DATE(YEAR(Dat_01!B$2)-2,MONTH(Dat_01!B$2),1)+A181,[2]Indices!$D:$D,1,)</f>
        <v>45268</v>
      </c>
      <c r="C181" s="221">
        <f>VLOOKUP(B181,[2]Indices!$D:$Q,3,)/1000</f>
        <v>131.1346977272253</v>
      </c>
      <c r="D181" s="221">
        <f>VLOOKUP(B181,[2]Indices!$D:$Q,14,)/1000</f>
        <v>105.77564059458246</v>
      </c>
      <c r="E181" s="221">
        <f t="shared" si="12"/>
        <v>105.77564059458246</v>
      </c>
      <c r="F181" s="188" t="str">
        <f t="shared" si="13"/>
        <v/>
      </c>
      <c r="G181" t="str">
        <f t="shared" si="10"/>
        <v/>
      </c>
      <c r="H181" s="188" t="str">
        <f t="shared" si="11"/>
        <v/>
      </c>
      <c r="I181" s="189"/>
    </row>
    <row r="182" spans="1:9">
      <c r="A182" s="187">
        <v>130</v>
      </c>
      <c r="B182" s="222">
        <f>VLOOKUP(DATE(YEAR(Dat_01!B$2)-2,MONTH(Dat_01!B$2),1)+A182,[2]Indices!$D:$D,1,)</f>
        <v>45269</v>
      </c>
      <c r="C182" s="221">
        <f>VLOOKUP(B182,[2]Indices!$D:$Q,3,)/1000</f>
        <v>134.04051455122718</v>
      </c>
      <c r="D182" s="221">
        <f>VLOOKUP(B182,[2]Indices!$D:$Q,14,)/1000</f>
        <v>105.77564059458246</v>
      </c>
      <c r="E182" s="221">
        <f t="shared" si="12"/>
        <v>105.77564059458246</v>
      </c>
      <c r="F182" s="188" t="str">
        <f t="shared" si="13"/>
        <v/>
      </c>
      <c r="G182" t="str">
        <f t="shared" ref="G182:G245" si="14">IF(MONTH(B182)=1,IF(DAY(B182)=1,YEAR(B182),""),"")</f>
        <v/>
      </c>
      <c r="H182" s="188" t="str">
        <f t="shared" si="11"/>
        <v/>
      </c>
      <c r="I182" s="189"/>
    </row>
    <row r="183" spans="1:9">
      <c r="A183" s="187">
        <v>131</v>
      </c>
      <c r="B183" s="222">
        <f>VLOOKUP(DATE(YEAR(Dat_01!B$2)-2,MONTH(Dat_01!B$2),1)+A183,[2]Indices!$D:$D,1,)</f>
        <v>45270</v>
      </c>
      <c r="C183" s="221">
        <f>VLOOKUP(B183,[2]Indices!$D:$Q,3,)/1000</f>
        <v>140.68438737922534</v>
      </c>
      <c r="D183" s="221">
        <f>VLOOKUP(B183,[2]Indices!$D:$Q,14,)/1000</f>
        <v>105.77564059458246</v>
      </c>
      <c r="E183" s="221">
        <f t="shared" si="12"/>
        <v>105.77564059458246</v>
      </c>
      <c r="F183" s="188" t="str">
        <f t="shared" si="13"/>
        <v/>
      </c>
      <c r="G183" t="str">
        <f t="shared" si="14"/>
        <v/>
      </c>
      <c r="H183" s="188" t="str">
        <f t="shared" si="11"/>
        <v/>
      </c>
      <c r="I183" s="189"/>
    </row>
    <row r="184" spans="1:9">
      <c r="A184" s="187">
        <v>132</v>
      </c>
      <c r="B184" s="222">
        <f>VLOOKUP(DATE(YEAR(Dat_01!B$2)-2,MONTH(Dat_01!B$2),1)+A184,[2]Indices!$D:$D,1,)</f>
        <v>45271</v>
      </c>
      <c r="C184" s="221">
        <f>VLOOKUP(B184,[2]Indices!$D:$Q,3,)/1000</f>
        <v>161.31594569722719</v>
      </c>
      <c r="D184" s="221">
        <f>VLOOKUP(B184,[2]Indices!$D:$Q,14,)/1000</f>
        <v>105.77564059458246</v>
      </c>
      <c r="E184" s="221">
        <f t="shared" si="12"/>
        <v>105.77564059458246</v>
      </c>
      <c r="F184" s="188" t="str">
        <f t="shared" si="13"/>
        <v/>
      </c>
      <c r="G184" t="str">
        <f t="shared" si="14"/>
        <v/>
      </c>
      <c r="H184" s="188" t="str">
        <f t="shared" si="11"/>
        <v/>
      </c>
      <c r="I184" s="189"/>
    </row>
    <row r="185" spans="1:9">
      <c r="A185" s="187">
        <v>133</v>
      </c>
      <c r="B185" s="222">
        <f>VLOOKUP(DATE(YEAR(Dat_01!B$2)-2,MONTH(Dat_01!B$2),1)+A185,[2]Indices!$D:$D,1,)</f>
        <v>45272</v>
      </c>
      <c r="C185" s="221">
        <f>VLOOKUP(B185,[2]Indices!$D:$Q,3,)/1000</f>
        <v>173.59638009122719</v>
      </c>
      <c r="D185" s="221">
        <f>VLOOKUP(B185,[2]Indices!$D:$Q,14,)/1000</f>
        <v>105.77564059458246</v>
      </c>
      <c r="E185" s="221">
        <f t="shared" si="12"/>
        <v>105.77564059458246</v>
      </c>
      <c r="F185" s="188" t="str">
        <f t="shared" si="13"/>
        <v/>
      </c>
      <c r="G185" t="str">
        <f t="shared" si="14"/>
        <v/>
      </c>
      <c r="H185" s="188" t="str">
        <f t="shared" si="11"/>
        <v/>
      </c>
      <c r="I185" s="189"/>
    </row>
    <row r="186" spans="1:9">
      <c r="A186" s="187">
        <v>134</v>
      </c>
      <c r="B186" s="222">
        <f>VLOOKUP(DATE(YEAR(Dat_01!B$2)-2,MONTH(Dat_01!B$2),1)+A186,[2]Indices!$D:$D,1,)</f>
        <v>45273</v>
      </c>
      <c r="C186" s="221">
        <f>VLOOKUP(B186,[2]Indices!$D:$Q,3,)/1000</f>
        <v>144.47361120657493</v>
      </c>
      <c r="D186" s="221">
        <f>VLOOKUP(B186,[2]Indices!$D:$Q,14,)/1000</f>
        <v>105.77564059458246</v>
      </c>
      <c r="E186" s="221">
        <f t="shared" si="12"/>
        <v>105.77564059458246</v>
      </c>
      <c r="F186" s="188" t="str">
        <f t="shared" si="13"/>
        <v/>
      </c>
      <c r="G186" t="str">
        <f t="shared" si="14"/>
        <v/>
      </c>
      <c r="H186" s="188" t="str">
        <f t="shared" si="11"/>
        <v/>
      </c>
      <c r="I186" s="189"/>
    </row>
    <row r="187" spans="1:9">
      <c r="A187" s="187">
        <v>135</v>
      </c>
      <c r="B187" s="222">
        <f>VLOOKUP(DATE(YEAR(Dat_01!B$2)-2,MONTH(Dat_01!B$2),1)+A187,[2]Indices!$D:$D,1,)</f>
        <v>45274</v>
      </c>
      <c r="C187" s="221">
        <f>VLOOKUP(B187,[2]Indices!$D:$Q,3,)/1000</f>
        <v>142.99797357457305</v>
      </c>
      <c r="D187" s="221">
        <f>VLOOKUP(B187,[2]Indices!$D:$Q,14,)/1000</f>
        <v>105.77564059458246</v>
      </c>
      <c r="E187" s="221">
        <f t="shared" si="12"/>
        <v>105.77564059458246</v>
      </c>
      <c r="F187" s="188" t="str">
        <f t="shared" si="13"/>
        <v/>
      </c>
      <c r="G187" t="str">
        <f t="shared" si="14"/>
        <v/>
      </c>
      <c r="H187" s="188" t="str">
        <f t="shared" si="11"/>
        <v/>
      </c>
      <c r="I187" s="189"/>
    </row>
    <row r="188" spans="1:9">
      <c r="A188" s="187">
        <v>136</v>
      </c>
      <c r="B188" s="222">
        <f>VLOOKUP(DATE(YEAR(Dat_01!B$2)-2,MONTH(Dat_01!B$2),1)+A188,[2]Indices!$D:$D,1,)</f>
        <v>45275</v>
      </c>
      <c r="C188" s="221">
        <f>VLOOKUP(B188,[2]Indices!$D:$Q,3,)/1000</f>
        <v>155.57880703057305</v>
      </c>
      <c r="D188" s="221">
        <f>VLOOKUP(B188,[2]Indices!$D:$Q,14,)/1000</f>
        <v>105.77564059458246</v>
      </c>
      <c r="E188" s="221">
        <f t="shared" si="12"/>
        <v>105.77564059458246</v>
      </c>
      <c r="F188" s="188" t="str">
        <f t="shared" si="13"/>
        <v/>
      </c>
      <c r="G188" t="str">
        <f t="shared" si="14"/>
        <v/>
      </c>
      <c r="H188" s="188" t="str">
        <f>IF(DAY(B188)=15,IF(MONTH(B188)=1,"E",IF(MONTH(B188)=2,"F",IF(MONTH(B188)=3,"M",IF(MONTH(B188)=4,"A",IF(MONTH(B188)=5,"M",IF(MONTH(B188)=6,"J",IF(MONTH(B188)=7,"J",IF(MONTH(B188)=8,"A",IF(MONTH(B188)=9,"S",IF(MONTH(B188)=10,"O",IF(MONTH(B188)=11,"N",IF(MONTH(B188)=12,"D","")))))))))))),"")</f>
        <v>D</v>
      </c>
      <c r="I188" s="189">
        <f>IF(DAY(B188)=15,D188,"")</f>
        <v>105.77564059458246</v>
      </c>
    </row>
    <row r="189" spans="1:9">
      <c r="A189" s="187">
        <v>137</v>
      </c>
      <c r="B189" s="222">
        <f>VLOOKUP(DATE(YEAR(Dat_01!B$2)-2,MONTH(Dat_01!B$2),1)+A189,[2]Indices!$D:$D,1,)</f>
        <v>45276</v>
      </c>
      <c r="C189" s="221">
        <f>VLOOKUP(B189,[2]Indices!$D:$Q,3,)/1000</f>
        <v>156.43636204257305</v>
      </c>
      <c r="D189" s="221">
        <f>VLOOKUP(B189,[2]Indices!$D:$Q,14,)/1000</f>
        <v>105.77564059458246</v>
      </c>
      <c r="E189" s="221">
        <f t="shared" si="12"/>
        <v>105.77564059458246</v>
      </c>
      <c r="F189" s="188" t="str">
        <f t="shared" si="13"/>
        <v/>
      </c>
      <c r="G189" t="str">
        <f t="shared" si="14"/>
        <v/>
      </c>
      <c r="H189" s="188" t="str">
        <f>IF(DAY(B189)=15,IF(MONTH(B189)=1,"E",IF(MONTH(B189)=2,"F",IF(MONTH(B189)=3,"M",IF(MONTH(B189)=4,"A",IF(MONTH(B189)=5,"M",IF(MONTH(B189)=6,"J",IF(MONTH(B189)=7,"J",IF(MONTH(B189)=8,"A",IF(MONTH(B189)=9,"S",IF(MONTH(B189)=10,"O",IF(MONTH(B189)=11,"N",IF(MONTH(B189)=12,"D","")))))))))))),"")</f>
        <v/>
      </c>
      <c r="I189" s="189"/>
    </row>
    <row r="190" spans="1:9">
      <c r="A190" s="187">
        <v>138</v>
      </c>
      <c r="B190" s="222">
        <f>VLOOKUP(DATE(YEAR(Dat_01!B$2)-2,MONTH(Dat_01!B$2),1)+A190,[2]Indices!$D:$D,1,)</f>
        <v>45277</v>
      </c>
      <c r="C190" s="221">
        <f>VLOOKUP(B190,[2]Indices!$D:$Q,3,)/1000</f>
        <v>163.83536717457494</v>
      </c>
      <c r="D190" s="221">
        <f>VLOOKUP(B190,[2]Indices!$D:$Q,14,)/1000</f>
        <v>105.77564059458246</v>
      </c>
      <c r="E190" s="221">
        <f t="shared" si="12"/>
        <v>105.77564059458246</v>
      </c>
      <c r="F190" s="188" t="str">
        <f t="shared" si="13"/>
        <v/>
      </c>
      <c r="G190" t="str">
        <f t="shared" si="14"/>
        <v/>
      </c>
      <c r="H190" s="188" t="str">
        <f t="shared" si="11"/>
        <v/>
      </c>
      <c r="I190" s="189"/>
    </row>
    <row r="191" spans="1:9">
      <c r="A191" s="187">
        <v>139</v>
      </c>
      <c r="B191" s="222">
        <f>VLOOKUP(DATE(YEAR(Dat_01!B$2)-2,MONTH(Dat_01!B$2),1)+A191,[2]Indices!$D:$D,1,)</f>
        <v>45278</v>
      </c>
      <c r="C191" s="221">
        <f>VLOOKUP(B191,[2]Indices!$D:$Q,3,)/1000</f>
        <v>189.10055625057305</v>
      </c>
      <c r="D191" s="221">
        <f>VLOOKUP(B191,[2]Indices!$D:$Q,14,)/1000</f>
        <v>105.77564059458246</v>
      </c>
      <c r="E191" s="221">
        <f t="shared" si="12"/>
        <v>105.77564059458246</v>
      </c>
      <c r="F191" s="188" t="str">
        <f t="shared" si="13"/>
        <v/>
      </c>
      <c r="G191" t="str">
        <f t="shared" si="14"/>
        <v/>
      </c>
      <c r="H191" s="188" t="str">
        <f t="shared" si="11"/>
        <v/>
      </c>
      <c r="I191" s="189"/>
    </row>
    <row r="192" spans="1:9">
      <c r="A192" s="187">
        <v>140</v>
      </c>
      <c r="B192" s="222">
        <f>VLOOKUP(DATE(YEAR(Dat_01!B$2)-2,MONTH(Dat_01!B$2),1)+A192,[2]Indices!$D:$D,1,)</f>
        <v>45279</v>
      </c>
      <c r="C192" s="221">
        <f>VLOOKUP(B192,[2]Indices!$D:$Q,3,)/1000</f>
        <v>184.65076205057304</v>
      </c>
      <c r="D192" s="221">
        <f>VLOOKUP(B192,[2]Indices!$D:$Q,14,)/1000</f>
        <v>105.77564059458246</v>
      </c>
      <c r="E192" s="221">
        <f t="shared" si="12"/>
        <v>105.77564059458246</v>
      </c>
      <c r="F192" s="188" t="str">
        <f t="shared" si="13"/>
        <v/>
      </c>
      <c r="G192" t="str">
        <f t="shared" si="14"/>
        <v/>
      </c>
      <c r="H192" s="188" t="str">
        <f t="shared" si="11"/>
        <v/>
      </c>
      <c r="I192" s="189"/>
    </row>
    <row r="193" spans="1:9">
      <c r="A193" s="187">
        <v>141</v>
      </c>
      <c r="B193" s="222">
        <f>VLOOKUP(DATE(YEAR(Dat_01!B$2)-2,MONTH(Dat_01!B$2),1)+A193,[2]Indices!$D:$D,1,)</f>
        <v>45280</v>
      </c>
      <c r="C193" s="221">
        <f>VLOOKUP(B193,[2]Indices!$D:$Q,3,)/1000</f>
        <v>91.702290069493571</v>
      </c>
      <c r="D193" s="221">
        <f>VLOOKUP(B193,[2]Indices!$D:$Q,14,)/1000</f>
        <v>105.77564059458246</v>
      </c>
      <c r="E193" s="221">
        <f t="shared" si="12"/>
        <v>91.702290069493571</v>
      </c>
      <c r="F193" s="188" t="str">
        <f t="shared" si="13"/>
        <v/>
      </c>
      <c r="G193" t="str">
        <f t="shared" si="14"/>
        <v/>
      </c>
      <c r="H193" s="188" t="str">
        <f t="shared" si="11"/>
        <v/>
      </c>
      <c r="I193" s="189"/>
    </row>
    <row r="194" spans="1:9">
      <c r="A194" s="187">
        <v>142</v>
      </c>
      <c r="B194" s="222">
        <f>VLOOKUP(DATE(YEAR(Dat_01!B$2)-2,MONTH(Dat_01!B$2),1)+A194,[2]Indices!$D:$D,1,)</f>
        <v>45281</v>
      </c>
      <c r="C194" s="221">
        <f>VLOOKUP(B194,[2]Indices!$D:$Q,3,)/1000</f>
        <v>96.763374213493563</v>
      </c>
      <c r="D194" s="221">
        <f>VLOOKUP(B194,[2]Indices!$D:$Q,14,)/1000</f>
        <v>105.77564059458246</v>
      </c>
      <c r="E194" s="221">
        <f t="shared" si="12"/>
        <v>96.763374213493563</v>
      </c>
      <c r="F194" s="188" t="str">
        <f t="shared" si="13"/>
        <v/>
      </c>
      <c r="G194" t="str">
        <f t="shared" si="14"/>
        <v/>
      </c>
      <c r="H194" s="188" t="str">
        <f t="shared" si="11"/>
        <v/>
      </c>
      <c r="I194" s="189"/>
    </row>
    <row r="195" spans="1:9">
      <c r="A195" s="187">
        <v>143</v>
      </c>
      <c r="B195" s="222">
        <f>VLOOKUP(DATE(YEAR(Dat_01!B$2)-2,MONTH(Dat_01!B$2),1)+A195,[2]Indices!$D:$D,1,)</f>
        <v>45282</v>
      </c>
      <c r="C195" s="221">
        <f>VLOOKUP(B195,[2]Indices!$D:$Q,3,)/1000</f>
        <v>85.367497525495438</v>
      </c>
      <c r="D195" s="221">
        <f>VLOOKUP(B195,[2]Indices!$D:$Q,14,)/1000</f>
        <v>105.77564059458246</v>
      </c>
      <c r="E195" s="221">
        <f t="shared" si="12"/>
        <v>85.367497525495438</v>
      </c>
      <c r="F195" s="188" t="str">
        <f t="shared" si="13"/>
        <v/>
      </c>
      <c r="G195" t="str">
        <f t="shared" si="14"/>
        <v/>
      </c>
      <c r="H195" s="188" t="str">
        <f t="shared" ref="H195:H258" si="15">IF(DAY(B195)=15,IF(MONTH(B195)=1,"E",IF(MONTH(B195)=2,"F",IF(MONTH(B195)=3,"M",IF(MONTH(B195)=4,"A",IF(MONTH(B195)=5,"M",IF(MONTH(B195)=6,"J",IF(MONTH(B195)=7,"J",IF(MONTH(B195)=8,"A",IF(MONTH(B195)=9,"S",IF(MONTH(B195)=10,"O",IF(MONTH(B195)=11,"N",IF(MONTH(B195)=12,"D","")))))))))))),"")</f>
        <v/>
      </c>
      <c r="I195" s="189"/>
    </row>
    <row r="196" spans="1:9">
      <c r="A196" s="187">
        <v>144</v>
      </c>
      <c r="B196" s="222">
        <f>VLOOKUP(DATE(YEAR(Dat_01!B$2)-2,MONTH(Dat_01!B$2),1)+A196,[2]Indices!$D:$D,1,)</f>
        <v>45283</v>
      </c>
      <c r="C196" s="221">
        <f>VLOOKUP(B196,[2]Indices!$D:$Q,3,)/1000</f>
        <v>83.527756937491702</v>
      </c>
      <c r="D196" s="221">
        <f>VLOOKUP(B196,[2]Indices!$D:$Q,14,)/1000</f>
        <v>105.77564059458246</v>
      </c>
      <c r="E196" s="221">
        <f t="shared" si="12"/>
        <v>83.527756937491702</v>
      </c>
      <c r="F196" s="188" t="str">
        <f t="shared" si="13"/>
        <v/>
      </c>
      <c r="G196" t="str">
        <f t="shared" si="14"/>
        <v/>
      </c>
      <c r="H196" s="188" t="str">
        <f t="shared" si="15"/>
        <v/>
      </c>
      <c r="I196" s="189"/>
    </row>
    <row r="197" spans="1:9">
      <c r="A197" s="187">
        <v>145</v>
      </c>
      <c r="B197" s="222">
        <f>VLOOKUP(DATE(YEAR(Dat_01!B$2)-2,MONTH(Dat_01!B$2),1)+A197,[2]Indices!$D:$D,1,)</f>
        <v>45284</v>
      </c>
      <c r="C197" s="221">
        <f>VLOOKUP(B197,[2]Indices!$D:$Q,3,)/1000</f>
        <v>107.22605843349544</v>
      </c>
      <c r="D197" s="221">
        <f>VLOOKUP(B197,[2]Indices!$D:$Q,14,)/1000</f>
        <v>105.77564059458246</v>
      </c>
      <c r="E197" s="221">
        <f t="shared" si="12"/>
        <v>105.77564059458246</v>
      </c>
      <c r="F197" s="188" t="str">
        <f t="shared" si="13"/>
        <v/>
      </c>
      <c r="G197" t="str">
        <f t="shared" si="14"/>
        <v/>
      </c>
      <c r="H197" s="188" t="str">
        <f t="shared" si="15"/>
        <v/>
      </c>
      <c r="I197" s="189"/>
    </row>
    <row r="198" spans="1:9">
      <c r="A198" s="187">
        <v>146</v>
      </c>
      <c r="B198" s="222">
        <f>VLOOKUP(DATE(YEAR(Dat_01!B$2)-2,MONTH(Dat_01!B$2),1)+A198,[2]Indices!$D:$D,1,)</f>
        <v>45285</v>
      </c>
      <c r="C198" s="221">
        <f>VLOOKUP(B198,[2]Indices!$D:$Q,3,)/1000</f>
        <v>88.17712642549543</v>
      </c>
      <c r="D198" s="221">
        <f>VLOOKUP(B198,[2]Indices!$D:$Q,14,)/1000</f>
        <v>105.77564059458246</v>
      </c>
      <c r="E198" s="221">
        <f t="shared" si="12"/>
        <v>88.17712642549543</v>
      </c>
      <c r="F198" s="188" t="str">
        <f t="shared" si="13"/>
        <v/>
      </c>
      <c r="G198" t="str">
        <f t="shared" si="14"/>
        <v/>
      </c>
      <c r="H198" s="188" t="str">
        <f t="shared" si="15"/>
        <v/>
      </c>
      <c r="I198" s="189"/>
    </row>
    <row r="199" spans="1:9">
      <c r="A199" s="187">
        <v>147</v>
      </c>
      <c r="B199" s="222">
        <f>VLOOKUP(DATE(YEAR(Dat_01!B$2)-2,MONTH(Dat_01!B$2),1)+A199,[2]Indices!$D:$D,1,)</f>
        <v>45286</v>
      </c>
      <c r="C199" s="221">
        <f>VLOOKUP(B199,[2]Indices!$D:$Q,3,)/1000</f>
        <v>122.90049378949357</v>
      </c>
      <c r="D199" s="221">
        <f>VLOOKUP(B199,[2]Indices!$D:$Q,14,)/1000</f>
        <v>105.77564059458246</v>
      </c>
      <c r="E199" s="221">
        <f t="shared" si="12"/>
        <v>105.77564059458246</v>
      </c>
      <c r="F199" s="188" t="str">
        <f t="shared" si="13"/>
        <v/>
      </c>
      <c r="G199" t="str">
        <f t="shared" si="14"/>
        <v/>
      </c>
      <c r="H199" s="188" t="str">
        <f t="shared" si="15"/>
        <v/>
      </c>
      <c r="I199" s="189"/>
    </row>
    <row r="200" spans="1:9">
      <c r="A200" s="187">
        <v>148</v>
      </c>
      <c r="B200" s="222">
        <f>VLOOKUP(DATE(YEAR(Dat_01!B$2)-2,MONTH(Dat_01!B$2),1)+A200,[2]Indices!$D:$D,1,)</f>
        <v>45287</v>
      </c>
      <c r="C200" s="221">
        <f>VLOOKUP(B200,[2]Indices!$D:$Q,3,)/1000</f>
        <v>132.85878955014627</v>
      </c>
      <c r="D200" s="221">
        <f>VLOOKUP(B200,[2]Indices!$D:$Q,14,)/1000</f>
        <v>105.77564059458246</v>
      </c>
      <c r="E200" s="221">
        <f t="shared" si="12"/>
        <v>105.77564059458246</v>
      </c>
      <c r="F200" s="188" t="str">
        <f t="shared" si="13"/>
        <v/>
      </c>
      <c r="G200" t="str">
        <f t="shared" si="14"/>
        <v/>
      </c>
      <c r="H200" s="188" t="str">
        <f t="shared" si="15"/>
        <v/>
      </c>
      <c r="I200" s="189"/>
    </row>
    <row r="201" spans="1:9">
      <c r="A201" s="187">
        <v>149</v>
      </c>
      <c r="B201" s="222">
        <f>VLOOKUP(DATE(YEAR(Dat_01!B$2)-2,MONTH(Dat_01!B$2),1)+A201,[2]Indices!$D:$D,1,)</f>
        <v>45288</v>
      </c>
      <c r="C201" s="221">
        <f>VLOOKUP(B201,[2]Indices!$D:$Q,3,)/1000</f>
        <v>128.13222722614813</v>
      </c>
      <c r="D201" s="221">
        <f>VLOOKUP(B201,[2]Indices!$D:$Q,14,)/1000</f>
        <v>105.77564059458246</v>
      </c>
      <c r="E201" s="221">
        <f t="shared" si="12"/>
        <v>105.77564059458246</v>
      </c>
      <c r="F201" s="188" t="str">
        <f t="shared" si="13"/>
        <v/>
      </c>
      <c r="G201" t="str">
        <f t="shared" si="14"/>
        <v/>
      </c>
      <c r="H201" s="188" t="str">
        <f t="shared" si="15"/>
        <v/>
      </c>
      <c r="I201" s="189"/>
    </row>
    <row r="202" spans="1:9">
      <c r="A202" s="187">
        <v>150</v>
      </c>
      <c r="B202" s="222">
        <f>VLOOKUP(DATE(YEAR(Dat_01!B$2)-2,MONTH(Dat_01!B$2),1)+A202,[2]Indices!$D:$D,1,)</f>
        <v>45289</v>
      </c>
      <c r="C202" s="221">
        <f>VLOOKUP(B202,[2]Indices!$D:$Q,3,)/1000</f>
        <v>139.02115590614628</v>
      </c>
      <c r="D202" s="221">
        <f>VLOOKUP(B202,[2]Indices!$D:$Q,14,)/1000</f>
        <v>105.77564059458246</v>
      </c>
      <c r="E202" s="221">
        <f t="shared" si="12"/>
        <v>105.77564059458246</v>
      </c>
      <c r="F202" s="188" t="str">
        <f t="shared" si="13"/>
        <v/>
      </c>
      <c r="G202" t="str">
        <f t="shared" si="14"/>
        <v/>
      </c>
      <c r="H202" s="188" t="str">
        <f t="shared" si="15"/>
        <v/>
      </c>
      <c r="I202" s="189"/>
    </row>
    <row r="203" spans="1:9">
      <c r="A203" s="187">
        <v>151</v>
      </c>
      <c r="B203" s="222">
        <f>VLOOKUP(DATE(YEAR(Dat_01!B$2)-2,MONTH(Dat_01!B$2),1)+A203,[2]Indices!$D:$D,1,)</f>
        <v>45290</v>
      </c>
      <c r="C203" s="221">
        <f>VLOOKUP(B203,[2]Indices!$D:$Q,3,)/1000</f>
        <v>82.876341482146259</v>
      </c>
      <c r="D203" s="221">
        <f>VLOOKUP(B203,[2]Indices!$D:$Q,14,)/1000</f>
        <v>105.77564059458246</v>
      </c>
      <c r="E203" s="221">
        <f t="shared" si="12"/>
        <v>82.876341482146259</v>
      </c>
      <c r="F203" s="188" t="str">
        <f t="shared" si="13"/>
        <v/>
      </c>
      <c r="G203" t="str">
        <f t="shared" si="14"/>
        <v/>
      </c>
      <c r="H203" s="188" t="str">
        <f t="shared" si="15"/>
        <v/>
      </c>
      <c r="I203" s="189"/>
    </row>
    <row r="204" spans="1:9">
      <c r="A204" s="187">
        <v>152</v>
      </c>
      <c r="B204" s="222">
        <f>VLOOKUP(DATE(YEAR(Dat_01!B$2)-2,MONTH(Dat_01!B$2),1)+A204,[2]Indices!$D:$D,1,)</f>
        <v>45291</v>
      </c>
      <c r="C204" s="221">
        <f>VLOOKUP(B204,[2]Indices!$D:$Q,3,)/1000</f>
        <v>60.706967374148121</v>
      </c>
      <c r="D204" s="221">
        <f>VLOOKUP(B204,[2]Indices!$D:$Q,14,)/1000</f>
        <v>105.77564059458246</v>
      </c>
      <c r="E204" s="221">
        <f t="shared" si="12"/>
        <v>60.706967374148121</v>
      </c>
      <c r="F204" s="188" t="str">
        <f t="shared" si="13"/>
        <v/>
      </c>
      <c r="G204" t="str">
        <f t="shared" si="14"/>
        <v/>
      </c>
      <c r="H204" s="188" t="str">
        <f t="shared" si="15"/>
        <v/>
      </c>
      <c r="I204" s="189"/>
    </row>
    <row r="205" spans="1:9">
      <c r="A205" s="187">
        <v>153</v>
      </c>
      <c r="B205" s="222">
        <f>VLOOKUP(DATE(YEAR(Dat_01!B$2)-2,MONTH(Dat_01!B$2),1)+A205,[2]Indices!$D:$D,1,)</f>
        <v>45292</v>
      </c>
      <c r="C205" s="221">
        <f>VLOOKUP(B205,[2]Indices!$D:$Q,3,)/1000</f>
        <v>46.317331766148129</v>
      </c>
      <c r="D205" s="221">
        <f>VLOOKUP(B205,[2]Indices!$D:$Q,14,)/1000</f>
        <v>117.80762382080276</v>
      </c>
      <c r="E205" s="221">
        <f t="shared" si="12"/>
        <v>46.317331766148129</v>
      </c>
      <c r="F205" s="188">
        <f>IF(DAY(B205)=1,600,"")</f>
        <v>600</v>
      </c>
      <c r="G205">
        <f t="shared" si="14"/>
        <v>2024</v>
      </c>
      <c r="H205" s="188" t="str">
        <f t="shared" si="15"/>
        <v/>
      </c>
      <c r="I205" s="189"/>
    </row>
    <row r="206" spans="1:9">
      <c r="A206" s="187">
        <v>154</v>
      </c>
      <c r="B206" s="222">
        <f>VLOOKUP(DATE(YEAR(Dat_01!B$2)-2,MONTH(Dat_01!B$2),1)+A206,[2]Indices!$D:$D,1,)</f>
        <v>45293</v>
      </c>
      <c r="C206" s="221">
        <f>VLOOKUP(B206,[2]Indices!$D:$Q,3,)/1000</f>
        <v>55.940354536146259</v>
      </c>
      <c r="D206" s="221">
        <f>VLOOKUP(B206,[2]Indices!$D:$Q,14,)/1000</f>
        <v>117.80762382080276</v>
      </c>
      <c r="E206" s="221">
        <f t="shared" si="12"/>
        <v>55.940354536146259</v>
      </c>
      <c r="F206" s="188" t="str">
        <f t="shared" si="13"/>
        <v/>
      </c>
      <c r="G206" t="str">
        <f t="shared" si="14"/>
        <v/>
      </c>
      <c r="H206" s="188" t="str">
        <f t="shared" si="15"/>
        <v/>
      </c>
      <c r="I206" s="189"/>
    </row>
    <row r="207" spans="1:9">
      <c r="A207" s="187">
        <v>155</v>
      </c>
      <c r="B207" s="222">
        <f>VLOOKUP(DATE(YEAR(Dat_01!B$2)-2,MONTH(Dat_01!B$2),1)+A207,[2]Indices!$D:$D,1,)</f>
        <v>45294</v>
      </c>
      <c r="C207" s="221">
        <f>VLOOKUP(B207,[2]Indices!$D:$Q,3,)/1000</f>
        <v>96.347034938338027</v>
      </c>
      <c r="D207" s="221">
        <f>VLOOKUP(B207,[2]Indices!$D:$Q,14,)/1000</f>
        <v>117.80762382080276</v>
      </c>
      <c r="E207" s="221">
        <f t="shared" si="12"/>
        <v>96.347034938338027</v>
      </c>
      <c r="F207" s="188" t="str">
        <f t="shared" si="13"/>
        <v/>
      </c>
      <c r="G207" t="str">
        <f t="shared" si="14"/>
        <v/>
      </c>
      <c r="H207" s="188" t="str">
        <f t="shared" si="15"/>
        <v/>
      </c>
      <c r="I207" s="189"/>
    </row>
    <row r="208" spans="1:9">
      <c r="A208" s="187">
        <v>156</v>
      </c>
      <c r="B208" s="222">
        <f>VLOOKUP(DATE(YEAR(Dat_01!B$2)-2,MONTH(Dat_01!B$2),1)+A208,[2]Indices!$D:$D,1,)</f>
        <v>45295</v>
      </c>
      <c r="C208" s="221">
        <f>VLOOKUP(B208,[2]Indices!$D:$Q,3,)/1000</f>
        <v>142.08962147033802</v>
      </c>
      <c r="D208" s="221">
        <f>VLOOKUP(B208,[2]Indices!$D:$Q,14,)/1000</f>
        <v>117.80762382080276</v>
      </c>
      <c r="E208" s="221">
        <f t="shared" si="12"/>
        <v>117.80762382080276</v>
      </c>
      <c r="F208" s="188" t="str">
        <f t="shared" si="13"/>
        <v/>
      </c>
      <c r="G208" t="str">
        <f t="shared" si="14"/>
        <v/>
      </c>
      <c r="H208" s="188" t="str">
        <f t="shared" si="15"/>
        <v/>
      </c>
      <c r="I208" s="189"/>
    </row>
    <row r="209" spans="1:9">
      <c r="A209" s="187">
        <v>157</v>
      </c>
      <c r="B209" s="222">
        <f>VLOOKUP(DATE(YEAR(Dat_01!B$2)-2,MONTH(Dat_01!B$2),1)+A209,[2]Indices!$D:$D,1,)</f>
        <v>45296</v>
      </c>
      <c r="C209" s="221">
        <f>VLOOKUP(B209,[2]Indices!$D:$Q,3,)/1000</f>
        <v>85.95209914233989</v>
      </c>
      <c r="D209" s="221">
        <f>VLOOKUP(B209,[2]Indices!$D:$Q,14,)/1000</f>
        <v>117.80762382080276</v>
      </c>
      <c r="E209" s="221">
        <f t="shared" si="12"/>
        <v>85.95209914233989</v>
      </c>
      <c r="F209" s="188" t="str">
        <f t="shared" si="13"/>
        <v/>
      </c>
      <c r="G209" t="str">
        <f t="shared" si="14"/>
        <v/>
      </c>
      <c r="H209" s="188" t="str">
        <f t="shared" si="15"/>
        <v/>
      </c>
      <c r="I209" s="189"/>
    </row>
    <row r="210" spans="1:9">
      <c r="A210" s="187">
        <v>158</v>
      </c>
      <c r="B210" s="222">
        <f>VLOOKUP(DATE(YEAR(Dat_01!B$2)-2,MONTH(Dat_01!B$2),1)+A210,[2]Indices!$D:$D,1,)</f>
        <v>45297</v>
      </c>
      <c r="C210" s="221">
        <f>VLOOKUP(B210,[2]Indices!$D:$Q,3,)/1000</f>
        <v>80.384418654339882</v>
      </c>
      <c r="D210" s="221">
        <f>VLOOKUP(B210,[2]Indices!$D:$Q,14,)/1000</f>
        <v>117.80762382080276</v>
      </c>
      <c r="E210" s="221">
        <f t="shared" si="12"/>
        <v>80.384418654339882</v>
      </c>
      <c r="F210" s="188" t="str">
        <f t="shared" si="13"/>
        <v/>
      </c>
      <c r="G210" t="str">
        <f t="shared" si="14"/>
        <v/>
      </c>
      <c r="H210" s="188" t="str">
        <f t="shared" si="15"/>
        <v/>
      </c>
      <c r="I210" s="189"/>
    </row>
    <row r="211" spans="1:9">
      <c r="A211" s="187">
        <v>159</v>
      </c>
      <c r="B211" s="222">
        <f>VLOOKUP(DATE(YEAR(Dat_01!B$2)-2,MONTH(Dat_01!B$2),1)+A211,[2]Indices!$D:$D,1,)</f>
        <v>45298</v>
      </c>
      <c r="C211" s="221">
        <f>VLOOKUP(B211,[2]Indices!$D:$Q,3,)/1000</f>
        <v>91.604318702336172</v>
      </c>
      <c r="D211" s="221">
        <f>VLOOKUP(B211,[2]Indices!$D:$Q,14,)/1000</f>
        <v>117.80762382080276</v>
      </c>
      <c r="E211" s="221">
        <f t="shared" si="12"/>
        <v>91.604318702336172</v>
      </c>
      <c r="F211" s="188" t="str">
        <f t="shared" si="13"/>
        <v/>
      </c>
      <c r="G211" t="str">
        <f t="shared" si="14"/>
        <v/>
      </c>
      <c r="H211" s="188" t="str">
        <f t="shared" si="15"/>
        <v/>
      </c>
      <c r="I211" s="189"/>
    </row>
    <row r="212" spans="1:9">
      <c r="A212" s="187">
        <v>160</v>
      </c>
      <c r="B212" s="222">
        <f>VLOOKUP(DATE(YEAR(Dat_01!B$2)-2,MONTH(Dat_01!B$2),1)+A212,[2]Indices!$D:$D,1,)</f>
        <v>45299</v>
      </c>
      <c r="C212" s="221">
        <f>VLOOKUP(B212,[2]Indices!$D:$Q,3,)/1000</f>
        <v>147.70257932633987</v>
      </c>
      <c r="D212" s="221">
        <f>VLOOKUP(B212,[2]Indices!$D:$Q,14,)/1000</f>
        <v>117.80762382080276</v>
      </c>
      <c r="E212" s="221">
        <f t="shared" si="12"/>
        <v>117.80762382080276</v>
      </c>
      <c r="F212" s="188" t="str">
        <f t="shared" si="13"/>
        <v/>
      </c>
      <c r="G212" t="str">
        <f t="shared" si="14"/>
        <v/>
      </c>
      <c r="H212" s="188" t="str">
        <f t="shared" si="15"/>
        <v/>
      </c>
      <c r="I212" s="189"/>
    </row>
    <row r="213" spans="1:9">
      <c r="A213" s="187">
        <v>161</v>
      </c>
      <c r="B213" s="222">
        <f>VLOOKUP(DATE(YEAR(Dat_01!B$2)-2,MONTH(Dat_01!B$2),1)+A213,[2]Indices!$D:$D,1,)</f>
        <v>45300</v>
      </c>
      <c r="C213" s="221">
        <f>VLOOKUP(B213,[2]Indices!$D:$Q,3,)/1000</f>
        <v>174.70871064133988</v>
      </c>
      <c r="D213" s="221">
        <f>VLOOKUP(B213,[2]Indices!$D:$Q,14,)/1000</f>
        <v>117.80762382080276</v>
      </c>
      <c r="E213" s="221">
        <f t="shared" si="12"/>
        <v>117.80762382080276</v>
      </c>
      <c r="F213" s="188" t="str">
        <f t="shared" si="13"/>
        <v/>
      </c>
      <c r="G213" t="str">
        <f t="shared" si="14"/>
        <v/>
      </c>
      <c r="H213" s="188" t="str">
        <f t="shared" si="15"/>
        <v/>
      </c>
      <c r="I213" s="189"/>
    </row>
    <row r="214" spans="1:9">
      <c r="A214" s="187">
        <v>162</v>
      </c>
      <c r="B214" s="222">
        <f>VLOOKUP(DATE(YEAR(Dat_01!B$2)-2,MONTH(Dat_01!B$2),1)+A214,[2]Indices!$D:$D,1,)</f>
        <v>45301</v>
      </c>
      <c r="C214" s="221">
        <f>VLOOKUP(B214,[2]Indices!$D:$Q,3,)/1000</f>
        <v>128.66585141382532</v>
      </c>
      <c r="D214" s="221">
        <f>VLOOKUP(B214,[2]Indices!$D:$Q,14,)/1000</f>
        <v>117.80762382080276</v>
      </c>
      <c r="E214" s="221">
        <f t="shared" si="12"/>
        <v>117.80762382080276</v>
      </c>
      <c r="F214" s="188" t="str">
        <f t="shared" si="13"/>
        <v/>
      </c>
      <c r="G214" t="str">
        <f t="shared" si="14"/>
        <v/>
      </c>
      <c r="H214" s="188" t="str">
        <f t="shared" si="15"/>
        <v/>
      </c>
      <c r="I214" s="189"/>
    </row>
    <row r="215" spans="1:9">
      <c r="A215" s="187">
        <v>163</v>
      </c>
      <c r="B215" s="222">
        <f>VLOOKUP(DATE(YEAR(Dat_01!B$2)-2,MONTH(Dat_01!B$2),1)+A215,[2]Indices!$D:$D,1,)</f>
        <v>45302</v>
      </c>
      <c r="C215" s="221">
        <f>VLOOKUP(B215,[2]Indices!$D:$Q,3,)/1000</f>
        <v>122.48400734982721</v>
      </c>
      <c r="D215" s="221">
        <f>VLOOKUP(B215,[2]Indices!$D:$Q,14,)/1000</f>
        <v>117.80762382080276</v>
      </c>
      <c r="E215" s="221">
        <f t="shared" si="12"/>
        <v>117.80762382080276</v>
      </c>
      <c r="F215" s="188" t="str">
        <f t="shared" si="13"/>
        <v/>
      </c>
      <c r="G215" t="str">
        <f t="shared" si="14"/>
        <v/>
      </c>
      <c r="H215" s="188" t="str">
        <f t="shared" si="15"/>
        <v/>
      </c>
      <c r="I215" s="189"/>
    </row>
    <row r="216" spans="1:9">
      <c r="A216" s="187">
        <v>164</v>
      </c>
      <c r="B216" s="222">
        <f>VLOOKUP(DATE(YEAR(Dat_01!B$2)-2,MONTH(Dat_01!B$2),1)+A216,[2]Indices!$D:$D,1,)</f>
        <v>45303</v>
      </c>
      <c r="C216" s="221">
        <f>VLOOKUP(B216,[2]Indices!$D:$Q,3,)/1000</f>
        <v>90.921518729827213</v>
      </c>
      <c r="D216" s="221">
        <f>VLOOKUP(B216,[2]Indices!$D:$Q,14,)/1000</f>
        <v>117.80762382080276</v>
      </c>
      <c r="E216" s="221">
        <f t="shared" si="12"/>
        <v>90.921518729827213</v>
      </c>
      <c r="F216" s="188" t="str">
        <f t="shared" si="13"/>
        <v/>
      </c>
      <c r="G216" t="str">
        <f t="shared" si="14"/>
        <v/>
      </c>
      <c r="H216" s="188" t="str">
        <f>IF(DAY(B216)=15,IF(MONTH(B216)=1,"E",IF(MONTH(B216)=2,"F",IF(MONTH(B216)=3,"M",IF(MONTH(B216)=4,"A",IF(MONTH(B216)=5,"M",IF(MONTH(B216)=6,"J",IF(MONTH(B216)=7,"J",IF(MONTH(B216)=8,"A",IF(MONTH(B216)=9,"S",IF(MONTH(B216)=10,"O",IF(MONTH(B216)=11,"N",IF(MONTH(B216)=12,"D","")))))))))))),"")</f>
        <v/>
      </c>
      <c r="I216" s="189"/>
    </row>
    <row r="217" spans="1:9">
      <c r="A217" s="187">
        <v>165</v>
      </c>
      <c r="B217" s="222">
        <f>VLOOKUP(DATE(YEAR(Dat_01!B$2)-2,MONTH(Dat_01!B$2),1)+A217,[2]Indices!$D:$D,1,)</f>
        <v>45304</v>
      </c>
      <c r="C217" s="221">
        <f>VLOOKUP(B217,[2]Indices!$D:$Q,3,)/1000</f>
        <v>101.59093457382534</v>
      </c>
      <c r="D217" s="221">
        <f>VLOOKUP(B217,[2]Indices!$D:$Q,14,)/1000</f>
        <v>117.80762382080276</v>
      </c>
      <c r="E217" s="221">
        <f t="shared" si="12"/>
        <v>101.59093457382534</v>
      </c>
      <c r="F217" s="188" t="str">
        <f t="shared" si="13"/>
        <v/>
      </c>
      <c r="G217" t="str">
        <f t="shared" si="14"/>
        <v/>
      </c>
      <c r="H217" s="188" t="str">
        <f t="shared" si="15"/>
        <v/>
      </c>
      <c r="I217" s="189"/>
    </row>
    <row r="218" spans="1:9">
      <c r="A218" s="187">
        <v>166</v>
      </c>
      <c r="B218" s="222">
        <f>VLOOKUP(DATE(YEAR(Dat_01!B$2)-2,MONTH(Dat_01!B$2),1)+A218,[2]Indices!$D:$D,1,)</f>
        <v>45305</v>
      </c>
      <c r="C218" s="221">
        <f>VLOOKUP(B218,[2]Indices!$D:$Q,3,)/1000</f>
        <v>73.273675441827208</v>
      </c>
      <c r="D218" s="221">
        <f>VLOOKUP(B218,[2]Indices!$D:$Q,14,)/1000</f>
        <v>117.80762382080276</v>
      </c>
      <c r="E218" s="221">
        <f t="shared" si="12"/>
        <v>73.273675441827208</v>
      </c>
      <c r="F218" s="188" t="str">
        <f t="shared" si="13"/>
        <v/>
      </c>
      <c r="G218" t="str">
        <f t="shared" si="14"/>
        <v/>
      </c>
      <c r="H218" s="188" t="str">
        <f t="shared" si="15"/>
        <v/>
      </c>
      <c r="I218" s="189"/>
    </row>
    <row r="219" spans="1:9">
      <c r="A219" s="187">
        <v>167</v>
      </c>
      <c r="B219" s="222">
        <f>VLOOKUP(DATE(YEAR(Dat_01!B$2)-2,MONTH(Dat_01!B$2),1)+A219,[2]Indices!$D:$D,1,)</f>
        <v>45306</v>
      </c>
      <c r="C219" s="221">
        <f>VLOOKUP(B219,[2]Indices!$D:$Q,3,)/1000</f>
        <v>101.80176113382535</v>
      </c>
      <c r="D219" s="221">
        <f>VLOOKUP(B219,[2]Indices!$D:$Q,14,)/1000</f>
        <v>117.80762382080276</v>
      </c>
      <c r="E219" s="221">
        <f t="shared" si="12"/>
        <v>101.80176113382535</v>
      </c>
      <c r="F219" s="188" t="str">
        <f t="shared" si="13"/>
        <v/>
      </c>
      <c r="G219" t="str">
        <f t="shared" si="14"/>
        <v/>
      </c>
      <c r="H219" s="188" t="str">
        <f>IF(DAY(B219)=15,IF(MONTH(B219)=1,"E",IF(MONTH(B219)=2,"F",IF(MONTH(B219)=3,"M",IF(MONTH(B219)=4,"A",IF(MONTH(B219)=5,"M",IF(MONTH(B219)=6,"J",IF(MONTH(B219)=7,"J",IF(MONTH(B219)=8,"A",IF(MONTH(B219)=9,"S",IF(MONTH(B219)=10,"O",IF(MONTH(B219)=11,"N",IF(MONTH(B219)=12,"D","")))))))))))),"")</f>
        <v>E</v>
      </c>
      <c r="I219" s="189">
        <f>IF(DAY(B219)=15,D219,"")</f>
        <v>117.80762382080276</v>
      </c>
    </row>
    <row r="220" spans="1:9">
      <c r="A220" s="187">
        <v>168</v>
      </c>
      <c r="B220" s="222">
        <f>VLOOKUP(DATE(YEAR(Dat_01!B$2)-2,MONTH(Dat_01!B$2),1)+A220,[2]Indices!$D:$D,1,)</f>
        <v>45307</v>
      </c>
      <c r="C220" s="221">
        <f>VLOOKUP(B220,[2]Indices!$D:$Q,3,)/1000</f>
        <v>76.844781177829063</v>
      </c>
      <c r="D220" s="221">
        <f>VLOOKUP(B220,[2]Indices!$D:$Q,14,)/1000</f>
        <v>117.80762382080276</v>
      </c>
      <c r="E220" s="221">
        <f t="shared" si="12"/>
        <v>76.844781177829063</v>
      </c>
      <c r="F220" s="188" t="str">
        <f t="shared" si="13"/>
        <v/>
      </c>
      <c r="G220" t="str">
        <f t="shared" si="14"/>
        <v/>
      </c>
      <c r="H220" s="188" t="str">
        <f t="shared" si="15"/>
        <v/>
      </c>
      <c r="I220" s="189"/>
    </row>
    <row r="221" spans="1:9">
      <c r="A221" s="187">
        <v>169</v>
      </c>
      <c r="B221" s="222">
        <f>VLOOKUP(DATE(YEAR(Dat_01!B$2)-2,MONTH(Dat_01!B$2),1)+A221,[2]Indices!$D:$D,1,)</f>
        <v>45308</v>
      </c>
      <c r="C221" s="221">
        <f>VLOOKUP(B221,[2]Indices!$D:$Q,3,)/1000</f>
        <v>291.9973854933985</v>
      </c>
      <c r="D221" s="221">
        <f>VLOOKUP(B221,[2]Indices!$D:$Q,14,)/1000</f>
        <v>117.80762382080276</v>
      </c>
      <c r="E221" s="221">
        <f t="shared" si="12"/>
        <v>117.80762382080276</v>
      </c>
      <c r="F221" s="188" t="str">
        <f t="shared" si="13"/>
        <v/>
      </c>
      <c r="G221" t="str">
        <f t="shared" si="14"/>
        <v/>
      </c>
      <c r="H221" s="188" t="str">
        <f t="shared" si="15"/>
        <v/>
      </c>
      <c r="I221" s="189"/>
    </row>
    <row r="222" spans="1:9">
      <c r="A222" s="187">
        <v>170</v>
      </c>
      <c r="B222" s="222">
        <f>VLOOKUP(DATE(YEAR(Dat_01!B$2)-2,MONTH(Dat_01!B$2),1)+A222,[2]Indices!$D:$D,1,)</f>
        <v>45309</v>
      </c>
      <c r="C222" s="221">
        <f>VLOOKUP(B222,[2]Indices!$D:$Q,3,)/1000</f>
        <v>306.61460094139846</v>
      </c>
      <c r="D222" s="221">
        <f>VLOOKUP(B222,[2]Indices!$D:$Q,14,)/1000</f>
        <v>117.80762382080276</v>
      </c>
      <c r="E222" s="221">
        <f t="shared" si="12"/>
        <v>117.80762382080276</v>
      </c>
      <c r="F222" s="188" t="str">
        <f t="shared" si="13"/>
        <v/>
      </c>
      <c r="G222" t="str">
        <f t="shared" si="14"/>
        <v/>
      </c>
      <c r="H222" s="188" t="str">
        <f t="shared" si="15"/>
        <v/>
      </c>
      <c r="I222" s="189"/>
    </row>
    <row r="223" spans="1:9">
      <c r="A223" s="187">
        <v>171</v>
      </c>
      <c r="B223" s="222">
        <f>VLOOKUP(DATE(YEAR(Dat_01!B$2)-2,MONTH(Dat_01!B$2),1)+A223,[2]Indices!$D:$D,1,)</f>
        <v>45310</v>
      </c>
      <c r="C223" s="221">
        <f>VLOOKUP(B223,[2]Indices!$D:$Q,3,)/1000</f>
        <v>324.74468462540034</v>
      </c>
      <c r="D223" s="221">
        <f>VLOOKUP(B223,[2]Indices!$D:$Q,14,)/1000</f>
        <v>117.80762382080276</v>
      </c>
      <c r="E223" s="221">
        <f t="shared" si="12"/>
        <v>117.80762382080276</v>
      </c>
      <c r="F223" s="188" t="str">
        <f t="shared" si="13"/>
        <v/>
      </c>
      <c r="G223" t="str">
        <f t="shared" si="14"/>
        <v/>
      </c>
      <c r="H223" s="188" t="str">
        <f t="shared" si="15"/>
        <v/>
      </c>
      <c r="I223" s="189"/>
    </row>
    <row r="224" spans="1:9">
      <c r="A224" s="187">
        <v>172</v>
      </c>
      <c r="B224" s="222">
        <f>VLOOKUP(DATE(YEAR(Dat_01!B$2)-2,MONTH(Dat_01!B$2),1)+A224,[2]Indices!$D:$D,1,)</f>
        <v>45311</v>
      </c>
      <c r="C224" s="221">
        <f>VLOOKUP(B224,[2]Indices!$D:$Q,3,)/1000</f>
        <v>325.35613808940036</v>
      </c>
      <c r="D224" s="221">
        <f>VLOOKUP(B224,[2]Indices!$D:$Q,14,)/1000</f>
        <v>117.80762382080276</v>
      </c>
      <c r="E224" s="221">
        <f t="shared" si="12"/>
        <v>117.80762382080276</v>
      </c>
      <c r="F224" s="188" t="str">
        <f t="shared" si="13"/>
        <v/>
      </c>
      <c r="G224" t="str">
        <f t="shared" si="14"/>
        <v/>
      </c>
      <c r="H224" s="188" t="str">
        <f t="shared" si="15"/>
        <v/>
      </c>
      <c r="I224" s="189"/>
    </row>
    <row r="225" spans="1:9">
      <c r="A225" s="187">
        <v>173</v>
      </c>
      <c r="B225" s="222">
        <f>VLOOKUP(DATE(YEAR(Dat_01!B$2)-2,MONTH(Dat_01!B$2),1)+A225,[2]Indices!$D:$D,1,)</f>
        <v>45312</v>
      </c>
      <c r="C225" s="221">
        <f>VLOOKUP(B225,[2]Indices!$D:$Q,3,)/1000</f>
        <v>326.47416605340038</v>
      </c>
      <c r="D225" s="221">
        <f>VLOOKUP(B225,[2]Indices!$D:$Q,14,)/1000</f>
        <v>117.80762382080276</v>
      </c>
      <c r="E225" s="221">
        <f t="shared" si="12"/>
        <v>117.80762382080276</v>
      </c>
      <c r="F225" s="188" t="str">
        <f t="shared" si="13"/>
        <v/>
      </c>
      <c r="G225" t="str">
        <f t="shared" si="14"/>
        <v/>
      </c>
      <c r="H225" s="188" t="str">
        <f t="shared" si="15"/>
        <v/>
      </c>
      <c r="I225" s="189"/>
    </row>
    <row r="226" spans="1:9">
      <c r="A226" s="187">
        <v>174</v>
      </c>
      <c r="B226" s="222">
        <f>VLOOKUP(DATE(YEAR(Dat_01!B$2)-2,MONTH(Dat_01!B$2),1)+A226,[2]Indices!$D:$D,1,)</f>
        <v>45313</v>
      </c>
      <c r="C226" s="221">
        <f>VLOOKUP(B226,[2]Indices!$D:$Q,3,)/1000</f>
        <v>330.81129340239846</v>
      </c>
      <c r="D226" s="221">
        <f>VLOOKUP(B226,[2]Indices!$D:$Q,14,)/1000</f>
        <v>117.80762382080276</v>
      </c>
      <c r="E226" s="221">
        <f t="shared" si="12"/>
        <v>117.80762382080276</v>
      </c>
      <c r="F226" s="188" t="str">
        <f t="shared" si="13"/>
        <v/>
      </c>
      <c r="G226" t="str">
        <f t="shared" si="14"/>
        <v/>
      </c>
      <c r="H226" s="188" t="str">
        <f t="shared" si="15"/>
        <v/>
      </c>
      <c r="I226" s="189"/>
    </row>
    <row r="227" spans="1:9">
      <c r="A227" s="187">
        <v>175</v>
      </c>
      <c r="B227" s="222">
        <f>VLOOKUP(DATE(YEAR(Dat_01!B$2)-2,MONTH(Dat_01!B$2),1)+A227,[2]Indices!$D:$D,1,)</f>
        <v>45314</v>
      </c>
      <c r="C227" s="221">
        <f>VLOOKUP(B227,[2]Indices!$D:$Q,3,)/1000</f>
        <v>336.56841545240036</v>
      </c>
      <c r="D227" s="221">
        <f>VLOOKUP(B227,[2]Indices!$D:$Q,14,)/1000</f>
        <v>117.80762382080276</v>
      </c>
      <c r="E227" s="221">
        <f t="shared" si="12"/>
        <v>117.80762382080276</v>
      </c>
      <c r="F227" s="188" t="str">
        <f t="shared" si="13"/>
        <v/>
      </c>
      <c r="G227" t="str">
        <f t="shared" si="14"/>
        <v/>
      </c>
      <c r="H227" s="188" t="str">
        <f t="shared" si="15"/>
        <v/>
      </c>
      <c r="I227" s="189"/>
    </row>
    <row r="228" spans="1:9">
      <c r="A228" s="187">
        <v>176</v>
      </c>
      <c r="B228" s="222">
        <f>VLOOKUP(DATE(YEAR(Dat_01!B$2)-2,MONTH(Dat_01!B$2),1)+A228,[2]Indices!$D:$D,1,)</f>
        <v>45315</v>
      </c>
      <c r="C228" s="221">
        <f>VLOOKUP(B228,[2]Indices!$D:$Q,3,)/1000</f>
        <v>174.25858186489705</v>
      </c>
      <c r="D228" s="221">
        <f>VLOOKUP(B228,[2]Indices!$D:$Q,14,)/1000</f>
        <v>117.80762382080276</v>
      </c>
      <c r="E228" s="221">
        <f t="shared" si="12"/>
        <v>117.80762382080276</v>
      </c>
      <c r="F228" s="188" t="str">
        <f t="shared" si="13"/>
        <v/>
      </c>
      <c r="G228" t="str">
        <f t="shared" si="14"/>
        <v/>
      </c>
      <c r="H228" s="188" t="str">
        <f t="shared" si="15"/>
        <v/>
      </c>
      <c r="I228" s="189"/>
    </row>
    <row r="229" spans="1:9">
      <c r="A229" s="187">
        <v>177</v>
      </c>
      <c r="B229" s="222">
        <f>VLOOKUP(DATE(YEAR(Dat_01!B$2)-2,MONTH(Dat_01!B$2),1)+A229,[2]Indices!$D:$D,1,)</f>
        <v>45316</v>
      </c>
      <c r="C229" s="221">
        <f>VLOOKUP(B229,[2]Indices!$D:$Q,3,)/1000</f>
        <v>189.73486431289888</v>
      </c>
      <c r="D229" s="221">
        <f>VLOOKUP(B229,[2]Indices!$D:$Q,14,)/1000</f>
        <v>117.80762382080276</v>
      </c>
      <c r="E229" s="221">
        <f t="shared" si="12"/>
        <v>117.80762382080276</v>
      </c>
      <c r="F229" s="188" t="str">
        <f t="shared" si="13"/>
        <v/>
      </c>
      <c r="G229" t="str">
        <f t="shared" si="14"/>
        <v/>
      </c>
      <c r="H229" s="188" t="str">
        <f t="shared" si="15"/>
        <v/>
      </c>
      <c r="I229" s="189"/>
    </row>
    <row r="230" spans="1:9">
      <c r="A230" s="187">
        <v>178</v>
      </c>
      <c r="B230" s="222">
        <f>VLOOKUP(DATE(YEAR(Dat_01!B$2)-2,MONTH(Dat_01!B$2),1)+A230,[2]Indices!$D:$D,1,)</f>
        <v>45317</v>
      </c>
      <c r="C230" s="221">
        <f>VLOOKUP(B230,[2]Indices!$D:$Q,3,)/1000</f>
        <v>199.20515662889332</v>
      </c>
      <c r="D230" s="221">
        <f>VLOOKUP(B230,[2]Indices!$D:$Q,14,)/1000</f>
        <v>117.80762382080276</v>
      </c>
      <c r="E230" s="221">
        <f t="shared" si="12"/>
        <v>117.80762382080276</v>
      </c>
      <c r="F230" s="188" t="str">
        <f t="shared" si="13"/>
        <v/>
      </c>
      <c r="G230" t="str">
        <f t="shared" si="14"/>
        <v/>
      </c>
      <c r="H230" s="188" t="str">
        <f t="shared" si="15"/>
        <v/>
      </c>
      <c r="I230" s="189"/>
    </row>
    <row r="231" spans="1:9">
      <c r="A231" s="187">
        <v>179</v>
      </c>
      <c r="B231" s="222">
        <f>VLOOKUP(DATE(YEAR(Dat_01!B$2)-2,MONTH(Dat_01!B$2),1)+A231,[2]Indices!$D:$D,1,)</f>
        <v>45318</v>
      </c>
      <c r="C231" s="221">
        <f>VLOOKUP(B231,[2]Indices!$D:$Q,3,)/1000</f>
        <v>156.98031956089889</v>
      </c>
      <c r="D231" s="221">
        <f>VLOOKUP(B231,[2]Indices!$D:$Q,14,)/1000</f>
        <v>117.80762382080276</v>
      </c>
      <c r="E231" s="221">
        <f t="shared" si="12"/>
        <v>117.80762382080276</v>
      </c>
      <c r="F231" s="188" t="str">
        <f t="shared" si="13"/>
        <v/>
      </c>
      <c r="G231" t="str">
        <f t="shared" si="14"/>
        <v/>
      </c>
      <c r="H231" s="188" t="str">
        <f t="shared" si="15"/>
        <v/>
      </c>
      <c r="I231" s="189"/>
    </row>
    <row r="232" spans="1:9">
      <c r="A232" s="187">
        <v>180</v>
      </c>
      <c r="B232" s="222">
        <f>VLOOKUP(DATE(YEAR(Dat_01!B$2)-2,MONTH(Dat_01!B$2),1)+A232,[2]Indices!$D:$D,1,)</f>
        <v>45319</v>
      </c>
      <c r="C232" s="221">
        <f>VLOOKUP(B232,[2]Indices!$D:$Q,3,)/1000</f>
        <v>144.3194687128989</v>
      </c>
      <c r="D232" s="221">
        <f>VLOOKUP(B232,[2]Indices!$D:$Q,14,)/1000</f>
        <v>117.80762382080276</v>
      </c>
      <c r="E232" s="221">
        <f t="shared" si="12"/>
        <v>117.80762382080276</v>
      </c>
      <c r="F232" s="188" t="str">
        <f t="shared" si="13"/>
        <v/>
      </c>
      <c r="G232" t="str">
        <f t="shared" si="14"/>
        <v/>
      </c>
      <c r="H232" s="188" t="str">
        <f t="shared" si="15"/>
        <v/>
      </c>
      <c r="I232" s="189"/>
    </row>
    <row r="233" spans="1:9">
      <c r="A233" s="187">
        <v>181</v>
      </c>
      <c r="B233" s="222">
        <f>VLOOKUP(DATE(YEAR(Dat_01!B$2)-2,MONTH(Dat_01!B$2),1)+A233,[2]Indices!$D:$D,1,)</f>
        <v>45320</v>
      </c>
      <c r="C233" s="221">
        <f>VLOOKUP(B233,[2]Indices!$D:$Q,3,)/1000</f>
        <v>168.74329450889704</v>
      </c>
      <c r="D233" s="221">
        <f>VLOOKUP(B233,[2]Indices!$D:$Q,14,)/1000</f>
        <v>117.80762382080276</v>
      </c>
      <c r="E233" s="221">
        <f t="shared" si="12"/>
        <v>117.80762382080276</v>
      </c>
      <c r="F233" s="188" t="str">
        <f t="shared" si="13"/>
        <v/>
      </c>
      <c r="G233" t="str">
        <f t="shared" si="14"/>
        <v/>
      </c>
      <c r="H233" s="188" t="str">
        <f t="shared" si="15"/>
        <v/>
      </c>
      <c r="I233" s="189"/>
    </row>
    <row r="234" spans="1:9">
      <c r="A234" s="187">
        <v>182</v>
      </c>
      <c r="B234" s="222">
        <f>VLOOKUP(DATE(YEAR(Dat_01!B$2)-2,MONTH(Dat_01!B$2),1)+A234,[2]Indices!$D:$D,1,)</f>
        <v>45321</v>
      </c>
      <c r="C234" s="221">
        <f>VLOOKUP(B234,[2]Indices!$D:$Q,3,)/1000</f>
        <v>193.72112196889518</v>
      </c>
      <c r="D234" s="221">
        <f>VLOOKUP(B234,[2]Indices!$D:$Q,14,)/1000</f>
        <v>117.80762382080276</v>
      </c>
      <c r="E234" s="221">
        <f t="shared" si="12"/>
        <v>117.80762382080276</v>
      </c>
      <c r="F234" s="188" t="str">
        <f t="shared" si="13"/>
        <v/>
      </c>
      <c r="G234" t="str">
        <f t="shared" si="14"/>
        <v/>
      </c>
      <c r="H234" s="188" t="str">
        <f t="shared" si="15"/>
        <v/>
      </c>
      <c r="I234" s="189"/>
    </row>
    <row r="235" spans="1:9">
      <c r="A235" s="187">
        <v>183</v>
      </c>
      <c r="B235" s="222">
        <f>VLOOKUP(DATE(YEAR(Dat_01!B$2)-2,MONTH(Dat_01!B$2),1)+A235,[2]Indices!$D:$D,1,)</f>
        <v>45322</v>
      </c>
      <c r="C235" s="221">
        <f>VLOOKUP(B235,[2]Indices!$D:$Q,3,)/1000</f>
        <v>127.45307729313772</v>
      </c>
      <c r="D235" s="221">
        <f>VLOOKUP(B235,[2]Indices!$D:$Q,14,)/1000</f>
        <v>117.80762382080276</v>
      </c>
      <c r="E235" s="221">
        <f t="shared" si="12"/>
        <v>117.80762382080276</v>
      </c>
      <c r="F235" s="188" t="str">
        <f t="shared" si="13"/>
        <v/>
      </c>
      <c r="G235" t="str">
        <f t="shared" si="14"/>
        <v/>
      </c>
      <c r="H235" s="188" t="str">
        <f t="shared" si="15"/>
        <v/>
      </c>
      <c r="I235" s="189"/>
    </row>
    <row r="236" spans="1:9">
      <c r="A236" s="187">
        <v>184</v>
      </c>
      <c r="B236" s="222">
        <f>VLOOKUP(DATE(YEAR(Dat_01!B$2)-2,MONTH(Dat_01!B$2),1)+A236,[2]Indices!$D:$D,1,)</f>
        <v>45323</v>
      </c>
      <c r="C236" s="221">
        <f>VLOOKUP(B236,[2]Indices!$D:$Q,3,)/1000</f>
        <v>115.24412592513586</v>
      </c>
      <c r="D236" s="221">
        <f>VLOOKUP(B236,[2]Indices!$D:$Q,14,)/1000</f>
        <v>123.31777659525035</v>
      </c>
      <c r="E236" s="221">
        <f t="shared" si="12"/>
        <v>115.24412592513586</v>
      </c>
      <c r="F236" s="188">
        <f t="shared" si="13"/>
        <v>600</v>
      </c>
      <c r="G236" t="str">
        <f>IF(MONTH(B236)=1,IF(DAY(B236)=1,YEAR(B236),""),"")</f>
        <v/>
      </c>
      <c r="H236" s="188" t="str">
        <f t="shared" si="15"/>
        <v/>
      </c>
      <c r="I236" s="189"/>
    </row>
    <row r="237" spans="1:9">
      <c r="A237" s="187">
        <v>185</v>
      </c>
      <c r="B237" s="222">
        <f>VLOOKUP(DATE(YEAR(Dat_01!B$2)-2,MONTH(Dat_01!B$2),1)+A237,[2]Indices!$D:$D,1,)</f>
        <v>45324</v>
      </c>
      <c r="C237" s="221">
        <f>VLOOKUP(B237,[2]Indices!$D:$Q,3,)/1000</f>
        <v>88.351072877137739</v>
      </c>
      <c r="D237" s="221">
        <f>VLOOKUP(B237,[2]Indices!$D:$Q,14,)/1000</f>
        <v>123.31777659525035</v>
      </c>
      <c r="E237" s="221">
        <f t="shared" si="12"/>
        <v>88.351072877137739</v>
      </c>
      <c r="F237" s="188" t="str">
        <f t="shared" si="13"/>
        <v/>
      </c>
      <c r="G237" t="str">
        <f t="shared" si="14"/>
        <v/>
      </c>
      <c r="H237" s="188" t="str">
        <f t="shared" si="15"/>
        <v/>
      </c>
      <c r="I237" s="189"/>
    </row>
    <row r="238" spans="1:9">
      <c r="A238" s="187">
        <v>186</v>
      </c>
      <c r="B238" s="222">
        <f>VLOOKUP(DATE(YEAR(Dat_01!B$2)-2,MONTH(Dat_01!B$2),1)+A238,[2]Indices!$D:$D,1,)</f>
        <v>45325</v>
      </c>
      <c r="C238" s="221">
        <f>VLOOKUP(B238,[2]Indices!$D:$Q,3,)/1000</f>
        <v>70.321336005135862</v>
      </c>
      <c r="D238" s="221">
        <f>VLOOKUP(B238,[2]Indices!$D:$Q,14,)/1000</f>
        <v>123.31777659525035</v>
      </c>
      <c r="E238" s="221">
        <f t="shared" si="12"/>
        <v>70.321336005135862</v>
      </c>
      <c r="F238" s="188" t="str">
        <f t="shared" si="13"/>
        <v/>
      </c>
      <c r="G238" t="str">
        <f t="shared" si="14"/>
        <v/>
      </c>
      <c r="H238" s="188" t="str">
        <f t="shared" si="15"/>
        <v/>
      </c>
      <c r="I238" s="189"/>
    </row>
    <row r="239" spans="1:9">
      <c r="A239" s="187">
        <v>187</v>
      </c>
      <c r="B239" s="222">
        <f>VLOOKUP(DATE(YEAR(Dat_01!B$2)-2,MONTH(Dat_01!B$2),1)+A239,[2]Indices!$D:$D,1,)</f>
        <v>45326</v>
      </c>
      <c r="C239" s="221">
        <f>VLOOKUP(B239,[2]Indices!$D:$Q,3,)/1000</f>
        <v>56.144467513139595</v>
      </c>
      <c r="D239" s="221">
        <f>VLOOKUP(B239,[2]Indices!$D:$Q,14,)/1000</f>
        <v>123.31777659525035</v>
      </c>
      <c r="E239" s="221">
        <f t="shared" si="12"/>
        <v>56.144467513139595</v>
      </c>
      <c r="F239" s="188" t="str">
        <f t="shared" si="13"/>
        <v/>
      </c>
      <c r="G239" t="str">
        <f t="shared" si="14"/>
        <v/>
      </c>
      <c r="H239" s="188" t="str">
        <f t="shared" si="15"/>
        <v/>
      </c>
      <c r="I239" s="189"/>
    </row>
    <row r="240" spans="1:9">
      <c r="A240" s="187">
        <v>188</v>
      </c>
      <c r="B240" s="222">
        <f>VLOOKUP(DATE(YEAR(Dat_01!B$2)-2,MONTH(Dat_01!B$2),1)+A240,[2]Indices!$D:$D,1,)</f>
        <v>45327</v>
      </c>
      <c r="C240" s="221">
        <f>VLOOKUP(B240,[2]Indices!$D:$Q,3,)/1000</f>
        <v>107.72370077713774</v>
      </c>
      <c r="D240" s="221">
        <f>VLOOKUP(B240,[2]Indices!$D:$Q,14,)/1000</f>
        <v>123.31777659525035</v>
      </c>
      <c r="E240" s="221">
        <f t="shared" si="12"/>
        <v>107.72370077713774</v>
      </c>
      <c r="F240" s="188" t="str">
        <f t="shared" si="13"/>
        <v/>
      </c>
      <c r="G240" t="str">
        <f t="shared" si="14"/>
        <v/>
      </c>
      <c r="H240" s="188" t="str">
        <f t="shared" si="15"/>
        <v/>
      </c>
      <c r="I240" s="189"/>
    </row>
    <row r="241" spans="1:9">
      <c r="A241" s="187">
        <v>189</v>
      </c>
      <c r="B241" s="222">
        <f>VLOOKUP(DATE(YEAR(Dat_01!B$2)-2,MONTH(Dat_01!B$2),1)+A241,[2]Indices!$D:$D,1,)</f>
        <v>45328</v>
      </c>
      <c r="C241" s="221">
        <f>VLOOKUP(B241,[2]Indices!$D:$Q,3,)/1000</f>
        <v>102.96022487713586</v>
      </c>
      <c r="D241" s="221">
        <f>VLOOKUP(B241,[2]Indices!$D:$Q,14,)/1000</f>
        <v>123.31777659525035</v>
      </c>
      <c r="E241" s="221">
        <f t="shared" si="12"/>
        <v>102.96022487713586</v>
      </c>
      <c r="F241" s="188" t="str">
        <f t="shared" si="13"/>
        <v/>
      </c>
      <c r="G241" t="str">
        <f t="shared" si="14"/>
        <v/>
      </c>
      <c r="H241" s="188" t="str">
        <f t="shared" si="15"/>
        <v/>
      </c>
      <c r="I241" s="189"/>
    </row>
    <row r="242" spans="1:9">
      <c r="A242" s="187">
        <v>190</v>
      </c>
      <c r="B242" s="222">
        <f>VLOOKUP(DATE(YEAR(Dat_01!B$2)-2,MONTH(Dat_01!B$2),1)+A242,[2]Indices!$D:$D,1,)</f>
        <v>45329</v>
      </c>
      <c r="C242" s="221">
        <f>VLOOKUP(B242,[2]Indices!$D:$Q,3,)/1000</f>
        <v>125.23253068134586</v>
      </c>
      <c r="D242" s="221">
        <f>VLOOKUP(B242,[2]Indices!$D:$Q,14,)/1000</f>
        <v>123.31777659525035</v>
      </c>
      <c r="E242" s="221">
        <f t="shared" si="12"/>
        <v>123.31777659525035</v>
      </c>
      <c r="F242" s="188" t="str">
        <f t="shared" si="13"/>
        <v/>
      </c>
      <c r="G242" t="str">
        <f t="shared" si="14"/>
        <v/>
      </c>
      <c r="H242" s="188" t="str">
        <f t="shared" si="15"/>
        <v/>
      </c>
      <c r="I242" s="189"/>
    </row>
    <row r="243" spans="1:9">
      <c r="A243" s="187">
        <v>191</v>
      </c>
      <c r="B243" s="222">
        <f>VLOOKUP(DATE(YEAR(Dat_01!B$2)-2,MONTH(Dat_01!B$2),1)+A243,[2]Indices!$D:$D,1,)</f>
        <v>45330</v>
      </c>
      <c r="C243" s="221">
        <f>VLOOKUP(B243,[2]Indices!$D:$Q,3,)/1000</f>
        <v>121.74336943334959</v>
      </c>
      <c r="D243" s="221">
        <f>VLOOKUP(B243,[2]Indices!$D:$Q,14,)/1000</f>
        <v>123.31777659525035</v>
      </c>
      <c r="E243" s="221">
        <f t="shared" si="12"/>
        <v>121.74336943334959</v>
      </c>
      <c r="F243" s="188" t="str">
        <f t="shared" si="13"/>
        <v/>
      </c>
      <c r="G243" t="str">
        <f t="shared" si="14"/>
        <v/>
      </c>
      <c r="H243" s="188" t="str">
        <f t="shared" si="15"/>
        <v/>
      </c>
      <c r="I243" s="189"/>
    </row>
    <row r="244" spans="1:9">
      <c r="A244" s="187">
        <v>192</v>
      </c>
      <c r="B244" s="222">
        <f>VLOOKUP(DATE(YEAR(Dat_01!B$2)-2,MONTH(Dat_01!B$2),1)+A244,[2]Indices!$D:$D,1,)</f>
        <v>45331</v>
      </c>
      <c r="C244" s="221">
        <f>VLOOKUP(B244,[2]Indices!$D:$Q,3,)/1000</f>
        <v>122.85423017734398</v>
      </c>
      <c r="D244" s="221">
        <f>VLOOKUP(B244,[2]Indices!$D:$Q,14,)/1000</f>
        <v>123.31777659525035</v>
      </c>
      <c r="E244" s="221">
        <f t="shared" ref="E244:E307" si="16">IF(C244&lt;D244,C244,D244)</f>
        <v>122.85423017734398</v>
      </c>
      <c r="F244" s="188" t="str">
        <f t="shared" ref="F244:F307" si="17">IF(DAY(B244)=1,600,"")</f>
        <v/>
      </c>
      <c r="G244" t="str">
        <f t="shared" si="14"/>
        <v/>
      </c>
      <c r="H244" s="188" t="str">
        <f t="shared" si="15"/>
        <v/>
      </c>
      <c r="I244" s="189"/>
    </row>
    <row r="245" spans="1:9">
      <c r="A245" s="187">
        <v>193</v>
      </c>
      <c r="B245" s="222">
        <f>VLOOKUP(DATE(YEAR(Dat_01!B$2)-2,MONTH(Dat_01!B$2),1)+A245,[2]Indices!$D:$D,1,)</f>
        <v>45332</v>
      </c>
      <c r="C245" s="221">
        <f>VLOOKUP(B245,[2]Indices!$D:$Q,3,)/1000</f>
        <v>82.009763521347722</v>
      </c>
      <c r="D245" s="221">
        <f>VLOOKUP(B245,[2]Indices!$D:$Q,14,)/1000</f>
        <v>123.31777659525035</v>
      </c>
      <c r="E245" s="221">
        <f t="shared" si="16"/>
        <v>82.009763521347722</v>
      </c>
      <c r="F245" s="188" t="str">
        <f t="shared" si="17"/>
        <v/>
      </c>
      <c r="G245" t="str">
        <f t="shared" si="14"/>
        <v/>
      </c>
      <c r="H245" s="188" t="str">
        <f t="shared" si="15"/>
        <v/>
      </c>
      <c r="I245" s="189"/>
    </row>
    <row r="246" spans="1:9">
      <c r="A246" s="187">
        <v>194</v>
      </c>
      <c r="B246" s="222">
        <f>VLOOKUP(DATE(YEAR(Dat_01!B$2)-2,MONTH(Dat_01!B$2),1)+A246,[2]Indices!$D:$D,1,)</f>
        <v>45333</v>
      </c>
      <c r="C246" s="221">
        <f>VLOOKUP(B246,[2]Indices!$D:$Q,3,)/1000</f>
        <v>92.096768257349581</v>
      </c>
      <c r="D246" s="221">
        <f>VLOOKUP(B246,[2]Indices!$D:$Q,14,)/1000</f>
        <v>123.31777659525035</v>
      </c>
      <c r="E246" s="221">
        <f t="shared" si="16"/>
        <v>92.096768257349581</v>
      </c>
      <c r="F246" s="188" t="str">
        <f t="shared" si="17"/>
        <v/>
      </c>
      <c r="G246" t="str">
        <f t="shared" ref="G246:G309" si="18">IF(MONTH(B246)=1,IF(DAY(B246)=1,YEAR(B246),""),"")</f>
        <v/>
      </c>
      <c r="H246" s="188" t="str">
        <f t="shared" si="15"/>
        <v/>
      </c>
      <c r="I246" s="189"/>
    </row>
    <row r="247" spans="1:9">
      <c r="A247" s="187">
        <v>195</v>
      </c>
      <c r="B247" s="222">
        <f>VLOOKUP(DATE(YEAR(Dat_01!B$2)-2,MONTH(Dat_01!B$2),1)+A247,[2]Indices!$D:$D,1,)</f>
        <v>45334</v>
      </c>
      <c r="C247" s="221">
        <f>VLOOKUP(B247,[2]Indices!$D:$Q,3,)/1000</f>
        <v>104.74626892534584</v>
      </c>
      <c r="D247" s="221">
        <f>VLOOKUP(B247,[2]Indices!$D:$Q,14,)/1000</f>
        <v>123.31777659525035</v>
      </c>
      <c r="E247" s="221">
        <f t="shared" si="16"/>
        <v>104.74626892534584</v>
      </c>
      <c r="F247" s="188" t="str">
        <f t="shared" si="17"/>
        <v/>
      </c>
      <c r="G247" t="str">
        <f t="shared" si="18"/>
        <v/>
      </c>
      <c r="H247" s="188" t="str">
        <f t="shared" si="15"/>
        <v/>
      </c>
      <c r="I247" s="189"/>
    </row>
    <row r="248" spans="1:9">
      <c r="A248" s="187">
        <v>196</v>
      </c>
      <c r="B248" s="222">
        <f>VLOOKUP(DATE(YEAR(Dat_01!B$2)-2,MONTH(Dat_01!B$2),1)+A248,[2]Indices!$D:$D,1,)</f>
        <v>45335</v>
      </c>
      <c r="C248" s="221">
        <f>VLOOKUP(B248,[2]Indices!$D:$Q,3,)/1000</f>
        <v>155.0008602853477</v>
      </c>
      <c r="D248" s="221">
        <f>VLOOKUP(B248,[2]Indices!$D:$Q,14,)/1000</f>
        <v>123.31777659525035</v>
      </c>
      <c r="E248" s="221">
        <f t="shared" si="16"/>
        <v>123.31777659525035</v>
      </c>
      <c r="F248" s="188" t="str">
        <f t="shared" si="17"/>
        <v/>
      </c>
      <c r="G248" t="str">
        <f t="shared" si="18"/>
        <v/>
      </c>
      <c r="H248" s="188" t="str">
        <f t="shared" si="15"/>
        <v/>
      </c>
      <c r="I248" s="189"/>
    </row>
    <row r="249" spans="1:9">
      <c r="A249" s="187">
        <v>197</v>
      </c>
      <c r="B249" s="222">
        <f>VLOOKUP(DATE(YEAR(Dat_01!B$2)-2,MONTH(Dat_01!B$2),1)+A249,[2]Indices!$D:$D,1,)</f>
        <v>45336</v>
      </c>
      <c r="C249" s="221">
        <f>VLOOKUP(B249,[2]Indices!$D:$Q,3,)/1000</f>
        <v>155.40752792467583</v>
      </c>
      <c r="D249" s="221">
        <f>VLOOKUP(B249,[2]Indices!$D:$Q,14,)/1000</f>
        <v>123.31777659525035</v>
      </c>
      <c r="E249" s="221">
        <f t="shared" si="16"/>
        <v>123.31777659525035</v>
      </c>
      <c r="F249" s="188" t="str">
        <f t="shared" si="17"/>
        <v/>
      </c>
      <c r="G249" t="str">
        <f t="shared" si="18"/>
        <v/>
      </c>
      <c r="H249" s="188" t="str">
        <f>IF(DAY(B249)=15,IF(MONTH(B249)=1,"E",IF(MONTH(B249)=2,"F",IF(MONTH(B249)=3,"M",IF(MONTH(B249)=4,"A",IF(MONTH(B249)=5,"M",IF(MONTH(B249)=6,"J",IF(MONTH(B249)=7,"J",IF(MONTH(B249)=8,"A",IF(MONTH(B249)=9,"S",IF(MONTH(B249)=10,"O",IF(MONTH(B249)=11,"N",IF(MONTH(B249)=12,"D","")))))))))))),"")</f>
        <v/>
      </c>
      <c r="I249" s="189"/>
    </row>
    <row r="250" spans="1:9">
      <c r="A250" s="187">
        <v>198</v>
      </c>
      <c r="B250" s="222">
        <f>VLOOKUP(DATE(YEAR(Dat_01!B$2)-2,MONTH(Dat_01!B$2),1)+A250,[2]Indices!$D:$D,1,)</f>
        <v>45337</v>
      </c>
      <c r="C250" s="221">
        <f>VLOOKUP(B250,[2]Indices!$D:$Q,3,)/1000</f>
        <v>145.30744173267769</v>
      </c>
      <c r="D250" s="221">
        <f>VLOOKUP(B250,[2]Indices!$D:$Q,14,)/1000</f>
        <v>123.31777659525035</v>
      </c>
      <c r="E250" s="221">
        <f t="shared" si="16"/>
        <v>123.31777659525035</v>
      </c>
      <c r="F250" s="188" t="str">
        <f t="shared" si="17"/>
        <v/>
      </c>
      <c r="G250" t="str">
        <f t="shared" si="18"/>
        <v/>
      </c>
      <c r="H250" s="188" t="str">
        <f>IF(DAY(B250)=15,IF(MONTH(B250)=1,"E",IF(MONTH(B250)=2,"F",IF(MONTH(B250)=3,"M",IF(MONTH(B250)=4,"A",IF(MONTH(B250)=5,"M",IF(MONTH(B250)=6,"J",IF(MONTH(B250)=7,"J",IF(MONTH(B250)=8,"A",IF(MONTH(B250)=9,"S",IF(MONTH(B250)=10,"O",IF(MONTH(B250)=11,"N",IF(MONTH(B250)=12,"D","")))))))))))),"")</f>
        <v>F</v>
      </c>
      <c r="I250" s="189">
        <f>IF(DAY(B250)=15,D250,"")</f>
        <v>123.31777659525035</v>
      </c>
    </row>
    <row r="251" spans="1:9">
      <c r="A251" s="187">
        <v>199</v>
      </c>
      <c r="B251" s="222">
        <f>VLOOKUP(DATE(YEAR(Dat_01!B$2)-2,MONTH(Dat_01!B$2),1)+A251,[2]Indices!$D:$D,1,)</f>
        <v>45338</v>
      </c>
      <c r="C251" s="221">
        <f>VLOOKUP(B251,[2]Indices!$D:$Q,3,)/1000</f>
        <v>133.63674514867583</v>
      </c>
      <c r="D251" s="221">
        <f>VLOOKUP(B251,[2]Indices!$D:$Q,14,)/1000</f>
        <v>123.31777659525035</v>
      </c>
      <c r="E251" s="221">
        <f t="shared" si="16"/>
        <v>123.31777659525035</v>
      </c>
      <c r="F251" s="188" t="str">
        <f t="shared" si="17"/>
        <v/>
      </c>
      <c r="G251" t="str">
        <f t="shared" si="18"/>
        <v/>
      </c>
      <c r="H251" s="188" t="str">
        <f t="shared" si="15"/>
        <v/>
      </c>
      <c r="I251" s="189"/>
    </row>
    <row r="252" spans="1:9">
      <c r="A252" s="187">
        <v>200</v>
      </c>
      <c r="B252" s="222">
        <f>VLOOKUP(DATE(YEAR(Dat_01!B$2)-2,MONTH(Dat_01!B$2),1)+A252,[2]Indices!$D:$D,1,)</f>
        <v>45339</v>
      </c>
      <c r="C252" s="221">
        <f>VLOOKUP(B252,[2]Indices!$D:$Q,3,)/1000</f>
        <v>119.15370997267397</v>
      </c>
      <c r="D252" s="221">
        <f>VLOOKUP(B252,[2]Indices!$D:$Q,14,)/1000</f>
        <v>123.31777659525035</v>
      </c>
      <c r="E252" s="221">
        <f t="shared" si="16"/>
        <v>119.15370997267397</v>
      </c>
      <c r="F252" s="188" t="str">
        <f t="shared" si="17"/>
        <v/>
      </c>
      <c r="G252" t="str">
        <f t="shared" si="18"/>
        <v/>
      </c>
      <c r="H252" s="188" t="str">
        <f t="shared" si="15"/>
        <v/>
      </c>
      <c r="I252" s="189"/>
    </row>
    <row r="253" spans="1:9">
      <c r="A253" s="187">
        <v>201</v>
      </c>
      <c r="B253" s="222">
        <f>VLOOKUP(DATE(YEAR(Dat_01!B$2)-2,MONTH(Dat_01!B$2),1)+A253,[2]Indices!$D:$D,1,)</f>
        <v>45340</v>
      </c>
      <c r="C253" s="221">
        <f>VLOOKUP(B253,[2]Indices!$D:$Q,3,)/1000</f>
        <v>111.38864493667769</v>
      </c>
      <c r="D253" s="221">
        <f>VLOOKUP(B253,[2]Indices!$D:$Q,14,)/1000</f>
        <v>123.31777659525035</v>
      </c>
      <c r="E253" s="221">
        <f t="shared" si="16"/>
        <v>111.38864493667769</v>
      </c>
      <c r="F253" s="188" t="str">
        <f t="shared" si="17"/>
        <v/>
      </c>
      <c r="G253" t="str">
        <f t="shared" si="18"/>
        <v/>
      </c>
      <c r="H253" s="188" t="str">
        <f t="shared" si="15"/>
        <v/>
      </c>
      <c r="I253" s="189"/>
    </row>
    <row r="254" spans="1:9">
      <c r="A254" s="187">
        <v>202</v>
      </c>
      <c r="B254" s="222">
        <f>VLOOKUP(DATE(YEAR(Dat_01!B$2)-2,MONTH(Dat_01!B$2),1)+A254,[2]Indices!$D:$D,1,)</f>
        <v>45341</v>
      </c>
      <c r="C254" s="221">
        <f>VLOOKUP(B254,[2]Indices!$D:$Q,3,)/1000</f>
        <v>103.97121753667584</v>
      </c>
      <c r="D254" s="221">
        <f>VLOOKUP(B254,[2]Indices!$D:$Q,14,)/1000</f>
        <v>123.31777659525035</v>
      </c>
      <c r="E254" s="221">
        <f t="shared" si="16"/>
        <v>103.97121753667584</v>
      </c>
      <c r="F254" s="188" t="str">
        <f t="shared" si="17"/>
        <v/>
      </c>
      <c r="G254" t="str">
        <f t="shared" si="18"/>
        <v/>
      </c>
      <c r="H254" s="188" t="str">
        <f t="shared" si="15"/>
        <v/>
      </c>
      <c r="I254" s="189"/>
    </row>
    <row r="255" spans="1:9">
      <c r="A255" s="187">
        <v>203</v>
      </c>
      <c r="B255" s="222">
        <f>VLOOKUP(DATE(YEAR(Dat_01!B$2)-2,MONTH(Dat_01!B$2),1)+A255,[2]Indices!$D:$D,1,)</f>
        <v>45342</v>
      </c>
      <c r="C255" s="221">
        <f>VLOOKUP(B255,[2]Indices!$D:$Q,3,)/1000</f>
        <v>141.12725004467583</v>
      </c>
      <c r="D255" s="221">
        <f>VLOOKUP(B255,[2]Indices!$D:$Q,14,)/1000</f>
        <v>123.31777659525035</v>
      </c>
      <c r="E255" s="221">
        <f t="shared" si="16"/>
        <v>123.31777659525035</v>
      </c>
      <c r="F255" s="188" t="str">
        <f t="shared" si="17"/>
        <v/>
      </c>
      <c r="G255" t="str">
        <f t="shared" si="18"/>
        <v/>
      </c>
      <c r="H255" s="188" t="str">
        <f t="shared" si="15"/>
        <v/>
      </c>
      <c r="I255" s="189"/>
    </row>
    <row r="256" spans="1:9">
      <c r="A256" s="187">
        <v>204</v>
      </c>
      <c r="B256" s="222">
        <f>VLOOKUP(DATE(YEAR(Dat_01!B$2)-2,MONTH(Dat_01!B$2),1)+A256,[2]Indices!$D:$D,1,)</f>
        <v>45343</v>
      </c>
      <c r="C256" s="221">
        <f>VLOOKUP(B256,[2]Indices!$D:$Q,3,)/1000</f>
        <v>180.11611496162033</v>
      </c>
      <c r="D256" s="221">
        <f>VLOOKUP(B256,[2]Indices!$D:$Q,14,)/1000</f>
        <v>123.31777659525035</v>
      </c>
      <c r="E256" s="221">
        <f t="shared" si="16"/>
        <v>123.31777659525035</v>
      </c>
      <c r="F256" s="188" t="str">
        <f t="shared" si="17"/>
        <v/>
      </c>
      <c r="G256" t="str">
        <f t="shared" si="18"/>
        <v/>
      </c>
      <c r="H256" s="188" t="str">
        <f t="shared" si="15"/>
        <v/>
      </c>
      <c r="I256" s="189"/>
    </row>
    <row r="257" spans="1:9">
      <c r="A257" s="187">
        <v>205</v>
      </c>
      <c r="B257" s="222">
        <f>VLOOKUP(DATE(YEAR(Dat_01!B$2)-2,MONTH(Dat_01!B$2),1)+A257,[2]Indices!$D:$D,1,)</f>
        <v>45344</v>
      </c>
      <c r="C257" s="221">
        <f>VLOOKUP(B257,[2]Indices!$D:$Q,3,)/1000</f>
        <v>124.62648388562218</v>
      </c>
      <c r="D257" s="221">
        <f>VLOOKUP(B257,[2]Indices!$D:$Q,14,)/1000</f>
        <v>123.31777659525035</v>
      </c>
      <c r="E257" s="221">
        <f t="shared" si="16"/>
        <v>123.31777659525035</v>
      </c>
      <c r="F257" s="188" t="str">
        <f t="shared" si="17"/>
        <v/>
      </c>
      <c r="G257" t="str">
        <f t="shared" si="18"/>
        <v/>
      </c>
      <c r="H257" s="188" t="str">
        <f t="shared" si="15"/>
        <v/>
      </c>
      <c r="I257" s="189"/>
    </row>
    <row r="258" spans="1:9">
      <c r="A258" s="187">
        <v>206</v>
      </c>
      <c r="B258" s="222">
        <f>VLOOKUP(DATE(YEAR(Dat_01!B$2)-2,MONTH(Dat_01!B$2),1)+A258,[2]Indices!$D:$D,1,)</f>
        <v>45345</v>
      </c>
      <c r="C258" s="221">
        <f>VLOOKUP(B258,[2]Indices!$D:$Q,3,)/1000</f>
        <v>111.29172475362031</v>
      </c>
      <c r="D258" s="221">
        <f>VLOOKUP(B258,[2]Indices!$D:$Q,14,)/1000</f>
        <v>123.31777659525035</v>
      </c>
      <c r="E258" s="221">
        <f t="shared" si="16"/>
        <v>111.29172475362031</v>
      </c>
      <c r="F258" s="188" t="str">
        <f t="shared" si="17"/>
        <v/>
      </c>
      <c r="G258" t="str">
        <f t="shared" si="18"/>
        <v/>
      </c>
      <c r="H258" s="188" t="str">
        <f t="shared" si="15"/>
        <v/>
      </c>
      <c r="I258" s="189"/>
    </row>
    <row r="259" spans="1:9">
      <c r="A259" s="187">
        <v>207</v>
      </c>
      <c r="B259" s="222">
        <f>VLOOKUP(DATE(YEAR(Dat_01!B$2)-2,MONTH(Dat_01!B$2),1)+A259,[2]Indices!$D:$D,1,)</f>
        <v>45346</v>
      </c>
      <c r="C259" s="221">
        <f>VLOOKUP(B259,[2]Indices!$D:$Q,3,)/1000</f>
        <v>105.35793837762031</v>
      </c>
      <c r="D259" s="221">
        <f>VLOOKUP(B259,[2]Indices!$D:$Q,14,)/1000</f>
        <v>123.31777659525035</v>
      </c>
      <c r="E259" s="221">
        <f t="shared" si="16"/>
        <v>105.35793837762031</v>
      </c>
      <c r="F259" s="188" t="str">
        <f t="shared" si="17"/>
        <v/>
      </c>
      <c r="G259" t="str">
        <f t="shared" si="18"/>
        <v/>
      </c>
      <c r="H259" s="188" t="str">
        <f t="shared" ref="H259:H322" si="19">IF(DAY(B259)=15,IF(MONTH(B259)=1,"E",IF(MONTH(B259)=2,"F",IF(MONTH(B259)=3,"M",IF(MONTH(B259)=4,"A",IF(MONTH(B259)=5,"M",IF(MONTH(B259)=6,"J",IF(MONTH(B259)=7,"J",IF(MONTH(B259)=8,"A",IF(MONTH(B259)=9,"S",IF(MONTH(B259)=10,"O",IF(MONTH(B259)=11,"N",IF(MONTH(B259)=12,"D","")))))))))))),"")</f>
        <v/>
      </c>
      <c r="I259" s="189"/>
    </row>
    <row r="260" spans="1:9">
      <c r="A260" s="187">
        <v>208</v>
      </c>
      <c r="B260" s="222">
        <f>VLOOKUP(DATE(YEAR(Dat_01!B$2)-2,MONTH(Dat_01!B$2),1)+A260,[2]Indices!$D:$D,1,)</f>
        <v>45347</v>
      </c>
      <c r="C260" s="221">
        <f>VLOOKUP(B260,[2]Indices!$D:$Q,3,)/1000</f>
        <v>103.96632681762031</v>
      </c>
      <c r="D260" s="221">
        <f>VLOOKUP(B260,[2]Indices!$D:$Q,14,)/1000</f>
        <v>123.31777659525035</v>
      </c>
      <c r="E260" s="221">
        <f t="shared" si="16"/>
        <v>103.96632681762031</v>
      </c>
      <c r="F260" s="188" t="str">
        <f t="shared" si="17"/>
        <v/>
      </c>
      <c r="G260" t="str">
        <f t="shared" si="18"/>
        <v/>
      </c>
      <c r="H260" s="188" t="str">
        <f t="shared" si="19"/>
        <v/>
      </c>
      <c r="I260" s="189"/>
    </row>
    <row r="261" spans="1:9">
      <c r="A261" s="187">
        <v>209</v>
      </c>
      <c r="B261" s="222">
        <f>VLOOKUP(DATE(YEAR(Dat_01!B$2)-2,MONTH(Dat_01!B$2),1)+A261,[2]Indices!$D:$D,1,)</f>
        <v>45348</v>
      </c>
      <c r="C261" s="221">
        <f>VLOOKUP(B261,[2]Indices!$D:$Q,3,)/1000</f>
        <v>135.15554449762405</v>
      </c>
      <c r="D261" s="221">
        <f>VLOOKUP(B261,[2]Indices!$D:$Q,14,)/1000</f>
        <v>123.31777659525035</v>
      </c>
      <c r="E261" s="221">
        <f t="shared" si="16"/>
        <v>123.31777659525035</v>
      </c>
      <c r="F261" s="188" t="str">
        <f t="shared" si="17"/>
        <v/>
      </c>
      <c r="G261" t="str">
        <f t="shared" si="18"/>
        <v/>
      </c>
      <c r="H261" s="188" t="str">
        <f t="shared" si="19"/>
        <v/>
      </c>
      <c r="I261" s="189"/>
    </row>
    <row r="262" spans="1:9">
      <c r="A262" s="187">
        <v>210</v>
      </c>
      <c r="B262" s="222">
        <f>VLOOKUP(DATE(YEAR(Dat_01!B$2)-2,MONTH(Dat_01!B$2),1)+A262,[2]Indices!$D:$D,1,)</f>
        <v>45349</v>
      </c>
      <c r="C262" s="221">
        <f>VLOOKUP(B262,[2]Indices!$D:$Q,3,)/1000</f>
        <v>145.6437247416203</v>
      </c>
      <c r="D262" s="221">
        <f>VLOOKUP(B262,[2]Indices!$D:$Q,14,)/1000</f>
        <v>123.31777659525035</v>
      </c>
      <c r="E262" s="221">
        <f t="shared" si="16"/>
        <v>123.31777659525035</v>
      </c>
      <c r="F262" s="188" t="str">
        <f t="shared" si="17"/>
        <v/>
      </c>
      <c r="G262" t="str">
        <f t="shared" si="18"/>
        <v/>
      </c>
      <c r="H262" s="188" t="str">
        <f t="shared" si="19"/>
        <v/>
      </c>
      <c r="I262" s="189"/>
    </row>
    <row r="263" spans="1:9">
      <c r="A263" s="187">
        <v>211</v>
      </c>
      <c r="B263" s="222">
        <f>VLOOKUP(DATE(YEAR(Dat_01!B$2)-2,MONTH(Dat_01!B$2),1)+A263,[2]Indices!$D:$D,1,)</f>
        <v>45350</v>
      </c>
      <c r="C263" s="221">
        <f>VLOOKUP(B263,[2]Indices!$D:$Q,3,)/1000</f>
        <v>204.59404648474109</v>
      </c>
      <c r="D263" s="221">
        <f>VLOOKUP(B263,[2]Indices!$D:$Q,14,)/1000</f>
        <v>123.31777659525035</v>
      </c>
      <c r="E263" s="221">
        <f t="shared" si="16"/>
        <v>123.31777659525035</v>
      </c>
      <c r="F263" s="188" t="str">
        <f t="shared" si="17"/>
        <v/>
      </c>
      <c r="G263" t="str">
        <f t="shared" si="18"/>
        <v/>
      </c>
      <c r="H263" s="188" t="str">
        <f t="shared" si="19"/>
        <v/>
      </c>
      <c r="I263" s="189"/>
    </row>
    <row r="264" spans="1:9">
      <c r="A264" s="187">
        <v>212</v>
      </c>
      <c r="B264" s="222">
        <f>VLOOKUP(DATE(YEAR(Dat_01!B$2)-2,MONTH(Dat_01!B$2),1)+A264,[2]Indices!$D:$D,1,)</f>
        <v>45351</v>
      </c>
      <c r="C264" s="221">
        <f>VLOOKUP(B264,[2]Indices!$D:$Q,3,)/1000</f>
        <v>210.08763446474481</v>
      </c>
      <c r="D264" s="221">
        <f>VLOOKUP(B264,[2]Indices!$D:$Q,14,)/1000</f>
        <v>123.31777659525035</v>
      </c>
      <c r="E264" s="221">
        <f t="shared" si="16"/>
        <v>123.31777659525035</v>
      </c>
      <c r="F264" s="188" t="str">
        <f t="shared" si="17"/>
        <v/>
      </c>
      <c r="G264" t="str">
        <f t="shared" si="18"/>
        <v/>
      </c>
      <c r="H264" s="188" t="str">
        <f t="shared" si="19"/>
        <v/>
      </c>
      <c r="I264" s="189"/>
    </row>
    <row r="265" spans="1:9">
      <c r="A265" s="187">
        <v>213</v>
      </c>
      <c r="B265" s="222">
        <f>VLOOKUP(DATE(YEAR(Dat_01!B$2)-2,MONTH(Dat_01!B$2),1)+A265,[2]Indices!$D:$D,1,)</f>
        <v>45352</v>
      </c>
      <c r="C265" s="221">
        <f>VLOOKUP(B265,[2]Indices!$D:$Q,3,)/1000</f>
        <v>211.9660497607392</v>
      </c>
      <c r="D265" s="221">
        <f>VLOOKUP(B265,[2]Indices!$D:$Q,14,)/1000</f>
        <v>124.28094877902988</v>
      </c>
      <c r="E265" s="221">
        <f t="shared" si="16"/>
        <v>124.28094877902988</v>
      </c>
      <c r="F265" s="188">
        <f t="shared" si="17"/>
        <v>600</v>
      </c>
      <c r="G265" t="str">
        <f t="shared" si="18"/>
        <v/>
      </c>
      <c r="H265" s="188" t="str">
        <f t="shared" si="19"/>
        <v/>
      </c>
      <c r="I265" s="189"/>
    </row>
    <row r="266" spans="1:9">
      <c r="A266" s="187">
        <v>214</v>
      </c>
      <c r="B266" s="222">
        <f>VLOOKUP(DATE(YEAR(Dat_01!B$2)-2,MONTH(Dat_01!B$2),1)+A266,[2]Indices!$D:$D,1,)</f>
        <v>45353</v>
      </c>
      <c r="C266" s="221">
        <f>VLOOKUP(B266,[2]Indices!$D:$Q,3,)/1000</f>
        <v>211.88002381274293</v>
      </c>
      <c r="D266" s="221">
        <f>VLOOKUP(B266,[2]Indices!$D:$Q,14,)/1000</f>
        <v>124.28094877902988</v>
      </c>
      <c r="E266" s="221">
        <f t="shared" si="16"/>
        <v>124.28094877902988</v>
      </c>
      <c r="F266" s="188" t="str">
        <f t="shared" si="17"/>
        <v/>
      </c>
      <c r="G266" t="str">
        <f t="shared" si="18"/>
        <v/>
      </c>
      <c r="H266" s="188" t="str">
        <f t="shared" si="19"/>
        <v/>
      </c>
      <c r="I266" s="189"/>
    </row>
    <row r="267" spans="1:9">
      <c r="A267" s="187">
        <v>215</v>
      </c>
      <c r="B267" s="222">
        <f>VLOOKUP(DATE(YEAR(Dat_01!B$2)-2,MONTH(Dat_01!B$2),1)+A267,[2]Indices!$D:$D,1,)</f>
        <v>45354</v>
      </c>
      <c r="C267" s="221">
        <f>VLOOKUP(B267,[2]Indices!$D:$Q,3,)/1000</f>
        <v>197.66541324074106</v>
      </c>
      <c r="D267" s="221">
        <f>VLOOKUP(B267,[2]Indices!$D:$Q,14,)/1000</f>
        <v>124.28094877902988</v>
      </c>
      <c r="E267" s="221">
        <f t="shared" si="16"/>
        <v>124.28094877902988</v>
      </c>
      <c r="F267" s="188" t="str">
        <f t="shared" si="17"/>
        <v/>
      </c>
      <c r="G267" t="str">
        <f t="shared" si="18"/>
        <v/>
      </c>
      <c r="H267" s="188" t="str">
        <f t="shared" si="19"/>
        <v/>
      </c>
      <c r="I267" s="189"/>
    </row>
    <row r="268" spans="1:9">
      <c r="A268" s="187">
        <v>216</v>
      </c>
      <c r="B268" s="222">
        <f>VLOOKUP(DATE(YEAR(Dat_01!B$2)-2,MONTH(Dat_01!B$2),1)+A268,[2]Indices!$D:$D,1,)</f>
        <v>45355</v>
      </c>
      <c r="C268" s="221">
        <f>VLOOKUP(B268,[2]Indices!$D:$Q,3,)/1000</f>
        <v>214.30620139274293</v>
      </c>
      <c r="D268" s="221">
        <f>VLOOKUP(B268,[2]Indices!$D:$Q,14,)/1000</f>
        <v>124.28094877902988</v>
      </c>
      <c r="E268" s="221">
        <f t="shared" si="16"/>
        <v>124.28094877902988</v>
      </c>
      <c r="F268" s="188" t="str">
        <f t="shared" si="17"/>
        <v/>
      </c>
      <c r="G268" t="str">
        <f t="shared" si="18"/>
        <v/>
      </c>
      <c r="H268" s="188" t="str">
        <f t="shared" si="19"/>
        <v/>
      </c>
      <c r="I268" s="189"/>
    </row>
    <row r="269" spans="1:9">
      <c r="A269" s="187">
        <v>217</v>
      </c>
      <c r="B269" s="222">
        <f>VLOOKUP(DATE(YEAR(Dat_01!B$2)-2,MONTH(Dat_01!B$2),1)+A269,[2]Indices!$D:$D,1,)</f>
        <v>45356</v>
      </c>
      <c r="C269" s="221">
        <f>VLOOKUP(B269,[2]Indices!$D:$Q,3,)/1000</f>
        <v>238.23071474874106</v>
      </c>
      <c r="D269" s="221">
        <f>VLOOKUP(B269,[2]Indices!$D:$Q,14,)/1000</f>
        <v>124.28094877902988</v>
      </c>
      <c r="E269" s="221">
        <f t="shared" si="16"/>
        <v>124.28094877902988</v>
      </c>
      <c r="F269" s="188" t="str">
        <f t="shared" si="17"/>
        <v/>
      </c>
      <c r="G269" t="str">
        <f t="shared" si="18"/>
        <v/>
      </c>
      <c r="H269" s="188" t="str">
        <f t="shared" si="19"/>
        <v/>
      </c>
      <c r="I269" s="189"/>
    </row>
    <row r="270" spans="1:9">
      <c r="A270" s="187">
        <v>218</v>
      </c>
      <c r="B270" s="222">
        <f>VLOOKUP(DATE(YEAR(Dat_01!B$2)-2,MONTH(Dat_01!B$2),1)+A270,[2]Indices!$D:$D,1,)</f>
        <v>45357</v>
      </c>
      <c r="C270" s="221">
        <f>VLOOKUP(B270,[2]Indices!$D:$Q,3,)/1000</f>
        <v>234.32867166482279</v>
      </c>
      <c r="D270" s="221">
        <f>VLOOKUP(B270,[2]Indices!$D:$Q,14,)/1000</f>
        <v>124.28094877902988</v>
      </c>
      <c r="E270" s="221">
        <f t="shared" si="16"/>
        <v>124.28094877902988</v>
      </c>
      <c r="F270" s="188" t="str">
        <f t="shared" si="17"/>
        <v/>
      </c>
      <c r="G270" t="str">
        <f t="shared" si="18"/>
        <v/>
      </c>
      <c r="H270" s="188" t="str">
        <f t="shared" si="19"/>
        <v/>
      </c>
      <c r="I270" s="189"/>
    </row>
    <row r="271" spans="1:9">
      <c r="A271" s="187">
        <v>219</v>
      </c>
      <c r="B271" s="222">
        <f>VLOOKUP(DATE(YEAR(Dat_01!B$2)-2,MONTH(Dat_01!B$2),1)+A271,[2]Indices!$D:$D,1,)</f>
        <v>45358</v>
      </c>
      <c r="C271" s="221">
        <f>VLOOKUP(B271,[2]Indices!$D:$Q,3,)/1000</f>
        <v>215.8372478448228</v>
      </c>
      <c r="D271" s="221">
        <f>VLOOKUP(B271,[2]Indices!$D:$Q,14,)/1000</f>
        <v>124.28094877902988</v>
      </c>
      <c r="E271" s="221">
        <f t="shared" si="16"/>
        <v>124.28094877902988</v>
      </c>
      <c r="F271" s="188" t="str">
        <f t="shared" si="17"/>
        <v/>
      </c>
      <c r="G271" t="str">
        <f t="shared" si="18"/>
        <v/>
      </c>
      <c r="H271" s="188" t="str">
        <f t="shared" si="19"/>
        <v/>
      </c>
      <c r="I271" s="189"/>
    </row>
    <row r="272" spans="1:9">
      <c r="A272" s="187">
        <v>220</v>
      </c>
      <c r="B272" s="222">
        <f>VLOOKUP(DATE(YEAR(Dat_01!B$2)-2,MONTH(Dat_01!B$2),1)+A272,[2]Indices!$D:$D,1,)</f>
        <v>45359</v>
      </c>
      <c r="C272" s="221">
        <f>VLOOKUP(B272,[2]Indices!$D:$Q,3,)/1000</f>
        <v>221.93362245282464</v>
      </c>
      <c r="D272" s="221">
        <f>VLOOKUP(B272,[2]Indices!$D:$Q,14,)/1000</f>
        <v>124.28094877902988</v>
      </c>
      <c r="E272" s="221">
        <f t="shared" si="16"/>
        <v>124.28094877902988</v>
      </c>
      <c r="F272" s="188" t="str">
        <f t="shared" si="17"/>
        <v/>
      </c>
      <c r="G272" t="str">
        <f t="shared" si="18"/>
        <v/>
      </c>
      <c r="H272" s="188" t="str">
        <f t="shared" si="19"/>
        <v/>
      </c>
      <c r="I272" s="189"/>
    </row>
    <row r="273" spans="1:9">
      <c r="A273" s="187">
        <v>221</v>
      </c>
      <c r="B273" s="222">
        <f>VLOOKUP(DATE(YEAR(Dat_01!B$2)-2,MONTH(Dat_01!B$2),1)+A273,[2]Indices!$D:$D,1,)</f>
        <v>45360</v>
      </c>
      <c r="C273" s="221">
        <f>VLOOKUP(B273,[2]Indices!$D:$Q,3,)/1000</f>
        <v>218.76776825682276</v>
      </c>
      <c r="D273" s="221">
        <f>VLOOKUP(B273,[2]Indices!$D:$Q,14,)/1000</f>
        <v>124.28094877902988</v>
      </c>
      <c r="E273" s="221">
        <f t="shared" si="16"/>
        <v>124.28094877902988</v>
      </c>
      <c r="F273" s="188" t="str">
        <f t="shared" si="17"/>
        <v/>
      </c>
      <c r="G273" t="str">
        <f t="shared" si="18"/>
        <v/>
      </c>
      <c r="H273" s="188" t="str">
        <f t="shared" si="19"/>
        <v/>
      </c>
      <c r="I273" s="189"/>
    </row>
    <row r="274" spans="1:9">
      <c r="A274" s="187">
        <v>222</v>
      </c>
      <c r="B274" s="222">
        <f>VLOOKUP(DATE(YEAR(Dat_01!B$2)-2,MONTH(Dat_01!B$2),1)+A274,[2]Indices!$D:$D,1,)</f>
        <v>45361</v>
      </c>
      <c r="C274" s="221">
        <f>VLOOKUP(B274,[2]Indices!$D:$Q,3,)/1000</f>
        <v>202.10173770882093</v>
      </c>
      <c r="D274" s="221">
        <f>VLOOKUP(B274,[2]Indices!$D:$Q,14,)/1000</f>
        <v>124.28094877902988</v>
      </c>
      <c r="E274" s="221">
        <f t="shared" si="16"/>
        <v>124.28094877902988</v>
      </c>
      <c r="F274" s="188" t="str">
        <f t="shared" si="17"/>
        <v/>
      </c>
      <c r="G274" t="str">
        <f t="shared" si="18"/>
        <v/>
      </c>
      <c r="H274" s="188" t="str">
        <f t="shared" si="19"/>
        <v/>
      </c>
      <c r="I274" s="189"/>
    </row>
    <row r="275" spans="1:9">
      <c r="A275" s="187">
        <v>223</v>
      </c>
      <c r="B275" s="222">
        <f>VLOOKUP(DATE(YEAR(Dat_01!B$2)-2,MONTH(Dat_01!B$2),1)+A275,[2]Indices!$D:$D,1,)</f>
        <v>45362</v>
      </c>
      <c r="C275" s="221">
        <f>VLOOKUP(B275,[2]Indices!$D:$Q,3,)/1000</f>
        <v>221.20131164882466</v>
      </c>
      <c r="D275" s="221">
        <f>VLOOKUP(B275,[2]Indices!$D:$Q,14,)/1000</f>
        <v>124.28094877902988</v>
      </c>
      <c r="E275" s="221">
        <f t="shared" si="16"/>
        <v>124.28094877902988</v>
      </c>
      <c r="F275" s="188" t="str">
        <f t="shared" si="17"/>
        <v/>
      </c>
      <c r="G275" t="str">
        <f t="shared" si="18"/>
        <v/>
      </c>
      <c r="H275" s="188" t="str">
        <f t="shared" si="19"/>
        <v/>
      </c>
      <c r="I275" s="189"/>
    </row>
    <row r="276" spans="1:9">
      <c r="A276" s="187">
        <v>224</v>
      </c>
      <c r="B276" s="222">
        <f>VLOOKUP(DATE(YEAR(Dat_01!B$2)-2,MONTH(Dat_01!B$2),1)+A276,[2]Indices!$D:$D,1,)</f>
        <v>45363</v>
      </c>
      <c r="C276" s="221">
        <f>VLOOKUP(B276,[2]Indices!$D:$Q,3,)/1000</f>
        <v>234.67890028482466</v>
      </c>
      <c r="D276" s="221">
        <f>VLOOKUP(B276,[2]Indices!$D:$Q,14,)/1000</f>
        <v>124.28094877902988</v>
      </c>
      <c r="E276" s="221">
        <f t="shared" si="16"/>
        <v>124.28094877902988</v>
      </c>
      <c r="F276" s="188" t="str">
        <f t="shared" si="17"/>
        <v/>
      </c>
      <c r="G276" t="str">
        <f t="shared" si="18"/>
        <v/>
      </c>
      <c r="H276" s="188" t="str">
        <f t="shared" si="19"/>
        <v/>
      </c>
      <c r="I276" s="189"/>
    </row>
    <row r="277" spans="1:9">
      <c r="A277" s="187">
        <v>225</v>
      </c>
      <c r="B277" s="222">
        <f>VLOOKUP(DATE(YEAR(Dat_01!B$2)-2,MONTH(Dat_01!B$2),1)+A277,[2]Indices!$D:$D,1,)</f>
        <v>45364</v>
      </c>
      <c r="C277" s="221">
        <f>VLOOKUP(B277,[2]Indices!$D:$Q,3,)/1000</f>
        <v>211.53238243101572</v>
      </c>
      <c r="D277" s="221">
        <f>VLOOKUP(B277,[2]Indices!$D:$Q,14,)/1000</f>
        <v>124.28094877902988</v>
      </c>
      <c r="E277" s="221">
        <f t="shared" si="16"/>
        <v>124.28094877902988</v>
      </c>
      <c r="F277" s="188" t="str">
        <f t="shared" si="17"/>
        <v/>
      </c>
      <c r="G277" t="str">
        <f t="shared" si="18"/>
        <v/>
      </c>
      <c r="H277" s="188" t="str">
        <f t="shared" si="19"/>
        <v/>
      </c>
      <c r="I277" s="189"/>
    </row>
    <row r="278" spans="1:9">
      <c r="A278" s="187">
        <v>226</v>
      </c>
      <c r="B278" s="222">
        <f>VLOOKUP(DATE(YEAR(Dat_01!B$2)-2,MONTH(Dat_01!B$2),1)+A278,[2]Indices!$D:$D,1,)</f>
        <v>45365</v>
      </c>
      <c r="C278" s="221">
        <f>VLOOKUP(B278,[2]Indices!$D:$Q,3,)/1000</f>
        <v>216.07462333901569</v>
      </c>
      <c r="D278" s="221">
        <f>VLOOKUP(B278,[2]Indices!$D:$Q,14,)/1000</f>
        <v>124.28094877902988</v>
      </c>
      <c r="E278" s="221">
        <f t="shared" si="16"/>
        <v>124.28094877902988</v>
      </c>
      <c r="F278" s="188" t="str">
        <f t="shared" si="17"/>
        <v/>
      </c>
      <c r="G278" t="str">
        <f t="shared" si="18"/>
        <v/>
      </c>
      <c r="H278" s="188" t="str">
        <f t="shared" si="19"/>
        <v/>
      </c>
      <c r="I278" s="189"/>
    </row>
    <row r="279" spans="1:9">
      <c r="A279" s="187">
        <v>227</v>
      </c>
      <c r="B279" s="222">
        <f>VLOOKUP(DATE(YEAR(Dat_01!B$2)-2,MONTH(Dat_01!B$2),1)+A279,[2]Indices!$D:$D,1,)</f>
        <v>45366</v>
      </c>
      <c r="C279" s="221">
        <f>VLOOKUP(B279,[2]Indices!$D:$Q,3,)/1000</f>
        <v>223.02256256701943</v>
      </c>
      <c r="D279" s="221">
        <f>VLOOKUP(B279,[2]Indices!$D:$Q,14,)/1000</f>
        <v>124.28094877902988</v>
      </c>
      <c r="E279" s="221">
        <f t="shared" si="16"/>
        <v>124.28094877902988</v>
      </c>
      <c r="F279" s="188" t="str">
        <f t="shared" si="17"/>
        <v/>
      </c>
      <c r="G279" t="str">
        <f t="shared" si="18"/>
        <v/>
      </c>
      <c r="H279" s="188" t="str">
        <f t="shared" si="19"/>
        <v>M</v>
      </c>
      <c r="I279" s="189">
        <f>IF(DAY(B279)=15,D279,"")</f>
        <v>124.28094877902988</v>
      </c>
    </row>
    <row r="280" spans="1:9">
      <c r="A280" s="187">
        <v>228</v>
      </c>
      <c r="B280" s="222">
        <f>VLOOKUP(DATE(YEAR(Dat_01!B$2)-2,MONTH(Dat_01!B$2),1)+A280,[2]Indices!$D:$D,1,)</f>
        <v>45367</v>
      </c>
      <c r="C280" s="221">
        <f>VLOOKUP(B280,[2]Indices!$D:$Q,3,)/1000</f>
        <v>206.91598158701569</v>
      </c>
      <c r="D280" s="221">
        <f>VLOOKUP(B280,[2]Indices!$D:$Q,14,)/1000</f>
        <v>124.28094877902988</v>
      </c>
      <c r="E280" s="221">
        <f t="shared" si="16"/>
        <v>124.28094877902988</v>
      </c>
      <c r="F280" s="188" t="str">
        <f t="shared" si="17"/>
        <v/>
      </c>
      <c r="G280" t="str">
        <f t="shared" si="18"/>
        <v/>
      </c>
      <c r="H280" s="188" t="str">
        <f>IF(DAY(B280)=15,IF(MONTH(B280)=1,"E",IF(MONTH(B280)=2,"F",IF(MONTH(B280)=3,"M",IF(MONTH(B280)=4,"A",IF(MONTH(B280)=5,"M",IF(MONTH(B280)=6,"J",IF(MONTH(B280)=7,"J",IF(MONTH(B280)=8,"A",IF(MONTH(B280)=9,"S",IF(MONTH(B280)=10,"O",IF(MONTH(B280)=11,"N",IF(MONTH(B280)=12,"D","")))))))))))),"")</f>
        <v/>
      </c>
      <c r="I280" s="189"/>
    </row>
    <row r="281" spans="1:9">
      <c r="A281" s="187">
        <v>229</v>
      </c>
      <c r="B281" s="222">
        <f>VLOOKUP(DATE(YEAR(Dat_01!B$2)-2,MONTH(Dat_01!B$2),1)+A281,[2]Indices!$D:$D,1,)</f>
        <v>45368</v>
      </c>
      <c r="C281" s="221">
        <f>VLOOKUP(B281,[2]Indices!$D:$Q,3,)/1000</f>
        <v>208.01399140701571</v>
      </c>
      <c r="D281" s="221">
        <f>VLOOKUP(B281,[2]Indices!$D:$Q,14,)/1000</f>
        <v>124.28094877902988</v>
      </c>
      <c r="E281" s="221">
        <f t="shared" si="16"/>
        <v>124.28094877902988</v>
      </c>
      <c r="F281" s="188" t="str">
        <f t="shared" si="17"/>
        <v/>
      </c>
      <c r="G281" t="str">
        <f t="shared" si="18"/>
        <v/>
      </c>
      <c r="H281" s="188" t="str">
        <f t="shared" si="19"/>
        <v/>
      </c>
      <c r="I281" s="189"/>
    </row>
    <row r="282" spans="1:9">
      <c r="A282" s="187">
        <v>230</v>
      </c>
      <c r="B282" s="222">
        <f>VLOOKUP(DATE(YEAR(Dat_01!B$2)-2,MONTH(Dat_01!B$2),1)+A282,[2]Indices!$D:$D,1,)</f>
        <v>45369</v>
      </c>
      <c r="C282" s="221">
        <f>VLOOKUP(B282,[2]Indices!$D:$Q,3,)/1000</f>
        <v>227.33454118701758</v>
      </c>
      <c r="D282" s="221">
        <f>VLOOKUP(B282,[2]Indices!$D:$Q,14,)/1000</f>
        <v>124.28094877902988</v>
      </c>
      <c r="E282" s="221">
        <f t="shared" si="16"/>
        <v>124.28094877902988</v>
      </c>
      <c r="F282" s="188" t="str">
        <f t="shared" si="17"/>
        <v/>
      </c>
      <c r="G282" t="str">
        <f t="shared" si="18"/>
        <v/>
      </c>
      <c r="H282" s="188" t="str">
        <f t="shared" si="19"/>
        <v/>
      </c>
      <c r="I282" s="189"/>
    </row>
    <row r="283" spans="1:9">
      <c r="A283" s="187">
        <v>231</v>
      </c>
      <c r="B283" s="222">
        <f>VLOOKUP(DATE(YEAR(Dat_01!B$2)-2,MONTH(Dat_01!B$2),1)+A283,[2]Indices!$D:$D,1,)</f>
        <v>45370</v>
      </c>
      <c r="C283" s="221">
        <f>VLOOKUP(B283,[2]Indices!$D:$Q,3,)/1000</f>
        <v>233.93777666701945</v>
      </c>
      <c r="D283" s="221">
        <f>VLOOKUP(B283,[2]Indices!$D:$Q,14,)/1000</f>
        <v>124.28094877902988</v>
      </c>
      <c r="E283" s="221">
        <f t="shared" si="16"/>
        <v>124.28094877902988</v>
      </c>
      <c r="F283" s="188" t="str">
        <f t="shared" si="17"/>
        <v/>
      </c>
      <c r="G283" t="str">
        <f t="shared" si="18"/>
        <v/>
      </c>
      <c r="H283" s="188" t="str">
        <f t="shared" si="19"/>
        <v/>
      </c>
      <c r="I283" s="189"/>
    </row>
    <row r="284" spans="1:9">
      <c r="A284" s="187">
        <v>232</v>
      </c>
      <c r="B284" s="222">
        <f>VLOOKUP(DATE(YEAR(Dat_01!B$2)-2,MONTH(Dat_01!B$2),1)+A284,[2]Indices!$D:$D,1,)</f>
        <v>45371</v>
      </c>
      <c r="C284" s="221">
        <f>VLOOKUP(B284,[2]Indices!$D:$Q,3,)/1000</f>
        <v>197.96447342418341</v>
      </c>
      <c r="D284" s="221">
        <f>VLOOKUP(B284,[2]Indices!$D:$Q,14,)/1000</f>
        <v>124.28094877902988</v>
      </c>
      <c r="E284" s="221">
        <f t="shared" si="16"/>
        <v>124.28094877902988</v>
      </c>
      <c r="F284" s="188" t="str">
        <f t="shared" si="17"/>
        <v/>
      </c>
      <c r="G284" t="str">
        <f t="shared" si="18"/>
        <v/>
      </c>
      <c r="H284" s="188" t="str">
        <f t="shared" si="19"/>
        <v/>
      </c>
      <c r="I284" s="189"/>
    </row>
    <row r="285" spans="1:9">
      <c r="A285" s="187">
        <v>233</v>
      </c>
      <c r="B285" s="222">
        <f>VLOOKUP(DATE(YEAR(Dat_01!B$2)-2,MONTH(Dat_01!B$2),1)+A285,[2]Indices!$D:$D,1,)</f>
        <v>45372</v>
      </c>
      <c r="C285" s="221">
        <f>VLOOKUP(B285,[2]Indices!$D:$Q,3,)/1000</f>
        <v>176.85543021218712</v>
      </c>
      <c r="D285" s="221">
        <f>VLOOKUP(B285,[2]Indices!$D:$Q,14,)/1000</f>
        <v>124.28094877902988</v>
      </c>
      <c r="E285" s="221">
        <f t="shared" si="16"/>
        <v>124.28094877902988</v>
      </c>
      <c r="F285" s="188" t="str">
        <f t="shared" si="17"/>
        <v/>
      </c>
      <c r="G285" t="str">
        <f t="shared" si="18"/>
        <v/>
      </c>
      <c r="H285" s="188" t="str">
        <f t="shared" si="19"/>
        <v/>
      </c>
      <c r="I285" s="189"/>
    </row>
    <row r="286" spans="1:9">
      <c r="A286" s="187">
        <v>234</v>
      </c>
      <c r="B286" s="222">
        <f>VLOOKUP(DATE(YEAR(Dat_01!B$2)-2,MONTH(Dat_01!B$2),1)+A286,[2]Indices!$D:$D,1,)</f>
        <v>45373</v>
      </c>
      <c r="C286" s="221">
        <f>VLOOKUP(B286,[2]Indices!$D:$Q,3,)/1000</f>
        <v>184.05906138818526</v>
      </c>
      <c r="D286" s="221">
        <f>VLOOKUP(B286,[2]Indices!$D:$Q,14,)/1000</f>
        <v>124.28094877902988</v>
      </c>
      <c r="E286" s="221">
        <f t="shared" si="16"/>
        <v>124.28094877902988</v>
      </c>
      <c r="F286" s="188" t="str">
        <f t="shared" si="17"/>
        <v/>
      </c>
      <c r="G286" t="str">
        <f t="shared" si="18"/>
        <v/>
      </c>
      <c r="H286" s="188" t="str">
        <f t="shared" si="19"/>
        <v/>
      </c>
      <c r="I286" s="189"/>
    </row>
    <row r="287" spans="1:9">
      <c r="A287" s="187">
        <v>235</v>
      </c>
      <c r="B287" s="222">
        <f>VLOOKUP(DATE(YEAR(Dat_01!B$2)-2,MONTH(Dat_01!B$2),1)+A287,[2]Indices!$D:$D,1,)</f>
        <v>45374</v>
      </c>
      <c r="C287" s="221">
        <f>VLOOKUP(B287,[2]Indices!$D:$Q,3,)/1000</f>
        <v>144.84861818018339</v>
      </c>
      <c r="D287" s="221">
        <f>VLOOKUP(B287,[2]Indices!$D:$Q,14,)/1000</f>
        <v>124.28094877902988</v>
      </c>
      <c r="E287" s="221">
        <f t="shared" si="16"/>
        <v>124.28094877902988</v>
      </c>
      <c r="F287" s="188" t="str">
        <f t="shared" si="17"/>
        <v/>
      </c>
      <c r="G287" t="str">
        <f t="shared" si="18"/>
        <v/>
      </c>
      <c r="H287" s="188" t="str">
        <f t="shared" si="19"/>
        <v/>
      </c>
      <c r="I287" s="189"/>
    </row>
    <row r="288" spans="1:9">
      <c r="A288" s="187">
        <v>236</v>
      </c>
      <c r="B288" s="222">
        <f>VLOOKUP(DATE(YEAR(Dat_01!B$2)-2,MONTH(Dat_01!B$2),1)+A288,[2]Indices!$D:$D,1,)</f>
        <v>45375</v>
      </c>
      <c r="C288" s="221">
        <f>VLOOKUP(B288,[2]Indices!$D:$Q,3,)/1000</f>
        <v>136.00949461218897</v>
      </c>
      <c r="D288" s="221">
        <f>VLOOKUP(B288,[2]Indices!$D:$Q,14,)/1000</f>
        <v>124.28094877902988</v>
      </c>
      <c r="E288" s="221">
        <f t="shared" si="16"/>
        <v>124.28094877902988</v>
      </c>
      <c r="F288" s="188" t="str">
        <f t="shared" si="17"/>
        <v/>
      </c>
      <c r="G288" t="str">
        <f t="shared" si="18"/>
        <v/>
      </c>
      <c r="H288" s="188" t="str">
        <f t="shared" si="19"/>
        <v/>
      </c>
      <c r="I288" s="189"/>
    </row>
    <row r="289" spans="1:9">
      <c r="A289" s="187">
        <v>237</v>
      </c>
      <c r="B289" s="222">
        <f>VLOOKUP(DATE(YEAR(Dat_01!B$2)-2,MONTH(Dat_01!B$2),1)+A289,[2]Indices!$D:$D,1,)</f>
        <v>45376</v>
      </c>
      <c r="C289" s="221">
        <f>VLOOKUP(B289,[2]Indices!$D:$Q,3,)/1000</f>
        <v>188.86417784818713</v>
      </c>
      <c r="D289" s="221">
        <f>VLOOKUP(B289,[2]Indices!$D:$Q,14,)/1000</f>
        <v>124.28094877902988</v>
      </c>
      <c r="E289" s="221">
        <f t="shared" si="16"/>
        <v>124.28094877902988</v>
      </c>
      <c r="F289" s="188" t="str">
        <f t="shared" si="17"/>
        <v/>
      </c>
      <c r="G289" t="str">
        <f t="shared" si="18"/>
        <v/>
      </c>
      <c r="H289" s="188" t="str">
        <f t="shared" si="19"/>
        <v/>
      </c>
      <c r="I289" s="189"/>
    </row>
    <row r="290" spans="1:9">
      <c r="A290" s="187">
        <v>238</v>
      </c>
      <c r="B290" s="222">
        <f>VLOOKUP(DATE(YEAR(Dat_01!B$2)-2,MONTH(Dat_01!B$2),1)+A290,[2]Indices!$D:$D,1,)</f>
        <v>45377</v>
      </c>
      <c r="C290" s="221">
        <f>VLOOKUP(B290,[2]Indices!$D:$Q,3,)/1000</f>
        <v>178.12515757218523</v>
      </c>
      <c r="D290" s="221">
        <f>VLOOKUP(B290,[2]Indices!$D:$Q,14,)/1000</f>
        <v>124.28094877902988</v>
      </c>
      <c r="E290" s="221">
        <f t="shared" si="16"/>
        <v>124.28094877902988</v>
      </c>
      <c r="F290" s="188" t="str">
        <f t="shared" si="17"/>
        <v/>
      </c>
      <c r="G290" t="str">
        <f t="shared" si="18"/>
        <v/>
      </c>
      <c r="H290" s="188" t="str">
        <f t="shared" si="19"/>
        <v/>
      </c>
      <c r="I290" s="189"/>
    </row>
    <row r="291" spans="1:9">
      <c r="A291" s="187">
        <v>239</v>
      </c>
      <c r="B291" s="222">
        <f>VLOOKUP(DATE(YEAR(Dat_01!B$2)-2,MONTH(Dat_01!B$2),1)+A291,[2]Indices!$D:$D,1,)</f>
        <v>45378</v>
      </c>
      <c r="C291" s="221">
        <f>VLOOKUP(B291,[2]Indices!$D:$Q,3,)/1000</f>
        <v>224.35234708788724</v>
      </c>
      <c r="D291" s="221">
        <f>VLOOKUP(B291,[2]Indices!$D:$Q,14,)/1000</f>
        <v>124.28094877902988</v>
      </c>
      <c r="E291" s="221">
        <f t="shared" si="16"/>
        <v>124.28094877902988</v>
      </c>
      <c r="F291" s="188" t="str">
        <f t="shared" si="17"/>
        <v/>
      </c>
      <c r="G291" t="str">
        <f t="shared" si="18"/>
        <v/>
      </c>
      <c r="H291" s="188" t="str">
        <f t="shared" si="19"/>
        <v/>
      </c>
      <c r="I291" s="189"/>
    </row>
    <row r="292" spans="1:9">
      <c r="A292" s="187">
        <v>240</v>
      </c>
      <c r="B292" s="222">
        <f>VLOOKUP(DATE(YEAR(Dat_01!B$2)-2,MONTH(Dat_01!B$2),1)+A292,[2]Indices!$D:$D,1,)</f>
        <v>45379</v>
      </c>
      <c r="C292" s="221">
        <f>VLOOKUP(B292,[2]Indices!$D:$Q,3,)/1000</f>
        <v>230.37488433589098</v>
      </c>
      <c r="D292" s="221">
        <f>VLOOKUP(B292,[2]Indices!$D:$Q,14,)/1000</f>
        <v>124.28094877902988</v>
      </c>
      <c r="E292" s="221">
        <f t="shared" si="16"/>
        <v>124.28094877902988</v>
      </c>
      <c r="F292" s="188" t="str">
        <f t="shared" si="17"/>
        <v/>
      </c>
      <c r="G292" t="str">
        <f t="shared" si="18"/>
        <v/>
      </c>
      <c r="H292" s="188" t="str">
        <f t="shared" si="19"/>
        <v/>
      </c>
      <c r="I292" s="189"/>
    </row>
    <row r="293" spans="1:9">
      <c r="A293" s="187">
        <v>241</v>
      </c>
      <c r="B293" s="222">
        <f>VLOOKUP(DATE(YEAR(Dat_01!B$2)-2,MONTH(Dat_01!B$2),1)+A293,[2]Indices!$D:$D,1,)</f>
        <v>45380</v>
      </c>
      <c r="C293" s="221">
        <f>VLOOKUP(B293,[2]Indices!$D:$Q,3,)/1000</f>
        <v>244.73744427988726</v>
      </c>
      <c r="D293" s="221">
        <f>VLOOKUP(B293,[2]Indices!$D:$Q,14,)/1000</f>
        <v>124.28094877902988</v>
      </c>
      <c r="E293" s="221">
        <f t="shared" si="16"/>
        <v>124.28094877902988</v>
      </c>
      <c r="F293" s="188" t="str">
        <f t="shared" si="17"/>
        <v/>
      </c>
      <c r="G293" t="str">
        <f t="shared" si="18"/>
        <v/>
      </c>
      <c r="H293" s="188" t="str">
        <f t="shared" si="19"/>
        <v/>
      </c>
      <c r="I293" s="189"/>
    </row>
    <row r="294" spans="1:9">
      <c r="A294" s="187">
        <v>242</v>
      </c>
      <c r="B294" s="222">
        <f>VLOOKUP(DATE(YEAR(Dat_01!B$2)-2,MONTH(Dat_01!B$2),1)+A294,[2]Indices!$D:$D,1,)</f>
        <v>45381</v>
      </c>
      <c r="C294" s="221">
        <f>VLOOKUP(B294,[2]Indices!$D:$Q,3,)/1000</f>
        <v>252.09877540788537</v>
      </c>
      <c r="D294" s="221">
        <f>VLOOKUP(B294,[2]Indices!$D:$Q,14,)/1000</f>
        <v>124.28094877902988</v>
      </c>
      <c r="E294" s="221">
        <f t="shared" si="16"/>
        <v>124.28094877902988</v>
      </c>
      <c r="F294" s="188" t="str">
        <f t="shared" si="17"/>
        <v/>
      </c>
      <c r="G294" t="str">
        <f t="shared" si="18"/>
        <v/>
      </c>
      <c r="H294" s="188" t="str">
        <f t="shared" si="19"/>
        <v/>
      </c>
      <c r="I294" s="189"/>
    </row>
    <row r="295" spans="1:9">
      <c r="A295" s="187">
        <v>243</v>
      </c>
      <c r="B295" s="222">
        <f>VLOOKUP(DATE(YEAR(Dat_01!B$2)-2,MONTH(Dat_01!B$2),1)+A295,[2]Indices!$D:$D,1,)</f>
        <v>45382</v>
      </c>
      <c r="C295" s="221">
        <f>VLOOKUP(B295,[2]Indices!$D:$Q,3,)/1000</f>
        <v>244.49603375188912</v>
      </c>
      <c r="D295" s="221">
        <f>VLOOKUP(B295,[2]Indices!$D:$Q,14,)/1000</f>
        <v>124.28094877902988</v>
      </c>
      <c r="E295" s="221">
        <f t="shared" si="16"/>
        <v>124.28094877902988</v>
      </c>
      <c r="F295" s="188" t="str">
        <f t="shared" si="17"/>
        <v/>
      </c>
      <c r="G295" t="str">
        <f t="shared" si="18"/>
        <v/>
      </c>
      <c r="H295" s="188" t="str">
        <f t="shared" si="19"/>
        <v/>
      </c>
      <c r="I295" s="189"/>
    </row>
    <row r="296" spans="1:9">
      <c r="A296" s="187">
        <v>244</v>
      </c>
      <c r="B296" s="222">
        <f>VLOOKUP(DATE(YEAR(Dat_01!B$2)-2,MONTH(Dat_01!B$2),1)+A296,[2]Indices!$D:$D,1,)</f>
        <v>45383</v>
      </c>
      <c r="C296" s="221">
        <f>VLOOKUP(B296,[2]Indices!$D:$Q,3,)/1000</f>
        <v>243.29348493988911</v>
      </c>
      <c r="D296" s="221">
        <f>VLOOKUP(B296,[2]Indices!$D:$Q,14,)/1000</f>
        <v>120.54288292781465</v>
      </c>
      <c r="E296" s="221">
        <f t="shared" si="16"/>
        <v>120.54288292781465</v>
      </c>
      <c r="F296" s="188">
        <f t="shared" si="17"/>
        <v>600</v>
      </c>
      <c r="G296" t="str">
        <f t="shared" si="18"/>
        <v/>
      </c>
      <c r="H296" s="188" t="str">
        <f t="shared" si="19"/>
        <v/>
      </c>
      <c r="I296" s="189"/>
    </row>
    <row r="297" spans="1:9">
      <c r="A297" s="187">
        <v>245</v>
      </c>
      <c r="B297" s="222">
        <f>VLOOKUP(DATE(YEAR(Dat_01!B$2)-2,MONTH(Dat_01!B$2),1)+A297,[2]Indices!$D:$D,1,)</f>
        <v>45384</v>
      </c>
      <c r="C297" s="221">
        <f>VLOOKUP(B297,[2]Indices!$D:$Q,3,)/1000</f>
        <v>255.81591222788725</v>
      </c>
      <c r="D297" s="221">
        <f>VLOOKUP(B297,[2]Indices!$D:$Q,14,)/1000</f>
        <v>120.54288292781465</v>
      </c>
      <c r="E297" s="221">
        <f t="shared" si="16"/>
        <v>120.54288292781465</v>
      </c>
      <c r="F297" s="188" t="str">
        <f t="shared" si="17"/>
        <v/>
      </c>
      <c r="G297" t="str">
        <f t="shared" si="18"/>
        <v/>
      </c>
      <c r="H297" s="188" t="str">
        <f t="shared" si="19"/>
        <v/>
      </c>
      <c r="I297" s="189"/>
    </row>
    <row r="298" spans="1:9">
      <c r="A298" s="187">
        <v>246</v>
      </c>
      <c r="B298" s="222">
        <f>VLOOKUP(DATE(YEAR(Dat_01!B$2)-2,MONTH(Dat_01!B$2),1)+A298,[2]Indices!$D:$D,1,)</f>
        <v>45385</v>
      </c>
      <c r="C298" s="221">
        <f>VLOOKUP(B298,[2]Indices!$D:$Q,3,)/1000</f>
        <v>263.57349480166044</v>
      </c>
      <c r="D298" s="221">
        <f>VLOOKUP(B298,[2]Indices!$D:$Q,14,)/1000</f>
        <v>120.54288292781465</v>
      </c>
      <c r="E298" s="221">
        <f t="shared" si="16"/>
        <v>120.54288292781465</v>
      </c>
      <c r="F298" s="188" t="str">
        <f t="shared" si="17"/>
        <v/>
      </c>
      <c r="G298" t="str">
        <f t="shared" si="18"/>
        <v/>
      </c>
      <c r="H298" s="188" t="str">
        <f t="shared" si="19"/>
        <v/>
      </c>
      <c r="I298" s="189"/>
    </row>
    <row r="299" spans="1:9">
      <c r="A299" s="187">
        <v>247</v>
      </c>
      <c r="B299" s="222">
        <f>VLOOKUP(DATE(YEAR(Dat_01!B$2)-2,MONTH(Dat_01!B$2),1)+A299,[2]Indices!$D:$D,1,)</f>
        <v>45386</v>
      </c>
      <c r="C299" s="221">
        <f>VLOOKUP(B299,[2]Indices!$D:$Q,3,)/1000</f>
        <v>262.71526991366233</v>
      </c>
      <c r="D299" s="221">
        <f>VLOOKUP(B299,[2]Indices!$D:$Q,14,)/1000</f>
        <v>120.54288292781465</v>
      </c>
      <c r="E299" s="221">
        <f t="shared" si="16"/>
        <v>120.54288292781465</v>
      </c>
      <c r="F299" s="188" t="str">
        <f t="shared" si="17"/>
        <v/>
      </c>
      <c r="G299" t="str">
        <f t="shared" si="18"/>
        <v/>
      </c>
      <c r="H299" s="188" t="str">
        <f t="shared" si="19"/>
        <v/>
      </c>
      <c r="I299" s="189"/>
    </row>
    <row r="300" spans="1:9">
      <c r="A300" s="187">
        <v>248</v>
      </c>
      <c r="B300" s="222">
        <f>VLOOKUP(DATE(YEAR(Dat_01!B$2)-2,MONTH(Dat_01!B$2),1)+A300,[2]Indices!$D:$D,1,)</f>
        <v>45387</v>
      </c>
      <c r="C300" s="221">
        <f>VLOOKUP(B300,[2]Indices!$D:$Q,3,)/1000</f>
        <v>257.32151106966046</v>
      </c>
      <c r="D300" s="221">
        <f>VLOOKUP(B300,[2]Indices!$D:$Q,14,)/1000</f>
        <v>120.54288292781465</v>
      </c>
      <c r="E300" s="221">
        <f t="shared" si="16"/>
        <v>120.54288292781465</v>
      </c>
      <c r="F300" s="188" t="str">
        <f t="shared" si="17"/>
        <v/>
      </c>
      <c r="G300" t="str">
        <f t="shared" si="18"/>
        <v/>
      </c>
      <c r="H300" s="188" t="str">
        <f t="shared" si="19"/>
        <v/>
      </c>
      <c r="I300" s="189"/>
    </row>
    <row r="301" spans="1:9">
      <c r="A301" s="187">
        <v>249</v>
      </c>
      <c r="B301" s="222">
        <f>VLOOKUP(DATE(YEAR(Dat_01!B$2)-2,MONTH(Dat_01!B$2),1)+A301,[2]Indices!$D:$D,1,)</f>
        <v>45388</v>
      </c>
      <c r="C301" s="221">
        <f>VLOOKUP(B301,[2]Indices!$D:$Q,3,)/1000</f>
        <v>259.32376841766046</v>
      </c>
      <c r="D301" s="221">
        <f>VLOOKUP(B301,[2]Indices!$D:$Q,14,)/1000</f>
        <v>120.54288292781465</v>
      </c>
      <c r="E301" s="221">
        <f t="shared" si="16"/>
        <v>120.54288292781465</v>
      </c>
      <c r="F301" s="188" t="str">
        <f t="shared" si="17"/>
        <v/>
      </c>
      <c r="G301" t="str">
        <f t="shared" si="18"/>
        <v/>
      </c>
      <c r="H301" s="188" t="str">
        <f t="shared" si="19"/>
        <v/>
      </c>
      <c r="I301" s="189"/>
    </row>
    <row r="302" spans="1:9">
      <c r="A302" s="187">
        <v>250</v>
      </c>
      <c r="B302" s="222">
        <f>VLOOKUP(DATE(YEAR(Dat_01!B$2)-2,MONTH(Dat_01!B$2),1)+A302,[2]Indices!$D:$D,1,)</f>
        <v>45389</v>
      </c>
      <c r="C302" s="221">
        <f>VLOOKUP(B302,[2]Indices!$D:$Q,3,)/1000</f>
        <v>267.06073969766044</v>
      </c>
      <c r="D302" s="221">
        <f>VLOOKUP(B302,[2]Indices!$D:$Q,14,)/1000</f>
        <v>120.54288292781465</v>
      </c>
      <c r="E302" s="221">
        <f t="shared" si="16"/>
        <v>120.54288292781465</v>
      </c>
      <c r="F302" s="188" t="str">
        <f t="shared" si="17"/>
        <v/>
      </c>
      <c r="G302" t="str">
        <f t="shared" si="18"/>
        <v/>
      </c>
      <c r="H302" s="188" t="str">
        <f t="shared" si="19"/>
        <v/>
      </c>
      <c r="I302" s="189"/>
    </row>
    <row r="303" spans="1:9">
      <c r="A303" s="187">
        <v>251</v>
      </c>
      <c r="B303" s="222">
        <f>VLOOKUP(DATE(YEAR(Dat_01!B$2)-2,MONTH(Dat_01!B$2),1)+A303,[2]Indices!$D:$D,1,)</f>
        <v>45390</v>
      </c>
      <c r="C303" s="221">
        <f>VLOOKUP(B303,[2]Indices!$D:$Q,3,)/1000</f>
        <v>270.21304680165861</v>
      </c>
      <c r="D303" s="221">
        <f>VLOOKUP(B303,[2]Indices!$D:$Q,14,)/1000</f>
        <v>120.54288292781465</v>
      </c>
      <c r="E303" s="221">
        <f t="shared" si="16"/>
        <v>120.54288292781465</v>
      </c>
      <c r="F303" s="188" t="str">
        <f t="shared" si="17"/>
        <v/>
      </c>
      <c r="G303" t="str">
        <f t="shared" si="18"/>
        <v/>
      </c>
      <c r="H303" s="188" t="str">
        <f t="shared" si="19"/>
        <v/>
      </c>
      <c r="I303" s="189"/>
    </row>
    <row r="304" spans="1:9">
      <c r="A304" s="187">
        <v>252</v>
      </c>
      <c r="B304" s="222">
        <f>VLOOKUP(DATE(YEAR(Dat_01!B$2)-2,MONTH(Dat_01!B$2),1)+A304,[2]Indices!$D:$D,1,)</f>
        <v>45391</v>
      </c>
      <c r="C304" s="221">
        <f>VLOOKUP(B304,[2]Indices!$D:$Q,3,)/1000</f>
        <v>262.92823013066044</v>
      </c>
      <c r="D304" s="221">
        <f>VLOOKUP(B304,[2]Indices!$D:$Q,14,)/1000</f>
        <v>120.54288292781465</v>
      </c>
      <c r="E304" s="221">
        <f t="shared" si="16"/>
        <v>120.54288292781465</v>
      </c>
      <c r="F304" s="188" t="str">
        <f t="shared" si="17"/>
        <v/>
      </c>
      <c r="G304" t="str">
        <f t="shared" si="18"/>
        <v/>
      </c>
      <c r="H304" s="188" t="str">
        <f t="shared" si="19"/>
        <v/>
      </c>
      <c r="I304" s="189"/>
    </row>
    <row r="305" spans="1:9">
      <c r="A305" s="187">
        <v>253</v>
      </c>
      <c r="B305" s="222">
        <f>VLOOKUP(DATE(YEAR(Dat_01!B$2)-2,MONTH(Dat_01!B$2),1)+A305,[2]Indices!$D:$D,1,)</f>
        <v>45392</v>
      </c>
      <c r="C305" s="221">
        <f>VLOOKUP(B305,[2]Indices!$D:$Q,3,)/1000</f>
        <v>193.9214722451166</v>
      </c>
      <c r="D305" s="221">
        <f>VLOOKUP(B305,[2]Indices!$D:$Q,14,)/1000</f>
        <v>120.54288292781465</v>
      </c>
      <c r="E305" s="221">
        <f t="shared" si="16"/>
        <v>120.54288292781465</v>
      </c>
      <c r="F305" s="188" t="str">
        <f t="shared" si="17"/>
        <v/>
      </c>
      <c r="G305" t="str">
        <f t="shared" si="18"/>
        <v/>
      </c>
      <c r="H305" s="188" t="str">
        <f t="shared" si="19"/>
        <v/>
      </c>
      <c r="I305" s="189"/>
    </row>
    <row r="306" spans="1:9">
      <c r="A306" s="187">
        <v>254</v>
      </c>
      <c r="B306" s="222">
        <f>VLOOKUP(DATE(YEAR(Dat_01!B$2)-2,MONTH(Dat_01!B$2),1)+A306,[2]Indices!$D:$D,1,)</f>
        <v>45393</v>
      </c>
      <c r="C306" s="221">
        <f>VLOOKUP(B306,[2]Indices!$D:$Q,3,)/1000</f>
        <v>173.92818561711846</v>
      </c>
      <c r="D306" s="221">
        <f>VLOOKUP(B306,[2]Indices!$D:$Q,14,)/1000</f>
        <v>120.54288292781465</v>
      </c>
      <c r="E306" s="221">
        <f t="shared" si="16"/>
        <v>120.54288292781465</v>
      </c>
      <c r="F306" s="188" t="str">
        <f t="shared" si="17"/>
        <v/>
      </c>
      <c r="G306" t="str">
        <f t="shared" si="18"/>
        <v/>
      </c>
      <c r="H306" s="188" t="str">
        <f t="shared" si="19"/>
        <v/>
      </c>
      <c r="I306" s="189"/>
    </row>
    <row r="307" spans="1:9">
      <c r="A307" s="187">
        <v>255</v>
      </c>
      <c r="B307" s="222">
        <f>VLOOKUP(DATE(YEAR(Dat_01!B$2)-2,MONTH(Dat_01!B$2),1)+A307,[2]Indices!$D:$D,1,)</f>
        <v>45394</v>
      </c>
      <c r="C307" s="221">
        <f>VLOOKUP(B307,[2]Indices!$D:$Q,3,)/1000</f>
        <v>194.95258946511288</v>
      </c>
      <c r="D307" s="221">
        <f>VLOOKUP(B307,[2]Indices!$D:$Q,14,)/1000</f>
        <v>120.54288292781465</v>
      </c>
      <c r="E307" s="221">
        <f t="shared" si="16"/>
        <v>120.54288292781465</v>
      </c>
      <c r="F307" s="188" t="str">
        <f t="shared" si="17"/>
        <v/>
      </c>
      <c r="G307" t="str">
        <f t="shared" si="18"/>
        <v/>
      </c>
      <c r="H307" s="188" t="str">
        <f t="shared" si="19"/>
        <v/>
      </c>
      <c r="I307" s="189"/>
    </row>
    <row r="308" spans="1:9">
      <c r="A308" s="187">
        <v>256</v>
      </c>
      <c r="B308" s="222">
        <f>VLOOKUP(DATE(YEAR(Dat_01!B$2)-2,MONTH(Dat_01!B$2),1)+A308,[2]Indices!$D:$D,1,)</f>
        <v>45395</v>
      </c>
      <c r="C308" s="221">
        <f>VLOOKUP(B308,[2]Indices!$D:$Q,3,)/1000</f>
        <v>178.18745186911846</v>
      </c>
      <c r="D308" s="221">
        <f>VLOOKUP(B308,[2]Indices!$D:$Q,14,)/1000</f>
        <v>120.54288292781465</v>
      </c>
      <c r="E308" s="221">
        <f t="shared" ref="E308:E371" si="20">IF(C308&lt;D308,C308,D308)</f>
        <v>120.54288292781465</v>
      </c>
      <c r="F308" s="188" t="str">
        <f t="shared" ref="F308:F371" si="21">IF(DAY(B308)=1,600,"")</f>
        <v/>
      </c>
      <c r="G308" t="str">
        <f t="shared" si="18"/>
        <v/>
      </c>
      <c r="H308" s="188" t="str">
        <f>IF(DAY(B308)=15,IF(MONTH(B308)=1,"E",IF(MONTH(B308)=2,"F",IF(MONTH(B308)=3,"M",IF(MONTH(B308)=4,"A",IF(MONTH(B308)=5,"M",IF(MONTH(B308)=6,"J",IF(MONTH(B308)=7,"J",IF(MONTH(B308)=8,"A",IF(MONTH(B308)=9,"S",IF(MONTH(B308)=10,"O",IF(MONTH(B308)=11,"N",IF(MONTH(B308)=12,"D","")))))))))))),"")</f>
        <v/>
      </c>
      <c r="I308" s="189"/>
    </row>
    <row r="309" spans="1:9">
      <c r="A309" s="187">
        <v>257</v>
      </c>
      <c r="B309" s="222">
        <f>VLOOKUP(DATE(YEAR(Dat_01!B$2)-2,MONTH(Dat_01!B$2),1)+A309,[2]Indices!$D:$D,1,)</f>
        <v>45396</v>
      </c>
      <c r="C309" s="221">
        <f>VLOOKUP(B309,[2]Indices!$D:$Q,3,)/1000</f>
        <v>165.4526508811166</v>
      </c>
      <c r="D309" s="221">
        <f>VLOOKUP(B309,[2]Indices!$D:$Q,14,)/1000</f>
        <v>120.54288292781465</v>
      </c>
      <c r="E309" s="221">
        <f t="shared" si="20"/>
        <v>120.54288292781465</v>
      </c>
      <c r="F309" s="188" t="str">
        <f t="shared" si="21"/>
        <v/>
      </c>
      <c r="G309" t="str">
        <f t="shared" si="18"/>
        <v/>
      </c>
      <c r="H309" s="188" t="str">
        <f t="shared" si="19"/>
        <v/>
      </c>
      <c r="I309" s="189"/>
    </row>
    <row r="310" spans="1:9">
      <c r="A310" s="187">
        <v>258</v>
      </c>
      <c r="B310" s="222">
        <f>VLOOKUP(DATE(YEAR(Dat_01!B$2)-2,MONTH(Dat_01!B$2),1)+A310,[2]Indices!$D:$D,1,)</f>
        <v>45397</v>
      </c>
      <c r="C310" s="221">
        <f>VLOOKUP(B310,[2]Indices!$D:$Q,3,)/1000</f>
        <v>160.50314996911476</v>
      </c>
      <c r="D310" s="221">
        <f>VLOOKUP(B310,[2]Indices!$D:$Q,14,)/1000</f>
        <v>120.54288292781465</v>
      </c>
      <c r="E310" s="221">
        <f t="shared" si="20"/>
        <v>120.54288292781465</v>
      </c>
      <c r="F310" s="188" t="str">
        <f t="shared" si="21"/>
        <v/>
      </c>
      <c r="G310" t="str">
        <f t="shared" ref="G310:G373" si="22">IF(MONTH(B310)=1,IF(DAY(B310)=1,YEAR(B310),""),"")</f>
        <v/>
      </c>
      <c r="H310" s="188" t="str">
        <f>IF(DAY(B310)=15,IF(MONTH(B310)=1,"E",IF(MONTH(B310)=2,"F",IF(MONTH(B310)=3,"M",IF(MONTH(B310)=4,"A",IF(MONTH(B310)=5,"M",IF(MONTH(B310)=6,"J",IF(MONTH(B310)=7,"J",IF(MONTH(B310)=8,"A",IF(MONTH(B310)=9,"S",IF(MONTH(B310)=10,"O",IF(MONTH(B310)=11,"N",IF(MONTH(B310)=12,"D","")))))))))))),"")</f>
        <v>A</v>
      </c>
      <c r="I310" s="189">
        <f>IF(DAY(B310)=15,D310,"")</f>
        <v>120.54288292781465</v>
      </c>
    </row>
    <row r="311" spans="1:9">
      <c r="A311" s="187">
        <v>259</v>
      </c>
      <c r="B311" s="222">
        <f>VLOOKUP(DATE(YEAR(Dat_01!B$2)-2,MONTH(Dat_01!B$2),1)+A311,[2]Indices!$D:$D,1,)</f>
        <v>45398</v>
      </c>
      <c r="C311" s="221">
        <f>VLOOKUP(B311,[2]Indices!$D:$Q,3,)/1000</f>
        <v>146.16653191711848</v>
      </c>
      <c r="D311" s="221">
        <f>VLOOKUP(B311,[2]Indices!$D:$Q,14,)/1000</f>
        <v>120.54288292781465</v>
      </c>
      <c r="E311" s="221">
        <f t="shared" si="20"/>
        <v>120.54288292781465</v>
      </c>
      <c r="F311" s="188" t="str">
        <f t="shared" si="21"/>
        <v/>
      </c>
      <c r="G311" t="str">
        <f t="shared" si="22"/>
        <v/>
      </c>
      <c r="H311" s="188" t="str">
        <f>IF(DAY(B311)=15,IF(MONTH(B311)=1,"E",IF(MONTH(B311)=2,"F",IF(MONTH(B311)=3,"M",IF(MONTH(B311)=4,"A",IF(MONTH(B311)=5,"M",IF(MONTH(B311)=6,"J",IF(MONTH(B311)=7,"J",IF(MONTH(B311)=8,"A",IF(MONTH(B311)=9,"S",IF(MONTH(B311)=10,"O",IF(MONTH(B311)=11,"N",IF(MONTH(B311)=12,"D","")))))))))))),"")</f>
        <v/>
      </c>
      <c r="I311" s="189"/>
    </row>
    <row r="312" spans="1:9">
      <c r="A312" s="187">
        <v>260</v>
      </c>
      <c r="B312" s="222">
        <f>VLOOKUP(DATE(YEAR(Dat_01!B$2)-2,MONTH(Dat_01!B$2),1)+A312,[2]Indices!$D:$D,1,)</f>
        <v>45399</v>
      </c>
      <c r="C312" s="221">
        <f>VLOOKUP(B312,[2]Indices!$D:$Q,3,)/1000</f>
        <v>123.48102182233816</v>
      </c>
      <c r="D312" s="221">
        <f>VLOOKUP(B312,[2]Indices!$D:$Q,14,)/1000</f>
        <v>120.54288292781465</v>
      </c>
      <c r="E312" s="221">
        <f t="shared" si="20"/>
        <v>120.54288292781465</v>
      </c>
      <c r="F312" s="188" t="str">
        <f t="shared" si="21"/>
        <v/>
      </c>
      <c r="G312" t="str">
        <f t="shared" si="22"/>
        <v/>
      </c>
      <c r="H312" s="188" t="str">
        <f t="shared" si="19"/>
        <v/>
      </c>
      <c r="I312" s="189"/>
    </row>
    <row r="313" spans="1:9">
      <c r="A313" s="187">
        <v>261</v>
      </c>
      <c r="B313" s="222">
        <f>VLOOKUP(DATE(YEAR(Dat_01!B$2)-2,MONTH(Dat_01!B$2),1)+A313,[2]Indices!$D:$D,1,)</f>
        <v>45400</v>
      </c>
      <c r="C313" s="221">
        <f>VLOOKUP(B313,[2]Indices!$D:$Q,3,)/1000</f>
        <v>121.8189959663419</v>
      </c>
      <c r="D313" s="221">
        <f>VLOOKUP(B313,[2]Indices!$D:$Q,14,)/1000</f>
        <v>120.54288292781465</v>
      </c>
      <c r="E313" s="221">
        <f t="shared" si="20"/>
        <v>120.54288292781465</v>
      </c>
      <c r="F313" s="188" t="str">
        <f t="shared" si="21"/>
        <v/>
      </c>
      <c r="G313" t="str">
        <f t="shared" si="22"/>
        <v/>
      </c>
      <c r="H313" s="188" t="str">
        <f t="shared" si="19"/>
        <v/>
      </c>
      <c r="I313" s="189"/>
    </row>
    <row r="314" spans="1:9">
      <c r="A314" s="187">
        <v>262</v>
      </c>
      <c r="B314" s="222">
        <f>VLOOKUP(DATE(YEAR(Dat_01!B$2)-2,MONTH(Dat_01!B$2),1)+A314,[2]Indices!$D:$D,1,)</f>
        <v>45401</v>
      </c>
      <c r="C314" s="221">
        <f>VLOOKUP(B314,[2]Indices!$D:$Q,3,)/1000</f>
        <v>136.99538842733818</v>
      </c>
      <c r="D314" s="221">
        <f>VLOOKUP(B314,[2]Indices!$D:$Q,14,)/1000</f>
        <v>120.54288292781465</v>
      </c>
      <c r="E314" s="221">
        <f t="shared" si="20"/>
        <v>120.54288292781465</v>
      </c>
      <c r="F314" s="188" t="str">
        <f t="shared" si="21"/>
        <v/>
      </c>
      <c r="G314" t="str">
        <f t="shared" si="22"/>
        <v/>
      </c>
      <c r="H314" s="188" t="str">
        <f t="shared" si="19"/>
        <v/>
      </c>
      <c r="I314" s="189"/>
    </row>
    <row r="315" spans="1:9">
      <c r="A315" s="187">
        <v>263</v>
      </c>
      <c r="B315" s="222">
        <f>VLOOKUP(DATE(YEAR(Dat_01!B$2)-2,MONTH(Dat_01!B$2),1)+A315,[2]Indices!$D:$D,1,)</f>
        <v>45402</v>
      </c>
      <c r="C315" s="221">
        <f>VLOOKUP(B315,[2]Indices!$D:$Q,3,)/1000</f>
        <v>111.19103276633818</v>
      </c>
      <c r="D315" s="221">
        <f>VLOOKUP(B315,[2]Indices!$D:$Q,14,)/1000</f>
        <v>120.54288292781465</v>
      </c>
      <c r="E315" s="221">
        <f t="shared" si="20"/>
        <v>111.19103276633818</v>
      </c>
      <c r="F315" s="188" t="str">
        <f t="shared" si="21"/>
        <v/>
      </c>
      <c r="G315" t="str">
        <f t="shared" si="22"/>
        <v/>
      </c>
      <c r="H315" s="188" t="str">
        <f t="shared" si="19"/>
        <v/>
      </c>
      <c r="I315" s="189"/>
    </row>
    <row r="316" spans="1:9">
      <c r="A316" s="187">
        <v>264</v>
      </c>
      <c r="B316" s="222">
        <f>VLOOKUP(DATE(YEAR(Dat_01!B$2)-2,MONTH(Dat_01!B$2),1)+A316,[2]Indices!$D:$D,1,)</f>
        <v>45403</v>
      </c>
      <c r="C316" s="221">
        <f>VLOOKUP(B316,[2]Indices!$D:$Q,3,)/1000</f>
        <v>88.599454134340036</v>
      </c>
      <c r="D316" s="221">
        <f>VLOOKUP(B316,[2]Indices!$D:$Q,14,)/1000</f>
        <v>120.54288292781465</v>
      </c>
      <c r="E316" s="221">
        <f t="shared" si="20"/>
        <v>88.599454134340036</v>
      </c>
      <c r="F316" s="188" t="str">
        <f t="shared" si="21"/>
        <v/>
      </c>
      <c r="G316" t="str">
        <f t="shared" si="22"/>
        <v/>
      </c>
      <c r="H316" s="188" t="str">
        <f t="shared" si="19"/>
        <v/>
      </c>
      <c r="I316" s="189"/>
    </row>
    <row r="317" spans="1:9">
      <c r="A317" s="187">
        <v>265</v>
      </c>
      <c r="B317" s="222">
        <f>VLOOKUP(DATE(YEAR(Dat_01!B$2)-2,MONTH(Dat_01!B$2),1)+A317,[2]Indices!$D:$D,1,)</f>
        <v>45404</v>
      </c>
      <c r="C317" s="221">
        <f>VLOOKUP(B317,[2]Indices!$D:$Q,3,)/1000</f>
        <v>93.381547750340033</v>
      </c>
      <c r="D317" s="221">
        <f>VLOOKUP(B317,[2]Indices!$D:$Q,14,)/1000</f>
        <v>120.54288292781465</v>
      </c>
      <c r="E317" s="221">
        <f t="shared" si="20"/>
        <v>93.381547750340033</v>
      </c>
      <c r="F317" s="188" t="str">
        <f t="shared" si="21"/>
        <v/>
      </c>
      <c r="G317" t="str">
        <f t="shared" si="22"/>
        <v/>
      </c>
      <c r="H317" s="188" t="str">
        <f t="shared" si="19"/>
        <v/>
      </c>
      <c r="I317" s="189"/>
    </row>
    <row r="318" spans="1:9">
      <c r="A318" s="187">
        <v>266</v>
      </c>
      <c r="B318" s="222">
        <f>VLOOKUP(DATE(YEAR(Dat_01!B$2)-2,MONTH(Dat_01!B$2),1)+A318,[2]Indices!$D:$D,1,)</f>
        <v>45405</v>
      </c>
      <c r="C318" s="221">
        <f>VLOOKUP(B318,[2]Indices!$D:$Q,3,)/1000</f>
        <v>96.421928146338175</v>
      </c>
      <c r="D318" s="221">
        <f>VLOOKUP(B318,[2]Indices!$D:$Q,14,)/1000</f>
        <v>120.54288292781465</v>
      </c>
      <c r="E318" s="221">
        <f t="shared" si="20"/>
        <v>96.421928146338175</v>
      </c>
      <c r="F318" s="188" t="str">
        <f t="shared" si="21"/>
        <v/>
      </c>
      <c r="G318" t="str">
        <f t="shared" si="22"/>
        <v/>
      </c>
      <c r="H318" s="188" t="str">
        <f t="shared" si="19"/>
        <v/>
      </c>
      <c r="I318" s="189"/>
    </row>
    <row r="319" spans="1:9">
      <c r="A319" s="187">
        <v>267</v>
      </c>
      <c r="B319" s="222">
        <f>VLOOKUP(DATE(YEAR(Dat_01!B$2)-2,MONTH(Dat_01!B$2),1)+A319,[2]Indices!$D:$D,1,)</f>
        <v>45406</v>
      </c>
      <c r="C319" s="221">
        <f>VLOOKUP(B319,[2]Indices!$D:$Q,3,)/1000</f>
        <v>73.047796928215917</v>
      </c>
      <c r="D319" s="221">
        <f>VLOOKUP(B319,[2]Indices!$D:$Q,14,)/1000</f>
        <v>120.54288292781465</v>
      </c>
      <c r="E319" s="221">
        <f t="shared" si="20"/>
        <v>73.047796928215917</v>
      </c>
      <c r="F319" s="188" t="str">
        <f t="shared" si="21"/>
        <v/>
      </c>
      <c r="G319" t="str">
        <f t="shared" si="22"/>
        <v/>
      </c>
      <c r="H319" s="188" t="str">
        <f t="shared" si="19"/>
        <v/>
      </c>
      <c r="I319" s="189"/>
    </row>
    <row r="320" spans="1:9">
      <c r="A320" s="187">
        <v>268</v>
      </c>
      <c r="B320" s="222">
        <f>VLOOKUP(DATE(YEAR(Dat_01!B$2)-2,MONTH(Dat_01!B$2),1)+A320,[2]Indices!$D:$D,1,)</f>
        <v>45407</v>
      </c>
      <c r="C320" s="221">
        <f>VLOOKUP(B320,[2]Indices!$D:$Q,3,)/1000</f>
        <v>124.15125314421218</v>
      </c>
      <c r="D320" s="221">
        <f>VLOOKUP(B320,[2]Indices!$D:$Q,14,)/1000</f>
        <v>120.54288292781465</v>
      </c>
      <c r="E320" s="221">
        <f t="shared" si="20"/>
        <v>120.54288292781465</v>
      </c>
      <c r="F320" s="188" t="str">
        <f t="shared" si="21"/>
        <v/>
      </c>
      <c r="G320" t="str">
        <f t="shared" si="22"/>
        <v/>
      </c>
      <c r="H320" s="188" t="str">
        <f t="shared" si="19"/>
        <v/>
      </c>
      <c r="I320" s="189"/>
    </row>
    <row r="321" spans="1:9">
      <c r="A321" s="187">
        <v>269</v>
      </c>
      <c r="B321" s="222">
        <f>VLOOKUP(DATE(YEAR(Dat_01!B$2)-2,MONTH(Dat_01!B$2),1)+A321,[2]Indices!$D:$D,1,)</f>
        <v>45408</v>
      </c>
      <c r="C321" s="221">
        <f>VLOOKUP(B321,[2]Indices!$D:$Q,3,)/1000</f>
        <v>131.74439060321961</v>
      </c>
      <c r="D321" s="221">
        <f>VLOOKUP(B321,[2]Indices!$D:$Q,14,)/1000</f>
        <v>120.54288292781465</v>
      </c>
      <c r="E321" s="221">
        <f t="shared" si="20"/>
        <v>120.54288292781465</v>
      </c>
      <c r="F321" s="188" t="str">
        <f t="shared" si="21"/>
        <v/>
      </c>
      <c r="G321" t="str">
        <f t="shared" si="22"/>
        <v/>
      </c>
      <c r="H321" s="188" t="str">
        <f t="shared" si="19"/>
        <v/>
      </c>
      <c r="I321" s="189"/>
    </row>
    <row r="322" spans="1:9">
      <c r="A322" s="187">
        <v>270</v>
      </c>
      <c r="B322" s="222">
        <f>VLOOKUP(DATE(YEAR(Dat_01!B$2)-2,MONTH(Dat_01!B$2),1)+A322,[2]Indices!$D:$D,1,)</f>
        <v>45409</v>
      </c>
      <c r="C322" s="221">
        <f>VLOOKUP(B322,[2]Indices!$D:$Q,3,)/1000</f>
        <v>71.896353268219642</v>
      </c>
      <c r="D322" s="221">
        <f>VLOOKUP(B322,[2]Indices!$D:$Q,14,)/1000</f>
        <v>120.54288292781465</v>
      </c>
      <c r="E322" s="221">
        <f t="shared" si="20"/>
        <v>71.896353268219642</v>
      </c>
      <c r="F322" s="188" t="str">
        <f t="shared" si="21"/>
        <v/>
      </c>
      <c r="G322" t="str">
        <f t="shared" si="22"/>
        <v/>
      </c>
      <c r="H322" s="188" t="str">
        <f t="shared" si="19"/>
        <v/>
      </c>
      <c r="I322" s="189"/>
    </row>
    <row r="323" spans="1:9">
      <c r="A323" s="187">
        <v>271</v>
      </c>
      <c r="B323" s="222">
        <f>VLOOKUP(DATE(YEAR(Dat_01!B$2)-2,MONTH(Dat_01!B$2),1)+A323,[2]Indices!$D:$D,1,)</f>
        <v>45410</v>
      </c>
      <c r="C323" s="221">
        <f>VLOOKUP(B323,[2]Indices!$D:$Q,3,)/1000</f>
        <v>74.042449444215919</v>
      </c>
      <c r="D323" s="221">
        <f>VLOOKUP(B323,[2]Indices!$D:$Q,14,)/1000</f>
        <v>120.54288292781465</v>
      </c>
      <c r="E323" s="221">
        <f t="shared" si="20"/>
        <v>74.042449444215919</v>
      </c>
      <c r="F323" s="188" t="str">
        <f t="shared" si="21"/>
        <v/>
      </c>
      <c r="G323" t="str">
        <f t="shared" si="22"/>
        <v/>
      </c>
      <c r="H323" s="188" t="str">
        <f t="shared" ref="H323:H386" si="23">IF(DAY(B323)=15,IF(MONTH(B323)=1,"E",IF(MONTH(B323)=2,"F",IF(MONTH(B323)=3,"M",IF(MONTH(B323)=4,"A",IF(MONTH(B323)=5,"M",IF(MONTH(B323)=6,"J",IF(MONTH(B323)=7,"J",IF(MONTH(B323)=8,"A",IF(MONTH(B323)=9,"S",IF(MONTH(B323)=10,"O",IF(MONTH(B323)=11,"N",IF(MONTH(B323)=12,"D","")))))))))))),"")</f>
        <v/>
      </c>
      <c r="I323" s="189"/>
    </row>
    <row r="324" spans="1:9">
      <c r="A324" s="187">
        <v>272</v>
      </c>
      <c r="B324" s="222">
        <f>VLOOKUP(DATE(YEAR(Dat_01!B$2)-2,MONTH(Dat_01!B$2),1)+A324,[2]Indices!$D:$D,1,)</f>
        <v>45411</v>
      </c>
      <c r="C324" s="221">
        <f>VLOOKUP(B324,[2]Indices!$D:$Q,3,)/1000</f>
        <v>109.42936759621591</v>
      </c>
      <c r="D324" s="221">
        <f>VLOOKUP(B324,[2]Indices!$D:$Q,14,)/1000</f>
        <v>120.54288292781465</v>
      </c>
      <c r="E324" s="221">
        <f t="shared" si="20"/>
        <v>109.42936759621591</v>
      </c>
      <c r="F324" s="188" t="str">
        <f t="shared" si="21"/>
        <v/>
      </c>
      <c r="G324" t="str">
        <f t="shared" si="22"/>
        <v/>
      </c>
      <c r="H324" s="188" t="str">
        <f t="shared" si="23"/>
        <v/>
      </c>
      <c r="I324" s="189"/>
    </row>
    <row r="325" spans="1:9">
      <c r="A325" s="187">
        <v>273</v>
      </c>
      <c r="B325" s="222">
        <f>VLOOKUP(DATE(YEAR(Dat_01!B$2)-2,MONTH(Dat_01!B$2),1)+A325,[2]Indices!$D:$D,1,)</f>
        <v>45412</v>
      </c>
      <c r="C325" s="221">
        <f>VLOOKUP(B325,[2]Indices!$D:$Q,3,)/1000</f>
        <v>64.354226576215908</v>
      </c>
      <c r="D325" s="221">
        <f>VLOOKUP(B325,[2]Indices!$D:$Q,14,)/1000</f>
        <v>120.54288292781465</v>
      </c>
      <c r="E325" s="221">
        <f t="shared" si="20"/>
        <v>64.354226576215908</v>
      </c>
      <c r="F325" s="188" t="str">
        <f t="shared" si="21"/>
        <v/>
      </c>
      <c r="G325" t="str">
        <f t="shared" si="22"/>
        <v/>
      </c>
      <c r="H325" s="188" t="str">
        <f t="shared" si="23"/>
        <v/>
      </c>
      <c r="I325" s="189"/>
    </row>
    <row r="326" spans="1:9">
      <c r="A326" s="187">
        <v>274</v>
      </c>
      <c r="B326" s="222">
        <f>VLOOKUP(DATE(YEAR(Dat_01!B$2)-2,MONTH(Dat_01!B$2),1)+A326,[2]Indices!$D:$D,1,)</f>
        <v>45413</v>
      </c>
      <c r="C326" s="221">
        <f>VLOOKUP(B326,[2]Indices!$D:$Q,3,)/1000</f>
        <v>79.571888342601397</v>
      </c>
      <c r="D326" s="221">
        <f>VLOOKUP(B326,[2]Indices!$D:$Q,14,)/1000</f>
        <v>94.661389583977851</v>
      </c>
      <c r="E326" s="221">
        <f t="shared" si="20"/>
        <v>79.571888342601397</v>
      </c>
      <c r="F326" s="188">
        <f t="shared" si="21"/>
        <v>600</v>
      </c>
      <c r="G326" t="str">
        <f t="shared" si="22"/>
        <v/>
      </c>
      <c r="H326" s="188" t="str">
        <f t="shared" si="23"/>
        <v/>
      </c>
      <c r="I326" s="189"/>
    </row>
    <row r="327" spans="1:9">
      <c r="A327" s="187">
        <v>275</v>
      </c>
      <c r="B327" s="222">
        <f>VLOOKUP(DATE(YEAR(Dat_01!B$2)-2,MONTH(Dat_01!B$2),1)+A327,[2]Indices!$D:$D,1,)</f>
        <v>45414</v>
      </c>
      <c r="C327" s="221">
        <f>VLOOKUP(B327,[2]Indices!$D:$Q,3,)/1000</f>
        <v>89.119704002601381</v>
      </c>
      <c r="D327" s="221">
        <f>VLOOKUP(B327,[2]Indices!$D:$Q,14,)/1000</f>
        <v>94.661389583977851</v>
      </c>
      <c r="E327" s="221">
        <f t="shared" si="20"/>
        <v>89.119704002601381</v>
      </c>
      <c r="F327" s="188" t="str">
        <f t="shared" si="21"/>
        <v/>
      </c>
      <c r="G327" t="str">
        <f t="shared" si="22"/>
        <v/>
      </c>
      <c r="H327" s="188" t="str">
        <f t="shared" si="23"/>
        <v/>
      </c>
      <c r="I327" s="189"/>
    </row>
    <row r="328" spans="1:9">
      <c r="A328" s="187">
        <v>276</v>
      </c>
      <c r="B328" s="222">
        <f>VLOOKUP(DATE(YEAR(Dat_01!B$2)-2,MONTH(Dat_01!B$2),1)+A328,[2]Indices!$D:$D,1,)</f>
        <v>45415</v>
      </c>
      <c r="C328" s="221">
        <f>VLOOKUP(B328,[2]Indices!$D:$Q,3,)/1000</f>
        <v>103.91496643460138</v>
      </c>
      <c r="D328" s="221">
        <f>VLOOKUP(B328,[2]Indices!$D:$Q,14,)/1000</f>
        <v>94.661389583977851</v>
      </c>
      <c r="E328" s="221">
        <f t="shared" si="20"/>
        <v>94.661389583977851</v>
      </c>
      <c r="F328" s="188" t="str">
        <f t="shared" si="21"/>
        <v/>
      </c>
      <c r="G328" t="str">
        <f t="shared" si="22"/>
        <v/>
      </c>
      <c r="H328" s="188" t="str">
        <f t="shared" si="23"/>
        <v/>
      </c>
      <c r="I328" s="189"/>
    </row>
    <row r="329" spans="1:9">
      <c r="A329" s="187">
        <v>277</v>
      </c>
      <c r="B329" s="222">
        <f>VLOOKUP(DATE(YEAR(Dat_01!B$2)-2,MONTH(Dat_01!B$2),1)+A329,[2]Indices!$D:$D,1,)</f>
        <v>45416</v>
      </c>
      <c r="C329" s="221">
        <f>VLOOKUP(B329,[2]Indices!$D:$Q,3,)/1000</f>
        <v>105.90095924659767</v>
      </c>
      <c r="D329" s="221">
        <f>VLOOKUP(B329,[2]Indices!$D:$Q,14,)/1000</f>
        <v>94.661389583977851</v>
      </c>
      <c r="E329" s="221">
        <f t="shared" si="20"/>
        <v>94.661389583977851</v>
      </c>
      <c r="F329" s="188" t="str">
        <f t="shared" si="21"/>
        <v/>
      </c>
      <c r="G329" t="str">
        <f t="shared" si="22"/>
        <v/>
      </c>
      <c r="H329" s="188" t="str">
        <f t="shared" si="23"/>
        <v/>
      </c>
      <c r="I329" s="189"/>
    </row>
    <row r="330" spans="1:9">
      <c r="A330" s="187">
        <v>278</v>
      </c>
      <c r="B330" s="222">
        <f>VLOOKUP(DATE(YEAR(Dat_01!B$2)-2,MONTH(Dat_01!B$2),1)+A330,[2]Indices!$D:$D,1,)</f>
        <v>45417</v>
      </c>
      <c r="C330" s="221">
        <f>VLOOKUP(B330,[2]Indices!$D:$Q,3,)/1000</f>
        <v>104.83254937960325</v>
      </c>
      <c r="D330" s="221">
        <f>VLOOKUP(B330,[2]Indices!$D:$Q,14,)/1000</f>
        <v>94.661389583977851</v>
      </c>
      <c r="E330" s="221">
        <f t="shared" si="20"/>
        <v>94.661389583977851</v>
      </c>
      <c r="F330" s="188" t="str">
        <f t="shared" si="21"/>
        <v/>
      </c>
      <c r="G330" t="str">
        <f t="shared" si="22"/>
        <v/>
      </c>
      <c r="H330" s="188" t="str">
        <f t="shared" si="23"/>
        <v/>
      </c>
      <c r="I330" s="189"/>
    </row>
    <row r="331" spans="1:9">
      <c r="A331" s="187">
        <v>279</v>
      </c>
      <c r="B331" s="222">
        <f>VLOOKUP(DATE(YEAR(Dat_01!B$2)-2,MONTH(Dat_01!B$2),1)+A331,[2]Indices!$D:$D,1,)</f>
        <v>45418</v>
      </c>
      <c r="C331" s="221">
        <f>VLOOKUP(B331,[2]Indices!$D:$Q,3,)/1000</f>
        <v>137.12204992159764</v>
      </c>
      <c r="D331" s="221">
        <f>VLOOKUP(B331,[2]Indices!$D:$Q,14,)/1000</f>
        <v>94.661389583977851</v>
      </c>
      <c r="E331" s="221">
        <f t="shared" si="20"/>
        <v>94.661389583977851</v>
      </c>
      <c r="F331" s="188" t="str">
        <f t="shared" si="21"/>
        <v/>
      </c>
      <c r="G331" t="str">
        <f t="shared" si="22"/>
        <v/>
      </c>
      <c r="H331" s="188" t="str">
        <f t="shared" si="23"/>
        <v/>
      </c>
      <c r="I331" s="189"/>
    </row>
    <row r="332" spans="1:9">
      <c r="A332" s="187">
        <v>280</v>
      </c>
      <c r="B332" s="222">
        <f>VLOOKUP(DATE(YEAR(Dat_01!B$2)-2,MONTH(Dat_01!B$2),1)+A332,[2]Indices!$D:$D,1,)</f>
        <v>45419</v>
      </c>
      <c r="C332" s="221">
        <f>VLOOKUP(B332,[2]Indices!$D:$Q,3,)/1000</f>
        <v>114.43662242259953</v>
      </c>
      <c r="D332" s="221">
        <f>VLOOKUP(B332,[2]Indices!$D:$Q,14,)/1000</f>
        <v>94.661389583977851</v>
      </c>
      <c r="E332" s="221">
        <f t="shared" si="20"/>
        <v>94.661389583977851</v>
      </c>
      <c r="F332" s="188" t="str">
        <f t="shared" si="21"/>
        <v/>
      </c>
      <c r="G332" t="str">
        <f t="shared" si="22"/>
        <v/>
      </c>
      <c r="H332" s="188" t="str">
        <f t="shared" si="23"/>
        <v/>
      </c>
      <c r="I332" s="189"/>
    </row>
    <row r="333" spans="1:9">
      <c r="A333" s="187">
        <v>281</v>
      </c>
      <c r="B333" s="222">
        <f>VLOOKUP(DATE(YEAR(Dat_01!B$2)-2,MONTH(Dat_01!B$2),1)+A333,[2]Indices!$D:$D,1,)</f>
        <v>45420</v>
      </c>
      <c r="C333" s="221">
        <f>VLOOKUP(B333,[2]Indices!$D:$Q,3,)/1000</f>
        <v>95.868914238072179</v>
      </c>
      <c r="D333" s="221">
        <f>VLOOKUP(B333,[2]Indices!$D:$Q,14,)/1000</f>
        <v>94.661389583977851</v>
      </c>
      <c r="E333" s="221">
        <f t="shared" si="20"/>
        <v>94.661389583977851</v>
      </c>
      <c r="F333" s="188" t="str">
        <f t="shared" si="21"/>
        <v/>
      </c>
      <c r="G333" t="str">
        <f t="shared" si="22"/>
        <v/>
      </c>
      <c r="H333" s="188" t="str">
        <f t="shared" si="23"/>
        <v/>
      </c>
      <c r="I333" s="189"/>
    </row>
    <row r="334" spans="1:9">
      <c r="A334" s="187">
        <v>282</v>
      </c>
      <c r="B334" s="222">
        <f>VLOOKUP(DATE(YEAR(Dat_01!B$2)-2,MONTH(Dat_01!B$2),1)+A334,[2]Indices!$D:$D,1,)</f>
        <v>45421</v>
      </c>
      <c r="C334" s="221">
        <f>VLOOKUP(B334,[2]Indices!$D:$Q,3,)/1000</f>
        <v>109.52223605407217</v>
      </c>
      <c r="D334" s="221">
        <f>VLOOKUP(B334,[2]Indices!$D:$Q,14,)/1000</f>
        <v>94.661389583977851</v>
      </c>
      <c r="E334" s="221">
        <f t="shared" si="20"/>
        <v>94.661389583977851</v>
      </c>
      <c r="F334" s="188" t="str">
        <f t="shared" si="21"/>
        <v/>
      </c>
      <c r="G334" t="str">
        <f t="shared" si="22"/>
        <v/>
      </c>
      <c r="H334" s="188" t="str">
        <f t="shared" si="23"/>
        <v/>
      </c>
      <c r="I334" s="189"/>
    </row>
    <row r="335" spans="1:9">
      <c r="A335" s="187">
        <v>283</v>
      </c>
      <c r="B335" s="222">
        <f>VLOOKUP(DATE(YEAR(Dat_01!B$2)-2,MONTH(Dat_01!B$2),1)+A335,[2]Indices!$D:$D,1,)</f>
        <v>45422</v>
      </c>
      <c r="C335" s="221">
        <f>VLOOKUP(B335,[2]Indices!$D:$Q,3,)/1000</f>
        <v>109.76794713007031</v>
      </c>
      <c r="D335" s="221">
        <f>VLOOKUP(B335,[2]Indices!$D:$Q,14,)/1000</f>
        <v>94.661389583977851</v>
      </c>
      <c r="E335" s="221">
        <f t="shared" si="20"/>
        <v>94.661389583977851</v>
      </c>
      <c r="F335" s="188" t="str">
        <f t="shared" si="21"/>
        <v/>
      </c>
      <c r="G335" t="str">
        <f t="shared" si="22"/>
        <v/>
      </c>
      <c r="H335" s="188" t="str">
        <f t="shared" si="23"/>
        <v/>
      </c>
      <c r="I335" s="189"/>
    </row>
    <row r="336" spans="1:9">
      <c r="A336" s="187">
        <v>284</v>
      </c>
      <c r="B336" s="222">
        <f>VLOOKUP(DATE(YEAR(Dat_01!B$2)-2,MONTH(Dat_01!B$2),1)+A336,[2]Indices!$D:$D,1,)</f>
        <v>45423</v>
      </c>
      <c r="C336" s="221">
        <f>VLOOKUP(B336,[2]Indices!$D:$Q,3,)/1000</f>
        <v>87.082563798072187</v>
      </c>
      <c r="D336" s="221">
        <f>VLOOKUP(B336,[2]Indices!$D:$Q,14,)/1000</f>
        <v>94.661389583977851</v>
      </c>
      <c r="E336" s="221">
        <f t="shared" si="20"/>
        <v>87.082563798072187</v>
      </c>
      <c r="F336" s="188" t="str">
        <f t="shared" si="21"/>
        <v/>
      </c>
      <c r="G336" t="str">
        <f t="shared" si="22"/>
        <v/>
      </c>
      <c r="H336" s="188" t="str">
        <f t="shared" si="23"/>
        <v/>
      </c>
      <c r="I336" s="189"/>
    </row>
    <row r="337" spans="1:9">
      <c r="A337" s="187">
        <v>285</v>
      </c>
      <c r="B337" s="222">
        <f>VLOOKUP(DATE(YEAR(Dat_01!B$2)-2,MONTH(Dat_01!B$2),1)+A337,[2]Indices!$D:$D,1,)</f>
        <v>45424</v>
      </c>
      <c r="C337" s="221">
        <f>VLOOKUP(B337,[2]Indices!$D:$Q,3,)/1000</f>
        <v>92.097228806070319</v>
      </c>
      <c r="D337" s="221">
        <f>VLOOKUP(B337,[2]Indices!$D:$Q,14,)/1000</f>
        <v>94.661389583977851</v>
      </c>
      <c r="E337" s="221">
        <f t="shared" si="20"/>
        <v>92.097228806070319</v>
      </c>
      <c r="F337" s="188" t="str">
        <f t="shared" si="21"/>
        <v/>
      </c>
      <c r="G337" t="str">
        <f t="shared" si="22"/>
        <v/>
      </c>
      <c r="H337" s="188" t="str">
        <f t="shared" si="23"/>
        <v/>
      </c>
      <c r="I337" s="189"/>
    </row>
    <row r="338" spans="1:9">
      <c r="A338" s="187">
        <v>286</v>
      </c>
      <c r="B338" s="222">
        <f>VLOOKUP(DATE(YEAR(Dat_01!B$2)-2,MONTH(Dat_01!B$2),1)+A338,[2]Indices!$D:$D,1,)</f>
        <v>45425</v>
      </c>
      <c r="C338" s="221">
        <f>VLOOKUP(B338,[2]Indices!$D:$Q,3,)/1000</f>
        <v>98.382952402070316</v>
      </c>
      <c r="D338" s="221">
        <f>VLOOKUP(B338,[2]Indices!$D:$Q,14,)/1000</f>
        <v>94.661389583977851</v>
      </c>
      <c r="E338" s="221">
        <f t="shared" si="20"/>
        <v>94.661389583977851</v>
      </c>
      <c r="F338" s="188" t="str">
        <f t="shared" si="21"/>
        <v/>
      </c>
      <c r="G338" t="str">
        <f t="shared" si="22"/>
        <v/>
      </c>
      <c r="H338" s="188" t="str">
        <f t="shared" si="23"/>
        <v/>
      </c>
      <c r="I338" s="189"/>
    </row>
    <row r="339" spans="1:9">
      <c r="A339" s="187">
        <v>287</v>
      </c>
      <c r="B339" s="222">
        <f>VLOOKUP(DATE(YEAR(Dat_01!B$2)-2,MONTH(Dat_01!B$2),1)+A339,[2]Indices!$D:$D,1,)</f>
        <v>45426</v>
      </c>
      <c r="C339" s="221">
        <f>VLOOKUP(B339,[2]Indices!$D:$Q,3,)/1000</f>
        <v>86.890977494070313</v>
      </c>
      <c r="D339" s="221">
        <f>VLOOKUP(B339,[2]Indices!$D:$Q,14,)/1000</f>
        <v>94.661389583977851</v>
      </c>
      <c r="E339" s="221">
        <f t="shared" si="20"/>
        <v>86.890977494070313</v>
      </c>
      <c r="F339" s="188" t="str">
        <f t="shared" si="21"/>
        <v/>
      </c>
      <c r="G339" t="str">
        <f t="shared" si="22"/>
        <v/>
      </c>
      <c r="H339" s="188" t="str">
        <f t="shared" si="23"/>
        <v/>
      </c>
      <c r="I339" s="189"/>
    </row>
    <row r="340" spans="1:9">
      <c r="A340" s="187">
        <v>288</v>
      </c>
      <c r="B340" s="222">
        <f>VLOOKUP(DATE(YEAR(Dat_01!B$2)-2,MONTH(Dat_01!B$2),1)+A340,[2]Indices!$D:$D,1,)</f>
        <v>45427</v>
      </c>
      <c r="C340" s="221">
        <f>VLOOKUP(B340,[2]Indices!$D:$Q,3,)/1000</f>
        <v>104.96816724701439</v>
      </c>
      <c r="D340" s="221">
        <f>VLOOKUP(B340,[2]Indices!$D:$Q,14,)/1000</f>
        <v>94.661389583977851</v>
      </c>
      <c r="E340" s="221">
        <f t="shared" si="20"/>
        <v>94.661389583977851</v>
      </c>
      <c r="F340" s="188" t="str">
        <f t="shared" si="21"/>
        <v/>
      </c>
      <c r="G340" t="str">
        <f t="shared" si="22"/>
        <v/>
      </c>
      <c r="H340" s="188" t="str">
        <f t="shared" si="23"/>
        <v>M</v>
      </c>
      <c r="I340" s="189">
        <f>IF(DAY(B340)=15,D340,"")</f>
        <v>94.661389583977851</v>
      </c>
    </row>
    <row r="341" spans="1:9">
      <c r="A341" s="187">
        <v>289</v>
      </c>
      <c r="B341" s="222">
        <f>VLOOKUP(DATE(YEAR(Dat_01!B$2)-2,MONTH(Dat_01!B$2),1)+A341,[2]Indices!$D:$D,1,)</f>
        <v>45428</v>
      </c>
      <c r="C341" s="221">
        <f>VLOOKUP(B341,[2]Indices!$D:$Q,3,)/1000</f>
        <v>120.74001667101626</v>
      </c>
      <c r="D341" s="221">
        <f>VLOOKUP(B341,[2]Indices!$D:$Q,14,)/1000</f>
        <v>94.661389583977851</v>
      </c>
      <c r="E341" s="221">
        <f t="shared" si="20"/>
        <v>94.661389583977851</v>
      </c>
      <c r="F341" s="188" t="str">
        <f t="shared" si="21"/>
        <v/>
      </c>
      <c r="G341" t="str">
        <f t="shared" si="22"/>
        <v/>
      </c>
      <c r="H341" s="188" t="str">
        <f>IF(DAY(B341)=15,IF(MONTH(B341)=1,"E",IF(MONTH(B341)=2,"F",IF(MONTH(B341)=3,"M",IF(MONTH(B341)=4,"A",IF(MONTH(B341)=5,"M",IF(MONTH(B341)=6,"J",IF(MONTH(B341)=7,"J",IF(MONTH(B341)=8,"A",IF(MONTH(B341)=9,"S",IF(MONTH(B341)=10,"O",IF(MONTH(B341)=11,"N",IF(MONTH(B341)=12,"D","")))))))))))),"")</f>
        <v/>
      </c>
      <c r="I341" s="189"/>
    </row>
    <row r="342" spans="1:9">
      <c r="A342" s="187">
        <v>290</v>
      </c>
      <c r="B342" s="222">
        <f>VLOOKUP(DATE(YEAR(Dat_01!B$2)-2,MONTH(Dat_01!B$2),1)+A342,[2]Indices!$D:$D,1,)</f>
        <v>45429</v>
      </c>
      <c r="C342" s="221">
        <f>VLOOKUP(B342,[2]Indices!$D:$Q,3,)/1000</f>
        <v>147.09440886701253</v>
      </c>
      <c r="D342" s="221">
        <f>VLOOKUP(B342,[2]Indices!$D:$Q,14,)/1000</f>
        <v>94.661389583977851</v>
      </c>
      <c r="E342" s="221">
        <f t="shared" si="20"/>
        <v>94.661389583977851</v>
      </c>
      <c r="F342" s="188" t="str">
        <f t="shared" si="21"/>
        <v/>
      </c>
      <c r="G342" t="str">
        <f t="shared" si="22"/>
        <v/>
      </c>
      <c r="H342" s="188" t="str">
        <f>IF(DAY(B342)=15,IF(MONTH(B342)=1,"E",IF(MONTH(B342)=2,"F",IF(MONTH(B342)=3,"M",IF(MONTH(B342)=4,"A",IF(MONTH(B342)=5,"M",IF(MONTH(B342)=6,"J",IF(MONTH(B342)=7,"J",IF(MONTH(B342)=8,"A",IF(MONTH(B342)=9,"S",IF(MONTH(B342)=10,"O",IF(MONTH(B342)=11,"N",IF(MONTH(B342)=12,"D","")))))))))))),"")</f>
        <v/>
      </c>
      <c r="I342" s="189"/>
    </row>
    <row r="343" spans="1:9">
      <c r="A343" s="187">
        <v>291</v>
      </c>
      <c r="B343" s="222">
        <f>VLOOKUP(DATE(YEAR(Dat_01!B$2)-2,MONTH(Dat_01!B$2),1)+A343,[2]Indices!$D:$D,1,)</f>
        <v>45430</v>
      </c>
      <c r="C343" s="221">
        <f>VLOOKUP(B343,[2]Indices!$D:$Q,3,)/1000</f>
        <v>102.0620866310144</v>
      </c>
      <c r="D343" s="221">
        <f>VLOOKUP(B343,[2]Indices!$D:$Q,14,)/1000</f>
        <v>94.661389583977851</v>
      </c>
      <c r="E343" s="221">
        <f t="shared" si="20"/>
        <v>94.661389583977851</v>
      </c>
      <c r="F343" s="188" t="str">
        <f t="shared" si="21"/>
        <v/>
      </c>
      <c r="G343" t="str">
        <f t="shared" si="22"/>
        <v/>
      </c>
      <c r="H343" s="188" t="str">
        <f t="shared" si="23"/>
        <v/>
      </c>
      <c r="I343" s="189"/>
    </row>
    <row r="344" spans="1:9">
      <c r="A344" s="187">
        <v>292</v>
      </c>
      <c r="B344" s="222">
        <f>VLOOKUP(DATE(YEAR(Dat_01!B$2)-2,MONTH(Dat_01!B$2),1)+A344,[2]Indices!$D:$D,1,)</f>
        <v>45431</v>
      </c>
      <c r="C344" s="221">
        <f>VLOOKUP(B344,[2]Indices!$D:$Q,3,)/1000</f>
        <v>91.921238147018116</v>
      </c>
      <c r="D344" s="221">
        <f>VLOOKUP(B344,[2]Indices!$D:$Q,14,)/1000</f>
        <v>94.661389583977851</v>
      </c>
      <c r="E344" s="221">
        <f t="shared" si="20"/>
        <v>91.921238147018116</v>
      </c>
      <c r="F344" s="188" t="str">
        <f t="shared" si="21"/>
        <v/>
      </c>
      <c r="G344" t="str">
        <f t="shared" si="22"/>
        <v/>
      </c>
      <c r="H344" s="188" t="str">
        <f t="shared" si="23"/>
        <v/>
      </c>
      <c r="I344" s="189"/>
    </row>
    <row r="345" spans="1:9">
      <c r="A345" s="187">
        <v>293</v>
      </c>
      <c r="B345" s="222">
        <f>VLOOKUP(DATE(YEAR(Dat_01!B$2)-2,MONTH(Dat_01!B$2),1)+A345,[2]Indices!$D:$D,1,)</f>
        <v>45432</v>
      </c>
      <c r="C345" s="221">
        <f>VLOOKUP(B345,[2]Indices!$D:$Q,3,)/1000</f>
        <v>105.46814395901252</v>
      </c>
      <c r="D345" s="221">
        <f>VLOOKUP(B345,[2]Indices!$D:$Q,14,)/1000</f>
        <v>94.661389583977851</v>
      </c>
      <c r="E345" s="221">
        <f t="shared" si="20"/>
        <v>94.661389583977851</v>
      </c>
      <c r="F345" s="188" t="str">
        <f t="shared" si="21"/>
        <v/>
      </c>
      <c r="G345" t="str">
        <f t="shared" si="22"/>
        <v/>
      </c>
      <c r="H345" s="188" t="str">
        <f t="shared" si="23"/>
        <v/>
      </c>
      <c r="I345" s="189"/>
    </row>
    <row r="346" spans="1:9">
      <c r="A346" s="187">
        <v>294</v>
      </c>
      <c r="B346" s="222">
        <f>VLOOKUP(DATE(YEAR(Dat_01!B$2)-2,MONTH(Dat_01!B$2),1)+A346,[2]Indices!$D:$D,1,)</f>
        <v>45433</v>
      </c>
      <c r="C346" s="221">
        <f>VLOOKUP(B346,[2]Indices!$D:$Q,3,)/1000</f>
        <v>118.7190386380144</v>
      </c>
      <c r="D346" s="221">
        <f>VLOOKUP(B346,[2]Indices!$D:$Q,14,)/1000</f>
        <v>94.661389583977851</v>
      </c>
      <c r="E346" s="221">
        <f t="shared" si="20"/>
        <v>94.661389583977851</v>
      </c>
      <c r="F346" s="188" t="str">
        <f t="shared" si="21"/>
        <v/>
      </c>
      <c r="G346" t="str">
        <f t="shared" si="22"/>
        <v/>
      </c>
      <c r="H346" s="188" t="str">
        <f t="shared" si="23"/>
        <v/>
      </c>
      <c r="I346" s="189"/>
    </row>
    <row r="347" spans="1:9">
      <c r="A347" s="187">
        <v>295</v>
      </c>
      <c r="B347" s="222">
        <f>VLOOKUP(DATE(YEAR(Dat_01!B$2)-2,MONTH(Dat_01!B$2),1)+A347,[2]Indices!$D:$D,1,)</f>
        <v>45434</v>
      </c>
      <c r="C347" s="221">
        <f>VLOOKUP(B347,[2]Indices!$D:$Q,3,)/1000</f>
        <v>113.49101006372031</v>
      </c>
      <c r="D347" s="221">
        <f>VLOOKUP(B347,[2]Indices!$D:$Q,14,)/1000</f>
        <v>94.661389583977851</v>
      </c>
      <c r="E347" s="221">
        <f t="shared" si="20"/>
        <v>94.661389583977851</v>
      </c>
      <c r="F347" s="188" t="str">
        <f t="shared" si="21"/>
        <v/>
      </c>
      <c r="G347" t="str">
        <f t="shared" si="22"/>
        <v/>
      </c>
      <c r="H347" s="188" t="str">
        <f t="shared" si="23"/>
        <v/>
      </c>
      <c r="I347" s="189"/>
    </row>
    <row r="348" spans="1:9">
      <c r="A348" s="187">
        <v>296</v>
      </c>
      <c r="B348" s="222">
        <f>VLOOKUP(DATE(YEAR(Dat_01!B$2)-2,MONTH(Dat_01!B$2),1)+A348,[2]Indices!$D:$D,1,)</f>
        <v>45435</v>
      </c>
      <c r="C348" s="221">
        <f>VLOOKUP(B348,[2]Indices!$D:$Q,3,)/1000</f>
        <v>118.66739578072031</v>
      </c>
      <c r="D348" s="221">
        <f>VLOOKUP(B348,[2]Indices!$D:$Q,14,)/1000</f>
        <v>94.661389583977851</v>
      </c>
      <c r="E348" s="221">
        <f t="shared" si="20"/>
        <v>94.661389583977851</v>
      </c>
      <c r="F348" s="188" t="str">
        <f t="shared" si="21"/>
        <v/>
      </c>
      <c r="G348" t="str">
        <f t="shared" si="22"/>
        <v/>
      </c>
      <c r="H348" s="188" t="str">
        <f t="shared" si="23"/>
        <v/>
      </c>
      <c r="I348" s="189"/>
    </row>
    <row r="349" spans="1:9">
      <c r="A349" s="187">
        <v>297</v>
      </c>
      <c r="B349" s="222">
        <f>VLOOKUP(DATE(YEAR(Dat_01!B$2)-2,MONTH(Dat_01!B$2),1)+A349,[2]Indices!$D:$D,1,)</f>
        <v>45436</v>
      </c>
      <c r="C349" s="221">
        <f>VLOOKUP(B349,[2]Indices!$D:$Q,3,)/1000</f>
        <v>113.69286175571845</v>
      </c>
      <c r="D349" s="221">
        <f>VLOOKUP(B349,[2]Indices!$D:$Q,14,)/1000</f>
        <v>94.661389583977851</v>
      </c>
      <c r="E349" s="221">
        <f t="shared" si="20"/>
        <v>94.661389583977851</v>
      </c>
      <c r="F349" s="188" t="str">
        <f t="shared" si="21"/>
        <v/>
      </c>
      <c r="G349" t="str">
        <f t="shared" si="22"/>
        <v/>
      </c>
      <c r="H349" s="188" t="str">
        <f t="shared" si="23"/>
        <v/>
      </c>
      <c r="I349" s="189"/>
    </row>
    <row r="350" spans="1:9">
      <c r="A350" s="187">
        <v>298</v>
      </c>
      <c r="B350" s="222">
        <f>VLOOKUP(DATE(YEAR(Dat_01!B$2)-2,MONTH(Dat_01!B$2),1)+A350,[2]Indices!$D:$D,1,)</f>
        <v>45437</v>
      </c>
      <c r="C350" s="221">
        <f>VLOOKUP(B350,[2]Indices!$D:$Q,3,)/1000</f>
        <v>98.955515526716582</v>
      </c>
      <c r="D350" s="221">
        <f>VLOOKUP(B350,[2]Indices!$D:$Q,14,)/1000</f>
        <v>94.661389583977851</v>
      </c>
      <c r="E350" s="221">
        <f t="shared" si="20"/>
        <v>94.661389583977851</v>
      </c>
      <c r="F350" s="188" t="str">
        <f t="shared" si="21"/>
        <v/>
      </c>
      <c r="G350" t="str">
        <f t="shared" si="22"/>
        <v/>
      </c>
      <c r="H350" s="188" t="str">
        <f t="shared" si="23"/>
        <v/>
      </c>
      <c r="I350" s="189"/>
    </row>
    <row r="351" spans="1:9">
      <c r="A351" s="187">
        <v>299</v>
      </c>
      <c r="B351" s="222">
        <f>VLOOKUP(DATE(YEAR(Dat_01!B$2)-2,MONTH(Dat_01!B$2),1)+A351,[2]Indices!$D:$D,1,)</f>
        <v>45438</v>
      </c>
      <c r="C351" s="221">
        <f>VLOOKUP(B351,[2]Indices!$D:$Q,3,)/1000</f>
        <v>91.834740247716596</v>
      </c>
      <c r="D351" s="221">
        <f>VLOOKUP(B351,[2]Indices!$D:$Q,14,)/1000</f>
        <v>94.661389583977851</v>
      </c>
      <c r="E351" s="221">
        <f t="shared" si="20"/>
        <v>91.834740247716596</v>
      </c>
      <c r="F351" s="188" t="str">
        <f t="shared" si="21"/>
        <v/>
      </c>
      <c r="G351" t="str">
        <f t="shared" si="22"/>
        <v/>
      </c>
      <c r="H351" s="188" t="str">
        <f t="shared" si="23"/>
        <v/>
      </c>
      <c r="I351" s="189"/>
    </row>
    <row r="352" spans="1:9">
      <c r="A352" s="187">
        <v>300</v>
      </c>
      <c r="B352" s="222">
        <f>VLOOKUP(DATE(YEAR(Dat_01!B$2)-2,MONTH(Dat_01!B$2),1)+A352,[2]Indices!$D:$D,1,)</f>
        <v>45439</v>
      </c>
      <c r="C352" s="221">
        <f>VLOOKUP(B352,[2]Indices!$D:$Q,3,)/1000</f>
        <v>100.30185118772404</v>
      </c>
      <c r="D352" s="221">
        <f>VLOOKUP(B352,[2]Indices!$D:$Q,14,)/1000</f>
        <v>94.661389583977851</v>
      </c>
      <c r="E352" s="221">
        <f t="shared" si="20"/>
        <v>94.661389583977851</v>
      </c>
      <c r="F352" s="188" t="str">
        <f t="shared" si="21"/>
        <v/>
      </c>
      <c r="G352" t="str">
        <f t="shared" si="22"/>
        <v/>
      </c>
      <c r="H352" s="188" t="str">
        <f t="shared" si="23"/>
        <v/>
      </c>
      <c r="I352" s="189"/>
    </row>
    <row r="353" spans="1:9">
      <c r="A353" s="187">
        <v>301</v>
      </c>
      <c r="B353" s="222">
        <f>VLOOKUP(DATE(YEAR(Dat_01!B$2)-2,MONTH(Dat_01!B$2),1)+A353,[2]Indices!$D:$D,1,)</f>
        <v>45440</v>
      </c>
      <c r="C353" s="221">
        <f>VLOOKUP(B353,[2]Indices!$D:$Q,3,)/1000</f>
        <v>110.34457240771658</v>
      </c>
      <c r="D353" s="221">
        <f>VLOOKUP(B353,[2]Indices!$D:$Q,14,)/1000</f>
        <v>94.661389583977851</v>
      </c>
      <c r="E353" s="221">
        <f t="shared" si="20"/>
        <v>94.661389583977851</v>
      </c>
      <c r="F353" s="188" t="str">
        <f t="shared" si="21"/>
        <v/>
      </c>
      <c r="G353" t="str">
        <f t="shared" si="22"/>
        <v/>
      </c>
      <c r="H353" s="188" t="str">
        <f t="shared" si="23"/>
        <v/>
      </c>
      <c r="I353" s="189"/>
    </row>
    <row r="354" spans="1:9">
      <c r="A354" s="187">
        <v>302</v>
      </c>
      <c r="B354" s="222">
        <f>VLOOKUP(DATE(YEAR(Dat_01!B$2)-2,MONTH(Dat_01!B$2),1)+A354,[2]Indices!$D:$D,1,)</f>
        <v>45441</v>
      </c>
      <c r="C354" s="221">
        <f>VLOOKUP(B354,[2]Indices!$D:$Q,3,)/1000</f>
        <v>92.284333513554529</v>
      </c>
      <c r="D354" s="221">
        <f>VLOOKUP(B354,[2]Indices!$D:$Q,14,)/1000</f>
        <v>94.661389583977851</v>
      </c>
      <c r="E354" s="221">
        <f t="shared" si="20"/>
        <v>92.284333513554529</v>
      </c>
      <c r="F354" s="188" t="str">
        <f t="shared" si="21"/>
        <v/>
      </c>
      <c r="G354" t="str">
        <f t="shared" si="22"/>
        <v/>
      </c>
      <c r="H354" s="188" t="str">
        <f t="shared" si="23"/>
        <v/>
      </c>
      <c r="I354" s="189"/>
    </row>
    <row r="355" spans="1:9">
      <c r="A355" s="187">
        <v>303</v>
      </c>
      <c r="B355" s="222">
        <f>VLOOKUP(DATE(YEAR(Dat_01!B$2)-2,MONTH(Dat_01!B$2),1)+A355,[2]Indices!$D:$D,1,)</f>
        <v>45442</v>
      </c>
      <c r="C355" s="221">
        <f>VLOOKUP(B355,[2]Indices!$D:$Q,3,)/1000</f>
        <v>78.878956994548943</v>
      </c>
      <c r="D355" s="221">
        <f>VLOOKUP(B355,[2]Indices!$D:$Q,14,)/1000</f>
        <v>94.661389583977851</v>
      </c>
      <c r="E355" s="221">
        <f t="shared" si="20"/>
        <v>78.878956994548943</v>
      </c>
      <c r="F355" s="188" t="str">
        <f t="shared" si="21"/>
        <v/>
      </c>
      <c r="G355" t="str">
        <f t="shared" si="22"/>
        <v/>
      </c>
      <c r="H355" s="188" t="str">
        <f t="shared" si="23"/>
        <v/>
      </c>
      <c r="I355" s="189"/>
    </row>
    <row r="356" spans="1:9">
      <c r="A356" s="187">
        <v>304</v>
      </c>
      <c r="B356" s="222">
        <f>VLOOKUP(DATE(YEAR(Dat_01!B$2)-2,MONTH(Dat_01!B$2),1)+A356,[2]Indices!$D:$D,1,)</f>
        <v>45443</v>
      </c>
      <c r="C356" s="221">
        <f>VLOOKUP(B356,[2]Indices!$D:$Q,3,)/1000</f>
        <v>65.694582402552669</v>
      </c>
      <c r="D356" s="221">
        <f>VLOOKUP(B356,[2]Indices!$D:$Q,14,)/1000</f>
        <v>94.661389583977851</v>
      </c>
      <c r="E356" s="221">
        <f t="shared" si="20"/>
        <v>65.694582402552669</v>
      </c>
      <c r="F356" s="188" t="str">
        <f t="shared" si="21"/>
        <v/>
      </c>
      <c r="G356" t="str">
        <f t="shared" si="22"/>
        <v/>
      </c>
      <c r="H356" s="188" t="str">
        <f t="shared" si="23"/>
        <v/>
      </c>
      <c r="I356" s="189"/>
    </row>
    <row r="357" spans="1:9">
      <c r="A357" s="187">
        <v>305</v>
      </c>
      <c r="B357" s="222">
        <f>VLOOKUP(DATE(YEAR(Dat_01!B$2)-2,MONTH(Dat_01!B$2),1)+A357,[2]Indices!$D:$D,1,)</f>
        <v>45444</v>
      </c>
      <c r="C357" s="221">
        <f>VLOOKUP(B357,[2]Indices!$D:$Q,3,)/1000</f>
        <v>40.377900895550802</v>
      </c>
      <c r="D357" s="221">
        <f>VLOOKUP(B357,[2]Indices!$D:$Q,14,)/1000</f>
        <v>62.145020957620687</v>
      </c>
      <c r="E357" s="221">
        <f t="shared" si="20"/>
        <v>40.377900895550802</v>
      </c>
      <c r="F357" s="188">
        <f t="shared" si="21"/>
        <v>600</v>
      </c>
      <c r="G357" t="str">
        <f t="shared" si="22"/>
        <v/>
      </c>
      <c r="H357" s="188" t="str">
        <f t="shared" si="23"/>
        <v/>
      </c>
      <c r="I357" s="189"/>
    </row>
    <row r="358" spans="1:9">
      <c r="A358" s="187">
        <v>306</v>
      </c>
      <c r="B358" s="222">
        <f>VLOOKUP(DATE(YEAR(Dat_01!B$2)-2,MONTH(Dat_01!B$2),1)+A358,[2]Indices!$D:$D,1,)</f>
        <v>45445</v>
      </c>
      <c r="C358" s="221">
        <f>VLOOKUP(B358,[2]Indices!$D:$Q,3,)/1000</f>
        <v>37.02979080555081</v>
      </c>
      <c r="D358" s="221">
        <f>VLOOKUP(B358,[2]Indices!$D:$Q,14,)/1000</f>
        <v>62.145020957620687</v>
      </c>
      <c r="E358" s="221">
        <f t="shared" si="20"/>
        <v>37.02979080555081</v>
      </c>
      <c r="F358" s="188" t="str">
        <f t="shared" si="21"/>
        <v/>
      </c>
      <c r="G358" t="str">
        <f>IF(MONTH(B358)=1,IF(DAY(B358)=1,YEAR(B358),""),"")</f>
        <v/>
      </c>
      <c r="H358" s="188" t="str">
        <f t="shared" si="23"/>
        <v/>
      </c>
      <c r="I358" s="189"/>
    </row>
    <row r="359" spans="1:9">
      <c r="A359" s="187">
        <v>307</v>
      </c>
      <c r="B359" s="222">
        <f>VLOOKUP(DATE(YEAR(Dat_01!B$2)-2,MONTH(Dat_01!B$2),1)+A359,[2]Indices!$D:$D,1,)</f>
        <v>45446</v>
      </c>
      <c r="C359" s="221">
        <f>VLOOKUP(B359,[2]Indices!$D:$Q,3,)/1000</f>
        <v>67.751569642548944</v>
      </c>
      <c r="D359" s="221">
        <f>VLOOKUP(B359,[2]Indices!$D:$Q,14,)/1000</f>
        <v>62.145020957620687</v>
      </c>
      <c r="E359" s="221">
        <f t="shared" si="20"/>
        <v>62.145020957620687</v>
      </c>
      <c r="F359" s="188" t="str">
        <f t="shared" si="21"/>
        <v/>
      </c>
      <c r="G359" t="str">
        <f t="shared" si="22"/>
        <v/>
      </c>
      <c r="H359" s="188" t="str">
        <f t="shared" si="23"/>
        <v/>
      </c>
      <c r="I359" s="189"/>
    </row>
    <row r="360" spans="1:9">
      <c r="A360" s="187">
        <v>308</v>
      </c>
      <c r="B360" s="222">
        <f>VLOOKUP(DATE(YEAR(Dat_01!B$2)-2,MONTH(Dat_01!B$2),1)+A360,[2]Indices!$D:$D,1,)</f>
        <v>45447</v>
      </c>
      <c r="C360" s="221">
        <f>VLOOKUP(B360,[2]Indices!$D:$Q,3,)/1000</f>
        <v>98.805928746552667</v>
      </c>
      <c r="D360" s="221">
        <f>VLOOKUP(B360,[2]Indices!$D:$Q,14,)/1000</f>
        <v>62.145020957620687</v>
      </c>
      <c r="E360" s="221">
        <f t="shared" si="20"/>
        <v>62.145020957620687</v>
      </c>
      <c r="F360" s="188" t="str">
        <f t="shared" si="21"/>
        <v/>
      </c>
      <c r="G360" t="str">
        <f t="shared" si="22"/>
        <v/>
      </c>
      <c r="H360" s="188" t="str">
        <f t="shared" si="23"/>
        <v/>
      </c>
      <c r="I360" s="189"/>
    </row>
    <row r="361" spans="1:9">
      <c r="A361" s="187">
        <v>309</v>
      </c>
      <c r="B361" s="222">
        <f>VLOOKUP(DATE(YEAR(Dat_01!B$2)-2,MONTH(Dat_01!B$2),1)+A361,[2]Indices!$D:$D,1,)</f>
        <v>45448</v>
      </c>
      <c r="C361" s="221">
        <f>VLOOKUP(B361,[2]Indices!$D:$Q,3,)/1000</f>
        <v>79.432074932758439</v>
      </c>
      <c r="D361" s="221">
        <f>VLOOKUP(B361,[2]Indices!$D:$Q,14,)/1000</f>
        <v>62.145020957620687</v>
      </c>
      <c r="E361" s="221">
        <f t="shared" si="20"/>
        <v>62.145020957620687</v>
      </c>
      <c r="F361" s="188" t="str">
        <f t="shared" si="21"/>
        <v/>
      </c>
      <c r="G361" t="str">
        <f t="shared" si="22"/>
        <v/>
      </c>
      <c r="H361" s="188" t="str">
        <f t="shared" si="23"/>
        <v/>
      </c>
      <c r="I361" s="189"/>
    </row>
    <row r="362" spans="1:9">
      <c r="A362" s="187">
        <v>310</v>
      </c>
      <c r="B362" s="222">
        <f>VLOOKUP(DATE(YEAR(Dat_01!B$2)-2,MONTH(Dat_01!B$2),1)+A362,[2]Indices!$D:$D,1,)</f>
        <v>45449</v>
      </c>
      <c r="C362" s="221">
        <f>VLOOKUP(B362,[2]Indices!$D:$Q,3,)/1000</f>
        <v>69.188575634758436</v>
      </c>
      <c r="D362" s="221">
        <f>VLOOKUP(B362,[2]Indices!$D:$Q,14,)/1000</f>
        <v>62.145020957620687</v>
      </c>
      <c r="E362" s="221">
        <f t="shared" si="20"/>
        <v>62.145020957620687</v>
      </c>
      <c r="F362" s="188" t="str">
        <f t="shared" si="21"/>
        <v/>
      </c>
      <c r="G362" t="str">
        <f t="shared" si="22"/>
        <v/>
      </c>
      <c r="H362" s="188" t="str">
        <f t="shared" si="23"/>
        <v/>
      </c>
      <c r="I362" s="189"/>
    </row>
    <row r="363" spans="1:9">
      <c r="A363" s="187">
        <v>311</v>
      </c>
      <c r="B363" s="222">
        <f>VLOOKUP(DATE(YEAR(Dat_01!B$2)-2,MONTH(Dat_01!B$2),1)+A363,[2]Indices!$D:$D,1,)</f>
        <v>45450</v>
      </c>
      <c r="C363" s="221">
        <f>VLOOKUP(B363,[2]Indices!$D:$Q,3,)/1000</f>
        <v>70.878695622756581</v>
      </c>
      <c r="D363" s="221">
        <f>VLOOKUP(B363,[2]Indices!$D:$Q,14,)/1000</f>
        <v>62.145020957620687</v>
      </c>
      <c r="E363" s="221">
        <f t="shared" si="20"/>
        <v>62.145020957620687</v>
      </c>
      <c r="F363" s="188" t="str">
        <f t="shared" si="21"/>
        <v/>
      </c>
      <c r="G363" t="str">
        <f t="shared" si="22"/>
        <v/>
      </c>
      <c r="H363" s="188" t="str">
        <f t="shared" si="23"/>
        <v/>
      </c>
      <c r="I363" s="189"/>
    </row>
    <row r="364" spans="1:9">
      <c r="A364" s="187">
        <v>312</v>
      </c>
      <c r="B364" s="222">
        <f>VLOOKUP(DATE(YEAR(Dat_01!B$2)-2,MONTH(Dat_01!B$2),1)+A364,[2]Indices!$D:$D,1,)</f>
        <v>45451</v>
      </c>
      <c r="C364" s="221">
        <f>VLOOKUP(B364,[2]Indices!$D:$Q,3,)/1000</f>
        <v>50.981575186758434</v>
      </c>
      <c r="D364" s="221">
        <f>VLOOKUP(B364,[2]Indices!$D:$Q,14,)/1000</f>
        <v>62.145020957620687</v>
      </c>
      <c r="E364" s="221">
        <f t="shared" si="20"/>
        <v>50.981575186758434</v>
      </c>
      <c r="F364" s="188" t="str">
        <f t="shared" si="21"/>
        <v/>
      </c>
      <c r="G364" t="str">
        <f t="shared" si="22"/>
        <v/>
      </c>
      <c r="H364" s="188" t="str">
        <f t="shared" si="23"/>
        <v/>
      </c>
      <c r="I364" s="189"/>
    </row>
    <row r="365" spans="1:9">
      <c r="A365" s="187">
        <v>313</v>
      </c>
      <c r="B365" s="222">
        <f>VLOOKUP(DATE(YEAR(Dat_01!B$2)-2,MONTH(Dat_01!B$2),1)+A365,[2]Indices!$D:$D,1,)</f>
        <v>45452</v>
      </c>
      <c r="C365" s="221">
        <f>VLOOKUP(B365,[2]Indices!$D:$Q,3,)/1000</f>
        <v>20.362609987756571</v>
      </c>
      <c r="D365" s="221">
        <f>VLOOKUP(B365,[2]Indices!$D:$Q,14,)/1000</f>
        <v>62.145020957620687</v>
      </c>
      <c r="E365" s="221">
        <f t="shared" si="20"/>
        <v>20.362609987756571</v>
      </c>
      <c r="F365" s="188" t="str">
        <f t="shared" si="21"/>
        <v/>
      </c>
      <c r="G365" t="str">
        <f t="shared" si="22"/>
        <v/>
      </c>
      <c r="H365" s="188" t="str">
        <f t="shared" si="23"/>
        <v/>
      </c>
      <c r="I365" s="189"/>
    </row>
    <row r="366" spans="1:9">
      <c r="A366" s="187">
        <v>314</v>
      </c>
      <c r="B366" s="222">
        <f>VLOOKUP(DATE(YEAR(Dat_01!B$2)-2,MONTH(Dat_01!B$2),1)+A366,[2]Indices!$D:$D,1,)</f>
        <v>45453</v>
      </c>
      <c r="C366" s="221">
        <f>VLOOKUP(B366,[2]Indices!$D:$Q,3,)/1000</f>
        <v>36.739903890758434</v>
      </c>
      <c r="D366" s="221">
        <f>VLOOKUP(B366,[2]Indices!$D:$Q,14,)/1000</f>
        <v>62.145020957620687</v>
      </c>
      <c r="E366" s="221">
        <f t="shared" si="20"/>
        <v>36.739903890758434</v>
      </c>
      <c r="F366" s="188" t="str">
        <f t="shared" si="21"/>
        <v/>
      </c>
      <c r="G366" t="str">
        <f t="shared" si="22"/>
        <v/>
      </c>
      <c r="H366" s="188" t="str">
        <f t="shared" si="23"/>
        <v/>
      </c>
      <c r="I366" s="189"/>
    </row>
    <row r="367" spans="1:9">
      <c r="A367" s="187">
        <v>315</v>
      </c>
      <c r="B367" s="222">
        <f>VLOOKUP(DATE(YEAR(Dat_01!B$2)-2,MONTH(Dat_01!B$2),1)+A367,[2]Indices!$D:$D,1,)</f>
        <v>45454</v>
      </c>
      <c r="C367" s="221">
        <f>VLOOKUP(B367,[2]Indices!$D:$Q,3,)/1000</f>
        <v>39.157048026758439</v>
      </c>
      <c r="D367" s="221">
        <f>VLOOKUP(B367,[2]Indices!$D:$Q,14,)/1000</f>
        <v>62.145020957620687</v>
      </c>
      <c r="E367" s="221">
        <f t="shared" si="20"/>
        <v>39.157048026758439</v>
      </c>
      <c r="F367" s="188" t="str">
        <f t="shared" si="21"/>
        <v/>
      </c>
      <c r="G367" t="str">
        <f t="shared" si="22"/>
        <v/>
      </c>
      <c r="H367" s="188" t="str">
        <f t="shared" si="23"/>
        <v/>
      </c>
      <c r="I367" s="189"/>
    </row>
    <row r="368" spans="1:9">
      <c r="A368" s="187">
        <v>316</v>
      </c>
      <c r="B368" s="222">
        <f>VLOOKUP(DATE(YEAR(Dat_01!B$2)-2,MONTH(Dat_01!B$2),1)+A368,[2]Indices!$D:$D,1,)</f>
        <v>45455</v>
      </c>
      <c r="C368" s="221">
        <f>VLOOKUP(B368,[2]Indices!$D:$Q,3,)/1000</f>
        <v>60.845410224167765</v>
      </c>
      <c r="D368" s="221">
        <f>VLOOKUP(B368,[2]Indices!$D:$Q,14,)/1000</f>
        <v>62.145020957620687</v>
      </c>
      <c r="E368" s="221">
        <f t="shared" si="20"/>
        <v>60.845410224167765</v>
      </c>
      <c r="F368" s="188" t="str">
        <f t="shared" si="21"/>
        <v/>
      </c>
      <c r="G368" t="str">
        <f t="shared" si="22"/>
        <v/>
      </c>
      <c r="H368" s="188" t="str">
        <f t="shared" si="23"/>
        <v/>
      </c>
      <c r="I368" s="189"/>
    </row>
    <row r="369" spans="1:9">
      <c r="A369" s="187">
        <v>317</v>
      </c>
      <c r="B369" s="222">
        <f>VLOOKUP(DATE(YEAR(Dat_01!B$2)-2,MONTH(Dat_01!B$2),1)+A369,[2]Indices!$D:$D,1,)</f>
        <v>45456</v>
      </c>
      <c r="C369" s="221">
        <f>VLOOKUP(B369,[2]Indices!$D:$Q,3,)/1000</f>
        <v>66.206468161169624</v>
      </c>
      <c r="D369" s="221">
        <f>VLOOKUP(B369,[2]Indices!$D:$Q,14,)/1000</f>
        <v>62.145020957620687</v>
      </c>
      <c r="E369" s="221">
        <f t="shared" si="20"/>
        <v>62.145020957620687</v>
      </c>
      <c r="F369" s="188" t="str">
        <f t="shared" si="21"/>
        <v/>
      </c>
      <c r="G369" t="str">
        <f t="shared" si="22"/>
        <v/>
      </c>
      <c r="H369" s="188" t="str">
        <f>IF(DAY(B369)=15,IF(MONTH(B369)=1,"E",IF(MONTH(B369)=2,"F",IF(MONTH(B369)=3,"M",IF(MONTH(B369)=4,"A",IF(MONTH(B369)=5,"M",IF(MONTH(B369)=6,"J",IF(MONTH(B369)=7,"J",IF(MONTH(B369)=8,"A",IF(MONTH(B369)=9,"S",IF(MONTH(B369)=10,"O",IF(MONTH(B369)=11,"N",IF(MONTH(B369)=12,"D","")))))))))))),"")</f>
        <v/>
      </c>
      <c r="I369" s="189"/>
    </row>
    <row r="370" spans="1:9">
      <c r="A370" s="187">
        <v>318</v>
      </c>
      <c r="B370" s="222">
        <f>VLOOKUP(DATE(YEAR(Dat_01!B$2)-2,MONTH(Dat_01!B$2),1)+A370,[2]Indices!$D:$D,1,)</f>
        <v>45457</v>
      </c>
      <c r="C370" s="221">
        <f>VLOOKUP(B370,[2]Indices!$D:$Q,3,)/1000</f>
        <v>57.264168413165898</v>
      </c>
      <c r="D370" s="221">
        <f>VLOOKUP(B370,[2]Indices!$D:$Q,14,)/1000</f>
        <v>62.145020957620687</v>
      </c>
      <c r="E370" s="221">
        <f t="shared" si="20"/>
        <v>57.264168413165898</v>
      </c>
      <c r="F370" s="188" t="str">
        <f t="shared" si="21"/>
        <v/>
      </c>
      <c r="G370" t="str">
        <f t="shared" si="22"/>
        <v/>
      </c>
      <c r="H370" s="188" t="str">
        <f t="shared" si="23"/>
        <v/>
      </c>
      <c r="I370" s="189"/>
    </row>
    <row r="371" spans="1:9">
      <c r="A371" s="187">
        <v>319</v>
      </c>
      <c r="B371" s="222">
        <f>VLOOKUP(DATE(YEAR(Dat_01!B$2)-2,MONTH(Dat_01!B$2),1)+A371,[2]Indices!$D:$D,1,)</f>
        <v>45458</v>
      </c>
      <c r="C371" s="221">
        <f>VLOOKUP(B371,[2]Indices!$D:$Q,3,)/1000</f>
        <v>31.127024317171482</v>
      </c>
      <c r="D371" s="221">
        <f>VLOOKUP(B371,[2]Indices!$D:$Q,14,)/1000</f>
        <v>62.145020957620687</v>
      </c>
      <c r="E371" s="221">
        <f t="shared" si="20"/>
        <v>31.127024317171482</v>
      </c>
      <c r="F371" s="188" t="str">
        <f t="shared" si="21"/>
        <v/>
      </c>
      <c r="G371" t="str">
        <f t="shared" si="22"/>
        <v/>
      </c>
      <c r="H371" s="188" t="str">
        <f t="shared" si="23"/>
        <v>J</v>
      </c>
      <c r="I371" s="189">
        <f>IF(DAY(B371)=15,D371,"")</f>
        <v>62.145020957620687</v>
      </c>
    </row>
    <row r="372" spans="1:9">
      <c r="A372" s="187">
        <v>320</v>
      </c>
      <c r="B372" s="222">
        <f>VLOOKUP(DATE(YEAR(Dat_01!B$2)-2,MONTH(Dat_01!B$2),1)+A372,[2]Indices!$D:$D,1,)</f>
        <v>45459</v>
      </c>
      <c r="C372" s="221">
        <f>VLOOKUP(B372,[2]Indices!$D:$Q,3,)/1000</f>
        <v>37.974406523165896</v>
      </c>
      <c r="D372" s="221">
        <f>VLOOKUP(B372,[2]Indices!$D:$Q,14,)/1000</f>
        <v>62.145020957620687</v>
      </c>
      <c r="E372" s="221">
        <f t="shared" ref="E372:E435" si="24">IF(C372&lt;D372,C372,D372)</f>
        <v>37.974406523165896</v>
      </c>
      <c r="F372" s="188" t="str">
        <f t="shared" ref="F372:F435" si="25">IF(DAY(B372)=1,600,"")</f>
        <v/>
      </c>
      <c r="G372" t="str">
        <f t="shared" si="22"/>
        <v/>
      </c>
      <c r="H372" s="188" t="str">
        <f>IF(DAY(B372)=15,IF(MONTH(B372)=1,"E",IF(MONTH(B372)=2,"F",IF(MONTH(B372)=3,"M",IF(MONTH(B372)=4,"A",IF(MONTH(B372)=5,"M",IF(MONTH(B372)=6,"J",IF(MONTH(B372)=7,"J",IF(MONTH(B372)=8,"A",IF(MONTH(B372)=9,"S",IF(MONTH(B372)=10,"O",IF(MONTH(B372)=11,"N",IF(MONTH(B372)=12,"D","")))))))))))),"")</f>
        <v/>
      </c>
      <c r="I372" s="189"/>
    </row>
    <row r="373" spans="1:9">
      <c r="A373" s="187">
        <v>321</v>
      </c>
      <c r="B373" s="222">
        <f>VLOOKUP(DATE(YEAR(Dat_01!B$2)-2,MONTH(Dat_01!B$2),1)+A373,[2]Indices!$D:$D,1,)</f>
        <v>45460</v>
      </c>
      <c r="C373" s="221">
        <f>VLOOKUP(B373,[2]Indices!$D:$Q,3,)/1000</f>
        <v>59.228509084169623</v>
      </c>
      <c r="D373" s="221">
        <f>VLOOKUP(B373,[2]Indices!$D:$Q,14,)/1000</f>
        <v>62.145020957620687</v>
      </c>
      <c r="E373" s="221">
        <f t="shared" si="24"/>
        <v>59.228509084169623</v>
      </c>
      <c r="F373" s="188" t="str">
        <f t="shared" si="25"/>
        <v/>
      </c>
      <c r="G373" t="str">
        <f t="shared" si="22"/>
        <v/>
      </c>
      <c r="H373" s="188" t="str">
        <f t="shared" si="23"/>
        <v/>
      </c>
      <c r="I373" s="189"/>
    </row>
    <row r="374" spans="1:9">
      <c r="A374" s="187">
        <v>322</v>
      </c>
      <c r="B374" s="222">
        <f>VLOOKUP(DATE(YEAR(Dat_01!B$2)-2,MONTH(Dat_01!B$2),1)+A374,[2]Indices!$D:$D,1,)</f>
        <v>45461</v>
      </c>
      <c r="C374" s="221">
        <f>VLOOKUP(B374,[2]Indices!$D:$Q,3,)/1000</f>
        <v>81.494912965169632</v>
      </c>
      <c r="D374" s="221">
        <f>VLOOKUP(B374,[2]Indices!$D:$Q,14,)/1000</f>
        <v>62.145020957620687</v>
      </c>
      <c r="E374" s="221">
        <f t="shared" si="24"/>
        <v>62.145020957620687</v>
      </c>
      <c r="F374" s="188" t="str">
        <f t="shared" si="25"/>
        <v/>
      </c>
      <c r="G374" t="str">
        <f t="shared" ref="G374:G437" si="26">IF(MONTH(B374)=1,IF(DAY(B374)=1,YEAR(B374),""),"")</f>
        <v/>
      </c>
      <c r="H374" s="188" t="str">
        <f t="shared" si="23"/>
        <v/>
      </c>
      <c r="I374" s="189"/>
    </row>
    <row r="375" spans="1:9">
      <c r="A375" s="187">
        <v>323</v>
      </c>
      <c r="B375" s="222">
        <f>VLOOKUP(DATE(YEAR(Dat_01!B$2)-2,MONTH(Dat_01!B$2),1)+A375,[2]Indices!$D:$D,1,)</f>
        <v>45462</v>
      </c>
      <c r="C375" s="221">
        <f>VLOOKUP(B375,[2]Indices!$D:$Q,3,)/1000</f>
        <v>86.923513643855273</v>
      </c>
      <c r="D375" s="221">
        <f>VLOOKUP(B375,[2]Indices!$D:$Q,14,)/1000</f>
        <v>62.145020957620687</v>
      </c>
      <c r="E375" s="221">
        <f t="shared" si="24"/>
        <v>62.145020957620687</v>
      </c>
      <c r="F375" s="188" t="str">
        <f t="shared" si="25"/>
        <v/>
      </c>
      <c r="G375" t="str">
        <f t="shared" si="26"/>
        <v/>
      </c>
      <c r="H375" s="188" t="str">
        <f t="shared" si="23"/>
        <v/>
      </c>
      <c r="I375" s="189"/>
    </row>
    <row r="376" spans="1:9">
      <c r="A376" s="187">
        <v>324</v>
      </c>
      <c r="B376" s="222">
        <f>VLOOKUP(DATE(YEAR(Dat_01!B$2)-2,MONTH(Dat_01!B$2),1)+A376,[2]Indices!$D:$D,1,)</f>
        <v>45463</v>
      </c>
      <c r="C376" s="221">
        <f>VLOOKUP(B376,[2]Indices!$D:$Q,3,)/1000</f>
        <v>75.492146505858997</v>
      </c>
      <c r="D376" s="221">
        <f>VLOOKUP(B376,[2]Indices!$D:$Q,14,)/1000</f>
        <v>62.145020957620687</v>
      </c>
      <c r="E376" s="221">
        <f t="shared" si="24"/>
        <v>62.145020957620687</v>
      </c>
      <c r="F376" s="188" t="str">
        <f t="shared" si="25"/>
        <v/>
      </c>
      <c r="G376" t="str">
        <f t="shared" si="26"/>
        <v/>
      </c>
      <c r="H376" s="188" t="str">
        <f t="shared" si="23"/>
        <v/>
      </c>
      <c r="I376" s="189"/>
    </row>
    <row r="377" spans="1:9">
      <c r="A377" s="187">
        <v>325</v>
      </c>
      <c r="B377" s="222">
        <f>VLOOKUP(DATE(YEAR(Dat_01!B$2)-2,MONTH(Dat_01!B$2),1)+A377,[2]Indices!$D:$D,1,)</f>
        <v>45464</v>
      </c>
      <c r="C377" s="221">
        <f>VLOOKUP(B377,[2]Indices!$D:$Q,3,)/1000</f>
        <v>73.267400409853408</v>
      </c>
      <c r="D377" s="221">
        <f>VLOOKUP(B377,[2]Indices!$D:$Q,14,)/1000</f>
        <v>62.145020957620687</v>
      </c>
      <c r="E377" s="221">
        <f t="shared" si="24"/>
        <v>62.145020957620687</v>
      </c>
      <c r="F377" s="188" t="str">
        <f t="shared" si="25"/>
        <v/>
      </c>
      <c r="G377" t="str">
        <f t="shared" si="26"/>
        <v/>
      </c>
      <c r="H377" s="188" t="str">
        <f t="shared" si="23"/>
        <v/>
      </c>
      <c r="I377" s="189"/>
    </row>
    <row r="378" spans="1:9">
      <c r="A378" s="187">
        <v>326</v>
      </c>
      <c r="B378" s="222">
        <f>VLOOKUP(DATE(YEAR(Dat_01!B$2)-2,MONTH(Dat_01!B$2),1)+A378,[2]Indices!$D:$D,1,)</f>
        <v>45465</v>
      </c>
      <c r="C378" s="221">
        <f>VLOOKUP(B378,[2]Indices!$D:$Q,3,)/1000</f>
        <v>49.069099326860858</v>
      </c>
      <c r="D378" s="221">
        <f>VLOOKUP(B378,[2]Indices!$D:$Q,14,)/1000</f>
        <v>62.145020957620687</v>
      </c>
      <c r="E378" s="221">
        <f t="shared" si="24"/>
        <v>49.069099326860858</v>
      </c>
      <c r="F378" s="188" t="str">
        <f t="shared" si="25"/>
        <v/>
      </c>
      <c r="G378" t="str">
        <f t="shared" si="26"/>
        <v/>
      </c>
      <c r="H378" s="188" t="str">
        <f t="shared" si="23"/>
        <v/>
      </c>
      <c r="I378" s="189"/>
    </row>
    <row r="379" spans="1:9">
      <c r="A379" s="187">
        <v>327</v>
      </c>
      <c r="B379" s="222">
        <f>VLOOKUP(DATE(YEAR(Dat_01!B$2)-2,MONTH(Dat_01!B$2),1)+A379,[2]Indices!$D:$D,1,)</f>
        <v>45466</v>
      </c>
      <c r="C379" s="221">
        <f>VLOOKUP(B379,[2]Indices!$D:$Q,3,)/1000</f>
        <v>35.045765844855275</v>
      </c>
      <c r="D379" s="221">
        <f>VLOOKUP(B379,[2]Indices!$D:$Q,14,)/1000</f>
        <v>62.145020957620687</v>
      </c>
      <c r="E379" s="221">
        <f t="shared" si="24"/>
        <v>35.045765844855275</v>
      </c>
      <c r="F379" s="188" t="str">
        <f t="shared" si="25"/>
        <v/>
      </c>
      <c r="G379" t="str">
        <f t="shared" si="26"/>
        <v/>
      </c>
      <c r="H379" s="188" t="str">
        <f t="shared" si="23"/>
        <v/>
      </c>
      <c r="I379" s="189"/>
    </row>
    <row r="380" spans="1:9">
      <c r="A380" s="187">
        <v>328</v>
      </c>
      <c r="B380" s="222">
        <f>VLOOKUP(DATE(YEAR(Dat_01!B$2)-2,MONTH(Dat_01!B$2),1)+A380,[2]Indices!$D:$D,1,)</f>
        <v>45467</v>
      </c>
      <c r="C380" s="221">
        <f>VLOOKUP(B380,[2]Indices!$D:$Q,3,)/1000</f>
        <v>54.089537297859003</v>
      </c>
      <c r="D380" s="221">
        <f>VLOOKUP(B380,[2]Indices!$D:$Q,14,)/1000</f>
        <v>62.145020957620687</v>
      </c>
      <c r="E380" s="221">
        <f t="shared" si="24"/>
        <v>54.089537297859003</v>
      </c>
      <c r="F380" s="188" t="str">
        <f t="shared" si="25"/>
        <v/>
      </c>
      <c r="G380" t="str">
        <f t="shared" si="26"/>
        <v/>
      </c>
      <c r="H380" s="188" t="str">
        <f t="shared" si="23"/>
        <v/>
      </c>
      <c r="I380" s="189"/>
    </row>
    <row r="381" spans="1:9">
      <c r="A381" s="187">
        <v>329</v>
      </c>
      <c r="B381" s="222">
        <f>VLOOKUP(DATE(YEAR(Dat_01!B$2)-2,MONTH(Dat_01!B$2),1)+A381,[2]Indices!$D:$D,1,)</f>
        <v>45468</v>
      </c>
      <c r="C381" s="221">
        <f>VLOOKUP(B381,[2]Indices!$D:$Q,3,)/1000</f>
        <v>69.452281835855274</v>
      </c>
      <c r="D381" s="221">
        <f>VLOOKUP(B381,[2]Indices!$D:$Q,14,)/1000</f>
        <v>62.145020957620687</v>
      </c>
      <c r="E381" s="221">
        <f t="shared" si="24"/>
        <v>62.145020957620687</v>
      </c>
      <c r="F381" s="188" t="str">
        <f t="shared" si="25"/>
        <v/>
      </c>
      <c r="G381" t="str">
        <f t="shared" si="26"/>
        <v/>
      </c>
      <c r="H381" s="188" t="str">
        <f t="shared" si="23"/>
        <v/>
      </c>
      <c r="I381" s="189"/>
    </row>
    <row r="382" spans="1:9">
      <c r="A382" s="187">
        <v>330</v>
      </c>
      <c r="B382" s="222">
        <f>VLOOKUP(DATE(YEAR(Dat_01!B$2)-2,MONTH(Dat_01!B$2),1)+A382,[2]Indices!$D:$D,1,)</f>
        <v>45469</v>
      </c>
      <c r="C382" s="221">
        <f>VLOOKUP(B382,[2]Indices!$D:$Q,3,)/1000</f>
        <v>62.754375802933225</v>
      </c>
      <c r="D382" s="221">
        <f>VLOOKUP(B382,[2]Indices!$D:$Q,14,)/1000</f>
        <v>62.145020957620687</v>
      </c>
      <c r="E382" s="221">
        <f t="shared" si="24"/>
        <v>62.145020957620687</v>
      </c>
      <c r="F382" s="188" t="str">
        <f t="shared" si="25"/>
        <v/>
      </c>
      <c r="G382" t="str">
        <f t="shared" si="26"/>
        <v/>
      </c>
      <c r="H382" s="188" t="str">
        <f t="shared" si="23"/>
        <v/>
      </c>
      <c r="I382" s="189"/>
    </row>
    <row r="383" spans="1:9">
      <c r="A383" s="187">
        <v>331</v>
      </c>
      <c r="B383" s="222">
        <f>VLOOKUP(DATE(YEAR(Dat_01!B$2)-2,MONTH(Dat_01!B$2),1)+A383,[2]Indices!$D:$D,1,)</f>
        <v>45470</v>
      </c>
      <c r="C383" s="221">
        <f>VLOOKUP(B383,[2]Indices!$D:$Q,3,)/1000</f>
        <v>58.297634420935076</v>
      </c>
      <c r="D383" s="221">
        <f>VLOOKUP(B383,[2]Indices!$D:$Q,14,)/1000</f>
        <v>62.145020957620687</v>
      </c>
      <c r="E383" s="221">
        <f t="shared" si="24"/>
        <v>58.297634420935076</v>
      </c>
      <c r="F383" s="188" t="str">
        <f t="shared" si="25"/>
        <v/>
      </c>
      <c r="G383" t="str">
        <f t="shared" si="26"/>
        <v/>
      </c>
      <c r="H383" s="188" t="str">
        <f t="shared" si="23"/>
        <v/>
      </c>
      <c r="I383" s="189"/>
    </row>
    <row r="384" spans="1:9">
      <c r="A384" s="187">
        <v>332</v>
      </c>
      <c r="B384" s="222">
        <f>VLOOKUP(DATE(YEAR(Dat_01!B$2)-2,MONTH(Dat_01!B$2),1)+A384,[2]Indices!$D:$D,1,)</f>
        <v>45471</v>
      </c>
      <c r="C384" s="221">
        <f>VLOOKUP(B384,[2]Indices!$D:$Q,3,)/1000</f>
        <v>52.009208182935076</v>
      </c>
      <c r="D384" s="221">
        <f>VLOOKUP(B384,[2]Indices!$D:$Q,14,)/1000</f>
        <v>62.145020957620687</v>
      </c>
      <c r="E384" s="221">
        <f t="shared" si="24"/>
        <v>52.009208182935076</v>
      </c>
      <c r="F384" s="188" t="str">
        <f t="shared" si="25"/>
        <v/>
      </c>
      <c r="G384" t="str">
        <f t="shared" si="26"/>
        <v/>
      </c>
      <c r="H384" s="188" t="str">
        <f t="shared" si="23"/>
        <v/>
      </c>
      <c r="I384" s="189"/>
    </row>
    <row r="385" spans="1:9">
      <c r="A385" s="187">
        <v>333</v>
      </c>
      <c r="B385" s="222">
        <f>VLOOKUP(DATE(YEAR(Dat_01!B$2)-2,MONTH(Dat_01!B$2),1)+A385,[2]Indices!$D:$D,1,)</f>
        <v>45472</v>
      </c>
      <c r="C385" s="221">
        <f>VLOOKUP(B385,[2]Indices!$D:$Q,3,)/1000</f>
        <v>34.695431029936955</v>
      </c>
      <c r="D385" s="221">
        <f>VLOOKUP(B385,[2]Indices!$D:$Q,14,)/1000</f>
        <v>62.145020957620687</v>
      </c>
      <c r="E385" s="221">
        <f t="shared" si="24"/>
        <v>34.695431029936955</v>
      </c>
      <c r="F385" s="188" t="str">
        <f t="shared" si="25"/>
        <v/>
      </c>
      <c r="G385" t="str">
        <f t="shared" si="26"/>
        <v/>
      </c>
      <c r="H385" s="188" t="str">
        <f t="shared" si="23"/>
        <v/>
      </c>
      <c r="I385" s="189"/>
    </row>
    <row r="386" spans="1:9">
      <c r="A386" s="187">
        <v>334</v>
      </c>
      <c r="B386" s="222">
        <f>VLOOKUP(DATE(YEAR(Dat_01!B$2)-2,MONTH(Dat_01!B$2),1)+A386,[2]Indices!$D:$D,1,)</f>
        <v>45473</v>
      </c>
      <c r="C386" s="221">
        <f>VLOOKUP(B386,[2]Indices!$D:$Q,3,)/1000</f>
        <v>31.637069029933219</v>
      </c>
      <c r="D386" s="221">
        <f>VLOOKUP(B386,[2]Indices!$D:$Q,14,)/1000</f>
        <v>62.145020957620687</v>
      </c>
      <c r="E386" s="221">
        <f t="shared" si="24"/>
        <v>31.637069029933219</v>
      </c>
      <c r="F386" s="188" t="str">
        <f t="shared" si="25"/>
        <v/>
      </c>
      <c r="G386" t="str">
        <f t="shared" si="26"/>
        <v/>
      </c>
      <c r="H386" s="188" t="str">
        <f t="shared" si="23"/>
        <v/>
      </c>
      <c r="I386" s="189"/>
    </row>
    <row r="387" spans="1:9">
      <c r="A387" s="187">
        <v>335</v>
      </c>
      <c r="B387" s="222">
        <f>VLOOKUP(DATE(YEAR(Dat_01!B$2)-2,MONTH(Dat_01!B$2),1)+A387,[2]Indices!$D:$D,1,)</f>
        <v>45474</v>
      </c>
      <c r="C387" s="221">
        <f>VLOOKUP(B387,[2]Indices!$D:$Q,3,)/1000</f>
        <v>21.495916996933222</v>
      </c>
      <c r="D387" s="221">
        <f>VLOOKUP(B387,[2]Indices!$D:$Q,14,)/1000</f>
        <v>25.910326049029329</v>
      </c>
      <c r="E387" s="221">
        <f t="shared" si="24"/>
        <v>21.495916996933222</v>
      </c>
      <c r="F387" s="188">
        <f t="shared" si="25"/>
        <v>600</v>
      </c>
      <c r="G387" t="str">
        <f t="shared" si="26"/>
        <v/>
      </c>
      <c r="H387" s="188" t="str">
        <f t="shared" ref="H387:H450" si="27">IF(DAY(B387)=15,IF(MONTH(B387)=1,"E",IF(MONTH(B387)=2,"F",IF(MONTH(B387)=3,"M",IF(MONTH(B387)=4,"A",IF(MONTH(B387)=5,"M",IF(MONTH(B387)=6,"J",IF(MONTH(B387)=7,"J",IF(MONTH(B387)=8,"A",IF(MONTH(B387)=9,"S",IF(MONTH(B387)=10,"O",IF(MONTH(B387)=11,"N",IF(MONTH(B387)=12,"D","")))))))))))),"")</f>
        <v/>
      </c>
      <c r="I387" s="189"/>
    </row>
    <row r="388" spans="1:9">
      <c r="A388" s="187">
        <v>336</v>
      </c>
      <c r="B388" s="222">
        <f>VLOOKUP(DATE(YEAR(Dat_01!B$2)-2,MONTH(Dat_01!B$2),1)+A388,[2]Indices!$D:$D,1,)</f>
        <v>45475</v>
      </c>
      <c r="C388" s="221">
        <f>VLOOKUP(B388,[2]Indices!$D:$Q,3,)/1000</f>
        <v>34.492029538935078</v>
      </c>
      <c r="D388" s="221">
        <f>VLOOKUP(B388,[2]Indices!$D:$Q,14,)/1000</f>
        <v>25.910326049029329</v>
      </c>
      <c r="E388" s="221">
        <f t="shared" si="24"/>
        <v>25.910326049029329</v>
      </c>
      <c r="F388" s="188" t="str">
        <f t="shared" si="25"/>
        <v/>
      </c>
      <c r="G388" t="str">
        <f t="shared" si="26"/>
        <v/>
      </c>
      <c r="H388" s="188" t="str">
        <f t="shared" si="27"/>
        <v/>
      </c>
      <c r="I388" s="189"/>
    </row>
    <row r="389" spans="1:9">
      <c r="A389" s="187">
        <v>337</v>
      </c>
      <c r="B389" s="222">
        <f>VLOOKUP(DATE(YEAR(Dat_01!B$2)-2,MONTH(Dat_01!B$2),1)+A389,[2]Indices!$D:$D,1,)</f>
        <v>45476</v>
      </c>
      <c r="C389" s="221">
        <f>VLOOKUP(B389,[2]Indices!$D:$Q,3,)/1000</f>
        <v>52.16376323260716</v>
      </c>
      <c r="D389" s="221">
        <f>VLOOKUP(B389,[2]Indices!$D:$Q,14,)/1000</f>
        <v>25.910326049029329</v>
      </c>
      <c r="E389" s="221">
        <f t="shared" si="24"/>
        <v>25.910326049029329</v>
      </c>
      <c r="F389" s="188" t="str">
        <f t="shared" si="25"/>
        <v/>
      </c>
      <c r="G389" t="str">
        <f t="shared" si="26"/>
        <v/>
      </c>
      <c r="H389" s="188" t="str">
        <f t="shared" si="27"/>
        <v/>
      </c>
      <c r="I389" s="189"/>
    </row>
    <row r="390" spans="1:9">
      <c r="A390" s="187">
        <v>338</v>
      </c>
      <c r="B390" s="222">
        <f>VLOOKUP(DATE(YEAR(Dat_01!B$2)-2,MONTH(Dat_01!B$2),1)+A390,[2]Indices!$D:$D,1,)</f>
        <v>45477</v>
      </c>
      <c r="C390" s="221">
        <f>VLOOKUP(B390,[2]Indices!$D:$Q,3,)/1000</f>
        <v>44.163039307609026</v>
      </c>
      <c r="D390" s="221">
        <f>VLOOKUP(B390,[2]Indices!$D:$Q,14,)/1000</f>
        <v>25.910326049029329</v>
      </c>
      <c r="E390" s="221">
        <f t="shared" si="24"/>
        <v>25.910326049029329</v>
      </c>
      <c r="F390" s="188" t="str">
        <f t="shared" si="25"/>
        <v/>
      </c>
      <c r="G390" t="str">
        <f t="shared" si="26"/>
        <v/>
      </c>
      <c r="H390" s="188" t="str">
        <f t="shared" si="27"/>
        <v/>
      </c>
      <c r="I390" s="189"/>
    </row>
    <row r="391" spans="1:9">
      <c r="A391" s="187">
        <v>339</v>
      </c>
      <c r="B391" s="222">
        <f>VLOOKUP(DATE(YEAR(Dat_01!B$2)-2,MONTH(Dat_01!B$2),1)+A391,[2]Indices!$D:$D,1,)</f>
        <v>45478</v>
      </c>
      <c r="C391" s="221">
        <f>VLOOKUP(B391,[2]Indices!$D:$Q,3,)/1000</f>
        <v>45.345475433607163</v>
      </c>
      <c r="D391" s="221">
        <f>VLOOKUP(B391,[2]Indices!$D:$Q,14,)/1000</f>
        <v>25.910326049029329</v>
      </c>
      <c r="E391" s="221">
        <f t="shared" si="24"/>
        <v>25.910326049029329</v>
      </c>
      <c r="F391" s="188" t="str">
        <f t="shared" si="25"/>
        <v/>
      </c>
      <c r="G391" t="str">
        <f t="shared" si="26"/>
        <v/>
      </c>
      <c r="H391" s="188" t="str">
        <f t="shared" si="27"/>
        <v/>
      </c>
      <c r="I391" s="189"/>
    </row>
    <row r="392" spans="1:9">
      <c r="A392" s="187">
        <v>340</v>
      </c>
      <c r="B392" s="222">
        <f>VLOOKUP(DATE(YEAR(Dat_01!B$2)-2,MONTH(Dat_01!B$2),1)+A392,[2]Indices!$D:$D,1,)</f>
        <v>45479</v>
      </c>
      <c r="C392" s="221">
        <f>VLOOKUP(B392,[2]Indices!$D:$Q,3,)/1000</f>
        <v>15.12081097160717</v>
      </c>
      <c r="D392" s="221">
        <f>VLOOKUP(B392,[2]Indices!$D:$Q,14,)/1000</f>
        <v>25.910326049029329</v>
      </c>
      <c r="E392" s="221">
        <f t="shared" si="24"/>
        <v>15.12081097160717</v>
      </c>
      <c r="F392" s="188" t="str">
        <f t="shared" si="25"/>
        <v/>
      </c>
      <c r="G392" t="str">
        <f t="shared" si="26"/>
        <v/>
      </c>
      <c r="H392" s="188" t="str">
        <f t="shared" si="27"/>
        <v/>
      </c>
      <c r="I392" s="189"/>
    </row>
    <row r="393" spans="1:9">
      <c r="A393" s="187">
        <v>341</v>
      </c>
      <c r="B393" s="222">
        <f>VLOOKUP(DATE(YEAR(Dat_01!B$2)-2,MONTH(Dat_01!B$2),1)+A393,[2]Indices!$D:$D,1,)</f>
        <v>45480</v>
      </c>
      <c r="C393" s="221">
        <f>VLOOKUP(B393,[2]Indices!$D:$Q,3,)/1000</f>
        <v>19.39214861760717</v>
      </c>
      <c r="D393" s="221">
        <f>VLOOKUP(B393,[2]Indices!$D:$Q,14,)/1000</f>
        <v>25.910326049029329</v>
      </c>
      <c r="E393" s="221">
        <f t="shared" si="24"/>
        <v>19.39214861760717</v>
      </c>
      <c r="F393" s="188" t="str">
        <f t="shared" si="25"/>
        <v/>
      </c>
      <c r="G393" t="str">
        <f t="shared" si="26"/>
        <v/>
      </c>
      <c r="H393" s="188" t="str">
        <f t="shared" si="27"/>
        <v/>
      </c>
      <c r="I393" s="189"/>
    </row>
    <row r="394" spans="1:9">
      <c r="A394" s="187">
        <v>342</v>
      </c>
      <c r="B394" s="222">
        <f>VLOOKUP(DATE(YEAR(Dat_01!B$2)-2,MONTH(Dat_01!B$2),1)+A394,[2]Indices!$D:$D,1,)</f>
        <v>45481</v>
      </c>
      <c r="C394" s="221">
        <f>VLOOKUP(B394,[2]Indices!$D:$Q,3,)/1000</f>
        <v>35.733574139609033</v>
      </c>
      <c r="D394" s="221">
        <f>VLOOKUP(B394,[2]Indices!$D:$Q,14,)/1000</f>
        <v>25.910326049029329</v>
      </c>
      <c r="E394" s="221">
        <f t="shared" si="24"/>
        <v>25.910326049029329</v>
      </c>
      <c r="F394" s="188" t="str">
        <f t="shared" si="25"/>
        <v/>
      </c>
      <c r="G394" t="str">
        <f t="shared" si="26"/>
        <v/>
      </c>
      <c r="H394" s="188" t="str">
        <f t="shared" si="27"/>
        <v/>
      </c>
      <c r="I394" s="189"/>
    </row>
    <row r="395" spans="1:9">
      <c r="A395" s="187">
        <v>343</v>
      </c>
      <c r="B395" s="222">
        <f>VLOOKUP(DATE(YEAR(Dat_01!B$2)-2,MONTH(Dat_01!B$2),1)+A395,[2]Indices!$D:$D,1,)</f>
        <v>45482</v>
      </c>
      <c r="C395" s="221">
        <f>VLOOKUP(B395,[2]Indices!$D:$Q,3,)/1000</f>
        <v>42.921010012607162</v>
      </c>
      <c r="D395" s="221">
        <f>VLOOKUP(B395,[2]Indices!$D:$Q,14,)/1000</f>
        <v>25.910326049029329</v>
      </c>
      <c r="E395" s="221">
        <f t="shared" si="24"/>
        <v>25.910326049029329</v>
      </c>
      <c r="F395" s="188" t="str">
        <f t="shared" si="25"/>
        <v/>
      </c>
      <c r="G395" t="str">
        <f t="shared" si="26"/>
        <v/>
      </c>
      <c r="H395" s="188" t="str">
        <f t="shared" si="27"/>
        <v/>
      </c>
      <c r="I395" s="189"/>
    </row>
    <row r="396" spans="1:9">
      <c r="A396" s="187">
        <v>344</v>
      </c>
      <c r="B396" s="222">
        <f>VLOOKUP(DATE(YEAR(Dat_01!B$2)-2,MONTH(Dat_01!B$2),1)+A396,[2]Indices!$D:$D,1,)</f>
        <v>45483</v>
      </c>
      <c r="C396" s="221">
        <f>VLOOKUP(B396,[2]Indices!$D:$Q,3,)/1000</f>
        <v>42.444933230845052</v>
      </c>
      <c r="D396" s="221">
        <f>VLOOKUP(B396,[2]Indices!$D:$Q,14,)/1000</f>
        <v>25.910326049029329</v>
      </c>
      <c r="E396" s="221">
        <f t="shared" si="24"/>
        <v>25.910326049029329</v>
      </c>
      <c r="F396" s="188" t="str">
        <f t="shared" si="25"/>
        <v/>
      </c>
      <c r="G396" t="str">
        <f t="shared" si="26"/>
        <v/>
      </c>
      <c r="H396" s="188" t="str">
        <f t="shared" si="27"/>
        <v/>
      </c>
      <c r="I396" s="189"/>
    </row>
    <row r="397" spans="1:9">
      <c r="A397" s="187">
        <v>345</v>
      </c>
      <c r="B397" s="222">
        <f>VLOOKUP(DATE(YEAR(Dat_01!B$2)-2,MONTH(Dat_01!B$2),1)+A397,[2]Indices!$D:$D,1,)</f>
        <v>45484</v>
      </c>
      <c r="C397" s="221">
        <f>VLOOKUP(B397,[2]Indices!$D:$Q,3,)/1000</f>
        <v>42.768076100841327</v>
      </c>
      <c r="D397" s="221">
        <f>VLOOKUP(B397,[2]Indices!$D:$Q,14,)/1000</f>
        <v>25.910326049029329</v>
      </c>
      <c r="E397" s="221">
        <f t="shared" si="24"/>
        <v>25.910326049029329</v>
      </c>
      <c r="F397" s="188" t="str">
        <f t="shared" si="25"/>
        <v/>
      </c>
      <c r="G397" t="str">
        <f t="shared" si="26"/>
        <v/>
      </c>
      <c r="H397" s="188" t="str">
        <f t="shared" si="27"/>
        <v/>
      </c>
      <c r="I397" s="189"/>
    </row>
    <row r="398" spans="1:9">
      <c r="A398" s="187">
        <v>346</v>
      </c>
      <c r="B398" s="222">
        <f>VLOOKUP(DATE(YEAR(Dat_01!B$2)-2,MONTH(Dat_01!B$2),1)+A398,[2]Indices!$D:$D,1,)</f>
        <v>45485</v>
      </c>
      <c r="C398" s="221">
        <f>VLOOKUP(B398,[2]Indices!$D:$Q,3,)/1000</f>
        <v>27.577513094843191</v>
      </c>
      <c r="D398" s="221">
        <f>VLOOKUP(B398,[2]Indices!$D:$Q,14,)/1000</f>
        <v>25.910326049029329</v>
      </c>
      <c r="E398" s="221">
        <f t="shared" si="24"/>
        <v>25.910326049029329</v>
      </c>
      <c r="F398" s="188" t="str">
        <f t="shared" si="25"/>
        <v/>
      </c>
      <c r="G398" t="str">
        <f t="shared" si="26"/>
        <v/>
      </c>
      <c r="H398" s="188" t="str">
        <f t="shared" si="27"/>
        <v/>
      </c>
      <c r="I398" s="189"/>
    </row>
    <row r="399" spans="1:9">
      <c r="A399" s="187">
        <v>347</v>
      </c>
      <c r="B399" s="222">
        <f>VLOOKUP(DATE(YEAR(Dat_01!B$2)-2,MONTH(Dat_01!B$2),1)+A399,[2]Indices!$D:$D,1,)</f>
        <v>45486</v>
      </c>
      <c r="C399" s="221">
        <f>VLOOKUP(B399,[2]Indices!$D:$Q,3,)/1000</f>
        <v>13.606924256841332</v>
      </c>
      <c r="D399" s="221">
        <f>VLOOKUP(B399,[2]Indices!$D:$Q,14,)/1000</f>
        <v>25.910326049029329</v>
      </c>
      <c r="E399" s="221">
        <f t="shared" si="24"/>
        <v>13.606924256841332</v>
      </c>
      <c r="F399" s="188" t="str">
        <f t="shared" si="25"/>
        <v/>
      </c>
      <c r="G399" t="str">
        <f t="shared" si="26"/>
        <v/>
      </c>
      <c r="H399" s="188" t="str">
        <f t="shared" si="27"/>
        <v/>
      </c>
      <c r="I399" s="189"/>
    </row>
    <row r="400" spans="1:9">
      <c r="A400" s="187">
        <v>348</v>
      </c>
      <c r="B400" s="222">
        <f>VLOOKUP(DATE(YEAR(Dat_01!B$2)-2,MONTH(Dat_01!B$2),1)+A400,[2]Indices!$D:$D,1,)</f>
        <v>45487</v>
      </c>
      <c r="C400" s="221">
        <f>VLOOKUP(B400,[2]Indices!$D:$Q,3,)/1000</f>
        <v>5.4347649878450541</v>
      </c>
      <c r="D400" s="221">
        <f>VLOOKUP(B400,[2]Indices!$D:$Q,14,)/1000</f>
        <v>25.910326049029329</v>
      </c>
      <c r="E400" s="221">
        <f t="shared" si="24"/>
        <v>5.4347649878450541</v>
      </c>
      <c r="F400" s="188" t="str">
        <f t="shared" si="25"/>
        <v/>
      </c>
      <c r="G400" t="str">
        <f t="shared" si="26"/>
        <v/>
      </c>
      <c r="H400" s="188" t="str">
        <f t="shared" si="27"/>
        <v/>
      </c>
      <c r="I400" s="189"/>
    </row>
    <row r="401" spans="1:9">
      <c r="A401" s="187">
        <v>349</v>
      </c>
      <c r="B401" s="222">
        <f>VLOOKUP(DATE(YEAR(Dat_01!B$2)-2,MONTH(Dat_01!B$2),1)+A401,[2]Indices!$D:$D,1,)</f>
        <v>45488</v>
      </c>
      <c r="C401" s="221">
        <f>VLOOKUP(B401,[2]Indices!$D:$Q,3,)/1000</f>
        <v>11.368316333841328</v>
      </c>
      <c r="D401" s="221">
        <f>VLOOKUP(B401,[2]Indices!$D:$Q,14,)/1000</f>
        <v>25.910326049029329</v>
      </c>
      <c r="E401" s="221">
        <f t="shared" si="24"/>
        <v>11.368316333841328</v>
      </c>
      <c r="F401" s="188" t="str">
        <f t="shared" si="25"/>
        <v/>
      </c>
      <c r="G401" t="str">
        <f t="shared" si="26"/>
        <v/>
      </c>
      <c r="H401" s="188" t="str">
        <f>IF(DAY(B401)=15,IF(MONTH(B401)=1,"E",IF(MONTH(B401)=2,"F",IF(MONTH(B401)=3,"M",IF(MONTH(B401)=4,"A",IF(MONTH(B401)=5,"M",IF(MONTH(B401)=6,"J",IF(MONTH(B401)=7,"J",IF(MONTH(B401)=8,"A",IF(MONTH(B401)=9,"S",IF(MONTH(B401)=10,"O",IF(MONTH(B401)=11,"N",IF(MONTH(B401)=12,"D","")))))))))))),"")</f>
        <v>J</v>
      </c>
      <c r="I401" s="189">
        <f>IF(DAY(B401)=15,D401,"")</f>
        <v>25.910326049029329</v>
      </c>
    </row>
    <row r="402" spans="1:9">
      <c r="A402" s="187">
        <v>350</v>
      </c>
      <c r="B402" s="222">
        <f>VLOOKUP(DATE(YEAR(Dat_01!B$2)-2,MONTH(Dat_01!B$2),1)+A402,[2]Indices!$D:$D,1,)</f>
        <v>45489</v>
      </c>
      <c r="C402" s="221">
        <f>VLOOKUP(B402,[2]Indices!$D:$Q,3,)/1000</f>
        <v>34.957289322846918</v>
      </c>
      <c r="D402" s="221">
        <f>VLOOKUP(B402,[2]Indices!$D:$Q,14,)/1000</f>
        <v>25.910326049029329</v>
      </c>
      <c r="E402" s="221">
        <f t="shared" si="24"/>
        <v>25.910326049029329</v>
      </c>
      <c r="F402" s="188" t="str">
        <f t="shared" si="25"/>
        <v/>
      </c>
      <c r="G402" t="str">
        <f t="shared" si="26"/>
        <v/>
      </c>
      <c r="H402" s="188" t="str">
        <f t="shared" si="27"/>
        <v/>
      </c>
      <c r="I402" s="189"/>
    </row>
    <row r="403" spans="1:9">
      <c r="A403" s="187">
        <v>351</v>
      </c>
      <c r="B403" s="222">
        <f>VLOOKUP(DATE(YEAR(Dat_01!B$2)-2,MONTH(Dat_01!B$2),1)+A403,[2]Indices!$D:$D,1,)</f>
        <v>45490</v>
      </c>
      <c r="C403" s="221">
        <f>VLOOKUP(B403,[2]Indices!$D:$Q,3,)/1000</f>
        <v>27.107350574998883</v>
      </c>
      <c r="D403" s="221">
        <f>VLOOKUP(B403,[2]Indices!$D:$Q,14,)/1000</f>
        <v>25.910326049029329</v>
      </c>
      <c r="E403" s="221">
        <f t="shared" si="24"/>
        <v>25.910326049029329</v>
      </c>
      <c r="F403" s="188" t="str">
        <f t="shared" si="25"/>
        <v/>
      </c>
      <c r="G403" t="str">
        <f t="shared" si="26"/>
        <v/>
      </c>
      <c r="H403" s="188" t="str">
        <f>IF(DAY(B403)=15,IF(MONTH(B403)=1,"E",IF(MONTH(B403)=2,"F",IF(MONTH(B403)=3,"M",IF(MONTH(B403)=4,"A",IF(MONTH(B403)=5,"M",IF(MONTH(B403)=6,"J",IF(MONTH(B403)=7,"J",IF(MONTH(B403)=8,"A",IF(MONTH(B403)=9,"S",IF(MONTH(B403)=10,"O",IF(MONTH(B403)=11,"N",IF(MONTH(B403)=12,"D","")))))))))))),"")</f>
        <v/>
      </c>
      <c r="I403" s="189"/>
    </row>
    <row r="404" spans="1:9">
      <c r="A404" s="187">
        <v>352</v>
      </c>
      <c r="B404" s="222">
        <f>VLOOKUP(DATE(YEAR(Dat_01!B$2)-2,MONTH(Dat_01!B$2),1)+A404,[2]Indices!$D:$D,1,)</f>
        <v>45491</v>
      </c>
      <c r="C404" s="221">
        <f>VLOOKUP(B404,[2]Indices!$D:$Q,3,)/1000</f>
        <v>47.384967555000735</v>
      </c>
      <c r="D404" s="221">
        <f>VLOOKUP(B404,[2]Indices!$D:$Q,14,)/1000</f>
        <v>25.910326049029329</v>
      </c>
      <c r="E404" s="221">
        <f t="shared" si="24"/>
        <v>25.910326049029329</v>
      </c>
      <c r="F404" s="188" t="str">
        <f t="shared" si="25"/>
        <v/>
      </c>
      <c r="G404" t="str">
        <f t="shared" si="26"/>
        <v/>
      </c>
      <c r="H404" s="188" t="str">
        <f t="shared" si="27"/>
        <v/>
      </c>
      <c r="I404" s="189"/>
    </row>
    <row r="405" spans="1:9">
      <c r="A405" s="187">
        <v>353</v>
      </c>
      <c r="B405" s="222">
        <f>VLOOKUP(DATE(YEAR(Dat_01!B$2)-2,MONTH(Dat_01!B$2),1)+A405,[2]Indices!$D:$D,1,)</f>
        <v>45492</v>
      </c>
      <c r="C405" s="221">
        <f>VLOOKUP(B405,[2]Indices!$D:$Q,3,)/1000</f>
        <v>32.610105791002596</v>
      </c>
      <c r="D405" s="221">
        <f>VLOOKUP(B405,[2]Indices!$D:$Q,14,)/1000</f>
        <v>25.910326049029329</v>
      </c>
      <c r="E405" s="221">
        <f t="shared" si="24"/>
        <v>25.910326049029329</v>
      </c>
      <c r="F405" s="188" t="str">
        <f t="shared" si="25"/>
        <v/>
      </c>
      <c r="G405" t="str">
        <f t="shared" si="26"/>
        <v/>
      </c>
      <c r="H405" s="188" t="str">
        <f t="shared" si="27"/>
        <v/>
      </c>
      <c r="I405" s="189"/>
    </row>
    <row r="406" spans="1:9">
      <c r="A406" s="187">
        <v>354</v>
      </c>
      <c r="B406" s="222">
        <f>VLOOKUP(DATE(YEAR(Dat_01!B$2)-2,MONTH(Dat_01!B$2),1)+A406,[2]Indices!$D:$D,1,)</f>
        <v>45493</v>
      </c>
      <c r="C406" s="221">
        <f>VLOOKUP(B406,[2]Indices!$D:$Q,3,)/1000</f>
        <v>2.8838368070007419</v>
      </c>
      <c r="D406" s="221">
        <f>VLOOKUP(B406,[2]Indices!$D:$Q,14,)/1000</f>
        <v>25.910326049029329</v>
      </c>
      <c r="E406" s="221">
        <f t="shared" si="24"/>
        <v>2.8838368070007419</v>
      </c>
      <c r="F406" s="188" t="str">
        <f t="shared" si="25"/>
        <v/>
      </c>
      <c r="G406" t="str">
        <f t="shared" si="26"/>
        <v/>
      </c>
      <c r="H406" s="188" t="str">
        <f t="shared" si="27"/>
        <v/>
      </c>
      <c r="I406" s="189"/>
    </row>
    <row r="407" spans="1:9">
      <c r="A407" s="187">
        <v>355</v>
      </c>
      <c r="B407" s="222">
        <f>VLOOKUP(DATE(YEAR(Dat_01!B$2)-2,MONTH(Dat_01!B$2),1)+A407,[2]Indices!$D:$D,1,)</f>
        <v>45494</v>
      </c>
      <c r="C407" s="221">
        <f>VLOOKUP(B407,[2]Indices!$D:$Q,3,)/1000</f>
        <v>2.773625599002604</v>
      </c>
      <c r="D407" s="221">
        <f>VLOOKUP(B407,[2]Indices!$D:$Q,14,)/1000</f>
        <v>25.910326049029329</v>
      </c>
      <c r="E407" s="221">
        <f t="shared" si="24"/>
        <v>2.773625599002604</v>
      </c>
      <c r="F407" s="188" t="str">
        <f t="shared" si="25"/>
        <v/>
      </c>
      <c r="G407" t="str">
        <f t="shared" si="26"/>
        <v/>
      </c>
      <c r="H407" s="188" t="str">
        <f t="shared" si="27"/>
        <v/>
      </c>
      <c r="I407" s="189"/>
    </row>
    <row r="408" spans="1:9">
      <c r="A408" s="187">
        <v>356</v>
      </c>
      <c r="B408" s="222">
        <f>VLOOKUP(DATE(YEAR(Dat_01!B$2)-2,MONTH(Dat_01!B$2),1)+A408,[2]Indices!$D:$D,1,)</f>
        <v>45495</v>
      </c>
      <c r="C408" s="221">
        <f>VLOOKUP(B408,[2]Indices!$D:$Q,3,)/1000</f>
        <v>2.6918520630007405</v>
      </c>
      <c r="D408" s="221">
        <f>VLOOKUP(B408,[2]Indices!$D:$Q,14,)/1000</f>
        <v>25.910326049029329</v>
      </c>
      <c r="E408" s="221">
        <f t="shared" si="24"/>
        <v>2.6918520630007405</v>
      </c>
      <c r="F408" s="188" t="str">
        <f t="shared" si="25"/>
        <v/>
      </c>
      <c r="G408" t="str">
        <f t="shared" si="26"/>
        <v/>
      </c>
      <c r="H408" s="188" t="str">
        <f t="shared" si="27"/>
        <v/>
      </c>
      <c r="I408" s="189"/>
    </row>
    <row r="409" spans="1:9">
      <c r="A409" s="187">
        <v>357</v>
      </c>
      <c r="B409" s="222">
        <f>VLOOKUP(DATE(YEAR(Dat_01!B$2)-2,MONTH(Dat_01!B$2),1)+A409,[2]Indices!$D:$D,1,)</f>
        <v>45496</v>
      </c>
      <c r="C409" s="221">
        <f>VLOOKUP(B409,[2]Indices!$D:$Q,3,)/1000</f>
        <v>4.8173808750007447</v>
      </c>
      <c r="D409" s="221">
        <f>VLOOKUP(B409,[2]Indices!$D:$Q,14,)/1000</f>
        <v>25.910326049029329</v>
      </c>
      <c r="E409" s="221">
        <f t="shared" si="24"/>
        <v>4.8173808750007447</v>
      </c>
      <c r="F409" s="188" t="str">
        <f t="shared" si="25"/>
        <v/>
      </c>
      <c r="G409" t="str">
        <f t="shared" si="26"/>
        <v/>
      </c>
      <c r="H409" s="188" t="str">
        <f t="shared" si="27"/>
        <v/>
      </c>
      <c r="I409" s="189"/>
    </row>
    <row r="410" spans="1:9">
      <c r="A410" s="187">
        <v>358</v>
      </c>
      <c r="B410" s="222">
        <f>VLOOKUP(DATE(YEAR(Dat_01!B$2)-2,MONTH(Dat_01!B$2),1)+A410,[2]Indices!$D:$D,1,)</f>
        <v>45497</v>
      </c>
      <c r="C410" s="221">
        <f>VLOOKUP(B410,[2]Indices!$D:$Q,3,)/1000</f>
        <v>28.556996525535084</v>
      </c>
      <c r="D410" s="221">
        <f>VLOOKUP(B410,[2]Indices!$D:$Q,14,)/1000</f>
        <v>25.910326049029329</v>
      </c>
      <c r="E410" s="221">
        <f t="shared" si="24"/>
        <v>25.910326049029329</v>
      </c>
      <c r="F410" s="188" t="str">
        <f t="shared" si="25"/>
        <v/>
      </c>
      <c r="G410" t="str">
        <f t="shared" si="26"/>
        <v/>
      </c>
      <c r="H410" s="188" t="str">
        <f t="shared" si="27"/>
        <v/>
      </c>
      <c r="I410" s="189"/>
    </row>
    <row r="411" spans="1:9">
      <c r="A411" s="187">
        <v>359</v>
      </c>
      <c r="B411" s="222">
        <f>VLOOKUP(DATE(YEAR(Dat_01!B$2)-2,MONTH(Dat_01!B$2),1)+A411,[2]Indices!$D:$D,1,)</f>
        <v>45498</v>
      </c>
      <c r="C411" s="221">
        <f>VLOOKUP(B411,[2]Indices!$D:$Q,3,)/1000</f>
        <v>14.895582087538802</v>
      </c>
      <c r="D411" s="221">
        <f>VLOOKUP(B411,[2]Indices!$D:$Q,14,)/1000</f>
        <v>25.910326049029329</v>
      </c>
      <c r="E411" s="221">
        <f t="shared" si="24"/>
        <v>14.895582087538802</v>
      </c>
      <c r="F411" s="188" t="str">
        <f t="shared" si="25"/>
        <v/>
      </c>
      <c r="G411" t="str">
        <f t="shared" si="26"/>
        <v/>
      </c>
      <c r="H411" s="188" t="str">
        <f t="shared" si="27"/>
        <v/>
      </c>
      <c r="I411" s="189"/>
    </row>
    <row r="412" spans="1:9">
      <c r="A412" s="187">
        <v>360</v>
      </c>
      <c r="B412" s="222">
        <f>VLOOKUP(DATE(YEAR(Dat_01!B$2)-2,MONTH(Dat_01!B$2),1)+A412,[2]Indices!$D:$D,1,)</f>
        <v>45499</v>
      </c>
      <c r="C412" s="221">
        <f>VLOOKUP(B412,[2]Indices!$D:$Q,3,)/1000</f>
        <v>13.942140612535077</v>
      </c>
      <c r="D412" s="221">
        <f>VLOOKUP(B412,[2]Indices!$D:$Q,14,)/1000</f>
        <v>25.910326049029329</v>
      </c>
      <c r="E412" s="221">
        <f t="shared" si="24"/>
        <v>13.942140612535077</v>
      </c>
      <c r="F412" s="188" t="str">
        <f t="shared" si="25"/>
        <v/>
      </c>
      <c r="G412" t="str">
        <f t="shared" si="26"/>
        <v/>
      </c>
      <c r="H412" s="188" t="str">
        <f t="shared" si="27"/>
        <v/>
      </c>
      <c r="I412" s="189"/>
    </row>
    <row r="413" spans="1:9">
      <c r="A413" s="187">
        <v>361</v>
      </c>
      <c r="B413" s="222">
        <f>VLOOKUP(DATE(YEAR(Dat_01!B$2)-2,MONTH(Dat_01!B$2),1)+A413,[2]Indices!$D:$D,1,)</f>
        <v>45500</v>
      </c>
      <c r="C413" s="221">
        <f>VLOOKUP(B413,[2]Indices!$D:$Q,3,)/1000</f>
        <v>8.5909319685369407</v>
      </c>
      <c r="D413" s="221">
        <f>VLOOKUP(B413,[2]Indices!$D:$Q,14,)/1000</f>
        <v>25.910326049029329</v>
      </c>
      <c r="E413" s="221">
        <f t="shared" si="24"/>
        <v>8.5909319685369407</v>
      </c>
      <c r="F413" s="188" t="str">
        <f t="shared" si="25"/>
        <v/>
      </c>
      <c r="G413" t="str">
        <f t="shared" si="26"/>
        <v/>
      </c>
      <c r="H413" s="188" t="str">
        <f t="shared" si="27"/>
        <v/>
      </c>
      <c r="I413" s="189"/>
    </row>
    <row r="414" spans="1:9">
      <c r="A414" s="187">
        <v>362</v>
      </c>
      <c r="B414" s="222">
        <f>VLOOKUP(DATE(YEAR(Dat_01!B$2)-2,MONTH(Dat_01!B$2),1)+A414,[2]Indices!$D:$D,1,)</f>
        <v>45501</v>
      </c>
      <c r="C414" s="221">
        <f>VLOOKUP(B414,[2]Indices!$D:$Q,3,)/1000</f>
        <v>2.8758978345369397</v>
      </c>
      <c r="D414" s="221">
        <f>VLOOKUP(B414,[2]Indices!$D:$Q,14,)/1000</f>
        <v>25.910326049029329</v>
      </c>
      <c r="E414" s="221">
        <f t="shared" si="24"/>
        <v>2.8758978345369397</v>
      </c>
      <c r="F414" s="188" t="str">
        <f t="shared" si="25"/>
        <v/>
      </c>
      <c r="G414" t="str">
        <f t="shared" si="26"/>
        <v/>
      </c>
      <c r="H414" s="188" t="str">
        <f t="shared" si="27"/>
        <v/>
      </c>
      <c r="I414" s="189"/>
    </row>
    <row r="415" spans="1:9">
      <c r="A415" s="187">
        <v>363</v>
      </c>
      <c r="B415" s="222">
        <f>VLOOKUP(DATE(YEAR(Dat_01!B$2)-2,MONTH(Dat_01!B$2),1)+A415,[2]Indices!$D:$D,1,)</f>
        <v>45502</v>
      </c>
      <c r="C415" s="221">
        <f>VLOOKUP(B415,[2]Indices!$D:$Q,3,)/1000</f>
        <v>19.15130785353508</v>
      </c>
      <c r="D415" s="221">
        <f>VLOOKUP(B415,[2]Indices!$D:$Q,14,)/1000</f>
        <v>25.910326049029329</v>
      </c>
      <c r="E415" s="221">
        <f t="shared" si="24"/>
        <v>19.15130785353508</v>
      </c>
      <c r="F415" s="188" t="str">
        <f t="shared" si="25"/>
        <v/>
      </c>
      <c r="G415" t="str">
        <f t="shared" si="26"/>
        <v/>
      </c>
      <c r="H415" s="188" t="str">
        <f t="shared" si="27"/>
        <v/>
      </c>
      <c r="I415" s="189"/>
    </row>
    <row r="416" spans="1:9">
      <c r="A416" s="187">
        <v>364</v>
      </c>
      <c r="B416" s="222">
        <f>VLOOKUP(DATE(YEAR(Dat_01!B$2)-2,MONTH(Dat_01!B$2),1)+A416,[2]Indices!$D:$D,1,)</f>
        <v>45503</v>
      </c>
      <c r="C416" s="221">
        <f>VLOOKUP(B416,[2]Indices!$D:$Q,3,)/1000</f>
        <v>16.346622300538801</v>
      </c>
      <c r="D416" s="221">
        <f>VLOOKUP(B416,[2]Indices!$D:$Q,14,)/1000</f>
        <v>25.910326049029329</v>
      </c>
      <c r="E416" s="221">
        <f t="shared" si="24"/>
        <v>16.346622300538801</v>
      </c>
      <c r="F416" s="188" t="str">
        <f t="shared" si="25"/>
        <v/>
      </c>
      <c r="G416" t="str">
        <f t="shared" si="26"/>
        <v/>
      </c>
      <c r="H416" s="188" t="str">
        <f t="shared" si="27"/>
        <v/>
      </c>
      <c r="I416" s="189"/>
    </row>
    <row r="417" spans="1:9">
      <c r="A417" s="187">
        <v>365</v>
      </c>
      <c r="B417" s="222">
        <f>VLOOKUP(DATE(YEAR(Dat_01!B$2)-2,MONTH(Dat_01!B$2),1)+A417,[2]Indices!$D:$D,1,)</f>
        <v>45504</v>
      </c>
      <c r="C417" s="221">
        <f>VLOOKUP(B417,[2]Indices!$D:$Q,3,)/1000</f>
        <v>24.35939520223344</v>
      </c>
      <c r="D417" s="221">
        <f>VLOOKUP(B417,[2]Indices!$D:$Q,14,)/1000</f>
        <v>25.910326049029329</v>
      </c>
      <c r="E417" s="221">
        <f t="shared" si="24"/>
        <v>24.35939520223344</v>
      </c>
      <c r="F417" s="188" t="str">
        <f t="shared" si="25"/>
        <v/>
      </c>
      <c r="G417" t="str">
        <f t="shared" si="26"/>
        <v/>
      </c>
      <c r="H417" s="188" t="str">
        <f t="shared" si="27"/>
        <v/>
      </c>
      <c r="I417" s="189"/>
    </row>
    <row r="418" spans="1:9">
      <c r="A418" s="187">
        <v>366</v>
      </c>
      <c r="B418" s="222">
        <f>VLOOKUP(DATE(YEAR(Dat_01!B$2)-2,MONTH(Dat_01!B$2),1)+A418,[2]Indices!$D:$D,1,)</f>
        <v>45505</v>
      </c>
      <c r="C418" s="221">
        <f>VLOOKUP(B418,[2]Indices!$D:$Q,3,)/1000</f>
        <v>3.2914033582334379</v>
      </c>
      <c r="D418" s="221">
        <f>VLOOKUP(B418,[2]Indices!$D:$Q,14,)/1000</f>
        <v>15.363630405709555</v>
      </c>
      <c r="E418" s="221">
        <f t="shared" si="24"/>
        <v>3.2914033582334379</v>
      </c>
      <c r="F418" s="188">
        <f t="shared" si="25"/>
        <v>600</v>
      </c>
      <c r="G418" t="str">
        <f t="shared" si="26"/>
        <v/>
      </c>
      <c r="H418" s="188" t="str">
        <f t="shared" si="27"/>
        <v/>
      </c>
      <c r="I418" s="189"/>
    </row>
    <row r="419" spans="1:9">
      <c r="A419" s="187">
        <v>367</v>
      </c>
      <c r="B419" s="222">
        <f>VLOOKUP(DATE(YEAR(Dat_01!B$2)-2,MONTH(Dat_01!B$2),1)+A419,[2]Indices!$D:$D,1,)</f>
        <v>45506</v>
      </c>
      <c r="C419" s="221">
        <f>VLOOKUP(B419,[2]Indices!$D:$Q,3,)/1000</f>
        <v>1.8560847702352985</v>
      </c>
      <c r="D419" s="221">
        <f>VLOOKUP(B419,[2]Indices!$D:$Q,14,)/1000</f>
        <v>15.363630405709555</v>
      </c>
      <c r="E419" s="221">
        <f t="shared" si="24"/>
        <v>1.8560847702352985</v>
      </c>
      <c r="F419" s="188" t="str">
        <f t="shared" si="25"/>
        <v/>
      </c>
      <c r="G419" t="str">
        <f t="shared" si="26"/>
        <v/>
      </c>
      <c r="H419" s="188" t="str">
        <f t="shared" si="27"/>
        <v/>
      </c>
      <c r="I419" s="189"/>
    </row>
    <row r="420" spans="1:9">
      <c r="A420" s="187">
        <v>368</v>
      </c>
      <c r="B420" s="222">
        <f>VLOOKUP(DATE(YEAR(Dat_01!B$2)-2,MONTH(Dat_01!B$2),1)+A420,[2]Indices!$D:$D,1,)</f>
        <v>45507</v>
      </c>
      <c r="C420" s="221">
        <f>VLOOKUP(B420,[2]Indices!$D:$Q,3,)/1000</f>
        <v>3.1090699312334329</v>
      </c>
      <c r="D420" s="221">
        <f>VLOOKUP(B420,[2]Indices!$D:$Q,14,)/1000</f>
        <v>15.363630405709555</v>
      </c>
      <c r="E420" s="221">
        <f t="shared" si="24"/>
        <v>3.1090699312334329</v>
      </c>
      <c r="F420" s="188" t="str">
        <f t="shared" si="25"/>
        <v/>
      </c>
      <c r="G420" t="str">
        <f t="shared" si="26"/>
        <v/>
      </c>
      <c r="H420" s="188" t="str">
        <f t="shared" si="27"/>
        <v/>
      </c>
      <c r="I420" s="189"/>
    </row>
    <row r="421" spans="1:9">
      <c r="A421" s="187">
        <v>369</v>
      </c>
      <c r="B421" s="222">
        <f>VLOOKUP(DATE(YEAR(Dat_01!B$2)-2,MONTH(Dat_01!B$2),1)+A421,[2]Indices!$D:$D,1,)</f>
        <v>45508</v>
      </c>
      <c r="C421" s="221">
        <f>VLOOKUP(B421,[2]Indices!$D:$Q,3,)/1000</f>
        <v>2.4807760832334314</v>
      </c>
      <c r="D421" s="221">
        <f>VLOOKUP(B421,[2]Indices!$D:$Q,14,)/1000</f>
        <v>15.363630405709555</v>
      </c>
      <c r="E421" s="221">
        <f t="shared" si="24"/>
        <v>2.4807760832334314</v>
      </c>
      <c r="F421" s="188" t="str">
        <f t="shared" si="25"/>
        <v/>
      </c>
      <c r="G421" t="str">
        <f t="shared" si="26"/>
        <v/>
      </c>
      <c r="H421" s="188" t="str">
        <f t="shared" si="27"/>
        <v/>
      </c>
      <c r="I421" s="189"/>
    </row>
    <row r="422" spans="1:9">
      <c r="A422" s="187">
        <v>370</v>
      </c>
      <c r="B422" s="222">
        <f>VLOOKUP(DATE(YEAR(Dat_01!B$2)-2,MONTH(Dat_01!B$2),1)+A422,[2]Indices!$D:$D,1,)</f>
        <v>45509</v>
      </c>
      <c r="C422" s="221">
        <f>VLOOKUP(B422,[2]Indices!$D:$Q,3,)/1000</f>
        <v>3.27927523323716</v>
      </c>
      <c r="D422" s="221">
        <f>VLOOKUP(B422,[2]Indices!$D:$Q,14,)/1000</f>
        <v>15.363630405709555</v>
      </c>
      <c r="E422" s="221">
        <f t="shared" si="24"/>
        <v>3.27927523323716</v>
      </c>
      <c r="F422" s="188" t="str">
        <f t="shared" si="25"/>
        <v/>
      </c>
      <c r="G422" t="str">
        <f t="shared" si="26"/>
        <v/>
      </c>
      <c r="H422" s="188" t="str">
        <f t="shared" si="27"/>
        <v/>
      </c>
      <c r="I422" s="189"/>
    </row>
    <row r="423" spans="1:9">
      <c r="A423" s="187">
        <v>371</v>
      </c>
      <c r="B423" s="222">
        <f>VLOOKUP(DATE(YEAR(Dat_01!B$2)-2,MONTH(Dat_01!B$2),1)+A423,[2]Indices!$D:$D,1,)</f>
        <v>45510</v>
      </c>
      <c r="C423" s="221">
        <f>VLOOKUP(B423,[2]Indices!$D:$Q,3,)/1000</f>
        <v>3.0810359062334318</v>
      </c>
      <c r="D423" s="221">
        <f>VLOOKUP(B423,[2]Indices!$D:$Q,14,)/1000</f>
        <v>15.363630405709555</v>
      </c>
      <c r="E423" s="221">
        <f t="shared" si="24"/>
        <v>3.0810359062334318</v>
      </c>
      <c r="F423" s="188" t="str">
        <f t="shared" si="25"/>
        <v/>
      </c>
      <c r="G423" t="str">
        <f t="shared" si="26"/>
        <v/>
      </c>
      <c r="H423" s="188" t="str">
        <f t="shared" si="27"/>
        <v/>
      </c>
      <c r="I423" s="189"/>
    </row>
    <row r="424" spans="1:9">
      <c r="A424" s="187">
        <v>372</v>
      </c>
      <c r="B424" s="222">
        <f>VLOOKUP(DATE(YEAR(Dat_01!B$2)-2,MONTH(Dat_01!B$2),1)+A424,[2]Indices!$D:$D,1,)</f>
        <v>45511</v>
      </c>
      <c r="C424" s="221">
        <f>VLOOKUP(B424,[2]Indices!$D:$Q,3,)/1000</f>
        <v>3.19426276293696</v>
      </c>
      <c r="D424" s="221">
        <f>VLOOKUP(B424,[2]Indices!$D:$Q,14,)/1000</f>
        <v>15.363630405709555</v>
      </c>
      <c r="E424" s="221">
        <f t="shared" si="24"/>
        <v>3.19426276293696</v>
      </c>
      <c r="F424" s="188" t="str">
        <f t="shared" si="25"/>
        <v/>
      </c>
      <c r="G424" t="str">
        <f t="shared" si="26"/>
        <v/>
      </c>
      <c r="H424" s="188" t="str">
        <f t="shared" si="27"/>
        <v/>
      </c>
      <c r="I424" s="189"/>
    </row>
    <row r="425" spans="1:9">
      <c r="A425" s="187">
        <v>373</v>
      </c>
      <c r="B425" s="222">
        <f>VLOOKUP(DATE(YEAR(Dat_01!B$2)-2,MONTH(Dat_01!B$2),1)+A425,[2]Indices!$D:$D,1,)</f>
        <v>45512</v>
      </c>
      <c r="C425" s="221">
        <f>VLOOKUP(B425,[2]Indices!$D:$Q,3,)/1000</f>
        <v>3.3697791099406897</v>
      </c>
      <c r="D425" s="221">
        <f>VLOOKUP(B425,[2]Indices!$D:$Q,14,)/1000</f>
        <v>15.363630405709555</v>
      </c>
      <c r="E425" s="221">
        <f t="shared" si="24"/>
        <v>3.3697791099406897</v>
      </c>
      <c r="F425" s="188" t="str">
        <f t="shared" si="25"/>
        <v/>
      </c>
      <c r="G425" t="str">
        <f t="shared" si="26"/>
        <v/>
      </c>
      <c r="H425" s="188" t="str">
        <f t="shared" si="27"/>
        <v/>
      </c>
      <c r="I425" s="189"/>
    </row>
    <row r="426" spans="1:9">
      <c r="A426" s="187">
        <v>374</v>
      </c>
      <c r="B426" s="222">
        <f>VLOOKUP(DATE(YEAR(Dat_01!B$2)-2,MONTH(Dat_01!B$2),1)+A426,[2]Indices!$D:$D,1,)</f>
        <v>45513</v>
      </c>
      <c r="C426" s="221">
        <f>VLOOKUP(B426,[2]Indices!$D:$Q,3,)/1000</f>
        <v>3.9030743759388278</v>
      </c>
      <c r="D426" s="221">
        <f>VLOOKUP(B426,[2]Indices!$D:$Q,14,)/1000</f>
        <v>15.363630405709555</v>
      </c>
      <c r="E426" s="221">
        <f t="shared" si="24"/>
        <v>3.9030743759388278</v>
      </c>
      <c r="F426" s="188" t="str">
        <f t="shared" si="25"/>
        <v/>
      </c>
      <c r="G426" t="str">
        <f t="shared" si="26"/>
        <v/>
      </c>
      <c r="H426" s="188" t="str">
        <f t="shared" si="27"/>
        <v/>
      </c>
      <c r="I426" s="189"/>
    </row>
    <row r="427" spans="1:9">
      <c r="A427" s="187">
        <v>375</v>
      </c>
      <c r="B427" s="222">
        <f>VLOOKUP(DATE(YEAR(Dat_01!B$2)-2,MONTH(Dat_01!B$2),1)+A427,[2]Indices!$D:$D,1,)</f>
        <v>45514</v>
      </c>
      <c r="C427" s="221">
        <f>VLOOKUP(B427,[2]Indices!$D:$Q,3,)/1000</f>
        <v>2.8245451479388213</v>
      </c>
      <c r="D427" s="221">
        <f>VLOOKUP(B427,[2]Indices!$D:$Q,14,)/1000</f>
        <v>15.363630405709555</v>
      </c>
      <c r="E427" s="221">
        <f t="shared" si="24"/>
        <v>2.8245451479388213</v>
      </c>
      <c r="F427" s="188" t="str">
        <f t="shared" si="25"/>
        <v/>
      </c>
      <c r="G427" t="str">
        <f t="shared" si="26"/>
        <v/>
      </c>
      <c r="H427" s="188" t="str">
        <f t="shared" si="27"/>
        <v/>
      </c>
      <c r="I427" s="189"/>
    </row>
    <row r="428" spans="1:9">
      <c r="A428" s="187">
        <v>376</v>
      </c>
      <c r="B428" s="222">
        <f>VLOOKUP(DATE(YEAR(Dat_01!B$2)-2,MONTH(Dat_01!B$2),1)+A428,[2]Indices!$D:$D,1,)</f>
        <v>45515</v>
      </c>
      <c r="C428" s="221">
        <f>VLOOKUP(B428,[2]Indices!$D:$Q,3,)/1000</f>
        <v>3.2445350539369611</v>
      </c>
      <c r="D428" s="221">
        <f>VLOOKUP(B428,[2]Indices!$D:$Q,14,)/1000</f>
        <v>15.363630405709555</v>
      </c>
      <c r="E428" s="221">
        <f t="shared" si="24"/>
        <v>3.2445350539369611</v>
      </c>
      <c r="F428" s="188" t="str">
        <f t="shared" si="25"/>
        <v/>
      </c>
      <c r="G428" t="str">
        <f t="shared" si="26"/>
        <v/>
      </c>
      <c r="H428" s="188" t="str">
        <f t="shared" si="27"/>
        <v/>
      </c>
      <c r="I428" s="189"/>
    </row>
    <row r="429" spans="1:9">
      <c r="A429" s="187">
        <v>377</v>
      </c>
      <c r="B429" s="222">
        <f>VLOOKUP(DATE(YEAR(Dat_01!B$2)-2,MONTH(Dat_01!B$2),1)+A429,[2]Indices!$D:$D,1,)</f>
        <v>45516</v>
      </c>
      <c r="C429" s="221">
        <f>VLOOKUP(B429,[2]Indices!$D:$Q,3,)/1000</f>
        <v>2.3591191749406861</v>
      </c>
      <c r="D429" s="221">
        <f>VLOOKUP(B429,[2]Indices!$D:$Q,14,)/1000</f>
        <v>15.363630405709555</v>
      </c>
      <c r="E429" s="221">
        <f t="shared" si="24"/>
        <v>2.3591191749406861</v>
      </c>
      <c r="F429" s="188" t="str">
        <f t="shared" si="25"/>
        <v/>
      </c>
      <c r="G429" t="str">
        <f t="shared" si="26"/>
        <v/>
      </c>
      <c r="H429" s="188" t="str">
        <f t="shared" si="27"/>
        <v/>
      </c>
      <c r="I429" s="189"/>
    </row>
    <row r="430" spans="1:9">
      <c r="A430" s="187">
        <v>378</v>
      </c>
      <c r="B430" s="222">
        <f>VLOOKUP(DATE(YEAR(Dat_01!B$2)-2,MONTH(Dat_01!B$2),1)+A430,[2]Indices!$D:$D,1,)</f>
        <v>45517</v>
      </c>
      <c r="C430" s="221">
        <f>VLOOKUP(B430,[2]Indices!$D:$Q,3,)/1000</f>
        <v>6.1163461269388204</v>
      </c>
      <c r="D430" s="221">
        <f>VLOOKUP(B430,[2]Indices!$D:$Q,14,)/1000</f>
        <v>15.363630405709555</v>
      </c>
      <c r="E430" s="221">
        <f t="shared" si="24"/>
        <v>6.1163461269388204</v>
      </c>
      <c r="F430" s="188" t="str">
        <f t="shared" si="25"/>
        <v/>
      </c>
      <c r="G430" t="str">
        <f t="shared" si="26"/>
        <v/>
      </c>
      <c r="H430" s="188" t="str">
        <f t="shared" si="27"/>
        <v/>
      </c>
      <c r="I430" s="189"/>
    </row>
    <row r="431" spans="1:9">
      <c r="A431" s="187">
        <v>379</v>
      </c>
      <c r="B431" s="222">
        <f>VLOOKUP(DATE(YEAR(Dat_01!B$2)-2,MONTH(Dat_01!B$2),1)+A431,[2]Indices!$D:$D,1,)</f>
        <v>45518</v>
      </c>
      <c r="C431" s="221">
        <f>VLOOKUP(B431,[2]Indices!$D:$Q,3,)/1000</f>
        <v>11.974662251003625</v>
      </c>
      <c r="D431" s="221">
        <f>VLOOKUP(B431,[2]Indices!$D:$Q,14,)/1000</f>
        <v>15.363630405709555</v>
      </c>
      <c r="E431" s="221">
        <f t="shared" si="24"/>
        <v>11.974662251003625</v>
      </c>
      <c r="F431" s="188" t="str">
        <f t="shared" si="25"/>
        <v/>
      </c>
      <c r="G431" t="str">
        <f t="shared" si="26"/>
        <v/>
      </c>
      <c r="H431" s="188" t="str">
        <f t="shared" si="27"/>
        <v/>
      </c>
      <c r="I431" s="189"/>
    </row>
    <row r="432" spans="1:9">
      <c r="A432" s="187">
        <v>380</v>
      </c>
      <c r="B432" s="222">
        <f>VLOOKUP(DATE(YEAR(Dat_01!B$2)-2,MONTH(Dat_01!B$2),1)+A432,[2]Indices!$D:$D,1,)</f>
        <v>45519</v>
      </c>
      <c r="C432" s="221">
        <f>VLOOKUP(B432,[2]Indices!$D:$Q,3,)/1000</f>
        <v>2.313891444005487</v>
      </c>
      <c r="D432" s="221">
        <f>VLOOKUP(B432,[2]Indices!$D:$Q,14,)/1000</f>
        <v>15.363630405709555</v>
      </c>
      <c r="E432" s="221">
        <f t="shared" si="24"/>
        <v>2.313891444005487</v>
      </c>
      <c r="F432" s="188" t="str">
        <f t="shared" si="25"/>
        <v/>
      </c>
      <c r="G432" t="str">
        <f t="shared" si="26"/>
        <v/>
      </c>
      <c r="H432" s="188" t="str">
        <f>IF(DAY(B432)=15,IF(MONTH(B432)=1,"E",IF(MONTH(B432)=2,"F",IF(MONTH(B432)=3,"M",IF(MONTH(B432)=4,"A",IF(MONTH(B432)=5,"M",IF(MONTH(B432)=6,"J",IF(MONTH(B432)=7,"J",IF(MONTH(B432)=8,"A",IF(MONTH(B432)=9,"S",IF(MONTH(B432)=10,"O",IF(MONTH(B432)=11,"N",IF(MONTH(B432)=12,"D","")))))))))))),"")</f>
        <v>A</v>
      </c>
      <c r="I432" s="189">
        <f>IF(DAY(B432)=15,D432,"")</f>
        <v>15.363630405709555</v>
      </c>
    </row>
    <row r="433" spans="1:9">
      <c r="A433" s="187">
        <v>381</v>
      </c>
      <c r="B433" s="222">
        <f>VLOOKUP(DATE(YEAR(Dat_01!B$2)-2,MONTH(Dat_01!B$2),1)+A433,[2]Indices!$D:$D,1,)</f>
        <v>45520</v>
      </c>
      <c r="C433" s="221">
        <f>VLOOKUP(B433,[2]Indices!$D:$Q,3,)/1000</f>
        <v>2.7889215240073537</v>
      </c>
      <c r="D433" s="221">
        <f>VLOOKUP(B433,[2]Indices!$D:$Q,14,)/1000</f>
        <v>15.363630405709555</v>
      </c>
      <c r="E433" s="221">
        <f t="shared" si="24"/>
        <v>2.7889215240073537</v>
      </c>
      <c r="F433" s="188" t="str">
        <f t="shared" si="25"/>
        <v/>
      </c>
      <c r="G433" t="str">
        <f t="shared" si="26"/>
        <v/>
      </c>
      <c r="H433" s="188" t="str">
        <f t="shared" si="27"/>
        <v/>
      </c>
      <c r="I433" s="189"/>
    </row>
    <row r="434" spans="1:9">
      <c r="A434" s="187">
        <v>382</v>
      </c>
      <c r="B434" s="222">
        <f>VLOOKUP(DATE(YEAR(Dat_01!B$2)-2,MONTH(Dat_01!B$2),1)+A434,[2]Indices!$D:$D,1,)</f>
        <v>45521</v>
      </c>
      <c r="C434" s="221">
        <f>VLOOKUP(B434,[2]Indices!$D:$Q,3,)/1000</f>
        <v>3.6637183840073484</v>
      </c>
      <c r="D434" s="221">
        <f>VLOOKUP(B434,[2]Indices!$D:$Q,14,)/1000</f>
        <v>15.363630405709555</v>
      </c>
      <c r="E434" s="221">
        <f t="shared" si="24"/>
        <v>3.6637183840073484</v>
      </c>
      <c r="F434" s="188" t="str">
        <f t="shared" si="25"/>
        <v/>
      </c>
      <c r="G434" t="str">
        <f t="shared" si="26"/>
        <v/>
      </c>
      <c r="H434" s="188" t="str">
        <f t="shared" si="27"/>
        <v/>
      </c>
      <c r="I434" s="189"/>
    </row>
    <row r="435" spans="1:9">
      <c r="A435" s="187">
        <v>383</v>
      </c>
      <c r="B435" s="222">
        <f>VLOOKUP(DATE(YEAR(Dat_01!B$2)-2,MONTH(Dat_01!B$2),1)+A435,[2]Indices!$D:$D,1,)</f>
        <v>45522</v>
      </c>
      <c r="C435" s="221">
        <f>VLOOKUP(B435,[2]Indices!$D:$Q,3,)/1000</f>
        <v>3.1426225090036239</v>
      </c>
      <c r="D435" s="221">
        <f>VLOOKUP(B435,[2]Indices!$D:$Q,14,)/1000</f>
        <v>15.363630405709555</v>
      </c>
      <c r="E435" s="221">
        <f t="shared" si="24"/>
        <v>3.1426225090036239</v>
      </c>
      <c r="F435" s="188" t="str">
        <f t="shared" si="25"/>
        <v/>
      </c>
      <c r="G435" t="str">
        <f t="shared" si="26"/>
        <v/>
      </c>
      <c r="H435" s="188" t="str">
        <f t="shared" si="27"/>
        <v/>
      </c>
      <c r="I435" s="189"/>
    </row>
    <row r="436" spans="1:9">
      <c r="A436" s="187">
        <v>384</v>
      </c>
      <c r="B436" s="222">
        <f>VLOOKUP(DATE(YEAR(Dat_01!B$2)-2,MONTH(Dat_01!B$2),1)+A436,[2]Indices!$D:$D,1,)</f>
        <v>45523</v>
      </c>
      <c r="C436" s="221">
        <f>VLOOKUP(B436,[2]Indices!$D:$Q,3,)/1000</f>
        <v>2.7647522880036268</v>
      </c>
      <c r="D436" s="221">
        <f>VLOOKUP(B436,[2]Indices!$D:$Q,14,)/1000</f>
        <v>15.363630405709555</v>
      </c>
      <c r="E436" s="221">
        <f t="shared" ref="E436:E499" si="28">IF(C436&lt;D436,C436,D436)</f>
        <v>2.7647522880036268</v>
      </c>
      <c r="F436" s="188" t="str">
        <f t="shared" ref="F436:F499" si="29">IF(DAY(B436)=1,600,"")</f>
        <v/>
      </c>
      <c r="G436" t="str">
        <f t="shared" si="26"/>
        <v/>
      </c>
      <c r="H436" s="188" t="str">
        <f t="shared" si="27"/>
        <v/>
      </c>
      <c r="I436" s="189"/>
    </row>
    <row r="437" spans="1:9">
      <c r="A437" s="187">
        <v>385</v>
      </c>
      <c r="B437" s="222">
        <f>VLOOKUP(DATE(YEAR(Dat_01!B$2)-2,MONTH(Dat_01!B$2),1)+A437,[2]Indices!$D:$D,1,)</f>
        <v>45524</v>
      </c>
      <c r="C437" s="221">
        <f>VLOOKUP(B437,[2]Indices!$D:$Q,3,)/1000</f>
        <v>8.3475346870073484</v>
      </c>
      <c r="D437" s="221">
        <f>VLOOKUP(B437,[2]Indices!$D:$Q,14,)/1000</f>
        <v>15.363630405709555</v>
      </c>
      <c r="E437" s="221">
        <f t="shared" si="28"/>
        <v>8.3475346870073484</v>
      </c>
      <c r="F437" s="188" t="str">
        <f t="shared" si="29"/>
        <v/>
      </c>
      <c r="G437" t="str">
        <f t="shared" si="26"/>
        <v/>
      </c>
      <c r="H437" s="188" t="str">
        <f t="shared" si="27"/>
        <v/>
      </c>
      <c r="I437" s="189"/>
    </row>
    <row r="438" spans="1:9">
      <c r="A438" s="187">
        <v>386</v>
      </c>
      <c r="B438" s="222">
        <f>VLOOKUP(DATE(YEAR(Dat_01!B$2)-2,MONTH(Dat_01!B$2),1)+A438,[2]Indices!$D:$D,1,)</f>
        <v>45525</v>
      </c>
      <c r="C438" s="221">
        <f>VLOOKUP(B438,[2]Indices!$D:$Q,3,)/1000</f>
        <v>13.457443864621782</v>
      </c>
      <c r="D438" s="221">
        <f>VLOOKUP(B438,[2]Indices!$D:$Q,14,)/1000</f>
        <v>15.363630405709555</v>
      </c>
      <c r="E438" s="221">
        <f t="shared" si="28"/>
        <v>13.457443864621782</v>
      </c>
      <c r="F438" s="188" t="str">
        <f t="shared" si="29"/>
        <v/>
      </c>
      <c r="G438" t="str">
        <f t="shared" ref="G438:G501" si="30">IF(MONTH(B438)=1,IF(DAY(B438)=1,YEAR(B438),""),"")</f>
        <v/>
      </c>
      <c r="H438" s="188" t="str">
        <f t="shared" si="27"/>
        <v/>
      </c>
      <c r="I438" s="189"/>
    </row>
    <row r="439" spans="1:9">
      <c r="A439" s="187">
        <v>387</v>
      </c>
      <c r="B439" s="222">
        <f>VLOOKUP(DATE(YEAR(Dat_01!B$2)-2,MONTH(Dat_01!B$2),1)+A439,[2]Indices!$D:$D,1,)</f>
        <v>45526</v>
      </c>
      <c r="C439" s="221">
        <f>VLOOKUP(B439,[2]Indices!$D:$Q,3,)/1000</f>
        <v>17.84504337562737</v>
      </c>
      <c r="D439" s="221">
        <f>VLOOKUP(B439,[2]Indices!$D:$Q,14,)/1000</f>
        <v>15.363630405709555</v>
      </c>
      <c r="E439" s="221">
        <f t="shared" si="28"/>
        <v>15.363630405709555</v>
      </c>
      <c r="F439" s="188" t="str">
        <f t="shared" si="29"/>
        <v/>
      </c>
      <c r="G439" t="str">
        <f t="shared" si="30"/>
        <v/>
      </c>
      <c r="H439" s="188" t="str">
        <f t="shared" si="27"/>
        <v/>
      </c>
      <c r="I439" s="189"/>
    </row>
    <row r="440" spans="1:9">
      <c r="A440" s="187">
        <v>388</v>
      </c>
      <c r="B440" s="222">
        <f>VLOOKUP(DATE(YEAR(Dat_01!B$2)-2,MONTH(Dat_01!B$2),1)+A440,[2]Indices!$D:$D,1,)</f>
        <v>45527</v>
      </c>
      <c r="C440" s="221">
        <f>VLOOKUP(B440,[2]Indices!$D:$Q,3,)/1000</f>
        <v>13.587899395625515</v>
      </c>
      <c r="D440" s="221">
        <f>VLOOKUP(B440,[2]Indices!$D:$Q,14,)/1000</f>
        <v>15.363630405709555</v>
      </c>
      <c r="E440" s="221">
        <f t="shared" si="28"/>
        <v>13.587899395625515</v>
      </c>
      <c r="F440" s="188" t="str">
        <f t="shared" si="29"/>
        <v/>
      </c>
      <c r="G440" t="str">
        <f t="shared" si="30"/>
        <v/>
      </c>
      <c r="H440" s="188" t="str">
        <f t="shared" si="27"/>
        <v/>
      </c>
      <c r="I440" s="189"/>
    </row>
    <row r="441" spans="1:9">
      <c r="A441" s="187">
        <v>389</v>
      </c>
      <c r="B441" s="222">
        <f>VLOOKUP(DATE(YEAR(Dat_01!B$2)-2,MONTH(Dat_01!B$2),1)+A441,[2]Indices!$D:$D,1,)</f>
        <v>45528</v>
      </c>
      <c r="C441" s="221">
        <f>VLOOKUP(B441,[2]Indices!$D:$Q,3,)/1000</f>
        <v>3.139176939625504</v>
      </c>
      <c r="D441" s="221">
        <f>VLOOKUP(B441,[2]Indices!$D:$Q,14,)/1000</f>
        <v>15.363630405709555</v>
      </c>
      <c r="E441" s="221">
        <f t="shared" si="28"/>
        <v>3.139176939625504</v>
      </c>
      <c r="F441" s="188" t="str">
        <f t="shared" si="29"/>
        <v/>
      </c>
      <c r="G441" t="str">
        <f t="shared" si="30"/>
        <v/>
      </c>
      <c r="H441" s="188" t="str">
        <f t="shared" si="27"/>
        <v/>
      </c>
      <c r="I441" s="189"/>
    </row>
    <row r="442" spans="1:9">
      <c r="A442" s="187">
        <v>390</v>
      </c>
      <c r="B442" s="222">
        <f>VLOOKUP(DATE(YEAR(Dat_01!B$2)-2,MONTH(Dat_01!B$2),1)+A442,[2]Indices!$D:$D,1,)</f>
        <v>45529</v>
      </c>
      <c r="C442" s="221">
        <f>VLOOKUP(B442,[2]Indices!$D:$Q,3,)/1000</f>
        <v>3.6239849436255063</v>
      </c>
      <c r="D442" s="221">
        <f>VLOOKUP(B442,[2]Indices!$D:$Q,14,)/1000</f>
        <v>15.363630405709555</v>
      </c>
      <c r="E442" s="221">
        <f t="shared" si="28"/>
        <v>3.6239849436255063</v>
      </c>
      <c r="F442" s="188" t="str">
        <f t="shared" si="29"/>
        <v/>
      </c>
      <c r="G442" t="str">
        <f t="shared" si="30"/>
        <v/>
      </c>
      <c r="H442" s="188" t="str">
        <f t="shared" si="27"/>
        <v/>
      </c>
      <c r="I442" s="189"/>
    </row>
    <row r="443" spans="1:9">
      <c r="A443" s="187">
        <v>391</v>
      </c>
      <c r="B443" s="222">
        <f>VLOOKUP(DATE(YEAR(Dat_01!B$2)-2,MONTH(Dat_01!B$2),1)+A443,[2]Indices!$D:$D,1,)</f>
        <v>45530</v>
      </c>
      <c r="C443" s="221">
        <f>VLOOKUP(B443,[2]Indices!$D:$Q,3,)/1000</f>
        <v>18.695398971623646</v>
      </c>
      <c r="D443" s="221">
        <f>VLOOKUP(B443,[2]Indices!$D:$Q,14,)/1000</f>
        <v>15.363630405709555</v>
      </c>
      <c r="E443" s="221">
        <f t="shared" si="28"/>
        <v>15.363630405709555</v>
      </c>
      <c r="F443" s="188" t="str">
        <f t="shared" si="29"/>
        <v/>
      </c>
      <c r="G443" t="str">
        <f t="shared" si="30"/>
        <v/>
      </c>
      <c r="H443" s="188" t="str">
        <f t="shared" si="27"/>
        <v/>
      </c>
      <c r="I443" s="189"/>
    </row>
    <row r="444" spans="1:9">
      <c r="A444" s="187">
        <v>392</v>
      </c>
      <c r="B444" s="222">
        <f>VLOOKUP(DATE(YEAR(Dat_01!B$2)-2,MONTH(Dat_01!B$2),1)+A444,[2]Indices!$D:$D,1,)</f>
        <v>45531</v>
      </c>
      <c r="C444" s="221">
        <f>VLOOKUP(B444,[2]Indices!$D:$Q,3,)/1000</f>
        <v>19.764271587625508</v>
      </c>
      <c r="D444" s="221">
        <f>VLOOKUP(B444,[2]Indices!$D:$Q,14,)/1000</f>
        <v>15.363630405709555</v>
      </c>
      <c r="E444" s="221">
        <f t="shared" si="28"/>
        <v>15.363630405709555</v>
      </c>
      <c r="F444" s="188" t="str">
        <f t="shared" si="29"/>
        <v/>
      </c>
      <c r="G444" t="str">
        <f t="shared" si="30"/>
        <v/>
      </c>
      <c r="H444" s="188" t="str">
        <f t="shared" si="27"/>
        <v/>
      </c>
      <c r="I444" s="189"/>
    </row>
    <row r="445" spans="1:9">
      <c r="A445" s="187">
        <v>393</v>
      </c>
      <c r="B445" s="222">
        <f>VLOOKUP(DATE(YEAR(Dat_01!B$2)-2,MONTH(Dat_01!B$2),1)+A445,[2]Indices!$D:$D,1,)</f>
        <v>45532</v>
      </c>
      <c r="C445" s="221">
        <f>VLOOKUP(B445,[2]Indices!$D:$Q,3,)/1000</f>
        <v>25.071713284847881</v>
      </c>
      <c r="D445" s="221">
        <f>VLOOKUP(B445,[2]Indices!$D:$Q,14,)/1000</f>
        <v>15.363630405709555</v>
      </c>
      <c r="E445" s="221">
        <f t="shared" si="28"/>
        <v>15.363630405709555</v>
      </c>
      <c r="F445" s="188" t="str">
        <f t="shared" si="29"/>
        <v/>
      </c>
      <c r="G445" t="str">
        <f t="shared" si="30"/>
        <v/>
      </c>
      <c r="H445" s="188" t="str">
        <f t="shared" si="27"/>
        <v/>
      </c>
      <c r="I445" s="189"/>
    </row>
    <row r="446" spans="1:9">
      <c r="A446" s="187">
        <v>394</v>
      </c>
      <c r="B446" s="222">
        <f>VLOOKUP(DATE(YEAR(Dat_01!B$2)-2,MONTH(Dat_01!B$2),1)+A446,[2]Indices!$D:$D,1,)</f>
        <v>45533</v>
      </c>
      <c r="C446" s="221">
        <f>VLOOKUP(B446,[2]Indices!$D:$Q,3,)/1000</f>
        <v>17.686682008849747</v>
      </c>
      <c r="D446" s="221">
        <f>VLOOKUP(B446,[2]Indices!$D:$Q,14,)/1000</f>
        <v>15.363630405709555</v>
      </c>
      <c r="E446" s="221">
        <f t="shared" si="28"/>
        <v>15.363630405709555</v>
      </c>
      <c r="F446" s="188" t="str">
        <f t="shared" si="29"/>
        <v/>
      </c>
      <c r="G446" t="str">
        <f t="shared" si="30"/>
        <v/>
      </c>
      <c r="H446" s="188" t="str">
        <f t="shared" si="27"/>
        <v/>
      </c>
      <c r="I446" s="189"/>
    </row>
    <row r="447" spans="1:9">
      <c r="A447" s="187">
        <v>395</v>
      </c>
      <c r="B447" s="222">
        <f>VLOOKUP(DATE(YEAR(Dat_01!B$2)-2,MONTH(Dat_01!B$2),1)+A447,[2]Indices!$D:$D,1,)</f>
        <v>45534</v>
      </c>
      <c r="C447" s="221">
        <f>VLOOKUP(B447,[2]Indices!$D:$Q,3,)/1000</f>
        <v>20.918469743849744</v>
      </c>
      <c r="D447" s="221">
        <f>VLOOKUP(B447,[2]Indices!$D:$Q,14,)/1000</f>
        <v>15.363630405709555</v>
      </c>
      <c r="E447" s="221">
        <f t="shared" si="28"/>
        <v>15.363630405709555</v>
      </c>
      <c r="F447" s="188" t="str">
        <f t="shared" si="29"/>
        <v/>
      </c>
      <c r="G447" t="str">
        <f t="shared" si="30"/>
        <v/>
      </c>
      <c r="H447" s="188" t="str">
        <f t="shared" si="27"/>
        <v/>
      </c>
      <c r="I447" s="189"/>
    </row>
    <row r="448" spans="1:9">
      <c r="A448" s="187">
        <v>396</v>
      </c>
      <c r="B448" s="222">
        <f>VLOOKUP(DATE(YEAR(Dat_01!B$2)-2,MONTH(Dat_01!B$2),1)+A448,[2]Indices!$D:$D,1,)</f>
        <v>45535</v>
      </c>
      <c r="C448" s="221">
        <f>VLOOKUP(B448,[2]Indices!$D:$Q,3,)/1000</f>
        <v>2.742251960849746</v>
      </c>
      <c r="D448" s="221">
        <f>VLOOKUP(B448,[2]Indices!$D:$Q,14,)/1000</f>
        <v>15.363630405709555</v>
      </c>
      <c r="E448" s="221">
        <f t="shared" si="28"/>
        <v>2.742251960849746</v>
      </c>
      <c r="F448" s="188" t="str">
        <f t="shared" si="29"/>
        <v/>
      </c>
      <c r="G448" t="str">
        <f t="shared" si="30"/>
        <v/>
      </c>
      <c r="H448" s="188" t="str">
        <f t="shared" si="27"/>
        <v/>
      </c>
      <c r="I448" s="189"/>
    </row>
    <row r="449" spans="1:9">
      <c r="A449" s="187">
        <v>397</v>
      </c>
      <c r="B449" s="222">
        <f>VLOOKUP(DATE(YEAR(Dat_01!B$2)-2,MONTH(Dat_01!B$2),1)+A449,[2]Indices!$D:$D,1,)</f>
        <v>45536</v>
      </c>
      <c r="C449" s="221">
        <f>VLOOKUP(B449,[2]Indices!$D:$Q,3,)/1000</f>
        <v>3.3861522168516096</v>
      </c>
      <c r="D449" s="221">
        <f>VLOOKUP(B449,[2]Indices!$D:$Q,14,)/1000</f>
        <v>19.885734840413747</v>
      </c>
      <c r="E449" s="221">
        <f t="shared" si="28"/>
        <v>3.3861522168516096</v>
      </c>
      <c r="F449" s="188">
        <f t="shared" si="29"/>
        <v>600</v>
      </c>
      <c r="G449" t="str">
        <f t="shared" si="30"/>
        <v/>
      </c>
      <c r="H449" s="188" t="str">
        <f t="shared" si="27"/>
        <v/>
      </c>
      <c r="I449" s="189"/>
    </row>
    <row r="450" spans="1:9">
      <c r="A450" s="187">
        <v>398</v>
      </c>
      <c r="B450" s="222">
        <f>VLOOKUP(DATE(YEAR(Dat_01!B$2)-2,MONTH(Dat_01!B$2),1)+A450,[2]Indices!$D:$D,1,)</f>
        <v>45537</v>
      </c>
      <c r="C450" s="221">
        <f>VLOOKUP(B450,[2]Indices!$D:$Q,3,)/1000</f>
        <v>3.4677666688497486</v>
      </c>
      <c r="D450" s="221">
        <f>VLOOKUP(B450,[2]Indices!$D:$Q,14,)/1000</f>
        <v>19.885734840413747</v>
      </c>
      <c r="E450" s="221">
        <f t="shared" si="28"/>
        <v>3.4677666688497486</v>
      </c>
      <c r="F450" s="188" t="str">
        <f t="shared" si="29"/>
        <v/>
      </c>
      <c r="G450" t="str">
        <f t="shared" si="30"/>
        <v/>
      </c>
      <c r="H450" s="188" t="str">
        <f t="shared" si="27"/>
        <v/>
      </c>
      <c r="I450" s="189"/>
    </row>
    <row r="451" spans="1:9">
      <c r="A451" s="187">
        <v>399</v>
      </c>
      <c r="B451" s="222">
        <f>VLOOKUP(DATE(YEAR(Dat_01!B$2)-2,MONTH(Dat_01!B$2),1)+A451,[2]Indices!$D:$D,1,)</f>
        <v>45538</v>
      </c>
      <c r="C451" s="221">
        <f>VLOOKUP(B451,[2]Indices!$D:$Q,3,)/1000</f>
        <v>2.9788258928478828</v>
      </c>
      <c r="D451" s="221">
        <f>VLOOKUP(B451,[2]Indices!$D:$Q,14,)/1000</f>
        <v>19.885734840413747</v>
      </c>
      <c r="E451" s="221">
        <f t="shared" si="28"/>
        <v>2.9788258928478828</v>
      </c>
      <c r="F451" s="188" t="str">
        <f t="shared" si="29"/>
        <v/>
      </c>
      <c r="G451" t="str">
        <f t="shared" si="30"/>
        <v/>
      </c>
      <c r="H451" s="188" t="str">
        <f t="shared" ref="H451:H514" si="31">IF(DAY(B451)=15,IF(MONTH(B451)=1,"E",IF(MONTH(B451)=2,"F",IF(MONTH(B451)=3,"M",IF(MONTH(B451)=4,"A",IF(MONTH(B451)=5,"M",IF(MONTH(B451)=6,"J",IF(MONTH(B451)=7,"J",IF(MONTH(B451)=8,"A",IF(MONTH(B451)=9,"S",IF(MONTH(B451)=10,"O",IF(MONTH(B451)=11,"N",IF(MONTH(B451)=12,"D","")))))))))))),"")</f>
        <v/>
      </c>
      <c r="I451" s="189"/>
    </row>
    <row r="452" spans="1:9">
      <c r="A452" s="187">
        <v>400</v>
      </c>
      <c r="B452" s="222">
        <f>VLOOKUP(DATE(YEAR(Dat_01!B$2)-2,MONTH(Dat_01!B$2),1)+A452,[2]Indices!$D:$D,1,)</f>
        <v>45539</v>
      </c>
      <c r="C452" s="221">
        <f>VLOOKUP(B452,[2]Indices!$D:$Q,3,)/1000</f>
        <v>13.350197940835489</v>
      </c>
      <c r="D452" s="221">
        <f>VLOOKUP(B452,[2]Indices!$D:$Q,14,)/1000</f>
        <v>19.885734840413747</v>
      </c>
      <c r="E452" s="221">
        <f t="shared" si="28"/>
        <v>13.350197940835489</v>
      </c>
      <c r="F452" s="188" t="str">
        <f t="shared" si="29"/>
        <v/>
      </c>
      <c r="G452" t="str">
        <f t="shared" si="30"/>
        <v/>
      </c>
      <c r="H452" s="188" t="str">
        <f t="shared" si="31"/>
        <v/>
      </c>
      <c r="I452" s="189"/>
    </row>
    <row r="453" spans="1:9">
      <c r="A453" s="187">
        <v>401</v>
      </c>
      <c r="B453" s="222">
        <f>VLOOKUP(DATE(YEAR(Dat_01!B$2)-2,MONTH(Dat_01!B$2),1)+A453,[2]Indices!$D:$D,1,)</f>
        <v>45540</v>
      </c>
      <c r="C453" s="221">
        <f>VLOOKUP(B453,[2]Indices!$D:$Q,3,)/1000</f>
        <v>44.858035183837345</v>
      </c>
      <c r="D453" s="221">
        <f>VLOOKUP(B453,[2]Indices!$D:$Q,14,)/1000</f>
        <v>19.885734840413747</v>
      </c>
      <c r="E453" s="221">
        <f t="shared" si="28"/>
        <v>19.885734840413747</v>
      </c>
      <c r="F453" s="188" t="str">
        <f t="shared" si="29"/>
        <v/>
      </c>
      <c r="G453" t="str">
        <f t="shared" si="30"/>
        <v/>
      </c>
      <c r="H453" s="188" t="str">
        <f t="shared" si="31"/>
        <v/>
      </c>
      <c r="I453" s="189"/>
    </row>
    <row r="454" spans="1:9">
      <c r="A454" s="187">
        <v>402</v>
      </c>
      <c r="B454" s="222">
        <f>VLOOKUP(DATE(YEAR(Dat_01!B$2)-2,MONTH(Dat_01!B$2),1)+A454,[2]Indices!$D:$D,1,)</f>
        <v>45541</v>
      </c>
      <c r="C454" s="221">
        <f>VLOOKUP(B454,[2]Indices!$D:$Q,3,)/1000</f>
        <v>39.888847947835487</v>
      </c>
      <c r="D454" s="221">
        <f>VLOOKUP(B454,[2]Indices!$D:$Q,14,)/1000</f>
        <v>19.885734840413747</v>
      </c>
      <c r="E454" s="221">
        <f t="shared" si="28"/>
        <v>19.885734840413747</v>
      </c>
      <c r="F454" s="188" t="str">
        <f t="shared" si="29"/>
        <v/>
      </c>
      <c r="G454" t="str">
        <f t="shared" si="30"/>
        <v/>
      </c>
      <c r="H454" s="188" t="str">
        <f t="shared" si="31"/>
        <v/>
      </c>
      <c r="I454" s="189"/>
    </row>
    <row r="455" spans="1:9">
      <c r="A455" s="187">
        <v>403</v>
      </c>
      <c r="B455" s="222">
        <f>VLOOKUP(DATE(YEAR(Dat_01!B$2)-2,MONTH(Dat_01!B$2),1)+A455,[2]Indices!$D:$D,1,)</f>
        <v>45542</v>
      </c>
      <c r="C455" s="221">
        <f>VLOOKUP(B455,[2]Indices!$D:$Q,3,)/1000</f>
        <v>44.693236418833621</v>
      </c>
      <c r="D455" s="221">
        <f>VLOOKUP(B455,[2]Indices!$D:$Q,14,)/1000</f>
        <v>19.885734840413747</v>
      </c>
      <c r="E455" s="221">
        <f t="shared" si="28"/>
        <v>19.885734840413747</v>
      </c>
      <c r="F455" s="188" t="str">
        <f t="shared" si="29"/>
        <v/>
      </c>
      <c r="G455" t="str">
        <f t="shared" si="30"/>
        <v/>
      </c>
      <c r="H455" s="188" t="str">
        <f t="shared" si="31"/>
        <v/>
      </c>
      <c r="I455" s="189"/>
    </row>
    <row r="456" spans="1:9">
      <c r="A456" s="187">
        <v>404</v>
      </c>
      <c r="B456" s="222">
        <f>VLOOKUP(DATE(YEAR(Dat_01!B$2)-2,MONTH(Dat_01!B$2),1)+A456,[2]Indices!$D:$D,1,)</f>
        <v>45543</v>
      </c>
      <c r="C456" s="221">
        <f>VLOOKUP(B456,[2]Indices!$D:$Q,3,)/1000</f>
        <v>24.864796343835486</v>
      </c>
      <c r="D456" s="221">
        <f>VLOOKUP(B456,[2]Indices!$D:$Q,14,)/1000</f>
        <v>19.885734840413747</v>
      </c>
      <c r="E456" s="221">
        <f t="shared" si="28"/>
        <v>19.885734840413747</v>
      </c>
      <c r="F456" s="188" t="str">
        <f t="shared" si="29"/>
        <v/>
      </c>
      <c r="G456" t="str">
        <f t="shared" si="30"/>
        <v/>
      </c>
      <c r="H456" s="188" t="str">
        <f t="shared" si="31"/>
        <v/>
      </c>
      <c r="I456" s="189"/>
    </row>
    <row r="457" spans="1:9">
      <c r="A457" s="187">
        <v>405</v>
      </c>
      <c r="B457" s="222">
        <f>VLOOKUP(DATE(YEAR(Dat_01!B$2)-2,MONTH(Dat_01!B$2),1)+A457,[2]Indices!$D:$D,1,)</f>
        <v>45544</v>
      </c>
      <c r="C457" s="221">
        <f>VLOOKUP(B457,[2]Indices!$D:$Q,3,)/1000</f>
        <v>34.384552203833621</v>
      </c>
      <c r="D457" s="221">
        <f>VLOOKUP(B457,[2]Indices!$D:$Q,14,)/1000</f>
        <v>19.885734840413747</v>
      </c>
      <c r="E457" s="221">
        <f t="shared" si="28"/>
        <v>19.885734840413747</v>
      </c>
      <c r="F457" s="188" t="str">
        <f t="shared" si="29"/>
        <v/>
      </c>
      <c r="G457" t="str">
        <f t="shared" si="30"/>
        <v/>
      </c>
      <c r="H457" s="188" t="str">
        <f t="shared" si="31"/>
        <v/>
      </c>
      <c r="I457" s="189"/>
    </row>
    <row r="458" spans="1:9">
      <c r="A458" s="187">
        <v>406</v>
      </c>
      <c r="B458" s="222">
        <f>VLOOKUP(DATE(YEAR(Dat_01!B$2)-2,MONTH(Dat_01!B$2),1)+A458,[2]Indices!$D:$D,1,)</f>
        <v>45545</v>
      </c>
      <c r="C458" s="221">
        <f>VLOOKUP(B458,[2]Indices!$D:$Q,3,)/1000</f>
        <v>31.774274239835488</v>
      </c>
      <c r="D458" s="221">
        <f>VLOOKUP(B458,[2]Indices!$D:$Q,14,)/1000</f>
        <v>19.885734840413747</v>
      </c>
      <c r="E458" s="221">
        <f t="shared" si="28"/>
        <v>19.885734840413747</v>
      </c>
      <c r="F458" s="188" t="str">
        <f t="shared" si="29"/>
        <v/>
      </c>
      <c r="G458" t="str">
        <f t="shared" si="30"/>
        <v/>
      </c>
      <c r="H458" s="188" t="str">
        <f t="shared" si="31"/>
        <v/>
      </c>
      <c r="I458" s="189"/>
    </row>
    <row r="459" spans="1:9">
      <c r="A459" s="187">
        <v>407</v>
      </c>
      <c r="B459" s="222">
        <f>VLOOKUP(DATE(YEAR(Dat_01!B$2)-2,MONTH(Dat_01!B$2),1)+A459,[2]Indices!$D:$D,1,)</f>
        <v>45546</v>
      </c>
      <c r="C459" s="221">
        <f>VLOOKUP(B459,[2]Indices!$D:$Q,3,)/1000</f>
        <v>28.271422682858041</v>
      </c>
      <c r="D459" s="221">
        <f>VLOOKUP(B459,[2]Indices!$D:$Q,14,)/1000</f>
        <v>19.885734840413747</v>
      </c>
      <c r="E459" s="221">
        <f t="shared" si="28"/>
        <v>19.885734840413747</v>
      </c>
      <c r="F459" s="188" t="str">
        <f t="shared" si="29"/>
        <v/>
      </c>
      <c r="G459" t="str">
        <f t="shared" si="30"/>
        <v/>
      </c>
      <c r="H459" s="188" t="str">
        <f t="shared" si="31"/>
        <v/>
      </c>
      <c r="I459" s="189"/>
    </row>
    <row r="460" spans="1:9">
      <c r="A460" s="187">
        <v>408</v>
      </c>
      <c r="B460" s="222">
        <f>VLOOKUP(DATE(YEAR(Dat_01!B$2)-2,MONTH(Dat_01!B$2),1)+A460,[2]Indices!$D:$D,1,)</f>
        <v>45547</v>
      </c>
      <c r="C460" s="221">
        <f>VLOOKUP(B460,[2]Indices!$D:$Q,3,)/1000</f>
        <v>31.615490350856177</v>
      </c>
      <c r="D460" s="221">
        <f>VLOOKUP(B460,[2]Indices!$D:$Q,14,)/1000</f>
        <v>19.885734840413747</v>
      </c>
      <c r="E460" s="221">
        <f t="shared" si="28"/>
        <v>19.885734840413747</v>
      </c>
      <c r="F460" s="188" t="str">
        <f t="shared" si="29"/>
        <v/>
      </c>
      <c r="G460" t="str">
        <f t="shared" si="30"/>
        <v/>
      </c>
      <c r="H460" s="188" t="str">
        <f>IF(DAY(B460)=15,IF(MONTH(B460)=1,"E",IF(MONTH(B460)=2,"F",IF(MONTH(B460)=3,"M",IF(MONTH(B460)=4,"A",IF(MONTH(B460)=5,"M",IF(MONTH(B460)=6,"J",IF(MONTH(B460)=7,"J",IF(MONTH(B460)=8,"A",IF(MONTH(B460)=9,"S",IF(MONTH(B460)=10,"O",IF(MONTH(B460)=11,"N",IF(MONTH(B460)=12,"D","")))))))))))),"")</f>
        <v/>
      </c>
      <c r="I460" s="189"/>
    </row>
    <row r="461" spans="1:9">
      <c r="A461" s="187">
        <v>409</v>
      </c>
      <c r="B461" s="222">
        <f>VLOOKUP(DATE(YEAR(Dat_01!B$2)-2,MONTH(Dat_01!B$2),1)+A461,[2]Indices!$D:$D,1,)</f>
        <v>45548</v>
      </c>
      <c r="C461" s="221">
        <f>VLOOKUP(B461,[2]Indices!$D:$Q,3,)/1000</f>
        <v>19.226709610854318</v>
      </c>
      <c r="D461" s="221">
        <f>VLOOKUP(B461,[2]Indices!$D:$Q,14,)/1000</f>
        <v>19.885734840413747</v>
      </c>
      <c r="E461" s="221">
        <f t="shared" si="28"/>
        <v>19.226709610854318</v>
      </c>
      <c r="F461" s="188" t="str">
        <f t="shared" si="29"/>
        <v/>
      </c>
      <c r="G461" t="str">
        <f t="shared" si="30"/>
        <v/>
      </c>
      <c r="H461" s="188" t="str">
        <f t="shared" si="31"/>
        <v/>
      </c>
      <c r="I461" s="189"/>
    </row>
    <row r="462" spans="1:9">
      <c r="A462" s="187">
        <v>410</v>
      </c>
      <c r="B462" s="222">
        <f>VLOOKUP(DATE(YEAR(Dat_01!B$2)-2,MONTH(Dat_01!B$2),1)+A462,[2]Indices!$D:$D,1,)</f>
        <v>45549</v>
      </c>
      <c r="C462" s="221">
        <f>VLOOKUP(B462,[2]Indices!$D:$Q,3,)/1000</f>
        <v>10.20638647585618</v>
      </c>
      <c r="D462" s="221">
        <f>VLOOKUP(B462,[2]Indices!$D:$Q,14,)/1000</f>
        <v>19.885734840413747</v>
      </c>
      <c r="E462" s="221">
        <f t="shared" si="28"/>
        <v>10.20638647585618</v>
      </c>
      <c r="F462" s="188" t="str">
        <f t="shared" si="29"/>
        <v/>
      </c>
      <c r="G462" t="str">
        <f t="shared" si="30"/>
        <v/>
      </c>
      <c r="H462" s="188" t="str">
        <f>IF(DAY(B462)=15,IF(MONTH(B462)=1,"E",IF(MONTH(B462)=2,"F",IF(MONTH(B462)=3,"M",IF(MONTH(B462)=4,"A",IF(MONTH(B462)=5,"M",IF(MONTH(B462)=6,"J",IF(MONTH(B462)=7,"J",IF(MONTH(B462)=8,"A",IF(MONTH(B462)=9,"S",IF(MONTH(B462)=10,"O",IF(MONTH(B462)=11,"N",IF(MONTH(B462)=12,"D","")))))))))))),"")</f>
        <v/>
      </c>
      <c r="I462" s="189"/>
    </row>
    <row r="463" spans="1:9" s="189" customFormat="1">
      <c r="A463" s="187">
        <v>411</v>
      </c>
      <c r="B463" s="222">
        <f>VLOOKUP(DATE(YEAR(Dat_01!B$2)-2,MONTH(Dat_01!B$2),1)+A463,[2]Indices!$D:$D,1,)</f>
        <v>45550</v>
      </c>
      <c r="C463" s="221">
        <f>VLOOKUP(B463,[2]Indices!$D:$Q,3,)/1000</f>
        <v>4.7013636978543181</v>
      </c>
      <c r="D463" s="221">
        <f>VLOOKUP(B463,[2]Indices!$D:$Q,14,)/1000</f>
        <v>19.885734840413747</v>
      </c>
      <c r="E463" s="221">
        <f t="shared" si="28"/>
        <v>4.7013636978543181</v>
      </c>
      <c r="F463" s="188" t="str">
        <f t="shared" si="29"/>
        <v/>
      </c>
      <c r="G463" t="str">
        <f t="shared" si="30"/>
        <v/>
      </c>
      <c r="H463" s="188" t="str">
        <f>IF(DAY(B463)=15,IF(MONTH(B463)=1,"E",IF(MONTH(B463)=2,"F",IF(MONTH(B463)=3,"M",IF(MONTH(B463)=4,"A",IF(MONTH(B463)=5,"M",IF(MONTH(B463)=6,"J",IF(MONTH(B463)=7,"J",IF(MONTH(B463)=8,"A",IF(MONTH(B463)=9,"S",IF(MONTH(B463)=10,"O",IF(MONTH(B463)=11,"N",IF(MONTH(B463)=12,"D","")))))))))))),"")</f>
        <v>S</v>
      </c>
      <c r="I463" s="189">
        <f>IF(DAY(B463)=15,D463,"")</f>
        <v>19.885734840413747</v>
      </c>
    </row>
    <row r="464" spans="1:9" s="189" customFormat="1">
      <c r="A464" s="187">
        <v>412</v>
      </c>
      <c r="B464" s="222">
        <f>VLOOKUP(DATE(YEAR(Dat_01!B$2)-2,MONTH(Dat_01!B$2),1)+A464,[2]Indices!$D:$D,1,)</f>
        <v>45551</v>
      </c>
      <c r="C464" s="221">
        <f>VLOOKUP(B464,[2]Indices!$D:$Q,3,)/1000</f>
        <v>8.5534986828543182</v>
      </c>
      <c r="D464" s="221">
        <f>VLOOKUP(B464,[2]Indices!$D:$Q,14,)/1000</f>
        <v>19.885734840413747</v>
      </c>
      <c r="E464" s="221">
        <f t="shared" si="28"/>
        <v>8.5534986828543182</v>
      </c>
      <c r="F464" s="188" t="str">
        <f t="shared" si="29"/>
        <v/>
      </c>
      <c r="G464" t="str">
        <f t="shared" si="30"/>
        <v/>
      </c>
      <c r="H464" s="188" t="str">
        <f t="shared" si="31"/>
        <v/>
      </c>
    </row>
    <row r="465" spans="1:9" s="189" customFormat="1">
      <c r="A465" s="187">
        <v>413</v>
      </c>
      <c r="B465" s="222">
        <f>VLOOKUP(DATE(YEAR(Dat_01!B$2)-2,MONTH(Dat_01!B$2),1)+A465,[2]Indices!$D:$D,1,)</f>
        <v>45552</v>
      </c>
      <c r="C465" s="221">
        <f>VLOOKUP(B465,[2]Indices!$D:$Q,3,)/1000</f>
        <v>9.7971874988580421</v>
      </c>
      <c r="D465" s="221">
        <f>VLOOKUP(B465,[2]Indices!$D:$Q,14,)/1000</f>
        <v>19.885734840413747</v>
      </c>
      <c r="E465" s="221">
        <f t="shared" si="28"/>
        <v>9.7971874988580421</v>
      </c>
      <c r="F465" s="188" t="str">
        <f t="shared" si="29"/>
        <v/>
      </c>
      <c r="G465" t="str">
        <f t="shared" si="30"/>
        <v/>
      </c>
      <c r="H465" s="188" t="str">
        <f t="shared" si="31"/>
        <v/>
      </c>
    </row>
    <row r="466" spans="1:9" s="189" customFormat="1">
      <c r="A466" s="187">
        <v>414</v>
      </c>
      <c r="B466" s="222">
        <f>VLOOKUP(DATE(YEAR(Dat_01!B$2)-2,MONTH(Dat_01!B$2),1)+A466,[2]Indices!$D:$D,1,)</f>
        <v>45553</v>
      </c>
      <c r="C466" s="221">
        <f>VLOOKUP(B466,[2]Indices!$D:$Q,3,)/1000</f>
        <v>29.041916538356869</v>
      </c>
      <c r="D466" s="221">
        <f>VLOOKUP(B466,[2]Indices!$D:$Q,14,)/1000</f>
        <v>19.885734840413747</v>
      </c>
      <c r="E466" s="221">
        <f t="shared" si="28"/>
        <v>19.885734840413747</v>
      </c>
      <c r="F466" s="188" t="str">
        <f t="shared" si="29"/>
        <v/>
      </c>
      <c r="G466" t="str">
        <f t="shared" si="30"/>
        <v/>
      </c>
      <c r="H466" s="188" t="str">
        <f t="shared" si="31"/>
        <v/>
      </c>
    </row>
    <row r="467" spans="1:9" s="189" customFormat="1">
      <c r="A467" s="187">
        <v>415</v>
      </c>
      <c r="B467" s="222">
        <f>VLOOKUP(DATE(YEAR(Dat_01!B$2)-2,MONTH(Dat_01!B$2),1)+A467,[2]Indices!$D:$D,1,)</f>
        <v>45554</v>
      </c>
      <c r="C467" s="221">
        <f>VLOOKUP(B467,[2]Indices!$D:$Q,3,)/1000</f>
        <v>60.274292950355012</v>
      </c>
      <c r="D467" s="221">
        <f>VLOOKUP(B467,[2]Indices!$D:$Q,14,)/1000</f>
        <v>19.885734840413747</v>
      </c>
      <c r="E467" s="221">
        <f t="shared" si="28"/>
        <v>19.885734840413747</v>
      </c>
      <c r="F467" s="188" t="str">
        <f t="shared" si="29"/>
        <v/>
      </c>
      <c r="G467" t="str">
        <f t="shared" si="30"/>
        <v/>
      </c>
      <c r="H467" s="188" t="str">
        <f t="shared" si="31"/>
        <v/>
      </c>
    </row>
    <row r="468" spans="1:9" s="189" customFormat="1">
      <c r="A468" s="187">
        <v>416</v>
      </c>
      <c r="B468" s="222">
        <f>VLOOKUP(DATE(YEAR(Dat_01!B$2)-2,MONTH(Dat_01!B$2),1)+A468,[2]Indices!$D:$D,1,)</f>
        <v>45555</v>
      </c>
      <c r="C468" s="221">
        <f>VLOOKUP(B468,[2]Indices!$D:$Q,3,)/1000</f>
        <v>63.832625350356871</v>
      </c>
      <c r="D468" s="221">
        <f>VLOOKUP(B468,[2]Indices!$D:$Q,14,)/1000</f>
        <v>19.885734840413747</v>
      </c>
      <c r="E468" s="221">
        <f t="shared" si="28"/>
        <v>19.885734840413747</v>
      </c>
      <c r="F468" s="188" t="str">
        <f t="shared" si="29"/>
        <v/>
      </c>
      <c r="G468" t="str">
        <f t="shared" si="30"/>
        <v/>
      </c>
      <c r="H468" s="188" t="str">
        <f t="shared" si="31"/>
        <v/>
      </c>
    </row>
    <row r="469" spans="1:9" s="189" customFormat="1">
      <c r="A469" s="187">
        <v>417</v>
      </c>
      <c r="B469" s="222">
        <f>VLOOKUP(DATE(YEAR(Dat_01!B$2)-2,MONTH(Dat_01!B$2),1)+A469,[2]Indices!$D:$D,1,)</f>
        <v>45556</v>
      </c>
      <c r="C469" s="221">
        <f>VLOOKUP(B469,[2]Indices!$D:$Q,3,)/1000</f>
        <v>50.197664322356871</v>
      </c>
      <c r="D469" s="221">
        <f>VLOOKUP(B469,[2]Indices!$D:$Q,14,)/1000</f>
        <v>19.885734840413747</v>
      </c>
      <c r="E469" s="221">
        <f t="shared" si="28"/>
        <v>19.885734840413747</v>
      </c>
      <c r="F469" s="188" t="str">
        <f t="shared" si="29"/>
        <v/>
      </c>
      <c r="G469" t="str">
        <f t="shared" si="30"/>
        <v/>
      </c>
      <c r="H469" s="188" t="str">
        <f t="shared" si="31"/>
        <v/>
      </c>
    </row>
    <row r="470" spans="1:9" s="189" customFormat="1">
      <c r="A470" s="187">
        <v>418</v>
      </c>
      <c r="B470" s="222">
        <f>VLOOKUP(DATE(YEAR(Dat_01!B$2)-2,MONTH(Dat_01!B$2),1)+A470,[2]Indices!$D:$D,1,)</f>
        <v>45557</v>
      </c>
      <c r="C470" s="221">
        <f>VLOOKUP(B470,[2]Indices!$D:$Q,3,)/1000</f>
        <v>43.917412422356882</v>
      </c>
      <c r="D470" s="221">
        <f>VLOOKUP(B470,[2]Indices!$D:$Q,14,)/1000</f>
        <v>19.885734840413747</v>
      </c>
      <c r="E470" s="221">
        <f t="shared" si="28"/>
        <v>19.885734840413747</v>
      </c>
      <c r="F470" s="188" t="str">
        <f t="shared" si="29"/>
        <v/>
      </c>
      <c r="G470" t="str">
        <f t="shared" si="30"/>
        <v/>
      </c>
      <c r="H470" s="188" t="str">
        <f t="shared" si="31"/>
        <v/>
      </c>
    </row>
    <row r="471" spans="1:9" s="189" customFormat="1">
      <c r="A471" s="187">
        <v>419</v>
      </c>
      <c r="B471" s="222">
        <f>VLOOKUP(DATE(YEAR(Dat_01!B$2)-2,MONTH(Dat_01!B$2),1)+A471,[2]Indices!$D:$D,1,)</f>
        <v>45558</v>
      </c>
      <c r="C471" s="221">
        <f>VLOOKUP(B471,[2]Indices!$D:$Q,3,)/1000</f>
        <v>42.279065178355012</v>
      </c>
      <c r="D471" s="221">
        <f>VLOOKUP(B471,[2]Indices!$D:$Q,14,)/1000</f>
        <v>19.885734840413747</v>
      </c>
      <c r="E471" s="221">
        <f t="shared" si="28"/>
        <v>19.885734840413747</v>
      </c>
      <c r="F471" s="188" t="str">
        <f t="shared" si="29"/>
        <v/>
      </c>
      <c r="G471" t="str">
        <f t="shared" si="30"/>
        <v/>
      </c>
      <c r="H471" s="188" t="str">
        <f t="shared" si="31"/>
        <v/>
      </c>
    </row>
    <row r="472" spans="1:9" s="189" customFormat="1">
      <c r="A472" s="187">
        <v>420</v>
      </c>
      <c r="B472" s="222">
        <f>VLOOKUP(DATE(YEAR(Dat_01!B$2)-2,MONTH(Dat_01!B$2),1)+A472,[2]Indices!$D:$D,1,)</f>
        <v>45559</v>
      </c>
      <c r="C472" s="221">
        <f>VLOOKUP(B472,[2]Indices!$D:$Q,3,)/1000</f>
        <v>43.818669830356868</v>
      </c>
      <c r="D472" s="221">
        <f>VLOOKUP(B472,[2]Indices!$D:$Q,14,)/1000</f>
        <v>19.885734840413747</v>
      </c>
      <c r="E472" s="221">
        <f t="shared" si="28"/>
        <v>19.885734840413747</v>
      </c>
      <c r="F472" s="188" t="str">
        <f t="shared" si="29"/>
        <v/>
      </c>
      <c r="G472" t="str">
        <f t="shared" si="30"/>
        <v/>
      </c>
      <c r="H472" s="188" t="str">
        <f t="shared" si="31"/>
        <v/>
      </c>
    </row>
    <row r="473" spans="1:9" s="189" customFormat="1">
      <c r="A473" s="187">
        <v>421</v>
      </c>
      <c r="B473" s="222">
        <f>VLOOKUP(DATE(YEAR(Dat_01!B$2)-2,MONTH(Dat_01!B$2),1)+A473,[2]Indices!$D:$D,1,)</f>
        <v>45560</v>
      </c>
      <c r="C473" s="221">
        <f>VLOOKUP(B473,[2]Indices!$D:$Q,3,)/1000</f>
        <v>49.660390897962571</v>
      </c>
      <c r="D473" s="221">
        <f>VLOOKUP(B473,[2]Indices!$D:$Q,14,)/1000</f>
        <v>19.885734840413747</v>
      </c>
      <c r="E473" s="221">
        <f t="shared" si="28"/>
        <v>19.885734840413747</v>
      </c>
      <c r="F473" s="188" t="str">
        <f t="shared" si="29"/>
        <v/>
      </c>
      <c r="G473" t="str">
        <f t="shared" si="30"/>
        <v/>
      </c>
      <c r="H473" s="188" t="str">
        <f t="shared" si="31"/>
        <v/>
      </c>
    </row>
    <row r="474" spans="1:9" s="189" customFormat="1">
      <c r="A474" s="187">
        <v>422</v>
      </c>
      <c r="B474" s="222">
        <f>VLOOKUP(DATE(YEAR(Dat_01!B$2)-2,MONTH(Dat_01!B$2),1)+A474,[2]Indices!$D:$D,1,)</f>
        <v>45561</v>
      </c>
      <c r="C474" s="221">
        <f>VLOOKUP(B474,[2]Indices!$D:$Q,3,)/1000</f>
        <v>36.476566837960704</v>
      </c>
      <c r="D474" s="221">
        <f>VLOOKUP(B474,[2]Indices!$D:$Q,14,)/1000</f>
        <v>19.885734840413747</v>
      </c>
      <c r="E474" s="221">
        <f t="shared" si="28"/>
        <v>19.885734840413747</v>
      </c>
      <c r="F474" s="188" t="str">
        <f t="shared" si="29"/>
        <v/>
      </c>
      <c r="G474" t="str">
        <f t="shared" si="30"/>
        <v/>
      </c>
      <c r="H474" s="188" t="str">
        <f t="shared" si="31"/>
        <v/>
      </c>
    </row>
    <row r="475" spans="1:9" s="189" customFormat="1">
      <c r="A475" s="187">
        <v>423</v>
      </c>
      <c r="B475" s="222">
        <f>VLOOKUP(DATE(YEAR(Dat_01!B$2)-2,MONTH(Dat_01!B$2),1)+A475,[2]Indices!$D:$D,1,)</f>
        <v>45562</v>
      </c>
      <c r="C475" s="221">
        <f>VLOOKUP(B475,[2]Indices!$D:$Q,3,)/1000</f>
        <v>37.369163633964433</v>
      </c>
      <c r="D475" s="221">
        <f>VLOOKUP(B475,[2]Indices!$D:$Q,14,)/1000</f>
        <v>19.885734840413747</v>
      </c>
      <c r="E475" s="221">
        <f t="shared" si="28"/>
        <v>19.885734840413747</v>
      </c>
      <c r="F475" s="188" t="str">
        <f t="shared" si="29"/>
        <v/>
      </c>
      <c r="G475" t="str">
        <f t="shared" si="30"/>
        <v/>
      </c>
      <c r="H475" s="188" t="str">
        <f t="shared" si="31"/>
        <v/>
      </c>
    </row>
    <row r="476" spans="1:9" s="189" customFormat="1">
      <c r="A476" s="187">
        <v>424</v>
      </c>
      <c r="B476" s="222">
        <f>VLOOKUP(DATE(YEAR(Dat_01!B$2)-2,MONTH(Dat_01!B$2),1)+A476,[2]Indices!$D:$D,1,)</f>
        <v>45563</v>
      </c>
      <c r="C476" s="221">
        <f>VLOOKUP(B476,[2]Indices!$D:$Q,3,)/1000</f>
        <v>45.754677949964432</v>
      </c>
      <c r="D476" s="221">
        <f>VLOOKUP(B476,[2]Indices!$D:$Q,14,)/1000</f>
        <v>19.885734840413747</v>
      </c>
      <c r="E476" s="221">
        <f t="shared" si="28"/>
        <v>19.885734840413747</v>
      </c>
      <c r="F476" s="188" t="str">
        <f t="shared" si="29"/>
        <v/>
      </c>
      <c r="G476" t="str">
        <f t="shared" si="30"/>
        <v/>
      </c>
      <c r="H476" s="188" t="str">
        <f t="shared" si="31"/>
        <v/>
      </c>
    </row>
    <row r="477" spans="1:9" s="189" customFormat="1">
      <c r="A477" s="187">
        <v>425</v>
      </c>
      <c r="B477" s="222">
        <f>VLOOKUP(DATE(YEAR(Dat_01!B$2)-2,MONTH(Dat_01!B$2),1)+A477,[2]Indices!$D:$D,1,)</f>
        <v>45564</v>
      </c>
      <c r="C477" s="221">
        <f>VLOOKUP(B477,[2]Indices!$D:$Q,3,)/1000</f>
        <v>37.675193005962569</v>
      </c>
      <c r="D477" s="221">
        <f>VLOOKUP(B477,[2]Indices!$D:$Q,14,)/1000</f>
        <v>19.885734840413747</v>
      </c>
      <c r="E477" s="221">
        <f t="shared" si="28"/>
        <v>19.885734840413747</v>
      </c>
      <c r="F477" s="188" t="str">
        <f t="shared" si="29"/>
        <v/>
      </c>
      <c r="G477" t="str">
        <f t="shared" si="30"/>
        <v/>
      </c>
      <c r="H477" s="188" t="str">
        <f t="shared" si="31"/>
        <v/>
      </c>
    </row>
    <row r="478" spans="1:9" s="189" customFormat="1">
      <c r="A478" s="187">
        <v>426</v>
      </c>
      <c r="B478" s="222">
        <f>VLOOKUP(DATE(YEAR(Dat_01!B$2)-2,MONTH(Dat_01!B$2),1)+A478,[2]Indices!$D:$D,1,)</f>
        <v>45565</v>
      </c>
      <c r="C478" s="221">
        <f>VLOOKUP(B478,[2]Indices!$D:$Q,3,)/1000</f>
        <v>63.93063872696257</v>
      </c>
      <c r="D478" s="221">
        <f>VLOOKUP(B478,[2]Indices!$D:$Q,14,)/1000</f>
        <v>19.885734840413747</v>
      </c>
      <c r="E478" s="221">
        <f t="shared" si="28"/>
        <v>19.885734840413747</v>
      </c>
      <c r="F478" s="188" t="str">
        <f t="shared" si="29"/>
        <v/>
      </c>
      <c r="G478" t="str">
        <f t="shared" si="30"/>
        <v/>
      </c>
      <c r="H478" s="188" t="str">
        <f t="shared" si="31"/>
        <v/>
      </c>
    </row>
    <row r="479" spans="1:9">
      <c r="A479" s="187">
        <v>427</v>
      </c>
      <c r="B479" s="222">
        <f>VLOOKUP(DATE(YEAR(Dat_01!B$2)-2,MONTH(Dat_01!B$2),1)+A479,[2]Indices!$D:$D,1,)</f>
        <v>45566</v>
      </c>
      <c r="C479" s="221">
        <f>VLOOKUP(B479,[2]Indices!$D:$Q,3,)/1000</f>
        <v>70.068381224962565</v>
      </c>
      <c r="D479" s="221">
        <f>VLOOKUP(B479,[2]Indices!$D:$Q,14,)/1000</f>
        <v>40.505689176644211</v>
      </c>
      <c r="E479" s="221">
        <f t="shared" si="28"/>
        <v>40.505689176644211</v>
      </c>
      <c r="F479" s="188">
        <f t="shared" si="29"/>
        <v>600</v>
      </c>
      <c r="G479" t="str">
        <f t="shared" si="30"/>
        <v/>
      </c>
      <c r="H479" s="188" t="str">
        <f t="shared" si="31"/>
        <v/>
      </c>
      <c r="I479" s="189"/>
    </row>
    <row r="480" spans="1:9">
      <c r="A480" s="187">
        <v>428</v>
      </c>
      <c r="B480" s="222">
        <f>VLOOKUP(DATE(YEAR(Dat_01!B$2)-2,MONTH(Dat_01!B$2),1)+A480,[2]Indices!$D:$D,1,)</f>
        <v>45567</v>
      </c>
      <c r="C480" s="221">
        <f>VLOOKUP(B480,[2]Indices!$D:$Q,3,)/1000</f>
        <v>58.052029492615212</v>
      </c>
      <c r="D480" s="221">
        <f>VLOOKUP(B480,[2]Indices!$D:$Q,14,)/1000</f>
        <v>40.505689176644211</v>
      </c>
      <c r="E480" s="221">
        <f t="shared" si="28"/>
        <v>40.505689176644211</v>
      </c>
      <c r="F480" s="188" t="str">
        <f t="shared" si="29"/>
        <v/>
      </c>
      <c r="G480" t="str">
        <f t="shared" si="30"/>
        <v/>
      </c>
      <c r="H480" s="188" t="str">
        <f t="shared" si="31"/>
        <v/>
      </c>
      <c r="I480" s="189"/>
    </row>
    <row r="481" spans="1:9">
      <c r="A481" s="187">
        <v>429</v>
      </c>
      <c r="B481" s="222">
        <f>VLOOKUP(DATE(YEAR(Dat_01!B$2)-2,MONTH(Dat_01!B$2),1)+A481,[2]Indices!$D:$D,1,)</f>
        <v>45568</v>
      </c>
      <c r="C481" s="221">
        <f>VLOOKUP(B481,[2]Indices!$D:$Q,3,)/1000</f>
        <v>63.437394593613355</v>
      </c>
      <c r="D481" s="221">
        <f>VLOOKUP(B481,[2]Indices!$D:$Q,14,)/1000</f>
        <v>40.505689176644211</v>
      </c>
      <c r="E481" s="221">
        <f t="shared" si="28"/>
        <v>40.505689176644211</v>
      </c>
      <c r="F481" s="188" t="str">
        <f t="shared" si="29"/>
        <v/>
      </c>
      <c r="G481" t="str">
        <f t="shared" si="30"/>
        <v/>
      </c>
      <c r="H481" s="188" t="str">
        <f t="shared" si="31"/>
        <v/>
      </c>
      <c r="I481" s="189"/>
    </row>
    <row r="482" spans="1:9">
      <c r="A482" s="187">
        <v>430</v>
      </c>
      <c r="B482" s="222">
        <f>VLOOKUP(DATE(YEAR(Dat_01!B$2)-2,MONTH(Dat_01!B$2),1)+A482,[2]Indices!$D:$D,1,)</f>
        <v>45569</v>
      </c>
      <c r="C482" s="221">
        <f>VLOOKUP(B482,[2]Indices!$D:$Q,3,)/1000</f>
        <v>75.007707163617084</v>
      </c>
      <c r="D482" s="221">
        <f>VLOOKUP(B482,[2]Indices!$D:$Q,14,)/1000</f>
        <v>40.505689176644211</v>
      </c>
      <c r="E482" s="221">
        <f t="shared" si="28"/>
        <v>40.505689176644211</v>
      </c>
      <c r="F482" s="188" t="str">
        <f t="shared" si="29"/>
        <v/>
      </c>
      <c r="G482" t="str">
        <f t="shared" si="30"/>
        <v/>
      </c>
      <c r="H482" s="188" t="str">
        <f t="shared" si="31"/>
        <v/>
      </c>
      <c r="I482" s="189"/>
    </row>
    <row r="483" spans="1:9">
      <c r="A483" s="187">
        <v>431</v>
      </c>
      <c r="B483" s="222">
        <f>VLOOKUP(DATE(YEAR(Dat_01!B$2)-2,MONTH(Dat_01!B$2),1)+A483,[2]Indices!$D:$D,1,)</f>
        <v>45570</v>
      </c>
      <c r="C483" s="221">
        <f>VLOOKUP(B483,[2]Indices!$D:$Q,3,)/1000</f>
        <v>63.616250232613353</v>
      </c>
      <c r="D483" s="221">
        <f>VLOOKUP(B483,[2]Indices!$D:$Q,14,)/1000</f>
        <v>40.505689176644211</v>
      </c>
      <c r="E483" s="221">
        <f t="shared" si="28"/>
        <v>40.505689176644211</v>
      </c>
      <c r="F483" s="188" t="str">
        <f t="shared" si="29"/>
        <v/>
      </c>
      <c r="G483" t="str">
        <f t="shared" si="30"/>
        <v/>
      </c>
      <c r="H483" s="188" t="str">
        <f t="shared" si="31"/>
        <v/>
      </c>
      <c r="I483" s="189"/>
    </row>
    <row r="484" spans="1:9">
      <c r="A484" s="187">
        <v>432</v>
      </c>
      <c r="B484" s="222">
        <f>VLOOKUP(DATE(YEAR(Dat_01!B$2)-2,MONTH(Dat_01!B$2),1)+A484,[2]Indices!$D:$D,1,)</f>
        <v>45571</v>
      </c>
      <c r="C484" s="221">
        <f>VLOOKUP(B484,[2]Indices!$D:$Q,3,)/1000</f>
        <v>32.810350096617086</v>
      </c>
      <c r="D484" s="221">
        <f>VLOOKUP(B484,[2]Indices!$D:$Q,14,)/1000</f>
        <v>40.505689176644211</v>
      </c>
      <c r="E484" s="221">
        <f t="shared" si="28"/>
        <v>32.810350096617086</v>
      </c>
      <c r="F484" s="188" t="str">
        <f t="shared" si="29"/>
        <v/>
      </c>
      <c r="G484" t="str">
        <f t="shared" si="30"/>
        <v/>
      </c>
      <c r="H484" s="188" t="str">
        <f t="shared" si="31"/>
        <v/>
      </c>
      <c r="I484" s="189"/>
    </row>
    <row r="485" spans="1:9">
      <c r="A485" s="187">
        <v>433</v>
      </c>
      <c r="B485" s="222">
        <f>VLOOKUP(DATE(YEAR(Dat_01!B$2)-2,MONTH(Dat_01!B$2),1)+A485,[2]Indices!$D:$D,1,)</f>
        <v>45572</v>
      </c>
      <c r="C485" s="221">
        <f>VLOOKUP(B485,[2]Indices!$D:$Q,3,)/1000</f>
        <v>54.122171761615213</v>
      </c>
      <c r="D485" s="221">
        <f>VLOOKUP(B485,[2]Indices!$D:$Q,14,)/1000</f>
        <v>40.505689176644211</v>
      </c>
      <c r="E485" s="221">
        <f t="shared" si="28"/>
        <v>40.505689176644211</v>
      </c>
      <c r="F485" s="188" t="str">
        <f t="shared" si="29"/>
        <v/>
      </c>
      <c r="G485" t="str">
        <f t="shared" si="30"/>
        <v/>
      </c>
      <c r="H485" s="188" t="str">
        <f t="shared" si="31"/>
        <v/>
      </c>
      <c r="I485" s="189"/>
    </row>
    <row r="486" spans="1:9">
      <c r="A486" s="187">
        <v>434</v>
      </c>
      <c r="B486" s="222">
        <f>VLOOKUP(DATE(YEAR(Dat_01!B$2)-2,MONTH(Dat_01!B$2),1)+A486,[2]Indices!$D:$D,1,)</f>
        <v>45573</v>
      </c>
      <c r="C486" s="221">
        <f>VLOOKUP(B486,[2]Indices!$D:$Q,3,)/1000</f>
        <v>44.16330611961336</v>
      </c>
      <c r="D486" s="221">
        <f>VLOOKUP(B486,[2]Indices!$D:$Q,14,)/1000</f>
        <v>40.505689176644211</v>
      </c>
      <c r="E486" s="221">
        <f t="shared" si="28"/>
        <v>40.505689176644211</v>
      </c>
      <c r="F486" s="188" t="str">
        <f t="shared" si="29"/>
        <v/>
      </c>
      <c r="G486" t="str">
        <f t="shared" si="30"/>
        <v/>
      </c>
      <c r="H486" s="188" t="str">
        <f t="shared" si="31"/>
        <v/>
      </c>
      <c r="I486" s="189"/>
    </row>
    <row r="487" spans="1:9">
      <c r="A487" s="187">
        <v>435</v>
      </c>
      <c r="B487" s="222">
        <f>VLOOKUP(DATE(YEAR(Dat_01!B$2)-2,MONTH(Dat_01!B$2),1)+A487,[2]Indices!$D:$D,1,)</f>
        <v>45574</v>
      </c>
      <c r="C487" s="221">
        <f>VLOOKUP(B487,[2]Indices!$D:$Q,3,)/1000</f>
        <v>108.57079895363435</v>
      </c>
      <c r="D487" s="221">
        <f>VLOOKUP(B487,[2]Indices!$D:$Q,14,)/1000</f>
        <v>40.505689176644211</v>
      </c>
      <c r="E487" s="221">
        <f t="shared" si="28"/>
        <v>40.505689176644211</v>
      </c>
      <c r="F487" s="188" t="str">
        <f t="shared" si="29"/>
        <v/>
      </c>
      <c r="G487" t="str">
        <f t="shared" si="30"/>
        <v/>
      </c>
      <c r="H487" s="188" t="str">
        <f t="shared" si="31"/>
        <v/>
      </c>
      <c r="I487" s="189"/>
    </row>
    <row r="488" spans="1:9">
      <c r="A488" s="187">
        <v>436</v>
      </c>
      <c r="B488" s="222">
        <f>VLOOKUP(DATE(YEAR(Dat_01!B$2)-2,MONTH(Dat_01!B$2),1)+A488,[2]Indices!$D:$D,1,)</f>
        <v>45575</v>
      </c>
      <c r="C488" s="221">
        <f>VLOOKUP(B488,[2]Indices!$D:$Q,3,)/1000</f>
        <v>142.66093879663435</v>
      </c>
      <c r="D488" s="221">
        <f>VLOOKUP(B488,[2]Indices!$D:$Q,14,)/1000</f>
        <v>40.505689176644211</v>
      </c>
      <c r="E488" s="221">
        <f t="shared" si="28"/>
        <v>40.505689176644211</v>
      </c>
      <c r="F488" s="188" t="str">
        <f t="shared" si="29"/>
        <v/>
      </c>
      <c r="G488" t="str">
        <f t="shared" si="30"/>
        <v/>
      </c>
      <c r="H488" s="188" t="str">
        <f t="shared" si="31"/>
        <v/>
      </c>
      <c r="I488" s="189"/>
    </row>
    <row r="489" spans="1:9">
      <c r="A489" s="187">
        <v>437</v>
      </c>
      <c r="B489" s="222">
        <f>VLOOKUP(DATE(YEAR(Dat_01!B$2)-2,MONTH(Dat_01!B$2),1)+A489,[2]Indices!$D:$D,1,)</f>
        <v>45576</v>
      </c>
      <c r="C489" s="221">
        <f>VLOOKUP(B489,[2]Indices!$D:$Q,3,)/1000</f>
        <v>165.5278694396325</v>
      </c>
      <c r="D489" s="221">
        <f>VLOOKUP(B489,[2]Indices!$D:$Q,14,)/1000</f>
        <v>40.505689176644211</v>
      </c>
      <c r="E489" s="221">
        <f t="shared" si="28"/>
        <v>40.505689176644211</v>
      </c>
      <c r="F489" s="188" t="str">
        <f t="shared" si="29"/>
        <v/>
      </c>
      <c r="G489" t="str">
        <f t="shared" si="30"/>
        <v/>
      </c>
      <c r="H489" s="188" t="str">
        <f t="shared" si="31"/>
        <v/>
      </c>
      <c r="I489" s="189"/>
    </row>
    <row r="490" spans="1:9">
      <c r="A490" s="187">
        <v>438</v>
      </c>
      <c r="B490" s="222">
        <f>VLOOKUP(DATE(YEAR(Dat_01!B$2)-2,MONTH(Dat_01!B$2),1)+A490,[2]Indices!$D:$D,1,)</f>
        <v>45577</v>
      </c>
      <c r="C490" s="221">
        <f>VLOOKUP(B490,[2]Indices!$D:$Q,3,)/1000</f>
        <v>154.03467495263436</v>
      </c>
      <c r="D490" s="221">
        <f>VLOOKUP(B490,[2]Indices!$D:$Q,14,)/1000</f>
        <v>40.505689176644211</v>
      </c>
      <c r="E490" s="221">
        <f t="shared" si="28"/>
        <v>40.505689176644211</v>
      </c>
      <c r="F490" s="188" t="str">
        <f t="shared" si="29"/>
        <v/>
      </c>
      <c r="G490" t="str">
        <f t="shared" si="30"/>
        <v/>
      </c>
      <c r="H490" s="188" t="str">
        <f t="shared" si="31"/>
        <v/>
      </c>
      <c r="I490" s="189"/>
    </row>
    <row r="491" spans="1:9">
      <c r="A491" s="187">
        <v>439</v>
      </c>
      <c r="B491" s="222">
        <f>VLOOKUP(DATE(YEAR(Dat_01!B$2)-2,MONTH(Dat_01!B$2),1)+A491,[2]Indices!$D:$D,1,)</f>
        <v>45578</v>
      </c>
      <c r="C491" s="221">
        <f>VLOOKUP(B491,[2]Indices!$D:$Q,3,)/1000</f>
        <v>138.60919570463437</v>
      </c>
      <c r="D491" s="221">
        <f>VLOOKUP(B491,[2]Indices!$D:$Q,14,)/1000</f>
        <v>40.505689176644211</v>
      </c>
      <c r="E491" s="221">
        <f t="shared" si="28"/>
        <v>40.505689176644211</v>
      </c>
      <c r="F491" s="188" t="str">
        <f t="shared" si="29"/>
        <v/>
      </c>
      <c r="G491" t="str">
        <f t="shared" si="30"/>
        <v/>
      </c>
      <c r="H491" s="188" t="str">
        <f t="shared" si="31"/>
        <v/>
      </c>
      <c r="I491" s="189"/>
    </row>
    <row r="492" spans="1:9">
      <c r="A492" s="187">
        <v>440</v>
      </c>
      <c r="B492" s="222">
        <f>VLOOKUP(DATE(YEAR(Dat_01!B$2)-2,MONTH(Dat_01!B$2),1)+A492,[2]Indices!$D:$D,1,)</f>
        <v>45579</v>
      </c>
      <c r="C492" s="221">
        <f>VLOOKUP(B492,[2]Indices!$D:$Q,3,)/1000</f>
        <v>174.22466010063437</v>
      </c>
      <c r="D492" s="221">
        <f>VLOOKUP(B492,[2]Indices!$D:$Q,14,)/1000</f>
        <v>40.505689176644211</v>
      </c>
      <c r="E492" s="221">
        <f t="shared" si="28"/>
        <v>40.505689176644211</v>
      </c>
      <c r="F492" s="188" t="str">
        <f t="shared" si="29"/>
        <v/>
      </c>
      <c r="G492" t="str">
        <f t="shared" si="30"/>
        <v/>
      </c>
      <c r="H492" s="188" t="str">
        <f t="shared" si="31"/>
        <v/>
      </c>
      <c r="I492" s="189"/>
    </row>
    <row r="493" spans="1:9">
      <c r="A493" s="187">
        <v>441</v>
      </c>
      <c r="B493" s="222">
        <f>VLOOKUP(DATE(YEAR(Dat_01!B$2)-2,MONTH(Dat_01!B$2),1)+A493,[2]Indices!$D:$D,1,)</f>
        <v>45580</v>
      </c>
      <c r="C493" s="221">
        <f>VLOOKUP(B493,[2]Indices!$D:$Q,3,)/1000</f>
        <v>159.80809982463248</v>
      </c>
      <c r="D493" s="221">
        <f>VLOOKUP(B493,[2]Indices!$D:$Q,14,)/1000</f>
        <v>40.505689176644211</v>
      </c>
      <c r="E493" s="221">
        <f t="shared" si="28"/>
        <v>40.505689176644211</v>
      </c>
      <c r="F493" s="188" t="str">
        <f t="shared" si="29"/>
        <v/>
      </c>
      <c r="G493" t="str">
        <f t="shared" si="30"/>
        <v/>
      </c>
      <c r="H493" s="188" t="str">
        <f>IF(DAY(B493)=15,IF(MONTH(B493)=1,"E",IF(MONTH(B493)=2,"F",IF(MONTH(B493)=3,"M",IF(MONTH(B493)=4,"A",IF(MONTH(B493)=5,"M",IF(MONTH(B493)=6,"J",IF(MONTH(B493)=7,"J",IF(MONTH(B493)=8,"A",IF(MONTH(B493)=9,"S",IF(MONTH(B493)=10,"O",IF(MONTH(B493)=11,"N",IF(MONTH(B493)=12,"D","")))))))))))),"")</f>
        <v>O</v>
      </c>
      <c r="I493" s="189">
        <f>IF(DAY(B493)=15,D493,"")</f>
        <v>40.505689176644211</v>
      </c>
    </row>
    <row r="494" spans="1:9">
      <c r="A494" s="187">
        <v>442</v>
      </c>
      <c r="B494" s="222">
        <f>VLOOKUP(DATE(YEAR(Dat_01!B$2)-2,MONTH(Dat_01!B$2),1)+A494,[2]Indices!$D:$D,1,)</f>
        <v>45581</v>
      </c>
      <c r="C494" s="221">
        <f>VLOOKUP(B494,[2]Indices!$D:$Q,3,)/1000</f>
        <v>125.8817006946114</v>
      </c>
      <c r="D494" s="221">
        <f>VLOOKUP(B494,[2]Indices!$D:$Q,14,)/1000</f>
        <v>40.505689176644211</v>
      </c>
      <c r="E494" s="221">
        <f t="shared" si="28"/>
        <v>40.505689176644211</v>
      </c>
      <c r="F494" s="188" t="str">
        <f t="shared" si="29"/>
        <v/>
      </c>
      <c r="G494" t="str">
        <f t="shared" si="30"/>
        <v/>
      </c>
      <c r="H494" s="188" t="str">
        <f t="shared" si="31"/>
        <v/>
      </c>
      <c r="I494" s="189"/>
    </row>
    <row r="495" spans="1:9" s="189" customFormat="1">
      <c r="A495" s="187">
        <v>443</v>
      </c>
      <c r="B495" s="222">
        <f>VLOOKUP(DATE(YEAR(Dat_01!B$2)-2,MONTH(Dat_01!B$2),1)+A495,[2]Indices!$D:$D,1,)</f>
        <v>45582</v>
      </c>
      <c r="C495" s="221">
        <f>VLOOKUP(B495,[2]Indices!$D:$Q,3,)/1000</f>
        <v>121.5447070726114</v>
      </c>
      <c r="D495" s="221">
        <f>VLOOKUP(B495,[2]Indices!$D:$Q,14,)/1000</f>
        <v>40.505689176644211</v>
      </c>
      <c r="E495" s="221">
        <f t="shared" si="28"/>
        <v>40.505689176644211</v>
      </c>
      <c r="F495" s="188" t="str">
        <f t="shared" si="29"/>
        <v/>
      </c>
      <c r="G495" t="str">
        <f t="shared" si="30"/>
        <v/>
      </c>
      <c r="H495" s="188" t="str">
        <f t="shared" si="31"/>
        <v/>
      </c>
    </row>
    <row r="496" spans="1:9" s="189" customFormat="1">
      <c r="A496" s="187">
        <v>444</v>
      </c>
      <c r="B496" s="222">
        <f>VLOOKUP(DATE(YEAR(Dat_01!B$2)-2,MONTH(Dat_01!B$2),1)+A496,[2]Indices!$D:$D,1,)</f>
        <v>45583</v>
      </c>
      <c r="C496" s="221">
        <f>VLOOKUP(B496,[2]Indices!$D:$Q,3,)/1000</f>
        <v>130.54230420161514</v>
      </c>
      <c r="D496" s="221">
        <f>VLOOKUP(B496,[2]Indices!$D:$Q,14,)/1000</f>
        <v>40.505689176644211</v>
      </c>
      <c r="E496" s="221">
        <f t="shared" si="28"/>
        <v>40.505689176644211</v>
      </c>
      <c r="F496" s="188" t="str">
        <f t="shared" si="29"/>
        <v/>
      </c>
      <c r="G496" t="str">
        <f t="shared" si="30"/>
        <v/>
      </c>
      <c r="H496" s="188" t="str">
        <f t="shared" si="31"/>
        <v/>
      </c>
    </row>
    <row r="497" spans="1:9" s="189" customFormat="1">
      <c r="A497" s="187">
        <v>445</v>
      </c>
      <c r="B497" s="222">
        <f>VLOOKUP(DATE(YEAR(Dat_01!B$2)-2,MONTH(Dat_01!B$2),1)+A497,[2]Indices!$D:$D,1,)</f>
        <v>45584</v>
      </c>
      <c r="C497" s="221">
        <f>VLOOKUP(B497,[2]Indices!$D:$Q,3,)/1000</f>
        <v>125.60238285760954</v>
      </c>
      <c r="D497" s="221">
        <f>VLOOKUP(B497,[2]Indices!$D:$Q,14,)/1000</f>
        <v>40.505689176644211</v>
      </c>
      <c r="E497" s="221">
        <f t="shared" si="28"/>
        <v>40.505689176644211</v>
      </c>
      <c r="F497" s="188" t="str">
        <f t="shared" si="29"/>
        <v/>
      </c>
      <c r="G497" t="str">
        <f t="shared" si="30"/>
        <v/>
      </c>
      <c r="H497" s="188" t="str">
        <f t="shared" si="31"/>
        <v/>
      </c>
    </row>
    <row r="498" spans="1:9" s="189" customFormat="1">
      <c r="A498" s="187">
        <v>446</v>
      </c>
      <c r="B498" s="222">
        <f>VLOOKUP(DATE(YEAR(Dat_01!B$2)-2,MONTH(Dat_01!B$2),1)+A498,[2]Indices!$D:$D,1,)</f>
        <v>45585</v>
      </c>
      <c r="C498" s="221">
        <f>VLOOKUP(B498,[2]Indices!$D:$Q,3,)/1000</f>
        <v>114.77731400161326</v>
      </c>
      <c r="D498" s="221">
        <f>VLOOKUP(B498,[2]Indices!$D:$Q,14,)/1000</f>
        <v>40.505689176644211</v>
      </c>
      <c r="E498" s="221">
        <f t="shared" si="28"/>
        <v>40.505689176644211</v>
      </c>
      <c r="F498" s="188" t="str">
        <f t="shared" si="29"/>
        <v/>
      </c>
      <c r="G498" t="str">
        <f t="shared" si="30"/>
        <v/>
      </c>
      <c r="H498" s="188" t="str">
        <f t="shared" si="31"/>
        <v/>
      </c>
    </row>
    <row r="499" spans="1:9" s="189" customFormat="1">
      <c r="A499" s="187">
        <v>447</v>
      </c>
      <c r="B499" s="222">
        <f>VLOOKUP(DATE(YEAR(Dat_01!B$2)-2,MONTH(Dat_01!B$2),1)+A499,[2]Indices!$D:$D,1,)</f>
        <v>45586</v>
      </c>
      <c r="C499" s="221">
        <f>VLOOKUP(B499,[2]Indices!$D:$Q,3,)/1000</f>
        <v>146.65737781060952</v>
      </c>
      <c r="D499" s="221">
        <f>VLOOKUP(B499,[2]Indices!$D:$Q,14,)/1000</f>
        <v>40.505689176644211</v>
      </c>
      <c r="E499" s="221">
        <f t="shared" si="28"/>
        <v>40.505689176644211</v>
      </c>
      <c r="F499" s="188" t="str">
        <f t="shared" si="29"/>
        <v/>
      </c>
      <c r="G499" t="str">
        <f t="shared" si="30"/>
        <v/>
      </c>
      <c r="H499" s="188" t="str">
        <f t="shared" si="31"/>
        <v/>
      </c>
    </row>
    <row r="500" spans="1:9" s="189" customFormat="1">
      <c r="A500" s="187">
        <v>448</v>
      </c>
      <c r="B500" s="222">
        <f>VLOOKUP(DATE(YEAR(Dat_01!B$2)-2,MONTH(Dat_01!B$2),1)+A500,[2]Indices!$D:$D,1,)</f>
        <v>45587</v>
      </c>
      <c r="C500" s="221">
        <f>VLOOKUP(B500,[2]Indices!$D:$Q,3,)/1000</f>
        <v>144.62549306961139</v>
      </c>
      <c r="D500" s="221">
        <f>VLOOKUP(B500,[2]Indices!$D:$Q,14,)/1000</f>
        <v>40.505689176644211</v>
      </c>
      <c r="E500" s="221">
        <f t="shared" ref="E500:E563" si="32">IF(C500&lt;D500,C500,D500)</f>
        <v>40.505689176644211</v>
      </c>
      <c r="F500" s="188" t="str">
        <f t="shared" ref="F500:F563" si="33">IF(DAY(B500)=1,600,"")</f>
        <v/>
      </c>
      <c r="G500" t="str">
        <f t="shared" si="30"/>
        <v/>
      </c>
      <c r="H500" s="188" t="str">
        <f t="shared" si="31"/>
        <v/>
      </c>
    </row>
    <row r="501" spans="1:9" s="189" customFormat="1">
      <c r="A501" s="187">
        <v>449</v>
      </c>
      <c r="B501" s="222">
        <f>VLOOKUP(DATE(YEAR(Dat_01!B$2)-2,MONTH(Dat_01!B$2),1)+A501,[2]Indices!$D:$D,1,)</f>
        <v>45588</v>
      </c>
      <c r="C501" s="221">
        <f>VLOOKUP(B501,[2]Indices!$D:$Q,3,)/1000</f>
        <v>99.303005761531949</v>
      </c>
      <c r="D501" s="221">
        <f>VLOOKUP(B501,[2]Indices!$D:$Q,14,)/1000</f>
        <v>40.505689176644211</v>
      </c>
      <c r="E501" s="221">
        <f t="shared" si="32"/>
        <v>40.505689176644211</v>
      </c>
      <c r="F501" s="188" t="str">
        <f t="shared" si="33"/>
        <v/>
      </c>
      <c r="G501" t="str">
        <f t="shared" si="30"/>
        <v/>
      </c>
      <c r="H501" s="188" t="str">
        <f t="shared" si="31"/>
        <v/>
      </c>
    </row>
    <row r="502" spans="1:9" s="189" customFormat="1">
      <c r="A502" s="187">
        <v>450</v>
      </c>
      <c r="B502" s="222">
        <f>VLOOKUP(DATE(YEAR(Dat_01!B$2)-2,MONTH(Dat_01!B$2),1)+A502,[2]Indices!$D:$D,1,)</f>
        <v>45589</v>
      </c>
      <c r="C502" s="221">
        <f>VLOOKUP(B502,[2]Indices!$D:$Q,3,)/1000</f>
        <v>89.790892455530084</v>
      </c>
      <c r="D502" s="221">
        <f>VLOOKUP(B502,[2]Indices!$D:$Q,14,)/1000</f>
        <v>40.505689176644211</v>
      </c>
      <c r="E502" s="221">
        <f t="shared" si="32"/>
        <v>40.505689176644211</v>
      </c>
      <c r="F502" s="188" t="str">
        <f t="shared" si="33"/>
        <v/>
      </c>
      <c r="G502" t="str">
        <f t="shared" ref="G502:G565" si="34">IF(MONTH(B502)=1,IF(DAY(B502)=1,YEAR(B502),""),"")</f>
        <v/>
      </c>
      <c r="H502" s="188" t="str">
        <f t="shared" si="31"/>
        <v/>
      </c>
    </row>
    <row r="503" spans="1:9" s="189" customFormat="1">
      <c r="A503" s="187">
        <v>451</v>
      </c>
      <c r="B503" s="222">
        <f>VLOOKUP(DATE(YEAR(Dat_01!B$2)-2,MONTH(Dat_01!B$2),1)+A503,[2]Indices!$D:$D,1,)</f>
        <v>45590</v>
      </c>
      <c r="C503" s="221">
        <f>VLOOKUP(B503,[2]Indices!$D:$Q,3,)/1000</f>
        <v>108.95479519853195</v>
      </c>
      <c r="D503" s="221">
        <f>VLOOKUP(B503,[2]Indices!$D:$Q,14,)/1000</f>
        <v>40.505689176644211</v>
      </c>
      <c r="E503" s="221">
        <f t="shared" si="32"/>
        <v>40.505689176644211</v>
      </c>
      <c r="F503" s="188" t="str">
        <f t="shared" si="33"/>
        <v/>
      </c>
      <c r="G503" t="str">
        <f t="shared" si="34"/>
        <v/>
      </c>
      <c r="H503" s="188" t="str">
        <f t="shared" si="31"/>
        <v/>
      </c>
    </row>
    <row r="504" spans="1:9" s="189" customFormat="1">
      <c r="A504" s="187">
        <v>452</v>
      </c>
      <c r="B504" s="222">
        <f>VLOOKUP(DATE(YEAR(Dat_01!B$2)-2,MONTH(Dat_01!B$2),1)+A504,[2]Indices!$D:$D,1,)</f>
        <v>45591</v>
      </c>
      <c r="C504" s="221">
        <f>VLOOKUP(B504,[2]Indices!$D:$Q,3,)/1000</f>
        <v>104.75625435853009</v>
      </c>
      <c r="D504" s="221">
        <f>VLOOKUP(B504,[2]Indices!$D:$Q,14,)/1000</f>
        <v>40.505689176644211</v>
      </c>
      <c r="E504" s="221">
        <f t="shared" si="32"/>
        <v>40.505689176644211</v>
      </c>
      <c r="F504" s="188" t="str">
        <f t="shared" si="33"/>
        <v/>
      </c>
      <c r="G504" t="str">
        <f t="shared" si="34"/>
        <v/>
      </c>
      <c r="H504" s="188" t="str">
        <f t="shared" si="31"/>
        <v/>
      </c>
    </row>
    <row r="505" spans="1:9" s="189" customFormat="1">
      <c r="A505" s="187">
        <v>453</v>
      </c>
      <c r="B505" s="222">
        <f>VLOOKUP(DATE(YEAR(Dat_01!B$2)-2,MONTH(Dat_01!B$2),1)+A505,[2]Indices!$D:$D,1,)</f>
        <v>45592</v>
      </c>
      <c r="C505" s="221">
        <f>VLOOKUP(B505,[2]Indices!$D:$Q,3,)/1000</f>
        <v>100.9805895135338</v>
      </c>
      <c r="D505" s="221">
        <f>VLOOKUP(B505,[2]Indices!$D:$Q,14,)/1000</f>
        <v>40.505689176644211</v>
      </c>
      <c r="E505" s="221">
        <f t="shared" si="32"/>
        <v>40.505689176644211</v>
      </c>
      <c r="F505" s="188" t="str">
        <f t="shared" si="33"/>
        <v/>
      </c>
      <c r="G505" t="str">
        <f t="shared" si="34"/>
        <v/>
      </c>
      <c r="H505" s="188" t="str">
        <f t="shared" si="31"/>
        <v/>
      </c>
    </row>
    <row r="506" spans="1:9" s="189" customFormat="1">
      <c r="A506" s="187">
        <v>454</v>
      </c>
      <c r="B506" s="222">
        <f>VLOOKUP(DATE(YEAR(Dat_01!B$2)-2,MONTH(Dat_01!B$2),1)+A506,[2]Indices!$D:$D,1,)</f>
        <v>45593</v>
      </c>
      <c r="C506" s="221">
        <f>VLOOKUP(B506,[2]Indices!$D:$Q,3,)/1000</f>
        <v>85.280425566530084</v>
      </c>
      <c r="D506" s="221">
        <f>VLOOKUP(B506,[2]Indices!$D:$Q,14,)/1000</f>
        <v>40.505689176644211</v>
      </c>
      <c r="E506" s="221">
        <f t="shared" si="32"/>
        <v>40.505689176644211</v>
      </c>
      <c r="F506" s="188" t="str">
        <f t="shared" si="33"/>
        <v/>
      </c>
      <c r="G506" t="str">
        <f t="shared" si="34"/>
        <v/>
      </c>
      <c r="H506" s="188" t="str">
        <f t="shared" si="31"/>
        <v/>
      </c>
    </row>
    <row r="507" spans="1:9" s="189" customFormat="1">
      <c r="A507" s="187">
        <v>455</v>
      </c>
      <c r="B507" s="222">
        <f>VLOOKUP(DATE(YEAR(Dat_01!B$2)-2,MONTH(Dat_01!B$2),1)+A507,[2]Indices!$D:$D,1,)</f>
        <v>45594</v>
      </c>
      <c r="C507" s="221">
        <f>VLOOKUP(B507,[2]Indices!$D:$Q,3,)/1000</f>
        <v>107.49838493853008</v>
      </c>
      <c r="D507" s="221">
        <f>VLOOKUP(B507,[2]Indices!$D:$Q,14,)/1000</f>
        <v>40.505689176644211</v>
      </c>
      <c r="E507" s="221">
        <f t="shared" si="32"/>
        <v>40.505689176644211</v>
      </c>
      <c r="F507" s="188" t="str">
        <f t="shared" si="33"/>
        <v/>
      </c>
      <c r="G507" t="str">
        <f t="shared" si="34"/>
        <v/>
      </c>
      <c r="H507" s="188" t="str">
        <f t="shared" si="31"/>
        <v/>
      </c>
    </row>
    <row r="508" spans="1:9" s="189" customFormat="1">
      <c r="A508" s="187">
        <v>456</v>
      </c>
      <c r="B508" s="222">
        <f>VLOOKUP(DATE(YEAR(Dat_01!B$2)-2,MONTH(Dat_01!B$2),1)+A508,[2]Indices!$D:$D,1,)</f>
        <v>45595</v>
      </c>
      <c r="C508" s="221">
        <f>VLOOKUP(B508,[2]Indices!$D:$Q,3,)/1000</f>
        <v>114.20029164982061</v>
      </c>
      <c r="D508" s="221">
        <f>VLOOKUP(B508,[2]Indices!$D:$Q,14,)/1000</f>
        <v>40.505689176644211</v>
      </c>
      <c r="E508" s="221">
        <f t="shared" si="32"/>
        <v>40.505689176644211</v>
      </c>
      <c r="F508" s="188" t="str">
        <f t="shared" si="33"/>
        <v/>
      </c>
      <c r="G508" t="str">
        <f t="shared" si="34"/>
        <v/>
      </c>
      <c r="H508" s="188" t="str">
        <f t="shared" si="31"/>
        <v/>
      </c>
    </row>
    <row r="509" spans="1:9" s="189" customFormat="1">
      <c r="A509" s="187">
        <v>457</v>
      </c>
      <c r="B509" s="222">
        <f>VLOOKUP(DATE(YEAR(Dat_01!B$2)-2,MONTH(Dat_01!B$2),1)+A509,[2]Indices!$D:$D,1,)</f>
        <v>45596</v>
      </c>
      <c r="C509" s="221">
        <f>VLOOKUP(B509,[2]Indices!$D:$Q,3,)/1000</f>
        <v>120.56744921381875</v>
      </c>
      <c r="D509" s="221">
        <f>VLOOKUP(B509,[2]Indices!$D:$Q,14,)/1000</f>
        <v>40.505689176644211</v>
      </c>
      <c r="E509" s="221">
        <f t="shared" si="32"/>
        <v>40.505689176644211</v>
      </c>
      <c r="F509" s="188" t="str">
        <f t="shared" si="33"/>
        <v/>
      </c>
      <c r="G509" t="str">
        <f t="shared" si="34"/>
        <v/>
      </c>
      <c r="H509" s="188" t="str">
        <f t="shared" si="31"/>
        <v/>
      </c>
    </row>
    <row r="510" spans="1:9" s="189" customFormat="1">
      <c r="A510" s="187">
        <v>458</v>
      </c>
      <c r="B510" s="222">
        <f>VLOOKUP(DATE(YEAR(Dat_01!B$2)-2,MONTH(Dat_01!B$2),1)+A510,[2]Indices!$D:$D,1,)</f>
        <v>45597</v>
      </c>
      <c r="C510" s="221">
        <f>VLOOKUP(B510,[2]Indices!$D:$Q,3,)/1000</f>
        <v>108.72068790582061</v>
      </c>
      <c r="D510" s="221">
        <f>VLOOKUP(B510,[2]Indices!$D:$Q,14,)/1000</f>
        <v>82.040549235563063</v>
      </c>
      <c r="E510" s="221">
        <f t="shared" si="32"/>
        <v>82.040549235563063</v>
      </c>
      <c r="F510" s="188">
        <f t="shared" si="33"/>
        <v>600</v>
      </c>
      <c r="G510" t="str">
        <f t="shared" si="34"/>
        <v/>
      </c>
      <c r="H510" s="188" t="str">
        <f t="shared" si="31"/>
        <v/>
      </c>
    </row>
    <row r="511" spans="1:9">
      <c r="A511" s="187">
        <v>459</v>
      </c>
      <c r="B511" s="222">
        <f>VLOOKUP(DATE(YEAR(Dat_01!B$2)-2,MONTH(Dat_01!B$2),1)+A511,[2]Indices!$D:$D,1,)</f>
        <v>45598</v>
      </c>
      <c r="C511" s="221">
        <f>VLOOKUP(B511,[2]Indices!$D:$Q,3,)/1000</f>
        <v>109.19724974981874</v>
      </c>
      <c r="D511" s="221">
        <f>VLOOKUP(B511,[2]Indices!$D:$Q,14,)/1000</f>
        <v>82.040549235563063</v>
      </c>
      <c r="E511" s="221">
        <f t="shared" si="32"/>
        <v>82.040549235563063</v>
      </c>
      <c r="F511" s="188" t="str">
        <f t="shared" si="33"/>
        <v/>
      </c>
      <c r="G511" t="str">
        <f t="shared" si="34"/>
        <v/>
      </c>
      <c r="H511" s="188" t="str">
        <f t="shared" si="31"/>
        <v/>
      </c>
      <c r="I511" s="189"/>
    </row>
    <row r="512" spans="1:9">
      <c r="A512" s="187">
        <v>460</v>
      </c>
      <c r="B512" s="222">
        <f>VLOOKUP(DATE(YEAR(Dat_01!B$2)-2,MONTH(Dat_01!B$2),1)+A512,[2]Indices!$D:$D,1,)</f>
        <v>45599</v>
      </c>
      <c r="C512" s="221">
        <f>VLOOKUP(B512,[2]Indices!$D:$Q,3,)/1000</f>
        <v>95.714585525818748</v>
      </c>
      <c r="D512" s="221">
        <f>VLOOKUP(B512,[2]Indices!$D:$Q,14,)/1000</f>
        <v>82.040549235563063</v>
      </c>
      <c r="E512" s="221">
        <f t="shared" si="32"/>
        <v>82.040549235563063</v>
      </c>
      <c r="F512" s="188" t="str">
        <f t="shared" si="33"/>
        <v/>
      </c>
      <c r="G512" t="str">
        <f t="shared" si="34"/>
        <v/>
      </c>
      <c r="H512" s="188" t="str">
        <f t="shared" si="31"/>
        <v/>
      </c>
      <c r="I512" s="189"/>
    </row>
    <row r="513" spans="1:9">
      <c r="A513" s="187">
        <v>461</v>
      </c>
      <c r="B513" s="222">
        <f>VLOOKUP(DATE(YEAR(Dat_01!B$2)-2,MONTH(Dat_01!B$2),1)+A513,[2]Indices!$D:$D,1,)</f>
        <v>45600</v>
      </c>
      <c r="C513" s="221">
        <f>VLOOKUP(B513,[2]Indices!$D:$Q,3,)/1000</f>
        <v>119.13054744981875</v>
      </c>
      <c r="D513" s="221">
        <f>VLOOKUP(B513,[2]Indices!$D:$Q,14,)/1000</f>
        <v>82.040549235563063</v>
      </c>
      <c r="E513" s="221">
        <f t="shared" si="32"/>
        <v>82.040549235563063</v>
      </c>
      <c r="F513" s="188" t="str">
        <f t="shared" si="33"/>
        <v/>
      </c>
      <c r="G513" t="str">
        <f t="shared" si="34"/>
        <v/>
      </c>
      <c r="H513" s="188" t="str">
        <f t="shared" si="31"/>
        <v/>
      </c>
      <c r="I513" s="189"/>
    </row>
    <row r="514" spans="1:9">
      <c r="A514" s="187">
        <v>462</v>
      </c>
      <c r="B514" s="222">
        <f>VLOOKUP(DATE(YEAR(Dat_01!B$2)-2,MONTH(Dat_01!B$2),1)+A514,[2]Indices!$D:$D,1,)</f>
        <v>45601</v>
      </c>
      <c r="C514" s="221">
        <f>VLOOKUP(B514,[2]Indices!$D:$Q,3,)/1000</f>
        <v>129.5196712458206</v>
      </c>
      <c r="D514" s="221">
        <f>VLOOKUP(B514,[2]Indices!$D:$Q,14,)/1000</f>
        <v>82.040549235563063</v>
      </c>
      <c r="E514" s="221">
        <f t="shared" si="32"/>
        <v>82.040549235563063</v>
      </c>
      <c r="F514" s="188" t="str">
        <f t="shared" si="33"/>
        <v/>
      </c>
      <c r="G514" t="str">
        <f t="shared" si="34"/>
        <v/>
      </c>
      <c r="H514" s="188" t="str">
        <f t="shared" si="31"/>
        <v/>
      </c>
      <c r="I514" s="189"/>
    </row>
    <row r="515" spans="1:9">
      <c r="A515" s="187">
        <v>463</v>
      </c>
      <c r="B515" s="222">
        <f>VLOOKUP(DATE(YEAR(Dat_01!B$2)-2,MONTH(Dat_01!B$2),1)+A515,[2]Indices!$D:$D,1,)</f>
        <v>45602</v>
      </c>
      <c r="C515" s="221">
        <f>VLOOKUP(B515,[2]Indices!$D:$Q,3,)/1000</f>
        <v>87.747738995033558</v>
      </c>
      <c r="D515" s="221">
        <f>VLOOKUP(B515,[2]Indices!$D:$Q,14,)/1000</f>
        <v>82.040549235563063</v>
      </c>
      <c r="E515" s="221">
        <f t="shared" si="32"/>
        <v>82.040549235563063</v>
      </c>
      <c r="F515" s="188" t="str">
        <f t="shared" si="33"/>
        <v/>
      </c>
      <c r="G515" t="str">
        <f t="shared" si="34"/>
        <v/>
      </c>
      <c r="H515" s="188" t="str">
        <f t="shared" ref="H515:H578" si="35">IF(DAY(B515)=15,IF(MONTH(B515)=1,"E",IF(MONTH(B515)=2,"F",IF(MONTH(B515)=3,"M",IF(MONTH(B515)=4,"A",IF(MONTH(B515)=5,"M",IF(MONTH(B515)=6,"J",IF(MONTH(B515)=7,"J",IF(MONTH(B515)=8,"A",IF(MONTH(B515)=9,"S",IF(MONTH(B515)=10,"O",IF(MONTH(B515)=11,"N",IF(MONTH(B515)=12,"D","")))))))))))),"")</f>
        <v/>
      </c>
      <c r="I515" s="189"/>
    </row>
    <row r="516" spans="1:9">
      <c r="A516" s="187">
        <v>464</v>
      </c>
      <c r="B516" s="222">
        <f>VLOOKUP(DATE(YEAR(Dat_01!B$2)-2,MONTH(Dat_01!B$2),1)+A516,[2]Indices!$D:$D,1,)</f>
        <v>45603</v>
      </c>
      <c r="C516" s="221">
        <f>VLOOKUP(B516,[2]Indices!$D:$Q,3,)/1000</f>
        <v>88.905466919029848</v>
      </c>
      <c r="D516" s="221">
        <f>VLOOKUP(B516,[2]Indices!$D:$Q,14,)/1000</f>
        <v>82.040549235563063</v>
      </c>
      <c r="E516" s="221">
        <f t="shared" si="32"/>
        <v>82.040549235563063</v>
      </c>
      <c r="F516" s="188" t="str">
        <f t="shared" si="33"/>
        <v/>
      </c>
      <c r="G516" t="str">
        <f t="shared" si="34"/>
        <v/>
      </c>
      <c r="H516" s="188" t="str">
        <f t="shared" si="35"/>
        <v/>
      </c>
      <c r="I516" s="189"/>
    </row>
    <row r="517" spans="1:9">
      <c r="A517" s="187">
        <v>465</v>
      </c>
      <c r="B517" s="222">
        <f>VLOOKUP(DATE(YEAR(Dat_01!B$2)-2,MONTH(Dat_01!B$2),1)+A517,[2]Indices!$D:$D,1,)</f>
        <v>45604</v>
      </c>
      <c r="C517" s="221">
        <f>VLOOKUP(B517,[2]Indices!$D:$Q,3,)/1000</f>
        <v>102.83224174303358</v>
      </c>
      <c r="D517" s="221">
        <f>VLOOKUP(B517,[2]Indices!$D:$Q,14,)/1000</f>
        <v>82.040549235563063</v>
      </c>
      <c r="E517" s="221">
        <f t="shared" si="32"/>
        <v>82.040549235563063</v>
      </c>
      <c r="F517" s="188" t="str">
        <f t="shared" si="33"/>
        <v/>
      </c>
      <c r="G517" t="str">
        <f t="shared" si="34"/>
        <v/>
      </c>
      <c r="H517" s="188" t="str">
        <f t="shared" si="35"/>
        <v/>
      </c>
      <c r="I517" s="189"/>
    </row>
    <row r="518" spans="1:9">
      <c r="A518" s="187">
        <v>466</v>
      </c>
      <c r="B518" s="222">
        <f>VLOOKUP(DATE(YEAR(Dat_01!B$2)-2,MONTH(Dat_01!B$2),1)+A518,[2]Indices!$D:$D,1,)</f>
        <v>45605</v>
      </c>
      <c r="C518" s="221">
        <f>VLOOKUP(B518,[2]Indices!$D:$Q,3,)/1000</f>
        <v>68.936405255031715</v>
      </c>
      <c r="D518" s="221">
        <f>VLOOKUP(B518,[2]Indices!$D:$Q,14,)/1000</f>
        <v>82.040549235563063</v>
      </c>
      <c r="E518" s="221">
        <f t="shared" si="32"/>
        <v>68.936405255031715</v>
      </c>
      <c r="F518" s="188" t="str">
        <f t="shared" si="33"/>
        <v/>
      </c>
      <c r="G518" t="str">
        <f t="shared" si="34"/>
        <v/>
      </c>
      <c r="H518" s="188" t="str">
        <f t="shared" si="35"/>
        <v/>
      </c>
      <c r="I518" s="189"/>
    </row>
    <row r="519" spans="1:9">
      <c r="A519" s="187">
        <v>467</v>
      </c>
      <c r="B519" s="222">
        <f>VLOOKUP(DATE(YEAR(Dat_01!B$2)-2,MONTH(Dat_01!B$2),1)+A519,[2]Indices!$D:$D,1,)</f>
        <v>45606</v>
      </c>
      <c r="C519" s="221">
        <f>VLOOKUP(B519,[2]Indices!$D:$Q,3,)/1000</f>
        <v>48.757162151029846</v>
      </c>
      <c r="D519" s="221">
        <f>VLOOKUP(B519,[2]Indices!$D:$Q,14,)/1000</f>
        <v>82.040549235563063</v>
      </c>
      <c r="E519" s="221">
        <f t="shared" si="32"/>
        <v>48.757162151029846</v>
      </c>
      <c r="F519" s="188" t="str">
        <f t="shared" si="33"/>
        <v/>
      </c>
      <c r="G519" t="str">
        <f t="shared" si="34"/>
        <v/>
      </c>
      <c r="H519" s="188" t="str">
        <f t="shared" si="35"/>
        <v/>
      </c>
      <c r="I519" s="189"/>
    </row>
    <row r="520" spans="1:9">
      <c r="A520" s="187">
        <v>468</v>
      </c>
      <c r="B520" s="222">
        <f>VLOOKUP(DATE(YEAR(Dat_01!B$2)-2,MONTH(Dat_01!B$2),1)+A520,[2]Indices!$D:$D,1,)</f>
        <v>45607</v>
      </c>
      <c r="C520" s="221">
        <f>VLOOKUP(B520,[2]Indices!$D:$Q,3,)/1000</f>
        <v>48.689695399035436</v>
      </c>
      <c r="D520" s="221">
        <f>VLOOKUP(B520,[2]Indices!$D:$Q,14,)/1000</f>
        <v>82.040549235563063</v>
      </c>
      <c r="E520" s="221">
        <f t="shared" si="32"/>
        <v>48.689695399035436</v>
      </c>
      <c r="F520" s="188" t="str">
        <f t="shared" si="33"/>
        <v/>
      </c>
      <c r="G520" t="str">
        <f t="shared" si="34"/>
        <v/>
      </c>
      <c r="H520" s="188" t="str">
        <f t="shared" si="35"/>
        <v/>
      </c>
      <c r="I520" s="189"/>
    </row>
    <row r="521" spans="1:9">
      <c r="A521" s="187">
        <v>469</v>
      </c>
      <c r="B521" s="222">
        <f>VLOOKUP(DATE(YEAR(Dat_01!B$2)-2,MONTH(Dat_01!B$2),1)+A521,[2]Indices!$D:$D,1,)</f>
        <v>45608</v>
      </c>
      <c r="C521" s="221">
        <f>VLOOKUP(B521,[2]Indices!$D:$Q,3,)/1000</f>
        <v>40.047803227031707</v>
      </c>
      <c r="D521" s="221">
        <f>VLOOKUP(B521,[2]Indices!$D:$Q,14,)/1000</f>
        <v>82.040549235563063</v>
      </c>
      <c r="E521" s="221">
        <f t="shared" si="32"/>
        <v>40.047803227031707</v>
      </c>
      <c r="F521" s="188" t="str">
        <f t="shared" si="33"/>
        <v/>
      </c>
      <c r="G521" t="str">
        <f t="shared" si="34"/>
        <v/>
      </c>
      <c r="H521" s="188" t="str">
        <f>IF(DAY(B521)=15,IF(MONTH(B521)=1,"E",IF(MONTH(B521)=2,"F",IF(MONTH(B521)=3,"M",IF(MONTH(B521)=4,"A",IF(MONTH(B521)=5,"M",IF(MONTH(B521)=6,"J",IF(MONTH(B521)=7,"J",IF(MONTH(B521)=8,"A",IF(MONTH(B521)=9,"S",IF(MONTH(B521)=10,"O",IF(MONTH(B521)=11,"N",IF(MONTH(B521)=12,"D","")))))))))))),"")</f>
        <v/>
      </c>
      <c r="I521" s="189"/>
    </row>
    <row r="522" spans="1:9">
      <c r="A522" s="187">
        <v>470</v>
      </c>
      <c r="B522" s="222">
        <f>VLOOKUP(DATE(YEAR(Dat_01!B$2)-2,MONTH(Dat_01!B$2),1)+A522,[2]Indices!$D:$D,1,)</f>
        <v>45609</v>
      </c>
      <c r="C522" s="221">
        <f>VLOOKUP(B522,[2]Indices!$D:$Q,3,)/1000</f>
        <v>68.855309445166483</v>
      </c>
      <c r="D522" s="221">
        <f>VLOOKUP(B522,[2]Indices!$D:$Q,14,)/1000</f>
        <v>82.040549235563063</v>
      </c>
      <c r="E522" s="221">
        <f t="shared" si="32"/>
        <v>68.855309445166483</v>
      </c>
      <c r="F522" s="188" t="str">
        <f t="shared" si="33"/>
        <v/>
      </c>
      <c r="G522" t="str">
        <f t="shared" si="34"/>
        <v/>
      </c>
      <c r="H522" s="188" t="str">
        <f t="shared" si="35"/>
        <v/>
      </c>
      <c r="I522" s="189"/>
    </row>
    <row r="523" spans="1:9">
      <c r="A523" s="187">
        <v>471</v>
      </c>
      <c r="B523" s="222">
        <f>VLOOKUP(DATE(YEAR(Dat_01!B$2)-2,MONTH(Dat_01!B$2),1)+A523,[2]Indices!$D:$D,1,)</f>
        <v>45610</v>
      </c>
      <c r="C523" s="221">
        <f>VLOOKUP(B523,[2]Indices!$D:$Q,3,)/1000</f>
        <v>75.299004657168354</v>
      </c>
      <c r="D523" s="221">
        <f>VLOOKUP(B523,[2]Indices!$D:$Q,14,)/1000</f>
        <v>82.040549235563063</v>
      </c>
      <c r="E523" s="221">
        <f t="shared" si="32"/>
        <v>75.299004657168354</v>
      </c>
      <c r="F523" s="188" t="str">
        <f t="shared" si="33"/>
        <v/>
      </c>
      <c r="G523" t="str">
        <f t="shared" si="34"/>
        <v/>
      </c>
      <c r="H523" s="188" t="str">
        <f>IF(DAY(B523)=15,IF(MONTH(B523)=1,"E",IF(MONTH(B523)=2,"F",IF(MONTH(B523)=3,"M",IF(MONTH(B523)=4,"A",IF(MONTH(B523)=5,"M",IF(MONTH(B523)=6,"J",IF(MONTH(B523)=7,"J",IF(MONTH(B523)=8,"A",IF(MONTH(B523)=9,"S",IF(MONTH(B523)=10,"O",IF(MONTH(B523)=11,"N",IF(MONTH(B523)=12,"D","")))))))))))),"")</f>
        <v/>
      </c>
      <c r="I523" s="189"/>
    </row>
    <row r="524" spans="1:9">
      <c r="A524" s="187">
        <v>472</v>
      </c>
      <c r="B524" s="222">
        <f>VLOOKUP(DATE(YEAR(Dat_01!B$2)-2,MONTH(Dat_01!B$2),1)+A524,[2]Indices!$D:$D,1,)</f>
        <v>45611</v>
      </c>
      <c r="C524" s="221">
        <f>VLOOKUP(B524,[2]Indices!$D:$Q,3,)/1000</f>
        <v>68.215954553168345</v>
      </c>
      <c r="D524" s="221">
        <f>VLOOKUP(B524,[2]Indices!$D:$Q,14,)/1000</f>
        <v>82.040549235563063</v>
      </c>
      <c r="E524" s="221">
        <f t="shared" si="32"/>
        <v>68.215954553168345</v>
      </c>
      <c r="F524" s="188" t="str">
        <f t="shared" si="33"/>
        <v/>
      </c>
      <c r="G524" t="str">
        <f t="shared" si="34"/>
        <v/>
      </c>
      <c r="H524" s="188" t="str">
        <f>IF(DAY(B524)=15,IF(MONTH(B524)=1,"E",IF(MONTH(B524)=2,"F",IF(MONTH(B524)=3,"M",IF(MONTH(B524)=4,"A",IF(MONTH(B524)=5,"M",IF(MONTH(B524)=6,"J",IF(MONTH(B524)=7,"J",IF(MONTH(B524)=8,"A",IF(MONTH(B524)=9,"S",IF(MONTH(B524)=10,"O",IF(MONTH(B524)=11,"N",IF(MONTH(B524)=12,"D","")))))))))))),"")</f>
        <v>N</v>
      </c>
      <c r="I524" s="189">
        <f>IF(DAY(B524)=15,D524,"")</f>
        <v>82.040549235563063</v>
      </c>
    </row>
    <row r="525" spans="1:9">
      <c r="A525" s="187">
        <v>473</v>
      </c>
      <c r="B525" s="222">
        <f>VLOOKUP(DATE(YEAR(Dat_01!B$2)-2,MONTH(Dat_01!B$2),1)+A525,[2]Indices!$D:$D,1,)</f>
        <v>45612</v>
      </c>
      <c r="C525" s="221">
        <f>VLOOKUP(B525,[2]Indices!$D:$Q,3,)/1000</f>
        <v>58.871465425168338</v>
      </c>
      <c r="D525" s="221">
        <f>VLOOKUP(B525,[2]Indices!$D:$Q,14,)/1000</f>
        <v>82.040549235563063</v>
      </c>
      <c r="E525" s="221">
        <f t="shared" si="32"/>
        <v>58.871465425168338</v>
      </c>
      <c r="F525" s="188" t="str">
        <f t="shared" si="33"/>
        <v/>
      </c>
      <c r="G525" t="str">
        <f t="shared" si="34"/>
        <v/>
      </c>
      <c r="H525" s="188" t="str">
        <f t="shared" si="35"/>
        <v/>
      </c>
      <c r="I525" s="189"/>
    </row>
    <row r="526" spans="1:9">
      <c r="A526" s="187">
        <v>474</v>
      </c>
      <c r="B526" s="222">
        <f>VLOOKUP(DATE(YEAR(Dat_01!B$2)-2,MONTH(Dat_01!B$2),1)+A526,[2]Indices!$D:$D,1,)</f>
        <v>45613</v>
      </c>
      <c r="C526" s="221">
        <f>VLOOKUP(B526,[2]Indices!$D:$Q,3,)/1000</f>
        <v>58.597059901168336</v>
      </c>
      <c r="D526" s="221">
        <f>VLOOKUP(B526,[2]Indices!$D:$Q,14,)/1000</f>
        <v>82.040549235563063</v>
      </c>
      <c r="E526" s="221">
        <f t="shared" si="32"/>
        <v>58.597059901168336</v>
      </c>
      <c r="F526" s="188" t="str">
        <f t="shared" si="33"/>
        <v/>
      </c>
      <c r="G526" t="str">
        <f t="shared" si="34"/>
        <v/>
      </c>
      <c r="H526" s="188" t="str">
        <f t="shared" si="35"/>
        <v/>
      </c>
      <c r="I526" s="189"/>
    </row>
    <row r="527" spans="1:9" s="189" customFormat="1">
      <c r="A527" s="187">
        <v>475</v>
      </c>
      <c r="B527" s="222">
        <f>VLOOKUP(DATE(YEAR(Dat_01!B$2)-2,MONTH(Dat_01!B$2),1)+A527,[2]Indices!$D:$D,1,)</f>
        <v>45614</v>
      </c>
      <c r="C527" s="221">
        <f>VLOOKUP(B527,[2]Indices!$D:$Q,3,)/1000</f>
        <v>72.038170989168336</v>
      </c>
      <c r="D527" s="221">
        <f>VLOOKUP(B527,[2]Indices!$D:$Q,14,)/1000</f>
        <v>82.040549235563063</v>
      </c>
      <c r="E527" s="221">
        <f t="shared" si="32"/>
        <v>72.038170989168336</v>
      </c>
      <c r="F527" s="188" t="str">
        <f t="shared" si="33"/>
        <v/>
      </c>
      <c r="G527" t="str">
        <f t="shared" si="34"/>
        <v/>
      </c>
      <c r="H527" s="188" t="str">
        <f t="shared" si="35"/>
        <v/>
      </c>
    </row>
    <row r="528" spans="1:9" s="189" customFormat="1">
      <c r="A528" s="187">
        <v>476</v>
      </c>
      <c r="B528" s="222">
        <f>VLOOKUP(DATE(YEAR(Dat_01!B$2)-2,MONTH(Dat_01!B$2),1)+A528,[2]Indices!$D:$D,1,)</f>
        <v>45615</v>
      </c>
      <c r="C528" s="221">
        <f>VLOOKUP(B528,[2]Indices!$D:$Q,3,)/1000</f>
        <v>61.939732837168343</v>
      </c>
      <c r="D528" s="221">
        <f>VLOOKUP(B528,[2]Indices!$D:$Q,14,)/1000</f>
        <v>82.040549235563063</v>
      </c>
      <c r="E528" s="221">
        <f t="shared" si="32"/>
        <v>61.939732837168343</v>
      </c>
      <c r="F528" s="188" t="str">
        <f t="shared" si="33"/>
        <v/>
      </c>
      <c r="G528" t="str">
        <f t="shared" si="34"/>
        <v/>
      </c>
      <c r="H528" s="188" t="str">
        <f t="shared" si="35"/>
        <v/>
      </c>
    </row>
    <row r="529" spans="1:9" s="189" customFormat="1">
      <c r="A529" s="187">
        <v>477</v>
      </c>
      <c r="B529" s="222">
        <f>VLOOKUP(DATE(YEAR(Dat_01!B$2)-2,MONTH(Dat_01!B$2),1)+A529,[2]Indices!$D:$D,1,)</f>
        <v>45616</v>
      </c>
      <c r="C529" s="221">
        <f>VLOOKUP(B529,[2]Indices!$D:$Q,3,)/1000</f>
        <v>57.604023443207126</v>
      </c>
      <c r="D529" s="221">
        <f>VLOOKUP(B529,[2]Indices!$D:$Q,14,)/1000</f>
        <v>82.040549235563063</v>
      </c>
      <c r="E529" s="221">
        <f t="shared" si="32"/>
        <v>57.604023443207126</v>
      </c>
      <c r="F529" s="188" t="str">
        <f t="shared" si="33"/>
        <v/>
      </c>
      <c r="G529" t="str">
        <f t="shared" si="34"/>
        <v/>
      </c>
      <c r="H529" s="188" t="str">
        <f t="shared" si="35"/>
        <v/>
      </c>
    </row>
    <row r="530" spans="1:9" s="189" customFormat="1">
      <c r="A530" s="187">
        <v>478</v>
      </c>
      <c r="B530" s="222">
        <f>VLOOKUP(DATE(YEAR(Dat_01!B$2)-2,MONTH(Dat_01!B$2),1)+A530,[2]Indices!$D:$D,1,)</f>
        <v>45617</v>
      </c>
      <c r="C530" s="221">
        <f>VLOOKUP(B530,[2]Indices!$D:$Q,3,)/1000</f>
        <v>54.52021600720898</v>
      </c>
      <c r="D530" s="221">
        <f>VLOOKUP(B530,[2]Indices!$D:$Q,14,)/1000</f>
        <v>82.040549235563063</v>
      </c>
      <c r="E530" s="221">
        <f t="shared" si="32"/>
        <v>54.52021600720898</v>
      </c>
      <c r="F530" s="188" t="str">
        <f t="shared" si="33"/>
        <v/>
      </c>
      <c r="G530" t="str">
        <f t="shared" si="34"/>
        <v/>
      </c>
      <c r="H530" s="188" t="str">
        <f t="shared" si="35"/>
        <v/>
      </c>
    </row>
    <row r="531" spans="1:9" s="189" customFormat="1">
      <c r="A531" s="187">
        <v>479</v>
      </c>
      <c r="B531" s="222">
        <f>VLOOKUP(DATE(YEAR(Dat_01!B$2)-2,MONTH(Dat_01!B$2),1)+A531,[2]Indices!$D:$D,1,)</f>
        <v>45618</v>
      </c>
      <c r="C531" s="221">
        <f>VLOOKUP(B531,[2]Indices!$D:$Q,3,)/1000</f>
        <v>77.539787579208976</v>
      </c>
      <c r="D531" s="221">
        <f>VLOOKUP(B531,[2]Indices!$D:$Q,14,)/1000</f>
        <v>82.040549235563063</v>
      </c>
      <c r="E531" s="221">
        <f t="shared" si="32"/>
        <v>77.539787579208976</v>
      </c>
      <c r="F531" s="188" t="str">
        <f t="shared" si="33"/>
        <v/>
      </c>
      <c r="G531" t="str">
        <f t="shared" si="34"/>
        <v/>
      </c>
      <c r="H531" s="188" t="str">
        <f t="shared" si="35"/>
        <v/>
      </c>
    </row>
    <row r="532" spans="1:9" s="189" customFormat="1">
      <c r="A532" s="187">
        <v>480</v>
      </c>
      <c r="B532" s="222">
        <f>VLOOKUP(DATE(YEAR(Dat_01!B$2)-2,MONTH(Dat_01!B$2),1)+A532,[2]Indices!$D:$D,1,)</f>
        <v>45619</v>
      </c>
      <c r="C532" s="221">
        <f>VLOOKUP(B532,[2]Indices!$D:$Q,3,)/1000</f>
        <v>43.110696247205254</v>
      </c>
      <c r="D532" s="221">
        <f>VLOOKUP(B532,[2]Indices!$D:$Q,14,)/1000</f>
        <v>82.040549235563063</v>
      </c>
      <c r="E532" s="221">
        <f t="shared" si="32"/>
        <v>43.110696247205254</v>
      </c>
      <c r="F532" s="188" t="str">
        <f t="shared" si="33"/>
        <v/>
      </c>
      <c r="G532" t="str">
        <f t="shared" si="34"/>
        <v/>
      </c>
      <c r="H532" s="188" t="str">
        <f t="shared" si="35"/>
        <v/>
      </c>
    </row>
    <row r="533" spans="1:9" s="189" customFormat="1">
      <c r="A533" s="187">
        <v>481</v>
      </c>
      <c r="B533" s="222">
        <f>VLOOKUP(DATE(YEAR(Dat_01!B$2)-2,MONTH(Dat_01!B$2),1)+A533,[2]Indices!$D:$D,1,)</f>
        <v>45620</v>
      </c>
      <c r="C533" s="221">
        <f>VLOOKUP(B533,[2]Indices!$D:$Q,3,)/1000</f>
        <v>43.692276563208978</v>
      </c>
      <c r="D533" s="221">
        <f>VLOOKUP(B533,[2]Indices!$D:$Q,14,)/1000</f>
        <v>82.040549235563063</v>
      </c>
      <c r="E533" s="221">
        <f t="shared" si="32"/>
        <v>43.692276563208978</v>
      </c>
      <c r="F533" s="188" t="str">
        <f t="shared" si="33"/>
        <v/>
      </c>
      <c r="G533" t="str">
        <f t="shared" si="34"/>
        <v/>
      </c>
      <c r="H533" s="188" t="str">
        <f t="shared" si="35"/>
        <v/>
      </c>
    </row>
    <row r="534" spans="1:9" s="189" customFormat="1">
      <c r="A534" s="187">
        <v>482</v>
      </c>
      <c r="B534" s="222">
        <f>VLOOKUP(DATE(YEAR(Dat_01!B$2)-2,MONTH(Dat_01!B$2),1)+A534,[2]Indices!$D:$D,1,)</f>
        <v>45621</v>
      </c>
      <c r="C534" s="221">
        <f>VLOOKUP(B534,[2]Indices!$D:$Q,3,)/1000</f>
        <v>66.915898435208973</v>
      </c>
      <c r="D534" s="221">
        <f>VLOOKUP(B534,[2]Indices!$D:$Q,14,)/1000</f>
        <v>82.040549235563063</v>
      </c>
      <c r="E534" s="221">
        <f t="shared" si="32"/>
        <v>66.915898435208973</v>
      </c>
      <c r="F534" s="188" t="str">
        <f t="shared" si="33"/>
        <v/>
      </c>
      <c r="G534" t="str">
        <f t="shared" si="34"/>
        <v/>
      </c>
      <c r="H534" s="188" t="str">
        <f t="shared" si="35"/>
        <v/>
      </c>
    </row>
    <row r="535" spans="1:9" s="189" customFormat="1">
      <c r="A535" s="187">
        <v>483</v>
      </c>
      <c r="B535" s="222">
        <f>VLOOKUP(DATE(YEAR(Dat_01!B$2)-2,MONTH(Dat_01!B$2),1)+A535,[2]Indices!$D:$D,1,)</f>
        <v>45622</v>
      </c>
      <c r="C535" s="221">
        <f>VLOOKUP(B535,[2]Indices!$D:$Q,3,)/1000</f>
        <v>92.756794711207121</v>
      </c>
      <c r="D535" s="221">
        <f>VLOOKUP(B535,[2]Indices!$D:$Q,14,)/1000</f>
        <v>82.040549235563063</v>
      </c>
      <c r="E535" s="221">
        <f t="shared" si="32"/>
        <v>82.040549235563063</v>
      </c>
      <c r="F535" s="188" t="str">
        <f t="shared" si="33"/>
        <v/>
      </c>
      <c r="G535" t="str">
        <f t="shared" si="34"/>
        <v/>
      </c>
      <c r="H535" s="188" t="str">
        <f t="shared" si="35"/>
        <v/>
      </c>
    </row>
    <row r="536" spans="1:9" s="189" customFormat="1">
      <c r="A536" s="187">
        <v>484</v>
      </c>
      <c r="B536" s="222">
        <f>VLOOKUP(DATE(YEAR(Dat_01!B$2)-2,MONTH(Dat_01!B$2),1)+A536,[2]Indices!$D:$D,1,)</f>
        <v>45623</v>
      </c>
      <c r="C536" s="221">
        <f>VLOOKUP(B536,[2]Indices!$D:$Q,3,)/1000</f>
        <v>88.907669110948547</v>
      </c>
      <c r="D536" s="221">
        <f>VLOOKUP(B536,[2]Indices!$D:$Q,14,)/1000</f>
        <v>82.040549235563063</v>
      </c>
      <c r="E536" s="221">
        <f t="shared" si="32"/>
        <v>82.040549235563063</v>
      </c>
      <c r="F536" s="188" t="str">
        <f t="shared" si="33"/>
        <v/>
      </c>
      <c r="G536" t="str">
        <f t="shared" si="34"/>
        <v/>
      </c>
      <c r="H536" s="188" t="str">
        <f t="shared" si="35"/>
        <v/>
      </c>
    </row>
    <row r="537" spans="1:9" s="189" customFormat="1">
      <c r="A537" s="187">
        <v>485</v>
      </c>
      <c r="B537" s="222">
        <f>VLOOKUP(DATE(YEAR(Dat_01!B$2)-2,MONTH(Dat_01!B$2),1)+A537,[2]Indices!$D:$D,1,)</f>
        <v>45624</v>
      </c>
      <c r="C537" s="221">
        <f>VLOOKUP(B537,[2]Indices!$D:$Q,3,)/1000</f>
        <v>87.877523222946678</v>
      </c>
      <c r="D537" s="221">
        <f>VLOOKUP(B537,[2]Indices!$D:$Q,14,)/1000</f>
        <v>82.040549235563063</v>
      </c>
      <c r="E537" s="221">
        <f t="shared" si="32"/>
        <v>82.040549235563063</v>
      </c>
      <c r="F537" s="188" t="str">
        <f t="shared" si="33"/>
        <v/>
      </c>
      <c r="G537" t="str">
        <f t="shared" si="34"/>
        <v/>
      </c>
      <c r="H537" s="188" t="str">
        <f t="shared" si="35"/>
        <v/>
      </c>
    </row>
    <row r="538" spans="1:9" s="189" customFormat="1">
      <c r="A538" s="187">
        <v>486</v>
      </c>
      <c r="B538" s="222">
        <f>VLOOKUP(DATE(YEAR(Dat_01!B$2)-2,MONTH(Dat_01!B$2),1)+A538,[2]Indices!$D:$D,1,)</f>
        <v>45625</v>
      </c>
      <c r="C538" s="221">
        <f>VLOOKUP(B538,[2]Indices!$D:$Q,3,)/1000</f>
        <v>83.668051382946686</v>
      </c>
      <c r="D538" s="221">
        <f>VLOOKUP(B538,[2]Indices!$D:$Q,14,)/1000</f>
        <v>82.040549235563063</v>
      </c>
      <c r="E538" s="221">
        <f t="shared" si="32"/>
        <v>82.040549235563063</v>
      </c>
      <c r="F538" s="188" t="str">
        <f t="shared" si="33"/>
        <v/>
      </c>
      <c r="G538" t="str">
        <f t="shared" si="34"/>
        <v/>
      </c>
      <c r="H538" s="188" t="str">
        <f t="shared" si="35"/>
        <v/>
      </c>
    </row>
    <row r="539" spans="1:9" s="189" customFormat="1">
      <c r="A539" s="187">
        <v>487</v>
      </c>
      <c r="B539" s="222">
        <f>VLOOKUP(DATE(YEAR(Dat_01!B$2)-2,MONTH(Dat_01!B$2),1)+A539,[2]Indices!$D:$D,1,)</f>
        <v>45626</v>
      </c>
      <c r="C539" s="221">
        <f>VLOOKUP(B539,[2]Indices!$D:$Q,3,)/1000</f>
        <v>75.554168506946681</v>
      </c>
      <c r="D539" s="221">
        <f>VLOOKUP(B539,[2]Indices!$D:$Q,14,)/1000</f>
        <v>82.040549235563063</v>
      </c>
      <c r="E539" s="221">
        <f t="shared" si="32"/>
        <v>75.554168506946681</v>
      </c>
      <c r="F539" s="188" t="str">
        <f t="shared" si="33"/>
        <v/>
      </c>
      <c r="G539" t="str">
        <f t="shared" si="34"/>
        <v/>
      </c>
      <c r="H539" s="188" t="str">
        <f t="shared" si="35"/>
        <v/>
      </c>
    </row>
    <row r="540" spans="1:9" s="189" customFormat="1">
      <c r="A540" s="187">
        <v>488</v>
      </c>
      <c r="B540" s="222">
        <f>VLOOKUP(DATE(YEAR(Dat_01!B$2)-2,MONTH(Dat_01!B$2),1)+A540,[2]Indices!$D:$D,1,)</f>
        <v>45627</v>
      </c>
      <c r="C540" s="221">
        <f>VLOOKUP(B540,[2]Indices!$D:$Q,3,)/1000</f>
        <v>83.351727374948538</v>
      </c>
      <c r="D540" s="221">
        <f>VLOOKUP(B540,[2]Indices!$D:$Q,14,)/1000</f>
        <v>104.34579689704225</v>
      </c>
      <c r="E540" s="221">
        <f t="shared" si="32"/>
        <v>83.351727374948538</v>
      </c>
      <c r="F540" s="188">
        <f t="shared" si="33"/>
        <v>600</v>
      </c>
      <c r="G540" t="str">
        <f t="shared" si="34"/>
        <v/>
      </c>
      <c r="H540" s="188" t="str">
        <f t="shared" si="35"/>
        <v/>
      </c>
    </row>
    <row r="541" spans="1:9" s="189" customFormat="1">
      <c r="A541" s="187">
        <v>489</v>
      </c>
      <c r="B541" s="222">
        <f>VLOOKUP(DATE(YEAR(Dat_01!B$2)-2,MONTH(Dat_01!B$2),1)+A541,[2]Indices!$D:$D,1,)</f>
        <v>45628</v>
      </c>
      <c r="C541" s="221">
        <f>VLOOKUP(B541,[2]Indices!$D:$Q,3,)/1000</f>
        <v>89.505745218946672</v>
      </c>
      <c r="D541" s="221">
        <f>VLOOKUP(B541,[2]Indices!$D:$Q,14,)/1000</f>
        <v>104.34579689704225</v>
      </c>
      <c r="E541" s="221">
        <f t="shared" si="32"/>
        <v>89.505745218946672</v>
      </c>
      <c r="F541" s="188" t="str">
        <f t="shared" si="33"/>
        <v/>
      </c>
      <c r="G541" t="str">
        <f t="shared" si="34"/>
        <v/>
      </c>
      <c r="H541" s="188" t="str">
        <f t="shared" si="35"/>
        <v/>
      </c>
    </row>
    <row r="542" spans="1:9" s="189" customFormat="1">
      <c r="A542" s="187">
        <v>490</v>
      </c>
      <c r="B542" s="222">
        <f>VLOOKUP(DATE(YEAR(Dat_01!B$2)-2,MONTH(Dat_01!B$2),1)+A542,[2]Indices!$D:$D,1,)</f>
        <v>45629</v>
      </c>
      <c r="C542" s="221">
        <f>VLOOKUP(B542,[2]Indices!$D:$Q,3,)/1000</f>
        <v>85.303495534948539</v>
      </c>
      <c r="D542" s="221">
        <f>VLOOKUP(B542,[2]Indices!$D:$Q,14,)/1000</f>
        <v>104.34579689704225</v>
      </c>
      <c r="E542" s="221">
        <f t="shared" si="32"/>
        <v>85.303495534948539</v>
      </c>
      <c r="F542" s="188" t="str">
        <f t="shared" si="33"/>
        <v/>
      </c>
      <c r="G542" t="str">
        <f t="shared" si="34"/>
        <v/>
      </c>
      <c r="H542" s="188" t="str">
        <f t="shared" si="35"/>
        <v/>
      </c>
    </row>
    <row r="543" spans="1:9">
      <c r="A543" s="187">
        <v>491</v>
      </c>
      <c r="B543" s="222">
        <f>VLOOKUP(DATE(YEAR(Dat_01!B$2)-2,MONTH(Dat_01!B$2),1)+A543,[2]Indices!$D:$D,1,)</f>
        <v>45630</v>
      </c>
      <c r="C543" s="221">
        <f>VLOOKUP(B543,[2]Indices!$D:$Q,3,)/1000</f>
        <v>79.086734727937156</v>
      </c>
      <c r="D543" s="221">
        <f>VLOOKUP(B543,[2]Indices!$D:$Q,14,)/1000</f>
        <v>104.34579689704225</v>
      </c>
      <c r="E543" s="221">
        <f t="shared" si="32"/>
        <v>79.086734727937156</v>
      </c>
      <c r="F543" s="188" t="str">
        <f t="shared" si="33"/>
        <v/>
      </c>
      <c r="G543" t="str">
        <f t="shared" si="34"/>
        <v/>
      </c>
      <c r="H543" s="188" t="str">
        <f t="shared" si="35"/>
        <v/>
      </c>
      <c r="I543" s="189"/>
    </row>
    <row r="544" spans="1:9">
      <c r="A544" s="187">
        <v>492</v>
      </c>
      <c r="B544" s="222">
        <f>VLOOKUP(DATE(YEAR(Dat_01!B$2)-2,MONTH(Dat_01!B$2),1)+A544,[2]Indices!$D:$D,1,)</f>
        <v>45631</v>
      </c>
      <c r="C544" s="221">
        <f>VLOOKUP(B544,[2]Indices!$D:$Q,3,)/1000</f>
        <v>78.93060100793528</v>
      </c>
      <c r="D544" s="221">
        <f>VLOOKUP(B544,[2]Indices!$D:$Q,14,)/1000</f>
        <v>104.34579689704225</v>
      </c>
      <c r="E544" s="221">
        <f t="shared" si="32"/>
        <v>78.93060100793528</v>
      </c>
      <c r="F544" s="188" t="str">
        <f t="shared" si="33"/>
        <v/>
      </c>
      <c r="G544" t="str">
        <f t="shared" si="34"/>
        <v/>
      </c>
      <c r="H544" s="188" t="str">
        <f t="shared" si="35"/>
        <v/>
      </c>
      <c r="I544" s="189"/>
    </row>
    <row r="545" spans="1:9">
      <c r="A545" s="187">
        <v>493</v>
      </c>
      <c r="B545" s="222">
        <f>VLOOKUP(DATE(YEAR(Dat_01!B$2)-2,MONTH(Dat_01!B$2),1)+A545,[2]Indices!$D:$D,1,)</f>
        <v>45632</v>
      </c>
      <c r="C545" s="221">
        <f>VLOOKUP(B545,[2]Indices!$D:$Q,3,)/1000</f>
        <v>64.088982263935293</v>
      </c>
      <c r="D545" s="221">
        <f>VLOOKUP(B545,[2]Indices!$D:$Q,14,)/1000</f>
        <v>104.34579689704225</v>
      </c>
      <c r="E545" s="221">
        <f t="shared" si="32"/>
        <v>64.088982263935293</v>
      </c>
      <c r="F545" s="188" t="str">
        <f t="shared" si="33"/>
        <v/>
      </c>
      <c r="G545" t="str">
        <f t="shared" si="34"/>
        <v/>
      </c>
      <c r="H545" s="188" t="str">
        <f t="shared" si="35"/>
        <v/>
      </c>
      <c r="I545" s="189"/>
    </row>
    <row r="546" spans="1:9">
      <c r="A546" s="187">
        <v>494</v>
      </c>
      <c r="B546" s="222">
        <f>VLOOKUP(DATE(YEAR(Dat_01!B$2)-2,MONTH(Dat_01!B$2),1)+A546,[2]Indices!$D:$D,1,)</f>
        <v>45633</v>
      </c>
      <c r="C546" s="221">
        <f>VLOOKUP(B546,[2]Indices!$D:$Q,3,)/1000</f>
        <v>40.162962339937152</v>
      </c>
      <c r="D546" s="221">
        <f>VLOOKUP(B546,[2]Indices!$D:$Q,14,)/1000</f>
        <v>104.34579689704225</v>
      </c>
      <c r="E546" s="221">
        <f t="shared" si="32"/>
        <v>40.162962339937152</v>
      </c>
      <c r="F546" s="188" t="str">
        <f t="shared" si="33"/>
        <v/>
      </c>
      <c r="G546" t="str">
        <f t="shared" si="34"/>
        <v/>
      </c>
      <c r="H546" s="188" t="str">
        <f t="shared" si="35"/>
        <v/>
      </c>
      <c r="I546" s="189"/>
    </row>
    <row r="547" spans="1:9">
      <c r="A547" s="187">
        <v>495</v>
      </c>
      <c r="B547" s="222">
        <f>VLOOKUP(DATE(YEAR(Dat_01!B$2)-2,MONTH(Dat_01!B$2),1)+A547,[2]Indices!$D:$D,1,)</f>
        <v>45634</v>
      </c>
      <c r="C547" s="221">
        <f>VLOOKUP(B547,[2]Indices!$D:$Q,3,)/1000</f>
        <v>38.804149971937157</v>
      </c>
      <c r="D547" s="221">
        <f>VLOOKUP(B547,[2]Indices!$D:$Q,14,)/1000</f>
        <v>104.34579689704225</v>
      </c>
      <c r="E547" s="221">
        <f t="shared" si="32"/>
        <v>38.804149971937157</v>
      </c>
      <c r="F547" s="188" t="str">
        <f t="shared" si="33"/>
        <v/>
      </c>
      <c r="G547" t="str">
        <f t="shared" si="34"/>
        <v/>
      </c>
      <c r="H547" s="188" t="str">
        <f t="shared" si="35"/>
        <v/>
      </c>
      <c r="I547" s="189"/>
    </row>
    <row r="548" spans="1:9">
      <c r="A548" s="187">
        <v>496</v>
      </c>
      <c r="B548" s="222">
        <f>VLOOKUP(DATE(YEAR(Dat_01!B$2)-2,MONTH(Dat_01!B$2),1)+A548,[2]Indices!$D:$D,1,)</f>
        <v>45635</v>
      </c>
      <c r="C548" s="221">
        <f>VLOOKUP(B548,[2]Indices!$D:$Q,3,)/1000</f>
        <v>63.322006991937151</v>
      </c>
      <c r="D548" s="221">
        <f>VLOOKUP(B548,[2]Indices!$D:$Q,14,)/1000</f>
        <v>104.34579689704225</v>
      </c>
      <c r="E548" s="221">
        <f t="shared" si="32"/>
        <v>63.322006991937151</v>
      </c>
      <c r="F548" s="188" t="str">
        <f t="shared" si="33"/>
        <v/>
      </c>
      <c r="G548" t="str">
        <f t="shared" si="34"/>
        <v/>
      </c>
      <c r="H548" s="188" t="str">
        <f t="shared" si="35"/>
        <v/>
      </c>
      <c r="I548" s="189"/>
    </row>
    <row r="549" spans="1:9">
      <c r="A549" s="187">
        <v>497</v>
      </c>
      <c r="B549" s="222">
        <f>VLOOKUP(DATE(YEAR(Dat_01!B$2)-2,MONTH(Dat_01!B$2),1)+A549,[2]Indices!$D:$D,1,)</f>
        <v>45636</v>
      </c>
      <c r="C549" s="221">
        <f>VLOOKUP(B549,[2]Indices!$D:$Q,3,)/1000</f>
        <v>102.49785781593529</v>
      </c>
      <c r="D549" s="221">
        <f>VLOOKUP(B549,[2]Indices!$D:$Q,14,)/1000</f>
        <v>104.34579689704225</v>
      </c>
      <c r="E549" s="221">
        <f t="shared" si="32"/>
        <v>102.49785781593529</v>
      </c>
      <c r="F549" s="188" t="str">
        <f t="shared" si="33"/>
        <v/>
      </c>
      <c r="G549" t="str">
        <f t="shared" si="34"/>
        <v/>
      </c>
      <c r="H549" s="188" t="str">
        <f t="shared" si="35"/>
        <v/>
      </c>
      <c r="I549" s="189"/>
    </row>
    <row r="550" spans="1:9">
      <c r="A550" s="187">
        <v>498</v>
      </c>
      <c r="B550" s="222">
        <f>VLOOKUP(DATE(YEAR(Dat_01!B$2)-2,MONTH(Dat_01!B$2),1)+A550,[2]Indices!$D:$D,1,)</f>
        <v>45637</v>
      </c>
      <c r="C550" s="221">
        <f>VLOOKUP(B550,[2]Indices!$D:$Q,3,)/1000</f>
        <v>108.2293404624332</v>
      </c>
      <c r="D550" s="221">
        <f>VLOOKUP(B550,[2]Indices!$D:$Q,14,)/1000</f>
        <v>104.34579689704225</v>
      </c>
      <c r="E550" s="221">
        <f t="shared" si="32"/>
        <v>104.34579689704225</v>
      </c>
      <c r="F550" s="188" t="str">
        <f t="shared" si="33"/>
        <v/>
      </c>
      <c r="G550" t="str">
        <f t="shared" si="34"/>
        <v/>
      </c>
      <c r="H550" s="188" t="str">
        <f t="shared" si="35"/>
        <v/>
      </c>
      <c r="I550" s="189"/>
    </row>
    <row r="551" spans="1:9">
      <c r="A551" s="187">
        <v>499</v>
      </c>
      <c r="B551" s="222">
        <f>VLOOKUP(DATE(YEAR(Dat_01!B$2)-2,MONTH(Dat_01!B$2),1)+A551,[2]Indices!$D:$D,1,)</f>
        <v>45638</v>
      </c>
      <c r="C551" s="221">
        <f>VLOOKUP(B551,[2]Indices!$D:$Q,3,)/1000</f>
        <v>113.80277490243134</v>
      </c>
      <c r="D551" s="221">
        <f>VLOOKUP(B551,[2]Indices!$D:$Q,14,)/1000</f>
        <v>104.34579689704225</v>
      </c>
      <c r="E551" s="221">
        <f t="shared" si="32"/>
        <v>104.34579689704225</v>
      </c>
      <c r="F551" s="188" t="str">
        <f t="shared" si="33"/>
        <v/>
      </c>
      <c r="G551" t="str">
        <f t="shared" si="34"/>
        <v/>
      </c>
      <c r="H551" s="188" t="str">
        <f t="shared" si="35"/>
        <v/>
      </c>
      <c r="I551" s="189"/>
    </row>
    <row r="552" spans="1:9">
      <c r="A552" s="187">
        <v>500</v>
      </c>
      <c r="B552" s="222">
        <f>VLOOKUP(DATE(YEAR(Dat_01!B$2)-2,MONTH(Dat_01!B$2),1)+A552,[2]Indices!$D:$D,1,)</f>
        <v>45639</v>
      </c>
      <c r="C552" s="221">
        <f>VLOOKUP(B552,[2]Indices!$D:$Q,3,)/1000</f>
        <v>110.82258629043135</v>
      </c>
      <c r="D552" s="221">
        <f>VLOOKUP(B552,[2]Indices!$D:$Q,14,)/1000</f>
        <v>104.34579689704225</v>
      </c>
      <c r="E552" s="221">
        <f t="shared" si="32"/>
        <v>104.34579689704225</v>
      </c>
      <c r="F552" s="188" t="str">
        <f t="shared" si="33"/>
        <v/>
      </c>
      <c r="G552" t="str">
        <f t="shared" si="34"/>
        <v/>
      </c>
      <c r="H552" s="188" t="str">
        <f t="shared" si="35"/>
        <v/>
      </c>
      <c r="I552" s="189"/>
    </row>
    <row r="553" spans="1:9">
      <c r="A553" s="187">
        <v>501</v>
      </c>
      <c r="B553" s="222">
        <f>VLOOKUP(DATE(YEAR(Dat_01!B$2)-2,MONTH(Dat_01!B$2),1)+A553,[2]Indices!$D:$D,1,)</f>
        <v>45640</v>
      </c>
      <c r="C553" s="221">
        <f>VLOOKUP(B553,[2]Indices!$D:$Q,3,)/1000</f>
        <v>80.227083350431329</v>
      </c>
      <c r="D553" s="221">
        <f>VLOOKUP(B553,[2]Indices!$D:$Q,14,)/1000</f>
        <v>104.34579689704225</v>
      </c>
      <c r="E553" s="221">
        <f t="shared" si="32"/>
        <v>80.227083350431329</v>
      </c>
      <c r="F553" s="188" t="str">
        <f t="shared" si="33"/>
        <v/>
      </c>
      <c r="G553" t="str">
        <f t="shared" si="34"/>
        <v/>
      </c>
      <c r="H553" s="188" t="str">
        <f t="shared" si="35"/>
        <v/>
      </c>
      <c r="I553" s="189"/>
    </row>
    <row r="554" spans="1:9">
      <c r="A554" s="187">
        <v>502</v>
      </c>
      <c r="B554" s="222">
        <f>VLOOKUP(DATE(YEAR(Dat_01!B$2)-2,MONTH(Dat_01!B$2),1)+A554,[2]Indices!$D:$D,1,)</f>
        <v>45641</v>
      </c>
      <c r="C554" s="221">
        <f>VLOOKUP(B554,[2]Indices!$D:$Q,3,)/1000</f>
        <v>39.7176590744332</v>
      </c>
      <c r="D554" s="221">
        <f>VLOOKUP(B554,[2]Indices!$D:$Q,14,)/1000</f>
        <v>104.34579689704225</v>
      </c>
      <c r="E554" s="221">
        <f t="shared" si="32"/>
        <v>39.7176590744332</v>
      </c>
      <c r="F554" s="188" t="str">
        <f t="shared" si="33"/>
        <v/>
      </c>
      <c r="G554" t="str">
        <f t="shared" si="34"/>
        <v/>
      </c>
      <c r="H554" s="188" t="str">
        <f>IF(DAY(B554)=15,IF(MONTH(B554)=1,"E",IF(MONTH(B554)=2,"F",IF(MONTH(B554)=3,"M",IF(MONTH(B554)=4,"A",IF(MONTH(B554)=5,"M",IF(MONTH(B554)=6,"J",IF(MONTH(B554)=7,"J",IF(MONTH(B554)=8,"A",IF(MONTH(B554)=9,"S",IF(MONTH(B554)=10,"O",IF(MONTH(B554)=11,"N",IF(MONTH(B554)=12,"D","")))))))))))),"")</f>
        <v>D</v>
      </c>
      <c r="I554" s="189">
        <f>IF(DAY(B554)=15,D554,"")</f>
        <v>104.34579689704225</v>
      </c>
    </row>
    <row r="555" spans="1:9">
      <c r="A555" s="187">
        <v>503</v>
      </c>
      <c r="B555" s="222">
        <f>VLOOKUP(DATE(YEAR(Dat_01!B$2)-2,MONTH(Dat_01!B$2),1)+A555,[2]Indices!$D:$D,1,)</f>
        <v>45642</v>
      </c>
      <c r="C555" s="221">
        <f>VLOOKUP(B555,[2]Indices!$D:$Q,3,)/1000</f>
        <v>64.088950914433198</v>
      </c>
      <c r="D555" s="221">
        <f>VLOOKUP(B555,[2]Indices!$D:$Q,14,)/1000</f>
        <v>104.34579689704225</v>
      </c>
      <c r="E555" s="221">
        <f t="shared" si="32"/>
        <v>64.088950914433198</v>
      </c>
      <c r="F555" s="188" t="str">
        <f t="shared" si="33"/>
        <v/>
      </c>
      <c r="G555" t="str">
        <f t="shared" si="34"/>
        <v/>
      </c>
      <c r="H555" s="188" t="str">
        <f t="shared" si="35"/>
        <v/>
      </c>
      <c r="I555" s="189"/>
    </row>
    <row r="556" spans="1:9">
      <c r="A556" s="187">
        <v>504</v>
      </c>
      <c r="B556" s="222">
        <f>VLOOKUP(DATE(YEAR(Dat_01!B$2)-2,MONTH(Dat_01!B$2),1)+A556,[2]Indices!$D:$D,1,)</f>
        <v>45643</v>
      </c>
      <c r="C556" s="221">
        <f>VLOOKUP(B556,[2]Indices!$D:$Q,3,)/1000</f>
        <v>70.47621098243134</v>
      </c>
      <c r="D556" s="221">
        <f>VLOOKUP(B556,[2]Indices!$D:$Q,14,)/1000</f>
        <v>104.34579689704225</v>
      </c>
      <c r="E556" s="221">
        <f t="shared" si="32"/>
        <v>70.47621098243134</v>
      </c>
      <c r="F556" s="188" t="str">
        <f t="shared" si="33"/>
        <v/>
      </c>
      <c r="G556" t="str">
        <f t="shared" si="34"/>
        <v/>
      </c>
      <c r="H556" s="188" t="str">
        <f t="shared" si="35"/>
        <v/>
      </c>
      <c r="I556" s="189"/>
    </row>
    <row r="557" spans="1:9">
      <c r="A557" s="187">
        <v>505</v>
      </c>
      <c r="B557" s="222">
        <f>VLOOKUP(DATE(YEAR(Dat_01!B$2)-2,MONTH(Dat_01!B$2),1)+A557,[2]Indices!$D:$D,1,)</f>
        <v>45644</v>
      </c>
      <c r="C557" s="221">
        <f>VLOOKUP(B557,[2]Indices!$D:$Q,3,)/1000</f>
        <v>92.598211698818446</v>
      </c>
      <c r="D557" s="221">
        <f>VLOOKUP(B557,[2]Indices!$D:$Q,14,)/1000</f>
        <v>104.34579689704225</v>
      </c>
      <c r="E557" s="221">
        <f t="shared" si="32"/>
        <v>92.598211698818446</v>
      </c>
      <c r="F557" s="188" t="str">
        <f t="shared" si="33"/>
        <v/>
      </c>
      <c r="G557" t="str">
        <f t="shared" si="34"/>
        <v/>
      </c>
      <c r="H557" s="188" t="str">
        <f t="shared" si="35"/>
        <v/>
      </c>
      <c r="I557" s="189"/>
    </row>
    <row r="558" spans="1:9">
      <c r="A558" s="187">
        <v>506</v>
      </c>
      <c r="B558" s="222">
        <f>VLOOKUP(DATE(YEAR(Dat_01!B$2)-2,MONTH(Dat_01!B$2),1)+A558,[2]Indices!$D:$D,1,)</f>
        <v>45645</v>
      </c>
      <c r="C558" s="221">
        <f>VLOOKUP(B558,[2]Indices!$D:$Q,3,)/1000</f>
        <v>75.712627666816587</v>
      </c>
      <c r="D558" s="221">
        <f>VLOOKUP(B558,[2]Indices!$D:$Q,14,)/1000</f>
        <v>104.34579689704225</v>
      </c>
      <c r="E558" s="221">
        <f t="shared" si="32"/>
        <v>75.712627666816587</v>
      </c>
      <c r="F558" s="188" t="str">
        <f t="shared" si="33"/>
        <v/>
      </c>
      <c r="G558" t="str">
        <f t="shared" si="34"/>
        <v/>
      </c>
      <c r="H558" s="188" t="str">
        <f t="shared" si="35"/>
        <v/>
      </c>
      <c r="I558" s="189"/>
    </row>
    <row r="559" spans="1:9" s="189" customFormat="1">
      <c r="A559" s="187">
        <v>507</v>
      </c>
      <c r="B559" s="222">
        <f>VLOOKUP(DATE(YEAR(Dat_01!B$2)-2,MONTH(Dat_01!B$2),1)+A559,[2]Indices!$D:$D,1,)</f>
        <v>45646</v>
      </c>
      <c r="C559" s="221">
        <f>VLOOKUP(B559,[2]Indices!$D:$Q,3,)/1000</f>
        <v>92.45569500281843</v>
      </c>
      <c r="D559" s="221">
        <f>VLOOKUP(B559,[2]Indices!$D:$Q,14,)/1000</f>
        <v>104.34579689704225</v>
      </c>
      <c r="E559" s="221">
        <f t="shared" si="32"/>
        <v>92.45569500281843</v>
      </c>
      <c r="F559" s="188" t="str">
        <f t="shared" si="33"/>
        <v/>
      </c>
      <c r="G559" t="str">
        <f t="shared" si="34"/>
        <v/>
      </c>
      <c r="H559" s="188" t="str">
        <f t="shared" si="35"/>
        <v/>
      </c>
    </row>
    <row r="560" spans="1:9" s="189" customFormat="1">
      <c r="A560" s="187">
        <v>508</v>
      </c>
      <c r="B560" s="222">
        <f>VLOOKUP(DATE(YEAR(Dat_01!B$2)-2,MONTH(Dat_01!B$2),1)+A560,[2]Indices!$D:$D,1,)</f>
        <v>45647</v>
      </c>
      <c r="C560" s="221">
        <f>VLOOKUP(B560,[2]Indices!$D:$Q,3,)/1000</f>
        <v>78.206707970816581</v>
      </c>
      <c r="D560" s="221">
        <f>VLOOKUP(B560,[2]Indices!$D:$Q,14,)/1000</f>
        <v>104.34579689704225</v>
      </c>
      <c r="E560" s="221">
        <f t="shared" si="32"/>
        <v>78.206707970816581</v>
      </c>
      <c r="F560" s="188" t="str">
        <f t="shared" si="33"/>
        <v/>
      </c>
      <c r="G560" t="str">
        <f t="shared" si="34"/>
        <v/>
      </c>
      <c r="H560" s="188" t="str">
        <f t="shared" si="35"/>
        <v/>
      </c>
    </row>
    <row r="561" spans="1:9" s="189" customFormat="1">
      <c r="A561" s="187">
        <v>509</v>
      </c>
      <c r="B561" s="222">
        <f>VLOOKUP(DATE(YEAR(Dat_01!B$2)-2,MONTH(Dat_01!B$2),1)+A561,[2]Indices!$D:$D,1,)</f>
        <v>45648</v>
      </c>
      <c r="C561" s="221">
        <f>VLOOKUP(B561,[2]Indices!$D:$Q,3,)/1000</f>
        <v>61.799051530818438</v>
      </c>
      <c r="D561" s="221">
        <f>VLOOKUP(B561,[2]Indices!$D:$Q,14,)/1000</f>
        <v>104.34579689704225</v>
      </c>
      <c r="E561" s="221">
        <f t="shared" si="32"/>
        <v>61.799051530818438</v>
      </c>
      <c r="F561" s="188" t="str">
        <f t="shared" si="33"/>
        <v/>
      </c>
      <c r="G561" t="str">
        <f t="shared" si="34"/>
        <v/>
      </c>
      <c r="H561" s="188" t="str">
        <f t="shared" si="35"/>
        <v/>
      </c>
    </row>
    <row r="562" spans="1:9" s="189" customFormat="1">
      <c r="A562" s="187">
        <v>510</v>
      </c>
      <c r="B562" s="222">
        <f>VLOOKUP(DATE(YEAR(Dat_01!B$2)-2,MONTH(Dat_01!B$2),1)+A562,[2]Indices!$D:$D,1,)</f>
        <v>45649</v>
      </c>
      <c r="C562" s="221">
        <f>VLOOKUP(B562,[2]Indices!$D:$Q,3,)/1000</f>
        <v>57.386626711818444</v>
      </c>
      <c r="D562" s="221">
        <f>VLOOKUP(B562,[2]Indices!$D:$Q,14,)/1000</f>
        <v>104.34579689704225</v>
      </c>
      <c r="E562" s="221">
        <f t="shared" si="32"/>
        <v>57.386626711818444</v>
      </c>
      <c r="F562" s="188" t="str">
        <f t="shared" si="33"/>
        <v/>
      </c>
      <c r="G562" t="str">
        <f t="shared" si="34"/>
        <v/>
      </c>
      <c r="H562" s="188" t="str">
        <f t="shared" si="35"/>
        <v/>
      </c>
    </row>
    <row r="563" spans="1:9" s="189" customFormat="1">
      <c r="A563" s="187">
        <v>511</v>
      </c>
      <c r="B563" s="222">
        <f>VLOOKUP(DATE(YEAR(Dat_01!B$2)-2,MONTH(Dat_01!B$2),1)+A563,[2]Indices!$D:$D,1,)</f>
        <v>45650</v>
      </c>
      <c r="C563" s="221">
        <f>VLOOKUP(B563,[2]Indices!$D:$Q,3,)/1000</f>
        <v>52.449582449816582</v>
      </c>
      <c r="D563" s="221">
        <f>VLOOKUP(B563,[2]Indices!$D:$Q,14,)/1000</f>
        <v>104.34579689704225</v>
      </c>
      <c r="E563" s="221">
        <f t="shared" si="32"/>
        <v>52.449582449816582</v>
      </c>
      <c r="F563" s="188" t="str">
        <f t="shared" si="33"/>
        <v/>
      </c>
      <c r="G563" t="str">
        <f t="shared" si="34"/>
        <v/>
      </c>
      <c r="H563" s="188" t="str">
        <f t="shared" si="35"/>
        <v/>
      </c>
    </row>
    <row r="564" spans="1:9" s="189" customFormat="1">
      <c r="A564" s="187">
        <v>512</v>
      </c>
      <c r="B564" s="222">
        <f>VLOOKUP(DATE(YEAR(Dat_01!B$2)-2,MONTH(Dat_01!B$2),1)+A564,[2]Indices!$D:$D,1,)</f>
        <v>45651</v>
      </c>
      <c r="C564" s="221">
        <f>VLOOKUP(B564,[2]Indices!$D:$Q,3,)/1000</f>
        <v>61.08341566762121</v>
      </c>
      <c r="D564" s="221">
        <f>VLOOKUP(B564,[2]Indices!$D:$Q,14,)/1000</f>
        <v>104.34579689704225</v>
      </c>
      <c r="E564" s="221">
        <f t="shared" ref="E564:E627" si="36">IF(C564&lt;D564,C564,D564)</f>
        <v>61.08341566762121</v>
      </c>
      <c r="F564" s="188" t="str">
        <f t="shared" ref="F564:F627" si="37">IF(DAY(B564)=1,600,"")</f>
        <v/>
      </c>
      <c r="G564" t="str">
        <f t="shared" si="34"/>
        <v/>
      </c>
      <c r="H564" s="188" t="str">
        <f t="shared" si="35"/>
        <v/>
      </c>
    </row>
    <row r="565" spans="1:9" s="189" customFormat="1">
      <c r="A565" s="187">
        <v>513</v>
      </c>
      <c r="B565" s="222">
        <f>VLOOKUP(DATE(YEAR(Dat_01!B$2)-2,MONTH(Dat_01!B$2),1)+A565,[2]Indices!$D:$D,1,)</f>
        <v>45652</v>
      </c>
      <c r="C565" s="221">
        <f>VLOOKUP(B565,[2]Indices!$D:$Q,3,)/1000</f>
        <v>89.46091912362121</v>
      </c>
      <c r="D565" s="221">
        <f>VLOOKUP(B565,[2]Indices!$D:$Q,14,)/1000</f>
        <v>104.34579689704225</v>
      </c>
      <c r="E565" s="221">
        <f t="shared" si="36"/>
        <v>89.46091912362121</v>
      </c>
      <c r="F565" s="188" t="str">
        <f t="shared" si="37"/>
        <v/>
      </c>
      <c r="G565" t="str">
        <f t="shared" si="34"/>
        <v/>
      </c>
      <c r="H565" s="188" t="str">
        <f t="shared" si="35"/>
        <v/>
      </c>
    </row>
    <row r="566" spans="1:9" s="189" customFormat="1">
      <c r="A566" s="187">
        <v>514</v>
      </c>
      <c r="B566" s="222">
        <f>VLOOKUP(DATE(YEAR(Dat_01!B$2)-2,MONTH(Dat_01!B$2),1)+A566,[2]Indices!$D:$D,1,)</f>
        <v>45653</v>
      </c>
      <c r="C566" s="221">
        <f>VLOOKUP(B566,[2]Indices!$D:$Q,3,)/1000</f>
        <v>90.775996751621207</v>
      </c>
      <c r="D566" s="221">
        <f>VLOOKUP(B566,[2]Indices!$D:$Q,14,)/1000</f>
        <v>104.34579689704225</v>
      </c>
      <c r="E566" s="221">
        <f t="shared" si="36"/>
        <v>90.775996751621207</v>
      </c>
      <c r="F566" s="188" t="str">
        <f t="shared" si="37"/>
        <v/>
      </c>
      <c r="G566" t="str">
        <f t="shared" ref="G566:G629" si="38">IF(MONTH(B566)=1,IF(DAY(B566)=1,YEAR(B566),""),"")</f>
        <v/>
      </c>
      <c r="H566" s="188" t="str">
        <f t="shared" si="35"/>
        <v/>
      </c>
    </row>
    <row r="567" spans="1:9" s="189" customFormat="1">
      <c r="A567" s="187">
        <v>515</v>
      </c>
      <c r="B567" s="222">
        <f>VLOOKUP(DATE(YEAR(Dat_01!B$2)-2,MONTH(Dat_01!B$2),1)+A567,[2]Indices!$D:$D,1,)</f>
        <v>45654</v>
      </c>
      <c r="C567" s="221">
        <f>VLOOKUP(B567,[2]Indices!$D:$Q,3,)/1000</f>
        <v>93.651292132621208</v>
      </c>
      <c r="D567" s="221">
        <f>VLOOKUP(B567,[2]Indices!$D:$Q,14,)/1000</f>
        <v>104.34579689704225</v>
      </c>
      <c r="E567" s="221">
        <f t="shared" si="36"/>
        <v>93.651292132621208</v>
      </c>
      <c r="F567" s="188" t="str">
        <f t="shared" si="37"/>
        <v/>
      </c>
      <c r="G567" t="str">
        <f t="shared" si="38"/>
        <v/>
      </c>
      <c r="H567" s="188" t="str">
        <f t="shared" si="35"/>
        <v/>
      </c>
    </row>
    <row r="568" spans="1:9" s="189" customFormat="1">
      <c r="A568" s="187">
        <v>516</v>
      </c>
      <c r="B568" s="222">
        <f>VLOOKUP(DATE(YEAR(Dat_01!B$2)-2,MONTH(Dat_01!B$2),1)+A568,[2]Indices!$D:$D,1,)</f>
        <v>45655</v>
      </c>
      <c r="C568" s="221">
        <f>VLOOKUP(B568,[2]Indices!$D:$Q,3,)/1000</f>
        <v>85.887283035621209</v>
      </c>
      <c r="D568" s="221">
        <f>VLOOKUP(B568,[2]Indices!$D:$Q,14,)/1000</f>
        <v>104.34579689704225</v>
      </c>
      <c r="E568" s="221">
        <f t="shared" si="36"/>
        <v>85.887283035621209</v>
      </c>
      <c r="F568" s="188" t="str">
        <f t="shared" si="37"/>
        <v/>
      </c>
      <c r="G568" t="str">
        <f t="shared" si="38"/>
        <v/>
      </c>
      <c r="H568" s="188" t="str">
        <f t="shared" si="35"/>
        <v/>
      </c>
    </row>
    <row r="569" spans="1:9" s="189" customFormat="1">
      <c r="A569" s="187">
        <v>517</v>
      </c>
      <c r="B569" s="222">
        <f>VLOOKUP(DATE(YEAR(Dat_01!B$2)-2,MONTH(Dat_01!B$2),1)+A569,[2]Indices!$D:$D,1,)</f>
        <v>45656</v>
      </c>
      <c r="C569" s="221">
        <f>VLOOKUP(B569,[2]Indices!$D:$Q,3,)/1000</f>
        <v>98.553430639621212</v>
      </c>
      <c r="D569" s="221">
        <f>VLOOKUP(B569,[2]Indices!$D:$Q,14,)/1000</f>
        <v>104.34579689704225</v>
      </c>
      <c r="E569" s="221">
        <f t="shared" si="36"/>
        <v>98.553430639621212</v>
      </c>
      <c r="F569" s="188" t="str">
        <f t="shared" si="37"/>
        <v/>
      </c>
      <c r="G569" t="str">
        <f t="shared" si="38"/>
        <v/>
      </c>
      <c r="H569" s="188" t="str">
        <f t="shared" si="35"/>
        <v/>
      </c>
    </row>
    <row r="570" spans="1:9" s="189" customFormat="1">
      <c r="A570" s="187">
        <v>518</v>
      </c>
      <c r="B570" s="222">
        <f>VLOOKUP(DATE(YEAR(Dat_01!B$2)-2,MONTH(Dat_01!B$2),1)+A570,[2]Indices!$D:$D,1,)</f>
        <v>45657</v>
      </c>
      <c r="C570" s="221">
        <f>VLOOKUP(B570,[2]Indices!$D:$Q,3,)/1000</f>
        <v>93.224963215623077</v>
      </c>
      <c r="D570" s="221">
        <f>VLOOKUP(B570,[2]Indices!$D:$Q,14,)/1000</f>
        <v>104.34579689704225</v>
      </c>
      <c r="E570" s="221">
        <f t="shared" si="36"/>
        <v>93.224963215623077</v>
      </c>
      <c r="F570" s="188" t="str">
        <f t="shared" si="37"/>
        <v/>
      </c>
      <c r="G570" t="str">
        <f t="shared" si="38"/>
        <v/>
      </c>
      <c r="H570" s="188" t="str">
        <f t="shared" si="35"/>
        <v/>
      </c>
    </row>
    <row r="571" spans="1:9" s="189" customFormat="1">
      <c r="A571" s="187">
        <v>519</v>
      </c>
      <c r="B571" s="222">
        <f>VLOOKUP(DATE(YEAR(Dat_01!B$2)-2,MONTH(Dat_01!B$2),1)+A571,[2]Indices!$D:$D,1,)</f>
        <v>45658</v>
      </c>
      <c r="C571" s="221">
        <f>VLOOKUP(B571,[2]Indices!$D:$Q,3,)/1000</f>
        <v>53.764441277254129</v>
      </c>
      <c r="D571" s="221">
        <f>VLOOKUP(B571,[2]Indices!$D:$Q,14,)/1000</f>
        <v>119.24912559323448</v>
      </c>
      <c r="E571" s="221">
        <f t="shared" si="36"/>
        <v>53.764441277254129</v>
      </c>
      <c r="F571" s="188">
        <f t="shared" si="37"/>
        <v>600</v>
      </c>
      <c r="G571">
        <f t="shared" si="38"/>
        <v>2025</v>
      </c>
      <c r="H571" s="188" t="str">
        <f t="shared" si="35"/>
        <v/>
      </c>
    </row>
    <row r="572" spans="1:9" s="189" customFormat="1">
      <c r="A572" s="187">
        <v>520</v>
      </c>
      <c r="B572" s="222">
        <f>VLOOKUP(DATE(YEAR(Dat_01!B$2)-2,MONTH(Dat_01!B$2),1)+A572,[2]Indices!$D:$D,1,)</f>
        <v>45659</v>
      </c>
      <c r="C572" s="221">
        <f>VLOOKUP(B572,[2]Indices!$D:$Q,3,)/1000</f>
        <v>69.234749627254118</v>
      </c>
      <c r="D572" s="221">
        <f>VLOOKUP(B572,[2]Indices!$D:$Q,14,)/1000</f>
        <v>119.24912559323448</v>
      </c>
      <c r="E572" s="221">
        <f t="shared" si="36"/>
        <v>69.234749627254118</v>
      </c>
      <c r="F572" s="188" t="str">
        <f t="shared" si="37"/>
        <v/>
      </c>
      <c r="G572" t="str">
        <f t="shared" si="38"/>
        <v/>
      </c>
      <c r="H572" s="188" t="str">
        <f t="shared" si="35"/>
        <v/>
      </c>
    </row>
    <row r="573" spans="1:9" s="189" customFormat="1">
      <c r="A573" s="187">
        <v>521</v>
      </c>
      <c r="B573" s="222">
        <f>VLOOKUP(DATE(YEAR(Dat_01!B$2)-2,MONTH(Dat_01!B$2),1)+A573,[2]Indices!$D:$D,1,)</f>
        <v>45660</v>
      </c>
      <c r="C573" s="221">
        <f>VLOOKUP(B573,[2]Indices!$D:$Q,3,)/1000</f>
        <v>66.199535153254118</v>
      </c>
      <c r="D573" s="221">
        <f>VLOOKUP(B573,[2]Indices!$D:$Q,14,)/1000</f>
        <v>119.24912559323448</v>
      </c>
      <c r="E573" s="221">
        <f t="shared" si="36"/>
        <v>66.199535153254118</v>
      </c>
      <c r="F573" s="188" t="str">
        <f t="shared" si="37"/>
        <v/>
      </c>
      <c r="G573" t="str">
        <f t="shared" si="38"/>
        <v/>
      </c>
      <c r="H573" s="188" t="str">
        <f t="shared" si="35"/>
        <v/>
      </c>
    </row>
    <row r="574" spans="1:9" s="189" customFormat="1">
      <c r="A574" s="187">
        <v>522</v>
      </c>
      <c r="B574" s="222">
        <f>VLOOKUP(DATE(YEAR(Dat_01!B$2)-2,MONTH(Dat_01!B$2),1)+A574,[2]Indices!$D:$D,1,)</f>
        <v>45661</v>
      </c>
      <c r="C574" s="221">
        <f>VLOOKUP(B574,[2]Indices!$D:$Q,3,)/1000</f>
        <v>75.288390178257842</v>
      </c>
      <c r="D574" s="221">
        <f>VLOOKUP(B574,[2]Indices!$D:$Q,14,)/1000</f>
        <v>119.24912559323448</v>
      </c>
      <c r="E574" s="221">
        <f t="shared" si="36"/>
        <v>75.288390178257842</v>
      </c>
      <c r="F574" s="188" t="str">
        <f t="shared" si="37"/>
        <v/>
      </c>
      <c r="G574" t="str">
        <f t="shared" si="38"/>
        <v/>
      </c>
      <c r="H574" s="188" t="str">
        <f t="shared" si="35"/>
        <v/>
      </c>
    </row>
    <row r="575" spans="1:9">
      <c r="A575" s="187">
        <v>523</v>
      </c>
      <c r="B575" s="222">
        <f>VLOOKUP(DATE(YEAR(Dat_01!B$2)-2,MONTH(Dat_01!B$2),1)+A575,[2]Indices!$D:$D,1,)</f>
        <v>45662</v>
      </c>
      <c r="C575" s="221">
        <f>VLOOKUP(B575,[2]Indices!$D:$Q,3,)/1000</f>
        <v>41.450572590254126</v>
      </c>
      <c r="D575" s="221">
        <f>VLOOKUP(B575,[2]Indices!$D:$Q,14,)/1000</f>
        <v>119.24912559323448</v>
      </c>
      <c r="E575" s="221">
        <f t="shared" si="36"/>
        <v>41.450572590254126</v>
      </c>
      <c r="F575" s="188" t="str">
        <f t="shared" si="37"/>
        <v/>
      </c>
      <c r="G575" t="str">
        <f t="shared" si="38"/>
        <v/>
      </c>
      <c r="H575" s="188" t="str">
        <f t="shared" si="35"/>
        <v/>
      </c>
      <c r="I575" s="189"/>
    </row>
    <row r="576" spans="1:9">
      <c r="A576" s="187">
        <v>524</v>
      </c>
      <c r="B576" s="222">
        <f>VLOOKUP(DATE(YEAR(Dat_01!B$2)-2,MONTH(Dat_01!B$2),1)+A576,[2]Indices!$D:$D,1,)</f>
        <v>45663</v>
      </c>
      <c r="C576" s="221">
        <f>VLOOKUP(B576,[2]Indices!$D:$Q,3,)/1000</f>
        <v>49.20759138225413</v>
      </c>
      <c r="D576" s="221">
        <f>VLOOKUP(B576,[2]Indices!$D:$Q,14,)/1000</f>
        <v>119.24912559323448</v>
      </c>
      <c r="E576" s="221">
        <f t="shared" si="36"/>
        <v>49.20759138225413</v>
      </c>
      <c r="F576" s="188" t="str">
        <f t="shared" si="37"/>
        <v/>
      </c>
      <c r="G576" t="str">
        <f t="shared" si="38"/>
        <v/>
      </c>
      <c r="H576" s="188" t="str">
        <f t="shared" si="35"/>
        <v/>
      </c>
      <c r="I576" s="189"/>
    </row>
    <row r="577" spans="1:9">
      <c r="A577" s="187">
        <v>525</v>
      </c>
      <c r="B577" s="222">
        <f>VLOOKUP(DATE(YEAR(Dat_01!B$2)-2,MONTH(Dat_01!B$2),1)+A577,[2]Indices!$D:$D,1,)</f>
        <v>45664</v>
      </c>
      <c r="C577" s="221">
        <f>VLOOKUP(B577,[2]Indices!$D:$Q,3,)/1000</f>
        <v>67.076790990255986</v>
      </c>
      <c r="D577" s="221">
        <f>VLOOKUP(B577,[2]Indices!$D:$Q,14,)/1000</f>
        <v>119.24912559323448</v>
      </c>
      <c r="E577" s="221">
        <f t="shared" si="36"/>
        <v>67.076790990255986</v>
      </c>
      <c r="F577" s="188" t="str">
        <f t="shared" si="37"/>
        <v/>
      </c>
      <c r="G577" t="str">
        <f t="shared" si="38"/>
        <v/>
      </c>
      <c r="H577" s="188" t="str">
        <f t="shared" si="35"/>
        <v/>
      </c>
      <c r="I577" s="189"/>
    </row>
    <row r="578" spans="1:9">
      <c r="A578" s="187">
        <v>526</v>
      </c>
      <c r="B578" s="222">
        <f>VLOOKUP(DATE(YEAR(Dat_01!B$2)-2,MONTH(Dat_01!B$2),1)+A578,[2]Indices!$D:$D,1,)</f>
        <v>45665</v>
      </c>
      <c r="C578" s="221">
        <f>VLOOKUP(B578,[2]Indices!$D:$Q,3,)/1000</f>
        <v>136.52447012135673</v>
      </c>
      <c r="D578" s="221">
        <f>VLOOKUP(B578,[2]Indices!$D:$Q,14,)/1000</f>
        <v>119.24912559323448</v>
      </c>
      <c r="E578" s="221">
        <f t="shared" si="36"/>
        <v>119.24912559323448</v>
      </c>
      <c r="F578" s="188" t="str">
        <f t="shared" si="37"/>
        <v/>
      </c>
      <c r="G578" t="str">
        <f t="shared" si="38"/>
        <v/>
      </c>
      <c r="H578" s="188" t="str">
        <f t="shared" si="35"/>
        <v/>
      </c>
      <c r="I578" s="189"/>
    </row>
    <row r="579" spans="1:9">
      <c r="A579" s="187">
        <v>527</v>
      </c>
      <c r="B579" s="222">
        <f>VLOOKUP(DATE(YEAR(Dat_01!B$2)-2,MONTH(Dat_01!B$2),1)+A579,[2]Indices!$D:$D,1,)</f>
        <v>45666</v>
      </c>
      <c r="C579" s="221">
        <f>VLOOKUP(B579,[2]Indices!$D:$Q,3,)/1000</f>
        <v>137.15978352435482</v>
      </c>
      <c r="D579" s="221">
        <f>VLOOKUP(B579,[2]Indices!$D:$Q,14,)/1000</f>
        <v>119.24912559323448</v>
      </c>
      <c r="E579" s="221">
        <f t="shared" si="36"/>
        <v>119.24912559323448</v>
      </c>
      <c r="F579" s="188" t="str">
        <f t="shared" si="37"/>
        <v/>
      </c>
      <c r="G579" t="str">
        <f t="shared" si="38"/>
        <v/>
      </c>
      <c r="H579" s="188" t="str">
        <f t="shared" ref="H579:H642" si="39">IF(DAY(B579)=15,IF(MONTH(B579)=1,"E",IF(MONTH(B579)=2,"F",IF(MONTH(B579)=3,"M",IF(MONTH(B579)=4,"A",IF(MONTH(B579)=5,"M",IF(MONTH(B579)=6,"J",IF(MONTH(B579)=7,"J",IF(MONTH(B579)=8,"A",IF(MONTH(B579)=9,"S",IF(MONTH(B579)=10,"O",IF(MONTH(B579)=11,"N",IF(MONTH(B579)=12,"D","")))))))))))),"")</f>
        <v/>
      </c>
      <c r="I579" s="189"/>
    </row>
    <row r="580" spans="1:9">
      <c r="A580" s="187">
        <v>528</v>
      </c>
      <c r="B580" s="222">
        <f>VLOOKUP(DATE(YEAR(Dat_01!B$2)-2,MONTH(Dat_01!B$2),1)+A580,[2]Indices!$D:$D,1,)</f>
        <v>45667</v>
      </c>
      <c r="C580" s="221">
        <f>VLOOKUP(B580,[2]Indices!$D:$Q,3,)/1000</f>
        <v>160.75150758735668</v>
      </c>
      <c r="D580" s="221">
        <f>VLOOKUP(B580,[2]Indices!$D:$Q,14,)/1000</f>
        <v>119.24912559323448</v>
      </c>
      <c r="E580" s="221">
        <f t="shared" si="36"/>
        <v>119.24912559323448</v>
      </c>
      <c r="F580" s="188" t="str">
        <f t="shared" si="37"/>
        <v/>
      </c>
      <c r="G580" t="str">
        <f t="shared" si="38"/>
        <v/>
      </c>
      <c r="H580" s="188" t="str">
        <f t="shared" si="39"/>
        <v/>
      </c>
      <c r="I580" s="189"/>
    </row>
    <row r="581" spans="1:9">
      <c r="A581" s="187">
        <v>529</v>
      </c>
      <c r="B581" s="222">
        <f>VLOOKUP(DATE(YEAR(Dat_01!B$2)-2,MONTH(Dat_01!B$2),1)+A581,[2]Indices!$D:$D,1,)</f>
        <v>45668</v>
      </c>
      <c r="C581" s="221">
        <f>VLOOKUP(B581,[2]Indices!$D:$Q,3,)/1000</f>
        <v>126.24398214435671</v>
      </c>
      <c r="D581" s="221">
        <f>VLOOKUP(B581,[2]Indices!$D:$Q,14,)/1000</f>
        <v>119.24912559323448</v>
      </c>
      <c r="E581" s="221">
        <f t="shared" si="36"/>
        <v>119.24912559323448</v>
      </c>
      <c r="F581" s="188" t="str">
        <f t="shared" si="37"/>
        <v/>
      </c>
      <c r="G581" t="str">
        <f t="shared" si="38"/>
        <v/>
      </c>
      <c r="H581" s="188" t="str">
        <f t="shared" si="39"/>
        <v/>
      </c>
      <c r="I581" s="189"/>
    </row>
    <row r="582" spans="1:9">
      <c r="A582" s="187">
        <v>530</v>
      </c>
      <c r="B582" s="222">
        <f>VLOOKUP(DATE(YEAR(Dat_01!B$2)-2,MONTH(Dat_01!B$2),1)+A582,[2]Indices!$D:$D,1,)</f>
        <v>45669</v>
      </c>
      <c r="C582" s="221">
        <f>VLOOKUP(B582,[2]Indices!$D:$Q,3,)/1000</f>
        <v>111.39764761635669</v>
      </c>
      <c r="D582" s="221">
        <f>VLOOKUP(B582,[2]Indices!$D:$Q,14,)/1000</f>
        <v>119.24912559323448</v>
      </c>
      <c r="E582" s="221">
        <f t="shared" si="36"/>
        <v>111.39764761635669</v>
      </c>
      <c r="F582" s="188" t="str">
        <f t="shared" si="37"/>
        <v/>
      </c>
      <c r="G582" t="str">
        <f t="shared" si="38"/>
        <v/>
      </c>
      <c r="H582" s="188" t="str">
        <f>IF(DAY(B582)=15,IF(MONTH(B582)=1,"E",IF(MONTH(B582)=2,"F",IF(MONTH(B582)=3,"M",IF(MONTH(B582)=4,"A",IF(MONTH(B582)=5,"M",IF(MONTH(B582)=6,"J",IF(MONTH(B582)=7,"J",IF(MONTH(B582)=8,"A",IF(MONTH(B582)=9,"S",IF(MONTH(B582)=10,"O",IF(MONTH(B582)=11,"N",IF(MONTH(B582)=12,"D","")))))))))))),"")</f>
        <v/>
      </c>
      <c r="I582" s="189"/>
    </row>
    <row r="583" spans="1:9">
      <c r="A583" s="187">
        <v>531</v>
      </c>
      <c r="B583" s="222">
        <f>VLOOKUP(DATE(YEAR(Dat_01!B$2)-2,MONTH(Dat_01!B$2),1)+A583,[2]Indices!$D:$D,1,)</f>
        <v>45670</v>
      </c>
      <c r="C583" s="221">
        <f>VLOOKUP(B583,[2]Indices!$D:$Q,3,)/1000</f>
        <v>151.45372460435669</v>
      </c>
      <c r="D583" s="221">
        <f>VLOOKUP(B583,[2]Indices!$D:$Q,14,)/1000</f>
        <v>119.24912559323448</v>
      </c>
      <c r="E583" s="221">
        <f t="shared" si="36"/>
        <v>119.24912559323448</v>
      </c>
      <c r="F583" s="188" t="str">
        <f t="shared" si="37"/>
        <v/>
      </c>
      <c r="G583" t="str">
        <f t="shared" si="38"/>
        <v/>
      </c>
      <c r="H583" s="188" t="str">
        <f t="shared" si="39"/>
        <v/>
      </c>
      <c r="I583" s="189"/>
    </row>
    <row r="584" spans="1:9">
      <c r="A584" s="187">
        <v>532</v>
      </c>
      <c r="B584" s="222">
        <f>VLOOKUP(DATE(YEAR(Dat_01!B$2)-2,MONTH(Dat_01!B$2),1)+A584,[2]Indices!$D:$D,1,)</f>
        <v>45671</v>
      </c>
      <c r="C584" s="221">
        <f>VLOOKUP(B584,[2]Indices!$D:$Q,3,)/1000</f>
        <v>166.9272434003567</v>
      </c>
      <c r="D584" s="221">
        <f>VLOOKUP(B584,[2]Indices!$D:$Q,14,)/1000</f>
        <v>119.24912559323448</v>
      </c>
      <c r="E584" s="221">
        <f t="shared" si="36"/>
        <v>119.24912559323448</v>
      </c>
      <c r="F584" s="188" t="str">
        <f t="shared" si="37"/>
        <v/>
      </c>
      <c r="G584" t="str">
        <f t="shared" si="38"/>
        <v/>
      </c>
      <c r="H584" s="188" t="str">
        <f t="shared" si="39"/>
        <v/>
      </c>
      <c r="I584" s="189"/>
    </row>
    <row r="585" spans="1:9">
      <c r="A585" s="187">
        <v>533</v>
      </c>
      <c r="B585" s="222">
        <f>VLOOKUP(DATE(YEAR(Dat_01!B$2)-2,MONTH(Dat_01!B$2),1)+A585,[2]Indices!$D:$D,1,)</f>
        <v>45672</v>
      </c>
      <c r="C585" s="221">
        <f>VLOOKUP(B585,[2]Indices!$D:$Q,3,)/1000</f>
        <v>102.28984713263283</v>
      </c>
      <c r="D585" s="221">
        <f>VLOOKUP(B585,[2]Indices!$D:$Q,14,)/1000</f>
        <v>119.24912559323448</v>
      </c>
      <c r="E585" s="221">
        <f t="shared" si="36"/>
        <v>102.28984713263283</v>
      </c>
      <c r="F585" s="188" t="str">
        <f t="shared" si="37"/>
        <v/>
      </c>
      <c r="G585" t="str">
        <f t="shared" si="38"/>
        <v/>
      </c>
      <c r="H585" s="188" t="str">
        <f>IF(DAY(B585)=15,IF(MONTH(B585)=1,"E",IF(MONTH(B585)=2,"F",IF(MONTH(B585)=3,"M",IF(MONTH(B585)=4,"A",IF(MONTH(B585)=5,"M",IF(MONTH(B585)=6,"J",IF(MONTH(B585)=7,"J",IF(MONTH(B585)=8,"A",IF(MONTH(B585)=9,"S",IF(MONTH(B585)=10,"O",IF(MONTH(B585)=11,"N",IF(MONTH(B585)=12,"D","")))))))))))),"")</f>
        <v>E</v>
      </c>
      <c r="I585" s="189">
        <f>IF(DAY(B585)=15,D585,"")</f>
        <v>119.24912559323448</v>
      </c>
    </row>
    <row r="586" spans="1:9">
      <c r="A586" s="187">
        <v>534</v>
      </c>
      <c r="B586" s="222">
        <f>VLOOKUP(DATE(YEAR(Dat_01!B$2)-2,MONTH(Dat_01!B$2),1)+A586,[2]Indices!$D:$D,1,)</f>
        <v>45673</v>
      </c>
      <c r="C586" s="221">
        <f>VLOOKUP(B586,[2]Indices!$D:$Q,3,)/1000</f>
        <v>105.35180540863281</v>
      </c>
      <c r="D586" s="221">
        <f>VLOOKUP(B586,[2]Indices!$D:$Q,14,)/1000</f>
        <v>119.24912559323448</v>
      </c>
      <c r="E586" s="221">
        <f t="shared" si="36"/>
        <v>105.35180540863281</v>
      </c>
      <c r="F586" s="188" t="str">
        <f t="shared" si="37"/>
        <v/>
      </c>
      <c r="G586" t="str">
        <f t="shared" si="38"/>
        <v/>
      </c>
      <c r="H586" s="188" t="str">
        <f t="shared" si="39"/>
        <v/>
      </c>
      <c r="I586" s="189"/>
    </row>
    <row r="587" spans="1:9">
      <c r="A587" s="187">
        <v>535</v>
      </c>
      <c r="B587" s="222">
        <f>VLOOKUP(DATE(YEAR(Dat_01!B$2)-2,MONTH(Dat_01!B$2),1)+A587,[2]Indices!$D:$D,1,)</f>
        <v>45674</v>
      </c>
      <c r="C587" s="221">
        <f>VLOOKUP(B587,[2]Indices!$D:$Q,3,)/1000</f>
        <v>109.97886628463283</v>
      </c>
      <c r="D587" s="221">
        <f>VLOOKUP(B587,[2]Indices!$D:$Q,14,)/1000</f>
        <v>119.24912559323448</v>
      </c>
      <c r="E587" s="221">
        <f t="shared" si="36"/>
        <v>109.97886628463283</v>
      </c>
      <c r="F587" s="188" t="str">
        <f t="shared" si="37"/>
        <v/>
      </c>
      <c r="G587" t="str">
        <f t="shared" si="38"/>
        <v/>
      </c>
      <c r="H587" s="188" t="str">
        <f t="shared" si="39"/>
        <v/>
      </c>
      <c r="I587" s="189"/>
    </row>
    <row r="588" spans="1:9">
      <c r="A588" s="187">
        <v>536</v>
      </c>
      <c r="B588" s="222">
        <f>VLOOKUP(DATE(YEAR(Dat_01!B$2)-2,MONTH(Dat_01!B$2),1)+A588,[2]Indices!$D:$D,1,)</f>
        <v>45675</v>
      </c>
      <c r="C588" s="221">
        <f>VLOOKUP(B588,[2]Indices!$D:$Q,3,)/1000</f>
        <v>105.25200464463283</v>
      </c>
      <c r="D588" s="221">
        <f>VLOOKUP(B588,[2]Indices!$D:$Q,14,)/1000</f>
        <v>119.24912559323448</v>
      </c>
      <c r="E588" s="221">
        <f t="shared" si="36"/>
        <v>105.25200464463283</v>
      </c>
      <c r="F588" s="188" t="str">
        <f t="shared" si="37"/>
        <v/>
      </c>
      <c r="G588" t="str">
        <f t="shared" si="38"/>
        <v/>
      </c>
      <c r="H588" s="188" t="str">
        <f t="shared" si="39"/>
        <v/>
      </c>
      <c r="I588" s="189"/>
    </row>
    <row r="589" spans="1:9">
      <c r="A589" s="187">
        <v>537</v>
      </c>
      <c r="B589" s="222">
        <f>VLOOKUP(DATE(YEAR(Dat_01!B$2)-2,MONTH(Dat_01!B$2),1)+A589,[2]Indices!$D:$D,1,)</f>
        <v>45676</v>
      </c>
      <c r="C589" s="221">
        <f>VLOOKUP(B589,[2]Indices!$D:$Q,3,)/1000</f>
        <v>91.644863272630957</v>
      </c>
      <c r="D589" s="221">
        <f>VLOOKUP(B589,[2]Indices!$D:$Q,14,)/1000</f>
        <v>119.24912559323448</v>
      </c>
      <c r="E589" s="221">
        <f t="shared" si="36"/>
        <v>91.644863272630957</v>
      </c>
      <c r="F589" s="188" t="str">
        <f t="shared" si="37"/>
        <v/>
      </c>
      <c r="G589" t="str">
        <f t="shared" si="38"/>
        <v/>
      </c>
      <c r="H589" s="188" t="str">
        <f t="shared" si="39"/>
        <v/>
      </c>
      <c r="I589" s="189"/>
    </row>
    <row r="590" spans="1:9">
      <c r="A590" s="187">
        <v>538</v>
      </c>
      <c r="B590" s="222">
        <f>VLOOKUP(DATE(YEAR(Dat_01!B$2)-2,MONTH(Dat_01!B$2),1)+A590,[2]Indices!$D:$D,1,)</f>
        <v>45677</v>
      </c>
      <c r="C590" s="221">
        <f>VLOOKUP(B590,[2]Indices!$D:$Q,3,)/1000</f>
        <v>106.65338957663282</v>
      </c>
      <c r="D590" s="221">
        <f>VLOOKUP(B590,[2]Indices!$D:$Q,14,)/1000</f>
        <v>119.24912559323448</v>
      </c>
      <c r="E590" s="221">
        <f t="shared" si="36"/>
        <v>106.65338957663282</v>
      </c>
      <c r="F590" s="188" t="str">
        <f t="shared" si="37"/>
        <v/>
      </c>
      <c r="G590" t="str">
        <f t="shared" si="38"/>
        <v/>
      </c>
      <c r="H590" s="188" t="str">
        <f t="shared" si="39"/>
        <v/>
      </c>
      <c r="I590" s="189"/>
    </row>
    <row r="591" spans="1:9" s="189" customFormat="1">
      <c r="A591" s="187">
        <v>539</v>
      </c>
      <c r="B591" s="222">
        <f>VLOOKUP(DATE(YEAR(Dat_01!B$2)-2,MONTH(Dat_01!B$2),1)+A591,[2]Indices!$D:$D,1,)</f>
        <v>45678</v>
      </c>
      <c r="C591" s="221">
        <f>VLOOKUP(B591,[2]Indices!$D:$Q,3,)/1000</f>
        <v>91.819980448634681</v>
      </c>
      <c r="D591" s="221">
        <f>VLOOKUP(B591,[2]Indices!$D:$Q,14,)/1000</f>
        <v>119.24912559323448</v>
      </c>
      <c r="E591" s="221">
        <f t="shared" si="36"/>
        <v>91.819980448634681</v>
      </c>
      <c r="F591" s="188" t="str">
        <f t="shared" si="37"/>
        <v/>
      </c>
      <c r="G591" t="str">
        <f t="shared" si="38"/>
        <v/>
      </c>
      <c r="H591" s="188" t="str">
        <f t="shared" si="39"/>
        <v/>
      </c>
    </row>
    <row r="592" spans="1:9" s="189" customFormat="1">
      <c r="A592" s="187">
        <v>540</v>
      </c>
      <c r="B592" s="222">
        <f>VLOOKUP(DATE(YEAR(Dat_01!B$2)-2,MONTH(Dat_01!B$2),1)+A592,[2]Indices!$D:$D,1,)</f>
        <v>45679</v>
      </c>
      <c r="C592" s="221">
        <f>VLOOKUP(B592,[2]Indices!$D:$Q,3,)/1000</f>
        <v>168.19282105444529</v>
      </c>
      <c r="D592" s="221">
        <f>VLOOKUP(B592,[2]Indices!$D:$Q,14,)/1000</f>
        <v>119.24912559323448</v>
      </c>
      <c r="E592" s="221">
        <f t="shared" si="36"/>
        <v>119.24912559323448</v>
      </c>
      <c r="F592" s="188" t="str">
        <f t="shared" si="37"/>
        <v/>
      </c>
      <c r="G592" t="str">
        <f t="shared" si="38"/>
        <v/>
      </c>
      <c r="H592" s="188" t="str">
        <f t="shared" si="39"/>
        <v/>
      </c>
    </row>
    <row r="593" spans="1:9" s="189" customFormat="1">
      <c r="A593" s="187">
        <v>541</v>
      </c>
      <c r="B593" s="222">
        <f>VLOOKUP(DATE(YEAR(Dat_01!B$2)-2,MONTH(Dat_01!B$2),1)+A593,[2]Indices!$D:$D,1,)</f>
        <v>45680</v>
      </c>
      <c r="C593" s="221">
        <f>VLOOKUP(B593,[2]Indices!$D:$Q,3,)/1000</f>
        <v>178.56540373044342</v>
      </c>
      <c r="D593" s="221">
        <f>VLOOKUP(B593,[2]Indices!$D:$Q,14,)/1000</f>
        <v>119.24912559323448</v>
      </c>
      <c r="E593" s="221">
        <f t="shared" si="36"/>
        <v>119.24912559323448</v>
      </c>
      <c r="F593" s="188" t="str">
        <f t="shared" si="37"/>
        <v/>
      </c>
      <c r="G593" t="str">
        <f t="shared" si="38"/>
        <v/>
      </c>
      <c r="H593" s="188" t="str">
        <f t="shared" si="39"/>
        <v/>
      </c>
    </row>
    <row r="594" spans="1:9" s="189" customFormat="1">
      <c r="A594" s="187">
        <v>542</v>
      </c>
      <c r="B594" s="222">
        <f>VLOOKUP(DATE(YEAR(Dat_01!B$2)-2,MONTH(Dat_01!B$2),1)+A594,[2]Indices!$D:$D,1,)</f>
        <v>45681</v>
      </c>
      <c r="C594" s="221">
        <f>VLOOKUP(B594,[2]Indices!$D:$Q,3,)/1000</f>
        <v>159.96776198644716</v>
      </c>
      <c r="D594" s="221">
        <f>VLOOKUP(B594,[2]Indices!$D:$Q,14,)/1000</f>
        <v>119.24912559323448</v>
      </c>
      <c r="E594" s="221">
        <f t="shared" si="36"/>
        <v>119.24912559323448</v>
      </c>
      <c r="F594" s="188" t="str">
        <f t="shared" si="37"/>
        <v/>
      </c>
      <c r="G594" t="str">
        <f t="shared" si="38"/>
        <v/>
      </c>
      <c r="H594" s="188" t="str">
        <f t="shared" si="39"/>
        <v/>
      </c>
    </row>
    <row r="595" spans="1:9" s="189" customFormat="1">
      <c r="A595" s="187">
        <v>543</v>
      </c>
      <c r="B595" s="222">
        <f>VLOOKUP(DATE(YEAR(Dat_01!B$2)-2,MONTH(Dat_01!B$2),1)+A595,[2]Indices!$D:$D,1,)</f>
        <v>45682</v>
      </c>
      <c r="C595" s="221">
        <f>VLOOKUP(B595,[2]Indices!$D:$Q,3,)/1000</f>
        <v>138.24897072644342</v>
      </c>
      <c r="D595" s="221">
        <f>VLOOKUP(B595,[2]Indices!$D:$Q,14,)/1000</f>
        <v>119.24912559323448</v>
      </c>
      <c r="E595" s="221">
        <f t="shared" si="36"/>
        <v>119.24912559323448</v>
      </c>
      <c r="F595" s="188" t="str">
        <f t="shared" si="37"/>
        <v/>
      </c>
      <c r="G595" t="str">
        <f t="shared" si="38"/>
        <v/>
      </c>
      <c r="H595" s="188" t="str">
        <f t="shared" si="39"/>
        <v/>
      </c>
    </row>
    <row r="596" spans="1:9" s="189" customFormat="1">
      <c r="A596" s="187">
        <v>544</v>
      </c>
      <c r="B596" s="222">
        <f>VLOOKUP(DATE(YEAR(Dat_01!B$2)-2,MONTH(Dat_01!B$2),1)+A596,[2]Indices!$D:$D,1,)</f>
        <v>45683</v>
      </c>
      <c r="C596" s="221">
        <f>VLOOKUP(B596,[2]Indices!$D:$Q,3,)/1000</f>
        <v>126.93350439844528</v>
      </c>
      <c r="D596" s="221">
        <f>VLOOKUP(B596,[2]Indices!$D:$Q,14,)/1000</f>
        <v>119.24912559323448</v>
      </c>
      <c r="E596" s="221">
        <f t="shared" si="36"/>
        <v>119.24912559323448</v>
      </c>
      <c r="F596" s="188" t="str">
        <f t="shared" si="37"/>
        <v/>
      </c>
      <c r="G596" t="str">
        <f t="shared" si="38"/>
        <v/>
      </c>
      <c r="H596" s="188" t="str">
        <f t="shared" si="39"/>
        <v/>
      </c>
    </row>
    <row r="597" spans="1:9" s="189" customFormat="1">
      <c r="A597" s="187">
        <v>545</v>
      </c>
      <c r="B597" s="222">
        <f>VLOOKUP(DATE(YEAR(Dat_01!B$2)-2,MONTH(Dat_01!B$2),1)+A597,[2]Indices!$D:$D,1,)</f>
        <v>45684</v>
      </c>
      <c r="C597" s="221">
        <f>VLOOKUP(B597,[2]Indices!$D:$Q,3,)/1000</f>
        <v>133.60649396244344</v>
      </c>
      <c r="D597" s="221">
        <f>VLOOKUP(B597,[2]Indices!$D:$Q,14,)/1000</f>
        <v>119.24912559323448</v>
      </c>
      <c r="E597" s="221">
        <f t="shared" si="36"/>
        <v>119.24912559323448</v>
      </c>
      <c r="F597" s="188" t="str">
        <f t="shared" si="37"/>
        <v/>
      </c>
      <c r="G597" t="str">
        <f t="shared" si="38"/>
        <v/>
      </c>
      <c r="H597" s="188" t="str">
        <f t="shared" si="39"/>
        <v/>
      </c>
    </row>
    <row r="598" spans="1:9" s="189" customFormat="1">
      <c r="A598" s="187">
        <v>546</v>
      </c>
      <c r="B598" s="222">
        <f>VLOOKUP(DATE(YEAR(Dat_01!B$2)-2,MONTH(Dat_01!B$2),1)+A598,[2]Indices!$D:$D,1,)</f>
        <v>45685</v>
      </c>
      <c r="C598" s="221">
        <f>VLOOKUP(B598,[2]Indices!$D:$Q,3,)/1000</f>
        <v>163.06880287044345</v>
      </c>
      <c r="D598" s="221">
        <f>VLOOKUP(B598,[2]Indices!$D:$Q,14,)/1000</f>
        <v>119.24912559323448</v>
      </c>
      <c r="E598" s="221">
        <f t="shared" si="36"/>
        <v>119.24912559323448</v>
      </c>
      <c r="F598" s="188" t="str">
        <f t="shared" si="37"/>
        <v/>
      </c>
      <c r="G598" t="str">
        <f t="shared" si="38"/>
        <v/>
      </c>
      <c r="H598" s="188" t="str">
        <f t="shared" si="39"/>
        <v/>
      </c>
    </row>
    <row r="599" spans="1:9" s="189" customFormat="1">
      <c r="A599" s="187">
        <v>547</v>
      </c>
      <c r="B599" s="222">
        <f>VLOOKUP(DATE(YEAR(Dat_01!B$2)-2,MONTH(Dat_01!B$2),1)+A599,[2]Indices!$D:$D,1,)</f>
        <v>45686</v>
      </c>
      <c r="C599" s="221">
        <f>VLOOKUP(B599,[2]Indices!$D:$Q,3,)/1000</f>
        <v>294.44144330035601</v>
      </c>
      <c r="D599" s="221">
        <f>VLOOKUP(B599,[2]Indices!$D:$Q,14,)/1000</f>
        <v>119.24912559323448</v>
      </c>
      <c r="E599" s="221">
        <f t="shared" si="36"/>
        <v>119.24912559323448</v>
      </c>
      <c r="F599" s="188" t="str">
        <f t="shared" si="37"/>
        <v/>
      </c>
      <c r="G599" t="str">
        <f t="shared" si="38"/>
        <v/>
      </c>
      <c r="H599" s="188" t="str">
        <f t="shared" si="39"/>
        <v/>
      </c>
    </row>
    <row r="600" spans="1:9" s="189" customFormat="1">
      <c r="A600" s="187">
        <v>548</v>
      </c>
      <c r="B600" s="222">
        <f>VLOOKUP(DATE(YEAR(Dat_01!B$2)-2,MONTH(Dat_01!B$2),1)+A600,[2]Indices!$D:$D,1,)</f>
        <v>45687</v>
      </c>
      <c r="C600" s="221">
        <f>VLOOKUP(B600,[2]Indices!$D:$Q,3,)/1000</f>
        <v>284.45562372035045</v>
      </c>
      <c r="D600" s="221">
        <f>VLOOKUP(B600,[2]Indices!$D:$Q,14,)/1000</f>
        <v>119.24912559323448</v>
      </c>
      <c r="E600" s="221">
        <f t="shared" si="36"/>
        <v>119.24912559323448</v>
      </c>
      <c r="F600" s="188" t="str">
        <f t="shared" si="37"/>
        <v/>
      </c>
      <c r="G600" t="str">
        <f t="shared" si="38"/>
        <v/>
      </c>
      <c r="H600" s="188" t="str">
        <f t="shared" si="39"/>
        <v/>
      </c>
    </row>
    <row r="601" spans="1:9" s="189" customFormat="1">
      <c r="A601" s="187">
        <v>549</v>
      </c>
      <c r="B601" s="222">
        <f>VLOOKUP(DATE(YEAR(Dat_01!B$2)-2,MONTH(Dat_01!B$2),1)+A601,[2]Indices!$D:$D,1,)</f>
        <v>45688</v>
      </c>
      <c r="C601" s="221">
        <f>VLOOKUP(B601,[2]Indices!$D:$Q,3,)/1000</f>
        <v>315.41940095635044</v>
      </c>
      <c r="D601" s="221">
        <f>VLOOKUP(B601,[2]Indices!$D:$Q,14,)/1000</f>
        <v>119.24912559323448</v>
      </c>
      <c r="E601" s="221">
        <f t="shared" si="36"/>
        <v>119.24912559323448</v>
      </c>
      <c r="F601" s="188" t="str">
        <f t="shared" si="37"/>
        <v/>
      </c>
      <c r="G601" t="str">
        <f t="shared" si="38"/>
        <v/>
      </c>
      <c r="H601" s="188" t="str">
        <f t="shared" si="39"/>
        <v/>
      </c>
    </row>
    <row r="602" spans="1:9" s="189" customFormat="1">
      <c r="A602" s="187">
        <v>550</v>
      </c>
      <c r="B602" s="222">
        <f>VLOOKUP(DATE(YEAR(Dat_01!B$2)-2,MONTH(Dat_01!B$2),1)+A602,[2]Indices!$D:$D,1,)</f>
        <v>45689</v>
      </c>
      <c r="C602" s="221">
        <f>VLOOKUP(B602,[2]Indices!$D:$Q,3,)/1000</f>
        <v>307.05621244835601</v>
      </c>
      <c r="D602" s="221">
        <f>VLOOKUP(B602,[2]Indices!$D:$Q,14,)/1000</f>
        <v>124.45770390135006</v>
      </c>
      <c r="E602" s="221">
        <f t="shared" si="36"/>
        <v>124.45770390135006</v>
      </c>
      <c r="F602" s="188">
        <f t="shared" si="37"/>
        <v>600</v>
      </c>
      <c r="G602" t="str">
        <f t="shared" si="38"/>
        <v/>
      </c>
      <c r="H602" s="188" t="str">
        <f t="shared" si="39"/>
        <v/>
      </c>
    </row>
    <row r="603" spans="1:9" s="189" customFormat="1">
      <c r="A603" s="187">
        <v>551</v>
      </c>
      <c r="B603" s="222">
        <f>VLOOKUP(DATE(YEAR(Dat_01!B$2)-2,MONTH(Dat_01!B$2),1)+A603,[2]Indices!$D:$D,1,)</f>
        <v>45690</v>
      </c>
      <c r="C603" s="221">
        <f>VLOOKUP(B603,[2]Indices!$D:$Q,3,)/1000</f>
        <v>331.92154394435232</v>
      </c>
      <c r="D603" s="221">
        <f>VLOOKUP(B603,[2]Indices!$D:$Q,14,)/1000</f>
        <v>124.45770390135006</v>
      </c>
      <c r="E603" s="221">
        <f t="shared" si="36"/>
        <v>124.45770390135006</v>
      </c>
      <c r="F603" s="188" t="str">
        <f t="shared" si="37"/>
        <v/>
      </c>
      <c r="G603" t="str">
        <f t="shared" si="38"/>
        <v/>
      </c>
      <c r="H603" s="188" t="str">
        <f t="shared" si="39"/>
        <v/>
      </c>
    </row>
    <row r="604" spans="1:9" s="189" customFormat="1">
      <c r="A604" s="187">
        <v>552</v>
      </c>
      <c r="B604" s="222">
        <f>VLOOKUP(DATE(YEAR(Dat_01!B$2)-2,MONTH(Dat_01!B$2),1)+A604,[2]Indices!$D:$D,1,)</f>
        <v>45691</v>
      </c>
      <c r="C604" s="221">
        <f>VLOOKUP(B604,[2]Indices!$D:$Q,3,)/1000</f>
        <v>338.39733230435229</v>
      </c>
      <c r="D604" s="221">
        <f>VLOOKUP(B604,[2]Indices!$D:$Q,14,)/1000</f>
        <v>124.45770390135006</v>
      </c>
      <c r="E604" s="221">
        <f t="shared" si="36"/>
        <v>124.45770390135006</v>
      </c>
      <c r="F604" s="188" t="str">
        <f t="shared" si="37"/>
        <v/>
      </c>
      <c r="G604" t="str">
        <f t="shared" si="38"/>
        <v/>
      </c>
      <c r="H604" s="188" t="str">
        <f t="shared" si="39"/>
        <v/>
      </c>
    </row>
    <row r="605" spans="1:9" s="189" customFormat="1">
      <c r="A605" s="187">
        <v>553</v>
      </c>
      <c r="B605" s="222">
        <f>VLOOKUP(DATE(YEAR(Dat_01!B$2)-2,MONTH(Dat_01!B$2),1)+A605,[2]Indices!$D:$D,1,)</f>
        <v>45692</v>
      </c>
      <c r="C605" s="221">
        <f>VLOOKUP(B605,[2]Indices!$D:$Q,3,)/1000</f>
        <v>349.79502588435042</v>
      </c>
      <c r="D605" s="221">
        <f>VLOOKUP(B605,[2]Indices!$D:$Q,14,)/1000</f>
        <v>124.45770390135006</v>
      </c>
      <c r="E605" s="221">
        <f t="shared" si="36"/>
        <v>124.45770390135006</v>
      </c>
      <c r="F605" s="188" t="str">
        <f t="shared" si="37"/>
        <v/>
      </c>
      <c r="G605" t="str">
        <f t="shared" si="38"/>
        <v/>
      </c>
      <c r="H605" s="188" t="str">
        <f t="shared" si="39"/>
        <v/>
      </c>
    </row>
    <row r="606" spans="1:9" s="189" customFormat="1">
      <c r="A606" s="187">
        <v>554</v>
      </c>
      <c r="B606" s="222">
        <f>VLOOKUP(DATE(YEAR(Dat_01!B$2)-2,MONTH(Dat_01!B$2),1)+A606,[2]Indices!$D:$D,1,)</f>
        <v>45693</v>
      </c>
      <c r="C606" s="221">
        <f>VLOOKUP(B606,[2]Indices!$D:$Q,3,)/1000</f>
        <v>158.44005216120613</v>
      </c>
      <c r="D606" s="221">
        <f>VLOOKUP(B606,[2]Indices!$D:$Q,14,)/1000</f>
        <v>124.45770390135006</v>
      </c>
      <c r="E606" s="221">
        <f t="shared" si="36"/>
        <v>124.45770390135006</v>
      </c>
      <c r="F606" s="188" t="str">
        <f t="shared" si="37"/>
        <v/>
      </c>
      <c r="G606" t="str">
        <f t="shared" si="38"/>
        <v/>
      </c>
      <c r="H606" s="188" t="str">
        <f t="shared" si="39"/>
        <v/>
      </c>
    </row>
    <row r="607" spans="1:9">
      <c r="A607" s="187">
        <v>555</v>
      </c>
      <c r="B607" s="222">
        <f>VLOOKUP(DATE(YEAR(Dat_01!B$2)-2,MONTH(Dat_01!B$2),1)+A607,[2]Indices!$D:$D,1,)</f>
        <v>45694</v>
      </c>
      <c r="C607" s="221">
        <f>VLOOKUP(B607,[2]Indices!$D:$Q,3,)/1000</f>
        <v>163.94527583720796</v>
      </c>
      <c r="D607" s="221">
        <f>VLOOKUP(B607,[2]Indices!$D:$Q,14,)/1000</f>
        <v>124.45770390135006</v>
      </c>
      <c r="E607" s="221">
        <f t="shared" si="36"/>
        <v>124.45770390135006</v>
      </c>
      <c r="F607" s="188" t="str">
        <f t="shared" si="37"/>
        <v/>
      </c>
      <c r="G607" t="str">
        <f t="shared" si="38"/>
        <v/>
      </c>
      <c r="H607" s="188" t="str">
        <f t="shared" si="39"/>
        <v/>
      </c>
      <c r="I607" s="189"/>
    </row>
    <row r="608" spans="1:9">
      <c r="A608" s="187">
        <v>556</v>
      </c>
      <c r="B608" s="222">
        <f>VLOOKUP(DATE(YEAR(Dat_01!B$2)-2,MONTH(Dat_01!B$2),1)+A608,[2]Indices!$D:$D,1,)</f>
        <v>45695</v>
      </c>
      <c r="C608" s="221">
        <f>VLOOKUP(B608,[2]Indices!$D:$Q,3,)/1000</f>
        <v>156.43326061720612</v>
      </c>
      <c r="D608" s="221">
        <f>VLOOKUP(B608,[2]Indices!$D:$Q,14,)/1000</f>
        <v>124.45770390135006</v>
      </c>
      <c r="E608" s="221">
        <f t="shared" si="36"/>
        <v>124.45770390135006</v>
      </c>
      <c r="F608" s="188" t="str">
        <f t="shared" si="37"/>
        <v/>
      </c>
      <c r="G608" t="str">
        <f t="shared" si="38"/>
        <v/>
      </c>
      <c r="H608" s="188" t="str">
        <f t="shared" si="39"/>
        <v/>
      </c>
      <c r="I608" s="189"/>
    </row>
    <row r="609" spans="1:9">
      <c r="A609" s="187">
        <v>557</v>
      </c>
      <c r="B609" s="222">
        <f>VLOOKUP(DATE(YEAR(Dat_01!B$2)-2,MONTH(Dat_01!B$2),1)+A609,[2]Indices!$D:$D,1,)</f>
        <v>45696</v>
      </c>
      <c r="C609" s="221">
        <f>VLOOKUP(B609,[2]Indices!$D:$Q,3,)/1000</f>
        <v>132.33195680120798</v>
      </c>
      <c r="D609" s="221">
        <f>VLOOKUP(B609,[2]Indices!$D:$Q,14,)/1000</f>
        <v>124.45770390135006</v>
      </c>
      <c r="E609" s="221">
        <f t="shared" si="36"/>
        <v>124.45770390135006</v>
      </c>
      <c r="F609" s="188" t="str">
        <f t="shared" si="37"/>
        <v/>
      </c>
      <c r="G609" t="str">
        <f t="shared" si="38"/>
        <v/>
      </c>
      <c r="H609" s="188" t="str">
        <f t="shared" si="39"/>
        <v/>
      </c>
      <c r="I609" s="189"/>
    </row>
    <row r="610" spans="1:9">
      <c r="A610" s="187">
        <v>558</v>
      </c>
      <c r="B610" s="222">
        <f>VLOOKUP(DATE(YEAR(Dat_01!B$2)-2,MONTH(Dat_01!B$2),1)+A610,[2]Indices!$D:$D,1,)</f>
        <v>45697</v>
      </c>
      <c r="C610" s="221">
        <f>VLOOKUP(B610,[2]Indices!$D:$Q,3,)/1000</f>
        <v>141.74858868120984</v>
      </c>
      <c r="D610" s="221">
        <f>VLOOKUP(B610,[2]Indices!$D:$Q,14,)/1000</f>
        <v>124.45770390135006</v>
      </c>
      <c r="E610" s="221">
        <f t="shared" si="36"/>
        <v>124.45770390135006</v>
      </c>
      <c r="F610" s="188" t="str">
        <f t="shared" si="37"/>
        <v/>
      </c>
      <c r="G610" t="str">
        <f t="shared" si="38"/>
        <v/>
      </c>
      <c r="H610" s="188" t="str">
        <f t="shared" si="39"/>
        <v/>
      </c>
      <c r="I610" s="189"/>
    </row>
    <row r="611" spans="1:9">
      <c r="A611" s="187">
        <v>559</v>
      </c>
      <c r="B611" s="222">
        <f>VLOOKUP(DATE(YEAR(Dat_01!B$2)-2,MONTH(Dat_01!B$2),1)+A611,[2]Indices!$D:$D,1,)</f>
        <v>45698</v>
      </c>
      <c r="C611" s="221">
        <f>VLOOKUP(B611,[2]Indices!$D:$Q,3,)/1000</f>
        <v>161.1817772252061</v>
      </c>
      <c r="D611" s="221">
        <f>VLOOKUP(B611,[2]Indices!$D:$Q,14,)/1000</f>
        <v>124.45770390135006</v>
      </c>
      <c r="E611" s="221">
        <f t="shared" si="36"/>
        <v>124.45770390135006</v>
      </c>
      <c r="F611" s="188" t="str">
        <f t="shared" si="37"/>
        <v/>
      </c>
      <c r="G611" t="str">
        <f t="shared" si="38"/>
        <v/>
      </c>
      <c r="H611" s="188" t="str">
        <f t="shared" si="39"/>
        <v/>
      </c>
      <c r="I611" s="189"/>
    </row>
    <row r="612" spans="1:9">
      <c r="A612" s="187">
        <v>560</v>
      </c>
      <c r="B612" s="222">
        <f>VLOOKUP(DATE(YEAR(Dat_01!B$2)-2,MONTH(Dat_01!B$2),1)+A612,[2]Indices!$D:$D,1,)</f>
        <v>45699</v>
      </c>
      <c r="C612" s="221">
        <f>VLOOKUP(B612,[2]Indices!$D:$Q,3,)/1000</f>
        <v>157.21373700920608</v>
      </c>
      <c r="D612" s="221">
        <f>VLOOKUP(B612,[2]Indices!$D:$Q,14,)/1000</f>
        <v>124.45770390135006</v>
      </c>
      <c r="E612" s="221">
        <f t="shared" si="36"/>
        <v>124.45770390135006</v>
      </c>
      <c r="F612" s="188" t="str">
        <f t="shared" si="37"/>
        <v/>
      </c>
      <c r="G612" t="str">
        <f t="shared" si="38"/>
        <v/>
      </c>
      <c r="H612" s="188" t="str">
        <f t="shared" si="39"/>
        <v/>
      </c>
      <c r="I612" s="189"/>
    </row>
    <row r="613" spans="1:9">
      <c r="A613" s="187">
        <v>561</v>
      </c>
      <c r="B613" s="222">
        <f>VLOOKUP(DATE(YEAR(Dat_01!B$2)-2,MONTH(Dat_01!B$2),1)+A613,[2]Indices!$D:$D,1,)</f>
        <v>45700</v>
      </c>
      <c r="C613" s="221">
        <f>VLOOKUP(B613,[2]Indices!$D:$Q,3,)/1000</f>
        <v>153.1398930899685</v>
      </c>
      <c r="D613" s="221">
        <f>VLOOKUP(B613,[2]Indices!$D:$Q,14,)/1000</f>
        <v>124.45770390135006</v>
      </c>
      <c r="E613" s="221">
        <f t="shared" si="36"/>
        <v>124.45770390135006</v>
      </c>
      <c r="F613" s="188" t="str">
        <f t="shared" si="37"/>
        <v/>
      </c>
      <c r="G613" t="str">
        <f t="shared" si="38"/>
        <v/>
      </c>
      <c r="H613" s="188" t="str">
        <f t="shared" si="39"/>
        <v/>
      </c>
      <c r="I613" s="189"/>
    </row>
    <row r="614" spans="1:9">
      <c r="A614" s="187">
        <v>562</v>
      </c>
      <c r="B614" s="222">
        <f>VLOOKUP(DATE(YEAR(Dat_01!B$2)-2,MONTH(Dat_01!B$2),1)+A614,[2]Indices!$D:$D,1,)</f>
        <v>45701</v>
      </c>
      <c r="C614" s="221">
        <f>VLOOKUP(B614,[2]Indices!$D:$Q,3,)/1000</f>
        <v>153.1585223619704</v>
      </c>
      <c r="D614" s="221">
        <f>VLOOKUP(B614,[2]Indices!$D:$Q,14,)/1000</f>
        <v>124.45770390135006</v>
      </c>
      <c r="E614" s="221">
        <f t="shared" si="36"/>
        <v>124.45770390135006</v>
      </c>
      <c r="F614" s="188" t="str">
        <f t="shared" si="37"/>
        <v/>
      </c>
      <c r="G614" t="str">
        <f t="shared" si="38"/>
        <v/>
      </c>
      <c r="H614" s="188" t="str">
        <f t="shared" si="39"/>
        <v/>
      </c>
      <c r="I614" s="189"/>
    </row>
    <row r="615" spans="1:9">
      <c r="A615" s="187">
        <v>563</v>
      </c>
      <c r="B615" s="222">
        <f>VLOOKUP(DATE(YEAR(Dat_01!B$2)-2,MONTH(Dat_01!B$2),1)+A615,[2]Indices!$D:$D,1,)</f>
        <v>45702</v>
      </c>
      <c r="C615" s="221">
        <f>VLOOKUP(B615,[2]Indices!$D:$Q,3,)/1000</f>
        <v>159.62870607396667</v>
      </c>
      <c r="D615" s="221">
        <f>VLOOKUP(B615,[2]Indices!$D:$Q,14,)/1000</f>
        <v>124.45770390135006</v>
      </c>
      <c r="E615" s="221">
        <f t="shared" si="36"/>
        <v>124.45770390135006</v>
      </c>
      <c r="F615" s="188" t="str">
        <f t="shared" si="37"/>
        <v/>
      </c>
      <c r="G615" t="str">
        <f t="shared" si="38"/>
        <v/>
      </c>
      <c r="H615" s="188" t="str">
        <f>IF(DAY(B615)=15,IF(MONTH(B615)=1,"E",IF(MONTH(B615)=2,"F",IF(MONTH(B615)=3,"M",IF(MONTH(B615)=4,"A",IF(MONTH(B615)=5,"M",IF(MONTH(B615)=6,"J",IF(MONTH(B615)=7,"J",IF(MONTH(B615)=8,"A",IF(MONTH(B615)=9,"S",IF(MONTH(B615)=10,"O",IF(MONTH(B615)=11,"N",IF(MONTH(B615)=12,"D","")))))))))))),"")</f>
        <v/>
      </c>
      <c r="I615" s="189"/>
    </row>
    <row r="616" spans="1:9">
      <c r="A616" s="187">
        <v>564</v>
      </c>
      <c r="B616" s="222">
        <f>VLOOKUP(DATE(YEAR(Dat_01!B$2)-2,MONTH(Dat_01!B$2),1)+A616,[2]Indices!$D:$D,1,)</f>
        <v>45703</v>
      </c>
      <c r="C616" s="221">
        <f>VLOOKUP(B616,[2]Indices!$D:$Q,3,)/1000</f>
        <v>145.24835440197037</v>
      </c>
      <c r="D616" s="221">
        <f>VLOOKUP(B616,[2]Indices!$D:$Q,14,)/1000</f>
        <v>124.45770390135006</v>
      </c>
      <c r="E616" s="221">
        <f t="shared" si="36"/>
        <v>124.45770390135006</v>
      </c>
      <c r="F616" s="188" t="str">
        <f t="shared" si="37"/>
        <v/>
      </c>
      <c r="G616" t="str">
        <f t="shared" si="38"/>
        <v/>
      </c>
      <c r="H616" s="188" t="str">
        <f>IF(DAY(B616)=15,IF(MONTH(B616)=1,"E",IF(MONTH(B616)=2,"F",IF(MONTH(B616)=3,"M",IF(MONTH(B616)=4,"A",IF(MONTH(B616)=5,"M",IF(MONTH(B616)=6,"J",IF(MONTH(B616)=7,"J",IF(MONTH(B616)=8,"A",IF(MONTH(B616)=9,"S",IF(MONTH(B616)=10,"O",IF(MONTH(B616)=11,"N",IF(MONTH(B616)=12,"D","")))))))))))),"")</f>
        <v>F</v>
      </c>
      <c r="I616" s="189">
        <f>IF(DAY(B616)=15,D616,"")</f>
        <v>124.45770390135006</v>
      </c>
    </row>
    <row r="617" spans="1:9">
      <c r="A617" s="187">
        <v>565</v>
      </c>
      <c r="B617" s="222">
        <f>VLOOKUP(DATE(YEAR(Dat_01!B$2)-2,MONTH(Dat_01!B$2),1)+A617,[2]Indices!$D:$D,1,)</f>
        <v>45704</v>
      </c>
      <c r="C617" s="221">
        <f>VLOOKUP(B617,[2]Indices!$D:$Q,3,)/1000</f>
        <v>139.31572146196666</v>
      </c>
      <c r="D617" s="221">
        <f>VLOOKUP(B617,[2]Indices!$D:$Q,14,)/1000</f>
        <v>124.45770390135006</v>
      </c>
      <c r="E617" s="221">
        <f t="shared" si="36"/>
        <v>124.45770390135006</v>
      </c>
      <c r="F617" s="188" t="str">
        <f t="shared" si="37"/>
        <v/>
      </c>
      <c r="G617" t="str">
        <f t="shared" si="38"/>
        <v/>
      </c>
      <c r="H617" s="188" t="str">
        <f t="shared" si="39"/>
        <v/>
      </c>
      <c r="I617" s="189"/>
    </row>
    <row r="618" spans="1:9">
      <c r="A618" s="187">
        <v>566</v>
      </c>
      <c r="B618" s="222">
        <f>VLOOKUP(DATE(YEAR(Dat_01!B$2)-2,MONTH(Dat_01!B$2),1)+A618,[2]Indices!$D:$D,1,)</f>
        <v>45705</v>
      </c>
      <c r="C618" s="221">
        <f>VLOOKUP(B618,[2]Indices!$D:$Q,3,)/1000</f>
        <v>152.62999366597037</v>
      </c>
      <c r="D618" s="221">
        <f>VLOOKUP(B618,[2]Indices!$D:$Q,14,)/1000</f>
        <v>124.45770390135006</v>
      </c>
      <c r="E618" s="221">
        <f t="shared" si="36"/>
        <v>124.45770390135006</v>
      </c>
      <c r="F618" s="188" t="str">
        <f t="shared" si="37"/>
        <v/>
      </c>
      <c r="G618" t="str">
        <f t="shared" si="38"/>
        <v/>
      </c>
      <c r="H618" s="188" t="str">
        <f t="shared" si="39"/>
        <v/>
      </c>
      <c r="I618" s="189"/>
    </row>
    <row r="619" spans="1:9">
      <c r="A619" s="187">
        <v>567</v>
      </c>
      <c r="B619" s="222">
        <f>VLOOKUP(DATE(YEAR(Dat_01!B$2)-2,MONTH(Dat_01!B$2),1)+A619,[2]Indices!$D:$D,1,)</f>
        <v>45706</v>
      </c>
      <c r="C619" s="221">
        <f>VLOOKUP(B619,[2]Indices!$D:$Q,3,)/1000</f>
        <v>136.05788472996852</v>
      </c>
      <c r="D619" s="221">
        <f>VLOOKUP(B619,[2]Indices!$D:$Q,14,)/1000</f>
        <v>124.45770390135006</v>
      </c>
      <c r="E619" s="221">
        <f t="shared" si="36"/>
        <v>124.45770390135006</v>
      </c>
      <c r="F619" s="188" t="str">
        <f t="shared" si="37"/>
        <v/>
      </c>
      <c r="G619" t="str">
        <f t="shared" si="38"/>
        <v/>
      </c>
      <c r="H619" s="188" t="str">
        <f t="shared" si="39"/>
        <v/>
      </c>
      <c r="I619" s="189"/>
    </row>
    <row r="620" spans="1:9">
      <c r="A620" s="187">
        <v>568</v>
      </c>
      <c r="B620" s="222">
        <f>VLOOKUP(DATE(YEAR(Dat_01!B$2)-2,MONTH(Dat_01!B$2),1)+A620,[2]Indices!$D:$D,1,)</f>
        <v>45707</v>
      </c>
      <c r="C620" s="221">
        <f>VLOOKUP(B620,[2]Indices!$D:$Q,3,)/1000</f>
        <v>140.99036622971258</v>
      </c>
      <c r="D620" s="221">
        <f>VLOOKUP(B620,[2]Indices!$D:$Q,14,)/1000</f>
        <v>124.45770390135006</v>
      </c>
      <c r="E620" s="221">
        <f t="shared" si="36"/>
        <v>124.45770390135006</v>
      </c>
      <c r="F620" s="188" t="str">
        <f t="shared" si="37"/>
        <v/>
      </c>
      <c r="G620" t="str">
        <f t="shared" si="38"/>
        <v/>
      </c>
      <c r="H620" s="188" t="str">
        <f t="shared" si="39"/>
        <v/>
      </c>
      <c r="I620" s="189"/>
    </row>
    <row r="621" spans="1:9">
      <c r="A621" s="187">
        <v>569</v>
      </c>
      <c r="B621" s="222">
        <f>VLOOKUP(DATE(YEAR(Dat_01!B$2)-2,MONTH(Dat_01!B$2),1)+A621,[2]Indices!$D:$D,1,)</f>
        <v>45708</v>
      </c>
      <c r="C621" s="221">
        <f>VLOOKUP(B621,[2]Indices!$D:$Q,3,)/1000</f>
        <v>121.74371229771444</v>
      </c>
      <c r="D621" s="221">
        <f>VLOOKUP(B621,[2]Indices!$D:$Q,14,)/1000</f>
        <v>124.45770390135006</v>
      </c>
      <c r="E621" s="221">
        <f t="shared" si="36"/>
        <v>121.74371229771444</v>
      </c>
      <c r="F621" s="188" t="str">
        <f t="shared" si="37"/>
        <v/>
      </c>
      <c r="G621" t="str">
        <f t="shared" si="38"/>
        <v/>
      </c>
      <c r="H621" s="188" t="str">
        <f t="shared" si="39"/>
        <v/>
      </c>
      <c r="I621" s="189"/>
    </row>
    <row r="622" spans="1:9">
      <c r="A622" s="187">
        <v>570</v>
      </c>
      <c r="B622" s="222">
        <f>VLOOKUP(DATE(YEAR(Dat_01!B$2)-2,MONTH(Dat_01!B$2),1)+A622,[2]Indices!$D:$D,1,)</f>
        <v>45709</v>
      </c>
      <c r="C622" s="221">
        <f>VLOOKUP(B622,[2]Indices!$D:$Q,3,)/1000</f>
        <v>87.389366705710714</v>
      </c>
      <c r="D622" s="221">
        <f>VLOOKUP(B622,[2]Indices!$D:$Q,14,)/1000</f>
        <v>124.45770390135006</v>
      </c>
      <c r="E622" s="221">
        <f t="shared" si="36"/>
        <v>87.389366705710714</v>
      </c>
      <c r="F622" s="188" t="str">
        <f t="shared" si="37"/>
        <v/>
      </c>
      <c r="G622" t="str">
        <f t="shared" si="38"/>
        <v/>
      </c>
      <c r="H622" s="188" t="str">
        <f t="shared" si="39"/>
        <v/>
      </c>
      <c r="I622" s="189"/>
    </row>
    <row r="623" spans="1:9" s="189" customFormat="1">
      <c r="A623" s="187">
        <v>571</v>
      </c>
      <c r="B623" s="222">
        <f>VLOOKUP(DATE(YEAR(Dat_01!B$2)-2,MONTH(Dat_01!B$2),1)+A623,[2]Indices!$D:$D,1,)</f>
        <v>45710</v>
      </c>
      <c r="C623" s="221">
        <f>VLOOKUP(B623,[2]Indices!$D:$Q,3,)/1000</f>
        <v>114.12641420971816</v>
      </c>
      <c r="D623" s="221">
        <f>VLOOKUP(B623,[2]Indices!$D:$Q,14,)/1000</f>
        <v>124.45770390135006</v>
      </c>
      <c r="E623" s="221">
        <f t="shared" si="36"/>
        <v>114.12641420971816</v>
      </c>
      <c r="F623" s="188" t="str">
        <f t="shared" si="37"/>
        <v/>
      </c>
      <c r="G623" t="str">
        <f t="shared" si="38"/>
        <v/>
      </c>
      <c r="H623" s="188" t="str">
        <f t="shared" si="39"/>
        <v/>
      </c>
    </row>
    <row r="624" spans="1:9" s="189" customFormat="1">
      <c r="A624" s="187">
        <v>572</v>
      </c>
      <c r="B624" s="222">
        <f>VLOOKUP(DATE(YEAR(Dat_01!B$2)-2,MONTH(Dat_01!B$2),1)+A624,[2]Indices!$D:$D,1,)</f>
        <v>45711</v>
      </c>
      <c r="C624" s="221">
        <f>VLOOKUP(B624,[2]Indices!$D:$Q,3,)/1000</f>
        <v>83.005365149710713</v>
      </c>
      <c r="D624" s="221">
        <f>VLOOKUP(B624,[2]Indices!$D:$Q,14,)/1000</f>
        <v>124.45770390135006</v>
      </c>
      <c r="E624" s="221">
        <f t="shared" si="36"/>
        <v>83.005365149710713</v>
      </c>
      <c r="F624" s="188" t="str">
        <f t="shared" si="37"/>
        <v/>
      </c>
      <c r="G624" t="str">
        <f t="shared" si="38"/>
        <v/>
      </c>
      <c r="H624" s="188" t="str">
        <f t="shared" si="39"/>
        <v/>
      </c>
    </row>
    <row r="625" spans="1:9" s="189" customFormat="1">
      <c r="A625" s="187">
        <v>573</v>
      </c>
      <c r="B625" s="222">
        <f>VLOOKUP(DATE(YEAR(Dat_01!B$2)-2,MONTH(Dat_01!B$2),1)+A625,[2]Indices!$D:$D,1,)</f>
        <v>45712</v>
      </c>
      <c r="C625" s="221">
        <f>VLOOKUP(B625,[2]Indices!$D:$Q,3,)/1000</f>
        <v>99.117957373714432</v>
      </c>
      <c r="D625" s="221">
        <f>VLOOKUP(B625,[2]Indices!$D:$Q,14,)/1000</f>
        <v>124.45770390135006</v>
      </c>
      <c r="E625" s="221">
        <f t="shared" si="36"/>
        <v>99.117957373714432</v>
      </c>
      <c r="F625" s="188" t="str">
        <f t="shared" si="37"/>
        <v/>
      </c>
      <c r="G625" t="str">
        <f t="shared" si="38"/>
        <v/>
      </c>
      <c r="H625" s="188" t="str">
        <f t="shared" si="39"/>
        <v/>
      </c>
    </row>
    <row r="626" spans="1:9" s="189" customFormat="1">
      <c r="A626" s="187">
        <v>574</v>
      </c>
      <c r="B626" s="222">
        <f>VLOOKUP(DATE(YEAR(Dat_01!B$2)-2,MONTH(Dat_01!B$2),1)+A626,[2]Indices!$D:$D,1,)</f>
        <v>45713</v>
      </c>
      <c r="C626" s="221">
        <f>VLOOKUP(B626,[2]Indices!$D:$Q,3,)/1000</f>
        <v>110.66845132571072</v>
      </c>
      <c r="D626" s="221">
        <f>VLOOKUP(B626,[2]Indices!$D:$Q,14,)/1000</f>
        <v>124.45770390135006</v>
      </c>
      <c r="E626" s="221">
        <f t="shared" si="36"/>
        <v>110.66845132571072</v>
      </c>
      <c r="F626" s="188" t="str">
        <f t="shared" si="37"/>
        <v/>
      </c>
      <c r="G626" t="str">
        <f t="shared" si="38"/>
        <v/>
      </c>
      <c r="H626" s="188" t="str">
        <f t="shared" si="39"/>
        <v/>
      </c>
    </row>
    <row r="627" spans="1:9" s="189" customFormat="1">
      <c r="A627" s="187">
        <v>575</v>
      </c>
      <c r="B627" s="222">
        <f>VLOOKUP(DATE(YEAR(Dat_01!B$2)-2,MONTH(Dat_01!B$2),1)+A627,[2]Indices!$D:$D,1,)</f>
        <v>45714</v>
      </c>
      <c r="C627" s="221">
        <f>VLOOKUP(B627,[2]Indices!$D:$Q,3,)/1000</f>
        <v>124.34216517880809</v>
      </c>
      <c r="D627" s="221">
        <f>VLOOKUP(B627,[2]Indices!$D:$Q,14,)/1000</f>
        <v>124.45770390135006</v>
      </c>
      <c r="E627" s="221">
        <f t="shared" si="36"/>
        <v>124.34216517880809</v>
      </c>
      <c r="F627" s="188" t="str">
        <f t="shared" si="37"/>
        <v/>
      </c>
      <c r="G627" t="str">
        <f t="shared" si="38"/>
        <v/>
      </c>
      <c r="H627" s="188" t="str">
        <f t="shared" si="39"/>
        <v/>
      </c>
    </row>
    <row r="628" spans="1:9" s="189" customFormat="1">
      <c r="A628" s="187">
        <v>576</v>
      </c>
      <c r="B628" s="222">
        <f>VLOOKUP(DATE(YEAR(Dat_01!B$2)-2,MONTH(Dat_01!B$2),1)+A628,[2]Indices!$D:$D,1,)</f>
        <v>45715</v>
      </c>
      <c r="C628" s="221">
        <f>VLOOKUP(B628,[2]Indices!$D:$Q,3,)/1000</f>
        <v>138.81464372280621</v>
      </c>
      <c r="D628" s="221">
        <f>VLOOKUP(B628,[2]Indices!$D:$Q,14,)/1000</f>
        <v>124.45770390135006</v>
      </c>
      <c r="E628" s="221">
        <f t="shared" ref="E628:E691" si="40">IF(C628&lt;D628,C628,D628)</f>
        <v>124.45770390135006</v>
      </c>
      <c r="F628" s="188" t="str">
        <f t="shared" ref="F628:F691" si="41">IF(DAY(B628)=1,600,"")</f>
        <v/>
      </c>
      <c r="G628" t="str">
        <f t="shared" si="38"/>
        <v/>
      </c>
      <c r="H628" s="188" t="str">
        <f t="shared" si="39"/>
        <v/>
      </c>
    </row>
    <row r="629" spans="1:9" s="189" customFormat="1">
      <c r="A629" s="187">
        <v>577</v>
      </c>
      <c r="B629" s="222">
        <f>VLOOKUP(DATE(YEAR(Dat_01!B$2)-2,MONTH(Dat_01!B$2),1)+A629,[2]Indices!$D:$D,1,)</f>
        <v>45716</v>
      </c>
      <c r="C629" s="221">
        <f>VLOOKUP(B629,[2]Indices!$D:$Q,3,)/1000</f>
        <v>131.26248714280808</v>
      </c>
      <c r="D629" s="221">
        <f>VLOOKUP(B629,[2]Indices!$D:$Q,14,)/1000</f>
        <v>124.45770390135006</v>
      </c>
      <c r="E629" s="221">
        <f t="shared" si="40"/>
        <v>124.45770390135006</v>
      </c>
      <c r="F629" s="188" t="str">
        <f t="shared" si="41"/>
        <v/>
      </c>
      <c r="G629" t="str">
        <f t="shared" si="38"/>
        <v/>
      </c>
      <c r="H629" s="188" t="str">
        <f t="shared" si="39"/>
        <v/>
      </c>
    </row>
    <row r="630" spans="1:9" s="189" customFormat="1">
      <c r="A630" s="187">
        <v>578</v>
      </c>
      <c r="B630" s="222">
        <f>VLOOKUP(DATE(YEAR(Dat_01!B$2)-2,MONTH(Dat_01!B$2),1)+A630,[2]Indices!$D:$D,1,)</f>
        <v>45717</v>
      </c>
      <c r="C630" s="221">
        <f>VLOOKUP(B630,[2]Indices!$D:$Q,3,)/1000</f>
        <v>80.179807062808095</v>
      </c>
      <c r="D630" s="221">
        <f>VLOOKUP(B630,[2]Indices!$D:$Q,14,)/1000</f>
        <v>129.67177197597073</v>
      </c>
      <c r="E630" s="221">
        <f t="shared" si="40"/>
        <v>80.179807062808095</v>
      </c>
      <c r="F630" s="188">
        <f t="shared" si="41"/>
        <v>600</v>
      </c>
      <c r="G630" t="str">
        <f t="shared" ref="G630:G693" si="42">IF(MONTH(B630)=1,IF(DAY(B630)=1,YEAR(B630),""),"")</f>
        <v/>
      </c>
      <c r="H630" s="188" t="str">
        <f t="shared" si="39"/>
        <v/>
      </c>
    </row>
    <row r="631" spans="1:9" s="189" customFormat="1">
      <c r="A631" s="187">
        <v>579</v>
      </c>
      <c r="B631" s="222">
        <f>VLOOKUP(DATE(YEAR(Dat_01!B$2)-2,MONTH(Dat_01!B$2),1)+A631,[2]Indices!$D:$D,1,)</f>
        <v>45718</v>
      </c>
      <c r="C631" s="221">
        <f>VLOOKUP(B631,[2]Indices!$D:$Q,3,)/1000</f>
        <v>73.149780046808075</v>
      </c>
      <c r="D631" s="221">
        <f>VLOOKUP(B631,[2]Indices!$D:$Q,14,)/1000</f>
        <v>129.67177197597073</v>
      </c>
      <c r="E631" s="221">
        <f t="shared" si="40"/>
        <v>73.149780046808075</v>
      </c>
      <c r="F631" s="188" t="str">
        <f t="shared" si="41"/>
        <v/>
      </c>
      <c r="G631" t="str">
        <f t="shared" si="42"/>
        <v/>
      </c>
      <c r="H631" s="188" t="str">
        <f t="shared" si="39"/>
        <v/>
      </c>
    </row>
    <row r="632" spans="1:9" s="189" customFormat="1">
      <c r="A632" s="187">
        <v>580</v>
      </c>
      <c r="B632" s="222">
        <f>VLOOKUP(DATE(YEAR(Dat_01!B$2)-2,MONTH(Dat_01!B$2),1)+A632,[2]Indices!$D:$D,1,)</f>
        <v>45719</v>
      </c>
      <c r="C632" s="221">
        <f>VLOOKUP(B632,[2]Indices!$D:$Q,3,)/1000</f>
        <v>121.22998893080623</v>
      </c>
      <c r="D632" s="221">
        <f>VLOOKUP(B632,[2]Indices!$D:$Q,14,)/1000</f>
        <v>129.67177197597073</v>
      </c>
      <c r="E632" s="221">
        <f t="shared" si="40"/>
        <v>121.22998893080623</v>
      </c>
      <c r="F632" s="188" t="str">
        <f t="shared" si="41"/>
        <v/>
      </c>
      <c r="G632" t="str">
        <f t="shared" si="42"/>
        <v/>
      </c>
      <c r="H632" s="188" t="str">
        <f t="shared" si="39"/>
        <v/>
      </c>
    </row>
    <row r="633" spans="1:9" s="189" customFormat="1">
      <c r="A633" s="187">
        <v>581</v>
      </c>
      <c r="B633" s="222">
        <f>VLOOKUP(DATE(YEAR(Dat_01!B$2)-2,MONTH(Dat_01!B$2),1)+A633,[2]Indices!$D:$D,1,)</f>
        <v>45720</v>
      </c>
      <c r="C633" s="221">
        <f>VLOOKUP(B633,[2]Indices!$D:$Q,3,)/1000</f>
        <v>119.62776690280809</v>
      </c>
      <c r="D633" s="221">
        <f>VLOOKUP(B633,[2]Indices!$D:$Q,14,)/1000</f>
        <v>129.67177197597073</v>
      </c>
      <c r="E633" s="221">
        <f t="shared" si="40"/>
        <v>119.62776690280809</v>
      </c>
      <c r="F633" s="188" t="str">
        <f t="shared" si="41"/>
        <v/>
      </c>
      <c r="G633" t="str">
        <f t="shared" si="42"/>
        <v/>
      </c>
      <c r="H633" s="188" t="str">
        <f t="shared" si="39"/>
        <v/>
      </c>
    </row>
    <row r="634" spans="1:9" s="189" customFormat="1">
      <c r="A634" s="187">
        <v>582</v>
      </c>
      <c r="B634" s="222">
        <f>VLOOKUP(DATE(YEAR(Dat_01!B$2)-2,MONTH(Dat_01!B$2),1)+A634,[2]Indices!$D:$D,1,)</f>
        <v>45721</v>
      </c>
      <c r="C634" s="221">
        <f>VLOOKUP(B634,[2]Indices!$D:$Q,3,)/1000</f>
        <v>186.19269156423655</v>
      </c>
      <c r="D634" s="221">
        <f>VLOOKUP(B634,[2]Indices!$D:$Q,14,)/1000</f>
        <v>129.67177197597073</v>
      </c>
      <c r="E634" s="221">
        <f t="shared" si="40"/>
        <v>129.67177197597073</v>
      </c>
      <c r="F634" s="188" t="str">
        <f t="shared" si="41"/>
        <v/>
      </c>
      <c r="G634" t="str">
        <f t="shared" si="42"/>
        <v/>
      </c>
      <c r="H634" s="188" t="str">
        <f t="shared" si="39"/>
        <v/>
      </c>
    </row>
    <row r="635" spans="1:9" s="189" customFormat="1">
      <c r="A635" s="187">
        <v>583</v>
      </c>
      <c r="B635" s="222">
        <f>VLOOKUP(DATE(YEAR(Dat_01!B$2)-2,MONTH(Dat_01!B$2),1)+A635,[2]Indices!$D:$D,1,)</f>
        <v>45722</v>
      </c>
      <c r="C635" s="221">
        <f>VLOOKUP(B635,[2]Indices!$D:$Q,3,)/1000</f>
        <v>177.18801422823657</v>
      </c>
      <c r="D635" s="221">
        <f>VLOOKUP(B635,[2]Indices!$D:$Q,14,)/1000</f>
        <v>129.67177197597073</v>
      </c>
      <c r="E635" s="221">
        <f t="shared" si="40"/>
        <v>129.67177197597073</v>
      </c>
      <c r="F635" s="188" t="str">
        <f t="shared" si="41"/>
        <v/>
      </c>
      <c r="G635" t="str">
        <f t="shared" si="42"/>
        <v/>
      </c>
      <c r="H635" s="188" t="str">
        <f t="shared" si="39"/>
        <v/>
      </c>
    </row>
    <row r="636" spans="1:9" s="189" customFormat="1">
      <c r="A636" s="187">
        <v>584</v>
      </c>
      <c r="B636" s="222">
        <f>VLOOKUP(DATE(YEAR(Dat_01!B$2)-2,MONTH(Dat_01!B$2),1)+A636,[2]Indices!$D:$D,1,)</f>
        <v>45723</v>
      </c>
      <c r="C636" s="221">
        <f>VLOOKUP(B636,[2]Indices!$D:$Q,3,)/1000</f>
        <v>163.07393469623472</v>
      </c>
      <c r="D636" s="221">
        <f>VLOOKUP(B636,[2]Indices!$D:$Q,14,)/1000</f>
        <v>129.67177197597073</v>
      </c>
      <c r="E636" s="221">
        <f t="shared" si="40"/>
        <v>129.67177197597073</v>
      </c>
      <c r="F636" s="188" t="str">
        <f t="shared" si="41"/>
        <v/>
      </c>
      <c r="G636" t="str">
        <f t="shared" si="42"/>
        <v/>
      </c>
      <c r="H636" s="188" t="str">
        <f t="shared" si="39"/>
        <v/>
      </c>
    </row>
    <row r="637" spans="1:9" s="189" customFormat="1">
      <c r="A637" s="187">
        <v>585</v>
      </c>
      <c r="B637" s="222">
        <f>VLOOKUP(DATE(YEAR(Dat_01!B$2)-2,MONTH(Dat_01!B$2),1)+A637,[2]Indices!$D:$D,1,)</f>
        <v>45724</v>
      </c>
      <c r="C637" s="221">
        <f>VLOOKUP(B637,[2]Indices!$D:$Q,3,)/1000</f>
        <v>125.74691929223842</v>
      </c>
      <c r="D637" s="221">
        <f>VLOOKUP(B637,[2]Indices!$D:$Q,14,)/1000</f>
        <v>129.67177197597073</v>
      </c>
      <c r="E637" s="221">
        <f t="shared" si="40"/>
        <v>125.74691929223842</v>
      </c>
      <c r="F637" s="188" t="str">
        <f t="shared" si="41"/>
        <v/>
      </c>
      <c r="G637" t="str">
        <f t="shared" si="42"/>
        <v/>
      </c>
      <c r="H637" s="188" t="str">
        <f t="shared" si="39"/>
        <v/>
      </c>
    </row>
    <row r="638" spans="1:9" s="189" customFormat="1">
      <c r="A638" s="187">
        <v>586</v>
      </c>
      <c r="B638" s="222">
        <f>VLOOKUP(DATE(YEAR(Dat_01!B$2)-2,MONTH(Dat_01!B$2),1)+A638,[2]Indices!$D:$D,1,)</f>
        <v>45725</v>
      </c>
      <c r="C638" s="221">
        <f>VLOOKUP(B638,[2]Indices!$D:$Q,3,)/1000</f>
        <v>150.77340681623468</v>
      </c>
      <c r="D638" s="221">
        <f>VLOOKUP(B638,[2]Indices!$D:$Q,14,)/1000</f>
        <v>129.67177197597073</v>
      </c>
      <c r="E638" s="221">
        <f t="shared" si="40"/>
        <v>129.67177197597073</v>
      </c>
      <c r="F638" s="188" t="str">
        <f t="shared" si="41"/>
        <v/>
      </c>
      <c r="G638" t="str">
        <f t="shared" si="42"/>
        <v/>
      </c>
      <c r="H638" s="188" t="str">
        <f t="shared" si="39"/>
        <v/>
      </c>
    </row>
    <row r="639" spans="1:9">
      <c r="A639" s="187">
        <v>587</v>
      </c>
      <c r="B639" s="222">
        <f>VLOOKUP(DATE(YEAR(Dat_01!B$2)-2,MONTH(Dat_01!B$2),1)+A639,[2]Indices!$D:$D,1,)</f>
        <v>45726</v>
      </c>
      <c r="C639" s="221">
        <f>VLOOKUP(B639,[2]Indices!$D:$Q,3,)/1000</f>
        <v>203.40770216823654</v>
      </c>
      <c r="D639" s="221">
        <f>VLOOKUP(B639,[2]Indices!$D:$Q,14,)/1000</f>
        <v>129.67177197597073</v>
      </c>
      <c r="E639" s="221">
        <f t="shared" si="40"/>
        <v>129.67177197597073</v>
      </c>
      <c r="F639" s="188" t="str">
        <f t="shared" si="41"/>
        <v/>
      </c>
      <c r="G639" t="str">
        <f t="shared" si="42"/>
        <v/>
      </c>
      <c r="H639" s="188" t="str">
        <f t="shared" si="39"/>
        <v/>
      </c>
      <c r="I639" s="189"/>
    </row>
    <row r="640" spans="1:9">
      <c r="A640" s="187">
        <v>588</v>
      </c>
      <c r="B640" s="222">
        <f>VLOOKUP(DATE(YEAR(Dat_01!B$2)-2,MONTH(Dat_01!B$2),1)+A640,[2]Indices!$D:$D,1,)</f>
        <v>45727</v>
      </c>
      <c r="C640" s="221">
        <f>VLOOKUP(B640,[2]Indices!$D:$Q,3,)/1000</f>
        <v>206.67058230423282</v>
      </c>
      <c r="D640" s="221">
        <f>VLOOKUP(B640,[2]Indices!$D:$Q,14,)/1000</f>
        <v>129.67177197597073</v>
      </c>
      <c r="E640" s="221">
        <f t="shared" si="40"/>
        <v>129.67177197597073</v>
      </c>
      <c r="F640" s="188" t="str">
        <f t="shared" si="41"/>
        <v/>
      </c>
      <c r="G640" t="str">
        <f t="shared" si="42"/>
        <v/>
      </c>
      <c r="H640" s="188" t="str">
        <f t="shared" si="39"/>
        <v/>
      </c>
      <c r="I640" s="189"/>
    </row>
    <row r="641" spans="1:9">
      <c r="A641" s="187">
        <v>589</v>
      </c>
      <c r="B641" s="222">
        <f>VLOOKUP(DATE(YEAR(Dat_01!B$2)-2,MONTH(Dat_01!B$2),1)+A641,[2]Indices!$D:$D,1,)</f>
        <v>45728</v>
      </c>
      <c r="C641" s="221">
        <f>VLOOKUP(B641,[2]Indices!$D:$Q,3,)/1000</f>
        <v>260.66490308219272</v>
      </c>
      <c r="D641" s="221">
        <f>VLOOKUP(B641,[2]Indices!$D:$Q,14,)/1000</f>
        <v>129.67177197597073</v>
      </c>
      <c r="E641" s="221">
        <f t="shared" si="40"/>
        <v>129.67177197597073</v>
      </c>
      <c r="F641" s="188" t="str">
        <f t="shared" si="41"/>
        <v/>
      </c>
      <c r="G641" t="str">
        <f t="shared" si="42"/>
        <v/>
      </c>
      <c r="H641" s="188" t="str">
        <f t="shared" si="39"/>
        <v/>
      </c>
      <c r="I641" s="189"/>
    </row>
    <row r="642" spans="1:9">
      <c r="A642" s="187">
        <v>590</v>
      </c>
      <c r="B642" s="222">
        <f>VLOOKUP(DATE(YEAR(Dat_01!B$2)-2,MONTH(Dat_01!B$2),1)+A642,[2]Indices!$D:$D,1,)</f>
        <v>45729</v>
      </c>
      <c r="C642" s="221">
        <f>VLOOKUP(B642,[2]Indices!$D:$Q,3,)/1000</f>
        <v>279.58197524218531</v>
      </c>
      <c r="D642" s="221">
        <f>VLOOKUP(B642,[2]Indices!$D:$Q,14,)/1000</f>
        <v>129.67177197597073</v>
      </c>
      <c r="E642" s="221">
        <f t="shared" si="40"/>
        <v>129.67177197597073</v>
      </c>
      <c r="F642" s="188" t="str">
        <f t="shared" si="41"/>
        <v/>
      </c>
      <c r="G642" t="str">
        <f t="shared" si="42"/>
        <v/>
      </c>
      <c r="H642" s="188" t="str">
        <f t="shared" si="39"/>
        <v/>
      </c>
      <c r="I642" s="189"/>
    </row>
    <row r="643" spans="1:9">
      <c r="A643" s="187">
        <v>591</v>
      </c>
      <c r="B643" s="222">
        <f>VLOOKUP(DATE(YEAR(Dat_01!B$2)-2,MONTH(Dat_01!B$2),1)+A643,[2]Indices!$D:$D,1,)</f>
        <v>45730</v>
      </c>
      <c r="C643" s="221">
        <f>VLOOKUP(B643,[2]Indices!$D:$Q,3,)/1000</f>
        <v>268.99954767018897</v>
      </c>
      <c r="D643" s="221">
        <f>VLOOKUP(B643,[2]Indices!$D:$Q,14,)/1000</f>
        <v>129.67177197597073</v>
      </c>
      <c r="E643" s="221">
        <f t="shared" si="40"/>
        <v>129.67177197597073</v>
      </c>
      <c r="F643" s="188" t="str">
        <f t="shared" si="41"/>
        <v/>
      </c>
      <c r="G643" t="str">
        <f t="shared" si="42"/>
        <v/>
      </c>
      <c r="H643" s="188" t="str">
        <f t="shared" ref="H643:H706" si="43">IF(DAY(B643)=15,IF(MONTH(B643)=1,"E",IF(MONTH(B643)=2,"F",IF(MONTH(B643)=3,"M",IF(MONTH(B643)=4,"A",IF(MONTH(B643)=5,"M",IF(MONTH(B643)=6,"J",IF(MONTH(B643)=7,"J",IF(MONTH(B643)=8,"A",IF(MONTH(B643)=9,"S",IF(MONTH(B643)=10,"O",IF(MONTH(B643)=11,"N",IF(MONTH(B643)=12,"D","")))))))))))),"")</f>
        <v/>
      </c>
      <c r="I643" s="189"/>
    </row>
    <row r="644" spans="1:9">
      <c r="A644" s="187">
        <v>592</v>
      </c>
      <c r="B644" s="222">
        <f>VLOOKUP(DATE(YEAR(Dat_01!B$2)-2,MONTH(Dat_01!B$2),1)+A644,[2]Indices!$D:$D,1,)</f>
        <v>45731</v>
      </c>
      <c r="C644" s="221">
        <f>VLOOKUP(B644,[2]Indices!$D:$Q,3,)/1000</f>
        <v>259.33307406618712</v>
      </c>
      <c r="D644" s="221">
        <f>VLOOKUP(B644,[2]Indices!$D:$Q,14,)/1000</f>
        <v>129.67177197597073</v>
      </c>
      <c r="E644" s="221">
        <f t="shared" si="40"/>
        <v>129.67177197597073</v>
      </c>
      <c r="F644" s="188" t="str">
        <f t="shared" si="41"/>
        <v/>
      </c>
      <c r="G644" t="str">
        <f t="shared" si="42"/>
        <v/>
      </c>
      <c r="H644" s="188" t="str">
        <f t="shared" si="43"/>
        <v>M</v>
      </c>
      <c r="I644" s="189">
        <f>IF(DAY(B644)=15,D644,"")</f>
        <v>129.67177197597073</v>
      </c>
    </row>
    <row r="645" spans="1:9">
      <c r="A645" s="187">
        <v>593</v>
      </c>
      <c r="B645" s="222">
        <f>VLOOKUP(DATE(YEAR(Dat_01!B$2)-2,MONTH(Dat_01!B$2),1)+A645,[2]Indices!$D:$D,1,)</f>
        <v>45732</v>
      </c>
      <c r="C645" s="221">
        <f>VLOOKUP(B645,[2]Indices!$D:$Q,3,)/1000</f>
        <v>258.50382549818897</v>
      </c>
      <c r="D645" s="221">
        <f>VLOOKUP(B645,[2]Indices!$D:$Q,14,)/1000</f>
        <v>129.67177197597073</v>
      </c>
      <c r="E645" s="221">
        <f t="shared" si="40"/>
        <v>129.67177197597073</v>
      </c>
      <c r="F645" s="188" t="str">
        <f t="shared" si="41"/>
        <v/>
      </c>
      <c r="G645" t="str">
        <f t="shared" si="42"/>
        <v/>
      </c>
      <c r="H645" s="188" t="str">
        <f t="shared" si="43"/>
        <v/>
      </c>
      <c r="I645" s="189"/>
    </row>
    <row r="646" spans="1:9">
      <c r="A646" s="187">
        <v>594</v>
      </c>
      <c r="B646" s="222">
        <f>VLOOKUP(DATE(YEAR(Dat_01!B$2)-2,MONTH(Dat_01!B$2),1)+A646,[2]Indices!$D:$D,1,)</f>
        <v>45733</v>
      </c>
      <c r="C646" s="221">
        <f>VLOOKUP(B646,[2]Indices!$D:$Q,3,)/1000</f>
        <v>274.61169779018712</v>
      </c>
      <c r="D646" s="221">
        <f>VLOOKUP(B646,[2]Indices!$D:$Q,14,)/1000</f>
        <v>129.67177197597073</v>
      </c>
      <c r="E646" s="221">
        <f t="shared" si="40"/>
        <v>129.67177197597073</v>
      </c>
      <c r="F646" s="188" t="str">
        <f t="shared" si="41"/>
        <v/>
      </c>
      <c r="G646" t="str">
        <f t="shared" si="42"/>
        <v/>
      </c>
      <c r="H646" s="188" t="str">
        <f>IF(DAY(B646)=15,IF(MONTH(B646)=1,"E",IF(MONTH(B646)=2,"F",IF(MONTH(B646)=3,"M",IF(MONTH(B646)=4,"A",IF(MONTH(B646)=5,"M",IF(MONTH(B646)=6,"J",IF(MONTH(B646)=7,"J",IF(MONTH(B646)=8,"A",IF(MONTH(B646)=9,"S",IF(MONTH(B646)=10,"O",IF(MONTH(B646)=11,"N",IF(MONTH(B646)=12,"D","")))))))))))),"")</f>
        <v/>
      </c>
      <c r="I646" s="189"/>
    </row>
    <row r="647" spans="1:9">
      <c r="A647" s="187">
        <v>595</v>
      </c>
      <c r="B647" s="222">
        <f>VLOOKUP(DATE(YEAR(Dat_01!B$2)-2,MONTH(Dat_01!B$2),1)+A647,[2]Indices!$D:$D,1,)</f>
        <v>45734</v>
      </c>
      <c r="C647" s="221">
        <f>VLOOKUP(B647,[2]Indices!$D:$Q,3,)/1000</f>
        <v>268.36891911018898</v>
      </c>
      <c r="D647" s="221">
        <f>VLOOKUP(B647,[2]Indices!$D:$Q,14,)/1000</f>
        <v>129.67177197597073</v>
      </c>
      <c r="E647" s="221">
        <f t="shared" si="40"/>
        <v>129.67177197597073</v>
      </c>
      <c r="F647" s="188" t="str">
        <f t="shared" si="41"/>
        <v/>
      </c>
      <c r="G647" t="str">
        <f t="shared" si="42"/>
        <v/>
      </c>
      <c r="H647" s="188" t="str">
        <f t="shared" si="43"/>
        <v/>
      </c>
      <c r="I647" s="189"/>
    </row>
    <row r="648" spans="1:9">
      <c r="A648" s="187">
        <v>596</v>
      </c>
      <c r="B648" s="222">
        <f>VLOOKUP(DATE(YEAR(Dat_01!B$2)-2,MONTH(Dat_01!B$2),1)+A648,[2]Indices!$D:$D,1,)</f>
        <v>45735</v>
      </c>
      <c r="C648" s="221">
        <f>VLOOKUP(B648,[2]Indices!$D:$Q,3,)/1000</f>
        <v>253.39516285485877</v>
      </c>
      <c r="D648" s="221">
        <f>VLOOKUP(B648,[2]Indices!$D:$Q,14,)/1000</f>
        <v>129.67177197597073</v>
      </c>
      <c r="E648" s="221">
        <f t="shared" si="40"/>
        <v>129.67177197597073</v>
      </c>
      <c r="F648" s="188" t="str">
        <f t="shared" si="41"/>
        <v/>
      </c>
      <c r="G648" t="str">
        <f t="shared" si="42"/>
        <v/>
      </c>
      <c r="H648" s="188" t="str">
        <f t="shared" si="43"/>
        <v/>
      </c>
      <c r="I648" s="189"/>
    </row>
    <row r="649" spans="1:9">
      <c r="A649" s="187">
        <v>597</v>
      </c>
      <c r="B649" s="222">
        <f>VLOOKUP(DATE(YEAR(Dat_01!B$2)-2,MONTH(Dat_01!B$2),1)+A649,[2]Indices!$D:$D,1,)</f>
        <v>45736</v>
      </c>
      <c r="C649" s="221">
        <f>VLOOKUP(B649,[2]Indices!$D:$Q,3,)/1000</f>
        <v>244.56696613085688</v>
      </c>
      <c r="D649" s="221">
        <f>VLOOKUP(B649,[2]Indices!$D:$Q,14,)/1000</f>
        <v>129.67177197597073</v>
      </c>
      <c r="E649" s="221">
        <f t="shared" si="40"/>
        <v>129.67177197597073</v>
      </c>
      <c r="F649" s="188" t="str">
        <f t="shared" si="41"/>
        <v/>
      </c>
      <c r="G649" t="str">
        <f t="shared" si="42"/>
        <v/>
      </c>
      <c r="H649" s="188" t="str">
        <f t="shared" si="43"/>
        <v/>
      </c>
      <c r="I649" s="189"/>
    </row>
    <row r="650" spans="1:9">
      <c r="A650" s="187">
        <v>598</v>
      </c>
      <c r="B650" s="222">
        <f>VLOOKUP(DATE(YEAR(Dat_01!B$2)-2,MONTH(Dat_01!B$2),1)+A650,[2]Indices!$D:$D,1,)</f>
        <v>45737</v>
      </c>
      <c r="C650" s="221">
        <f>VLOOKUP(B650,[2]Indices!$D:$Q,3,)/1000</f>
        <v>248.87512723485875</v>
      </c>
      <c r="D650" s="221">
        <f>VLOOKUP(B650,[2]Indices!$D:$Q,14,)/1000</f>
        <v>129.67177197597073</v>
      </c>
      <c r="E650" s="221">
        <f t="shared" si="40"/>
        <v>129.67177197597073</v>
      </c>
      <c r="F650" s="188" t="str">
        <f t="shared" si="41"/>
        <v/>
      </c>
      <c r="G650" t="str">
        <f t="shared" si="42"/>
        <v/>
      </c>
      <c r="H650" s="188" t="str">
        <f t="shared" si="43"/>
        <v/>
      </c>
      <c r="I650" s="189"/>
    </row>
    <row r="651" spans="1:9">
      <c r="A651" s="187">
        <v>599</v>
      </c>
      <c r="B651" s="222">
        <f>VLOOKUP(DATE(YEAR(Dat_01!B$2)-2,MONTH(Dat_01!B$2),1)+A651,[2]Indices!$D:$D,1,)</f>
        <v>45738</v>
      </c>
      <c r="C651" s="221">
        <f>VLOOKUP(B651,[2]Indices!$D:$Q,3,)/1000</f>
        <v>257.39827158285874</v>
      </c>
      <c r="D651" s="221">
        <f>VLOOKUP(B651,[2]Indices!$D:$Q,14,)/1000</f>
        <v>129.67177197597073</v>
      </c>
      <c r="E651" s="221">
        <f t="shared" si="40"/>
        <v>129.67177197597073</v>
      </c>
      <c r="F651" s="188" t="str">
        <f t="shared" si="41"/>
        <v/>
      </c>
      <c r="G651" t="str">
        <f t="shared" si="42"/>
        <v/>
      </c>
      <c r="H651" s="188" t="str">
        <f t="shared" si="43"/>
        <v/>
      </c>
      <c r="I651" s="189"/>
    </row>
    <row r="652" spans="1:9">
      <c r="A652" s="187">
        <v>600</v>
      </c>
      <c r="B652" s="222">
        <f>VLOOKUP(DATE(YEAR(Dat_01!B$2)-2,MONTH(Dat_01!B$2),1)+A652,[2]Indices!$D:$D,1,)</f>
        <v>45739</v>
      </c>
      <c r="C652" s="221">
        <f>VLOOKUP(B652,[2]Indices!$D:$Q,3,)/1000</f>
        <v>264.16365084285877</v>
      </c>
      <c r="D652" s="221">
        <f>VLOOKUP(B652,[2]Indices!$D:$Q,14,)/1000</f>
        <v>129.67177197597073</v>
      </c>
      <c r="E652" s="221">
        <f t="shared" si="40"/>
        <v>129.67177197597073</v>
      </c>
      <c r="F652" s="188" t="str">
        <f t="shared" si="41"/>
        <v/>
      </c>
      <c r="G652" t="str">
        <f t="shared" si="42"/>
        <v/>
      </c>
      <c r="H652" s="188" t="str">
        <f t="shared" si="43"/>
        <v/>
      </c>
      <c r="I652" s="189"/>
    </row>
    <row r="653" spans="1:9">
      <c r="A653" s="187">
        <v>601</v>
      </c>
      <c r="B653" s="222">
        <f>VLOOKUP(DATE(YEAR(Dat_01!B$2)-2,MONTH(Dat_01!B$2),1)+A653,[2]Indices!$D:$D,1,)</f>
        <v>45740</v>
      </c>
      <c r="C653" s="221">
        <f>VLOOKUP(B653,[2]Indices!$D:$Q,3,)/1000</f>
        <v>287.02376599486064</v>
      </c>
      <c r="D653" s="221">
        <f>VLOOKUP(B653,[2]Indices!$D:$Q,14,)/1000</f>
        <v>129.67177197597073</v>
      </c>
      <c r="E653" s="221">
        <f t="shared" si="40"/>
        <v>129.67177197597073</v>
      </c>
      <c r="F653" s="188" t="str">
        <f t="shared" si="41"/>
        <v/>
      </c>
      <c r="G653" t="str">
        <f t="shared" si="42"/>
        <v/>
      </c>
      <c r="H653" s="188" t="str">
        <f t="shared" si="43"/>
        <v/>
      </c>
      <c r="I653" s="189"/>
    </row>
    <row r="654" spans="1:9">
      <c r="A654" s="187">
        <v>602</v>
      </c>
      <c r="B654" s="222">
        <f>VLOOKUP(DATE(YEAR(Dat_01!B$2)-2,MONTH(Dat_01!B$2),1)+A654,[2]Indices!$D:$D,1,)</f>
        <v>45741</v>
      </c>
      <c r="C654" s="221">
        <f>VLOOKUP(B654,[2]Indices!$D:$Q,3,)/1000</f>
        <v>303.68461539086059</v>
      </c>
      <c r="D654" s="221">
        <f>VLOOKUP(B654,[2]Indices!$D:$Q,14,)/1000</f>
        <v>129.67177197597073</v>
      </c>
      <c r="E654" s="221">
        <f t="shared" si="40"/>
        <v>129.67177197597073</v>
      </c>
      <c r="F654" s="188" t="str">
        <f t="shared" si="41"/>
        <v/>
      </c>
      <c r="G654" t="str">
        <f t="shared" si="42"/>
        <v/>
      </c>
      <c r="H654" s="188" t="str">
        <f t="shared" si="43"/>
        <v/>
      </c>
      <c r="I654" s="189"/>
    </row>
    <row r="655" spans="1:9" s="189" customFormat="1">
      <c r="A655" s="187">
        <v>603</v>
      </c>
      <c r="B655" s="222">
        <f>VLOOKUP(DATE(YEAR(Dat_01!B$2)-2,MONTH(Dat_01!B$2),1)+A655,[2]Indices!$D:$D,1,)</f>
        <v>45742</v>
      </c>
      <c r="C655" s="221">
        <f>VLOOKUP(B655,[2]Indices!$D:$Q,3,)/1000</f>
        <v>243.07513922999721</v>
      </c>
      <c r="D655" s="221">
        <f>VLOOKUP(B655,[2]Indices!$D:$Q,14,)/1000</f>
        <v>129.67177197597073</v>
      </c>
      <c r="E655" s="221">
        <f t="shared" si="40"/>
        <v>129.67177197597073</v>
      </c>
      <c r="F655" s="188" t="str">
        <f t="shared" si="41"/>
        <v/>
      </c>
      <c r="G655" t="str">
        <f t="shared" si="42"/>
        <v/>
      </c>
      <c r="H655" s="188" t="str">
        <f t="shared" si="43"/>
        <v/>
      </c>
    </row>
    <row r="656" spans="1:9" s="189" customFormat="1">
      <c r="A656" s="187">
        <v>604</v>
      </c>
      <c r="B656" s="222">
        <f>VLOOKUP(DATE(YEAR(Dat_01!B$2)-2,MONTH(Dat_01!B$2),1)+A656,[2]Indices!$D:$D,1,)</f>
        <v>45743</v>
      </c>
      <c r="C656" s="221">
        <f>VLOOKUP(B656,[2]Indices!$D:$Q,3,)/1000</f>
        <v>244.10366804599909</v>
      </c>
      <c r="D656" s="221">
        <f>VLOOKUP(B656,[2]Indices!$D:$Q,14,)/1000</f>
        <v>129.67177197597073</v>
      </c>
      <c r="E656" s="221">
        <f t="shared" si="40"/>
        <v>129.67177197597073</v>
      </c>
      <c r="F656" s="188" t="str">
        <f t="shared" si="41"/>
        <v/>
      </c>
      <c r="G656" t="str">
        <f t="shared" si="42"/>
        <v/>
      </c>
      <c r="H656" s="188" t="str">
        <f t="shared" si="43"/>
        <v/>
      </c>
    </row>
    <row r="657" spans="1:9" s="189" customFormat="1">
      <c r="A657" s="187">
        <v>605</v>
      </c>
      <c r="B657" s="222">
        <f>VLOOKUP(DATE(YEAR(Dat_01!B$2)-2,MONTH(Dat_01!B$2),1)+A657,[2]Indices!$D:$D,1,)</f>
        <v>45744</v>
      </c>
      <c r="C657" s="221">
        <f>VLOOKUP(B657,[2]Indices!$D:$Q,3,)/1000</f>
        <v>231.19215472199534</v>
      </c>
      <c r="D657" s="221">
        <f>VLOOKUP(B657,[2]Indices!$D:$Q,14,)/1000</f>
        <v>129.67177197597073</v>
      </c>
      <c r="E657" s="221">
        <f t="shared" si="40"/>
        <v>129.67177197597073</v>
      </c>
      <c r="F657" s="188" t="str">
        <f t="shared" si="41"/>
        <v/>
      </c>
      <c r="G657" t="str">
        <f t="shared" si="42"/>
        <v/>
      </c>
      <c r="H657" s="188" t="str">
        <f t="shared" si="43"/>
        <v/>
      </c>
    </row>
    <row r="658" spans="1:9" s="189" customFormat="1">
      <c r="A658" s="187">
        <v>606</v>
      </c>
      <c r="B658" s="222">
        <f>VLOOKUP(DATE(YEAR(Dat_01!B$2)-2,MONTH(Dat_01!B$2),1)+A658,[2]Indices!$D:$D,1,)</f>
        <v>45745</v>
      </c>
      <c r="C658" s="221">
        <f>VLOOKUP(B658,[2]Indices!$D:$Q,3,)/1000</f>
        <v>192.08118007399906</v>
      </c>
      <c r="D658" s="221">
        <f>VLOOKUP(B658,[2]Indices!$D:$Q,14,)/1000</f>
        <v>129.67177197597073</v>
      </c>
      <c r="E658" s="221">
        <f t="shared" si="40"/>
        <v>129.67177197597073</v>
      </c>
      <c r="F658" s="188" t="str">
        <f t="shared" si="41"/>
        <v/>
      </c>
      <c r="G658" t="str">
        <f t="shared" si="42"/>
        <v/>
      </c>
      <c r="H658" s="188" t="str">
        <f t="shared" si="43"/>
        <v/>
      </c>
    </row>
    <row r="659" spans="1:9" s="189" customFormat="1">
      <c r="A659" s="187">
        <v>607</v>
      </c>
      <c r="B659" s="222">
        <f>VLOOKUP(DATE(YEAR(Dat_01!B$2)-2,MONTH(Dat_01!B$2),1)+A659,[2]Indices!$D:$D,1,)</f>
        <v>45746</v>
      </c>
      <c r="C659" s="221">
        <f>VLOOKUP(B659,[2]Indices!$D:$Q,3,)/1000</f>
        <v>163.67780198999907</v>
      </c>
      <c r="D659" s="221">
        <f>VLOOKUP(B659,[2]Indices!$D:$Q,14,)/1000</f>
        <v>129.67177197597073</v>
      </c>
      <c r="E659" s="221">
        <f t="shared" si="40"/>
        <v>129.67177197597073</v>
      </c>
      <c r="F659" s="188" t="str">
        <f t="shared" si="41"/>
        <v/>
      </c>
      <c r="G659" t="str">
        <f t="shared" si="42"/>
        <v/>
      </c>
      <c r="H659" s="188" t="str">
        <f t="shared" si="43"/>
        <v/>
      </c>
    </row>
    <row r="660" spans="1:9" s="189" customFormat="1">
      <c r="A660" s="187">
        <v>608</v>
      </c>
      <c r="B660" s="222">
        <f>VLOOKUP(DATE(YEAR(Dat_01!B$2)-2,MONTH(Dat_01!B$2),1)+A660,[2]Indices!$D:$D,1,)</f>
        <v>45747</v>
      </c>
      <c r="C660" s="221">
        <f>VLOOKUP(B660,[2]Indices!$D:$Q,3,)/1000</f>
        <v>194.65612216599908</v>
      </c>
      <c r="D660" s="221">
        <f>VLOOKUP(B660,[2]Indices!$D:$Q,14,)/1000</f>
        <v>129.67177197597073</v>
      </c>
      <c r="E660" s="221">
        <f t="shared" si="40"/>
        <v>129.67177197597073</v>
      </c>
      <c r="F660" s="188" t="str">
        <f t="shared" si="41"/>
        <v/>
      </c>
      <c r="G660" t="str">
        <f t="shared" si="42"/>
        <v/>
      </c>
      <c r="H660" s="188" t="str">
        <f t="shared" si="43"/>
        <v/>
      </c>
    </row>
    <row r="661" spans="1:9" s="189" customFormat="1">
      <c r="A661" s="187">
        <v>609</v>
      </c>
      <c r="B661" s="222">
        <f>VLOOKUP(DATE(YEAR(Dat_01!B$2)-2,MONTH(Dat_01!B$2),1)+A661,[2]Indices!$D:$D,1,)</f>
        <v>45748</v>
      </c>
      <c r="C661" s="221">
        <f>VLOOKUP(B661,[2]Indices!$D:$Q,3,)/1000</f>
        <v>220.91609711799907</v>
      </c>
      <c r="D661" s="221">
        <f>VLOOKUP(B661,[2]Indices!$D:$Q,14,)/1000</f>
        <v>123.24737037204483</v>
      </c>
      <c r="E661" s="221">
        <f t="shared" si="40"/>
        <v>123.24737037204483</v>
      </c>
      <c r="F661" s="188">
        <f t="shared" si="41"/>
        <v>600</v>
      </c>
      <c r="G661" t="str">
        <f t="shared" si="42"/>
        <v/>
      </c>
      <c r="H661" s="188" t="str">
        <f t="shared" si="43"/>
        <v/>
      </c>
    </row>
    <row r="662" spans="1:9" s="189" customFormat="1">
      <c r="A662" s="187">
        <v>610</v>
      </c>
      <c r="B662" s="222">
        <f>VLOOKUP(DATE(YEAR(Dat_01!B$2)-2,MONTH(Dat_01!B$2),1)+A662,[2]Indices!$D:$D,1,)</f>
        <v>45749</v>
      </c>
      <c r="C662" s="221">
        <f>VLOOKUP(B662,[2]Indices!$D:$Q,3,)/1000</f>
        <v>180.20444293612357</v>
      </c>
      <c r="D662" s="221">
        <f>VLOOKUP(B662,[2]Indices!$D:$Q,14,)/1000</f>
        <v>123.24737037204483</v>
      </c>
      <c r="E662" s="221">
        <f t="shared" si="40"/>
        <v>123.24737037204483</v>
      </c>
      <c r="F662" s="188" t="str">
        <f t="shared" si="41"/>
        <v/>
      </c>
      <c r="G662" t="str">
        <f t="shared" si="42"/>
        <v/>
      </c>
      <c r="H662" s="188" t="str">
        <f t="shared" si="43"/>
        <v/>
      </c>
    </row>
    <row r="663" spans="1:9" s="189" customFormat="1">
      <c r="A663" s="187">
        <v>611</v>
      </c>
      <c r="B663" s="222">
        <f>VLOOKUP(DATE(YEAR(Dat_01!B$2)-2,MONTH(Dat_01!B$2),1)+A663,[2]Indices!$D:$D,1,)</f>
        <v>45750</v>
      </c>
      <c r="C663" s="221">
        <f>VLOOKUP(B663,[2]Indices!$D:$Q,3,)/1000</f>
        <v>180.65194961611985</v>
      </c>
      <c r="D663" s="221">
        <f>VLOOKUP(B663,[2]Indices!$D:$Q,14,)/1000</f>
        <v>123.24737037204483</v>
      </c>
      <c r="E663" s="221">
        <f t="shared" si="40"/>
        <v>123.24737037204483</v>
      </c>
      <c r="F663" s="188" t="str">
        <f t="shared" si="41"/>
        <v/>
      </c>
      <c r="G663" t="str">
        <f t="shared" si="42"/>
        <v/>
      </c>
      <c r="H663" s="188" t="str">
        <f t="shared" si="43"/>
        <v/>
      </c>
    </row>
    <row r="664" spans="1:9" s="189" customFormat="1">
      <c r="A664" s="187">
        <v>612</v>
      </c>
      <c r="B664" s="222">
        <f>VLOOKUP(DATE(YEAR(Dat_01!B$2)-2,MONTH(Dat_01!B$2),1)+A664,[2]Indices!$D:$D,1,)</f>
        <v>45751</v>
      </c>
      <c r="C664" s="221">
        <f>VLOOKUP(B664,[2]Indices!$D:$Q,3,)/1000</f>
        <v>167.7407860641236</v>
      </c>
      <c r="D664" s="221">
        <f>VLOOKUP(B664,[2]Indices!$D:$Q,14,)/1000</f>
        <v>123.24737037204483</v>
      </c>
      <c r="E664" s="221">
        <f t="shared" si="40"/>
        <v>123.24737037204483</v>
      </c>
      <c r="F664" s="188" t="str">
        <f t="shared" si="41"/>
        <v/>
      </c>
      <c r="G664" t="str">
        <f t="shared" si="42"/>
        <v/>
      </c>
      <c r="H664" s="188" t="str">
        <f t="shared" si="43"/>
        <v/>
      </c>
    </row>
    <row r="665" spans="1:9" s="189" customFormat="1">
      <c r="A665" s="187">
        <v>613</v>
      </c>
      <c r="B665" s="222">
        <f>VLOOKUP(DATE(YEAR(Dat_01!B$2)-2,MONTH(Dat_01!B$2),1)+A665,[2]Indices!$D:$D,1,)</f>
        <v>45752</v>
      </c>
      <c r="C665" s="221">
        <f>VLOOKUP(B665,[2]Indices!$D:$Q,3,)/1000</f>
        <v>159.5159401401236</v>
      </c>
      <c r="D665" s="221">
        <f>VLOOKUP(B665,[2]Indices!$D:$Q,14,)/1000</f>
        <v>123.24737037204483</v>
      </c>
      <c r="E665" s="221">
        <f t="shared" si="40"/>
        <v>123.24737037204483</v>
      </c>
      <c r="F665" s="188" t="str">
        <f t="shared" si="41"/>
        <v/>
      </c>
      <c r="G665" t="str">
        <f t="shared" si="42"/>
        <v/>
      </c>
      <c r="H665" s="188" t="str">
        <f t="shared" si="43"/>
        <v/>
      </c>
    </row>
    <row r="666" spans="1:9" s="189" customFormat="1">
      <c r="A666" s="187">
        <v>614</v>
      </c>
      <c r="B666" s="222">
        <f>VLOOKUP(DATE(YEAR(Dat_01!B$2)-2,MONTH(Dat_01!B$2),1)+A666,[2]Indices!$D:$D,1,)</f>
        <v>45753</v>
      </c>
      <c r="C666" s="221">
        <f>VLOOKUP(B666,[2]Indices!$D:$Q,3,)/1000</f>
        <v>156.28354039611989</v>
      </c>
      <c r="D666" s="221">
        <f>VLOOKUP(B666,[2]Indices!$D:$Q,14,)/1000</f>
        <v>123.24737037204483</v>
      </c>
      <c r="E666" s="221">
        <f t="shared" si="40"/>
        <v>123.24737037204483</v>
      </c>
      <c r="F666" s="188" t="str">
        <f t="shared" si="41"/>
        <v/>
      </c>
      <c r="G666" t="str">
        <f t="shared" si="42"/>
        <v/>
      </c>
      <c r="H666" s="188" t="str">
        <f t="shared" si="43"/>
        <v/>
      </c>
    </row>
    <row r="667" spans="1:9" s="189" customFormat="1">
      <c r="A667" s="187">
        <v>615</v>
      </c>
      <c r="B667" s="222">
        <f>VLOOKUP(DATE(YEAR(Dat_01!B$2)-2,MONTH(Dat_01!B$2),1)+A667,[2]Indices!$D:$D,1,)</f>
        <v>45754</v>
      </c>
      <c r="C667" s="221">
        <f>VLOOKUP(B667,[2]Indices!$D:$Q,3,)/1000</f>
        <v>182.49534861212356</v>
      </c>
      <c r="D667" s="221">
        <f>VLOOKUP(B667,[2]Indices!$D:$Q,14,)/1000</f>
        <v>123.24737037204483</v>
      </c>
      <c r="E667" s="221">
        <f t="shared" si="40"/>
        <v>123.24737037204483</v>
      </c>
      <c r="F667" s="188" t="str">
        <f t="shared" si="41"/>
        <v/>
      </c>
      <c r="G667" t="str">
        <f t="shared" si="42"/>
        <v/>
      </c>
      <c r="H667" s="188" t="str">
        <f t="shared" si="43"/>
        <v/>
      </c>
    </row>
    <row r="668" spans="1:9" s="189" customFormat="1">
      <c r="A668" s="187">
        <v>616</v>
      </c>
      <c r="B668" s="222">
        <f>VLOOKUP(DATE(YEAR(Dat_01!B$2)-2,MONTH(Dat_01!B$2),1)+A668,[2]Indices!$D:$D,1,)</f>
        <v>45755</v>
      </c>
      <c r="C668" s="221">
        <f>VLOOKUP(B668,[2]Indices!$D:$Q,3,)/1000</f>
        <v>187.70822462812171</v>
      </c>
      <c r="D668" s="221">
        <f>VLOOKUP(B668,[2]Indices!$D:$Q,14,)/1000</f>
        <v>123.24737037204483</v>
      </c>
      <c r="E668" s="221">
        <f t="shared" si="40"/>
        <v>123.24737037204483</v>
      </c>
      <c r="F668" s="188" t="str">
        <f t="shared" si="41"/>
        <v/>
      </c>
      <c r="G668" t="str">
        <f t="shared" si="42"/>
        <v/>
      </c>
      <c r="H668" s="188" t="str">
        <f t="shared" si="43"/>
        <v/>
      </c>
    </row>
    <row r="669" spans="1:9" s="189" customFormat="1">
      <c r="A669" s="187">
        <v>617</v>
      </c>
      <c r="B669" s="222">
        <f>VLOOKUP(DATE(YEAR(Dat_01!B$2)-2,MONTH(Dat_01!B$2),1)+A669,[2]Indices!$D:$D,1,)</f>
        <v>45756</v>
      </c>
      <c r="C669" s="221">
        <f>VLOOKUP(B669,[2]Indices!$D:$Q,3,)/1000</f>
        <v>173.59555560485555</v>
      </c>
      <c r="D669" s="221">
        <f>VLOOKUP(B669,[2]Indices!$D:$Q,14,)/1000</f>
        <v>123.24737037204483</v>
      </c>
      <c r="E669" s="221">
        <f t="shared" si="40"/>
        <v>123.24737037204483</v>
      </c>
      <c r="F669" s="188" t="str">
        <f t="shared" si="41"/>
        <v/>
      </c>
      <c r="G669" t="str">
        <f t="shared" si="42"/>
        <v/>
      </c>
      <c r="H669" s="188" t="str">
        <f t="shared" si="43"/>
        <v/>
      </c>
    </row>
    <row r="670" spans="1:9" s="189" customFormat="1">
      <c r="A670" s="187">
        <v>618</v>
      </c>
      <c r="B670" s="222">
        <f>VLOOKUP(DATE(YEAR(Dat_01!B$2)-2,MONTH(Dat_01!B$2),1)+A670,[2]Indices!$D:$D,1,)</f>
        <v>45757</v>
      </c>
      <c r="C670" s="221">
        <f>VLOOKUP(B670,[2]Indices!$D:$Q,3,)/1000</f>
        <v>155.95361372885742</v>
      </c>
      <c r="D670" s="221">
        <f>VLOOKUP(B670,[2]Indices!$D:$Q,14,)/1000</f>
        <v>123.24737037204483</v>
      </c>
      <c r="E670" s="221">
        <f t="shared" si="40"/>
        <v>123.24737037204483</v>
      </c>
      <c r="F670" s="188" t="str">
        <f t="shared" si="41"/>
        <v/>
      </c>
      <c r="G670" t="str">
        <f t="shared" si="42"/>
        <v/>
      </c>
      <c r="H670" s="188" t="str">
        <f t="shared" si="43"/>
        <v/>
      </c>
    </row>
    <row r="671" spans="1:9">
      <c r="A671" s="187">
        <v>619</v>
      </c>
      <c r="B671" s="222">
        <f>VLOOKUP(DATE(YEAR(Dat_01!B$2)-2,MONTH(Dat_01!B$2),1)+A671,[2]Indices!$D:$D,1,)</f>
        <v>45758</v>
      </c>
      <c r="C671" s="221">
        <f>VLOOKUP(B671,[2]Indices!$D:$Q,3,)/1000</f>
        <v>162.01836914885556</v>
      </c>
      <c r="D671" s="221">
        <f>VLOOKUP(B671,[2]Indices!$D:$Q,14,)/1000</f>
        <v>123.24737037204483</v>
      </c>
      <c r="E671" s="221">
        <f t="shared" si="40"/>
        <v>123.24737037204483</v>
      </c>
      <c r="F671" s="188" t="str">
        <f t="shared" si="41"/>
        <v/>
      </c>
      <c r="G671" t="str">
        <f t="shared" si="42"/>
        <v/>
      </c>
      <c r="H671" s="188" t="str">
        <f t="shared" si="43"/>
        <v/>
      </c>
      <c r="I671" s="189"/>
    </row>
    <row r="672" spans="1:9">
      <c r="A672" s="187">
        <v>620</v>
      </c>
      <c r="B672" s="222">
        <f>VLOOKUP(DATE(YEAR(Dat_01!B$2)-2,MONTH(Dat_01!B$2),1)+A672,[2]Indices!$D:$D,1,)</f>
        <v>45759</v>
      </c>
      <c r="C672" s="221">
        <f>VLOOKUP(B672,[2]Indices!$D:$Q,3,)/1000</f>
        <v>167.19396951285557</v>
      </c>
      <c r="D672" s="221">
        <f>VLOOKUP(B672,[2]Indices!$D:$Q,14,)/1000</f>
        <v>123.24737037204483</v>
      </c>
      <c r="E672" s="221">
        <f t="shared" si="40"/>
        <v>123.24737037204483</v>
      </c>
      <c r="F672" s="188" t="str">
        <f t="shared" si="41"/>
        <v/>
      </c>
      <c r="G672" t="str">
        <f t="shared" si="42"/>
        <v/>
      </c>
      <c r="H672" s="188" t="str">
        <f t="shared" si="43"/>
        <v/>
      </c>
      <c r="I672" s="189"/>
    </row>
    <row r="673" spans="1:9">
      <c r="A673" s="187">
        <v>621</v>
      </c>
      <c r="B673" s="222">
        <f>VLOOKUP(DATE(YEAR(Dat_01!B$2)-2,MONTH(Dat_01!B$2),1)+A673,[2]Indices!$D:$D,1,)</f>
        <v>45760</v>
      </c>
      <c r="C673" s="221">
        <f>VLOOKUP(B673,[2]Indices!$D:$Q,3,)/1000</f>
        <v>150.14649389685371</v>
      </c>
      <c r="D673" s="221">
        <f>VLOOKUP(B673,[2]Indices!$D:$Q,14,)/1000</f>
        <v>123.24737037204483</v>
      </c>
      <c r="E673" s="221">
        <f t="shared" si="40"/>
        <v>123.24737037204483</v>
      </c>
      <c r="F673" s="188" t="str">
        <f t="shared" si="41"/>
        <v/>
      </c>
      <c r="G673" t="str">
        <f t="shared" si="42"/>
        <v/>
      </c>
      <c r="H673" s="188" t="str">
        <f t="shared" si="43"/>
        <v/>
      </c>
      <c r="I673" s="189"/>
    </row>
    <row r="674" spans="1:9">
      <c r="A674" s="187">
        <v>622</v>
      </c>
      <c r="B674" s="222">
        <f>VLOOKUP(DATE(YEAR(Dat_01!B$2)-2,MONTH(Dat_01!B$2),1)+A674,[2]Indices!$D:$D,1,)</f>
        <v>45761</v>
      </c>
      <c r="C674" s="221">
        <f>VLOOKUP(B674,[2]Indices!$D:$Q,3,)/1000</f>
        <v>157.91851472486115</v>
      </c>
      <c r="D674" s="221">
        <f>VLOOKUP(B674,[2]Indices!$D:$Q,14,)/1000</f>
        <v>123.24737037204483</v>
      </c>
      <c r="E674" s="221">
        <f t="shared" si="40"/>
        <v>123.24737037204483</v>
      </c>
      <c r="F674" s="188" t="str">
        <f t="shared" si="41"/>
        <v/>
      </c>
      <c r="G674" t="str">
        <f t="shared" si="42"/>
        <v/>
      </c>
      <c r="H674" s="188" t="str">
        <f>IF(DAY(B674)=15,IF(MONTH(B674)=1,"E",IF(MONTH(B674)=2,"F",IF(MONTH(B674)=3,"M",IF(MONTH(B674)=4,"A",IF(MONTH(B674)=5,"M",IF(MONTH(B674)=6,"J",IF(MONTH(B674)=7,"J",IF(MONTH(B674)=8,"A",IF(MONTH(B674)=9,"S",IF(MONTH(B674)=10,"O",IF(MONTH(B674)=11,"N",IF(MONTH(B674)=12,"D","")))))))))))),"")</f>
        <v/>
      </c>
      <c r="I674" s="189"/>
    </row>
    <row r="675" spans="1:9">
      <c r="A675" s="187">
        <v>623</v>
      </c>
      <c r="B675" s="222">
        <f>VLOOKUP(DATE(YEAR(Dat_01!B$2)-2,MONTH(Dat_01!B$2),1)+A675,[2]Indices!$D:$D,1,)</f>
        <v>45762</v>
      </c>
      <c r="C675" s="221">
        <f>VLOOKUP(B675,[2]Indices!$D:$Q,3,)/1000</f>
        <v>143.22710196885558</v>
      </c>
      <c r="D675" s="221">
        <f>VLOOKUP(B675,[2]Indices!$D:$Q,14,)/1000</f>
        <v>123.24737037204483</v>
      </c>
      <c r="E675" s="221">
        <f t="shared" si="40"/>
        <v>123.24737037204483</v>
      </c>
      <c r="F675" s="188" t="str">
        <f t="shared" si="41"/>
        <v/>
      </c>
      <c r="G675" t="str">
        <f t="shared" si="42"/>
        <v/>
      </c>
      <c r="H675" s="188" t="str">
        <f t="shared" si="43"/>
        <v>A</v>
      </c>
      <c r="I675" s="189">
        <f>IF(DAY(B675)=15,D675,"")</f>
        <v>123.24737037204483</v>
      </c>
    </row>
    <row r="676" spans="1:9">
      <c r="A676" s="187">
        <v>624</v>
      </c>
      <c r="B676" s="222">
        <f>VLOOKUP(DATE(YEAR(Dat_01!B$2)-2,MONTH(Dat_01!B$2),1)+A676,[2]Indices!$D:$D,1,)</f>
        <v>45763</v>
      </c>
      <c r="C676" s="221">
        <f>VLOOKUP(B676,[2]Indices!$D:$Q,3,)/1000</f>
        <v>199.31030269631856</v>
      </c>
      <c r="D676" s="221">
        <f>VLOOKUP(B676,[2]Indices!$D:$Q,14,)/1000</f>
        <v>123.24737037204483</v>
      </c>
      <c r="E676" s="221">
        <f t="shared" si="40"/>
        <v>123.24737037204483</v>
      </c>
      <c r="F676" s="188" t="str">
        <f t="shared" si="41"/>
        <v/>
      </c>
      <c r="G676" t="str">
        <f t="shared" si="42"/>
        <v/>
      </c>
      <c r="H676" s="188" t="str">
        <f>IF(DAY(B676)=15,IF(MONTH(B676)=1,"E",IF(MONTH(B676)=2,"F",IF(MONTH(B676)=3,"M",IF(MONTH(B676)=4,"A",IF(MONTH(B676)=5,"M",IF(MONTH(B676)=6,"J",IF(MONTH(B676)=7,"J",IF(MONTH(B676)=8,"A",IF(MONTH(B676)=9,"S",IF(MONTH(B676)=10,"O",IF(MONTH(B676)=11,"N",IF(MONTH(B676)=12,"D","")))))))))))),"")</f>
        <v/>
      </c>
      <c r="I676" s="189"/>
    </row>
    <row r="677" spans="1:9">
      <c r="A677" s="187">
        <v>625</v>
      </c>
      <c r="B677" s="222">
        <f>VLOOKUP(DATE(YEAR(Dat_01!B$2)-2,MONTH(Dat_01!B$2),1)+A677,[2]Indices!$D:$D,1,)</f>
        <v>45764</v>
      </c>
      <c r="C677" s="221">
        <f>VLOOKUP(B677,[2]Indices!$D:$Q,3,)/1000</f>
        <v>196.35778235632415</v>
      </c>
      <c r="D677" s="221">
        <f>VLOOKUP(B677,[2]Indices!$D:$Q,14,)/1000</f>
        <v>123.24737037204483</v>
      </c>
      <c r="E677" s="221">
        <f t="shared" si="40"/>
        <v>123.24737037204483</v>
      </c>
      <c r="F677" s="188" t="str">
        <f t="shared" si="41"/>
        <v/>
      </c>
      <c r="G677" t="str">
        <f t="shared" si="42"/>
        <v/>
      </c>
      <c r="H677" s="188" t="str">
        <f>IF(DAY(B677)=15,IF(MONTH(B677)=1,"E",IF(MONTH(B677)=2,"F",IF(MONTH(B677)=3,"M",IF(MONTH(B677)=4,"A",IF(MONTH(B677)=5,"M",IF(MONTH(B677)=6,"J",IF(MONTH(B677)=7,"J",IF(MONTH(B677)=8,"A",IF(MONTH(B677)=9,"S",IF(MONTH(B677)=10,"O",IF(MONTH(B677)=11,"N",IF(MONTH(B677)=12,"D","")))))))))))),"")</f>
        <v/>
      </c>
      <c r="I677" s="189"/>
    </row>
    <row r="678" spans="1:9">
      <c r="A678" s="187">
        <v>626</v>
      </c>
      <c r="B678" s="222">
        <f>VLOOKUP(DATE(YEAR(Dat_01!B$2)-2,MONTH(Dat_01!B$2),1)+A678,[2]Indices!$D:$D,1,)</f>
        <v>45765</v>
      </c>
      <c r="C678" s="221">
        <f>VLOOKUP(B678,[2]Indices!$D:$Q,3,)/1000</f>
        <v>192.44321123632042</v>
      </c>
      <c r="D678" s="221">
        <f>VLOOKUP(B678,[2]Indices!$D:$Q,14,)/1000</f>
        <v>123.24737037204483</v>
      </c>
      <c r="E678" s="221">
        <f t="shared" si="40"/>
        <v>123.24737037204483</v>
      </c>
      <c r="F678" s="188" t="str">
        <f t="shared" si="41"/>
        <v/>
      </c>
      <c r="G678" t="str">
        <f t="shared" si="42"/>
        <v/>
      </c>
      <c r="H678" s="188" t="str">
        <f t="shared" si="43"/>
        <v/>
      </c>
      <c r="I678" s="189"/>
    </row>
    <row r="679" spans="1:9">
      <c r="A679" s="187">
        <v>627</v>
      </c>
      <c r="B679" s="222">
        <f>VLOOKUP(DATE(YEAR(Dat_01!B$2)-2,MONTH(Dat_01!B$2),1)+A679,[2]Indices!$D:$D,1,)</f>
        <v>45766</v>
      </c>
      <c r="C679" s="221">
        <f>VLOOKUP(B679,[2]Indices!$D:$Q,3,)/1000</f>
        <v>184.22701234032232</v>
      </c>
      <c r="D679" s="221">
        <f>VLOOKUP(B679,[2]Indices!$D:$Q,14,)/1000</f>
        <v>123.24737037204483</v>
      </c>
      <c r="E679" s="221">
        <f t="shared" si="40"/>
        <v>123.24737037204483</v>
      </c>
      <c r="F679" s="188" t="str">
        <f t="shared" si="41"/>
        <v/>
      </c>
      <c r="G679" t="str">
        <f t="shared" si="42"/>
        <v/>
      </c>
      <c r="H679" s="188" t="str">
        <f t="shared" si="43"/>
        <v/>
      </c>
      <c r="I679" s="189"/>
    </row>
    <row r="680" spans="1:9">
      <c r="A680" s="187">
        <v>628</v>
      </c>
      <c r="B680" s="222">
        <f>VLOOKUP(DATE(YEAR(Dat_01!B$2)-2,MONTH(Dat_01!B$2),1)+A680,[2]Indices!$D:$D,1,)</f>
        <v>45767</v>
      </c>
      <c r="C680" s="221">
        <f>VLOOKUP(B680,[2]Indices!$D:$Q,3,)/1000</f>
        <v>200.55065833632415</v>
      </c>
      <c r="D680" s="221">
        <f>VLOOKUP(B680,[2]Indices!$D:$Q,14,)/1000</f>
        <v>123.24737037204483</v>
      </c>
      <c r="E680" s="221">
        <f t="shared" si="40"/>
        <v>123.24737037204483</v>
      </c>
      <c r="F680" s="188" t="str">
        <f t="shared" si="41"/>
        <v/>
      </c>
      <c r="G680" t="str">
        <f t="shared" si="42"/>
        <v/>
      </c>
      <c r="H680" s="188" t="str">
        <f t="shared" si="43"/>
        <v/>
      </c>
      <c r="I680" s="189"/>
    </row>
    <row r="681" spans="1:9">
      <c r="A681" s="187">
        <v>629</v>
      </c>
      <c r="B681" s="222">
        <f>VLOOKUP(DATE(YEAR(Dat_01!B$2)-2,MONTH(Dat_01!B$2),1)+A681,[2]Indices!$D:$D,1,)</f>
        <v>45768</v>
      </c>
      <c r="C681" s="221">
        <f>VLOOKUP(B681,[2]Indices!$D:$Q,3,)/1000</f>
        <v>230.44826107632042</v>
      </c>
      <c r="D681" s="221">
        <f>VLOOKUP(B681,[2]Indices!$D:$Q,14,)/1000</f>
        <v>123.24737037204483</v>
      </c>
      <c r="E681" s="221">
        <f t="shared" si="40"/>
        <v>123.24737037204483</v>
      </c>
      <c r="F681" s="188" t="str">
        <f t="shared" si="41"/>
        <v/>
      </c>
      <c r="G681" t="str">
        <f t="shared" si="42"/>
        <v/>
      </c>
      <c r="H681" s="188" t="str">
        <f t="shared" si="43"/>
        <v/>
      </c>
      <c r="I681" s="189"/>
    </row>
    <row r="682" spans="1:9">
      <c r="A682" s="187">
        <v>630</v>
      </c>
      <c r="B682" s="222">
        <f>VLOOKUP(DATE(YEAR(Dat_01!B$2)-2,MONTH(Dat_01!B$2),1)+A682,[2]Indices!$D:$D,1,)</f>
        <v>45769</v>
      </c>
      <c r="C682" s="221">
        <f>VLOOKUP(B682,[2]Indices!$D:$Q,3,)/1000</f>
        <v>246.66486100432601</v>
      </c>
      <c r="D682" s="221">
        <f>VLOOKUP(B682,[2]Indices!$D:$Q,14,)/1000</f>
        <v>123.24737037204483</v>
      </c>
      <c r="E682" s="221">
        <f t="shared" si="40"/>
        <v>123.24737037204483</v>
      </c>
      <c r="F682" s="188" t="str">
        <f t="shared" si="41"/>
        <v/>
      </c>
      <c r="G682" t="str">
        <f t="shared" si="42"/>
        <v/>
      </c>
      <c r="H682" s="188" t="str">
        <f t="shared" si="43"/>
        <v/>
      </c>
      <c r="I682" s="189"/>
    </row>
    <row r="683" spans="1:9">
      <c r="A683" s="187">
        <v>631</v>
      </c>
      <c r="B683" s="222">
        <f>VLOOKUP(DATE(YEAR(Dat_01!B$2)-2,MONTH(Dat_01!B$2),1)+A683,[2]Indices!$D:$D,1,)</f>
        <v>45770</v>
      </c>
      <c r="C683" s="221">
        <f>VLOOKUP(B683,[2]Indices!$D:$Q,3,)/1000</f>
        <v>197.83856872807988</v>
      </c>
      <c r="D683" s="221">
        <f>VLOOKUP(B683,[2]Indices!$D:$Q,14,)/1000</f>
        <v>123.24737037204483</v>
      </c>
      <c r="E683" s="221">
        <f t="shared" si="40"/>
        <v>123.24737037204483</v>
      </c>
      <c r="F683" s="188" t="str">
        <f t="shared" si="41"/>
        <v/>
      </c>
      <c r="G683" t="str">
        <f t="shared" si="42"/>
        <v/>
      </c>
      <c r="H683" s="188" t="str">
        <f t="shared" si="43"/>
        <v/>
      </c>
      <c r="I683" s="189"/>
    </row>
    <row r="684" spans="1:9">
      <c r="A684" s="187">
        <v>632</v>
      </c>
      <c r="B684" s="222">
        <f>VLOOKUP(DATE(YEAR(Dat_01!B$2)-2,MONTH(Dat_01!B$2),1)+A684,[2]Indices!$D:$D,1,)</f>
        <v>45771</v>
      </c>
      <c r="C684" s="221">
        <f>VLOOKUP(B684,[2]Indices!$D:$Q,3,)/1000</f>
        <v>180.858270072078</v>
      </c>
      <c r="D684" s="221">
        <f>VLOOKUP(B684,[2]Indices!$D:$Q,14,)/1000</f>
        <v>123.24737037204483</v>
      </c>
      <c r="E684" s="221">
        <f t="shared" si="40"/>
        <v>123.24737037204483</v>
      </c>
      <c r="F684" s="188" t="str">
        <f t="shared" si="41"/>
        <v/>
      </c>
      <c r="G684" t="str">
        <f t="shared" si="42"/>
        <v/>
      </c>
      <c r="H684" s="188" t="str">
        <f t="shared" si="43"/>
        <v/>
      </c>
      <c r="I684" s="189"/>
    </row>
    <row r="685" spans="1:9">
      <c r="A685" s="187">
        <v>633</v>
      </c>
      <c r="B685" s="222">
        <f>VLOOKUP(DATE(YEAR(Dat_01!B$2)-2,MONTH(Dat_01!B$2),1)+A685,[2]Indices!$D:$D,1,)</f>
        <v>45772</v>
      </c>
      <c r="C685" s="221">
        <f>VLOOKUP(B685,[2]Indices!$D:$Q,3,)/1000</f>
        <v>183.52461616008173</v>
      </c>
      <c r="D685" s="221">
        <f>VLOOKUP(B685,[2]Indices!$D:$Q,14,)/1000</f>
        <v>123.24737037204483</v>
      </c>
      <c r="E685" s="221">
        <f t="shared" si="40"/>
        <v>123.24737037204483</v>
      </c>
      <c r="F685" s="188" t="str">
        <f t="shared" si="41"/>
        <v/>
      </c>
      <c r="G685" t="str">
        <f t="shared" si="42"/>
        <v/>
      </c>
      <c r="H685" s="188" t="str">
        <f t="shared" si="43"/>
        <v/>
      </c>
      <c r="I685" s="189"/>
    </row>
    <row r="686" spans="1:9">
      <c r="A686" s="187">
        <v>634</v>
      </c>
      <c r="B686" s="222">
        <f>VLOOKUP(DATE(YEAR(Dat_01!B$2)-2,MONTH(Dat_01!B$2),1)+A686,[2]Indices!$D:$D,1,)</f>
        <v>45773</v>
      </c>
      <c r="C686" s="221">
        <f>VLOOKUP(B686,[2]Indices!$D:$Q,3,)/1000</f>
        <v>149.31526525208361</v>
      </c>
      <c r="D686" s="221">
        <f>VLOOKUP(B686,[2]Indices!$D:$Q,14,)/1000</f>
        <v>123.24737037204483</v>
      </c>
      <c r="E686" s="221">
        <f t="shared" si="40"/>
        <v>123.24737037204483</v>
      </c>
      <c r="F686" s="188" t="str">
        <f t="shared" si="41"/>
        <v/>
      </c>
      <c r="G686" t="str">
        <f t="shared" si="42"/>
        <v/>
      </c>
      <c r="H686" s="188" t="str">
        <f t="shared" si="43"/>
        <v/>
      </c>
      <c r="I686" s="189"/>
    </row>
    <row r="687" spans="1:9" s="189" customFormat="1">
      <c r="A687" s="187">
        <v>635</v>
      </c>
      <c r="B687" s="222">
        <f>VLOOKUP(DATE(YEAR(Dat_01!B$2)-2,MONTH(Dat_01!B$2),1)+A687,[2]Indices!$D:$D,1,)</f>
        <v>45774</v>
      </c>
      <c r="C687" s="221">
        <f>VLOOKUP(B687,[2]Indices!$D:$Q,3,)/1000</f>
        <v>134.77316206808359</v>
      </c>
      <c r="D687" s="221">
        <f>VLOOKUP(B687,[2]Indices!$D:$Q,14,)/1000</f>
        <v>123.24737037204483</v>
      </c>
      <c r="E687" s="221">
        <f t="shared" si="40"/>
        <v>123.24737037204483</v>
      </c>
      <c r="F687" s="188" t="str">
        <f t="shared" si="41"/>
        <v/>
      </c>
      <c r="G687" t="str">
        <f t="shared" si="42"/>
        <v/>
      </c>
      <c r="H687" s="188" t="str">
        <f t="shared" si="43"/>
        <v/>
      </c>
    </row>
    <row r="688" spans="1:9" s="189" customFormat="1">
      <c r="A688" s="187">
        <v>636</v>
      </c>
      <c r="B688" s="222">
        <f>VLOOKUP(DATE(YEAR(Dat_01!B$2)-2,MONTH(Dat_01!B$2),1)+A688,[2]Indices!$D:$D,1,)</f>
        <v>45775</v>
      </c>
      <c r="C688" s="221">
        <f>VLOOKUP(B688,[2]Indices!$D:$Q,3,)/1000</f>
        <v>135.23444620407614</v>
      </c>
      <c r="D688" s="221">
        <f>VLOOKUP(B688,[2]Indices!$D:$Q,14,)/1000</f>
        <v>123.24737037204483</v>
      </c>
      <c r="E688" s="221">
        <f t="shared" si="40"/>
        <v>123.24737037204483</v>
      </c>
      <c r="F688" s="188" t="str">
        <f t="shared" si="41"/>
        <v/>
      </c>
      <c r="G688" t="str">
        <f t="shared" si="42"/>
        <v/>
      </c>
      <c r="H688" s="188" t="str">
        <f t="shared" si="43"/>
        <v/>
      </c>
    </row>
    <row r="689" spans="1:9" s="189" customFormat="1">
      <c r="A689" s="187">
        <v>637</v>
      </c>
      <c r="B689" s="222">
        <f>VLOOKUP(DATE(YEAR(Dat_01!B$2)-2,MONTH(Dat_01!B$2),1)+A689,[2]Indices!$D:$D,1,)</f>
        <v>45776</v>
      </c>
      <c r="C689" s="221">
        <f>VLOOKUP(B689,[2]Indices!$D:$Q,3,)/1000</f>
        <v>199.08417822908359</v>
      </c>
      <c r="D689" s="221">
        <f>VLOOKUP(B689,[2]Indices!$D:$Q,14,)/1000</f>
        <v>123.24737037204483</v>
      </c>
      <c r="E689" s="221">
        <f t="shared" si="40"/>
        <v>123.24737037204483</v>
      </c>
      <c r="F689" s="188" t="str">
        <f t="shared" si="41"/>
        <v/>
      </c>
      <c r="G689" t="str">
        <f t="shared" si="42"/>
        <v/>
      </c>
      <c r="H689" s="188" t="str">
        <f t="shared" si="43"/>
        <v/>
      </c>
    </row>
    <row r="690" spans="1:9" s="189" customFormat="1">
      <c r="A690" s="187">
        <v>638</v>
      </c>
      <c r="B690" s="222">
        <f>VLOOKUP(DATE(YEAR(Dat_01!B$2)-2,MONTH(Dat_01!B$2),1)+A690,[2]Indices!$D:$D,1,)</f>
        <v>45777</v>
      </c>
      <c r="C690" s="221">
        <f>VLOOKUP(B690,[2]Indices!$D:$Q,3,)/1000</f>
        <v>157.86412479189696</v>
      </c>
      <c r="D690" s="221">
        <f>VLOOKUP(B690,[2]Indices!$D:$Q,14,)/1000</f>
        <v>123.24737037204483</v>
      </c>
      <c r="E690" s="221">
        <f t="shared" si="40"/>
        <v>123.24737037204483</v>
      </c>
      <c r="F690" s="188" t="str">
        <f t="shared" si="41"/>
        <v/>
      </c>
      <c r="G690" t="str">
        <f t="shared" si="42"/>
        <v/>
      </c>
      <c r="H690" s="188" t="str">
        <f t="shared" si="43"/>
        <v/>
      </c>
    </row>
    <row r="691" spans="1:9" s="189" customFormat="1">
      <c r="A691" s="187">
        <v>639</v>
      </c>
      <c r="B691" s="222">
        <f>VLOOKUP(DATE(YEAR(Dat_01!B$2)-2,MONTH(Dat_01!B$2),1)+A691,[2]Indices!$D:$D,1,)</f>
        <v>45778</v>
      </c>
      <c r="C691" s="221">
        <f>VLOOKUP(B691,[2]Indices!$D:$Q,3,)/1000</f>
        <v>140.12949234489508</v>
      </c>
      <c r="D691" s="221">
        <f>VLOOKUP(B691,[2]Indices!$D:$Q,14,)/1000</f>
        <v>94.081084096418962</v>
      </c>
      <c r="E691" s="221">
        <f t="shared" si="40"/>
        <v>94.081084096418962</v>
      </c>
      <c r="F691" s="188">
        <f t="shared" si="41"/>
        <v>600</v>
      </c>
      <c r="G691" t="str">
        <f t="shared" si="42"/>
        <v/>
      </c>
      <c r="H691" s="188" t="str">
        <f t="shared" si="43"/>
        <v/>
      </c>
    </row>
    <row r="692" spans="1:9" s="189" customFormat="1">
      <c r="A692" s="187">
        <v>640</v>
      </c>
      <c r="B692" s="222">
        <f>VLOOKUP(DATE(YEAR(Dat_01!B$2)-2,MONTH(Dat_01!B$2),1)+A692,[2]Indices!$D:$D,1,)</f>
        <v>45779</v>
      </c>
      <c r="C692" s="221">
        <f>VLOOKUP(B692,[2]Indices!$D:$Q,3,)/1000</f>
        <v>142.79682454489509</v>
      </c>
      <c r="D692" s="221">
        <f>VLOOKUP(B692,[2]Indices!$D:$Q,14,)/1000</f>
        <v>94.081084096418962</v>
      </c>
      <c r="E692" s="221">
        <f t="shared" ref="E692:E755" si="44">IF(C692&lt;D692,C692,D692)</f>
        <v>94.081084096418962</v>
      </c>
      <c r="F692" s="188" t="str">
        <f t="shared" ref="F692:F755" si="45">IF(DAY(B692)=1,600,"")</f>
        <v/>
      </c>
      <c r="G692" t="str">
        <f t="shared" si="42"/>
        <v/>
      </c>
      <c r="H692" s="188" t="str">
        <f t="shared" si="43"/>
        <v/>
      </c>
    </row>
    <row r="693" spans="1:9" s="189" customFormat="1">
      <c r="A693" s="187">
        <v>641</v>
      </c>
      <c r="B693" s="222">
        <f>VLOOKUP(DATE(YEAR(Dat_01!B$2)-2,MONTH(Dat_01!B$2),1)+A693,[2]Indices!$D:$D,1,)</f>
        <v>45780</v>
      </c>
      <c r="C693" s="221">
        <f>VLOOKUP(B693,[2]Indices!$D:$Q,3,)/1000</f>
        <v>143.09792462089322</v>
      </c>
      <c r="D693" s="221">
        <f>VLOOKUP(B693,[2]Indices!$D:$Q,14,)/1000</f>
        <v>94.081084096418962</v>
      </c>
      <c r="E693" s="221">
        <f t="shared" si="44"/>
        <v>94.081084096418962</v>
      </c>
      <c r="F693" s="188" t="str">
        <f t="shared" si="45"/>
        <v/>
      </c>
      <c r="G693" t="str">
        <f t="shared" si="42"/>
        <v/>
      </c>
      <c r="H693" s="188" t="str">
        <f t="shared" si="43"/>
        <v/>
      </c>
    </row>
    <row r="694" spans="1:9" s="189" customFormat="1">
      <c r="A694" s="187">
        <v>642</v>
      </c>
      <c r="B694" s="222">
        <f>VLOOKUP(DATE(YEAR(Dat_01!B$2)-2,MONTH(Dat_01!B$2),1)+A694,[2]Indices!$D:$D,1,)</f>
        <v>45781</v>
      </c>
      <c r="C694" s="221">
        <f>VLOOKUP(B694,[2]Indices!$D:$Q,3,)/1000</f>
        <v>135.55519349689322</v>
      </c>
      <c r="D694" s="221">
        <f>VLOOKUP(B694,[2]Indices!$D:$Q,14,)/1000</f>
        <v>94.081084096418962</v>
      </c>
      <c r="E694" s="221">
        <f t="shared" si="44"/>
        <v>94.081084096418962</v>
      </c>
      <c r="F694" s="188" t="str">
        <f t="shared" si="45"/>
        <v/>
      </c>
      <c r="G694" t="str">
        <f t="shared" ref="G694:G757" si="46">IF(MONTH(B694)=1,IF(DAY(B694)=1,YEAR(B694),""),"")</f>
        <v/>
      </c>
      <c r="H694" s="188" t="str">
        <f t="shared" si="43"/>
        <v/>
      </c>
    </row>
    <row r="695" spans="1:9" s="189" customFormat="1">
      <c r="A695" s="187">
        <v>643</v>
      </c>
      <c r="B695" s="222">
        <f>VLOOKUP(DATE(YEAR(Dat_01!B$2)-2,MONTH(Dat_01!B$2),1)+A695,[2]Indices!$D:$D,1,)</f>
        <v>45782</v>
      </c>
      <c r="C695" s="221">
        <f>VLOOKUP(B695,[2]Indices!$D:$Q,3,)/1000</f>
        <v>149.29507635689694</v>
      </c>
      <c r="D695" s="221">
        <f>VLOOKUP(B695,[2]Indices!$D:$Q,14,)/1000</f>
        <v>94.081084096418962</v>
      </c>
      <c r="E695" s="221">
        <f t="shared" si="44"/>
        <v>94.081084096418962</v>
      </c>
      <c r="F695" s="188" t="str">
        <f t="shared" si="45"/>
        <v/>
      </c>
      <c r="G695" t="str">
        <f t="shared" si="46"/>
        <v/>
      </c>
      <c r="H695" s="188" t="str">
        <f t="shared" si="43"/>
        <v/>
      </c>
    </row>
    <row r="696" spans="1:9" s="189" customFormat="1">
      <c r="A696" s="187">
        <v>644</v>
      </c>
      <c r="B696" s="222">
        <f>VLOOKUP(DATE(YEAR(Dat_01!B$2)-2,MONTH(Dat_01!B$2),1)+A696,[2]Indices!$D:$D,1,)</f>
        <v>45783</v>
      </c>
      <c r="C696" s="221">
        <f>VLOOKUP(B696,[2]Indices!$D:$Q,3,)/1000</f>
        <v>157.60283116089511</v>
      </c>
      <c r="D696" s="221">
        <f>VLOOKUP(B696,[2]Indices!$D:$Q,14,)/1000</f>
        <v>94.081084096418962</v>
      </c>
      <c r="E696" s="221">
        <f t="shared" si="44"/>
        <v>94.081084096418962</v>
      </c>
      <c r="F696" s="188" t="str">
        <f t="shared" si="45"/>
        <v/>
      </c>
      <c r="G696" t="str">
        <f t="shared" si="46"/>
        <v/>
      </c>
      <c r="H696" s="188" t="str">
        <f t="shared" si="43"/>
        <v/>
      </c>
    </row>
    <row r="697" spans="1:9" s="189" customFormat="1">
      <c r="A697" s="187">
        <v>645</v>
      </c>
      <c r="B697" s="222">
        <f>VLOOKUP(DATE(YEAR(Dat_01!B$2)-2,MONTH(Dat_01!B$2),1)+A697,[2]Indices!$D:$D,1,)</f>
        <v>45784</v>
      </c>
      <c r="C697" s="221">
        <f>VLOOKUP(B697,[2]Indices!$D:$Q,3,)/1000</f>
        <v>154.75608242813192</v>
      </c>
      <c r="D697" s="221">
        <f>VLOOKUP(B697,[2]Indices!$D:$Q,14,)/1000</f>
        <v>94.081084096418962</v>
      </c>
      <c r="E697" s="221">
        <f t="shared" si="44"/>
        <v>94.081084096418962</v>
      </c>
      <c r="F697" s="188" t="str">
        <f t="shared" si="45"/>
        <v/>
      </c>
      <c r="G697" t="str">
        <f t="shared" si="46"/>
        <v/>
      </c>
      <c r="H697" s="188" t="str">
        <f t="shared" si="43"/>
        <v/>
      </c>
    </row>
    <row r="698" spans="1:9" s="189" customFormat="1">
      <c r="A698" s="187">
        <v>646</v>
      </c>
      <c r="B698" s="222">
        <f>VLOOKUP(DATE(YEAR(Dat_01!B$2)-2,MONTH(Dat_01!B$2),1)+A698,[2]Indices!$D:$D,1,)</f>
        <v>45785</v>
      </c>
      <c r="C698" s="221">
        <f>VLOOKUP(B698,[2]Indices!$D:$Q,3,)/1000</f>
        <v>172.86082193213193</v>
      </c>
      <c r="D698" s="221">
        <f>VLOOKUP(B698,[2]Indices!$D:$Q,14,)/1000</f>
        <v>94.081084096418962</v>
      </c>
      <c r="E698" s="221">
        <f t="shared" si="44"/>
        <v>94.081084096418962</v>
      </c>
      <c r="F698" s="188" t="str">
        <f t="shared" si="45"/>
        <v/>
      </c>
      <c r="G698" t="str">
        <f t="shared" si="46"/>
        <v/>
      </c>
      <c r="H698" s="188" t="str">
        <f t="shared" si="43"/>
        <v/>
      </c>
    </row>
    <row r="699" spans="1:9" s="189" customFormat="1">
      <c r="A699" s="187">
        <v>647</v>
      </c>
      <c r="B699" s="222">
        <f>VLOOKUP(DATE(YEAR(Dat_01!B$2)-2,MONTH(Dat_01!B$2),1)+A699,[2]Indices!$D:$D,1,)</f>
        <v>45786</v>
      </c>
      <c r="C699" s="221">
        <f>VLOOKUP(B699,[2]Indices!$D:$Q,3,)/1000</f>
        <v>172.2103047571338</v>
      </c>
      <c r="D699" s="221">
        <f>VLOOKUP(B699,[2]Indices!$D:$Q,14,)/1000</f>
        <v>94.081084096418962</v>
      </c>
      <c r="E699" s="221">
        <f t="shared" si="44"/>
        <v>94.081084096418962</v>
      </c>
      <c r="F699" s="188" t="str">
        <f t="shared" si="45"/>
        <v/>
      </c>
      <c r="G699" t="str">
        <f t="shared" si="46"/>
        <v/>
      </c>
      <c r="H699" s="188" t="str">
        <f t="shared" si="43"/>
        <v/>
      </c>
    </row>
    <row r="700" spans="1:9" s="189" customFormat="1">
      <c r="A700" s="187">
        <v>648</v>
      </c>
      <c r="B700" s="222">
        <f>VLOOKUP(DATE(YEAR(Dat_01!B$2)-2,MONTH(Dat_01!B$2),1)+A700,[2]Indices!$D:$D,1,)</f>
        <v>45787</v>
      </c>
      <c r="C700" s="221">
        <f>VLOOKUP(B700,[2]Indices!$D:$Q,3,)/1000</f>
        <v>137.90163502413006</v>
      </c>
      <c r="D700" s="221">
        <f>VLOOKUP(B700,[2]Indices!$D:$Q,14,)/1000</f>
        <v>94.081084096418962</v>
      </c>
      <c r="E700" s="221">
        <f t="shared" si="44"/>
        <v>94.081084096418962</v>
      </c>
      <c r="F700" s="188" t="str">
        <f t="shared" si="45"/>
        <v/>
      </c>
      <c r="G700" t="str">
        <f t="shared" si="46"/>
        <v/>
      </c>
      <c r="H700" s="188" t="str">
        <f t="shared" si="43"/>
        <v/>
      </c>
    </row>
    <row r="701" spans="1:9" s="189" customFormat="1">
      <c r="A701" s="187">
        <v>649</v>
      </c>
      <c r="B701" s="222">
        <f>VLOOKUP(DATE(YEAR(Dat_01!B$2)-2,MONTH(Dat_01!B$2),1)+A701,[2]Indices!$D:$D,1,)</f>
        <v>45788</v>
      </c>
      <c r="C701" s="221">
        <f>VLOOKUP(B701,[2]Indices!$D:$Q,3,)/1000</f>
        <v>125.87049791913192</v>
      </c>
      <c r="D701" s="221">
        <f>VLOOKUP(B701,[2]Indices!$D:$Q,14,)/1000</f>
        <v>94.081084096418962</v>
      </c>
      <c r="E701" s="221">
        <f t="shared" si="44"/>
        <v>94.081084096418962</v>
      </c>
      <c r="F701" s="188" t="str">
        <f t="shared" si="45"/>
        <v/>
      </c>
      <c r="G701" t="str">
        <f t="shared" si="46"/>
        <v/>
      </c>
      <c r="H701" s="188" t="str">
        <f t="shared" si="43"/>
        <v/>
      </c>
    </row>
    <row r="702" spans="1:9" s="189" customFormat="1">
      <c r="A702" s="187">
        <v>650</v>
      </c>
      <c r="B702" s="222">
        <f>VLOOKUP(DATE(YEAR(Dat_01!B$2)-2,MONTH(Dat_01!B$2),1)+A702,[2]Indices!$D:$D,1,)</f>
        <v>45789</v>
      </c>
      <c r="C702" s="221">
        <f>VLOOKUP(B702,[2]Indices!$D:$Q,3,)/1000</f>
        <v>153.65334054513377</v>
      </c>
      <c r="D702" s="221">
        <f>VLOOKUP(B702,[2]Indices!$D:$Q,14,)/1000</f>
        <v>94.081084096418962</v>
      </c>
      <c r="E702" s="221">
        <f t="shared" si="44"/>
        <v>94.081084096418962</v>
      </c>
      <c r="F702" s="188" t="str">
        <f t="shared" si="45"/>
        <v/>
      </c>
      <c r="G702" t="str">
        <f t="shared" si="46"/>
        <v/>
      </c>
      <c r="H702" s="188" t="str">
        <f t="shared" si="43"/>
        <v/>
      </c>
    </row>
    <row r="703" spans="1:9">
      <c r="A703" s="187">
        <v>651</v>
      </c>
      <c r="B703" s="222">
        <f>VLOOKUP(DATE(YEAR(Dat_01!B$2)-2,MONTH(Dat_01!B$2),1)+A703,[2]Indices!$D:$D,1,)</f>
        <v>45790</v>
      </c>
      <c r="C703" s="221">
        <f>VLOOKUP(B703,[2]Indices!$D:$Q,3,)/1000</f>
        <v>153.22896172713376</v>
      </c>
      <c r="D703" s="221">
        <f>VLOOKUP(B703,[2]Indices!$D:$Q,14,)/1000</f>
        <v>94.081084096418962</v>
      </c>
      <c r="E703" s="221">
        <f t="shared" si="44"/>
        <v>94.081084096418962</v>
      </c>
      <c r="F703" s="188" t="str">
        <f t="shared" si="45"/>
        <v/>
      </c>
      <c r="G703" t="str">
        <f t="shared" si="46"/>
        <v/>
      </c>
      <c r="H703" s="188" t="str">
        <f t="shared" si="43"/>
        <v/>
      </c>
      <c r="I703" s="189"/>
    </row>
    <row r="704" spans="1:9">
      <c r="A704" s="187">
        <v>652</v>
      </c>
      <c r="B704" s="222">
        <f>VLOOKUP(DATE(YEAR(Dat_01!B$2)-2,MONTH(Dat_01!B$2),1)+A704,[2]Indices!$D:$D,1,)</f>
        <v>45791</v>
      </c>
      <c r="C704" s="221">
        <f>VLOOKUP(B704,[2]Indices!$D:$Q,3,)/1000</f>
        <v>161.94604865030593</v>
      </c>
      <c r="D704" s="221">
        <f>VLOOKUP(B704,[2]Indices!$D:$Q,14,)/1000</f>
        <v>94.081084096418962</v>
      </c>
      <c r="E704" s="221">
        <f t="shared" si="44"/>
        <v>94.081084096418962</v>
      </c>
      <c r="F704" s="188" t="str">
        <f t="shared" si="45"/>
        <v/>
      </c>
      <c r="G704" t="str">
        <f t="shared" si="46"/>
        <v/>
      </c>
      <c r="H704" s="188" t="str">
        <f t="shared" si="43"/>
        <v/>
      </c>
      <c r="I704" s="189"/>
    </row>
    <row r="705" spans="1:9">
      <c r="A705" s="187">
        <v>653</v>
      </c>
      <c r="B705" s="222">
        <f>VLOOKUP(DATE(YEAR(Dat_01!B$2)-2,MONTH(Dat_01!B$2),1)+A705,[2]Indices!$D:$D,1,)</f>
        <v>45792</v>
      </c>
      <c r="C705" s="221">
        <f>VLOOKUP(B705,[2]Indices!$D:$Q,3,)/1000</f>
        <v>154.06951616230779</v>
      </c>
      <c r="D705" s="221">
        <f>VLOOKUP(B705,[2]Indices!$D:$Q,14,)/1000</f>
        <v>94.081084096418962</v>
      </c>
      <c r="E705" s="221">
        <f t="shared" si="44"/>
        <v>94.081084096418962</v>
      </c>
      <c r="F705" s="188" t="str">
        <f t="shared" si="45"/>
        <v/>
      </c>
      <c r="G705" t="str">
        <f t="shared" si="46"/>
        <v/>
      </c>
      <c r="H705" s="188" t="str">
        <f t="shared" si="43"/>
        <v>M</v>
      </c>
      <c r="I705" s="189">
        <f>IF(DAY(B705)=15,D705,"")</f>
        <v>94.081084096418962</v>
      </c>
    </row>
    <row r="706" spans="1:9">
      <c r="A706" s="187">
        <v>654</v>
      </c>
      <c r="B706" s="222">
        <f>VLOOKUP(DATE(YEAR(Dat_01!B$2)-2,MONTH(Dat_01!B$2),1)+A706,[2]Indices!$D:$D,1,)</f>
        <v>45793</v>
      </c>
      <c r="C706" s="221">
        <f>VLOOKUP(B706,[2]Indices!$D:$Q,3,)/1000</f>
        <v>146.44976514230964</v>
      </c>
      <c r="D706" s="221">
        <f>VLOOKUP(B706,[2]Indices!$D:$Q,14,)/1000</f>
        <v>94.081084096418962</v>
      </c>
      <c r="E706" s="221">
        <f t="shared" si="44"/>
        <v>94.081084096418962</v>
      </c>
      <c r="F706" s="188" t="str">
        <f t="shared" si="45"/>
        <v/>
      </c>
      <c r="G706" t="str">
        <f t="shared" si="46"/>
        <v/>
      </c>
      <c r="H706" s="188" t="str">
        <f t="shared" si="43"/>
        <v/>
      </c>
      <c r="I706" s="189"/>
    </row>
    <row r="707" spans="1:9">
      <c r="A707" s="187">
        <v>655</v>
      </c>
      <c r="B707" s="222">
        <f>VLOOKUP(DATE(YEAR(Dat_01!B$2)-2,MONTH(Dat_01!B$2),1)+A707,[2]Indices!$D:$D,1,)</f>
        <v>45794</v>
      </c>
      <c r="C707" s="221">
        <f>VLOOKUP(B707,[2]Indices!$D:$Q,3,)/1000</f>
        <v>148.80771684230777</v>
      </c>
      <c r="D707" s="221">
        <f>VLOOKUP(B707,[2]Indices!$D:$Q,14,)/1000</f>
        <v>94.081084096418962</v>
      </c>
      <c r="E707" s="221">
        <f t="shared" si="44"/>
        <v>94.081084096418962</v>
      </c>
      <c r="F707" s="188" t="str">
        <f t="shared" si="45"/>
        <v/>
      </c>
      <c r="G707" t="str">
        <f t="shared" si="46"/>
        <v/>
      </c>
      <c r="H707" s="188" t="str">
        <f>IF(DAY(B707)=15,IF(MONTH(B707)=1,"E",IF(MONTH(B707)=2,"F",IF(MONTH(B707)=3,"M",IF(MONTH(B707)=4,"A",IF(MONTH(B707)=5,"M",IF(MONTH(B707)=6,"J",IF(MONTH(B707)=7,"J",IF(MONTH(B707)=8,"A",IF(MONTH(B707)=9,"S",IF(MONTH(B707)=10,"O",IF(MONTH(B707)=11,"N",IF(MONTH(B707)=12,"D","")))))))))))),"")</f>
        <v/>
      </c>
      <c r="I707" s="189"/>
    </row>
    <row r="708" spans="1:9">
      <c r="A708" s="187">
        <v>656</v>
      </c>
      <c r="B708" s="222">
        <f>VLOOKUP(DATE(YEAR(Dat_01!B$2)-2,MONTH(Dat_01!B$2),1)+A708,[2]Indices!$D:$D,1,)</f>
        <v>45795</v>
      </c>
      <c r="C708" s="221">
        <f>VLOOKUP(B708,[2]Indices!$D:$Q,3,)/1000</f>
        <v>134.18698635830592</v>
      </c>
      <c r="D708" s="221">
        <f>VLOOKUP(B708,[2]Indices!$D:$Q,14,)/1000</f>
        <v>94.081084096418962</v>
      </c>
      <c r="E708" s="221">
        <f t="shared" si="44"/>
        <v>94.081084096418962</v>
      </c>
      <c r="F708" s="188" t="str">
        <f t="shared" si="45"/>
        <v/>
      </c>
      <c r="G708" t="str">
        <f t="shared" si="46"/>
        <v/>
      </c>
      <c r="H708" s="188" t="str">
        <f t="shared" ref="H708:H770" si="47">IF(DAY(B708)=15,IF(MONTH(B708)=1,"E",IF(MONTH(B708)=2,"F",IF(MONTH(B708)=3,"M",IF(MONTH(B708)=4,"A",IF(MONTH(B708)=5,"M",IF(MONTH(B708)=6,"J",IF(MONTH(B708)=7,"J",IF(MONTH(B708)=8,"A",IF(MONTH(B708)=9,"S",IF(MONTH(B708)=10,"O",IF(MONTH(B708)=11,"N",IF(MONTH(B708)=12,"D","")))))))))))),"")</f>
        <v/>
      </c>
      <c r="I708" s="189"/>
    </row>
    <row r="709" spans="1:9">
      <c r="A709" s="187">
        <v>657</v>
      </c>
      <c r="B709" s="222">
        <f>VLOOKUP(DATE(YEAR(Dat_01!B$2)-2,MONTH(Dat_01!B$2),1)+A709,[2]Indices!$D:$D,1,)</f>
        <v>45796</v>
      </c>
      <c r="C709" s="221">
        <f>VLOOKUP(B709,[2]Indices!$D:$Q,3,)/1000</f>
        <v>140.97652798630779</v>
      </c>
      <c r="D709" s="221">
        <f>VLOOKUP(B709,[2]Indices!$D:$Q,14,)/1000</f>
        <v>94.081084096418962</v>
      </c>
      <c r="E709" s="221">
        <f t="shared" si="44"/>
        <v>94.081084096418962</v>
      </c>
      <c r="F709" s="188" t="str">
        <f t="shared" si="45"/>
        <v/>
      </c>
      <c r="G709" t="str">
        <f t="shared" si="46"/>
        <v/>
      </c>
      <c r="H709" s="188" t="str">
        <f t="shared" si="47"/>
        <v/>
      </c>
      <c r="I709" s="189"/>
    </row>
    <row r="710" spans="1:9">
      <c r="A710" s="187">
        <v>658</v>
      </c>
      <c r="B710" s="222">
        <f>VLOOKUP(DATE(YEAR(Dat_01!B$2)-2,MONTH(Dat_01!B$2),1)+A710,[2]Indices!$D:$D,1,)</f>
        <v>45797</v>
      </c>
      <c r="C710" s="221">
        <f>VLOOKUP(B710,[2]Indices!$D:$Q,3,)/1000</f>
        <v>136.81608433430964</v>
      </c>
      <c r="D710" s="221">
        <f>VLOOKUP(B710,[2]Indices!$D:$Q,14,)/1000</f>
        <v>94.081084096418962</v>
      </c>
      <c r="E710" s="221">
        <f t="shared" si="44"/>
        <v>94.081084096418962</v>
      </c>
      <c r="F710" s="188" t="str">
        <f t="shared" si="45"/>
        <v/>
      </c>
      <c r="G710" t="str">
        <f t="shared" si="46"/>
        <v/>
      </c>
      <c r="H710" s="188" t="str">
        <f t="shared" si="47"/>
        <v/>
      </c>
      <c r="I710" s="189"/>
    </row>
    <row r="711" spans="1:9">
      <c r="A711" s="187">
        <v>659</v>
      </c>
      <c r="B711" s="222">
        <f>VLOOKUP(DATE(YEAR(Dat_01!B$2)-2,MONTH(Dat_01!B$2),1)+A711,[2]Indices!$D:$D,1,)</f>
        <v>45798</v>
      </c>
      <c r="C711" s="221">
        <f>VLOOKUP(B711,[2]Indices!$D:$Q,3,)/1000</f>
        <v>138.75881396202365</v>
      </c>
      <c r="D711" s="221">
        <f>VLOOKUP(B711,[2]Indices!$D:$Q,14,)/1000</f>
        <v>94.081084096418962</v>
      </c>
      <c r="E711" s="221">
        <f t="shared" si="44"/>
        <v>94.081084096418962</v>
      </c>
      <c r="F711" s="188" t="str">
        <f t="shared" si="45"/>
        <v/>
      </c>
      <c r="G711" t="str">
        <f t="shared" si="46"/>
        <v/>
      </c>
      <c r="H711" s="188" t="str">
        <f t="shared" si="47"/>
        <v/>
      </c>
      <c r="I711" s="189"/>
    </row>
    <row r="712" spans="1:9">
      <c r="A712" s="187">
        <v>660</v>
      </c>
      <c r="B712" s="222">
        <f>VLOOKUP(DATE(YEAR(Dat_01!B$2)-2,MONTH(Dat_01!B$2),1)+A712,[2]Indices!$D:$D,1,)</f>
        <v>45799</v>
      </c>
      <c r="C712" s="221">
        <f>VLOOKUP(B712,[2]Indices!$D:$Q,3,)/1000</f>
        <v>125.05323810602178</v>
      </c>
      <c r="D712" s="221">
        <f>VLOOKUP(B712,[2]Indices!$D:$Q,14,)/1000</f>
        <v>94.081084096418962</v>
      </c>
      <c r="E712" s="221">
        <f t="shared" si="44"/>
        <v>94.081084096418962</v>
      </c>
      <c r="F712" s="188" t="str">
        <f t="shared" si="45"/>
        <v/>
      </c>
      <c r="G712" t="str">
        <f t="shared" si="46"/>
        <v/>
      </c>
      <c r="H712" s="188" t="str">
        <f t="shared" si="47"/>
        <v/>
      </c>
      <c r="I712" s="189"/>
    </row>
    <row r="713" spans="1:9">
      <c r="A713" s="187">
        <v>661</v>
      </c>
      <c r="B713" s="222">
        <f>VLOOKUP(DATE(YEAR(Dat_01!B$2)-2,MONTH(Dat_01!B$2),1)+A713,[2]Indices!$D:$D,1,)</f>
        <v>45800</v>
      </c>
      <c r="C713" s="221">
        <f>VLOOKUP(B713,[2]Indices!$D:$Q,3,)/1000</f>
        <v>115.11808362602363</v>
      </c>
      <c r="D713" s="221">
        <f>VLOOKUP(B713,[2]Indices!$D:$Q,14,)/1000</f>
        <v>94.081084096418962</v>
      </c>
      <c r="E713" s="221">
        <f t="shared" si="44"/>
        <v>94.081084096418962</v>
      </c>
      <c r="F713" s="188" t="str">
        <f t="shared" si="45"/>
        <v/>
      </c>
      <c r="G713" t="str">
        <f t="shared" si="46"/>
        <v/>
      </c>
      <c r="H713" s="188" t="str">
        <f t="shared" si="47"/>
        <v/>
      </c>
      <c r="I713" s="189"/>
    </row>
    <row r="714" spans="1:9">
      <c r="A714" s="187">
        <v>662</v>
      </c>
      <c r="B714" s="222">
        <f>VLOOKUP(DATE(YEAR(Dat_01!B$2)-2,MONTH(Dat_01!B$2),1)+A714,[2]Indices!$D:$D,1,)</f>
        <v>45801</v>
      </c>
      <c r="C714" s="221">
        <f>VLOOKUP(B714,[2]Indices!$D:$Q,3,)/1000</f>
        <v>102.25645997402549</v>
      </c>
      <c r="D714" s="221">
        <f>VLOOKUP(B714,[2]Indices!$D:$Q,14,)/1000</f>
        <v>94.081084096418962</v>
      </c>
      <c r="E714" s="221">
        <f t="shared" si="44"/>
        <v>94.081084096418962</v>
      </c>
      <c r="F714" s="188" t="str">
        <f t="shared" si="45"/>
        <v/>
      </c>
      <c r="G714" t="str">
        <f t="shared" si="46"/>
        <v/>
      </c>
      <c r="H714" s="188" t="str">
        <f t="shared" si="47"/>
        <v/>
      </c>
      <c r="I714" s="189"/>
    </row>
    <row r="715" spans="1:9">
      <c r="A715" s="187">
        <v>663</v>
      </c>
      <c r="B715" s="222">
        <f>VLOOKUP(DATE(YEAR(Dat_01!B$2)-2,MONTH(Dat_01!B$2),1)+A715,[2]Indices!$D:$D,1,)</f>
        <v>45802</v>
      </c>
      <c r="C715" s="221">
        <f>VLOOKUP(B715,[2]Indices!$D:$Q,3,)/1000</f>
        <v>89.735088242023636</v>
      </c>
      <c r="D715" s="221">
        <f>VLOOKUP(B715,[2]Indices!$D:$Q,14,)/1000</f>
        <v>94.081084096418962</v>
      </c>
      <c r="E715" s="221">
        <f t="shared" si="44"/>
        <v>89.735088242023636</v>
      </c>
      <c r="F715" s="188" t="str">
        <f t="shared" si="45"/>
        <v/>
      </c>
      <c r="G715" t="str">
        <f t="shared" si="46"/>
        <v/>
      </c>
      <c r="H715" s="188" t="str">
        <f t="shared" si="47"/>
        <v/>
      </c>
      <c r="I715" s="189"/>
    </row>
    <row r="716" spans="1:9">
      <c r="A716" s="187">
        <v>664</v>
      </c>
      <c r="B716" s="222">
        <f>VLOOKUP(DATE(YEAR(Dat_01!B$2)-2,MONTH(Dat_01!B$2),1)+A716,[2]Indices!$D:$D,1,)</f>
        <v>45803</v>
      </c>
      <c r="C716" s="221">
        <f>VLOOKUP(B716,[2]Indices!$D:$Q,3,)/1000</f>
        <v>113.46330176602363</v>
      </c>
      <c r="D716" s="221">
        <f>VLOOKUP(B716,[2]Indices!$D:$Q,14,)/1000</f>
        <v>94.081084096418962</v>
      </c>
      <c r="E716" s="221">
        <f t="shared" si="44"/>
        <v>94.081084096418962</v>
      </c>
      <c r="F716" s="188" t="str">
        <f t="shared" si="45"/>
        <v/>
      </c>
      <c r="G716" t="str">
        <f t="shared" si="46"/>
        <v/>
      </c>
      <c r="H716" s="188" t="str">
        <f t="shared" si="47"/>
        <v/>
      </c>
      <c r="I716" s="189"/>
    </row>
    <row r="717" spans="1:9">
      <c r="A717" s="187">
        <v>665</v>
      </c>
      <c r="B717" s="222">
        <f>VLOOKUP(DATE(YEAR(Dat_01!B$2)-2,MONTH(Dat_01!B$2),1)+A717,[2]Indices!$D:$D,1,)</f>
        <v>45804</v>
      </c>
      <c r="C717" s="221">
        <f>VLOOKUP(B717,[2]Indices!$D:$Q,3,)/1000</f>
        <v>108.28544203402365</v>
      </c>
      <c r="D717" s="221">
        <f>VLOOKUP(B717,[2]Indices!$D:$Q,14,)/1000</f>
        <v>94.081084096418962</v>
      </c>
      <c r="E717" s="221">
        <f t="shared" si="44"/>
        <v>94.081084096418962</v>
      </c>
      <c r="F717" s="188" t="str">
        <f t="shared" si="45"/>
        <v/>
      </c>
      <c r="G717" t="str">
        <f t="shared" si="46"/>
        <v/>
      </c>
      <c r="H717" s="188" t="str">
        <f t="shared" si="47"/>
        <v/>
      </c>
      <c r="I717" s="189"/>
    </row>
    <row r="718" spans="1:9">
      <c r="A718" s="187">
        <v>666</v>
      </c>
      <c r="B718" s="222">
        <f>VLOOKUP(DATE(YEAR(Dat_01!B$2)-2,MONTH(Dat_01!B$2),1)+A718,[2]Indices!$D:$D,1,)</f>
        <v>45805</v>
      </c>
      <c r="C718" s="221">
        <f>VLOOKUP(B718,[2]Indices!$D:$Q,3,)/1000</f>
        <v>85.334210380966525</v>
      </c>
      <c r="D718" s="221">
        <f>VLOOKUP(B718,[2]Indices!$D:$Q,14,)/1000</f>
        <v>94.081084096418962</v>
      </c>
      <c r="E718" s="221">
        <f t="shared" si="44"/>
        <v>85.334210380966525</v>
      </c>
      <c r="F718" s="188" t="str">
        <f t="shared" si="45"/>
        <v/>
      </c>
      <c r="G718" t="str">
        <f t="shared" si="46"/>
        <v/>
      </c>
      <c r="H718" s="188" t="str">
        <f t="shared" si="47"/>
        <v/>
      </c>
      <c r="I718" s="189"/>
    </row>
    <row r="719" spans="1:9">
      <c r="A719" s="187">
        <v>667</v>
      </c>
      <c r="B719" s="222">
        <f>VLOOKUP(DATE(YEAR(Dat_01!B$2)-2,MONTH(Dat_01!B$2),1)+A719,[2]Indices!$D:$D,1,)</f>
        <v>45806</v>
      </c>
      <c r="C719" s="221">
        <f>VLOOKUP(B719,[2]Indices!$D:$Q,3,)/1000</f>
        <v>82.878699856966534</v>
      </c>
      <c r="D719" s="221">
        <f>VLOOKUP(B719,[2]Indices!$D:$Q,14,)/1000</f>
        <v>94.081084096418962</v>
      </c>
      <c r="E719" s="221">
        <f t="shared" si="44"/>
        <v>82.878699856966534</v>
      </c>
      <c r="F719" s="188" t="str">
        <f t="shared" si="45"/>
        <v/>
      </c>
      <c r="G719" t="str">
        <f t="shared" si="46"/>
        <v/>
      </c>
      <c r="H719" s="188" t="str">
        <f t="shared" si="47"/>
        <v/>
      </c>
      <c r="I719" s="189"/>
    </row>
    <row r="720" spans="1:9">
      <c r="A720" s="187">
        <v>668</v>
      </c>
      <c r="B720" s="222">
        <f>VLOOKUP(DATE(YEAR(Dat_01!B$2)-2,MONTH(Dat_01!B$2),1)+A720,[2]Indices!$D:$D,1,)</f>
        <v>45807</v>
      </c>
      <c r="C720" s="221">
        <f>VLOOKUP(B720,[2]Indices!$D:$Q,3,)/1000</f>
        <v>81.314931692968401</v>
      </c>
      <c r="D720" s="221">
        <f>VLOOKUP(B720,[2]Indices!$D:$Q,14,)/1000</f>
        <v>94.081084096418962</v>
      </c>
      <c r="E720" s="221">
        <f t="shared" si="44"/>
        <v>81.314931692968401</v>
      </c>
      <c r="F720" s="188" t="str">
        <f t="shared" si="45"/>
        <v/>
      </c>
      <c r="G720" t="str">
        <f t="shared" si="46"/>
        <v/>
      </c>
      <c r="H720" s="188" t="str">
        <f t="shared" si="47"/>
        <v/>
      </c>
      <c r="I720" s="189"/>
    </row>
    <row r="721" spans="1:9">
      <c r="A721" s="187">
        <v>669</v>
      </c>
      <c r="B721" s="222">
        <f>VLOOKUP(DATE(YEAR(Dat_01!B$2)-2,MONTH(Dat_01!B$2),1)+A721,[2]Indices!$D:$D,1,)</f>
        <v>45808</v>
      </c>
      <c r="C721" s="221">
        <f>VLOOKUP(B721,[2]Indices!$D:$Q,3,)/1000</f>
        <v>67.374158356966518</v>
      </c>
      <c r="D721" s="221">
        <f>VLOOKUP(B721,[2]Indices!$D:$Q,14,)/1000</f>
        <v>94.081084096418962</v>
      </c>
      <c r="E721" s="221">
        <f t="shared" si="44"/>
        <v>67.374158356966518</v>
      </c>
      <c r="F721" s="188" t="str">
        <f t="shared" si="45"/>
        <v/>
      </c>
      <c r="G721" t="str">
        <f t="shared" si="46"/>
        <v/>
      </c>
      <c r="H721" s="188" t="str">
        <f t="shared" si="47"/>
        <v/>
      </c>
      <c r="I721" s="189"/>
    </row>
    <row r="722" spans="1:9">
      <c r="A722" s="187">
        <v>670</v>
      </c>
      <c r="B722" s="222">
        <f>VLOOKUP(DATE(YEAR(Dat_01!B$2)-2,MONTH(Dat_01!B$2),1)+A722,[2]Indices!$D:$D,1,)</f>
        <v>45809</v>
      </c>
      <c r="C722" s="221">
        <f>VLOOKUP(B722,[2]Indices!$D:$Q,3,)/1000</f>
        <v>58.598271992964669</v>
      </c>
      <c r="D722" s="221">
        <f>VLOOKUP(B722,[2]Indices!$D:$Q,14,)/1000</f>
        <v>61.406867513274626</v>
      </c>
      <c r="E722" s="221">
        <f t="shared" si="44"/>
        <v>58.598271992964669</v>
      </c>
      <c r="F722" s="188">
        <f t="shared" si="45"/>
        <v>600</v>
      </c>
      <c r="G722" t="str">
        <f t="shared" si="46"/>
        <v/>
      </c>
      <c r="H722" s="188" t="str">
        <f t="shared" si="47"/>
        <v/>
      </c>
      <c r="I722" s="189"/>
    </row>
    <row r="723" spans="1:9">
      <c r="A723" s="187">
        <v>671</v>
      </c>
      <c r="B723" s="222">
        <f>VLOOKUP(DATE(YEAR(Dat_01!B$2)-2,MONTH(Dat_01!B$2),1)+A723,[2]Indices!$D:$D,1,)</f>
        <v>45810</v>
      </c>
      <c r="C723" s="221">
        <f>VLOOKUP(B723,[2]Indices!$D:$Q,3,)/1000</f>
        <v>68.619776628966534</v>
      </c>
      <c r="D723" s="221">
        <f>VLOOKUP(B723,[2]Indices!$D:$Q,14,)/1000</f>
        <v>61.406867513274626</v>
      </c>
      <c r="E723" s="221">
        <f t="shared" si="44"/>
        <v>61.406867513274626</v>
      </c>
      <c r="F723" s="188" t="str">
        <f t="shared" si="45"/>
        <v/>
      </c>
      <c r="G723" t="str">
        <f t="shared" si="46"/>
        <v/>
      </c>
      <c r="H723" s="188" t="str">
        <f t="shared" si="47"/>
        <v/>
      </c>
      <c r="I723" s="189"/>
    </row>
    <row r="724" spans="1:9">
      <c r="A724" s="187">
        <v>672</v>
      </c>
      <c r="B724" s="222">
        <f>VLOOKUP(DATE(YEAR(Dat_01!B$2)-2,MONTH(Dat_01!B$2),1)+A724,[2]Indices!$D:$D,1,)</f>
        <v>45811</v>
      </c>
      <c r="C724" s="221">
        <f>VLOOKUP(B724,[2]Indices!$D:$Q,3,)/1000</f>
        <v>77.949065616968397</v>
      </c>
      <c r="D724" s="221">
        <f>VLOOKUP(B724,[2]Indices!$D:$Q,14,)/1000</f>
        <v>61.406867513274626</v>
      </c>
      <c r="E724" s="221">
        <f t="shared" si="44"/>
        <v>61.406867513274626</v>
      </c>
      <c r="F724" s="188" t="str">
        <f t="shared" si="45"/>
        <v/>
      </c>
      <c r="G724" t="str">
        <f t="shared" si="46"/>
        <v/>
      </c>
      <c r="H724" s="188" t="str">
        <f t="shared" si="47"/>
        <v/>
      </c>
      <c r="I724" s="189"/>
    </row>
    <row r="725" spans="1:9">
      <c r="A725" s="187">
        <v>673</v>
      </c>
      <c r="B725" s="222">
        <f>VLOOKUP(DATE(YEAR(Dat_01!B$2)-2,MONTH(Dat_01!B$2),1)+A725,[2]Indices!$D:$D,1,)</f>
        <v>45812</v>
      </c>
      <c r="C725" s="221">
        <f>VLOOKUP(B725,[2]Indices!$D:$Q,3,)/1000</f>
        <v>81.672736388919745</v>
      </c>
      <c r="D725" s="221">
        <f>VLOOKUP(B725,[2]Indices!$D:$Q,14,)/1000</f>
        <v>61.406867513274626</v>
      </c>
      <c r="E725" s="221">
        <f t="shared" si="44"/>
        <v>61.406867513274626</v>
      </c>
      <c r="F725" s="188" t="str">
        <f t="shared" si="45"/>
        <v/>
      </c>
      <c r="G725" t="str">
        <f t="shared" si="46"/>
        <v/>
      </c>
      <c r="H725" s="188" t="str">
        <f t="shared" si="47"/>
        <v/>
      </c>
      <c r="I725" s="189"/>
    </row>
    <row r="726" spans="1:9">
      <c r="A726" s="187">
        <v>674</v>
      </c>
      <c r="B726" s="222">
        <f>VLOOKUP(DATE(YEAR(Dat_01!B$2)-2,MONTH(Dat_01!B$2),1)+A726,[2]Indices!$D:$D,1,)</f>
        <v>45813</v>
      </c>
      <c r="C726" s="221">
        <f>VLOOKUP(B726,[2]Indices!$D:$Q,3,)/1000</f>
        <v>71.523855384919756</v>
      </c>
      <c r="D726" s="221">
        <f>VLOOKUP(B726,[2]Indices!$D:$Q,14,)/1000</f>
        <v>61.406867513274626</v>
      </c>
      <c r="E726" s="221">
        <f t="shared" si="44"/>
        <v>61.406867513274626</v>
      </c>
      <c r="F726" s="188" t="str">
        <f t="shared" si="45"/>
        <v/>
      </c>
      <c r="G726" t="str">
        <f t="shared" si="46"/>
        <v/>
      </c>
      <c r="H726" s="188" t="str">
        <f t="shared" si="47"/>
        <v/>
      </c>
      <c r="I726" s="189"/>
    </row>
    <row r="727" spans="1:9">
      <c r="A727" s="187">
        <v>675</v>
      </c>
      <c r="B727" s="222">
        <f>VLOOKUP(DATE(YEAR(Dat_01!B$2)-2,MONTH(Dat_01!B$2),1)+A727,[2]Indices!$D:$D,1,)</f>
        <v>45814</v>
      </c>
      <c r="C727" s="221">
        <f>VLOOKUP(B727,[2]Indices!$D:$Q,3,)/1000</f>
        <v>77.406571172919755</v>
      </c>
      <c r="D727" s="221">
        <f>VLOOKUP(B727,[2]Indices!$D:$Q,14,)/1000</f>
        <v>61.406867513274626</v>
      </c>
      <c r="E727" s="221">
        <f t="shared" si="44"/>
        <v>61.406867513274626</v>
      </c>
      <c r="F727" s="188" t="str">
        <f t="shared" si="45"/>
        <v/>
      </c>
      <c r="G727" t="str">
        <f t="shared" si="46"/>
        <v/>
      </c>
      <c r="H727" s="188" t="str">
        <f t="shared" si="47"/>
        <v/>
      </c>
      <c r="I727" s="189"/>
    </row>
    <row r="728" spans="1:9">
      <c r="A728" s="187">
        <v>676</v>
      </c>
      <c r="B728" s="222">
        <f>VLOOKUP(DATE(YEAR(Dat_01!B$2)-2,MONTH(Dat_01!B$2),1)+A728,[2]Indices!$D:$D,1,)</f>
        <v>45815</v>
      </c>
      <c r="C728" s="221">
        <f>VLOOKUP(B728,[2]Indices!$D:$Q,3,)/1000</f>
        <v>59.633907156917878</v>
      </c>
      <c r="D728" s="221">
        <f>VLOOKUP(B728,[2]Indices!$D:$Q,14,)/1000</f>
        <v>61.406867513274626</v>
      </c>
      <c r="E728" s="221">
        <f t="shared" si="44"/>
        <v>59.633907156917878</v>
      </c>
      <c r="F728" s="188" t="str">
        <f t="shared" si="45"/>
        <v/>
      </c>
      <c r="G728" t="str">
        <f t="shared" si="46"/>
        <v/>
      </c>
      <c r="H728" s="188" t="str">
        <f t="shared" si="47"/>
        <v/>
      </c>
      <c r="I728" s="189"/>
    </row>
    <row r="729" spans="1:9">
      <c r="A729" s="187">
        <v>677</v>
      </c>
      <c r="B729" s="222">
        <f>VLOOKUP(DATE(YEAR(Dat_01!B$2)-2,MONTH(Dat_01!B$2),1)+A729,[2]Indices!$D:$D,1,)</f>
        <v>45816</v>
      </c>
      <c r="C729" s="221">
        <f>VLOOKUP(B729,[2]Indices!$D:$Q,3,)/1000</f>
        <v>45.355526304921611</v>
      </c>
      <c r="D729" s="221">
        <f>VLOOKUP(B729,[2]Indices!$D:$Q,14,)/1000</f>
        <v>61.406867513274626</v>
      </c>
      <c r="E729" s="221">
        <f t="shared" si="44"/>
        <v>45.355526304921611</v>
      </c>
      <c r="F729" s="188" t="str">
        <f t="shared" si="45"/>
        <v/>
      </c>
      <c r="G729" t="str">
        <f t="shared" si="46"/>
        <v/>
      </c>
      <c r="H729" s="188" t="str">
        <f t="shared" si="47"/>
        <v/>
      </c>
      <c r="I729" s="189"/>
    </row>
    <row r="730" spans="1:9">
      <c r="A730" s="187">
        <v>678</v>
      </c>
      <c r="B730" s="222">
        <f>VLOOKUP(DATE(YEAR(Dat_01!B$2)-2,MONTH(Dat_01!B$2),1)+A730,[2]Indices!$D:$D,1,)</f>
        <v>45817</v>
      </c>
      <c r="C730" s="221">
        <f>VLOOKUP(B730,[2]Indices!$D:$Q,3,)/1000</f>
        <v>71.81890005291973</v>
      </c>
      <c r="D730" s="221">
        <f>VLOOKUP(B730,[2]Indices!$D:$Q,14,)/1000</f>
        <v>61.406867513274626</v>
      </c>
      <c r="E730" s="221">
        <f t="shared" si="44"/>
        <v>61.406867513274626</v>
      </c>
      <c r="F730" s="188" t="str">
        <f t="shared" si="45"/>
        <v/>
      </c>
      <c r="G730" t="str">
        <f t="shared" si="46"/>
        <v/>
      </c>
      <c r="H730" s="188" t="str">
        <f t="shared" si="47"/>
        <v/>
      </c>
      <c r="I730" s="189"/>
    </row>
    <row r="731" spans="1:9">
      <c r="A731" s="187">
        <v>679</v>
      </c>
      <c r="B731" s="222">
        <f>VLOOKUP(DATE(YEAR(Dat_01!B$2)-2,MONTH(Dat_01!B$2),1)+A731,[2]Indices!$D:$D,1,)</f>
        <v>45818</v>
      </c>
      <c r="C731" s="221">
        <f>VLOOKUP(B731,[2]Indices!$D:$Q,3,)/1000</f>
        <v>94.682567192919748</v>
      </c>
      <c r="D731" s="221">
        <f>VLOOKUP(B731,[2]Indices!$D:$Q,14,)/1000</f>
        <v>61.406867513274626</v>
      </c>
      <c r="E731" s="221">
        <f t="shared" si="44"/>
        <v>61.406867513274626</v>
      </c>
      <c r="F731" s="188" t="str">
        <f t="shared" si="45"/>
        <v/>
      </c>
      <c r="G731" t="str">
        <f t="shared" si="46"/>
        <v/>
      </c>
      <c r="H731" s="188" t="str">
        <f t="shared" si="47"/>
        <v/>
      </c>
      <c r="I731" s="189"/>
    </row>
    <row r="732" spans="1:9">
      <c r="A732" s="187">
        <v>680</v>
      </c>
      <c r="B732" s="222">
        <f>VLOOKUP(DATE(YEAR(Dat_01!B$2)-2,MONTH(Dat_01!B$2),1)+A732,[2]Indices!$D:$D,1,)</f>
        <v>45819</v>
      </c>
      <c r="C732" s="221">
        <f>VLOOKUP(B732,[2]Indices!$D:$Q,3,)/1000</f>
        <v>57.259591085395691</v>
      </c>
      <c r="D732" s="221">
        <f>VLOOKUP(B732,[2]Indices!$D:$Q,14,)/1000</f>
        <v>61.406867513274626</v>
      </c>
      <c r="E732" s="221">
        <f t="shared" si="44"/>
        <v>57.259591085395691</v>
      </c>
      <c r="F732" s="188" t="str">
        <f t="shared" si="45"/>
        <v/>
      </c>
      <c r="G732" t="str">
        <f t="shared" si="46"/>
        <v/>
      </c>
      <c r="H732" s="188" t="str">
        <f t="shared" si="47"/>
        <v/>
      </c>
      <c r="I732" s="189"/>
    </row>
    <row r="733" spans="1:9">
      <c r="A733" s="187">
        <v>681</v>
      </c>
      <c r="B733" s="222">
        <f>VLOOKUP(DATE(YEAR(Dat_01!B$2)-2,MONTH(Dat_01!B$2),1)+A733,[2]Indices!$D:$D,1,)</f>
        <v>45820</v>
      </c>
      <c r="C733" s="221">
        <f>VLOOKUP(B733,[2]Indices!$D:$Q,3,)/1000</f>
        <v>55.325938405397551</v>
      </c>
      <c r="D733" s="221">
        <f>VLOOKUP(B733,[2]Indices!$D:$Q,14,)/1000</f>
        <v>61.406867513274626</v>
      </c>
      <c r="E733" s="221">
        <f t="shared" si="44"/>
        <v>55.325938405397551</v>
      </c>
      <c r="F733" s="188" t="str">
        <f t="shared" si="45"/>
        <v/>
      </c>
      <c r="G733" t="str">
        <f t="shared" si="46"/>
        <v/>
      </c>
      <c r="H733" s="188" t="str">
        <f t="shared" si="47"/>
        <v/>
      </c>
      <c r="I733" s="189"/>
    </row>
    <row r="734" spans="1:9">
      <c r="A734" s="187">
        <v>682</v>
      </c>
      <c r="B734" s="222">
        <f>VLOOKUP(DATE(YEAR(Dat_01!B$2)-2,MONTH(Dat_01!B$2),1)+A734,[2]Indices!$D:$D,1,)</f>
        <v>45821</v>
      </c>
      <c r="C734" s="221">
        <f>VLOOKUP(B734,[2]Indices!$D:$Q,3,)/1000</f>
        <v>57.616556809397558</v>
      </c>
      <c r="D734" s="221">
        <f>VLOOKUP(B734,[2]Indices!$D:$Q,14,)/1000</f>
        <v>61.406867513274626</v>
      </c>
      <c r="E734" s="221">
        <f t="shared" si="44"/>
        <v>57.616556809397558</v>
      </c>
      <c r="F734" s="188" t="str">
        <f t="shared" si="45"/>
        <v/>
      </c>
      <c r="G734" t="str">
        <f t="shared" si="46"/>
        <v/>
      </c>
      <c r="H734" s="188" t="str">
        <f t="shared" si="47"/>
        <v/>
      </c>
      <c r="I734" s="189"/>
    </row>
    <row r="735" spans="1:9">
      <c r="A735" s="187">
        <v>683</v>
      </c>
      <c r="B735" s="222">
        <f>VLOOKUP(DATE(YEAR(Dat_01!B$2)-2,MONTH(Dat_01!B$2),1)+A735,[2]Indices!$D:$D,1,)</f>
        <v>45822</v>
      </c>
      <c r="C735" s="221">
        <f>VLOOKUP(B735,[2]Indices!$D:$Q,3,)/1000</f>
        <v>35.94605839339755</v>
      </c>
      <c r="D735" s="221">
        <f>VLOOKUP(B735,[2]Indices!$D:$Q,14,)/1000</f>
        <v>61.406867513274626</v>
      </c>
      <c r="E735" s="221">
        <f t="shared" si="44"/>
        <v>35.94605839339755</v>
      </c>
      <c r="F735" s="188" t="str">
        <f t="shared" si="45"/>
        <v/>
      </c>
      <c r="G735" t="str">
        <f t="shared" si="46"/>
        <v/>
      </c>
      <c r="H735" s="188" t="str">
        <f>IF(DAY(B735)=15,IF(MONTH(B735)=1,"E",IF(MONTH(B735)=2,"F",IF(MONTH(B735)=3,"M",IF(MONTH(B735)=4,"A",IF(MONTH(B735)=5,"M",IF(MONTH(B735)=6,"J",IF(MONTH(B735)=7,"J",IF(MONTH(B735)=8,"A",IF(MONTH(B735)=9,"S",IF(MONTH(B735)=10,"O",IF(MONTH(B735)=11,"N",IF(MONTH(B735)=12,"D","")))))))))))),"")</f>
        <v/>
      </c>
      <c r="I735" s="189"/>
    </row>
    <row r="736" spans="1:9">
      <c r="A736" s="187">
        <v>684</v>
      </c>
      <c r="B736" s="222">
        <f>VLOOKUP(DATE(YEAR(Dat_01!B$2)-2,MONTH(Dat_01!B$2),1)+A736,[2]Indices!$D:$D,1,)</f>
        <v>45823</v>
      </c>
      <c r="C736" s="221">
        <f>VLOOKUP(B736,[2]Indices!$D:$Q,3,)/1000</f>
        <v>27.055958057395692</v>
      </c>
      <c r="D736" s="221">
        <f>VLOOKUP(B736,[2]Indices!$D:$Q,14,)/1000</f>
        <v>61.406867513274626</v>
      </c>
      <c r="E736" s="221">
        <f t="shared" si="44"/>
        <v>27.055958057395692</v>
      </c>
      <c r="F736" s="188" t="str">
        <f t="shared" si="45"/>
        <v/>
      </c>
      <c r="G736" t="str">
        <f t="shared" si="46"/>
        <v/>
      </c>
      <c r="H736" s="188" t="str">
        <f t="shared" si="47"/>
        <v>J</v>
      </c>
      <c r="I736" s="189">
        <f>IF(DAY(B736)=15,D736,"")</f>
        <v>61.406867513274626</v>
      </c>
    </row>
    <row r="737" spans="1:9">
      <c r="A737" s="187">
        <v>685</v>
      </c>
      <c r="B737" s="222">
        <f>VLOOKUP(DATE(YEAR(Dat_01!B$2)-2,MONTH(Dat_01!B$2),1)+A737,[2]Indices!$D:$D,1,)</f>
        <v>45824</v>
      </c>
      <c r="C737" s="221">
        <f>VLOOKUP(B737,[2]Indices!$D:$Q,3,)/1000</f>
        <v>41.623953953399415</v>
      </c>
      <c r="D737" s="221">
        <f>VLOOKUP(B737,[2]Indices!$D:$Q,14,)/1000</f>
        <v>61.406867513274626</v>
      </c>
      <c r="E737" s="221">
        <f t="shared" si="44"/>
        <v>41.623953953399415</v>
      </c>
      <c r="F737" s="188" t="str">
        <f t="shared" si="45"/>
        <v/>
      </c>
      <c r="G737" t="str">
        <f t="shared" si="46"/>
        <v/>
      </c>
      <c r="H737" s="188" t="str">
        <f t="shared" si="47"/>
        <v/>
      </c>
      <c r="I737" s="189"/>
    </row>
    <row r="738" spans="1:9">
      <c r="A738" s="187">
        <v>686</v>
      </c>
      <c r="B738" s="222">
        <f>VLOOKUP(DATE(YEAR(Dat_01!B$2)-2,MONTH(Dat_01!B$2),1)+A738,[2]Indices!$D:$D,1,)</f>
        <v>45825</v>
      </c>
      <c r="C738" s="221">
        <f>VLOOKUP(B738,[2]Indices!$D:$Q,3,)/1000</f>
        <v>66.71431773339755</v>
      </c>
      <c r="D738" s="221">
        <f>VLOOKUP(B738,[2]Indices!$D:$Q,14,)/1000</f>
        <v>61.406867513274626</v>
      </c>
      <c r="E738" s="221">
        <f t="shared" si="44"/>
        <v>61.406867513274626</v>
      </c>
      <c r="F738" s="188" t="str">
        <f t="shared" si="45"/>
        <v/>
      </c>
      <c r="G738" t="str">
        <f t="shared" si="46"/>
        <v/>
      </c>
      <c r="H738" s="188" t="str">
        <f>IF(DAY(B738)=15,IF(MONTH(B738)=1,"E",IF(MONTH(B738)=2,"F",IF(MONTH(B738)=3,"M",IF(MONTH(B738)=4,"A",IF(MONTH(B738)=5,"M",IF(MONTH(B738)=6,"J",IF(MONTH(B738)=7,"J",IF(MONTH(B738)=8,"A",IF(MONTH(B738)=9,"S",IF(MONTH(B738)=10,"O",IF(MONTH(B738)=11,"N",IF(MONTH(B738)=12,"D","")))))))))))),"")</f>
        <v/>
      </c>
      <c r="I738" s="189"/>
    </row>
    <row r="739" spans="1:9">
      <c r="A739" s="187">
        <v>687</v>
      </c>
      <c r="B739" s="222">
        <f>VLOOKUP(DATE(YEAR(Dat_01!B$2)-2,MONTH(Dat_01!B$2),1)+A739,[2]Indices!$D:$D,1,)</f>
        <v>45826</v>
      </c>
      <c r="C739" s="221">
        <f>VLOOKUP(B739,[2]Indices!$D:$Q,3,)/1000</f>
        <v>54.761214226402402</v>
      </c>
      <c r="D739" s="221">
        <f>VLOOKUP(B739,[2]Indices!$D:$Q,14,)/1000</f>
        <v>61.406867513274626</v>
      </c>
      <c r="E739" s="221">
        <f t="shared" si="44"/>
        <v>54.761214226402402</v>
      </c>
      <c r="F739" s="188" t="str">
        <f t="shared" si="45"/>
        <v/>
      </c>
      <c r="G739" t="str">
        <f t="shared" si="46"/>
        <v/>
      </c>
      <c r="H739" s="188" t="str">
        <f t="shared" si="47"/>
        <v/>
      </c>
      <c r="I739" s="189"/>
    </row>
    <row r="740" spans="1:9">
      <c r="A740" s="187">
        <v>688</v>
      </c>
      <c r="B740" s="222">
        <f>VLOOKUP(DATE(YEAR(Dat_01!B$2)-2,MONTH(Dat_01!B$2),1)+A740,[2]Indices!$D:$D,1,)</f>
        <v>45827</v>
      </c>
      <c r="C740" s="221">
        <f>VLOOKUP(B740,[2]Indices!$D:$Q,3,)/1000</f>
        <v>56.422797154402403</v>
      </c>
      <c r="D740" s="221">
        <f>VLOOKUP(B740,[2]Indices!$D:$Q,14,)/1000</f>
        <v>61.406867513274626</v>
      </c>
      <c r="E740" s="221">
        <f t="shared" si="44"/>
        <v>56.422797154402403</v>
      </c>
      <c r="F740" s="188" t="str">
        <f t="shared" si="45"/>
        <v/>
      </c>
      <c r="G740" t="str">
        <f t="shared" si="46"/>
        <v/>
      </c>
      <c r="H740" s="188" t="str">
        <f t="shared" si="47"/>
        <v/>
      </c>
      <c r="I740" s="189"/>
    </row>
    <row r="741" spans="1:9">
      <c r="A741" s="187">
        <v>689</v>
      </c>
      <c r="B741" s="222">
        <f>VLOOKUP(DATE(YEAR(Dat_01!B$2)-2,MONTH(Dat_01!B$2),1)+A741,[2]Indices!$D:$D,1,)</f>
        <v>45828</v>
      </c>
      <c r="C741" s="221">
        <f>VLOOKUP(B741,[2]Indices!$D:$Q,3,)/1000</f>
        <v>50.235002274402405</v>
      </c>
      <c r="D741" s="221">
        <f>VLOOKUP(B741,[2]Indices!$D:$Q,14,)/1000</f>
        <v>61.406867513274626</v>
      </c>
      <c r="E741" s="221">
        <f t="shared" si="44"/>
        <v>50.235002274402405</v>
      </c>
      <c r="F741" s="188" t="str">
        <f t="shared" si="45"/>
        <v/>
      </c>
      <c r="G741" t="str">
        <f t="shared" si="46"/>
        <v/>
      </c>
      <c r="H741" s="188" t="str">
        <f t="shared" si="47"/>
        <v/>
      </c>
      <c r="I741" s="189"/>
    </row>
    <row r="742" spans="1:9">
      <c r="A742" s="187">
        <v>690</v>
      </c>
      <c r="B742" s="222">
        <f>VLOOKUP(DATE(YEAR(Dat_01!B$2)-2,MONTH(Dat_01!B$2),1)+A742,[2]Indices!$D:$D,1,)</f>
        <v>45829</v>
      </c>
      <c r="C742" s="221">
        <f>VLOOKUP(B742,[2]Indices!$D:$Q,3,)/1000</f>
        <v>26.709860526407983</v>
      </c>
      <c r="D742" s="221">
        <f>VLOOKUP(B742,[2]Indices!$D:$Q,14,)/1000</f>
        <v>61.406867513274626</v>
      </c>
      <c r="E742" s="221">
        <f t="shared" si="44"/>
        <v>26.709860526407983</v>
      </c>
      <c r="F742" s="188" t="str">
        <f t="shared" si="45"/>
        <v/>
      </c>
      <c r="G742" t="str">
        <f t="shared" si="46"/>
        <v/>
      </c>
      <c r="H742" s="188" t="str">
        <f t="shared" si="47"/>
        <v/>
      </c>
      <c r="I742" s="189"/>
    </row>
    <row r="743" spans="1:9">
      <c r="A743" s="187">
        <v>691</v>
      </c>
      <c r="B743" s="222">
        <f>VLOOKUP(DATE(YEAR(Dat_01!B$2)-2,MONTH(Dat_01!B$2),1)+A743,[2]Indices!$D:$D,1,)</f>
        <v>45830</v>
      </c>
      <c r="C743" s="221">
        <f>VLOOKUP(B743,[2]Indices!$D:$Q,3,)/1000</f>
        <v>14.960270526402397</v>
      </c>
      <c r="D743" s="221">
        <f>VLOOKUP(B743,[2]Indices!$D:$Q,14,)/1000</f>
        <v>61.406867513274626</v>
      </c>
      <c r="E743" s="221">
        <f t="shared" si="44"/>
        <v>14.960270526402397</v>
      </c>
      <c r="F743" s="188" t="str">
        <f t="shared" si="45"/>
        <v/>
      </c>
      <c r="G743" t="str">
        <f t="shared" si="46"/>
        <v/>
      </c>
      <c r="H743" s="188" t="str">
        <f t="shared" si="47"/>
        <v/>
      </c>
      <c r="I743" s="189"/>
    </row>
    <row r="744" spans="1:9">
      <c r="A744" s="187">
        <v>692</v>
      </c>
      <c r="B744" s="222">
        <f>VLOOKUP(DATE(YEAR(Dat_01!B$2)-2,MONTH(Dat_01!B$2),1)+A744,[2]Indices!$D:$D,1,)</f>
        <v>45831</v>
      </c>
      <c r="C744" s="221">
        <f>VLOOKUP(B744,[2]Indices!$D:$Q,3,)/1000</f>
        <v>32.597704998404254</v>
      </c>
      <c r="D744" s="221">
        <f>VLOOKUP(B744,[2]Indices!$D:$Q,14,)/1000</f>
        <v>61.406867513274626</v>
      </c>
      <c r="E744" s="221">
        <f t="shared" si="44"/>
        <v>32.597704998404254</v>
      </c>
      <c r="F744" s="188" t="str">
        <f t="shared" si="45"/>
        <v/>
      </c>
      <c r="G744" t="str">
        <f t="shared" si="46"/>
        <v/>
      </c>
      <c r="H744" s="188" t="str">
        <f t="shared" si="47"/>
        <v/>
      </c>
      <c r="I744" s="189"/>
    </row>
    <row r="745" spans="1:9">
      <c r="A745" s="187">
        <v>693</v>
      </c>
      <c r="B745" s="222">
        <f>VLOOKUP(DATE(YEAR(Dat_01!B$2)-2,MONTH(Dat_01!B$2),1)+A745,[2]Indices!$D:$D,1,)</f>
        <v>45832</v>
      </c>
      <c r="C745" s="221">
        <f>VLOOKUP(B745,[2]Indices!$D:$Q,3,)/1000</f>
        <v>31.534556734404266</v>
      </c>
      <c r="D745" s="221">
        <f>VLOOKUP(B745,[2]Indices!$D:$Q,14,)/1000</f>
        <v>61.406867513274626</v>
      </c>
      <c r="E745" s="221">
        <f t="shared" si="44"/>
        <v>31.534556734404266</v>
      </c>
      <c r="F745" s="188" t="str">
        <f t="shared" si="45"/>
        <v/>
      </c>
      <c r="G745" t="str">
        <f t="shared" si="46"/>
        <v/>
      </c>
      <c r="H745" s="188" t="str">
        <f t="shared" si="47"/>
        <v/>
      </c>
      <c r="I745" s="189"/>
    </row>
    <row r="746" spans="1:9">
      <c r="A746" s="187">
        <v>694</v>
      </c>
      <c r="B746" s="222">
        <f>VLOOKUP(DATE(YEAR(Dat_01!B$2)-2,MONTH(Dat_01!B$2),1)+A746,[2]Indices!$D:$D,1,)</f>
        <v>45833</v>
      </c>
      <c r="C746" s="221">
        <f>VLOOKUP(B746,[2]Indices!$D:$Q,3,)/1000</f>
        <v>35.72570145258446</v>
      </c>
      <c r="D746" s="221">
        <f>VLOOKUP(B746,[2]Indices!$D:$Q,14,)/1000</f>
        <v>61.406867513274626</v>
      </c>
      <c r="E746" s="221">
        <f t="shared" si="44"/>
        <v>35.72570145258446</v>
      </c>
      <c r="F746" s="188" t="str">
        <f t="shared" si="45"/>
        <v/>
      </c>
      <c r="G746" t="str">
        <f t="shared" si="46"/>
        <v/>
      </c>
      <c r="H746" s="188" t="str">
        <f t="shared" si="47"/>
        <v/>
      </c>
      <c r="I746" s="189"/>
    </row>
    <row r="747" spans="1:9">
      <c r="A747" s="187">
        <v>695</v>
      </c>
      <c r="B747" s="222">
        <f>VLOOKUP(DATE(YEAR(Dat_01!B$2)-2,MONTH(Dat_01!B$2),1)+A747,[2]Indices!$D:$D,1,)</f>
        <v>45834</v>
      </c>
      <c r="C747" s="221">
        <f>VLOOKUP(B747,[2]Indices!$D:$Q,3,)/1000</f>
        <v>33.965078324582585</v>
      </c>
      <c r="D747" s="221">
        <f>VLOOKUP(B747,[2]Indices!$D:$Q,14,)/1000</f>
        <v>61.406867513274626</v>
      </c>
      <c r="E747" s="221">
        <f t="shared" si="44"/>
        <v>33.965078324582585</v>
      </c>
      <c r="F747" s="188" t="str">
        <f t="shared" si="45"/>
        <v/>
      </c>
      <c r="G747" t="str">
        <f t="shared" si="46"/>
        <v/>
      </c>
      <c r="H747" s="188" t="str">
        <f t="shared" si="47"/>
        <v/>
      </c>
      <c r="I747" s="189"/>
    </row>
    <row r="748" spans="1:9">
      <c r="A748" s="187">
        <v>696</v>
      </c>
      <c r="B748" s="222">
        <f>VLOOKUP(DATE(YEAR(Dat_01!B$2)-2,MONTH(Dat_01!B$2),1)+A748,[2]Indices!$D:$D,1,)</f>
        <v>45835</v>
      </c>
      <c r="C748" s="221">
        <f>VLOOKUP(B748,[2]Indices!$D:$Q,3,)/1000</f>
        <v>46.323746096584451</v>
      </c>
      <c r="D748" s="221">
        <f>VLOOKUP(B748,[2]Indices!$D:$Q,14,)/1000</f>
        <v>61.406867513274626</v>
      </c>
      <c r="E748" s="221">
        <f t="shared" si="44"/>
        <v>46.323746096584451</v>
      </c>
      <c r="F748" s="188" t="str">
        <f t="shared" si="45"/>
        <v/>
      </c>
      <c r="G748" t="str">
        <f t="shared" si="46"/>
        <v/>
      </c>
      <c r="H748" s="188" t="str">
        <f t="shared" si="47"/>
        <v/>
      </c>
      <c r="I748" s="189"/>
    </row>
    <row r="749" spans="1:9">
      <c r="A749" s="187">
        <v>697</v>
      </c>
      <c r="B749" s="222">
        <f>VLOOKUP(DATE(YEAR(Dat_01!B$2)-2,MONTH(Dat_01!B$2),1)+A749,[2]Indices!$D:$D,1,)</f>
        <v>45836</v>
      </c>
      <c r="C749" s="221">
        <f>VLOOKUP(B749,[2]Indices!$D:$Q,3,)/1000</f>
        <v>25.447826728584463</v>
      </c>
      <c r="D749" s="221">
        <f>VLOOKUP(B749,[2]Indices!$D:$Q,14,)/1000</f>
        <v>61.406867513274626</v>
      </c>
      <c r="E749" s="221">
        <f t="shared" si="44"/>
        <v>25.447826728584463</v>
      </c>
      <c r="F749" s="188" t="str">
        <f t="shared" si="45"/>
        <v/>
      </c>
      <c r="G749" t="str">
        <f t="shared" si="46"/>
        <v/>
      </c>
      <c r="H749" s="188" t="str">
        <f t="shared" si="47"/>
        <v/>
      </c>
      <c r="I749" s="189"/>
    </row>
    <row r="750" spans="1:9">
      <c r="A750" s="187">
        <v>698</v>
      </c>
      <c r="B750" s="222">
        <f>VLOOKUP(DATE(YEAR(Dat_01!B$2)-2,MONTH(Dat_01!B$2),1)+A750,[2]Indices!$D:$D,1,)</f>
        <v>45837</v>
      </c>
      <c r="C750" s="221">
        <f>VLOOKUP(B750,[2]Indices!$D:$Q,3,)/1000</f>
        <v>20.981961452582588</v>
      </c>
      <c r="D750" s="221">
        <f>VLOOKUP(B750,[2]Indices!$D:$Q,14,)/1000</f>
        <v>61.406867513274626</v>
      </c>
      <c r="E750" s="221">
        <f t="shared" si="44"/>
        <v>20.981961452582588</v>
      </c>
      <c r="F750" s="188" t="str">
        <f t="shared" si="45"/>
        <v/>
      </c>
      <c r="G750" t="str">
        <f t="shared" si="46"/>
        <v/>
      </c>
      <c r="H750" s="188" t="str">
        <f t="shared" si="47"/>
        <v/>
      </c>
      <c r="I750" s="189"/>
    </row>
    <row r="751" spans="1:9">
      <c r="A751" s="187">
        <v>699</v>
      </c>
      <c r="B751" s="222">
        <f>VLOOKUP(DATE(YEAR(Dat_01!B$2)-2,MONTH(Dat_01!B$2),1)+A751,[2]Indices!$D:$D,1,)</f>
        <v>45838</v>
      </c>
      <c r="C751" s="221">
        <f>VLOOKUP(B751,[2]Indices!$D:$Q,3,)/1000</f>
        <v>52.456011008584447</v>
      </c>
      <c r="D751" s="221">
        <f>VLOOKUP(B751,[2]Indices!$D:$Q,14,)/1000</f>
        <v>61.406867513274626</v>
      </c>
      <c r="E751" s="221">
        <f t="shared" si="44"/>
        <v>52.456011008584447</v>
      </c>
      <c r="F751" s="188" t="str">
        <f t="shared" si="45"/>
        <v/>
      </c>
      <c r="G751" t="str">
        <f t="shared" si="46"/>
        <v/>
      </c>
      <c r="H751" s="188" t="str">
        <f t="shared" si="47"/>
        <v/>
      </c>
      <c r="I751" s="189"/>
    </row>
    <row r="752" spans="1:9">
      <c r="A752" s="187">
        <v>700</v>
      </c>
      <c r="B752" s="222">
        <f>VLOOKUP(DATE(YEAR(Dat_01!B$2)-2,MONTH(Dat_01!B$2),1)+A752,[2]Indices!$D:$D,1,)</f>
        <v>45839</v>
      </c>
      <c r="C752" s="221">
        <f>VLOOKUP(B752,[2]Indices!$D:$Q,3,)/1000</f>
        <v>32.060659492584456</v>
      </c>
      <c r="D752" s="221">
        <f>VLOOKUP(B752,[2]Indices!$D:$Q,14,)/1000</f>
        <v>25.377234765527756</v>
      </c>
      <c r="E752" s="221">
        <f t="shared" si="44"/>
        <v>25.377234765527756</v>
      </c>
      <c r="F752" s="188">
        <f t="shared" si="45"/>
        <v>600</v>
      </c>
      <c r="G752" t="str">
        <f t="shared" si="46"/>
        <v/>
      </c>
      <c r="H752" s="188" t="str">
        <f t="shared" si="47"/>
        <v/>
      </c>
      <c r="I752" s="189"/>
    </row>
    <row r="753" spans="1:9">
      <c r="A753" s="187">
        <v>701</v>
      </c>
      <c r="B753" s="222">
        <f>VLOOKUP(DATE(YEAR(Dat_01!B$2)-2,MONTH(Dat_01!B$2),1)+A753,[2]Indices!$D:$D,1,)</f>
        <v>45840</v>
      </c>
      <c r="C753" s="221">
        <f>VLOOKUP(B753,[2]Indices!$D:$Q,3,)/1000</f>
        <v>33.614730920549135</v>
      </c>
      <c r="D753" s="221">
        <f>VLOOKUP(B753,[2]Indices!$D:$Q,14,)/1000</f>
        <v>25.377234765527756</v>
      </c>
      <c r="E753" s="221">
        <f t="shared" si="44"/>
        <v>25.377234765527756</v>
      </c>
      <c r="F753" s="188" t="str">
        <f t="shared" si="45"/>
        <v/>
      </c>
      <c r="G753" t="str">
        <f t="shared" si="46"/>
        <v/>
      </c>
      <c r="H753" s="188" t="str">
        <f t="shared" si="47"/>
        <v/>
      </c>
      <c r="I753" s="189"/>
    </row>
    <row r="754" spans="1:9">
      <c r="A754" s="187">
        <v>702</v>
      </c>
      <c r="B754" s="222">
        <f>VLOOKUP(DATE(YEAR(Dat_01!B$2)-2,MONTH(Dat_01!B$2),1)+A754,[2]Indices!$D:$D,1,)</f>
        <v>45841</v>
      </c>
      <c r="C754" s="221">
        <f>VLOOKUP(B754,[2]Indices!$D:$Q,3,)/1000</f>
        <v>30.485046448547276</v>
      </c>
      <c r="D754" s="221">
        <f>VLOOKUP(B754,[2]Indices!$D:$Q,14,)/1000</f>
        <v>25.377234765527756</v>
      </c>
      <c r="E754" s="221">
        <f t="shared" si="44"/>
        <v>25.377234765527756</v>
      </c>
      <c r="F754" s="188" t="str">
        <f t="shared" si="45"/>
        <v/>
      </c>
      <c r="G754" t="str">
        <f t="shared" si="46"/>
        <v/>
      </c>
      <c r="H754" s="188" t="str">
        <f t="shared" si="47"/>
        <v/>
      </c>
      <c r="I754" s="189"/>
    </row>
    <row r="755" spans="1:9">
      <c r="A755" s="187">
        <v>703</v>
      </c>
      <c r="B755" s="222">
        <f>VLOOKUP(DATE(YEAR(Dat_01!B$2)-2,MONTH(Dat_01!B$2),1)+A755,[2]Indices!$D:$D,1,)</f>
        <v>45842</v>
      </c>
      <c r="C755" s="221">
        <f>VLOOKUP(B755,[2]Indices!$D:$Q,3,)/1000</f>
        <v>27.580826840551001</v>
      </c>
      <c r="D755" s="221">
        <f>VLOOKUP(B755,[2]Indices!$D:$Q,14,)/1000</f>
        <v>25.377234765527756</v>
      </c>
      <c r="E755" s="221">
        <f t="shared" si="44"/>
        <v>25.377234765527756</v>
      </c>
      <c r="F755" s="188" t="str">
        <f t="shared" si="45"/>
        <v/>
      </c>
      <c r="G755" t="str">
        <f t="shared" si="46"/>
        <v/>
      </c>
      <c r="H755" s="188" t="str">
        <f t="shared" si="47"/>
        <v/>
      </c>
      <c r="I755" s="189"/>
    </row>
    <row r="756" spans="1:9">
      <c r="A756" s="187">
        <v>704</v>
      </c>
      <c r="B756" s="222">
        <f>VLOOKUP(DATE(YEAR(Dat_01!B$2)-2,MONTH(Dat_01!B$2),1)+A756,[2]Indices!$D:$D,1,)</f>
        <v>45843</v>
      </c>
      <c r="C756" s="221">
        <f>VLOOKUP(B756,[2]Indices!$D:$Q,3,)/1000</f>
        <v>11.098656220543555</v>
      </c>
      <c r="D756" s="221">
        <f>VLOOKUP(B756,[2]Indices!$D:$Q,14,)/1000</f>
        <v>25.377234765527756</v>
      </c>
      <c r="E756" s="221">
        <f t="shared" ref="E756:E809" si="48">IF(C756&lt;D756,C756,D756)</f>
        <v>11.098656220543555</v>
      </c>
      <c r="F756" s="188" t="str">
        <f t="shared" ref="F756:F810" si="49">IF(DAY(B756)=1,600,"")</f>
        <v/>
      </c>
      <c r="G756" t="str">
        <f t="shared" si="46"/>
        <v/>
      </c>
      <c r="H756" s="188" t="str">
        <f t="shared" si="47"/>
        <v/>
      </c>
      <c r="I756" s="189"/>
    </row>
    <row r="757" spans="1:9">
      <c r="A757" s="187">
        <v>705</v>
      </c>
      <c r="B757" s="222">
        <f>VLOOKUP(DATE(YEAR(Dat_01!B$2)-2,MONTH(Dat_01!B$2),1)+A757,[2]Indices!$D:$D,1,)</f>
        <v>45844</v>
      </c>
      <c r="C757" s="221">
        <f>VLOOKUP(B757,[2]Indices!$D:$Q,3,)/1000</f>
        <v>1.3804881365510009</v>
      </c>
      <c r="D757" s="221">
        <f>VLOOKUP(B757,[2]Indices!$D:$Q,14,)/1000</f>
        <v>25.377234765527756</v>
      </c>
      <c r="E757" s="221">
        <f t="shared" si="48"/>
        <v>1.3804881365510009</v>
      </c>
      <c r="F757" s="188" t="str">
        <f t="shared" si="49"/>
        <v/>
      </c>
      <c r="G757" t="str">
        <f t="shared" si="46"/>
        <v/>
      </c>
      <c r="H757" s="188" t="str">
        <f t="shared" si="47"/>
        <v/>
      </c>
      <c r="I757" s="189"/>
    </row>
    <row r="758" spans="1:9">
      <c r="A758" s="187">
        <v>706</v>
      </c>
      <c r="B758" s="222">
        <f>VLOOKUP(DATE(YEAR(Dat_01!B$2)-2,MONTH(Dat_01!B$2),1)+A758,[2]Indices!$D:$D,1,)</f>
        <v>45845</v>
      </c>
      <c r="C758" s="221">
        <f>VLOOKUP(B758,[2]Indices!$D:$Q,3,)/1000</f>
        <v>1.5454278285491383</v>
      </c>
      <c r="D758" s="221">
        <f>VLOOKUP(B758,[2]Indices!$D:$Q,14,)/1000</f>
        <v>25.377234765527756</v>
      </c>
      <c r="E758" s="221">
        <f t="shared" si="48"/>
        <v>1.5454278285491383</v>
      </c>
      <c r="F758" s="188" t="str">
        <f t="shared" si="49"/>
        <v/>
      </c>
      <c r="G758" t="str">
        <f t="shared" ref="G758:G810" si="50">IF(MONTH(B758)=1,IF(DAY(B758)=1,YEAR(B758),""),"")</f>
        <v/>
      </c>
      <c r="H758" s="188" t="str">
        <f t="shared" si="47"/>
        <v/>
      </c>
      <c r="I758" s="189"/>
    </row>
    <row r="759" spans="1:9">
      <c r="A759" s="187">
        <v>707</v>
      </c>
      <c r="B759" s="222">
        <f>VLOOKUP(DATE(YEAR(Dat_01!B$2)-2,MONTH(Dat_01!B$2),1)+A759,[2]Indices!$D:$D,1,)</f>
        <v>45846</v>
      </c>
      <c r="C759" s="221">
        <f>VLOOKUP(B759,[2]Indices!$D:$Q,3,)/1000</f>
        <v>1.0118280485472788</v>
      </c>
      <c r="D759" s="221">
        <f>VLOOKUP(B759,[2]Indices!$D:$Q,14,)/1000</f>
        <v>25.377234765527756</v>
      </c>
      <c r="E759" s="221">
        <f t="shared" si="48"/>
        <v>1.0118280485472788</v>
      </c>
      <c r="F759" s="188" t="str">
        <f t="shared" si="49"/>
        <v/>
      </c>
      <c r="G759" t="str">
        <f t="shared" si="50"/>
        <v/>
      </c>
      <c r="H759" s="188" t="str">
        <f t="shared" si="47"/>
        <v/>
      </c>
      <c r="I759" s="189"/>
    </row>
    <row r="760" spans="1:9">
      <c r="A760" s="187">
        <v>708</v>
      </c>
      <c r="B760" s="222">
        <f>VLOOKUP(DATE(YEAR(Dat_01!B$2)-2,MONTH(Dat_01!B$2),1)+A760,[2]Indices!$D:$D,1,)</f>
        <v>45847</v>
      </c>
      <c r="C760" s="221">
        <f>VLOOKUP(B760,[2]Indices!$D:$Q,3,)/1000</f>
        <v>14.250646552055375</v>
      </c>
      <c r="D760" s="221">
        <f>VLOOKUP(B760,[2]Indices!$D:$Q,14,)/1000</f>
        <v>25.377234765527756</v>
      </c>
      <c r="E760" s="221">
        <f t="shared" si="48"/>
        <v>14.250646552055375</v>
      </c>
      <c r="F760" s="188" t="str">
        <f t="shared" si="49"/>
        <v/>
      </c>
      <c r="G760" t="str">
        <f t="shared" si="50"/>
        <v/>
      </c>
      <c r="H760" s="188" t="str">
        <f t="shared" si="47"/>
        <v/>
      </c>
      <c r="I760" s="189"/>
    </row>
    <row r="761" spans="1:9">
      <c r="A761" s="187">
        <v>709</v>
      </c>
      <c r="B761" s="222">
        <f>VLOOKUP(DATE(YEAR(Dat_01!B$2)-2,MONTH(Dat_01!B$2),1)+A761,[2]Indices!$D:$D,1,)</f>
        <v>45848</v>
      </c>
      <c r="C761" s="221">
        <f>VLOOKUP(B761,[2]Indices!$D:$Q,3,)/1000</f>
        <v>32.821704648055366</v>
      </c>
      <c r="D761" s="221">
        <f>VLOOKUP(B761,[2]Indices!$D:$Q,14,)/1000</f>
        <v>25.377234765527756</v>
      </c>
      <c r="E761" s="221">
        <f t="shared" si="48"/>
        <v>25.377234765527756</v>
      </c>
      <c r="F761" s="188" t="str">
        <f t="shared" si="49"/>
        <v/>
      </c>
      <c r="G761" t="str">
        <f t="shared" si="50"/>
        <v/>
      </c>
      <c r="H761" s="188" t="str">
        <f t="shared" si="47"/>
        <v/>
      </c>
      <c r="I761" s="189"/>
    </row>
    <row r="762" spans="1:9">
      <c r="A762" s="187">
        <v>710</v>
      </c>
      <c r="B762" s="222">
        <f>VLOOKUP(DATE(YEAR(Dat_01!B$2)-2,MONTH(Dat_01!B$2),1)+A762,[2]Indices!$D:$D,1,)</f>
        <v>45849</v>
      </c>
      <c r="C762" s="221">
        <f>VLOOKUP(B762,[2]Indices!$D:$Q,3,)/1000</f>
        <v>27.025926548053512</v>
      </c>
      <c r="D762" s="221">
        <f>VLOOKUP(B762,[2]Indices!$D:$Q,14,)/1000</f>
        <v>25.377234765527756</v>
      </c>
      <c r="E762" s="221">
        <f t="shared" si="48"/>
        <v>25.377234765527756</v>
      </c>
      <c r="F762" s="188" t="str">
        <f t="shared" si="49"/>
        <v/>
      </c>
      <c r="G762" t="str">
        <f t="shared" si="50"/>
        <v/>
      </c>
      <c r="H762" s="188" t="str">
        <f t="shared" si="47"/>
        <v/>
      </c>
      <c r="I762" s="189"/>
    </row>
    <row r="763" spans="1:9">
      <c r="A763" s="187">
        <v>711</v>
      </c>
      <c r="B763" s="222">
        <f>VLOOKUP(DATE(YEAR(Dat_01!B$2)-2,MONTH(Dat_01!B$2),1)+A763,[2]Indices!$D:$D,1,)</f>
        <v>45850</v>
      </c>
      <c r="C763" s="221">
        <f>VLOOKUP(B763,[2]Indices!$D:$Q,3,)/1000</f>
        <v>18.573618852053507</v>
      </c>
      <c r="D763" s="221">
        <f>VLOOKUP(B763,[2]Indices!$D:$Q,14,)/1000</f>
        <v>25.377234765527756</v>
      </c>
      <c r="E763" s="221">
        <f t="shared" si="48"/>
        <v>18.573618852053507</v>
      </c>
      <c r="F763" s="188" t="str">
        <f t="shared" si="49"/>
        <v/>
      </c>
      <c r="G763" t="str">
        <f t="shared" si="50"/>
        <v/>
      </c>
      <c r="H763" s="188" t="str">
        <f t="shared" si="47"/>
        <v/>
      </c>
      <c r="I763" s="189"/>
    </row>
    <row r="764" spans="1:9">
      <c r="A764" s="187">
        <v>712</v>
      </c>
      <c r="B764" s="222">
        <f>VLOOKUP(DATE(YEAR(Dat_01!B$2)-2,MONTH(Dat_01!B$2),1)+A764,[2]Indices!$D:$D,1,)</f>
        <v>45851</v>
      </c>
      <c r="C764" s="221">
        <f>VLOOKUP(B764,[2]Indices!$D:$Q,3,)/1000</f>
        <v>4.7647492440572314</v>
      </c>
      <c r="D764" s="221">
        <f>VLOOKUP(B764,[2]Indices!$D:$Q,14,)/1000</f>
        <v>25.377234765527756</v>
      </c>
      <c r="E764" s="221">
        <f t="shared" si="48"/>
        <v>4.7647492440572314</v>
      </c>
      <c r="F764" s="188" t="str">
        <f t="shared" si="49"/>
        <v/>
      </c>
      <c r="G764" t="str">
        <f t="shared" si="50"/>
        <v/>
      </c>
      <c r="H764" s="188" t="str">
        <f t="shared" si="47"/>
        <v/>
      </c>
      <c r="I764" s="189"/>
    </row>
    <row r="765" spans="1:9">
      <c r="A765" s="187">
        <v>713</v>
      </c>
      <c r="B765" s="222">
        <f>VLOOKUP(DATE(YEAR(Dat_01!B$2)-2,MONTH(Dat_01!B$2),1)+A765,[2]Indices!$D:$D,1,)</f>
        <v>45852</v>
      </c>
      <c r="C765" s="221">
        <f>VLOOKUP(B765,[2]Indices!$D:$Q,3,)/1000</f>
        <v>14.383819348053505</v>
      </c>
      <c r="D765" s="221">
        <f>VLOOKUP(B765,[2]Indices!$D:$Q,14,)/1000</f>
        <v>25.377234765527756</v>
      </c>
      <c r="E765" s="221">
        <f t="shared" si="48"/>
        <v>14.383819348053505</v>
      </c>
      <c r="F765" s="188" t="str">
        <f t="shared" si="49"/>
        <v/>
      </c>
      <c r="G765" t="str">
        <f t="shared" si="50"/>
        <v/>
      </c>
      <c r="H765" s="188" t="str">
        <f t="shared" si="47"/>
        <v/>
      </c>
      <c r="I765" s="189"/>
    </row>
    <row r="766" spans="1:9">
      <c r="A766" s="187">
        <v>714</v>
      </c>
      <c r="B766" s="222">
        <f>VLOOKUP(DATE(YEAR(Dat_01!B$2)-2,MONTH(Dat_01!B$2),1)+A766,[2]Indices!$D:$D,1,)</f>
        <v>45853</v>
      </c>
      <c r="C766" s="221">
        <f>VLOOKUP(B766,[2]Indices!$D:$Q,3,)/1000</f>
        <v>14.840918868053508</v>
      </c>
      <c r="D766" s="221">
        <f>VLOOKUP(B766,[2]Indices!$D:$Q,14,)/1000</f>
        <v>25.377234765527756</v>
      </c>
      <c r="E766" s="221">
        <f t="shared" si="48"/>
        <v>14.840918868053508</v>
      </c>
      <c r="F766" s="188" t="str">
        <f t="shared" si="49"/>
        <v/>
      </c>
      <c r="G766" t="str">
        <f t="shared" si="50"/>
        <v/>
      </c>
      <c r="H766" s="188" t="str">
        <f>IF(DAY(B766)=15,IF(MONTH(B766)=1,"E",IF(MONTH(B766)=2,"F",IF(MONTH(B766)=3,"M",IF(MONTH(B766)=4,"A",IF(MONTH(B766)=5,"M",IF(MONTH(B766)=6,"J",IF(MONTH(B766)=7,"J",IF(MONTH(B766)=8,"A",IF(MONTH(B766)=9,"S",IF(MONTH(B766)=10,"O",IF(MONTH(B766)=11,"N",IF(MONTH(B766)=12,"D","")))))))))))),"")</f>
        <v>J</v>
      </c>
      <c r="I766" s="189">
        <f>IF(DAY(B766)=15,D766,"")</f>
        <v>25.377234765527756</v>
      </c>
    </row>
    <row r="767" spans="1:9">
      <c r="A767" s="187">
        <v>715</v>
      </c>
      <c r="B767" s="222">
        <f>VLOOKUP(DATE(YEAR(Dat_01!B$2)-2,MONTH(Dat_01!B$2),1)+A767,[2]Indices!$D:$D,1,)</f>
        <v>45854</v>
      </c>
      <c r="C767" s="221">
        <f>VLOOKUP(B767,[2]Indices!$D:$Q,3,)/1000</f>
        <v>20.66964009515906</v>
      </c>
      <c r="D767" s="221">
        <f>VLOOKUP(B767,[2]Indices!$D:$Q,14,)/1000</f>
        <v>25.377234765527756</v>
      </c>
      <c r="E767" s="221">
        <f t="shared" si="48"/>
        <v>20.66964009515906</v>
      </c>
      <c r="F767" s="188" t="str">
        <f t="shared" si="49"/>
        <v/>
      </c>
      <c r="G767" t="str">
        <f t="shared" si="50"/>
        <v/>
      </c>
      <c r="H767" s="188" t="str">
        <f t="shared" si="47"/>
        <v/>
      </c>
      <c r="I767" s="189"/>
    </row>
    <row r="768" spans="1:9">
      <c r="A768" s="187">
        <v>716</v>
      </c>
      <c r="B768" s="222">
        <f>VLOOKUP(DATE(YEAR(Dat_01!B$2)-2,MONTH(Dat_01!B$2),1)+A768,[2]Indices!$D:$D,1,)</f>
        <v>45855</v>
      </c>
      <c r="C768" s="221">
        <f>VLOOKUP(B768,[2]Indices!$D:$Q,3,)/1000</f>
        <v>17.906403759159062</v>
      </c>
      <c r="D768" s="221">
        <f>VLOOKUP(B768,[2]Indices!$D:$Q,14,)/1000</f>
        <v>25.377234765527756</v>
      </c>
      <c r="E768" s="221">
        <f t="shared" si="48"/>
        <v>17.906403759159062</v>
      </c>
      <c r="F768" s="188" t="str">
        <f t="shared" si="49"/>
        <v/>
      </c>
      <c r="G768" t="str">
        <f t="shared" si="50"/>
        <v/>
      </c>
      <c r="H768" s="188" t="str">
        <f t="shared" si="47"/>
        <v/>
      </c>
      <c r="I768" s="189"/>
    </row>
    <row r="769" spans="1:9">
      <c r="A769" s="187">
        <v>717</v>
      </c>
      <c r="B769" s="222">
        <f>VLOOKUP(DATE(YEAR(Dat_01!B$2)-2,MONTH(Dat_01!B$2),1)+A769,[2]Indices!$D:$D,1,)</f>
        <v>45856</v>
      </c>
      <c r="C769" s="221">
        <f>VLOOKUP(B769,[2]Indices!$D:$Q,3,)/1000</f>
        <v>17.513657111160924</v>
      </c>
      <c r="D769" s="221">
        <f>VLOOKUP(B769,[2]Indices!$D:$Q,14,)/1000</f>
        <v>25.377234765527756</v>
      </c>
      <c r="E769" s="221">
        <f t="shared" si="48"/>
        <v>17.513657111160924</v>
      </c>
      <c r="F769" s="188" t="str">
        <f t="shared" si="49"/>
        <v/>
      </c>
      <c r="G769" t="str">
        <f t="shared" si="50"/>
        <v/>
      </c>
      <c r="H769" s="188" t="str">
        <f>IF(DAY(B769)=15,IF(MONTH(B769)=1,"E",IF(MONTH(B769)=2,"F",IF(MONTH(B769)=3,"M",IF(MONTH(B769)=4,"A",IF(MONTH(B769)=5,"M",IF(MONTH(B769)=6,"J",IF(MONTH(B769)=7,"J",IF(MONTH(B769)=8,"A",IF(MONTH(B769)=9,"S",IF(MONTH(B769)=10,"O",IF(MONTH(B769)=11,"N",IF(MONTH(B769)=12,"D","")))))))))))),"")</f>
        <v/>
      </c>
      <c r="I769" s="189"/>
    </row>
    <row r="770" spans="1:9">
      <c r="A770" s="187">
        <v>718</v>
      </c>
      <c r="B770" s="222">
        <f>VLOOKUP(DATE(YEAR(Dat_01!B$2)-2,MONTH(Dat_01!B$2),1)+A770,[2]Indices!$D:$D,1,)</f>
        <v>45857</v>
      </c>
      <c r="C770" s="221">
        <f>VLOOKUP(B770,[2]Indices!$D:$Q,3,)/1000</f>
        <v>8.71834746716093</v>
      </c>
      <c r="D770" s="221">
        <f>VLOOKUP(B770,[2]Indices!$D:$Q,14,)/1000</f>
        <v>25.377234765527756</v>
      </c>
      <c r="E770" s="221">
        <f t="shared" si="48"/>
        <v>8.71834746716093</v>
      </c>
      <c r="F770" s="188" t="str">
        <f t="shared" si="49"/>
        <v/>
      </c>
      <c r="G770" t="str">
        <f t="shared" si="50"/>
        <v/>
      </c>
      <c r="H770" s="188" t="str">
        <f t="shared" si="47"/>
        <v/>
      </c>
      <c r="I770" s="189"/>
    </row>
    <row r="771" spans="1:9">
      <c r="A771" s="187">
        <v>719</v>
      </c>
      <c r="B771" s="222">
        <f>VLOOKUP(DATE(YEAR(Dat_01!B$2)-2,MONTH(Dat_01!B$2),1)+A771,[2]Indices!$D:$D,1,)</f>
        <v>45858</v>
      </c>
      <c r="C771" s="221">
        <f>VLOOKUP(B771,[2]Indices!$D:$Q,3,)/1000</f>
        <v>1.1173188071572004</v>
      </c>
      <c r="D771" s="221">
        <f>VLOOKUP(B771,[2]Indices!$D:$Q,14,)/1000</f>
        <v>25.377234765527756</v>
      </c>
      <c r="E771" s="221">
        <f t="shared" si="48"/>
        <v>1.1173188071572004</v>
      </c>
      <c r="F771" s="188" t="str">
        <f t="shared" si="49"/>
        <v/>
      </c>
      <c r="G771" t="str">
        <f t="shared" si="50"/>
        <v/>
      </c>
      <c r="H771" s="188" t="str">
        <f t="shared" ref="H771:H813" si="51">IF(DAY(B771)=15,IF(MONTH(B771)=1,"E",IF(MONTH(B771)=2,"F",IF(MONTH(B771)=3,"M",IF(MONTH(B771)=4,"A",IF(MONTH(B771)=5,"M",IF(MONTH(B771)=6,"J",IF(MONTH(B771)=7,"J",IF(MONTH(B771)=8,"A",IF(MONTH(B771)=9,"S",IF(MONTH(B771)=10,"O",IF(MONTH(B771)=11,"N",IF(MONTH(B771)=12,"D","")))))))))))),"")</f>
        <v/>
      </c>
      <c r="I771" s="189"/>
    </row>
    <row r="772" spans="1:9">
      <c r="A772" s="187">
        <v>720</v>
      </c>
      <c r="B772" s="222">
        <f>VLOOKUP(DATE(YEAR(Dat_01!B$2)-2,MONTH(Dat_01!B$2),1)+A772,[2]Indices!$D:$D,1,)</f>
        <v>45859</v>
      </c>
      <c r="C772" s="221">
        <f>VLOOKUP(B772,[2]Indices!$D:$Q,3,)/1000</f>
        <v>8.8596250631609283</v>
      </c>
      <c r="D772" s="221">
        <f>VLOOKUP(B772,[2]Indices!$D:$Q,14,)/1000</f>
        <v>25.377234765527756</v>
      </c>
      <c r="E772" s="221">
        <f t="shared" si="48"/>
        <v>8.8596250631609283</v>
      </c>
      <c r="F772" s="188" t="str">
        <f t="shared" si="49"/>
        <v/>
      </c>
      <c r="G772" t="str">
        <f t="shared" si="50"/>
        <v/>
      </c>
      <c r="H772" s="188" t="str">
        <f t="shared" si="51"/>
        <v/>
      </c>
      <c r="I772" s="189"/>
    </row>
    <row r="773" spans="1:9">
      <c r="A773" s="187">
        <v>721</v>
      </c>
      <c r="B773" s="222">
        <f>VLOOKUP(DATE(YEAR(Dat_01!B$2)-2,MONTH(Dat_01!B$2),1)+A773,[2]Indices!$D:$D,1,)</f>
        <v>45860</v>
      </c>
      <c r="C773" s="221">
        <f>VLOOKUP(B773,[2]Indices!$D:$Q,3,)/1000</f>
        <v>20.741516907159063</v>
      </c>
      <c r="D773" s="221">
        <f>VLOOKUP(B773,[2]Indices!$D:$Q,14,)/1000</f>
        <v>25.377234765527756</v>
      </c>
      <c r="E773" s="221">
        <f t="shared" si="48"/>
        <v>20.741516907159063</v>
      </c>
      <c r="F773" s="188" t="str">
        <f t="shared" si="49"/>
        <v/>
      </c>
      <c r="G773" t="str">
        <f t="shared" si="50"/>
        <v/>
      </c>
      <c r="H773" s="188" t="str">
        <f t="shared" si="51"/>
        <v/>
      </c>
      <c r="I773" s="189"/>
    </row>
    <row r="774" spans="1:9">
      <c r="A774" s="187">
        <v>722</v>
      </c>
      <c r="B774" s="222">
        <f>VLOOKUP(DATE(YEAR(Dat_01!B$2)-2,MONTH(Dat_01!B$2),1)+A774,[2]Indices!$D:$D,1,)</f>
        <v>45861</v>
      </c>
      <c r="C774" s="221">
        <f>VLOOKUP(B774,[2]Indices!$D:$Q,3,)/1000</f>
        <v>19.196713277743299</v>
      </c>
      <c r="D774" s="221">
        <f>VLOOKUP(B774,[2]Indices!$D:$Q,14,)/1000</f>
        <v>25.377234765527756</v>
      </c>
      <c r="E774" s="221">
        <f t="shared" si="48"/>
        <v>19.196713277743299</v>
      </c>
      <c r="F774" s="188" t="str">
        <f t="shared" si="49"/>
        <v/>
      </c>
      <c r="G774" t="str">
        <f t="shared" si="50"/>
        <v/>
      </c>
      <c r="H774" s="188" t="str">
        <f t="shared" si="51"/>
        <v/>
      </c>
      <c r="I774" s="189"/>
    </row>
    <row r="775" spans="1:9">
      <c r="A775" s="187">
        <v>723</v>
      </c>
      <c r="B775" s="222">
        <f>VLOOKUP(DATE(YEAR(Dat_01!B$2)-2,MONTH(Dat_01!B$2),1)+A775,[2]Indices!$D:$D,1,)</f>
        <v>45862</v>
      </c>
      <c r="C775" s="221">
        <f>VLOOKUP(B775,[2]Indices!$D:$Q,3,)/1000</f>
        <v>13.86639805774144</v>
      </c>
      <c r="D775" s="221">
        <f>VLOOKUP(B775,[2]Indices!$D:$Q,14,)/1000</f>
        <v>25.377234765527756</v>
      </c>
      <c r="E775" s="221">
        <f t="shared" si="48"/>
        <v>13.86639805774144</v>
      </c>
      <c r="F775" s="188" t="str">
        <f t="shared" si="49"/>
        <v/>
      </c>
      <c r="G775" t="str">
        <f t="shared" si="50"/>
        <v/>
      </c>
      <c r="H775" s="188" t="str">
        <f t="shared" si="51"/>
        <v/>
      </c>
      <c r="I775" s="189"/>
    </row>
    <row r="776" spans="1:9">
      <c r="A776" s="187">
        <v>724</v>
      </c>
      <c r="B776" s="222">
        <f>VLOOKUP(DATE(YEAR(Dat_01!B$2)-2,MONTH(Dat_01!B$2),1)+A776,[2]Indices!$D:$D,1,)</f>
        <v>45863</v>
      </c>
      <c r="C776" s="221">
        <f>VLOOKUP(B776,[2]Indices!$D:$Q,3,)/1000</f>
        <v>1.5784588417451668</v>
      </c>
      <c r="D776" s="221">
        <f>VLOOKUP(B776,[2]Indices!$D:$Q,14,)/1000</f>
        <v>25.377234765527756</v>
      </c>
      <c r="E776" s="221">
        <f t="shared" si="48"/>
        <v>1.5784588417451668</v>
      </c>
      <c r="F776" s="188" t="str">
        <f t="shared" si="49"/>
        <v/>
      </c>
      <c r="G776" t="str">
        <f t="shared" si="50"/>
        <v/>
      </c>
      <c r="H776" s="188" t="str">
        <f t="shared" si="51"/>
        <v/>
      </c>
      <c r="I776" s="189"/>
    </row>
    <row r="777" spans="1:9">
      <c r="A777" s="187">
        <v>725</v>
      </c>
      <c r="B777" s="222">
        <f>VLOOKUP(DATE(YEAR(Dat_01!B$2)-2,MONTH(Dat_01!B$2),1)+A777,[2]Indices!$D:$D,1,)</f>
        <v>45864</v>
      </c>
      <c r="C777" s="221">
        <f>VLOOKUP(B777,[2]Indices!$D:$Q,3,)/1000</f>
        <v>2.4869694217433063</v>
      </c>
      <c r="D777" s="221">
        <f>VLOOKUP(B777,[2]Indices!$D:$Q,14,)/1000</f>
        <v>25.377234765527756</v>
      </c>
      <c r="E777" s="221">
        <f t="shared" si="48"/>
        <v>2.4869694217433063</v>
      </c>
      <c r="F777" s="188" t="str">
        <f t="shared" si="49"/>
        <v/>
      </c>
      <c r="G777" t="str">
        <f t="shared" si="50"/>
        <v/>
      </c>
      <c r="H777" s="188" t="str">
        <f t="shared" si="51"/>
        <v/>
      </c>
      <c r="I777" s="189"/>
    </row>
    <row r="778" spans="1:9">
      <c r="A778" s="187">
        <v>726</v>
      </c>
      <c r="B778" s="222">
        <f>VLOOKUP(DATE(YEAR(Dat_01!B$2)-2,MONTH(Dat_01!B$2),1)+A778,[2]Indices!$D:$D,1,)</f>
        <v>45865</v>
      </c>
      <c r="C778" s="221">
        <f>VLOOKUP(B778,[2]Indices!$D:$Q,3,)/1000</f>
        <v>1.0667147097433045</v>
      </c>
      <c r="D778" s="221">
        <f>VLOOKUP(B778,[2]Indices!$D:$Q,14,)/1000</f>
        <v>25.377234765527756</v>
      </c>
      <c r="E778" s="221">
        <f t="shared" si="48"/>
        <v>1.0667147097433045</v>
      </c>
      <c r="F778" s="188" t="str">
        <f t="shared" si="49"/>
        <v/>
      </c>
      <c r="G778" t="str">
        <f t="shared" si="50"/>
        <v/>
      </c>
      <c r="H778" s="188" t="str">
        <f t="shared" si="51"/>
        <v/>
      </c>
      <c r="I778" s="189"/>
    </row>
    <row r="779" spans="1:9">
      <c r="A779" s="187">
        <v>727</v>
      </c>
      <c r="B779" s="222">
        <f>VLOOKUP(DATE(YEAR(Dat_01!B$2)-2,MONTH(Dat_01!B$2),1)+A779,[2]Indices!$D:$D,1,)</f>
        <v>45866</v>
      </c>
      <c r="C779" s="221">
        <f>VLOOKUP(B779,[2]Indices!$D:$Q,3,)/1000</f>
        <v>1.4001761737470297</v>
      </c>
      <c r="D779" s="221">
        <f>VLOOKUP(B779,[2]Indices!$D:$Q,14,)/1000</f>
        <v>25.377234765527756</v>
      </c>
      <c r="E779" s="221">
        <f t="shared" si="48"/>
        <v>1.4001761737470297</v>
      </c>
      <c r="F779" s="188" t="str">
        <f t="shared" si="49"/>
        <v/>
      </c>
      <c r="G779" t="str">
        <f t="shared" si="50"/>
        <v/>
      </c>
      <c r="H779" s="188" t="str">
        <f t="shared" si="51"/>
        <v/>
      </c>
      <c r="I779" s="189"/>
    </row>
    <row r="780" spans="1:9">
      <c r="A780" s="187">
        <v>728</v>
      </c>
      <c r="B780" s="222">
        <f>VLOOKUP(DATE(YEAR(Dat_01!B$2)-2,MONTH(Dat_01!B$2),1)+A780,[2]Indices!$D:$D,1,)</f>
        <v>45867</v>
      </c>
      <c r="C780" s="221">
        <f>VLOOKUP(B780,[2]Indices!$D:$Q,3,)/1000</f>
        <v>1.4504057937414401</v>
      </c>
      <c r="D780" s="221">
        <f>VLOOKUP(B780,[2]Indices!$D:$Q,14,)/1000</f>
        <v>25.377234765527756</v>
      </c>
      <c r="E780" s="221">
        <f t="shared" si="48"/>
        <v>1.4504057937414401</v>
      </c>
      <c r="F780" s="188" t="str">
        <f t="shared" si="49"/>
        <v/>
      </c>
      <c r="G780" t="str">
        <f t="shared" si="50"/>
        <v/>
      </c>
      <c r="H780" s="188" t="str">
        <f t="shared" si="51"/>
        <v/>
      </c>
      <c r="I780" s="189"/>
    </row>
    <row r="781" spans="1:9">
      <c r="A781" s="187">
        <v>729</v>
      </c>
      <c r="B781" s="222">
        <f>VLOOKUP(DATE(YEAR(Dat_01!B$2)-2,MONTH(Dat_01!B$2),1)+A781,[2]Indices!$D:$D,1,)</f>
        <v>45868</v>
      </c>
      <c r="C781" s="221">
        <f>VLOOKUP(B781,[2]Indices!$D:$Q,3,)/1000</f>
        <v>13.403058501467727</v>
      </c>
      <c r="D781" s="221">
        <f>VLOOKUP(B781,[2]Indices!$D:$Q,14,)/1000</f>
        <v>25.377234765527756</v>
      </c>
      <c r="E781" s="221">
        <f t="shared" si="48"/>
        <v>13.403058501467727</v>
      </c>
      <c r="F781" s="188" t="str">
        <f t="shared" si="49"/>
        <v/>
      </c>
      <c r="G781" t="str">
        <f t="shared" si="50"/>
        <v/>
      </c>
      <c r="H781" s="188" t="str">
        <f t="shared" si="51"/>
        <v/>
      </c>
      <c r="I781" s="189"/>
    </row>
    <row r="782" spans="1:9">
      <c r="A782" s="187">
        <v>730</v>
      </c>
      <c r="B782" s="222">
        <f>VLOOKUP(DATE(YEAR(Dat_01!B$2)-2,MONTH(Dat_01!B$2),1)+A782,[2]Indices!$D:$D,1,)</f>
        <v>45869</v>
      </c>
      <c r="C782" s="221">
        <f>VLOOKUP(B782,[2]Indices!$D:$Q,3,)/1000</f>
        <v>16.69949162046214</v>
      </c>
      <c r="D782" s="221">
        <f>VLOOKUP(B782,[2]Indices!$D:$Q,14,)/1000</f>
        <v>25.377234765527756</v>
      </c>
      <c r="E782" s="221">
        <f t="shared" si="48"/>
        <v>16.69949162046214</v>
      </c>
      <c r="F782" s="188" t="str">
        <f t="shared" si="49"/>
        <v/>
      </c>
      <c r="G782" t="str">
        <f t="shared" si="50"/>
        <v/>
      </c>
      <c r="H782" s="188" t="str">
        <f t="shared" si="51"/>
        <v/>
      </c>
      <c r="I782" s="189"/>
    </row>
    <row r="783" spans="1:9">
      <c r="A783" s="187">
        <v>731</v>
      </c>
      <c r="B783" s="222">
        <f>VLOOKUP(DATE(YEAR(Dat_01!B$2)-2,MONTH(Dat_01!B$2),1)+A783,[2]Indices!$D:$D,1,)</f>
        <v>45870</v>
      </c>
      <c r="C783" s="221">
        <f>VLOOKUP(B783,[2]Indices!$D:$Q,3,)/1000</f>
        <v>13.888081484471455</v>
      </c>
      <c r="D783" s="221">
        <f>VLOOKUP(B783,[2]Indices!$D:$Q,14,)/1000</f>
        <v>14.606396891514056</v>
      </c>
      <c r="E783" s="221">
        <f t="shared" si="48"/>
        <v>13.888081484471455</v>
      </c>
      <c r="F783" s="188">
        <f t="shared" si="49"/>
        <v>600</v>
      </c>
      <c r="G783" t="str">
        <f>IF(MONTH(B783)=1,IF(DAY(B783)=1,YEAR(B783),""),"")</f>
        <v/>
      </c>
      <c r="H783" s="188" t="str">
        <f t="shared" si="51"/>
        <v/>
      </c>
      <c r="I783" s="189"/>
    </row>
    <row r="784" spans="1:9">
      <c r="A784" s="187">
        <v>732</v>
      </c>
      <c r="B784" s="222">
        <f>VLOOKUP(DATE(YEAR(Dat_01!B$2)-2,MONTH(Dat_01!B$2),1)+A784,[2]Indices!$D:$D,1,)</f>
        <v>45871</v>
      </c>
      <c r="C784" s="221">
        <f>VLOOKUP(B784,[2]Indices!$D:$Q,3,)/1000</f>
        <v>8.5812111465864288E-2</v>
      </c>
      <c r="D784" s="221">
        <f>VLOOKUP(B784,[2]Indices!$D:$Q,14,)/1000</f>
        <v>14.606396891514056</v>
      </c>
      <c r="E784" s="221">
        <f t="shared" si="48"/>
        <v>8.5812111465864288E-2</v>
      </c>
      <c r="F784" s="188" t="str">
        <f t="shared" si="49"/>
        <v/>
      </c>
      <c r="G784" t="str">
        <f t="shared" si="50"/>
        <v/>
      </c>
      <c r="H784" s="188" t="str">
        <f t="shared" si="51"/>
        <v/>
      </c>
      <c r="I784" s="189"/>
    </row>
    <row r="785" spans="1:9">
      <c r="A785" s="187">
        <v>733</v>
      </c>
      <c r="B785" s="222">
        <f>VLOOKUP(DATE(YEAR(Dat_01!B$2)-2,MONTH(Dat_01!B$2),1)+A785,[2]Indices!$D:$D,1,)</f>
        <v>45872</v>
      </c>
      <c r="C785" s="221">
        <f>VLOOKUP(B785,[2]Indices!$D:$Q,3,)/1000</f>
        <v>0.15275280546400608</v>
      </c>
      <c r="D785" s="221">
        <f>VLOOKUP(B785,[2]Indices!$D:$Q,14,)/1000</f>
        <v>14.606396891514056</v>
      </c>
      <c r="E785" s="221">
        <f t="shared" si="48"/>
        <v>0.15275280546400608</v>
      </c>
      <c r="F785" s="188" t="str">
        <f t="shared" si="49"/>
        <v/>
      </c>
      <c r="G785" t="str">
        <f t="shared" si="50"/>
        <v/>
      </c>
      <c r="H785" s="188" t="str">
        <f t="shared" si="51"/>
        <v/>
      </c>
      <c r="I785" s="189"/>
    </row>
    <row r="786" spans="1:9">
      <c r="A786" s="187">
        <v>734</v>
      </c>
      <c r="B786" s="222">
        <f>VLOOKUP(DATE(YEAR(Dat_01!B$2)-2,MONTH(Dat_01!B$2),1)+A786,[2]Indices!$D:$D,1,)</f>
        <v>45873</v>
      </c>
      <c r="C786" s="221">
        <f>VLOOKUP(B786,[2]Indices!$D:$Q,3,)/1000</f>
        <v>26.230543111465863</v>
      </c>
      <c r="D786" s="221">
        <f>VLOOKUP(B786,[2]Indices!$D:$Q,14,)/1000</f>
        <v>14.606396891514056</v>
      </c>
      <c r="E786" s="221">
        <f t="shared" si="48"/>
        <v>14.606396891514056</v>
      </c>
      <c r="F786" s="188" t="str">
        <f t="shared" si="49"/>
        <v/>
      </c>
      <c r="G786" t="str">
        <f t="shared" si="50"/>
        <v/>
      </c>
      <c r="H786" s="188" t="str">
        <f t="shared" si="51"/>
        <v/>
      </c>
      <c r="I786" s="189"/>
    </row>
    <row r="787" spans="1:9">
      <c r="A787" s="187">
        <v>735</v>
      </c>
      <c r="B787" s="222">
        <f>VLOOKUP(DATE(YEAR(Dat_01!B$2)-2,MONTH(Dat_01!B$2),1)+A787,[2]Indices!$D:$D,1,)</f>
        <v>45874</v>
      </c>
      <c r="C787" s="221">
        <f>VLOOKUP(B787,[2]Indices!$D:$Q,3,)/1000</f>
        <v>20.573646892469593</v>
      </c>
      <c r="D787" s="221">
        <f>VLOOKUP(B787,[2]Indices!$D:$Q,14,)/1000</f>
        <v>14.606396891514056</v>
      </c>
      <c r="E787" s="221">
        <f t="shared" si="48"/>
        <v>14.606396891514056</v>
      </c>
      <c r="F787" s="188" t="str">
        <f t="shared" si="49"/>
        <v/>
      </c>
      <c r="G787" t="str">
        <f t="shared" si="50"/>
        <v/>
      </c>
      <c r="H787" s="188" t="str">
        <f t="shared" si="51"/>
        <v/>
      </c>
      <c r="I787" s="189"/>
    </row>
    <row r="788" spans="1:9">
      <c r="A788" s="187">
        <v>736</v>
      </c>
      <c r="B788" s="222">
        <f>VLOOKUP(DATE(YEAR(Dat_01!B$2)-2,MONTH(Dat_01!B$2),1)+A788,[2]Indices!$D:$D,1,)</f>
        <v>45875</v>
      </c>
      <c r="C788" s="221">
        <f>VLOOKUP(B788,[2]Indices!$D:$Q,3,)/1000</f>
        <v>12.787871789703015</v>
      </c>
      <c r="D788" s="221">
        <f>VLOOKUP(B788,[2]Indices!$D:$Q,14,)/1000</f>
        <v>14.606396891514056</v>
      </c>
      <c r="E788" s="221">
        <f t="shared" si="48"/>
        <v>12.787871789703015</v>
      </c>
      <c r="F788" s="188" t="str">
        <f t="shared" si="49"/>
        <v/>
      </c>
      <c r="G788" t="str">
        <f t="shared" si="50"/>
        <v/>
      </c>
      <c r="H788" s="188" t="str">
        <f t="shared" si="51"/>
        <v/>
      </c>
      <c r="I788" s="189"/>
    </row>
    <row r="789" spans="1:9">
      <c r="A789" s="187">
        <v>737</v>
      </c>
      <c r="B789" s="222">
        <f>VLOOKUP(DATE(YEAR(Dat_01!B$2)-2,MONTH(Dat_01!B$2),1)+A789,[2]Indices!$D:$D,1,)</f>
        <v>45876</v>
      </c>
      <c r="C789" s="221">
        <f>VLOOKUP(B789,[2]Indices!$D:$Q,3,)/1000</f>
        <v>8.8448586297086003</v>
      </c>
      <c r="D789" s="221">
        <f>VLOOKUP(B789,[2]Indices!$D:$Q,14,)/1000</f>
        <v>14.606396891514056</v>
      </c>
      <c r="E789" s="221">
        <f t="shared" si="48"/>
        <v>8.8448586297086003</v>
      </c>
      <c r="F789" s="188" t="str">
        <f t="shared" si="49"/>
        <v/>
      </c>
      <c r="G789" t="str">
        <f t="shared" si="50"/>
        <v/>
      </c>
      <c r="H789" s="188" t="str">
        <f t="shared" si="51"/>
        <v/>
      </c>
      <c r="I789" s="189"/>
    </row>
    <row r="790" spans="1:9">
      <c r="A790" s="187">
        <v>738</v>
      </c>
      <c r="B790" s="222">
        <f>VLOOKUP(DATE(YEAR(Dat_01!B$2)-2,MONTH(Dat_01!B$2),1)+A790,[2]Indices!$D:$D,1,)</f>
        <v>45877</v>
      </c>
      <c r="C790" s="221">
        <f>VLOOKUP(B790,[2]Indices!$D:$Q,3,)/1000</f>
        <v>8.8067975097030136</v>
      </c>
      <c r="D790" s="221">
        <f>VLOOKUP(B790,[2]Indices!$D:$Q,14,)/1000</f>
        <v>14.606396891514056</v>
      </c>
      <c r="E790" s="221">
        <f t="shared" si="48"/>
        <v>8.8067975097030136</v>
      </c>
      <c r="F790" s="188" t="str">
        <f t="shared" si="49"/>
        <v/>
      </c>
      <c r="G790" t="str">
        <f t="shared" si="50"/>
        <v/>
      </c>
      <c r="H790" s="188" t="str">
        <f t="shared" si="51"/>
        <v/>
      </c>
      <c r="I790" s="189"/>
    </row>
    <row r="791" spans="1:9">
      <c r="A791" s="187">
        <v>739</v>
      </c>
      <c r="B791" s="222">
        <f>VLOOKUP(DATE(YEAR(Dat_01!B$2)-2,MONTH(Dat_01!B$2),1)+A791,[2]Indices!$D:$D,1,)</f>
        <v>45878</v>
      </c>
      <c r="C791" s="221">
        <f>VLOOKUP(B791,[2]Indices!$D:$Q,3,)/1000</f>
        <v>1.2903090217104691</v>
      </c>
      <c r="D791" s="221">
        <f>VLOOKUP(B791,[2]Indices!$D:$Q,14,)/1000</f>
        <v>14.606396891514056</v>
      </c>
      <c r="E791" s="221">
        <f t="shared" si="48"/>
        <v>1.2903090217104691</v>
      </c>
      <c r="F791" s="188" t="str">
        <f t="shared" si="49"/>
        <v/>
      </c>
      <c r="G791" t="str">
        <f t="shared" si="50"/>
        <v/>
      </c>
      <c r="H791" s="188" t="str">
        <f t="shared" si="51"/>
        <v/>
      </c>
      <c r="I791" s="189"/>
    </row>
    <row r="792" spans="1:9">
      <c r="A792" s="187">
        <v>740</v>
      </c>
      <c r="B792" s="222">
        <f>VLOOKUP(DATE(YEAR(Dat_01!B$2)-2,MONTH(Dat_01!B$2),1)+A792,[2]Indices!$D:$D,1,)</f>
        <v>45879</v>
      </c>
      <c r="C792" s="221">
        <f>VLOOKUP(B792,[2]Indices!$D:$Q,3,)/1000</f>
        <v>1.2515564537048776</v>
      </c>
      <c r="D792" s="221">
        <f>VLOOKUP(B792,[2]Indices!$D:$Q,14,)/1000</f>
        <v>14.606396891514056</v>
      </c>
      <c r="E792" s="221">
        <f t="shared" si="48"/>
        <v>1.2515564537048776</v>
      </c>
      <c r="F792" s="188" t="str">
        <f t="shared" si="49"/>
        <v/>
      </c>
      <c r="G792" t="str">
        <f t="shared" si="50"/>
        <v/>
      </c>
      <c r="H792" s="188" t="str">
        <f t="shared" si="51"/>
        <v/>
      </c>
      <c r="I792" s="189"/>
    </row>
    <row r="793" spans="1:9">
      <c r="A793" s="187">
        <v>741</v>
      </c>
      <c r="B793" s="222">
        <f>VLOOKUP(DATE(YEAR(Dat_01!B$2)-2,MONTH(Dat_01!B$2),1)+A793,[2]Indices!$D:$D,1,)</f>
        <v>45880</v>
      </c>
      <c r="C793" s="221">
        <f>VLOOKUP(B793,[2]Indices!$D:$Q,3,)/1000</f>
        <v>6.6037572017030177</v>
      </c>
      <c r="D793" s="221">
        <f>VLOOKUP(B793,[2]Indices!$D:$Q,14,)/1000</f>
        <v>14.606396891514056</v>
      </c>
      <c r="E793" s="221">
        <f t="shared" si="48"/>
        <v>6.6037572017030177</v>
      </c>
      <c r="F793" s="188" t="str">
        <f t="shared" si="49"/>
        <v/>
      </c>
      <c r="G793" t="str">
        <f t="shared" si="50"/>
        <v/>
      </c>
      <c r="H793" s="188" t="str">
        <f t="shared" si="51"/>
        <v/>
      </c>
      <c r="I793" s="189"/>
    </row>
    <row r="794" spans="1:9">
      <c r="A794" s="187">
        <v>742</v>
      </c>
      <c r="B794" s="222">
        <f>VLOOKUP(DATE(YEAR(Dat_01!B$2)-2,MONTH(Dat_01!B$2),1)+A794,[2]Indices!$D:$D,1,)</f>
        <v>45881</v>
      </c>
      <c r="C794" s="221">
        <f>VLOOKUP(B794,[2]Indices!$D:$Q,3,)/1000</f>
        <v>8.000305205708603</v>
      </c>
      <c r="D794" s="221">
        <f>VLOOKUP(B794,[2]Indices!$D:$Q,14,)/1000</f>
        <v>14.606396891514056</v>
      </c>
      <c r="E794" s="221">
        <f t="shared" si="48"/>
        <v>8.000305205708603</v>
      </c>
      <c r="F794" s="188" t="str">
        <f t="shared" si="49"/>
        <v/>
      </c>
      <c r="G794" t="str">
        <f t="shared" si="50"/>
        <v/>
      </c>
      <c r="H794" s="188" t="str">
        <f t="shared" si="51"/>
        <v/>
      </c>
      <c r="I794" s="189"/>
    </row>
    <row r="795" spans="1:9">
      <c r="A795" s="187">
        <v>743</v>
      </c>
      <c r="B795" s="222">
        <f>VLOOKUP(DATE(YEAR(Dat_01!B$2)-2,MONTH(Dat_01!B$2),1)+A795,[2]Indices!$D:$D,1,)</f>
        <v>45882</v>
      </c>
      <c r="C795" s="221">
        <f>VLOOKUP(B795,[2]Indices!$D:$Q,3,)/1000</f>
        <v>6.5589074591607055</v>
      </c>
      <c r="D795" s="221">
        <f>VLOOKUP(B795,[2]Indices!$D:$Q,14,)/1000</f>
        <v>14.606396891514056</v>
      </c>
      <c r="E795" s="221">
        <f t="shared" si="48"/>
        <v>6.5589074591607055</v>
      </c>
      <c r="F795" s="188" t="str">
        <f t="shared" si="49"/>
        <v/>
      </c>
      <c r="G795" t="str">
        <f t="shared" si="50"/>
        <v/>
      </c>
      <c r="H795" s="188" t="str">
        <f t="shared" si="51"/>
        <v/>
      </c>
      <c r="I795" s="189"/>
    </row>
    <row r="796" spans="1:9">
      <c r="A796" s="187">
        <v>744</v>
      </c>
      <c r="B796" s="222">
        <f>VLOOKUP(DATE(YEAR(Dat_01!B$2)-2,MONTH(Dat_01!B$2),1)+A796,[2]Indices!$D:$D,1,)</f>
        <v>45883</v>
      </c>
      <c r="C796" s="221">
        <f>VLOOKUP(B796,[2]Indices!$D:$Q,3,)/1000</f>
        <v>4.9691311511588427</v>
      </c>
      <c r="D796" s="221">
        <f>VLOOKUP(B796,[2]Indices!$D:$Q,14,)/1000</f>
        <v>14.606396891514056</v>
      </c>
      <c r="E796" s="221">
        <f t="shared" si="48"/>
        <v>4.9691311511588427</v>
      </c>
      <c r="F796" s="188" t="str">
        <f t="shared" si="49"/>
        <v/>
      </c>
      <c r="G796" t="str">
        <f t="shared" si="50"/>
        <v/>
      </c>
      <c r="H796" s="188" t="str">
        <f t="shared" si="51"/>
        <v/>
      </c>
      <c r="I796" s="189"/>
    </row>
    <row r="797" spans="1:9">
      <c r="A797" s="187">
        <v>745</v>
      </c>
      <c r="B797" s="222">
        <f>VLOOKUP(DATE(YEAR(Dat_01!B$2)-2,MONTH(Dat_01!B$2),1)+A797,[2]Indices!$D:$D,1,)</f>
        <v>45884</v>
      </c>
      <c r="C797" s="221">
        <f>VLOOKUP(B797,[2]Indices!$D:$Q,3,)/1000</f>
        <v>4.9544599191607048</v>
      </c>
      <c r="D797" s="221">
        <f>VLOOKUP(B797,[2]Indices!$D:$Q,14,)/1000</f>
        <v>14.606396891514056</v>
      </c>
      <c r="E797" s="221">
        <f t="shared" si="48"/>
        <v>4.9544599191607048</v>
      </c>
      <c r="F797" s="188" t="str">
        <f t="shared" si="49"/>
        <v/>
      </c>
      <c r="G797" t="str">
        <f t="shared" si="50"/>
        <v/>
      </c>
      <c r="H797" s="188" t="str">
        <f t="shared" si="51"/>
        <v>A</v>
      </c>
      <c r="I797" s="189">
        <f>IF(DAY(B797)=15,D797,"")</f>
        <v>14.606396891514056</v>
      </c>
    </row>
    <row r="798" spans="1:9">
      <c r="A798" s="187">
        <v>746</v>
      </c>
      <c r="B798" s="222">
        <f>VLOOKUP(DATE(YEAR(Dat_01!B$2)-2,MONTH(Dat_01!B$2),1)+A798,[2]Indices!$D:$D,1,)</f>
        <v>45885</v>
      </c>
      <c r="C798" s="221">
        <f>VLOOKUP(B798,[2]Indices!$D:$Q,3,)/1000</f>
        <v>2.2213465361607088</v>
      </c>
      <c r="D798" s="221">
        <f>VLOOKUP(B798,[2]Indices!$D:$Q,14,)/1000</f>
        <v>14.606396891514056</v>
      </c>
      <c r="E798" s="221">
        <f t="shared" si="48"/>
        <v>2.2213465361607088</v>
      </c>
      <c r="F798" s="188" t="str">
        <f t="shared" si="49"/>
        <v/>
      </c>
      <c r="G798" t="str">
        <f t="shared" si="50"/>
        <v/>
      </c>
      <c r="H798" s="188" t="str">
        <f t="shared" si="51"/>
        <v/>
      </c>
      <c r="I798" s="189"/>
    </row>
    <row r="799" spans="1:9" s="189" customFormat="1">
      <c r="A799" s="187">
        <v>747</v>
      </c>
      <c r="B799" s="222">
        <f>VLOOKUP(DATE(YEAR(Dat_01!B$2)-2,MONTH(Dat_01!B$2),1)+A799,[2]Indices!$D:$D,1,)</f>
        <v>45886</v>
      </c>
      <c r="C799" s="221">
        <f>VLOOKUP(B799,[2]Indices!$D:$Q,3,)/1000</f>
        <v>2.7617259021625724</v>
      </c>
      <c r="D799" s="221">
        <f>VLOOKUP(B799,[2]Indices!$D:$Q,14,)/1000</f>
        <v>14.606396891514056</v>
      </c>
      <c r="E799" s="221">
        <f t="shared" si="48"/>
        <v>2.7617259021625724</v>
      </c>
      <c r="F799" s="188" t="str">
        <f t="shared" si="49"/>
        <v/>
      </c>
      <c r="G799" t="str">
        <f t="shared" si="50"/>
        <v/>
      </c>
      <c r="H799" s="188" t="str">
        <f t="shared" si="51"/>
        <v/>
      </c>
    </row>
    <row r="800" spans="1:9" s="189" customFormat="1">
      <c r="A800" s="187">
        <v>748</v>
      </c>
      <c r="B800" s="222">
        <f>VLOOKUP(DATE(YEAR(Dat_01!B$2)-2,MONTH(Dat_01!B$2),1)+A800,[2]Indices!$D:$D,1,)</f>
        <v>45887</v>
      </c>
      <c r="C800" s="221">
        <f>VLOOKUP(B800,[2]Indices!$D:$Q,3,)/1000</f>
        <v>0.99938219916071103</v>
      </c>
      <c r="D800" s="221">
        <f>VLOOKUP(B800,[2]Indices!$D:$Q,14,)/1000</f>
        <v>14.606396891514056</v>
      </c>
      <c r="E800" s="221">
        <f t="shared" si="48"/>
        <v>0.99938219916071103</v>
      </c>
      <c r="F800" s="188" t="str">
        <f t="shared" si="49"/>
        <v/>
      </c>
      <c r="G800" t="str">
        <f t="shared" si="50"/>
        <v/>
      </c>
      <c r="H800" s="188" t="str">
        <f t="shared" si="51"/>
        <v/>
      </c>
    </row>
    <row r="801" spans="1:8" s="189" customFormat="1">
      <c r="A801" s="187">
        <v>749</v>
      </c>
      <c r="B801" s="222">
        <f>VLOOKUP(DATE(YEAR(Dat_01!B$2)-2,MONTH(Dat_01!B$2),1)+A801,[2]Indices!$D:$D,1,)</f>
        <v>45888</v>
      </c>
      <c r="C801" s="221">
        <f>VLOOKUP(B801,[2]Indices!$D:$Q,3,)/1000</f>
        <v>1.1949965271569818</v>
      </c>
      <c r="D801" s="221">
        <f>VLOOKUP(B801,[2]Indices!$D:$Q,14,)/1000</f>
        <v>14.606396891514056</v>
      </c>
      <c r="E801" s="221">
        <f t="shared" si="48"/>
        <v>1.1949965271569818</v>
      </c>
      <c r="F801" s="188" t="str">
        <f t="shared" si="49"/>
        <v/>
      </c>
      <c r="G801" t="str">
        <f t="shared" si="50"/>
        <v/>
      </c>
      <c r="H801" s="188" t="str">
        <f t="shared" si="51"/>
        <v/>
      </c>
    </row>
    <row r="802" spans="1:8" s="189" customFormat="1">
      <c r="A802" s="187">
        <v>750</v>
      </c>
      <c r="B802" s="222">
        <f>VLOOKUP(DATE(YEAR(Dat_01!B$2)-2,MONTH(Dat_01!B$2),1)+A802,[2]Indices!$D:$D,1,)</f>
        <v>45889</v>
      </c>
      <c r="C802" s="221">
        <f>VLOOKUP(B802,[2]Indices!$D:$Q,3,)/1000</f>
        <v>7.6044234437322231</v>
      </c>
      <c r="D802" s="221">
        <f>VLOOKUP(B802,[2]Indices!$D:$Q,14,)/1000</f>
        <v>14.606396891514056</v>
      </c>
      <c r="E802" s="221">
        <f t="shared" si="48"/>
        <v>7.6044234437322231</v>
      </c>
      <c r="F802" s="188" t="str">
        <f t="shared" si="49"/>
        <v/>
      </c>
      <c r="G802" t="str">
        <f t="shared" si="50"/>
        <v/>
      </c>
      <c r="H802" s="188" t="str">
        <f t="shared" si="51"/>
        <v/>
      </c>
    </row>
    <row r="803" spans="1:8" s="189" customFormat="1">
      <c r="A803" s="187">
        <v>751</v>
      </c>
      <c r="B803" s="222">
        <f>VLOOKUP(DATE(YEAR(Dat_01!B$2)-2,MONTH(Dat_01!B$2),1)+A803,[2]Indices!$D:$D,1,)</f>
        <v>45890</v>
      </c>
      <c r="C803" s="221">
        <f>VLOOKUP(B803,[2]Indices!$D:$Q,3,)/1000</f>
        <v>8.306834943735943</v>
      </c>
      <c r="D803" s="221">
        <f>VLOOKUP(B803,[2]Indices!$D:$Q,14,)/1000</f>
        <v>14.606396891514056</v>
      </c>
      <c r="E803" s="221">
        <f t="shared" si="48"/>
        <v>8.306834943735943</v>
      </c>
      <c r="F803" s="188" t="str">
        <f t="shared" si="49"/>
        <v/>
      </c>
      <c r="G803" t="str">
        <f t="shared" si="50"/>
        <v/>
      </c>
      <c r="H803" s="188" t="str">
        <f t="shared" si="51"/>
        <v/>
      </c>
    </row>
    <row r="804" spans="1:8" s="189" customFormat="1">
      <c r="A804" s="187">
        <v>752</v>
      </c>
      <c r="B804" s="222">
        <f>VLOOKUP(DATE(YEAR(Dat_01!B$2)-2,MONTH(Dat_01!B$2),1)+A804,[2]Indices!$D:$D,1,)</f>
        <v>45891</v>
      </c>
      <c r="C804" s="221">
        <f>VLOOKUP(B804,[2]Indices!$D:$Q,3,)/1000</f>
        <v>10.12004469673222</v>
      </c>
      <c r="D804" s="221">
        <f>VLOOKUP(B804,[2]Indices!$D:$Q,14,)/1000</f>
        <v>14.606396891514056</v>
      </c>
      <c r="E804" s="221">
        <f t="shared" si="48"/>
        <v>10.12004469673222</v>
      </c>
      <c r="F804" s="188" t="str">
        <f t="shared" si="49"/>
        <v/>
      </c>
      <c r="G804" t="str">
        <f t="shared" si="50"/>
        <v/>
      </c>
      <c r="H804" s="188" t="str">
        <f t="shared" si="51"/>
        <v/>
      </c>
    </row>
    <row r="805" spans="1:8" s="189" customFormat="1">
      <c r="A805" s="187">
        <v>753</v>
      </c>
      <c r="B805" s="222">
        <f>VLOOKUP(DATE(YEAR(Dat_01!B$2)-2,MONTH(Dat_01!B$2),1)+A805,[2]Indices!$D:$D,1,)</f>
        <v>45892</v>
      </c>
      <c r="C805" s="221">
        <f>VLOOKUP(B805,[2]Indices!$D:$Q,3,)/1000</f>
        <v>18.177359034732216</v>
      </c>
      <c r="D805" s="221">
        <f>VLOOKUP(B805,[2]Indices!$D:$Q,14,)/1000</f>
        <v>14.606396891514056</v>
      </c>
      <c r="E805" s="221">
        <f t="shared" si="48"/>
        <v>14.606396891514056</v>
      </c>
      <c r="F805" s="188" t="str">
        <f t="shared" si="49"/>
        <v/>
      </c>
      <c r="G805" t="str">
        <f t="shared" si="50"/>
        <v/>
      </c>
      <c r="H805" s="188" t="str">
        <f t="shared" si="51"/>
        <v/>
      </c>
    </row>
    <row r="806" spans="1:8" s="189" customFormat="1">
      <c r="A806" s="187">
        <v>754</v>
      </c>
      <c r="B806" s="222">
        <f>VLOOKUP(DATE(YEAR(Dat_01!B$2)-2,MONTH(Dat_01!B$2),1)+A806,[2]Indices!$D:$D,1,)</f>
        <v>45893</v>
      </c>
      <c r="C806" s="221">
        <f>VLOOKUP(B806,[2]Indices!$D:$Q,3,)/1000</f>
        <v>13.580027154734081</v>
      </c>
      <c r="D806" s="221">
        <f>VLOOKUP(B806,[2]Indices!$D:$Q,14,)/1000</f>
        <v>14.606396891514056</v>
      </c>
      <c r="E806" s="221">
        <f t="shared" si="48"/>
        <v>13.580027154734081</v>
      </c>
      <c r="F806" s="188" t="str">
        <f t="shared" si="49"/>
        <v/>
      </c>
      <c r="G806" t="str">
        <f t="shared" si="50"/>
        <v/>
      </c>
      <c r="H806" s="188" t="str">
        <f t="shared" si="51"/>
        <v/>
      </c>
    </row>
    <row r="807" spans="1:8" s="189" customFormat="1">
      <c r="A807" s="187">
        <v>755</v>
      </c>
      <c r="B807" s="222">
        <f>VLOOKUP(DATE(YEAR(Dat_01!B$2)-2,MONTH(Dat_01!B$2),1)+A807,[2]Indices!$D:$D,1,)</f>
        <v>45894</v>
      </c>
      <c r="C807" s="221">
        <f>VLOOKUP(B807,[2]Indices!$D:$Q,3,)/1000</f>
        <v>14.341791739732216</v>
      </c>
      <c r="D807" s="221">
        <f>VLOOKUP(B807,[2]Indices!$D:$Q,14,)/1000</f>
        <v>14.606396891514056</v>
      </c>
      <c r="E807" s="221">
        <f t="shared" si="48"/>
        <v>14.341791739732216</v>
      </c>
      <c r="F807" s="188" t="str">
        <f t="shared" si="49"/>
        <v/>
      </c>
      <c r="G807" t="str">
        <f t="shared" si="50"/>
        <v/>
      </c>
      <c r="H807" s="188" t="str">
        <f t="shared" si="51"/>
        <v/>
      </c>
    </row>
    <row r="808" spans="1:8" s="189" customFormat="1">
      <c r="A808" s="187">
        <v>756</v>
      </c>
      <c r="B808" s="222">
        <f>VLOOKUP(DATE(YEAR(Dat_01!B$2)-2,MONTH(Dat_01!B$2),1)+A808,[2]Indices!$D:$D,1,)</f>
        <v>45895</v>
      </c>
      <c r="C808" s="221">
        <f>VLOOKUP(B808,[2]Indices!$D:$Q,3,)/1000</f>
        <v>12.684486612732217</v>
      </c>
      <c r="D808" s="221">
        <f>VLOOKUP(B808,[2]Indices!$D:$Q,14,)/1000</f>
        <v>14.606396891514056</v>
      </c>
      <c r="E808" s="221">
        <f t="shared" si="48"/>
        <v>12.684486612732217</v>
      </c>
      <c r="F808" s="188" t="str">
        <f t="shared" si="49"/>
        <v/>
      </c>
      <c r="G808" t="str">
        <f t="shared" si="50"/>
        <v/>
      </c>
      <c r="H808" s="188" t="str">
        <f t="shared" si="51"/>
        <v/>
      </c>
    </row>
    <row r="809" spans="1:8" s="189" customFormat="1">
      <c r="A809" s="187">
        <v>757</v>
      </c>
      <c r="B809" s="222">
        <f>VLOOKUP(DATE(YEAR(Dat_01!B$2)-2,MONTH(Dat_01!B$2),1)+A809,[2]Indices!$D:$D,1,)</f>
        <v>45896</v>
      </c>
      <c r="C809" s="221">
        <f>VLOOKUP(B809,[2]Indices!$D:$Q,3,)/1000</f>
        <v>10.330491062076938</v>
      </c>
      <c r="D809" s="221">
        <f>VLOOKUP(B809,[2]Indices!$D:$Q,14,)/1000</f>
        <v>14.606396891514056</v>
      </c>
      <c r="E809" s="221">
        <f t="shared" si="48"/>
        <v>10.330491062076938</v>
      </c>
      <c r="F809" s="188" t="str">
        <f t="shared" si="49"/>
        <v/>
      </c>
      <c r="G809" t="str">
        <f t="shared" si="50"/>
        <v/>
      </c>
      <c r="H809" s="188" t="str">
        <f t="shared" si="51"/>
        <v/>
      </c>
    </row>
    <row r="810" spans="1:8" s="189" customFormat="1">
      <c r="A810" s="187">
        <v>758</v>
      </c>
      <c r="B810" s="222">
        <f>VLOOKUP(DATE(YEAR(Dat_01!B$2)-2,MONTH(Dat_01!B$2),1)+A810,[2]Indices!$D:$D,1,)</f>
        <v>45897</v>
      </c>
      <c r="C810" s="221">
        <f>VLOOKUP(B810,[2]Indices!$D:$Q,3,)/1000</f>
        <v>8.4327027120769422</v>
      </c>
      <c r="D810" s="221">
        <f>VLOOKUP(B810,[2]Indices!$D:$Q,14,)/1000</f>
        <v>14.606396891514056</v>
      </c>
      <c r="E810" s="221">
        <f t="shared" ref="E810" si="52">IF(C810&lt;D810,C810,D810)</f>
        <v>8.4327027120769422</v>
      </c>
      <c r="F810" s="188" t="str">
        <f t="shared" si="49"/>
        <v/>
      </c>
      <c r="G810" t="str">
        <f t="shared" si="50"/>
        <v/>
      </c>
      <c r="H810" s="188" t="str">
        <f t="shared" si="51"/>
        <v/>
      </c>
    </row>
    <row r="811" spans="1:8" s="189" customFormat="1">
      <c r="A811" s="187">
        <v>759</v>
      </c>
      <c r="B811" s="222">
        <f>VLOOKUP(DATE(YEAR(Dat_01!B$2)-2,MONTH(Dat_01!B$2),1)+A811,[2]Indices!$D:$D,1,)</f>
        <v>45898</v>
      </c>
      <c r="C811" s="221">
        <f>VLOOKUP(B811,[2]Indices!$D:$Q,3,)/1000</f>
        <v>7.5578855480750793</v>
      </c>
      <c r="D811" s="221">
        <f>VLOOKUP(B811,[2]Indices!$D:$Q,14,)/1000</f>
        <v>14.606396891514056</v>
      </c>
      <c r="E811" s="221">
        <f t="shared" ref="E811:E812" si="53">IF(C811&lt;D811,C811,D811)</f>
        <v>7.5578855480750793</v>
      </c>
      <c r="F811" s="188"/>
      <c r="H811" s="188" t="str">
        <f t="shared" si="51"/>
        <v/>
      </c>
    </row>
    <row r="812" spans="1:8" s="189" customFormat="1">
      <c r="A812" s="187">
        <v>760</v>
      </c>
      <c r="B812" s="222">
        <f>VLOOKUP(DATE(YEAR(Dat_01!B$2)-2,MONTH(Dat_01!B$2),1)+A812,[2]Indices!$D:$D,1,)</f>
        <v>45899</v>
      </c>
      <c r="C812" s="221">
        <f>VLOOKUP(B812,[2]Indices!$D:$Q,3,)/1000</f>
        <v>1.6744872260732153</v>
      </c>
      <c r="D812" s="221">
        <f>VLOOKUP(B812,[2]Indices!$D:$Q,14,)/1000</f>
        <v>14.606396891514056</v>
      </c>
      <c r="E812" s="221">
        <f t="shared" si="53"/>
        <v>1.6744872260732153</v>
      </c>
      <c r="F812" s="188"/>
      <c r="G812" t="str">
        <f>IF(MONTH(B811)=1,IF(DAY(B811)=1,YEAR(B811),""),"")</f>
        <v/>
      </c>
      <c r="H812" s="188" t="str">
        <f t="shared" si="51"/>
        <v/>
      </c>
    </row>
    <row r="813" spans="1:8" s="189" customFormat="1">
      <c r="A813" s="187">
        <v>761</v>
      </c>
      <c r="B813" s="222">
        <f>VLOOKUP(DATE(YEAR(Dat_01!B$2)-2,MONTH(Dat_01!B$2),1)+A813,[2]Indices!$D:$D,1,)</f>
        <v>45900</v>
      </c>
      <c r="C813" s="221">
        <f>VLOOKUP(B813,[2]Indices!$D:$Q,3,)/1000</f>
        <v>1.8377010440769446</v>
      </c>
      <c r="D813" s="221">
        <f>VLOOKUP(B813,[2]Indices!$D:$Q,14,)/1000</f>
        <v>14.606396891514056</v>
      </c>
      <c r="E813" s="221">
        <f t="shared" ref="E813" si="54">IF(C813&lt;D813,C813,D813)</f>
        <v>1.8377010440769446</v>
      </c>
      <c r="F813" s="188"/>
      <c r="G813" t="str">
        <f>IF(MONTH(B812)=1,IF(DAY(B812)=1,YEAR(B812),""),"")</f>
        <v/>
      </c>
      <c r="H813" s="188" t="str">
        <f t="shared" si="51"/>
        <v/>
      </c>
    </row>
    <row r="814" spans="1:8">
      <c r="B814" s="104"/>
      <c r="C814" s="104"/>
      <c r="D814" s="104"/>
      <c r="E814" s="104"/>
      <c r="F814" s="104"/>
      <c r="G814" s="104"/>
      <c r="H814" s="104"/>
    </row>
    <row r="815" spans="1:8">
      <c r="A815" s="142" t="s">
        <v>39</v>
      </c>
      <c r="B815" s="145"/>
      <c r="C815" s="146"/>
      <c r="D815" s="146" t="s">
        <v>33</v>
      </c>
      <c r="E815" s="341" t="s">
        <v>34</v>
      </c>
      <c r="F815" s="341"/>
      <c r="G815" s="341"/>
      <c r="H815" s="147"/>
    </row>
    <row r="816" spans="1:8">
      <c r="A816" s="148"/>
      <c r="B816" s="148"/>
      <c r="C816" s="149" t="s">
        <v>35</v>
      </c>
      <c r="D816" s="149" t="s">
        <v>36</v>
      </c>
      <c r="E816" s="149" t="s">
        <v>21</v>
      </c>
      <c r="F816" s="149" t="s">
        <v>37</v>
      </c>
      <c r="G816" s="149" t="s">
        <v>65</v>
      </c>
      <c r="H816" s="149" t="s">
        <v>38</v>
      </c>
    </row>
    <row r="817" spans="1:8">
      <c r="A817" s="153">
        <v>2021</v>
      </c>
      <c r="B817" s="154" t="s">
        <v>90</v>
      </c>
      <c r="C817" s="150">
        <v>9758.5157368181899</v>
      </c>
      <c r="D817" s="151">
        <v>18538.071</v>
      </c>
      <c r="E817" s="151">
        <v>13030.265303050002</v>
      </c>
      <c r="F817" s="151">
        <v>5467.9549016999981</v>
      </c>
      <c r="G817" s="151">
        <v>9460.7335985820428</v>
      </c>
      <c r="H817" s="152">
        <f t="shared" ref="H817:H864" si="55">C817/D817*100</f>
        <v>52.640405448971414</v>
      </c>
    </row>
    <row r="818" spans="1:8">
      <c r="A818" s="153"/>
      <c r="B818" s="154" t="s">
        <v>82</v>
      </c>
      <c r="C818" s="150">
        <v>12661.5058106672</v>
      </c>
      <c r="D818" s="151">
        <v>18538.071</v>
      </c>
      <c r="E818" s="151">
        <v>13350.687899449997</v>
      </c>
      <c r="F818" s="151">
        <v>5578.6608586499988</v>
      </c>
      <c r="G818" s="151">
        <v>10003.035437810451</v>
      </c>
      <c r="H818" s="152">
        <f t="shared" si="55"/>
        <v>68.300017896507143</v>
      </c>
    </row>
    <row r="819" spans="1:8">
      <c r="A819" s="153"/>
      <c r="B819" s="154" t="s">
        <v>83</v>
      </c>
      <c r="C819" s="150">
        <v>12144.926731958538</v>
      </c>
      <c r="D819" s="151">
        <v>18538.071</v>
      </c>
      <c r="E819" s="151">
        <v>13867.618216399997</v>
      </c>
      <c r="F819" s="151">
        <v>5886.7781087999983</v>
      </c>
      <c r="G819" s="151">
        <v>10720.346582784256</v>
      </c>
      <c r="H819" s="152">
        <f t="shared" si="55"/>
        <v>65.513433042513086</v>
      </c>
    </row>
    <row r="820" spans="1:8">
      <c r="A820" s="153"/>
      <c r="B820" s="154" t="s">
        <v>84</v>
      </c>
      <c r="C820" s="150">
        <v>11299.1892331082</v>
      </c>
      <c r="D820" s="151">
        <v>18538.071</v>
      </c>
      <c r="E820" s="151">
        <v>13950.648185050002</v>
      </c>
      <c r="F820" s="151">
        <v>7160.980094999999</v>
      </c>
      <c r="G820" s="151">
        <v>11307.143756783118</v>
      </c>
      <c r="H820" s="152">
        <f t="shared" si="55"/>
        <v>60.951267438279856</v>
      </c>
    </row>
    <row r="821" spans="1:8">
      <c r="A821" s="153"/>
      <c r="B821" s="154" t="s">
        <v>83</v>
      </c>
      <c r="C821" s="150">
        <v>11113.845787991901</v>
      </c>
      <c r="D821" s="151">
        <v>18538.071</v>
      </c>
      <c r="E821" s="151">
        <v>14154.758919950002</v>
      </c>
      <c r="F821" s="151">
        <v>7197.9099209999968</v>
      </c>
      <c r="G821" s="151">
        <v>11468.407586706651</v>
      </c>
      <c r="H821" s="152">
        <f t="shared" si="55"/>
        <v>59.951468456410062</v>
      </c>
    </row>
    <row r="822" spans="1:8">
      <c r="A822" s="153"/>
      <c r="B822" s="154" t="s">
        <v>85</v>
      </c>
      <c r="C822" s="150">
        <v>10415.710777083699</v>
      </c>
      <c r="D822" s="151">
        <v>18538.071</v>
      </c>
      <c r="E822" s="151">
        <v>13861.50749955</v>
      </c>
      <c r="F822" s="151">
        <v>6659.6807604989417</v>
      </c>
      <c r="G822" s="151">
        <v>10927.520460105234</v>
      </c>
      <c r="H822" s="152">
        <f t="shared" si="55"/>
        <v>56.185515618554369</v>
      </c>
    </row>
    <row r="823" spans="1:8">
      <c r="A823" s="153"/>
      <c r="B823" s="154" t="s">
        <v>85</v>
      </c>
      <c r="C823" s="150">
        <v>8744.6750995529528</v>
      </c>
      <c r="D823" s="151">
        <v>18538.071</v>
      </c>
      <c r="E823" s="151">
        <v>12411.383130949995</v>
      </c>
      <c r="F823" s="151">
        <v>5800.1947457021333</v>
      </c>
      <c r="G823" s="151">
        <v>9824.1360547772583</v>
      </c>
      <c r="H823" s="152">
        <f t="shared" si="55"/>
        <v>47.171440327059663</v>
      </c>
    </row>
    <row r="824" spans="1:8">
      <c r="A824" s="153"/>
      <c r="B824" s="154" t="s">
        <v>84</v>
      </c>
      <c r="C824" s="150">
        <v>7124.7383119369397</v>
      </c>
      <c r="D824" s="151">
        <v>18538.071</v>
      </c>
      <c r="E824" s="151">
        <v>11082.055950350004</v>
      </c>
      <c r="F824" s="151">
        <v>5069.3133357481856</v>
      </c>
      <c r="G824" s="151">
        <v>8745.5835792961407</v>
      </c>
      <c r="H824" s="152">
        <f t="shared" si="55"/>
        <v>38.433008007882478</v>
      </c>
    </row>
    <row r="825" spans="1:8">
      <c r="A825" s="153"/>
      <c r="B825" s="154" t="s">
        <v>86</v>
      </c>
      <c r="C825" s="150">
        <v>6314.3165171768396</v>
      </c>
      <c r="D825" s="151">
        <v>18538.071</v>
      </c>
      <c r="E825" s="151">
        <v>10288.729394799997</v>
      </c>
      <c r="F825" s="151">
        <v>4739.6054379773832</v>
      </c>
      <c r="G825" s="151">
        <v>7973.9046291740378</v>
      </c>
      <c r="H825" s="152">
        <f t="shared" si="55"/>
        <v>34.061346065493218</v>
      </c>
    </row>
    <row r="826" spans="1:8">
      <c r="A826" s="153"/>
      <c r="B826" s="154" t="s">
        <v>87</v>
      </c>
      <c r="C826" s="150">
        <v>5952.5394311548098</v>
      </c>
      <c r="D826" s="151">
        <v>18538.071</v>
      </c>
      <c r="E826" s="151">
        <v>9948.8780525499988</v>
      </c>
      <c r="F826" s="151">
        <v>4467.0470089624023</v>
      </c>
      <c r="G826" s="151">
        <v>7820.7365874517254</v>
      </c>
      <c r="H826" s="152">
        <f t="shared" si="55"/>
        <v>32.109810298788958</v>
      </c>
    </row>
    <row r="827" spans="1:8">
      <c r="A827" s="153"/>
      <c r="B827" s="154" t="s">
        <v>88</v>
      </c>
      <c r="C827" s="150">
        <v>5955.5060306251098</v>
      </c>
      <c r="D827" s="151">
        <v>18538.071</v>
      </c>
      <c r="E827" s="151">
        <v>11222.871138699997</v>
      </c>
      <c r="F827" s="151">
        <v>4812.1705738000001</v>
      </c>
      <c r="G827" s="151">
        <v>8187.5351249509931</v>
      </c>
      <c r="H827" s="152">
        <f t="shared" si="55"/>
        <v>32.125813039690641</v>
      </c>
    </row>
    <row r="828" spans="1:8">
      <c r="A828" s="153"/>
      <c r="B828" s="154" t="s">
        <v>89</v>
      </c>
      <c r="C828" s="150">
        <v>6678.5636735501203</v>
      </c>
      <c r="D828" s="151">
        <v>18538.071</v>
      </c>
      <c r="E828" s="151">
        <v>13273.133537799993</v>
      </c>
      <c r="F828" s="151">
        <v>5316.2767810999994</v>
      </c>
      <c r="G828" s="151">
        <v>8633.7092310648623</v>
      </c>
      <c r="H828" s="152">
        <f t="shared" si="55"/>
        <v>36.026206143832987</v>
      </c>
    </row>
    <row r="829" spans="1:8">
      <c r="A829" s="153">
        <v>2022</v>
      </c>
      <c r="B829" s="154" t="s">
        <v>90</v>
      </c>
      <c r="C829" s="150">
        <v>7030.3147235812303</v>
      </c>
      <c r="D829" s="151">
        <v>18538.071</v>
      </c>
      <c r="E829" s="151">
        <v>13035.252519200001</v>
      </c>
      <c r="F829" s="151">
        <v>5477.0266986999977</v>
      </c>
      <c r="G829" s="151">
        <v>9325.0652119229526</v>
      </c>
      <c r="H829" s="152">
        <f t="shared" si="55"/>
        <v>37.923658419375087</v>
      </c>
    </row>
    <row r="830" spans="1:8">
      <c r="A830" s="153"/>
      <c r="B830" s="154" t="s">
        <v>82</v>
      </c>
      <c r="C830" s="150">
        <v>6849.7365063100897</v>
      </c>
      <c r="D830" s="151">
        <v>18538.071</v>
      </c>
      <c r="E830" s="151">
        <v>13419.170344149999</v>
      </c>
      <c r="F830" s="151">
        <v>5596.8493599999993</v>
      </c>
      <c r="G830" s="151">
        <v>10034.297981343811</v>
      </c>
      <c r="H830" s="152">
        <f t="shared" si="55"/>
        <v>36.949564527561094</v>
      </c>
    </row>
    <row r="831" spans="1:8">
      <c r="A831" s="153"/>
      <c r="B831" s="154" t="s">
        <v>83</v>
      </c>
      <c r="C831" s="150">
        <v>7242.5224796164302</v>
      </c>
      <c r="D831" s="151">
        <v>18538.071</v>
      </c>
      <c r="E831" s="151">
        <v>13898.837668799999</v>
      </c>
      <c r="F831" s="151">
        <v>5950.5832111499976</v>
      </c>
      <c r="G831" s="151">
        <v>10651.382707382183</v>
      </c>
      <c r="H831" s="152">
        <f t="shared" si="55"/>
        <v>39.068371674789844</v>
      </c>
    </row>
    <row r="832" spans="1:8">
      <c r="A832" s="153"/>
      <c r="B832" s="154" t="s">
        <v>84</v>
      </c>
      <c r="C832" s="150">
        <v>7896.3920571419603</v>
      </c>
      <c r="D832" s="151">
        <v>18538.071</v>
      </c>
      <c r="E832" s="151">
        <v>13999.32071715</v>
      </c>
      <c r="F832" s="151">
        <v>7213.8650399999988</v>
      </c>
      <c r="G832" s="151">
        <v>11224.845272938524</v>
      </c>
      <c r="H832" s="152">
        <f t="shared" si="55"/>
        <v>42.595543285717049</v>
      </c>
    </row>
    <row r="833" spans="1:8">
      <c r="A833" s="153"/>
      <c r="B833" s="154" t="s">
        <v>83</v>
      </c>
      <c r="C833" s="150">
        <v>7862.6649207238397</v>
      </c>
      <c r="D833" s="151">
        <v>18538.071</v>
      </c>
      <c r="E833" s="151">
        <v>14194.180336200001</v>
      </c>
      <c r="F833" s="151">
        <v>7275.1757219999972</v>
      </c>
      <c r="G833" s="151">
        <v>11376.573024106245</v>
      </c>
      <c r="H833" s="152">
        <f t="shared" si="55"/>
        <v>42.413608841631039</v>
      </c>
    </row>
    <row r="834" spans="1:8">
      <c r="A834" s="153"/>
      <c r="B834" s="154" t="s">
        <v>85</v>
      </c>
      <c r="C834" s="150">
        <v>7336.6756913938698</v>
      </c>
      <c r="D834" s="151">
        <v>18538.071</v>
      </c>
      <c r="E834" s="151">
        <v>13918.899108600002</v>
      </c>
      <c r="F834" s="151">
        <v>6720.2938423489422</v>
      </c>
      <c r="G834" s="151">
        <v>10871.053378959414</v>
      </c>
      <c r="H834" s="152">
        <f t="shared" si="55"/>
        <v>39.576262769701714</v>
      </c>
    </row>
    <row r="835" spans="1:8">
      <c r="A835" s="153"/>
      <c r="B835" s="154" t="s">
        <v>85</v>
      </c>
      <c r="C835" s="150">
        <v>6503.7333101836002</v>
      </c>
      <c r="D835" s="151">
        <v>18538.071</v>
      </c>
      <c r="E835" s="151">
        <v>12486.880997399992</v>
      </c>
      <c r="F835" s="151">
        <v>5861.5753199858218</v>
      </c>
      <c r="G835" s="151">
        <v>9714.3243532549059</v>
      </c>
      <c r="H835" s="152">
        <f t="shared" si="55"/>
        <v>35.083117926258886</v>
      </c>
    </row>
    <row r="836" spans="1:8">
      <c r="A836" s="153"/>
      <c r="B836" s="154" t="s">
        <v>84</v>
      </c>
      <c r="C836" s="150">
        <v>5663.3995666707096</v>
      </c>
      <c r="D836" s="151">
        <v>18538.071</v>
      </c>
      <c r="E836" s="151">
        <v>11155.732386300004</v>
      </c>
      <c r="F836" s="151">
        <v>5122.4186417062165</v>
      </c>
      <c r="G836" s="151">
        <v>8618.9540563929877</v>
      </c>
      <c r="H836" s="152">
        <f t="shared" si="55"/>
        <v>30.550101823812785</v>
      </c>
    </row>
    <row r="837" spans="1:8">
      <c r="A837" s="153"/>
      <c r="B837" s="154" t="s">
        <v>86</v>
      </c>
      <c r="C837" s="150">
        <v>4854.8048105114403</v>
      </c>
      <c r="D837" s="151">
        <v>18538.071</v>
      </c>
      <c r="E837" s="151">
        <v>10360.471131599998</v>
      </c>
      <c r="F837" s="151">
        <v>4769.6031145773832</v>
      </c>
      <c r="G837" s="151">
        <v>7853.1852055328782</v>
      </c>
      <c r="H837" s="152">
        <f t="shared" si="55"/>
        <v>26.188295483987741</v>
      </c>
    </row>
    <row r="838" spans="1:8">
      <c r="A838" s="153"/>
      <c r="B838" s="154" t="s">
        <v>87</v>
      </c>
      <c r="C838" s="150">
        <v>4989.2516276194901</v>
      </c>
      <c r="D838" s="151">
        <v>18538.071</v>
      </c>
      <c r="E838" s="151">
        <v>10037.671056599998</v>
      </c>
      <c r="F838" s="151">
        <v>4490.9091346624027</v>
      </c>
      <c r="G838" s="151">
        <v>7700.931035509464</v>
      </c>
      <c r="H838" s="152">
        <f t="shared" si="55"/>
        <v>26.913542555854331</v>
      </c>
    </row>
    <row r="839" spans="1:8">
      <c r="A839" s="153"/>
      <c r="B839" s="154" t="s">
        <v>88</v>
      </c>
      <c r="C839" s="150">
        <v>5789.2389871449896</v>
      </c>
      <c r="D839" s="151">
        <v>18538.071</v>
      </c>
      <c r="E839" s="151">
        <v>11248.176501599997</v>
      </c>
      <c r="F839" s="151">
        <v>4818.1352348499995</v>
      </c>
      <c r="G839" s="151">
        <v>8119.3286799822454</v>
      </c>
      <c r="H839" s="152">
        <f t="shared" si="55"/>
        <v>31.228917977199405</v>
      </c>
    </row>
    <row r="840" spans="1:8">
      <c r="A840" s="153"/>
      <c r="B840" s="154" t="s">
        <v>89</v>
      </c>
      <c r="C840" s="150">
        <v>8226.3793556488708</v>
      </c>
      <c r="D840" s="151">
        <v>18538.071</v>
      </c>
      <c r="E840" s="151">
        <v>13212.158572249993</v>
      </c>
      <c r="F840" s="151">
        <v>5311.2606904000004</v>
      </c>
      <c r="G840" s="151">
        <v>8643.2465402423641</v>
      </c>
      <c r="H840" s="152">
        <f t="shared" si="55"/>
        <v>44.375595258259992</v>
      </c>
    </row>
    <row r="841" spans="1:8">
      <c r="A841" s="153">
        <v>2023</v>
      </c>
      <c r="B841" s="154" t="s">
        <v>90</v>
      </c>
      <c r="C841" s="150">
        <v>10223.608293560101</v>
      </c>
      <c r="D841" s="151">
        <v>18538.071</v>
      </c>
      <c r="E841" s="151">
        <v>13040.239735350002</v>
      </c>
      <c r="F841" s="151">
        <v>5486.0984956999982</v>
      </c>
      <c r="G841" s="151">
        <v>9345.1985046020109</v>
      </c>
      <c r="H841" s="152">
        <f t="shared" si="55"/>
        <v>55.149256325321552</v>
      </c>
    </row>
    <row r="842" spans="1:8">
      <c r="A842" s="153"/>
      <c r="B842" s="154" t="s">
        <v>82</v>
      </c>
      <c r="C842" s="150">
        <v>9799.5666123993706</v>
      </c>
      <c r="D842" s="151">
        <v>18538.071</v>
      </c>
      <c r="E842" s="151">
        <v>13487.652788849999</v>
      </c>
      <c r="F842" s="151">
        <v>5615.0378613499997</v>
      </c>
      <c r="G842" s="151">
        <v>10020.752600659313</v>
      </c>
      <c r="H842" s="152">
        <f t="shared" si="55"/>
        <v>52.861846372253993</v>
      </c>
    </row>
    <row r="843" spans="1:8">
      <c r="A843" s="153"/>
      <c r="B843" s="154" t="s">
        <v>83</v>
      </c>
      <c r="C843" s="150">
        <v>10212.192476558999</v>
      </c>
      <c r="D843" s="151">
        <v>18538.071</v>
      </c>
      <c r="E843" s="151">
        <v>13930.057121199998</v>
      </c>
      <c r="F843" s="151">
        <v>6014.3883134999978</v>
      </c>
      <c r="G843" s="151">
        <v>10628.434723363</v>
      </c>
      <c r="H843" s="152">
        <f t="shared" si="55"/>
        <v>55.087675932188404</v>
      </c>
    </row>
    <row r="844" spans="1:8">
      <c r="A844" s="153"/>
      <c r="B844" s="154" t="s">
        <v>84</v>
      </c>
      <c r="C844" s="150">
        <v>9885.1331418185291</v>
      </c>
      <c r="D844" s="151">
        <v>18538.071</v>
      </c>
      <c r="E844" s="151">
        <v>14047.993249249999</v>
      </c>
      <c r="F844" s="151">
        <v>7267.1733878570958</v>
      </c>
      <c r="G844" s="151">
        <v>11226.165030795621</v>
      </c>
      <c r="H844" s="152">
        <f t="shared" si="55"/>
        <v>53.323418287795576</v>
      </c>
    </row>
    <row r="845" spans="1:8">
      <c r="A845" s="153"/>
      <c r="B845" s="154" t="s">
        <v>83</v>
      </c>
      <c r="C845" s="150">
        <v>9365.4005860970192</v>
      </c>
      <c r="D845" s="151">
        <v>18538.071</v>
      </c>
      <c r="E845" s="151">
        <v>14233.601752450002</v>
      </c>
      <c r="F845" s="151">
        <v>7325.0050030361872</v>
      </c>
      <c r="G845" s="151">
        <v>11367.959959142432</v>
      </c>
      <c r="H845" s="152">
        <f t="shared" si="55"/>
        <v>50.51982261852929</v>
      </c>
    </row>
    <row r="846" spans="1:8">
      <c r="A846" s="153"/>
      <c r="B846" s="154" t="s">
        <v>85</v>
      </c>
      <c r="C846" s="150">
        <v>9135.7508606141801</v>
      </c>
      <c r="D846" s="151">
        <v>18538.071</v>
      </c>
      <c r="E846" s="151">
        <v>13976.290717650001</v>
      </c>
      <c r="F846" s="151">
        <v>6772.5070219186337</v>
      </c>
      <c r="G846" s="151">
        <v>10854.516130029104</v>
      </c>
      <c r="H846" s="152">
        <f t="shared" si="55"/>
        <v>49.281022068661727</v>
      </c>
    </row>
    <row r="847" spans="1:8">
      <c r="A847" s="153"/>
      <c r="B847" s="154" t="s">
        <v>85</v>
      </c>
      <c r="C847" s="150">
        <v>8175.9128053970835</v>
      </c>
      <c r="D847" s="151">
        <v>18538.071</v>
      </c>
      <c r="E847" s="151">
        <v>12562.378863849992</v>
      </c>
      <c r="F847" s="151">
        <v>5915.1664204949993</v>
      </c>
      <c r="G847" s="151">
        <v>9688.0502232640847</v>
      </c>
      <c r="H847" s="152">
        <f t="shared" si="55"/>
        <v>44.103363318638081</v>
      </c>
    </row>
    <row r="848" spans="1:8">
      <c r="A848" s="153"/>
      <c r="B848" s="154" t="s">
        <v>84</v>
      </c>
      <c r="C848" s="150">
        <v>7267.4230046471803</v>
      </c>
      <c r="D848" s="151">
        <v>18538.071</v>
      </c>
      <c r="E848" s="151">
        <v>11229.408822250003</v>
      </c>
      <c r="F848" s="151">
        <v>5168.0545450397494</v>
      </c>
      <c r="G848" s="151">
        <v>8576.9264407265182</v>
      </c>
      <c r="H848" s="152">
        <f t="shared" si="55"/>
        <v>39.202692689261895</v>
      </c>
    </row>
    <row r="849" spans="1:10">
      <c r="A849" s="153"/>
      <c r="B849" s="154" t="s">
        <v>86</v>
      </c>
      <c r="C849" s="150">
        <v>7008.4596426560602</v>
      </c>
      <c r="D849" s="151">
        <v>18538.071</v>
      </c>
      <c r="E849" s="151">
        <v>10432.212868399996</v>
      </c>
      <c r="F849" s="151">
        <v>4785.5655401029526</v>
      </c>
      <c r="G849" s="151">
        <v>7781.2152055584493</v>
      </c>
      <c r="H849" s="152">
        <f t="shared" si="55"/>
        <v>37.805765457776381</v>
      </c>
    </row>
    <row r="850" spans="1:10">
      <c r="A850" s="153"/>
      <c r="B850" s="154" t="s">
        <v>87</v>
      </c>
      <c r="C850" s="150">
        <v>7614.13469651794</v>
      </c>
      <c r="D850" s="151">
        <v>18538.071</v>
      </c>
      <c r="E850" s="151">
        <v>10126.464060649998</v>
      </c>
      <c r="F850" s="151">
        <v>4514.7712603624032</v>
      </c>
      <c r="G850" s="151">
        <v>7613.3641368904337</v>
      </c>
      <c r="H850" s="152">
        <f t="shared" si="55"/>
        <v>41.07296113235266</v>
      </c>
    </row>
    <row r="851" spans="1:10">
      <c r="A851" s="153"/>
      <c r="B851" s="154" t="s">
        <v>88</v>
      </c>
      <c r="C851" s="150">
        <v>9142.8206733039697</v>
      </c>
      <c r="D851" s="151">
        <v>18538.071</v>
      </c>
      <c r="E851" s="151">
        <v>11273.481864499998</v>
      </c>
      <c r="F851" s="151">
        <v>4824.0998959000008</v>
      </c>
      <c r="G851" s="151">
        <v>7991.0891993394935</v>
      </c>
      <c r="H851" s="152">
        <f t="shared" si="55"/>
        <v>49.319158791138349</v>
      </c>
    </row>
    <row r="852" spans="1:10">
      <c r="A852" s="153"/>
      <c r="B852" s="154" t="s">
        <v>89</v>
      </c>
      <c r="C852" s="150">
        <v>9446.2258304710394</v>
      </c>
      <c r="D852" s="151">
        <v>18538.071</v>
      </c>
      <c r="E852" s="151">
        <v>13151.183606699993</v>
      </c>
      <c r="F852" s="151">
        <v>5306.2445997000004</v>
      </c>
      <c r="G852" s="151">
        <v>8518.007405024804</v>
      </c>
      <c r="H852" s="152">
        <f t="shared" si="55"/>
        <v>50.955818598769199</v>
      </c>
    </row>
    <row r="853" spans="1:10">
      <c r="A853" s="153">
        <v>2024</v>
      </c>
      <c r="B853" s="154" t="s">
        <v>90</v>
      </c>
      <c r="C853" s="150">
        <v>10688.2040657137</v>
      </c>
      <c r="D853" s="151">
        <v>18538.071</v>
      </c>
      <c r="E853" s="151">
        <v>13045.226951500001</v>
      </c>
      <c r="F853" s="151">
        <v>5495.1702926999978</v>
      </c>
      <c r="G853" s="151">
        <v>9256.8070597800142</v>
      </c>
      <c r="H853" s="152">
        <f t="shared" si="55"/>
        <v>57.655427394326523</v>
      </c>
    </row>
    <row r="854" spans="1:10">
      <c r="A854" s="153"/>
      <c r="B854" s="154" t="s">
        <v>82</v>
      </c>
      <c r="C854" s="150">
        <v>11221.4886575035</v>
      </c>
      <c r="D854" s="151">
        <v>18538.071</v>
      </c>
      <c r="E854" s="151">
        <v>13556.135233550001</v>
      </c>
      <c r="F854" s="151">
        <v>5633.2263627000011</v>
      </c>
      <c r="G854" s="151">
        <v>9899.4168212792774</v>
      </c>
      <c r="H854" s="152">
        <f t="shared" si="55"/>
        <v>60.532126872874201</v>
      </c>
    </row>
    <row r="855" spans="1:10">
      <c r="A855" s="153"/>
      <c r="B855" s="154" t="s">
        <v>83</v>
      </c>
      <c r="C855" s="150">
        <v>13037.077126418901</v>
      </c>
      <c r="D855" s="151">
        <v>18538.071</v>
      </c>
      <c r="E855" s="151">
        <v>13961.2765736</v>
      </c>
      <c r="F855" s="151">
        <v>6078.193415849998</v>
      </c>
      <c r="G855" s="151">
        <v>10511.775118190948</v>
      </c>
      <c r="H855" s="152">
        <f t="shared" si="55"/>
        <v>70.325963938852652</v>
      </c>
    </row>
    <row r="856" spans="1:10">
      <c r="A856" s="153"/>
      <c r="B856" s="154" t="s">
        <v>84</v>
      </c>
      <c r="C856" s="150">
        <v>13948.444329464</v>
      </c>
      <c r="D856" s="151">
        <v>18538.071</v>
      </c>
      <c r="E856" s="151">
        <v>14096.665781349997</v>
      </c>
      <c r="F856" s="151">
        <v>7320.4817357141919</v>
      </c>
      <c r="G856" s="151">
        <v>11066.351444386546</v>
      </c>
      <c r="H856" s="152">
        <f t="shared" si="55"/>
        <v>75.242156152406579</v>
      </c>
    </row>
    <row r="857" spans="1:10">
      <c r="A857" s="153"/>
      <c r="B857" s="154" t="s">
        <v>83</v>
      </c>
      <c r="C857" s="150">
        <v>14172.663355012501</v>
      </c>
      <c r="D857" s="151">
        <v>18538.071</v>
      </c>
      <c r="E857" s="151">
        <v>14273.023168700001</v>
      </c>
      <c r="F857" s="151">
        <v>7374.8342840723762</v>
      </c>
      <c r="G857" s="151">
        <v>11196.411789447282</v>
      </c>
      <c r="H857" s="152">
        <f t="shared" si="55"/>
        <v>76.451661853126467</v>
      </c>
    </row>
    <row r="858" spans="1:10">
      <c r="A858" s="153"/>
      <c r="B858" s="154" t="s">
        <v>85</v>
      </c>
      <c r="C858" s="150">
        <v>13422.185926005801</v>
      </c>
      <c r="D858" s="151">
        <v>18538.071</v>
      </c>
      <c r="E858" s="151">
        <v>14033.682326700004</v>
      </c>
      <c r="F858" s="151">
        <v>6824.7202014883251</v>
      </c>
      <c r="G858" s="151">
        <v>10706.264048059809</v>
      </c>
      <c r="H858" s="152">
        <f t="shared" si="55"/>
        <v>72.403358073263405</v>
      </c>
    </row>
    <row r="859" spans="1:10">
      <c r="A859" s="153"/>
      <c r="B859" s="154" t="s">
        <v>85</v>
      </c>
      <c r="C859" s="150">
        <v>11989.9537651518</v>
      </c>
      <c r="D859" s="151">
        <v>18538.071</v>
      </c>
      <c r="E859" s="151">
        <v>12637.876730299991</v>
      </c>
      <c r="F859" s="151">
        <v>5968.7575210041769</v>
      </c>
      <c r="G859" s="151">
        <v>9551.05530403394</v>
      </c>
      <c r="H859" s="152">
        <f t="shared" si="55"/>
        <v>64.677461668756152</v>
      </c>
    </row>
    <row r="860" spans="1:10">
      <c r="A860" s="153"/>
      <c r="B860" s="154" t="s">
        <v>84</v>
      </c>
      <c r="C860" s="150">
        <v>10414.1239856706</v>
      </c>
      <c r="D860" s="151">
        <v>18538.071</v>
      </c>
      <c r="E860" s="151">
        <v>11303.085258200004</v>
      </c>
      <c r="F860" s="151">
        <v>5213.6904483732833</v>
      </c>
      <c r="G860" s="151">
        <v>8444.0754629588773</v>
      </c>
      <c r="H860" s="152">
        <f t="shared" si="55"/>
        <v>56.176955982478439</v>
      </c>
    </row>
    <row r="861" spans="1:10">
      <c r="A861" s="153"/>
      <c r="B861" s="154" t="s">
        <v>86</v>
      </c>
      <c r="C861" s="150">
        <v>9721.2123072402792</v>
      </c>
      <c r="D861" s="151">
        <v>18538.071</v>
      </c>
      <c r="E861" s="151">
        <v>10503.954605199997</v>
      </c>
      <c r="F861" s="151">
        <v>4801.527965628522</v>
      </c>
      <c r="G861" s="151">
        <v>7672.7940631912497</v>
      </c>
      <c r="H861" s="152">
        <f t="shared" si="55"/>
        <v>52.439179390564853</v>
      </c>
    </row>
    <row r="862" spans="1:10">
      <c r="A862" s="153"/>
      <c r="B862" s="154" t="s">
        <v>87</v>
      </c>
      <c r="C862" s="150">
        <v>10172.0387333156</v>
      </c>
      <c r="D862" s="151">
        <v>18538.071</v>
      </c>
      <c r="E862" s="151">
        <v>10198.405590699997</v>
      </c>
      <c r="F862" s="151">
        <v>4538.6333860624027</v>
      </c>
      <c r="G862" s="151">
        <v>7534.5096632163304</v>
      </c>
      <c r="H862" s="152">
        <f t="shared" si="55"/>
        <v>54.871074413921491</v>
      </c>
    </row>
    <row r="863" spans="1:10">
      <c r="A863" s="153"/>
      <c r="B863" s="154" t="s">
        <v>88</v>
      </c>
      <c r="C863" s="150">
        <v>9729.7201887363699</v>
      </c>
      <c r="D863" s="151">
        <v>18538.071</v>
      </c>
      <c r="E863" s="151">
        <v>11298.787227399998</v>
      </c>
      <c r="F863" s="151">
        <v>4803.1739069499999</v>
      </c>
      <c r="G863" s="151">
        <v>7935.87371500469</v>
      </c>
      <c r="H863" s="152">
        <f t="shared" si="55"/>
        <v>52.485073494088837</v>
      </c>
    </row>
    <row r="864" spans="1:10">
      <c r="A864" s="153"/>
      <c r="B864" s="154" t="s">
        <v>89</v>
      </c>
      <c r="C864" s="150">
        <v>9697.9008206068702</v>
      </c>
      <c r="D864" s="151">
        <v>18538.071</v>
      </c>
      <c r="E864" s="151">
        <v>13090.208641149995</v>
      </c>
      <c r="F864" s="151">
        <v>5281.5086990000018</v>
      </c>
      <c r="G864" s="151">
        <v>8466.130292548356</v>
      </c>
      <c r="H864" s="152">
        <f t="shared" si="55"/>
        <v>52.313430133085959</v>
      </c>
      <c r="I864" s="44"/>
      <c r="J864" s="44"/>
    </row>
    <row r="865" spans="1:10">
      <c r="A865" s="153">
        <v>2025</v>
      </c>
      <c r="B865" s="154" t="s">
        <v>90</v>
      </c>
      <c r="C865" s="150">
        <v>10662.1502703717</v>
      </c>
      <c r="D865" s="151">
        <v>18538.071</v>
      </c>
      <c r="E865" s="151">
        <v>13050.214167650001</v>
      </c>
      <c r="F865" s="151">
        <v>5504.2420896999975</v>
      </c>
      <c r="G865" s="151">
        <v>9240.0485735656985</v>
      </c>
      <c r="H865" s="152">
        <f t="shared" ref="H865" si="56">C865/D865*100</f>
        <v>57.514885288613357</v>
      </c>
      <c r="I865" s="44">
        <f t="shared" ref="I865" si="57">H865-H864</f>
        <v>5.2014551555273982</v>
      </c>
      <c r="J865" s="44">
        <f t="shared" ref="J865" si="58">H865-H853</f>
        <v>-0.14054210571316617</v>
      </c>
    </row>
    <row r="866" spans="1:10">
      <c r="A866" s="153"/>
      <c r="B866" s="154" t="s">
        <v>82</v>
      </c>
      <c r="C866" s="150">
        <v>11118.121739063799</v>
      </c>
      <c r="D866" s="151">
        <v>18538.071</v>
      </c>
      <c r="E866" s="151">
        <v>13624.617678250001</v>
      </c>
      <c r="F866" s="151">
        <v>5651.4148640500007</v>
      </c>
      <c r="G866" s="151">
        <v>9933.6137851544518</v>
      </c>
      <c r="H866" s="152">
        <f t="shared" ref="H866" si="59">C866/D866*100</f>
        <v>59.974534238561283</v>
      </c>
      <c r="I866" s="44">
        <f t="shared" ref="I866" si="60">H866-H865</f>
        <v>2.4596489499479262</v>
      </c>
      <c r="J866" s="44">
        <f t="shared" ref="J866" si="61">H866-H854</f>
        <v>-0.55759263431291828</v>
      </c>
    </row>
    <row r="867" spans="1:10">
      <c r="A867" s="153"/>
      <c r="B867" s="154" t="s">
        <v>83</v>
      </c>
      <c r="C867" s="150">
        <v>13574.769505443999</v>
      </c>
      <c r="D867" s="151">
        <v>18538.071</v>
      </c>
      <c r="E867" s="151">
        <v>13992.496025999999</v>
      </c>
      <c r="F867" s="151">
        <v>6141.9985181999982</v>
      </c>
      <c r="G867" s="151">
        <v>10635.40697301189</v>
      </c>
      <c r="H867" s="152">
        <f>C867/D867*100</f>
        <v>73.226440363962354</v>
      </c>
      <c r="I867" s="44">
        <f t="shared" ref="I867" si="62">H867-H866</f>
        <v>13.251906125401071</v>
      </c>
      <c r="J867" s="44">
        <f t="shared" ref="J867" si="63">H867-H855</f>
        <v>2.9004764251097015</v>
      </c>
    </row>
    <row r="868" spans="1:10">
      <c r="A868" s="153"/>
      <c r="B868" s="154" t="s">
        <v>84</v>
      </c>
      <c r="C868" s="150">
        <v>14969.985800696601</v>
      </c>
      <c r="D868" s="151">
        <v>18538.071</v>
      </c>
      <c r="E868" s="151">
        <v>14145.338313449998</v>
      </c>
      <c r="F868" s="151">
        <v>7373.7900835712881</v>
      </c>
      <c r="G868" s="151">
        <v>11219.686175859746</v>
      </c>
      <c r="H868" s="152">
        <f>C868/D868*100</f>
        <v>80.752661917718413</v>
      </c>
      <c r="I868" s="44">
        <f t="shared" ref="I868" si="64">H868-H867</f>
        <v>7.5262215537560593</v>
      </c>
      <c r="J868" s="44">
        <f t="shared" ref="J868" si="65">H868-H856</f>
        <v>5.5105057653118337</v>
      </c>
    </row>
    <row r="869" spans="1:10">
      <c r="A869" s="153"/>
      <c r="B869" s="154" t="s">
        <v>83</v>
      </c>
      <c r="C869" s="150">
        <v>15463.717740821099</v>
      </c>
      <c r="D869" s="151">
        <v>18538.071</v>
      </c>
      <c r="E869" s="151">
        <v>14312.444584950004</v>
      </c>
      <c r="F869" s="151">
        <v>7424.6635651085671</v>
      </c>
      <c r="G869" s="151">
        <v>11351.635380197906</v>
      </c>
      <c r="H869" s="152">
        <f t="shared" ref="H869" si="66">C869/D869*100</f>
        <v>83.416002349009773</v>
      </c>
      <c r="I869" s="44">
        <f t="shared" ref="I869" si="67">H869-H868</f>
        <v>2.6633404312913598</v>
      </c>
      <c r="J869" s="44">
        <f t="shared" ref="J869" si="68">H869-H857</f>
        <v>6.9643404958833059</v>
      </c>
    </row>
    <row r="870" spans="1:10">
      <c r="A870" s="153"/>
      <c r="B870" s="154" t="s">
        <v>85</v>
      </c>
      <c r="C870" s="150">
        <v>14590.258003320499</v>
      </c>
      <c r="D870" s="151">
        <v>18538.071</v>
      </c>
      <c r="E870" s="151">
        <v>14091.073935750002</v>
      </c>
      <c r="F870" s="151">
        <v>6876.9333810580165</v>
      </c>
      <c r="G870" s="151">
        <v>10855.515463360101</v>
      </c>
      <c r="H870" s="152">
        <f t="shared" ref="H870" si="69">C870/D870*100</f>
        <v>78.704294547801112</v>
      </c>
      <c r="I870" s="44">
        <f t="shared" ref="I870" si="70">H870-H869</f>
        <v>-4.7117078012086608</v>
      </c>
      <c r="J870" s="44">
        <f t="shared" ref="J870" si="71">H870-H858</f>
        <v>6.300936474537707</v>
      </c>
    </row>
    <row r="871" spans="1:10">
      <c r="A871" s="153"/>
      <c r="B871" s="154" t="s">
        <v>85</v>
      </c>
      <c r="C871" s="150">
        <v>13127.2878467726</v>
      </c>
      <c r="D871" s="151">
        <v>18538.071</v>
      </c>
      <c r="E871" s="151">
        <v>12713.374596749991</v>
      </c>
      <c r="F871" s="151">
        <v>6022.3486215133544</v>
      </c>
      <c r="G871" s="151">
        <v>9681.0422432915329</v>
      </c>
      <c r="H871" s="152">
        <f t="shared" ref="H871" si="72">C871/D871*100</f>
        <v>70.812588034497224</v>
      </c>
      <c r="I871" s="44">
        <f t="shared" ref="I871" si="73">H871-H870</f>
        <v>-7.8917065133038875</v>
      </c>
      <c r="J871" s="44">
        <f t="shared" ref="J871" si="74">H871-H859</f>
        <v>6.1351263657410726</v>
      </c>
    </row>
    <row r="872" spans="1:10">
      <c r="A872" s="153"/>
      <c r="B872" s="154" t="s">
        <v>84</v>
      </c>
      <c r="C872" s="150">
        <v>11592.3052743925</v>
      </c>
      <c r="D872" s="151">
        <v>18538.071</v>
      </c>
      <c r="E872" s="151">
        <v>11376.761694150005</v>
      </c>
      <c r="F872" s="151">
        <v>5259.3263517068171</v>
      </c>
      <c r="G872" s="151">
        <v>8548.0662227424091</v>
      </c>
      <c r="H872" s="152">
        <f t="shared" ref="H872" si="75">C872/D872*100</f>
        <v>62.532424621701466</v>
      </c>
      <c r="I872" s="44">
        <f t="shared" ref="I872" si="76">H872-H871</f>
        <v>-8.2801634127957584</v>
      </c>
      <c r="J872" s="44">
        <f t="shared" ref="J872" si="77">H872-H860</f>
        <v>6.3554686392230266</v>
      </c>
    </row>
    <row r="873" spans="1:10">
      <c r="A873" s="153"/>
      <c r="B873" s="154" t="s">
        <v>86</v>
      </c>
      <c r="C873" s="150"/>
      <c r="D873" s="151">
        <v>18538.071</v>
      </c>
      <c r="E873" s="151">
        <v>10575.696341999996</v>
      </c>
      <c r="F873" s="151">
        <v>4817.4903911540914</v>
      </c>
      <c r="G873" s="151">
        <v>7777.3659905532668</v>
      </c>
      <c r="H873" s="152"/>
      <c r="I873" s="44"/>
      <c r="J873" s="44"/>
    </row>
    <row r="874" spans="1:10">
      <c r="A874" s="153"/>
      <c r="B874" s="154" t="s">
        <v>87</v>
      </c>
      <c r="C874" s="150"/>
      <c r="D874" s="151">
        <v>18538.071</v>
      </c>
      <c r="E874" s="151">
        <v>10270.347120749997</v>
      </c>
      <c r="F874" s="151">
        <v>4562.4955117624031</v>
      </c>
      <c r="G874" s="151">
        <v>7669.2419293821104</v>
      </c>
      <c r="H874" s="152"/>
      <c r="I874" s="44"/>
      <c r="J874" s="44"/>
    </row>
    <row r="875" spans="1:10">
      <c r="A875" s="153"/>
      <c r="B875" s="154" t="s">
        <v>88</v>
      </c>
      <c r="C875" s="150"/>
      <c r="D875" s="151">
        <v>18538.071</v>
      </c>
      <c r="E875" s="151">
        <v>11324.092590299999</v>
      </c>
      <c r="F875" s="151">
        <v>4782.2479179999991</v>
      </c>
      <c r="G875" s="151">
        <v>8062.114649941509</v>
      </c>
      <c r="H875" s="152"/>
      <c r="I875" s="44"/>
      <c r="J875" s="44"/>
    </row>
    <row r="876" spans="1:10">
      <c r="A876" s="153"/>
      <c r="B876" s="154" t="s">
        <v>89</v>
      </c>
      <c r="C876" s="150"/>
      <c r="D876" s="151">
        <v>18538.071</v>
      </c>
      <c r="E876" s="151">
        <v>13029.233675599995</v>
      </c>
      <c r="F876" s="151">
        <v>5256.7727983000023</v>
      </c>
      <c r="G876" s="151">
        <v>8582.1752510786991</v>
      </c>
      <c r="H876" s="152"/>
      <c r="I876" s="44"/>
      <c r="J876" s="44"/>
    </row>
  </sheetData>
  <mergeCells count="82">
    <mergeCell ref="EP2:EX2"/>
    <mergeCell ref="EY2:FG2"/>
    <mergeCell ref="AU2:BC2"/>
    <mergeCell ref="BD2:BL2"/>
    <mergeCell ref="BM2:BU2"/>
    <mergeCell ref="BV2:CD2"/>
    <mergeCell ref="CE2:CM2"/>
    <mergeCell ref="VF2:VN2"/>
    <mergeCell ref="TV1:VN1"/>
    <mergeCell ref="FZ2:GH2"/>
    <mergeCell ref="GI2:GQ2"/>
    <mergeCell ref="GR2:GZ2"/>
    <mergeCell ref="HA2:HI2"/>
    <mergeCell ref="HJ2:HR2"/>
    <mergeCell ref="TM2:TU2"/>
    <mergeCell ref="TV2:UD2"/>
    <mergeCell ref="UE2:UM2"/>
    <mergeCell ref="UN2:UV2"/>
    <mergeCell ref="UW2:VE2"/>
    <mergeCell ref="RT2:SB2"/>
    <mergeCell ref="SC2:SK2"/>
    <mergeCell ref="SL2:ST2"/>
    <mergeCell ref="SU2:TC2"/>
    <mergeCell ref="TD2:TL2"/>
    <mergeCell ref="QA2:QI2"/>
    <mergeCell ref="QJ2:QR2"/>
    <mergeCell ref="QS2:RA2"/>
    <mergeCell ref="RB2:RJ2"/>
    <mergeCell ref="RK2:RS2"/>
    <mergeCell ref="OH2:OP2"/>
    <mergeCell ref="OQ2:OY2"/>
    <mergeCell ref="OZ2:PH2"/>
    <mergeCell ref="PI2:PQ2"/>
    <mergeCell ref="PR2:PZ2"/>
    <mergeCell ref="MO2:MW2"/>
    <mergeCell ref="MX2:NF2"/>
    <mergeCell ref="NG2:NO2"/>
    <mergeCell ref="NP2:NX2"/>
    <mergeCell ref="NY2:OG2"/>
    <mergeCell ref="KV2:LD2"/>
    <mergeCell ref="LE2:LM2"/>
    <mergeCell ref="LN2:LV2"/>
    <mergeCell ref="LW2:ME2"/>
    <mergeCell ref="MF2:MN2"/>
    <mergeCell ref="JC2:JK2"/>
    <mergeCell ref="JL2:JT2"/>
    <mergeCell ref="JU2:KC2"/>
    <mergeCell ref="KD2:KL2"/>
    <mergeCell ref="KM2:KU2"/>
    <mergeCell ref="E815:G815"/>
    <mergeCell ref="HS2:IA2"/>
    <mergeCell ref="IB2:IJ2"/>
    <mergeCell ref="IK2:IS2"/>
    <mergeCell ref="IT2:JB2"/>
    <mergeCell ref="FH2:FP2"/>
    <mergeCell ref="FQ2:FY2"/>
    <mergeCell ref="CN2:CV2"/>
    <mergeCell ref="CW2:DE2"/>
    <mergeCell ref="DF2:DN2"/>
    <mergeCell ref="DO2:DW2"/>
    <mergeCell ref="DX2:EF2"/>
    <mergeCell ref="EG2:EO2"/>
    <mergeCell ref="T2:AB2"/>
    <mergeCell ref="AC2:AK2"/>
    <mergeCell ref="AL2:AT2"/>
    <mergeCell ref="A35:A36"/>
    <mergeCell ref="B2:J2"/>
    <mergeCell ref="K2:S2"/>
    <mergeCell ref="A42:A44"/>
    <mergeCell ref="A39:A41"/>
    <mergeCell ref="SC1:TU1"/>
    <mergeCell ref="QJ1:SB1"/>
    <mergeCell ref="OQ1:QI1"/>
    <mergeCell ref="MX1:OP1"/>
    <mergeCell ref="LE1:MW1"/>
    <mergeCell ref="AU1:CM1"/>
    <mergeCell ref="B1:AT1"/>
    <mergeCell ref="JL1:LD1"/>
    <mergeCell ref="HS1:JK1"/>
    <mergeCell ref="FZ1:HR1"/>
    <mergeCell ref="EG1:FY1"/>
    <mergeCell ref="CN1:EF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558B6-D783-4C61-9AE9-F24AA47FB6BB}">
  <sheetPr codeName="Hoja31"/>
  <dimension ref="A1:I806"/>
  <sheetViews>
    <sheetView topLeftCell="A538" zoomScale="96" zoomScaleNormal="96" workbookViewId="0">
      <selection activeCell="F552" sqref="F552"/>
    </sheetView>
  </sheetViews>
  <sheetFormatPr baseColWidth="10" defaultColWidth="11.44140625" defaultRowHeight="14.4"/>
  <cols>
    <col min="1" max="1" width="11.44140625" style="232"/>
    <col min="2" max="2" width="12.5546875" style="232" bestFit="1" customWidth="1"/>
    <col min="3" max="7" width="11.44140625" style="232"/>
    <col min="8" max="8" width="11.5546875" style="232" bestFit="1" customWidth="1"/>
    <col min="9" max="28" width="11.44140625" style="232"/>
    <col min="29" max="29" width="11.5546875" style="232" bestFit="1" customWidth="1"/>
    <col min="30" max="16384" width="11.44140625" style="232"/>
  </cols>
  <sheetData>
    <row r="1" spans="1:9" ht="43.2">
      <c r="B1" s="231" t="s">
        <v>125</v>
      </c>
      <c r="C1" s="259" t="s">
        <v>180</v>
      </c>
      <c r="D1" s="259" t="s">
        <v>181</v>
      </c>
    </row>
    <row r="2" spans="1:9">
      <c r="A2" s="232">
        <v>0</v>
      </c>
      <c r="B2" s="233">
        <f>VLOOKUP(DATE(YEAR(Dat_01!B$2)-2,MONTH(Dat_01!B$2),1)+A2,[5]IndSolar10!$D:$D,1,)</f>
        <v>45139</v>
      </c>
      <c r="C2" s="234">
        <f>VLOOKUP($B2,[5]IndSolar10!$D:$M,4)/1000</f>
        <v>159.71785700000001</v>
      </c>
      <c r="D2" s="235">
        <f>VLOOKUP($B2,[5]IndSolar10!$D:$M,7)/1000</f>
        <v>115.27230310944337</v>
      </c>
      <c r="E2" s="234">
        <f>IF(C2&gt;D2,D2,C2)</f>
        <v>115.27230310944337</v>
      </c>
      <c r="F2" s="237">
        <f>YEAR(B2)</f>
        <v>2023</v>
      </c>
      <c r="G2" s="188"/>
      <c r="H2" s="236" t="str">
        <f>IF(DAY($B2)=15,TEXT(D2,"#,0"),"")</f>
        <v/>
      </c>
      <c r="I2" s="237"/>
    </row>
    <row r="3" spans="1:9">
      <c r="A3" s="232">
        <f>+A2+1</f>
        <v>1</v>
      </c>
      <c r="B3" s="233">
        <f>VLOOKUP(DATE(YEAR(Dat_01!B$2)-2,MONTH(Dat_01!B$2),1)+A3,[5]IndSolar10!$D:$D,1,)</f>
        <v>45140</v>
      </c>
      <c r="C3" s="234">
        <f>VLOOKUP($B3,[5]IndSolar10!$D:$M,4)/1000</f>
        <v>160.95578899999998</v>
      </c>
      <c r="D3" s="235">
        <f>VLOOKUP($B3,[5]IndSolar10!$D:$M,7)/1000</f>
        <v>115.27230310944337</v>
      </c>
      <c r="E3" s="234">
        <f>IF(C3&gt;D3,D3,C3)</f>
        <v>115.27230310944337</v>
      </c>
      <c r="F3" s="239"/>
      <c r="G3" s="188" t="str">
        <f t="shared" ref="G3" si="0">IF(DAY(B3)=15,IF(MONTH(B3)=1,"E",IF(MONTH(B3)=2,"F",IF(MONTH(B3)=3,"M",IF(MONTH(B3)=4,"A",IF(MONTH(B3)=5,"M",IF(MONTH(B3)=6,"J",IF(MONTH(B3)=7,"J",IF(MONTH(B3)=8,"A",IF(MONTH(B3)=9,"S",IF(MONTH(B3)=10,"O",IF(MONTH(B3)=11,"N",IF(MONTH(B3)=12,"D","")))))))))))),"")</f>
        <v/>
      </c>
      <c r="H3" s="236" t="str">
        <f t="shared" ref="H3" si="1">IF(DAY($B3)=15,TEXT(D3,"#,0"),"")</f>
        <v/>
      </c>
      <c r="I3" s="237"/>
    </row>
    <row r="4" spans="1:9">
      <c r="A4" s="232">
        <f t="shared" ref="A4:A67" si="2">+A3+1</f>
        <v>2</v>
      </c>
      <c r="B4" s="233">
        <f>VLOOKUP(DATE(YEAR(Dat_01!B$2)-2,MONTH(Dat_01!B$2),1)+A4,[5]IndSolar10!$D:$D,1,)</f>
        <v>45141</v>
      </c>
      <c r="C4" s="234">
        <f>VLOOKUP($B4,[5]IndSolar10!$D:$M,4)/1000</f>
        <v>154.699321</v>
      </c>
      <c r="D4" s="235">
        <f>VLOOKUP($B4,[5]IndSolar10!$D:$M,7)/1000</f>
        <v>115.27230310944337</v>
      </c>
      <c r="E4" s="234">
        <f t="shared" ref="E4:E67" si="3">IF(C4&gt;D4,D4,C4)</f>
        <v>115.27230310944337</v>
      </c>
      <c r="F4" s="239"/>
      <c r="G4" s="188" t="str">
        <f t="shared" ref="G4:G67" si="4">IF(DAY(B4)=15,IF(MONTH(B4)=1,"E",IF(MONTH(B4)=2,"F",IF(MONTH(B4)=3,"M",IF(MONTH(B4)=4,"A",IF(MONTH(B4)=5,"M",IF(MONTH(B4)=6,"J",IF(MONTH(B4)=7,"J",IF(MONTH(B4)=8,"A",IF(MONTH(B4)=9,"S",IF(MONTH(B4)=10,"O",IF(MONTH(B4)=11,"N",IF(MONTH(B4)=12,"D","")))))))))))),"")</f>
        <v/>
      </c>
      <c r="H4" s="236" t="str">
        <f t="shared" ref="H4:H67" si="5">IF(DAY($B4)=15,TEXT(D4,"#,0"),"")</f>
        <v/>
      </c>
      <c r="I4" s="237"/>
    </row>
    <row r="5" spans="1:9">
      <c r="A5" s="232">
        <f t="shared" si="2"/>
        <v>3</v>
      </c>
      <c r="B5" s="233">
        <f>VLOOKUP(DATE(YEAR(Dat_01!B$2)-2,MONTH(Dat_01!B$2),1)+A5,[5]IndSolar10!$D:$D,1,)</f>
        <v>45142</v>
      </c>
      <c r="C5" s="234">
        <f>VLOOKUP($B5,[5]IndSolar10!$D:$M,4)/1000</f>
        <v>154.263655</v>
      </c>
      <c r="D5" s="235">
        <f>VLOOKUP($B5,[5]IndSolar10!$D:$M,7)/1000</f>
        <v>115.27230310944337</v>
      </c>
      <c r="E5" s="234">
        <f t="shared" si="3"/>
        <v>115.27230310944337</v>
      </c>
      <c r="F5" s="239"/>
      <c r="G5" s="188" t="str">
        <f t="shared" si="4"/>
        <v/>
      </c>
      <c r="H5" s="236" t="str">
        <f t="shared" si="5"/>
        <v/>
      </c>
      <c r="I5" s="237"/>
    </row>
    <row r="6" spans="1:9">
      <c r="A6" s="232">
        <f t="shared" si="2"/>
        <v>4</v>
      </c>
      <c r="B6" s="233">
        <f>VLOOKUP(DATE(YEAR(Dat_01!B$2)-2,MONTH(Dat_01!B$2),1)+A6,[5]IndSolar10!$D:$D,1,)</f>
        <v>45143</v>
      </c>
      <c r="C6" s="234">
        <f>VLOOKUP($B6,[5]IndSolar10!$D:$M,4)/1000</f>
        <v>153.40244099999998</v>
      </c>
      <c r="D6" s="235">
        <f>VLOOKUP($B6,[5]IndSolar10!$D:$M,7)/1000</f>
        <v>115.27230310944337</v>
      </c>
      <c r="E6" s="234">
        <f t="shared" si="3"/>
        <v>115.27230310944337</v>
      </c>
      <c r="F6" s="239"/>
      <c r="G6" s="188" t="str">
        <f t="shared" si="4"/>
        <v/>
      </c>
      <c r="H6" s="236" t="str">
        <f t="shared" si="5"/>
        <v/>
      </c>
      <c r="I6" s="237"/>
    </row>
    <row r="7" spans="1:9">
      <c r="A7" s="232">
        <f t="shared" si="2"/>
        <v>5</v>
      </c>
      <c r="B7" s="233">
        <f>VLOOKUP(DATE(YEAR(Dat_01!B$2)-2,MONTH(Dat_01!B$2),1)+A7,[5]IndSolar10!$D:$D,1,)</f>
        <v>45144</v>
      </c>
      <c r="C7" s="234">
        <f>VLOOKUP($B7,[5]IndSolar10!$D:$M,4)/1000</f>
        <v>130.94627</v>
      </c>
      <c r="D7" s="235">
        <f>VLOOKUP($B7,[5]IndSolar10!$D:$M,7)/1000</f>
        <v>115.27230310944337</v>
      </c>
      <c r="E7" s="234">
        <f t="shared" si="3"/>
        <v>115.27230310944337</v>
      </c>
      <c r="F7" s="239"/>
      <c r="G7" s="188" t="str">
        <f t="shared" si="4"/>
        <v/>
      </c>
      <c r="H7" s="236" t="str">
        <f t="shared" si="5"/>
        <v/>
      </c>
      <c r="I7" s="237"/>
    </row>
    <row r="8" spans="1:9">
      <c r="A8" s="232">
        <f t="shared" si="2"/>
        <v>6</v>
      </c>
      <c r="B8" s="233">
        <f>VLOOKUP(DATE(YEAR(Dat_01!B$2)-2,MONTH(Dat_01!B$2),1)+A8,[5]IndSolar10!$D:$D,1,)</f>
        <v>45145</v>
      </c>
      <c r="C8" s="234">
        <f>VLOOKUP($B8,[5]IndSolar10!$D:$M,4)/1000</f>
        <v>149.32182999999998</v>
      </c>
      <c r="D8" s="235">
        <f>VLOOKUP($B8,[5]IndSolar10!$D:$M,7)/1000</f>
        <v>115.27230310944337</v>
      </c>
      <c r="E8" s="234">
        <f t="shared" si="3"/>
        <v>115.27230310944337</v>
      </c>
      <c r="F8" s="239"/>
      <c r="G8" s="188" t="str">
        <f t="shared" si="4"/>
        <v/>
      </c>
      <c r="H8" s="236" t="str">
        <f t="shared" si="5"/>
        <v/>
      </c>
      <c r="I8" s="237"/>
    </row>
    <row r="9" spans="1:9">
      <c r="A9" s="232">
        <f t="shared" si="2"/>
        <v>7</v>
      </c>
      <c r="B9" s="233">
        <f>VLOOKUP(DATE(YEAR(Dat_01!B$2)-2,MONTH(Dat_01!B$2),1)+A9,[5]IndSolar10!$D:$D,1,)</f>
        <v>45146</v>
      </c>
      <c r="C9" s="234">
        <f>VLOOKUP($B9,[5]IndSolar10!$D:$M,4)/1000</f>
        <v>138.911193</v>
      </c>
      <c r="D9" s="235">
        <f>VLOOKUP($B9,[5]IndSolar10!$D:$M,7)/1000</f>
        <v>115.27230310944337</v>
      </c>
      <c r="E9" s="234">
        <f t="shared" si="3"/>
        <v>115.27230310944337</v>
      </c>
      <c r="F9" s="239"/>
      <c r="G9" s="188" t="str">
        <f t="shared" si="4"/>
        <v/>
      </c>
      <c r="H9" s="236" t="str">
        <f t="shared" si="5"/>
        <v/>
      </c>
      <c r="I9" s="237"/>
    </row>
    <row r="10" spans="1:9">
      <c r="A10" s="232">
        <f t="shared" si="2"/>
        <v>8</v>
      </c>
      <c r="B10" s="233">
        <f>VLOOKUP(DATE(YEAR(Dat_01!B$2)-2,MONTH(Dat_01!B$2),1)+A10,[5]IndSolar10!$D:$D,1,)</f>
        <v>45147</v>
      </c>
      <c r="C10" s="234">
        <f>VLOOKUP($B10,[5]IndSolar10!$D:$M,4)/1000</f>
        <v>118.849313</v>
      </c>
      <c r="D10" s="235">
        <f>VLOOKUP($B10,[5]IndSolar10!$D:$M,7)/1000</f>
        <v>115.27230310944337</v>
      </c>
      <c r="E10" s="234">
        <f t="shared" si="3"/>
        <v>115.27230310944337</v>
      </c>
      <c r="F10" s="239"/>
      <c r="G10" s="188" t="str">
        <f t="shared" si="4"/>
        <v/>
      </c>
      <c r="H10" s="236" t="str">
        <f t="shared" si="5"/>
        <v/>
      </c>
      <c r="I10" s="237"/>
    </row>
    <row r="11" spans="1:9">
      <c r="A11" s="232">
        <f t="shared" si="2"/>
        <v>9</v>
      </c>
      <c r="B11" s="233">
        <f>VLOOKUP(DATE(YEAR(Dat_01!B$2)-2,MONTH(Dat_01!B$2),1)+A11,[5]IndSolar10!$D:$D,1,)</f>
        <v>45148</v>
      </c>
      <c r="C11" s="234">
        <f>VLOOKUP($B11,[5]IndSolar10!$D:$M,4)/1000</f>
        <v>148.40845400000001</v>
      </c>
      <c r="D11" s="235">
        <f>VLOOKUP($B11,[5]IndSolar10!$D:$M,7)/1000</f>
        <v>115.27230310944337</v>
      </c>
      <c r="E11" s="234">
        <f t="shared" si="3"/>
        <v>115.27230310944337</v>
      </c>
      <c r="F11" s="239"/>
      <c r="G11" s="188" t="str">
        <f t="shared" si="4"/>
        <v/>
      </c>
      <c r="H11" s="236" t="str">
        <f t="shared" si="5"/>
        <v/>
      </c>
      <c r="I11" s="237"/>
    </row>
    <row r="12" spans="1:9">
      <c r="A12" s="232">
        <f t="shared" si="2"/>
        <v>10</v>
      </c>
      <c r="B12" s="233">
        <f>VLOOKUP(DATE(YEAR(Dat_01!B$2)-2,MONTH(Dat_01!B$2),1)+A12,[5]IndSolar10!$D:$D,1,)</f>
        <v>45149</v>
      </c>
      <c r="C12" s="234">
        <f>VLOOKUP($B12,[5]IndSolar10!$D:$M,4)/1000</f>
        <v>155.705679</v>
      </c>
      <c r="D12" s="235">
        <f>VLOOKUP($B12,[5]IndSolar10!$D:$M,7)/1000</f>
        <v>115.27230310944337</v>
      </c>
      <c r="E12" s="234">
        <f t="shared" si="3"/>
        <v>115.27230310944337</v>
      </c>
      <c r="F12" s="239"/>
      <c r="G12" s="188" t="str">
        <f t="shared" si="4"/>
        <v/>
      </c>
      <c r="H12" s="236" t="str">
        <f t="shared" si="5"/>
        <v/>
      </c>
      <c r="I12" s="237"/>
    </row>
    <row r="13" spans="1:9">
      <c r="A13" s="232">
        <f t="shared" si="2"/>
        <v>11</v>
      </c>
      <c r="B13" s="233">
        <f>VLOOKUP(DATE(YEAR(Dat_01!B$2)-2,MONTH(Dat_01!B$2),1)+A13,[5]IndSolar10!$D:$D,1,)</f>
        <v>45150</v>
      </c>
      <c r="C13" s="234">
        <f>VLOOKUP($B13,[5]IndSolar10!$D:$M,4)/1000</f>
        <v>152.75661799999997</v>
      </c>
      <c r="D13" s="235">
        <f>VLOOKUP($B13,[5]IndSolar10!$D:$M,7)/1000</f>
        <v>115.27230310944337</v>
      </c>
      <c r="E13" s="234">
        <f t="shared" si="3"/>
        <v>115.27230310944337</v>
      </c>
      <c r="F13" s="239"/>
      <c r="G13" s="188" t="str">
        <f t="shared" si="4"/>
        <v/>
      </c>
      <c r="H13" s="236" t="str">
        <f t="shared" si="5"/>
        <v/>
      </c>
      <c r="I13" s="237"/>
    </row>
    <row r="14" spans="1:9">
      <c r="A14" s="232">
        <f t="shared" si="2"/>
        <v>12</v>
      </c>
      <c r="B14" s="233">
        <f>VLOOKUP(DATE(YEAR(Dat_01!B$2)-2,MONTH(Dat_01!B$2),1)+A14,[5]IndSolar10!$D:$D,1,)</f>
        <v>45151</v>
      </c>
      <c r="C14" s="234">
        <f>VLOOKUP($B14,[5]IndSolar10!$D:$M,4)/1000</f>
        <v>148.073477</v>
      </c>
      <c r="D14" s="235">
        <f>VLOOKUP($B14,[5]IndSolar10!$D:$M,7)/1000</f>
        <v>115.27230310944337</v>
      </c>
      <c r="E14" s="234">
        <f t="shared" si="3"/>
        <v>115.27230310944337</v>
      </c>
      <c r="F14" s="239"/>
      <c r="G14" s="188" t="str">
        <f t="shared" si="4"/>
        <v/>
      </c>
      <c r="H14" s="236" t="str">
        <f t="shared" si="5"/>
        <v/>
      </c>
      <c r="I14" s="237"/>
    </row>
    <row r="15" spans="1:9">
      <c r="A15" s="232">
        <f t="shared" si="2"/>
        <v>13</v>
      </c>
      <c r="B15" s="233">
        <f>VLOOKUP(DATE(YEAR(Dat_01!B$2)-2,MONTH(Dat_01!B$2),1)+A15,[5]IndSolar10!$D:$D,1,)</f>
        <v>45152</v>
      </c>
      <c r="C15" s="234">
        <f>VLOOKUP($B15,[5]IndSolar10!$D:$M,4)/1000</f>
        <v>152.137564</v>
      </c>
      <c r="D15" s="235">
        <f>VLOOKUP($B15,[5]IndSolar10!$D:$M,7)/1000</f>
        <v>115.27230310944337</v>
      </c>
      <c r="E15" s="234">
        <f t="shared" si="3"/>
        <v>115.27230310944337</v>
      </c>
      <c r="F15" s="239"/>
      <c r="G15" s="188" t="str">
        <f t="shared" si="4"/>
        <v/>
      </c>
      <c r="H15" s="236" t="str">
        <f t="shared" si="5"/>
        <v/>
      </c>
      <c r="I15" s="237"/>
    </row>
    <row r="16" spans="1:9">
      <c r="A16" s="232">
        <f t="shared" si="2"/>
        <v>14</v>
      </c>
      <c r="B16" s="233">
        <f>VLOOKUP(DATE(YEAR(Dat_01!B$2)-2,MONTH(Dat_01!B$2),1)+A16,[5]IndSolar10!$D:$D,1,)</f>
        <v>45153</v>
      </c>
      <c r="C16" s="234">
        <f>VLOOKUP($B16,[5]IndSolar10!$D:$M,4)/1000</f>
        <v>141.483351</v>
      </c>
      <c r="D16" s="235">
        <f>VLOOKUP($B16,[5]IndSolar10!$D:$M,7)/1000</f>
        <v>115.27230310944337</v>
      </c>
      <c r="E16" s="234">
        <f t="shared" si="3"/>
        <v>115.27230310944337</v>
      </c>
      <c r="F16" s="239"/>
      <c r="G16" s="188" t="str">
        <f t="shared" si="4"/>
        <v>A</v>
      </c>
      <c r="H16" s="236" t="str">
        <f t="shared" si="5"/>
        <v>115,3</v>
      </c>
      <c r="I16" s="237"/>
    </row>
    <row r="17" spans="1:9">
      <c r="A17" s="232">
        <f t="shared" si="2"/>
        <v>15</v>
      </c>
      <c r="B17" s="233">
        <f>VLOOKUP(DATE(YEAR(Dat_01!B$2)-2,MONTH(Dat_01!B$2),1)+A17,[5]IndSolar10!$D:$D,1,)</f>
        <v>45154</v>
      </c>
      <c r="C17" s="234">
        <f>VLOOKUP($B17,[5]IndSolar10!$D:$M,4)/1000</f>
        <v>146.41887100000002</v>
      </c>
      <c r="D17" s="235">
        <f>VLOOKUP($B17,[5]IndSolar10!$D:$M,7)/1000</f>
        <v>115.27230310944337</v>
      </c>
      <c r="E17" s="234">
        <f t="shared" si="3"/>
        <v>115.27230310944337</v>
      </c>
      <c r="F17" s="239"/>
      <c r="G17" s="188" t="str">
        <f t="shared" si="4"/>
        <v/>
      </c>
      <c r="H17" s="236" t="str">
        <f t="shared" si="5"/>
        <v/>
      </c>
      <c r="I17" s="188"/>
    </row>
    <row r="18" spans="1:9">
      <c r="A18" s="232">
        <f t="shared" si="2"/>
        <v>16</v>
      </c>
      <c r="B18" s="233">
        <f>VLOOKUP(DATE(YEAR(Dat_01!B$2)-2,MONTH(Dat_01!B$2),1)+A18,[5]IndSolar10!$D:$D,1,)</f>
        <v>45155</v>
      </c>
      <c r="C18" s="234">
        <f>VLOOKUP($B18,[5]IndSolar10!$D:$M,4)/1000</f>
        <v>153.499763</v>
      </c>
      <c r="D18" s="235">
        <f>VLOOKUP($B18,[5]IndSolar10!$D:$M,7)/1000</f>
        <v>115.27230310944337</v>
      </c>
      <c r="E18" s="234">
        <f t="shared" si="3"/>
        <v>115.27230310944337</v>
      </c>
      <c r="F18" s="239"/>
      <c r="G18" s="188" t="str">
        <f t="shared" si="4"/>
        <v/>
      </c>
      <c r="H18" s="236" t="str">
        <f t="shared" si="5"/>
        <v/>
      </c>
      <c r="I18" s="237"/>
    </row>
    <row r="19" spans="1:9">
      <c r="A19" s="232">
        <f t="shared" si="2"/>
        <v>17</v>
      </c>
      <c r="B19" s="233">
        <f>VLOOKUP(DATE(YEAR(Dat_01!B$2)-2,MONTH(Dat_01!B$2),1)+A19,[5]IndSolar10!$D:$D,1,)</f>
        <v>45156</v>
      </c>
      <c r="C19" s="234">
        <f>VLOOKUP($B19,[5]IndSolar10!$D:$M,4)/1000</f>
        <v>137.88947699999997</v>
      </c>
      <c r="D19" s="235">
        <f>VLOOKUP($B19,[5]IndSolar10!$D:$M,7)/1000</f>
        <v>115.27230310944337</v>
      </c>
      <c r="E19" s="234">
        <f t="shared" si="3"/>
        <v>115.27230310944337</v>
      </c>
      <c r="F19" s="239"/>
      <c r="G19" s="188" t="str">
        <f t="shared" si="4"/>
        <v/>
      </c>
      <c r="H19" s="236" t="str">
        <f t="shared" si="5"/>
        <v/>
      </c>
      <c r="I19" s="237"/>
    </row>
    <row r="20" spans="1:9">
      <c r="A20" s="232">
        <f t="shared" si="2"/>
        <v>18</v>
      </c>
      <c r="B20" s="233">
        <f>VLOOKUP(DATE(YEAR(Dat_01!B$2)-2,MONTH(Dat_01!B$2),1)+A20,[5]IndSolar10!$D:$D,1,)</f>
        <v>45157</v>
      </c>
      <c r="C20" s="234">
        <f>VLOOKUP($B20,[5]IndSolar10!$D:$M,4)/1000</f>
        <v>149.38798600000001</v>
      </c>
      <c r="D20" s="235">
        <f>VLOOKUP($B20,[5]IndSolar10!$D:$M,7)/1000</f>
        <v>115.27230310944337</v>
      </c>
      <c r="E20" s="234">
        <f t="shared" si="3"/>
        <v>115.27230310944337</v>
      </c>
      <c r="F20" s="239"/>
      <c r="G20" s="188" t="str">
        <f t="shared" si="4"/>
        <v/>
      </c>
      <c r="H20" s="236" t="str">
        <f t="shared" si="5"/>
        <v/>
      </c>
      <c r="I20" s="237"/>
    </row>
    <row r="21" spans="1:9">
      <c r="A21" s="232">
        <f t="shared" si="2"/>
        <v>19</v>
      </c>
      <c r="B21" s="233">
        <f>VLOOKUP(DATE(YEAR(Dat_01!B$2)-2,MONTH(Dat_01!B$2),1)+A21,[5]IndSolar10!$D:$D,1,)</f>
        <v>45158</v>
      </c>
      <c r="C21" s="234">
        <f>VLOOKUP($B21,[5]IndSolar10!$D:$M,4)/1000</f>
        <v>146.610501</v>
      </c>
      <c r="D21" s="235">
        <f>VLOOKUP($B21,[5]IndSolar10!$D:$M,7)/1000</f>
        <v>115.27230310944337</v>
      </c>
      <c r="E21" s="234">
        <f t="shared" si="3"/>
        <v>115.27230310944337</v>
      </c>
      <c r="F21" s="239"/>
      <c r="G21" s="188" t="str">
        <f t="shared" si="4"/>
        <v/>
      </c>
      <c r="H21" s="236" t="str">
        <f t="shared" si="5"/>
        <v/>
      </c>
      <c r="I21" s="237"/>
    </row>
    <row r="22" spans="1:9">
      <c r="A22" s="232">
        <f t="shared" si="2"/>
        <v>20</v>
      </c>
      <c r="B22" s="233">
        <f>VLOOKUP(DATE(YEAR(Dat_01!B$2)-2,MONTH(Dat_01!B$2),1)+A22,[5]IndSolar10!$D:$D,1,)</f>
        <v>45159</v>
      </c>
      <c r="C22" s="234">
        <f>VLOOKUP($B22,[5]IndSolar10!$D:$M,4)/1000</f>
        <v>146.13255999999998</v>
      </c>
      <c r="D22" s="235">
        <f>VLOOKUP($B22,[5]IndSolar10!$D:$M,7)/1000</f>
        <v>115.27230310944337</v>
      </c>
      <c r="E22" s="234">
        <f t="shared" si="3"/>
        <v>115.27230310944337</v>
      </c>
      <c r="F22" s="239"/>
      <c r="G22" s="188" t="str">
        <f t="shared" si="4"/>
        <v/>
      </c>
      <c r="H22" s="236" t="str">
        <f t="shared" si="5"/>
        <v/>
      </c>
      <c r="I22" s="237"/>
    </row>
    <row r="23" spans="1:9">
      <c r="A23" s="232">
        <f t="shared" si="2"/>
        <v>21</v>
      </c>
      <c r="B23" s="233">
        <f>VLOOKUP(DATE(YEAR(Dat_01!B$2)-2,MONTH(Dat_01!B$2),1)+A23,[5]IndSolar10!$D:$D,1,)</f>
        <v>45160</v>
      </c>
      <c r="C23" s="234">
        <f>VLOOKUP($B23,[5]IndSolar10!$D:$M,4)/1000</f>
        <v>144.222836</v>
      </c>
      <c r="D23" s="235">
        <f>VLOOKUP($B23,[5]IndSolar10!$D:$M,7)/1000</f>
        <v>115.27230310944337</v>
      </c>
      <c r="E23" s="234">
        <f t="shared" si="3"/>
        <v>115.27230310944337</v>
      </c>
      <c r="F23" s="239"/>
      <c r="G23" s="188" t="str">
        <f t="shared" si="4"/>
        <v/>
      </c>
      <c r="H23" s="236" t="str">
        <f t="shared" si="5"/>
        <v/>
      </c>
      <c r="I23" s="237"/>
    </row>
    <row r="24" spans="1:9">
      <c r="A24" s="232">
        <f t="shared" si="2"/>
        <v>22</v>
      </c>
      <c r="B24" s="233">
        <f>VLOOKUP(DATE(YEAR(Dat_01!B$2)-2,MONTH(Dat_01!B$2),1)+A24,[5]IndSolar10!$D:$D,1,)</f>
        <v>45161</v>
      </c>
      <c r="C24" s="234">
        <f>VLOOKUP($B24,[5]IndSolar10!$D:$M,4)/1000</f>
        <v>143.787736</v>
      </c>
      <c r="D24" s="235">
        <f>VLOOKUP($B24,[5]IndSolar10!$D:$M,7)/1000</f>
        <v>115.27230310944337</v>
      </c>
      <c r="E24" s="234">
        <f t="shared" si="3"/>
        <v>115.27230310944337</v>
      </c>
      <c r="F24" s="239"/>
      <c r="G24" s="188" t="str">
        <f t="shared" si="4"/>
        <v/>
      </c>
      <c r="H24" s="236" t="str">
        <f t="shared" si="5"/>
        <v/>
      </c>
      <c r="I24" s="237"/>
    </row>
    <row r="25" spans="1:9">
      <c r="A25" s="232">
        <f t="shared" si="2"/>
        <v>23</v>
      </c>
      <c r="B25" s="233">
        <f>VLOOKUP(DATE(YEAR(Dat_01!B$2)-2,MONTH(Dat_01!B$2),1)+A25,[5]IndSolar10!$D:$D,1,)</f>
        <v>45162</v>
      </c>
      <c r="C25" s="234">
        <f>VLOOKUP($B25,[5]IndSolar10!$D:$M,4)/1000</f>
        <v>143.68543300000002</v>
      </c>
      <c r="D25" s="235">
        <f>VLOOKUP($B25,[5]IndSolar10!$D:$M,7)/1000</f>
        <v>115.27230310944337</v>
      </c>
      <c r="E25" s="234">
        <f t="shared" si="3"/>
        <v>115.27230310944337</v>
      </c>
      <c r="F25" s="239"/>
      <c r="G25" s="188" t="str">
        <f t="shared" si="4"/>
        <v/>
      </c>
      <c r="H25" s="236" t="str">
        <f t="shared" si="5"/>
        <v/>
      </c>
      <c r="I25" s="237"/>
    </row>
    <row r="26" spans="1:9">
      <c r="A26" s="232">
        <f t="shared" si="2"/>
        <v>24</v>
      </c>
      <c r="B26" s="233">
        <f>VLOOKUP(DATE(YEAR(Dat_01!B$2)-2,MONTH(Dat_01!B$2),1)+A26,[5]IndSolar10!$D:$D,1,)</f>
        <v>45163</v>
      </c>
      <c r="C26" s="234">
        <f>VLOOKUP($B26,[5]IndSolar10!$D:$M,4)/1000</f>
        <v>132.03506300000001</v>
      </c>
      <c r="D26" s="235">
        <f>VLOOKUP($B26,[5]IndSolar10!$D:$M,7)/1000</f>
        <v>115.27230310944337</v>
      </c>
      <c r="E26" s="234">
        <f t="shared" si="3"/>
        <v>115.27230310944337</v>
      </c>
      <c r="F26" s="239"/>
      <c r="G26" s="188" t="str">
        <f t="shared" si="4"/>
        <v/>
      </c>
      <c r="H26" s="236" t="str">
        <f t="shared" si="5"/>
        <v/>
      </c>
      <c r="I26" s="237"/>
    </row>
    <row r="27" spans="1:9">
      <c r="A27" s="232">
        <f t="shared" si="2"/>
        <v>25</v>
      </c>
      <c r="B27" s="233">
        <f>VLOOKUP(DATE(YEAR(Dat_01!B$2)-2,MONTH(Dat_01!B$2),1)+A27,[5]IndSolar10!$D:$D,1,)</f>
        <v>45164</v>
      </c>
      <c r="C27" s="234">
        <f>VLOOKUP($B27,[5]IndSolar10!$D:$M,4)/1000</f>
        <v>85.675056999999995</v>
      </c>
      <c r="D27" s="235">
        <f>VLOOKUP($B27,[5]IndSolar10!$D:$M,7)/1000</f>
        <v>115.27230310944337</v>
      </c>
      <c r="E27" s="234">
        <f t="shared" si="3"/>
        <v>85.675056999999995</v>
      </c>
      <c r="F27" s="239"/>
      <c r="G27" s="188" t="str">
        <f t="shared" si="4"/>
        <v/>
      </c>
      <c r="H27" s="236" t="str">
        <f t="shared" si="5"/>
        <v/>
      </c>
      <c r="I27" s="237"/>
    </row>
    <row r="28" spans="1:9">
      <c r="A28" s="232">
        <f t="shared" si="2"/>
        <v>26</v>
      </c>
      <c r="B28" s="233">
        <f>VLOOKUP(DATE(YEAR(Dat_01!B$2)-2,MONTH(Dat_01!B$2),1)+A28,[5]IndSolar10!$D:$D,1,)</f>
        <v>45165</v>
      </c>
      <c r="C28" s="234">
        <f>VLOOKUP($B28,[5]IndSolar10!$D:$M,4)/1000</f>
        <v>111.17159699999999</v>
      </c>
      <c r="D28" s="235">
        <f>VLOOKUP($B28,[5]IndSolar10!$D:$M,7)/1000</f>
        <v>115.27230310944337</v>
      </c>
      <c r="E28" s="234">
        <f t="shared" si="3"/>
        <v>111.17159699999999</v>
      </c>
      <c r="F28" s="239"/>
      <c r="G28" s="188" t="str">
        <f t="shared" si="4"/>
        <v/>
      </c>
      <c r="H28" s="236" t="str">
        <f t="shared" si="5"/>
        <v/>
      </c>
      <c r="I28" s="237"/>
    </row>
    <row r="29" spans="1:9">
      <c r="A29" s="232">
        <f t="shared" si="2"/>
        <v>27</v>
      </c>
      <c r="B29" s="233">
        <f>VLOOKUP(DATE(YEAR(Dat_01!B$2)-2,MONTH(Dat_01!B$2),1)+A29,[5]IndSolar10!$D:$D,1,)</f>
        <v>45166</v>
      </c>
      <c r="C29" s="234">
        <f>VLOOKUP($B29,[5]IndSolar10!$D:$M,4)/1000</f>
        <v>141.67410599999999</v>
      </c>
      <c r="D29" s="235">
        <f>VLOOKUP($B29,[5]IndSolar10!$D:$M,7)/1000</f>
        <v>115.27230310944337</v>
      </c>
      <c r="E29" s="234">
        <f t="shared" si="3"/>
        <v>115.27230310944337</v>
      </c>
      <c r="F29" s="239"/>
      <c r="G29" s="188" t="str">
        <f t="shared" si="4"/>
        <v/>
      </c>
      <c r="H29" s="236" t="str">
        <f t="shared" si="5"/>
        <v/>
      </c>
      <c r="I29" s="237"/>
    </row>
    <row r="30" spans="1:9">
      <c r="A30" s="232">
        <f t="shared" si="2"/>
        <v>28</v>
      </c>
      <c r="B30" s="233">
        <f>VLOOKUP(DATE(YEAR(Dat_01!B$2)-2,MONTH(Dat_01!B$2),1)+A30,[5]IndSolar10!$D:$D,1,)</f>
        <v>45167</v>
      </c>
      <c r="C30" s="234">
        <f>VLOOKUP($B30,[5]IndSolar10!$D:$M,4)/1000</f>
        <v>139.974783</v>
      </c>
      <c r="D30" s="235">
        <f>VLOOKUP($B30,[5]IndSolar10!$D:$M,7)/1000</f>
        <v>115.27230310944337</v>
      </c>
      <c r="E30" s="234">
        <f t="shared" si="3"/>
        <v>115.27230310944337</v>
      </c>
      <c r="F30" s="239"/>
      <c r="G30" s="188" t="str">
        <f t="shared" si="4"/>
        <v/>
      </c>
      <c r="H30" s="236" t="str">
        <f t="shared" si="5"/>
        <v/>
      </c>
      <c r="I30" s="237"/>
    </row>
    <row r="31" spans="1:9">
      <c r="A31" s="232">
        <f t="shared" si="2"/>
        <v>29</v>
      </c>
      <c r="B31" s="233">
        <f>VLOOKUP(DATE(YEAR(Dat_01!B$2)-2,MONTH(Dat_01!B$2),1)+A31,[5]IndSolar10!$D:$D,1,)</f>
        <v>45168</v>
      </c>
      <c r="C31" s="234">
        <f>VLOOKUP($B31,[5]IndSolar10!$D:$M,4)/1000</f>
        <v>135.63947100000001</v>
      </c>
      <c r="D31" s="235">
        <f>VLOOKUP($B31,[5]IndSolar10!$D:$M,7)/1000</f>
        <v>115.27230310944337</v>
      </c>
      <c r="E31" s="234">
        <f t="shared" si="3"/>
        <v>115.27230310944337</v>
      </c>
      <c r="F31" s="239"/>
      <c r="G31" s="188" t="str">
        <f t="shared" si="4"/>
        <v/>
      </c>
      <c r="H31" s="236" t="str">
        <f t="shared" si="5"/>
        <v/>
      </c>
      <c r="I31" s="237"/>
    </row>
    <row r="32" spans="1:9">
      <c r="A32" s="232">
        <f t="shared" si="2"/>
        <v>30</v>
      </c>
      <c r="B32" s="233">
        <f>VLOOKUP(DATE(YEAR(Dat_01!B$2)-2,MONTH(Dat_01!B$2),1)+A32,[5]IndSolar10!$D:$D,1,)</f>
        <v>45169</v>
      </c>
      <c r="C32" s="234">
        <f>VLOOKUP($B32,[5]IndSolar10!$D:$M,4)/1000</f>
        <v>146.22966099999999</v>
      </c>
      <c r="D32" s="235">
        <f>VLOOKUP($B32,[5]IndSolar10!$D:$M,7)/1000</f>
        <v>115.27230310944337</v>
      </c>
      <c r="E32" s="234">
        <f t="shared" si="3"/>
        <v>115.27230310944337</v>
      </c>
      <c r="F32" s="239"/>
      <c r="G32" s="188" t="str">
        <f t="shared" si="4"/>
        <v/>
      </c>
      <c r="H32" s="236" t="str">
        <f t="shared" si="5"/>
        <v/>
      </c>
      <c r="I32" s="237"/>
    </row>
    <row r="33" spans="1:9">
      <c r="A33" s="232">
        <f t="shared" si="2"/>
        <v>31</v>
      </c>
      <c r="B33" s="233">
        <f>VLOOKUP(DATE(YEAR(Dat_01!B$2)-2,MONTH(Dat_01!B$2),1)+A33,[5]IndSolar10!$D:$D,1,)</f>
        <v>45170</v>
      </c>
      <c r="C33" s="234">
        <f>VLOOKUP($B33,[5]IndSolar10!$D:$M,4)/1000</f>
        <v>130.76938899999999</v>
      </c>
      <c r="D33" s="235">
        <f>VLOOKUP($B33,[5]IndSolar10!$D:$M,7)/1000</f>
        <v>99.081006610187515</v>
      </c>
      <c r="E33" s="234">
        <f t="shared" si="3"/>
        <v>99.081006610187515</v>
      </c>
      <c r="F33" s="237"/>
      <c r="G33" s="188" t="str">
        <f t="shared" si="4"/>
        <v/>
      </c>
      <c r="H33" s="236" t="str">
        <f t="shared" si="5"/>
        <v/>
      </c>
      <c r="I33" s="237"/>
    </row>
    <row r="34" spans="1:9">
      <c r="A34" s="232">
        <f t="shared" si="2"/>
        <v>32</v>
      </c>
      <c r="B34" s="233">
        <f>VLOOKUP(DATE(YEAR(Dat_01!B$2)-2,MONTH(Dat_01!B$2),1)+A34,[5]IndSolar10!$D:$D,1,)</f>
        <v>45171</v>
      </c>
      <c r="C34" s="234">
        <f>VLOOKUP($B34,[5]IndSolar10!$D:$M,4)/1000</f>
        <v>69.295524999999998</v>
      </c>
      <c r="D34" s="235">
        <f>VLOOKUP($B34,[5]IndSolar10!$D:$M,7)/1000</f>
        <v>99.081006610187515</v>
      </c>
      <c r="E34" s="234">
        <f t="shared" si="3"/>
        <v>69.295524999999998</v>
      </c>
      <c r="F34" s="239"/>
      <c r="G34" s="188" t="str">
        <f t="shared" si="4"/>
        <v/>
      </c>
      <c r="H34" s="236" t="str">
        <f t="shared" si="5"/>
        <v/>
      </c>
      <c r="I34" s="237"/>
    </row>
    <row r="35" spans="1:9">
      <c r="A35" s="232">
        <f t="shared" si="2"/>
        <v>33</v>
      </c>
      <c r="B35" s="233">
        <f>VLOOKUP(DATE(YEAR(Dat_01!B$2)-2,MONTH(Dat_01!B$2),1)+A35,[5]IndSolar10!$D:$D,1,)</f>
        <v>45172</v>
      </c>
      <c r="C35" s="234">
        <f>VLOOKUP($B35,[5]IndSolar10!$D:$M,4)/1000</f>
        <v>38.955362999999998</v>
      </c>
      <c r="D35" s="235">
        <f>VLOOKUP($B35,[5]IndSolar10!$D:$M,7)/1000</f>
        <v>99.081006610187515</v>
      </c>
      <c r="E35" s="234">
        <f t="shared" si="3"/>
        <v>38.955362999999998</v>
      </c>
      <c r="F35" s="239"/>
      <c r="G35" s="188" t="str">
        <f t="shared" si="4"/>
        <v/>
      </c>
      <c r="H35" s="236" t="str">
        <f t="shared" si="5"/>
        <v/>
      </c>
      <c r="I35" s="237"/>
    </row>
    <row r="36" spans="1:9">
      <c r="A36" s="232">
        <f t="shared" si="2"/>
        <v>34</v>
      </c>
      <c r="B36" s="233">
        <f>VLOOKUP(DATE(YEAR(Dat_01!B$2)-2,MONTH(Dat_01!B$2),1)+A36,[5]IndSolar10!$D:$D,1,)</f>
        <v>45173</v>
      </c>
      <c r="C36" s="234">
        <f>VLOOKUP($B36,[5]IndSolar10!$D:$M,4)/1000</f>
        <v>104.556495</v>
      </c>
      <c r="D36" s="235">
        <f>VLOOKUP($B36,[5]IndSolar10!$D:$M,7)/1000</f>
        <v>99.081006610187515</v>
      </c>
      <c r="E36" s="234">
        <f t="shared" si="3"/>
        <v>99.081006610187515</v>
      </c>
      <c r="F36" s="239"/>
      <c r="G36" s="188" t="str">
        <f t="shared" si="4"/>
        <v/>
      </c>
      <c r="H36" s="236" t="str">
        <f t="shared" si="5"/>
        <v/>
      </c>
      <c r="I36" s="237"/>
    </row>
    <row r="37" spans="1:9">
      <c r="A37" s="232">
        <f t="shared" si="2"/>
        <v>35</v>
      </c>
      <c r="B37" s="233">
        <f>VLOOKUP(DATE(YEAR(Dat_01!B$2)-2,MONTH(Dat_01!B$2),1)+A37,[5]IndSolar10!$D:$D,1,)</f>
        <v>45174</v>
      </c>
      <c r="C37" s="234">
        <f>VLOOKUP($B37,[5]IndSolar10!$D:$M,4)/1000</f>
        <v>119.850042</v>
      </c>
      <c r="D37" s="235">
        <f>VLOOKUP($B37,[5]IndSolar10!$D:$M,7)/1000</f>
        <v>99.081006610187515</v>
      </c>
      <c r="E37" s="234">
        <f t="shared" si="3"/>
        <v>99.081006610187515</v>
      </c>
      <c r="F37" s="239"/>
      <c r="G37" s="188" t="str">
        <f t="shared" si="4"/>
        <v/>
      </c>
      <c r="H37" s="236" t="str">
        <f t="shared" si="5"/>
        <v/>
      </c>
      <c r="I37" s="237"/>
    </row>
    <row r="38" spans="1:9">
      <c r="A38" s="232">
        <f t="shared" si="2"/>
        <v>36</v>
      </c>
      <c r="B38" s="233">
        <f>VLOOKUP(DATE(YEAR(Dat_01!B$2)-2,MONTH(Dat_01!B$2),1)+A38,[5]IndSolar10!$D:$D,1,)</f>
        <v>45175</v>
      </c>
      <c r="C38" s="234">
        <f>VLOOKUP($B38,[5]IndSolar10!$D:$M,4)/1000</f>
        <v>121.57846099999999</v>
      </c>
      <c r="D38" s="235">
        <f>VLOOKUP($B38,[5]IndSolar10!$D:$M,7)/1000</f>
        <v>99.081006610187515</v>
      </c>
      <c r="E38" s="234">
        <f t="shared" si="3"/>
        <v>99.081006610187515</v>
      </c>
      <c r="F38" s="239"/>
      <c r="G38" s="188" t="str">
        <f t="shared" si="4"/>
        <v/>
      </c>
      <c r="H38" s="236" t="str">
        <f t="shared" si="5"/>
        <v/>
      </c>
      <c r="I38" s="237"/>
    </row>
    <row r="39" spans="1:9">
      <c r="A39" s="232">
        <f t="shared" si="2"/>
        <v>37</v>
      </c>
      <c r="B39" s="233">
        <f>VLOOKUP(DATE(YEAR(Dat_01!B$2)-2,MONTH(Dat_01!B$2),1)+A39,[5]IndSolar10!$D:$D,1,)</f>
        <v>45176</v>
      </c>
      <c r="C39" s="234">
        <f>VLOOKUP($B39,[5]IndSolar10!$D:$M,4)/1000</f>
        <v>105.469508</v>
      </c>
      <c r="D39" s="235">
        <f>VLOOKUP($B39,[5]IndSolar10!$D:$M,7)/1000</f>
        <v>99.081006610187515</v>
      </c>
      <c r="E39" s="234">
        <f t="shared" si="3"/>
        <v>99.081006610187515</v>
      </c>
      <c r="F39" s="239"/>
      <c r="G39" s="188" t="str">
        <f t="shared" si="4"/>
        <v/>
      </c>
      <c r="H39" s="236" t="str">
        <f t="shared" si="5"/>
        <v/>
      </c>
      <c r="I39" s="237"/>
    </row>
    <row r="40" spans="1:9">
      <c r="A40" s="232">
        <f t="shared" si="2"/>
        <v>38</v>
      </c>
      <c r="B40" s="233">
        <f>VLOOKUP(DATE(YEAR(Dat_01!B$2)-2,MONTH(Dat_01!B$2),1)+A40,[5]IndSolar10!$D:$D,1,)</f>
        <v>45177</v>
      </c>
      <c r="C40" s="234">
        <f>VLOOKUP($B40,[5]IndSolar10!$D:$M,4)/1000</f>
        <v>124.39850100000001</v>
      </c>
      <c r="D40" s="235">
        <f>VLOOKUP($B40,[5]IndSolar10!$D:$M,7)/1000</f>
        <v>99.081006610187515</v>
      </c>
      <c r="E40" s="234">
        <f t="shared" si="3"/>
        <v>99.081006610187515</v>
      </c>
      <c r="F40" s="239"/>
      <c r="G40" s="188" t="str">
        <f t="shared" si="4"/>
        <v/>
      </c>
      <c r="H40" s="236" t="str">
        <f t="shared" si="5"/>
        <v/>
      </c>
      <c r="I40" s="237"/>
    </row>
    <row r="41" spans="1:9">
      <c r="A41" s="232">
        <f t="shared" si="2"/>
        <v>39</v>
      </c>
      <c r="B41" s="233">
        <f>VLOOKUP(DATE(YEAR(Dat_01!B$2)-2,MONTH(Dat_01!B$2),1)+A41,[5]IndSolar10!$D:$D,1,)</f>
        <v>45178</v>
      </c>
      <c r="C41" s="234">
        <f>VLOOKUP($B41,[5]IndSolar10!$D:$M,4)/1000</f>
        <v>107.56102799999999</v>
      </c>
      <c r="D41" s="235">
        <f>VLOOKUP($B41,[5]IndSolar10!$D:$M,7)/1000</f>
        <v>99.081006610187515</v>
      </c>
      <c r="E41" s="234">
        <f t="shared" si="3"/>
        <v>99.081006610187515</v>
      </c>
      <c r="F41" s="239"/>
      <c r="G41" s="188" t="str">
        <f t="shared" si="4"/>
        <v/>
      </c>
      <c r="H41" s="236" t="str">
        <f t="shared" si="5"/>
        <v/>
      </c>
      <c r="I41" s="237"/>
    </row>
    <row r="42" spans="1:9">
      <c r="A42" s="232">
        <f t="shared" si="2"/>
        <v>40</v>
      </c>
      <c r="B42" s="233">
        <f>VLOOKUP(DATE(YEAR(Dat_01!B$2)-2,MONTH(Dat_01!B$2),1)+A42,[5]IndSolar10!$D:$D,1,)</f>
        <v>45179</v>
      </c>
      <c r="C42" s="234">
        <f>VLOOKUP($B42,[5]IndSolar10!$D:$M,4)/1000</f>
        <v>122.72948999999998</v>
      </c>
      <c r="D42" s="235">
        <f>VLOOKUP($B42,[5]IndSolar10!$D:$M,7)/1000</f>
        <v>99.081006610187515</v>
      </c>
      <c r="E42" s="234">
        <f t="shared" si="3"/>
        <v>99.081006610187515</v>
      </c>
      <c r="F42" s="239"/>
      <c r="G42" s="188" t="str">
        <f t="shared" si="4"/>
        <v/>
      </c>
      <c r="H42" s="236" t="str">
        <f t="shared" si="5"/>
        <v/>
      </c>
      <c r="I42" s="237"/>
    </row>
    <row r="43" spans="1:9">
      <c r="A43" s="232">
        <f t="shared" si="2"/>
        <v>41</v>
      </c>
      <c r="B43" s="233">
        <f>VLOOKUP(DATE(YEAR(Dat_01!B$2)-2,MONTH(Dat_01!B$2),1)+A43,[5]IndSolar10!$D:$D,1,)</f>
        <v>45180</v>
      </c>
      <c r="C43" s="234">
        <f>VLOOKUP($B43,[5]IndSolar10!$D:$M,4)/1000</f>
        <v>116.49328299999999</v>
      </c>
      <c r="D43" s="235">
        <f>VLOOKUP($B43,[5]IndSolar10!$D:$M,7)/1000</f>
        <v>99.081006610187515</v>
      </c>
      <c r="E43" s="234">
        <f t="shared" si="3"/>
        <v>99.081006610187515</v>
      </c>
      <c r="F43" s="239"/>
      <c r="G43" s="188" t="str">
        <f t="shared" si="4"/>
        <v/>
      </c>
      <c r="H43" s="236" t="str">
        <f t="shared" si="5"/>
        <v/>
      </c>
      <c r="I43" s="237"/>
    </row>
    <row r="44" spans="1:9">
      <c r="A44" s="232">
        <f t="shared" si="2"/>
        <v>42</v>
      </c>
      <c r="B44" s="233">
        <f>VLOOKUP(DATE(YEAR(Dat_01!B$2)-2,MONTH(Dat_01!B$2),1)+A44,[5]IndSolar10!$D:$D,1,)</f>
        <v>45181</v>
      </c>
      <c r="C44" s="234">
        <f>VLOOKUP($B44,[5]IndSolar10!$D:$M,4)/1000</f>
        <v>116.042193</v>
      </c>
      <c r="D44" s="235">
        <f>VLOOKUP($B44,[5]IndSolar10!$D:$M,7)/1000</f>
        <v>99.081006610187515</v>
      </c>
      <c r="E44" s="234">
        <f t="shared" si="3"/>
        <v>99.081006610187515</v>
      </c>
      <c r="F44" s="239"/>
      <c r="G44" s="188" t="str">
        <f t="shared" si="4"/>
        <v/>
      </c>
      <c r="H44" s="236" t="str">
        <f t="shared" si="5"/>
        <v/>
      </c>
      <c r="I44" s="237"/>
    </row>
    <row r="45" spans="1:9">
      <c r="A45" s="232">
        <f t="shared" si="2"/>
        <v>43</v>
      </c>
      <c r="B45" s="233">
        <f>VLOOKUP(DATE(YEAR(Dat_01!B$2)-2,MONTH(Dat_01!B$2),1)+A45,[5]IndSolar10!$D:$D,1,)</f>
        <v>45182</v>
      </c>
      <c r="C45" s="234">
        <f>VLOOKUP($B45,[5]IndSolar10!$D:$M,4)/1000</f>
        <v>125.481408</v>
      </c>
      <c r="D45" s="235">
        <f>VLOOKUP($B45,[5]IndSolar10!$D:$M,7)/1000</f>
        <v>99.081006610187515</v>
      </c>
      <c r="E45" s="234">
        <f t="shared" si="3"/>
        <v>99.081006610187515</v>
      </c>
      <c r="F45" s="239"/>
      <c r="G45" s="188" t="str">
        <f t="shared" si="4"/>
        <v/>
      </c>
      <c r="H45" s="236" t="str">
        <f t="shared" si="5"/>
        <v/>
      </c>
      <c r="I45" s="237"/>
    </row>
    <row r="46" spans="1:9">
      <c r="A46" s="232">
        <f t="shared" si="2"/>
        <v>44</v>
      </c>
      <c r="B46" s="233">
        <f>VLOOKUP(DATE(YEAR(Dat_01!B$2)-2,MONTH(Dat_01!B$2),1)+A46,[5]IndSolar10!$D:$D,1,)</f>
        <v>45183</v>
      </c>
      <c r="C46" s="234">
        <f>VLOOKUP($B46,[5]IndSolar10!$D:$M,4)/1000</f>
        <v>113.28089600000001</v>
      </c>
      <c r="D46" s="235">
        <f>VLOOKUP($B46,[5]IndSolar10!$D:$M,7)/1000</f>
        <v>99.081006610187515</v>
      </c>
      <c r="E46" s="234">
        <f t="shared" si="3"/>
        <v>99.081006610187515</v>
      </c>
      <c r="F46" s="239"/>
      <c r="G46" s="188" t="str">
        <f t="shared" si="4"/>
        <v/>
      </c>
      <c r="H46" s="236" t="str">
        <f t="shared" si="5"/>
        <v/>
      </c>
      <c r="I46" s="237"/>
    </row>
    <row r="47" spans="1:9">
      <c r="A47" s="232">
        <f t="shared" si="2"/>
        <v>45</v>
      </c>
      <c r="B47" s="233">
        <f>VLOOKUP(DATE(YEAR(Dat_01!B$2)-2,MONTH(Dat_01!B$2),1)+A47,[5]IndSolar10!$D:$D,1,)</f>
        <v>45184</v>
      </c>
      <c r="C47" s="234">
        <f>VLOOKUP($B47,[5]IndSolar10!$D:$M,4)/1000</f>
        <v>82.367879000000002</v>
      </c>
      <c r="D47" s="235">
        <f>VLOOKUP($B47,[5]IndSolar10!$D:$M,7)/1000</f>
        <v>99.081006610187515</v>
      </c>
      <c r="E47" s="234">
        <f t="shared" si="3"/>
        <v>82.367879000000002</v>
      </c>
      <c r="F47" s="239"/>
      <c r="G47" s="188" t="str">
        <f t="shared" si="4"/>
        <v>S</v>
      </c>
      <c r="H47" s="236" t="str">
        <f t="shared" si="5"/>
        <v>99,1</v>
      </c>
      <c r="I47" s="237"/>
    </row>
    <row r="48" spans="1:9">
      <c r="A48" s="232">
        <f t="shared" si="2"/>
        <v>46</v>
      </c>
      <c r="B48" s="233">
        <f>VLOOKUP(DATE(YEAR(Dat_01!B$2)-2,MONTH(Dat_01!B$2),1)+A48,[5]IndSolar10!$D:$D,1,)</f>
        <v>45185</v>
      </c>
      <c r="C48" s="234">
        <f>VLOOKUP($B48,[5]IndSolar10!$D:$M,4)/1000</f>
        <v>71.284490999999989</v>
      </c>
      <c r="D48" s="235">
        <f>VLOOKUP($B48,[5]IndSolar10!$D:$M,7)/1000</f>
        <v>99.081006610187515</v>
      </c>
      <c r="E48" s="234">
        <f t="shared" si="3"/>
        <v>71.284490999999989</v>
      </c>
      <c r="F48" s="239"/>
      <c r="G48" s="188" t="str">
        <f t="shared" si="4"/>
        <v/>
      </c>
      <c r="H48" s="236" t="str">
        <f t="shared" si="5"/>
        <v/>
      </c>
      <c r="I48" s="237"/>
    </row>
    <row r="49" spans="1:9">
      <c r="A49" s="232">
        <f t="shared" si="2"/>
        <v>47</v>
      </c>
      <c r="B49" s="233">
        <f>VLOOKUP(DATE(YEAR(Dat_01!B$2)-2,MONTH(Dat_01!B$2),1)+A49,[5]IndSolar10!$D:$D,1,)</f>
        <v>45186</v>
      </c>
      <c r="C49" s="234">
        <f>VLOOKUP($B49,[5]IndSolar10!$D:$M,4)/1000</f>
        <v>80.797107999999994</v>
      </c>
      <c r="D49" s="235">
        <f>VLOOKUP($B49,[5]IndSolar10!$D:$M,7)/1000</f>
        <v>99.081006610187515</v>
      </c>
      <c r="E49" s="234">
        <f t="shared" si="3"/>
        <v>80.797107999999994</v>
      </c>
      <c r="F49" s="239"/>
      <c r="G49" s="188" t="str">
        <f t="shared" si="4"/>
        <v/>
      </c>
      <c r="H49" s="236" t="str">
        <f t="shared" si="5"/>
        <v/>
      </c>
      <c r="I49" s="237"/>
    </row>
    <row r="50" spans="1:9">
      <c r="A50" s="232">
        <f t="shared" si="2"/>
        <v>48</v>
      </c>
      <c r="B50" s="233">
        <f>VLOOKUP(DATE(YEAR(Dat_01!B$2)-2,MONTH(Dat_01!B$2),1)+A50,[5]IndSolar10!$D:$D,1,)</f>
        <v>45187</v>
      </c>
      <c r="C50" s="234">
        <f>VLOOKUP($B50,[5]IndSolar10!$D:$M,4)/1000</f>
        <v>95.216066000000012</v>
      </c>
      <c r="D50" s="235">
        <f>VLOOKUP($B50,[5]IndSolar10!$D:$M,7)/1000</f>
        <v>99.081006610187515</v>
      </c>
      <c r="E50" s="234">
        <f t="shared" si="3"/>
        <v>95.216066000000012</v>
      </c>
      <c r="F50" s="239"/>
      <c r="G50" s="188" t="str">
        <f t="shared" si="4"/>
        <v/>
      </c>
      <c r="H50" s="236" t="str">
        <f t="shared" si="5"/>
        <v/>
      </c>
      <c r="I50" s="237"/>
    </row>
    <row r="51" spans="1:9">
      <c r="A51" s="232">
        <f t="shared" si="2"/>
        <v>49</v>
      </c>
      <c r="B51" s="233">
        <f>VLOOKUP(DATE(YEAR(Dat_01!B$2)-2,MONTH(Dat_01!B$2),1)+A51,[5]IndSolar10!$D:$D,1,)</f>
        <v>45188</v>
      </c>
      <c r="C51" s="234">
        <f>VLOOKUP($B51,[5]IndSolar10!$D:$M,4)/1000</f>
        <v>113.72668</v>
      </c>
      <c r="D51" s="235">
        <f>VLOOKUP($B51,[5]IndSolar10!$D:$M,7)/1000</f>
        <v>99.081006610187515</v>
      </c>
      <c r="E51" s="234">
        <f t="shared" si="3"/>
        <v>99.081006610187515</v>
      </c>
      <c r="F51" s="239"/>
      <c r="G51" s="188" t="str">
        <f t="shared" si="4"/>
        <v/>
      </c>
      <c r="H51" s="236" t="str">
        <f t="shared" si="5"/>
        <v/>
      </c>
      <c r="I51" s="237"/>
    </row>
    <row r="52" spans="1:9">
      <c r="A52" s="232">
        <f t="shared" si="2"/>
        <v>50</v>
      </c>
      <c r="B52" s="233">
        <f>VLOOKUP(DATE(YEAR(Dat_01!B$2)-2,MONTH(Dat_01!B$2),1)+A52,[5]IndSolar10!$D:$D,1,)</f>
        <v>45189</v>
      </c>
      <c r="C52" s="234">
        <f>VLOOKUP($B52,[5]IndSolar10!$D:$M,4)/1000</f>
        <v>134.65367600000002</v>
      </c>
      <c r="D52" s="235">
        <f>VLOOKUP($B52,[5]IndSolar10!$D:$M,7)/1000</f>
        <v>99.081006610187515</v>
      </c>
      <c r="E52" s="234">
        <f t="shared" si="3"/>
        <v>99.081006610187515</v>
      </c>
      <c r="F52" s="239"/>
      <c r="G52" s="188" t="str">
        <f t="shared" si="4"/>
        <v/>
      </c>
      <c r="H52" s="236" t="str">
        <f t="shared" si="5"/>
        <v/>
      </c>
      <c r="I52" s="237"/>
    </row>
    <row r="53" spans="1:9">
      <c r="A53" s="232">
        <f t="shared" si="2"/>
        <v>51</v>
      </c>
      <c r="B53" s="233">
        <f>VLOOKUP(DATE(YEAR(Dat_01!B$2)-2,MONTH(Dat_01!B$2),1)+A53,[5]IndSolar10!$D:$D,1,)</f>
        <v>45190</v>
      </c>
      <c r="C53" s="234">
        <f>VLOOKUP($B53,[5]IndSolar10!$D:$M,4)/1000</f>
        <v>77.618116000000001</v>
      </c>
      <c r="D53" s="235">
        <f>VLOOKUP($B53,[5]IndSolar10!$D:$M,7)/1000</f>
        <v>99.081006610187515</v>
      </c>
      <c r="E53" s="234">
        <f t="shared" si="3"/>
        <v>77.618116000000001</v>
      </c>
      <c r="F53" s="239"/>
      <c r="G53" s="188" t="str">
        <f t="shared" si="4"/>
        <v/>
      </c>
      <c r="H53" s="236" t="str">
        <f t="shared" si="5"/>
        <v/>
      </c>
      <c r="I53" s="237"/>
    </row>
    <row r="54" spans="1:9">
      <c r="A54" s="232">
        <f t="shared" si="2"/>
        <v>52</v>
      </c>
      <c r="B54" s="233">
        <f>VLOOKUP(DATE(YEAR(Dat_01!B$2)-2,MONTH(Dat_01!B$2),1)+A54,[5]IndSolar10!$D:$D,1,)</f>
        <v>45191</v>
      </c>
      <c r="C54" s="234">
        <f>VLOOKUP($B54,[5]IndSolar10!$D:$M,4)/1000</f>
        <v>131.76432399999999</v>
      </c>
      <c r="D54" s="235">
        <f>VLOOKUP($B54,[5]IndSolar10!$D:$M,7)/1000</f>
        <v>99.081006610187515</v>
      </c>
      <c r="E54" s="234">
        <f t="shared" si="3"/>
        <v>99.081006610187515</v>
      </c>
      <c r="F54" s="239"/>
      <c r="G54" s="188" t="str">
        <f t="shared" si="4"/>
        <v/>
      </c>
      <c r="H54" s="236" t="str">
        <f t="shared" si="5"/>
        <v/>
      </c>
      <c r="I54" s="237"/>
    </row>
    <row r="55" spans="1:9">
      <c r="A55" s="232">
        <f t="shared" si="2"/>
        <v>53</v>
      </c>
      <c r="B55" s="233">
        <f>VLOOKUP(DATE(YEAR(Dat_01!B$2)-2,MONTH(Dat_01!B$2),1)+A55,[5]IndSolar10!$D:$D,1,)</f>
        <v>45192</v>
      </c>
      <c r="C55" s="234">
        <f>VLOOKUP($B55,[5]IndSolar10!$D:$M,4)/1000</f>
        <v>135.89549</v>
      </c>
      <c r="D55" s="235">
        <f>VLOOKUP($B55,[5]IndSolar10!$D:$M,7)/1000</f>
        <v>99.081006610187515</v>
      </c>
      <c r="E55" s="234">
        <f t="shared" si="3"/>
        <v>99.081006610187515</v>
      </c>
      <c r="F55" s="239"/>
      <c r="G55" s="188" t="str">
        <f t="shared" si="4"/>
        <v/>
      </c>
      <c r="H55" s="236" t="str">
        <f t="shared" si="5"/>
        <v/>
      </c>
      <c r="I55" s="237"/>
    </row>
    <row r="56" spans="1:9">
      <c r="A56" s="232">
        <f t="shared" si="2"/>
        <v>54</v>
      </c>
      <c r="B56" s="233">
        <f>VLOOKUP(DATE(YEAR(Dat_01!B$2)-2,MONTH(Dat_01!B$2),1)+A56,[5]IndSolar10!$D:$D,1,)</f>
        <v>45193</v>
      </c>
      <c r="C56" s="234">
        <f>VLOOKUP($B56,[5]IndSolar10!$D:$M,4)/1000</f>
        <v>122.29015700000001</v>
      </c>
      <c r="D56" s="235">
        <f>VLOOKUP($B56,[5]IndSolar10!$D:$M,7)/1000</f>
        <v>99.081006610187515</v>
      </c>
      <c r="E56" s="234">
        <f t="shared" si="3"/>
        <v>99.081006610187515</v>
      </c>
      <c r="F56" s="239"/>
      <c r="G56" s="188" t="str">
        <f t="shared" si="4"/>
        <v/>
      </c>
      <c r="H56" s="236" t="str">
        <f t="shared" si="5"/>
        <v/>
      </c>
      <c r="I56" s="237"/>
    </row>
    <row r="57" spans="1:9">
      <c r="A57" s="232">
        <f t="shared" si="2"/>
        <v>55</v>
      </c>
      <c r="B57" s="233">
        <f>VLOOKUP(DATE(YEAR(Dat_01!B$2)-2,MONTH(Dat_01!B$2),1)+A57,[5]IndSolar10!$D:$D,1,)</f>
        <v>45194</v>
      </c>
      <c r="C57" s="234">
        <f>VLOOKUP($B57,[5]IndSolar10!$D:$M,4)/1000</f>
        <v>134.55366799999999</v>
      </c>
      <c r="D57" s="235">
        <f>VLOOKUP($B57,[5]IndSolar10!$D:$M,7)/1000</f>
        <v>99.081006610187515</v>
      </c>
      <c r="E57" s="234">
        <f t="shared" si="3"/>
        <v>99.081006610187515</v>
      </c>
      <c r="F57" s="239"/>
      <c r="G57" s="188" t="str">
        <f t="shared" si="4"/>
        <v/>
      </c>
      <c r="H57" s="236" t="str">
        <f t="shared" si="5"/>
        <v/>
      </c>
      <c r="I57" s="237"/>
    </row>
    <row r="58" spans="1:9">
      <c r="A58" s="232">
        <f t="shared" si="2"/>
        <v>56</v>
      </c>
      <c r="B58" s="233">
        <f>VLOOKUP(DATE(YEAR(Dat_01!B$2)-2,MONTH(Dat_01!B$2),1)+A58,[5]IndSolar10!$D:$D,1,)</f>
        <v>45195</v>
      </c>
      <c r="C58" s="234">
        <f>VLOOKUP($B58,[5]IndSolar10!$D:$M,4)/1000</f>
        <v>128.448038</v>
      </c>
      <c r="D58" s="235">
        <f>VLOOKUP($B58,[5]IndSolar10!$D:$M,7)/1000</f>
        <v>99.081006610187515</v>
      </c>
      <c r="E58" s="234">
        <f t="shared" si="3"/>
        <v>99.081006610187515</v>
      </c>
      <c r="F58" s="239"/>
      <c r="G58" s="188" t="str">
        <f t="shared" si="4"/>
        <v/>
      </c>
      <c r="H58" s="236" t="str">
        <f t="shared" si="5"/>
        <v/>
      </c>
      <c r="I58" s="237"/>
    </row>
    <row r="59" spans="1:9">
      <c r="A59" s="232">
        <f t="shared" si="2"/>
        <v>57</v>
      </c>
      <c r="B59" s="233">
        <f>VLOOKUP(DATE(YEAR(Dat_01!B$2)-2,MONTH(Dat_01!B$2),1)+A59,[5]IndSolar10!$D:$D,1,)</f>
        <v>45196</v>
      </c>
      <c r="C59" s="234">
        <f>VLOOKUP($B59,[5]IndSolar10!$D:$M,4)/1000</f>
        <v>124.188236</v>
      </c>
      <c r="D59" s="235">
        <f>VLOOKUP($B59,[5]IndSolar10!$D:$M,7)/1000</f>
        <v>99.081006610187515</v>
      </c>
      <c r="E59" s="234">
        <f t="shared" si="3"/>
        <v>99.081006610187515</v>
      </c>
      <c r="F59" s="239"/>
      <c r="G59" s="188" t="str">
        <f t="shared" si="4"/>
        <v/>
      </c>
      <c r="H59" s="236" t="str">
        <f t="shared" si="5"/>
        <v/>
      </c>
      <c r="I59" s="237"/>
    </row>
    <row r="60" spans="1:9">
      <c r="A60" s="232">
        <f t="shared" si="2"/>
        <v>58</v>
      </c>
      <c r="B60" s="233">
        <f>VLOOKUP(DATE(YEAR(Dat_01!B$2)-2,MONTH(Dat_01!B$2),1)+A60,[5]IndSolar10!$D:$D,1,)</f>
        <v>45197</v>
      </c>
      <c r="C60" s="234">
        <f>VLOOKUP($B60,[5]IndSolar10!$D:$M,4)/1000</f>
        <v>129.465575</v>
      </c>
      <c r="D60" s="235">
        <f>VLOOKUP($B60,[5]IndSolar10!$D:$M,7)/1000</f>
        <v>99.081006610187515</v>
      </c>
      <c r="E60" s="234">
        <f t="shared" si="3"/>
        <v>99.081006610187515</v>
      </c>
      <c r="F60" s="239"/>
      <c r="G60" s="188" t="str">
        <f t="shared" si="4"/>
        <v/>
      </c>
      <c r="H60" s="236" t="str">
        <f t="shared" si="5"/>
        <v/>
      </c>
      <c r="I60" s="237"/>
    </row>
    <row r="61" spans="1:9">
      <c r="A61" s="232">
        <f t="shared" si="2"/>
        <v>59</v>
      </c>
      <c r="B61" s="233">
        <f>VLOOKUP(DATE(YEAR(Dat_01!B$2)-2,MONTH(Dat_01!B$2),1)+A61,[5]IndSolar10!$D:$D,1,)</f>
        <v>45198</v>
      </c>
      <c r="C61" s="234">
        <f>VLOOKUP($B61,[5]IndSolar10!$D:$M,4)/1000</f>
        <v>130.714485</v>
      </c>
      <c r="D61" s="235">
        <f>VLOOKUP($B61,[5]IndSolar10!$D:$M,7)/1000</f>
        <v>99.081006610187515</v>
      </c>
      <c r="E61" s="234">
        <f t="shared" si="3"/>
        <v>99.081006610187515</v>
      </c>
      <c r="F61" s="239"/>
      <c r="G61" s="188" t="str">
        <f t="shared" si="4"/>
        <v/>
      </c>
      <c r="H61" s="236" t="str">
        <f t="shared" si="5"/>
        <v/>
      </c>
      <c r="I61" s="237"/>
    </row>
    <row r="62" spans="1:9">
      <c r="A62" s="232">
        <f t="shared" si="2"/>
        <v>60</v>
      </c>
      <c r="B62" s="233">
        <f>VLOOKUP(DATE(YEAR(Dat_01!B$2)-2,MONTH(Dat_01!B$2),1)+A62,[5]IndSolar10!$D:$D,1,)</f>
        <v>45199</v>
      </c>
      <c r="C62" s="234">
        <f>VLOOKUP($B62,[5]IndSolar10!$D:$M,4)/1000</f>
        <v>126.00690999999999</v>
      </c>
      <c r="D62" s="235">
        <f>VLOOKUP($B62,[5]IndSolar10!$D:$M,7)/1000</f>
        <v>99.081006610187515</v>
      </c>
      <c r="E62" s="234">
        <f t="shared" si="3"/>
        <v>99.081006610187515</v>
      </c>
      <c r="F62" s="239"/>
      <c r="G62" s="188" t="str">
        <f t="shared" si="4"/>
        <v/>
      </c>
      <c r="H62" s="236" t="str">
        <f t="shared" si="5"/>
        <v/>
      </c>
      <c r="I62" s="237"/>
    </row>
    <row r="63" spans="1:9">
      <c r="A63" s="232">
        <f t="shared" si="2"/>
        <v>61</v>
      </c>
      <c r="B63" s="233">
        <f>VLOOKUP(DATE(YEAR(Dat_01!B$2)-2,MONTH(Dat_01!B$2),1)+A63,[5]IndSolar10!$D:$D,1,)</f>
        <v>45200</v>
      </c>
      <c r="C63" s="234">
        <f>VLOOKUP($B63,[5]IndSolar10!$D:$M,4)/1000</f>
        <v>130.432582</v>
      </c>
      <c r="D63" s="235">
        <f>VLOOKUP($B63,[5]IndSolar10!$D:$M,7)/1000</f>
        <v>79.138010075644203</v>
      </c>
      <c r="E63" s="234">
        <f t="shared" si="3"/>
        <v>79.138010075644203</v>
      </c>
      <c r="F63" s="237"/>
      <c r="G63" s="188" t="str">
        <f t="shared" si="4"/>
        <v/>
      </c>
      <c r="H63" s="236" t="str">
        <f t="shared" si="5"/>
        <v/>
      </c>
      <c r="I63" s="237"/>
    </row>
    <row r="64" spans="1:9">
      <c r="A64" s="232">
        <f t="shared" si="2"/>
        <v>62</v>
      </c>
      <c r="B64" s="233">
        <f>VLOOKUP(DATE(YEAR(Dat_01!B$2)-2,MONTH(Dat_01!B$2),1)+A64,[5]IndSolar10!$D:$D,1,)</f>
        <v>45201</v>
      </c>
      <c r="C64" s="234">
        <f>VLOOKUP($B64,[5]IndSolar10!$D:$M,4)/1000</f>
        <v>125.30426700000001</v>
      </c>
      <c r="D64" s="235">
        <f>VLOOKUP($B64,[5]IndSolar10!$D:$M,7)/1000</f>
        <v>79.138010075644203</v>
      </c>
      <c r="E64" s="234">
        <f t="shared" si="3"/>
        <v>79.138010075644203</v>
      </c>
      <c r="F64" s="239"/>
      <c r="G64" s="188" t="str">
        <f t="shared" si="4"/>
        <v/>
      </c>
      <c r="H64" s="236" t="str">
        <f t="shared" si="5"/>
        <v/>
      </c>
      <c r="I64" s="237"/>
    </row>
    <row r="65" spans="1:9">
      <c r="A65" s="232">
        <f t="shared" si="2"/>
        <v>63</v>
      </c>
      <c r="B65" s="233">
        <f>VLOOKUP(DATE(YEAR(Dat_01!B$2)-2,MONTH(Dat_01!B$2),1)+A65,[5]IndSolar10!$D:$D,1,)</f>
        <v>45202</v>
      </c>
      <c r="C65" s="234">
        <f>VLOOKUP($B65,[5]IndSolar10!$D:$M,4)/1000</f>
        <v>118.45305400000001</v>
      </c>
      <c r="D65" s="235">
        <f>VLOOKUP($B65,[5]IndSolar10!$D:$M,7)/1000</f>
        <v>79.138010075644203</v>
      </c>
      <c r="E65" s="234">
        <f t="shared" si="3"/>
        <v>79.138010075644203</v>
      </c>
      <c r="F65" s="239"/>
      <c r="G65" s="188" t="str">
        <f t="shared" si="4"/>
        <v/>
      </c>
      <c r="H65" s="236" t="str">
        <f t="shared" si="5"/>
        <v/>
      </c>
      <c r="I65" s="237"/>
    </row>
    <row r="66" spans="1:9">
      <c r="A66" s="232">
        <f t="shared" si="2"/>
        <v>64</v>
      </c>
      <c r="B66" s="233">
        <f>VLOOKUP(DATE(YEAR(Dat_01!B$2)-2,MONTH(Dat_01!B$2),1)+A66,[5]IndSolar10!$D:$D,1,)</f>
        <v>45203</v>
      </c>
      <c r="C66" s="234">
        <f>VLOOKUP($B66,[5]IndSolar10!$D:$M,4)/1000</f>
        <v>120.91914999999999</v>
      </c>
      <c r="D66" s="235">
        <f>VLOOKUP($B66,[5]IndSolar10!$D:$M,7)/1000</f>
        <v>79.138010075644203</v>
      </c>
      <c r="E66" s="234">
        <f t="shared" si="3"/>
        <v>79.138010075644203</v>
      </c>
      <c r="F66" s="239"/>
      <c r="G66" s="188" t="str">
        <f t="shared" si="4"/>
        <v/>
      </c>
      <c r="H66" s="236" t="str">
        <f t="shared" si="5"/>
        <v/>
      </c>
      <c r="I66" s="237"/>
    </row>
    <row r="67" spans="1:9">
      <c r="A67" s="232">
        <f t="shared" si="2"/>
        <v>65</v>
      </c>
      <c r="B67" s="233">
        <f>VLOOKUP(DATE(YEAR(Dat_01!B$2)-2,MONTH(Dat_01!B$2),1)+A67,[5]IndSolar10!$D:$D,1,)</f>
        <v>45204</v>
      </c>
      <c r="C67" s="234">
        <f>VLOOKUP($B67,[5]IndSolar10!$D:$M,4)/1000</f>
        <v>122.44054399999999</v>
      </c>
      <c r="D67" s="235">
        <f>VLOOKUP($B67,[5]IndSolar10!$D:$M,7)/1000</f>
        <v>79.138010075644203</v>
      </c>
      <c r="E67" s="234">
        <f t="shared" si="3"/>
        <v>79.138010075644203</v>
      </c>
      <c r="F67" s="239"/>
      <c r="G67" s="188" t="str">
        <f t="shared" si="4"/>
        <v/>
      </c>
      <c r="H67" s="236" t="str">
        <f t="shared" si="5"/>
        <v/>
      </c>
      <c r="I67" s="237"/>
    </row>
    <row r="68" spans="1:9">
      <c r="A68" s="232">
        <f t="shared" ref="A68:A131" si="6">+A67+1</f>
        <v>66</v>
      </c>
      <c r="B68" s="233">
        <f>VLOOKUP(DATE(YEAR(Dat_01!B$2)-2,MONTH(Dat_01!B$2),1)+A68,[5]IndSolar10!$D:$D,1,)</f>
        <v>45205</v>
      </c>
      <c r="C68" s="234">
        <f>VLOOKUP($B68,[5]IndSolar10!$D:$M,4)/1000</f>
        <v>119.07494500000001</v>
      </c>
      <c r="D68" s="235">
        <f>VLOOKUP($B68,[5]IndSolar10!$D:$M,7)/1000</f>
        <v>79.138010075644203</v>
      </c>
      <c r="E68" s="234">
        <f t="shared" ref="E68:E131" si="7">IF(C68&gt;D68,D68,C68)</f>
        <v>79.138010075644203</v>
      </c>
      <c r="F68" s="239"/>
      <c r="G68" s="188" t="str">
        <f t="shared" ref="G68:G131" si="8">IF(DAY(B68)=15,IF(MONTH(B68)=1,"E",IF(MONTH(B68)=2,"F",IF(MONTH(B68)=3,"M",IF(MONTH(B68)=4,"A",IF(MONTH(B68)=5,"M",IF(MONTH(B68)=6,"J",IF(MONTH(B68)=7,"J",IF(MONTH(B68)=8,"A",IF(MONTH(B68)=9,"S",IF(MONTH(B68)=10,"O",IF(MONTH(B68)=11,"N",IF(MONTH(B68)=12,"D","")))))))))))),"")</f>
        <v/>
      </c>
      <c r="H68" s="236" t="str">
        <f t="shared" ref="H68:H131" si="9">IF(DAY($B68)=15,TEXT(D68,"#,0"),"")</f>
        <v/>
      </c>
      <c r="I68" s="237"/>
    </row>
    <row r="69" spans="1:9">
      <c r="A69" s="232">
        <f t="shared" si="6"/>
        <v>67</v>
      </c>
      <c r="B69" s="233">
        <f>VLOOKUP(DATE(YEAR(Dat_01!B$2)-2,MONTH(Dat_01!B$2),1)+A69,[5]IndSolar10!$D:$D,1,)</f>
        <v>45206</v>
      </c>
      <c r="C69" s="234">
        <f>VLOOKUP($B69,[5]IndSolar10!$D:$M,4)/1000</f>
        <v>115.845618</v>
      </c>
      <c r="D69" s="235">
        <f>VLOOKUP($B69,[5]IndSolar10!$D:$M,7)/1000</f>
        <v>79.138010075644203</v>
      </c>
      <c r="E69" s="234">
        <f t="shared" si="7"/>
        <v>79.138010075644203</v>
      </c>
      <c r="F69" s="239"/>
      <c r="G69" s="188" t="str">
        <f t="shared" si="8"/>
        <v/>
      </c>
      <c r="H69" s="236" t="str">
        <f t="shared" si="9"/>
        <v/>
      </c>
      <c r="I69" s="237"/>
    </row>
    <row r="70" spans="1:9">
      <c r="A70" s="232">
        <f t="shared" si="6"/>
        <v>68</v>
      </c>
      <c r="B70" s="233">
        <f>VLOOKUP(DATE(YEAR(Dat_01!B$2)-2,MONTH(Dat_01!B$2),1)+A70,[5]IndSolar10!$D:$D,1,)</f>
        <v>45207</v>
      </c>
      <c r="C70" s="234">
        <f>VLOOKUP($B70,[5]IndSolar10!$D:$M,4)/1000</f>
        <v>118.86214200000001</v>
      </c>
      <c r="D70" s="235">
        <f>VLOOKUP($B70,[5]IndSolar10!$D:$M,7)/1000</f>
        <v>79.138010075644203</v>
      </c>
      <c r="E70" s="234">
        <f t="shared" si="7"/>
        <v>79.138010075644203</v>
      </c>
      <c r="F70" s="239"/>
      <c r="G70" s="188" t="str">
        <f t="shared" si="8"/>
        <v/>
      </c>
      <c r="H70" s="236" t="str">
        <f t="shared" si="9"/>
        <v/>
      </c>
      <c r="I70" s="237"/>
    </row>
    <row r="71" spans="1:9">
      <c r="A71" s="232">
        <f t="shared" si="6"/>
        <v>69</v>
      </c>
      <c r="B71" s="233">
        <f>VLOOKUP(DATE(YEAR(Dat_01!B$2)-2,MONTH(Dat_01!B$2),1)+A71,[5]IndSolar10!$D:$D,1,)</f>
        <v>45208</v>
      </c>
      <c r="C71" s="234">
        <f>VLOOKUP($B71,[5]IndSolar10!$D:$M,4)/1000</f>
        <v>115.86609900000001</v>
      </c>
      <c r="D71" s="235">
        <f>VLOOKUP($B71,[5]IndSolar10!$D:$M,7)/1000</f>
        <v>79.138010075644203</v>
      </c>
      <c r="E71" s="234">
        <f t="shared" si="7"/>
        <v>79.138010075644203</v>
      </c>
      <c r="F71" s="239"/>
      <c r="G71" s="188" t="str">
        <f t="shared" si="8"/>
        <v/>
      </c>
      <c r="H71" s="236" t="str">
        <f t="shared" si="9"/>
        <v/>
      </c>
      <c r="I71" s="237"/>
    </row>
    <row r="72" spans="1:9">
      <c r="A72" s="232">
        <f t="shared" si="6"/>
        <v>70</v>
      </c>
      <c r="B72" s="233">
        <f>VLOOKUP(DATE(YEAR(Dat_01!B$2)-2,MONTH(Dat_01!B$2),1)+A72,[5]IndSolar10!$D:$D,1,)</f>
        <v>45209</v>
      </c>
      <c r="C72" s="234">
        <f>VLOOKUP($B72,[5]IndSolar10!$D:$M,4)/1000</f>
        <v>119.418666</v>
      </c>
      <c r="D72" s="235">
        <f>VLOOKUP($B72,[5]IndSolar10!$D:$M,7)/1000</f>
        <v>79.138010075644203</v>
      </c>
      <c r="E72" s="234">
        <f t="shared" si="7"/>
        <v>79.138010075644203</v>
      </c>
      <c r="F72" s="239"/>
      <c r="G72" s="188" t="str">
        <f t="shared" si="8"/>
        <v/>
      </c>
      <c r="H72" s="236" t="str">
        <f t="shared" si="9"/>
        <v/>
      </c>
      <c r="I72" s="237"/>
    </row>
    <row r="73" spans="1:9">
      <c r="A73" s="232">
        <f t="shared" si="6"/>
        <v>71</v>
      </c>
      <c r="B73" s="233">
        <f>VLOOKUP(DATE(YEAR(Dat_01!B$2)-2,MONTH(Dat_01!B$2),1)+A73,[5]IndSolar10!$D:$D,1,)</f>
        <v>45210</v>
      </c>
      <c r="C73" s="234">
        <f>VLOOKUP($B73,[5]IndSolar10!$D:$M,4)/1000</f>
        <v>120.81569999999999</v>
      </c>
      <c r="D73" s="235">
        <f>VLOOKUP($B73,[5]IndSolar10!$D:$M,7)/1000</f>
        <v>79.138010075644203</v>
      </c>
      <c r="E73" s="234">
        <f t="shared" si="7"/>
        <v>79.138010075644203</v>
      </c>
      <c r="F73" s="239"/>
      <c r="G73" s="188" t="str">
        <f t="shared" si="8"/>
        <v/>
      </c>
      <c r="H73" s="236" t="str">
        <f t="shared" si="9"/>
        <v/>
      </c>
      <c r="I73" s="237"/>
    </row>
    <row r="74" spans="1:9">
      <c r="A74" s="232">
        <f t="shared" si="6"/>
        <v>72</v>
      </c>
      <c r="B74" s="233">
        <f>VLOOKUP(DATE(YEAR(Dat_01!B$2)-2,MONTH(Dat_01!B$2),1)+A74,[5]IndSolar10!$D:$D,1,)</f>
        <v>45211</v>
      </c>
      <c r="C74" s="234">
        <f>VLOOKUP($B74,[5]IndSolar10!$D:$M,4)/1000</f>
        <v>117.755326</v>
      </c>
      <c r="D74" s="235">
        <f>VLOOKUP($B74,[5]IndSolar10!$D:$M,7)/1000</f>
        <v>79.138010075644203</v>
      </c>
      <c r="E74" s="234">
        <f t="shared" si="7"/>
        <v>79.138010075644203</v>
      </c>
      <c r="F74" s="239"/>
      <c r="G74" s="188" t="str">
        <f t="shared" si="8"/>
        <v/>
      </c>
      <c r="H74" s="236" t="str">
        <f t="shared" si="9"/>
        <v/>
      </c>
      <c r="I74" s="237"/>
    </row>
    <row r="75" spans="1:9">
      <c r="A75" s="232">
        <f t="shared" si="6"/>
        <v>73</v>
      </c>
      <c r="B75" s="233">
        <f>VLOOKUP(DATE(YEAR(Dat_01!B$2)-2,MONTH(Dat_01!B$2),1)+A75,[5]IndSolar10!$D:$D,1,)</f>
        <v>45212</v>
      </c>
      <c r="C75" s="234">
        <f>VLOOKUP($B75,[5]IndSolar10!$D:$M,4)/1000</f>
        <v>86.216619000000009</v>
      </c>
      <c r="D75" s="235">
        <f>VLOOKUP($B75,[5]IndSolar10!$D:$M,7)/1000</f>
        <v>79.138010075644203</v>
      </c>
      <c r="E75" s="234">
        <f t="shared" si="7"/>
        <v>79.138010075644203</v>
      </c>
      <c r="F75" s="239"/>
      <c r="G75" s="188" t="str">
        <f t="shared" si="8"/>
        <v/>
      </c>
      <c r="H75" s="236" t="str">
        <f t="shared" si="9"/>
        <v/>
      </c>
      <c r="I75" s="237"/>
    </row>
    <row r="76" spans="1:9">
      <c r="A76" s="232">
        <f t="shared" si="6"/>
        <v>74</v>
      </c>
      <c r="B76" s="233">
        <f>VLOOKUP(DATE(YEAR(Dat_01!B$2)-2,MONTH(Dat_01!B$2),1)+A76,[5]IndSolar10!$D:$D,1,)</f>
        <v>45213</v>
      </c>
      <c r="C76" s="234">
        <f>VLOOKUP($B76,[5]IndSolar10!$D:$M,4)/1000</f>
        <v>69.040951000000007</v>
      </c>
      <c r="D76" s="235">
        <f>VLOOKUP($B76,[5]IndSolar10!$D:$M,7)/1000</f>
        <v>79.138010075644203</v>
      </c>
      <c r="E76" s="234">
        <f t="shared" si="7"/>
        <v>69.040951000000007</v>
      </c>
      <c r="F76" s="239"/>
      <c r="G76" s="188" t="str">
        <f t="shared" si="8"/>
        <v/>
      </c>
      <c r="H76" s="236" t="str">
        <f t="shared" si="9"/>
        <v/>
      </c>
      <c r="I76" s="237"/>
    </row>
    <row r="77" spans="1:9">
      <c r="A77" s="232">
        <f t="shared" si="6"/>
        <v>75</v>
      </c>
      <c r="B77" s="233">
        <f>VLOOKUP(DATE(YEAR(Dat_01!B$2)-2,MONTH(Dat_01!B$2),1)+A77,[5]IndSolar10!$D:$D,1,)</f>
        <v>45214</v>
      </c>
      <c r="C77" s="234">
        <f>VLOOKUP($B77,[5]IndSolar10!$D:$M,4)/1000</f>
        <v>76.778490000000005</v>
      </c>
      <c r="D77" s="235">
        <f>VLOOKUP($B77,[5]IndSolar10!$D:$M,7)/1000</f>
        <v>79.138010075644203</v>
      </c>
      <c r="E77" s="234">
        <f t="shared" si="7"/>
        <v>76.778490000000005</v>
      </c>
      <c r="F77" s="239"/>
      <c r="G77" s="188" t="str">
        <f t="shared" si="8"/>
        <v>O</v>
      </c>
      <c r="H77" s="236" t="str">
        <f t="shared" si="9"/>
        <v>79,1</v>
      </c>
      <c r="I77" s="237"/>
    </row>
    <row r="78" spans="1:9">
      <c r="A78" s="232">
        <f t="shared" si="6"/>
        <v>76</v>
      </c>
      <c r="B78" s="233">
        <f>VLOOKUP(DATE(YEAR(Dat_01!B$2)-2,MONTH(Dat_01!B$2),1)+A78,[5]IndSolar10!$D:$D,1,)</f>
        <v>45215</v>
      </c>
      <c r="C78" s="234">
        <f>VLOOKUP($B78,[5]IndSolar10!$D:$M,4)/1000</f>
        <v>61.620069999999998</v>
      </c>
      <c r="D78" s="235">
        <f>VLOOKUP($B78,[5]IndSolar10!$D:$M,7)/1000</f>
        <v>79.138010075644203</v>
      </c>
      <c r="E78" s="234">
        <f t="shared" si="7"/>
        <v>61.620069999999998</v>
      </c>
      <c r="F78" s="239"/>
      <c r="G78" s="188" t="str">
        <f t="shared" si="8"/>
        <v/>
      </c>
      <c r="H78" s="236" t="str">
        <f t="shared" si="9"/>
        <v/>
      </c>
      <c r="I78" s="237"/>
    </row>
    <row r="79" spans="1:9">
      <c r="A79" s="232">
        <f t="shared" si="6"/>
        <v>77</v>
      </c>
      <c r="B79" s="233">
        <f>VLOOKUP(DATE(YEAR(Dat_01!B$2)-2,MONTH(Dat_01!B$2),1)+A79,[5]IndSolar10!$D:$D,1,)</f>
        <v>45216</v>
      </c>
      <c r="C79" s="234">
        <f>VLOOKUP($B79,[5]IndSolar10!$D:$M,4)/1000</f>
        <v>63.527481999999999</v>
      </c>
      <c r="D79" s="235">
        <f>VLOOKUP($B79,[5]IndSolar10!$D:$M,7)/1000</f>
        <v>79.138010075644203</v>
      </c>
      <c r="E79" s="234">
        <f t="shared" si="7"/>
        <v>63.527481999999999</v>
      </c>
      <c r="F79" s="239"/>
      <c r="G79" s="188" t="str">
        <f t="shared" si="8"/>
        <v/>
      </c>
      <c r="H79" s="236" t="str">
        <f t="shared" si="9"/>
        <v/>
      </c>
      <c r="I79" s="237"/>
    </row>
    <row r="80" spans="1:9">
      <c r="A80" s="232">
        <f t="shared" si="6"/>
        <v>78</v>
      </c>
      <c r="B80" s="233">
        <f>VLOOKUP(DATE(YEAR(Dat_01!B$2)-2,MONTH(Dat_01!B$2),1)+A80,[5]IndSolar10!$D:$D,1,)</f>
        <v>45217</v>
      </c>
      <c r="C80" s="234">
        <f>VLOOKUP($B80,[5]IndSolar10!$D:$M,4)/1000</f>
        <v>68.204227000000003</v>
      </c>
      <c r="D80" s="235">
        <f>VLOOKUP($B80,[5]IndSolar10!$D:$M,7)/1000</f>
        <v>79.138010075644203</v>
      </c>
      <c r="E80" s="234">
        <f t="shared" si="7"/>
        <v>68.204227000000003</v>
      </c>
      <c r="F80" s="239"/>
      <c r="G80" s="188" t="str">
        <f t="shared" si="8"/>
        <v/>
      </c>
      <c r="H80" s="236" t="str">
        <f t="shared" si="9"/>
        <v/>
      </c>
      <c r="I80" s="237"/>
    </row>
    <row r="81" spans="1:9">
      <c r="A81" s="232">
        <f t="shared" si="6"/>
        <v>79</v>
      </c>
      <c r="B81" s="233">
        <f>VLOOKUP(DATE(YEAR(Dat_01!B$2)-2,MONTH(Dat_01!B$2),1)+A81,[5]IndSolar10!$D:$D,1,)</f>
        <v>45218</v>
      </c>
      <c r="C81" s="234">
        <f>VLOOKUP($B81,[5]IndSolar10!$D:$M,4)/1000</f>
        <v>22.012518</v>
      </c>
      <c r="D81" s="235">
        <f>VLOOKUP($B81,[5]IndSolar10!$D:$M,7)/1000</f>
        <v>79.138010075644203</v>
      </c>
      <c r="E81" s="234">
        <f t="shared" si="7"/>
        <v>22.012518</v>
      </c>
      <c r="F81" s="239"/>
      <c r="G81" s="188" t="str">
        <f t="shared" si="8"/>
        <v/>
      </c>
      <c r="H81" s="236" t="str">
        <f t="shared" si="9"/>
        <v/>
      </c>
      <c r="I81" s="237"/>
    </row>
    <row r="82" spans="1:9">
      <c r="A82" s="232">
        <f t="shared" si="6"/>
        <v>80</v>
      </c>
      <c r="B82" s="233">
        <f>VLOOKUP(DATE(YEAR(Dat_01!B$2)-2,MONTH(Dat_01!B$2),1)+A82,[5]IndSolar10!$D:$D,1,)</f>
        <v>45219</v>
      </c>
      <c r="C82" s="234">
        <f>VLOOKUP($B82,[5]IndSolar10!$D:$M,4)/1000</f>
        <v>69.623384000000001</v>
      </c>
      <c r="D82" s="235">
        <f>VLOOKUP($B82,[5]IndSolar10!$D:$M,7)/1000</f>
        <v>79.138010075644203</v>
      </c>
      <c r="E82" s="234">
        <f t="shared" si="7"/>
        <v>69.623384000000001</v>
      </c>
      <c r="F82" s="239"/>
      <c r="G82" s="188" t="str">
        <f t="shared" si="8"/>
        <v/>
      </c>
      <c r="H82" s="236" t="str">
        <f t="shared" si="9"/>
        <v/>
      </c>
      <c r="I82" s="237"/>
    </row>
    <row r="83" spans="1:9">
      <c r="A83" s="232">
        <f t="shared" si="6"/>
        <v>81</v>
      </c>
      <c r="B83" s="233">
        <f>VLOOKUP(DATE(YEAR(Dat_01!B$2)-2,MONTH(Dat_01!B$2),1)+A83,[5]IndSolar10!$D:$D,1,)</f>
        <v>45220</v>
      </c>
      <c r="C83" s="234">
        <f>VLOOKUP($B83,[5]IndSolar10!$D:$M,4)/1000</f>
        <v>89.472590999999994</v>
      </c>
      <c r="D83" s="235">
        <f>VLOOKUP($B83,[5]IndSolar10!$D:$M,7)/1000</f>
        <v>79.138010075644203</v>
      </c>
      <c r="E83" s="234">
        <f t="shared" si="7"/>
        <v>79.138010075644203</v>
      </c>
      <c r="F83" s="239"/>
      <c r="G83" s="188" t="str">
        <f t="shared" si="8"/>
        <v/>
      </c>
      <c r="H83" s="236" t="str">
        <f t="shared" si="9"/>
        <v/>
      </c>
      <c r="I83" s="237"/>
    </row>
    <row r="84" spans="1:9">
      <c r="A84" s="232">
        <f t="shared" si="6"/>
        <v>82</v>
      </c>
      <c r="B84" s="233">
        <f>VLOOKUP(DATE(YEAR(Dat_01!B$2)-2,MONTH(Dat_01!B$2),1)+A84,[5]IndSolar10!$D:$D,1,)</f>
        <v>45221</v>
      </c>
      <c r="C84" s="234">
        <f>VLOOKUP($B84,[5]IndSolar10!$D:$M,4)/1000</f>
        <v>36.361680999999997</v>
      </c>
      <c r="D84" s="235">
        <f>VLOOKUP($B84,[5]IndSolar10!$D:$M,7)/1000</f>
        <v>79.138010075644203</v>
      </c>
      <c r="E84" s="234">
        <f t="shared" si="7"/>
        <v>36.361680999999997</v>
      </c>
      <c r="F84" s="239"/>
      <c r="G84" s="188" t="str">
        <f t="shared" si="8"/>
        <v/>
      </c>
      <c r="H84" s="236" t="str">
        <f t="shared" si="9"/>
        <v/>
      </c>
      <c r="I84" s="237"/>
    </row>
    <row r="85" spans="1:9">
      <c r="A85" s="232">
        <f t="shared" si="6"/>
        <v>83</v>
      </c>
      <c r="B85" s="233">
        <f>VLOOKUP(DATE(YEAR(Dat_01!B$2)-2,MONTH(Dat_01!B$2),1)+A85,[5]IndSolar10!$D:$D,1,)</f>
        <v>45222</v>
      </c>
      <c r="C85" s="234">
        <f>VLOOKUP($B85,[5]IndSolar10!$D:$M,4)/1000</f>
        <v>48.181832999999997</v>
      </c>
      <c r="D85" s="235">
        <f>VLOOKUP($B85,[5]IndSolar10!$D:$M,7)/1000</f>
        <v>79.138010075644203</v>
      </c>
      <c r="E85" s="234">
        <f t="shared" si="7"/>
        <v>48.181832999999997</v>
      </c>
      <c r="F85" s="239"/>
      <c r="G85" s="188" t="str">
        <f t="shared" si="8"/>
        <v/>
      </c>
      <c r="H85" s="236" t="str">
        <f t="shared" si="9"/>
        <v/>
      </c>
      <c r="I85" s="237"/>
    </row>
    <row r="86" spans="1:9">
      <c r="A86" s="232">
        <f t="shared" si="6"/>
        <v>84</v>
      </c>
      <c r="B86" s="233">
        <f>VLOOKUP(DATE(YEAR(Dat_01!B$2)-2,MONTH(Dat_01!B$2),1)+A86,[5]IndSolar10!$D:$D,1,)</f>
        <v>45223</v>
      </c>
      <c r="C86" s="234">
        <f>VLOOKUP($B86,[5]IndSolar10!$D:$M,4)/1000</f>
        <v>76.79440799999999</v>
      </c>
      <c r="D86" s="235">
        <f>VLOOKUP($B86,[5]IndSolar10!$D:$M,7)/1000</f>
        <v>79.138010075644203</v>
      </c>
      <c r="E86" s="234">
        <f t="shared" si="7"/>
        <v>76.79440799999999</v>
      </c>
      <c r="F86" s="239"/>
      <c r="G86" s="188" t="str">
        <f t="shared" si="8"/>
        <v/>
      </c>
      <c r="H86" s="236" t="str">
        <f t="shared" si="9"/>
        <v/>
      </c>
      <c r="I86" s="237"/>
    </row>
    <row r="87" spans="1:9">
      <c r="A87" s="232">
        <f t="shared" si="6"/>
        <v>85</v>
      </c>
      <c r="B87" s="233">
        <f>VLOOKUP(DATE(YEAR(Dat_01!B$2)-2,MONTH(Dat_01!B$2),1)+A87,[5]IndSolar10!$D:$D,1,)</f>
        <v>45224</v>
      </c>
      <c r="C87" s="234">
        <f>VLOOKUP($B87,[5]IndSolar10!$D:$M,4)/1000</f>
        <v>54.737656999999999</v>
      </c>
      <c r="D87" s="235">
        <f>VLOOKUP($B87,[5]IndSolar10!$D:$M,7)/1000</f>
        <v>79.138010075644203</v>
      </c>
      <c r="E87" s="234">
        <f t="shared" si="7"/>
        <v>54.737656999999999</v>
      </c>
      <c r="F87" s="239"/>
      <c r="G87" s="188" t="str">
        <f t="shared" si="8"/>
        <v/>
      </c>
      <c r="H87" s="236" t="str">
        <f t="shared" si="9"/>
        <v/>
      </c>
      <c r="I87" s="237"/>
    </row>
    <row r="88" spans="1:9">
      <c r="A88" s="232">
        <f t="shared" si="6"/>
        <v>86</v>
      </c>
      <c r="B88" s="233">
        <f>VLOOKUP(DATE(YEAR(Dat_01!B$2)-2,MONTH(Dat_01!B$2),1)+A88,[5]IndSolar10!$D:$D,1,)</f>
        <v>45225</v>
      </c>
      <c r="C88" s="234">
        <f>VLOOKUP($B88,[5]IndSolar10!$D:$M,4)/1000</f>
        <v>36.479742000000002</v>
      </c>
      <c r="D88" s="235">
        <f>VLOOKUP($B88,[5]IndSolar10!$D:$M,7)/1000</f>
        <v>79.138010075644203</v>
      </c>
      <c r="E88" s="234">
        <f t="shared" si="7"/>
        <v>36.479742000000002</v>
      </c>
      <c r="F88" s="239"/>
      <c r="G88" s="188" t="str">
        <f t="shared" si="8"/>
        <v/>
      </c>
      <c r="H88" s="236" t="str">
        <f t="shared" si="9"/>
        <v/>
      </c>
      <c r="I88" s="237"/>
    </row>
    <row r="89" spans="1:9">
      <c r="A89" s="232">
        <f t="shared" si="6"/>
        <v>87</v>
      </c>
      <c r="B89" s="233">
        <f>VLOOKUP(DATE(YEAR(Dat_01!B$2)-2,MONTH(Dat_01!B$2),1)+A89,[5]IndSolar10!$D:$D,1,)</f>
        <v>45226</v>
      </c>
      <c r="C89" s="234">
        <f>VLOOKUP($B89,[5]IndSolar10!$D:$M,4)/1000</f>
        <v>65.397288000000003</v>
      </c>
      <c r="D89" s="235">
        <f>VLOOKUP($B89,[5]IndSolar10!$D:$M,7)/1000</f>
        <v>79.138010075644203</v>
      </c>
      <c r="E89" s="234">
        <f t="shared" si="7"/>
        <v>65.397288000000003</v>
      </c>
      <c r="F89" s="239"/>
      <c r="G89" s="188" t="str">
        <f t="shared" si="8"/>
        <v/>
      </c>
      <c r="H89" s="236" t="str">
        <f t="shared" si="9"/>
        <v/>
      </c>
      <c r="I89" s="237"/>
    </row>
    <row r="90" spans="1:9">
      <c r="A90" s="232">
        <f t="shared" si="6"/>
        <v>88</v>
      </c>
      <c r="B90" s="233">
        <f>VLOOKUP(DATE(YEAR(Dat_01!B$2)-2,MONTH(Dat_01!B$2),1)+A90,[5]IndSolar10!$D:$D,1,)</f>
        <v>45227</v>
      </c>
      <c r="C90" s="234">
        <f>VLOOKUP($B90,[5]IndSolar10!$D:$M,4)/1000</f>
        <v>67.752014000000003</v>
      </c>
      <c r="D90" s="235">
        <f>VLOOKUP($B90,[5]IndSolar10!$D:$M,7)/1000</f>
        <v>79.138010075644203</v>
      </c>
      <c r="E90" s="234">
        <f t="shared" si="7"/>
        <v>67.752014000000003</v>
      </c>
      <c r="F90" s="239"/>
      <c r="G90" s="188" t="str">
        <f t="shared" si="8"/>
        <v/>
      </c>
      <c r="H90" s="236" t="str">
        <f t="shared" si="9"/>
        <v/>
      </c>
      <c r="I90" s="237"/>
    </row>
    <row r="91" spans="1:9">
      <c r="A91" s="232">
        <f t="shared" si="6"/>
        <v>89</v>
      </c>
      <c r="B91" s="233">
        <f>VLOOKUP(DATE(YEAR(Dat_01!B$2)-2,MONTH(Dat_01!B$2),1)+A91,[5]IndSolar10!$D:$D,1,)</f>
        <v>45228</v>
      </c>
      <c r="C91" s="234">
        <f>VLOOKUP($B91,[5]IndSolar10!$D:$M,4)/1000</f>
        <v>50.649194999999999</v>
      </c>
      <c r="D91" s="235">
        <f>VLOOKUP($B91,[5]IndSolar10!$D:$M,7)/1000</f>
        <v>79.138010075644203</v>
      </c>
      <c r="E91" s="234">
        <f t="shared" si="7"/>
        <v>50.649194999999999</v>
      </c>
      <c r="F91" s="239"/>
      <c r="G91" s="188" t="str">
        <f t="shared" si="8"/>
        <v/>
      </c>
      <c r="H91" s="236" t="str">
        <f t="shared" si="9"/>
        <v/>
      </c>
      <c r="I91" s="237"/>
    </row>
    <row r="92" spans="1:9">
      <c r="A92" s="232">
        <f t="shared" si="6"/>
        <v>90</v>
      </c>
      <c r="B92" s="233">
        <f>VLOOKUP(DATE(YEAR(Dat_01!B$2)-2,MONTH(Dat_01!B$2),1)+A92,[5]IndSolar10!$D:$D,1,)</f>
        <v>45229</v>
      </c>
      <c r="C92" s="234">
        <f>VLOOKUP($B92,[5]IndSolar10!$D:$M,4)/1000</f>
        <v>70.832736000000011</v>
      </c>
      <c r="D92" s="235">
        <f>VLOOKUP($B92,[5]IndSolar10!$D:$M,7)/1000</f>
        <v>79.138010075644203</v>
      </c>
      <c r="E92" s="234">
        <f t="shared" si="7"/>
        <v>70.832736000000011</v>
      </c>
      <c r="F92" s="239"/>
      <c r="G92" s="188" t="str">
        <f t="shared" si="8"/>
        <v/>
      </c>
      <c r="H92" s="236" t="str">
        <f t="shared" si="9"/>
        <v/>
      </c>
      <c r="I92" s="237"/>
    </row>
    <row r="93" spans="1:9">
      <c r="A93" s="232">
        <f t="shared" si="6"/>
        <v>91</v>
      </c>
      <c r="B93" s="233">
        <f>VLOOKUP(DATE(YEAR(Dat_01!B$2)-2,MONTH(Dat_01!B$2),1)+A93,[5]IndSolar10!$D:$D,1,)</f>
        <v>45230</v>
      </c>
      <c r="C93" s="234">
        <f>VLOOKUP($B93,[5]IndSolar10!$D:$M,4)/1000</f>
        <v>39.057870000000001</v>
      </c>
      <c r="D93" s="235">
        <f>VLOOKUP($B93,[5]IndSolar10!$D:$M,7)/1000</f>
        <v>79.138010075644203</v>
      </c>
      <c r="E93" s="234">
        <f t="shared" si="7"/>
        <v>39.057870000000001</v>
      </c>
      <c r="F93" s="239"/>
      <c r="G93" s="188" t="str">
        <f t="shared" si="8"/>
        <v/>
      </c>
      <c r="H93" s="236" t="str">
        <f t="shared" si="9"/>
        <v/>
      </c>
      <c r="I93" s="237"/>
    </row>
    <row r="94" spans="1:9">
      <c r="A94" s="232">
        <f t="shared" si="6"/>
        <v>92</v>
      </c>
      <c r="B94" s="233">
        <f>VLOOKUP(DATE(YEAR(Dat_01!B$2)-2,MONTH(Dat_01!B$2),1)+A94,[5]IndSolar10!$D:$D,1,)</f>
        <v>45231</v>
      </c>
      <c r="C94" s="234">
        <f>VLOOKUP($B94,[5]IndSolar10!$D:$M,4)/1000</f>
        <v>46.288249</v>
      </c>
      <c r="D94" s="235">
        <f>VLOOKUP($B94,[5]IndSolar10!$D:$M,7)/1000</f>
        <v>58.779558003820874</v>
      </c>
      <c r="E94" s="234">
        <f t="shared" si="7"/>
        <v>46.288249</v>
      </c>
      <c r="F94" s="237"/>
      <c r="G94" s="188" t="str">
        <f t="shared" si="8"/>
        <v/>
      </c>
      <c r="H94" s="236" t="str">
        <f t="shared" si="9"/>
        <v/>
      </c>
      <c r="I94" s="237"/>
    </row>
    <row r="95" spans="1:9">
      <c r="A95" s="232">
        <f t="shared" si="6"/>
        <v>93</v>
      </c>
      <c r="B95" s="233">
        <f>VLOOKUP(DATE(YEAR(Dat_01!B$2)-2,MONTH(Dat_01!B$2),1)+A95,[5]IndSolar10!$D:$D,1,)</f>
        <v>45232</v>
      </c>
      <c r="C95" s="234">
        <f>VLOOKUP($B95,[5]IndSolar10!$D:$M,4)/1000</f>
        <v>40.837874000000006</v>
      </c>
      <c r="D95" s="235">
        <f>VLOOKUP($B95,[5]IndSolar10!$D:$M,7)/1000</f>
        <v>58.779558003820874</v>
      </c>
      <c r="E95" s="234">
        <f t="shared" si="7"/>
        <v>40.837874000000006</v>
      </c>
      <c r="F95" s="239"/>
      <c r="G95" s="188" t="str">
        <f t="shared" si="8"/>
        <v/>
      </c>
      <c r="H95" s="236" t="str">
        <f t="shared" si="9"/>
        <v/>
      </c>
      <c r="I95" s="237"/>
    </row>
    <row r="96" spans="1:9">
      <c r="A96" s="232">
        <f t="shared" si="6"/>
        <v>94</v>
      </c>
      <c r="B96" s="233">
        <f>VLOOKUP(DATE(YEAR(Dat_01!B$2)-2,MONTH(Dat_01!B$2),1)+A96,[5]IndSolar10!$D:$D,1,)</f>
        <v>45233</v>
      </c>
      <c r="C96" s="234">
        <f>VLOOKUP($B96,[5]IndSolar10!$D:$M,4)/1000</f>
        <v>52.930858000000001</v>
      </c>
      <c r="D96" s="235">
        <f>VLOOKUP($B96,[5]IndSolar10!$D:$M,7)/1000</f>
        <v>58.779558003820874</v>
      </c>
      <c r="E96" s="234">
        <f t="shared" si="7"/>
        <v>52.930858000000001</v>
      </c>
      <c r="F96" s="239"/>
      <c r="G96" s="188" t="str">
        <f t="shared" si="8"/>
        <v/>
      </c>
      <c r="H96" s="236" t="str">
        <f t="shared" si="9"/>
        <v/>
      </c>
      <c r="I96" s="237"/>
    </row>
    <row r="97" spans="1:9">
      <c r="A97" s="232">
        <f t="shared" si="6"/>
        <v>95</v>
      </c>
      <c r="B97" s="233">
        <f>VLOOKUP(DATE(YEAR(Dat_01!B$2)-2,MONTH(Dat_01!B$2),1)+A97,[5]IndSolar10!$D:$D,1,)</f>
        <v>45234</v>
      </c>
      <c r="C97" s="234">
        <f>VLOOKUP($B97,[5]IndSolar10!$D:$M,4)/1000</f>
        <v>41.972282</v>
      </c>
      <c r="D97" s="235">
        <f>VLOOKUP($B97,[5]IndSolar10!$D:$M,7)/1000</f>
        <v>58.779558003820874</v>
      </c>
      <c r="E97" s="234">
        <f t="shared" si="7"/>
        <v>41.972282</v>
      </c>
      <c r="F97" s="239"/>
      <c r="G97" s="188" t="str">
        <f t="shared" si="8"/>
        <v/>
      </c>
      <c r="H97" s="236" t="str">
        <f t="shared" si="9"/>
        <v/>
      </c>
      <c r="I97" s="237"/>
    </row>
    <row r="98" spans="1:9">
      <c r="A98" s="232">
        <f t="shared" si="6"/>
        <v>96</v>
      </c>
      <c r="B98" s="233">
        <f>VLOOKUP(DATE(YEAR(Dat_01!B$2)-2,MONTH(Dat_01!B$2),1)+A98,[5]IndSolar10!$D:$D,1,)</f>
        <v>45235</v>
      </c>
      <c r="C98" s="234">
        <f>VLOOKUP($B98,[5]IndSolar10!$D:$M,4)/1000</f>
        <v>66.290897999999999</v>
      </c>
      <c r="D98" s="235">
        <f>VLOOKUP($B98,[5]IndSolar10!$D:$M,7)/1000</f>
        <v>58.779558003820874</v>
      </c>
      <c r="E98" s="234">
        <f t="shared" si="7"/>
        <v>58.779558003820874</v>
      </c>
      <c r="F98" s="239"/>
      <c r="G98" s="188" t="str">
        <f t="shared" si="8"/>
        <v/>
      </c>
      <c r="H98" s="236" t="str">
        <f t="shared" si="9"/>
        <v/>
      </c>
      <c r="I98" s="237"/>
    </row>
    <row r="99" spans="1:9">
      <c r="A99" s="232">
        <f t="shared" si="6"/>
        <v>97</v>
      </c>
      <c r="B99" s="233">
        <f>VLOOKUP(DATE(YEAR(Dat_01!B$2)-2,MONTH(Dat_01!B$2),1)+A99,[5]IndSolar10!$D:$D,1,)</f>
        <v>45236</v>
      </c>
      <c r="C99" s="234">
        <f>VLOOKUP($B99,[5]IndSolar10!$D:$M,4)/1000</f>
        <v>85.498978000000008</v>
      </c>
      <c r="D99" s="235">
        <f>VLOOKUP($B99,[5]IndSolar10!$D:$M,7)/1000</f>
        <v>58.779558003820874</v>
      </c>
      <c r="E99" s="234">
        <f t="shared" si="7"/>
        <v>58.779558003820874</v>
      </c>
      <c r="F99" s="239"/>
      <c r="G99" s="188" t="str">
        <f t="shared" si="8"/>
        <v/>
      </c>
      <c r="H99" s="236" t="str">
        <f t="shared" si="9"/>
        <v/>
      </c>
      <c r="I99" s="237"/>
    </row>
    <row r="100" spans="1:9">
      <c r="A100" s="232">
        <f t="shared" si="6"/>
        <v>98</v>
      </c>
      <c r="B100" s="233">
        <f>VLOOKUP(DATE(YEAR(Dat_01!B$2)-2,MONTH(Dat_01!B$2),1)+A100,[5]IndSolar10!$D:$D,1,)</f>
        <v>45237</v>
      </c>
      <c r="C100" s="234">
        <f>VLOOKUP($B100,[5]IndSolar10!$D:$M,4)/1000</f>
        <v>80.327264999999997</v>
      </c>
      <c r="D100" s="235">
        <f>VLOOKUP($B100,[5]IndSolar10!$D:$M,7)/1000</f>
        <v>58.779558003820874</v>
      </c>
      <c r="E100" s="234">
        <f t="shared" si="7"/>
        <v>58.779558003820874</v>
      </c>
      <c r="F100" s="239"/>
      <c r="G100" s="188" t="str">
        <f t="shared" si="8"/>
        <v/>
      </c>
      <c r="H100" s="236" t="str">
        <f t="shared" si="9"/>
        <v/>
      </c>
      <c r="I100" s="237"/>
    </row>
    <row r="101" spans="1:9">
      <c r="A101" s="232">
        <f t="shared" si="6"/>
        <v>99</v>
      </c>
      <c r="B101" s="233">
        <f>VLOOKUP(DATE(YEAR(Dat_01!B$2)-2,MONTH(Dat_01!B$2),1)+A101,[5]IndSolar10!$D:$D,1,)</f>
        <v>45238</v>
      </c>
      <c r="C101" s="234">
        <f>VLOOKUP($B101,[5]IndSolar10!$D:$M,4)/1000</f>
        <v>63.962266999999997</v>
      </c>
      <c r="D101" s="235">
        <f>VLOOKUP($B101,[5]IndSolar10!$D:$M,7)/1000</f>
        <v>58.779558003820874</v>
      </c>
      <c r="E101" s="234">
        <f t="shared" si="7"/>
        <v>58.779558003820874</v>
      </c>
      <c r="F101" s="239"/>
      <c r="G101" s="188" t="str">
        <f t="shared" si="8"/>
        <v/>
      </c>
      <c r="H101" s="236" t="str">
        <f t="shared" si="9"/>
        <v/>
      </c>
      <c r="I101" s="237"/>
    </row>
    <row r="102" spans="1:9">
      <c r="A102" s="232">
        <f t="shared" si="6"/>
        <v>100</v>
      </c>
      <c r="B102" s="233">
        <f>VLOOKUP(DATE(YEAR(Dat_01!B$2)-2,MONTH(Dat_01!B$2),1)+A102,[5]IndSolar10!$D:$D,1,)</f>
        <v>45239</v>
      </c>
      <c r="C102" s="234">
        <f>VLOOKUP($B102,[5]IndSolar10!$D:$M,4)/1000</f>
        <v>68.568135999999996</v>
      </c>
      <c r="D102" s="235">
        <f>VLOOKUP($B102,[5]IndSolar10!$D:$M,7)/1000</f>
        <v>58.779558003820874</v>
      </c>
      <c r="E102" s="234">
        <f t="shared" si="7"/>
        <v>58.779558003820874</v>
      </c>
      <c r="F102" s="239"/>
      <c r="G102" s="188" t="str">
        <f t="shared" si="8"/>
        <v/>
      </c>
      <c r="H102" s="236" t="str">
        <f t="shared" si="9"/>
        <v/>
      </c>
      <c r="I102" s="237"/>
    </row>
    <row r="103" spans="1:9">
      <c r="A103" s="232">
        <f t="shared" si="6"/>
        <v>101</v>
      </c>
      <c r="B103" s="233">
        <f>VLOOKUP(DATE(YEAR(Dat_01!B$2)-2,MONTH(Dat_01!B$2),1)+A103,[5]IndSolar10!$D:$D,1,)</f>
        <v>45240</v>
      </c>
      <c r="C103" s="234">
        <f>VLOOKUP($B103,[5]IndSolar10!$D:$M,4)/1000</f>
        <v>73.071536999999992</v>
      </c>
      <c r="D103" s="235">
        <f>VLOOKUP($B103,[5]IndSolar10!$D:$M,7)/1000</f>
        <v>58.779558003820874</v>
      </c>
      <c r="E103" s="234">
        <f t="shared" si="7"/>
        <v>58.779558003820874</v>
      </c>
      <c r="F103" s="239"/>
      <c r="G103" s="188" t="str">
        <f t="shared" si="8"/>
        <v/>
      </c>
      <c r="H103" s="236" t="str">
        <f t="shared" si="9"/>
        <v/>
      </c>
      <c r="I103" s="237"/>
    </row>
    <row r="104" spans="1:9">
      <c r="A104" s="232">
        <f t="shared" si="6"/>
        <v>102</v>
      </c>
      <c r="B104" s="233">
        <f>VLOOKUP(DATE(YEAR(Dat_01!B$2)-2,MONTH(Dat_01!B$2),1)+A104,[5]IndSolar10!$D:$D,1,)</f>
        <v>45241</v>
      </c>
      <c r="C104" s="234">
        <f>VLOOKUP($B104,[5]IndSolar10!$D:$M,4)/1000</f>
        <v>43.978161</v>
      </c>
      <c r="D104" s="235">
        <f>VLOOKUP($B104,[5]IndSolar10!$D:$M,7)/1000</f>
        <v>58.779558003820874</v>
      </c>
      <c r="E104" s="234">
        <f t="shared" si="7"/>
        <v>43.978161</v>
      </c>
      <c r="F104" s="239"/>
      <c r="G104" s="188" t="str">
        <f t="shared" si="8"/>
        <v/>
      </c>
      <c r="H104" s="236" t="str">
        <f t="shared" si="9"/>
        <v/>
      </c>
      <c r="I104" s="237"/>
    </row>
    <row r="105" spans="1:9">
      <c r="A105" s="232">
        <f t="shared" si="6"/>
        <v>103</v>
      </c>
      <c r="B105" s="233">
        <f>VLOOKUP(DATE(YEAR(Dat_01!B$2)-2,MONTH(Dat_01!B$2),1)+A105,[5]IndSolar10!$D:$D,1,)</f>
        <v>45242</v>
      </c>
      <c r="C105" s="234">
        <f>VLOOKUP($B105,[5]IndSolar10!$D:$M,4)/1000</f>
        <v>59.310703000000004</v>
      </c>
      <c r="D105" s="235">
        <f>VLOOKUP($B105,[5]IndSolar10!$D:$M,7)/1000</f>
        <v>58.779558003820874</v>
      </c>
      <c r="E105" s="234">
        <f t="shared" si="7"/>
        <v>58.779558003820874</v>
      </c>
      <c r="F105" s="239"/>
      <c r="G105" s="188" t="str">
        <f t="shared" si="8"/>
        <v/>
      </c>
      <c r="H105" s="236" t="str">
        <f t="shared" si="9"/>
        <v/>
      </c>
      <c r="I105" s="237"/>
    </row>
    <row r="106" spans="1:9">
      <c r="A106" s="232">
        <f t="shared" si="6"/>
        <v>104</v>
      </c>
      <c r="B106" s="233">
        <f>VLOOKUP(DATE(YEAR(Dat_01!B$2)-2,MONTH(Dat_01!B$2),1)+A106,[5]IndSolar10!$D:$D,1,)</f>
        <v>45243</v>
      </c>
      <c r="C106" s="234">
        <f>VLOOKUP($B106,[5]IndSolar10!$D:$M,4)/1000</f>
        <v>73.495080000000002</v>
      </c>
      <c r="D106" s="235">
        <f>VLOOKUP($B106,[5]IndSolar10!$D:$M,7)/1000</f>
        <v>58.779558003820874</v>
      </c>
      <c r="E106" s="234">
        <f t="shared" si="7"/>
        <v>58.779558003820874</v>
      </c>
      <c r="F106" s="239"/>
      <c r="G106" s="188" t="str">
        <f t="shared" si="8"/>
        <v/>
      </c>
      <c r="H106" s="236" t="str">
        <f t="shared" si="9"/>
        <v/>
      </c>
      <c r="I106" s="237"/>
    </row>
    <row r="107" spans="1:9">
      <c r="A107" s="232">
        <f t="shared" si="6"/>
        <v>105</v>
      </c>
      <c r="B107" s="233">
        <f>VLOOKUP(DATE(YEAR(Dat_01!B$2)-2,MONTH(Dat_01!B$2),1)+A107,[5]IndSolar10!$D:$D,1,)</f>
        <v>45244</v>
      </c>
      <c r="C107" s="234">
        <f>VLOOKUP($B107,[5]IndSolar10!$D:$M,4)/1000</f>
        <v>80.31173600000001</v>
      </c>
      <c r="D107" s="235">
        <f>VLOOKUP($B107,[5]IndSolar10!$D:$M,7)/1000</f>
        <v>58.779558003820874</v>
      </c>
      <c r="E107" s="234">
        <f t="shared" si="7"/>
        <v>58.779558003820874</v>
      </c>
      <c r="F107" s="239"/>
      <c r="G107" s="188" t="str">
        <f t="shared" si="8"/>
        <v/>
      </c>
      <c r="H107" s="236" t="str">
        <f t="shared" si="9"/>
        <v/>
      </c>
      <c r="I107" s="237"/>
    </row>
    <row r="108" spans="1:9">
      <c r="A108" s="232">
        <f t="shared" si="6"/>
        <v>106</v>
      </c>
      <c r="B108" s="233">
        <f>VLOOKUP(DATE(YEAR(Dat_01!B$2)-2,MONTH(Dat_01!B$2),1)+A108,[5]IndSolar10!$D:$D,1,)</f>
        <v>45245</v>
      </c>
      <c r="C108" s="234">
        <f>VLOOKUP($B108,[5]IndSolar10!$D:$M,4)/1000</f>
        <v>71.540275999999992</v>
      </c>
      <c r="D108" s="235">
        <f>VLOOKUP($B108,[5]IndSolar10!$D:$M,7)/1000</f>
        <v>58.779558003820874</v>
      </c>
      <c r="E108" s="234">
        <f t="shared" si="7"/>
        <v>58.779558003820874</v>
      </c>
      <c r="F108" s="239"/>
      <c r="G108" s="188" t="str">
        <f t="shared" si="8"/>
        <v>N</v>
      </c>
      <c r="H108" s="236" t="str">
        <f t="shared" si="9"/>
        <v>58,8</v>
      </c>
      <c r="I108" s="237"/>
    </row>
    <row r="109" spans="1:9">
      <c r="A109" s="232">
        <f t="shared" si="6"/>
        <v>107</v>
      </c>
      <c r="B109" s="233">
        <f>VLOOKUP(DATE(YEAR(Dat_01!B$2)-2,MONTH(Dat_01!B$2),1)+A109,[5]IndSolar10!$D:$D,1,)</f>
        <v>45246</v>
      </c>
      <c r="C109" s="234">
        <f>VLOOKUP($B109,[5]IndSolar10!$D:$M,4)/1000</f>
        <v>59.781014000000006</v>
      </c>
      <c r="D109" s="235">
        <f>VLOOKUP($B109,[5]IndSolar10!$D:$M,7)/1000</f>
        <v>58.779558003820874</v>
      </c>
      <c r="E109" s="234">
        <f t="shared" si="7"/>
        <v>58.779558003820874</v>
      </c>
      <c r="F109" s="239"/>
      <c r="G109" s="188" t="str">
        <f t="shared" si="8"/>
        <v/>
      </c>
      <c r="H109" s="236" t="str">
        <f t="shared" si="9"/>
        <v/>
      </c>
      <c r="I109" s="237"/>
    </row>
    <row r="110" spans="1:9">
      <c r="A110" s="232">
        <f t="shared" si="6"/>
        <v>108</v>
      </c>
      <c r="B110" s="233">
        <f>VLOOKUP(DATE(YEAR(Dat_01!B$2)-2,MONTH(Dat_01!B$2),1)+A110,[5]IndSolar10!$D:$D,1,)</f>
        <v>45247</v>
      </c>
      <c r="C110" s="234">
        <f>VLOOKUP($B110,[5]IndSolar10!$D:$M,4)/1000</f>
        <v>70.298204999999996</v>
      </c>
      <c r="D110" s="235">
        <f>VLOOKUP($B110,[5]IndSolar10!$D:$M,7)/1000</f>
        <v>58.779558003820874</v>
      </c>
      <c r="E110" s="234">
        <f t="shared" si="7"/>
        <v>58.779558003820874</v>
      </c>
      <c r="F110" s="239"/>
      <c r="G110" s="188" t="str">
        <f t="shared" si="8"/>
        <v/>
      </c>
      <c r="H110" s="236" t="str">
        <f t="shared" si="9"/>
        <v/>
      </c>
      <c r="I110" s="237"/>
    </row>
    <row r="111" spans="1:9">
      <c r="A111" s="232">
        <f t="shared" si="6"/>
        <v>109</v>
      </c>
      <c r="B111" s="233">
        <f>VLOOKUP(DATE(YEAR(Dat_01!B$2)-2,MONTH(Dat_01!B$2),1)+A111,[5]IndSolar10!$D:$D,1,)</f>
        <v>45248</v>
      </c>
      <c r="C111" s="234">
        <f>VLOOKUP($B111,[5]IndSolar10!$D:$M,4)/1000</f>
        <v>82.669778000000008</v>
      </c>
      <c r="D111" s="235">
        <f>VLOOKUP($B111,[5]IndSolar10!$D:$M,7)/1000</f>
        <v>58.779558003820874</v>
      </c>
      <c r="E111" s="234">
        <f t="shared" si="7"/>
        <v>58.779558003820874</v>
      </c>
      <c r="F111" s="239"/>
      <c r="G111" s="188" t="str">
        <f t="shared" si="8"/>
        <v/>
      </c>
      <c r="H111" s="236" t="str">
        <f t="shared" si="9"/>
        <v/>
      </c>
      <c r="I111" s="237"/>
    </row>
    <row r="112" spans="1:9">
      <c r="A112" s="232">
        <f t="shared" si="6"/>
        <v>110</v>
      </c>
      <c r="B112" s="233">
        <f>VLOOKUP(DATE(YEAR(Dat_01!B$2)-2,MONTH(Dat_01!B$2),1)+A112,[5]IndSolar10!$D:$D,1,)</f>
        <v>45249</v>
      </c>
      <c r="C112" s="234">
        <f>VLOOKUP($B112,[5]IndSolar10!$D:$M,4)/1000</f>
        <v>86.880585999999994</v>
      </c>
      <c r="D112" s="235">
        <f>VLOOKUP($B112,[5]IndSolar10!$D:$M,7)/1000</f>
        <v>58.779558003820874</v>
      </c>
      <c r="E112" s="234">
        <f t="shared" si="7"/>
        <v>58.779558003820874</v>
      </c>
      <c r="F112" s="239"/>
      <c r="G112" s="188" t="str">
        <f t="shared" si="8"/>
        <v/>
      </c>
      <c r="H112" s="236" t="str">
        <f t="shared" si="9"/>
        <v/>
      </c>
      <c r="I112" s="237"/>
    </row>
    <row r="113" spans="1:9">
      <c r="A113" s="232">
        <f t="shared" si="6"/>
        <v>111</v>
      </c>
      <c r="B113" s="233">
        <f>VLOOKUP(DATE(YEAR(Dat_01!B$2)-2,MONTH(Dat_01!B$2),1)+A113,[5]IndSolar10!$D:$D,1,)</f>
        <v>45250</v>
      </c>
      <c r="C113" s="234">
        <f>VLOOKUP($B113,[5]IndSolar10!$D:$M,4)/1000</f>
        <v>80.872427000000002</v>
      </c>
      <c r="D113" s="235">
        <f>VLOOKUP($B113,[5]IndSolar10!$D:$M,7)/1000</f>
        <v>58.779558003820874</v>
      </c>
      <c r="E113" s="234">
        <f t="shared" si="7"/>
        <v>58.779558003820874</v>
      </c>
      <c r="F113" s="239"/>
      <c r="G113" s="188" t="str">
        <f t="shared" si="8"/>
        <v/>
      </c>
      <c r="H113" s="236" t="str">
        <f t="shared" si="9"/>
        <v/>
      </c>
      <c r="I113" s="237"/>
    </row>
    <row r="114" spans="1:9">
      <c r="A114" s="232">
        <f t="shared" si="6"/>
        <v>112</v>
      </c>
      <c r="B114" s="233">
        <f>VLOOKUP(DATE(YEAR(Dat_01!B$2)-2,MONTH(Dat_01!B$2),1)+A114,[5]IndSolar10!$D:$D,1,)</f>
        <v>45251</v>
      </c>
      <c r="C114" s="234">
        <f>VLOOKUP($B114,[5]IndSolar10!$D:$M,4)/1000</f>
        <v>72.541214000000011</v>
      </c>
      <c r="D114" s="235">
        <f>VLOOKUP($B114,[5]IndSolar10!$D:$M,7)/1000</f>
        <v>58.779558003820874</v>
      </c>
      <c r="E114" s="234">
        <f t="shared" si="7"/>
        <v>58.779558003820874</v>
      </c>
      <c r="F114" s="239"/>
      <c r="G114" s="188" t="str">
        <f t="shared" si="8"/>
        <v/>
      </c>
      <c r="H114" s="236" t="str">
        <f t="shared" si="9"/>
        <v/>
      </c>
      <c r="I114" s="237"/>
    </row>
    <row r="115" spans="1:9">
      <c r="A115" s="232">
        <f t="shared" si="6"/>
        <v>113</v>
      </c>
      <c r="B115" s="233">
        <f>VLOOKUP(DATE(YEAR(Dat_01!B$2)-2,MONTH(Dat_01!B$2),1)+A115,[5]IndSolar10!$D:$D,1,)</f>
        <v>45252</v>
      </c>
      <c r="C115" s="234">
        <f>VLOOKUP($B115,[5]IndSolar10!$D:$M,4)/1000</f>
        <v>81.340116000000009</v>
      </c>
      <c r="D115" s="235">
        <f>VLOOKUP($B115,[5]IndSolar10!$D:$M,7)/1000</f>
        <v>58.779558003820874</v>
      </c>
      <c r="E115" s="234">
        <f t="shared" si="7"/>
        <v>58.779558003820874</v>
      </c>
      <c r="F115" s="239"/>
      <c r="G115" s="188" t="str">
        <f t="shared" si="8"/>
        <v/>
      </c>
      <c r="H115" s="236" t="str">
        <f t="shared" si="9"/>
        <v/>
      </c>
      <c r="I115" s="237"/>
    </row>
    <row r="116" spans="1:9">
      <c r="A116" s="232">
        <f t="shared" si="6"/>
        <v>114</v>
      </c>
      <c r="B116" s="233">
        <f>VLOOKUP(DATE(YEAR(Dat_01!B$2)-2,MONTH(Dat_01!B$2),1)+A116,[5]IndSolar10!$D:$D,1,)</f>
        <v>45253</v>
      </c>
      <c r="C116" s="234">
        <f>VLOOKUP($B116,[5]IndSolar10!$D:$M,4)/1000</f>
        <v>89.022942000000015</v>
      </c>
      <c r="D116" s="235">
        <f>VLOOKUP($B116,[5]IndSolar10!$D:$M,7)/1000</f>
        <v>58.779558003820874</v>
      </c>
      <c r="E116" s="234">
        <f t="shared" si="7"/>
        <v>58.779558003820874</v>
      </c>
      <c r="F116" s="239"/>
      <c r="G116" s="188" t="str">
        <f t="shared" si="8"/>
        <v/>
      </c>
      <c r="H116" s="236" t="str">
        <f t="shared" si="9"/>
        <v/>
      </c>
      <c r="I116" s="237"/>
    </row>
    <row r="117" spans="1:9">
      <c r="A117" s="232">
        <f t="shared" si="6"/>
        <v>115</v>
      </c>
      <c r="B117" s="233">
        <f>VLOOKUP(DATE(YEAR(Dat_01!B$2)-2,MONTH(Dat_01!B$2),1)+A117,[5]IndSolar10!$D:$D,1,)</f>
        <v>45254</v>
      </c>
      <c r="C117" s="234">
        <f>VLOOKUP($B117,[5]IndSolar10!$D:$M,4)/1000</f>
        <v>91.742438000000007</v>
      </c>
      <c r="D117" s="235">
        <f>VLOOKUP($B117,[5]IndSolar10!$D:$M,7)/1000</f>
        <v>58.779558003820874</v>
      </c>
      <c r="E117" s="234">
        <f t="shared" si="7"/>
        <v>58.779558003820874</v>
      </c>
      <c r="F117" s="239"/>
      <c r="G117" s="188" t="str">
        <f t="shared" si="8"/>
        <v/>
      </c>
      <c r="H117" s="236" t="str">
        <f t="shared" si="9"/>
        <v/>
      </c>
      <c r="I117" s="237"/>
    </row>
    <row r="118" spans="1:9">
      <c r="A118" s="232">
        <f t="shared" si="6"/>
        <v>116</v>
      </c>
      <c r="B118" s="233">
        <f>VLOOKUP(DATE(YEAR(Dat_01!B$2)-2,MONTH(Dat_01!B$2),1)+A118,[5]IndSolar10!$D:$D,1,)</f>
        <v>45255</v>
      </c>
      <c r="C118" s="234">
        <f>VLOOKUP($B118,[5]IndSolar10!$D:$M,4)/1000</f>
        <v>82.709311</v>
      </c>
      <c r="D118" s="235">
        <f>VLOOKUP($B118,[5]IndSolar10!$D:$M,7)/1000</f>
        <v>58.779558003820874</v>
      </c>
      <c r="E118" s="234">
        <f t="shared" si="7"/>
        <v>58.779558003820874</v>
      </c>
      <c r="F118" s="239"/>
      <c r="G118" s="188" t="str">
        <f t="shared" si="8"/>
        <v/>
      </c>
      <c r="H118" s="236" t="str">
        <f t="shared" si="9"/>
        <v/>
      </c>
      <c r="I118" s="237"/>
    </row>
    <row r="119" spans="1:9">
      <c r="A119" s="232">
        <f t="shared" si="6"/>
        <v>117</v>
      </c>
      <c r="B119" s="233">
        <f>VLOOKUP(DATE(YEAR(Dat_01!B$2)-2,MONTH(Dat_01!B$2),1)+A119,[5]IndSolar10!$D:$D,1,)</f>
        <v>45256</v>
      </c>
      <c r="C119" s="234">
        <f>VLOOKUP($B119,[5]IndSolar10!$D:$M,4)/1000</f>
        <v>75.970869999999991</v>
      </c>
      <c r="D119" s="235">
        <f>VLOOKUP($B119,[5]IndSolar10!$D:$M,7)/1000</f>
        <v>58.779558003820874</v>
      </c>
      <c r="E119" s="234">
        <f t="shared" si="7"/>
        <v>58.779558003820874</v>
      </c>
      <c r="F119" s="239"/>
      <c r="G119" s="188" t="str">
        <f t="shared" si="8"/>
        <v/>
      </c>
      <c r="H119" s="236" t="str">
        <f t="shared" si="9"/>
        <v/>
      </c>
      <c r="I119" s="237"/>
    </row>
    <row r="120" spans="1:9">
      <c r="A120" s="232">
        <f t="shared" si="6"/>
        <v>118</v>
      </c>
      <c r="B120" s="233">
        <f>VLOOKUP(DATE(YEAR(Dat_01!B$2)-2,MONTH(Dat_01!B$2),1)+A120,[5]IndSolar10!$D:$D,1,)</f>
        <v>45257</v>
      </c>
      <c r="C120" s="234">
        <f>VLOOKUP($B120,[5]IndSolar10!$D:$M,4)/1000</f>
        <v>55.906965</v>
      </c>
      <c r="D120" s="235">
        <f>VLOOKUP($B120,[5]IndSolar10!$D:$M,7)/1000</f>
        <v>58.779558003820874</v>
      </c>
      <c r="E120" s="234">
        <f t="shared" si="7"/>
        <v>55.906965</v>
      </c>
      <c r="F120" s="239"/>
      <c r="G120" s="188" t="str">
        <f t="shared" si="8"/>
        <v/>
      </c>
      <c r="H120" s="236" t="str">
        <f t="shared" si="9"/>
        <v/>
      </c>
      <c r="I120" s="237"/>
    </row>
    <row r="121" spans="1:9">
      <c r="A121" s="232">
        <f t="shared" si="6"/>
        <v>119</v>
      </c>
      <c r="B121" s="233">
        <f>VLOOKUP(DATE(YEAR(Dat_01!B$2)-2,MONTH(Dat_01!B$2),1)+A121,[5]IndSolar10!$D:$D,1,)</f>
        <v>45258</v>
      </c>
      <c r="C121" s="234">
        <f>VLOOKUP($B121,[5]IndSolar10!$D:$M,4)/1000</f>
        <v>29.955693</v>
      </c>
      <c r="D121" s="235">
        <f>VLOOKUP($B121,[5]IndSolar10!$D:$M,7)/1000</f>
        <v>58.779558003820874</v>
      </c>
      <c r="E121" s="234">
        <f t="shared" si="7"/>
        <v>29.955693</v>
      </c>
      <c r="F121" s="239"/>
      <c r="G121" s="188" t="str">
        <f t="shared" si="8"/>
        <v/>
      </c>
      <c r="H121" s="236" t="str">
        <f t="shared" si="9"/>
        <v/>
      </c>
      <c r="I121" s="237"/>
    </row>
    <row r="122" spans="1:9">
      <c r="A122" s="232">
        <f t="shared" si="6"/>
        <v>120</v>
      </c>
      <c r="B122" s="233">
        <f>VLOOKUP(DATE(YEAR(Dat_01!B$2)-2,MONTH(Dat_01!B$2),1)+A122,[5]IndSolar10!$D:$D,1,)</f>
        <v>45259</v>
      </c>
      <c r="C122" s="234">
        <f>VLOOKUP($B122,[5]IndSolar10!$D:$M,4)/1000</f>
        <v>35.317715</v>
      </c>
      <c r="D122" s="235">
        <f>VLOOKUP($B122,[5]IndSolar10!$D:$M,7)/1000</f>
        <v>58.779558003820874</v>
      </c>
      <c r="E122" s="234">
        <f t="shared" si="7"/>
        <v>35.317715</v>
      </c>
      <c r="F122" s="239"/>
      <c r="G122" s="188" t="str">
        <f t="shared" si="8"/>
        <v/>
      </c>
      <c r="H122" s="236" t="str">
        <f t="shared" si="9"/>
        <v/>
      </c>
      <c r="I122" s="237"/>
    </row>
    <row r="123" spans="1:9">
      <c r="A123" s="232">
        <f t="shared" si="6"/>
        <v>121</v>
      </c>
      <c r="B123" s="233">
        <f>VLOOKUP(DATE(YEAR(Dat_01!B$2)-2,MONTH(Dat_01!B$2),1)+A123,[5]IndSolar10!$D:$D,1,)</f>
        <v>45260</v>
      </c>
      <c r="C123" s="234">
        <f>VLOOKUP($B123,[5]IndSolar10!$D:$M,4)/1000</f>
        <v>25.651702</v>
      </c>
      <c r="D123" s="235">
        <f>VLOOKUP($B123,[5]IndSolar10!$D:$M,7)/1000</f>
        <v>58.779558003820874</v>
      </c>
      <c r="E123" s="234">
        <f t="shared" si="7"/>
        <v>25.651702</v>
      </c>
      <c r="F123" s="239"/>
      <c r="G123" s="188" t="str">
        <f t="shared" si="8"/>
        <v/>
      </c>
      <c r="H123" s="236" t="str">
        <f t="shared" si="9"/>
        <v/>
      </c>
      <c r="I123" s="237"/>
    </row>
    <row r="124" spans="1:9">
      <c r="A124" s="232">
        <f t="shared" si="6"/>
        <v>122</v>
      </c>
      <c r="B124" s="233">
        <f>VLOOKUP(DATE(YEAR(Dat_01!B$2)-2,MONTH(Dat_01!B$2),1)+A124,[5]IndSolar10!$D:$D,1,)</f>
        <v>45261</v>
      </c>
      <c r="C124" s="234">
        <f>VLOOKUP($B124,[5]IndSolar10!$D:$M,4)/1000</f>
        <v>47.024774000000001</v>
      </c>
      <c r="D124" s="235">
        <f>VLOOKUP($B124,[5]IndSolar10!$D:$M,7)/1000</f>
        <v>49.70963493284502</v>
      </c>
      <c r="E124" s="234">
        <f t="shared" si="7"/>
        <v>47.024774000000001</v>
      </c>
      <c r="F124" s="237"/>
      <c r="G124" s="188" t="str">
        <f t="shared" si="8"/>
        <v/>
      </c>
      <c r="H124" s="236" t="str">
        <f t="shared" si="9"/>
        <v/>
      </c>
      <c r="I124" s="237"/>
    </row>
    <row r="125" spans="1:9">
      <c r="A125" s="232">
        <f t="shared" si="6"/>
        <v>123</v>
      </c>
      <c r="B125" s="233">
        <f>VLOOKUP(DATE(YEAR(Dat_01!B$2)-2,MONTH(Dat_01!B$2),1)+A125,[5]IndSolar10!$D:$D,1,)</f>
        <v>45262</v>
      </c>
      <c r="C125" s="234">
        <f>VLOOKUP($B125,[5]IndSolar10!$D:$M,4)/1000</f>
        <v>72.391619999999989</v>
      </c>
      <c r="D125" s="235">
        <f>VLOOKUP($B125,[5]IndSolar10!$D:$M,7)/1000</f>
        <v>49.70963493284502</v>
      </c>
      <c r="E125" s="234">
        <f t="shared" si="7"/>
        <v>49.70963493284502</v>
      </c>
      <c r="F125" s="239"/>
      <c r="G125" s="188" t="str">
        <f t="shared" si="8"/>
        <v/>
      </c>
      <c r="H125" s="236" t="str">
        <f t="shared" si="9"/>
        <v/>
      </c>
      <c r="I125" s="237"/>
    </row>
    <row r="126" spans="1:9">
      <c r="A126" s="232">
        <f t="shared" si="6"/>
        <v>124</v>
      </c>
      <c r="B126" s="233">
        <f>VLOOKUP(DATE(YEAR(Dat_01!B$2)-2,MONTH(Dat_01!B$2),1)+A126,[5]IndSolar10!$D:$D,1,)</f>
        <v>45263</v>
      </c>
      <c r="C126" s="234">
        <f>VLOOKUP($B126,[5]IndSolar10!$D:$M,4)/1000</f>
        <v>66.101892000000007</v>
      </c>
      <c r="D126" s="235">
        <f>VLOOKUP($B126,[5]IndSolar10!$D:$M,7)/1000</f>
        <v>49.70963493284502</v>
      </c>
      <c r="E126" s="234">
        <f t="shared" si="7"/>
        <v>49.70963493284502</v>
      </c>
      <c r="F126" s="239"/>
      <c r="G126" s="188" t="str">
        <f t="shared" si="8"/>
        <v/>
      </c>
      <c r="H126" s="236" t="str">
        <f t="shared" si="9"/>
        <v/>
      </c>
      <c r="I126" s="237"/>
    </row>
    <row r="127" spans="1:9">
      <c r="A127" s="232">
        <f t="shared" si="6"/>
        <v>125</v>
      </c>
      <c r="B127" s="233">
        <f>VLOOKUP(DATE(YEAR(Dat_01!B$2)-2,MONTH(Dat_01!B$2),1)+A127,[5]IndSolar10!$D:$D,1,)</f>
        <v>45264</v>
      </c>
      <c r="C127" s="234">
        <f>VLOOKUP($B127,[5]IndSolar10!$D:$M,4)/1000</f>
        <v>32.806052000000001</v>
      </c>
      <c r="D127" s="235">
        <f>VLOOKUP($B127,[5]IndSolar10!$D:$M,7)/1000</f>
        <v>49.70963493284502</v>
      </c>
      <c r="E127" s="234">
        <f t="shared" si="7"/>
        <v>32.806052000000001</v>
      </c>
      <c r="F127" s="239"/>
      <c r="G127" s="188" t="str">
        <f t="shared" si="8"/>
        <v/>
      </c>
      <c r="H127" s="236" t="str">
        <f t="shared" si="9"/>
        <v/>
      </c>
      <c r="I127" s="237"/>
    </row>
    <row r="128" spans="1:9">
      <c r="A128" s="232">
        <f t="shared" si="6"/>
        <v>126</v>
      </c>
      <c r="B128" s="233">
        <f>VLOOKUP(DATE(YEAR(Dat_01!B$2)-2,MONTH(Dat_01!B$2),1)+A128,[5]IndSolar10!$D:$D,1,)</f>
        <v>45265</v>
      </c>
      <c r="C128" s="234">
        <f>VLOOKUP($B128,[5]IndSolar10!$D:$M,4)/1000</f>
        <v>38.519732000000005</v>
      </c>
      <c r="D128" s="235">
        <f>VLOOKUP($B128,[5]IndSolar10!$D:$M,7)/1000</f>
        <v>49.70963493284502</v>
      </c>
      <c r="E128" s="234">
        <f t="shared" si="7"/>
        <v>38.519732000000005</v>
      </c>
      <c r="F128" s="239"/>
      <c r="G128" s="188" t="str">
        <f t="shared" si="8"/>
        <v/>
      </c>
      <c r="H128" s="236" t="str">
        <f t="shared" si="9"/>
        <v/>
      </c>
      <c r="I128" s="237"/>
    </row>
    <row r="129" spans="1:9">
      <c r="A129" s="232">
        <f t="shared" si="6"/>
        <v>127</v>
      </c>
      <c r="B129" s="233">
        <f>VLOOKUP(DATE(YEAR(Dat_01!B$2)-2,MONTH(Dat_01!B$2),1)+A129,[5]IndSolar10!$D:$D,1,)</f>
        <v>45266</v>
      </c>
      <c r="C129" s="234">
        <f>VLOOKUP($B129,[5]IndSolar10!$D:$M,4)/1000</f>
        <v>40.338355999999997</v>
      </c>
      <c r="D129" s="235">
        <f>VLOOKUP($B129,[5]IndSolar10!$D:$M,7)/1000</f>
        <v>49.70963493284502</v>
      </c>
      <c r="E129" s="234">
        <f t="shared" si="7"/>
        <v>40.338355999999997</v>
      </c>
      <c r="F129" s="239"/>
      <c r="G129" s="188" t="str">
        <f t="shared" si="8"/>
        <v/>
      </c>
      <c r="H129" s="236" t="str">
        <f t="shared" si="9"/>
        <v/>
      </c>
      <c r="I129" s="237"/>
    </row>
    <row r="130" spans="1:9">
      <c r="A130" s="232">
        <f t="shared" si="6"/>
        <v>128</v>
      </c>
      <c r="B130" s="233">
        <f>VLOOKUP(DATE(YEAR(Dat_01!B$2)-2,MONTH(Dat_01!B$2),1)+A130,[5]IndSolar10!$D:$D,1,)</f>
        <v>45267</v>
      </c>
      <c r="C130" s="234">
        <f>VLOOKUP($B130,[5]IndSolar10!$D:$M,4)/1000</f>
        <v>32.601993999999998</v>
      </c>
      <c r="D130" s="235">
        <f>VLOOKUP($B130,[5]IndSolar10!$D:$M,7)/1000</f>
        <v>49.70963493284502</v>
      </c>
      <c r="E130" s="234">
        <f t="shared" si="7"/>
        <v>32.601993999999998</v>
      </c>
      <c r="F130" s="239"/>
      <c r="G130" s="188" t="str">
        <f t="shared" si="8"/>
        <v/>
      </c>
      <c r="H130" s="236" t="str">
        <f t="shared" si="9"/>
        <v/>
      </c>
      <c r="I130" s="237"/>
    </row>
    <row r="131" spans="1:9">
      <c r="A131" s="232">
        <f t="shared" si="6"/>
        <v>129</v>
      </c>
      <c r="B131" s="233">
        <f>VLOOKUP(DATE(YEAR(Dat_01!B$2)-2,MONTH(Dat_01!B$2),1)+A131,[5]IndSolar10!$D:$D,1,)</f>
        <v>45268</v>
      </c>
      <c r="C131" s="234">
        <f>VLOOKUP($B131,[5]IndSolar10!$D:$M,4)/1000</f>
        <v>51.204957999999998</v>
      </c>
      <c r="D131" s="235">
        <f>VLOOKUP($B131,[5]IndSolar10!$D:$M,7)/1000</f>
        <v>49.70963493284502</v>
      </c>
      <c r="E131" s="234">
        <f t="shared" si="7"/>
        <v>49.70963493284502</v>
      </c>
      <c r="F131" s="239"/>
      <c r="G131" s="188" t="str">
        <f t="shared" si="8"/>
        <v/>
      </c>
      <c r="H131" s="236" t="str">
        <f t="shared" si="9"/>
        <v/>
      </c>
      <c r="I131" s="237"/>
    </row>
    <row r="132" spans="1:9">
      <c r="A132" s="232">
        <f t="shared" ref="A132:A195" si="10">+A131+1</f>
        <v>130</v>
      </c>
      <c r="B132" s="233">
        <f>VLOOKUP(DATE(YEAR(Dat_01!B$2)-2,MONTH(Dat_01!B$2),1)+A132,[5]IndSolar10!$D:$D,1,)</f>
        <v>45269</v>
      </c>
      <c r="C132" s="234">
        <f>VLOOKUP($B132,[5]IndSolar10!$D:$M,4)/1000</f>
        <v>42.002099000000001</v>
      </c>
      <c r="D132" s="235">
        <f>VLOOKUP($B132,[5]IndSolar10!$D:$M,7)/1000</f>
        <v>49.70963493284502</v>
      </c>
      <c r="E132" s="234">
        <f t="shared" ref="E132:E195" si="11">IF(C132&gt;D132,D132,C132)</f>
        <v>42.002099000000001</v>
      </c>
      <c r="F132" s="239"/>
      <c r="G132" s="188" t="str">
        <f t="shared" ref="G132:G195" si="12">IF(DAY(B132)=15,IF(MONTH(B132)=1,"E",IF(MONTH(B132)=2,"F",IF(MONTH(B132)=3,"M",IF(MONTH(B132)=4,"A",IF(MONTH(B132)=5,"M",IF(MONTH(B132)=6,"J",IF(MONTH(B132)=7,"J",IF(MONTH(B132)=8,"A",IF(MONTH(B132)=9,"S",IF(MONTH(B132)=10,"O",IF(MONTH(B132)=11,"N",IF(MONTH(B132)=12,"D","")))))))))))),"")</f>
        <v/>
      </c>
      <c r="H132" s="236" t="str">
        <f t="shared" ref="H132:H195" si="13">IF(DAY($B132)=15,TEXT(D132,"#,0"),"")</f>
        <v/>
      </c>
      <c r="I132" s="237"/>
    </row>
    <row r="133" spans="1:9">
      <c r="A133" s="232">
        <f t="shared" si="10"/>
        <v>131</v>
      </c>
      <c r="B133" s="233">
        <f>VLOOKUP(DATE(YEAR(Dat_01!B$2)-2,MONTH(Dat_01!B$2),1)+A133,[5]IndSolar10!$D:$D,1,)</f>
        <v>45270</v>
      </c>
      <c r="C133" s="234">
        <f>VLOOKUP($B133,[5]IndSolar10!$D:$M,4)/1000</f>
        <v>44.956557000000004</v>
      </c>
      <c r="D133" s="235">
        <f>VLOOKUP($B133,[5]IndSolar10!$D:$M,7)/1000</f>
        <v>49.70963493284502</v>
      </c>
      <c r="E133" s="234">
        <f t="shared" si="11"/>
        <v>44.956557000000004</v>
      </c>
      <c r="F133" s="239"/>
      <c r="G133" s="188" t="str">
        <f t="shared" si="12"/>
        <v/>
      </c>
      <c r="H133" s="236" t="str">
        <f t="shared" si="13"/>
        <v/>
      </c>
      <c r="I133" s="237"/>
    </row>
    <row r="134" spans="1:9">
      <c r="A134" s="232">
        <f t="shared" si="10"/>
        <v>132</v>
      </c>
      <c r="B134" s="233">
        <f>VLOOKUP(DATE(YEAR(Dat_01!B$2)-2,MONTH(Dat_01!B$2),1)+A134,[5]IndSolar10!$D:$D,1,)</f>
        <v>45271</v>
      </c>
      <c r="C134" s="234">
        <f>VLOOKUP($B134,[5]IndSolar10!$D:$M,4)/1000</f>
        <v>58.690300000000001</v>
      </c>
      <c r="D134" s="235">
        <f>VLOOKUP($B134,[5]IndSolar10!$D:$M,7)/1000</f>
        <v>49.70963493284502</v>
      </c>
      <c r="E134" s="234">
        <f t="shared" si="11"/>
        <v>49.70963493284502</v>
      </c>
      <c r="F134" s="239"/>
      <c r="G134" s="188" t="str">
        <f t="shared" si="12"/>
        <v/>
      </c>
      <c r="H134" s="236" t="str">
        <f t="shared" si="13"/>
        <v/>
      </c>
      <c r="I134" s="237"/>
    </row>
    <row r="135" spans="1:9">
      <c r="A135" s="232">
        <f t="shared" si="10"/>
        <v>133</v>
      </c>
      <c r="B135" s="233">
        <f>VLOOKUP(DATE(YEAR(Dat_01!B$2)-2,MONTH(Dat_01!B$2),1)+A135,[5]IndSolar10!$D:$D,1,)</f>
        <v>45272</v>
      </c>
      <c r="C135" s="234">
        <f>VLOOKUP($B135,[5]IndSolar10!$D:$M,4)/1000</f>
        <v>47.111885999999998</v>
      </c>
      <c r="D135" s="235">
        <f>VLOOKUP($B135,[5]IndSolar10!$D:$M,7)/1000</f>
        <v>49.70963493284502</v>
      </c>
      <c r="E135" s="234">
        <f t="shared" si="11"/>
        <v>47.111885999999998</v>
      </c>
      <c r="F135" s="239"/>
      <c r="G135" s="188" t="str">
        <f t="shared" si="12"/>
        <v/>
      </c>
      <c r="H135" s="236" t="str">
        <f t="shared" si="13"/>
        <v/>
      </c>
      <c r="I135" s="237"/>
    </row>
    <row r="136" spans="1:9">
      <c r="A136" s="232">
        <f t="shared" si="10"/>
        <v>134</v>
      </c>
      <c r="B136" s="233">
        <f>VLOOKUP(DATE(YEAR(Dat_01!B$2)-2,MONTH(Dat_01!B$2),1)+A136,[5]IndSolar10!$D:$D,1,)</f>
        <v>45273</v>
      </c>
      <c r="C136" s="234">
        <f>VLOOKUP($B136,[5]IndSolar10!$D:$M,4)/1000</f>
        <v>48.781883999999998</v>
      </c>
      <c r="D136" s="235">
        <f>VLOOKUP($B136,[5]IndSolar10!$D:$M,7)/1000</f>
        <v>49.70963493284502</v>
      </c>
      <c r="E136" s="234">
        <f t="shared" si="11"/>
        <v>48.781883999999998</v>
      </c>
      <c r="F136" s="239"/>
      <c r="G136" s="188" t="str">
        <f t="shared" si="12"/>
        <v/>
      </c>
      <c r="H136" s="236" t="str">
        <f t="shared" si="13"/>
        <v/>
      </c>
      <c r="I136" s="237"/>
    </row>
    <row r="137" spans="1:9">
      <c r="A137" s="232">
        <f t="shared" si="10"/>
        <v>135</v>
      </c>
      <c r="B137" s="233">
        <f>VLOOKUP(DATE(YEAR(Dat_01!B$2)-2,MONTH(Dat_01!B$2),1)+A137,[5]IndSolar10!$D:$D,1,)</f>
        <v>45274</v>
      </c>
      <c r="C137" s="234">
        <f>VLOOKUP($B137,[5]IndSolar10!$D:$M,4)/1000</f>
        <v>80.165981999999985</v>
      </c>
      <c r="D137" s="235">
        <f>VLOOKUP($B137,[5]IndSolar10!$D:$M,7)/1000</f>
        <v>49.70963493284502</v>
      </c>
      <c r="E137" s="234">
        <f t="shared" si="11"/>
        <v>49.70963493284502</v>
      </c>
      <c r="F137" s="239"/>
      <c r="G137" s="188" t="str">
        <f t="shared" si="12"/>
        <v/>
      </c>
      <c r="H137" s="236" t="str">
        <f t="shared" si="13"/>
        <v/>
      </c>
      <c r="I137" s="237"/>
    </row>
    <row r="138" spans="1:9">
      <c r="A138" s="232">
        <f t="shared" si="10"/>
        <v>136</v>
      </c>
      <c r="B138" s="233">
        <f>VLOOKUP(DATE(YEAR(Dat_01!B$2)-2,MONTH(Dat_01!B$2),1)+A138,[5]IndSolar10!$D:$D,1,)</f>
        <v>45275</v>
      </c>
      <c r="C138" s="234">
        <f>VLOOKUP($B138,[5]IndSolar10!$D:$M,4)/1000</f>
        <v>81.865934999999993</v>
      </c>
      <c r="D138" s="235">
        <f>VLOOKUP($B138,[5]IndSolar10!$D:$M,7)/1000</f>
        <v>49.70963493284502</v>
      </c>
      <c r="E138" s="234">
        <f t="shared" si="11"/>
        <v>49.70963493284502</v>
      </c>
      <c r="F138" s="239"/>
      <c r="G138" s="188" t="str">
        <f t="shared" si="12"/>
        <v>D</v>
      </c>
      <c r="H138" s="236" t="str">
        <f t="shared" si="13"/>
        <v>49,7</v>
      </c>
      <c r="I138" s="237"/>
    </row>
    <row r="139" spans="1:9">
      <c r="A139" s="232">
        <f t="shared" si="10"/>
        <v>137</v>
      </c>
      <c r="B139" s="233">
        <f>VLOOKUP(DATE(YEAR(Dat_01!B$2)-2,MONTH(Dat_01!B$2),1)+A139,[5]IndSolar10!$D:$D,1,)</f>
        <v>45276</v>
      </c>
      <c r="C139" s="234">
        <f>VLOOKUP($B139,[5]IndSolar10!$D:$M,4)/1000</f>
        <v>82.034505999999993</v>
      </c>
      <c r="D139" s="235">
        <f>VLOOKUP($B139,[5]IndSolar10!$D:$M,7)/1000</f>
        <v>49.70963493284502</v>
      </c>
      <c r="E139" s="234">
        <f t="shared" si="11"/>
        <v>49.70963493284502</v>
      </c>
      <c r="F139" s="239"/>
      <c r="G139" s="188" t="str">
        <f t="shared" si="12"/>
        <v/>
      </c>
      <c r="H139" s="236" t="str">
        <f t="shared" si="13"/>
        <v/>
      </c>
      <c r="I139" s="237"/>
    </row>
    <row r="140" spans="1:9">
      <c r="A140" s="232">
        <f t="shared" si="10"/>
        <v>138</v>
      </c>
      <c r="B140" s="233">
        <f>VLOOKUP(DATE(YEAR(Dat_01!B$2)-2,MONTH(Dat_01!B$2),1)+A140,[5]IndSolar10!$D:$D,1,)</f>
        <v>45277</v>
      </c>
      <c r="C140" s="234">
        <f>VLOOKUP($B140,[5]IndSolar10!$D:$M,4)/1000</f>
        <v>79.493524000000008</v>
      </c>
      <c r="D140" s="235">
        <f>VLOOKUP($B140,[5]IndSolar10!$D:$M,7)/1000</f>
        <v>49.70963493284502</v>
      </c>
      <c r="E140" s="234">
        <f t="shared" si="11"/>
        <v>49.70963493284502</v>
      </c>
      <c r="F140" s="239"/>
      <c r="G140" s="188" t="str">
        <f t="shared" si="12"/>
        <v/>
      </c>
      <c r="H140" s="236" t="str">
        <f t="shared" si="13"/>
        <v/>
      </c>
      <c r="I140" s="237"/>
    </row>
    <row r="141" spans="1:9">
      <c r="A141" s="232">
        <f t="shared" si="10"/>
        <v>139</v>
      </c>
      <c r="B141" s="233">
        <f>VLOOKUP(DATE(YEAR(Dat_01!B$2)-2,MONTH(Dat_01!B$2),1)+A141,[5]IndSolar10!$D:$D,1,)</f>
        <v>45278</v>
      </c>
      <c r="C141" s="234">
        <f>VLOOKUP($B141,[5]IndSolar10!$D:$M,4)/1000</f>
        <v>80.229129</v>
      </c>
      <c r="D141" s="235">
        <f>VLOOKUP($B141,[5]IndSolar10!$D:$M,7)/1000</f>
        <v>49.70963493284502</v>
      </c>
      <c r="E141" s="234">
        <f t="shared" si="11"/>
        <v>49.70963493284502</v>
      </c>
      <c r="F141" s="239"/>
      <c r="G141" s="188" t="str">
        <f t="shared" si="12"/>
        <v/>
      </c>
      <c r="H141" s="236" t="str">
        <f t="shared" si="13"/>
        <v/>
      </c>
      <c r="I141" s="237"/>
    </row>
    <row r="142" spans="1:9">
      <c r="A142" s="232">
        <f t="shared" si="10"/>
        <v>140</v>
      </c>
      <c r="B142" s="233">
        <f>VLOOKUP(DATE(YEAR(Dat_01!B$2)-2,MONTH(Dat_01!B$2),1)+A142,[5]IndSolar10!$D:$D,1,)</f>
        <v>45279</v>
      </c>
      <c r="C142" s="234">
        <f>VLOOKUP($B142,[5]IndSolar10!$D:$M,4)/1000</f>
        <v>79.453175000000002</v>
      </c>
      <c r="D142" s="235">
        <f>VLOOKUP($B142,[5]IndSolar10!$D:$M,7)/1000</f>
        <v>49.70963493284502</v>
      </c>
      <c r="E142" s="234">
        <f t="shared" si="11"/>
        <v>49.70963493284502</v>
      </c>
      <c r="F142" s="239"/>
      <c r="G142" s="188" t="str">
        <f t="shared" si="12"/>
        <v/>
      </c>
      <c r="H142" s="236" t="str">
        <f t="shared" si="13"/>
        <v/>
      </c>
      <c r="I142" s="237"/>
    </row>
    <row r="143" spans="1:9">
      <c r="A143" s="232">
        <f t="shared" si="10"/>
        <v>141</v>
      </c>
      <c r="B143" s="233">
        <f>VLOOKUP(DATE(YEAR(Dat_01!B$2)-2,MONTH(Dat_01!B$2),1)+A143,[5]IndSolar10!$D:$D,1,)</f>
        <v>45280</v>
      </c>
      <c r="C143" s="234">
        <f>VLOOKUP($B143,[5]IndSolar10!$D:$M,4)/1000</f>
        <v>47.886561</v>
      </c>
      <c r="D143" s="235">
        <f>VLOOKUP($B143,[5]IndSolar10!$D:$M,7)/1000</f>
        <v>49.70963493284502</v>
      </c>
      <c r="E143" s="234">
        <f t="shared" si="11"/>
        <v>47.886561</v>
      </c>
      <c r="F143" s="239"/>
      <c r="G143" s="188" t="str">
        <f t="shared" si="12"/>
        <v/>
      </c>
      <c r="H143" s="236" t="str">
        <f t="shared" si="13"/>
        <v/>
      </c>
      <c r="I143" s="237"/>
    </row>
    <row r="144" spans="1:9">
      <c r="A144" s="232">
        <f t="shared" si="10"/>
        <v>142</v>
      </c>
      <c r="B144" s="233">
        <f>VLOOKUP(DATE(YEAR(Dat_01!B$2)-2,MONTH(Dat_01!B$2),1)+A144,[5]IndSolar10!$D:$D,1,)</f>
        <v>45281</v>
      </c>
      <c r="C144" s="234">
        <f>VLOOKUP($B144,[5]IndSolar10!$D:$M,4)/1000</f>
        <v>78.245908000000014</v>
      </c>
      <c r="D144" s="235">
        <f>VLOOKUP($B144,[5]IndSolar10!$D:$M,7)/1000</f>
        <v>49.70963493284502</v>
      </c>
      <c r="E144" s="234">
        <f t="shared" si="11"/>
        <v>49.70963493284502</v>
      </c>
      <c r="F144" s="239"/>
      <c r="G144" s="188" t="str">
        <f t="shared" si="12"/>
        <v/>
      </c>
      <c r="H144" s="236" t="str">
        <f t="shared" si="13"/>
        <v/>
      </c>
      <c r="I144" s="237"/>
    </row>
    <row r="145" spans="1:9">
      <c r="A145" s="232">
        <f t="shared" si="10"/>
        <v>143</v>
      </c>
      <c r="B145" s="233">
        <f>VLOOKUP(DATE(YEAR(Dat_01!B$2)-2,MONTH(Dat_01!B$2),1)+A145,[5]IndSolar10!$D:$D,1,)</f>
        <v>45282</v>
      </c>
      <c r="C145" s="234">
        <f>VLOOKUP($B145,[5]IndSolar10!$D:$M,4)/1000</f>
        <v>78.925466999999998</v>
      </c>
      <c r="D145" s="235">
        <f>VLOOKUP($B145,[5]IndSolar10!$D:$M,7)/1000</f>
        <v>49.70963493284502</v>
      </c>
      <c r="E145" s="234">
        <f t="shared" si="11"/>
        <v>49.70963493284502</v>
      </c>
      <c r="F145" s="239"/>
      <c r="G145" s="188" t="str">
        <f t="shared" si="12"/>
        <v/>
      </c>
      <c r="H145" s="236" t="str">
        <f t="shared" si="13"/>
        <v/>
      </c>
      <c r="I145" s="237"/>
    </row>
    <row r="146" spans="1:9">
      <c r="A146" s="232">
        <f t="shared" si="10"/>
        <v>144</v>
      </c>
      <c r="B146" s="233">
        <f>VLOOKUP(DATE(YEAR(Dat_01!B$2)-2,MONTH(Dat_01!B$2),1)+A146,[5]IndSolar10!$D:$D,1,)</f>
        <v>45283</v>
      </c>
      <c r="C146" s="234">
        <f>VLOOKUP($B146,[5]IndSolar10!$D:$M,4)/1000</f>
        <v>78.612109000000004</v>
      </c>
      <c r="D146" s="235">
        <f>VLOOKUP($B146,[5]IndSolar10!$D:$M,7)/1000</f>
        <v>49.70963493284502</v>
      </c>
      <c r="E146" s="234">
        <f t="shared" si="11"/>
        <v>49.70963493284502</v>
      </c>
      <c r="F146" s="239"/>
      <c r="G146" s="188" t="str">
        <f t="shared" si="12"/>
        <v/>
      </c>
      <c r="H146" s="236" t="str">
        <f t="shared" si="13"/>
        <v/>
      </c>
      <c r="I146" s="237"/>
    </row>
    <row r="147" spans="1:9">
      <c r="A147" s="232">
        <f t="shared" si="10"/>
        <v>145</v>
      </c>
      <c r="B147" s="233">
        <f>VLOOKUP(DATE(YEAR(Dat_01!B$2)-2,MONTH(Dat_01!B$2),1)+A147,[5]IndSolar10!$D:$D,1,)</f>
        <v>45284</v>
      </c>
      <c r="C147" s="234">
        <f>VLOOKUP($B147,[5]IndSolar10!$D:$M,4)/1000</f>
        <v>78.176388000000003</v>
      </c>
      <c r="D147" s="235">
        <f>VLOOKUP($B147,[5]IndSolar10!$D:$M,7)/1000</f>
        <v>49.70963493284502</v>
      </c>
      <c r="E147" s="234">
        <f t="shared" si="11"/>
        <v>49.70963493284502</v>
      </c>
      <c r="F147" s="239"/>
      <c r="G147" s="188" t="str">
        <f t="shared" si="12"/>
        <v/>
      </c>
      <c r="H147" s="236" t="str">
        <f t="shared" si="13"/>
        <v/>
      </c>
      <c r="I147" s="237"/>
    </row>
    <row r="148" spans="1:9">
      <c r="A148" s="232">
        <f t="shared" si="10"/>
        <v>146</v>
      </c>
      <c r="B148" s="233">
        <f>VLOOKUP(DATE(YEAR(Dat_01!B$2)-2,MONTH(Dat_01!B$2),1)+A148,[5]IndSolar10!$D:$D,1,)</f>
        <v>45285</v>
      </c>
      <c r="C148" s="234">
        <f>VLOOKUP($B148,[5]IndSolar10!$D:$M,4)/1000</f>
        <v>72.253319000000005</v>
      </c>
      <c r="D148" s="235">
        <f>VLOOKUP($B148,[5]IndSolar10!$D:$M,7)/1000</f>
        <v>49.70963493284502</v>
      </c>
      <c r="E148" s="234">
        <f t="shared" si="11"/>
        <v>49.70963493284502</v>
      </c>
      <c r="F148" s="239"/>
      <c r="G148" s="188" t="str">
        <f t="shared" si="12"/>
        <v/>
      </c>
      <c r="H148" s="236" t="str">
        <f t="shared" si="13"/>
        <v/>
      </c>
      <c r="I148" s="237"/>
    </row>
    <row r="149" spans="1:9">
      <c r="A149" s="232">
        <f t="shared" si="10"/>
        <v>147</v>
      </c>
      <c r="B149" s="233">
        <f>VLOOKUP(DATE(YEAR(Dat_01!B$2)-2,MONTH(Dat_01!B$2),1)+A149,[5]IndSolar10!$D:$D,1,)</f>
        <v>45286</v>
      </c>
      <c r="C149" s="234">
        <f>VLOOKUP($B149,[5]IndSolar10!$D:$M,4)/1000</f>
        <v>58.556135999999995</v>
      </c>
      <c r="D149" s="235">
        <f>VLOOKUP($B149,[5]IndSolar10!$D:$M,7)/1000</f>
        <v>49.70963493284502</v>
      </c>
      <c r="E149" s="234">
        <f t="shared" si="11"/>
        <v>49.70963493284502</v>
      </c>
      <c r="F149" s="239"/>
      <c r="G149" s="188" t="str">
        <f t="shared" si="12"/>
        <v/>
      </c>
      <c r="H149" s="236" t="str">
        <f t="shared" si="13"/>
        <v/>
      </c>
      <c r="I149" s="237"/>
    </row>
    <row r="150" spans="1:9">
      <c r="A150" s="232">
        <f t="shared" si="10"/>
        <v>148</v>
      </c>
      <c r="B150" s="233">
        <f>VLOOKUP(DATE(YEAR(Dat_01!B$2)-2,MONTH(Dat_01!B$2),1)+A150,[5]IndSolar10!$D:$D,1,)</f>
        <v>45287</v>
      </c>
      <c r="C150" s="234">
        <f>VLOOKUP($B150,[5]IndSolar10!$D:$M,4)/1000</f>
        <v>60.355708</v>
      </c>
      <c r="D150" s="235">
        <f>VLOOKUP($B150,[5]IndSolar10!$D:$M,7)/1000</f>
        <v>49.70963493284502</v>
      </c>
      <c r="E150" s="234">
        <f t="shared" si="11"/>
        <v>49.70963493284502</v>
      </c>
      <c r="F150" s="239"/>
      <c r="G150" s="188" t="str">
        <f t="shared" si="12"/>
        <v/>
      </c>
      <c r="H150" s="236" t="str">
        <f t="shared" si="13"/>
        <v/>
      </c>
      <c r="I150" s="237"/>
    </row>
    <row r="151" spans="1:9">
      <c r="A151" s="232">
        <f t="shared" si="10"/>
        <v>149</v>
      </c>
      <c r="B151" s="233">
        <f>VLOOKUP(DATE(YEAR(Dat_01!B$2)-2,MONTH(Dat_01!B$2),1)+A151,[5]IndSolar10!$D:$D,1,)</f>
        <v>45288</v>
      </c>
      <c r="C151" s="234">
        <f>VLOOKUP($B151,[5]IndSolar10!$D:$M,4)/1000</f>
        <v>43.214978000000002</v>
      </c>
      <c r="D151" s="235">
        <f>VLOOKUP($B151,[5]IndSolar10!$D:$M,7)/1000</f>
        <v>49.70963493284502</v>
      </c>
      <c r="E151" s="234">
        <f t="shared" si="11"/>
        <v>43.214978000000002</v>
      </c>
      <c r="F151" s="239"/>
      <c r="G151" s="188" t="str">
        <f t="shared" si="12"/>
        <v/>
      </c>
      <c r="H151" s="236" t="str">
        <f t="shared" si="13"/>
        <v/>
      </c>
      <c r="I151" s="237"/>
    </row>
    <row r="152" spans="1:9">
      <c r="A152" s="232">
        <f t="shared" si="10"/>
        <v>150</v>
      </c>
      <c r="B152" s="233">
        <f>VLOOKUP(DATE(YEAR(Dat_01!B$2)-2,MONTH(Dat_01!B$2),1)+A152,[5]IndSolar10!$D:$D,1,)</f>
        <v>45289</v>
      </c>
      <c r="C152" s="234">
        <f>VLOOKUP($B152,[5]IndSolar10!$D:$M,4)/1000</f>
        <v>26.99569</v>
      </c>
      <c r="D152" s="235">
        <f>VLOOKUP($B152,[5]IndSolar10!$D:$M,7)/1000</f>
        <v>49.70963493284502</v>
      </c>
      <c r="E152" s="234">
        <f t="shared" si="11"/>
        <v>26.99569</v>
      </c>
      <c r="F152" s="239"/>
      <c r="G152" s="188" t="str">
        <f t="shared" si="12"/>
        <v/>
      </c>
      <c r="H152" s="236" t="str">
        <f t="shared" si="13"/>
        <v/>
      </c>
      <c r="I152" s="237"/>
    </row>
    <row r="153" spans="1:9">
      <c r="A153" s="232">
        <f t="shared" si="10"/>
        <v>151</v>
      </c>
      <c r="B153" s="233">
        <f>VLOOKUP(DATE(YEAR(Dat_01!B$2)-2,MONTH(Dat_01!B$2),1)+A153,[5]IndSolar10!$D:$D,1,)</f>
        <v>45290</v>
      </c>
      <c r="C153" s="234">
        <f>VLOOKUP($B153,[5]IndSolar10!$D:$M,4)/1000</f>
        <v>69.958248999999995</v>
      </c>
      <c r="D153" s="235">
        <f>VLOOKUP($B153,[5]IndSolar10!$D:$M,7)/1000</f>
        <v>49.70963493284502</v>
      </c>
      <c r="E153" s="234">
        <f t="shared" si="11"/>
        <v>49.70963493284502</v>
      </c>
      <c r="F153" s="239"/>
      <c r="G153" s="188" t="str">
        <f t="shared" si="12"/>
        <v/>
      </c>
      <c r="H153" s="236" t="str">
        <f t="shared" si="13"/>
        <v/>
      </c>
      <c r="I153" s="237"/>
    </row>
    <row r="154" spans="1:9">
      <c r="A154" s="232">
        <f t="shared" si="10"/>
        <v>152</v>
      </c>
      <c r="B154" s="233">
        <f>VLOOKUP(DATE(YEAR(Dat_01!B$2)-2,MONTH(Dat_01!B$2),1)+A154,[5]IndSolar10!$D:$D,1,)</f>
        <v>45291</v>
      </c>
      <c r="C154" s="234">
        <f>VLOOKUP($B154,[5]IndSolar10!$D:$M,4)/1000</f>
        <v>35.382241999999998</v>
      </c>
      <c r="D154" s="235">
        <f>VLOOKUP($B154,[5]IndSolar10!$D:$M,7)/1000</f>
        <v>49.70963493284502</v>
      </c>
      <c r="E154" s="234">
        <f t="shared" si="11"/>
        <v>35.382241999999998</v>
      </c>
      <c r="F154" s="239"/>
      <c r="G154" s="188" t="str">
        <f t="shared" si="12"/>
        <v/>
      </c>
      <c r="H154" s="236" t="str">
        <f t="shared" si="13"/>
        <v/>
      </c>
      <c r="I154" s="237"/>
    </row>
    <row r="155" spans="1:9">
      <c r="A155" s="232">
        <f t="shared" si="10"/>
        <v>153</v>
      </c>
      <c r="B155" s="233">
        <f>VLOOKUP(DATE(YEAR(Dat_01!B$2)-2,MONTH(Dat_01!B$2),1)+A155,[5]IndSolar10!$D:$D,1,)</f>
        <v>45292</v>
      </c>
      <c r="C155" s="234">
        <f>VLOOKUP($B155,[5]IndSolar10!$D:$M,4)/1000</f>
        <v>65.430025999999998</v>
      </c>
      <c r="D155" s="235">
        <f>VLOOKUP($B155,[5]IndSolar10!$D:$M,7)/1000</f>
        <v>74.190338066373954</v>
      </c>
      <c r="E155" s="234">
        <f t="shared" si="11"/>
        <v>65.430025999999998</v>
      </c>
      <c r="F155" s="237">
        <f>YEAR(B155)</f>
        <v>2024</v>
      </c>
      <c r="G155" s="188" t="str">
        <f t="shared" si="12"/>
        <v/>
      </c>
      <c r="H155" s="236" t="str">
        <f t="shared" si="13"/>
        <v/>
      </c>
      <c r="I155" s="237"/>
    </row>
    <row r="156" spans="1:9">
      <c r="A156" s="232">
        <f t="shared" si="10"/>
        <v>154</v>
      </c>
      <c r="B156" s="233">
        <f>VLOOKUP(DATE(YEAR(Dat_01!B$2)-2,MONTH(Dat_01!B$2),1)+A156,[5]IndSolar10!$D:$D,1,)</f>
        <v>45293</v>
      </c>
      <c r="C156" s="234">
        <f>VLOOKUP($B156,[5]IndSolar10!$D:$M,4)/1000</f>
        <v>47.960481000000001</v>
      </c>
      <c r="D156" s="235">
        <f>VLOOKUP($B156,[5]IndSolar10!$D:$M,7)/1000</f>
        <v>74.190338066373954</v>
      </c>
      <c r="E156" s="234">
        <f t="shared" si="11"/>
        <v>47.960481000000001</v>
      </c>
      <c r="F156" s="239"/>
      <c r="G156" s="188" t="str">
        <f t="shared" si="12"/>
        <v/>
      </c>
      <c r="H156" s="236" t="str">
        <f t="shared" si="13"/>
        <v/>
      </c>
      <c r="I156" s="237"/>
    </row>
    <row r="157" spans="1:9">
      <c r="A157" s="232">
        <f t="shared" si="10"/>
        <v>155</v>
      </c>
      <c r="B157" s="233">
        <f>VLOOKUP(DATE(YEAR(Dat_01!B$2)-2,MONTH(Dat_01!B$2),1)+A157,[5]IndSolar10!$D:$D,1,)</f>
        <v>45294</v>
      </c>
      <c r="C157" s="234">
        <f>VLOOKUP($B157,[5]IndSolar10!$D:$M,4)/1000</f>
        <v>34.651142</v>
      </c>
      <c r="D157" s="235">
        <f>VLOOKUP($B157,[5]IndSolar10!$D:$M,7)/1000</f>
        <v>74.190338066373954</v>
      </c>
      <c r="E157" s="234">
        <f t="shared" si="11"/>
        <v>34.651142</v>
      </c>
      <c r="F157" s="239"/>
      <c r="G157" s="188" t="str">
        <f t="shared" si="12"/>
        <v/>
      </c>
      <c r="H157" s="236" t="str">
        <f t="shared" si="13"/>
        <v/>
      </c>
      <c r="I157" s="237"/>
    </row>
    <row r="158" spans="1:9">
      <c r="A158" s="232">
        <f t="shared" si="10"/>
        <v>156</v>
      </c>
      <c r="B158" s="233">
        <f>VLOOKUP(DATE(YEAR(Dat_01!B$2)-2,MONTH(Dat_01!B$2),1)+A158,[5]IndSolar10!$D:$D,1,)</f>
        <v>45295</v>
      </c>
      <c r="C158" s="234">
        <f>VLOOKUP($B158,[5]IndSolar10!$D:$M,4)/1000</f>
        <v>24.720465000000001</v>
      </c>
      <c r="D158" s="235">
        <f>VLOOKUP($B158,[5]IndSolar10!$D:$M,7)/1000</f>
        <v>74.190338066373954</v>
      </c>
      <c r="E158" s="234">
        <f t="shared" si="11"/>
        <v>24.720465000000001</v>
      </c>
      <c r="F158" s="239"/>
      <c r="G158" s="188" t="str">
        <f t="shared" si="12"/>
        <v/>
      </c>
      <c r="H158" s="236" t="str">
        <f t="shared" si="13"/>
        <v/>
      </c>
      <c r="I158" s="237"/>
    </row>
    <row r="159" spans="1:9">
      <c r="A159" s="232">
        <f t="shared" si="10"/>
        <v>157</v>
      </c>
      <c r="B159" s="233">
        <f>VLOOKUP(DATE(YEAR(Dat_01!B$2)-2,MONTH(Dat_01!B$2),1)+A159,[5]IndSolar10!$D:$D,1,)</f>
        <v>45296</v>
      </c>
      <c r="C159" s="234">
        <f>VLOOKUP($B159,[5]IndSolar10!$D:$M,4)/1000</f>
        <v>60.722881999999998</v>
      </c>
      <c r="D159" s="235">
        <f>VLOOKUP($B159,[5]IndSolar10!$D:$M,7)/1000</f>
        <v>74.190338066373954</v>
      </c>
      <c r="E159" s="234">
        <f t="shared" si="11"/>
        <v>60.722881999999998</v>
      </c>
      <c r="F159" s="239"/>
      <c r="G159" s="188" t="str">
        <f t="shared" si="12"/>
        <v/>
      </c>
      <c r="H159" s="236" t="str">
        <f t="shared" si="13"/>
        <v/>
      </c>
      <c r="I159" s="237"/>
    </row>
    <row r="160" spans="1:9">
      <c r="A160" s="232">
        <f t="shared" si="10"/>
        <v>158</v>
      </c>
      <c r="B160" s="233">
        <f>VLOOKUP(DATE(YEAR(Dat_01!B$2)-2,MONTH(Dat_01!B$2),1)+A160,[5]IndSolar10!$D:$D,1,)</f>
        <v>45297</v>
      </c>
      <c r="C160" s="234">
        <f>VLOOKUP($B160,[5]IndSolar10!$D:$M,4)/1000</f>
        <v>76.909234999999995</v>
      </c>
      <c r="D160" s="235">
        <f>VLOOKUP($B160,[5]IndSolar10!$D:$M,7)/1000</f>
        <v>74.190338066373954</v>
      </c>
      <c r="E160" s="234">
        <f t="shared" si="11"/>
        <v>74.190338066373954</v>
      </c>
      <c r="F160" s="239"/>
      <c r="G160" s="188" t="str">
        <f t="shared" si="12"/>
        <v/>
      </c>
      <c r="H160" s="236" t="str">
        <f t="shared" si="13"/>
        <v/>
      </c>
      <c r="I160" s="237"/>
    </row>
    <row r="161" spans="1:9">
      <c r="A161" s="232">
        <f t="shared" si="10"/>
        <v>159</v>
      </c>
      <c r="B161" s="233">
        <f>VLOOKUP(DATE(YEAR(Dat_01!B$2)-2,MONTH(Dat_01!B$2),1)+A161,[5]IndSolar10!$D:$D,1,)</f>
        <v>45298</v>
      </c>
      <c r="C161" s="234">
        <f>VLOOKUP($B161,[5]IndSolar10!$D:$M,4)/1000</f>
        <v>83.36531699999999</v>
      </c>
      <c r="D161" s="235">
        <f>VLOOKUP($B161,[5]IndSolar10!$D:$M,7)/1000</f>
        <v>74.190338066373954</v>
      </c>
      <c r="E161" s="234">
        <f t="shared" si="11"/>
        <v>74.190338066373954</v>
      </c>
      <c r="F161" s="239"/>
      <c r="G161" s="188" t="str">
        <f t="shared" si="12"/>
        <v/>
      </c>
      <c r="H161" s="236" t="str">
        <f t="shared" si="13"/>
        <v/>
      </c>
      <c r="I161" s="237"/>
    </row>
    <row r="162" spans="1:9">
      <c r="A162" s="232">
        <f t="shared" si="10"/>
        <v>160</v>
      </c>
      <c r="B162" s="233">
        <f>VLOOKUP(DATE(YEAR(Dat_01!B$2)-2,MONTH(Dat_01!B$2),1)+A162,[5]IndSolar10!$D:$D,1,)</f>
        <v>45299</v>
      </c>
      <c r="C162" s="234">
        <f>VLOOKUP($B162,[5]IndSolar10!$D:$M,4)/1000</f>
        <v>63.771609000000005</v>
      </c>
      <c r="D162" s="235">
        <f>VLOOKUP($B162,[5]IndSolar10!$D:$M,7)/1000</f>
        <v>74.190338066373954</v>
      </c>
      <c r="E162" s="234">
        <f t="shared" si="11"/>
        <v>63.771609000000005</v>
      </c>
      <c r="F162" s="239"/>
      <c r="G162" s="188" t="str">
        <f t="shared" si="12"/>
        <v/>
      </c>
      <c r="H162" s="236" t="str">
        <f t="shared" si="13"/>
        <v/>
      </c>
      <c r="I162" s="237"/>
    </row>
    <row r="163" spans="1:9">
      <c r="A163" s="232">
        <f t="shared" si="10"/>
        <v>161</v>
      </c>
      <c r="B163" s="233">
        <f>VLOOKUP(DATE(YEAR(Dat_01!B$2)-2,MONTH(Dat_01!B$2),1)+A163,[5]IndSolar10!$D:$D,1,)</f>
        <v>45300</v>
      </c>
      <c r="C163" s="234">
        <f>VLOOKUP($B163,[5]IndSolar10!$D:$M,4)/1000</f>
        <v>36.002093000000002</v>
      </c>
      <c r="D163" s="235">
        <f>VLOOKUP($B163,[5]IndSolar10!$D:$M,7)/1000</f>
        <v>74.190338066373954</v>
      </c>
      <c r="E163" s="234">
        <f t="shared" si="11"/>
        <v>36.002093000000002</v>
      </c>
      <c r="F163" s="239"/>
      <c r="G163" s="188" t="str">
        <f t="shared" si="12"/>
        <v/>
      </c>
      <c r="H163" s="236" t="str">
        <f t="shared" si="13"/>
        <v/>
      </c>
      <c r="I163" s="237"/>
    </row>
    <row r="164" spans="1:9">
      <c r="A164" s="232">
        <f t="shared" si="10"/>
        <v>162</v>
      </c>
      <c r="B164" s="233">
        <f>VLOOKUP(DATE(YEAR(Dat_01!B$2)-2,MONTH(Dat_01!B$2),1)+A164,[5]IndSolar10!$D:$D,1,)</f>
        <v>45301</v>
      </c>
      <c r="C164" s="234">
        <f>VLOOKUP($B164,[5]IndSolar10!$D:$M,4)/1000</f>
        <v>32.02693</v>
      </c>
      <c r="D164" s="235">
        <f>VLOOKUP($B164,[5]IndSolar10!$D:$M,7)/1000</f>
        <v>74.190338066373954</v>
      </c>
      <c r="E164" s="234">
        <f t="shared" si="11"/>
        <v>32.02693</v>
      </c>
      <c r="F164" s="239"/>
      <c r="G164" s="188" t="str">
        <f t="shared" si="12"/>
        <v/>
      </c>
      <c r="H164" s="236" t="str">
        <f t="shared" si="13"/>
        <v/>
      </c>
      <c r="I164" s="237"/>
    </row>
    <row r="165" spans="1:9">
      <c r="A165" s="232">
        <f t="shared" si="10"/>
        <v>163</v>
      </c>
      <c r="B165" s="233">
        <f>VLOOKUP(DATE(YEAR(Dat_01!B$2)-2,MONTH(Dat_01!B$2),1)+A165,[5]IndSolar10!$D:$D,1,)</f>
        <v>45302</v>
      </c>
      <c r="C165" s="234">
        <f>VLOOKUP($B165,[5]IndSolar10!$D:$M,4)/1000</f>
        <v>61.908797</v>
      </c>
      <c r="D165" s="235">
        <f>VLOOKUP($B165,[5]IndSolar10!$D:$M,7)/1000</f>
        <v>74.190338066373954</v>
      </c>
      <c r="E165" s="234">
        <f t="shared" si="11"/>
        <v>61.908797</v>
      </c>
      <c r="F165" s="239"/>
      <c r="G165" s="188" t="str">
        <f t="shared" si="12"/>
        <v/>
      </c>
      <c r="H165" s="236" t="str">
        <f t="shared" si="13"/>
        <v/>
      </c>
      <c r="I165" s="237"/>
    </row>
    <row r="166" spans="1:9">
      <c r="A166" s="232">
        <f t="shared" si="10"/>
        <v>164</v>
      </c>
      <c r="B166" s="233">
        <f>VLOOKUP(DATE(YEAR(Dat_01!B$2)-2,MONTH(Dat_01!B$2),1)+A166,[5]IndSolar10!$D:$D,1,)</f>
        <v>45303</v>
      </c>
      <c r="C166" s="234">
        <f>VLOOKUP($B166,[5]IndSolar10!$D:$M,4)/1000</f>
        <v>70.377947000000006</v>
      </c>
      <c r="D166" s="235">
        <f>VLOOKUP($B166,[5]IndSolar10!$D:$M,7)/1000</f>
        <v>74.190338066373954</v>
      </c>
      <c r="E166" s="234">
        <f t="shared" si="11"/>
        <v>70.377947000000006</v>
      </c>
      <c r="F166" s="239"/>
      <c r="G166" s="188" t="str">
        <f t="shared" si="12"/>
        <v/>
      </c>
      <c r="H166" s="236" t="str">
        <f t="shared" si="13"/>
        <v/>
      </c>
      <c r="I166" s="237"/>
    </row>
    <row r="167" spans="1:9">
      <c r="A167" s="232">
        <f t="shared" si="10"/>
        <v>165</v>
      </c>
      <c r="B167" s="233">
        <f>VLOOKUP(DATE(YEAR(Dat_01!B$2)-2,MONTH(Dat_01!B$2),1)+A167,[5]IndSolar10!$D:$D,1,)</f>
        <v>45304</v>
      </c>
      <c r="C167" s="234">
        <f>VLOOKUP($B167,[5]IndSolar10!$D:$M,4)/1000</f>
        <v>43.785226999999999</v>
      </c>
      <c r="D167" s="235">
        <f>VLOOKUP($B167,[5]IndSolar10!$D:$M,7)/1000</f>
        <v>74.190338066373954</v>
      </c>
      <c r="E167" s="234">
        <f t="shared" si="11"/>
        <v>43.785226999999999</v>
      </c>
      <c r="F167" s="239"/>
      <c r="G167" s="188" t="str">
        <f t="shared" si="12"/>
        <v/>
      </c>
      <c r="H167" s="236" t="str">
        <f t="shared" si="13"/>
        <v/>
      </c>
      <c r="I167" s="237"/>
    </row>
    <row r="168" spans="1:9">
      <c r="A168" s="232">
        <f t="shared" si="10"/>
        <v>166</v>
      </c>
      <c r="B168" s="233">
        <f>VLOOKUP(DATE(YEAR(Dat_01!B$2)-2,MONTH(Dat_01!B$2),1)+A168,[5]IndSolar10!$D:$D,1,)</f>
        <v>45305</v>
      </c>
      <c r="C168" s="234">
        <f>VLOOKUP($B168,[5]IndSolar10!$D:$M,4)/1000</f>
        <v>44.072997000000001</v>
      </c>
      <c r="D168" s="235">
        <f>VLOOKUP($B168,[5]IndSolar10!$D:$M,7)/1000</f>
        <v>74.190338066373954</v>
      </c>
      <c r="E168" s="234">
        <f t="shared" si="11"/>
        <v>44.072997000000001</v>
      </c>
      <c r="F168" s="239"/>
      <c r="G168" s="188" t="str">
        <f t="shared" si="12"/>
        <v/>
      </c>
      <c r="H168" s="236" t="str">
        <f t="shared" si="13"/>
        <v/>
      </c>
      <c r="I168" s="237"/>
    </row>
    <row r="169" spans="1:9">
      <c r="A169" s="232">
        <f t="shared" si="10"/>
        <v>167</v>
      </c>
      <c r="B169" s="233">
        <f>VLOOKUP(DATE(YEAR(Dat_01!B$2)-2,MONTH(Dat_01!B$2),1)+A169,[5]IndSolar10!$D:$D,1,)</f>
        <v>45306</v>
      </c>
      <c r="C169" s="234">
        <f>VLOOKUP($B169,[5]IndSolar10!$D:$M,4)/1000</f>
        <v>22.149871999999998</v>
      </c>
      <c r="D169" s="235">
        <f>VLOOKUP($B169,[5]IndSolar10!$D:$M,7)/1000</f>
        <v>74.190338066373954</v>
      </c>
      <c r="E169" s="234">
        <f t="shared" si="11"/>
        <v>22.149871999999998</v>
      </c>
      <c r="F169" s="239"/>
      <c r="G169" s="188" t="str">
        <f t="shared" si="12"/>
        <v>E</v>
      </c>
      <c r="H169" s="236" t="str">
        <f t="shared" si="13"/>
        <v>74,2</v>
      </c>
      <c r="I169" s="237"/>
    </row>
    <row r="170" spans="1:9">
      <c r="A170" s="232">
        <f t="shared" si="10"/>
        <v>168</v>
      </c>
      <c r="B170" s="233">
        <f>VLOOKUP(DATE(YEAR(Dat_01!B$2)-2,MONTH(Dat_01!B$2),1)+A170,[5]IndSolar10!$D:$D,1,)</f>
        <v>45307</v>
      </c>
      <c r="C170" s="234">
        <f>VLOOKUP($B170,[5]IndSolar10!$D:$M,4)/1000</f>
        <v>32.080852999999998</v>
      </c>
      <c r="D170" s="235">
        <f>VLOOKUP($B170,[5]IndSolar10!$D:$M,7)/1000</f>
        <v>74.190338066373954</v>
      </c>
      <c r="E170" s="234">
        <f t="shared" si="11"/>
        <v>32.080852999999998</v>
      </c>
      <c r="F170" s="239"/>
      <c r="G170" s="188" t="str">
        <f t="shared" si="12"/>
        <v/>
      </c>
      <c r="H170" s="236" t="str">
        <f t="shared" si="13"/>
        <v/>
      </c>
      <c r="I170" s="237"/>
    </row>
    <row r="171" spans="1:9">
      <c r="A171" s="232">
        <f t="shared" si="10"/>
        <v>169</v>
      </c>
      <c r="B171" s="233">
        <f>VLOOKUP(DATE(YEAR(Dat_01!B$2)-2,MONTH(Dat_01!B$2),1)+A171,[5]IndSolar10!$D:$D,1,)</f>
        <v>45308</v>
      </c>
      <c r="C171" s="234">
        <f>VLOOKUP($B171,[5]IndSolar10!$D:$M,4)/1000</f>
        <v>44.327406000000003</v>
      </c>
      <c r="D171" s="235">
        <f>VLOOKUP($B171,[5]IndSolar10!$D:$M,7)/1000</f>
        <v>74.190338066373954</v>
      </c>
      <c r="E171" s="234">
        <f t="shared" si="11"/>
        <v>44.327406000000003</v>
      </c>
      <c r="F171" s="239"/>
      <c r="G171" s="188" t="str">
        <f t="shared" si="12"/>
        <v/>
      </c>
      <c r="H171" s="236" t="str">
        <f t="shared" si="13"/>
        <v/>
      </c>
      <c r="I171" s="237"/>
    </row>
    <row r="172" spans="1:9">
      <c r="A172" s="232">
        <f t="shared" si="10"/>
        <v>170</v>
      </c>
      <c r="B172" s="233">
        <f>VLOOKUP(DATE(YEAR(Dat_01!B$2)-2,MONTH(Dat_01!B$2),1)+A172,[5]IndSolar10!$D:$D,1,)</f>
        <v>45309</v>
      </c>
      <c r="C172" s="234">
        <f>VLOOKUP($B172,[5]IndSolar10!$D:$M,4)/1000</f>
        <v>43.507561000000003</v>
      </c>
      <c r="D172" s="235">
        <f>VLOOKUP($B172,[5]IndSolar10!$D:$M,7)/1000</f>
        <v>74.190338066373954</v>
      </c>
      <c r="E172" s="234">
        <f t="shared" si="11"/>
        <v>43.507561000000003</v>
      </c>
      <c r="F172" s="239"/>
      <c r="G172" s="188" t="str">
        <f t="shared" si="12"/>
        <v/>
      </c>
      <c r="H172" s="236" t="str">
        <f t="shared" si="13"/>
        <v/>
      </c>
      <c r="I172" s="237"/>
    </row>
    <row r="173" spans="1:9">
      <c r="A173" s="232">
        <f t="shared" si="10"/>
        <v>171</v>
      </c>
      <c r="B173" s="233">
        <f>VLOOKUP(DATE(YEAR(Dat_01!B$2)-2,MONTH(Dat_01!B$2),1)+A173,[5]IndSolar10!$D:$D,1,)</f>
        <v>45310</v>
      </c>
      <c r="C173" s="234">
        <f>VLOOKUP($B173,[5]IndSolar10!$D:$M,4)/1000</f>
        <v>21.147915000000001</v>
      </c>
      <c r="D173" s="235">
        <f>VLOOKUP($B173,[5]IndSolar10!$D:$M,7)/1000</f>
        <v>74.190338066373954</v>
      </c>
      <c r="E173" s="234">
        <f t="shared" si="11"/>
        <v>21.147915000000001</v>
      </c>
      <c r="F173" s="239"/>
      <c r="G173" s="188" t="str">
        <f t="shared" si="12"/>
        <v/>
      </c>
      <c r="H173" s="236" t="str">
        <f t="shared" si="13"/>
        <v/>
      </c>
      <c r="I173" s="237"/>
    </row>
    <row r="174" spans="1:9">
      <c r="A174" s="232">
        <f t="shared" si="10"/>
        <v>172</v>
      </c>
      <c r="B174" s="233">
        <f>VLOOKUP(DATE(YEAR(Dat_01!B$2)-2,MONTH(Dat_01!B$2),1)+A174,[5]IndSolar10!$D:$D,1,)</f>
        <v>45311</v>
      </c>
      <c r="C174" s="234">
        <f>VLOOKUP($B174,[5]IndSolar10!$D:$M,4)/1000</f>
        <v>71.517696000000001</v>
      </c>
      <c r="D174" s="235">
        <f>VLOOKUP($B174,[5]IndSolar10!$D:$M,7)/1000</f>
        <v>74.190338066373954</v>
      </c>
      <c r="E174" s="234">
        <f t="shared" si="11"/>
        <v>71.517696000000001</v>
      </c>
      <c r="F174" s="239"/>
      <c r="G174" s="188" t="str">
        <f t="shared" si="12"/>
        <v/>
      </c>
      <c r="H174" s="236" t="str">
        <f t="shared" si="13"/>
        <v/>
      </c>
      <c r="I174" s="237"/>
    </row>
    <row r="175" spans="1:9">
      <c r="A175" s="232">
        <f t="shared" si="10"/>
        <v>173</v>
      </c>
      <c r="B175" s="233">
        <f>VLOOKUP(DATE(YEAR(Dat_01!B$2)-2,MONTH(Dat_01!B$2),1)+A175,[5]IndSolar10!$D:$D,1,)</f>
        <v>45312</v>
      </c>
      <c r="C175" s="234">
        <f>VLOOKUP($B175,[5]IndSolar10!$D:$M,4)/1000</f>
        <v>81.185708000000005</v>
      </c>
      <c r="D175" s="235">
        <f>VLOOKUP($B175,[5]IndSolar10!$D:$M,7)/1000</f>
        <v>74.190338066373954</v>
      </c>
      <c r="E175" s="234">
        <f t="shared" si="11"/>
        <v>74.190338066373954</v>
      </c>
      <c r="F175" s="239"/>
      <c r="G175" s="188" t="str">
        <f t="shared" si="12"/>
        <v/>
      </c>
      <c r="H175" s="236" t="str">
        <f t="shared" si="13"/>
        <v/>
      </c>
      <c r="I175" s="237"/>
    </row>
    <row r="176" spans="1:9">
      <c r="A176" s="232">
        <f t="shared" si="10"/>
        <v>174</v>
      </c>
      <c r="B176" s="233">
        <f>VLOOKUP(DATE(YEAR(Dat_01!B$2)-2,MONTH(Dat_01!B$2),1)+A176,[5]IndSolar10!$D:$D,1,)</f>
        <v>45313</v>
      </c>
      <c r="C176" s="234">
        <f>VLOOKUP($B176,[5]IndSolar10!$D:$M,4)/1000</f>
        <v>80.471592000000001</v>
      </c>
      <c r="D176" s="235">
        <f>VLOOKUP($B176,[5]IndSolar10!$D:$M,7)/1000</f>
        <v>74.190338066373954</v>
      </c>
      <c r="E176" s="234">
        <f t="shared" si="11"/>
        <v>74.190338066373954</v>
      </c>
      <c r="F176" s="239"/>
      <c r="G176" s="188" t="str">
        <f t="shared" si="12"/>
        <v/>
      </c>
      <c r="H176" s="236" t="str">
        <f t="shared" si="13"/>
        <v/>
      </c>
      <c r="I176" s="237"/>
    </row>
    <row r="177" spans="1:9">
      <c r="A177" s="232">
        <f t="shared" si="10"/>
        <v>175</v>
      </c>
      <c r="B177" s="233">
        <f>VLOOKUP(DATE(YEAR(Dat_01!B$2)-2,MONTH(Dat_01!B$2),1)+A177,[5]IndSolar10!$D:$D,1,)</f>
        <v>45314</v>
      </c>
      <c r="C177" s="234">
        <f>VLOOKUP($B177,[5]IndSolar10!$D:$M,4)/1000</f>
        <v>87.804777999999999</v>
      </c>
      <c r="D177" s="235">
        <f>VLOOKUP($B177,[5]IndSolar10!$D:$M,7)/1000</f>
        <v>74.190338066373954</v>
      </c>
      <c r="E177" s="234">
        <f t="shared" si="11"/>
        <v>74.190338066373954</v>
      </c>
      <c r="F177" s="239"/>
      <c r="G177" s="188" t="str">
        <f t="shared" si="12"/>
        <v/>
      </c>
      <c r="H177" s="236" t="str">
        <f t="shared" si="13"/>
        <v/>
      </c>
      <c r="I177" s="237"/>
    </row>
    <row r="178" spans="1:9">
      <c r="A178" s="232">
        <f t="shared" si="10"/>
        <v>176</v>
      </c>
      <c r="B178" s="233">
        <f>VLOOKUP(DATE(YEAR(Dat_01!B$2)-2,MONTH(Dat_01!B$2),1)+A178,[5]IndSolar10!$D:$D,1,)</f>
        <v>45315</v>
      </c>
      <c r="C178" s="234">
        <f>VLOOKUP($B178,[5]IndSolar10!$D:$M,4)/1000</f>
        <v>91.826278000000002</v>
      </c>
      <c r="D178" s="235">
        <f>VLOOKUP($B178,[5]IndSolar10!$D:$M,7)/1000</f>
        <v>74.190338066373954</v>
      </c>
      <c r="E178" s="234">
        <f t="shared" si="11"/>
        <v>74.190338066373954</v>
      </c>
      <c r="F178" s="239"/>
      <c r="G178" s="188" t="str">
        <f t="shared" si="12"/>
        <v/>
      </c>
      <c r="H178" s="236" t="str">
        <f t="shared" si="13"/>
        <v/>
      </c>
      <c r="I178" s="237"/>
    </row>
    <row r="179" spans="1:9">
      <c r="A179" s="232">
        <f t="shared" si="10"/>
        <v>177</v>
      </c>
      <c r="B179" s="233">
        <f>VLOOKUP(DATE(YEAR(Dat_01!B$2)-2,MONTH(Dat_01!B$2),1)+A179,[5]IndSolar10!$D:$D,1,)</f>
        <v>45316</v>
      </c>
      <c r="C179" s="234">
        <f>VLOOKUP($B179,[5]IndSolar10!$D:$M,4)/1000</f>
        <v>91.982301000000007</v>
      </c>
      <c r="D179" s="235">
        <f>VLOOKUP($B179,[5]IndSolar10!$D:$M,7)/1000</f>
        <v>74.190338066373954</v>
      </c>
      <c r="E179" s="234">
        <f t="shared" si="11"/>
        <v>74.190338066373954</v>
      </c>
      <c r="F179" s="239"/>
      <c r="G179" s="188" t="str">
        <f t="shared" si="12"/>
        <v/>
      </c>
      <c r="H179" s="236" t="str">
        <f t="shared" si="13"/>
        <v/>
      </c>
      <c r="I179" s="237"/>
    </row>
    <row r="180" spans="1:9">
      <c r="A180" s="232">
        <f t="shared" si="10"/>
        <v>178</v>
      </c>
      <c r="B180" s="233">
        <f>VLOOKUP(DATE(YEAR(Dat_01!B$2)-2,MONTH(Dat_01!B$2),1)+A180,[5]IndSolar10!$D:$D,1,)</f>
        <v>45317</v>
      </c>
      <c r="C180" s="234">
        <f>VLOOKUP($B180,[5]IndSolar10!$D:$M,4)/1000</f>
        <v>87.342753999999999</v>
      </c>
      <c r="D180" s="235">
        <f>VLOOKUP($B180,[5]IndSolar10!$D:$M,7)/1000</f>
        <v>74.190338066373954</v>
      </c>
      <c r="E180" s="234">
        <f t="shared" si="11"/>
        <v>74.190338066373954</v>
      </c>
      <c r="F180" s="239"/>
      <c r="G180" s="188" t="str">
        <f t="shared" si="12"/>
        <v/>
      </c>
      <c r="H180" s="236" t="str">
        <f t="shared" si="13"/>
        <v/>
      </c>
      <c r="I180" s="237"/>
    </row>
    <row r="181" spans="1:9">
      <c r="A181" s="232">
        <f t="shared" si="10"/>
        <v>179</v>
      </c>
      <c r="B181" s="233">
        <f>VLOOKUP(DATE(YEAR(Dat_01!B$2)-2,MONTH(Dat_01!B$2),1)+A181,[5]IndSolar10!$D:$D,1,)</f>
        <v>45318</v>
      </c>
      <c r="C181" s="234">
        <f>VLOOKUP($B181,[5]IndSolar10!$D:$M,4)/1000</f>
        <v>86.535828999999993</v>
      </c>
      <c r="D181" s="235">
        <f>VLOOKUP($B181,[5]IndSolar10!$D:$M,7)/1000</f>
        <v>74.190338066373954</v>
      </c>
      <c r="E181" s="234">
        <f t="shared" si="11"/>
        <v>74.190338066373954</v>
      </c>
      <c r="F181" s="239"/>
      <c r="G181" s="188" t="str">
        <f t="shared" si="12"/>
        <v/>
      </c>
      <c r="H181" s="236" t="str">
        <f t="shared" si="13"/>
        <v/>
      </c>
      <c r="I181" s="237"/>
    </row>
    <row r="182" spans="1:9">
      <c r="A182" s="232">
        <f t="shared" si="10"/>
        <v>180</v>
      </c>
      <c r="B182" s="233">
        <f>VLOOKUP(DATE(YEAR(Dat_01!B$2)-2,MONTH(Dat_01!B$2),1)+A182,[5]IndSolar10!$D:$D,1,)</f>
        <v>45319</v>
      </c>
      <c r="C182" s="234">
        <f>VLOOKUP($B182,[5]IndSolar10!$D:$M,4)/1000</f>
        <v>79.319478000000004</v>
      </c>
      <c r="D182" s="235">
        <f>VLOOKUP($B182,[5]IndSolar10!$D:$M,7)/1000</f>
        <v>74.190338066373954</v>
      </c>
      <c r="E182" s="234">
        <f t="shared" si="11"/>
        <v>74.190338066373954</v>
      </c>
      <c r="F182" s="239"/>
      <c r="G182" s="188" t="str">
        <f t="shared" si="12"/>
        <v/>
      </c>
      <c r="H182" s="236" t="str">
        <f t="shared" si="13"/>
        <v/>
      </c>
      <c r="I182" s="237"/>
    </row>
    <row r="183" spans="1:9">
      <c r="A183" s="232">
        <f t="shared" si="10"/>
        <v>181</v>
      </c>
      <c r="B183" s="233">
        <f>VLOOKUP(DATE(YEAR(Dat_01!B$2)-2,MONTH(Dat_01!B$2),1)+A183,[5]IndSolar10!$D:$D,1,)</f>
        <v>45320</v>
      </c>
      <c r="C183" s="234">
        <f>VLOOKUP($B183,[5]IndSolar10!$D:$M,4)/1000</f>
        <v>58.766905000000001</v>
      </c>
      <c r="D183" s="235">
        <f>VLOOKUP($B183,[5]IndSolar10!$D:$M,7)/1000</f>
        <v>74.190338066373954</v>
      </c>
      <c r="E183" s="234">
        <f t="shared" si="11"/>
        <v>58.766905000000001</v>
      </c>
      <c r="F183" s="239"/>
      <c r="G183" s="188" t="str">
        <f t="shared" si="12"/>
        <v/>
      </c>
      <c r="H183" s="236" t="str">
        <f t="shared" si="13"/>
        <v/>
      </c>
      <c r="I183" s="237"/>
    </row>
    <row r="184" spans="1:9">
      <c r="A184" s="232">
        <f t="shared" si="10"/>
        <v>182</v>
      </c>
      <c r="B184" s="233">
        <f>VLOOKUP(DATE(YEAR(Dat_01!B$2)-2,MONTH(Dat_01!B$2),1)+A184,[5]IndSolar10!$D:$D,1,)</f>
        <v>45321</v>
      </c>
      <c r="C184" s="234">
        <f>VLOOKUP($B184,[5]IndSolar10!$D:$M,4)/1000</f>
        <v>73.831197000000003</v>
      </c>
      <c r="D184" s="235">
        <f>VLOOKUP($B184,[5]IndSolar10!$D:$M,7)/1000</f>
        <v>74.190338066373954</v>
      </c>
      <c r="E184" s="234">
        <f t="shared" si="11"/>
        <v>73.831197000000003</v>
      </c>
      <c r="F184" s="239"/>
      <c r="G184" s="188" t="str">
        <f t="shared" si="12"/>
        <v/>
      </c>
      <c r="H184" s="236" t="str">
        <f t="shared" si="13"/>
        <v/>
      </c>
      <c r="I184" s="237"/>
    </row>
    <row r="185" spans="1:9">
      <c r="A185" s="232">
        <f t="shared" si="10"/>
        <v>183</v>
      </c>
      <c r="B185" s="233">
        <f>VLOOKUP(DATE(YEAR(Dat_01!B$2)-2,MONTH(Dat_01!B$2),1)+A185,[5]IndSolar10!$D:$D,1,)</f>
        <v>45322</v>
      </c>
      <c r="C185" s="234">
        <f>VLOOKUP($B185,[5]IndSolar10!$D:$M,4)/1000</f>
        <v>84.655586999999997</v>
      </c>
      <c r="D185" s="235">
        <f>VLOOKUP($B185,[5]IndSolar10!$D:$M,7)/1000</f>
        <v>74.190338066373954</v>
      </c>
      <c r="E185" s="234">
        <f t="shared" si="11"/>
        <v>74.190338066373954</v>
      </c>
      <c r="F185" s="239"/>
      <c r="G185" s="188" t="str">
        <f t="shared" si="12"/>
        <v/>
      </c>
      <c r="H185" s="236" t="str">
        <f t="shared" si="13"/>
        <v/>
      </c>
      <c r="I185" s="237"/>
    </row>
    <row r="186" spans="1:9">
      <c r="A186" s="232">
        <f t="shared" si="10"/>
        <v>184</v>
      </c>
      <c r="B186" s="233">
        <f>VLOOKUP(DATE(YEAR(Dat_01!B$2)-2,MONTH(Dat_01!B$2),1)+A186,[5]IndSolar10!$D:$D,1,)</f>
        <v>45323</v>
      </c>
      <c r="C186" s="234">
        <f>VLOOKUP($B186,[5]IndSolar10!$D:$M,4)/1000</f>
        <v>104.493128</v>
      </c>
      <c r="D186" s="235">
        <f>VLOOKUP($B186,[5]IndSolar10!$D:$M,7)/1000</f>
        <v>91.175410740423288</v>
      </c>
      <c r="E186" s="234">
        <f t="shared" si="11"/>
        <v>91.175410740423288</v>
      </c>
      <c r="F186" s="237"/>
      <c r="G186" s="188" t="str">
        <f t="shared" si="12"/>
        <v/>
      </c>
      <c r="H186" s="236" t="str">
        <f t="shared" si="13"/>
        <v/>
      </c>
      <c r="I186" s="237"/>
    </row>
    <row r="187" spans="1:9">
      <c r="A187" s="232">
        <f t="shared" si="10"/>
        <v>185</v>
      </c>
      <c r="B187" s="233">
        <f>VLOOKUP(DATE(YEAR(Dat_01!B$2)-2,MONTH(Dat_01!B$2),1)+A187,[5]IndSolar10!$D:$D,1,)</f>
        <v>45324</v>
      </c>
      <c r="C187" s="234">
        <f>VLOOKUP($B187,[5]IndSolar10!$D:$M,4)/1000</f>
        <v>107.70524899999999</v>
      </c>
      <c r="D187" s="235">
        <f>VLOOKUP($B187,[5]IndSolar10!$D:$M,7)/1000</f>
        <v>91.175410740423288</v>
      </c>
      <c r="E187" s="234">
        <f t="shared" si="11"/>
        <v>91.175410740423288</v>
      </c>
      <c r="F187" s="239"/>
      <c r="G187" s="188" t="str">
        <f t="shared" si="12"/>
        <v/>
      </c>
      <c r="H187" s="236" t="str">
        <f t="shared" si="13"/>
        <v/>
      </c>
      <c r="I187" s="237"/>
    </row>
    <row r="188" spans="1:9">
      <c r="A188" s="232">
        <f t="shared" si="10"/>
        <v>186</v>
      </c>
      <c r="B188" s="233">
        <f>VLOOKUP(DATE(YEAR(Dat_01!B$2)-2,MONTH(Dat_01!B$2),1)+A188,[5]IndSolar10!$D:$D,1,)</f>
        <v>45325</v>
      </c>
      <c r="C188" s="234">
        <f>VLOOKUP($B188,[5]IndSolar10!$D:$M,4)/1000</f>
        <v>105.820611</v>
      </c>
      <c r="D188" s="235">
        <f>VLOOKUP($B188,[5]IndSolar10!$D:$M,7)/1000</f>
        <v>91.175410740423288</v>
      </c>
      <c r="E188" s="234">
        <f t="shared" si="11"/>
        <v>91.175410740423288</v>
      </c>
      <c r="F188" s="239"/>
      <c r="G188" s="188" t="str">
        <f t="shared" si="12"/>
        <v/>
      </c>
      <c r="H188" s="236" t="str">
        <f t="shared" si="13"/>
        <v/>
      </c>
      <c r="I188" s="237"/>
    </row>
    <row r="189" spans="1:9">
      <c r="A189" s="232">
        <f t="shared" si="10"/>
        <v>187</v>
      </c>
      <c r="B189" s="233">
        <f>VLOOKUP(DATE(YEAR(Dat_01!B$2)-2,MONTH(Dat_01!B$2),1)+A189,[5]IndSolar10!$D:$D,1,)</f>
        <v>45326</v>
      </c>
      <c r="C189" s="234">
        <f>VLOOKUP($B189,[5]IndSolar10!$D:$M,4)/1000</f>
        <v>107.220388</v>
      </c>
      <c r="D189" s="235">
        <f>VLOOKUP($B189,[5]IndSolar10!$D:$M,7)/1000</f>
        <v>91.175410740423288</v>
      </c>
      <c r="E189" s="234">
        <f t="shared" si="11"/>
        <v>91.175410740423288</v>
      </c>
      <c r="F189" s="239"/>
      <c r="G189" s="188" t="str">
        <f t="shared" si="12"/>
        <v/>
      </c>
      <c r="H189" s="236" t="str">
        <f t="shared" si="13"/>
        <v/>
      </c>
      <c r="I189" s="237"/>
    </row>
    <row r="190" spans="1:9">
      <c r="A190" s="232">
        <f t="shared" si="10"/>
        <v>188</v>
      </c>
      <c r="B190" s="233">
        <f>VLOOKUP(DATE(YEAR(Dat_01!B$2)-2,MONTH(Dat_01!B$2),1)+A190,[5]IndSolar10!$D:$D,1,)</f>
        <v>45327</v>
      </c>
      <c r="C190" s="234">
        <f>VLOOKUP($B190,[5]IndSolar10!$D:$M,4)/1000</f>
        <v>85.764502999999991</v>
      </c>
      <c r="D190" s="235">
        <f>VLOOKUP($B190,[5]IndSolar10!$D:$M,7)/1000</f>
        <v>91.175410740423288</v>
      </c>
      <c r="E190" s="234">
        <f t="shared" si="11"/>
        <v>85.764502999999991</v>
      </c>
      <c r="F190" s="239"/>
      <c r="G190" s="188" t="str">
        <f t="shared" si="12"/>
        <v/>
      </c>
      <c r="H190" s="236" t="str">
        <f t="shared" si="13"/>
        <v/>
      </c>
      <c r="I190" s="237"/>
    </row>
    <row r="191" spans="1:9">
      <c r="A191" s="232">
        <f t="shared" si="10"/>
        <v>189</v>
      </c>
      <c r="B191" s="233">
        <f>VLOOKUP(DATE(YEAR(Dat_01!B$2)-2,MONTH(Dat_01!B$2),1)+A191,[5]IndSolar10!$D:$D,1,)</f>
        <v>45328</v>
      </c>
      <c r="C191" s="234">
        <f>VLOOKUP($B191,[5]IndSolar10!$D:$M,4)/1000</f>
        <v>83.446739999999991</v>
      </c>
      <c r="D191" s="235">
        <f>VLOOKUP($B191,[5]IndSolar10!$D:$M,7)/1000</f>
        <v>91.175410740423288</v>
      </c>
      <c r="E191" s="234">
        <f t="shared" si="11"/>
        <v>83.446739999999991</v>
      </c>
      <c r="F191" s="239"/>
      <c r="G191" s="188" t="str">
        <f t="shared" si="12"/>
        <v/>
      </c>
      <c r="H191" s="236" t="str">
        <f t="shared" si="13"/>
        <v/>
      </c>
      <c r="I191" s="237"/>
    </row>
    <row r="192" spans="1:9">
      <c r="A192" s="232">
        <f t="shared" si="10"/>
        <v>190</v>
      </c>
      <c r="B192" s="233">
        <f>VLOOKUP(DATE(YEAR(Dat_01!B$2)-2,MONTH(Dat_01!B$2),1)+A192,[5]IndSolar10!$D:$D,1,)</f>
        <v>45329</v>
      </c>
      <c r="C192" s="234">
        <f>VLOOKUP($B192,[5]IndSolar10!$D:$M,4)/1000</f>
        <v>61.497343000000001</v>
      </c>
      <c r="D192" s="235">
        <f>VLOOKUP($B192,[5]IndSolar10!$D:$M,7)/1000</f>
        <v>91.175410740423288</v>
      </c>
      <c r="E192" s="234">
        <f t="shared" si="11"/>
        <v>61.497343000000001</v>
      </c>
      <c r="F192" s="239"/>
      <c r="G192" s="188" t="str">
        <f t="shared" si="12"/>
        <v/>
      </c>
      <c r="H192" s="236" t="str">
        <f t="shared" si="13"/>
        <v/>
      </c>
      <c r="I192" s="237"/>
    </row>
    <row r="193" spans="1:9">
      <c r="A193" s="232">
        <f t="shared" si="10"/>
        <v>191</v>
      </c>
      <c r="B193" s="233">
        <f>VLOOKUP(DATE(YEAR(Dat_01!B$2)-2,MONTH(Dat_01!B$2),1)+A193,[5]IndSolar10!$D:$D,1,)</f>
        <v>45330</v>
      </c>
      <c r="C193" s="234">
        <f>VLOOKUP($B193,[5]IndSolar10!$D:$M,4)/1000</f>
        <v>37.377444000000004</v>
      </c>
      <c r="D193" s="235">
        <f>VLOOKUP($B193,[5]IndSolar10!$D:$M,7)/1000</f>
        <v>91.175410740423288</v>
      </c>
      <c r="E193" s="234">
        <f t="shared" si="11"/>
        <v>37.377444000000004</v>
      </c>
      <c r="F193" s="239"/>
      <c r="G193" s="188" t="str">
        <f t="shared" si="12"/>
        <v/>
      </c>
      <c r="H193" s="236" t="str">
        <f t="shared" si="13"/>
        <v/>
      </c>
      <c r="I193" s="237"/>
    </row>
    <row r="194" spans="1:9">
      <c r="A194" s="232">
        <f t="shared" si="10"/>
        <v>192</v>
      </c>
      <c r="B194" s="233">
        <f>VLOOKUP(DATE(YEAR(Dat_01!B$2)-2,MONTH(Dat_01!B$2),1)+A194,[5]IndSolar10!$D:$D,1,)</f>
        <v>45331</v>
      </c>
      <c r="C194" s="234">
        <f>VLOOKUP($B194,[5]IndSolar10!$D:$M,4)/1000</f>
        <v>29.317591</v>
      </c>
      <c r="D194" s="235">
        <f>VLOOKUP($B194,[5]IndSolar10!$D:$M,7)/1000</f>
        <v>91.175410740423288</v>
      </c>
      <c r="E194" s="234">
        <f t="shared" si="11"/>
        <v>29.317591</v>
      </c>
      <c r="F194" s="239"/>
      <c r="G194" s="188" t="str">
        <f t="shared" si="12"/>
        <v/>
      </c>
      <c r="H194" s="236" t="str">
        <f t="shared" si="13"/>
        <v/>
      </c>
      <c r="I194" s="237"/>
    </row>
    <row r="195" spans="1:9">
      <c r="A195" s="232">
        <f t="shared" si="10"/>
        <v>193</v>
      </c>
      <c r="B195" s="233">
        <f>VLOOKUP(DATE(YEAR(Dat_01!B$2)-2,MONTH(Dat_01!B$2),1)+A195,[5]IndSolar10!$D:$D,1,)</f>
        <v>45332</v>
      </c>
      <c r="C195" s="234">
        <f>VLOOKUP($B195,[5]IndSolar10!$D:$M,4)/1000</f>
        <v>76.884963999999997</v>
      </c>
      <c r="D195" s="235">
        <f>VLOOKUP($B195,[5]IndSolar10!$D:$M,7)/1000</f>
        <v>91.175410740423288</v>
      </c>
      <c r="E195" s="234">
        <f t="shared" si="11"/>
        <v>76.884963999999997</v>
      </c>
      <c r="F195" s="239"/>
      <c r="G195" s="188" t="str">
        <f t="shared" si="12"/>
        <v/>
      </c>
      <c r="H195" s="236" t="str">
        <f t="shared" si="13"/>
        <v/>
      </c>
      <c r="I195" s="237"/>
    </row>
    <row r="196" spans="1:9">
      <c r="A196" s="232">
        <f t="shared" ref="A196:A259" si="14">+A195+1</f>
        <v>194</v>
      </c>
      <c r="B196" s="233">
        <f>VLOOKUP(DATE(YEAR(Dat_01!B$2)-2,MONTH(Dat_01!B$2),1)+A196,[5]IndSolar10!$D:$D,1,)</f>
        <v>45333</v>
      </c>
      <c r="C196" s="234">
        <f>VLOOKUP($B196,[5]IndSolar10!$D:$M,4)/1000</f>
        <v>40.164586999999997</v>
      </c>
      <c r="D196" s="235">
        <f>VLOOKUP($B196,[5]IndSolar10!$D:$M,7)/1000</f>
        <v>91.175410740423288</v>
      </c>
      <c r="E196" s="234">
        <f t="shared" ref="E196:E259" si="15">IF(C196&gt;D196,D196,C196)</f>
        <v>40.164586999999997</v>
      </c>
      <c r="F196" s="239"/>
      <c r="G196" s="188" t="str">
        <f t="shared" ref="G196:G259" si="16">IF(DAY(B196)=15,IF(MONTH(B196)=1,"E",IF(MONTH(B196)=2,"F",IF(MONTH(B196)=3,"M",IF(MONTH(B196)=4,"A",IF(MONTH(B196)=5,"M",IF(MONTH(B196)=6,"J",IF(MONTH(B196)=7,"J",IF(MONTH(B196)=8,"A",IF(MONTH(B196)=9,"S",IF(MONTH(B196)=10,"O",IF(MONTH(B196)=11,"N",IF(MONTH(B196)=12,"D","")))))))))))),"")</f>
        <v/>
      </c>
      <c r="H196" s="236" t="str">
        <f t="shared" ref="H196:H259" si="17">IF(DAY($B196)=15,TEXT(D196,"#,0"),"")</f>
        <v/>
      </c>
      <c r="I196" s="237"/>
    </row>
    <row r="197" spans="1:9">
      <c r="A197" s="232">
        <f t="shared" si="14"/>
        <v>195</v>
      </c>
      <c r="B197" s="233">
        <f>VLOOKUP(DATE(YEAR(Dat_01!B$2)-2,MONTH(Dat_01!B$2),1)+A197,[5]IndSolar10!$D:$D,1,)</f>
        <v>45334</v>
      </c>
      <c r="C197" s="234">
        <f>VLOOKUP($B197,[5]IndSolar10!$D:$M,4)/1000</f>
        <v>85.811510000000013</v>
      </c>
      <c r="D197" s="235">
        <f>VLOOKUP($B197,[5]IndSolar10!$D:$M,7)/1000</f>
        <v>91.175410740423288</v>
      </c>
      <c r="E197" s="234">
        <f t="shared" si="15"/>
        <v>85.811510000000013</v>
      </c>
      <c r="F197" s="239"/>
      <c r="G197" s="188" t="str">
        <f t="shared" si="16"/>
        <v/>
      </c>
      <c r="H197" s="236" t="str">
        <f t="shared" si="17"/>
        <v/>
      </c>
      <c r="I197" s="237"/>
    </row>
    <row r="198" spans="1:9">
      <c r="A198" s="232">
        <f t="shared" si="14"/>
        <v>196</v>
      </c>
      <c r="B198" s="233">
        <f>VLOOKUP(DATE(YEAR(Dat_01!B$2)-2,MONTH(Dat_01!B$2),1)+A198,[5]IndSolar10!$D:$D,1,)</f>
        <v>45335</v>
      </c>
      <c r="C198" s="234">
        <f>VLOOKUP($B198,[5]IndSolar10!$D:$M,4)/1000</f>
        <v>78.004092</v>
      </c>
      <c r="D198" s="235">
        <f>VLOOKUP($B198,[5]IndSolar10!$D:$M,7)/1000</f>
        <v>91.175410740423288</v>
      </c>
      <c r="E198" s="234">
        <f t="shared" si="15"/>
        <v>78.004092</v>
      </c>
      <c r="F198" s="239"/>
      <c r="G198" s="188" t="str">
        <f t="shared" si="16"/>
        <v/>
      </c>
      <c r="H198" s="236" t="str">
        <f t="shared" si="17"/>
        <v/>
      </c>
      <c r="I198" s="237"/>
    </row>
    <row r="199" spans="1:9">
      <c r="A199" s="232">
        <f t="shared" si="14"/>
        <v>197</v>
      </c>
      <c r="B199" s="233">
        <f>VLOOKUP(DATE(YEAR(Dat_01!B$2)-2,MONTH(Dat_01!B$2),1)+A199,[5]IndSolar10!$D:$D,1,)</f>
        <v>45336</v>
      </c>
      <c r="C199" s="234">
        <f>VLOOKUP($B199,[5]IndSolar10!$D:$M,4)/1000</f>
        <v>75.42201</v>
      </c>
      <c r="D199" s="235">
        <f>VLOOKUP($B199,[5]IndSolar10!$D:$M,7)/1000</f>
        <v>91.175410740423288</v>
      </c>
      <c r="E199" s="234">
        <f t="shared" si="15"/>
        <v>75.42201</v>
      </c>
      <c r="F199" s="239"/>
      <c r="G199" s="188" t="str">
        <f t="shared" si="16"/>
        <v/>
      </c>
      <c r="H199" s="236" t="str">
        <f t="shared" si="17"/>
        <v/>
      </c>
      <c r="I199" s="237"/>
    </row>
    <row r="200" spans="1:9">
      <c r="A200" s="232">
        <f t="shared" si="14"/>
        <v>198</v>
      </c>
      <c r="B200" s="233">
        <f>VLOOKUP(DATE(YEAR(Dat_01!B$2)-2,MONTH(Dat_01!B$2),1)+A200,[5]IndSolar10!$D:$D,1,)</f>
        <v>45337</v>
      </c>
      <c r="C200" s="234">
        <f>VLOOKUP($B200,[5]IndSolar10!$D:$M,4)/1000</f>
        <v>40.57085</v>
      </c>
      <c r="D200" s="235">
        <f>VLOOKUP($B200,[5]IndSolar10!$D:$M,7)/1000</f>
        <v>91.175410740423288</v>
      </c>
      <c r="E200" s="234">
        <f t="shared" si="15"/>
        <v>40.57085</v>
      </c>
      <c r="F200" s="239"/>
      <c r="G200" s="188" t="str">
        <f t="shared" si="16"/>
        <v>F</v>
      </c>
      <c r="H200" s="236" t="str">
        <f t="shared" si="17"/>
        <v>91,2</v>
      </c>
      <c r="I200" s="237"/>
    </row>
    <row r="201" spans="1:9">
      <c r="A201" s="232">
        <f t="shared" si="14"/>
        <v>199</v>
      </c>
      <c r="B201" s="233">
        <f>VLOOKUP(DATE(YEAR(Dat_01!B$2)-2,MONTH(Dat_01!B$2),1)+A201,[5]IndSolar10!$D:$D,1,)</f>
        <v>45338</v>
      </c>
      <c r="C201" s="234">
        <f>VLOOKUP($B201,[5]IndSolar10!$D:$M,4)/1000</f>
        <v>91.467905000000002</v>
      </c>
      <c r="D201" s="235">
        <f>VLOOKUP($B201,[5]IndSolar10!$D:$M,7)/1000</f>
        <v>91.175410740423288</v>
      </c>
      <c r="E201" s="234">
        <f t="shared" si="15"/>
        <v>91.175410740423288</v>
      </c>
      <c r="F201" s="239"/>
      <c r="G201" s="188" t="str">
        <f t="shared" si="16"/>
        <v/>
      </c>
      <c r="H201" s="236" t="str">
        <f t="shared" si="17"/>
        <v/>
      </c>
      <c r="I201" s="237"/>
    </row>
    <row r="202" spans="1:9">
      <c r="A202" s="232">
        <f t="shared" si="14"/>
        <v>200</v>
      </c>
      <c r="B202" s="233">
        <f>VLOOKUP(DATE(YEAR(Dat_01!B$2)-2,MONTH(Dat_01!B$2),1)+A202,[5]IndSolar10!$D:$D,1,)</f>
        <v>45339</v>
      </c>
      <c r="C202" s="234">
        <f>VLOOKUP($B202,[5]IndSolar10!$D:$M,4)/1000</f>
        <v>125.382549</v>
      </c>
      <c r="D202" s="235">
        <f>VLOOKUP($B202,[5]IndSolar10!$D:$M,7)/1000</f>
        <v>91.175410740423288</v>
      </c>
      <c r="E202" s="234">
        <f t="shared" si="15"/>
        <v>91.175410740423288</v>
      </c>
      <c r="F202" s="239"/>
      <c r="G202" s="188" t="str">
        <f t="shared" si="16"/>
        <v/>
      </c>
      <c r="H202" s="236" t="str">
        <f t="shared" si="17"/>
        <v/>
      </c>
      <c r="I202" s="237"/>
    </row>
    <row r="203" spans="1:9">
      <c r="A203" s="232">
        <f t="shared" si="14"/>
        <v>201</v>
      </c>
      <c r="B203" s="233">
        <f>VLOOKUP(DATE(YEAR(Dat_01!B$2)-2,MONTH(Dat_01!B$2),1)+A203,[5]IndSolar10!$D:$D,1,)</f>
        <v>45340</v>
      </c>
      <c r="C203" s="234">
        <f>VLOOKUP($B203,[5]IndSolar10!$D:$M,4)/1000</f>
        <v>116.10747099999999</v>
      </c>
      <c r="D203" s="235">
        <f>VLOOKUP($B203,[5]IndSolar10!$D:$M,7)/1000</f>
        <v>91.175410740423288</v>
      </c>
      <c r="E203" s="234">
        <f t="shared" si="15"/>
        <v>91.175410740423288</v>
      </c>
      <c r="F203" s="239"/>
      <c r="G203" s="188" t="str">
        <f t="shared" si="16"/>
        <v/>
      </c>
      <c r="H203" s="236" t="str">
        <f t="shared" si="17"/>
        <v/>
      </c>
      <c r="I203" s="237"/>
    </row>
    <row r="204" spans="1:9">
      <c r="A204" s="232">
        <f t="shared" si="14"/>
        <v>202</v>
      </c>
      <c r="B204" s="233">
        <f>VLOOKUP(DATE(YEAR(Dat_01!B$2)-2,MONTH(Dat_01!B$2),1)+A204,[5]IndSolar10!$D:$D,1,)</f>
        <v>45341</v>
      </c>
      <c r="C204" s="234">
        <f>VLOOKUP($B204,[5]IndSolar10!$D:$M,4)/1000</f>
        <v>123.768477</v>
      </c>
      <c r="D204" s="235">
        <f>VLOOKUP($B204,[5]IndSolar10!$D:$M,7)/1000</f>
        <v>91.175410740423288</v>
      </c>
      <c r="E204" s="234">
        <f t="shared" si="15"/>
        <v>91.175410740423288</v>
      </c>
      <c r="F204" s="239"/>
      <c r="G204" s="188" t="str">
        <f t="shared" si="16"/>
        <v/>
      </c>
      <c r="H204" s="236" t="str">
        <f t="shared" si="17"/>
        <v/>
      </c>
      <c r="I204" s="237"/>
    </row>
    <row r="205" spans="1:9">
      <c r="A205" s="232">
        <f t="shared" si="14"/>
        <v>203</v>
      </c>
      <c r="B205" s="233">
        <f>VLOOKUP(DATE(YEAR(Dat_01!B$2)-2,MONTH(Dat_01!B$2),1)+A205,[5]IndSolar10!$D:$D,1,)</f>
        <v>45342</v>
      </c>
      <c r="C205" s="234">
        <f>VLOOKUP($B205,[5]IndSolar10!$D:$M,4)/1000</f>
        <v>124.062955</v>
      </c>
      <c r="D205" s="235">
        <f>VLOOKUP($B205,[5]IndSolar10!$D:$M,7)/1000</f>
        <v>91.175410740423288</v>
      </c>
      <c r="E205" s="234">
        <f t="shared" si="15"/>
        <v>91.175410740423288</v>
      </c>
      <c r="F205" s="239"/>
      <c r="G205" s="188" t="str">
        <f t="shared" si="16"/>
        <v/>
      </c>
      <c r="H205" s="236" t="str">
        <f t="shared" si="17"/>
        <v/>
      </c>
      <c r="I205" s="237"/>
    </row>
    <row r="206" spans="1:9">
      <c r="A206" s="232">
        <f t="shared" si="14"/>
        <v>204</v>
      </c>
      <c r="B206" s="233">
        <f>VLOOKUP(DATE(YEAR(Dat_01!B$2)-2,MONTH(Dat_01!B$2),1)+A206,[5]IndSolar10!$D:$D,1,)</f>
        <v>45343</v>
      </c>
      <c r="C206" s="234">
        <f>VLOOKUP($B206,[5]IndSolar10!$D:$M,4)/1000</f>
        <v>104.024736</v>
      </c>
      <c r="D206" s="235">
        <f>VLOOKUP($B206,[5]IndSolar10!$D:$M,7)/1000</f>
        <v>91.175410740423288</v>
      </c>
      <c r="E206" s="234">
        <f t="shared" si="15"/>
        <v>91.175410740423288</v>
      </c>
      <c r="F206" s="239"/>
      <c r="G206" s="188" t="str">
        <f t="shared" si="16"/>
        <v/>
      </c>
      <c r="H206" s="236" t="str">
        <f t="shared" si="17"/>
        <v/>
      </c>
      <c r="I206" s="237"/>
    </row>
    <row r="207" spans="1:9">
      <c r="A207" s="232">
        <f t="shared" si="14"/>
        <v>205</v>
      </c>
      <c r="B207" s="233">
        <f>VLOOKUP(DATE(YEAR(Dat_01!B$2)-2,MONTH(Dat_01!B$2),1)+A207,[5]IndSolar10!$D:$D,1,)</f>
        <v>45344</v>
      </c>
      <c r="C207" s="234">
        <f>VLOOKUP($B207,[5]IndSolar10!$D:$M,4)/1000</f>
        <v>70.729303000000002</v>
      </c>
      <c r="D207" s="235">
        <f>VLOOKUP($B207,[5]IndSolar10!$D:$M,7)/1000</f>
        <v>91.175410740423288</v>
      </c>
      <c r="E207" s="234">
        <f t="shared" si="15"/>
        <v>70.729303000000002</v>
      </c>
      <c r="F207" s="239"/>
      <c r="G207" s="188" t="str">
        <f t="shared" si="16"/>
        <v/>
      </c>
      <c r="H207" s="236" t="str">
        <f t="shared" si="17"/>
        <v/>
      </c>
      <c r="I207" s="237"/>
    </row>
    <row r="208" spans="1:9">
      <c r="A208" s="232">
        <f t="shared" si="14"/>
        <v>206</v>
      </c>
      <c r="B208" s="233">
        <f>VLOOKUP(DATE(YEAR(Dat_01!B$2)-2,MONTH(Dat_01!B$2),1)+A208,[5]IndSolar10!$D:$D,1,)</f>
        <v>45345</v>
      </c>
      <c r="C208" s="234">
        <f>VLOOKUP($B208,[5]IndSolar10!$D:$M,4)/1000</f>
        <v>97.341922999999994</v>
      </c>
      <c r="D208" s="235">
        <f>VLOOKUP($B208,[5]IndSolar10!$D:$M,7)/1000</f>
        <v>91.175410740423288</v>
      </c>
      <c r="E208" s="234">
        <f t="shared" si="15"/>
        <v>91.175410740423288</v>
      </c>
      <c r="F208" s="239"/>
      <c r="G208" s="188" t="str">
        <f t="shared" si="16"/>
        <v/>
      </c>
      <c r="H208" s="236" t="str">
        <f t="shared" si="17"/>
        <v/>
      </c>
      <c r="I208" s="237"/>
    </row>
    <row r="209" spans="1:9">
      <c r="A209" s="232">
        <f t="shared" si="14"/>
        <v>207</v>
      </c>
      <c r="B209" s="233">
        <f>VLOOKUP(DATE(YEAR(Dat_01!B$2)-2,MONTH(Dat_01!B$2),1)+A209,[5]IndSolar10!$D:$D,1,)</f>
        <v>45346</v>
      </c>
      <c r="C209" s="234">
        <f>VLOOKUP($B209,[5]IndSolar10!$D:$M,4)/1000</f>
        <v>96.952414000000005</v>
      </c>
      <c r="D209" s="235">
        <f>VLOOKUP($B209,[5]IndSolar10!$D:$M,7)/1000</f>
        <v>91.175410740423288</v>
      </c>
      <c r="E209" s="234">
        <f t="shared" si="15"/>
        <v>91.175410740423288</v>
      </c>
      <c r="F209" s="239"/>
      <c r="G209" s="188" t="str">
        <f t="shared" si="16"/>
        <v/>
      </c>
      <c r="H209" s="236" t="str">
        <f t="shared" si="17"/>
        <v/>
      </c>
      <c r="I209" s="237"/>
    </row>
    <row r="210" spans="1:9">
      <c r="A210" s="232">
        <f t="shared" si="14"/>
        <v>208</v>
      </c>
      <c r="B210" s="233">
        <f>VLOOKUP(DATE(YEAR(Dat_01!B$2)-2,MONTH(Dat_01!B$2),1)+A210,[5]IndSolar10!$D:$D,1,)</f>
        <v>45347</v>
      </c>
      <c r="C210" s="234">
        <f>VLOOKUP($B210,[5]IndSolar10!$D:$M,4)/1000</f>
        <v>51.158391999999999</v>
      </c>
      <c r="D210" s="235">
        <f>VLOOKUP($B210,[5]IndSolar10!$D:$M,7)/1000</f>
        <v>91.175410740423288</v>
      </c>
      <c r="E210" s="234">
        <f t="shared" si="15"/>
        <v>51.158391999999999</v>
      </c>
      <c r="F210" s="239"/>
      <c r="G210" s="188" t="str">
        <f t="shared" si="16"/>
        <v/>
      </c>
      <c r="H210" s="236" t="str">
        <f t="shared" si="17"/>
        <v/>
      </c>
      <c r="I210" s="237"/>
    </row>
    <row r="211" spans="1:9">
      <c r="A211" s="232">
        <f t="shared" si="14"/>
        <v>209</v>
      </c>
      <c r="B211" s="233">
        <f>VLOOKUP(DATE(YEAR(Dat_01!B$2)-2,MONTH(Dat_01!B$2),1)+A211,[5]IndSolar10!$D:$D,1,)</f>
        <v>45348</v>
      </c>
      <c r="C211" s="234">
        <f>VLOOKUP($B211,[5]IndSolar10!$D:$M,4)/1000</f>
        <v>84.87567</v>
      </c>
      <c r="D211" s="235">
        <f>VLOOKUP($B211,[5]IndSolar10!$D:$M,7)/1000</f>
        <v>91.175410740423288</v>
      </c>
      <c r="E211" s="234">
        <f t="shared" si="15"/>
        <v>84.87567</v>
      </c>
      <c r="F211" s="239"/>
      <c r="G211" s="188" t="str">
        <f t="shared" si="16"/>
        <v/>
      </c>
      <c r="H211" s="236" t="str">
        <f t="shared" si="17"/>
        <v/>
      </c>
      <c r="I211" s="237"/>
    </row>
    <row r="212" spans="1:9">
      <c r="A212" s="232">
        <f t="shared" si="14"/>
        <v>210</v>
      </c>
      <c r="B212" s="233">
        <f>VLOOKUP(DATE(YEAR(Dat_01!B$2)-2,MONTH(Dat_01!B$2),1)+A212,[5]IndSolar10!$D:$D,1,)</f>
        <v>45349</v>
      </c>
      <c r="C212" s="234">
        <f>VLOOKUP($B212,[5]IndSolar10!$D:$M,4)/1000</f>
        <v>101.70175399999999</v>
      </c>
      <c r="D212" s="235">
        <f>VLOOKUP($B212,[5]IndSolar10!$D:$M,7)/1000</f>
        <v>91.175410740423288</v>
      </c>
      <c r="E212" s="234">
        <f t="shared" si="15"/>
        <v>91.175410740423288</v>
      </c>
      <c r="F212" s="239"/>
      <c r="G212" s="188" t="str">
        <f t="shared" si="16"/>
        <v/>
      </c>
      <c r="H212" s="236" t="str">
        <f t="shared" si="17"/>
        <v/>
      </c>
      <c r="I212" s="237"/>
    </row>
    <row r="213" spans="1:9">
      <c r="A213" s="232">
        <f t="shared" si="14"/>
        <v>211</v>
      </c>
      <c r="B213" s="233">
        <f>VLOOKUP(DATE(YEAR(Dat_01!B$2)-2,MONTH(Dat_01!B$2),1)+A213,[5]IndSolar10!$D:$D,1,)</f>
        <v>45350</v>
      </c>
      <c r="C213" s="234">
        <f>VLOOKUP($B213,[5]IndSolar10!$D:$M,4)/1000</f>
        <v>126.59962</v>
      </c>
      <c r="D213" s="235">
        <f>VLOOKUP($B213,[5]IndSolar10!$D:$M,7)/1000</f>
        <v>91.175410740423288</v>
      </c>
      <c r="E213" s="234">
        <f t="shared" si="15"/>
        <v>91.175410740423288</v>
      </c>
      <c r="F213" s="239"/>
      <c r="G213" s="188" t="str">
        <f t="shared" si="16"/>
        <v/>
      </c>
      <c r="H213" s="236" t="str">
        <f t="shared" si="17"/>
        <v/>
      </c>
      <c r="I213" s="237"/>
    </row>
    <row r="214" spans="1:9">
      <c r="A214" s="232">
        <f t="shared" si="14"/>
        <v>212</v>
      </c>
      <c r="B214" s="233">
        <f>VLOOKUP(DATE(YEAR(Dat_01!B$2)-2,MONTH(Dat_01!B$2),1)+A214,[5]IndSolar10!$D:$D,1,)</f>
        <v>45351</v>
      </c>
      <c r="C214" s="234">
        <f>VLOOKUP($B214,[5]IndSolar10!$D:$M,4)/1000</f>
        <v>119.143816</v>
      </c>
      <c r="D214" s="235">
        <f>VLOOKUP($B214,[5]IndSolar10!$D:$M,7)/1000</f>
        <v>91.175410740423288</v>
      </c>
      <c r="E214" s="234">
        <f t="shared" si="15"/>
        <v>91.175410740423288</v>
      </c>
      <c r="F214" s="239"/>
      <c r="G214" s="188" t="str">
        <f t="shared" si="16"/>
        <v/>
      </c>
      <c r="H214" s="236" t="str">
        <f t="shared" si="17"/>
        <v/>
      </c>
      <c r="I214" s="237"/>
    </row>
    <row r="215" spans="1:9">
      <c r="A215" s="232">
        <f t="shared" si="14"/>
        <v>213</v>
      </c>
      <c r="B215" s="233">
        <f>VLOOKUP(DATE(YEAR(Dat_01!B$2)-2,MONTH(Dat_01!B$2),1)+A215,[5]IndSolar10!$D:$D,1,)</f>
        <v>45352</v>
      </c>
      <c r="C215" s="234">
        <f>VLOOKUP($B215,[5]IndSolar10!$D:$M,4)/1000</f>
        <v>122.11869899999999</v>
      </c>
      <c r="D215" s="235">
        <f>VLOOKUP($B215,[5]IndSolar10!$D:$M,7)/1000</f>
        <v>114.96607412286519</v>
      </c>
      <c r="E215" s="234">
        <f t="shared" si="15"/>
        <v>114.96607412286519</v>
      </c>
      <c r="F215" s="239"/>
      <c r="G215" s="188" t="str">
        <f t="shared" si="16"/>
        <v/>
      </c>
      <c r="H215" s="236" t="str">
        <f t="shared" si="17"/>
        <v/>
      </c>
      <c r="I215" s="237"/>
    </row>
    <row r="216" spans="1:9">
      <c r="A216" s="232">
        <f t="shared" si="14"/>
        <v>214</v>
      </c>
      <c r="B216" s="233">
        <f>VLOOKUP(DATE(YEAR(Dat_01!B$2)-2,MONTH(Dat_01!B$2),1)+A216,[5]IndSolar10!$D:$D,1,)</f>
        <v>45353</v>
      </c>
      <c r="C216" s="234">
        <f>VLOOKUP($B216,[5]IndSolar10!$D:$M,4)/1000</f>
        <v>55.567951000000001</v>
      </c>
      <c r="D216" s="235">
        <f>VLOOKUP($B216,[5]IndSolar10!$D:$M,7)/1000</f>
        <v>114.96607412286519</v>
      </c>
      <c r="E216" s="234">
        <f t="shared" si="15"/>
        <v>55.567951000000001</v>
      </c>
      <c r="F216" s="237"/>
      <c r="G216" s="188" t="str">
        <f t="shared" si="16"/>
        <v/>
      </c>
      <c r="H216" s="236" t="str">
        <f t="shared" si="17"/>
        <v/>
      </c>
      <c r="I216" s="237"/>
    </row>
    <row r="217" spans="1:9">
      <c r="A217" s="232">
        <f t="shared" si="14"/>
        <v>215</v>
      </c>
      <c r="B217" s="233">
        <f>VLOOKUP(DATE(YEAR(Dat_01!B$2)-2,MONTH(Dat_01!B$2),1)+A217,[5]IndSolar10!$D:$D,1,)</f>
        <v>45354</v>
      </c>
      <c r="C217" s="234">
        <f>VLOOKUP($B217,[5]IndSolar10!$D:$M,4)/1000</f>
        <v>96.701739000000003</v>
      </c>
      <c r="D217" s="235">
        <f>VLOOKUP($B217,[5]IndSolar10!$D:$M,7)/1000</f>
        <v>114.96607412286519</v>
      </c>
      <c r="E217" s="234">
        <f t="shared" si="15"/>
        <v>96.701739000000003</v>
      </c>
      <c r="F217" s="239"/>
      <c r="G217" s="188" t="str">
        <f t="shared" si="16"/>
        <v/>
      </c>
      <c r="H217" s="236" t="str">
        <f t="shared" si="17"/>
        <v/>
      </c>
      <c r="I217" s="237"/>
    </row>
    <row r="218" spans="1:9">
      <c r="A218" s="232">
        <f t="shared" si="14"/>
        <v>216</v>
      </c>
      <c r="B218" s="233">
        <f>VLOOKUP(DATE(YEAR(Dat_01!B$2)-2,MONTH(Dat_01!B$2),1)+A218,[5]IndSolar10!$D:$D,1,)</f>
        <v>45355</v>
      </c>
      <c r="C218" s="234">
        <f>VLOOKUP($B218,[5]IndSolar10!$D:$M,4)/1000</f>
        <v>72.520445000000009</v>
      </c>
      <c r="D218" s="235">
        <f>VLOOKUP($B218,[5]IndSolar10!$D:$M,7)/1000</f>
        <v>114.96607412286519</v>
      </c>
      <c r="E218" s="234">
        <f t="shared" si="15"/>
        <v>72.520445000000009</v>
      </c>
      <c r="F218" s="239"/>
      <c r="G218" s="188" t="str">
        <f t="shared" si="16"/>
        <v/>
      </c>
      <c r="H218" s="236" t="str">
        <f t="shared" si="17"/>
        <v/>
      </c>
      <c r="I218" s="237"/>
    </row>
    <row r="219" spans="1:9">
      <c r="A219" s="232">
        <f t="shared" si="14"/>
        <v>217</v>
      </c>
      <c r="B219" s="233">
        <f>VLOOKUP(DATE(YEAR(Dat_01!B$2)-2,MONTH(Dat_01!B$2),1)+A219,[5]IndSolar10!$D:$D,1,)</f>
        <v>45356</v>
      </c>
      <c r="C219" s="234">
        <f>VLOOKUP($B219,[5]IndSolar10!$D:$M,4)/1000</f>
        <v>141.51600299999998</v>
      </c>
      <c r="D219" s="235">
        <f>VLOOKUP($B219,[5]IndSolar10!$D:$M,7)/1000</f>
        <v>114.96607412286519</v>
      </c>
      <c r="E219" s="234">
        <f t="shared" si="15"/>
        <v>114.96607412286519</v>
      </c>
      <c r="F219" s="239"/>
      <c r="G219" s="188" t="str">
        <f t="shared" si="16"/>
        <v/>
      </c>
      <c r="H219" s="236" t="str">
        <f t="shared" si="17"/>
        <v/>
      </c>
      <c r="I219" s="237"/>
    </row>
    <row r="220" spans="1:9">
      <c r="A220" s="232">
        <f t="shared" si="14"/>
        <v>218</v>
      </c>
      <c r="B220" s="233">
        <f>VLOOKUP(DATE(YEAR(Dat_01!B$2)-2,MONTH(Dat_01!B$2),1)+A220,[5]IndSolar10!$D:$D,1,)</f>
        <v>45357</v>
      </c>
      <c r="C220" s="234">
        <f>VLOOKUP($B220,[5]IndSolar10!$D:$M,4)/1000</f>
        <v>139.885141</v>
      </c>
      <c r="D220" s="235">
        <f>VLOOKUP($B220,[5]IndSolar10!$D:$M,7)/1000</f>
        <v>114.96607412286519</v>
      </c>
      <c r="E220" s="234">
        <f t="shared" si="15"/>
        <v>114.96607412286519</v>
      </c>
      <c r="F220" s="239"/>
      <c r="G220" s="188" t="str">
        <f t="shared" si="16"/>
        <v/>
      </c>
      <c r="H220" s="236" t="str">
        <f t="shared" si="17"/>
        <v/>
      </c>
      <c r="I220" s="237"/>
    </row>
    <row r="221" spans="1:9">
      <c r="A221" s="232">
        <f t="shared" si="14"/>
        <v>219</v>
      </c>
      <c r="B221" s="233">
        <f>VLOOKUP(DATE(YEAR(Dat_01!B$2)-2,MONTH(Dat_01!B$2),1)+A221,[5]IndSolar10!$D:$D,1,)</f>
        <v>45358</v>
      </c>
      <c r="C221" s="234">
        <f>VLOOKUP($B221,[5]IndSolar10!$D:$M,4)/1000</f>
        <v>72.104758000000004</v>
      </c>
      <c r="D221" s="235">
        <f>VLOOKUP($B221,[5]IndSolar10!$D:$M,7)/1000</f>
        <v>114.96607412286519</v>
      </c>
      <c r="E221" s="234">
        <f t="shared" si="15"/>
        <v>72.104758000000004</v>
      </c>
      <c r="F221" s="239"/>
      <c r="G221" s="188" t="str">
        <f t="shared" si="16"/>
        <v/>
      </c>
      <c r="H221" s="236" t="str">
        <f t="shared" si="17"/>
        <v/>
      </c>
      <c r="I221" s="237"/>
    </row>
    <row r="222" spans="1:9">
      <c r="A222" s="232">
        <f t="shared" si="14"/>
        <v>220</v>
      </c>
      <c r="B222" s="233">
        <f>VLOOKUP(DATE(YEAR(Dat_01!B$2)-2,MONTH(Dat_01!B$2),1)+A222,[5]IndSolar10!$D:$D,1,)</f>
        <v>45359</v>
      </c>
      <c r="C222" s="234">
        <f>VLOOKUP($B222,[5]IndSolar10!$D:$M,4)/1000</f>
        <v>82.392664000000011</v>
      </c>
      <c r="D222" s="235">
        <f>VLOOKUP($B222,[5]IndSolar10!$D:$M,7)/1000</f>
        <v>114.96607412286519</v>
      </c>
      <c r="E222" s="234">
        <f t="shared" si="15"/>
        <v>82.392664000000011</v>
      </c>
      <c r="F222" s="239"/>
      <c r="G222" s="188" t="str">
        <f t="shared" si="16"/>
        <v/>
      </c>
      <c r="H222" s="236" t="str">
        <f t="shared" si="17"/>
        <v/>
      </c>
      <c r="I222" s="237"/>
    </row>
    <row r="223" spans="1:9">
      <c r="A223" s="232">
        <f t="shared" si="14"/>
        <v>221</v>
      </c>
      <c r="B223" s="233">
        <f>VLOOKUP(DATE(YEAR(Dat_01!B$2)-2,MONTH(Dat_01!B$2),1)+A223,[5]IndSolar10!$D:$D,1,)</f>
        <v>45360</v>
      </c>
      <c r="C223" s="234">
        <f>VLOOKUP($B223,[5]IndSolar10!$D:$M,4)/1000</f>
        <v>47.828806999999998</v>
      </c>
      <c r="D223" s="235">
        <f>VLOOKUP($B223,[5]IndSolar10!$D:$M,7)/1000</f>
        <v>114.96607412286519</v>
      </c>
      <c r="E223" s="234">
        <f t="shared" si="15"/>
        <v>47.828806999999998</v>
      </c>
      <c r="F223" s="239"/>
      <c r="G223" s="188" t="str">
        <f t="shared" si="16"/>
        <v/>
      </c>
      <c r="H223" s="236" t="str">
        <f t="shared" si="17"/>
        <v/>
      </c>
      <c r="I223" s="237"/>
    </row>
    <row r="224" spans="1:9">
      <c r="A224" s="232">
        <f t="shared" si="14"/>
        <v>222</v>
      </c>
      <c r="B224" s="233">
        <f>VLOOKUP(DATE(YEAR(Dat_01!B$2)-2,MONTH(Dat_01!B$2),1)+A224,[5]IndSolar10!$D:$D,1,)</f>
        <v>45361</v>
      </c>
      <c r="C224" s="234">
        <f>VLOOKUP($B224,[5]IndSolar10!$D:$M,4)/1000</f>
        <v>72.627145999999996</v>
      </c>
      <c r="D224" s="235">
        <f>VLOOKUP($B224,[5]IndSolar10!$D:$M,7)/1000</f>
        <v>114.96607412286519</v>
      </c>
      <c r="E224" s="234">
        <f t="shared" si="15"/>
        <v>72.627145999999996</v>
      </c>
      <c r="F224" s="239"/>
      <c r="G224" s="188" t="str">
        <f t="shared" si="16"/>
        <v/>
      </c>
      <c r="H224" s="236" t="str">
        <f t="shared" si="17"/>
        <v/>
      </c>
      <c r="I224" s="237"/>
    </row>
    <row r="225" spans="1:9">
      <c r="A225" s="232">
        <f t="shared" si="14"/>
        <v>223</v>
      </c>
      <c r="B225" s="233">
        <f>VLOOKUP(DATE(YEAR(Dat_01!B$2)-2,MONTH(Dat_01!B$2),1)+A225,[5]IndSolar10!$D:$D,1,)</f>
        <v>45362</v>
      </c>
      <c r="C225" s="234">
        <f>VLOOKUP($B225,[5]IndSolar10!$D:$M,4)/1000</f>
        <v>120.249878</v>
      </c>
      <c r="D225" s="235">
        <f>VLOOKUP($B225,[5]IndSolar10!$D:$M,7)/1000</f>
        <v>114.96607412286519</v>
      </c>
      <c r="E225" s="234">
        <f t="shared" si="15"/>
        <v>114.96607412286519</v>
      </c>
      <c r="F225" s="239"/>
      <c r="G225" s="188" t="str">
        <f t="shared" si="16"/>
        <v/>
      </c>
      <c r="H225" s="236" t="str">
        <f t="shared" si="17"/>
        <v/>
      </c>
      <c r="I225" s="237"/>
    </row>
    <row r="226" spans="1:9">
      <c r="A226" s="232">
        <f t="shared" si="14"/>
        <v>224</v>
      </c>
      <c r="B226" s="233">
        <f>VLOOKUP(DATE(YEAR(Dat_01!B$2)-2,MONTH(Dat_01!B$2),1)+A226,[5]IndSolar10!$D:$D,1,)</f>
        <v>45363</v>
      </c>
      <c r="C226" s="234">
        <f>VLOOKUP($B226,[5]IndSolar10!$D:$M,4)/1000</f>
        <v>148.35287700000001</v>
      </c>
      <c r="D226" s="235">
        <f>VLOOKUP($B226,[5]IndSolar10!$D:$M,7)/1000</f>
        <v>114.96607412286519</v>
      </c>
      <c r="E226" s="234">
        <f t="shared" si="15"/>
        <v>114.96607412286519</v>
      </c>
      <c r="F226" s="239"/>
      <c r="G226" s="188" t="str">
        <f t="shared" si="16"/>
        <v/>
      </c>
      <c r="H226" s="236" t="str">
        <f t="shared" si="17"/>
        <v/>
      </c>
      <c r="I226" s="237"/>
    </row>
    <row r="227" spans="1:9">
      <c r="A227" s="232">
        <f t="shared" si="14"/>
        <v>225</v>
      </c>
      <c r="B227" s="233">
        <f>VLOOKUP(DATE(YEAR(Dat_01!B$2)-2,MONTH(Dat_01!B$2),1)+A227,[5]IndSolar10!$D:$D,1,)</f>
        <v>45364</v>
      </c>
      <c r="C227" s="234">
        <f>VLOOKUP($B227,[5]IndSolar10!$D:$M,4)/1000</f>
        <v>142.369595</v>
      </c>
      <c r="D227" s="235">
        <f>VLOOKUP($B227,[5]IndSolar10!$D:$M,7)/1000</f>
        <v>114.96607412286519</v>
      </c>
      <c r="E227" s="234">
        <f t="shared" si="15"/>
        <v>114.96607412286519</v>
      </c>
      <c r="F227" s="239"/>
      <c r="G227" s="188" t="str">
        <f t="shared" si="16"/>
        <v/>
      </c>
      <c r="H227" s="236" t="str">
        <f t="shared" si="17"/>
        <v/>
      </c>
      <c r="I227" s="237"/>
    </row>
    <row r="228" spans="1:9">
      <c r="A228" s="232">
        <f t="shared" si="14"/>
        <v>226</v>
      </c>
      <c r="B228" s="233">
        <f>VLOOKUP(DATE(YEAR(Dat_01!B$2)-2,MONTH(Dat_01!B$2),1)+A228,[5]IndSolar10!$D:$D,1,)</f>
        <v>45365</v>
      </c>
      <c r="C228" s="234">
        <f>VLOOKUP($B228,[5]IndSolar10!$D:$M,4)/1000</f>
        <v>116.08085000000001</v>
      </c>
      <c r="D228" s="235">
        <f>VLOOKUP($B228,[5]IndSolar10!$D:$M,7)/1000</f>
        <v>114.96607412286519</v>
      </c>
      <c r="E228" s="234">
        <f t="shared" si="15"/>
        <v>114.96607412286519</v>
      </c>
      <c r="F228" s="239"/>
      <c r="G228" s="188" t="str">
        <f t="shared" si="16"/>
        <v/>
      </c>
      <c r="H228" s="236" t="str">
        <f t="shared" si="17"/>
        <v/>
      </c>
      <c r="I228" s="237"/>
    </row>
    <row r="229" spans="1:9">
      <c r="A229" s="232">
        <f t="shared" si="14"/>
        <v>227</v>
      </c>
      <c r="B229" s="233">
        <f>VLOOKUP(DATE(YEAR(Dat_01!B$2)-2,MONTH(Dat_01!B$2),1)+A229,[5]IndSolar10!$D:$D,1,)</f>
        <v>45366</v>
      </c>
      <c r="C229" s="234">
        <f>VLOOKUP($B229,[5]IndSolar10!$D:$M,4)/1000</f>
        <v>121.48374000000001</v>
      </c>
      <c r="D229" s="235">
        <f>VLOOKUP($B229,[5]IndSolar10!$D:$M,7)/1000</f>
        <v>114.96607412286519</v>
      </c>
      <c r="E229" s="234">
        <f t="shared" si="15"/>
        <v>114.96607412286519</v>
      </c>
      <c r="F229" s="239"/>
      <c r="G229" s="188" t="str">
        <f t="shared" si="16"/>
        <v>M</v>
      </c>
      <c r="H229" s="236" t="str">
        <f t="shared" si="17"/>
        <v>115,0</v>
      </c>
      <c r="I229" s="237"/>
    </row>
    <row r="230" spans="1:9">
      <c r="A230" s="232">
        <f t="shared" si="14"/>
        <v>228</v>
      </c>
      <c r="B230" s="233">
        <f>VLOOKUP(DATE(YEAR(Dat_01!B$2)-2,MONTH(Dat_01!B$2),1)+A230,[5]IndSolar10!$D:$D,1,)</f>
        <v>45367</v>
      </c>
      <c r="C230" s="234">
        <f>VLOOKUP($B230,[5]IndSolar10!$D:$M,4)/1000</f>
        <v>130.81258299999999</v>
      </c>
      <c r="D230" s="235">
        <f>VLOOKUP($B230,[5]IndSolar10!$D:$M,7)/1000</f>
        <v>114.96607412286519</v>
      </c>
      <c r="E230" s="234">
        <f t="shared" si="15"/>
        <v>114.96607412286519</v>
      </c>
      <c r="F230" s="239"/>
      <c r="G230" s="188" t="str">
        <f t="shared" si="16"/>
        <v/>
      </c>
      <c r="H230" s="236" t="str">
        <f t="shared" si="17"/>
        <v/>
      </c>
      <c r="I230" s="237"/>
    </row>
    <row r="231" spans="1:9">
      <c r="A231" s="232">
        <f t="shared" si="14"/>
        <v>229</v>
      </c>
      <c r="B231" s="233">
        <f>VLOOKUP(DATE(YEAR(Dat_01!B$2)-2,MONTH(Dat_01!B$2),1)+A231,[5]IndSolar10!$D:$D,1,)</f>
        <v>45368</v>
      </c>
      <c r="C231" s="234">
        <f>VLOOKUP($B231,[5]IndSolar10!$D:$M,4)/1000</f>
        <v>124.90538599999999</v>
      </c>
      <c r="D231" s="235">
        <f>VLOOKUP($B231,[5]IndSolar10!$D:$M,7)/1000</f>
        <v>114.96607412286519</v>
      </c>
      <c r="E231" s="234">
        <f t="shared" si="15"/>
        <v>114.96607412286519</v>
      </c>
      <c r="F231" s="239"/>
      <c r="G231" s="188" t="str">
        <f t="shared" si="16"/>
        <v/>
      </c>
      <c r="H231" s="236" t="str">
        <f t="shared" si="17"/>
        <v/>
      </c>
      <c r="I231" s="237"/>
    </row>
    <row r="232" spans="1:9">
      <c r="A232" s="232">
        <f t="shared" si="14"/>
        <v>230</v>
      </c>
      <c r="B232" s="233">
        <f>VLOOKUP(DATE(YEAR(Dat_01!B$2)-2,MONTH(Dat_01!B$2),1)+A232,[5]IndSolar10!$D:$D,1,)</f>
        <v>45369</v>
      </c>
      <c r="C232" s="234">
        <f>VLOOKUP($B232,[5]IndSolar10!$D:$M,4)/1000</f>
        <v>105.00185400000001</v>
      </c>
      <c r="D232" s="235">
        <f>VLOOKUP($B232,[5]IndSolar10!$D:$M,7)/1000</f>
        <v>114.96607412286519</v>
      </c>
      <c r="E232" s="234">
        <f t="shared" si="15"/>
        <v>105.00185400000001</v>
      </c>
      <c r="F232" s="239"/>
      <c r="G232" s="188" t="str">
        <f t="shared" si="16"/>
        <v/>
      </c>
      <c r="H232" s="236" t="str">
        <f t="shared" si="17"/>
        <v/>
      </c>
      <c r="I232" s="237"/>
    </row>
    <row r="233" spans="1:9">
      <c r="A233" s="232">
        <f t="shared" si="14"/>
        <v>231</v>
      </c>
      <c r="B233" s="233">
        <f>VLOOKUP(DATE(YEAR(Dat_01!B$2)-2,MONTH(Dat_01!B$2),1)+A233,[5]IndSolar10!$D:$D,1,)</f>
        <v>45370</v>
      </c>
      <c r="C233" s="234">
        <f>VLOOKUP($B233,[5]IndSolar10!$D:$M,4)/1000</f>
        <v>123.37160399999999</v>
      </c>
      <c r="D233" s="235">
        <f>VLOOKUP($B233,[5]IndSolar10!$D:$M,7)/1000</f>
        <v>114.96607412286519</v>
      </c>
      <c r="E233" s="234">
        <f t="shared" si="15"/>
        <v>114.96607412286519</v>
      </c>
      <c r="F233" s="239"/>
      <c r="G233" s="188" t="str">
        <f t="shared" si="16"/>
        <v/>
      </c>
      <c r="H233" s="236" t="str">
        <f t="shared" si="17"/>
        <v/>
      </c>
      <c r="I233" s="237"/>
    </row>
    <row r="234" spans="1:9">
      <c r="A234" s="232">
        <f t="shared" si="14"/>
        <v>232</v>
      </c>
      <c r="B234" s="233">
        <f>VLOOKUP(DATE(YEAR(Dat_01!B$2)-2,MONTH(Dat_01!B$2),1)+A234,[5]IndSolar10!$D:$D,1,)</f>
        <v>45371</v>
      </c>
      <c r="C234" s="234">
        <f>VLOOKUP($B234,[5]IndSolar10!$D:$M,4)/1000</f>
        <v>105.09590799999999</v>
      </c>
      <c r="D234" s="235">
        <f>VLOOKUP($B234,[5]IndSolar10!$D:$M,7)/1000</f>
        <v>114.96607412286519</v>
      </c>
      <c r="E234" s="234">
        <f t="shared" si="15"/>
        <v>105.09590799999999</v>
      </c>
      <c r="F234" s="239"/>
      <c r="G234" s="188" t="str">
        <f t="shared" si="16"/>
        <v/>
      </c>
      <c r="H234" s="236" t="str">
        <f t="shared" si="17"/>
        <v/>
      </c>
      <c r="I234" s="237"/>
    </row>
    <row r="235" spans="1:9">
      <c r="A235" s="232">
        <f t="shared" si="14"/>
        <v>233</v>
      </c>
      <c r="B235" s="233">
        <f>VLOOKUP(DATE(YEAR(Dat_01!B$2)-2,MONTH(Dat_01!B$2),1)+A235,[5]IndSolar10!$D:$D,1,)</f>
        <v>45372</v>
      </c>
      <c r="C235" s="234">
        <f>VLOOKUP($B235,[5]IndSolar10!$D:$M,4)/1000</f>
        <v>98.39542999999999</v>
      </c>
      <c r="D235" s="235">
        <f>VLOOKUP($B235,[5]IndSolar10!$D:$M,7)/1000</f>
        <v>114.96607412286519</v>
      </c>
      <c r="E235" s="234">
        <f t="shared" si="15"/>
        <v>98.39542999999999</v>
      </c>
      <c r="F235" s="239"/>
      <c r="G235" s="188" t="str">
        <f t="shared" si="16"/>
        <v/>
      </c>
      <c r="H235" s="236" t="str">
        <f t="shared" si="17"/>
        <v/>
      </c>
      <c r="I235" s="237"/>
    </row>
    <row r="236" spans="1:9">
      <c r="A236" s="232">
        <f t="shared" si="14"/>
        <v>234</v>
      </c>
      <c r="B236" s="233">
        <f>VLOOKUP(DATE(YEAR(Dat_01!B$2)-2,MONTH(Dat_01!B$2),1)+A236,[5]IndSolar10!$D:$D,1,)</f>
        <v>45373</v>
      </c>
      <c r="C236" s="234">
        <f>VLOOKUP($B236,[5]IndSolar10!$D:$M,4)/1000</f>
        <v>110.21183000000001</v>
      </c>
      <c r="D236" s="235">
        <f>VLOOKUP($B236,[5]IndSolar10!$D:$M,7)/1000</f>
        <v>114.96607412286519</v>
      </c>
      <c r="E236" s="234">
        <f t="shared" si="15"/>
        <v>110.21183000000001</v>
      </c>
      <c r="F236" s="239"/>
      <c r="G236" s="188" t="str">
        <f t="shared" si="16"/>
        <v/>
      </c>
      <c r="H236" s="236" t="str">
        <f t="shared" si="17"/>
        <v/>
      </c>
      <c r="I236" s="237"/>
    </row>
    <row r="237" spans="1:9">
      <c r="A237" s="232">
        <f t="shared" si="14"/>
        <v>235</v>
      </c>
      <c r="B237" s="233">
        <f>VLOOKUP(DATE(YEAR(Dat_01!B$2)-2,MONTH(Dat_01!B$2),1)+A237,[5]IndSolar10!$D:$D,1,)</f>
        <v>45374</v>
      </c>
      <c r="C237" s="234">
        <f>VLOOKUP($B237,[5]IndSolar10!$D:$M,4)/1000</f>
        <v>86.283113999999998</v>
      </c>
      <c r="D237" s="235">
        <f>VLOOKUP($B237,[5]IndSolar10!$D:$M,7)/1000</f>
        <v>114.96607412286519</v>
      </c>
      <c r="E237" s="234">
        <f t="shared" si="15"/>
        <v>86.283113999999998</v>
      </c>
      <c r="F237" s="239"/>
      <c r="G237" s="188" t="str">
        <f t="shared" si="16"/>
        <v/>
      </c>
      <c r="H237" s="236" t="str">
        <f t="shared" si="17"/>
        <v/>
      </c>
      <c r="I237" s="237"/>
    </row>
    <row r="238" spans="1:9">
      <c r="A238" s="232">
        <f t="shared" si="14"/>
        <v>236</v>
      </c>
      <c r="B238" s="233">
        <f>VLOOKUP(DATE(YEAR(Dat_01!B$2)-2,MONTH(Dat_01!B$2),1)+A238,[5]IndSolar10!$D:$D,1,)</f>
        <v>45375</v>
      </c>
      <c r="C238" s="234">
        <f>VLOOKUP($B238,[5]IndSolar10!$D:$M,4)/1000</f>
        <v>70.281137000000001</v>
      </c>
      <c r="D238" s="235">
        <f>VLOOKUP($B238,[5]IndSolar10!$D:$M,7)/1000</f>
        <v>114.96607412286519</v>
      </c>
      <c r="E238" s="234">
        <f t="shared" si="15"/>
        <v>70.281137000000001</v>
      </c>
      <c r="F238" s="239"/>
      <c r="G238" s="188" t="str">
        <f t="shared" si="16"/>
        <v/>
      </c>
      <c r="H238" s="236" t="str">
        <f t="shared" si="17"/>
        <v/>
      </c>
      <c r="I238" s="237"/>
    </row>
    <row r="239" spans="1:9">
      <c r="A239" s="232">
        <f t="shared" si="14"/>
        <v>237</v>
      </c>
      <c r="B239" s="233">
        <f>VLOOKUP(DATE(YEAR(Dat_01!B$2)-2,MONTH(Dat_01!B$2),1)+A239,[5]IndSolar10!$D:$D,1,)</f>
        <v>45376</v>
      </c>
      <c r="C239" s="234">
        <f>VLOOKUP($B239,[5]IndSolar10!$D:$M,4)/1000</f>
        <v>51.423927999999997</v>
      </c>
      <c r="D239" s="235">
        <f>VLOOKUP($B239,[5]IndSolar10!$D:$M,7)/1000</f>
        <v>114.96607412286519</v>
      </c>
      <c r="E239" s="234">
        <f t="shared" si="15"/>
        <v>51.423927999999997</v>
      </c>
      <c r="F239" s="239"/>
      <c r="G239" s="188" t="str">
        <f t="shared" si="16"/>
        <v/>
      </c>
      <c r="H239" s="236" t="str">
        <f t="shared" si="17"/>
        <v/>
      </c>
      <c r="I239" s="237"/>
    </row>
    <row r="240" spans="1:9">
      <c r="A240" s="232">
        <f t="shared" si="14"/>
        <v>238</v>
      </c>
      <c r="B240" s="233">
        <f>VLOOKUP(DATE(YEAR(Dat_01!B$2)-2,MONTH(Dat_01!B$2),1)+A240,[5]IndSolar10!$D:$D,1,)</f>
        <v>45377</v>
      </c>
      <c r="C240" s="234">
        <f>VLOOKUP($B240,[5]IndSolar10!$D:$M,4)/1000</f>
        <v>95.094104000000002</v>
      </c>
      <c r="D240" s="235">
        <f>VLOOKUP($B240,[5]IndSolar10!$D:$M,7)/1000</f>
        <v>114.96607412286519</v>
      </c>
      <c r="E240" s="234">
        <f t="shared" si="15"/>
        <v>95.094104000000002</v>
      </c>
      <c r="F240" s="239"/>
      <c r="G240" s="188" t="str">
        <f t="shared" si="16"/>
        <v/>
      </c>
      <c r="H240" s="236" t="str">
        <f t="shared" si="17"/>
        <v/>
      </c>
      <c r="I240" s="237"/>
    </row>
    <row r="241" spans="1:9">
      <c r="A241" s="232">
        <f t="shared" si="14"/>
        <v>239</v>
      </c>
      <c r="B241" s="233">
        <f>VLOOKUP(DATE(YEAR(Dat_01!B$2)-2,MONTH(Dat_01!B$2),1)+A241,[5]IndSolar10!$D:$D,1,)</f>
        <v>45378</v>
      </c>
      <c r="C241" s="234">
        <f>VLOOKUP($B241,[5]IndSolar10!$D:$M,4)/1000</f>
        <v>71.113115999999991</v>
      </c>
      <c r="D241" s="235">
        <f>VLOOKUP($B241,[5]IndSolar10!$D:$M,7)/1000</f>
        <v>114.96607412286519</v>
      </c>
      <c r="E241" s="234">
        <f t="shared" si="15"/>
        <v>71.113115999999991</v>
      </c>
      <c r="F241" s="239"/>
      <c r="G241" s="188" t="str">
        <f t="shared" si="16"/>
        <v/>
      </c>
      <c r="H241" s="236" t="str">
        <f t="shared" si="17"/>
        <v/>
      </c>
      <c r="I241" s="237"/>
    </row>
    <row r="242" spans="1:9">
      <c r="A242" s="232">
        <f t="shared" si="14"/>
        <v>240</v>
      </c>
      <c r="B242" s="233">
        <f>VLOOKUP(DATE(YEAR(Dat_01!B$2)-2,MONTH(Dat_01!B$2),1)+A242,[5]IndSolar10!$D:$D,1,)</f>
        <v>45379</v>
      </c>
      <c r="C242" s="234">
        <f>VLOOKUP($B242,[5]IndSolar10!$D:$M,4)/1000</f>
        <v>72.591762000000003</v>
      </c>
      <c r="D242" s="235">
        <f>VLOOKUP($B242,[5]IndSolar10!$D:$M,7)/1000</f>
        <v>114.96607412286519</v>
      </c>
      <c r="E242" s="234">
        <f t="shared" si="15"/>
        <v>72.591762000000003</v>
      </c>
      <c r="F242" s="239"/>
      <c r="G242" s="188" t="str">
        <f t="shared" si="16"/>
        <v/>
      </c>
      <c r="H242" s="236" t="str">
        <f t="shared" si="17"/>
        <v/>
      </c>
      <c r="I242" s="237"/>
    </row>
    <row r="243" spans="1:9">
      <c r="A243" s="232">
        <f t="shared" si="14"/>
        <v>241</v>
      </c>
      <c r="B243" s="233">
        <f>VLOOKUP(DATE(YEAR(Dat_01!B$2)-2,MONTH(Dat_01!B$2),1)+A243,[5]IndSolar10!$D:$D,1,)</f>
        <v>45380</v>
      </c>
      <c r="C243" s="234">
        <f>VLOOKUP($B243,[5]IndSolar10!$D:$M,4)/1000</f>
        <v>70.004452000000001</v>
      </c>
      <c r="D243" s="235">
        <f>VLOOKUP($B243,[5]IndSolar10!$D:$M,7)/1000</f>
        <v>114.96607412286519</v>
      </c>
      <c r="E243" s="234">
        <f t="shared" si="15"/>
        <v>70.004452000000001</v>
      </c>
      <c r="F243" s="239"/>
      <c r="G243" s="188" t="str">
        <f t="shared" si="16"/>
        <v/>
      </c>
      <c r="H243" s="236" t="str">
        <f t="shared" si="17"/>
        <v/>
      </c>
      <c r="I243" s="237"/>
    </row>
    <row r="244" spans="1:9">
      <c r="A244" s="232">
        <f t="shared" si="14"/>
        <v>242</v>
      </c>
      <c r="B244" s="233">
        <f>VLOOKUP(DATE(YEAR(Dat_01!B$2)-2,MONTH(Dat_01!B$2),1)+A244,[5]IndSolar10!$D:$D,1,)</f>
        <v>45381</v>
      </c>
      <c r="C244" s="234">
        <f>VLOOKUP($B244,[5]IndSolar10!$D:$M,4)/1000</f>
        <v>73.258577000000002</v>
      </c>
      <c r="D244" s="235">
        <f>VLOOKUP($B244,[5]IndSolar10!$D:$M,7)/1000</f>
        <v>114.96607412286519</v>
      </c>
      <c r="E244" s="234">
        <f t="shared" si="15"/>
        <v>73.258577000000002</v>
      </c>
      <c r="F244" s="239"/>
      <c r="G244" s="188" t="str">
        <f t="shared" si="16"/>
        <v/>
      </c>
      <c r="H244" s="236" t="str">
        <f t="shared" si="17"/>
        <v/>
      </c>
      <c r="I244" s="237"/>
    </row>
    <row r="245" spans="1:9">
      <c r="A245" s="232">
        <f t="shared" si="14"/>
        <v>243</v>
      </c>
      <c r="B245" s="233">
        <f>VLOOKUP(DATE(YEAR(Dat_01!B$2)-2,MONTH(Dat_01!B$2),1)+A245,[5]IndSolar10!$D:$D,1,)</f>
        <v>45382</v>
      </c>
      <c r="C245" s="234">
        <f>VLOOKUP($B245,[5]IndSolar10!$D:$M,4)/1000</f>
        <v>56.576115999999999</v>
      </c>
      <c r="D245" s="235">
        <f>VLOOKUP($B245,[5]IndSolar10!$D:$M,7)/1000</f>
        <v>114.96607412286519</v>
      </c>
      <c r="E245" s="234">
        <f t="shared" si="15"/>
        <v>56.576115999999999</v>
      </c>
      <c r="F245" s="239"/>
      <c r="G245" s="188" t="str">
        <f t="shared" si="16"/>
        <v/>
      </c>
      <c r="H245" s="236" t="str">
        <f t="shared" si="17"/>
        <v/>
      </c>
      <c r="I245" s="237"/>
    </row>
    <row r="246" spans="1:9">
      <c r="A246" s="232">
        <f t="shared" si="14"/>
        <v>244</v>
      </c>
      <c r="B246" s="233">
        <f>VLOOKUP(DATE(YEAR(Dat_01!B$2)-2,MONTH(Dat_01!B$2),1)+A246,[5]IndSolar10!$D:$D,1,)</f>
        <v>45383</v>
      </c>
      <c r="C246" s="234">
        <f>VLOOKUP($B246,[5]IndSolar10!$D:$M,4)/1000</f>
        <v>110.617662</v>
      </c>
      <c r="D246" s="235">
        <f>VLOOKUP($B246,[5]IndSolar10!$D:$M,7)/1000</f>
        <v>130.99771388975955</v>
      </c>
      <c r="E246" s="234">
        <f t="shared" si="15"/>
        <v>110.617662</v>
      </c>
      <c r="F246" s="239"/>
      <c r="G246" s="188" t="str">
        <f t="shared" si="16"/>
        <v/>
      </c>
      <c r="H246" s="236" t="str">
        <f t="shared" si="17"/>
        <v/>
      </c>
      <c r="I246" s="237"/>
    </row>
    <row r="247" spans="1:9">
      <c r="A247" s="232">
        <f t="shared" si="14"/>
        <v>245</v>
      </c>
      <c r="B247" s="233">
        <f>VLOOKUP(DATE(YEAR(Dat_01!B$2)-2,MONTH(Dat_01!B$2),1)+A247,[5]IndSolar10!$D:$D,1,)</f>
        <v>45384</v>
      </c>
      <c r="C247" s="234">
        <f>VLOOKUP($B247,[5]IndSolar10!$D:$M,4)/1000</f>
        <v>100.563721</v>
      </c>
      <c r="D247" s="235">
        <f>VLOOKUP($B247,[5]IndSolar10!$D:$M,7)/1000</f>
        <v>130.99771388975955</v>
      </c>
      <c r="E247" s="234">
        <f t="shared" si="15"/>
        <v>100.563721</v>
      </c>
      <c r="F247" s="237"/>
      <c r="G247" s="188" t="str">
        <f t="shared" si="16"/>
        <v/>
      </c>
      <c r="H247" s="236" t="str">
        <f t="shared" si="17"/>
        <v/>
      </c>
      <c r="I247" s="237"/>
    </row>
    <row r="248" spans="1:9">
      <c r="A248" s="232">
        <f t="shared" si="14"/>
        <v>246</v>
      </c>
      <c r="B248" s="233">
        <f>VLOOKUP(DATE(YEAR(Dat_01!B$2)-2,MONTH(Dat_01!B$2),1)+A248,[5]IndSolar10!$D:$D,1,)</f>
        <v>45385</v>
      </c>
      <c r="C248" s="234">
        <f>VLOOKUP($B248,[5]IndSolar10!$D:$M,4)/1000</f>
        <v>127.454972</v>
      </c>
      <c r="D248" s="235">
        <f>VLOOKUP($B248,[5]IndSolar10!$D:$M,7)/1000</f>
        <v>130.99771388975955</v>
      </c>
      <c r="E248" s="234">
        <f t="shared" si="15"/>
        <v>127.454972</v>
      </c>
      <c r="F248" s="239"/>
      <c r="G248" s="188" t="str">
        <f t="shared" si="16"/>
        <v/>
      </c>
      <c r="H248" s="236" t="str">
        <f t="shared" si="17"/>
        <v/>
      </c>
      <c r="I248" s="237"/>
    </row>
    <row r="249" spans="1:9">
      <c r="A249" s="232">
        <f t="shared" si="14"/>
        <v>247</v>
      </c>
      <c r="B249" s="233">
        <f>VLOOKUP(DATE(YEAR(Dat_01!B$2)-2,MONTH(Dat_01!B$2),1)+A249,[5]IndSolar10!$D:$D,1,)</f>
        <v>45386</v>
      </c>
      <c r="C249" s="234">
        <f>VLOOKUP($B249,[5]IndSolar10!$D:$M,4)/1000</f>
        <v>133.29243599999998</v>
      </c>
      <c r="D249" s="235">
        <f>VLOOKUP($B249,[5]IndSolar10!$D:$M,7)/1000</f>
        <v>130.99771388975955</v>
      </c>
      <c r="E249" s="234">
        <f t="shared" si="15"/>
        <v>130.99771388975955</v>
      </c>
      <c r="F249" s="239"/>
      <c r="G249" s="188" t="str">
        <f t="shared" si="16"/>
        <v/>
      </c>
      <c r="H249" s="236" t="str">
        <f t="shared" si="17"/>
        <v/>
      </c>
      <c r="I249" s="237"/>
    </row>
    <row r="250" spans="1:9">
      <c r="A250" s="232">
        <f t="shared" si="14"/>
        <v>248</v>
      </c>
      <c r="B250" s="233">
        <f>VLOOKUP(DATE(YEAR(Dat_01!B$2)-2,MONTH(Dat_01!B$2),1)+A250,[5]IndSolar10!$D:$D,1,)</f>
        <v>45387</v>
      </c>
      <c r="C250" s="234">
        <f>VLOOKUP($B250,[5]IndSolar10!$D:$M,4)/1000</f>
        <v>129.717265</v>
      </c>
      <c r="D250" s="235">
        <f>VLOOKUP($B250,[5]IndSolar10!$D:$M,7)/1000</f>
        <v>130.99771388975955</v>
      </c>
      <c r="E250" s="234">
        <f t="shared" si="15"/>
        <v>129.717265</v>
      </c>
      <c r="F250" s="239"/>
      <c r="G250" s="188" t="str">
        <f t="shared" si="16"/>
        <v/>
      </c>
      <c r="H250" s="236" t="str">
        <f t="shared" si="17"/>
        <v/>
      </c>
      <c r="I250" s="237"/>
    </row>
    <row r="251" spans="1:9">
      <c r="A251" s="232">
        <f t="shared" si="14"/>
        <v>249</v>
      </c>
      <c r="B251" s="233">
        <f>VLOOKUP(DATE(YEAR(Dat_01!B$2)-2,MONTH(Dat_01!B$2),1)+A251,[5]IndSolar10!$D:$D,1,)</f>
        <v>45388</v>
      </c>
      <c r="C251" s="234">
        <f>VLOOKUP($B251,[5]IndSolar10!$D:$M,4)/1000</f>
        <v>67.144410000000008</v>
      </c>
      <c r="D251" s="235">
        <f>VLOOKUP($B251,[5]IndSolar10!$D:$M,7)/1000</f>
        <v>130.99771388975955</v>
      </c>
      <c r="E251" s="234">
        <f t="shared" si="15"/>
        <v>67.144410000000008</v>
      </c>
      <c r="F251" s="239"/>
      <c r="G251" s="188" t="str">
        <f t="shared" si="16"/>
        <v/>
      </c>
      <c r="H251" s="236" t="str">
        <f t="shared" si="17"/>
        <v/>
      </c>
      <c r="I251" s="237"/>
    </row>
    <row r="252" spans="1:9">
      <c r="A252" s="232">
        <f t="shared" si="14"/>
        <v>250</v>
      </c>
      <c r="B252" s="233">
        <f>VLOOKUP(DATE(YEAR(Dat_01!B$2)-2,MONTH(Dat_01!B$2),1)+A252,[5]IndSolar10!$D:$D,1,)</f>
        <v>45389</v>
      </c>
      <c r="C252" s="234">
        <f>VLOOKUP($B252,[5]IndSolar10!$D:$M,4)/1000</f>
        <v>87.659811000000005</v>
      </c>
      <c r="D252" s="235">
        <f>VLOOKUP($B252,[5]IndSolar10!$D:$M,7)/1000</f>
        <v>130.99771388975955</v>
      </c>
      <c r="E252" s="234">
        <f t="shared" si="15"/>
        <v>87.659811000000005</v>
      </c>
      <c r="F252" s="239"/>
      <c r="G252" s="188" t="str">
        <f t="shared" si="16"/>
        <v/>
      </c>
      <c r="H252" s="236" t="str">
        <f t="shared" si="17"/>
        <v/>
      </c>
      <c r="I252" s="237"/>
    </row>
    <row r="253" spans="1:9">
      <c r="A253" s="232">
        <f t="shared" si="14"/>
        <v>251</v>
      </c>
      <c r="B253" s="233">
        <f>VLOOKUP(DATE(YEAR(Dat_01!B$2)-2,MONTH(Dat_01!B$2),1)+A253,[5]IndSolar10!$D:$D,1,)</f>
        <v>45390</v>
      </c>
      <c r="C253" s="234">
        <f>VLOOKUP($B253,[5]IndSolar10!$D:$M,4)/1000</f>
        <v>102.884333</v>
      </c>
      <c r="D253" s="235">
        <f>VLOOKUP($B253,[5]IndSolar10!$D:$M,7)/1000</f>
        <v>130.99771388975955</v>
      </c>
      <c r="E253" s="234">
        <f t="shared" si="15"/>
        <v>102.884333</v>
      </c>
      <c r="F253" s="239"/>
      <c r="G253" s="188" t="str">
        <f t="shared" si="16"/>
        <v/>
      </c>
      <c r="H253" s="236" t="str">
        <f t="shared" si="17"/>
        <v/>
      </c>
      <c r="I253" s="237"/>
    </row>
    <row r="254" spans="1:9">
      <c r="A254" s="232">
        <f t="shared" si="14"/>
        <v>252</v>
      </c>
      <c r="B254" s="233">
        <f>VLOOKUP(DATE(YEAR(Dat_01!B$2)-2,MONTH(Dat_01!B$2),1)+A254,[5]IndSolar10!$D:$D,1,)</f>
        <v>45391</v>
      </c>
      <c r="C254" s="234">
        <f>VLOOKUP($B254,[5]IndSolar10!$D:$M,4)/1000</f>
        <v>139.20560200000003</v>
      </c>
      <c r="D254" s="235">
        <f>VLOOKUP($B254,[5]IndSolar10!$D:$M,7)/1000</f>
        <v>130.99771388975955</v>
      </c>
      <c r="E254" s="234">
        <f t="shared" si="15"/>
        <v>130.99771388975955</v>
      </c>
      <c r="F254" s="239"/>
      <c r="G254" s="188" t="str">
        <f t="shared" si="16"/>
        <v/>
      </c>
      <c r="H254" s="236" t="str">
        <f t="shared" si="17"/>
        <v/>
      </c>
      <c r="I254" s="237"/>
    </row>
    <row r="255" spans="1:9">
      <c r="A255" s="232">
        <f t="shared" si="14"/>
        <v>253</v>
      </c>
      <c r="B255" s="233">
        <f>VLOOKUP(DATE(YEAR(Dat_01!B$2)-2,MONTH(Dat_01!B$2),1)+A255,[5]IndSolar10!$D:$D,1,)</f>
        <v>45392</v>
      </c>
      <c r="C255" s="234">
        <f>VLOOKUP($B255,[5]IndSolar10!$D:$M,4)/1000</f>
        <v>135.94129100000001</v>
      </c>
      <c r="D255" s="235">
        <f>VLOOKUP($B255,[5]IndSolar10!$D:$M,7)/1000</f>
        <v>130.99771388975955</v>
      </c>
      <c r="E255" s="234">
        <f t="shared" si="15"/>
        <v>130.99771388975955</v>
      </c>
      <c r="F255" s="239"/>
      <c r="G255" s="188" t="str">
        <f t="shared" si="16"/>
        <v/>
      </c>
      <c r="H255" s="236" t="str">
        <f t="shared" si="17"/>
        <v/>
      </c>
      <c r="I255" s="237"/>
    </row>
    <row r="256" spans="1:9">
      <c r="A256" s="232">
        <f t="shared" si="14"/>
        <v>254</v>
      </c>
      <c r="B256" s="233">
        <f>VLOOKUP(DATE(YEAR(Dat_01!B$2)-2,MONTH(Dat_01!B$2),1)+A256,[5]IndSolar10!$D:$D,1,)</f>
        <v>45393</v>
      </c>
      <c r="C256" s="234">
        <f>VLOOKUP($B256,[5]IndSolar10!$D:$M,4)/1000</f>
        <v>145.73245600000001</v>
      </c>
      <c r="D256" s="235">
        <f>VLOOKUP($B256,[5]IndSolar10!$D:$M,7)/1000</f>
        <v>130.99771388975955</v>
      </c>
      <c r="E256" s="234">
        <f t="shared" si="15"/>
        <v>130.99771388975955</v>
      </c>
      <c r="F256" s="239"/>
      <c r="G256" s="188" t="str">
        <f t="shared" si="16"/>
        <v/>
      </c>
      <c r="H256" s="236" t="str">
        <f t="shared" si="17"/>
        <v/>
      </c>
      <c r="I256" s="237"/>
    </row>
    <row r="257" spans="1:9">
      <c r="A257" s="232">
        <f t="shared" si="14"/>
        <v>255</v>
      </c>
      <c r="B257" s="233">
        <f>VLOOKUP(DATE(YEAR(Dat_01!B$2)-2,MONTH(Dat_01!B$2),1)+A257,[5]IndSolar10!$D:$D,1,)</f>
        <v>45394</v>
      </c>
      <c r="C257" s="234">
        <f>VLOOKUP($B257,[5]IndSolar10!$D:$M,4)/1000</f>
        <v>153.19438</v>
      </c>
      <c r="D257" s="235">
        <f>VLOOKUP($B257,[5]IndSolar10!$D:$M,7)/1000</f>
        <v>130.99771388975955</v>
      </c>
      <c r="E257" s="234">
        <f t="shared" si="15"/>
        <v>130.99771388975955</v>
      </c>
      <c r="F257" s="239"/>
      <c r="G257" s="188" t="str">
        <f t="shared" si="16"/>
        <v/>
      </c>
      <c r="H257" s="236" t="str">
        <f t="shared" si="17"/>
        <v/>
      </c>
      <c r="I257" s="237"/>
    </row>
    <row r="258" spans="1:9">
      <c r="A258" s="232">
        <f t="shared" si="14"/>
        <v>256</v>
      </c>
      <c r="B258" s="233">
        <f>VLOOKUP(DATE(YEAR(Dat_01!B$2)-2,MONTH(Dat_01!B$2),1)+A258,[5]IndSolar10!$D:$D,1,)</f>
        <v>45395</v>
      </c>
      <c r="C258" s="234">
        <f>VLOOKUP($B258,[5]IndSolar10!$D:$M,4)/1000</f>
        <v>131.437084</v>
      </c>
      <c r="D258" s="235">
        <f>VLOOKUP($B258,[5]IndSolar10!$D:$M,7)/1000</f>
        <v>130.99771388975955</v>
      </c>
      <c r="E258" s="234">
        <f t="shared" si="15"/>
        <v>130.99771388975955</v>
      </c>
      <c r="F258" s="239"/>
      <c r="G258" s="188" t="str">
        <f t="shared" si="16"/>
        <v/>
      </c>
      <c r="H258" s="236" t="str">
        <f t="shared" si="17"/>
        <v/>
      </c>
      <c r="I258" s="237"/>
    </row>
    <row r="259" spans="1:9">
      <c r="A259" s="232">
        <f t="shared" si="14"/>
        <v>257</v>
      </c>
      <c r="B259" s="233">
        <f>VLOOKUP(DATE(YEAR(Dat_01!B$2)-2,MONTH(Dat_01!B$2),1)+A259,[5]IndSolar10!$D:$D,1,)</f>
        <v>45396</v>
      </c>
      <c r="C259" s="234">
        <f>VLOOKUP($B259,[5]IndSolar10!$D:$M,4)/1000</f>
        <v>121.77601799999999</v>
      </c>
      <c r="D259" s="235">
        <f>VLOOKUP($B259,[5]IndSolar10!$D:$M,7)/1000</f>
        <v>130.99771388975955</v>
      </c>
      <c r="E259" s="234">
        <f t="shared" si="15"/>
        <v>121.77601799999999</v>
      </c>
      <c r="F259" s="239"/>
      <c r="G259" s="188" t="str">
        <f t="shared" si="16"/>
        <v/>
      </c>
      <c r="H259" s="236" t="str">
        <f t="shared" si="17"/>
        <v/>
      </c>
      <c r="I259" s="237"/>
    </row>
    <row r="260" spans="1:9">
      <c r="A260" s="232">
        <f t="shared" ref="A260:A323" si="18">+A259+1</f>
        <v>258</v>
      </c>
      <c r="B260" s="233">
        <f>VLOOKUP(DATE(YEAR(Dat_01!B$2)-2,MONTH(Dat_01!B$2),1)+A260,[5]IndSolar10!$D:$D,1,)</f>
        <v>45397</v>
      </c>
      <c r="C260" s="234">
        <f>VLOOKUP($B260,[5]IndSolar10!$D:$M,4)/1000</f>
        <v>139.22938199999999</v>
      </c>
      <c r="D260" s="235">
        <f>VLOOKUP($B260,[5]IndSolar10!$D:$M,7)/1000</f>
        <v>130.99771388975955</v>
      </c>
      <c r="E260" s="234">
        <f t="shared" ref="E260:E323" si="19">IF(C260&gt;D260,D260,C260)</f>
        <v>130.99771388975955</v>
      </c>
      <c r="F260" s="239"/>
      <c r="G260" s="188" t="str">
        <f t="shared" ref="G260:G323" si="20">IF(DAY(B260)=15,IF(MONTH(B260)=1,"E",IF(MONTH(B260)=2,"F",IF(MONTH(B260)=3,"M",IF(MONTH(B260)=4,"A",IF(MONTH(B260)=5,"M",IF(MONTH(B260)=6,"J",IF(MONTH(B260)=7,"J",IF(MONTH(B260)=8,"A",IF(MONTH(B260)=9,"S",IF(MONTH(B260)=10,"O",IF(MONTH(B260)=11,"N",IF(MONTH(B260)=12,"D","")))))))))))),"")</f>
        <v>A</v>
      </c>
      <c r="H260" s="236" t="str">
        <f t="shared" ref="H260:H323" si="21">IF(DAY($B260)=15,TEXT(D260,"#,0"),"")</f>
        <v>131,0</v>
      </c>
      <c r="I260" s="237"/>
    </row>
    <row r="261" spans="1:9">
      <c r="A261" s="232">
        <f t="shared" si="18"/>
        <v>259</v>
      </c>
      <c r="B261" s="233">
        <f>VLOOKUP(DATE(YEAR(Dat_01!B$2)-2,MONTH(Dat_01!B$2),1)+A261,[5]IndSolar10!$D:$D,1,)</f>
        <v>45398</v>
      </c>
      <c r="C261" s="234">
        <f>VLOOKUP($B261,[5]IndSolar10!$D:$M,4)/1000</f>
        <v>146.43443600000001</v>
      </c>
      <c r="D261" s="235">
        <f>VLOOKUP($B261,[5]IndSolar10!$D:$M,7)/1000</f>
        <v>130.99771388975955</v>
      </c>
      <c r="E261" s="234">
        <f t="shared" si="19"/>
        <v>130.99771388975955</v>
      </c>
      <c r="F261" s="239"/>
      <c r="G261" s="188" t="str">
        <f t="shared" si="20"/>
        <v/>
      </c>
      <c r="H261" s="236" t="str">
        <f t="shared" si="21"/>
        <v/>
      </c>
      <c r="I261" s="237"/>
    </row>
    <row r="262" spans="1:9">
      <c r="A262" s="232">
        <f t="shared" si="18"/>
        <v>260</v>
      </c>
      <c r="B262" s="233">
        <f>VLOOKUP(DATE(YEAR(Dat_01!B$2)-2,MONTH(Dat_01!B$2),1)+A262,[5]IndSolar10!$D:$D,1,)</f>
        <v>45399</v>
      </c>
      <c r="C262" s="234">
        <f>VLOOKUP($B262,[5]IndSolar10!$D:$M,4)/1000</f>
        <v>145.45671999999999</v>
      </c>
      <c r="D262" s="235">
        <f>VLOOKUP($B262,[5]IndSolar10!$D:$M,7)/1000</f>
        <v>130.99771388975955</v>
      </c>
      <c r="E262" s="234">
        <f t="shared" si="19"/>
        <v>130.99771388975955</v>
      </c>
      <c r="F262" s="239"/>
      <c r="G262" s="188" t="str">
        <f t="shared" si="20"/>
        <v/>
      </c>
      <c r="H262" s="236" t="str">
        <f t="shared" si="21"/>
        <v/>
      </c>
      <c r="I262" s="237"/>
    </row>
    <row r="263" spans="1:9">
      <c r="A263" s="232">
        <f t="shared" si="18"/>
        <v>261</v>
      </c>
      <c r="B263" s="233">
        <f>VLOOKUP(DATE(YEAR(Dat_01!B$2)-2,MONTH(Dat_01!B$2),1)+A263,[5]IndSolar10!$D:$D,1,)</f>
        <v>45400</v>
      </c>
      <c r="C263" s="234">
        <f>VLOOKUP($B263,[5]IndSolar10!$D:$M,4)/1000</f>
        <v>149.47644099999999</v>
      </c>
      <c r="D263" s="235">
        <f>VLOOKUP($B263,[5]IndSolar10!$D:$M,7)/1000</f>
        <v>130.99771388975955</v>
      </c>
      <c r="E263" s="234">
        <f t="shared" si="19"/>
        <v>130.99771388975955</v>
      </c>
      <c r="F263" s="239"/>
      <c r="G263" s="188" t="str">
        <f t="shared" si="20"/>
        <v/>
      </c>
      <c r="H263" s="236" t="str">
        <f t="shared" si="21"/>
        <v/>
      </c>
      <c r="I263" s="237"/>
    </row>
    <row r="264" spans="1:9">
      <c r="A264" s="232">
        <f t="shared" si="18"/>
        <v>262</v>
      </c>
      <c r="B264" s="233">
        <f>VLOOKUP(DATE(YEAR(Dat_01!B$2)-2,MONTH(Dat_01!B$2),1)+A264,[5]IndSolar10!$D:$D,1,)</f>
        <v>45401</v>
      </c>
      <c r="C264" s="234">
        <f>VLOOKUP($B264,[5]IndSolar10!$D:$M,4)/1000</f>
        <v>156.89545799999999</v>
      </c>
      <c r="D264" s="235">
        <f>VLOOKUP($B264,[5]IndSolar10!$D:$M,7)/1000</f>
        <v>130.99771388975955</v>
      </c>
      <c r="E264" s="234">
        <f t="shared" si="19"/>
        <v>130.99771388975955</v>
      </c>
      <c r="F264" s="239"/>
      <c r="G264" s="188" t="str">
        <f t="shared" si="20"/>
        <v/>
      </c>
      <c r="H264" s="236" t="str">
        <f t="shared" si="21"/>
        <v/>
      </c>
      <c r="I264" s="237"/>
    </row>
    <row r="265" spans="1:9">
      <c r="A265" s="232">
        <f t="shared" si="18"/>
        <v>263</v>
      </c>
      <c r="B265" s="233">
        <f>VLOOKUP(DATE(YEAR(Dat_01!B$2)-2,MONTH(Dat_01!B$2),1)+A265,[5]IndSolar10!$D:$D,1,)</f>
        <v>45402</v>
      </c>
      <c r="C265" s="234">
        <f>VLOOKUP($B265,[5]IndSolar10!$D:$M,4)/1000</f>
        <v>138.89298000000002</v>
      </c>
      <c r="D265" s="235">
        <f>VLOOKUP($B265,[5]IndSolar10!$D:$M,7)/1000</f>
        <v>130.99771388975955</v>
      </c>
      <c r="E265" s="234">
        <f t="shared" si="19"/>
        <v>130.99771388975955</v>
      </c>
      <c r="F265" s="239"/>
      <c r="G265" s="188" t="str">
        <f t="shared" si="20"/>
        <v/>
      </c>
      <c r="H265" s="236" t="str">
        <f t="shared" si="21"/>
        <v/>
      </c>
      <c r="I265" s="237"/>
    </row>
    <row r="266" spans="1:9">
      <c r="A266" s="232">
        <f t="shared" si="18"/>
        <v>264</v>
      </c>
      <c r="B266" s="233">
        <f>VLOOKUP(DATE(YEAR(Dat_01!B$2)-2,MONTH(Dat_01!B$2),1)+A266,[5]IndSolar10!$D:$D,1,)</f>
        <v>45403</v>
      </c>
      <c r="C266" s="234">
        <f>VLOOKUP($B266,[5]IndSolar10!$D:$M,4)/1000</f>
        <v>134.99850499999999</v>
      </c>
      <c r="D266" s="235">
        <f>VLOOKUP($B266,[5]IndSolar10!$D:$M,7)/1000</f>
        <v>130.99771388975955</v>
      </c>
      <c r="E266" s="234">
        <f t="shared" si="19"/>
        <v>130.99771388975955</v>
      </c>
      <c r="F266" s="239"/>
      <c r="G266" s="188" t="str">
        <f t="shared" si="20"/>
        <v/>
      </c>
      <c r="H266" s="236" t="str">
        <f t="shared" si="21"/>
        <v/>
      </c>
      <c r="I266" s="237"/>
    </row>
    <row r="267" spans="1:9">
      <c r="A267" s="232">
        <f t="shared" si="18"/>
        <v>265</v>
      </c>
      <c r="B267" s="233">
        <f>VLOOKUP(DATE(YEAR(Dat_01!B$2)-2,MONTH(Dat_01!B$2),1)+A267,[5]IndSolar10!$D:$D,1,)</f>
        <v>45404</v>
      </c>
      <c r="C267" s="234">
        <f>VLOOKUP($B267,[5]IndSolar10!$D:$M,4)/1000</f>
        <v>143.62547400000003</v>
      </c>
      <c r="D267" s="235">
        <f>VLOOKUP($B267,[5]IndSolar10!$D:$M,7)/1000</f>
        <v>130.99771388975955</v>
      </c>
      <c r="E267" s="234">
        <f t="shared" si="19"/>
        <v>130.99771388975955</v>
      </c>
      <c r="F267" s="239"/>
      <c r="G267" s="188" t="str">
        <f t="shared" si="20"/>
        <v/>
      </c>
      <c r="H267" s="236" t="str">
        <f t="shared" si="21"/>
        <v/>
      </c>
      <c r="I267" s="237"/>
    </row>
    <row r="268" spans="1:9">
      <c r="A268" s="232">
        <f t="shared" si="18"/>
        <v>266</v>
      </c>
      <c r="B268" s="233">
        <f>VLOOKUP(DATE(YEAR(Dat_01!B$2)-2,MONTH(Dat_01!B$2),1)+A268,[5]IndSolar10!$D:$D,1,)</f>
        <v>45405</v>
      </c>
      <c r="C268" s="234">
        <f>VLOOKUP($B268,[5]IndSolar10!$D:$M,4)/1000</f>
        <v>159.20101200000002</v>
      </c>
      <c r="D268" s="235">
        <f>VLOOKUP($B268,[5]IndSolar10!$D:$M,7)/1000</f>
        <v>130.99771388975955</v>
      </c>
      <c r="E268" s="234">
        <f t="shared" si="19"/>
        <v>130.99771388975955</v>
      </c>
      <c r="F268" s="239"/>
      <c r="G268" s="188" t="str">
        <f t="shared" si="20"/>
        <v/>
      </c>
      <c r="H268" s="236" t="str">
        <f t="shared" si="21"/>
        <v/>
      </c>
      <c r="I268" s="237"/>
    </row>
    <row r="269" spans="1:9">
      <c r="A269" s="232">
        <f t="shared" si="18"/>
        <v>267</v>
      </c>
      <c r="B269" s="233">
        <f>VLOOKUP(DATE(YEAR(Dat_01!B$2)-2,MONTH(Dat_01!B$2),1)+A269,[5]IndSolar10!$D:$D,1,)</f>
        <v>45406</v>
      </c>
      <c r="C269" s="234">
        <f>VLOOKUP($B269,[5]IndSolar10!$D:$M,4)/1000</f>
        <v>181.02885599999999</v>
      </c>
      <c r="D269" s="235">
        <f>VLOOKUP($B269,[5]IndSolar10!$D:$M,7)/1000</f>
        <v>130.99771388975955</v>
      </c>
      <c r="E269" s="234">
        <f t="shared" si="19"/>
        <v>130.99771388975955</v>
      </c>
      <c r="F269" s="239"/>
      <c r="G269" s="188" t="str">
        <f t="shared" si="20"/>
        <v/>
      </c>
      <c r="H269" s="236" t="str">
        <f t="shared" si="21"/>
        <v/>
      </c>
      <c r="I269" s="237"/>
    </row>
    <row r="270" spans="1:9">
      <c r="A270" s="232">
        <f t="shared" si="18"/>
        <v>268</v>
      </c>
      <c r="B270" s="233">
        <f>VLOOKUP(DATE(YEAR(Dat_01!B$2)-2,MONTH(Dat_01!B$2),1)+A270,[5]IndSolar10!$D:$D,1,)</f>
        <v>45407</v>
      </c>
      <c r="C270" s="234">
        <f>VLOOKUP($B270,[5]IndSolar10!$D:$M,4)/1000</f>
        <v>141.17770400000001</v>
      </c>
      <c r="D270" s="235">
        <f>VLOOKUP($B270,[5]IndSolar10!$D:$M,7)/1000</f>
        <v>130.99771388975955</v>
      </c>
      <c r="E270" s="234">
        <f t="shared" si="19"/>
        <v>130.99771388975955</v>
      </c>
      <c r="F270" s="239"/>
      <c r="G270" s="188" t="str">
        <f t="shared" si="20"/>
        <v/>
      </c>
      <c r="H270" s="236" t="str">
        <f t="shared" si="21"/>
        <v/>
      </c>
      <c r="I270" s="237"/>
    </row>
    <row r="271" spans="1:9">
      <c r="A271" s="232">
        <f t="shared" si="18"/>
        <v>269</v>
      </c>
      <c r="B271" s="233">
        <f>VLOOKUP(DATE(YEAR(Dat_01!B$2)-2,MONTH(Dat_01!B$2),1)+A271,[5]IndSolar10!$D:$D,1,)</f>
        <v>45408</v>
      </c>
      <c r="C271" s="234">
        <f>VLOOKUP($B271,[5]IndSolar10!$D:$M,4)/1000</f>
        <v>127.54322500000001</v>
      </c>
      <c r="D271" s="235">
        <f>VLOOKUP($B271,[5]IndSolar10!$D:$M,7)/1000</f>
        <v>130.99771388975955</v>
      </c>
      <c r="E271" s="234">
        <f t="shared" si="19"/>
        <v>127.54322500000001</v>
      </c>
      <c r="F271" s="239"/>
      <c r="G271" s="188" t="str">
        <f t="shared" si="20"/>
        <v/>
      </c>
      <c r="H271" s="236" t="str">
        <f t="shared" si="21"/>
        <v/>
      </c>
      <c r="I271" s="237"/>
    </row>
    <row r="272" spans="1:9">
      <c r="A272" s="232">
        <f t="shared" si="18"/>
        <v>270</v>
      </c>
      <c r="B272" s="233">
        <f>VLOOKUP(DATE(YEAR(Dat_01!B$2)-2,MONTH(Dat_01!B$2),1)+A272,[5]IndSolar10!$D:$D,1,)</f>
        <v>45409</v>
      </c>
      <c r="C272" s="234">
        <f>VLOOKUP($B272,[5]IndSolar10!$D:$M,4)/1000</f>
        <v>109.72990300000001</v>
      </c>
      <c r="D272" s="235">
        <f>VLOOKUP($B272,[5]IndSolar10!$D:$M,7)/1000</f>
        <v>130.99771388975955</v>
      </c>
      <c r="E272" s="234">
        <f t="shared" si="19"/>
        <v>109.72990300000001</v>
      </c>
      <c r="F272" s="239"/>
      <c r="G272" s="188" t="str">
        <f t="shared" si="20"/>
        <v/>
      </c>
      <c r="H272" s="236" t="str">
        <f t="shared" si="21"/>
        <v/>
      </c>
      <c r="I272" s="237"/>
    </row>
    <row r="273" spans="1:9">
      <c r="A273" s="232">
        <f t="shared" si="18"/>
        <v>271</v>
      </c>
      <c r="B273" s="233">
        <f>VLOOKUP(DATE(YEAR(Dat_01!B$2)-2,MONTH(Dat_01!B$2),1)+A273,[5]IndSolar10!$D:$D,1,)</f>
        <v>45410</v>
      </c>
      <c r="C273" s="234">
        <f>VLOOKUP($B273,[5]IndSolar10!$D:$M,4)/1000</f>
        <v>136.06989300000001</v>
      </c>
      <c r="D273" s="235">
        <f>VLOOKUP($B273,[5]IndSolar10!$D:$M,7)/1000</f>
        <v>130.99771388975955</v>
      </c>
      <c r="E273" s="234">
        <f t="shared" si="19"/>
        <v>130.99771388975955</v>
      </c>
      <c r="F273" s="239"/>
      <c r="G273" s="188" t="str">
        <f t="shared" si="20"/>
        <v/>
      </c>
      <c r="H273" s="236" t="str">
        <f t="shared" si="21"/>
        <v/>
      </c>
      <c r="I273" s="237"/>
    </row>
    <row r="274" spans="1:9">
      <c r="A274" s="232">
        <f t="shared" si="18"/>
        <v>272</v>
      </c>
      <c r="B274" s="233">
        <f>VLOOKUP(DATE(YEAR(Dat_01!B$2)-2,MONTH(Dat_01!B$2),1)+A274,[5]IndSolar10!$D:$D,1,)</f>
        <v>45411</v>
      </c>
      <c r="C274" s="234">
        <f>VLOOKUP($B274,[5]IndSolar10!$D:$M,4)/1000</f>
        <v>129.36293000000001</v>
      </c>
      <c r="D274" s="235">
        <f>VLOOKUP($B274,[5]IndSolar10!$D:$M,7)/1000</f>
        <v>130.99771388975955</v>
      </c>
      <c r="E274" s="234">
        <f t="shared" si="19"/>
        <v>129.36293000000001</v>
      </c>
      <c r="F274" s="239"/>
      <c r="G274" s="188" t="str">
        <f t="shared" si="20"/>
        <v/>
      </c>
      <c r="H274" s="236" t="str">
        <f t="shared" si="21"/>
        <v/>
      </c>
      <c r="I274" s="237"/>
    </row>
    <row r="275" spans="1:9">
      <c r="A275" s="232">
        <f t="shared" si="18"/>
        <v>273</v>
      </c>
      <c r="B275" s="233">
        <f>VLOOKUP(DATE(YEAR(Dat_01!B$2)-2,MONTH(Dat_01!B$2),1)+A275,[5]IndSolar10!$D:$D,1,)</f>
        <v>45412</v>
      </c>
      <c r="C275" s="234">
        <f>VLOOKUP($B275,[5]IndSolar10!$D:$M,4)/1000</f>
        <v>128.55420799999999</v>
      </c>
      <c r="D275" s="235">
        <f>VLOOKUP($B275,[5]IndSolar10!$D:$M,7)/1000</f>
        <v>130.99771388975955</v>
      </c>
      <c r="E275" s="234">
        <f t="shared" si="19"/>
        <v>128.55420799999999</v>
      </c>
      <c r="F275" s="239"/>
      <c r="G275" s="188" t="str">
        <f t="shared" si="20"/>
        <v/>
      </c>
      <c r="H275" s="236" t="str">
        <f t="shared" si="21"/>
        <v/>
      </c>
      <c r="I275" s="237"/>
    </row>
    <row r="276" spans="1:9">
      <c r="A276" s="232">
        <f t="shared" si="18"/>
        <v>274</v>
      </c>
      <c r="B276" s="233">
        <f>VLOOKUP(DATE(YEAR(Dat_01!B$2)-2,MONTH(Dat_01!B$2),1)+A276,[5]IndSolar10!$D:$D,1,)</f>
        <v>45413</v>
      </c>
      <c r="C276" s="234">
        <f>VLOOKUP($B276,[5]IndSolar10!$D:$M,4)/1000</f>
        <v>109.82363700000001</v>
      </c>
      <c r="D276" s="235">
        <f>VLOOKUP($B276,[5]IndSolar10!$D:$M,7)/1000</f>
        <v>151.95069508637943</v>
      </c>
      <c r="E276" s="234">
        <f t="shared" si="19"/>
        <v>109.82363700000001</v>
      </c>
      <c r="F276" s="239"/>
      <c r="G276" s="188" t="str">
        <f t="shared" si="20"/>
        <v/>
      </c>
      <c r="H276" s="236" t="str">
        <f t="shared" si="21"/>
        <v/>
      </c>
      <c r="I276" s="237"/>
    </row>
    <row r="277" spans="1:9">
      <c r="A277" s="232">
        <f t="shared" si="18"/>
        <v>275</v>
      </c>
      <c r="B277" s="233">
        <f>VLOOKUP(DATE(YEAR(Dat_01!B$2)-2,MONTH(Dat_01!B$2),1)+A277,[5]IndSolar10!$D:$D,1,)</f>
        <v>45414</v>
      </c>
      <c r="C277" s="234">
        <f>VLOOKUP($B277,[5]IndSolar10!$D:$M,4)/1000</f>
        <v>161.784434</v>
      </c>
      <c r="D277" s="235">
        <f>VLOOKUP($B277,[5]IndSolar10!$D:$M,7)/1000</f>
        <v>151.95069508637943</v>
      </c>
      <c r="E277" s="234">
        <f t="shared" si="19"/>
        <v>151.95069508637943</v>
      </c>
      <c r="F277" s="237"/>
      <c r="G277" s="188" t="str">
        <f t="shared" si="20"/>
        <v/>
      </c>
      <c r="H277" s="236" t="str">
        <f t="shared" si="21"/>
        <v/>
      </c>
      <c r="I277" s="237"/>
    </row>
    <row r="278" spans="1:9">
      <c r="A278" s="232">
        <f t="shared" si="18"/>
        <v>276</v>
      </c>
      <c r="B278" s="233">
        <f>VLOOKUP(DATE(YEAR(Dat_01!B$2)-2,MONTH(Dat_01!B$2),1)+A278,[5]IndSolar10!$D:$D,1,)</f>
        <v>45415</v>
      </c>
      <c r="C278" s="234">
        <f>VLOOKUP($B278,[5]IndSolar10!$D:$M,4)/1000</f>
        <v>178.44599199999999</v>
      </c>
      <c r="D278" s="235">
        <f>VLOOKUP($B278,[5]IndSolar10!$D:$M,7)/1000</f>
        <v>151.95069508637943</v>
      </c>
      <c r="E278" s="234">
        <f t="shared" si="19"/>
        <v>151.95069508637943</v>
      </c>
      <c r="F278" s="239"/>
      <c r="G278" s="188" t="str">
        <f t="shared" si="20"/>
        <v/>
      </c>
      <c r="H278" s="236" t="str">
        <f t="shared" si="21"/>
        <v/>
      </c>
      <c r="I278" s="237"/>
    </row>
    <row r="279" spans="1:9">
      <c r="A279" s="232">
        <f t="shared" si="18"/>
        <v>277</v>
      </c>
      <c r="B279" s="233">
        <f>VLOOKUP(DATE(YEAR(Dat_01!B$2)-2,MONTH(Dat_01!B$2),1)+A279,[5]IndSolar10!$D:$D,1,)</f>
        <v>45416</v>
      </c>
      <c r="C279" s="234">
        <f>VLOOKUP($B279,[5]IndSolar10!$D:$M,4)/1000</f>
        <v>158.96108800000002</v>
      </c>
      <c r="D279" s="235">
        <f>VLOOKUP($B279,[5]IndSolar10!$D:$M,7)/1000</f>
        <v>151.95069508637943</v>
      </c>
      <c r="E279" s="234">
        <f t="shared" si="19"/>
        <v>151.95069508637943</v>
      </c>
      <c r="F279" s="239"/>
      <c r="G279" s="188" t="str">
        <f t="shared" si="20"/>
        <v/>
      </c>
      <c r="H279" s="236" t="str">
        <f t="shared" si="21"/>
        <v/>
      </c>
      <c r="I279" s="237"/>
    </row>
    <row r="280" spans="1:9">
      <c r="A280" s="232">
        <f t="shared" si="18"/>
        <v>278</v>
      </c>
      <c r="B280" s="233">
        <f>VLOOKUP(DATE(YEAR(Dat_01!B$2)-2,MONTH(Dat_01!B$2),1)+A280,[5]IndSolar10!$D:$D,1,)</f>
        <v>45417</v>
      </c>
      <c r="C280" s="234">
        <f>VLOOKUP($B280,[5]IndSolar10!$D:$M,4)/1000</f>
        <v>117.60462600000001</v>
      </c>
      <c r="D280" s="235">
        <f>VLOOKUP($B280,[5]IndSolar10!$D:$M,7)/1000</f>
        <v>151.95069508637943</v>
      </c>
      <c r="E280" s="234">
        <f t="shared" si="19"/>
        <v>117.60462600000001</v>
      </c>
      <c r="F280" s="239"/>
      <c r="G280" s="188" t="str">
        <f t="shared" si="20"/>
        <v/>
      </c>
      <c r="H280" s="236" t="str">
        <f t="shared" si="21"/>
        <v/>
      </c>
      <c r="I280" s="237"/>
    </row>
    <row r="281" spans="1:9">
      <c r="A281" s="232">
        <f t="shared" si="18"/>
        <v>279</v>
      </c>
      <c r="B281" s="233">
        <f>VLOOKUP(DATE(YEAR(Dat_01!B$2)-2,MONTH(Dat_01!B$2),1)+A281,[5]IndSolar10!$D:$D,1,)</f>
        <v>45418</v>
      </c>
      <c r="C281" s="234">
        <f>VLOOKUP($B281,[5]IndSolar10!$D:$M,4)/1000</f>
        <v>148.74340700000002</v>
      </c>
      <c r="D281" s="235">
        <f>VLOOKUP($B281,[5]IndSolar10!$D:$M,7)/1000</f>
        <v>151.95069508637943</v>
      </c>
      <c r="E281" s="234">
        <f t="shared" si="19"/>
        <v>148.74340700000002</v>
      </c>
      <c r="F281" s="239"/>
      <c r="G281" s="188" t="str">
        <f t="shared" si="20"/>
        <v/>
      </c>
      <c r="H281" s="236" t="str">
        <f t="shared" si="21"/>
        <v/>
      </c>
      <c r="I281" s="237"/>
    </row>
    <row r="282" spans="1:9">
      <c r="A282" s="232">
        <f t="shared" si="18"/>
        <v>280</v>
      </c>
      <c r="B282" s="233">
        <f>VLOOKUP(DATE(YEAR(Dat_01!B$2)-2,MONTH(Dat_01!B$2),1)+A282,[5]IndSolar10!$D:$D,1,)</f>
        <v>45419</v>
      </c>
      <c r="C282" s="234">
        <f>VLOOKUP($B282,[5]IndSolar10!$D:$M,4)/1000</f>
        <v>180.023889</v>
      </c>
      <c r="D282" s="235">
        <f>VLOOKUP($B282,[5]IndSolar10!$D:$M,7)/1000</f>
        <v>151.95069508637943</v>
      </c>
      <c r="E282" s="234">
        <f t="shared" si="19"/>
        <v>151.95069508637943</v>
      </c>
      <c r="F282" s="239"/>
      <c r="G282" s="188" t="str">
        <f t="shared" si="20"/>
        <v/>
      </c>
      <c r="H282" s="236" t="str">
        <f t="shared" si="21"/>
        <v/>
      </c>
      <c r="I282" s="237"/>
    </row>
    <row r="283" spans="1:9">
      <c r="A283" s="232">
        <f t="shared" si="18"/>
        <v>281</v>
      </c>
      <c r="B283" s="233">
        <f>VLOOKUP(DATE(YEAR(Dat_01!B$2)-2,MONTH(Dat_01!B$2),1)+A283,[5]IndSolar10!$D:$D,1,)</f>
        <v>45420</v>
      </c>
      <c r="C283" s="234">
        <f>VLOOKUP($B283,[5]IndSolar10!$D:$M,4)/1000</f>
        <v>180.497052</v>
      </c>
      <c r="D283" s="235">
        <f>VLOOKUP($B283,[5]IndSolar10!$D:$M,7)/1000</f>
        <v>151.95069508637943</v>
      </c>
      <c r="E283" s="234">
        <f t="shared" si="19"/>
        <v>151.95069508637943</v>
      </c>
      <c r="F283" s="239"/>
      <c r="G283" s="188" t="str">
        <f t="shared" si="20"/>
        <v/>
      </c>
      <c r="H283" s="236" t="str">
        <f t="shared" si="21"/>
        <v/>
      </c>
      <c r="I283" s="237"/>
    </row>
    <row r="284" spans="1:9">
      <c r="A284" s="232">
        <f t="shared" si="18"/>
        <v>282</v>
      </c>
      <c r="B284" s="233">
        <f>VLOOKUP(DATE(YEAR(Dat_01!B$2)-2,MONTH(Dat_01!B$2),1)+A284,[5]IndSolar10!$D:$D,1,)</f>
        <v>45421</v>
      </c>
      <c r="C284" s="234">
        <f>VLOOKUP($B284,[5]IndSolar10!$D:$M,4)/1000</f>
        <v>170.38241500000001</v>
      </c>
      <c r="D284" s="235">
        <f>VLOOKUP($B284,[5]IndSolar10!$D:$M,7)/1000</f>
        <v>151.95069508637943</v>
      </c>
      <c r="E284" s="234">
        <f t="shared" si="19"/>
        <v>151.95069508637943</v>
      </c>
      <c r="F284" s="239"/>
      <c r="G284" s="188" t="str">
        <f t="shared" si="20"/>
        <v/>
      </c>
      <c r="H284" s="236" t="str">
        <f t="shared" si="21"/>
        <v/>
      </c>
      <c r="I284" s="237"/>
    </row>
    <row r="285" spans="1:9">
      <c r="A285" s="232">
        <f t="shared" si="18"/>
        <v>283</v>
      </c>
      <c r="B285" s="233">
        <f>VLOOKUP(DATE(YEAR(Dat_01!B$2)-2,MONTH(Dat_01!B$2),1)+A285,[5]IndSolar10!$D:$D,1,)</f>
        <v>45422</v>
      </c>
      <c r="C285" s="234">
        <f>VLOOKUP($B285,[5]IndSolar10!$D:$M,4)/1000</f>
        <v>172.83320599999999</v>
      </c>
      <c r="D285" s="235">
        <f>VLOOKUP($B285,[5]IndSolar10!$D:$M,7)/1000</f>
        <v>151.95069508637943</v>
      </c>
      <c r="E285" s="234">
        <f t="shared" si="19"/>
        <v>151.95069508637943</v>
      </c>
      <c r="F285" s="239"/>
      <c r="G285" s="188" t="str">
        <f t="shared" si="20"/>
        <v/>
      </c>
      <c r="H285" s="236" t="str">
        <f t="shared" si="21"/>
        <v/>
      </c>
      <c r="I285" s="237"/>
    </row>
    <row r="286" spans="1:9">
      <c r="A286" s="232">
        <f t="shared" si="18"/>
        <v>284</v>
      </c>
      <c r="B286" s="233">
        <f>VLOOKUP(DATE(YEAR(Dat_01!B$2)-2,MONTH(Dat_01!B$2),1)+A286,[5]IndSolar10!$D:$D,1,)</f>
        <v>45423</v>
      </c>
      <c r="C286" s="234">
        <f>VLOOKUP($B286,[5]IndSolar10!$D:$M,4)/1000</f>
        <v>141.24041</v>
      </c>
      <c r="D286" s="235">
        <f>VLOOKUP($B286,[5]IndSolar10!$D:$M,7)/1000</f>
        <v>151.95069508637943</v>
      </c>
      <c r="E286" s="234">
        <f t="shared" si="19"/>
        <v>141.24041</v>
      </c>
      <c r="F286" s="239"/>
      <c r="G286" s="188" t="str">
        <f t="shared" si="20"/>
        <v/>
      </c>
      <c r="H286" s="236" t="str">
        <f t="shared" si="21"/>
        <v/>
      </c>
      <c r="I286" s="237"/>
    </row>
    <row r="287" spans="1:9">
      <c r="A287" s="232">
        <f t="shared" si="18"/>
        <v>285</v>
      </c>
      <c r="B287" s="233">
        <f>VLOOKUP(DATE(YEAR(Dat_01!B$2)-2,MONTH(Dat_01!B$2),1)+A287,[5]IndSolar10!$D:$D,1,)</f>
        <v>45424</v>
      </c>
      <c r="C287" s="234">
        <f>VLOOKUP($B287,[5]IndSolar10!$D:$M,4)/1000</f>
        <v>132.454678</v>
      </c>
      <c r="D287" s="235">
        <f>VLOOKUP($B287,[5]IndSolar10!$D:$M,7)/1000</f>
        <v>151.95069508637943</v>
      </c>
      <c r="E287" s="234">
        <f t="shared" si="19"/>
        <v>132.454678</v>
      </c>
      <c r="F287" s="239"/>
      <c r="G287" s="188" t="str">
        <f t="shared" si="20"/>
        <v/>
      </c>
      <c r="H287" s="236" t="str">
        <f t="shared" si="21"/>
        <v/>
      </c>
      <c r="I287" s="237"/>
    </row>
    <row r="288" spans="1:9">
      <c r="A288" s="232">
        <f t="shared" si="18"/>
        <v>286</v>
      </c>
      <c r="B288" s="233">
        <f>VLOOKUP(DATE(YEAR(Dat_01!B$2)-2,MONTH(Dat_01!B$2),1)+A288,[5]IndSolar10!$D:$D,1,)</f>
        <v>45425</v>
      </c>
      <c r="C288" s="234">
        <f>VLOOKUP($B288,[5]IndSolar10!$D:$M,4)/1000</f>
        <v>159.569872</v>
      </c>
      <c r="D288" s="235">
        <f>VLOOKUP($B288,[5]IndSolar10!$D:$M,7)/1000</f>
        <v>151.95069508637943</v>
      </c>
      <c r="E288" s="234">
        <f t="shared" si="19"/>
        <v>151.95069508637943</v>
      </c>
      <c r="F288" s="239"/>
      <c r="G288" s="188" t="str">
        <f t="shared" si="20"/>
        <v/>
      </c>
      <c r="H288" s="236" t="str">
        <f t="shared" si="21"/>
        <v/>
      </c>
      <c r="I288" s="237"/>
    </row>
    <row r="289" spans="1:9">
      <c r="A289" s="232">
        <f t="shared" si="18"/>
        <v>287</v>
      </c>
      <c r="B289" s="233">
        <f>VLOOKUP(DATE(YEAR(Dat_01!B$2)-2,MONTH(Dat_01!B$2),1)+A289,[5]IndSolar10!$D:$D,1,)</f>
        <v>45426</v>
      </c>
      <c r="C289" s="234">
        <f>VLOOKUP($B289,[5]IndSolar10!$D:$M,4)/1000</f>
        <v>150.03524900000002</v>
      </c>
      <c r="D289" s="235">
        <f>VLOOKUP($B289,[5]IndSolar10!$D:$M,7)/1000</f>
        <v>151.95069508637943</v>
      </c>
      <c r="E289" s="234">
        <f t="shared" si="19"/>
        <v>150.03524900000002</v>
      </c>
      <c r="F289" s="239"/>
      <c r="G289" s="188" t="str">
        <f t="shared" si="20"/>
        <v/>
      </c>
      <c r="H289" s="236" t="str">
        <f t="shared" si="21"/>
        <v/>
      </c>
      <c r="I289" s="237"/>
    </row>
    <row r="290" spans="1:9">
      <c r="A290" s="232">
        <f t="shared" si="18"/>
        <v>288</v>
      </c>
      <c r="B290" s="233">
        <f>VLOOKUP(DATE(YEAR(Dat_01!B$2)-2,MONTH(Dat_01!B$2),1)+A290,[5]IndSolar10!$D:$D,1,)</f>
        <v>45427</v>
      </c>
      <c r="C290" s="234">
        <f>VLOOKUP($B290,[5]IndSolar10!$D:$M,4)/1000</f>
        <v>166.33568300000002</v>
      </c>
      <c r="D290" s="235">
        <f>VLOOKUP($B290,[5]IndSolar10!$D:$M,7)/1000</f>
        <v>151.95069508637943</v>
      </c>
      <c r="E290" s="234">
        <f t="shared" si="19"/>
        <v>151.95069508637943</v>
      </c>
      <c r="F290" s="239"/>
      <c r="G290" s="188" t="str">
        <f t="shared" si="20"/>
        <v>M</v>
      </c>
      <c r="H290" s="236" t="str">
        <f t="shared" si="21"/>
        <v>152,0</v>
      </c>
      <c r="I290" s="237"/>
    </row>
    <row r="291" spans="1:9">
      <c r="A291" s="232">
        <f t="shared" si="18"/>
        <v>289</v>
      </c>
      <c r="B291" s="233">
        <f>VLOOKUP(DATE(YEAR(Dat_01!B$2)-2,MONTH(Dat_01!B$2),1)+A291,[5]IndSolar10!$D:$D,1,)</f>
        <v>45428</v>
      </c>
      <c r="C291" s="234">
        <f>VLOOKUP($B291,[5]IndSolar10!$D:$M,4)/1000</f>
        <v>152.46536600000002</v>
      </c>
      <c r="D291" s="235">
        <f>VLOOKUP($B291,[5]IndSolar10!$D:$M,7)/1000</f>
        <v>151.95069508637943</v>
      </c>
      <c r="E291" s="234">
        <f t="shared" si="19"/>
        <v>151.95069508637943</v>
      </c>
      <c r="F291" s="239"/>
      <c r="G291" s="188" t="str">
        <f t="shared" si="20"/>
        <v/>
      </c>
      <c r="H291" s="236" t="str">
        <f t="shared" si="21"/>
        <v/>
      </c>
      <c r="I291" s="237"/>
    </row>
    <row r="292" spans="1:9">
      <c r="A292" s="232">
        <f t="shared" si="18"/>
        <v>290</v>
      </c>
      <c r="B292" s="233">
        <f>VLOOKUP(DATE(YEAR(Dat_01!B$2)-2,MONTH(Dat_01!B$2),1)+A292,[5]IndSolar10!$D:$D,1,)</f>
        <v>45429</v>
      </c>
      <c r="C292" s="234">
        <f>VLOOKUP($B292,[5]IndSolar10!$D:$M,4)/1000</f>
        <v>144.41933300000002</v>
      </c>
      <c r="D292" s="235">
        <f>VLOOKUP($B292,[5]IndSolar10!$D:$M,7)/1000</f>
        <v>151.95069508637943</v>
      </c>
      <c r="E292" s="234">
        <f t="shared" si="19"/>
        <v>144.41933300000002</v>
      </c>
      <c r="F292" s="239"/>
      <c r="G292" s="188" t="str">
        <f t="shared" si="20"/>
        <v/>
      </c>
      <c r="H292" s="236" t="str">
        <f t="shared" si="21"/>
        <v/>
      </c>
      <c r="I292" s="237"/>
    </row>
    <row r="293" spans="1:9">
      <c r="A293" s="232">
        <f t="shared" si="18"/>
        <v>291</v>
      </c>
      <c r="B293" s="233">
        <f>VLOOKUP(DATE(YEAR(Dat_01!B$2)-2,MONTH(Dat_01!B$2),1)+A293,[5]IndSolar10!$D:$D,1,)</f>
        <v>45430</v>
      </c>
      <c r="C293" s="234">
        <f>VLOOKUP($B293,[5]IndSolar10!$D:$M,4)/1000</f>
        <v>174.23653200000001</v>
      </c>
      <c r="D293" s="235">
        <f>VLOOKUP($B293,[5]IndSolar10!$D:$M,7)/1000</f>
        <v>151.95069508637943</v>
      </c>
      <c r="E293" s="234">
        <f t="shared" si="19"/>
        <v>151.95069508637943</v>
      </c>
      <c r="F293" s="239"/>
      <c r="G293" s="188" t="str">
        <f t="shared" si="20"/>
        <v/>
      </c>
      <c r="H293" s="236" t="str">
        <f t="shared" si="21"/>
        <v/>
      </c>
      <c r="I293" s="237"/>
    </row>
    <row r="294" spans="1:9">
      <c r="A294" s="232">
        <f t="shared" si="18"/>
        <v>292</v>
      </c>
      <c r="B294" s="233">
        <f>VLOOKUP(DATE(YEAR(Dat_01!B$2)-2,MONTH(Dat_01!B$2),1)+A294,[5]IndSolar10!$D:$D,1,)</f>
        <v>45431</v>
      </c>
      <c r="C294" s="234">
        <f>VLOOKUP($B294,[5]IndSolar10!$D:$M,4)/1000</f>
        <v>139.01047399999999</v>
      </c>
      <c r="D294" s="235">
        <f>VLOOKUP($B294,[5]IndSolar10!$D:$M,7)/1000</f>
        <v>151.95069508637943</v>
      </c>
      <c r="E294" s="234">
        <f t="shared" si="19"/>
        <v>139.01047399999999</v>
      </c>
      <c r="F294" s="239"/>
      <c r="G294" s="188" t="str">
        <f t="shared" si="20"/>
        <v/>
      </c>
      <c r="H294" s="236" t="str">
        <f t="shared" si="21"/>
        <v/>
      </c>
      <c r="I294" s="237"/>
    </row>
    <row r="295" spans="1:9">
      <c r="A295" s="232">
        <f t="shared" si="18"/>
        <v>293</v>
      </c>
      <c r="B295" s="233">
        <f>VLOOKUP(DATE(YEAR(Dat_01!B$2)-2,MONTH(Dat_01!B$2),1)+A295,[5]IndSolar10!$D:$D,1,)</f>
        <v>45432</v>
      </c>
      <c r="C295" s="234">
        <f>VLOOKUP($B295,[5]IndSolar10!$D:$M,4)/1000</f>
        <v>161.96756500000001</v>
      </c>
      <c r="D295" s="235">
        <f>VLOOKUP($B295,[5]IndSolar10!$D:$M,7)/1000</f>
        <v>151.95069508637943</v>
      </c>
      <c r="E295" s="234">
        <f t="shared" si="19"/>
        <v>151.95069508637943</v>
      </c>
      <c r="F295" s="239"/>
      <c r="G295" s="188" t="str">
        <f t="shared" si="20"/>
        <v/>
      </c>
      <c r="H295" s="236" t="str">
        <f t="shared" si="21"/>
        <v/>
      </c>
      <c r="I295" s="237"/>
    </row>
    <row r="296" spans="1:9">
      <c r="A296" s="232">
        <f t="shared" si="18"/>
        <v>294</v>
      </c>
      <c r="B296" s="233">
        <f>VLOOKUP(DATE(YEAR(Dat_01!B$2)-2,MONTH(Dat_01!B$2),1)+A296,[5]IndSolar10!$D:$D,1,)</f>
        <v>45433</v>
      </c>
      <c r="C296" s="234">
        <f>VLOOKUP($B296,[5]IndSolar10!$D:$M,4)/1000</f>
        <v>162.45104500000002</v>
      </c>
      <c r="D296" s="235">
        <f>VLOOKUP($B296,[5]IndSolar10!$D:$M,7)/1000</f>
        <v>151.95069508637943</v>
      </c>
      <c r="E296" s="234">
        <f t="shared" si="19"/>
        <v>151.95069508637943</v>
      </c>
      <c r="F296" s="239"/>
      <c r="G296" s="188" t="str">
        <f t="shared" si="20"/>
        <v/>
      </c>
      <c r="H296" s="236" t="str">
        <f t="shared" si="21"/>
        <v/>
      </c>
      <c r="I296" s="237"/>
    </row>
    <row r="297" spans="1:9">
      <c r="A297" s="232">
        <f t="shared" si="18"/>
        <v>295</v>
      </c>
      <c r="B297" s="233">
        <f>VLOOKUP(DATE(YEAR(Dat_01!B$2)-2,MONTH(Dat_01!B$2),1)+A297,[5]IndSolar10!$D:$D,1,)</f>
        <v>45434</v>
      </c>
      <c r="C297" s="234">
        <f>VLOOKUP($B297,[5]IndSolar10!$D:$M,4)/1000</f>
        <v>178.88222200000001</v>
      </c>
      <c r="D297" s="235">
        <f>VLOOKUP($B297,[5]IndSolar10!$D:$M,7)/1000</f>
        <v>151.95069508637943</v>
      </c>
      <c r="E297" s="234">
        <f t="shared" si="19"/>
        <v>151.95069508637943</v>
      </c>
      <c r="F297" s="239"/>
      <c r="G297" s="188" t="str">
        <f t="shared" si="20"/>
        <v/>
      </c>
      <c r="H297" s="236" t="str">
        <f t="shared" si="21"/>
        <v/>
      </c>
      <c r="I297" s="237"/>
    </row>
    <row r="298" spans="1:9">
      <c r="A298" s="232">
        <f t="shared" si="18"/>
        <v>296</v>
      </c>
      <c r="B298" s="233">
        <f>VLOOKUP(DATE(YEAR(Dat_01!B$2)-2,MONTH(Dat_01!B$2),1)+A298,[5]IndSolar10!$D:$D,1,)</f>
        <v>45435</v>
      </c>
      <c r="C298" s="234">
        <f>VLOOKUP($B298,[5]IndSolar10!$D:$M,4)/1000</f>
        <v>181.39443499999999</v>
      </c>
      <c r="D298" s="235">
        <f>VLOOKUP($B298,[5]IndSolar10!$D:$M,7)/1000</f>
        <v>151.95069508637943</v>
      </c>
      <c r="E298" s="234">
        <f t="shared" si="19"/>
        <v>151.95069508637943</v>
      </c>
      <c r="F298" s="239"/>
      <c r="G298" s="188" t="str">
        <f t="shared" si="20"/>
        <v/>
      </c>
      <c r="H298" s="236" t="str">
        <f t="shared" si="21"/>
        <v/>
      </c>
      <c r="I298" s="237"/>
    </row>
    <row r="299" spans="1:9">
      <c r="A299" s="232">
        <f t="shared" si="18"/>
        <v>297</v>
      </c>
      <c r="B299" s="233">
        <f>VLOOKUP(DATE(YEAR(Dat_01!B$2)-2,MONTH(Dat_01!B$2),1)+A299,[5]IndSolar10!$D:$D,1,)</f>
        <v>45436</v>
      </c>
      <c r="C299" s="234">
        <f>VLOOKUP($B299,[5]IndSolar10!$D:$M,4)/1000</f>
        <v>198.83987200000001</v>
      </c>
      <c r="D299" s="235">
        <f>VLOOKUP($B299,[5]IndSolar10!$D:$M,7)/1000</f>
        <v>151.95069508637943</v>
      </c>
      <c r="E299" s="234">
        <f t="shared" si="19"/>
        <v>151.95069508637943</v>
      </c>
      <c r="F299" s="239"/>
      <c r="G299" s="188" t="str">
        <f t="shared" si="20"/>
        <v/>
      </c>
      <c r="H299" s="236" t="str">
        <f t="shared" si="21"/>
        <v/>
      </c>
      <c r="I299" s="237"/>
    </row>
    <row r="300" spans="1:9">
      <c r="A300" s="232">
        <f t="shared" si="18"/>
        <v>298</v>
      </c>
      <c r="B300" s="233">
        <f>VLOOKUP(DATE(YEAR(Dat_01!B$2)-2,MONTH(Dat_01!B$2),1)+A300,[5]IndSolar10!$D:$D,1,)</f>
        <v>45437</v>
      </c>
      <c r="C300" s="234">
        <f>VLOOKUP($B300,[5]IndSolar10!$D:$M,4)/1000</f>
        <v>179.37997000000001</v>
      </c>
      <c r="D300" s="235">
        <f>VLOOKUP($B300,[5]IndSolar10!$D:$M,7)/1000</f>
        <v>151.95069508637943</v>
      </c>
      <c r="E300" s="234">
        <f t="shared" si="19"/>
        <v>151.95069508637943</v>
      </c>
      <c r="F300" s="239"/>
      <c r="G300" s="188" t="str">
        <f t="shared" si="20"/>
        <v/>
      </c>
      <c r="H300" s="236" t="str">
        <f t="shared" si="21"/>
        <v/>
      </c>
      <c r="I300" s="237"/>
    </row>
    <row r="301" spans="1:9">
      <c r="A301" s="232">
        <f t="shared" si="18"/>
        <v>299</v>
      </c>
      <c r="B301" s="233">
        <f>VLOOKUP(DATE(YEAR(Dat_01!B$2)-2,MONTH(Dat_01!B$2),1)+A301,[5]IndSolar10!$D:$D,1,)</f>
        <v>45438</v>
      </c>
      <c r="C301" s="234">
        <f>VLOOKUP($B301,[5]IndSolar10!$D:$M,4)/1000</f>
        <v>145.327631</v>
      </c>
      <c r="D301" s="235">
        <f>VLOOKUP($B301,[5]IndSolar10!$D:$M,7)/1000</f>
        <v>151.95069508637943</v>
      </c>
      <c r="E301" s="234">
        <f t="shared" si="19"/>
        <v>145.327631</v>
      </c>
      <c r="F301" s="239"/>
      <c r="G301" s="188" t="str">
        <f t="shared" si="20"/>
        <v/>
      </c>
      <c r="H301" s="236" t="str">
        <f t="shared" si="21"/>
        <v/>
      </c>
      <c r="I301" s="237"/>
    </row>
    <row r="302" spans="1:9">
      <c r="A302" s="232">
        <f t="shared" si="18"/>
        <v>300</v>
      </c>
      <c r="B302" s="233">
        <f>VLOOKUP(DATE(YEAR(Dat_01!B$2)-2,MONTH(Dat_01!B$2),1)+A302,[5]IndSolar10!$D:$D,1,)</f>
        <v>45439</v>
      </c>
      <c r="C302" s="234">
        <f>VLOOKUP($B302,[5]IndSolar10!$D:$M,4)/1000</f>
        <v>184.18776599999998</v>
      </c>
      <c r="D302" s="235">
        <f>VLOOKUP($B302,[5]IndSolar10!$D:$M,7)/1000</f>
        <v>151.95069508637943</v>
      </c>
      <c r="E302" s="234">
        <f t="shared" si="19"/>
        <v>151.95069508637943</v>
      </c>
      <c r="F302" s="239"/>
      <c r="G302" s="188" t="str">
        <f t="shared" si="20"/>
        <v/>
      </c>
      <c r="H302" s="236" t="str">
        <f t="shared" si="21"/>
        <v/>
      </c>
      <c r="I302" s="237"/>
    </row>
    <row r="303" spans="1:9">
      <c r="A303" s="232">
        <f t="shared" si="18"/>
        <v>301</v>
      </c>
      <c r="B303" s="233">
        <f>VLOOKUP(DATE(YEAR(Dat_01!B$2)-2,MONTH(Dat_01!B$2),1)+A303,[5]IndSolar10!$D:$D,1,)</f>
        <v>45440</v>
      </c>
      <c r="C303" s="234">
        <f>VLOOKUP($B303,[5]IndSolar10!$D:$M,4)/1000</f>
        <v>184.26521700000001</v>
      </c>
      <c r="D303" s="235">
        <f>VLOOKUP($B303,[5]IndSolar10!$D:$M,7)/1000</f>
        <v>151.95069508637943</v>
      </c>
      <c r="E303" s="234">
        <f t="shared" si="19"/>
        <v>151.95069508637943</v>
      </c>
      <c r="F303" s="239"/>
      <c r="G303" s="188" t="str">
        <f t="shared" si="20"/>
        <v/>
      </c>
      <c r="H303" s="236" t="str">
        <f t="shared" si="21"/>
        <v/>
      </c>
      <c r="I303" s="237"/>
    </row>
    <row r="304" spans="1:9">
      <c r="A304" s="232">
        <f t="shared" si="18"/>
        <v>302</v>
      </c>
      <c r="B304" s="233">
        <f>VLOOKUP(DATE(YEAR(Dat_01!B$2)-2,MONTH(Dat_01!B$2),1)+A304,[5]IndSolar10!$D:$D,1,)</f>
        <v>45441</v>
      </c>
      <c r="C304" s="234">
        <f>VLOOKUP($B304,[5]IndSolar10!$D:$M,4)/1000</f>
        <v>190.60167899999999</v>
      </c>
      <c r="D304" s="235">
        <f>VLOOKUP($B304,[5]IndSolar10!$D:$M,7)/1000</f>
        <v>151.95069508637943</v>
      </c>
      <c r="E304" s="234">
        <f t="shared" si="19"/>
        <v>151.95069508637943</v>
      </c>
      <c r="F304" s="239"/>
      <c r="G304" s="188" t="str">
        <f t="shared" si="20"/>
        <v/>
      </c>
      <c r="H304" s="236" t="str">
        <f t="shared" si="21"/>
        <v/>
      </c>
      <c r="I304" s="237"/>
    </row>
    <row r="305" spans="1:9">
      <c r="A305" s="232">
        <f t="shared" si="18"/>
        <v>303</v>
      </c>
      <c r="B305" s="233">
        <f>VLOOKUP(DATE(YEAR(Dat_01!B$2)-2,MONTH(Dat_01!B$2),1)+A305,[5]IndSolar10!$D:$D,1,)</f>
        <v>45442</v>
      </c>
      <c r="C305" s="234">
        <f>VLOOKUP($B305,[5]IndSolar10!$D:$M,4)/1000</f>
        <v>177.76068900000001</v>
      </c>
      <c r="D305" s="235">
        <f>VLOOKUP($B305,[5]IndSolar10!$D:$M,7)/1000</f>
        <v>151.95069508637943</v>
      </c>
      <c r="E305" s="234">
        <f t="shared" si="19"/>
        <v>151.95069508637943</v>
      </c>
      <c r="F305" s="239"/>
      <c r="G305" s="188" t="str">
        <f t="shared" si="20"/>
        <v/>
      </c>
      <c r="H305" s="236" t="str">
        <f t="shared" si="21"/>
        <v/>
      </c>
      <c r="I305" s="237"/>
    </row>
    <row r="306" spans="1:9">
      <c r="A306" s="232">
        <f t="shared" si="18"/>
        <v>304</v>
      </c>
      <c r="B306" s="233">
        <f>VLOOKUP(DATE(YEAR(Dat_01!B$2)-2,MONTH(Dat_01!B$2),1)+A306,[5]IndSolar10!$D:$D,1,)</f>
        <v>45443</v>
      </c>
      <c r="C306" s="234">
        <f>VLOOKUP($B306,[5]IndSolar10!$D:$M,4)/1000</f>
        <v>158.66071700000001</v>
      </c>
      <c r="D306" s="235">
        <f>VLOOKUP($B306,[5]IndSolar10!$D:$M,7)/1000</f>
        <v>151.95069508637943</v>
      </c>
      <c r="E306" s="234">
        <f t="shared" si="19"/>
        <v>151.95069508637943</v>
      </c>
      <c r="F306" s="239"/>
      <c r="G306" s="188" t="str">
        <f t="shared" si="20"/>
        <v/>
      </c>
      <c r="H306" s="236" t="str">
        <f t="shared" si="21"/>
        <v/>
      </c>
      <c r="I306" s="237"/>
    </row>
    <row r="307" spans="1:9">
      <c r="A307" s="232">
        <f t="shared" si="18"/>
        <v>305</v>
      </c>
      <c r="B307" s="233">
        <f>VLOOKUP(DATE(YEAR(Dat_01!B$2)-2,MONTH(Dat_01!B$2),1)+A307,[5]IndSolar10!$D:$D,1,)</f>
        <v>45444</v>
      </c>
      <c r="C307" s="234">
        <f>VLOOKUP($B307,[5]IndSolar10!$D:$M,4)/1000</f>
        <v>147.87666700000003</v>
      </c>
      <c r="D307" s="235">
        <f>VLOOKUP($B307,[5]IndSolar10!$D:$M,7)/1000</f>
        <v>156.98787663738059</v>
      </c>
      <c r="E307" s="234">
        <f t="shared" si="19"/>
        <v>147.87666700000003</v>
      </c>
      <c r="F307" s="239"/>
      <c r="G307" s="188" t="str">
        <f t="shared" si="20"/>
        <v/>
      </c>
      <c r="H307" s="236" t="str">
        <f t="shared" si="21"/>
        <v/>
      </c>
      <c r="I307" s="237"/>
    </row>
    <row r="308" spans="1:9">
      <c r="A308" s="232">
        <f t="shared" si="18"/>
        <v>306</v>
      </c>
      <c r="B308" s="233">
        <f>VLOOKUP(DATE(YEAR(Dat_01!B$2)-2,MONTH(Dat_01!B$2),1)+A308,[5]IndSolar10!$D:$D,1,)</f>
        <v>45445</v>
      </c>
      <c r="C308" s="234">
        <f>VLOOKUP($B308,[5]IndSolar10!$D:$M,4)/1000</f>
        <v>151.50779699999998</v>
      </c>
      <c r="D308" s="235">
        <f>VLOOKUP($B308,[5]IndSolar10!$D:$M,7)/1000</f>
        <v>156.98787663738059</v>
      </c>
      <c r="E308" s="234">
        <f t="shared" si="19"/>
        <v>151.50779699999998</v>
      </c>
      <c r="F308" s="237"/>
      <c r="G308" s="188" t="str">
        <f t="shared" si="20"/>
        <v/>
      </c>
      <c r="H308" s="236" t="str">
        <f t="shared" si="21"/>
        <v/>
      </c>
      <c r="I308" s="237"/>
    </row>
    <row r="309" spans="1:9">
      <c r="A309" s="232">
        <f t="shared" si="18"/>
        <v>307</v>
      </c>
      <c r="B309" s="233">
        <f>VLOOKUP(DATE(YEAR(Dat_01!B$2)-2,MONTH(Dat_01!B$2),1)+A309,[5]IndSolar10!$D:$D,1,)</f>
        <v>45446</v>
      </c>
      <c r="C309" s="234">
        <f>VLOOKUP($B309,[5]IndSolar10!$D:$M,4)/1000</f>
        <v>176.83338599999999</v>
      </c>
      <c r="D309" s="235">
        <f>VLOOKUP($B309,[5]IndSolar10!$D:$M,7)/1000</f>
        <v>156.98787663738059</v>
      </c>
      <c r="E309" s="234">
        <f t="shared" si="19"/>
        <v>156.98787663738059</v>
      </c>
      <c r="F309" s="239"/>
      <c r="G309" s="188" t="str">
        <f t="shared" si="20"/>
        <v/>
      </c>
      <c r="H309" s="236" t="str">
        <f t="shared" si="21"/>
        <v/>
      </c>
      <c r="I309" s="237"/>
    </row>
    <row r="310" spans="1:9">
      <c r="A310" s="232">
        <f t="shared" si="18"/>
        <v>308</v>
      </c>
      <c r="B310" s="233">
        <f>VLOOKUP(DATE(YEAR(Dat_01!B$2)-2,MONTH(Dat_01!B$2),1)+A310,[5]IndSolar10!$D:$D,1,)</f>
        <v>45447</v>
      </c>
      <c r="C310" s="234">
        <f>VLOOKUP($B310,[5]IndSolar10!$D:$M,4)/1000</f>
        <v>189.30363900000003</v>
      </c>
      <c r="D310" s="235">
        <f>VLOOKUP($B310,[5]IndSolar10!$D:$M,7)/1000</f>
        <v>156.98787663738059</v>
      </c>
      <c r="E310" s="234">
        <f t="shared" si="19"/>
        <v>156.98787663738059</v>
      </c>
      <c r="F310" s="239"/>
      <c r="G310" s="188" t="str">
        <f t="shared" si="20"/>
        <v/>
      </c>
      <c r="H310" s="236" t="str">
        <f t="shared" si="21"/>
        <v/>
      </c>
      <c r="I310" s="237"/>
    </row>
    <row r="311" spans="1:9">
      <c r="A311" s="232">
        <f t="shared" si="18"/>
        <v>309</v>
      </c>
      <c r="B311" s="233">
        <f>VLOOKUP(DATE(YEAR(Dat_01!B$2)-2,MONTH(Dat_01!B$2),1)+A311,[5]IndSolar10!$D:$D,1,)</f>
        <v>45448</v>
      </c>
      <c r="C311" s="234">
        <f>VLOOKUP($B311,[5]IndSolar10!$D:$M,4)/1000</f>
        <v>184.41141099999999</v>
      </c>
      <c r="D311" s="235">
        <f>VLOOKUP($B311,[5]IndSolar10!$D:$M,7)/1000</f>
        <v>156.98787663738059</v>
      </c>
      <c r="E311" s="234">
        <f t="shared" si="19"/>
        <v>156.98787663738059</v>
      </c>
      <c r="F311" s="239"/>
      <c r="G311" s="188" t="str">
        <f t="shared" si="20"/>
        <v/>
      </c>
      <c r="H311" s="236" t="str">
        <f t="shared" si="21"/>
        <v/>
      </c>
      <c r="I311" s="237"/>
    </row>
    <row r="312" spans="1:9">
      <c r="A312" s="232">
        <f t="shared" si="18"/>
        <v>310</v>
      </c>
      <c r="B312" s="233">
        <f>VLOOKUP(DATE(YEAR(Dat_01!B$2)-2,MONTH(Dat_01!B$2),1)+A312,[5]IndSolar10!$D:$D,1,)</f>
        <v>45449</v>
      </c>
      <c r="C312" s="234">
        <f>VLOOKUP($B312,[5]IndSolar10!$D:$M,4)/1000</f>
        <v>163.438928</v>
      </c>
      <c r="D312" s="235">
        <f>VLOOKUP($B312,[5]IndSolar10!$D:$M,7)/1000</f>
        <v>156.98787663738059</v>
      </c>
      <c r="E312" s="234">
        <f t="shared" si="19"/>
        <v>156.98787663738059</v>
      </c>
      <c r="F312" s="239"/>
      <c r="G312" s="188" t="str">
        <f t="shared" si="20"/>
        <v/>
      </c>
      <c r="H312" s="236" t="str">
        <f t="shared" si="21"/>
        <v/>
      </c>
      <c r="I312" s="237"/>
    </row>
    <row r="313" spans="1:9">
      <c r="A313" s="232">
        <f t="shared" si="18"/>
        <v>311</v>
      </c>
      <c r="B313" s="233">
        <f>VLOOKUP(DATE(YEAR(Dat_01!B$2)-2,MONTH(Dat_01!B$2),1)+A313,[5]IndSolar10!$D:$D,1,)</f>
        <v>45450</v>
      </c>
      <c r="C313" s="234">
        <f>VLOOKUP($B313,[5]IndSolar10!$D:$M,4)/1000</f>
        <v>133.16868500000001</v>
      </c>
      <c r="D313" s="235">
        <f>VLOOKUP($B313,[5]IndSolar10!$D:$M,7)/1000</f>
        <v>156.98787663738059</v>
      </c>
      <c r="E313" s="234">
        <f t="shared" si="19"/>
        <v>133.16868500000001</v>
      </c>
      <c r="F313" s="239"/>
      <c r="G313" s="188" t="str">
        <f t="shared" si="20"/>
        <v/>
      </c>
      <c r="H313" s="236" t="str">
        <f t="shared" si="21"/>
        <v/>
      </c>
      <c r="I313" s="237"/>
    </row>
    <row r="314" spans="1:9">
      <c r="A314" s="232">
        <f t="shared" si="18"/>
        <v>312</v>
      </c>
      <c r="B314" s="233">
        <f>VLOOKUP(DATE(YEAR(Dat_01!B$2)-2,MONTH(Dat_01!B$2),1)+A314,[5]IndSolar10!$D:$D,1,)</f>
        <v>45451</v>
      </c>
      <c r="C314" s="234">
        <f>VLOOKUP($B314,[5]IndSolar10!$D:$M,4)/1000</f>
        <v>123.673928</v>
      </c>
      <c r="D314" s="235">
        <f>VLOOKUP($B314,[5]IndSolar10!$D:$M,7)/1000</f>
        <v>156.98787663738059</v>
      </c>
      <c r="E314" s="234">
        <f t="shared" si="19"/>
        <v>123.673928</v>
      </c>
      <c r="F314" s="239"/>
      <c r="G314" s="188" t="str">
        <f t="shared" si="20"/>
        <v/>
      </c>
      <c r="H314" s="236" t="str">
        <f t="shared" si="21"/>
        <v/>
      </c>
      <c r="I314" s="237"/>
    </row>
    <row r="315" spans="1:9">
      <c r="A315" s="232">
        <f t="shared" si="18"/>
        <v>313</v>
      </c>
      <c r="B315" s="233">
        <f>VLOOKUP(DATE(YEAR(Dat_01!B$2)-2,MONTH(Dat_01!B$2),1)+A315,[5]IndSolar10!$D:$D,1,)</f>
        <v>45452</v>
      </c>
      <c r="C315" s="234">
        <f>VLOOKUP($B315,[5]IndSolar10!$D:$M,4)/1000</f>
        <v>112.13243199999998</v>
      </c>
      <c r="D315" s="235">
        <f>VLOOKUP($B315,[5]IndSolar10!$D:$M,7)/1000</f>
        <v>156.98787663738059</v>
      </c>
      <c r="E315" s="234">
        <f t="shared" si="19"/>
        <v>112.13243199999998</v>
      </c>
      <c r="F315" s="239"/>
      <c r="G315" s="188" t="str">
        <f t="shared" si="20"/>
        <v/>
      </c>
      <c r="H315" s="236" t="str">
        <f t="shared" si="21"/>
        <v/>
      </c>
      <c r="I315" s="237"/>
    </row>
    <row r="316" spans="1:9">
      <c r="A316" s="232">
        <f t="shared" si="18"/>
        <v>314</v>
      </c>
      <c r="B316" s="233">
        <f>VLOOKUP(DATE(YEAR(Dat_01!B$2)-2,MONTH(Dat_01!B$2),1)+A316,[5]IndSolar10!$D:$D,1,)</f>
        <v>45453</v>
      </c>
      <c r="C316" s="234">
        <f>VLOOKUP($B316,[5]IndSolar10!$D:$M,4)/1000</f>
        <v>123.059034</v>
      </c>
      <c r="D316" s="235">
        <f>VLOOKUP($B316,[5]IndSolar10!$D:$M,7)/1000</f>
        <v>156.98787663738059</v>
      </c>
      <c r="E316" s="234">
        <f t="shared" si="19"/>
        <v>123.059034</v>
      </c>
      <c r="F316" s="239"/>
      <c r="G316" s="188" t="str">
        <f t="shared" si="20"/>
        <v/>
      </c>
      <c r="H316" s="236" t="str">
        <f t="shared" si="21"/>
        <v/>
      </c>
      <c r="I316" s="237"/>
    </row>
    <row r="317" spans="1:9">
      <c r="A317" s="232">
        <f t="shared" si="18"/>
        <v>315</v>
      </c>
      <c r="B317" s="233">
        <f>VLOOKUP(DATE(YEAR(Dat_01!B$2)-2,MONTH(Dat_01!B$2),1)+A317,[5]IndSolar10!$D:$D,1,)</f>
        <v>45454</v>
      </c>
      <c r="C317" s="234">
        <f>VLOOKUP($B317,[5]IndSolar10!$D:$M,4)/1000</f>
        <v>157.393722</v>
      </c>
      <c r="D317" s="235">
        <f>VLOOKUP($B317,[5]IndSolar10!$D:$M,7)/1000</f>
        <v>156.98787663738059</v>
      </c>
      <c r="E317" s="234">
        <f t="shared" si="19"/>
        <v>156.98787663738059</v>
      </c>
      <c r="F317" s="239"/>
      <c r="G317" s="188" t="str">
        <f t="shared" si="20"/>
        <v/>
      </c>
      <c r="H317" s="236" t="str">
        <f t="shared" si="21"/>
        <v/>
      </c>
      <c r="I317" s="237"/>
    </row>
    <row r="318" spans="1:9">
      <c r="A318" s="232">
        <f t="shared" si="18"/>
        <v>316</v>
      </c>
      <c r="B318" s="233">
        <f>VLOOKUP(DATE(YEAR(Dat_01!B$2)-2,MONTH(Dat_01!B$2),1)+A318,[5]IndSolar10!$D:$D,1,)</f>
        <v>45455</v>
      </c>
      <c r="C318" s="234">
        <f>VLOOKUP($B318,[5]IndSolar10!$D:$M,4)/1000</f>
        <v>153.54156099999997</v>
      </c>
      <c r="D318" s="235">
        <f>VLOOKUP($B318,[5]IndSolar10!$D:$M,7)/1000</f>
        <v>156.98787663738059</v>
      </c>
      <c r="E318" s="234">
        <f t="shared" si="19"/>
        <v>153.54156099999997</v>
      </c>
      <c r="F318" s="239"/>
      <c r="G318" s="188" t="str">
        <f t="shared" si="20"/>
        <v/>
      </c>
      <c r="H318" s="236" t="str">
        <f t="shared" si="21"/>
        <v/>
      </c>
      <c r="I318" s="237"/>
    </row>
    <row r="319" spans="1:9">
      <c r="A319" s="232">
        <f t="shared" si="18"/>
        <v>317</v>
      </c>
      <c r="B319" s="233">
        <f>VLOOKUP(DATE(YEAR(Dat_01!B$2)-2,MONTH(Dat_01!B$2),1)+A319,[5]IndSolar10!$D:$D,1,)</f>
        <v>45456</v>
      </c>
      <c r="C319" s="234">
        <f>VLOOKUP($B319,[5]IndSolar10!$D:$M,4)/1000</f>
        <v>178.42045999999999</v>
      </c>
      <c r="D319" s="235">
        <f>VLOOKUP($B319,[5]IndSolar10!$D:$M,7)/1000</f>
        <v>156.98787663738059</v>
      </c>
      <c r="E319" s="234">
        <f t="shared" si="19"/>
        <v>156.98787663738059</v>
      </c>
      <c r="F319" s="239"/>
      <c r="G319" s="188" t="str">
        <f t="shared" si="20"/>
        <v/>
      </c>
      <c r="H319" s="236" t="str">
        <f t="shared" si="21"/>
        <v/>
      </c>
      <c r="I319" s="237"/>
    </row>
    <row r="320" spans="1:9">
      <c r="A320" s="232">
        <f t="shared" si="18"/>
        <v>318</v>
      </c>
      <c r="B320" s="233">
        <f>VLOOKUP(DATE(YEAR(Dat_01!B$2)-2,MONTH(Dat_01!B$2),1)+A320,[5]IndSolar10!$D:$D,1,)</f>
        <v>45457</v>
      </c>
      <c r="C320" s="234">
        <f>VLOOKUP($B320,[5]IndSolar10!$D:$M,4)/1000</f>
        <v>185.63656800000001</v>
      </c>
      <c r="D320" s="235">
        <f>VLOOKUP($B320,[5]IndSolar10!$D:$M,7)/1000</f>
        <v>156.98787663738059</v>
      </c>
      <c r="E320" s="234">
        <f t="shared" si="19"/>
        <v>156.98787663738059</v>
      </c>
      <c r="F320" s="239"/>
      <c r="G320" s="188" t="str">
        <f t="shared" si="20"/>
        <v/>
      </c>
      <c r="H320" s="236" t="str">
        <f t="shared" si="21"/>
        <v/>
      </c>
      <c r="I320" s="237"/>
    </row>
    <row r="321" spans="1:9">
      <c r="A321" s="232">
        <f t="shared" si="18"/>
        <v>319</v>
      </c>
      <c r="B321" s="233">
        <f>VLOOKUP(DATE(YEAR(Dat_01!B$2)-2,MONTH(Dat_01!B$2),1)+A321,[5]IndSolar10!$D:$D,1,)</f>
        <v>45458</v>
      </c>
      <c r="C321" s="234">
        <f>VLOOKUP($B321,[5]IndSolar10!$D:$M,4)/1000</f>
        <v>156.48865700000002</v>
      </c>
      <c r="D321" s="235">
        <f>VLOOKUP($B321,[5]IndSolar10!$D:$M,7)/1000</f>
        <v>156.98787663738059</v>
      </c>
      <c r="E321" s="234">
        <f t="shared" si="19"/>
        <v>156.48865700000002</v>
      </c>
      <c r="F321" s="239"/>
      <c r="G321" s="188" t="str">
        <f t="shared" si="20"/>
        <v>J</v>
      </c>
      <c r="H321" s="236" t="str">
        <f t="shared" si="21"/>
        <v>157,0</v>
      </c>
      <c r="I321" s="237"/>
    </row>
    <row r="322" spans="1:9">
      <c r="A322" s="232">
        <f t="shared" si="18"/>
        <v>320</v>
      </c>
      <c r="B322" s="233">
        <f>VLOOKUP(DATE(YEAR(Dat_01!B$2)-2,MONTH(Dat_01!B$2),1)+A322,[5]IndSolar10!$D:$D,1,)</f>
        <v>45459</v>
      </c>
      <c r="C322" s="234">
        <f>VLOOKUP($B322,[5]IndSolar10!$D:$M,4)/1000</f>
        <v>146.635043</v>
      </c>
      <c r="D322" s="235">
        <f>VLOOKUP($B322,[5]IndSolar10!$D:$M,7)/1000</f>
        <v>156.98787663738059</v>
      </c>
      <c r="E322" s="234">
        <f t="shared" si="19"/>
        <v>146.635043</v>
      </c>
      <c r="F322" s="239"/>
      <c r="G322" s="188" t="str">
        <f t="shared" si="20"/>
        <v/>
      </c>
      <c r="H322" s="236" t="str">
        <f t="shared" si="21"/>
        <v/>
      </c>
      <c r="I322" s="237"/>
    </row>
    <row r="323" spans="1:9">
      <c r="A323" s="232">
        <f t="shared" si="18"/>
        <v>321</v>
      </c>
      <c r="B323" s="233">
        <f>VLOOKUP(DATE(YEAR(Dat_01!B$2)-2,MONTH(Dat_01!B$2),1)+A323,[5]IndSolar10!$D:$D,1,)</f>
        <v>45460</v>
      </c>
      <c r="C323" s="234">
        <f>VLOOKUP($B323,[5]IndSolar10!$D:$M,4)/1000</f>
        <v>198.71553900000001</v>
      </c>
      <c r="D323" s="235">
        <f>VLOOKUP($B323,[5]IndSolar10!$D:$M,7)/1000</f>
        <v>156.98787663738059</v>
      </c>
      <c r="E323" s="234">
        <f t="shared" si="19"/>
        <v>156.98787663738059</v>
      </c>
      <c r="F323" s="239"/>
      <c r="G323" s="188" t="str">
        <f t="shared" si="20"/>
        <v/>
      </c>
      <c r="H323" s="236" t="str">
        <f t="shared" si="21"/>
        <v/>
      </c>
      <c r="I323" s="237"/>
    </row>
    <row r="324" spans="1:9">
      <c r="A324" s="232">
        <f t="shared" ref="A324:A387" si="22">+A323+1</f>
        <v>322</v>
      </c>
      <c r="B324" s="233">
        <f>VLOOKUP(DATE(YEAR(Dat_01!B$2)-2,MONTH(Dat_01!B$2),1)+A324,[5]IndSolar10!$D:$D,1,)</f>
        <v>45461</v>
      </c>
      <c r="C324" s="234">
        <f>VLOOKUP($B324,[5]IndSolar10!$D:$M,4)/1000</f>
        <v>143.64317499999999</v>
      </c>
      <c r="D324" s="235">
        <f>VLOOKUP($B324,[5]IndSolar10!$D:$M,7)/1000</f>
        <v>156.98787663738059</v>
      </c>
      <c r="E324" s="234">
        <f t="shared" ref="E324:E387" si="23">IF(C324&gt;D324,D324,C324)</f>
        <v>143.64317499999999</v>
      </c>
      <c r="F324" s="239"/>
      <c r="G324" s="188" t="str">
        <f t="shared" ref="G324:G387" si="24">IF(DAY(B324)=15,IF(MONTH(B324)=1,"E",IF(MONTH(B324)=2,"F",IF(MONTH(B324)=3,"M",IF(MONTH(B324)=4,"A",IF(MONTH(B324)=5,"M",IF(MONTH(B324)=6,"J",IF(MONTH(B324)=7,"J",IF(MONTH(B324)=8,"A",IF(MONTH(B324)=9,"S",IF(MONTH(B324)=10,"O",IF(MONTH(B324)=11,"N",IF(MONTH(B324)=12,"D","")))))))))))),"")</f>
        <v/>
      </c>
      <c r="H324" s="236" t="str">
        <f t="shared" ref="H324:H387" si="25">IF(DAY($B324)=15,TEXT(D324,"#,0"),"")</f>
        <v/>
      </c>
      <c r="I324" s="237"/>
    </row>
    <row r="325" spans="1:9">
      <c r="A325" s="232">
        <f t="shared" si="22"/>
        <v>323</v>
      </c>
      <c r="B325" s="233">
        <f>VLOOKUP(DATE(YEAR(Dat_01!B$2)-2,MONTH(Dat_01!B$2),1)+A325,[5]IndSolar10!$D:$D,1,)</f>
        <v>45462</v>
      </c>
      <c r="C325" s="234">
        <f>VLOOKUP($B325,[5]IndSolar10!$D:$M,4)/1000</f>
        <v>139.86172399999998</v>
      </c>
      <c r="D325" s="235">
        <f>VLOOKUP($B325,[5]IndSolar10!$D:$M,7)/1000</f>
        <v>156.98787663738059</v>
      </c>
      <c r="E325" s="234">
        <f t="shared" si="23"/>
        <v>139.86172399999998</v>
      </c>
      <c r="F325" s="239"/>
      <c r="G325" s="188" t="str">
        <f t="shared" si="24"/>
        <v/>
      </c>
      <c r="H325" s="236" t="str">
        <f t="shared" si="25"/>
        <v/>
      </c>
      <c r="I325" s="237"/>
    </row>
    <row r="326" spans="1:9">
      <c r="A326" s="232">
        <f t="shared" si="22"/>
        <v>324</v>
      </c>
      <c r="B326" s="233">
        <f>VLOOKUP(DATE(YEAR(Dat_01!B$2)-2,MONTH(Dat_01!B$2),1)+A326,[5]IndSolar10!$D:$D,1,)</f>
        <v>45463</v>
      </c>
      <c r="C326" s="234">
        <f>VLOOKUP($B326,[5]IndSolar10!$D:$M,4)/1000</f>
        <v>153.71248399999999</v>
      </c>
      <c r="D326" s="235">
        <f>VLOOKUP($B326,[5]IndSolar10!$D:$M,7)/1000</f>
        <v>156.98787663738059</v>
      </c>
      <c r="E326" s="234">
        <f t="shared" si="23"/>
        <v>153.71248399999999</v>
      </c>
      <c r="F326" s="239"/>
      <c r="G326" s="188" t="str">
        <f t="shared" si="24"/>
        <v/>
      </c>
      <c r="H326" s="236" t="str">
        <f t="shared" si="25"/>
        <v/>
      </c>
      <c r="I326" s="237"/>
    </row>
    <row r="327" spans="1:9">
      <c r="A327" s="232">
        <f t="shared" si="22"/>
        <v>325</v>
      </c>
      <c r="B327" s="233">
        <f>VLOOKUP(DATE(YEAR(Dat_01!B$2)-2,MONTH(Dat_01!B$2),1)+A327,[5]IndSolar10!$D:$D,1,)</f>
        <v>45464</v>
      </c>
      <c r="C327" s="234">
        <f>VLOOKUP($B327,[5]IndSolar10!$D:$M,4)/1000</f>
        <v>201.16819099999998</v>
      </c>
      <c r="D327" s="235">
        <f>VLOOKUP($B327,[5]IndSolar10!$D:$M,7)/1000</f>
        <v>156.98787663738059</v>
      </c>
      <c r="E327" s="234">
        <f t="shared" si="23"/>
        <v>156.98787663738059</v>
      </c>
      <c r="F327" s="239"/>
      <c r="G327" s="188" t="str">
        <f t="shared" si="24"/>
        <v/>
      </c>
      <c r="H327" s="236" t="str">
        <f t="shared" si="25"/>
        <v/>
      </c>
      <c r="I327" s="237"/>
    </row>
    <row r="328" spans="1:9">
      <c r="A328" s="232">
        <f t="shared" si="22"/>
        <v>326</v>
      </c>
      <c r="B328" s="233">
        <f>VLOOKUP(DATE(YEAR(Dat_01!B$2)-2,MONTH(Dat_01!B$2),1)+A328,[5]IndSolar10!$D:$D,1,)</f>
        <v>45465</v>
      </c>
      <c r="C328" s="234">
        <f>VLOOKUP($B328,[5]IndSolar10!$D:$M,4)/1000</f>
        <v>173.846226</v>
      </c>
      <c r="D328" s="235">
        <f>VLOOKUP($B328,[5]IndSolar10!$D:$M,7)/1000</f>
        <v>156.98787663738059</v>
      </c>
      <c r="E328" s="234">
        <f t="shared" si="23"/>
        <v>156.98787663738059</v>
      </c>
      <c r="F328" s="239"/>
      <c r="G328" s="188" t="str">
        <f t="shared" si="24"/>
        <v/>
      </c>
      <c r="H328" s="236" t="str">
        <f t="shared" si="25"/>
        <v/>
      </c>
      <c r="I328" s="237"/>
    </row>
    <row r="329" spans="1:9">
      <c r="A329" s="232">
        <f t="shared" si="22"/>
        <v>327</v>
      </c>
      <c r="B329" s="233">
        <f>VLOOKUP(DATE(YEAR(Dat_01!B$2)-2,MONTH(Dat_01!B$2),1)+A329,[5]IndSolar10!$D:$D,1,)</f>
        <v>45466</v>
      </c>
      <c r="C329" s="234">
        <f>VLOOKUP($B329,[5]IndSolar10!$D:$M,4)/1000</f>
        <v>149.951358</v>
      </c>
      <c r="D329" s="235">
        <f>VLOOKUP($B329,[5]IndSolar10!$D:$M,7)/1000</f>
        <v>156.98787663738059</v>
      </c>
      <c r="E329" s="234">
        <f t="shared" si="23"/>
        <v>149.951358</v>
      </c>
      <c r="F329" s="239"/>
      <c r="G329" s="188" t="str">
        <f t="shared" si="24"/>
        <v/>
      </c>
      <c r="H329" s="236" t="str">
        <f t="shared" si="25"/>
        <v/>
      </c>
      <c r="I329" s="237"/>
    </row>
    <row r="330" spans="1:9">
      <c r="A330" s="232">
        <f t="shared" si="22"/>
        <v>328</v>
      </c>
      <c r="B330" s="233">
        <f>VLOOKUP(DATE(YEAR(Dat_01!B$2)-2,MONTH(Dat_01!B$2),1)+A330,[5]IndSolar10!$D:$D,1,)</f>
        <v>45467</v>
      </c>
      <c r="C330" s="234">
        <f>VLOOKUP($B330,[5]IndSolar10!$D:$M,4)/1000</f>
        <v>191.35134299999999</v>
      </c>
      <c r="D330" s="235">
        <f>VLOOKUP($B330,[5]IndSolar10!$D:$M,7)/1000</f>
        <v>156.98787663738059</v>
      </c>
      <c r="E330" s="234">
        <f t="shared" si="23"/>
        <v>156.98787663738059</v>
      </c>
      <c r="F330" s="239"/>
      <c r="G330" s="188" t="str">
        <f t="shared" si="24"/>
        <v/>
      </c>
      <c r="H330" s="236" t="str">
        <f t="shared" si="25"/>
        <v/>
      </c>
      <c r="I330" s="237"/>
    </row>
    <row r="331" spans="1:9">
      <c r="A331" s="232">
        <f t="shared" si="22"/>
        <v>329</v>
      </c>
      <c r="B331" s="233">
        <f>VLOOKUP(DATE(YEAR(Dat_01!B$2)-2,MONTH(Dat_01!B$2),1)+A331,[5]IndSolar10!$D:$D,1,)</f>
        <v>45468</v>
      </c>
      <c r="C331" s="234">
        <f>VLOOKUP($B331,[5]IndSolar10!$D:$M,4)/1000</f>
        <v>191.65865400000001</v>
      </c>
      <c r="D331" s="235">
        <f>VLOOKUP($B331,[5]IndSolar10!$D:$M,7)/1000</f>
        <v>156.98787663738059</v>
      </c>
      <c r="E331" s="234">
        <f t="shared" si="23"/>
        <v>156.98787663738059</v>
      </c>
      <c r="F331" s="239"/>
      <c r="G331" s="188" t="str">
        <f t="shared" si="24"/>
        <v/>
      </c>
      <c r="H331" s="236" t="str">
        <f t="shared" si="25"/>
        <v/>
      </c>
      <c r="I331" s="237"/>
    </row>
    <row r="332" spans="1:9">
      <c r="A332" s="232">
        <f t="shared" si="22"/>
        <v>330</v>
      </c>
      <c r="B332" s="233">
        <f>VLOOKUP(DATE(YEAR(Dat_01!B$2)-2,MONTH(Dat_01!B$2),1)+A332,[5]IndSolar10!$D:$D,1,)</f>
        <v>45469</v>
      </c>
      <c r="C332" s="234">
        <f>VLOOKUP($B332,[5]IndSolar10!$D:$M,4)/1000</f>
        <v>153.04221900000002</v>
      </c>
      <c r="D332" s="235">
        <f>VLOOKUP($B332,[5]IndSolar10!$D:$M,7)/1000</f>
        <v>156.98787663738059</v>
      </c>
      <c r="E332" s="234">
        <f t="shared" si="23"/>
        <v>153.04221900000002</v>
      </c>
      <c r="F332" s="239"/>
      <c r="G332" s="188" t="str">
        <f t="shared" si="24"/>
        <v/>
      </c>
      <c r="H332" s="236" t="str">
        <f t="shared" si="25"/>
        <v/>
      </c>
      <c r="I332" s="237"/>
    </row>
    <row r="333" spans="1:9">
      <c r="A333" s="232">
        <f t="shared" si="22"/>
        <v>331</v>
      </c>
      <c r="B333" s="233">
        <f>VLOOKUP(DATE(YEAR(Dat_01!B$2)-2,MONTH(Dat_01!B$2),1)+A333,[5]IndSolar10!$D:$D,1,)</f>
        <v>45470</v>
      </c>
      <c r="C333" s="234">
        <f>VLOOKUP($B333,[5]IndSolar10!$D:$M,4)/1000</f>
        <v>143.51155800000001</v>
      </c>
      <c r="D333" s="235">
        <f>VLOOKUP($B333,[5]IndSolar10!$D:$M,7)/1000</f>
        <v>156.98787663738059</v>
      </c>
      <c r="E333" s="234">
        <f t="shared" si="23"/>
        <v>143.51155800000001</v>
      </c>
      <c r="F333" s="239"/>
      <c r="G333" s="188" t="str">
        <f t="shared" si="24"/>
        <v/>
      </c>
      <c r="H333" s="236" t="str">
        <f t="shared" si="25"/>
        <v/>
      </c>
      <c r="I333" s="237"/>
    </row>
    <row r="334" spans="1:9">
      <c r="A334" s="232">
        <f t="shared" si="22"/>
        <v>332</v>
      </c>
      <c r="B334" s="233">
        <f>VLOOKUP(DATE(YEAR(Dat_01!B$2)-2,MONTH(Dat_01!B$2),1)+A334,[5]IndSolar10!$D:$D,1,)</f>
        <v>45471</v>
      </c>
      <c r="C334" s="234">
        <f>VLOOKUP($B334,[5]IndSolar10!$D:$M,4)/1000</f>
        <v>121.09355000000001</v>
      </c>
      <c r="D334" s="235">
        <f>VLOOKUP($B334,[5]IndSolar10!$D:$M,7)/1000</f>
        <v>156.98787663738059</v>
      </c>
      <c r="E334" s="234">
        <f t="shared" si="23"/>
        <v>121.09355000000001</v>
      </c>
      <c r="F334" s="239"/>
      <c r="G334" s="188" t="str">
        <f t="shared" si="24"/>
        <v/>
      </c>
      <c r="H334" s="236" t="str">
        <f t="shared" si="25"/>
        <v/>
      </c>
      <c r="I334" s="237"/>
    </row>
    <row r="335" spans="1:9">
      <c r="A335" s="232">
        <f t="shared" si="22"/>
        <v>333</v>
      </c>
      <c r="B335" s="233">
        <f>VLOOKUP(DATE(YEAR(Dat_01!B$2)-2,MONTH(Dat_01!B$2),1)+A335,[5]IndSolar10!$D:$D,1,)</f>
        <v>45472</v>
      </c>
      <c r="C335" s="234">
        <f>VLOOKUP($B335,[5]IndSolar10!$D:$M,4)/1000</f>
        <v>102.74132399999999</v>
      </c>
      <c r="D335" s="235">
        <f>VLOOKUP($B335,[5]IndSolar10!$D:$M,7)/1000</f>
        <v>156.98787663738059</v>
      </c>
      <c r="E335" s="234">
        <f t="shared" si="23"/>
        <v>102.74132399999999</v>
      </c>
      <c r="F335" s="239"/>
      <c r="G335" s="188" t="str">
        <f t="shared" si="24"/>
        <v/>
      </c>
      <c r="H335" s="236" t="str">
        <f t="shared" si="25"/>
        <v/>
      </c>
      <c r="I335" s="237"/>
    </row>
    <row r="336" spans="1:9">
      <c r="A336" s="232">
        <f t="shared" si="22"/>
        <v>334</v>
      </c>
      <c r="B336" s="233">
        <f>VLOOKUP(DATE(YEAR(Dat_01!B$2)-2,MONTH(Dat_01!B$2),1)+A336,[5]IndSolar10!$D:$D,1,)</f>
        <v>45473</v>
      </c>
      <c r="C336" s="234">
        <f>VLOOKUP($B336,[5]IndSolar10!$D:$M,4)/1000</f>
        <v>152.093672</v>
      </c>
      <c r="D336" s="235">
        <f>VLOOKUP($B336,[5]IndSolar10!$D:$M,7)/1000</f>
        <v>156.98787663738059</v>
      </c>
      <c r="E336" s="234">
        <f t="shared" si="23"/>
        <v>152.093672</v>
      </c>
      <c r="F336" s="237"/>
      <c r="G336" s="188" t="str">
        <f t="shared" si="24"/>
        <v/>
      </c>
      <c r="H336" s="236" t="str">
        <f t="shared" si="25"/>
        <v/>
      </c>
      <c r="I336" s="237"/>
    </row>
    <row r="337" spans="1:9">
      <c r="A337" s="232">
        <f t="shared" si="22"/>
        <v>335</v>
      </c>
      <c r="B337" s="233">
        <f>VLOOKUP(DATE(YEAR(Dat_01!B$2)-2,MONTH(Dat_01!B$2),1)+A337,[5]IndSolar10!$D:$D,1,)</f>
        <v>45474</v>
      </c>
      <c r="C337" s="234">
        <f>VLOOKUP($B337,[5]IndSolar10!$D:$M,4)/1000</f>
        <v>176.68966500000002</v>
      </c>
      <c r="D337" s="235">
        <f>VLOOKUP($B337,[5]IndSolar10!$D:$M,7)/1000</f>
        <v>160.67459675359544</v>
      </c>
      <c r="E337" s="234">
        <f t="shared" si="23"/>
        <v>160.67459675359544</v>
      </c>
      <c r="F337" s="239"/>
      <c r="G337" s="188" t="str">
        <f t="shared" si="24"/>
        <v/>
      </c>
      <c r="H337" s="236" t="str">
        <f t="shared" si="25"/>
        <v/>
      </c>
      <c r="I337" s="237"/>
    </row>
    <row r="338" spans="1:9">
      <c r="A338" s="232">
        <f t="shared" si="22"/>
        <v>336</v>
      </c>
      <c r="B338" s="233">
        <f>VLOOKUP(DATE(YEAR(Dat_01!B$2)-2,MONTH(Dat_01!B$2),1)+A338,[5]IndSolar10!$D:$D,1,)</f>
        <v>45475</v>
      </c>
      <c r="C338" s="234">
        <f>VLOOKUP($B338,[5]IndSolar10!$D:$M,4)/1000</f>
        <v>199.131606</v>
      </c>
      <c r="D338" s="235">
        <f>VLOOKUP($B338,[5]IndSolar10!$D:$M,7)/1000</f>
        <v>160.67459675359544</v>
      </c>
      <c r="E338" s="234">
        <f t="shared" si="23"/>
        <v>160.67459675359544</v>
      </c>
      <c r="F338" s="239"/>
      <c r="G338" s="188" t="str">
        <f t="shared" si="24"/>
        <v/>
      </c>
      <c r="H338" s="236" t="str">
        <f t="shared" si="25"/>
        <v/>
      </c>
      <c r="I338" s="237"/>
    </row>
    <row r="339" spans="1:9">
      <c r="A339" s="232">
        <f t="shared" si="22"/>
        <v>337</v>
      </c>
      <c r="B339" s="233">
        <f>VLOOKUP(DATE(YEAR(Dat_01!B$2)-2,MONTH(Dat_01!B$2),1)+A339,[5]IndSolar10!$D:$D,1,)</f>
        <v>45476</v>
      </c>
      <c r="C339" s="234">
        <f>VLOOKUP($B339,[5]IndSolar10!$D:$M,4)/1000</f>
        <v>203.566722</v>
      </c>
      <c r="D339" s="235">
        <f>VLOOKUP($B339,[5]IndSolar10!$D:$M,7)/1000</f>
        <v>160.67459675359544</v>
      </c>
      <c r="E339" s="234">
        <f t="shared" si="23"/>
        <v>160.67459675359544</v>
      </c>
      <c r="F339" s="239"/>
      <c r="G339" s="188" t="str">
        <f t="shared" si="24"/>
        <v/>
      </c>
      <c r="H339" s="236" t="str">
        <f t="shared" si="25"/>
        <v/>
      </c>
      <c r="I339" s="237"/>
    </row>
    <row r="340" spans="1:9">
      <c r="A340" s="232">
        <f t="shared" si="22"/>
        <v>338</v>
      </c>
      <c r="B340" s="233">
        <f>VLOOKUP(DATE(YEAR(Dat_01!B$2)-2,MONTH(Dat_01!B$2),1)+A340,[5]IndSolar10!$D:$D,1,)</f>
        <v>45477</v>
      </c>
      <c r="C340" s="234">
        <f>VLOOKUP($B340,[5]IndSolar10!$D:$M,4)/1000</f>
        <v>198.899293</v>
      </c>
      <c r="D340" s="235">
        <f>VLOOKUP($B340,[5]IndSolar10!$D:$M,7)/1000</f>
        <v>160.67459675359544</v>
      </c>
      <c r="E340" s="234">
        <f t="shared" si="23"/>
        <v>160.67459675359544</v>
      </c>
      <c r="F340" s="239"/>
      <c r="G340" s="188" t="str">
        <f t="shared" si="24"/>
        <v/>
      </c>
      <c r="H340" s="236" t="str">
        <f t="shared" si="25"/>
        <v/>
      </c>
      <c r="I340" s="237"/>
    </row>
    <row r="341" spans="1:9">
      <c r="A341" s="232">
        <f t="shared" si="22"/>
        <v>339</v>
      </c>
      <c r="B341" s="233">
        <f>VLOOKUP(DATE(YEAR(Dat_01!B$2)-2,MONTH(Dat_01!B$2),1)+A341,[5]IndSolar10!$D:$D,1,)</f>
        <v>45478</v>
      </c>
      <c r="C341" s="234">
        <f>VLOOKUP($B341,[5]IndSolar10!$D:$M,4)/1000</f>
        <v>194.11130199999999</v>
      </c>
      <c r="D341" s="235">
        <f>VLOOKUP($B341,[5]IndSolar10!$D:$M,7)/1000</f>
        <v>160.67459675359544</v>
      </c>
      <c r="E341" s="234">
        <f t="shared" si="23"/>
        <v>160.67459675359544</v>
      </c>
      <c r="F341" s="239"/>
      <c r="G341" s="188" t="str">
        <f t="shared" si="24"/>
        <v/>
      </c>
      <c r="H341" s="236" t="str">
        <f t="shared" si="25"/>
        <v/>
      </c>
      <c r="I341" s="237"/>
    </row>
    <row r="342" spans="1:9">
      <c r="A342" s="232">
        <f t="shared" si="22"/>
        <v>340</v>
      </c>
      <c r="B342" s="233">
        <f>VLOOKUP(DATE(YEAR(Dat_01!B$2)-2,MONTH(Dat_01!B$2),1)+A342,[5]IndSolar10!$D:$D,1,)</f>
        <v>45479</v>
      </c>
      <c r="C342" s="234">
        <f>VLOOKUP($B342,[5]IndSolar10!$D:$M,4)/1000</f>
        <v>150.343636</v>
      </c>
      <c r="D342" s="235">
        <f>VLOOKUP($B342,[5]IndSolar10!$D:$M,7)/1000</f>
        <v>160.67459675359544</v>
      </c>
      <c r="E342" s="234">
        <f t="shared" si="23"/>
        <v>150.343636</v>
      </c>
      <c r="F342" s="239"/>
      <c r="G342" s="188" t="str">
        <f t="shared" si="24"/>
        <v/>
      </c>
      <c r="H342" s="236" t="str">
        <f t="shared" si="25"/>
        <v/>
      </c>
      <c r="I342" s="237"/>
    </row>
    <row r="343" spans="1:9">
      <c r="A343" s="232">
        <f t="shared" si="22"/>
        <v>341</v>
      </c>
      <c r="B343" s="233">
        <f>VLOOKUP(DATE(YEAR(Dat_01!B$2)-2,MONTH(Dat_01!B$2),1)+A343,[5]IndSolar10!$D:$D,1,)</f>
        <v>45480</v>
      </c>
      <c r="C343" s="234">
        <f>VLOOKUP($B343,[5]IndSolar10!$D:$M,4)/1000</f>
        <v>159.93816700000002</v>
      </c>
      <c r="D343" s="235">
        <f>VLOOKUP($B343,[5]IndSolar10!$D:$M,7)/1000</f>
        <v>160.67459675359544</v>
      </c>
      <c r="E343" s="234">
        <f t="shared" si="23"/>
        <v>159.93816700000002</v>
      </c>
      <c r="F343" s="239"/>
      <c r="G343" s="188" t="str">
        <f t="shared" si="24"/>
        <v/>
      </c>
      <c r="H343" s="236" t="str">
        <f t="shared" si="25"/>
        <v/>
      </c>
      <c r="I343" s="237"/>
    </row>
    <row r="344" spans="1:9">
      <c r="A344" s="232">
        <f t="shared" si="22"/>
        <v>342</v>
      </c>
      <c r="B344" s="233">
        <f>VLOOKUP(DATE(YEAR(Dat_01!B$2)-2,MONTH(Dat_01!B$2),1)+A344,[5]IndSolar10!$D:$D,1,)</f>
        <v>45481</v>
      </c>
      <c r="C344" s="234">
        <f>VLOOKUP($B344,[5]IndSolar10!$D:$M,4)/1000</f>
        <v>194.41218799999999</v>
      </c>
      <c r="D344" s="235">
        <f>VLOOKUP($B344,[5]IndSolar10!$D:$M,7)/1000</f>
        <v>160.67459675359544</v>
      </c>
      <c r="E344" s="234">
        <f t="shared" si="23"/>
        <v>160.67459675359544</v>
      </c>
      <c r="F344" s="239"/>
      <c r="G344" s="188" t="str">
        <f t="shared" si="24"/>
        <v/>
      </c>
      <c r="H344" s="236" t="str">
        <f t="shared" si="25"/>
        <v/>
      </c>
      <c r="I344" s="237"/>
    </row>
    <row r="345" spans="1:9">
      <c r="A345" s="232">
        <f t="shared" si="22"/>
        <v>343</v>
      </c>
      <c r="B345" s="233">
        <f>VLOOKUP(DATE(YEAR(Dat_01!B$2)-2,MONTH(Dat_01!B$2),1)+A345,[5]IndSolar10!$D:$D,1,)</f>
        <v>45482</v>
      </c>
      <c r="C345" s="234">
        <f>VLOOKUP($B345,[5]IndSolar10!$D:$M,4)/1000</f>
        <v>194.626385</v>
      </c>
      <c r="D345" s="235">
        <f>VLOOKUP($B345,[5]IndSolar10!$D:$M,7)/1000</f>
        <v>160.67459675359544</v>
      </c>
      <c r="E345" s="234">
        <f t="shared" si="23"/>
        <v>160.67459675359544</v>
      </c>
      <c r="F345" s="239"/>
      <c r="G345" s="188" t="str">
        <f t="shared" si="24"/>
        <v/>
      </c>
      <c r="H345" s="236" t="str">
        <f t="shared" si="25"/>
        <v/>
      </c>
      <c r="I345" s="237"/>
    </row>
    <row r="346" spans="1:9">
      <c r="A346" s="232">
        <f t="shared" si="22"/>
        <v>344</v>
      </c>
      <c r="B346" s="233">
        <f>VLOOKUP(DATE(YEAR(Dat_01!B$2)-2,MONTH(Dat_01!B$2),1)+A346,[5]IndSolar10!$D:$D,1,)</f>
        <v>45483</v>
      </c>
      <c r="C346" s="234">
        <f>VLOOKUP($B346,[5]IndSolar10!$D:$M,4)/1000</f>
        <v>202.80241800000002</v>
      </c>
      <c r="D346" s="235">
        <f>VLOOKUP($B346,[5]IndSolar10!$D:$M,7)/1000</f>
        <v>160.67459675359544</v>
      </c>
      <c r="E346" s="234">
        <f t="shared" si="23"/>
        <v>160.67459675359544</v>
      </c>
      <c r="F346" s="239"/>
      <c r="G346" s="188" t="str">
        <f t="shared" si="24"/>
        <v/>
      </c>
      <c r="H346" s="236" t="str">
        <f t="shared" si="25"/>
        <v/>
      </c>
      <c r="I346" s="237"/>
    </row>
    <row r="347" spans="1:9">
      <c r="A347" s="232">
        <f t="shared" si="22"/>
        <v>345</v>
      </c>
      <c r="B347" s="233">
        <f>VLOOKUP(DATE(YEAR(Dat_01!B$2)-2,MONTH(Dat_01!B$2),1)+A347,[5]IndSolar10!$D:$D,1,)</f>
        <v>45484</v>
      </c>
      <c r="C347" s="234">
        <f>VLOOKUP($B347,[5]IndSolar10!$D:$M,4)/1000</f>
        <v>202.98172200000002</v>
      </c>
      <c r="D347" s="235">
        <f>VLOOKUP($B347,[5]IndSolar10!$D:$M,7)/1000</f>
        <v>160.67459675359544</v>
      </c>
      <c r="E347" s="234">
        <f t="shared" si="23"/>
        <v>160.67459675359544</v>
      </c>
      <c r="F347" s="239"/>
      <c r="G347" s="188" t="str">
        <f t="shared" si="24"/>
        <v/>
      </c>
      <c r="H347" s="236" t="str">
        <f t="shared" si="25"/>
        <v/>
      </c>
      <c r="I347" s="237"/>
    </row>
    <row r="348" spans="1:9">
      <c r="A348" s="232">
        <f t="shared" si="22"/>
        <v>346</v>
      </c>
      <c r="B348" s="233">
        <f>VLOOKUP(DATE(YEAR(Dat_01!B$2)-2,MONTH(Dat_01!B$2),1)+A348,[5]IndSolar10!$D:$D,1,)</f>
        <v>45485</v>
      </c>
      <c r="C348" s="234">
        <f>VLOOKUP($B348,[5]IndSolar10!$D:$M,4)/1000</f>
        <v>209.10517899999999</v>
      </c>
      <c r="D348" s="235">
        <f>VLOOKUP($B348,[5]IndSolar10!$D:$M,7)/1000</f>
        <v>160.67459675359544</v>
      </c>
      <c r="E348" s="234">
        <f t="shared" si="23"/>
        <v>160.67459675359544</v>
      </c>
      <c r="F348" s="239"/>
      <c r="G348" s="188" t="str">
        <f t="shared" si="24"/>
        <v/>
      </c>
      <c r="H348" s="236" t="str">
        <f t="shared" si="25"/>
        <v/>
      </c>
      <c r="I348" s="237"/>
    </row>
    <row r="349" spans="1:9">
      <c r="A349" s="232">
        <f t="shared" si="22"/>
        <v>347</v>
      </c>
      <c r="B349" s="233">
        <f>VLOOKUP(DATE(YEAR(Dat_01!B$2)-2,MONTH(Dat_01!B$2),1)+A349,[5]IndSolar10!$D:$D,1,)</f>
        <v>45486</v>
      </c>
      <c r="C349" s="234">
        <f>VLOOKUP($B349,[5]IndSolar10!$D:$M,4)/1000</f>
        <v>187.23530700000001</v>
      </c>
      <c r="D349" s="235">
        <f>VLOOKUP($B349,[5]IndSolar10!$D:$M,7)/1000</f>
        <v>160.67459675359544</v>
      </c>
      <c r="E349" s="234">
        <f t="shared" si="23"/>
        <v>160.67459675359544</v>
      </c>
      <c r="F349" s="239"/>
      <c r="G349" s="188" t="str">
        <f t="shared" si="24"/>
        <v/>
      </c>
      <c r="H349" s="236" t="str">
        <f t="shared" si="25"/>
        <v/>
      </c>
      <c r="I349" s="237"/>
    </row>
    <row r="350" spans="1:9">
      <c r="A350" s="232">
        <f t="shared" si="22"/>
        <v>348</v>
      </c>
      <c r="B350" s="233">
        <f>VLOOKUP(DATE(YEAR(Dat_01!B$2)-2,MONTH(Dat_01!B$2),1)+A350,[5]IndSolar10!$D:$D,1,)</f>
        <v>45487</v>
      </c>
      <c r="C350" s="234">
        <f>VLOOKUP($B350,[5]IndSolar10!$D:$M,4)/1000</f>
        <v>171.06237100000001</v>
      </c>
      <c r="D350" s="235">
        <f>VLOOKUP($B350,[5]IndSolar10!$D:$M,7)/1000</f>
        <v>160.67459675359544</v>
      </c>
      <c r="E350" s="234">
        <f t="shared" si="23"/>
        <v>160.67459675359544</v>
      </c>
      <c r="F350" s="239"/>
      <c r="G350" s="188" t="str">
        <f t="shared" si="24"/>
        <v/>
      </c>
      <c r="H350" s="236" t="str">
        <f t="shared" si="25"/>
        <v/>
      </c>
      <c r="I350" s="237"/>
    </row>
    <row r="351" spans="1:9">
      <c r="A351" s="232">
        <f t="shared" si="22"/>
        <v>349</v>
      </c>
      <c r="B351" s="233">
        <f>VLOOKUP(DATE(YEAR(Dat_01!B$2)-2,MONTH(Dat_01!B$2),1)+A351,[5]IndSolar10!$D:$D,1,)</f>
        <v>45488</v>
      </c>
      <c r="C351" s="234">
        <f>VLOOKUP($B351,[5]IndSolar10!$D:$M,4)/1000</f>
        <v>183.149687</v>
      </c>
      <c r="D351" s="235">
        <f>VLOOKUP($B351,[5]IndSolar10!$D:$M,7)/1000</f>
        <v>160.67459675359544</v>
      </c>
      <c r="E351" s="234">
        <f t="shared" si="23"/>
        <v>160.67459675359544</v>
      </c>
      <c r="F351" s="239"/>
      <c r="G351" s="188" t="str">
        <f t="shared" si="24"/>
        <v>J</v>
      </c>
      <c r="H351" s="236" t="str">
        <f t="shared" si="25"/>
        <v>160,7</v>
      </c>
      <c r="I351" s="237"/>
    </row>
    <row r="352" spans="1:9">
      <c r="A352" s="232">
        <f t="shared" si="22"/>
        <v>350</v>
      </c>
      <c r="B352" s="233">
        <f>VLOOKUP(DATE(YEAR(Dat_01!B$2)-2,MONTH(Dat_01!B$2),1)+A352,[5]IndSolar10!$D:$D,1,)</f>
        <v>45489</v>
      </c>
      <c r="C352" s="234">
        <f>VLOOKUP($B352,[5]IndSolar10!$D:$M,4)/1000</f>
        <v>203.86247800000001</v>
      </c>
      <c r="D352" s="235">
        <f>VLOOKUP($B352,[5]IndSolar10!$D:$M,7)/1000</f>
        <v>160.67459675359544</v>
      </c>
      <c r="E352" s="234">
        <f t="shared" si="23"/>
        <v>160.67459675359544</v>
      </c>
      <c r="F352" s="239"/>
      <c r="G352" s="188" t="str">
        <f t="shared" si="24"/>
        <v/>
      </c>
      <c r="H352" s="236" t="str">
        <f t="shared" si="25"/>
        <v/>
      </c>
      <c r="I352" s="237"/>
    </row>
    <row r="353" spans="1:9">
      <c r="A353" s="232">
        <f t="shared" si="22"/>
        <v>351</v>
      </c>
      <c r="B353" s="233">
        <f>VLOOKUP(DATE(YEAR(Dat_01!B$2)-2,MONTH(Dat_01!B$2),1)+A353,[5]IndSolar10!$D:$D,1,)</f>
        <v>45490</v>
      </c>
      <c r="C353" s="234">
        <f>VLOOKUP($B353,[5]IndSolar10!$D:$M,4)/1000</f>
        <v>194.27258300000003</v>
      </c>
      <c r="D353" s="235">
        <f>VLOOKUP($B353,[5]IndSolar10!$D:$M,7)/1000</f>
        <v>160.67459675359544</v>
      </c>
      <c r="E353" s="234">
        <f t="shared" si="23"/>
        <v>160.67459675359544</v>
      </c>
      <c r="F353" s="239"/>
      <c r="G353" s="188" t="str">
        <f t="shared" si="24"/>
        <v/>
      </c>
      <c r="H353" s="236" t="str">
        <f t="shared" si="25"/>
        <v/>
      </c>
      <c r="I353" s="237"/>
    </row>
    <row r="354" spans="1:9">
      <c r="A354" s="232">
        <f t="shared" si="22"/>
        <v>352</v>
      </c>
      <c r="B354" s="233">
        <f>VLOOKUP(DATE(YEAR(Dat_01!B$2)-2,MONTH(Dat_01!B$2),1)+A354,[5]IndSolar10!$D:$D,1,)</f>
        <v>45491</v>
      </c>
      <c r="C354" s="234">
        <f>VLOOKUP($B354,[5]IndSolar10!$D:$M,4)/1000</f>
        <v>151.60473499999998</v>
      </c>
      <c r="D354" s="235">
        <f>VLOOKUP($B354,[5]IndSolar10!$D:$M,7)/1000</f>
        <v>160.67459675359544</v>
      </c>
      <c r="E354" s="234">
        <f t="shared" si="23"/>
        <v>151.60473499999998</v>
      </c>
      <c r="F354" s="239"/>
      <c r="G354" s="188" t="str">
        <f t="shared" si="24"/>
        <v/>
      </c>
      <c r="H354" s="236" t="str">
        <f t="shared" si="25"/>
        <v/>
      </c>
      <c r="I354" s="237"/>
    </row>
    <row r="355" spans="1:9">
      <c r="A355" s="232">
        <f t="shared" si="22"/>
        <v>353</v>
      </c>
      <c r="B355" s="233">
        <f>VLOOKUP(DATE(YEAR(Dat_01!B$2)-2,MONTH(Dat_01!B$2),1)+A355,[5]IndSolar10!$D:$D,1,)</f>
        <v>45492</v>
      </c>
      <c r="C355" s="234">
        <f>VLOOKUP($B355,[5]IndSolar10!$D:$M,4)/1000</f>
        <v>194.51468600000001</v>
      </c>
      <c r="D355" s="235">
        <f>VLOOKUP($B355,[5]IndSolar10!$D:$M,7)/1000</f>
        <v>160.67459675359544</v>
      </c>
      <c r="E355" s="234">
        <f t="shared" si="23"/>
        <v>160.67459675359544</v>
      </c>
      <c r="F355" s="239"/>
      <c r="G355" s="188" t="str">
        <f t="shared" si="24"/>
        <v/>
      </c>
      <c r="H355" s="236" t="str">
        <f t="shared" si="25"/>
        <v/>
      </c>
      <c r="I355" s="237"/>
    </row>
    <row r="356" spans="1:9">
      <c r="A356" s="232">
        <f t="shared" si="22"/>
        <v>354</v>
      </c>
      <c r="B356" s="233">
        <f>VLOOKUP(DATE(YEAR(Dat_01!B$2)-2,MONTH(Dat_01!B$2),1)+A356,[5]IndSolar10!$D:$D,1,)</f>
        <v>45493</v>
      </c>
      <c r="C356" s="234">
        <f>VLOOKUP($B356,[5]IndSolar10!$D:$M,4)/1000</f>
        <v>184.63639000000001</v>
      </c>
      <c r="D356" s="235">
        <f>VLOOKUP($B356,[5]IndSolar10!$D:$M,7)/1000</f>
        <v>160.67459675359544</v>
      </c>
      <c r="E356" s="234">
        <f t="shared" si="23"/>
        <v>160.67459675359544</v>
      </c>
      <c r="F356" s="239"/>
      <c r="G356" s="188" t="str">
        <f t="shared" si="24"/>
        <v/>
      </c>
      <c r="H356" s="236" t="str">
        <f t="shared" si="25"/>
        <v/>
      </c>
      <c r="I356" s="237"/>
    </row>
    <row r="357" spans="1:9">
      <c r="A357" s="232">
        <f t="shared" si="22"/>
        <v>355</v>
      </c>
      <c r="B357" s="233">
        <f>VLOOKUP(DATE(YEAR(Dat_01!B$2)-2,MONTH(Dat_01!B$2),1)+A357,[5]IndSolar10!$D:$D,1,)</f>
        <v>45494</v>
      </c>
      <c r="C357" s="234">
        <f>VLOOKUP($B357,[5]IndSolar10!$D:$M,4)/1000</f>
        <v>174.48697399999998</v>
      </c>
      <c r="D357" s="235">
        <f>VLOOKUP($B357,[5]IndSolar10!$D:$M,7)/1000</f>
        <v>160.67459675359544</v>
      </c>
      <c r="E357" s="234">
        <f t="shared" si="23"/>
        <v>160.67459675359544</v>
      </c>
      <c r="F357" s="239"/>
      <c r="G357" s="188" t="str">
        <f t="shared" si="24"/>
        <v/>
      </c>
      <c r="H357" s="236" t="str">
        <f t="shared" si="25"/>
        <v/>
      </c>
      <c r="I357" s="237"/>
    </row>
    <row r="358" spans="1:9">
      <c r="A358" s="232">
        <f t="shared" si="22"/>
        <v>356</v>
      </c>
      <c r="B358" s="233">
        <f>VLOOKUP(DATE(YEAR(Dat_01!B$2)-2,MONTH(Dat_01!B$2),1)+A358,[5]IndSolar10!$D:$D,1,)</f>
        <v>45495</v>
      </c>
      <c r="C358" s="234">
        <f>VLOOKUP($B358,[5]IndSolar10!$D:$M,4)/1000</f>
        <v>195.17292699999999</v>
      </c>
      <c r="D358" s="235">
        <f>VLOOKUP($B358,[5]IndSolar10!$D:$M,7)/1000</f>
        <v>160.67459675359544</v>
      </c>
      <c r="E358" s="234">
        <f t="shared" si="23"/>
        <v>160.67459675359544</v>
      </c>
      <c r="F358" s="239"/>
      <c r="G358" s="188" t="str">
        <f t="shared" si="24"/>
        <v/>
      </c>
      <c r="H358" s="236" t="str">
        <f t="shared" si="25"/>
        <v/>
      </c>
      <c r="I358" s="237"/>
    </row>
    <row r="359" spans="1:9">
      <c r="A359" s="232">
        <f t="shared" si="22"/>
        <v>357</v>
      </c>
      <c r="B359" s="233">
        <f>VLOOKUP(DATE(YEAR(Dat_01!B$2)-2,MONTH(Dat_01!B$2),1)+A359,[5]IndSolar10!$D:$D,1,)</f>
        <v>45496</v>
      </c>
      <c r="C359" s="234">
        <f>VLOOKUP($B359,[5]IndSolar10!$D:$M,4)/1000</f>
        <v>196.96767700000001</v>
      </c>
      <c r="D359" s="235">
        <f>VLOOKUP($B359,[5]IndSolar10!$D:$M,7)/1000</f>
        <v>160.67459675359544</v>
      </c>
      <c r="E359" s="234">
        <f t="shared" si="23"/>
        <v>160.67459675359544</v>
      </c>
      <c r="F359" s="239"/>
      <c r="G359" s="188" t="str">
        <f t="shared" si="24"/>
        <v/>
      </c>
      <c r="H359" s="236" t="str">
        <f t="shared" si="25"/>
        <v/>
      </c>
      <c r="I359" s="237"/>
    </row>
    <row r="360" spans="1:9">
      <c r="A360" s="232">
        <f t="shared" si="22"/>
        <v>358</v>
      </c>
      <c r="B360" s="233">
        <f>VLOOKUP(DATE(YEAR(Dat_01!B$2)-2,MONTH(Dat_01!B$2),1)+A360,[5]IndSolar10!$D:$D,1,)</f>
        <v>45497</v>
      </c>
      <c r="C360" s="234">
        <f>VLOOKUP($B360,[5]IndSolar10!$D:$M,4)/1000</f>
        <v>195.58769699999999</v>
      </c>
      <c r="D360" s="235">
        <f>VLOOKUP($B360,[5]IndSolar10!$D:$M,7)/1000</f>
        <v>160.67459675359544</v>
      </c>
      <c r="E360" s="234">
        <f t="shared" si="23"/>
        <v>160.67459675359544</v>
      </c>
      <c r="F360" s="239"/>
      <c r="G360" s="188" t="str">
        <f t="shared" si="24"/>
        <v/>
      </c>
      <c r="H360" s="236" t="str">
        <f t="shared" si="25"/>
        <v/>
      </c>
      <c r="I360" s="237"/>
    </row>
    <row r="361" spans="1:9">
      <c r="A361" s="232">
        <f t="shared" si="22"/>
        <v>359</v>
      </c>
      <c r="B361" s="233">
        <f>VLOOKUP(DATE(YEAR(Dat_01!B$2)-2,MONTH(Dat_01!B$2),1)+A361,[5]IndSolar10!$D:$D,1,)</f>
        <v>45498</v>
      </c>
      <c r="C361" s="234">
        <f>VLOOKUP($B361,[5]IndSolar10!$D:$M,4)/1000</f>
        <v>194.10183599999999</v>
      </c>
      <c r="D361" s="235">
        <f>VLOOKUP($B361,[5]IndSolar10!$D:$M,7)/1000</f>
        <v>160.67459675359544</v>
      </c>
      <c r="E361" s="234">
        <f t="shared" si="23"/>
        <v>160.67459675359544</v>
      </c>
      <c r="F361" s="239"/>
      <c r="G361" s="188" t="str">
        <f t="shared" si="24"/>
        <v/>
      </c>
      <c r="H361" s="236" t="str">
        <f t="shared" si="25"/>
        <v/>
      </c>
      <c r="I361" s="237"/>
    </row>
    <row r="362" spans="1:9">
      <c r="A362" s="232">
        <f t="shared" si="22"/>
        <v>360</v>
      </c>
      <c r="B362" s="233">
        <f>VLOOKUP(DATE(YEAR(Dat_01!B$2)-2,MONTH(Dat_01!B$2),1)+A362,[5]IndSolar10!$D:$D,1,)</f>
        <v>45499</v>
      </c>
      <c r="C362" s="234">
        <f>VLOOKUP($B362,[5]IndSolar10!$D:$M,4)/1000</f>
        <v>188.18512100000001</v>
      </c>
      <c r="D362" s="235">
        <f>VLOOKUP($B362,[5]IndSolar10!$D:$M,7)/1000</f>
        <v>160.67459675359544</v>
      </c>
      <c r="E362" s="234">
        <f t="shared" si="23"/>
        <v>160.67459675359544</v>
      </c>
      <c r="F362" s="239"/>
      <c r="G362" s="188" t="str">
        <f t="shared" si="24"/>
        <v/>
      </c>
      <c r="H362" s="236" t="str">
        <f t="shared" si="25"/>
        <v/>
      </c>
      <c r="I362" s="237"/>
    </row>
    <row r="363" spans="1:9">
      <c r="A363" s="232">
        <f t="shared" si="22"/>
        <v>361</v>
      </c>
      <c r="B363" s="233">
        <f>VLOOKUP(DATE(YEAR(Dat_01!B$2)-2,MONTH(Dat_01!B$2),1)+A363,[5]IndSolar10!$D:$D,1,)</f>
        <v>45500</v>
      </c>
      <c r="C363" s="234">
        <f>VLOOKUP($B363,[5]IndSolar10!$D:$M,4)/1000</f>
        <v>185.64965900000001</v>
      </c>
      <c r="D363" s="235">
        <f>VLOOKUP($B363,[5]IndSolar10!$D:$M,7)/1000</f>
        <v>160.67459675359544</v>
      </c>
      <c r="E363" s="234">
        <f t="shared" si="23"/>
        <v>160.67459675359544</v>
      </c>
      <c r="F363" s="239"/>
      <c r="G363" s="188" t="str">
        <f t="shared" si="24"/>
        <v/>
      </c>
      <c r="H363" s="236" t="str">
        <f t="shared" si="25"/>
        <v/>
      </c>
      <c r="I363" s="237"/>
    </row>
    <row r="364" spans="1:9">
      <c r="A364" s="232">
        <f t="shared" si="22"/>
        <v>362</v>
      </c>
      <c r="B364" s="233">
        <f>VLOOKUP(DATE(YEAR(Dat_01!B$2)-2,MONTH(Dat_01!B$2),1)+A364,[5]IndSolar10!$D:$D,1,)</f>
        <v>45501</v>
      </c>
      <c r="C364" s="234">
        <f>VLOOKUP($B364,[5]IndSolar10!$D:$M,4)/1000</f>
        <v>164.67664500000001</v>
      </c>
      <c r="D364" s="235">
        <f>VLOOKUP($B364,[5]IndSolar10!$D:$M,7)/1000</f>
        <v>160.67459675359544</v>
      </c>
      <c r="E364" s="234">
        <f t="shared" si="23"/>
        <v>160.67459675359544</v>
      </c>
      <c r="F364" s="239"/>
      <c r="G364" s="188" t="str">
        <f t="shared" si="24"/>
        <v/>
      </c>
      <c r="H364" s="236" t="str">
        <f t="shared" si="25"/>
        <v/>
      </c>
      <c r="I364" s="237"/>
    </row>
    <row r="365" spans="1:9">
      <c r="A365" s="232">
        <f t="shared" si="22"/>
        <v>363</v>
      </c>
      <c r="B365" s="233">
        <f>VLOOKUP(DATE(YEAR(Dat_01!B$2)-2,MONTH(Dat_01!B$2),1)+A365,[5]IndSolar10!$D:$D,1,)</f>
        <v>45502</v>
      </c>
      <c r="C365" s="234">
        <f>VLOOKUP($B365,[5]IndSolar10!$D:$M,4)/1000</f>
        <v>121.90305499999999</v>
      </c>
      <c r="D365" s="235">
        <f>VLOOKUP($B365,[5]IndSolar10!$D:$M,7)/1000</f>
        <v>160.67459675359544</v>
      </c>
      <c r="E365" s="234">
        <f t="shared" si="23"/>
        <v>121.90305499999999</v>
      </c>
      <c r="F365" s="239"/>
      <c r="G365" s="188" t="str">
        <f t="shared" si="24"/>
        <v/>
      </c>
      <c r="H365" s="236" t="str">
        <f t="shared" si="25"/>
        <v/>
      </c>
      <c r="I365" s="237"/>
    </row>
    <row r="366" spans="1:9">
      <c r="A366" s="232">
        <f t="shared" si="22"/>
        <v>364</v>
      </c>
      <c r="B366" s="233">
        <f>VLOOKUP(DATE(YEAR(Dat_01!B$2)-2,MONTH(Dat_01!B$2),1)+A366,[5]IndSolar10!$D:$D,1,)</f>
        <v>45503</v>
      </c>
      <c r="C366" s="234">
        <f>VLOOKUP($B366,[5]IndSolar10!$D:$M,4)/1000</f>
        <v>168.957615</v>
      </c>
      <c r="D366" s="235">
        <f>VLOOKUP($B366,[5]IndSolar10!$D:$M,7)/1000</f>
        <v>160.67459675359544</v>
      </c>
      <c r="E366" s="234">
        <f t="shared" si="23"/>
        <v>160.67459675359544</v>
      </c>
      <c r="F366" s="239"/>
      <c r="G366" s="188" t="str">
        <f t="shared" si="24"/>
        <v/>
      </c>
      <c r="H366" s="236" t="str">
        <f t="shared" si="25"/>
        <v/>
      </c>
      <c r="I366" s="237"/>
    </row>
    <row r="367" spans="1:9">
      <c r="A367" s="232">
        <f t="shared" si="22"/>
        <v>365</v>
      </c>
      <c r="B367" s="233">
        <f>VLOOKUP(DATE(YEAR(Dat_01!B$2)-2,MONTH(Dat_01!B$2),1)+A367,[5]IndSolar10!$D:$D,1,)</f>
        <v>45504</v>
      </c>
      <c r="C367" s="234">
        <f>VLOOKUP($B367,[5]IndSolar10!$D:$M,4)/1000</f>
        <v>191.12423899999999</v>
      </c>
      <c r="D367" s="235">
        <f>VLOOKUP($B367,[5]IndSolar10!$D:$M,7)/1000</f>
        <v>160.67459675359544</v>
      </c>
      <c r="E367" s="234">
        <f t="shared" si="23"/>
        <v>160.67459675359544</v>
      </c>
      <c r="F367" s="237"/>
      <c r="G367" s="188" t="str">
        <f t="shared" si="24"/>
        <v/>
      </c>
      <c r="H367" s="236" t="str">
        <f t="shared" si="25"/>
        <v/>
      </c>
      <c r="I367" s="237"/>
    </row>
    <row r="368" spans="1:9">
      <c r="A368" s="232">
        <f t="shared" si="22"/>
        <v>366</v>
      </c>
      <c r="B368" s="233">
        <f>VLOOKUP(DATE(YEAR(Dat_01!B$2)-2,MONTH(Dat_01!B$2),1)+A368,[5]IndSolar10!$D:$D,1,)</f>
        <v>45505</v>
      </c>
      <c r="C368" s="234">
        <f>VLOOKUP($B368,[5]IndSolar10!$D:$M,4)/1000</f>
        <v>196.11937300000002</v>
      </c>
      <c r="D368" s="235">
        <f>VLOOKUP($B368,[5]IndSolar10!$D:$M,7)/1000</f>
        <v>149.72035477083287</v>
      </c>
      <c r="E368" s="234">
        <f t="shared" si="23"/>
        <v>149.72035477083287</v>
      </c>
      <c r="F368" s="239"/>
      <c r="G368" s="188" t="str">
        <f t="shared" si="24"/>
        <v/>
      </c>
      <c r="H368" s="236" t="str">
        <f t="shared" si="25"/>
        <v/>
      </c>
      <c r="I368" s="237"/>
    </row>
    <row r="369" spans="1:9">
      <c r="A369" s="232">
        <f t="shared" si="22"/>
        <v>367</v>
      </c>
      <c r="B369" s="233">
        <f>VLOOKUP(DATE(YEAR(Dat_01!B$2)-2,MONTH(Dat_01!B$2),1)+A369,[5]IndSolar10!$D:$D,1,)</f>
        <v>45506</v>
      </c>
      <c r="C369" s="234">
        <f>VLOOKUP($B369,[5]IndSolar10!$D:$M,4)/1000</f>
        <v>188.98823899999999</v>
      </c>
      <c r="D369" s="235">
        <f>VLOOKUP($B369,[5]IndSolar10!$D:$M,7)/1000</f>
        <v>149.72035477083287</v>
      </c>
      <c r="E369" s="234">
        <f t="shared" si="23"/>
        <v>149.72035477083287</v>
      </c>
      <c r="F369" s="239"/>
      <c r="G369" s="188" t="str">
        <f t="shared" si="24"/>
        <v/>
      </c>
      <c r="H369" s="236" t="str">
        <f t="shared" si="25"/>
        <v/>
      </c>
      <c r="I369" s="237"/>
    </row>
    <row r="370" spans="1:9">
      <c r="A370" s="232">
        <f t="shared" si="22"/>
        <v>368</v>
      </c>
      <c r="B370" s="233">
        <f>VLOOKUP(DATE(YEAR(Dat_01!B$2)-2,MONTH(Dat_01!B$2),1)+A370,[5]IndSolar10!$D:$D,1,)</f>
        <v>45507</v>
      </c>
      <c r="C370" s="234">
        <f>VLOOKUP($B370,[5]IndSolar10!$D:$M,4)/1000</f>
        <v>190.47813199999999</v>
      </c>
      <c r="D370" s="235">
        <f>VLOOKUP($B370,[5]IndSolar10!$D:$M,7)/1000</f>
        <v>149.72035477083287</v>
      </c>
      <c r="E370" s="234">
        <f t="shared" si="23"/>
        <v>149.72035477083287</v>
      </c>
      <c r="F370" s="239"/>
      <c r="G370" s="188" t="str">
        <f t="shared" si="24"/>
        <v/>
      </c>
      <c r="H370" s="236" t="str">
        <f t="shared" si="25"/>
        <v/>
      </c>
      <c r="I370" s="237"/>
    </row>
    <row r="371" spans="1:9">
      <c r="A371" s="232">
        <f t="shared" si="22"/>
        <v>369</v>
      </c>
      <c r="B371" s="233">
        <f>VLOOKUP(DATE(YEAR(Dat_01!B$2)-2,MONTH(Dat_01!B$2),1)+A371,[5]IndSolar10!$D:$D,1,)</f>
        <v>45508</v>
      </c>
      <c r="C371" s="234">
        <f>VLOOKUP($B371,[5]IndSolar10!$D:$M,4)/1000</f>
        <v>188.98171899999997</v>
      </c>
      <c r="D371" s="235">
        <f>VLOOKUP($B371,[5]IndSolar10!$D:$M,7)/1000</f>
        <v>149.72035477083287</v>
      </c>
      <c r="E371" s="234">
        <f t="shared" si="23"/>
        <v>149.72035477083287</v>
      </c>
      <c r="F371" s="239"/>
      <c r="G371" s="188" t="str">
        <f t="shared" si="24"/>
        <v/>
      </c>
      <c r="H371" s="236" t="str">
        <f t="shared" si="25"/>
        <v/>
      </c>
      <c r="I371" s="237"/>
    </row>
    <row r="372" spans="1:9">
      <c r="A372" s="232">
        <f t="shared" si="22"/>
        <v>370</v>
      </c>
      <c r="B372" s="233">
        <f>VLOOKUP(DATE(YEAR(Dat_01!B$2)-2,MONTH(Dat_01!B$2),1)+A372,[5]IndSolar10!$D:$D,1,)</f>
        <v>45509</v>
      </c>
      <c r="C372" s="234">
        <f>VLOOKUP($B372,[5]IndSolar10!$D:$M,4)/1000</f>
        <v>189.37079</v>
      </c>
      <c r="D372" s="235">
        <f>VLOOKUP($B372,[5]IndSolar10!$D:$M,7)/1000</f>
        <v>149.72035477083287</v>
      </c>
      <c r="E372" s="234">
        <f t="shared" si="23"/>
        <v>149.72035477083287</v>
      </c>
      <c r="F372" s="239"/>
      <c r="G372" s="188" t="str">
        <f t="shared" si="24"/>
        <v/>
      </c>
      <c r="H372" s="236" t="str">
        <f t="shared" si="25"/>
        <v/>
      </c>
      <c r="I372" s="237"/>
    </row>
    <row r="373" spans="1:9">
      <c r="A373" s="232">
        <f t="shared" si="22"/>
        <v>371</v>
      </c>
      <c r="B373" s="233">
        <f>VLOOKUP(DATE(YEAR(Dat_01!B$2)-2,MONTH(Dat_01!B$2),1)+A373,[5]IndSolar10!$D:$D,1,)</f>
        <v>45510</v>
      </c>
      <c r="C373" s="234">
        <f>VLOOKUP($B373,[5]IndSolar10!$D:$M,4)/1000</f>
        <v>188.47948499999998</v>
      </c>
      <c r="D373" s="235">
        <f>VLOOKUP($B373,[5]IndSolar10!$D:$M,7)/1000</f>
        <v>149.72035477083287</v>
      </c>
      <c r="E373" s="234">
        <f t="shared" si="23"/>
        <v>149.72035477083287</v>
      </c>
      <c r="F373" s="239"/>
      <c r="G373" s="188" t="str">
        <f t="shared" si="24"/>
        <v/>
      </c>
      <c r="H373" s="236" t="str">
        <f t="shared" si="25"/>
        <v/>
      </c>
      <c r="I373" s="237"/>
    </row>
    <row r="374" spans="1:9">
      <c r="A374" s="232">
        <f t="shared" si="22"/>
        <v>372</v>
      </c>
      <c r="B374" s="233">
        <f>VLOOKUP(DATE(YEAR(Dat_01!B$2)-2,MONTH(Dat_01!B$2),1)+A374,[5]IndSolar10!$D:$D,1,)</f>
        <v>45511</v>
      </c>
      <c r="C374" s="234">
        <f>VLOOKUP($B374,[5]IndSolar10!$D:$M,4)/1000</f>
        <v>188.309899</v>
      </c>
      <c r="D374" s="235">
        <f>VLOOKUP($B374,[5]IndSolar10!$D:$M,7)/1000</f>
        <v>149.72035477083287</v>
      </c>
      <c r="E374" s="234">
        <f t="shared" si="23"/>
        <v>149.72035477083287</v>
      </c>
      <c r="F374" s="239"/>
      <c r="G374" s="188" t="str">
        <f t="shared" si="24"/>
        <v/>
      </c>
      <c r="H374" s="236" t="str">
        <f t="shared" si="25"/>
        <v/>
      </c>
      <c r="I374" s="237"/>
    </row>
    <row r="375" spans="1:9">
      <c r="A375" s="232">
        <f t="shared" si="22"/>
        <v>373</v>
      </c>
      <c r="B375" s="233">
        <f>VLOOKUP(DATE(YEAR(Dat_01!B$2)-2,MONTH(Dat_01!B$2),1)+A375,[5]IndSolar10!$D:$D,1,)</f>
        <v>45512</v>
      </c>
      <c r="C375" s="234">
        <f>VLOOKUP($B375,[5]IndSolar10!$D:$M,4)/1000</f>
        <v>189.579992</v>
      </c>
      <c r="D375" s="235">
        <f>VLOOKUP($B375,[5]IndSolar10!$D:$M,7)/1000</f>
        <v>149.72035477083287</v>
      </c>
      <c r="E375" s="234">
        <f t="shared" si="23"/>
        <v>149.72035477083287</v>
      </c>
      <c r="F375" s="239"/>
      <c r="G375" s="188" t="str">
        <f t="shared" si="24"/>
        <v/>
      </c>
      <c r="H375" s="236" t="str">
        <f t="shared" si="25"/>
        <v/>
      </c>
      <c r="I375" s="237"/>
    </row>
    <row r="376" spans="1:9">
      <c r="A376" s="232">
        <f t="shared" si="22"/>
        <v>374</v>
      </c>
      <c r="B376" s="233">
        <f>VLOOKUP(DATE(YEAR(Dat_01!B$2)-2,MONTH(Dat_01!B$2),1)+A376,[5]IndSolar10!$D:$D,1,)</f>
        <v>45513</v>
      </c>
      <c r="C376" s="234">
        <f>VLOOKUP($B376,[5]IndSolar10!$D:$M,4)/1000</f>
        <v>187.39336799999998</v>
      </c>
      <c r="D376" s="235">
        <f>VLOOKUP($B376,[5]IndSolar10!$D:$M,7)/1000</f>
        <v>149.72035477083287</v>
      </c>
      <c r="E376" s="234">
        <f t="shared" si="23"/>
        <v>149.72035477083287</v>
      </c>
      <c r="F376" s="239"/>
      <c r="G376" s="188" t="str">
        <f t="shared" si="24"/>
        <v/>
      </c>
      <c r="H376" s="236" t="str">
        <f t="shared" si="25"/>
        <v/>
      </c>
      <c r="I376" s="237"/>
    </row>
    <row r="377" spans="1:9">
      <c r="A377" s="232">
        <f t="shared" si="22"/>
        <v>375</v>
      </c>
      <c r="B377" s="233">
        <f>VLOOKUP(DATE(YEAR(Dat_01!B$2)-2,MONTH(Dat_01!B$2),1)+A377,[5]IndSolar10!$D:$D,1,)</f>
        <v>45514</v>
      </c>
      <c r="C377" s="234">
        <f>VLOOKUP($B377,[5]IndSolar10!$D:$M,4)/1000</f>
        <v>175.079285</v>
      </c>
      <c r="D377" s="235">
        <f>VLOOKUP($B377,[5]IndSolar10!$D:$M,7)/1000</f>
        <v>149.72035477083287</v>
      </c>
      <c r="E377" s="234">
        <f t="shared" si="23"/>
        <v>149.72035477083287</v>
      </c>
      <c r="F377" s="239"/>
      <c r="G377" s="188" t="str">
        <f t="shared" si="24"/>
        <v/>
      </c>
      <c r="H377" s="236" t="str">
        <f t="shared" si="25"/>
        <v/>
      </c>
      <c r="I377" s="237"/>
    </row>
    <row r="378" spans="1:9">
      <c r="A378" s="232">
        <f t="shared" si="22"/>
        <v>376</v>
      </c>
      <c r="B378" s="233">
        <f>VLOOKUP(DATE(YEAR(Dat_01!B$2)-2,MONTH(Dat_01!B$2),1)+A378,[5]IndSolar10!$D:$D,1,)</f>
        <v>45515</v>
      </c>
      <c r="C378" s="234">
        <f>VLOOKUP($B378,[5]IndSolar10!$D:$M,4)/1000</f>
        <v>164.71506200000002</v>
      </c>
      <c r="D378" s="235">
        <f>VLOOKUP($B378,[5]IndSolar10!$D:$M,7)/1000</f>
        <v>149.72035477083287</v>
      </c>
      <c r="E378" s="234">
        <f t="shared" si="23"/>
        <v>149.72035477083287</v>
      </c>
      <c r="F378" s="239"/>
      <c r="G378" s="188" t="str">
        <f t="shared" si="24"/>
        <v/>
      </c>
      <c r="H378" s="236" t="str">
        <f t="shared" si="25"/>
        <v/>
      </c>
      <c r="I378" s="237"/>
    </row>
    <row r="379" spans="1:9">
      <c r="A379" s="232">
        <f t="shared" si="22"/>
        <v>377</v>
      </c>
      <c r="B379" s="233">
        <f>VLOOKUP(DATE(YEAR(Dat_01!B$2)-2,MONTH(Dat_01!B$2),1)+A379,[5]IndSolar10!$D:$D,1,)</f>
        <v>45516</v>
      </c>
      <c r="C379" s="234">
        <f>VLOOKUP($B379,[5]IndSolar10!$D:$M,4)/1000</f>
        <v>182.866716</v>
      </c>
      <c r="D379" s="235">
        <f>VLOOKUP($B379,[5]IndSolar10!$D:$M,7)/1000</f>
        <v>149.72035477083287</v>
      </c>
      <c r="E379" s="234">
        <f t="shared" si="23"/>
        <v>149.72035477083287</v>
      </c>
      <c r="F379" s="239"/>
      <c r="G379" s="188" t="str">
        <f t="shared" si="24"/>
        <v/>
      </c>
      <c r="H379" s="236" t="str">
        <f t="shared" si="25"/>
        <v/>
      </c>
      <c r="I379" s="237"/>
    </row>
    <row r="380" spans="1:9">
      <c r="A380" s="232">
        <f t="shared" si="22"/>
        <v>378</v>
      </c>
      <c r="B380" s="233">
        <f>VLOOKUP(DATE(YEAR(Dat_01!B$2)-2,MONTH(Dat_01!B$2),1)+A380,[5]IndSolar10!$D:$D,1,)</f>
        <v>45517</v>
      </c>
      <c r="C380" s="234">
        <f>VLOOKUP($B380,[5]IndSolar10!$D:$M,4)/1000</f>
        <v>145.14749899999998</v>
      </c>
      <c r="D380" s="235">
        <f>VLOOKUP($B380,[5]IndSolar10!$D:$M,7)/1000</f>
        <v>149.72035477083287</v>
      </c>
      <c r="E380" s="234">
        <f t="shared" si="23"/>
        <v>145.14749899999998</v>
      </c>
      <c r="F380" s="239"/>
      <c r="G380" s="188" t="str">
        <f t="shared" si="24"/>
        <v/>
      </c>
      <c r="H380" s="236" t="str">
        <f t="shared" si="25"/>
        <v/>
      </c>
      <c r="I380" s="237"/>
    </row>
    <row r="381" spans="1:9">
      <c r="A381" s="232">
        <f t="shared" si="22"/>
        <v>379</v>
      </c>
      <c r="B381" s="233">
        <f>VLOOKUP(DATE(YEAR(Dat_01!B$2)-2,MONTH(Dat_01!B$2),1)+A381,[5]IndSolar10!$D:$D,1,)</f>
        <v>45518</v>
      </c>
      <c r="C381" s="234">
        <f>VLOOKUP($B381,[5]IndSolar10!$D:$M,4)/1000</f>
        <v>164.38659600000003</v>
      </c>
      <c r="D381" s="235">
        <f>VLOOKUP($B381,[5]IndSolar10!$D:$M,7)/1000</f>
        <v>149.72035477083287</v>
      </c>
      <c r="E381" s="234">
        <f t="shared" si="23"/>
        <v>149.72035477083287</v>
      </c>
      <c r="F381" s="239"/>
      <c r="G381" s="188" t="str">
        <f t="shared" si="24"/>
        <v/>
      </c>
      <c r="H381" s="236" t="str">
        <f t="shared" si="25"/>
        <v/>
      </c>
      <c r="I381" s="237"/>
    </row>
    <row r="382" spans="1:9">
      <c r="A382" s="232">
        <f t="shared" si="22"/>
        <v>380</v>
      </c>
      <c r="B382" s="233">
        <f>VLOOKUP(DATE(YEAR(Dat_01!B$2)-2,MONTH(Dat_01!B$2),1)+A382,[5]IndSolar10!$D:$D,1,)</f>
        <v>45519</v>
      </c>
      <c r="C382" s="234">
        <f>VLOOKUP($B382,[5]IndSolar10!$D:$M,4)/1000</f>
        <v>169.91611600000002</v>
      </c>
      <c r="D382" s="235">
        <f>VLOOKUP($B382,[5]IndSolar10!$D:$M,7)/1000</f>
        <v>149.72035477083287</v>
      </c>
      <c r="E382" s="234">
        <f t="shared" si="23"/>
        <v>149.72035477083287</v>
      </c>
      <c r="F382" s="239"/>
      <c r="G382" s="188" t="str">
        <f t="shared" si="24"/>
        <v>A</v>
      </c>
      <c r="H382" s="236" t="str">
        <f t="shared" si="25"/>
        <v>149,7</v>
      </c>
      <c r="I382" s="237"/>
    </row>
    <row r="383" spans="1:9">
      <c r="A383" s="232">
        <f t="shared" si="22"/>
        <v>381</v>
      </c>
      <c r="B383" s="233">
        <f>VLOOKUP(DATE(YEAR(Dat_01!B$2)-2,MONTH(Dat_01!B$2),1)+A383,[5]IndSolar10!$D:$D,1,)</f>
        <v>45520</v>
      </c>
      <c r="C383" s="234">
        <f>VLOOKUP($B383,[5]IndSolar10!$D:$M,4)/1000</f>
        <v>184.19095299999998</v>
      </c>
      <c r="D383" s="235">
        <f>VLOOKUP($B383,[5]IndSolar10!$D:$M,7)/1000</f>
        <v>149.72035477083287</v>
      </c>
      <c r="E383" s="234">
        <f t="shared" si="23"/>
        <v>149.72035477083287</v>
      </c>
      <c r="F383" s="239"/>
      <c r="G383" s="188" t="str">
        <f t="shared" si="24"/>
        <v/>
      </c>
      <c r="H383" s="236" t="str">
        <f t="shared" si="25"/>
        <v/>
      </c>
      <c r="I383" s="237"/>
    </row>
    <row r="384" spans="1:9">
      <c r="A384" s="232">
        <f t="shared" si="22"/>
        <v>382</v>
      </c>
      <c r="B384" s="233">
        <f>VLOOKUP(DATE(YEAR(Dat_01!B$2)-2,MONTH(Dat_01!B$2),1)+A384,[5]IndSolar10!$D:$D,1,)</f>
        <v>45521</v>
      </c>
      <c r="C384" s="234">
        <f>VLOOKUP($B384,[5]IndSolar10!$D:$M,4)/1000</f>
        <v>181.32051999999999</v>
      </c>
      <c r="D384" s="235">
        <f>VLOOKUP($B384,[5]IndSolar10!$D:$M,7)/1000</f>
        <v>149.72035477083287</v>
      </c>
      <c r="E384" s="234">
        <f t="shared" si="23"/>
        <v>149.72035477083287</v>
      </c>
      <c r="F384" s="239"/>
      <c r="G384" s="188" t="str">
        <f t="shared" si="24"/>
        <v/>
      </c>
      <c r="H384" s="236" t="str">
        <f t="shared" si="25"/>
        <v/>
      </c>
      <c r="I384" s="237"/>
    </row>
    <row r="385" spans="1:9">
      <c r="A385" s="232">
        <f t="shared" si="22"/>
        <v>383</v>
      </c>
      <c r="B385" s="233">
        <f>VLOOKUP(DATE(YEAR(Dat_01!B$2)-2,MONTH(Dat_01!B$2),1)+A385,[5]IndSolar10!$D:$D,1,)</f>
        <v>45522</v>
      </c>
      <c r="C385" s="234">
        <f>VLOOKUP($B385,[5]IndSolar10!$D:$M,4)/1000</f>
        <v>171.19280000000001</v>
      </c>
      <c r="D385" s="235">
        <f>VLOOKUP($B385,[5]IndSolar10!$D:$M,7)/1000</f>
        <v>149.72035477083287</v>
      </c>
      <c r="E385" s="234">
        <f t="shared" si="23"/>
        <v>149.72035477083287</v>
      </c>
      <c r="F385" s="239"/>
      <c r="G385" s="188" t="str">
        <f t="shared" si="24"/>
        <v/>
      </c>
      <c r="H385" s="236" t="str">
        <f t="shared" si="25"/>
        <v/>
      </c>
      <c r="I385" s="237"/>
    </row>
    <row r="386" spans="1:9">
      <c r="A386" s="232">
        <f t="shared" si="22"/>
        <v>384</v>
      </c>
      <c r="B386" s="233">
        <f>VLOOKUP(DATE(YEAR(Dat_01!B$2)-2,MONTH(Dat_01!B$2),1)+A386,[5]IndSolar10!$D:$D,1,)</f>
        <v>45523</v>
      </c>
      <c r="C386" s="234">
        <f>VLOOKUP($B386,[5]IndSolar10!$D:$M,4)/1000</f>
        <v>182.97993100000002</v>
      </c>
      <c r="D386" s="235">
        <f>VLOOKUP($B386,[5]IndSolar10!$D:$M,7)/1000</f>
        <v>149.72035477083287</v>
      </c>
      <c r="E386" s="234">
        <f t="shared" si="23"/>
        <v>149.72035477083287</v>
      </c>
      <c r="F386" s="239"/>
      <c r="G386" s="188" t="str">
        <f t="shared" si="24"/>
        <v/>
      </c>
      <c r="H386" s="236" t="str">
        <f t="shared" si="25"/>
        <v/>
      </c>
      <c r="I386" s="237"/>
    </row>
    <row r="387" spans="1:9">
      <c r="A387" s="232">
        <f t="shared" si="22"/>
        <v>385</v>
      </c>
      <c r="B387" s="233">
        <f>VLOOKUP(DATE(YEAR(Dat_01!B$2)-2,MONTH(Dat_01!B$2),1)+A387,[5]IndSolar10!$D:$D,1,)</f>
        <v>45524</v>
      </c>
      <c r="C387" s="234">
        <f>VLOOKUP($B387,[5]IndSolar10!$D:$M,4)/1000</f>
        <v>174.32943399999999</v>
      </c>
      <c r="D387" s="235">
        <f>VLOOKUP($B387,[5]IndSolar10!$D:$M,7)/1000</f>
        <v>149.72035477083287</v>
      </c>
      <c r="E387" s="234">
        <f t="shared" si="23"/>
        <v>149.72035477083287</v>
      </c>
      <c r="F387" s="239"/>
      <c r="G387" s="188" t="str">
        <f t="shared" si="24"/>
        <v/>
      </c>
      <c r="H387" s="236" t="str">
        <f t="shared" si="25"/>
        <v/>
      </c>
      <c r="I387" s="237"/>
    </row>
    <row r="388" spans="1:9">
      <c r="A388" s="232">
        <f t="shared" ref="A388:A451" si="26">+A387+1</f>
        <v>386</v>
      </c>
      <c r="B388" s="233">
        <f>VLOOKUP(DATE(YEAR(Dat_01!B$2)-2,MONTH(Dat_01!B$2),1)+A388,[5]IndSolar10!$D:$D,1,)</f>
        <v>45525</v>
      </c>
      <c r="C388" s="234">
        <f>VLOOKUP($B388,[5]IndSolar10!$D:$M,4)/1000</f>
        <v>162.15605600000001</v>
      </c>
      <c r="D388" s="235">
        <f>VLOOKUP($B388,[5]IndSolar10!$D:$M,7)/1000</f>
        <v>149.72035477083287</v>
      </c>
      <c r="E388" s="234">
        <f t="shared" ref="E388:E451" si="27">IF(C388&gt;D388,D388,C388)</f>
        <v>149.72035477083287</v>
      </c>
      <c r="F388" s="239"/>
      <c r="G388" s="188" t="str">
        <f t="shared" ref="G388:G451" si="28">IF(DAY(B388)=15,IF(MONTH(B388)=1,"E",IF(MONTH(B388)=2,"F",IF(MONTH(B388)=3,"M",IF(MONTH(B388)=4,"A",IF(MONTH(B388)=5,"M",IF(MONTH(B388)=6,"J",IF(MONTH(B388)=7,"J",IF(MONTH(B388)=8,"A",IF(MONTH(B388)=9,"S",IF(MONTH(B388)=10,"O",IF(MONTH(B388)=11,"N",IF(MONTH(B388)=12,"D","")))))))))))),"")</f>
        <v/>
      </c>
      <c r="H388" s="236" t="str">
        <f t="shared" ref="H388:H451" si="29">IF(DAY($B388)=15,TEXT(D388,"#,0"),"")</f>
        <v/>
      </c>
      <c r="I388" s="237"/>
    </row>
    <row r="389" spans="1:9">
      <c r="A389" s="232">
        <f t="shared" si="26"/>
        <v>387</v>
      </c>
      <c r="B389" s="233">
        <f>VLOOKUP(DATE(YEAR(Dat_01!B$2)-2,MONTH(Dat_01!B$2),1)+A389,[5]IndSolar10!$D:$D,1,)</f>
        <v>45526</v>
      </c>
      <c r="C389" s="234">
        <f>VLOOKUP($B389,[5]IndSolar10!$D:$M,4)/1000</f>
        <v>169.56846200000001</v>
      </c>
      <c r="D389" s="235">
        <f>VLOOKUP($B389,[5]IndSolar10!$D:$M,7)/1000</f>
        <v>149.72035477083287</v>
      </c>
      <c r="E389" s="234">
        <f t="shared" si="27"/>
        <v>149.72035477083287</v>
      </c>
      <c r="F389" s="239"/>
      <c r="G389" s="188" t="str">
        <f t="shared" si="28"/>
        <v/>
      </c>
      <c r="H389" s="236" t="str">
        <f t="shared" si="29"/>
        <v/>
      </c>
      <c r="I389" s="237"/>
    </row>
    <row r="390" spans="1:9">
      <c r="A390" s="232">
        <f t="shared" si="26"/>
        <v>388</v>
      </c>
      <c r="B390" s="233">
        <f>VLOOKUP(DATE(YEAR(Dat_01!B$2)-2,MONTH(Dat_01!B$2),1)+A390,[5]IndSolar10!$D:$D,1,)</f>
        <v>45527</v>
      </c>
      <c r="C390" s="234">
        <f>VLOOKUP($B390,[5]IndSolar10!$D:$M,4)/1000</f>
        <v>170.49988399999998</v>
      </c>
      <c r="D390" s="235">
        <f>VLOOKUP($B390,[5]IndSolar10!$D:$M,7)/1000</f>
        <v>149.72035477083287</v>
      </c>
      <c r="E390" s="234">
        <f t="shared" si="27"/>
        <v>149.72035477083287</v>
      </c>
      <c r="F390" s="239"/>
      <c r="G390" s="188" t="str">
        <f t="shared" si="28"/>
        <v/>
      </c>
      <c r="H390" s="236" t="str">
        <f t="shared" si="29"/>
        <v/>
      </c>
      <c r="I390" s="237"/>
    </row>
    <row r="391" spans="1:9">
      <c r="A391" s="232">
        <f t="shared" si="26"/>
        <v>389</v>
      </c>
      <c r="B391" s="233">
        <f>VLOOKUP(DATE(YEAR(Dat_01!B$2)-2,MONTH(Dat_01!B$2),1)+A391,[5]IndSolar10!$D:$D,1,)</f>
        <v>45528</v>
      </c>
      <c r="C391" s="234">
        <f>VLOOKUP($B391,[5]IndSolar10!$D:$M,4)/1000</f>
        <v>161.41380299999997</v>
      </c>
      <c r="D391" s="235">
        <f>VLOOKUP($B391,[5]IndSolar10!$D:$M,7)/1000</f>
        <v>149.72035477083287</v>
      </c>
      <c r="E391" s="234">
        <f t="shared" si="27"/>
        <v>149.72035477083287</v>
      </c>
      <c r="F391" s="239"/>
      <c r="G391" s="188" t="str">
        <f t="shared" si="28"/>
        <v/>
      </c>
      <c r="H391" s="236" t="str">
        <f t="shared" si="29"/>
        <v/>
      </c>
      <c r="I391" s="237"/>
    </row>
    <row r="392" spans="1:9">
      <c r="A392" s="232">
        <f t="shared" si="26"/>
        <v>390</v>
      </c>
      <c r="B392" s="233">
        <f>VLOOKUP(DATE(YEAR(Dat_01!B$2)-2,MONTH(Dat_01!B$2),1)+A392,[5]IndSolar10!$D:$D,1,)</f>
        <v>45529</v>
      </c>
      <c r="C392" s="234">
        <f>VLOOKUP($B392,[5]IndSolar10!$D:$M,4)/1000</f>
        <v>135.528899</v>
      </c>
      <c r="D392" s="235">
        <f>VLOOKUP($B392,[5]IndSolar10!$D:$M,7)/1000</f>
        <v>149.72035477083287</v>
      </c>
      <c r="E392" s="234">
        <f t="shared" si="27"/>
        <v>135.528899</v>
      </c>
      <c r="F392" s="239"/>
      <c r="G392" s="188" t="str">
        <f t="shared" si="28"/>
        <v/>
      </c>
      <c r="H392" s="236" t="str">
        <f t="shared" si="29"/>
        <v/>
      </c>
      <c r="I392" s="237"/>
    </row>
    <row r="393" spans="1:9">
      <c r="A393" s="232">
        <f t="shared" si="26"/>
        <v>391</v>
      </c>
      <c r="B393" s="233">
        <f>VLOOKUP(DATE(YEAR(Dat_01!B$2)-2,MONTH(Dat_01!B$2),1)+A393,[5]IndSolar10!$D:$D,1,)</f>
        <v>45530</v>
      </c>
      <c r="C393" s="234">
        <f>VLOOKUP($B393,[5]IndSolar10!$D:$M,4)/1000</f>
        <v>164.40447</v>
      </c>
      <c r="D393" s="235">
        <f>VLOOKUP($B393,[5]IndSolar10!$D:$M,7)/1000</f>
        <v>149.72035477083287</v>
      </c>
      <c r="E393" s="234">
        <f t="shared" si="27"/>
        <v>149.72035477083287</v>
      </c>
      <c r="F393" s="239"/>
      <c r="G393" s="188" t="str">
        <f t="shared" si="28"/>
        <v/>
      </c>
      <c r="H393" s="236" t="str">
        <f t="shared" si="29"/>
        <v/>
      </c>
      <c r="I393" s="237"/>
    </row>
    <row r="394" spans="1:9">
      <c r="A394" s="232">
        <f t="shared" si="26"/>
        <v>392</v>
      </c>
      <c r="B394" s="233">
        <f>VLOOKUP(DATE(YEAR(Dat_01!B$2)-2,MONTH(Dat_01!B$2),1)+A394,[5]IndSolar10!$D:$D,1,)</f>
        <v>45531</v>
      </c>
      <c r="C394" s="234">
        <f>VLOOKUP($B394,[5]IndSolar10!$D:$M,4)/1000</f>
        <v>168.75790499999999</v>
      </c>
      <c r="D394" s="235">
        <f>VLOOKUP($B394,[5]IndSolar10!$D:$M,7)/1000</f>
        <v>149.72035477083287</v>
      </c>
      <c r="E394" s="234">
        <f t="shared" si="27"/>
        <v>149.72035477083287</v>
      </c>
      <c r="F394" s="239"/>
      <c r="G394" s="188" t="str">
        <f t="shared" si="28"/>
        <v/>
      </c>
      <c r="H394" s="236" t="str">
        <f t="shared" si="29"/>
        <v/>
      </c>
      <c r="I394" s="237"/>
    </row>
    <row r="395" spans="1:9">
      <c r="A395" s="232">
        <f t="shared" si="26"/>
        <v>393</v>
      </c>
      <c r="B395" s="233">
        <f>VLOOKUP(DATE(YEAR(Dat_01!B$2)-2,MONTH(Dat_01!B$2),1)+A395,[5]IndSolar10!$D:$D,1,)</f>
        <v>45532</v>
      </c>
      <c r="C395" s="234">
        <f>VLOOKUP($B395,[5]IndSolar10!$D:$M,4)/1000</f>
        <v>164.65436700000001</v>
      </c>
      <c r="D395" s="235">
        <f>VLOOKUP($B395,[5]IndSolar10!$D:$M,7)/1000</f>
        <v>149.72035477083287</v>
      </c>
      <c r="E395" s="234">
        <f t="shared" si="27"/>
        <v>149.72035477083287</v>
      </c>
      <c r="F395" s="239"/>
      <c r="G395" s="188" t="str">
        <f t="shared" si="28"/>
        <v/>
      </c>
      <c r="H395" s="236" t="str">
        <f t="shared" si="29"/>
        <v/>
      </c>
      <c r="I395" s="237"/>
    </row>
    <row r="396" spans="1:9">
      <c r="A396" s="232">
        <f t="shared" si="26"/>
        <v>394</v>
      </c>
      <c r="B396" s="233">
        <f>VLOOKUP(DATE(YEAR(Dat_01!B$2)-2,MONTH(Dat_01!B$2),1)+A396,[5]IndSolar10!$D:$D,1,)</f>
        <v>45533</v>
      </c>
      <c r="C396" s="234">
        <f>VLOOKUP($B396,[5]IndSolar10!$D:$M,4)/1000</f>
        <v>129.18781100000001</v>
      </c>
      <c r="D396" s="235">
        <f>VLOOKUP($B396,[5]IndSolar10!$D:$M,7)/1000</f>
        <v>149.72035477083287</v>
      </c>
      <c r="E396" s="234">
        <f t="shared" si="27"/>
        <v>129.18781100000001</v>
      </c>
      <c r="F396" s="239"/>
      <c r="G396" s="188" t="str">
        <f t="shared" si="28"/>
        <v/>
      </c>
      <c r="H396" s="236" t="str">
        <f t="shared" si="29"/>
        <v/>
      </c>
      <c r="I396" s="237"/>
    </row>
    <row r="397" spans="1:9">
      <c r="A397" s="232">
        <f t="shared" si="26"/>
        <v>395</v>
      </c>
      <c r="B397" s="233">
        <f>VLOOKUP(DATE(YEAR(Dat_01!B$2)-2,MONTH(Dat_01!B$2),1)+A397,[5]IndSolar10!$D:$D,1,)</f>
        <v>45534</v>
      </c>
      <c r="C397" s="234">
        <f>VLOOKUP($B397,[5]IndSolar10!$D:$M,4)/1000</f>
        <v>141.19395699999998</v>
      </c>
      <c r="D397" s="235">
        <f>VLOOKUP($B397,[5]IndSolar10!$D:$M,7)/1000</f>
        <v>149.72035477083287</v>
      </c>
      <c r="E397" s="234">
        <f t="shared" si="27"/>
        <v>141.19395699999998</v>
      </c>
      <c r="F397" s="239"/>
      <c r="G397" s="188" t="str">
        <f t="shared" si="28"/>
        <v/>
      </c>
      <c r="H397" s="236" t="str">
        <f t="shared" si="29"/>
        <v/>
      </c>
      <c r="I397" s="237"/>
    </row>
    <row r="398" spans="1:9">
      <c r="A398" s="232">
        <f t="shared" si="26"/>
        <v>396</v>
      </c>
      <c r="B398" s="233">
        <f>VLOOKUP(DATE(YEAR(Dat_01!B$2)-2,MONTH(Dat_01!B$2),1)+A398,[5]IndSolar10!$D:$D,1,)</f>
        <v>45535</v>
      </c>
      <c r="C398" s="234">
        <f>VLOOKUP($B398,[5]IndSolar10!$D:$M,4)/1000</f>
        <v>124.820413</v>
      </c>
      <c r="D398" s="235">
        <f>VLOOKUP($B398,[5]IndSolar10!$D:$M,7)/1000</f>
        <v>149.72035477083287</v>
      </c>
      <c r="E398" s="234">
        <f t="shared" si="27"/>
        <v>124.820413</v>
      </c>
      <c r="F398" s="237"/>
      <c r="G398" s="188" t="str">
        <f t="shared" si="28"/>
        <v/>
      </c>
      <c r="H398" s="236" t="str">
        <f t="shared" si="29"/>
        <v/>
      </c>
      <c r="I398" s="237"/>
    </row>
    <row r="399" spans="1:9">
      <c r="A399" s="232">
        <f t="shared" si="26"/>
        <v>397</v>
      </c>
      <c r="B399" s="233">
        <f>VLOOKUP(DATE(YEAR(Dat_01!B$2)-2,MONTH(Dat_01!B$2),1)+A399,[5]IndSolar10!$D:$D,1,)</f>
        <v>45536</v>
      </c>
      <c r="C399" s="234">
        <f>VLOOKUP($B399,[5]IndSolar10!$D:$M,4)/1000</f>
        <v>147.09208899999999</v>
      </c>
      <c r="D399" s="235">
        <f>VLOOKUP($B399,[5]IndSolar10!$D:$M,7)/1000</f>
        <v>127.01563948303999</v>
      </c>
      <c r="E399" s="234">
        <f t="shared" si="27"/>
        <v>127.01563948303999</v>
      </c>
      <c r="F399" s="239"/>
      <c r="G399" s="188" t="str">
        <f t="shared" si="28"/>
        <v/>
      </c>
      <c r="H399" s="236" t="str">
        <f t="shared" si="29"/>
        <v/>
      </c>
      <c r="I399" s="237"/>
    </row>
    <row r="400" spans="1:9">
      <c r="A400" s="232">
        <f t="shared" si="26"/>
        <v>398</v>
      </c>
      <c r="B400" s="233">
        <f>VLOOKUP(DATE(YEAR(Dat_01!B$2)-2,MONTH(Dat_01!B$2),1)+A400,[5]IndSolar10!$D:$D,1,)</f>
        <v>45537</v>
      </c>
      <c r="C400" s="234">
        <f>VLOOKUP($B400,[5]IndSolar10!$D:$M,4)/1000</f>
        <v>154.875821</v>
      </c>
      <c r="D400" s="235">
        <f>VLOOKUP($B400,[5]IndSolar10!$D:$M,7)/1000</f>
        <v>127.01563948303999</v>
      </c>
      <c r="E400" s="234">
        <f t="shared" si="27"/>
        <v>127.01563948303999</v>
      </c>
      <c r="F400" s="239"/>
      <c r="G400" s="188" t="str">
        <f t="shared" si="28"/>
        <v/>
      </c>
      <c r="H400" s="236" t="str">
        <f t="shared" si="29"/>
        <v/>
      </c>
      <c r="I400" s="237"/>
    </row>
    <row r="401" spans="1:9">
      <c r="A401" s="232">
        <f t="shared" si="26"/>
        <v>399</v>
      </c>
      <c r="B401" s="233">
        <f>VLOOKUP(DATE(YEAR(Dat_01!B$2)-2,MONTH(Dat_01!B$2),1)+A401,[5]IndSolar10!$D:$D,1,)</f>
        <v>45538</v>
      </c>
      <c r="C401" s="234">
        <f>VLOOKUP($B401,[5]IndSolar10!$D:$M,4)/1000</f>
        <v>152.22384700000001</v>
      </c>
      <c r="D401" s="235">
        <f>VLOOKUP($B401,[5]IndSolar10!$D:$M,7)/1000</f>
        <v>127.01563948303999</v>
      </c>
      <c r="E401" s="234">
        <f t="shared" si="27"/>
        <v>127.01563948303999</v>
      </c>
      <c r="F401" s="239"/>
      <c r="G401" s="188" t="str">
        <f t="shared" si="28"/>
        <v/>
      </c>
      <c r="H401" s="236" t="str">
        <f t="shared" si="29"/>
        <v/>
      </c>
      <c r="I401" s="237"/>
    </row>
    <row r="402" spans="1:9">
      <c r="A402" s="232">
        <f t="shared" si="26"/>
        <v>400</v>
      </c>
      <c r="B402" s="233">
        <f>VLOOKUP(DATE(YEAR(Dat_01!B$2)-2,MONTH(Dat_01!B$2),1)+A402,[5]IndSolar10!$D:$D,1,)</f>
        <v>45539</v>
      </c>
      <c r="C402" s="234">
        <f>VLOOKUP($B402,[5]IndSolar10!$D:$M,4)/1000</f>
        <v>154.39799200000002</v>
      </c>
      <c r="D402" s="235">
        <f>VLOOKUP($B402,[5]IndSolar10!$D:$M,7)/1000</f>
        <v>127.01563948303999</v>
      </c>
      <c r="E402" s="234">
        <f t="shared" si="27"/>
        <v>127.01563948303999</v>
      </c>
      <c r="F402" s="239"/>
      <c r="G402" s="188" t="str">
        <f t="shared" si="28"/>
        <v/>
      </c>
      <c r="H402" s="236" t="str">
        <f t="shared" si="29"/>
        <v/>
      </c>
      <c r="I402" s="237"/>
    </row>
    <row r="403" spans="1:9">
      <c r="A403" s="232">
        <f t="shared" si="26"/>
        <v>401</v>
      </c>
      <c r="B403" s="233">
        <f>VLOOKUP(DATE(YEAR(Dat_01!B$2)-2,MONTH(Dat_01!B$2),1)+A403,[5]IndSolar10!$D:$D,1,)</f>
        <v>45540</v>
      </c>
      <c r="C403" s="234">
        <f>VLOOKUP($B403,[5]IndSolar10!$D:$M,4)/1000</f>
        <v>152.64863500000001</v>
      </c>
      <c r="D403" s="235">
        <f>VLOOKUP($B403,[5]IndSolar10!$D:$M,7)/1000</f>
        <v>127.01563948303999</v>
      </c>
      <c r="E403" s="234">
        <f t="shared" si="27"/>
        <v>127.01563948303999</v>
      </c>
      <c r="F403" s="239"/>
      <c r="G403" s="188" t="str">
        <f t="shared" si="28"/>
        <v/>
      </c>
      <c r="H403" s="236" t="str">
        <f t="shared" si="29"/>
        <v/>
      </c>
      <c r="I403" s="237"/>
    </row>
    <row r="404" spans="1:9">
      <c r="A404" s="232">
        <f t="shared" si="26"/>
        <v>402</v>
      </c>
      <c r="B404" s="233">
        <f>VLOOKUP(DATE(YEAR(Dat_01!B$2)-2,MONTH(Dat_01!B$2),1)+A404,[5]IndSolar10!$D:$D,1,)</f>
        <v>45541</v>
      </c>
      <c r="C404" s="234">
        <f>VLOOKUP($B404,[5]IndSolar10!$D:$M,4)/1000</f>
        <v>172.492266</v>
      </c>
      <c r="D404" s="235">
        <f>VLOOKUP($B404,[5]IndSolar10!$D:$M,7)/1000</f>
        <v>127.01563948303999</v>
      </c>
      <c r="E404" s="234">
        <f t="shared" si="27"/>
        <v>127.01563948303999</v>
      </c>
      <c r="F404" s="239"/>
      <c r="G404" s="188" t="str">
        <f t="shared" si="28"/>
        <v/>
      </c>
      <c r="H404" s="236" t="str">
        <f t="shared" si="29"/>
        <v/>
      </c>
      <c r="I404" s="237"/>
    </row>
    <row r="405" spans="1:9">
      <c r="A405" s="232">
        <f t="shared" si="26"/>
        <v>403</v>
      </c>
      <c r="B405" s="233">
        <f>VLOOKUP(DATE(YEAR(Dat_01!B$2)-2,MONTH(Dat_01!B$2),1)+A405,[5]IndSolar10!$D:$D,1,)</f>
        <v>45542</v>
      </c>
      <c r="C405" s="234">
        <f>VLOOKUP($B405,[5]IndSolar10!$D:$M,4)/1000</f>
        <v>147.21313199999997</v>
      </c>
      <c r="D405" s="235">
        <f>VLOOKUP($B405,[5]IndSolar10!$D:$M,7)/1000</f>
        <v>127.01563948303999</v>
      </c>
      <c r="E405" s="234">
        <f t="shared" si="27"/>
        <v>127.01563948303999</v>
      </c>
      <c r="F405" s="239"/>
      <c r="G405" s="188" t="str">
        <f t="shared" si="28"/>
        <v/>
      </c>
      <c r="H405" s="236" t="str">
        <f t="shared" si="29"/>
        <v/>
      </c>
      <c r="I405" s="237"/>
    </row>
    <row r="406" spans="1:9">
      <c r="A406" s="232">
        <f t="shared" si="26"/>
        <v>404</v>
      </c>
      <c r="B406" s="233">
        <f>VLOOKUP(DATE(YEAR(Dat_01!B$2)-2,MONTH(Dat_01!B$2),1)+A406,[5]IndSolar10!$D:$D,1,)</f>
        <v>45543</v>
      </c>
      <c r="C406" s="234">
        <f>VLOOKUP($B406,[5]IndSolar10!$D:$M,4)/1000</f>
        <v>150.484036</v>
      </c>
      <c r="D406" s="235">
        <f>VLOOKUP($B406,[5]IndSolar10!$D:$M,7)/1000</f>
        <v>127.01563948303999</v>
      </c>
      <c r="E406" s="234">
        <f t="shared" si="27"/>
        <v>127.01563948303999</v>
      </c>
      <c r="F406" s="239"/>
      <c r="G406" s="188" t="str">
        <f t="shared" si="28"/>
        <v/>
      </c>
      <c r="H406" s="236" t="str">
        <f t="shared" si="29"/>
        <v/>
      </c>
      <c r="I406" s="237"/>
    </row>
    <row r="407" spans="1:9">
      <c r="A407" s="232">
        <f t="shared" si="26"/>
        <v>405</v>
      </c>
      <c r="B407" s="233">
        <f>VLOOKUP(DATE(YEAR(Dat_01!B$2)-2,MONTH(Dat_01!B$2),1)+A407,[5]IndSolar10!$D:$D,1,)</f>
        <v>45544</v>
      </c>
      <c r="C407" s="234">
        <f>VLOOKUP($B407,[5]IndSolar10!$D:$M,4)/1000</f>
        <v>178.53101699999999</v>
      </c>
      <c r="D407" s="235">
        <f>VLOOKUP($B407,[5]IndSolar10!$D:$M,7)/1000</f>
        <v>127.01563948303999</v>
      </c>
      <c r="E407" s="234">
        <f t="shared" si="27"/>
        <v>127.01563948303999</v>
      </c>
      <c r="F407" s="239"/>
      <c r="G407" s="188" t="str">
        <f t="shared" si="28"/>
        <v/>
      </c>
      <c r="H407" s="236" t="str">
        <f t="shared" si="29"/>
        <v/>
      </c>
      <c r="I407" s="237"/>
    </row>
    <row r="408" spans="1:9">
      <c r="A408" s="232">
        <f t="shared" si="26"/>
        <v>406</v>
      </c>
      <c r="B408" s="233">
        <f>VLOOKUP(DATE(YEAR(Dat_01!B$2)-2,MONTH(Dat_01!B$2),1)+A408,[5]IndSolar10!$D:$D,1,)</f>
        <v>45545</v>
      </c>
      <c r="C408" s="234">
        <f>VLOOKUP($B408,[5]IndSolar10!$D:$M,4)/1000</f>
        <v>169.755436</v>
      </c>
      <c r="D408" s="235">
        <f>VLOOKUP($B408,[5]IndSolar10!$D:$M,7)/1000</f>
        <v>127.01563948303999</v>
      </c>
      <c r="E408" s="234">
        <f t="shared" si="27"/>
        <v>127.01563948303999</v>
      </c>
      <c r="F408" s="239"/>
      <c r="G408" s="188" t="str">
        <f t="shared" si="28"/>
        <v/>
      </c>
      <c r="H408" s="236" t="str">
        <f t="shared" si="29"/>
        <v/>
      </c>
      <c r="I408" s="237"/>
    </row>
    <row r="409" spans="1:9">
      <c r="A409" s="232">
        <f t="shared" si="26"/>
        <v>407</v>
      </c>
      <c r="B409" s="233">
        <f>VLOOKUP(DATE(YEAR(Dat_01!B$2)-2,MONTH(Dat_01!B$2),1)+A409,[5]IndSolar10!$D:$D,1,)</f>
        <v>45546</v>
      </c>
      <c r="C409" s="234">
        <f>VLOOKUP($B409,[5]IndSolar10!$D:$M,4)/1000</f>
        <v>160.405428</v>
      </c>
      <c r="D409" s="235">
        <f>VLOOKUP($B409,[5]IndSolar10!$D:$M,7)/1000</f>
        <v>127.01563948303999</v>
      </c>
      <c r="E409" s="234">
        <f t="shared" si="27"/>
        <v>127.01563948303999</v>
      </c>
      <c r="F409" s="239"/>
      <c r="G409" s="188" t="str">
        <f t="shared" si="28"/>
        <v/>
      </c>
      <c r="H409" s="236" t="str">
        <f t="shared" si="29"/>
        <v/>
      </c>
      <c r="I409" s="237"/>
    </row>
    <row r="410" spans="1:9">
      <c r="A410" s="232">
        <f t="shared" si="26"/>
        <v>408</v>
      </c>
      <c r="B410" s="233">
        <f>VLOOKUP(DATE(YEAR(Dat_01!B$2)-2,MONTH(Dat_01!B$2),1)+A410,[5]IndSolar10!$D:$D,1,)</f>
        <v>45547</v>
      </c>
      <c r="C410" s="234">
        <f>VLOOKUP($B410,[5]IndSolar10!$D:$M,4)/1000</f>
        <v>150.056736</v>
      </c>
      <c r="D410" s="235">
        <f>VLOOKUP($B410,[5]IndSolar10!$D:$M,7)/1000</f>
        <v>127.01563948303999</v>
      </c>
      <c r="E410" s="234">
        <f t="shared" si="27"/>
        <v>127.01563948303999</v>
      </c>
      <c r="F410" s="239"/>
      <c r="G410" s="188" t="str">
        <f t="shared" si="28"/>
        <v/>
      </c>
      <c r="H410" s="236" t="str">
        <f t="shared" si="29"/>
        <v/>
      </c>
      <c r="I410" s="237"/>
    </row>
    <row r="411" spans="1:9">
      <c r="A411" s="232">
        <f t="shared" si="26"/>
        <v>409</v>
      </c>
      <c r="B411" s="233">
        <f>VLOOKUP(DATE(YEAR(Dat_01!B$2)-2,MONTH(Dat_01!B$2),1)+A411,[5]IndSolar10!$D:$D,1,)</f>
        <v>45548</v>
      </c>
      <c r="C411" s="234">
        <f>VLOOKUP($B411,[5]IndSolar10!$D:$M,4)/1000</f>
        <v>150.11576099999999</v>
      </c>
      <c r="D411" s="235">
        <f>VLOOKUP($B411,[5]IndSolar10!$D:$M,7)/1000</f>
        <v>127.01563948303999</v>
      </c>
      <c r="E411" s="234">
        <f t="shared" si="27"/>
        <v>127.01563948303999</v>
      </c>
      <c r="F411" s="239"/>
      <c r="G411" s="188" t="str">
        <f t="shared" si="28"/>
        <v/>
      </c>
      <c r="H411" s="236" t="str">
        <f t="shared" si="29"/>
        <v/>
      </c>
      <c r="I411" s="237"/>
    </row>
    <row r="412" spans="1:9">
      <c r="A412" s="232">
        <f t="shared" si="26"/>
        <v>410</v>
      </c>
      <c r="B412" s="233">
        <f>VLOOKUP(DATE(YEAR(Dat_01!B$2)-2,MONTH(Dat_01!B$2),1)+A412,[5]IndSolar10!$D:$D,1,)</f>
        <v>45549</v>
      </c>
      <c r="C412" s="234">
        <f>VLOOKUP($B412,[5]IndSolar10!$D:$M,4)/1000</f>
        <v>151.54077600000002</v>
      </c>
      <c r="D412" s="235">
        <f>VLOOKUP($B412,[5]IndSolar10!$D:$M,7)/1000</f>
        <v>127.01563948303999</v>
      </c>
      <c r="E412" s="234">
        <f t="shared" si="27"/>
        <v>127.01563948303999</v>
      </c>
      <c r="F412" s="239"/>
      <c r="G412" s="188" t="str">
        <f t="shared" si="28"/>
        <v/>
      </c>
      <c r="H412" s="236" t="str">
        <f t="shared" si="29"/>
        <v/>
      </c>
      <c r="I412" s="237"/>
    </row>
    <row r="413" spans="1:9">
      <c r="A413" s="232">
        <f t="shared" si="26"/>
        <v>411</v>
      </c>
      <c r="B413" s="233">
        <f>VLOOKUP(DATE(YEAR(Dat_01!B$2)-2,MONTH(Dat_01!B$2),1)+A413,[5]IndSolar10!$D:$D,1,)</f>
        <v>45550</v>
      </c>
      <c r="C413" s="234">
        <f>VLOOKUP($B413,[5]IndSolar10!$D:$M,4)/1000</f>
        <v>134.64170300000001</v>
      </c>
      <c r="D413" s="235">
        <f>VLOOKUP($B413,[5]IndSolar10!$D:$M,7)/1000</f>
        <v>127.01563948303999</v>
      </c>
      <c r="E413" s="234">
        <f t="shared" si="27"/>
        <v>127.01563948303999</v>
      </c>
      <c r="F413" s="239"/>
      <c r="G413" s="188" t="str">
        <f t="shared" si="28"/>
        <v>S</v>
      </c>
      <c r="H413" s="236" t="str">
        <f t="shared" si="29"/>
        <v>127,0</v>
      </c>
      <c r="I413" s="237"/>
    </row>
    <row r="414" spans="1:9">
      <c r="A414" s="232">
        <f t="shared" si="26"/>
        <v>412</v>
      </c>
      <c r="B414" s="233">
        <f>VLOOKUP(DATE(YEAR(Dat_01!B$2)-2,MONTH(Dat_01!B$2),1)+A414,[5]IndSolar10!$D:$D,1,)</f>
        <v>45551</v>
      </c>
      <c r="C414" s="234">
        <f>VLOOKUP($B414,[5]IndSolar10!$D:$M,4)/1000</f>
        <v>156.75048899999999</v>
      </c>
      <c r="D414" s="235">
        <f>VLOOKUP($B414,[5]IndSolar10!$D:$M,7)/1000</f>
        <v>127.01563948303999</v>
      </c>
      <c r="E414" s="234">
        <f t="shared" si="27"/>
        <v>127.01563948303999</v>
      </c>
      <c r="F414" s="239"/>
      <c r="G414" s="188" t="str">
        <f t="shared" si="28"/>
        <v/>
      </c>
      <c r="H414" s="236" t="str">
        <f t="shared" si="29"/>
        <v/>
      </c>
      <c r="I414" s="237"/>
    </row>
    <row r="415" spans="1:9">
      <c r="A415" s="232">
        <f t="shared" si="26"/>
        <v>413</v>
      </c>
      <c r="B415" s="233">
        <f>VLOOKUP(DATE(YEAR(Dat_01!B$2)-2,MONTH(Dat_01!B$2),1)+A415,[5]IndSolar10!$D:$D,1,)</f>
        <v>45552</v>
      </c>
      <c r="C415" s="234">
        <f>VLOOKUP($B415,[5]IndSolar10!$D:$M,4)/1000</f>
        <v>142.309403</v>
      </c>
      <c r="D415" s="235">
        <f>VLOOKUP($B415,[5]IndSolar10!$D:$M,7)/1000</f>
        <v>127.01563948303999</v>
      </c>
      <c r="E415" s="234">
        <f t="shared" si="27"/>
        <v>127.01563948303999</v>
      </c>
      <c r="F415" s="239"/>
      <c r="G415" s="188" t="str">
        <f t="shared" si="28"/>
        <v/>
      </c>
      <c r="H415" s="236" t="str">
        <f t="shared" si="29"/>
        <v/>
      </c>
      <c r="I415" s="237"/>
    </row>
    <row r="416" spans="1:9">
      <c r="A416" s="232">
        <f t="shared" si="26"/>
        <v>414</v>
      </c>
      <c r="B416" s="233">
        <f>VLOOKUP(DATE(YEAR(Dat_01!B$2)-2,MONTH(Dat_01!B$2),1)+A416,[5]IndSolar10!$D:$D,1,)</f>
        <v>45553</v>
      </c>
      <c r="C416" s="234">
        <f>VLOOKUP($B416,[5]IndSolar10!$D:$M,4)/1000</f>
        <v>129.33869899999999</v>
      </c>
      <c r="D416" s="235">
        <f>VLOOKUP($B416,[5]IndSolar10!$D:$M,7)/1000</f>
        <v>127.01563948303999</v>
      </c>
      <c r="E416" s="234">
        <f t="shared" si="27"/>
        <v>127.01563948303999</v>
      </c>
      <c r="F416" s="239"/>
      <c r="G416" s="188" t="str">
        <f t="shared" si="28"/>
        <v/>
      </c>
      <c r="H416" s="236" t="str">
        <f t="shared" si="29"/>
        <v/>
      </c>
      <c r="I416" s="237"/>
    </row>
    <row r="417" spans="1:9">
      <c r="A417" s="232">
        <f t="shared" si="26"/>
        <v>415</v>
      </c>
      <c r="B417" s="233">
        <f>VLOOKUP(DATE(YEAR(Dat_01!B$2)-2,MONTH(Dat_01!B$2),1)+A417,[5]IndSolar10!$D:$D,1,)</f>
        <v>45554</v>
      </c>
      <c r="C417" s="234">
        <f>VLOOKUP($B417,[5]IndSolar10!$D:$M,4)/1000</f>
        <v>93.914507</v>
      </c>
      <c r="D417" s="235">
        <f>VLOOKUP($B417,[5]IndSolar10!$D:$M,7)/1000</f>
        <v>127.01563948303999</v>
      </c>
      <c r="E417" s="234">
        <f t="shared" si="27"/>
        <v>93.914507</v>
      </c>
      <c r="F417" s="239"/>
      <c r="G417" s="188" t="str">
        <f t="shared" si="28"/>
        <v/>
      </c>
      <c r="H417" s="236" t="str">
        <f t="shared" si="29"/>
        <v/>
      </c>
      <c r="I417" s="237"/>
    </row>
    <row r="418" spans="1:9">
      <c r="A418" s="232">
        <f t="shared" si="26"/>
        <v>416</v>
      </c>
      <c r="B418" s="233">
        <f>VLOOKUP(DATE(YEAR(Dat_01!B$2)-2,MONTH(Dat_01!B$2),1)+A418,[5]IndSolar10!$D:$D,1,)</f>
        <v>45555</v>
      </c>
      <c r="C418" s="234">
        <f>VLOOKUP($B418,[5]IndSolar10!$D:$M,4)/1000</f>
        <v>101.186432</v>
      </c>
      <c r="D418" s="235">
        <f>VLOOKUP($B418,[5]IndSolar10!$D:$M,7)/1000</f>
        <v>127.01563948303999</v>
      </c>
      <c r="E418" s="234">
        <f t="shared" si="27"/>
        <v>101.186432</v>
      </c>
      <c r="F418" s="239"/>
      <c r="G418" s="188" t="str">
        <f t="shared" si="28"/>
        <v/>
      </c>
      <c r="H418" s="236" t="str">
        <f t="shared" si="29"/>
        <v/>
      </c>
      <c r="I418" s="237"/>
    </row>
    <row r="419" spans="1:9">
      <c r="A419" s="232">
        <f t="shared" si="26"/>
        <v>417</v>
      </c>
      <c r="B419" s="233">
        <f>VLOOKUP(DATE(YEAR(Dat_01!B$2)-2,MONTH(Dat_01!B$2),1)+A419,[5]IndSolar10!$D:$D,1,)</f>
        <v>45556</v>
      </c>
      <c r="C419" s="234">
        <f>VLOOKUP($B419,[5]IndSolar10!$D:$M,4)/1000</f>
        <v>96.45611199999999</v>
      </c>
      <c r="D419" s="235">
        <f>VLOOKUP($B419,[5]IndSolar10!$D:$M,7)/1000</f>
        <v>127.01563948303999</v>
      </c>
      <c r="E419" s="234">
        <f t="shared" si="27"/>
        <v>96.45611199999999</v>
      </c>
      <c r="F419" s="239"/>
      <c r="G419" s="188" t="str">
        <f t="shared" si="28"/>
        <v/>
      </c>
      <c r="H419" s="236" t="str">
        <f t="shared" si="29"/>
        <v/>
      </c>
      <c r="I419" s="237"/>
    </row>
    <row r="420" spans="1:9">
      <c r="A420" s="232">
        <f t="shared" si="26"/>
        <v>418</v>
      </c>
      <c r="B420" s="233">
        <f>VLOOKUP(DATE(YEAR(Dat_01!B$2)-2,MONTH(Dat_01!B$2),1)+A420,[5]IndSolar10!$D:$D,1,)</f>
        <v>45557</v>
      </c>
      <c r="C420" s="234">
        <f>VLOOKUP($B420,[5]IndSolar10!$D:$M,4)/1000</f>
        <v>120.73844800000001</v>
      </c>
      <c r="D420" s="235">
        <f>VLOOKUP($B420,[5]IndSolar10!$D:$M,7)/1000</f>
        <v>127.01563948303999</v>
      </c>
      <c r="E420" s="234">
        <f t="shared" si="27"/>
        <v>120.73844800000001</v>
      </c>
      <c r="F420" s="239"/>
      <c r="G420" s="188" t="str">
        <f t="shared" si="28"/>
        <v/>
      </c>
      <c r="H420" s="236" t="str">
        <f t="shared" si="29"/>
        <v/>
      </c>
      <c r="I420" s="237"/>
    </row>
    <row r="421" spans="1:9">
      <c r="A421" s="232">
        <f t="shared" si="26"/>
        <v>419</v>
      </c>
      <c r="B421" s="233">
        <f>VLOOKUP(DATE(YEAR(Dat_01!B$2)-2,MONTH(Dat_01!B$2),1)+A421,[5]IndSolar10!$D:$D,1,)</f>
        <v>45558</v>
      </c>
      <c r="C421" s="234">
        <f>VLOOKUP($B421,[5]IndSolar10!$D:$M,4)/1000</f>
        <v>141.30880300000001</v>
      </c>
      <c r="D421" s="235">
        <f>VLOOKUP($B421,[5]IndSolar10!$D:$M,7)/1000</f>
        <v>127.01563948303999</v>
      </c>
      <c r="E421" s="234">
        <f t="shared" si="27"/>
        <v>127.01563948303999</v>
      </c>
      <c r="F421" s="239"/>
      <c r="G421" s="188" t="str">
        <f t="shared" si="28"/>
        <v/>
      </c>
      <c r="H421" s="236" t="str">
        <f t="shared" si="29"/>
        <v/>
      </c>
      <c r="I421" s="237"/>
    </row>
    <row r="422" spans="1:9">
      <c r="A422" s="232">
        <f t="shared" si="26"/>
        <v>420</v>
      </c>
      <c r="B422" s="233">
        <f>VLOOKUP(DATE(YEAR(Dat_01!B$2)-2,MONTH(Dat_01!B$2),1)+A422,[5]IndSolar10!$D:$D,1,)</f>
        <v>45559</v>
      </c>
      <c r="C422" s="234">
        <f>VLOOKUP($B422,[5]IndSolar10!$D:$M,4)/1000</f>
        <v>91.882216999999997</v>
      </c>
      <c r="D422" s="235">
        <f>VLOOKUP($B422,[5]IndSolar10!$D:$M,7)/1000</f>
        <v>127.01563948303999</v>
      </c>
      <c r="E422" s="234">
        <f t="shared" si="27"/>
        <v>91.882216999999997</v>
      </c>
      <c r="F422" s="239"/>
      <c r="G422" s="188" t="str">
        <f t="shared" si="28"/>
        <v/>
      </c>
      <c r="H422" s="236" t="str">
        <f t="shared" si="29"/>
        <v/>
      </c>
      <c r="I422" s="237"/>
    </row>
    <row r="423" spans="1:9">
      <c r="A423" s="232">
        <f t="shared" si="26"/>
        <v>421</v>
      </c>
      <c r="B423" s="233">
        <f>VLOOKUP(DATE(YEAR(Dat_01!B$2)-2,MONTH(Dat_01!B$2),1)+A423,[5]IndSolar10!$D:$D,1,)</f>
        <v>45560</v>
      </c>
      <c r="C423" s="234">
        <f>VLOOKUP($B423,[5]IndSolar10!$D:$M,4)/1000</f>
        <v>83.148853000000003</v>
      </c>
      <c r="D423" s="235">
        <f>VLOOKUP($B423,[5]IndSolar10!$D:$M,7)/1000</f>
        <v>127.01563948303999</v>
      </c>
      <c r="E423" s="234">
        <f t="shared" si="27"/>
        <v>83.148853000000003</v>
      </c>
      <c r="F423" s="239"/>
      <c r="G423" s="188" t="str">
        <f t="shared" si="28"/>
        <v/>
      </c>
      <c r="H423" s="236" t="str">
        <f t="shared" si="29"/>
        <v/>
      </c>
      <c r="I423" s="237"/>
    </row>
    <row r="424" spans="1:9">
      <c r="A424" s="232">
        <f t="shared" si="26"/>
        <v>422</v>
      </c>
      <c r="B424" s="233">
        <f>VLOOKUP(DATE(YEAR(Dat_01!B$2)-2,MONTH(Dat_01!B$2),1)+A424,[5]IndSolar10!$D:$D,1,)</f>
        <v>45561</v>
      </c>
      <c r="C424" s="234">
        <f>VLOOKUP($B424,[5]IndSolar10!$D:$M,4)/1000</f>
        <v>97.209322999999998</v>
      </c>
      <c r="D424" s="235">
        <f>VLOOKUP($B424,[5]IndSolar10!$D:$M,7)/1000</f>
        <v>127.01563948303999</v>
      </c>
      <c r="E424" s="234">
        <f t="shared" si="27"/>
        <v>97.209322999999998</v>
      </c>
      <c r="F424" s="239"/>
      <c r="G424" s="188" t="str">
        <f t="shared" si="28"/>
        <v/>
      </c>
      <c r="H424" s="236" t="str">
        <f t="shared" si="29"/>
        <v/>
      </c>
      <c r="I424" s="237"/>
    </row>
    <row r="425" spans="1:9">
      <c r="A425" s="232">
        <f t="shared" si="26"/>
        <v>423</v>
      </c>
      <c r="B425" s="233">
        <f>VLOOKUP(DATE(YEAR(Dat_01!B$2)-2,MONTH(Dat_01!B$2),1)+A425,[5]IndSolar10!$D:$D,1,)</f>
        <v>45562</v>
      </c>
      <c r="C425" s="234">
        <f>VLOOKUP($B425,[5]IndSolar10!$D:$M,4)/1000</f>
        <v>128.791965</v>
      </c>
      <c r="D425" s="235">
        <f>VLOOKUP($B425,[5]IndSolar10!$D:$M,7)/1000</f>
        <v>127.01563948303999</v>
      </c>
      <c r="E425" s="234">
        <f t="shared" si="27"/>
        <v>127.01563948303999</v>
      </c>
      <c r="F425" s="239"/>
      <c r="G425" s="188" t="str">
        <f t="shared" si="28"/>
        <v/>
      </c>
      <c r="H425" s="236" t="str">
        <f t="shared" si="29"/>
        <v/>
      </c>
      <c r="I425" s="237"/>
    </row>
    <row r="426" spans="1:9">
      <c r="A426" s="232">
        <f t="shared" si="26"/>
        <v>424</v>
      </c>
      <c r="B426" s="233">
        <f>VLOOKUP(DATE(YEAR(Dat_01!B$2)-2,MONTH(Dat_01!B$2),1)+A426,[5]IndSolar10!$D:$D,1,)</f>
        <v>45563</v>
      </c>
      <c r="C426" s="234">
        <f>VLOOKUP($B426,[5]IndSolar10!$D:$M,4)/1000</f>
        <v>137.79656299999999</v>
      </c>
      <c r="D426" s="235">
        <f>VLOOKUP($B426,[5]IndSolar10!$D:$M,7)/1000</f>
        <v>127.01563948303999</v>
      </c>
      <c r="E426" s="234">
        <f t="shared" si="27"/>
        <v>127.01563948303999</v>
      </c>
      <c r="F426" s="239"/>
      <c r="G426" s="188" t="str">
        <f t="shared" si="28"/>
        <v/>
      </c>
      <c r="H426" s="236" t="str">
        <f t="shared" si="29"/>
        <v/>
      </c>
      <c r="I426" s="237"/>
    </row>
    <row r="427" spans="1:9">
      <c r="A427" s="232">
        <f t="shared" si="26"/>
        <v>425</v>
      </c>
      <c r="B427" s="233">
        <f>VLOOKUP(DATE(YEAR(Dat_01!B$2)-2,MONTH(Dat_01!B$2),1)+A427,[5]IndSolar10!$D:$D,1,)</f>
        <v>45564</v>
      </c>
      <c r="C427" s="234">
        <f>VLOOKUP($B427,[5]IndSolar10!$D:$M,4)/1000</f>
        <v>126.725829</v>
      </c>
      <c r="D427" s="235">
        <f>VLOOKUP($B427,[5]IndSolar10!$D:$M,7)/1000</f>
        <v>127.01563948303999</v>
      </c>
      <c r="E427" s="234">
        <f t="shared" si="27"/>
        <v>126.725829</v>
      </c>
      <c r="F427" s="239"/>
      <c r="G427" s="188" t="str">
        <f t="shared" si="28"/>
        <v/>
      </c>
      <c r="H427" s="236" t="str">
        <f t="shared" si="29"/>
        <v/>
      </c>
      <c r="I427" s="237"/>
    </row>
    <row r="428" spans="1:9">
      <c r="A428" s="232">
        <f t="shared" si="26"/>
        <v>426</v>
      </c>
      <c r="B428" s="233">
        <f>VLOOKUP(DATE(YEAR(Dat_01!B$2)-2,MONTH(Dat_01!B$2),1)+A428,[5]IndSolar10!$D:$D,1,)</f>
        <v>45565</v>
      </c>
      <c r="C428" s="234">
        <f>VLOOKUP($B428,[5]IndSolar10!$D:$M,4)/1000</f>
        <v>154.64047299999999</v>
      </c>
      <c r="D428" s="235">
        <f>VLOOKUP($B428,[5]IndSolar10!$D:$M,7)/1000</f>
        <v>127.01563948303999</v>
      </c>
      <c r="E428" s="234">
        <f t="shared" si="27"/>
        <v>127.01563948303999</v>
      </c>
      <c r="F428" s="237"/>
      <c r="G428" s="188" t="str">
        <f t="shared" si="28"/>
        <v/>
      </c>
      <c r="H428" s="236" t="str">
        <f t="shared" si="29"/>
        <v/>
      </c>
      <c r="I428" s="237"/>
    </row>
    <row r="429" spans="1:9">
      <c r="A429" s="232">
        <f t="shared" si="26"/>
        <v>427</v>
      </c>
      <c r="B429" s="233">
        <f>VLOOKUP(DATE(YEAR(Dat_01!B$2)-2,MONTH(Dat_01!B$2),1)+A429,[5]IndSolar10!$D:$D,1,)</f>
        <v>45566</v>
      </c>
      <c r="C429" s="234">
        <f>VLOOKUP($B429,[5]IndSolar10!$D:$M,4)/1000</f>
        <v>133.02673199999998</v>
      </c>
      <c r="D429" s="235">
        <f>VLOOKUP($B429,[5]IndSolar10!$D:$M,7)/1000</f>
        <v>100.56403316696498</v>
      </c>
      <c r="E429" s="234">
        <f t="shared" si="27"/>
        <v>100.56403316696498</v>
      </c>
      <c r="F429" s="239"/>
      <c r="G429" s="188" t="str">
        <f t="shared" si="28"/>
        <v/>
      </c>
      <c r="H429" s="236" t="str">
        <f t="shared" si="29"/>
        <v/>
      </c>
      <c r="I429" s="237"/>
    </row>
    <row r="430" spans="1:9">
      <c r="A430" s="232">
        <f t="shared" si="26"/>
        <v>428</v>
      </c>
      <c r="B430" s="233">
        <f>VLOOKUP(DATE(YEAR(Dat_01!B$2)-2,MONTH(Dat_01!B$2),1)+A430,[5]IndSolar10!$D:$D,1,)</f>
        <v>45567</v>
      </c>
      <c r="C430" s="234">
        <f>VLOOKUP($B430,[5]IndSolar10!$D:$M,4)/1000</f>
        <v>92.835843999999994</v>
      </c>
      <c r="D430" s="235">
        <f>VLOOKUP($B430,[5]IndSolar10!$D:$M,7)/1000</f>
        <v>100.56403316696498</v>
      </c>
      <c r="E430" s="234">
        <f t="shared" si="27"/>
        <v>92.835843999999994</v>
      </c>
      <c r="F430" s="239"/>
      <c r="G430" s="188" t="str">
        <f t="shared" si="28"/>
        <v/>
      </c>
      <c r="H430" s="236" t="str">
        <f t="shared" si="29"/>
        <v/>
      </c>
      <c r="I430" s="237"/>
    </row>
    <row r="431" spans="1:9">
      <c r="A431" s="232">
        <f t="shared" si="26"/>
        <v>429</v>
      </c>
      <c r="B431" s="233">
        <f>VLOOKUP(DATE(YEAR(Dat_01!B$2)-2,MONTH(Dat_01!B$2),1)+A431,[5]IndSolar10!$D:$D,1,)</f>
        <v>45568</v>
      </c>
      <c r="C431" s="234">
        <f>VLOOKUP($B431,[5]IndSolar10!$D:$M,4)/1000</f>
        <v>129.10218599999999</v>
      </c>
      <c r="D431" s="235">
        <f>VLOOKUP($B431,[5]IndSolar10!$D:$M,7)/1000</f>
        <v>100.56403316696498</v>
      </c>
      <c r="E431" s="234">
        <f t="shared" si="27"/>
        <v>100.56403316696498</v>
      </c>
      <c r="F431" s="239"/>
      <c r="G431" s="188" t="str">
        <f t="shared" si="28"/>
        <v/>
      </c>
      <c r="H431" s="236" t="str">
        <f t="shared" si="29"/>
        <v/>
      </c>
      <c r="I431" s="237"/>
    </row>
    <row r="432" spans="1:9">
      <c r="A432" s="232">
        <f t="shared" si="26"/>
        <v>430</v>
      </c>
      <c r="B432" s="233">
        <f>VLOOKUP(DATE(YEAR(Dat_01!B$2)-2,MONTH(Dat_01!B$2),1)+A432,[5]IndSolar10!$D:$D,1,)</f>
        <v>45569</v>
      </c>
      <c r="C432" s="234">
        <f>VLOOKUP($B432,[5]IndSolar10!$D:$M,4)/1000</f>
        <v>135.96545800000001</v>
      </c>
      <c r="D432" s="235">
        <f>VLOOKUP($B432,[5]IndSolar10!$D:$M,7)/1000</f>
        <v>100.56403316696498</v>
      </c>
      <c r="E432" s="234">
        <f t="shared" si="27"/>
        <v>100.56403316696498</v>
      </c>
      <c r="F432" s="239"/>
      <c r="G432" s="188" t="str">
        <f t="shared" si="28"/>
        <v/>
      </c>
      <c r="H432" s="236" t="str">
        <f t="shared" si="29"/>
        <v/>
      </c>
      <c r="I432" s="237"/>
    </row>
    <row r="433" spans="1:9">
      <c r="A433" s="232">
        <f t="shared" si="26"/>
        <v>431</v>
      </c>
      <c r="B433" s="233">
        <f>VLOOKUP(DATE(YEAR(Dat_01!B$2)-2,MONTH(Dat_01!B$2),1)+A433,[5]IndSolar10!$D:$D,1,)</f>
        <v>45570</v>
      </c>
      <c r="C433" s="234">
        <f>VLOOKUP($B433,[5]IndSolar10!$D:$M,4)/1000</f>
        <v>115.931186</v>
      </c>
      <c r="D433" s="235">
        <f>VLOOKUP($B433,[5]IndSolar10!$D:$M,7)/1000</f>
        <v>100.56403316696498</v>
      </c>
      <c r="E433" s="234">
        <f t="shared" si="27"/>
        <v>100.56403316696498</v>
      </c>
      <c r="F433" s="239"/>
      <c r="G433" s="188" t="str">
        <f t="shared" si="28"/>
        <v/>
      </c>
      <c r="H433" s="236" t="str">
        <f t="shared" si="29"/>
        <v/>
      </c>
      <c r="I433" s="237"/>
    </row>
    <row r="434" spans="1:9">
      <c r="A434" s="232">
        <f t="shared" si="26"/>
        <v>432</v>
      </c>
      <c r="B434" s="233">
        <f>VLOOKUP(DATE(YEAR(Dat_01!B$2)-2,MONTH(Dat_01!B$2),1)+A434,[5]IndSolar10!$D:$D,1,)</f>
        <v>45571</v>
      </c>
      <c r="C434" s="234">
        <f>VLOOKUP($B434,[5]IndSolar10!$D:$M,4)/1000</f>
        <v>92.309816000000012</v>
      </c>
      <c r="D434" s="235">
        <f>VLOOKUP($B434,[5]IndSolar10!$D:$M,7)/1000</f>
        <v>100.56403316696498</v>
      </c>
      <c r="E434" s="234">
        <f t="shared" si="27"/>
        <v>92.309816000000012</v>
      </c>
      <c r="F434" s="239"/>
      <c r="G434" s="188" t="str">
        <f t="shared" si="28"/>
        <v/>
      </c>
      <c r="H434" s="236" t="str">
        <f t="shared" si="29"/>
        <v/>
      </c>
      <c r="I434" s="237"/>
    </row>
    <row r="435" spans="1:9">
      <c r="A435" s="232">
        <f t="shared" si="26"/>
        <v>433</v>
      </c>
      <c r="B435" s="233">
        <f>VLOOKUP(DATE(YEAR(Dat_01!B$2)-2,MONTH(Dat_01!B$2),1)+A435,[5]IndSolar10!$D:$D,1,)</f>
        <v>45572</v>
      </c>
      <c r="C435" s="234">
        <f>VLOOKUP($B435,[5]IndSolar10!$D:$M,4)/1000</f>
        <v>59.648371000000004</v>
      </c>
      <c r="D435" s="235">
        <f>VLOOKUP($B435,[5]IndSolar10!$D:$M,7)/1000</f>
        <v>100.56403316696498</v>
      </c>
      <c r="E435" s="234">
        <f t="shared" si="27"/>
        <v>59.648371000000004</v>
      </c>
      <c r="F435" s="239"/>
      <c r="G435" s="188" t="str">
        <f t="shared" si="28"/>
        <v/>
      </c>
      <c r="H435" s="236" t="str">
        <f t="shared" si="29"/>
        <v/>
      </c>
      <c r="I435" s="237"/>
    </row>
    <row r="436" spans="1:9">
      <c r="A436" s="232">
        <f t="shared" si="26"/>
        <v>434</v>
      </c>
      <c r="B436" s="233">
        <f>VLOOKUP(DATE(YEAR(Dat_01!B$2)-2,MONTH(Dat_01!B$2),1)+A436,[5]IndSolar10!$D:$D,1,)</f>
        <v>45573</v>
      </c>
      <c r="C436" s="234">
        <f>VLOOKUP($B436,[5]IndSolar10!$D:$M,4)/1000</f>
        <v>83.276202999999995</v>
      </c>
      <c r="D436" s="235">
        <f>VLOOKUP($B436,[5]IndSolar10!$D:$M,7)/1000</f>
        <v>100.56403316696498</v>
      </c>
      <c r="E436" s="234">
        <f t="shared" si="27"/>
        <v>83.276202999999995</v>
      </c>
      <c r="F436" s="239"/>
      <c r="G436" s="188" t="str">
        <f t="shared" si="28"/>
        <v/>
      </c>
      <c r="H436" s="236" t="str">
        <f t="shared" si="29"/>
        <v/>
      </c>
      <c r="I436" s="237"/>
    </row>
    <row r="437" spans="1:9">
      <c r="A437" s="232">
        <f t="shared" si="26"/>
        <v>435</v>
      </c>
      <c r="B437" s="233">
        <f>VLOOKUP(DATE(YEAR(Dat_01!B$2)-2,MONTH(Dat_01!B$2),1)+A437,[5]IndSolar10!$D:$D,1,)</f>
        <v>45574</v>
      </c>
      <c r="C437" s="234">
        <f>VLOOKUP($B437,[5]IndSolar10!$D:$M,4)/1000</f>
        <v>63.043931000000001</v>
      </c>
      <c r="D437" s="235">
        <f>VLOOKUP($B437,[5]IndSolar10!$D:$M,7)/1000</f>
        <v>100.56403316696498</v>
      </c>
      <c r="E437" s="234">
        <f t="shared" si="27"/>
        <v>63.043931000000001</v>
      </c>
      <c r="F437" s="239"/>
      <c r="G437" s="188" t="str">
        <f t="shared" si="28"/>
        <v/>
      </c>
      <c r="H437" s="236" t="str">
        <f t="shared" si="29"/>
        <v/>
      </c>
      <c r="I437" s="237"/>
    </row>
    <row r="438" spans="1:9">
      <c r="A438" s="232">
        <f t="shared" si="26"/>
        <v>436</v>
      </c>
      <c r="B438" s="233">
        <f>VLOOKUP(DATE(YEAR(Dat_01!B$2)-2,MONTH(Dat_01!B$2),1)+A438,[5]IndSolar10!$D:$D,1,)</f>
        <v>45575</v>
      </c>
      <c r="C438" s="234">
        <f>VLOOKUP($B438,[5]IndSolar10!$D:$M,4)/1000</f>
        <v>120.443422</v>
      </c>
      <c r="D438" s="235">
        <f>VLOOKUP($B438,[5]IndSolar10!$D:$M,7)/1000</f>
        <v>100.56403316696498</v>
      </c>
      <c r="E438" s="234">
        <f t="shared" si="27"/>
        <v>100.56403316696498</v>
      </c>
      <c r="F438" s="239"/>
      <c r="G438" s="188" t="str">
        <f t="shared" si="28"/>
        <v/>
      </c>
      <c r="H438" s="236" t="str">
        <f t="shared" si="29"/>
        <v/>
      </c>
      <c r="I438" s="237"/>
    </row>
    <row r="439" spans="1:9">
      <c r="A439" s="232">
        <f t="shared" si="26"/>
        <v>437</v>
      </c>
      <c r="B439" s="233">
        <f>VLOOKUP(DATE(YEAR(Dat_01!B$2)-2,MONTH(Dat_01!B$2),1)+A439,[5]IndSolar10!$D:$D,1,)</f>
        <v>45576</v>
      </c>
      <c r="C439" s="234">
        <f>VLOOKUP($B439,[5]IndSolar10!$D:$M,4)/1000</f>
        <v>77.656345999999985</v>
      </c>
      <c r="D439" s="235">
        <f>VLOOKUP($B439,[5]IndSolar10!$D:$M,7)/1000</f>
        <v>100.56403316696498</v>
      </c>
      <c r="E439" s="234">
        <f t="shared" si="27"/>
        <v>77.656345999999985</v>
      </c>
      <c r="F439" s="239"/>
      <c r="G439" s="188" t="str">
        <f t="shared" si="28"/>
        <v/>
      </c>
      <c r="H439" s="236" t="str">
        <f t="shared" si="29"/>
        <v/>
      </c>
      <c r="I439" s="237"/>
    </row>
    <row r="440" spans="1:9">
      <c r="A440" s="232">
        <f t="shared" si="26"/>
        <v>438</v>
      </c>
      <c r="B440" s="233">
        <f>VLOOKUP(DATE(YEAR(Dat_01!B$2)-2,MONTH(Dat_01!B$2),1)+A440,[5]IndSolar10!$D:$D,1,)</f>
        <v>45577</v>
      </c>
      <c r="C440" s="234">
        <f>VLOOKUP($B440,[5]IndSolar10!$D:$M,4)/1000</f>
        <v>41.629035000000002</v>
      </c>
      <c r="D440" s="235">
        <f>VLOOKUP($B440,[5]IndSolar10!$D:$M,7)/1000</f>
        <v>100.56403316696498</v>
      </c>
      <c r="E440" s="234">
        <f t="shared" si="27"/>
        <v>41.629035000000002</v>
      </c>
      <c r="F440" s="239"/>
      <c r="G440" s="188" t="str">
        <f t="shared" si="28"/>
        <v/>
      </c>
      <c r="H440" s="236" t="str">
        <f t="shared" si="29"/>
        <v/>
      </c>
      <c r="I440" s="237"/>
    </row>
    <row r="441" spans="1:9">
      <c r="A441" s="232">
        <f t="shared" si="26"/>
        <v>439</v>
      </c>
      <c r="B441" s="233">
        <f>VLOOKUP(DATE(YEAR(Dat_01!B$2)-2,MONTH(Dat_01!B$2),1)+A441,[5]IndSolar10!$D:$D,1,)</f>
        <v>45578</v>
      </c>
      <c r="C441" s="234">
        <f>VLOOKUP($B441,[5]IndSolar10!$D:$M,4)/1000</f>
        <v>86.045024999999995</v>
      </c>
      <c r="D441" s="235">
        <f>VLOOKUP($B441,[5]IndSolar10!$D:$M,7)/1000</f>
        <v>100.56403316696498</v>
      </c>
      <c r="E441" s="234">
        <f t="shared" si="27"/>
        <v>86.045024999999995</v>
      </c>
      <c r="F441" s="239"/>
      <c r="G441" s="188" t="str">
        <f t="shared" si="28"/>
        <v/>
      </c>
      <c r="H441" s="236" t="str">
        <f t="shared" si="29"/>
        <v/>
      </c>
      <c r="I441" s="237"/>
    </row>
    <row r="442" spans="1:9">
      <c r="A442" s="232">
        <f t="shared" si="26"/>
        <v>440</v>
      </c>
      <c r="B442" s="233">
        <f>VLOOKUP(DATE(YEAR(Dat_01!B$2)-2,MONTH(Dat_01!B$2),1)+A442,[5]IndSolar10!$D:$D,1,)</f>
        <v>45579</v>
      </c>
      <c r="C442" s="234">
        <f>VLOOKUP($B442,[5]IndSolar10!$D:$M,4)/1000</f>
        <v>64.956184000000007</v>
      </c>
      <c r="D442" s="235">
        <f>VLOOKUP($B442,[5]IndSolar10!$D:$M,7)/1000</f>
        <v>100.56403316696498</v>
      </c>
      <c r="E442" s="234">
        <f t="shared" si="27"/>
        <v>64.956184000000007</v>
      </c>
      <c r="F442" s="239"/>
      <c r="G442" s="188" t="str">
        <f t="shared" si="28"/>
        <v/>
      </c>
      <c r="H442" s="236" t="str">
        <f t="shared" si="29"/>
        <v/>
      </c>
      <c r="I442" s="237"/>
    </row>
    <row r="443" spans="1:9">
      <c r="A443" s="232">
        <f t="shared" si="26"/>
        <v>441</v>
      </c>
      <c r="B443" s="233">
        <f>VLOOKUP(DATE(YEAR(Dat_01!B$2)-2,MONTH(Dat_01!B$2),1)+A443,[5]IndSolar10!$D:$D,1,)</f>
        <v>45580</v>
      </c>
      <c r="C443" s="234">
        <f>VLOOKUP($B443,[5]IndSolar10!$D:$M,4)/1000</f>
        <v>50.148288999999998</v>
      </c>
      <c r="D443" s="235">
        <f>VLOOKUP($B443,[5]IndSolar10!$D:$M,7)/1000</f>
        <v>100.56403316696498</v>
      </c>
      <c r="E443" s="234">
        <f t="shared" si="27"/>
        <v>50.148288999999998</v>
      </c>
      <c r="F443" s="239"/>
      <c r="G443" s="188" t="str">
        <f t="shared" si="28"/>
        <v>O</v>
      </c>
      <c r="H443" s="236" t="str">
        <f t="shared" si="29"/>
        <v>100,6</v>
      </c>
      <c r="I443" s="237"/>
    </row>
    <row r="444" spans="1:9">
      <c r="A444" s="232">
        <f t="shared" si="26"/>
        <v>442</v>
      </c>
      <c r="B444" s="233">
        <f>VLOOKUP(DATE(YEAR(Dat_01!B$2)-2,MONTH(Dat_01!B$2),1)+A444,[5]IndSolar10!$D:$D,1,)</f>
        <v>45581</v>
      </c>
      <c r="C444" s="234">
        <f>VLOOKUP($B444,[5]IndSolar10!$D:$M,4)/1000</f>
        <v>82.865889999999993</v>
      </c>
      <c r="D444" s="235">
        <f>VLOOKUP($B444,[5]IndSolar10!$D:$M,7)/1000</f>
        <v>100.56403316696498</v>
      </c>
      <c r="E444" s="234">
        <f t="shared" si="27"/>
        <v>82.865889999999993</v>
      </c>
      <c r="F444" s="239"/>
      <c r="G444" s="188" t="str">
        <f t="shared" si="28"/>
        <v/>
      </c>
      <c r="H444" s="236" t="str">
        <f t="shared" si="29"/>
        <v/>
      </c>
      <c r="I444" s="237"/>
    </row>
    <row r="445" spans="1:9">
      <c r="A445" s="232">
        <f t="shared" si="26"/>
        <v>443</v>
      </c>
      <c r="B445" s="233">
        <f>VLOOKUP(DATE(YEAR(Dat_01!B$2)-2,MONTH(Dat_01!B$2),1)+A445,[5]IndSolar10!$D:$D,1,)</f>
        <v>45582</v>
      </c>
      <c r="C445" s="234">
        <f>VLOOKUP($B445,[5]IndSolar10!$D:$M,4)/1000</f>
        <v>89.771204999999995</v>
      </c>
      <c r="D445" s="235">
        <f>VLOOKUP($B445,[5]IndSolar10!$D:$M,7)/1000</f>
        <v>100.56403316696498</v>
      </c>
      <c r="E445" s="234">
        <f t="shared" si="27"/>
        <v>89.771204999999995</v>
      </c>
      <c r="F445" s="239"/>
      <c r="G445" s="188" t="str">
        <f t="shared" si="28"/>
        <v/>
      </c>
      <c r="H445" s="236" t="str">
        <f t="shared" si="29"/>
        <v/>
      </c>
      <c r="I445" s="237"/>
    </row>
    <row r="446" spans="1:9">
      <c r="A446" s="232">
        <f t="shared" si="26"/>
        <v>444</v>
      </c>
      <c r="B446" s="233">
        <f>VLOOKUP(DATE(YEAR(Dat_01!B$2)-2,MONTH(Dat_01!B$2),1)+A446,[5]IndSolar10!$D:$D,1,)</f>
        <v>45583</v>
      </c>
      <c r="C446" s="234">
        <f>VLOOKUP($B446,[5]IndSolar10!$D:$M,4)/1000</f>
        <v>104.71456099999999</v>
      </c>
      <c r="D446" s="235">
        <f>VLOOKUP($B446,[5]IndSolar10!$D:$M,7)/1000</f>
        <v>100.56403316696498</v>
      </c>
      <c r="E446" s="234">
        <f t="shared" si="27"/>
        <v>100.56403316696498</v>
      </c>
      <c r="F446" s="239"/>
      <c r="G446" s="188" t="str">
        <f t="shared" si="28"/>
        <v/>
      </c>
      <c r="H446" s="236" t="str">
        <f t="shared" si="29"/>
        <v/>
      </c>
      <c r="I446" s="237"/>
    </row>
    <row r="447" spans="1:9">
      <c r="A447" s="232">
        <f t="shared" si="26"/>
        <v>445</v>
      </c>
      <c r="B447" s="233">
        <f>VLOOKUP(DATE(YEAR(Dat_01!B$2)-2,MONTH(Dat_01!B$2),1)+A447,[5]IndSolar10!$D:$D,1,)</f>
        <v>45584</v>
      </c>
      <c r="C447" s="234">
        <f>VLOOKUP($B447,[5]IndSolar10!$D:$M,4)/1000</f>
        <v>94.470303000000001</v>
      </c>
      <c r="D447" s="235">
        <f>VLOOKUP($B447,[5]IndSolar10!$D:$M,7)/1000</f>
        <v>100.56403316696498</v>
      </c>
      <c r="E447" s="234">
        <f t="shared" si="27"/>
        <v>94.470303000000001</v>
      </c>
      <c r="F447" s="239"/>
      <c r="G447" s="188" t="str">
        <f t="shared" si="28"/>
        <v/>
      </c>
      <c r="H447" s="236" t="str">
        <f t="shared" si="29"/>
        <v/>
      </c>
      <c r="I447" s="237"/>
    </row>
    <row r="448" spans="1:9">
      <c r="A448" s="232">
        <f t="shared" si="26"/>
        <v>446</v>
      </c>
      <c r="B448" s="233">
        <f>VLOOKUP(DATE(YEAR(Dat_01!B$2)-2,MONTH(Dat_01!B$2),1)+A448,[5]IndSolar10!$D:$D,1,)</f>
        <v>45585</v>
      </c>
      <c r="C448" s="234">
        <f>VLOOKUP($B448,[5]IndSolar10!$D:$M,4)/1000</f>
        <v>100.43535</v>
      </c>
      <c r="D448" s="235">
        <f>VLOOKUP($B448,[5]IndSolar10!$D:$M,7)/1000</f>
        <v>100.56403316696498</v>
      </c>
      <c r="E448" s="234">
        <f t="shared" si="27"/>
        <v>100.43535</v>
      </c>
      <c r="F448" s="239"/>
      <c r="G448" s="188" t="str">
        <f t="shared" si="28"/>
        <v/>
      </c>
      <c r="H448" s="236" t="str">
        <f t="shared" si="29"/>
        <v/>
      </c>
      <c r="I448" s="237"/>
    </row>
    <row r="449" spans="1:9">
      <c r="A449" s="232">
        <f t="shared" si="26"/>
        <v>447</v>
      </c>
      <c r="B449" s="233">
        <f>VLOOKUP(DATE(YEAR(Dat_01!B$2)-2,MONTH(Dat_01!B$2),1)+A449,[5]IndSolar10!$D:$D,1,)</f>
        <v>45586</v>
      </c>
      <c r="C449" s="234">
        <f>VLOOKUP($B449,[5]IndSolar10!$D:$M,4)/1000</f>
        <v>128.75581500000001</v>
      </c>
      <c r="D449" s="235">
        <f>VLOOKUP($B449,[5]IndSolar10!$D:$M,7)/1000</f>
        <v>100.56403316696498</v>
      </c>
      <c r="E449" s="234">
        <f t="shared" si="27"/>
        <v>100.56403316696498</v>
      </c>
      <c r="F449" s="239"/>
      <c r="G449" s="188" t="str">
        <f t="shared" si="28"/>
        <v/>
      </c>
      <c r="H449" s="236" t="str">
        <f t="shared" si="29"/>
        <v/>
      </c>
      <c r="I449" s="237"/>
    </row>
    <row r="450" spans="1:9">
      <c r="A450" s="232">
        <f t="shared" si="26"/>
        <v>448</v>
      </c>
      <c r="B450" s="233">
        <f>VLOOKUP(DATE(YEAR(Dat_01!B$2)-2,MONTH(Dat_01!B$2),1)+A450,[5]IndSolar10!$D:$D,1,)</f>
        <v>45587</v>
      </c>
      <c r="C450" s="234">
        <f>VLOOKUP($B450,[5]IndSolar10!$D:$M,4)/1000</f>
        <v>111.03649500000002</v>
      </c>
      <c r="D450" s="235">
        <f>VLOOKUP($B450,[5]IndSolar10!$D:$M,7)/1000</f>
        <v>100.56403316696498</v>
      </c>
      <c r="E450" s="234">
        <f t="shared" si="27"/>
        <v>100.56403316696498</v>
      </c>
      <c r="F450" s="239"/>
      <c r="G450" s="188" t="str">
        <f t="shared" si="28"/>
        <v/>
      </c>
      <c r="H450" s="236" t="str">
        <f t="shared" si="29"/>
        <v/>
      </c>
      <c r="I450" s="237"/>
    </row>
    <row r="451" spans="1:9">
      <c r="A451" s="232">
        <f t="shared" si="26"/>
        <v>449</v>
      </c>
      <c r="B451" s="233">
        <f>VLOOKUP(DATE(YEAR(Dat_01!B$2)-2,MONTH(Dat_01!B$2),1)+A451,[5]IndSolar10!$D:$D,1,)</f>
        <v>45588</v>
      </c>
      <c r="C451" s="234">
        <f>VLOOKUP($B451,[5]IndSolar10!$D:$M,4)/1000</f>
        <v>112.976062</v>
      </c>
      <c r="D451" s="235">
        <f>VLOOKUP($B451,[5]IndSolar10!$D:$M,7)/1000</f>
        <v>100.56403316696498</v>
      </c>
      <c r="E451" s="234">
        <f t="shared" si="27"/>
        <v>100.56403316696498</v>
      </c>
      <c r="F451" s="239"/>
      <c r="G451" s="188" t="str">
        <f t="shared" si="28"/>
        <v/>
      </c>
      <c r="H451" s="236" t="str">
        <f t="shared" si="29"/>
        <v/>
      </c>
      <c r="I451" s="237"/>
    </row>
    <row r="452" spans="1:9">
      <c r="A452" s="232">
        <f t="shared" ref="A452:A515" si="30">+A451+1</f>
        <v>450</v>
      </c>
      <c r="B452" s="233">
        <f>VLOOKUP(DATE(YEAR(Dat_01!B$2)-2,MONTH(Dat_01!B$2),1)+A452,[5]IndSolar10!$D:$D,1,)</f>
        <v>45589</v>
      </c>
      <c r="C452" s="234">
        <f>VLOOKUP($B452,[5]IndSolar10!$D:$M,4)/1000</f>
        <v>105.95544599999999</v>
      </c>
      <c r="D452" s="235">
        <f>VLOOKUP($B452,[5]IndSolar10!$D:$M,7)/1000</f>
        <v>100.56403316696498</v>
      </c>
      <c r="E452" s="234">
        <f t="shared" ref="E452:E515" si="31">IF(C452&gt;D452,D452,C452)</f>
        <v>100.56403316696498</v>
      </c>
      <c r="F452" s="239"/>
      <c r="G452" s="188" t="str">
        <f t="shared" ref="G452:G515" si="32">IF(DAY(B452)=15,IF(MONTH(B452)=1,"E",IF(MONTH(B452)=2,"F",IF(MONTH(B452)=3,"M",IF(MONTH(B452)=4,"A",IF(MONTH(B452)=5,"M",IF(MONTH(B452)=6,"J",IF(MONTH(B452)=7,"J",IF(MONTH(B452)=8,"A",IF(MONTH(B452)=9,"S",IF(MONTH(B452)=10,"O",IF(MONTH(B452)=11,"N",IF(MONTH(B452)=12,"D","")))))))))))),"")</f>
        <v/>
      </c>
      <c r="H452" s="236" t="str">
        <f t="shared" ref="H452:H515" si="33">IF(DAY($B452)=15,TEXT(D452,"#,0"),"")</f>
        <v/>
      </c>
      <c r="I452" s="237"/>
    </row>
    <row r="453" spans="1:9">
      <c r="A453" s="232">
        <f t="shared" si="30"/>
        <v>451</v>
      </c>
      <c r="B453" s="233">
        <f>VLOOKUP(DATE(YEAR(Dat_01!B$2)-2,MONTH(Dat_01!B$2),1)+A453,[5]IndSolar10!$D:$D,1,)</f>
        <v>45590</v>
      </c>
      <c r="C453" s="234">
        <f>VLOOKUP($B453,[5]IndSolar10!$D:$M,4)/1000</f>
        <v>66.978003000000001</v>
      </c>
      <c r="D453" s="235">
        <f>VLOOKUP($B453,[5]IndSolar10!$D:$M,7)/1000</f>
        <v>100.56403316696498</v>
      </c>
      <c r="E453" s="234">
        <f t="shared" si="31"/>
        <v>66.978003000000001</v>
      </c>
      <c r="F453" s="239"/>
      <c r="G453" s="188" t="str">
        <f t="shared" si="32"/>
        <v/>
      </c>
      <c r="H453" s="236" t="str">
        <f t="shared" si="33"/>
        <v/>
      </c>
      <c r="I453" s="237"/>
    </row>
    <row r="454" spans="1:9">
      <c r="A454" s="232">
        <f t="shared" si="30"/>
        <v>452</v>
      </c>
      <c r="B454" s="233">
        <f>VLOOKUP(DATE(YEAR(Dat_01!B$2)-2,MONTH(Dat_01!B$2),1)+A454,[5]IndSolar10!$D:$D,1,)</f>
        <v>45591</v>
      </c>
      <c r="C454" s="234">
        <f>VLOOKUP($B454,[5]IndSolar10!$D:$M,4)/1000</f>
        <v>72.411600000000007</v>
      </c>
      <c r="D454" s="235">
        <f>VLOOKUP($B454,[5]IndSolar10!$D:$M,7)/1000</f>
        <v>100.56403316696498</v>
      </c>
      <c r="E454" s="234">
        <f t="shared" si="31"/>
        <v>72.411600000000007</v>
      </c>
      <c r="F454" s="239"/>
      <c r="G454" s="188" t="str">
        <f t="shared" si="32"/>
        <v/>
      </c>
      <c r="H454" s="236" t="str">
        <f t="shared" si="33"/>
        <v/>
      </c>
      <c r="I454" s="237"/>
    </row>
    <row r="455" spans="1:9">
      <c r="A455" s="232">
        <f t="shared" si="30"/>
        <v>453</v>
      </c>
      <c r="B455" s="233">
        <f>VLOOKUP(DATE(YEAR(Dat_01!B$2)-2,MONTH(Dat_01!B$2),1)+A455,[5]IndSolar10!$D:$D,1,)</f>
        <v>45592</v>
      </c>
      <c r="C455" s="234">
        <f>VLOOKUP($B455,[5]IndSolar10!$D:$M,4)/1000</f>
        <v>74.568365</v>
      </c>
      <c r="D455" s="235">
        <f>VLOOKUP($B455,[5]IndSolar10!$D:$M,7)/1000</f>
        <v>100.56403316696498</v>
      </c>
      <c r="E455" s="234">
        <f t="shared" si="31"/>
        <v>74.568365</v>
      </c>
      <c r="F455" s="239"/>
      <c r="G455" s="188" t="str">
        <f t="shared" si="32"/>
        <v/>
      </c>
      <c r="H455" s="236" t="str">
        <f t="shared" si="33"/>
        <v/>
      </c>
      <c r="I455" s="237"/>
    </row>
    <row r="456" spans="1:9">
      <c r="A456" s="232">
        <f t="shared" si="30"/>
        <v>454</v>
      </c>
      <c r="B456" s="233">
        <f>VLOOKUP(DATE(YEAR(Dat_01!B$2)-2,MONTH(Dat_01!B$2),1)+A456,[5]IndSolar10!$D:$D,1,)</f>
        <v>45593</v>
      </c>
      <c r="C456" s="234">
        <f>VLOOKUP($B456,[5]IndSolar10!$D:$M,4)/1000</f>
        <v>93.970867999999996</v>
      </c>
      <c r="D456" s="235">
        <f>VLOOKUP($B456,[5]IndSolar10!$D:$M,7)/1000</f>
        <v>100.56403316696498</v>
      </c>
      <c r="E456" s="234">
        <f t="shared" si="31"/>
        <v>93.970867999999996</v>
      </c>
      <c r="F456" s="239"/>
      <c r="G456" s="188" t="str">
        <f t="shared" si="32"/>
        <v/>
      </c>
      <c r="H456" s="236" t="str">
        <f t="shared" si="33"/>
        <v/>
      </c>
      <c r="I456" s="237"/>
    </row>
    <row r="457" spans="1:9">
      <c r="A457" s="232">
        <f t="shared" si="30"/>
        <v>455</v>
      </c>
      <c r="B457" s="233">
        <f>VLOOKUP(DATE(YEAR(Dat_01!B$2)-2,MONTH(Dat_01!B$2),1)+A457,[5]IndSolar10!$D:$D,1,)</f>
        <v>45594</v>
      </c>
      <c r="C457" s="234">
        <f>VLOOKUP($B457,[5]IndSolar10!$D:$M,4)/1000</f>
        <v>33.239227999999997</v>
      </c>
      <c r="D457" s="235">
        <f>VLOOKUP($B457,[5]IndSolar10!$D:$M,7)/1000</f>
        <v>100.56403316696498</v>
      </c>
      <c r="E457" s="234">
        <f t="shared" si="31"/>
        <v>33.239227999999997</v>
      </c>
      <c r="F457" s="239"/>
      <c r="G457" s="188" t="str">
        <f t="shared" si="32"/>
        <v/>
      </c>
      <c r="H457" s="236" t="str">
        <f t="shared" si="33"/>
        <v/>
      </c>
      <c r="I457" s="237"/>
    </row>
    <row r="458" spans="1:9">
      <c r="A458" s="232">
        <f t="shared" si="30"/>
        <v>456</v>
      </c>
      <c r="B458" s="233">
        <f>VLOOKUP(DATE(YEAR(Dat_01!B$2)-2,MONTH(Dat_01!B$2),1)+A458,[5]IndSolar10!$D:$D,1,)</f>
        <v>45595</v>
      </c>
      <c r="C458" s="234">
        <f>VLOOKUP($B458,[5]IndSolar10!$D:$M,4)/1000</f>
        <v>57.047248999999994</v>
      </c>
      <c r="D458" s="235">
        <f>VLOOKUP($B458,[5]IndSolar10!$D:$M,7)/1000</f>
        <v>100.56403316696498</v>
      </c>
      <c r="E458" s="234">
        <f t="shared" si="31"/>
        <v>57.047248999999994</v>
      </c>
      <c r="F458" s="239"/>
      <c r="G458" s="188" t="str">
        <f t="shared" si="32"/>
        <v/>
      </c>
      <c r="H458" s="236" t="str">
        <f t="shared" si="33"/>
        <v/>
      </c>
      <c r="I458" s="237"/>
    </row>
    <row r="459" spans="1:9">
      <c r="A459" s="232">
        <f t="shared" si="30"/>
        <v>457</v>
      </c>
      <c r="B459" s="233">
        <f>VLOOKUP(DATE(YEAR(Dat_01!B$2)-2,MONTH(Dat_01!B$2),1)+A459,[5]IndSolar10!$D:$D,1,)</f>
        <v>45596</v>
      </c>
      <c r="C459" s="234">
        <f>VLOOKUP($B459,[5]IndSolar10!$D:$M,4)/1000</f>
        <v>54.442112999999999</v>
      </c>
      <c r="D459" s="235">
        <f>VLOOKUP($B459,[5]IndSolar10!$D:$M,7)/1000</f>
        <v>100.56403316696498</v>
      </c>
      <c r="E459" s="234">
        <f t="shared" si="31"/>
        <v>54.442112999999999</v>
      </c>
      <c r="F459" s="237"/>
      <c r="G459" s="188" t="str">
        <f t="shared" si="32"/>
        <v/>
      </c>
      <c r="H459" s="236" t="str">
        <f t="shared" si="33"/>
        <v/>
      </c>
      <c r="I459" s="237"/>
    </row>
    <row r="460" spans="1:9">
      <c r="A460" s="232">
        <f t="shared" si="30"/>
        <v>458</v>
      </c>
      <c r="B460" s="233">
        <f>VLOOKUP(DATE(YEAR(Dat_01!B$2)-2,MONTH(Dat_01!B$2),1)+A460,[5]IndSolar10!$D:$D,1,)</f>
        <v>45597</v>
      </c>
      <c r="C460" s="234">
        <f>VLOOKUP($B460,[5]IndSolar10!$D:$M,4)/1000</f>
        <v>74.426558999999997</v>
      </c>
      <c r="D460" s="235">
        <f>VLOOKUP($B460,[5]IndSolar10!$D:$M,7)/1000</f>
        <v>73.706025609248925</v>
      </c>
      <c r="E460" s="234">
        <f t="shared" si="31"/>
        <v>73.706025609248925</v>
      </c>
      <c r="F460" s="239"/>
      <c r="G460" s="188" t="str">
        <f t="shared" si="32"/>
        <v/>
      </c>
      <c r="H460" s="236" t="str">
        <f t="shared" si="33"/>
        <v/>
      </c>
      <c r="I460" s="237"/>
    </row>
    <row r="461" spans="1:9">
      <c r="A461" s="232">
        <f t="shared" si="30"/>
        <v>459</v>
      </c>
      <c r="B461" s="233">
        <f>VLOOKUP(DATE(YEAR(Dat_01!B$2)-2,MONTH(Dat_01!B$2),1)+A461,[5]IndSolar10!$D:$D,1,)</f>
        <v>45598</v>
      </c>
      <c r="C461" s="234">
        <f>VLOOKUP($B461,[5]IndSolar10!$D:$M,4)/1000</f>
        <v>98.642569000000009</v>
      </c>
      <c r="D461" s="235">
        <f>VLOOKUP($B461,[5]IndSolar10!$D:$M,7)/1000</f>
        <v>73.706025609248925</v>
      </c>
      <c r="E461" s="234">
        <f t="shared" si="31"/>
        <v>73.706025609248925</v>
      </c>
      <c r="F461" s="239"/>
      <c r="G461" s="188" t="str">
        <f t="shared" si="32"/>
        <v/>
      </c>
      <c r="H461" s="236" t="str">
        <f t="shared" si="33"/>
        <v/>
      </c>
      <c r="I461" s="237"/>
    </row>
    <row r="462" spans="1:9">
      <c r="A462" s="232">
        <f t="shared" si="30"/>
        <v>460</v>
      </c>
      <c r="B462" s="233">
        <f>VLOOKUP(DATE(YEAR(Dat_01!B$2)-2,MONTH(Dat_01!B$2),1)+A462,[5]IndSolar10!$D:$D,1,)</f>
        <v>45599</v>
      </c>
      <c r="C462" s="234">
        <f>VLOOKUP($B462,[5]IndSolar10!$D:$M,4)/1000</f>
        <v>94.025517000000008</v>
      </c>
      <c r="D462" s="235">
        <f>VLOOKUP($B462,[5]IndSolar10!$D:$M,7)/1000</f>
        <v>73.706025609248925</v>
      </c>
      <c r="E462" s="234">
        <f t="shared" si="31"/>
        <v>73.706025609248925</v>
      </c>
      <c r="F462" s="239"/>
      <c r="G462" s="188" t="str">
        <f t="shared" si="32"/>
        <v/>
      </c>
      <c r="H462" s="236" t="str">
        <f t="shared" si="33"/>
        <v/>
      </c>
      <c r="I462" s="237"/>
    </row>
    <row r="463" spans="1:9">
      <c r="A463" s="232">
        <f t="shared" si="30"/>
        <v>461</v>
      </c>
      <c r="B463" s="233">
        <f>VLOOKUP(DATE(YEAR(Dat_01!B$2)-2,MONTH(Dat_01!B$2),1)+A463,[5]IndSolar10!$D:$D,1,)</f>
        <v>45600</v>
      </c>
      <c r="C463" s="234">
        <f>VLOOKUP($B463,[5]IndSolar10!$D:$M,4)/1000</f>
        <v>81.757421000000008</v>
      </c>
      <c r="D463" s="235">
        <f>VLOOKUP($B463,[5]IndSolar10!$D:$M,7)/1000</f>
        <v>73.706025609248925</v>
      </c>
      <c r="E463" s="234">
        <f t="shared" si="31"/>
        <v>73.706025609248925</v>
      </c>
      <c r="F463" s="239"/>
      <c r="G463" s="188" t="str">
        <f t="shared" si="32"/>
        <v/>
      </c>
      <c r="H463" s="236" t="str">
        <f t="shared" si="33"/>
        <v/>
      </c>
      <c r="I463" s="237"/>
    </row>
    <row r="464" spans="1:9">
      <c r="A464" s="232">
        <f t="shared" si="30"/>
        <v>462</v>
      </c>
      <c r="B464" s="233">
        <f>VLOOKUP(DATE(YEAR(Dat_01!B$2)-2,MONTH(Dat_01!B$2),1)+A464,[5]IndSolar10!$D:$D,1,)</f>
        <v>45601</v>
      </c>
      <c r="C464" s="234">
        <f>VLOOKUP($B464,[5]IndSolar10!$D:$M,4)/1000</f>
        <v>89.750508999999994</v>
      </c>
      <c r="D464" s="235">
        <f>VLOOKUP($B464,[5]IndSolar10!$D:$M,7)/1000</f>
        <v>73.706025609248925</v>
      </c>
      <c r="E464" s="234">
        <f t="shared" si="31"/>
        <v>73.706025609248925</v>
      </c>
      <c r="F464" s="239"/>
      <c r="G464" s="188" t="str">
        <f t="shared" si="32"/>
        <v/>
      </c>
      <c r="H464" s="236" t="str">
        <f t="shared" si="33"/>
        <v/>
      </c>
      <c r="I464" s="237"/>
    </row>
    <row r="465" spans="1:9">
      <c r="A465" s="232">
        <f t="shared" si="30"/>
        <v>463</v>
      </c>
      <c r="B465" s="233">
        <f>VLOOKUP(DATE(YEAR(Dat_01!B$2)-2,MONTH(Dat_01!B$2),1)+A465,[5]IndSolar10!$D:$D,1,)</f>
        <v>45602</v>
      </c>
      <c r="C465" s="234">
        <f>VLOOKUP($B465,[5]IndSolar10!$D:$M,4)/1000</f>
        <v>109.71186200000001</v>
      </c>
      <c r="D465" s="235">
        <f>VLOOKUP($B465,[5]IndSolar10!$D:$M,7)/1000</f>
        <v>73.706025609248925</v>
      </c>
      <c r="E465" s="234">
        <f t="shared" si="31"/>
        <v>73.706025609248925</v>
      </c>
      <c r="F465" s="239"/>
      <c r="G465" s="188" t="str">
        <f t="shared" si="32"/>
        <v/>
      </c>
      <c r="H465" s="236" t="str">
        <f t="shared" si="33"/>
        <v/>
      </c>
      <c r="I465" s="237"/>
    </row>
    <row r="466" spans="1:9">
      <c r="A466" s="232">
        <f t="shared" si="30"/>
        <v>464</v>
      </c>
      <c r="B466" s="233">
        <f>VLOOKUP(DATE(YEAR(Dat_01!B$2)-2,MONTH(Dat_01!B$2),1)+A466,[5]IndSolar10!$D:$D,1,)</f>
        <v>45603</v>
      </c>
      <c r="C466" s="234">
        <f>VLOOKUP($B466,[5]IndSolar10!$D:$M,4)/1000</f>
        <v>100.23807600000001</v>
      </c>
      <c r="D466" s="235">
        <f>VLOOKUP($B466,[5]IndSolar10!$D:$M,7)/1000</f>
        <v>73.706025609248925</v>
      </c>
      <c r="E466" s="234">
        <f t="shared" si="31"/>
        <v>73.706025609248925</v>
      </c>
      <c r="F466" s="239"/>
      <c r="G466" s="188" t="str">
        <f t="shared" si="32"/>
        <v/>
      </c>
      <c r="H466" s="236" t="str">
        <f t="shared" si="33"/>
        <v/>
      </c>
      <c r="I466" s="237"/>
    </row>
    <row r="467" spans="1:9">
      <c r="A467" s="232">
        <f t="shared" si="30"/>
        <v>465</v>
      </c>
      <c r="B467" s="233">
        <f>VLOOKUP(DATE(YEAR(Dat_01!B$2)-2,MONTH(Dat_01!B$2),1)+A467,[5]IndSolar10!$D:$D,1,)</f>
        <v>45604</v>
      </c>
      <c r="C467" s="234">
        <f>VLOOKUP($B467,[5]IndSolar10!$D:$M,4)/1000</f>
        <v>50.781663000000002</v>
      </c>
      <c r="D467" s="235">
        <f>VLOOKUP($B467,[5]IndSolar10!$D:$M,7)/1000</f>
        <v>73.706025609248925</v>
      </c>
      <c r="E467" s="234">
        <f t="shared" si="31"/>
        <v>50.781663000000002</v>
      </c>
      <c r="F467" s="239"/>
      <c r="G467" s="188" t="str">
        <f t="shared" si="32"/>
        <v/>
      </c>
      <c r="H467" s="236" t="str">
        <f t="shared" si="33"/>
        <v/>
      </c>
      <c r="I467" s="237"/>
    </row>
    <row r="468" spans="1:9">
      <c r="A468" s="232">
        <f t="shared" si="30"/>
        <v>466</v>
      </c>
      <c r="B468" s="233">
        <f>VLOOKUP(DATE(YEAR(Dat_01!B$2)-2,MONTH(Dat_01!B$2),1)+A468,[5]IndSolar10!$D:$D,1,)</f>
        <v>45605</v>
      </c>
      <c r="C468" s="234">
        <f>VLOOKUP($B468,[5]IndSolar10!$D:$M,4)/1000</f>
        <v>78.169955000000002</v>
      </c>
      <c r="D468" s="235">
        <f>VLOOKUP($B468,[5]IndSolar10!$D:$M,7)/1000</f>
        <v>73.706025609248925</v>
      </c>
      <c r="E468" s="234">
        <f t="shared" si="31"/>
        <v>73.706025609248925</v>
      </c>
      <c r="F468" s="239"/>
      <c r="G468" s="188" t="str">
        <f t="shared" si="32"/>
        <v/>
      </c>
      <c r="H468" s="236" t="str">
        <f t="shared" si="33"/>
        <v/>
      </c>
      <c r="I468" s="237"/>
    </row>
    <row r="469" spans="1:9">
      <c r="A469" s="232">
        <f t="shared" si="30"/>
        <v>467</v>
      </c>
      <c r="B469" s="233">
        <f>VLOOKUP(DATE(YEAR(Dat_01!B$2)-2,MONTH(Dat_01!B$2),1)+A469,[5]IndSolar10!$D:$D,1,)</f>
        <v>45606</v>
      </c>
      <c r="C469" s="234">
        <f>VLOOKUP($B469,[5]IndSolar10!$D:$M,4)/1000</f>
        <v>97.480756</v>
      </c>
      <c r="D469" s="235">
        <f>VLOOKUP($B469,[5]IndSolar10!$D:$M,7)/1000</f>
        <v>73.706025609248925</v>
      </c>
      <c r="E469" s="234">
        <f t="shared" si="31"/>
        <v>73.706025609248925</v>
      </c>
      <c r="F469" s="239"/>
      <c r="G469" s="188" t="str">
        <f t="shared" si="32"/>
        <v/>
      </c>
      <c r="H469" s="236" t="str">
        <f t="shared" si="33"/>
        <v/>
      </c>
      <c r="I469" s="237"/>
    </row>
    <row r="470" spans="1:9">
      <c r="A470" s="232">
        <f t="shared" si="30"/>
        <v>468</v>
      </c>
      <c r="B470" s="233">
        <f>VLOOKUP(DATE(YEAR(Dat_01!B$2)-2,MONTH(Dat_01!B$2),1)+A470,[5]IndSolar10!$D:$D,1,)</f>
        <v>45607</v>
      </c>
      <c r="C470" s="234">
        <f>VLOOKUP($B470,[5]IndSolar10!$D:$M,4)/1000</f>
        <v>99.553542000000007</v>
      </c>
      <c r="D470" s="235">
        <f>VLOOKUP($B470,[5]IndSolar10!$D:$M,7)/1000</f>
        <v>73.706025609248925</v>
      </c>
      <c r="E470" s="234">
        <f t="shared" si="31"/>
        <v>73.706025609248925</v>
      </c>
      <c r="F470" s="239"/>
      <c r="G470" s="188" t="str">
        <f t="shared" si="32"/>
        <v/>
      </c>
      <c r="H470" s="236" t="str">
        <f t="shared" si="33"/>
        <v/>
      </c>
      <c r="I470" s="237"/>
    </row>
    <row r="471" spans="1:9">
      <c r="A471" s="232">
        <f t="shared" si="30"/>
        <v>469</v>
      </c>
      <c r="B471" s="233">
        <f>VLOOKUP(DATE(YEAR(Dat_01!B$2)-2,MONTH(Dat_01!B$2),1)+A471,[5]IndSolar10!$D:$D,1,)</f>
        <v>45608</v>
      </c>
      <c r="C471" s="234">
        <f>VLOOKUP($B471,[5]IndSolar10!$D:$M,4)/1000</f>
        <v>94.640654999999995</v>
      </c>
      <c r="D471" s="235">
        <f>VLOOKUP($B471,[5]IndSolar10!$D:$M,7)/1000</f>
        <v>73.706025609248925</v>
      </c>
      <c r="E471" s="234">
        <f t="shared" si="31"/>
        <v>73.706025609248925</v>
      </c>
      <c r="F471" s="239"/>
      <c r="G471" s="188" t="str">
        <f t="shared" si="32"/>
        <v/>
      </c>
      <c r="H471" s="236" t="str">
        <f t="shared" si="33"/>
        <v/>
      </c>
      <c r="I471" s="237"/>
    </row>
    <row r="472" spans="1:9">
      <c r="A472" s="232">
        <f t="shared" si="30"/>
        <v>470</v>
      </c>
      <c r="B472" s="233">
        <f>VLOOKUP(DATE(YEAR(Dat_01!B$2)-2,MONTH(Dat_01!B$2),1)+A472,[5]IndSolar10!$D:$D,1,)</f>
        <v>45609</v>
      </c>
      <c r="C472" s="234">
        <f>VLOOKUP($B472,[5]IndSolar10!$D:$M,4)/1000</f>
        <v>39.911791000000001</v>
      </c>
      <c r="D472" s="235">
        <f>VLOOKUP($B472,[5]IndSolar10!$D:$M,7)/1000</f>
        <v>73.706025609248925</v>
      </c>
      <c r="E472" s="234">
        <f t="shared" si="31"/>
        <v>39.911791000000001</v>
      </c>
      <c r="F472" s="239"/>
      <c r="G472" s="188" t="str">
        <f t="shared" si="32"/>
        <v/>
      </c>
      <c r="H472" s="236" t="str">
        <f t="shared" si="33"/>
        <v/>
      </c>
      <c r="I472" s="237"/>
    </row>
    <row r="473" spans="1:9">
      <c r="A473" s="232">
        <f t="shared" si="30"/>
        <v>471</v>
      </c>
      <c r="B473" s="233">
        <f>VLOOKUP(DATE(YEAR(Dat_01!B$2)-2,MONTH(Dat_01!B$2),1)+A473,[5]IndSolar10!$D:$D,1,)</f>
        <v>45610</v>
      </c>
      <c r="C473" s="234">
        <f>VLOOKUP($B473,[5]IndSolar10!$D:$M,4)/1000</f>
        <v>41.106451999999997</v>
      </c>
      <c r="D473" s="235">
        <f>VLOOKUP($B473,[5]IndSolar10!$D:$M,7)/1000</f>
        <v>73.706025609248925</v>
      </c>
      <c r="E473" s="234">
        <f t="shared" si="31"/>
        <v>41.106451999999997</v>
      </c>
      <c r="F473" s="239"/>
      <c r="G473" s="188" t="str">
        <f t="shared" si="32"/>
        <v/>
      </c>
      <c r="H473" s="236" t="str">
        <f t="shared" si="33"/>
        <v/>
      </c>
      <c r="I473" s="237"/>
    </row>
    <row r="474" spans="1:9">
      <c r="A474" s="232">
        <f t="shared" si="30"/>
        <v>472</v>
      </c>
      <c r="B474" s="233">
        <f>VLOOKUP(DATE(YEAR(Dat_01!B$2)-2,MONTH(Dat_01!B$2),1)+A474,[5]IndSolar10!$D:$D,1,)</f>
        <v>45611</v>
      </c>
      <c r="C474" s="234">
        <f>VLOOKUP($B474,[5]IndSolar10!$D:$M,4)/1000</f>
        <v>62.695011000000001</v>
      </c>
      <c r="D474" s="235">
        <f>VLOOKUP($B474,[5]IndSolar10!$D:$M,7)/1000</f>
        <v>73.706025609248925</v>
      </c>
      <c r="E474" s="234">
        <f t="shared" si="31"/>
        <v>62.695011000000001</v>
      </c>
      <c r="F474" s="239"/>
      <c r="G474" s="188" t="str">
        <f t="shared" si="32"/>
        <v>N</v>
      </c>
      <c r="H474" s="236" t="str">
        <f t="shared" si="33"/>
        <v>73,7</v>
      </c>
      <c r="I474" s="237"/>
    </row>
    <row r="475" spans="1:9">
      <c r="A475" s="232">
        <f t="shared" si="30"/>
        <v>473</v>
      </c>
      <c r="B475" s="233">
        <f>VLOOKUP(DATE(YEAR(Dat_01!B$2)-2,MONTH(Dat_01!B$2),1)+A475,[5]IndSolar10!$D:$D,1,)</f>
        <v>45612</v>
      </c>
      <c r="C475" s="234">
        <f>VLOOKUP($B475,[5]IndSolar10!$D:$M,4)/1000</f>
        <v>66.970986000000011</v>
      </c>
      <c r="D475" s="235">
        <f>VLOOKUP($B475,[5]IndSolar10!$D:$M,7)/1000</f>
        <v>73.706025609248925</v>
      </c>
      <c r="E475" s="234">
        <f t="shared" si="31"/>
        <v>66.970986000000011</v>
      </c>
      <c r="F475" s="239"/>
      <c r="G475" s="188" t="str">
        <f t="shared" si="32"/>
        <v/>
      </c>
      <c r="H475" s="236" t="str">
        <f t="shared" si="33"/>
        <v/>
      </c>
      <c r="I475" s="237"/>
    </row>
    <row r="476" spans="1:9">
      <c r="A476" s="232">
        <f t="shared" si="30"/>
        <v>474</v>
      </c>
      <c r="B476" s="233">
        <f>VLOOKUP(DATE(YEAR(Dat_01!B$2)-2,MONTH(Dat_01!B$2),1)+A476,[5]IndSolar10!$D:$D,1,)</f>
        <v>45613</v>
      </c>
      <c r="C476" s="234">
        <f>VLOOKUP($B476,[5]IndSolar10!$D:$M,4)/1000</f>
        <v>66.914023</v>
      </c>
      <c r="D476" s="235">
        <f>VLOOKUP($B476,[5]IndSolar10!$D:$M,7)/1000</f>
        <v>73.706025609248925</v>
      </c>
      <c r="E476" s="234">
        <f t="shared" si="31"/>
        <v>66.914023</v>
      </c>
      <c r="F476" s="239"/>
      <c r="G476" s="188" t="str">
        <f t="shared" si="32"/>
        <v/>
      </c>
      <c r="H476" s="236" t="str">
        <f t="shared" si="33"/>
        <v/>
      </c>
      <c r="I476" s="237"/>
    </row>
    <row r="477" spans="1:9">
      <c r="A477" s="232">
        <f t="shared" si="30"/>
        <v>475</v>
      </c>
      <c r="B477" s="233">
        <f>VLOOKUP(DATE(YEAR(Dat_01!B$2)-2,MONTH(Dat_01!B$2),1)+A477,[5]IndSolar10!$D:$D,1,)</f>
        <v>45614</v>
      </c>
      <c r="C477" s="234">
        <f>VLOOKUP($B477,[5]IndSolar10!$D:$M,4)/1000</f>
        <v>89.133653999999993</v>
      </c>
      <c r="D477" s="235">
        <f>VLOOKUP($B477,[5]IndSolar10!$D:$M,7)/1000</f>
        <v>73.706025609248925</v>
      </c>
      <c r="E477" s="234">
        <f t="shared" si="31"/>
        <v>73.706025609248925</v>
      </c>
      <c r="F477" s="239"/>
      <c r="G477" s="188" t="str">
        <f t="shared" si="32"/>
        <v/>
      </c>
      <c r="H477" s="236" t="str">
        <f t="shared" si="33"/>
        <v/>
      </c>
      <c r="I477" s="237"/>
    </row>
    <row r="478" spans="1:9">
      <c r="A478" s="232">
        <f t="shared" si="30"/>
        <v>476</v>
      </c>
      <c r="B478" s="233">
        <f>VLOOKUP(DATE(YEAR(Dat_01!B$2)-2,MONTH(Dat_01!B$2),1)+A478,[5]IndSolar10!$D:$D,1,)</f>
        <v>45615</v>
      </c>
      <c r="C478" s="234">
        <f>VLOOKUP($B478,[5]IndSolar10!$D:$M,4)/1000</f>
        <v>74.652422999999999</v>
      </c>
      <c r="D478" s="235">
        <f>VLOOKUP($B478,[5]IndSolar10!$D:$M,7)/1000</f>
        <v>73.706025609248925</v>
      </c>
      <c r="E478" s="234">
        <f t="shared" si="31"/>
        <v>73.706025609248925</v>
      </c>
      <c r="F478" s="239"/>
      <c r="G478" s="188" t="str">
        <f t="shared" si="32"/>
        <v/>
      </c>
      <c r="H478" s="236" t="str">
        <f t="shared" si="33"/>
        <v/>
      </c>
      <c r="I478" s="237"/>
    </row>
    <row r="479" spans="1:9">
      <c r="A479" s="232">
        <f t="shared" si="30"/>
        <v>477</v>
      </c>
      <c r="B479" s="233">
        <f>VLOOKUP(DATE(YEAR(Dat_01!B$2)-2,MONTH(Dat_01!B$2),1)+A479,[5]IndSolar10!$D:$D,1,)</f>
        <v>45616</v>
      </c>
      <c r="C479" s="234">
        <f>VLOOKUP($B479,[5]IndSolar10!$D:$M,4)/1000</f>
        <v>84.768444000000002</v>
      </c>
      <c r="D479" s="235">
        <f>VLOOKUP($B479,[5]IndSolar10!$D:$M,7)/1000</f>
        <v>73.706025609248925</v>
      </c>
      <c r="E479" s="234">
        <f t="shared" si="31"/>
        <v>73.706025609248925</v>
      </c>
      <c r="F479" s="239"/>
      <c r="G479" s="188" t="str">
        <f t="shared" si="32"/>
        <v/>
      </c>
      <c r="H479" s="236" t="str">
        <f t="shared" si="33"/>
        <v/>
      </c>
      <c r="I479" s="237"/>
    </row>
    <row r="480" spans="1:9">
      <c r="A480" s="232">
        <f t="shared" si="30"/>
        <v>478</v>
      </c>
      <c r="B480" s="233">
        <f>VLOOKUP(DATE(YEAR(Dat_01!B$2)-2,MONTH(Dat_01!B$2),1)+A480,[5]IndSolar10!$D:$D,1,)</f>
        <v>45617</v>
      </c>
      <c r="C480" s="234">
        <f>VLOOKUP($B480,[5]IndSolar10!$D:$M,4)/1000</f>
        <v>42.151499000000001</v>
      </c>
      <c r="D480" s="235">
        <f>VLOOKUP($B480,[5]IndSolar10!$D:$M,7)/1000</f>
        <v>73.706025609248925</v>
      </c>
      <c r="E480" s="234">
        <f t="shared" si="31"/>
        <v>42.151499000000001</v>
      </c>
      <c r="F480" s="239"/>
      <c r="G480" s="188" t="str">
        <f t="shared" si="32"/>
        <v/>
      </c>
      <c r="H480" s="236" t="str">
        <f t="shared" si="33"/>
        <v/>
      </c>
      <c r="I480" s="237"/>
    </row>
    <row r="481" spans="1:9">
      <c r="A481" s="232">
        <f t="shared" si="30"/>
        <v>479</v>
      </c>
      <c r="B481" s="233">
        <f>VLOOKUP(DATE(YEAR(Dat_01!B$2)-2,MONTH(Dat_01!B$2),1)+A481,[5]IndSolar10!$D:$D,1,)</f>
        <v>45618</v>
      </c>
      <c r="C481" s="234">
        <f>VLOOKUP($B481,[5]IndSolar10!$D:$M,4)/1000</f>
        <v>58.160812999999997</v>
      </c>
      <c r="D481" s="235">
        <f>VLOOKUP($B481,[5]IndSolar10!$D:$M,7)/1000</f>
        <v>73.706025609248925</v>
      </c>
      <c r="E481" s="234">
        <f t="shared" si="31"/>
        <v>58.160812999999997</v>
      </c>
      <c r="F481" s="239"/>
      <c r="G481" s="188" t="str">
        <f t="shared" si="32"/>
        <v/>
      </c>
      <c r="H481" s="236" t="str">
        <f t="shared" si="33"/>
        <v/>
      </c>
      <c r="I481" s="237"/>
    </row>
    <row r="482" spans="1:9">
      <c r="A482" s="232">
        <f t="shared" si="30"/>
        <v>480</v>
      </c>
      <c r="B482" s="233">
        <f>VLOOKUP(DATE(YEAR(Dat_01!B$2)-2,MONTH(Dat_01!B$2),1)+A482,[5]IndSolar10!$D:$D,1,)</f>
        <v>45619</v>
      </c>
      <c r="C482" s="234">
        <f>VLOOKUP($B482,[5]IndSolar10!$D:$M,4)/1000</f>
        <v>80.618313000000001</v>
      </c>
      <c r="D482" s="235">
        <f>VLOOKUP($B482,[5]IndSolar10!$D:$M,7)/1000</f>
        <v>73.706025609248925</v>
      </c>
      <c r="E482" s="234">
        <f t="shared" si="31"/>
        <v>73.706025609248925</v>
      </c>
      <c r="F482" s="239"/>
      <c r="G482" s="188" t="str">
        <f t="shared" si="32"/>
        <v/>
      </c>
      <c r="H482" s="236" t="str">
        <f t="shared" si="33"/>
        <v/>
      </c>
      <c r="I482" s="237"/>
    </row>
    <row r="483" spans="1:9">
      <c r="A483" s="232">
        <f t="shared" si="30"/>
        <v>481</v>
      </c>
      <c r="B483" s="233">
        <f>VLOOKUP(DATE(YEAR(Dat_01!B$2)-2,MONTH(Dat_01!B$2),1)+A483,[5]IndSolar10!$D:$D,1,)</f>
        <v>45620</v>
      </c>
      <c r="C483" s="234">
        <f>VLOOKUP($B483,[5]IndSolar10!$D:$M,4)/1000</f>
        <v>51.798917000000003</v>
      </c>
      <c r="D483" s="235">
        <f>VLOOKUP($B483,[5]IndSolar10!$D:$M,7)/1000</f>
        <v>73.706025609248925</v>
      </c>
      <c r="E483" s="234">
        <f t="shared" si="31"/>
        <v>51.798917000000003</v>
      </c>
      <c r="F483" s="239"/>
      <c r="G483" s="188" t="str">
        <f t="shared" si="32"/>
        <v/>
      </c>
      <c r="H483" s="236" t="str">
        <f t="shared" si="33"/>
        <v/>
      </c>
      <c r="I483" s="237"/>
    </row>
    <row r="484" spans="1:9">
      <c r="A484" s="232">
        <f t="shared" si="30"/>
        <v>482</v>
      </c>
      <c r="B484" s="233">
        <f>VLOOKUP(DATE(YEAR(Dat_01!B$2)-2,MONTH(Dat_01!B$2),1)+A484,[5]IndSolar10!$D:$D,1,)</f>
        <v>45621</v>
      </c>
      <c r="C484" s="234">
        <f>VLOOKUP($B484,[5]IndSolar10!$D:$M,4)/1000</f>
        <v>55.326330999999996</v>
      </c>
      <c r="D484" s="235">
        <f>VLOOKUP($B484,[5]IndSolar10!$D:$M,7)/1000</f>
        <v>73.706025609248925</v>
      </c>
      <c r="E484" s="234">
        <f t="shared" si="31"/>
        <v>55.326330999999996</v>
      </c>
      <c r="F484" s="239"/>
      <c r="G484" s="188" t="str">
        <f t="shared" si="32"/>
        <v/>
      </c>
      <c r="H484" s="236" t="str">
        <f t="shared" si="33"/>
        <v/>
      </c>
      <c r="I484" s="237"/>
    </row>
    <row r="485" spans="1:9">
      <c r="A485" s="232">
        <f t="shared" si="30"/>
        <v>483</v>
      </c>
      <c r="B485" s="233">
        <f>VLOOKUP(DATE(YEAR(Dat_01!B$2)-2,MONTH(Dat_01!B$2),1)+A485,[5]IndSolar10!$D:$D,1,)</f>
        <v>45622</v>
      </c>
      <c r="C485" s="234">
        <f>VLOOKUP($B485,[5]IndSolar10!$D:$M,4)/1000</f>
        <v>64.101357000000007</v>
      </c>
      <c r="D485" s="235">
        <f>VLOOKUP($B485,[5]IndSolar10!$D:$M,7)/1000</f>
        <v>73.706025609248925</v>
      </c>
      <c r="E485" s="234">
        <f t="shared" si="31"/>
        <v>64.101357000000007</v>
      </c>
      <c r="F485" s="239"/>
      <c r="G485" s="188" t="str">
        <f t="shared" si="32"/>
        <v/>
      </c>
      <c r="H485" s="236" t="str">
        <f t="shared" si="33"/>
        <v/>
      </c>
      <c r="I485" s="237"/>
    </row>
    <row r="486" spans="1:9">
      <c r="A486" s="232">
        <f t="shared" si="30"/>
        <v>484</v>
      </c>
      <c r="B486" s="233">
        <f>VLOOKUP(DATE(YEAR(Dat_01!B$2)-2,MONTH(Dat_01!B$2),1)+A486,[5]IndSolar10!$D:$D,1,)</f>
        <v>45623</v>
      </c>
      <c r="C486" s="234">
        <f>VLOOKUP($B486,[5]IndSolar10!$D:$M,4)/1000</f>
        <v>93.194969999999998</v>
      </c>
      <c r="D486" s="235">
        <f>VLOOKUP($B486,[5]IndSolar10!$D:$M,7)/1000</f>
        <v>73.706025609248925</v>
      </c>
      <c r="E486" s="234">
        <f t="shared" si="31"/>
        <v>73.706025609248925</v>
      </c>
      <c r="F486" s="239"/>
      <c r="G486" s="188" t="str">
        <f t="shared" si="32"/>
        <v/>
      </c>
      <c r="H486" s="236" t="str">
        <f t="shared" si="33"/>
        <v/>
      </c>
      <c r="I486" s="237"/>
    </row>
    <row r="487" spans="1:9">
      <c r="A487" s="232">
        <f t="shared" si="30"/>
        <v>485</v>
      </c>
      <c r="B487" s="233">
        <f>VLOOKUP(DATE(YEAR(Dat_01!B$2)-2,MONTH(Dat_01!B$2),1)+A487,[5]IndSolar10!$D:$D,1,)</f>
        <v>45624</v>
      </c>
      <c r="C487" s="234">
        <f>VLOOKUP($B487,[5]IndSolar10!$D:$M,4)/1000</f>
        <v>87.411062999999999</v>
      </c>
      <c r="D487" s="235">
        <f>VLOOKUP($B487,[5]IndSolar10!$D:$M,7)/1000</f>
        <v>73.706025609248925</v>
      </c>
      <c r="E487" s="234">
        <f t="shared" si="31"/>
        <v>73.706025609248925</v>
      </c>
      <c r="F487" s="239"/>
      <c r="G487" s="188" t="str">
        <f t="shared" si="32"/>
        <v/>
      </c>
      <c r="H487" s="236" t="str">
        <f t="shared" si="33"/>
        <v/>
      </c>
      <c r="I487" s="237"/>
    </row>
    <row r="488" spans="1:9">
      <c r="A488" s="232">
        <f t="shared" si="30"/>
        <v>486</v>
      </c>
      <c r="B488" s="233">
        <f>VLOOKUP(DATE(YEAR(Dat_01!B$2)-2,MONTH(Dat_01!B$2),1)+A488,[5]IndSolar10!$D:$D,1,)</f>
        <v>45625</v>
      </c>
      <c r="C488" s="234">
        <f>VLOOKUP($B488,[5]IndSolar10!$D:$M,4)/1000</f>
        <v>69.117960000000011</v>
      </c>
      <c r="D488" s="235">
        <f>VLOOKUP($B488,[5]IndSolar10!$D:$M,7)/1000</f>
        <v>73.706025609248925</v>
      </c>
      <c r="E488" s="234">
        <f t="shared" si="31"/>
        <v>69.117960000000011</v>
      </c>
      <c r="F488" s="239"/>
      <c r="G488" s="188" t="str">
        <f t="shared" si="32"/>
        <v/>
      </c>
      <c r="H488" s="236" t="str">
        <f t="shared" si="33"/>
        <v/>
      </c>
      <c r="I488" s="237"/>
    </row>
    <row r="489" spans="1:9">
      <c r="A489" s="232">
        <f t="shared" si="30"/>
        <v>487</v>
      </c>
      <c r="B489" s="233">
        <f>VLOOKUP(DATE(YEAR(Dat_01!B$2)-2,MONTH(Dat_01!B$2),1)+A489,[5]IndSolar10!$D:$D,1,)</f>
        <v>45626</v>
      </c>
      <c r="C489" s="234">
        <f>VLOOKUP($B489,[5]IndSolar10!$D:$M,4)/1000</f>
        <v>80.847859999999997</v>
      </c>
      <c r="D489" s="235">
        <f>VLOOKUP($B489,[5]IndSolar10!$D:$M,7)/1000</f>
        <v>73.706025609248925</v>
      </c>
      <c r="E489" s="234">
        <f t="shared" si="31"/>
        <v>73.706025609248925</v>
      </c>
      <c r="F489" s="237"/>
      <c r="G489" s="188" t="str">
        <f t="shared" si="32"/>
        <v/>
      </c>
      <c r="H489" s="236" t="str">
        <f t="shared" si="33"/>
        <v/>
      </c>
    </row>
    <row r="490" spans="1:9">
      <c r="A490" s="232">
        <f t="shared" si="30"/>
        <v>488</v>
      </c>
      <c r="B490" s="233">
        <f>VLOOKUP(DATE(YEAR(Dat_01!B$2)-2,MONTH(Dat_01!B$2),1)+A490,[5]IndSolar10!$D:$D,1,)</f>
        <v>45627</v>
      </c>
      <c r="C490" s="234">
        <f>VLOOKUP($B490,[5]IndSolar10!$D:$M,4)/1000</f>
        <v>50.372580999999997</v>
      </c>
      <c r="D490" s="235">
        <f>VLOOKUP($B490,[5]IndSolar10!$D:$M,7)/1000</f>
        <v>62.841717284505812</v>
      </c>
      <c r="E490" s="234">
        <f t="shared" si="31"/>
        <v>50.372580999999997</v>
      </c>
      <c r="F490" s="239"/>
      <c r="G490" s="188" t="str">
        <f t="shared" si="32"/>
        <v/>
      </c>
      <c r="H490" s="236" t="str">
        <f t="shared" si="33"/>
        <v/>
      </c>
    </row>
    <row r="491" spans="1:9">
      <c r="A491" s="232">
        <f t="shared" si="30"/>
        <v>489</v>
      </c>
      <c r="B491" s="233">
        <f>VLOOKUP(DATE(YEAR(Dat_01!B$2)-2,MONTH(Dat_01!B$2),1)+A491,[5]IndSolar10!$D:$D,1,)</f>
        <v>45628</v>
      </c>
      <c r="C491" s="234">
        <f>VLOOKUP($B491,[5]IndSolar10!$D:$M,4)/1000</f>
        <v>57.035404999999997</v>
      </c>
      <c r="D491" s="235">
        <f>VLOOKUP($B491,[5]IndSolar10!$D:$M,7)/1000</f>
        <v>62.841717284505812</v>
      </c>
      <c r="E491" s="234">
        <f t="shared" si="31"/>
        <v>57.035404999999997</v>
      </c>
      <c r="F491" s="239"/>
      <c r="G491" s="188" t="str">
        <f t="shared" si="32"/>
        <v/>
      </c>
      <c r="H491" s="236" t="str">
        <f t="shared" si="33"/>
        <v/>
      </c>
    </row>
    <row r="492" spans="1:9">
      <c r="A492" s="232">
        <f t="shared" si="30"/>
        <v>490</v>
      </c>
      <c r="B492" s="233">
        <f>VLOOKUP(DATE(YEAR(Dat_01!B$2)-2,MONTH(Dat_01!B$2),1)+A492,[5]IndSolar10!$D:$D,1,)</f>
        <v>45629</v>
      </c>
      <c r="C492" s="234">
        <f>VLOOKUP($B492,[5]IndSolar10!$D:$M,4)/1000</f>
        <v>60.978746000000001</v>
      </c>
      <c r="D492" s="235">
        <f>VLOOKUP($B492,[5]IndSolar10!$D:$M,7)/1000</f>
        <v>62.841717284505812</v>
      </c>
      <c r="E492" s="234">
        <f t="shared" si="31"/>
        <v>60.978746000000001</v>
      </c>
      <c r="F492" s="239"/>
      <c r="G492" s="188" t="str">
        <f t="shared" si="32"/>
        <v/>
      </c>
      <c r="H492" s="236" t="str">
        <f t="shared" si="33"/>
        <v/>
      </c>
    </row>
    <row r="493" spans="1:9">
      <c r="A493" s="232">
        <f t="shared" si="30"/>
        <v>491</v>
      </c>
      <c r="B493" s="233">
        <f>VLOOKUP(DATE(YEAR(Dat_01!B$2)-2,MONTH(Dat_01!B$2),1)+A493,[5]IndSolar10!$D:$D,1,)</f>
        <v>45630</v>
      </c>
      <c r="C493" s="234">
        <f>VLOOKUP($B493,[5]IndSolar10!$D:$M,4)/1000</f>
        <v>77.795842999999991</v>
      </c>
      <c r="D493" s="235">
        <f>VLOOKUP($B493,[5]IndSolar10!$D:$M,7)/1000</f>
        <v>62.841717284505812</v>
      </c>
      <c r="E493" s="234">
        <f t="shared" si="31"/>
        <v>62.841717284505812</v>
      </c>
      <c r="F493" s="239"/>
      <c r="G493" s="188" t="str">
        <f t="shared" si="32"/>
        <v/>
      </c>
      <c r="H493" s="236" t="str">
        <f t="shared" si="33"/>
        <v/>
      </c>
    </row>
    <row r="494" spans="1:9">
      <c r="A494" s="232">
        <f t="shared" si="30"/>
        <v>492</v>
      </c>
      <c r="B494" s="233">
        <f>VLOOKUP(DATE(YEAR(Dat_01!B$2)-2,MONTH(Dat_01!B$2),1)+A494,[5]IndSolar10!$D:$D,1,)</f>
        <v>45631</v>
      </c>
      <c r="C494" s="234">
        <f>VLOOKUP($B494,[5]IndSolar10!$D:$M,4)/1000</f>
        <v>85.488790999999992</v>
      </c>
      <c r="D494" s="235">
        <f>VLOOKUP($B494,[5]IndSolar10!$D:$M,7)/1000</f>
        <v>62.841717284505812</v>
      </c>
      <c r="E494" s="234">
        <f t="shared" si="31"/>
        <v>62.841717284505812</v>
      </c>
      <c r="F494" s="239"/>
      <c r="G494" s="188" t="str">
        <f t="shared" si="32"/>
        <v/>
      </c>
      <c r="H494" s="236" t="str">
        <f t="shared" si="33"/>
        <v/>
      </c>
    </row>
    <row r="495" spans="1:9">
      <c r="A495" s="232">
        <f t="shared" si="30"/>
        <v>493</v>
      </c>
      <c r="B495" s="233">
        <f>VLOOKUP(DATE(YEAR(Dat_01!B$2)-2,MONTH(Dat_01!B$2),1)+A495,[5]IndSolar10!$D:$D,1,)</f>
        <v>45632</v>
      </c>
      <c r="C495" s="234">
        <f>VLOOKUP($B495,[5]IndSolar10!$D:$M,4)/1000</f>
        <v>79.789164999999997</v>
      </c>
      <c r="D495" s="235">
        <f>VLOOKUP($B495,[5]IndSolar10!$D:$M,7)/1000</f>
        <v>62.841717284505812</v>
      </c>
      <c r="E495" s="234">
        <f t="shared" si="31"/>
        <v>62.841717284505812</v>
      </c>
      <c r="F495" s="239"/>
      <c r="G495" s="188" t="str">
        <f t="shared" si="32"/>
        <v/>
      </c>
      <c r="H495" s="236" t="str">
        <f t="shared" si="33"/>
        <v/>
      </c>
    </row>
    <row r="496" spans="1:9">
      <c r="A496" s="232">
        <f t="shared" si="30"/>
        <v>494</v>
      </c>
      <c r="B496" s="233">
        <f>VLOOKUP(DATE(YEAR(Dat_01!B$2)-2,MONTH(Dat_01!B$2),1)+A496,[5]IndSolar10!$D:$D,1,)</f>
        <v>45633</v>
      </c>
      <c r="C496" s="234">
        <f>VLOOKUP($B496,[5]IndSolar10!$D:$M,4)/1000</f>
        <v>71.945085999999989</v>
      </c>
      <c r="D496" s="235">
        <f>VLOOKUP($B496,[5]IndSolar10!$D:$M,7)/1000</f>
        <v>62.841717284505812</v>
      </c>
      <c r="E496" s="234">
        <f t="shared" si="31"/>
        <v>62.841717284505812</v>
      </c>
      <c r="F496" s="239"/>
      <c r="G496" s="188" t="str">
        <f t="shared" si="32"/>
        <v/>
      </c>
      <c r="H496" s="236" t="str">
        <f t="shared" si="33"/>
        <v/>
      </c>
    </row>
    <row r="497" spans="1:8">
      <c r="A497" s="232">
        <f t="shared" si="30"/>
        <v>495</v>
      </c>
      <c r="B497" s="233">
        <f>VLOOKUP(DATE(YEAR(Dat_01!B$2)-2,MONTH(Dat_01!B$2),1)+A497,[5]IndSolar10!$D:$D,1,)</f>
        <v>45634</v>
      </c>
      <c r="C497" s="234">
        <f>VLOOKUP($B497,[5]IndSolar10!$D:$M,4)/1000</f>
        <v>80.554946000000001</v>
      </c>
      <c r="D497" s="235">
        <f>VLOOKUP($B497,[5]IndSolar10!$D:$M,7)/1000</f>
        <v>62.841717284505812</v>
      </c>
      <c r="E497" s="234">
        <f t="shared" si="31"/>
        <v>62.841717284505812</v>
      </c>
      <c r="F497" s="239"/>
      <c r="G497" s="188" t="str">
        <f t="shared" si="32"/>
        <v/>
      </c>
      <c r="H497" s="236" t="str">
        <f t="shared" si="33"/>
        <v/>
      </c>
    </row>
    <row r="498" spans="1:8">
      <c r="A498" s="232">
        <f t="shared" si="30"/>
        <v>496</v>
      </c>
      <c r="B498" s="233">
        <f>VLOOKUP(DATE(YEAR(Dat_01!B$2)-2,MONTH(Dat_01!B$2),1)+A498,[5]IndSolar10!$D:$D,1,)</f>
        <v>45635</v>
      </c>
      <c r="C498" s="234">
        <f>VLOOKUP($B498,[5]IndSolar10!$D:$M,4)/1000</f>
        <v>89.193346999999989</v>
      </c>
      <c r="D498" s="235">
        <f>VLOOKUP($B498,[5]IndSolar10!$D:$M,7)/1000</f>
        <v>62.841717284505812</v>
      </c>
      <c r="E498" s="234">
        <f t="shared" si="31"/>
        <v>62.841717284505812</v>
      </c>
      <c r="F498" s="239"/>
      <c r="G498" s="188" t="str">
        <f t="shared" si="32"/>
        <v/>
      </c>
      <c r="H498" s="236" t="str">
        <f t="shared" si="33"/>
        <v/>
      </c>
    </row>
    <row r="499" spans="1:8">
      <c r="A499" s="232">
        <f t="shared" si="30"/>
        <v>497</v>
      </c>
      <c r="B499" s="233">
        <f>VLOOKUP(DATE(YEAR(Dat_01!B$2)-2,MONTH(Dat_01!B$2),1)+A499,[5]IndSolar10!$D:$D,1,)</f>
        <v>45636</v>
      </c>
      <c r="C499" s="234">
        <f>VLOOKUP($B499,[5]IndSolar10!$D:$M,4)/1000</f>
        <v>92.45692600000001</v>
      </c>
      <c r="D499" s="235">
        <f>VLOOKUP($B499,[5]IndSolar10!$D:$M,7)/1000</f>
        <v>62.841717284505812</v>
      </c>
      <c r="E499" s="234">
        <f t="shared" si="31"/>
        <v>62.841717284505812</v>
      </c>
      <c r="F499" s="239"/>
      <c r="G499" s="188" t="str">
        <f t="shared" si="32"/>
        <v/>
      </c>
      <c r="H499" s="236" t="str">
        <f t="shared" si="33"/>
        <v/>
      </c>
    </row>
    <row r="500" spans="1:8">
      <c r="A500" s="232">
        <f t="shared" si="30"/>
        <v>498</v>
      </c>
      <c r="B500" s="233">
        <f>VLOOKUP(DATE(YEAR(Dat_01!B$2)-2,MONTH(Dat_01!B$2),1)+A500,[5]IndSolar10!$D:$D,1,)</f>
        <v>45637</v>
      </c>
      <c r="C500" s="234">
        <f>VLOOKUP($B500,[5]IndSolar10!$D:$M,4)/1000</f>
        <v>62.781105000000004</v>
      </c>
      <c r="D500" s="235">
        <f>VLOOKUP($B500,[5]IndSolar10!$D:$M,7)/1000</f>
        <v>62.841717284505812</v>
      </c>
      <c r="E500" s="234">
        <f t="shared" si="31"/>
        <v>62.781105000000004</v>
      </c>
      <c r="F500" s="239"/>
      <c r="G500" s="188" t="str">
        <f t="shared" si="32"/>
        <v/>
      </c>
      <c r="H500" s="236" t="str">
        <f t="shared" si="33"/>
        <v/>
      </c>
    </row>
    <row r="501" spans="1:8">
      <c r="A501" s="232">
        <f t="shared" si="30"/>
        <v>499</v>
      </c>
      <c r="B501" s="233">
        <f>VLOOKUP(DATE(YEAR(Dat_01!B$2)-2,MONTH(Dat_01!B$2),1)+A501,[5]IndSolar10!$D:$D,1,)</f>
        <v>45638</v>
      </c>
      <c r="C501" s="234">
        <f>VLOOKUP($B501,[5]IndSolar10!$D:$M,4)/1000</f>
        <v>54.772286999999999</v>
      </c>
      <c r="D501" s="235">
        <f>VLOOKUP($B501,[5]IndSolar10!$D:$M,7)/1000</f>
        <v>62.841717284505812</v>
      </c>
      <c r="E501" s="234">
        <f t="shared" si="31"/>
        <v>54.772286999999999</v>
      </c>
      <c r="F501" s="239"/>
      <c r="G501" s="188" t="str">
        <f t="shared" si="32"/>
        <v/>
      </c>
      <c r="H501" s="236" t="str">
        <f t="shared" si="33"/>
        <v/>
      </c>
    </row>
    <row r="502" spans="1:8">
      <c r="A502" s="232">
        <f t="shared" si="30"/>
        <v>500</v>
      </c>
      <c r="B502" s="233">
        <f>VLOOKUP(DATE(YEAR(Dat_01!B$2)-2,MONTH(Dat_01!B$2),1)+A502,[5]IndSolar10!$D:$D,1,)</f>
        <v>45639</v>
      </c>
      <c r="C502" s="234">
        <f>VLOOKUP($B502,[5]IndSolar10!$D:$M,4)/1000</f>
        <v>70.571113999999994</v>
      </c>
      <c r="D502" s="235">
        <f>VLOOKUP($B502,[5]IndSolar10!$D:$M,7)/1000</f>
        <v>62.841717284505812</v>
      </c>
      <c r="E502" s="234">
        <f t="shared" si="31"/>
        <v>62.841717284505812</v>
      </c>
      <c r="F502" s="239"/>
      <c r="G502" s="188" t="str">
        <f t="shared" si="32"/>
        <v/>
      </c>
      <c r="H502" s="236" t="str">
        <f t="shared" si="33"/>
        <v/>
      </c>
    </row>
    <row r="503" spans="1:8">
      <c r="A503" s="232">
        <f t="shared" si="30"/>
        <v>501</v>
      </c>
      <c r="B503" s="233">
        <f>VLOOKUP(DATE(YEAR(Dat_01!B$2)-2,MONTH(Dat_01!B$2),1)+A503,[5]IndSolar10!$D:$D,1,)</f>
        <v>45640</v>
      </c>
      <c r="C503" s="234">
        <f>VLOOKUP($B503,[5]IndSolar10!$D:$M,4)/1000</f>
        <v>78.080439999999996</v>
      </c>
      <c r="D503" s="235">
        <f>VLOOKUP($B503,[5]IndSolar10!$D:$M,7)/1000</f>
        <v>62.841717284505812</v>
      </c>
      <c r="E503" s="234">
        <f t="shared" si="31"/>
        <v>62.841717284505812</v>
      </c>
      <c r="F503" s="239"/>
      <c r="G503" s="188" t="str">
        <f t="shared" si="32"/>
        <v/>
      </c>
      <c r="H503" s="236" t="str">
        <f t="shared" si="33"/>
        <v/>
      </c>
    </row>
    <row r="504" spans="1:8">
      <c r="A504" s="232">
        <f t="shared" si="30"/>
        <v>502</v>
      </c>
      <c r="B504" s="233">
        <f>VLOOKUP(DATE(YEAR(Dat_01!B$2)-2,MONTH(Dat_01!B$2),1)+A504,[5]IndSolar10!$D:$D,1,)</f>
        <v>45641</v>
      </c>
      <c r="C504" s="234">
        <f>VLOOKUP($B504,[5]IndSolar10!$D:$M,4)/1000</f>
        <v>85.188813999999994</v>
      </c>
      <c r="D504" s="235">
        <f>VLOOKUP($B504,[5]IndSolar10!$D:$M,7)/1000</f>
        <v>62.841717284505812</v>
      </c>
      <c r="E504" s="234">
        <f t="shared" si="31"/>
        <v>62.841717284505812</v>
      </c>
      <c r="F504" s="239"/>
      <c r="G504" s="188" t="str">
        <f t="shared" si="32"/>
        <v>D</v>
      </c>
      <c r="H504" s="236" t="str">
        <f t="shared" si="33"/>
        <v>62,8</v>
      </c>
    </row>
    <row r="505" spans="1:8">
      <c r="A505" s="232">
        <f t="shared" si="30"/>
        <v>503</v>
      </c>
      <c r="B505" s="233">
        <f>VLOOKUP(DATE(YEAR(Dat_01!B$2)-2,MONTH(Dat_01!B$2),1)+A505,[5]IndSolar10!$D:$D,1,)</f>
        <v>45642</v>
      </c>
      <c r="C505" s="234">
        <f>VLOOKUP($B505,[5]IndSolar10!$D:$M,4)/1000</f>
        <v>95.217713000000003</v>
      </c>
      <c r="D505" s="235">
        <f>VLOOKUP($B505,[5]IndSolar10!$D:$M,7)/1000</f>
        <v>62.841717284505812</v>
      </c>
      <c r="E505" s="234">
        <f t="shared" si="31"/>
        <v>62.841717284505812</v>
      </c>
      <c r="F505" s="239"/>
      <c r="G505" s="188" t="str">
        <f t="shared" si="32"/>
        <v/>
      </c>
      <c r="H505" s="236" t="str">
        <f t="shared" si="33"/>
        <v/>
      </c>
    </row>
    <row r="506" spans="1:8">
      <c r="A506" s="232">
        <f t="shared" si="30"/>
        <v>504</v>
      </c>
      <c r="B506" s="233">
        <f>VLOOKUP(DATE(YEAR(Dat_01!B$2)-2,MONTH(Dat_01!B$2),1)+A506,[5]IndSolar10!$D:$D,1,)</f>
        <v>45643</v>
      </c>
      <c r="C506" s="234">
        <f>VLOOKUP($B506,[5]IndSolar10!$D:$M,4)/1000</f>
        <v>73.913055</v>
      </c>
      <c r="D506" s="235">
        <f>VLOOKUP($B506,[5]IndSolar10!$D:$M,7)/1000</f>
        <v>62.841717284505812</v>
      </c>
      <c r="E506" s="234">
        <f t="shared" si="31"/>
        <v>62.841717284505812</v>
      </c>
      <c r="F506" s="239"/>
      <c r="G506" s="188" t="str">
        <f t="shared" si="32"/>
        <v/>
      </c>
      <c r="H506" s="236" t="str">
        <f t="shared" si="33"/>
        <v/>
      </c>
    </row>
    <row r="507" spans="1:8">
      <c r="A507" s="232">
        <f t="shared" si="30"/>
        <v>505</v>
      </c>
      <c r="B507" s="233">
        <f>VLOOKUP(DATE(YEAR(Dat_01!B$2)-2,MONTH(Dat_01!B$2),1)+A507,[5]IndSolar10!$D:$D,1,)</f>
        <v>45644</v>
      </c>
      <c r="C507" s="234">
        <f>VLOOKUP($B507,[5]IndSolar10!$D:$M,4)/1000</f>
        <v>69.242447999999996</v>
      </c>
      <c r="D507" s="235">
        <f>VLOOKUP($B507,[5]IndSolar10!$D:$M,7)/1000</f>
        <v>62.841717284505812</v>
      </c>
      <c r="E507" s="234">
        <f t="shared" si="31"/>
        <v>62.841717284505812</v>
      </c>
      <c r="F507" s="239"/>
      <c r="G507" s="188" t="str">
        <f t="shared" si="32"/>
        <v/>
      </c>
      <c r="H507" s="236" t="str">
        <f t="shared" si="33"/>
        <v/>
      </c>
    </row>
    <row r="508" spans="1:8">
      <c r="A508" s="232">
        <f t="shared" si="30"/>
        <v>506</v>
      </c>
      <c r="B508" s="233">
        <f>VLOOKUP(DATE(YEAR(Dat_01!B$2)-2,MONTH(Dat_01!B$2),1)+A508,[5]IndSolar10!$D:$D,1,)</f>
        <v>45645</v>
      </c>
      <c r="C508" s="234">
        <f>VLOOKUP($B508,[5]IndSolar10!$D:$M,4)/1000</f>
        <v>47.243042000000003</v>
      </c>
      <c r="D508" s="235">
        <f>VLOOKUP($B508,[5]IndSolar10!$D:$M,7)/1000</f>
        <v>62.841717284505812</v>
      </c>
      <c r="E508" s="234">
        <f t="shared" si="31"/>
        <v>47.243042000000003</v>
      </c>
      <c r="F508" s="239"/>
      <c r="G508" s="188" t="str">
        <f t="shared" si="32"/>
        <v/>
      </c>
      <c r="H508" s="236" t="str">
        <f t="shared" si="33"/>
        <v/>
      </c>
    </row>
    <row r="509" spans="1:8">
      <c r="A509" s="232">
        <f t="shared" si="30"/>
        <v>507</v>
      </c>
      <c r="B509" s="233">
        <f>VLOOKUP(DATE(YEAR(Dat_01!B$2)-2,MONTH(Dat_01!B$2),1)+A509,[5]IndSolar10!$D:$D,1,)</f>
        <v>45646</v>
      </c>
      <c r="C509" s="234">
        <f>VLOOKUP($B509,[5]IndSolar10!$D:$M,4)/1000</f>
        <v>87.999273999999986</v>
      </c>
      <c r="D509" s="235">
        <f>VLOOKUP($B509,[5]IndSolar10!$D:$M,7)/1000</f>
        <v>62.841717284505812</v>
      </c>
      <c r="E509" s="234">
        <f t="shared" si="31"/>
        <v>62.841717284505812</v>
      </c>
      <c r="F509" s="239"/>
      <c r="G509" s="188" t="str">
        <f t="shared" si="32"/>
        <v/>
      </c>
      <c r="H509" s="236" t="str">
        <f t="shared" si="33"/>
        <v/>
      </c>
    </row>
    <row r="510" spans="1:8">
      <c r="A510" s="232">
        <f t="shared" si="30"/>
        <v>508</v>
      </c>
      <c r="B510" s="233">
        <f>VLOOKUP(DATE(YEAR(Dat_01!B$2)-2,MONTH(Dat_01!B$2),1)+A510,[5]IndSolar10!$D:$D,1,)</f>
        <v>45647</v>
      </c>
      <c r="C510" s="234">
        <f>VLOOKUP($B510,[5]IndSolar10!$D:$M,4)/1000</f>
        <v>95.746225999999993</v>
      </c>
      <c r="D510" s="235">
        <f>VLOOKUP($B510,[5]IndSolar10!$D:$M,7)/1000</f>
        <v>62.841717284505812</v>
      </c>
      <c r="E510" s="234">
        <f t="shared" si="31"/>
        <v>62.841717284505812</v>
      </c>
      <c r="F510" s="239"/>
      <c r="G510" s="188" t="str">
        <f t="shared" si="32"/>
        <v/>
      </c>
      <c r="H510" s="236" t="str">
        <f t="shared" si="33"/>
        <v/>
      </c>
    </row>
    <row r="511" spans="1:8">
      <c r="A511" s="232">
        <f t="shared" si="30"/>
        <v>509</v>
      </c>
      <c r="B511" s="233">
        <f>VLOOKUP(DATE(YEAR(Dat_01!B$2)-2,MONTH(Dat_01!B$2),1)+A511,[5]IndSolar10!$D:$D,1,)</f>
        <v>45648</v>
      </c>
      <c r="C511" s="234">
        <f>VLOOKUP($B511,[5]IndSolar10!$D:$M,4)/1000</f>
        <v>97.264843999999997</v>
      </c>
      <c r="D511" s="235">
        <f>VLOOKUP($B511,[5]IndSolar10!$D:$M,7)/1000</f>
        <v>62.841717284505812</v>
      </c>
      <c r="E511" s="234">
        <f t="shared" si="31"/>
        <v>62.841717284505812</v>
      </c>
      <c r="F511" s="239"/>
      <c r="G511" s="188" t="str">
        <f t="shared" si="32"/>
        <v/>
      </c>
      <c r="H511" s="236" t="str">
        <f t="shared" si="33"/>
        <v/>
      </c>
    </row>
    <row r="512" spans="1:8">
      <c r="A512" s="232">
        <f t="shared" si="30"/>
        <v>510</v>
      </c>
      <c r="B512" s="233">
        <f>VLOOKUP(DATE(YEAR(Dat_01!B$2)-2,MONTH(Dat_01!B$2),1)+A512,[5]IndSolar10!$D:$D,1,)</f>
        <v>45649</v>
      </c>
      <c r="C512" s="234">
        <f>VLOOKUP($B512,[5]IndSolar10!$D:$M,4)/1000</f>
        <v>91.780792000000005</v>
      </c>
      <c r="D512" s="235">
        <f>VLOOKUP($B512,[5]IndSolar10!$D:$M,7)/1000</f>
        <v>62.841717284505812</v>
      </c>
      <c r="E512" s="234">
        <f t="shared" si="31"/>
        <v>62.841717284505812</v>
      </c>
      <c r="F512" s="239"/>
      <c r="G512" s="188" t="str">
        <f t="shared" si="32"/>
        <v/>
      </c>
      <c r="H512" s="236" t="str">
        <f t="shared" si="33"/>
        <v/>
      </c>
    </row>
    <row r="513" spans="1:8">
      <c r="A513" s="232">
        <f t="shared" si="30"/>
        <v>511</v>
      </c>
      <c r="B513" s="233">
        <f>VLOOKUP(DATE(YEAR(Dat_01!B$2)-2,MONTH(Dat_01!B$2),1)+A513,[5]IndSolar10!$D:$D,1,)</f>
        <v>45650</v>
      </c>
      <c r="C513" s="234">
        <f>VLOOKUP($B513,[5]IndSolar10!$D:$M,4)/1000</f>
        <v>94.022751</v>
      </c>
      <c r="D513" s="235">
        <f>VLOOKUP($B513,[5]IndSolar10!$D:$M,7)/1000</f>
        <v>62.841717284505812</v>
      </c>
      <c r="E513" s="234">
        <f t="shared" si="31"/>
        <v>62.841717284505812</v>
      </c>
      <c r="F513" s="239"/>
      <c r="G513" s="188" t="str">
        <f t="shared" si="32"/>
        <v/>
      </c>
      <c r="H513" s="236" t="str">
        <f t="shared" si="33"/>
        <v/>
      </c>
    </row>
    <row r="514" spans="1:8">
      <c r="A514" s="232">
        <f t="shared" si="30"/>
        <v>512</v>
      </c>
      <c r="B514" s="233">
        <f>VLOOKUP(DATE(YEAR(Dat_01!B$2)-2,MONTH(Dat_01!B$2),1)+A514,[5]IndSolar10!$D:$D,1,)</f>
        <v>45651</v>
      </c>
      <c r="C514" s="234">
        <f>VLOOKUP($B514,[5]IndSolar10!$D:$M,4)/1000</f>
        <v>95.685118000000003</v>
      </c>
      <c r="D514" s="235">
        <f>VLOOKUP($B514,[5]IndSolar10!$D:$M,7)/1000</f>
        <v>62.841717284505812</v>
      </c>
      <c r="E514" s="234">
        <f t="shared" si="31"/>
        <v>62.841717284505812</v>
      </c>
      <c r="F514" s="239"/>
      <c r="G514" s="188" t="str">
        <f t="shared" si="32"/>
        <v/>
      </c>
      <c r="H514" s="236" t="str">
        <f t="shared" si="33"/>
        <v/>
      </c>
    </row>
    <row r="515" spans="1:8">
      <c r="A515" s="232">
        <f t="shared" si="30"/>
        <v>513</v>
      </c>
      <c r="B515" s="233">
        <f>VLOOKUP(DATE(YEAR(Dat_01!B$2)-2,MONTH(Dat_01!B$2),1)+A515,[5]IndSolar10!$D:$D,1,)</f>
        <v>45652</v>
      </c>
      <c r="C515" s="234">
        <f>VLOOKUP($B515,[5]IndSolar10!$D:$M,4)/1000</f>
        <v>81.822732999999999</v>
      </c>
      <c r="D515" s="235">
        <f>VLOOKUP($B515,[5]IndSolar10!$D:$M,7)/1000</f>
        <v>62.841717284505812</v>
      </c>
      <c r="E515" s="234">
        <f t="shared" si="31"/>
        <v>62.841717284505812</v>
      </c>
      <c r="F515" s="239"/>
      <c r="G515" s="188" t="str">
        <f t="shared" si="32"/>
        <v/>
      </c>
      <c r="H515" s="236" t="str">
        <f t="shared" si="33"/>
        <v/>
      </c>
    </row>
    <row r="516" spans="1:8">
      <c r="A516" s="232">
        <f t="shared" ref="A516:A579" si="34">+A515+1</f>
        <v>514</v>
      </c>
      <c r="B516" s="233">
        <f>VLOOKUP(DATE(YEAR(Dat_01!B$2)-2,MONTH(Dat_01!B$2),1)+A516,[5]IndSolar10!$D:$D,1,)</f>
        <v>45653</v>
      </c>
      <c r="C516" s="234">
        <f>VLOOKUP($B516,[5]IndSolar10!$D:$M,4)/1000</f>
        <v>85.083970000000008</v>
      </c>
      <c r="D516" s="235">
        <f>VLOOKUP($B516,[5]IndSolar10!$D:$M,7)/1000</f>
        <v>62.841717284505812</v>
      </c>
      <c r="E516" s="234">
        <f t="shared" ref="E516:E579" si="35">IF(C516&gt;D516,D516,C516)</f>
        <v>62.841717284505812</v>
      </c>
      <c r="F516" s="239"/>
      <c r="G516" s="188" t="str">
        <f t="shared" ref="G516:G579" si="36">IF(DAY(B516)=15,IF(MONTH(B516)=1,"E",IF(MONTH(B516)=2,"F",IF(MONTH(B516)=3,"M",IF(MONTH(B516)=4,"A",IF(MONTH(B516)=5,"M",IF(MONTH(B516)=6,"J",IF(MONTH(B516)=7,"J",IF(MONTH(B516)=8,"A",IF(MONTH(B516)=9,"S",IF(MONTH(B516)=10,"O",IF(MONTH(B516)=11,"N",IF(MONTH(B516)=12,"D","")))))))))))),"")</f>
        <v/>
      </c>
      <c r="H516" s="236" t="str">
        <f t="shared" ref="H516:H579" si="37">IF(DAY($B516)=15,TEXT(D516,"#,0"),"")</f>
        <v/>
      </c>
    </row>
    <row r="517" spans="1:8">
      <c r="A517" s="232">
        <f t="shared" si="34"/>
        <v>515</v>
      </c>
      <c r="B517" s="233">
        <f>VLOOKUP(DATE(YEAR(Dat_01!B$2)-2,MONTH(Dat_01!B$2),1)+A517,[5]IndSolar10!$D:$D,1,)</f>
        <v>45654</v>
      </c>
      <c r="C517" s="234">
        <f>VLOOKUP($B517,[5]IndSolar10!$D:$M,4)/1000</f>
        <v>86.094481999999999</v>
      </c>
      <c r="D517" s="235">
        <f>VLOOKUP($B517,[5]IndSolar10!$D:$M,7)/1000</f>
        <v>62.841717284505812</v>
      </c>
      <c r="E517" s="234">
        <f t="shared" si="35"/>
        <v>62.841717284505812</v>
      </c>
      <c r="F517" s="239"/>
      <c r="G517" s="188" t="str">
        <f t="shared" si="36"/>
        <v/>
      </c>
      <c r="H517" s="236" t="str">
        <f t="shared" si="37"/>
        <v/>
      </c>
    </row>
    <row r="518" spans="1:8">
      <c r="A518" s="232">
        <f t="shared" si="34"/>
        <v>516</v>
      </c>
      <c r="B518" s="233">
        <f>VLOOKUP(DATE(YEAR(Dat_01!B$2)-2,MONTH(Dat_01!B$2),1)+A518,[5]IndSolar10!$D:$D,1,)</f>
        <v>45655</v>
      </c>
      <c r="C518" s="234">
        <f>VLOOKUP($B518,[5]IndSolar10!$D:$M,4)/1000</f>
        <v>83.740314999999995</v>
      </c>
      <c r="D518" s="235">
        <f>VLOOKUP($B518,[5]IndSolar10!$D:$M,7)/1000</f>
        <v>62.841717284505812</v>
      </c>
      <c r="E518" s="234">
        <f t="shared" si="35"/>
        <v>62.841717284505812</v>
      </c>
      <c r="F518" s="239"/>
      <c r="G518" s="188" t="str">
        <f t="shared" si="36"/>
        <v/>
      </c>
      <c r="H518" s="236" t="str">
        <f t="shared" si="37"/>
        <v/>
      </c>
    </row>
    <row r="519" spans="1:8">
      <c r="A519" s="232">
        <f t="shared" si="34"/>
        <v>517</v>
      </c>
      <c r="B519" s="233">
        <f>VLOOKUP(DATE(YEAR(Dat_01!B$2)-2,MONTH(Dat_01!B$2),1)+A519,[5]IndSolar10!$D:$D,1,)</f>
        <v>45656</v>
      </c>
      <c r="C519" s="234">
        <f>VLOOKUP($B519,[5]IndSolar10!$D:$M,4)/1000</f>
        <v>85.281542000000002</v>
      </c>
      <c r="D519" s="235">
        <f>VLOOKUP($B519,[5]IndSolar10!$D:$M,7)/1000</f>
        <v>62.841717284505812</v>
      </c>
      <c r="E519" s="234">
        <f t="shared" si="35"/>
        <v>62.841717284505812</v>
      </c>
      <c r="F519" s="239"/>
      <c r="G519" s="188" t="str">
        <f t="shared" si="36"/>
        <v/>
      </c>
      <c r="H519" s="236" t="str">
        <f t="shared" si="37"/>
        <v/>
      </c>
    </row>
    <row r="520" spans="1:8">
      <c r="A520" s="232">
        <f t="shared" si="34"/>
        <v>518</v>
      </c>
      <c r="B520" s="233">
        <f>VLOOKUP(DATE(YEAR(Dat_01!B$2)-2,MONTH(Dat_01!B$2),1)+A520,[5]IndSolar10!$D:$D,1,)</f>
        <v>45657</v>
      </c>
      <c r="C520" s="234">
        <f>VLOOKUP($B520,[5]IndSolar10!$D:$M,4)/1000</f>
        <v>76.353207999999995</v>
      </c>
      <c r="D520" s="235">
        <f>VLOOKUP($B520,[5]IndSolar10!$D:$M,7)/1000</f>
        <v>62.841717284505812</v>
      </c>
      <c r="E520" s="234">
        <f t="shared" si="35"/>
        <v>62.841717284505812</v>
      </c>
      <c r="F520" s="237"/>
      <c r="G520" s="188" t="str">
        <f t="shared" si="36"/>
        <v/>
      </c>
      <c r="H520" s="236" t="str">
        <f t="shared" si="37"/>
        <v/>
      </c>
    </row>
    <row r="521" spans="1:8">
      <c r="A521" s="232">
        <f t="shared" si="34"/>
        <v>519</v>
      </c>
      <c r="B521" s="233">
        <f>VLOOKUP(DATE(YEAR(Dat_01!B$2)-2,MONTH(Dat_01!B$2),1)+A521,[5]IndSolar10!$D:$D,1,)</f>
        <v>45658</v>
      </c>
      <c r="C521" s="234">
        <f>VLOOKUP($B521,[5]IndSolar10!$D:$M,4)/1000</f>
        <v>77.115217999999999</v>
      </c>
      <c r="D521" s="235">
        <f>VLOOKUP($B521,[5]IndSolar10!$D:$M,7)/1000</f>
        <v>91.47713882996095</v>
      </c>
      <c r="E521" s="234">
        <f t="shared" si="35"/>
        <v>77.115217999999999</v>
      </c>
      <c r="F521" s="237">
        <f>YEAR(B521)</f>
        <v>2025</v>
      </c>
      <c r="G521" s="188" t="str">
        <f t="shared" si="36"/>
        <v/>
      </c>
      <c r="H521" s="236" t="str">
        <f t="shared" si="37"/>
        <v/>
      </c>
    </row>
    <row r="522" spans="1:8">
      <c r="A522" s="232">
        <f t="shared" si="34"/>
        <v>520</v>
      </c>
      <c r="B522" s="233">
        <f>VLOOKUP(DATE(YEAR(Dat_01!B$2)-2,MONTH(Dat_01!B$2),1)+A522,[5]IndSolar10!$D:$D,1,)</f>
        <v>45659</v>
      </c>
      <c r="C522" s="234">
        <f>VLOOKUP($B522,[5]IndSolar10!$D:$M,4)/1000</f>
        <v>91.034464999999997</v>
      </c>
      <c r="D522" s="235">
        <f>VLOOKUP($B522,[5]IndSolar10!$D:$M,7)/1000</f>
        <v>91.47713882996095</v>
      </c>
      <c r="E522" s="234">
        <f t="shared" si="35"/>
        <v>91.034464999999997</v>
      </c>
      <c r="F522" s="239"/>
      <c r="G522" s="188" t="str">
        <f t="shared" si="36"/>
        <v/>
      </c>
      <c r="H522" s="236" t="str">
        <f t="shared" si="37"/>
        <v/>
      </c>
    </row>
    <row r="523" spans="1:8">
      <c r="A523" s="232">
        <f t="shared" si="34"/>
        <v>521</v>
      </c>
      <c r="B523" s="233">
        <f>VLOOKUP(DATE(YEAR(Dat_01!B$2)-2,MONTH(Dat_01!B$2),1)+A523,[5]IndSolar10!$D:$D,1,)</f>
        <v>45660</v>
      </c>
      <c r="C523" s="234">
        <f>VLOOKUP($B523,[5]IndSolar10!$D:$M,4)/1000</f>
        <v>73.349131999999997</v>
      </c>
      <c r="D523" s="235">
        <f>VLOOKUP($B523,[5]IndSolar10!$D:$M,7)/1000</f>
        <v>91.47713882996095</v>
      </c>
      <c r="E523" s="234">
        <f t="shared" si="35"/>
        <v>73.349131999999997</v>
      </c>
      <c r="F523" s="239"/>
      <c r="G523" s="188" t="str">
        <f t="shared" si="36"/>
        <v/>
      </c>
      <c r="H523" s="236" t="str">
        <f t="shared" si="37"/>
        <v/>
      </c>
    </row>
    <row r="524" spans="1:8">
      <c r="A524" s="232">
        <f t="shared" si="34"/>
        <v>522</v>
      </c>
      <c r="B524" s="233">
        <f>VLOOKUP(DATE(YEAR(Dat_01!B$2)-2,MONTH(Dat_01!B$2),1)+A524,[5]IndSolar10!$D:$D,1,)</f>
        <v>45661</v>
      </c>
      <c r="C524" s="234">
        <f>VLOOKUP($B524,[5]IndSolar10!$D:$M,4)/1000</f>
        <v>68.004445000000004</v>
      </c>
      <c r="D524" s="235">
        <f>VLOOKUP($B524,[5]IndSolar10!$D:$M,7)/1000</f>
        <v>91.47713882996095</v>
      </c>
      <c r="E524" s="234">
        <f t="shared" si="35"/>
        <v>68.004445000000004</v>
      </c>
      <c r="F524" s="239"/>
      <c r="G524" s="188" t="str">
        <f t="shared" si="36"/>
        <v/>
      </c>
      <c r="H524" s="236" t="str">
        <f t="shared" si="37"/>
        <v/>
      </c>
    </row>
    <row r="525" spans="1:8">
      <c r="A525" s="232">
        <f t="shared" si="34"/>
        <v>523</v>
      </c>
      <c r="B525" s="233">
        <f>VLOOKUP(DATE(YEAR(Dat_01!B$2)-2,MONTH(Dat_01!B$2),1)+A525,[5]IndSolar10!$D:$D,1,)</f>
        <v>45662</v>
      </c>
      <c r="C525" s="234">
        <f>VLOOKUP($B525,[5]IndSolar10!$D:$M,4)/1000</f>
        <v>38.204943</v>
      </c>
      <c r="D525" s="235">
        <f>VLOOKUP($B525,[5]IndSolar10!$D:$M,7)/1000</f>
        <v>91.47713882996095</v>
      </c>
      <c r="E525" s="234">
        <f t="shared" si="35"/>
        <v>38.204943</v>
      </c>
      <c r="F525" s="239"/>
      <c r="G525" s="188" t="str">
        <f t="shared" si="36"/>
        <v/>
      </c>
      <c r="H525" s="236" t="str">
        <f t="shared" si="37"/>
        <v/>
      </c>
    </row>
    <row r="526" spans="1:8">
      <c r="A526" s="232">
        <f t="shared" si="34"/>
        <v>524</v>
      </c>
      <c r="B526" s="233">
        <f>VLOOKUP(DATE(YEAR(Dat_01!B$2)-2,MONTH(Dat_01!B$2),1)+A526,[5]IndSolar10!$D:$D,1,)</f>
        <v>45663</v>
      </c>
      <c r="C526" s="234">
        <f>VLOOKUP($B526,[5]IndSolar10!$D:$M,4)/1000</f>
        <v>57.554462000000001</v>
      </c>
      <c r="D526" s="235">
        <f>VLOOKUP($B526,[5]IndSolar10!$D:$M,7)/1000</f>
        <v>91.47713882996095</v>
      </c>
      <c r="E526" s="234">
        <f t="shared" si="35"/>
        <v>57.554462000000001</v>
      </c>
      <c r="F526" s="239"/>
      <c r="G526" s="188" t="str">
        <f t="shared" si="36"/>
        <v/>
      </c>
      <c r="H526" s="236" t="str">
        <f t="shared" si="37"/>
        <v/>
      </c>
    </row>
    <row r="527" spans="1:8">
      <c r="A527" s="232">
        <f t="shared" si="34"/>
        <v>525</v>
      </c>
      <c r="B527" s="233">
        <f>VLOOKUP(DATE(YEAR(Dat_01!B$2)-2,MONTH(Dat_01!B$2),1)+A527,[5]IndSolar10!$D:$D,1,)</f>
        <v>45664</v>
      </c>
      <c r="C527" s="234">
        <f>VLOOKUP($B527,[5]IndSolar10!$D:$M,4)/1000</f>
        <v>73.147145000000009</v>
      </c>
      <c r="D527" s="235">
        <f>VLOOKUP($B527,[5]IndSolar10!$D:$M,7)/1000</f>
        <v>91.47713882996095</v>
      </c>
      <c r="E527" s="234">
        <f t="shared" si="35"/>
        <v>73.147145000000009</v>
      </c>
      <c r="F527" s="239"/>
      <c r="G527" s="188" t="str">
        <f t="shared" si="36"/>
        <v/>
      </c>
      <c r="H527" s="236" t="str">
        <f t="shared" si="37"/>
        <v/>
      </c>
    </row>
    <row r="528" spans="1:8">
      <c r="A528" s="232">
        <f t="shared" si="34"/>
        <v>526</v>
      </c>
      <c r="B528" s="233">
        <f>VLOOKUP(DATE(YEAR(Dat_01!B$2)-2,MONTH(Dat_01!B$2),1)+A528,[5]IndSolar10!$D:$D,1,)</f>
        <v>45665</v>
      </c>
      <c r="C528" s="234">
        <f>VLOOKUP($B528,[5]IndSolar10!$D:$M,4)/1000</f>
        <v>56.898694999999996</v>
      </c>
      <c r="D528" s="235">
        <f>VLOOKUP($B528,[5]IndSolar10!$D:$M,7)/1000</f>
        <v>91.47713882996095</v>
      </c>
      <c r="E528" s="234">
        <f t="shared" si="35"/>
        <v>56.898694999999996</v>
      </c>
      <c r="F528" s="239"/>
      <c r="G528" s="188" t="str">
        <f t="shared" si="36"/>
        <v/>
      </c>
      <c r="H528" s="236" t="str">
        <f t="shared" si="37"/>
        <v/>
      </c>
    </row>
    <row r="529" spans="1:8">
      <c r="A529" s="232">
        <f t="shared" si="34"/>
        <v>527</v>
      </c>
      <c r="B529" s="233">
        <f>VLOOKUP(DATE(YEAR(Dat_01!B$2)-2,MONTH(Dat_01!B$2),1)+A529,[5]IndSolar10!$D:$D,1,)</f>
        <v>45666</v>
      </c>
      <c r="C529" s="234">
        <f>VLOOKUP($B529,[5]IndSolar10!$D:$M,4)/1000</f>
        <v>71.220889999999997</v>
      </c>
      <c r="D529" s="235">
        <f>VLOOKUP($B529,[5]IndSolar10!$D:$M,7)/1000</f>
        <v>91.47713882996095</v>
      </c>
      <c r="E529" s="234">
        <f t="shared" si="35"/>
        <v>71.220889999999997</v>
      </c>
      <c r="F529" s="239"/>
      <c r="G529" s="188" t="str">
        <f t="shared" si="36"/>
        <v/>
      </c>
      <c r="H529" s="236" t="str">
        <f t="shared" si="37"/>
        <v/>
      </c>
    </row>
    <row r="530" spans="1:8">
      <c r="A530" s="232">
        <f t="shared" si="34"/>
        <v>528</v>
      </c>
      <c r="B530" s="233">
        <f>VLOOKUP(DATE(YEAR(Dat_01!B$2)-2,MONTH(Dat_01!B$2),1)+A530,[5]IndSolar10!$D:$D,1,)</f>
        <v>45667</v>
      </c>
      <c r="C530" s="234">
        <f>VLOOKUP($B530,[5]IndSolar10!$D:$M,4)/1000</f>
        <v>59.271692000000002</v>
      </c>
      <c r="D530" s="235">
        <f>VLOOKUP($B530,[5]IndSolar10!$D:$M,7)/1000</f>
        <v>91.47713882996095</v>
      </c>
      <c r="E530" s="234">
        <f t="shared" si="35"/>
        <v>59.271692000000002</v>
      </c>
      <c r="F530" s="239"/>
      <c r="G530" s="188" t="str">
        <f t="shared" si="36"/>
        <v/>
      </c>
      <c r="H530" s="236" t="str">
        <f t="shared" si="37"/>
        <v/>
      </c>
    </row>
    <row r="531" spans="1:8">
      <c r="A531" s="232">
        <f t="shared" si="34"/>
        <v>529</v>
      </c>
      <c r="B531" s="233">
        <f>VLOOKUP(DATE(YEAR(Dat_01!B$2)-2,MONTH(Dat_01!B$2),1)+A531,[5]IndSolar10!$D:$D,1,)</f>
        <v>45668</v>
      </c>
      <c r="C531" s="234">
        <f>VLOOKUP($B531,[5]IndSolar10!$D:$M,4)/1000</f>
        <v>57.396920999999992</v>
      </c>
      <c r="D531" s="235">
        <f>VLOOKUP($B531,[5]IndSolar10!$D:$M,7)/1000</f>
        <v>91.47713882996095</v>
      </c>
      <c r="E531" s="234">
        <f t="shared" si="35"/>
        <v>57.396920999999992</v>
      </c>
      <c r="F531" s="239"/>
      <c r="G531" s="188" t="str">
        <f t="shared" si="36"/>
        <v/>
      </c>
      <c r="H531" s="236" t="str">
        <f t="shared" si="37"/>
        <v/>
      </c>
    </row>
    <row r="532" spans="1:8">
      <c r="A532" s="232">
        <f t="shared" si="34"/>
        <v>530</v>
      </c>
      <c r="B532" s="233">
        <f>VLOOKUP(DATE(YEAR(Dat_01!B$2)-2,MONTH(Dat_01!B$2),1)+A532,[5]IndSolar10!$D:$D,1,)</f>
        <v>45669</v>
      </c>
      <c r="C532" s="234">
        <f>VLOOKUP($B532,[5]IndSolar10!$D:$M,4)/1000</f>
        <v>87.390383999999997</v>
      </c>
      <c r="D532" s="235">
        <f>VLOOKUP($B532,[5]IndSolar10!$D:$M,7)/1000</f>
        <v>91.47713882996095</v>
      </c>
      <c r="E532" s="234">
        <f t="shared" si="35"/>
        <v>87.390383999999997</v>
      </c>
      <c r="F532" s="239"/>
      <c r="G532" s="188" t="str">
        <f t="shared" si="36"/>
        <v/>
      </c>
      <c r="H532" s="236" t="str">
        <f t="shared" si="37"/>
        <v/>
      </c>
    </row>
    <row r="533" spans="1:8">
      <c r="A533" s="232">
        <f t="shared" si="34"/>
        <v>531</v>
      </c>
      <c r="B533" s="233">
        <f>VLOOKUP(DATE(YEAR(Dat_01!B$2)-2,MONTH(Dat_01!B$2),1)+A533,[5]IndSolar10!$D:$D,1,)</f>
        <v>45670</v>
      </c>
      <c r="C533" s="234">
        <f>VLOOKUP($B533,[5]IndSolar10!$D:$M,4)/1000</f>
        <v>110.06255899999999</v>
      </c>
      <c r="D533" s="235">
        <f>VLOOKUP($B533,[5]IndSolar10!$D:$M,7)/1000</f>
        <v>91.47713882996095</v>
      </c>
      <c r="E533" s="234">
        <f t="shared" si="35"/>
        <v>91.47713882996095</v>
      </c>
      <c r="F533" s="239"/>
      <c r="G533" s="188" t="str">
        <f t="shared" si="36"/>
        <v/>
      </c>
      <c r="H533" s="236" t="str">
        <f t="shared" si="37"/>
        <v/>
      </c>
    </row>
    <row r="534" spans="1:8">
      <c r="A534" s="232">
        <f t="shared" si="34"/>
        <v>532</v>
      </c>
      <c r="B534" s="233">
        <f>VLOOKUP(DATE(YEAR(Dat_01!B$2)-2,MONTH(Dat_01!B$2),1)+A534,[5]IndSolar10!$D:$D,1,)</f>
        <v>45671</v>
      </c>
      <c r="C534" s="234">
        <f>VLOOKUP($B534,[5]IndSolar10!$D:$M,4)/1000</f>
        <v>113.461765</v>
      </c>
      <c r="D534" s="235">
        <f>VLOOKUP($B534,[5]IndSolar10!$D:$M,7)/1000</f>
        <v>91.47713882996095</v>
      </c>
      <c r="E534" s="234">
        <f t="shared" si="35"/>
        <v>91.47713882996095</v>
      </c>
      <c r="F534" s="239"/>
      <c r="G534" s="188" t="str">
        <f t="shared" si="36"/>
        <v/>
      </c>
      <c r="H534" s="236" t="str">
        <f t="shared" si="37"/>
        <v/>
      </c>
    </row>
    <row r="535" spans="1:8">
      <c r="A535" s="232">
        <f t="shared" si="34"/>
        <v>533</v>
      </c>
      <c r="B535" s="233">
        <f>VLOOKUP(DATE(YEAR(Dat_01!B$2)-2,MONTH(Dat_01!B$2),1)+A535,[5]IndSolar10!$D:$D,1,)</f>
        <v>45672</v>
      </c>
      <c r="C535" s="234">
        <f>VLOOKUP($B535,[5]IndSolar10!$D:$M,4)/1000</f>
        <v>113.148842</v>
      </c>
      <c r="D535" s="235">
        <f>VLOOKUP($B535,[5]IndSolar10!$D:$M,7)/1000</f>
        <v>91.47713882996095</v>
      </c>
      <c r="E535" s="234">
        <f t="shared" si="35"/>
        <v>91.47713882996095</v>
      </c>
      <c r="F535" s="239"/>
      <c r="G535" s="188" t="str">
        <f t="shared" si="36"/>
        <v>E</v>
      </c>
      <c r="H535" s="236" t="str">
        <f t="shared" si="37"/>
        <v>91,5</v>
      </c>
    </row>
    <row r="536" spans="1:8">
      <c r="A536" s="232">
        <f t="shared" si="34"/>
        <v>534</v>
      </c>
      <c r="B536" s="233">
        <f>VLOOKUP(DATE(YEAR(Dat_01!B$2)-2,MONTH(Dat_01!B$2),1)+A536,[5]IndSolar10!$D:$D,1,)</f>
        <v>45673</v>
      </c>
      <c r="C536" s="234">
        <f>VLOOKUP($B536,[5]IndSolar10!$D:$M,4)/1000</f>
        <v>103.216477</v>
      </c>
      <c r="D536" s="235">
        <f>VLOOKUP($B536,[5]IndSolar10!$D:$M,7)/1000</f>
        <v>91.47713882996095</v>
      </c>
      <c r="E536" s="234">
        <f t="shared" si="35"/>
        <v>91.47713882996095</v>
      </c>
      <c r="F536" s="239"/>
      <c r="G536" s="188" t="str">
        <f t="shared" si="36"/>
        <v/>
      </c>
      <c r="H536" s="236" t="str">
        <f t="shared" si="37"/>
        <v/>
      </c>
    </row>
    <row r="537" spans="1:8">
      <c r="A537" s="232">
        <f t="shared" si="34"/>
        <v>535</v>
      </c>
      <c r="B537" s="233">
        <f>VLOOKUP(DATE(YEAR(Dat_01!B$2)-2,MONTH(Dat_01!B$2),1)+A537,[5]IndSolar10!$D:$D,1,)</f>
        <v>45674</v>
      </c>
      <c r="C537" s="234">
        <f>VLOOKUP($B537,[5]IndSolar10!$D:$M,4)/1000</f>
        <v>100.881015</v>
      </c>
      <c r="D537" s="235">
        <f>VLOOKUP($B537,[5]IndSolar10!$D:$M,7)/1000</f>
        <v>91.47713882996095</v>
      </c>
      <c r="E537" s="234">
        <f t="shared" si="35"/>
        <v>91.47713882996095</v>
      </c>
      <c r="F537" s="239"/>
      <c r="G537" s="188" t="str">
        <f t="shared" si="36"/>
        <v/>
      </c>
      <c r="H537" s="236" t="str">
        <f t="shared" si="37"/>
        <v/>
      </c>
    </row>
    <row r="538" spans="1:8">
      <c r="A538" s="232">
        <f t="shared" si="34"/>
        <v>536</v>
      </c>
      <c r="B538" s="233">
        <f>VLOOKUP(DATE(YEAR(Dat_01!B$2)-2,MONTH(Dat_01!B$2),1)+A538,[5]IndSolar10!$D:$D,1,)</f>
        <v>45675</v>
      </c>
      <c r="C538" s="234">
        <f>VLOOKUP($B538,[5]IndSolar10!$D:$M,4)/1000</f>
        <v>115.321045</v>
      </c>
      <c r="D538" s="235">
        <f>VLOOKUP($B538,[5]IndSolar10!$D:$M,7)/1000</f>
        <v>91.47713882996095</v>
      </c>
      <c r="E538" s="234">
        <f t="shared" si="35"/>
        <v>91.47713882996095</v>
      </c>
      <c r="F538" s="239"/>
      <c r="G538" s="188" t="str">
        <f t="shared" si="36"/>
        <v/>
      </c>
      <c r="H538" s="236" t="str">
        <f t="shared" si="37"/>
        <v/>
      </c>
    </row>
    <row r="539" spans="1:8">
      <c r="A539" s="232">
        <f t="shared" si="34"/>
        <v>537</v>
      </c>
      <c r="B539" s="233">
        <f>VLOOKUP(DATE(YEAR(Dat_01!B$2)-2,MONTH(Dat_01!B$2),1)+A539,[5]IndSolar10!$D:$D,1,)</f>
        <v>45676</v>
      </c>
      <c r="C539" s="234">
        <f>VLOOKUP($B539,[5]IndSolar10!$D:$M,4)/1000</f>
        <v>97.707898</v>
      </c>
      <c r="D539" s="235">
        <f>VLOOKUP($B539,[5]IndSolar10!$D:$M,7)/1000</f>
        <v>91.47713882996095</v>
      </c>
      <c r="E539" s="234">
        <f t="shared" si="35"/>
        <v>91.47713882996095</v>
      </c>
      <c r="F539" s="239"/>
      <c r="G539" s="188" t="str">
        <f t="shared" si="36"/>
        <v/>
      </c>
      <c r="H539" s="236" t="str">
        <f t="shared" si="37"/>
        <v/>
      </c>
    </row>
    <row r="540" spans="1:8">
      <c r="A540" s="232">
        <f t="shared" si="34"/>
        <v>538</v>
      </c>
      <c r="B540" s="233">
        <f>VLOOKUP(DATE(YEAR(Dat_01!B$2)-2,MONTH(Dat_01!B$2),1)+A540,[5]IndSolar10!$D:$D,1,)</f>
        <v>45677</v>
      </c>
      <c r="C540" s="234">
        <f>VLOOKUP($B540,[5]IndSolar10!$D:$M,4)/1000</f>
        <v>26.644197999999999</v>
      </c>
      <c r="D540" s="235">
        <f>VLOOKUP($B540,[5]IndSolar10!$D:$M,7)/1000</f>
        <v>91.47713882996095</v>
      </c>
      <c r="E540" s="234">
        <f t="shared" si="35"/>
        <v>26.644197999999999</v>
      </c>
      <c r="F540" s="239"/>
      <c r="G540" s="188" t="str">
        <f t="shared" si="36"/>
        <v/>
      </c>
      <c r="H540" s="236" t="str">
        <f t="shared" si="37"/>
        <v/>
      </c>
    </row>
    <row r="541" spans="1:8">
      <c r="A541" s="232">
        <f t="shared" si="34"/>
        <v>539</v>
      </c>
      <c r="B541" s="233">
        <f>VLOOKUP(DATE(YEAR(Dat_01!B$2)-2,MONTH(Dat_01!B$2),1)+A541,[5]IndSolar10!$D:$D,1,)</f>
        <v>45678</v>
      </c>
      <c r="C541" s="234">
        <f>VLOOKUP($B541,[5]IndSolar10!$D:$M,4)/1000</f>
        <v>32.612163000000002</v>
      </c>
      <c r="D541" s="235">
        <f>VLOOKUP($B541,[5]IndSolar10!$D:$M,7)/1000</f>
        <v>91.47713882996095</v>
      </c>
      <c r="E541" s="234">
        <f t="shared" si="35"/>
        <v>32.612163000000002</v>
      </c>
      <c r="F541" s="239"/>
      <c r="G541" s="188" t="str">
        <f t="shared" si="36"/>
        <v/>
      </c>
      <c r="H541" s="236" t="str">
        <f t="shared" si="37"/>
        <v/>
      </c>
    </row>
    <row r="542" spans="1:8">
      <c r="A542" s="232">
        <f t="shared" si="34"/>
        <v>540</v>
      </c>
      <c r="B542" s="233">
        <f>VLOOKUP(DATE(YEAR(Dat_01!B$2)-2,MONTH(Dat_01!B$2),1)+A542,[5]IndSolar10!$D:$D,1,)</f>
        <v>45679</v>
      </c>
      <c r="C542" s="234">
        <f>VLOOKUP($B542,[5]IndSolar10!$D:$M,4)/1000</f>
        <v>45.841730000000005</v>
      </c>
      <c r="D542" s="235">
        <f>VLOOKUP($B542,[5]IndSolar10!$D:$M,7)/1000</f>
        <v>91.47713882996095</v>
      </c>
      <c r="E542" s="234">
        <f t="shared" si="35"/>
        <v>45.841730000000005</v>
      </c>
      <c r="F542" s="239"/>
      <c r="G542" s="188" t="str">
        <f t="shared" si="36"/>
        <v/>
      </c>
      <c r="H542" s="236" t="str">
        <f t="shared" si="37"/>
        <v/>
      </c>
    </row>
    <row r="543" spans="1:8">
      <c r="A543" s="232">
        <f t="shared" si="34"/>
        <v>541</v>
      </c>
      <c r="B543" s="233">
        <f>VLOOKUP(DATE(YEAR(Dat_01!B$2)-2,MONTH(Dat_01!B$2),1)+A543,[5]IndSolar10!$D:$D,1,)</f>
        <v>45680</v>
      </c>
      <c r="C543" s="234">
        <f>VLOOKUP($B543,[5]IndSolar10!$D:$M,4)/1000</f>
        <v>69.403064999999998</v>
      </c>
      <c r="D543" s="235">
        <f>VLOOKUP($B543,[5]IndSolar10!$D:$M,7)/1000</f>
        <v>91.47713882996095</v>
      </c>
      <c r="E543" s="234">
        <f t="shared" si="35"/>
        <v>69.403064999999998</v>
      </c>
      <c r="F543" s="239"/>
      <c r="G543" s="188" t="str">
        <f t="shared" si="36"/>
        <v/>
      </c>
      <c r="H543" s="236" t="str">
        <f t="shared" si="37"/>
        <v/>
      </c>
    </row>
    <row r="544" spans="1:8">
      <c r="A544" s="232">
        <f t="shared" si="34"/>
        <v>542</v>
      </c>
      <c r="B544" s="233">
        <f>VLOOKUP(DATE(YEAR(Dat_01!B$2)-2,MONTH(Dat_01!B$2),1)+A544,[5]IndSolar10!$D:$D,1,)</f>
        <v>45681</v>
      </c>
      <c r="C544" s="234">
        <f>VLOOKUP($B544,[5]IndSolar10!$D:$M,4)/1000</f>
        <v>62.935108999999997</v>
      </c>
      <c r="D544" s="235">
        <f>VLOOKUP($B544,[5]IndSolar10!$D:$M,7)/1000</f>
        <v>91.47713882996095</v>
      </c>
      <c r="E544" s="234">
        <f t="shared" si="35"/>
        <v>62.935108999999997</v>
      </c>
      <c r="F544" s="239"/>
      <c r="G544" s="188" t="str">
        <f t="shared" si="36"/>
        <v/>
      </c>
      <c r="H544" s="236" t="str">
        <f t="shared" si="37"/>
        <v/>
      </c>
    </row>
    <row r="545" spans="1:8">
      <c r="A545" s="232">
        <f t="shared" si="34"/>
        <v>543</v>
      </c>
      <c r="B545" s="233">
        <f>VLOOKUP(DATE(YEAR(Dat_01!B$2)-2,MONTH(Dat_01!B$2),1)+A545,[5]IndSolar10!$D:$D,1,)</f>
        <v>45682</v>
      </c>
      <c r="C545" s="234">
        <f>VLOOKUP($B545,[5]IndSolar10!$D:$M,4)/1000</f>
        <v>47.461359999999999</v>
      </c>
      <c r="D545" s="235">
        <f>VLOOKUP($B545,[5]IndSolar10!$D:$M,7)/1000</f>
        <v>91.47713882996095</v>
      </c>
      <c r="E545" s="234">
        <f t="shared" si="35"/>
        <v>47.461359999999999</v>
      </c>
      <c r="F545" s="239"/>
      <c r="G545" s="188" t="str">
        <f t="shared" si="36"/>
        <v/>
      </c>
      <c r="H545" s="236" t="str">
        <f t="shared" si="37"/>
        <v/>
      </c>
    </row>
    <row r="546" spans="1:8">
      <c r="A546" s="232">
        <f t="shared" si="34"/>
        <v>544</v>
      </c>
      <c r="B546" s="233">
        <f>VLOOKUP(DATE(YEAR(Dat_01!B$2)-2,MONTH(Dat_01!B$2),1)+A546,[5]IndSolar10!$D:$D,1,)</f>
        <v>45683</v>
      </c>
      <c r="C546" s="234">
        <f>VLOOKUP($B546,[5]IndSolar10!$D:$M,4)/1000</f>
        <v>41.297497</v>
      </c>
      <c r="D546" s="235">
        <f>VLOOKUP($B546,[5]IndSolar10!$D:$M,7)/1000</f>
        <v>91.47713882996095</v>
      </c>
      <c r="E546" s="234">
        <f t="shared" si="35"/>
        <v>41.297497</v>
      </c>
      <c r="F546" s="239"/>
      <c r="G546" s="188" t="str">
        <f t="shared" si="36"/>
        <v/>
      </c>
      <c r="H546" s="236" t="str">
        <f t="shared" si="37"/>
        <v/>
      </c>
    </row>
    <row r="547" spans="1:8">
      <c r="A547" s="232">
        <f t="shared" si="34"/>
        <v>545</v>
      </c>
      <c r="B547" s="233">
        <f>VLOOKUP(DATE(YEAR(Dat_01!B$2)-2,MONTH(Dat_01!B$2),1)+A547,[5]IndSolar10!$D:$D,1,)</f>
        <v>45684</v>
      </c>
      <c r="C547" s="234">
        <f>VLOOKUP($B547,[5]IndSolar10!$D:$M,4)/1000</f>
        <v>47.103557000000002</v>
      </c>
      <c r="D547" s="235">
        <f>VLOOKUP($B547,[5]IndSolar10!$D:$M,7)/1000</f>
        <v>91.47713882996095</v>
      </c>
      <c r="E547" s="234">
        <f t="shared" si="35"/>
        <v>47.103557000000002</v>
      </c>
      <c r="F547" s="239"/>
      <c r="G547" s="188" t="str">
        <f t="shared" si="36"/>
        <v/>
      </c>
      <c r="H547" s="236" t="str">
        <f t="shared" si="37"/>
        <v/>
      </c>
    </row>
    <row r="548" spans="1:8">
      <c r="A548" s="232">
        <f t="shared" si="34"/>
        <v>546</v>
      </c>
      <c r="B548" s="233">
        <f>VLOOKUP(DATE(YEAR(Dat_01!B$2)-2,MONTH(Dat_01!B$2),1)+A548,[5]IndSolar10!$D:$D,1,)</f>
        <v>45685</v>
      </c>
      <c r="C548" s="234">
        <f>VLOOKUP($B548,[5]IndSolar10!$D:$M,4)/1000</f>
        <v>73.383144000000001</v>
      </c>
      <c r="D548" s="235">
        <f>VLOOKUP($B548,[5]IndSolar10!$D:$M,7)/1000</f>
        <v>91.47713882996095</v>
      </c>
      <c r="E548" s="234">
        <f t="shared" si="35"/>
        <v>73.383144000000001</v>
      </c>
      <c r="F548" s="239"/>
      <c r="G548" s="188" t="str">
        <f t="shared" si="36"/>
        <v/>
      </c>
      <c r="H548" s="236" t="str">
        <f t="shared" si="37"/>
        <v/>
      </c>
    </row>
    <row r="549" spans="1:8">
      <c r="A549" s="232">
        <f t="shared" si="34"/>
        <v>547</v>
      </c>
      <c r="B549" s="233">
        <f>VLOOKUP(DATE(YEAR(Dat_01!B$2)-2,MONTH(Dat_01!B$2),1)+A549,[5]IndSolar10!$D:$D,1,)</f>
        <v>45686</v>
      </c>
      <c r="C549" s="234">
        <f>VLOOKUP($B549,[5]IndSolar10!$D:$M,4)/1000</f>
        <v>33.451029000000005</v>
      </c>
      <c r="D549" s="235">
        <f>VLOOKUP($B549,[5]IndSolar10!$D:$M,7)/1000</f>
        <v>91.47713882996095</v>
      </c>
      <c r="E549" s="234">
        <f t="shared" si="35"/>
        <v>33.451029000000005</v>
      </c>
      <c r="F549" s="239"/>
      <c r="G549" s="188" t="str">
        <f t="shared" si="36"/>
        <v/>
      </c>
      <c r="H549" s="236" t="str">
        <f t="shared" si="37"/>
        <v/>
      </c>
    </row>
    <row r="550" spans="1:8">
      <c r="A550" s="232">
        <f t="shared" si="34"/>
        <v>548</v>
      </c>
      <c r="B550" s="233">
        <f>VLOOKUP(DATE(YEAR(Dat_01!B$2)-2,MONTH(Dat_01!B$2),1)+A550,[5]IndSolar10!$D:$D,1,)</f>
        <v>45687</v>
      </c>
      <c r="C550" s="234">
        <f>VLOOKUP($B550,[5]IndSolar10!$D:$M,4)/1000</f>
        <v>90.764956999999995</v>
      </c>
      <c r="D550" s="235">
        <f>VLOOKUP($B550,[5]IndSolar10!$D:$M,7)/1000</f>
        <v>91.47713882996095</v>
      </c>
      <c r="E550" s="234">
        <f t="shared" si="35"/>
        <v>90.764956999999995</v>
      </c>
      <c r="F550" s="239"/>
      <c r="G550" s="188" t="str">
        <f t="shared" si="36"/>
        <v/>
      </c>
      <c r="H550" s="236" t="str">
        <f t="shared" si="37"/>
        <v/>
      </c>
    </row>
    <row r="551" spans="1:8">
      <c r="A551" s="232">
        <f t="shared" si="34"/>
        <v>549</v>
      </c>
      <c r="B551" s="233">
        <f>VLOOKUP(DATE(YEAR(Dat_01!B$2)-2,MONTH(Dat_01!B$2),1)+A551,[5]IndSolar10!$D:$D,1,)</f>
        <v>45688</v>
      </c>
      <c r="C551" s="234">
        <f>VLOOKUP($B551,[5]IndSolar10!$D:$M,4)/1000</f>
        <v>122.132707</v>
      </c>
      <c r="D551" s="235">
        <f>VLOOKUP($B551,[5]IndSolar10!$D:$M,7)/1000</f>
        <v>91.47713882996095</v>
      </c>
      <c r="E551" s="234">
        <f t="shared" si="35"/>
        <v>91.47713882996095</v>
      </c>
      <c r="F551" s="237"/>
      <c r="G551" s="188" t="str">
        <f t="shared" si="36"/>
        <v/>
      </c>
      <c r="H551" s="236" t="str">
        <f t="shared" si="37"/>
        <v/>
      </c>
    </row>
    <row r="552" spans="1:8">
      <c r="A552" s="232">
        <f t="shared" si="34"/>
        <v>550</v>
      </c>
      <c r="B552" s="233">
        <f>VLOOKUP(DATE(YEAR(Dat_01!B$2)-2,MONTH(Dat_01!B$2),1)+A552,[5]IndSolar10!$D:$D,1,)</f>
        <v>45689</v>
      </c>
      <c r="C552" s="234">
        <f>VLOOKUP($B552,[5]IndSolar10!$D:$M,4)/1000</f>
        <v>113.21449800000001</v>
      </c>
      <c r="D552" s="235">
        <f>VLOOKUP($B552,[5]IndSolar10!$D:$M,7)/1000</f>
        <v>118.05413966650116</v>
      </c>
      <c r="E552" s="234">
        <f t="shared" si="35"/>
        <v>113.21449800000001</v>
      </c>
      <c r="F552" s="237"/>
      <c r="G552" s="188" t="str">
        <f t="shared" si="36"/>
        <v/>
      </c>
      <c r="H552" s="236" t="str">
        <f t="shared" si="37"/>
        <v/>
      </c>
    </row>
    <row r="553" spans="1:8">
      <c r="A553" s="232">
        <f t="shared" si="34"/>
        <v>551</v>
      </c>
      <c r="B553" s="233">
        <f>VLOOKUP(DATE(YEAR(Dat_01!B$2)-2,MONTH(Dat_01!B$2),1)+A553,[5]IndSolar10!$D:$D,1,)</f>
        <v>45690</v>
      </c>
      <c r="C553" s="234">
        <f>VLOOKUP($B553,[5]IndSolar10!$D:$M,4)/1000</f>
        <v>81.540304999999989</v>
      </c>
      <c r="D553" s="235">
        <f>VLOOKUP($B553,[5]IndSolar10!$D:$M,7)/1000</f>
        <v>118.05413966650116</v>
      </c>
      <c r="E553" s="234">
        <f t="shared" si="35"/>
        <v>81.540304999999989</v>
      </c>
      <c r="F553" s="239"/>
      <c r="G553" s="188" t="str">
        <f t="shared" si="36"/>
        <v/>
      </c>
      <c r="H553" s="236" t="str">
        <f t="shared" si="37"/>
        <v/>
      </c>
    </row>
    <row r="554" spans="1:8">
      <c r="A554" s="232">
        <f t="shared" si="34"/>
        <v>552</v>
      </c>
      <c r="B554" s="233">
        <f>VLOOKUP(DATE(YEAR(Dat_01!B$2)-2,MONTH(Dat_01!B$2),1)+A554,[5]IndSolar10!$D:$D,1,)</f>
        <v>45691</v>
      </c>
      <c r="C554" s="234">
        <f>VLOOKUP($B554,[5]IndSolar10!$D:$M,4)/1000</f>
        <v>105.34435499999999</v>
      </c>
      <c r="D554" s="235">
        <f>VLOOKUP($B554,[5]IndSolar10!$D:$M,7)/1000</f>
        <v>118.05413966650116</v>
      </c>
      <c r="E554" s="234">
        <f t="shared" si="35"/>
        <v>105.34435499999999</v>
      </c>
      <c r="F554" s="239"/>
      <c r="G554" s="188" t="str">
        <f t="shared" si="36"/>
        <v/>
      </c>
      <c r="H554" s="236" t="str">
        <f t="shared" si="37"/>
        <v/>
      </c>
    </row>
    <row r="555" spans="1:8">
      <c r="A555" s="232">
        <f t="shared" si="34"/>
        <v>553</v>
      </c>
      <c r="B555" s="233">
        <f>VLOOKUP(DATE(YEAR(Dat_01!B$2)-2,MONTH(Dat_01!B$2),1)+A555,[5]IndSolar10!$D:$D,1,)</f>
        <v>45692</v>
      </c>
      <c r="C555" s="234">
        <f>VLOOKUP($B555,[5]IndSolar10!$D:$M,4)/1000</f>
        <v>126.614047</v>
      </c>
      <c r="D555" s="235">
        <f>VLOOKUP($B555,[5]IndSolar10!$D:$M,7)/1000</f>
        <v>118.05413966650116</v>
      </c>
      <c r="E555" s="234">
        <f t="shared" si="35"/>
        <v>118.05413966650116</v>
      </c>
      <c r="F555" s="239"/>
      <c r="G555" s="188" t="str">
        <f t="shared" si="36"/>
        <v/>
      </c>
      <c r="H555" s="236" t="str">
        <f t="shared" si="37"/>
        <v/>
      </c>
    </row>
    <row r="556" spans="1:8">
      <c r="A556" s="232">
        <f t="shared" si="34"/>
        <v>554</v>
      </c>
      <c r="B556" s="233">
        <f>VLOOKUP(DATE(YEAR(Dat_01!B$2)-2,MONTH(Dat_01!B$2),1)+A556,[5]IndSolar10!$D:$D,1,)</f>
        <v>45693</v>
      </c>
      <c r="C556" s="234">
        <f>VLOOKUP($B556,[5]IndSolar10!$D:$M,4)/1000</f>
        <v>135.74208300000001</v>
      </c>
      <c r="D556" s="235">
        <f>VLOOKUP($B556,[5]IndSolar10!$D:$M,7)/1000</f>
        <v>118.05413966650116</v>
      </c>
      <c r="E556" s="234">
        <f t="shared" si="35"/>
        <v>118.05413966650116</v>
      </c>
      <c r="F556" s="239"/>
      <c r="G556" s="188" t="str">
        <f t="shared" si="36"/>
        <v/>
      </c>
      <c r="H556" s="236" t="str">
        <f t="shared" si="37"/>
        <v/>
      </c>
    </row>
    <row r="557" spans="1:8">
      <c r="A557" s="232">
        <f t="shared" si="34"/>
        <v>555</v>
      </c>
      <c r="B557" s="233">
        <f>VLOOKUP(DATE(YEAR(Dat_01!B$2)-2,MONTH(Dat_01!B$2),1)+A557,[5]IndSolar10!$D:$D,1,)</f>
        <v>45694</v>
      </c>
      <c r="C557" s="234">
        <f>VLOOKUP($B557,[5]IndSolar10!$D:$M,4)/1000</f>
        <v>138.28654299999999</v>
      </c>
      <c r="D557" s="235">
        <f>VLOOKUP($B557,[5]IndSolar10!$D:$M,7)/1000</f>
        <v>118.05413966650116</v>
      </c>
      <c r="E557" s="234">
        <f t="shared" si="35"/>
        <v>118.05413966650116</v>
      </c>
      <c r="F557" s="239"/>
      <c r="G557" s="188" t="str">
        <f t="shared" si="36"/>
        <v/>
      </c>
      <c r="H557" s="236" t="str">
        <f t="shared" si="37"/>
        <v/>
      </c>
    </row>
    <row r="558" spans="1:8">
      <c r="A558" s="232">
        <f t="shared" si="34"/>
        <v>556</v>
      </c>
      <c r="B558" s="233">
        <f>VLOOKUP(DATE(YEAR(Dat_01!B$2)-2,MONTH(Dat_01!B$2),1)+A558,[5]IndSolar10!$D:$D,1,)</f>
        <v>45695</v>
      </c>
      <c r="C558" s="234">
        <f>VLOOKUP($B558,[5]IndSolar10!$D:$M,4)/1000</f>
        <v>83.872061000000002</v>
      </c>
      <c r="D558" s="235">
        <f>VLOOKUP($B558,[5]IndSolar10!$D:$M,7)/1000</f>
        <v>118.05413966650116</v>
      </c>
      <c r="E558" s="234">
        <f t="shared" si="35"/>
        <v>83.872061000000002</v>
      </c>
      <c r="F558" s="239"/>
      <c r="G558" s="188" t="str">
        <f t="shared" si="36"/>
        <v/>
      </c>
      <c r="H558" s="236" t="str">
        <f t="shared" si="37"/>
        <v/>
      </c>
    </row>
    <row r="559" spans="1:8">
      <c r="A559" s="232">
        <f t="shared" si="34"/>
        <v>557</v>
      </c>
      <c r="B559" s="233">
        <f>VLOOKUP(DATE(YEAR(Dat_01!B$2)-2,MONTH(Dat_01!B$2),1)+A559,[5]IndSolar10!$D:$D,1,)</f>
        <v>45696</v>
      </c>
      <c r="C559" s="234">
        <f>VLOOKUP($B559,[5]IndSolar10!$D:$M,4)/1000</f>
        <v>119.263694</v>
      </c>
      <c r="D559" s="235">
        <f>VLOOKUP($B559,[5]IndSolar10!$D:$M,7)/1000</f>
        <v>118.05413966650116</v>
      </c>
      <c r="E559" s="234">
        <f t="shared" si="35"/>
        <v>118.05413966650116</v>
      </c>
      <c r="F559" s="239"/>
      <c r="G559" s="188" t="str">
        <f t="shared" si="36"/>
        <v/>
      </c>
      <c r="H559" s="236" t="str">
        <f t="shared" si="37"/>
        <v/>
      </c>
    </row>
    <row r="560" spans="1:8">
      <c r="A560" s="232">
        <f t="shared" si="34"/>
        <v>558</v>
      </c>
      <c r="B560" s="233">
        <f>VLOOKUP(DATE(YEAR(Dat_01!B$2)-2,MONTH(Dat_01!B$2),1)+A560,[5]IndSolar10!$D:$D,1,)</f>
        <v>45697</v>
      </c>
      <c r="C560" s="234">
        <f>VLOOKUP($B560,[5]IndSolar10!$D:$M,4)/1000</f>
        <v>117.33870900000001</v>
      </c>
      <c r="D560" s="235">
        <f>VLOOKUP($B560,[5]IndSolar10!$D:$M,7)/1000</f>
        <v>118.05413966650116</v>
      </c>
      <c r="E560" s="234">
        <f t="shared" si="35"/>
        <v>117.33870900000001</v>
      </c>
      <c r="F560" s="239"/>
      <c r="G560" s="188" t="str">
        <f t="shared" si="36"/>
        <v/>
      </c>
      <c r="H560" s="236" t="str">
        <f t="shared" si="37"/>
        <v/>
      </c>
    </row>
    <row r="561" spans="1:8">
      <c r="A561" s="232">
        <f t="shared" si="34"/>
        <v>559</v>
      </c>
      <c r="B561" s="233">
        <f>VLOOKUP(DATE(YEAR(Dat_01!B$2)-2,MONTH(Dat_01!B$2),1)+A561,[5]IndSolar10!$D:$D,1,)</f>
        <v>45698</v>
      </c>
      <c r="C561" s="234">
        <f>VLOOKUP($B561,[5]IndSolar10!$D:$M,4)/1000</f>
        <v>89.302373000000003</v>
      </c>
      <c r="D561" s="235">
        <f>VLOOKUP($B561,[5]IndSolar10!$D:$M,7)/1000</f>
        <v>118.05413966650116</v>
      </c>
      <c r="E561" s="234">
        <f t="shared" si="35"/>
        <v>89.302373000000003</v>
      </c>
      <c r="F561" s="239"/>
      <c r="G561" s="188" t="str">
        <f t="shared" si="36"/>
        <v/>
      </c>
      <c r="H561" s="236" t="str">
        <f t="shared" si="37"/>
        <v/>
      </c>
    </row>
    <row r="562" spans="1:8">
      <c r="A562" s="232">
        <f t="shared" si="34"/>
        <v>560</v>
      </c>
      <c r="B562" s="233">
        <f>VLOOKUP(DATE(YEAR(Dat_01!B$2)-2,MONTH(Dat_01!B$2),1)+A562,[5]IndSolar10!$D:$D,1,)</f>
        <v>45699</v>
      </c>
      <c r="C562" s="234">
        <f>VLOOKUP($B562,[5]IndSolar10!$D:$M,4)/1000</f>
        <v>88.008747</v>
      </c>
      <c r="D562" s="235">
        <f>VLOOKUP($B562,[5]IndSolar10!$D:$M,7)/1000</f>
        <v>118.05413966650116</v>
      </c>
      <c r="E562" s="234">
        <f t="shared" si="35"/>
        <v>88.008747</v>
      </c>
      <c r="F562" s="239"/>
      <c r="G562" s="188" t="str">
        <f t="shared" si="36"/>
        <v/>
      </c>
      <c r="H562" s="236" t="str">
        <f t="shared" si="37"/>
        <v/>
      </c>
    </row>
    <row r="563" spans="1:8">
      <c r="A563" s="232">
        <f t="shared" si="34"/>
        <v>561</v>
      </c>
      <c r="B563" s="233">
        <f>VLOOKUP(DATE(YEAR(Dat_01!B$2)-2,MONTH(Dat_01!B$2),1)+A563,[5]IndSolar10!$D:$D,1,)</f>
        <v>45700</v>
      </c>
      <c r="C563" s="234">
        <f>VLOOKUP($B563,[5]IndSolar10!$D:$M,4)/1000</f>
        <v>101.241253</v>
      </c>
      <c r="D563" s="235">
        <f>VLOOKUP($B563,[5]IndSolar10!$D:$M,7)/1000</f>
        <v>118.05413966650116</v>
      </c>
      <c r="E563" s="234">
        <f t="shared" si="35"/>
        <v>101.241253</v>
      </c>
      <c r="F563" s="239"/>
      <c r="G563" s="188" t="str">
        <f t="shared" si="36"/>
        <v/>
      </c>
      <c r="H563" s="236" t="str">
        <f t="shared" si="37"/>
        <v/>
      </c>
    </row>
    <row r="564" spans="1:8">
      <c r="A564" s="232">
        <f t="shared" si="34"/>
        <v>562</v>
      </c>
      <c r="B564" s="233">
        <f>VLOOKUP(DATE(YEAR(Dat_01!B$2)-2,MONTH(Dat_01!B$2),1)+A564,[5]IndSolar10!$D:$D,1,)</f>
        <v>45701</v>
      </c>
      <c r="C564" s="234">
        <f>VLOOKUP($B564,[5]IndSolar10!$D:$M,4)/1000</f>
        <v>132.88454300000001</v>
      </c>
      <c r="D564" s="235">
        <f>VLOOKUP($B564,[5]IndSolar10!$D:$M,7)/1000</f>
        <v>118.05413966650116</v>
      </c>
      <c r="E564" s="234">
        <f t="shared" si="35"/>
        <v>118.05413966650116</v>
      </c>
      <c r="F564" s="239"/>
      <c r="G564" s="188" t="str">
        <f t="shared" si="36"/>
        <v/>
      </c>
      <c r="H564" s="236" t="str">
        <f t="shared" si="37"/>
        <v/>
      </c>
    </row>
    <row r="565" spans="1:8">
      <c r="A565" s="232">
        <f t="shared" si="34"/>
        <v>563</v>
      </c>
      <c r="B565" s="233">
        <f>VLOOKUP(DATE(YEAR(Dat_01!B$2)-2,MONTH(Dat_01!B$2),1)+A565,[5]IndSolar10!$D:$D,1,)</f>
        <v>45702</v>
      </c>
      <c r="C565" s="234">
        <f>VLOOKUP($B565,[5]IndSolar10!$D:$M,4)/1000</f>
        <v>137.60132300000001</v>
      </c>
      <c r="D565" s="235">
        <f>VLOOKUP($B565,[5]IndSolar10!$D:$M,7)/1000</f>
        <v>118.05413966650116</v>
      </c>
      <c r="E565" s="234">
        <f t="shared" si="35"/>
        <v>118.05413966650116</v>
      </c>
      <c r="F565" s="239"/>
      <c r="G565" s="188" t="str">
        <f t="shared" si="36"/>
        <v/>
      </c>
      <c r="H565" s="236" t="str">
        <f t="shared" si="37"/>
        <v/>
      </c>
    </row>
    <row r="566" spans="1:8">
      <c r="A566" s="232">
        <f t="shared" si="34"/>
        <v>564</v>
      </c>
      <c r="B566" s="233">
        <f>VLOOKUP(DATE(YEAR(Dat_01!B$2)-2,MONTH(Dat_01!B$2),1)+A566,[5]IndSolar10!$D:$D,1,)</f>
        <v>45703</v>
      </c>
      <c r="C566" s="234">
        <f>VLOOKUP($B566,[5]IndSolar10!$D:$M,4)/1000</f>
        <v>108.57690099999999</v>
      </c>
      <c r="D566" s="235">
        <f>VLOOKUP($B566,[5]IndSolar10!$D:$M,7)/1000</f>
        <v>118.05413966650116</v>
      </c>
      <c r="E566" s="234">
        <f t="shared" si="35"/>
        <v>108.57690099999999</v>
      </c>
      <c r="F566" s="239"/>
      <c r="G566" s="188" t="str">
        <f t="shared" si="36"/>
        <v>F</v>
      </c>
      <c r="H566" s="236" t="str">
        <f t="shared" si="37"/>
        <v>118,1</v>
      </c>
    </row>
    <row r="567" spans="1:8">
      <c r="A567" s="232">
        <f t="shared" si="34"/>
        <v>565</v>
      </c>
      <c r="B567" s="233">
        <f>VLOOKUP(DATE(YEAR(Dat_01!B$2)-2,MONTH(Dat_01!B$2),1)+A567,[5]IndSolar10!$D:$D,1,)</f>
        <v>45704</v>
      </c>
      <c r="C567" s="234">
        <f>VLOOKUP($B567,[5]IndSolar10!$D:$M,4)/1000</f>
        <v>127.070942</v>
      </c>
      <c r="D567" s="235">
        <f>VLOOKUP($B567,[5]IndSolar10!$D:$M,7)/1000</f>
        <v>118.05413966650116</v>
      </c>
      <c r="E567" s="234">
        <f t="shared" si="35"/>
        <v>118.05413966650116</v>
      </c>
      <c r="F567" s="239"/>
      <c r="G567" s="188" t="str">
        <f t="shared" si="36"/>
        <v/>
      </c>
      <c r="H567" s="236" t="str">
        <f t="shared" si="37"/>
        <v/>
      </c>
    </row>
    <row r="568" spans="1:8">
      <c r="A568" s="232">
        <f t="shared" si="34"/>
        <v>566</v>
      </c>
      <c r="B568" s="233">
        <f>VLOOKUP(DATE(YEAR(Dat_01!B$2)-2,MONTH(Dat_01!B$2),1)+A568,[5]IndSolar10!$D:$D,1,)</f>
        <v>45705</v>
      </c>
      <c r="C568" s="234">
        <f>VLOOKUP($B568,[5]IndSolar10!$D:$M,4)/1000</f>
        <v>118.92094</v>
      </c>
      <c r="D568" s="235">
        <f>VLOOKUP($B568,[5]IndSolar10!$D:$M,7)/1000</f>
        <v>118.05413966650116</v>
      </c>
      <c r="E568" s="234">
        <f t="shared" si="35"/>
        <v>118.05413966650116</v>
      </c>
      <c r="F568" s="239"/>
      <c r="G568" s="188" t="str">
        <f t="shared" si="36"/>
        <v/>
      </c>
      <c r="H568" s="236" t="str">
        <f t="shared" si="37"/>
        <v/>
      </c>
    </row>
    <row r="569" spans="1:8">
      <c r="A569" s="232">
        <f t="shared" si="34"/>
        <v>567</v>
      </c>
      <c r="B569" s="233">
        <f>VLOOKUP(DATE(YEAR(Dat_01!B$2)-2,MONTH(Dat_01!B$2),1)+A569,[5]IndSolar10!$D:$D,1,)</f>
        <v>45706</v>
      </c>
      <c r="C569" s="234">
        <f>VLOOKUP($B569,[5]IndSolar10!$D:$M,4)/1000</f>
        <v>86.045828999999998</v>
      </c>
      <c r="D569" s="235">
        <f>VLOOKUP($B569,[5]IndSolar10!$D:$M,7)/1000</f>
        <v>118.05413966650116</v>
      </c>
      <c r="E569" s="234">
        <f t="shared" si="35"/>
        <v>86.045828999999998</v>
      </c>
      <c r="F569" s="239"/>
      <c r="G569" s="188" t="str">
        <f t="shared" si="36"/>
        <v/>
      </c>
      <c r="H569" s="236" t="str">
        <f t="shared" si="37"/>
        <v/>
      </c>
    </row>
    <row r="570" spans="1:8">
      <c r="A570" s="232">
        <f t="shared" si="34"/>
        <v>568</v>
      </c>
      <c r="B570" s="233">
        <f>VLOOKUP(DATE(YEAR(Dat_01!B$2)-2,MONTH(Dat_01!B$2),1)+A570,[5]IndSolar10!$D:$D,1,)</f>
        <v>45707</v>
      </c>
      <c r="C570" s="234">
        <f>VLOOKUP($B570,[5]IndSolar10!$D:$M,4)/1000</f>
        <v>111.15956</v>
      </c>
      <c r="D570" s="235">
        <f>VLOOKUP($B570,[5]IndSolar10!$D:$M,7)/1000</f>
        <v>118.05413966650116</v>
      </c>
      <c r="E570" s="234">
        <f t="shared" si="35"/>
        <v>111.15956</v>
      </c>
      <c r="F570" s="239"/>
      <c r="G570" s="188" t="str">
        <f t="shared" si="36"/>
        <v/>
      </c>
      <c r="H570" s="236" t="str">
        <f t="shared" si="37"/>
        <v/>
      </c>
    </row>
    <row r="571" spans="1:8">
      <c r="A571" s="232">
        <f t="shared" si="34"/>
        <v>569</v>
      </c>
      <c r="B571" s="233">
        <f>VLOOKUP(DATE(YEAR(Dat_01!B$2)-2,MONTH(Dat_01!B$2),1)+A571,[5]IndSolar10!$D:$D,1,)</f>
        <v>45708</v>
      </c>
      <c r="C571" s="234">
        <f>VLOOKUP($B571,[5]IndSolar10!$D:$M,4)/1000</f>
        <v>135.352135</v>
      </c>
      <c r="D571" s="235">
        <f>VLOOKUP($B571,[5]IndSolar10!$D:$M,7)/1000</f>
        <v>118.05413966650116</v>
      </c>
      <c r="E571" s="234">
        <f t="shared" si="35"/>
        <v>118.05413966650116</v>
      </c>
      <c r="F571" s="239"/>
      <c r="G571" s="188" t="str">
        <f t="shared" si="36"/>
        <v/>
      </c>
      <c r="H571" s="236" t="str">
        <f t="shared" si="37"/>
        <v/>
      </c>
    </row>
    <row r="572" spans="1:8">
      <c r="A572" s="232">
        <f t="shared" si="34"/>
        <v>570</v>
      </c>
      <c r="B572" s="233">
        <f>VLOOKUP(DATE(YEAR(Dat_01!B$2)-2,MONTH(Dat_01!B$2),1)+A572,[5]IndSolar10!$D:$D,1,)</f>
        <v>45709</v>
      </c>
      <c r="C572" s="234">
        <f>VLOOKUP($B572,[5]IndSolar10!$D:$M,4)/1000</f>
        <v>77.330305999999993</v>
      </c>
      <c r="D572" s="235">
        <f>VLOOKUP($B572,[5]IndSolar10!$D:$M,7)/1000</f>
        <v>118.05413966650116</v>
      </c>
      <c r="E572" s="234">
        <f t="shared" si="35"/>
        <v>77.330305999999993</v>
      </c>
      <c r="F572" s="239"/>
      <c r="G572" s="188" t="str">
        <f t="shared" si="36"/>
        <v/>
      </c>
      <c r="H572" s="236" t="str">
        <f t="shared" si="37"/>
        <v/>
      </c>
    </row>
    <row r="573" spans="1:8">
      <c r="A573" s="232">
        <f t="shared" si="34"/>
        <v>571</v>
      </c>
      <c r="B573" s="233">
        <f>VLOOKUP(DATE(YEAR(Dat_01!B$2)-2,MONTH(Dat_01!B$2),1)+A573,[5]IndSolar10!$D:$D,1,)</f>
        <v>45710</v>
      </c>
      <c r="C573" s="234">
        <f>VLOOKUP($B573,[5]IndSolar10!$D:$M,4)/1000</f>
        <v>100.69772500000001</v>
      </c>
      <c r="D573" s="235">
        <f>VLOOKUP($B573,[5]IndSolar10!$D:$M,7)/1000</f>
        <v>118.05413966650116</v>
      </c>
      <c r="E573" s="234">
        <f t="shared" si="35"/>
        <v>100.69772500000001</v>
      </c>
      <c r="F573" s="239"/>
      <c r="G573" s="188" t="str">
        <f t="shared" si="36"/>
        <v/>
      </c>
      <c r="H573" s="236" t="str">
        <f t="shared" si="37"/>
        <v/>
      </c>
    </row>
    <row r="574" spans="1:8">
      <c r="A574" s="232">
        <f t="shared" si="34"/>
        <v>572</v>
      </c>
      <c r="B574" s="233">
        <f>VLOOKUP(DATE(YEAR(Dat_01!B$2)-2,MONTH(Dat_01!B$2),1)+A574,[5]IndSolar10!$D:$D,1,)</f>
        <v>45711</v>
      </c>
      <c r="C574" s="234">
        <f>VLOOKUP($B574,[5]IndSolar10!$D:$M,4)/1000</f>
        <v>143.37367499999999</v>
      </c>
      <c r="D574" s="235">
        <f>VLOOKUP($B574,[5]IndSolar10!$D:$M,7)/1000</f>
        <v>118.05413966650116</v>
      </c>
      <c r="E574" s="234">
        <f t="shared" si="35"/>
        <v>118.05413966650116</v>
      </c>
      <c r="F574" s="239"/>
      <c r="G574" s="188" t="str">
        <f t="shared" si="36"/>
        <v/>
      </c>
      <c r="H574" s="236" t="str">
        <f t="shared" si="37"/>
        <v/>
      </c>
    </row>
    <row r="575" spans="1:8">
      <c r="A575" s="232">
        <f t="shared" si="34"/>
        <v>573</v>
      </c>
      <c r="B575" s="233">
        <f>VLOOKUP(DATE(YEAR(Dat_01!B$2)-2,MONTH(Dat_01!B$2),1)+A575,[5]IndSolar10!$D:$D,1,)</f>
        <v>45712</v>
      </c>
      <c r="C575" s="234">
        <f>VLOOKUP($B575,[5]IndSolar10!$D:$M,4)/1000</f>
        <v>123.061927</v>
      </c>
      <c r="D575" s="235">
        <f>VLOOKUP($B575,[5]IndSolar10!$D:$M,7)/1000</f>
        <v>118.05413966650116</v>
      </c>
      <c r="E575" s="234">
        <f t="shared" si="35"/>
        <v>118.05413966650116</v>
      </c>
      <c r="F575" s="239"/>
      <c r="G575" s="188" t="str">
        <f t="shared" si="36"/>
        <v/>
      </c>
      <c r="H575" s="236" t="str">
        <f t="shared" si="37"/>
        <v/>
      </c>
    </row>
    <row r="576" spans="1:8">
      <c r="A576" s="232">
        <f t="shared" si="34"/>
        <v>574</v>
      </c>
      <c r="B576" s="233">
        <f>VLOOKUP(DATE(YEAR(Dat_01!B$2)-2,MONTH(Dat_01!B$2),1)+A576,[5]IndSolar10!$D:$D,1,)</f>
        <v>45713</v>
      </c>
      <c r="C576" s="234">
        <f>VLOOKUP($B576,[5]IndSolar10!$D:$M,4)/1000</f>
        <v>82.386356000000006</v>
      </c>
      <c r="D576" s="235">
        <f>VLOOKUP($B576,[5]IndSolar10!$D:$M,7)/1000</f>
        <v>118.05413966650116</v>
      </c>
      <c r="E576" s="234">
        <f t="shared" si="35"/>
        <v>82.386356000000006</v>
      </c>
      <c r="F576" s="239"/>
      <c r="G576" s="188" t="str">
        <f t="shared" si="36"/>
        <v/>
      </c>
      <c r="H576" s="236" t="str">
        <f t="shared" si="37"/>
        <v/>
      </c>
    </row>
    <row r="577" spans="1:8">
      <c r="A577" s="232">
        <f t="shared" si="34"/>
        <v>575</v>
      </c>
      <c r="B577" s="233">
        <f>VLOOKUP(DATE(YEAR(Dat_01!B$2)-2,MONTH(Dat_01!B$2),1)+A577,[5]IndSolar10!$D:$D,1,)</f>
        <v>45714</v>
      </c>
      <c r="C577" s="234">
        <f>VLOOKUP($B577,[5]IndSolar10!$D:$M,4)/1000</f>
        <v>150.85319099999998</v>
      </c>
      <c r="D577" s="235">
        <f>VLOOKUP($B577,[5]IndSolar10!$D:$M,7)/1000</f>
        <v>118.05413966650116</v>
      </c>
      <c r="E577" s="234">
        <f t="shared" si="35"/>
        <v>118.05413966650116</v>
      </c>
      <c r="F577" s="239"/>
      <c r="G577" s="188" t="str">
        <f t="shared" si="36"/>
        <v/>
      </c>
      <c r="H577" s="236" t="str">
        <f t="shared" si="37"/>
        <v/>
      </c>
    </row>
    <row r="578" spans="1:8">
      <c r="A578" s="232">
        <f t="shared" si="34"/>
        <v>576</v>
      </c>
      <c r="B578" s="233">
        <f>VLOOKUP(DATE(YEAR(Dat_01!B$2)-2,MONTH(Dat_01!B$2),1)+A578,[5]IndSolar10!$D:$D,1,)</f>
        <v>45715</v>
      </c>
      <c r="C578" s="234">
        <f>VLOOKUP($B578,[5]IndSolar10!$D:$M,4)/1000</f>
        <v>112.338915</v>
      </c>
      <c r="D578" s="235">
        <f>VLOOKUP($B578,[5]IndSolar10!$D:$M,7)/1000</f>
        <v>118.05413966650116</v>
      </c>
      <c r="E578" s="234">
        <f t="shared" si="35"/>
        <v>112.338915</v>
      </c>
      <c r="F578" s="239"/>
      <c r="G578" s="188" t="str">
        <f t="shared" si="36"/>
        <v/>
      </c>
      <c r="H578" s="236" t="str">
        <f t="shared" si="37"/>
        <v/>
      </c>
    </row>
    <row r="579" spans="1:8">
      <c r="A579" s="232">
        <f t="shared" si="34"/>
        <v>577</v>
      </c>
      <c r="B579" s="233">
        <f>VLOOKUP(DATE(YEAR(Dat_01!B$2)-2,MONTH(Dat_01!B$2),1)+A579,[5]IndSolar10!$D:$D,1,)</f>
        <v>45716</v>
      </c>
      <c r="C579" s="234">
        <f>VLOOKUP($B579,[5]IndSolar10!$D:$M,4)/1000</f>
        <v>87.956367999999998</v>
      </c>
      <c r="D579" s="235">
        <f>VLOOKUP($B579,[5]IndSolar10!$D:$M,7)/1000</f>
        <v>118.05413966650116</v>
      </c>
      <c r="E579" s="234">
        <f t="shared" si="35"/>
        <v>87.956367999999998</v>
      </c>
      <c r="F579" s="239"/>
      <c r="G579" s="188" t="str">
        <f t="shared" si="36"/>
        <v/>
      </c>
      <c r="H579" s="236" t="str">
        <f t="shared" si="37"/>
        <v/>
      </c>
    </row>
    <row r="580" spans="1:8">
      <c r="A580" s="232">
        <f t="shared" ref="A580:A643" si="38">+A579+1</f>
        <v>578</v>
      </c>
      <c r="B580" s="233">
        <f>VLOOKUP(DATE(YEAR(Dat_01!B$2)-2,MONTH(Dat_01!B$2),1)+A580,[5]IndSolar10!$D:$D,1,)</f>
        <v>45717</v>
      </c>
      <c r="C580" s="234">
        <f>VLOOKUP($B580,[5]IndSolar10!$D:$M,4)/1000</f>
        <v>61.562010999999998</v>
      </c>
      <c r="D580" s="235">
        <f>VLOOKUP($B580,[5]IndSolar10!$D:$M,7)/1000</f>
        <v>138.2881629195077</v>
      </c>
      <c r="E580" s="234">
        <f t="shared" ref="E580:E643" si="39">IF(C580&gt;D580,D580,C580)</f>
        <v>61.562010999999998</v>
      </c>
      <c r="F580" s="239"/>
      <c r="G580" s="188" t="str">
        <f t="shared" ref="G580:G643" si="40">IF(DAY(B580)=15,IF(MONTH(B580)=1,"E",IF(MONTH(B580)=2,"F",IF(MONTH(B580)=3,"M",IF(MONTH(B580)=4,"A",IF(MONTH(B580)=5,"M",IF(MONTH(B580)=6,"J",IF(MONTH(B580)=7,"J",IF(MONTH(B580)=8,"A",IF(MONTH(B580)=9,"S",IF(MONTH(B580)=10,"O",IF(MONTH(B580)=11,"N",IF(MONTH(B580)=12,"D","")))))))))))),"")</f>
        <v/>
      </c>
      <c r="H580" s="236" t="str">
        <f t="shared" ref="H580:H643" si="41">IF(DAY($B580)=15,TEXT(D580,"#,0"),"")</f>
        <v/>
      </c>
    </row>
    <row r="581" spans="1:8">
      <c r="A581" s="232">
        <f t="shared" si="38"/>
        <v>579</v>
      </c>
      <c r="B581" s="233">
        <f>VLOOKUP(DATE(YEAR(Dat_01!B$2)-2,MONTH(Dat_01!B$2),1)+A581,[5]IndSolar10!$D:$D,1,)</f>
        <v>45718</v>
      </c>
      <c r="C581" s="234">
        <f>VLOOKUP($B581,[5]IndSolar10!$D:$M,4)/1000</f>
        <v>40.777362000000004</v>
      </c>
      <c r="D581" s="235">
        <f>VLOOKUP($B581,[5]IndSolar10!$D:$M,7)/1000</f>
        <v>138.2881629195077</v>
      </c>
      <c r="E581" s="234">
        <f t="shared" si="39"/>
        <v>40.777362000000004</v>
      </c>
      <c r="F581" s="237"/>
      <c r="G581" s="188" t="str">
        <f t="shared" si="40"/>
        <v/>
      </c>
      <c r="H581" s="236" t="str">
        <f t="shared" si="41"/>
        <v/>
      </c>
    </row>
    <row r="582" spans="1:8">
      <c r="A582" s="232">
        <f t="shared" si="38"/>
        <v>580</v>
      </c>
      <c r="B582" s="233">
        <f>VLOOKUP(DATE(YEAR(Dat_01!B$2)-2,MONTH(Dat_01!B$2),1)+A582,[5]IndSolar10!$D:$D,1,)</f>
        <v>45719</v>
      </c>
      <c r="C582" s="234">
        <f>VLOOKUP($B582,[5]IndSolar10!$D:$M,4)/1000</f>
        <v>58.136489000000005</v>
      </c>
      <c r="D582" s="235">
        <f>VLOOKUP($B582,[5]IndSolar10!$D:$M,7)/1000</f>
        <v>138.2881629195077</v>
      </c>
      <c r="E582" s="234">
        <f t="shared" si="39"/>
        <v>58.136489000000005</v>
      </c>
      <c r="F582" s="237"/>
      <c r="G582" s="188" t="str">
        <f t="shared" si="40"/>
        <v/>
      </c>
      <c r="H582" s="236" t="str">
        <f t="shared" si="41"/>
        <v/>
      </c>
    </row>
    <row r="583" spans="1:8">
      <c r="A583" s="232">
        <f t="shared" si="38"/>
        <v>581</v>
      </c>
      <c r="B583" s="233">
        <f>VLOOKUP(DATE(YEAR(Dat_01!B$2)-2,MONTH(Dat_01!B$2),1)+A583,[5]IndSolar10!$D:$D,1,)</f>
        <v>45720</v>
      </c>
      <c r="C583" s="234">
        <f>VLOOKUP($B583,[5]IndSolar10!$D:$M,4)/1000</f>
        <v>84.467686</v>
      </c>
      <c r="D583" s="235">
        <f>VLOOKUP($B583,[5]IndSolar10!$D:$M,7)/1000</f>
        <v>138.2881629195077</v>
      </c>
      <c r="E583" s="234">
        <f t="shared" si="39"/>
        <v>84.467686</v>
      </c>
      <c r="F583" s="239"/>
      <c r="G583" s="188" t="str">
        <f t="shared" si="40"/>
        <v/>
      </c>
      <c r="H583" s="236" t="str">
        <f t="shared" si="41"/>
        <v/>
      </c>
    </row>
    <row r="584" spans="1:8">
      <c r="A584" s="232">
        <f t="shared" si="38"/>
        <v>582</v>
      </c>
      <c r="B584" s="233">
        <f>VLOOKUP(DATE(YEAR(Dat_01!B$2)-2,MONTH(Dat_01!B$2),1)+A584,[5]IndSolar10!$D:$D,1,)</f>
        <v>45721</v>
      </c>
      <c r="C584" s="234">
        <f>VLOOKUP($B584,[5]IndSolar10!$D:$M,4)/1000</f>
        <v>60.281048000000006</v>
      </c>
      <c r="D584" s="235">
        <f>VLOOKUP($B584,[5]IndSolar10!$D:$M,7)/1000</f>
        <v>138.2881629195077</v>
      </c>
      <c r="E584" s="234">
        <f t="shared" si="39"/>
        <v>60.281048000000006</v>
      </c>
      <c r="F584" s="239"/>
      <c r="G584" s="188" t="str">
        <f t="shared" si="40"/>
        <v/>
      </c>
      <c r="H584" s="236" t="str">
        <f t="shared" si="41"/>
        <v/>
      </c>
    </row>
    <row r="585" spans="1:8">
      <c r="A585" s="232">
        <f t="shared" si="38"/>
        <v>583</v>
      </c>
      <c r="B585" s="233">
        <f>VLOOKUP(DATE(YEAR(Dat_01!B$2)-2,MONTH(Dat_01!B$2),1)+A585,[5]IndSolar10!$D:$D,1,)</f>
        <v>45722</v>
      </c>
      <c r="C585" s="234">
        <f>VLOOKUP($B585,[5]IndSolar10!$D:$M,4)/1000</f>
        <v>83.488789999999995</v>
      </c>
      <c r="D585" s="235">
        <f>VLOOKUP($B585,[5]IndSolar10!$D:$M,7)/1000</f>
        <v>138.2881629195077</v>
      </c>
      <c r="E585" s="234">
        <f t="shared" si="39"/>
        <v>83.488789999999995</v>
      </c>
      <c r="F585" s="239"/>
      <c r="G585" s="188" t="str">
        <f t="shared" si="40"/>
        <v/>
      </c>
      <c r="H585" s="236" t="str">
        <f t="shared" si="41"/>
        <v/>
      </c>
    </row>
    <row r="586" spans="1:8">
      <c r="A586" s="232">
        <f t="shared" si="38"/>
        <v>584</v>
      </c>
      <c r="B586" s="233">
        <f>VLOOKUP(DATE(YEAR(Dat_01!B$2)-2,MONTH(Dat_01!B$2),1)+A586,[5]IndSolar10!$D:$D,1,)</f>
        <v>45723</v>
      </c>
      <c r="C586" s="234">
        <f>VLOOKUP($B586,[5]IndSolar10!$D:$M,4)/1000</f>
        <v>62.668112000000001</v>
      </c>
      <c r="D586" s="235">
        <f>VLOOKUP($B586,[5]IndSolar10!$D:$M,7)/1000</f>
        <v>138.2881629195077</v>
      </c>
      <c r="E586" s="234">
        <f t="shared" si="39"/>
        <v>62.668112000000001</v>
      </c>
      <c r="F586" s="239"/>
      <c r="G586" s="188" t="str">
        <f t="shared" si="40"/>
        <v/>
      </c>
      <c r="H586" s="236" t="str">
        <f t="shared" si="41"/>
        <v/>
      </c>
    </row>
    <row r="587" spans="1:8">
      <c r="A587" s="232">
        <f t="shared" si="38"/>
        <v>585</v>
      </c>
      <c r="B587" s="233">
        <f>VLOOKUP(DATE(YEAR(Dat_01!B$2)-2,MONTH(Dat_01!B$2),1)+A587,[5]IndSolar10!$D:$D,1,)</f>
        <v>45724</v>
      </c>
      <c r="C587" s="234">
        <f>VLOOKUP($B587,[5]IndSolar10!$D:$M,4)/1000</f>
        <v>54.038618</v>
      </c>
      <c r="D587" s="235">
        <f>VLOOKUP($B587,[5]IndSolar10!$D:$M,7)/1000</f>
        <v>138.2881629195077</v>
      </c>
      <c r="E587" s="234">
        <f t="shared" si="39"/>
        <v>54.038618</v>
      </c>
      <c r="F587" s="239"/>
      <c r="G587" s="188" t="str">
        <f t="shared" si="40"/>
        <v/>
      </c>
      <c r="H587" s="236" t="str">
        <f t="shared" si="41"/>
        <v/>
      </c>
    </row>
    <row r="588" spans="1:8">
      <c r="A588" s="232">
        <f t="shared" si="38"/>
        <v>586</v>
      </c>
      <c r="B588" s="233">
        <f>VLOOKUP(DATE(YEAR(Dat_01!B$2)-2,MONTH(Dat_01!B$2),1)+A588,[5]IndSolar10!$D:$D,1,)</f>
        <v>45725</v>
      </c>
      <c r="C588" s="234">
        <f>VLOOKUP($B588,[5]IndSolar10!$D:$M,4)/1000</f>
        <v>98.114784999999998</v>
      </c>
      <c r="D588" s="235">
        <f>VLOOKUP($B588,[5]IndSolar10!$D:$M,7)/1000</f>
        <v>138.2881629195077</v>
      </c>
      <c r="E588" s="234">
        <f t="shared" si="39"/>
        <v>98.114784999999998</v>
      </c>
      <c r="F588" s="239"/>
      <c r="G588" s="188" t="str">
        <f t="shared" si="40"/>
        <v/>
      </c>
      <c r="H588" s="236" t="str">
        <f t="shared" si="41"/>
        <v/>
      </c>
    </row>
    <row r="589" spans="1:8">
      <c r="A589" s="232">
        <f t="shared" si="38"/>
        <v>587</v>
      </c>
      <c r="B589" s="233">
        <f>VLOOKUP(DATE(YEAR(Dat_01!B$2)-2,MONTH(Dat_01!B$2),1)+A589,[5]IndSolar10!$D:$D,1,)</f>
        <v>45726</v>
      </c>
      <c r="C589" s="234">
        <f>VLOOKUP($B589,[5]IndSolar10!$D:$M,4)/1000</f>
        <v>90.544323999999989</v>
      </c>
      <c r="D589" s="235">
        <f>VLOOKUP($B589,[5]IndSolar10!$D:$M,7)/1000</f>
        <v>138.2881629195077</v>
      </c>
      <c r="E589" s="234">
        <f t="shared" si="39"/>
        <v>90.544323999999989</v>
      </c>
      <c r="F589" s="239"/>
      <c r="G589" s="188" t="str">
        <f t="shared" si="40"/>
        <v/>
      </c>
      <c r="H589" s="236" t="str">
        <f t="shared" si="41"/>
        <v/>
      </c>
    </row>
    <row r="590" spans="1:8">
      <c r="A590" s="232">
        <f t="shared" si="38"/>
        <v>588</v>
      </c>
      <c r="B590" s="233">
        <f>VLOOKUP(DATE(YEAR(Dat_01!B$2)-2,MONTH(Dat_01!B$2),1)+A590,[5]IndSolar10!$D:$D,1,)</f>
        <v>45727</v>
      </c>
      <c r="C590" s="234">
        <f>VLOOKUP($B590,[5]IndSolar10!$D:$M,4)/1000</f>
        <v>98.459049999999991</v>
      </c>
      <c r="D590" s="235">
        <f>VLOOKUP($B590,[5]IndSolar10!$D:$M,7)/1000</f>
        <v>138.2881629195077</v>
      </c>
      <c r="E590" s="234">
        <f t="shared" si="39"/>
        <v>98.459049999999991</v>
      </c>
      <c r="F590" s="239"/>
      <c r="G590" s="188" t="str">
        <f t="shared" si="40"/>
        <v/>
      </c>
      <c r="H590" s="236" t="str">
        <f t="shared" si="41"/>
        <v/>
      </c>
    </row>
    <row r="591" spans="1:8">
      <c r="A591" s="232">
        <f t="shared" si="38"/>
        <v>589</v>
      </c>
      <c r="B591" s="233">
        <f>VLOOKUP(DATE(YEAR(Dat_01!B$2)-2,MONTH(Dat_01!B$2),1)+A591,[5]IndSolar10!$D:$D,1,)</f>
        <v>45728</v>
      </c>
      <c r="C591" s="234">
        <f>VLOOKUP($B591,[5]IndSolar10!$D:$M,4)/1000</f>
        <v>93.512199999999993</v>
      </c>
      <c r="D591" s="235">
        <f>VLOOKUP($B591,[5]IndSolar10!$D:$M,7)/1000</f>
        <v>138.2881629195077</v>
      </c>
      <c r="E591" s="234">
        <f t="shared" si="39"/>
        <v>93.512199999999993</v>
      </c>
      <c r="F591" s="239"/>
      <c r="G591" s="188" t="str">
        <f t="shared" si="40"/>
        <v/>
      </c>
      <c r="H591" s="236" t="str">
        <f t="shared" si="41"/>
        <v/>
      </c>
    </row>
    <row r="592" spans="1:8">
      <c r="A592" s="232">
        <f t="shared" si="38"/>
        <v>590</v>
      </c>
      <c r="B592" s="233">
        <f>VLOOKUP(DATE(YEAR(Dat_01!B$2)-2,MONTH(Dat_01!B$2),1)+A592,[5]IndSolar10!$D:$D,1,)</f>
        <v>45729</v>
      </c>
      <c r="C592" s="234">
        <f>VLOOKUP($B592,[5]IndSolar10!$D:$M,4)/1000</f>
        <v>66.299849000000009</v>
      </c>
      <c r="D592" s="235">
        <f>VLOOKUP($B592,[5]IndSolar10!$D:$M,7)/1000</f>
        <v>138.2881629195077</v>
      </c>
      <c r="E592" s="234">
        <f t="shared" si="39"/>
        <v>66.299849000000009</v>
      </c>
      <c r="F592" s="239"/>
      <c r="G592" s="188" t="str">
        <f t="shared" si="40"/>
        <v/>
      </c>
      <c r="H592" s="236" t="str">
        <f t="shared" si="41"/>
        <v/>
      </c>
    </row>
    <row r="593" spans="1:8">
      <c r="A593" s="232">
        <f t="shared" si="38"/>
        <v>591</v>
      </c>
      <c r="B593" s="233">
        <f>VLOOKUP(DATE(YEAR(Dat_01!B$2)-2,MONTH(Dat_01!B$2),1)+A593,[5]IndSolar10!$D:$D,1,)</f>
        <v>45730</v>
      </c>
      <c r="C593" s="234">
        <f>VLOOKUP($B593,[5]IndSolar10!$D:$M,4)/1000</f>
        <v>107.785329</v>
      </c>
      <c r="D593" s="235">
        <f>VLOOKUP($B593,[5]IndSolar10!$D:$M,7)/1000</f>
        <v>138.2881629195077</v>
      </c>
      <c r="E593" s="234">
        <f t="shared" si="39"/>
        <v>107.785329</v>
      </c>
      <c r="F593" s="239"/>
      <c r="G593" s="188" t="str">
        <f t="shared" si="40"/>
        <v/>
      </c>
      <c r="H593" s="236" t="str">
        <f t="shared" si="41"/>
        <v/>
      </c>
    </row>
    <row r="594" spans="1:8">
      <c r="A594" s="232">
        <f t="shared" si="38"/>
        <v>592</v>
      </c>
      <c r="B594" s="233">
        <f>VLOOKUP(DATE(YEAR(Dat_01!B$2)-2,MONTH(Dat_01!B$2),1)+A594,[5]IndSolar10!$D:$D,1,)</f>
        <v>45731</v>
      </c>
      <c r="C594" s="234">
        <f>VLOOKUP($B594,[5]IndSolar10!$D:$M,4)/1000</f>
        <v>137.40190799999999</v>
      </c>
      <c r="D594" s="235">
        <f>VLOOKUP($B594,[5]IndSolar10!$D:$M,7)/1000</f>
        <v>138.2881629195077</v>
      </c>
      <c r="E594" s="234">
        <f t="shared" si="39"/>
        <v>137.40190799999999</v>
      </c>
      <c r="F594" s="239"/>
      <c r="G594" s="188" t="str">
        <f t="shared" si="40"/>
        <v>M</v>
      </c>
      <c r="H594" s="236" t="str">
        <f t="shared" si="41"/>
        <v>138,3</v>
      </c>
    </row>
    <row r="595" spans="1:8">
      <c r="A595" s="232">
        <f t="shared" si="38"/>
        <v>593</v>
      </c>
      <c r="B595" s="233">
        <f>VLOOKUP(DATE(YEAR(Dat_01!B$2)-2,MONTH(Dat_01!B$2),1)+A595,[5]IndSolar10!$D:$D,1,)</f>
        <v>45732</v>
      </c>
      <c r="C595" s="234">
        <f>VLOOKUP($B595,[5]IndSolar10!$D:$M,4)/1000</f>
        <v>108.75729900000002</v>
      </c>
      <c r="D595" s="235">
        <f>VLOOKUP($B595,[5]IndSolar10!$D:$M,7)/1000</f>
        <v>138.2881629195077</v>
      </c>
      <c r="E595" s="234">
        <f t="shared" si="39"/>
        <v>108.75729900000002</v>
      </c>
      <c r="F595" s="239"/>
      <c r="G595" s="188" t="str">
        <f t="shared" si="40"/>
        <v/>
      </c>
      <c r="H595" s="236" t="str">
        <f t="shared" si="41"/>
        <v/>
      </c>
    </row>
    <row r="596" spans="1:8">
      <c r="A596" s="232">
        <f t="shared" si="38"/>
        <v>594</v>
      </c>
      <c r="B596" s="233">
        <f>VLOOKUP(DATE(YEAR(Dat_01!B$2)-2,MONTH(Dat_01!B$2),1)+A596,[5]IndSolar10!$D:$D,1,)</f>
        <v>45733</v>
      </c>
      <c r="C596" s="234">
        <f>VLOOKUP($B596,[5]IndSolar10!$D:$M,4)/1000</f>
        <v>75.413554000000005</v>
      </c>
      <c r="D596" s="235">
        <f>VLOOKUP($B596,[5]IndSolar10!$D:$M,7)/1000</f>
        <v>138.2881629195077</v>
      </c>
      <c r="E596" s="234">
        <f t="shared" si="39"/>
        <v>75.413554000000005</v>
      </c>
      <c r="F596" s="239"/>
      <c r="G596" s="188" t="str">
        <f t="shared" si="40"/>
        <v/>
      </c>
      <c r="H596" s="236" t="str">
        <f t="shared" si="41"/>
        <v/>
      </c>
    </row>
    <row r="597" spans="1:8">
      <c r="A597" s="232">
        <f t="shared" si="38"/>
        <v>595</v>
      </c>
      <c r="B597" s="233">
        <f>VLOOKUP(DATE(YEAR(Dat_01!B$2)-2,MONTH(Dat_01!B$2),1)+A597,[5]IndSolar10!$D:$D,1,)</f>
        <v>45734</v>
      </c>
      <c r="C597" s="234">
        <f>VLOOKUP($B597,[5]IndSolar10!$D:$M,4)/1000</f>
        <v>78.426657999999989</v>
      </c>
      <c r="D597" s="235">
        <f>VLOOKUP($B597,[5]IndSolar10!$D:$M,7)/1000</f>
        <v>138.2881629195077</v>
      </c>
      <c r="E597" s="234">
        <f t="shared" si="39"/>
        <v>78.426657999999989</v>
      </c>
      <c r="F597" s="239"/>
      <c r="G597" s="188" t="str">
        <f t="shared" si="40"/>
        <v/>
      </c>
      <c r="H597" s="236" t="str">
        <f t="shared" si="41"/>
        <v/>
      </c>
    </row>
    <row r="598" spans="1:8">
      <c r="A598" s="232">
        <f t="shared" si="38"/>
        <v>596</v>
      </c>
      <c r="B598" s="233">
        <f>VLOOKUP(DATE(YEAR(Dat_01!B$2)-2,MONTH(Dat_01!B$2),1)+A598,[5]IndSolar10!$D:$D,1,)</f>
        <v>45735</v>
      </c>
      <c r="C598" s="234">
        <f>VLOOKUP($B598,[5]IndSolar10!$D:$M,4)/1000</f>
        <v>112.69196099999999</v>
      </c>
      <c r="D598" s="235">
        <f>VLOOKUP($B598,[5]IndSolar10!$D:$M,7)/1000</f>
        <v>138.2881629195077</v>
      </c>
      <c r="E598" s="234">
        <f t="shared" si="39"/>
        <v>112.69196099999999</v>
      </c>
      <c r="F598" s="239"/>
      <c r="G598" s="188" t="str">
        <f t="shared" si="40"/>
        <v/>
      </c>
      <c r="H598" s="236" t="str">
        <f t="shared" si="41"/>
        <v/>
      </c>
    </row>
    <row r="599" spans="1:8">
      <c r="A599" s="232">
        <f t="shared" si="38"/>
        <v>597</v>
      </c>
      <c r="B599" s="233">
        <f>VLOOKUP(DATE(YEAR(Dat_01!B$2)-2,MONTH(Dat_01!B$2),1)+A599,[5]IndSolar10!$D:$D,1,)</f>
        <v>45736</v>
      </c>
      <c r="C599" s="234">
        <f>VLOOKUP($B599,[5]IndSolar10!$D:$M,4)/1000</f>
        <v>84.921132</v>
      </c>
      <c r="D599" s="235">
        <f>VLOOKUP($B599,[5]IndSolar10!$D:$M,7)/1000</f>
        <v>138.2881629195077</v>
      </c>
      <c r="E599" s="234">
        <f t="shared" si="39"/>
        <v>84.921132</v>
      </c>
      <c r="F599" s="239"/>
      <c r="G599" s="188" t="str">
        <f t="shared" si="40"/>
        <v/>
      </c>
      <c r="H599" s="236" t="str">
        <f t="shared" si="41"/>
        <v/>
      </c>
    </row>
    <row r="600" spans="1:8">
      <c r="A600" s="232">
        <f t="shared" si="38"/>
        <v>598</v>
      </c>
      <c r="B600" s="233">
        <f>VLOOKUP(DATE(YEAR(Dat_01!B$2)-2,MONTH(Dat_01!B$2),1)+A600,[5]IndSolar10!$D:$D,1,)</f>
        <v>45737</v>
      </c>
      <c r="C600" s="234">
        <f>VLOOKUP($B600,[5]IndSolar10!$D:$M,4)/1000</f>
        <v>83.106803999999997</v>
      </c>
      <c r="D600" s="235">
        <f>VLOOKUP($B600,[5]IndSolar10!$D:$M,7)/1000</f>
        <v>138.2881629195077</v>
      </c>
      <c r="E600" s="234">
        <f t="shared" si="39"/>
        <v>83.106803999999997</v>
      </c>
      <c r="F600" s="239"/>
      <c r="G600" s="188" t="str">
        <f t="shared" si="40"/>
        <v/>
      </c>
      <c r="H600" s="236" t="str">
        <f t="shared" si="41"/>
        <v/>
      </c>
    </row>
    <row r="601" spans="1:8">
      <c r="A601" s="232">
        <f t="shared" si="38"/>
        <v>599</v>
      </c>
      <c r="B601" s="233">
        <f>VLOOKUP(DATE(YEAR(Dat_01!B$2)-2,MONTH(Dat_01!B$2),1)+A601,[5]IndSolar10!$D:$D,1,)</f>
        <v>45738</v>
      </c>
      <c r="C601" s="234">
        <f>VLOOKUP($B601,[5]IndSolar10!$D:$M,4)/1000</f>
        <v>90.167477999999988</v>
      </c>
      <c r="D601" s="235">
        <f>VLOOKUP($B601,[5]IndSolar10!$D:$M,7)/1000</f>
        <v>138.2881629195077</v>
      </c>
      <c r="E601" s="234">
        <f t="shared" si="39"/>
        <v>90.167477999999988</v>
      </c>
      <c r="F601" s="239"/>
      <c r="G601" s="188" t="str">
        <f t="shared" si="40"/>
        <v/>
      </c>
      <c r="H601" s="236" t="str">
        <f t="shared" si="41"/>
        <v/>
      </c>
    </row>
    <row r="602" spans="1:8">
      <c r="A602" s="232">
        <f t="shared" si="38"/>
        <v>600</v>
      </c>
      <c r="B602" s="233">
        <f>VLOOKUP(DATE(YEAR(Dat_01!B$2)-2,MONTH(Dat_01!B$2),1)+A602,[5]IndSolar10!$D:$D,1,)</f>
        <v>45739</v>
      </c>
      <c r="C602" s="234">
        <f>VLOOKUP($B602,[5]IndSolar10!$D:$M,4)/1000</f>
        <v>106.983361</v>
      </c>
      <c r="D602" s="235">
        <f>VLOOKUP($B602,[5]IndSolar10!$D:$M,7)/1000</f>
        <v>138.2881629195077</v>
      </c>
      <c r="E602" s="234">
        <f t="shared" si="39"/>
        <v>106.983361</v>
      </c>
      <c r="F602" s="239"/>
      <c r="G602" s="188" t="str">
        <f t="shared" si="40"/>
        <v/>
      </c>
      <c r="H602" s="236" t="str">
        <f t="shared" si="41"/>
        <v/>
      </c>
    </row>
    <row r="603" spans="1:8">
      <c r="A603" s="232">
        <f t="shared" si="38"/>
        <v>601</v>
      </c>
      <c r="B603" s="233">
        <f>VLOOKUP(DATE(YEAR(Dat_01!B$2)-2,MONTH(Dat_01!B$2),1)+A603,[5]IndSolar10!$D:$D,1,)</f>
        <v>45740</v>
      </c>
      <c r="C603" s="234">
        <f>VLOOKUP($B603,[5]IndSolar10!$D:$M,4)/1000</f>
        <v>147.08363500000002</v>
      </c>
      <c r="D603" s="235">
        <f>VLOOKUP($B603,[5]IndSolar10!$D:$M,7)/1000</f>
        <v>138.2881629195077</v>
      </c>
      <c r="E603" s="234">
        <f t="shared" si="39"/>
        <v>138.2881629195077</v>
      </c>
      <c r="F603" s="239"/>
      <c r="G603" s="188" t="str">
        <f t="shared" si="40"/>
        <v/>
      </c>
      <c r="H603" s="236" t="str">
        <f t="shared" si="41"/>
        <v/>
      </c>
    </row>
    <row r="604" spans="1:8">
      <c r="A604" s="232">
        <f t="shared" si="38"/>
        <v>602</v>
      </c>
      <c r="B604" s="233">
        <f>VLOOKUP(DATE(YEAR(Dat_01!B$2)-2,MONTH(Dat_01!B$2),1)+A604,[5]IndSolar10!$D:$D,1,)</f>
        <v>45741</v>
      </c>
      <c r="C604" s="234">
        <f>VLOOKUP($B604,[5]IndSolar10!$D:$M,4)/1000</f>
        <v>138.56414699999999</v>
      </c>
      <c r="D604" s="235">
        <f>VLOOKUP($B604,[5]IndSolar10!$D:$M,7)/1000</f>
        <v>138.2881629195077</v>
      </c>
      <c r="E604" s="234">
        <f t="shared" si="39"/>
        <v>138.2881629195077</v>
      </c>
      <c r="F604" s="239"/>
      <c r="G604" s="188" t="str">
        <f t="shared" si="40"/>
        <v/>
      </c>
      <c r="H604" s="236" t="str">
        <f t="shared" si="41"/>
        <v/>
      </c>
    </row>
    <row r="605" spans="1:8">
      <c r="A605" s="232">
        <f t="shared" si="38"/>
        <v>603</v>
      </c>
      <c r="B605" s="233">
        <f>VLOOKUP(DATE(YEAR(Dat_01!B$2)-2,MONTH(Dat_01!B$2),1)+A605,[5]IndSolar10!$D:$D,1,)</f>
        <v>45742</v>
      </c>
      <c r="C605" s="234">
        <f>VLOOKUP($B605,[5]IndSolar10!$D:$M,4)/1000</f>
        <v>147.101541</v>
      </c>
      <c r="D605" s="235">
        <f>VLOOKUP($B605,[5]IndSolar10!$D:$M,7)/1000</f>
        <v>138.2881629195077</v>
      </c>
      <c r="E605" s="234">
        <f t="shared" si="39"/>
        <v>138.2881629195077</v>
      </c>
      <c r="F605" s="239"/>
      <c r="G605" s="188" t="str">
        <f t="shared" si="40"/>
        <v/>
      </c>
      <c r="H605" s="236" t="str">
        <f t="shared" si="41"/>
        <v/>
      </c>
    </row>
    <row r="606" spans="1:8">
      <c r="A606" s="232">
        <f t="shared" si="38"/>
        <v>604</v>
      </c>
      <c r="B606" s="233">
        <f>VLOOKUP(DATE(YEAR(Dat_01!B$2)-2,MONTH(Dat_01!B$2),1)+A606,[5]IndSolar10!$D:$D,1,)</f>
        <v>45743</v>
      </c>
      <c r="C606" s="234">
        <f>VLOOKUP($B606,[5]IndSolar10!$D:$M,4)/1000</f>
        <v>147.33164600000001</v>
      </c>
      <c r="D606" s="235">
        <f>VLOOKUP($B606,[5]IndSolar10!$D:$M,7)/1000</f>
        <v>138.2881629195077</v>
      </c>
      <c r="E606" s="234">
        <f t="shared" si="39"/>
        <v>138.2881629195077</v>
      </c>
      <c r="F606" s="239"/>
      <c r="G606" s="188" t="str">
        <f t="shared" si="40"/>
        <v/>
      </c>
      <c r="H606" s="236" t="str">
        <f t="shared" si="41"/>
        <v/>
      </c>
    </row>
    <row r="607" spans="1:8">
      <c r="A607" s="232">
        <f t="shared" si="38"/>
        <v>605</v>
      </c>
      <c r="B607" s="233">
        <f>VLOOKUP(DATE(YEAR(Dat_01!B$2)-2,MONTH(Dat_01!B$2),1)+A607,[5]IndSolar10!$D:$D,1,)</f>
        <v>45744</v>
      </c>
      <c r="C607" s="234">
        <f>VLOOKUP($B607,[5]IndSolar10!$D:$M,4)/1000</f>
        <v>138.70959500000001</v>
      </c>
      <c r="D607" s="235">
        <f>VLOOKUP($B607,[5]IndSolar10!$D:$M,7)/1000</f>
        <v>138.2881629195077</v>
      </c>
      <c r="E607" s="234">
        <f t="shared" si="39"/>
        <v>138.2881629195077</v>
      </c>
      <c r="F607" s="239"/>
      <c r="G607" s="188" t="str">
        <f t="shared" si="40"/>
        <v/>
      </c>
      <c r="H607" s="236" t="str">
        <f t="shared" si="41"/>
        <v/>
      </c>
    </row>
    <row r="608" spans="1:8">
      <c r="A608" s="232">
        <f t="shared" si="38"/>
        <v>606</v>
      </c>
      <c r="B608" s="233">
        <f>VLOOKUP(DATE(YEAR(Dat_01!B$2)-2,MONTH(Dat_01!B$2),1)+A608,[5]IndSolar10!$D:$D,1,)</f>
        <v>45745</v>
      </c>
      <c r="C608" s="234">
        <f>VLOOKUP($B608,[5]IndSolar10!$D:$M,4)/1000</f>
        <v>133.23231199999998</v>
      </c>
      <c r="D608" s="235">
        <f>VLOOKUP($B608,[5]IndSolar10!$D:$M,7)/1000</f>
        <v>138.2881629195077</v>
      </c>
      <c r="E608" s="234">
        <f t="shared" si="39"/>
        <v>133.23231199999998</v>
      </c>
      <c r="F608" s="239"/>
      <c r="G608" s="188" t="str">
        <f t="shared" si="40"/>
        <v/>
      </c>
      <c r="H608" s="236" t="str">
        <f t="shared" si="41"/>
        <v/>
      </c>
    </row>
    <row r="609" spans="1:8">
      <c r="A609" s="232">
        <f t="shared" si="38"/>
        <v>607</v>
      </c>
      <c r="B609" s="233">
        <f>VLOOKUP(DATE(YEAR(Dat_01!B$2)-2,MONTH(Dat_01!B$2),1)+A609,[5]IndSolar10!$D:$D,1,)</f>
        <v>45746</v>
      </c>
      <c r="C609" s="234">
        <f>VLOOKUP($B609,[5]IndSolar10!$D:$M,4)/1000</f>
        <v>122.53919599999999</v>
      </c>
      <c r="D609" s="235">
        <f>VLOOKUP($B609,[5]IndSolar10!$D:$M,7)/1000</f>
        <v>138.2881629195077</v>
      </c>
      <c r="E609" s="234">
        <f t="shared" si="39"/>
        <v>122.53919599999999</v>
      </c>
      <c r="F609" s="239"/>
      <c r="G609" s="188" t="str">
        <f t="shared" si="40"/>
        <v/>
      </c>
      <c r="H609" s="236" t="str">
        <f t="shared" si="41"/>
        <v/>
      </c>
    </row>
    <row r="610" spans="1:8">
      <c r="A610" s="232">
        <f t="shared" si="38"/>
        <v>608</v>
      </c>
      <c r="B610" s="233">
        <f>VLOOKUP(DATE(YEAR(Dat_01!B$2)-2,MONTH(Dat_01!B$2),1)+A610,[5]IndSolar10!$D:$D,1,)</f>
        <v>45747</v>
      </c>
      <c r="C610" s="234">
        <f>VLOOKUP($B610,[5]IndSolar10!$D:$M,4)/1000</f>
        <v>151.09852899999998</v>
      </c>
      <c r="D610" s="235">
        <f>VLOOKUP($B610,[5]IndSolar10!$D:$M,7)/1000</f>
        <v>138.2881629195077</v>
      </c>
      <c r="E610" s="234">
        <f t="shared" si="39"/>
        <v>138.2881629195077</v>
      </c>
      <c r="F610" s="239"/>
      <c r="G610" s="188" t="str">
        <f t="shared" si="40"/>
        <v/>
      </c>
      <c r="H610" s="236" t="str">
        <f t="shared" si="41"/>
        <v/>
      </c>
    </row>
    <row r="611" spans="1:8">
      <c r="A611" s="232">
        <f t="shared" si="38"/>
        <v>609</v>
      </c>
      <c r="B611" s="233">
        <f>VLOOKUP(DATE(YEAR(Dat_01!B$2)-2,MONTH(Dat_01!B$2),1)+A611,[5]IndSolar10!$D:$D,1,)</f>
        <v>45748</v>
      </c>
      <c r="C611" s="234">
        <f>VLOOKUP($B611,[5]IndSolar10!$D:$M,4)/1000</f>
        <v>139.47802799999999</v>
      </c>
      <c r="D611" s="235">
        <f>VLOOKUP($B611,[5]IndSolar10!$D:$M,7)/1000</f>
        <v>160.29808456711109</v>
      </c>
      <c r="E611" s="234">
        <f t="shared" si="39"/>
        <v>139.47802799999999</v>
      </c>
      <c r="F611" s="239"/>
      <c r="G611" s="188" t="str">
        <f t="shared" si="40"/>
        <v/>
      </c>
      <c r="H611" s="236" t="str">
        <f t="shared" si="41"/>
        <v/>
      </c>
    </row>
    <row r="612" spans="1:8">
      <c r="A612" s="232">
        <f t="shared" si="38"/>
        <v>610</v>
      </c>
      <c r="B612" s="233">
        <f>VLOOKUP(DATE(YEAR(Dat_01!B$2)-2,MONTH(Dat_01!B$2),1)+A612,[5]IndSolar10!$D:$D,1,)</f>
        <v>45749</v>
      </c>
      <c r="C612" s="234">
        <f>VLOOKUP($B612,[5]IndSolar10!$D:$M,4)/1000</f>
        <v>106.33242000000001</v>
      </c>
      <c r="D612" s="235">
        <f>VLOOKUP($B612,[5]IndSolar10!$D:$M,7)/1000</f>
        <v>160.29808456711109</v>
      </c>
      <c r="E612" s="234">
        <f t="shared" si="39"/>
        <v>106.33242000000001</v>
      </c>
      <c r="F612" s="237"/>
      <c r="G612" s="188" t="str">
        <f t="shared" si="40"/>
        <v/>
      </c>
      <c r="H612" s="236" t="str">
        <f t="shared" si="41"/>
        <v/>
      </c>
    </row>
    <row r="613" spans="1:8">
      <c r="A613" s="232">
        <f t="shared" si="38"/>
        <v>611</v>
      </c>
      <c r="B613" s="233">
        <f>VLOOKUP(DATE(YEAR(Dat_01!B$2)-2,MONTH(Dat_01!B$2),1)+A613,[5]IndSolar10!$D:$D,1,)</f>
        <v>45750</v>
      </c>
      <c r="C613" s="234">
        <f>VLOOKUP($B613,[5]IndSolar10!$D:$M,4)/1000</f>
        <v>79.403873000000004</v>
      </c>
      <c r="D613" s="235">
        <f>VLOOKUP($B613,[5]IndSolar10!$D:$M,7)/1000</f>
        <v>160.29808456711109</v>
      </c>
      <c r="E613" s="234">
        <f t="shared" si="39"/>
        <v>79.403873000000004</v>
      </c>
      <c r="F613" s="237"/>
      <c r="G613" s="188" t="str">
        <f t="shared" si="40"/>
        <v/>
      </c>
      <c r="H613" s="236" t="str">
        <f t="shared" si="41"/>
        <v/>
      </c>
    </row>
    <row r="614" spans="1:8">
      <c r="A614" s="232">
        <f t="shared" si="38"/>
        <v>612</v>
      </c>
      <c r="B614" s="233">
        <f>VLOOKUP(DATE(YEAR(Dat_01!B$2)-2,MONTH(Dat_01!B$2),1)+A614,[5]IndSolar10!$D:$D,1,)</f>
        <v>45751</v>
      </c>
      <c r="C614" s="234">
        <f>VLOOKUP($B614,[5]IndSolar10!$D:$M,4)/1000</f>
        <v>102.99581500000001</v>
      </c>
      <c r="D614" s="235">
        <f>VLOOKUP($B614,[5]IndSolar10!$D:$M,7)/1000</f>
        <v>160.29808456711109</v>
      </c>
      <c r="E614" s="234">
        <f t="shared" si="39"/>
        <v>102.99581500000001</v>
      </c>
      <c r="F614" s="239"/>
      <c r="G614" s="188" t="str">
        <f t="shared" si="40"/>
        <v/>
      </c>
      <c r="H614" s="236" t="str">
        <f t="shared" si="41"/>
        <v/>
      </c>
    </row>
    <row r="615" spans="1:8">
      <c r="A615" s="232">
        <f t="shared" si="38"/>
        <v>613</v>
      </c>
      <c r="B615" s="233">
        <f>VLOOKUP(DATE(YEAR(Dat_01!B$2)-2,MONTH(Dat_01!B$2),1)+A615,[5]IndSolar10!$D:$D,1,)</f>
        <v>45752</v>
      </c>
      <c r="C615" s="234">
        <f>VLOOKUP($B615,[5]IndSolar10!$D:$M,4)/1000</f>
        <v>126.00872100000001</v>
      </c>
      <c r="D615" s="235">
        <f>VLOOKUP($B615,[5]IndSolar10!$D:$M,7)/1000</f>
        <v>160.29808456711109</v>
      </c>
      <c r="E615" s="234">
        <f t="shared" si="39"/>
        <v>126.00872100000001</v>
      </c>
      <c r="F615" s="239"/>
      <c r="G615" s="188" t="str">
        <f t="shared" si="40"/>
        <v/>
      </c>
      <c r="H615" s="236" t="str">
        <f t="shared" si="41"/>
        <v/>
      </c>
    </row>
    <row r="616" spans="1:8">
      <c r="A616" s="232">
        <f t="shared" si="38"/>
        <v>614</v>
      </c>
      <c r="B616" s="233">
        <f>VLOOKUP(DATE(YEAR(Dat_01!B$2)-2,MONTH(Dat_01!B$2),1)+A616,[5]IndSolar10!$D:$D,1,)</f>
        <v>45753</v>
      </c>
      <c r="C616" s="234">
        <f>VLOOKUP($B616,[5]IndSolar10!$D:$M,4)/1000</f>
        <v>117.960182</v>
      </c>
      <c r="D616" s="235">
        <f>VLOOKUP($B616,[5]IndSolar10!$D:$M,7)/1000</f>
        <v>160.29808456711109</v>
      </c>
      <c r="E616" s="234">
        <f t="shared" si="39"/>
        <v>117.960182</v>
      </c>
      <c r="F616" s="239"/>
      <c r="G616" s="188" t="str">
        <f t="shared" si="40"/>
        <v/>
      </c>
      <c r="H616" s="236" t="str">
        <f t="shared" si="41"/>
        <v/>
      </c>
    </row>
    <row r="617" spans="1:8">
      <c r="A617" s="232">
        <f t="shared" si="38"/>
        <v>615</v>
      </c>
      <c r="B617" s="233">
        <f>VLOOKUP(DATE(YEAR(Dat_01!B$2)-2,MONTH(Dat_01!B$2),1)+A617,[5]IndSolar10!$D:$D,1,)</f>
        <v>45754</v>
      </c>
      <c r="C617" s="234">
        <f>VLOOKUP($B617,[5]IndSolar10!$D:$M,4)/1000</f>
        <v>181.00285499999998</v>
      </c>
      <c r="D617" s="235">
        <f>VLOOKUP($B617,[5]IndSolar10!$D:$M,7)/1000</f>
        <v>160.29808456711109</v>
      </c>
      <c r="E617" s="234">
        <f t="shared" si="39"/>
        <v>160.29808456711109</v>
      </c>
      <c r="F617" s="239"/>
      <c r="G617" s="188" t="str">
        <f t="shared" si="40"/>
        <v/>
      </c>
      <c r="H617" s="236" t="str">
        <f t="shared" si="41"/>
        <v/>
      </c>
    </row>
    <row r="618" spans="1:8">
      <c r="A618" s="232">
        <f t="shared" si="38"/>
        <v>616</v>
      </c>
      <c r="B618" s="233">
        <f>VLOOKUP(DATE(YEAR(Dat_01!B$2)-2,MONTH(Dat_01!B$2),1)+A618,[5]IndSolar10!$D:$D,1,)</f>
        <v>45755</v>
      </c>
      <c r="C618" s="234">
        <f>VLOOKUP($B618,[5]IndSolar10!$D:$M,4)/1000</f>
        <v>165.50404900000001</v>
      </c>
      <c r="D618" s="235">
        <f>VLOOKUP($B618,[5]IndSolar10!$D:$M,7)/1000</f>
        <v>160.29808456711109</v>
      </c>
      <c r="E618" s="234">
        <f t="shared" si="39"/>
        <v>160.29808456711109</v>
      </c>
      <c r="F618" s="239"/>
      <c r="G618" s="188" t="str">
        <f t="shared" si="40"/>
        <v/>
      </c>
      <c r="H618" s="236" t="str">
        <f t="shared" si="41"/>
        <v/>
      </c>
    </row>
    <row r="619" spans="1:8">
      <c r="A619" s="232">
        <f t="shared" si="38"/>
        <v>617</v>
      </c>
      <c r="B619" s="233">
        <f>VLOOKUP(DATE(YEAR(Dat_01!B$2)-2,MONTH(Dat_01!B$2),1)+A619,[5]IndSolar10!$D:$D,1,)</f>
        <v>45756</v>
      </c>
      <c r="C619" s="234">
        <f>VLOOKUP($B619,[5]IndSolar10!$D:$M,4)/1000</f>
        <v>169.63217900000001</v>
      </c>
      <c r="D619" s="235">
        <f>VLOOKUP($B619,[5]IndSolar10!$D:$M,7)/1000</f>
        <v>160.29808456711109</v>
      </c>
      <c r="E619" s="234">
        <f t="shared" si="39"/>
        <v>160.29808456711109</v>
      </c>
      <c r="F619" s="239"/>
      <c r="G619" s="188" t="str">
        <f t="shared" si="40"/>
        <v/>
      </c>
      <c r="H619" s="236" t="str">
        <f t="shared" si="41"/>
        <v/>
      </c>
    </row>
    <row r="620" spans="1:8">
      <c r="A620" s="232">
        <f t="shared" si="38"/>
        <v>618</v>
      </c>
      <c r="B620" s="233">
        <f>VLOOKUP(DATE(YEAR(Dat_01!B$2)-2,MONTH(Dat_01!B$2),1)+A620,[5]IndSolar10!$D:$D,1,)</f>
        <v>45757</v>
      </c>
      <c r="C620" s="234">
        <f>VLOOKUP($B620,[5]IndSolar10!$D:$M,4)/1000</f>
        <v>137.782105</v>
      </c>
      <c r="D620" s="235">
        <f>VLOOKUP($B620,[5]IndSolar10!$D:$M,7)/1000</f>
        <v>160.29808456711109</v>
      </c>
      <c r="E620" s="234">
        <f t="shared" si="39"/>
        <v>137.782105</v>
      </c>
      <c r="F620" s="239"/>
      <c r="G620" s="188" t="str">
        <f t="shared" si="40"/>
        <v/>
      </c>
      <c r="H620" s="236" t="str">
        <f t="shared" si="41"/>
        <v/>
      </c>
    </row>
    <row r="621" spans="1:8">
      <c r="A621" s="232">
        <f t="shared" si="38"/>
        <v>619</v>
      </c>
      <c r="B621" s="233">
        <f>VLOOKUP(DATE(YEAR(Dat_01!B$2)-2,MONTH(Dat_01!B$2),1)+A621,[5]IndSolar10!$D:$D,1,)</f>
        <v>45758</v>
      </c>
      <c r="C621" s="234">
        <f>VLOOKUP($B621,[5]IndSolar10!$D:$M,4)/1000</f>
        <v>94.444496999999998</v>
      </c>
      <c r="D621" s="235">
        <f>VLOOKUP($B621,[5]IndSolar10!$D:$M,7)/1000</f>
        <v>160.29808456711109</v>
      </c>
      <c r="E621" s="234">
        <f t="shared" si="39"/>
        <v>94.444496999999998</v>
      </c>
      <c r="F621" s="239"/>
      <c r="G621" s="188" t="str">
        <f t="shared" si="40"/>
        <v/>
      </c>
      <c r="H621" s="236" t="str">
        <f t="shared" si="41"/>
        <v/>
      </c>
    </row>
    <row r="622" spans="1:8">
      <c r="A622" s="232">
        <f t="shared" si="38"/>
        <v>620</v>
      </c>
      <c r="B622" s="233">
        <f>VLOOKUP(DATE(YEAR(Dat_01!B$2)-2,MONTH(Dat_01!B$2),1)+A622,[5]IndSolar10!$D:$D,1,)</f>
        <v>45759</v>
      </c>
      <c r="C622" s="234">
        <f>VLOOKUP($B622,[5]IndSolar10!$D:$M,4)/1000</f>
        <v>88.855200999999994</v>
      </c>
      <c r="D622" s="235">
        <f>VLOOKUP($B622,[5]IndSolar10!$D:$M,7)/1000</f>
        <v>160.29808456711109</v>
      </c>
      <c r="E622" s="234">
        <f t="shared" si="39"/>
        <v>88.855200999999994</v>
      </c>
      <c r="F622" s="239"/>
      <c r="G622" s="188" t="str">
        <f t="shared" si="40"/>
        <v/>
      </c>
      <c r="H622" s="236" t="str">
        <f t="shared" si="41"/>
        <v/>
      </c>
    </row>
    <row r="623" spans="1:8">
      <c r="A623" s="232">
        <f t="shared" si="38"/>
        <v>621</v>
      </c>
      <c r="B623" s="233">
        <f>VLOOKUP(DATE(YEAR(Dat_01!B$2)-2,MONTH(Dat_01!B$2),1)+A623,[5]IndSolar10!$D:$D,1,)</f>
        <v>45760</v>
      </c>
      <c r="C623" s="234">
        <f>VLOOKUP($B623,[5]IndSolar10!$D:$M,4)/1000</f>
        <v>124.598106</v>
      </c>
      <c r="D623" s="235">
        <f>VLOOKUP($B623,[5]IndSolar10!$D:$M,7)/1000</f>
        <v>160.29808456711109</v>
      </c>
      <c r="E623" s="234">
        <f t="shared" si="39"/>
        <v>124.598106</v>
      </c>
      <c r="F623" s="239"/>
      <c r="G623" s="188" t="str">
        <f t="shared" si="40"/>
        <v/>
      </c>
      <c r="H623" s="236" t="str">
        <f t="shared" si="41"/>
        <v/>
      </c>
    </row>
    <row r="624" spans="1:8">
      <c r="A624" s="232">
        <f t="shared" si="38"/>
        <v>622</v>
      </c>
      <c r="B624" s="233">
        <f>VLOOKUP(DATE(YEAR(Dat_01!B$2)-2,MONTH(Dat_01!B$2),1)+A624,[5]IndSolar10!$D:$D,1,)</f>
        <v>45761</v>
      </c>
      <c r="C624" s="234">
        <f>VLOOKUP($B624,[5]IndSolar10!$D:$M,4)/1000</f>
        <v>111.33362200000001</v>
      </c>
      <c r="D624" s="235">
        <f>VLOOKUP($B624,[5]IndSolar10!$D:$M,7)/1000</f>
        <v>160.29808456711109</v>
      </c>
      <c r="E624" s="234">
        <f t="shared" si="39"/>
        <v>111.33362200000001</v>
      </c>
      <c r="F624" s="239"/>
      <c r="G624" s="188" t="str">
        <f t="shared" si="40"/>
        <v/>
      </c>
      <c r="H624" s="236" t="str">
        <f t="shared" si="41"/>
        <v/>
      </c>
    </row>
    <row r="625" spans="1:8">
      <c r="A625" s="232">
        <f t="shared" si="38"/>
        <v>623</v>
      </c>
      <c r="B625" s="233">
        <f>VLOOKUP(DATE(YEAR(Dat_01!B$2)-2,MONTH(Dat_01!B$2),1)+A625,[5]IndSolar10!$D:$D,1,)</f>
        <v>45762</v>
      </c>
      <c r="C625" s="234">
        <f>VLOOKUP($B625,[5]IndSolar10!$D:$M,4)/1000</f>
        <v>138.04849900000002</v>
      </c>
      <c r="D625" s="235">
        <f>VLOOKUP($B625,[5]IndSolar10!$D:$M,7)/1000</f>
        <v>160.29808456711109</v>
      </c>
      <c r="E625" s="234">
        <f t="shared" si="39"/>
        <v>138.04849900000002</v>
      </c>
      <c r="F625" s="239"/>
      <c r="G625" s="188" t="str">
        <f t="shared" si="40"/>
        <v>A</v>
      </c>
      <c r="H625" s="236" t="str">
        <f t="shared" si="41"/>
        <v>160,3</v>
      </c>
    </row>
    <row r="626" spans="1:8">
      <c r="A626" s="232">
        <f t="shared" si="38"/>
        <v>624</v>
      </c>
      <c r="B626" s="233">
        <f>VLOOKUP(DATE(YEAR(Dat_01!B$2)-2,MONTH(Dat_01!B$2),1)+A626,[5]IndSolar10!$D:$D,1,)</f>
        <v>45763</v>
      </c>
      <c r="C626" s="234">
        <f>VLOOKUP($B626,[5]IndSolar10!$D:$M,4)/1000</f>
        <v>148.94772700000001</v>
      </c>
      <c r="D626" s="235">
        <f>VLOOKUP($B626,[5]IndSolar10!$D:$M,7)/1000</f>
        <v>160.29808456711109</v>
      </c>
      <c r="E626" s="234">
        <f t="shared" si="39"/>
        <v>148.94772700000001</v>
      </c>
      <c r="F626" s="239"/>
      <c r="G626" s="188" t="str">
        <f t="shared" si="40"/>
        <v/>
      </c>
      <c r="H626" s="236" t="str">
        <f t="shared" si="41"/>
        <v/>
      </c>
    </row>
    <row r="627" spans="1:8">
      <c r="A627" s="232">
        <f t="shared" si="38"/>
        <v>625</v>
      </c>
      <c r="B627" s="233">
        <f>VLOOKUP(DATE(YEAR(Dat_01!B$2)-2,MONTH(Dat_01!B$2),1)+A627,[5]IndSolar10!$D:$D,1,)</f>
        <v>45764</v>
      </c>
      <c r="C627" s="234">
        <f>VLOOKUP($B627,[5]IndSolar10!$D:$M,4)/1000</f>
        <v>153.23601300000001</v>
      </c>
      <c r="D627" s="235">
        <f>VLOOKUP($B627,[5]IndSolar10!$D:$M,7)/1000</f>
        <v>160.29808456711109</v>
      </c>
      <c r="E627" s="234">
        <f t="shared" si="39"/>
        <v>153.23601300000001</v>
      </c>
      <c r="F627" s="239"/>
      <c r="G627" s="188" t="str">
        <f t="shared" si="40"/>
        <v/>
      </c>
      <c r="H627" s="236" t="str">
        <f t="shared" si="41"/>
        <v/>
      </c>
    </row>
    <row r="628" spans="1:8">
      <c r="A628" s="232">
        <f t="shared" si="38"/>
        <v>626</v>
      </c>
      <c r="B628" s="233">
        <f>VLOOKUP(DATE(YEAR(Dat_01!B$2)-2,MONTH(Dat_01!B$2),1)+A628,[5]IndSolar10!$D:$D,1,)</f>
        <v>45765</v>
      </c>
      <c r="C628" s="234">
        <f>VLOOKUP($B628,[5]IndSolar10!$D:$M,4)/1000</f>
        <v>114.01772800000001</v>
      </c>
      <c r="D628" s="235">
        <f>VLOOKUP($B628,[5]IndSolar10!$D:$M,7)/1000</f>
        <v>160.29808456711109</v>
      </c>
      <c r="E628" s="234">
        <f t="shared" si="39"/>
        <v>114.01772800000001</v>
      </c>
      <c r="F628" s="239"/>
      <c r="G628" s="188" t="str">
        <f t="shared" si="40"/>
        <v/>
      </c>
      <c r="H628" s="236" t="str">
        <f t="shared" si="41"/>
        <v/>
      </c>
    </row>
    <row r="629" spans="1:8">
      <c r="A629" s="232">
        <f t="shared" si="38"/>
        <v>627</v>
      </c>
      <c r="B629" s="233">
        <f>VLOOKUP(DATE(YEAR(Dat_01!B$2)-2,MONTH(Dat_01!B$2),1)+A629,[5]IndSolar10!$D:$D,1,)</f>
        <v>45766</v>
      </c>
      <c r="C629" s="234">
        <f>VLOOKUP($B629,[5]IndSolar10!$D:$M,4)/1000</f>
        <v>112.27030500000001</v>
      </c>
      <c r="D629" s="235">
        <f>VLOOKUP($B629,[5]IndSolar10!$D:$M,7)/1000</f>
        <v>160.29808456711109</v>
      </c>
      <c r="E629" s="234">
        <f t="shared" si="39"/>
        <v>112.27030500000001</v>
      </c>
      <c r="F629" s="239"/>
      <c r="G629" s="188" t="str">
        <f t="shared" si="40"/>
        <v/>
      </c>
      <c r="H629" s="236" t="str">
        <f t="shared" si="41"/>
        <v/>
      </c>
    </row>
    <row r="630" spans="1:8">
      <c r="A630" s="232">
        <f t="shared" si="38"/>
        <v>628</v>
      </c>
      <c r="B630" s="233">
        <f>VLOOKUP(DATE(YEAR(Dat_01!B$2)-2,MONTH(Dat_01!B$2),1)+A630,[5]IndSolar10!$D:$D,1,)</f>
        <v>45767</v>
      </c>
      <c r="C630" s="234">
        <f>VLOOKUP($B630,[5]IndSolar10!$D:$M,4)/1000</f>
        <v>117.751141</v>
      </c>
      <c r="D630" s="235">
        <f>VLOOKUP($B630,[5]IndSolar10!$D:$M,7)/1000</f>
        <v>160.29808456711109</v>
      </c>
      <c r="E630" s="234">
        <f t="shared" si="39"/>
        <v>117.751141</v>
      </c>
      <c r="F630" s="239"/>
      <c r="G630" s="188" t="str">
        <f t="shared" si="40"/>
        <v/>
      </c>
      <c r="H630" s="236" t="str">
        <f t="shared" si="41"/>
        <v/>
      </c>
    </row>
    <row r="631" spans="1:8">
      <c r="A631" s="232">
        <f t="shared" si="38"/>
        <v>629</v>
      </c>
      <c r="B631" s="233">
        <f>VLOOKUP(DATE(YEAR(Dat_01!B$2)-2,MONTH(Dat_01!B$2),1)+A631,[5]IndSolar10!$D:$D,1,)</f>
        <v>45768</v>
      </c>
      <c r="C631" s="234">
        <f>VLOOKUP($B631,[5]IndSolar10!$D:$M,4)/1000</f>
        <v>173.41732500000001</v>
      </c>
      <c r="D631" s="235">
        <f>VLOOKUP($B631,[5]IndSolar10!$D:$M,7)/1000</f>
        <v>160.29808456711109</v>
      </c>
      <c r="E631" s="234">
        <f t="shared" si="39"/>
        <v>160.29808456711109</v>
      </c>
      <c r="F631" s="239"/>
      <c r="G631" s="188" t="str">
        <f t="shared" si="40"/>
        <v/>
      </c>
      <c r="H631" s="236" t="str">
        <f t="shared" si="41"/>
        <v/>
      </c>
    </row>
    <row r="632" spans="1:8">
      <c r="A632" s="232">
        <f t="shared" si="38"/>
        <v>630</v>
      </c>
      <c r="B632" s="233">
        <f>VLOOKUP(DATE(YEAR(Dat_01!B$2)-2,MONTH(Dat_01!B$2),1)+A632,[5]IndSolar10!$D:$D,1,)</f>
        <v>45769</v>
      </c>
      <c r="C632" s="234">
        <f>VLOOKUP($B632,[5]IndSolar10!$D:$M,4)/1000</f>
        <v>164.50807900000001</v>
      </c>
      <c r="D632" s="235">
        <f>VLOOKUP($B632,[5]IndSolar10!$D:$M,7)/1000</f>
        <v>160.29808456711109</v>
      </c>
      <c r="E632" s="234">
        <f t="shared" si="39"/>
        <v>160.29808456711109</v>
      </c>
      <c r="F632" s="239"/>
      <c r="G632" s="188" t="str">
        <f t="shared" si="40"/>
        <v/>
      </c>
      <c r="H632" s="236" t="str">
        <f t="shared" si="41"/>
        <v/>
      </c>
    </row>
    <row r="633" spans="1:8">
      <c r="A633" s="232">
        <f t="shared" si="38"/>
        <v>631</v>
      </c>
      <c r="B633" s="233">
        <f>VLOOKUP(DATE(YEAR(Dat_01!B$2)-2,MONTH(Dat_01!B$2),1)+A633,[5]IndSolar10!$D:$D,1,)</f>
        <v>45770</v>
      </c>
      <c r="C633" s="234">
        <f>VLOOKUP($B633,[5]IndSolar10!$D:$M,4)/1000</f>
        <v>207.250091</v>
      </c>
      <c r="D633" s="235">
        <f>VLOOKUP($B633,[5]IndSolar10!$D:$M,7)/1000</f>
        <v>160.29808456711109</v>
      </c>
      <c r="E633" s="234">
        <f t="shared" si="39"/>
        <v>160.29808456711109</v>
      </c>
      <c r="F633" s="239"/>
      <c r="G633" s="188" t="str">
        <f t="shared" si="40"/>
        <v/>
      </c>
      <c r="H633" s="236" t="str">
        <f t="shared" si="41"/>
        <v/>
      </c>
    </row>
    <row r="634" spans="1:8">
      <c r="A634" s="232">
        <f t="shared" si="38"/>
        <v>632</v>
      </c>
      <c r="B634" s="233">
        <f>VLOOKUP(DATE(YEAR(Dat_01!B$2)-2,MONTH(Dat_01!B$2),1)+A634,[5]IndSolar10!$D:$D,1,)</f>
        <v>45771</v>
      </c>
      <c r="C634" s="234">
        <f>VLOOKUP($B634,[5]IndSolar10!$D:$M,4)/1000</f>
        <v>198.38417100000001</v>
      </c>
      <c r="D634" s="235">
        <f>VLOOKUP($B634,[5]IndSolar10!$D:$M,7)/1000</f>
        <v>160.29808456711109</v>
      </c>
      <c r="E634" s="234">
        <f t="shared" si="39"/>
        <v>160.29808456711109</v>
      </c>
      <c r="F634" s="239"/>
      <c r="G634" s="188" t="str">
        <f t="shared" si="40"/>
        <v/>
      </c>
      <c r="H634" s="236" t="str">
        <f t="shared" si="41"/>
        <v/>
      </c>
    </row>
    <row r="635" spans="1:8">
      <c r="A635" s="232">
        <f t="shared" si="38"/>
        <v>633</v>
      </c>
      <c r="B635" s="233">
        <f>VLOOKUP(DATE(YEAR(Dat_01!B$2)-2,MONTH(Dat_01!B$2),1)+A635,[5]IndSolar10!$D:$D,1,)</f>
        <v>45772</v>
      </c>
      <c r="C635" s="234">
        <f>VLOOKUP($B635,[5]IndSolar10!$D:$M,4)/1000</f>
        <v>187.89660500000002</v>
      </c>
      <c r="D635" s="235">
        <f>VLOOKUP($B635,[5]IndSolar10!$D:$M,7)/1000</f>
        <v>160.29808456711109</v>
      </c>
      <c r="E635" s="234">
        <f t="shared" si="39"/>
        <v>160.29808456711109</v>
      </c>
      <c r="F635" s="239"/>
      <c r="G635" s="188" t="str">
        <f t="shared" si="40"/>
        <v/>
      </c>
      <c r="H635" s="236" t="str">
        <f t="shared" si="41"/>
        <v/>
      </c>
    </row>
    <row r="636" spans="1:8">
      <c r="A636" s="232">
        <f t="shared" si="38"/>
        <v>634</v>
      </c>
      <c r="B636" s="233">
        <f>VLOOKUP(DATE(YEAR(Dat_01!B$2)-2,MONTH(Dat_01!B$2),1)+A636,[5]IndSolar10!$D:$D,1,)</f>
        <v>45773</v>
      </c>
      <c r="C636" s="234">
        <f>VLOOKUP($B636,[5]IndSolar10!$D:$M,4)/1000</f>
        <v>163.39053099999998</v>
      </c>
      <c r="D636" s="235">
        <f>VLOOKUP($B636,[5]IndSolar10!$D:$M,7)/1000</f>
        <v>160.29808456711109</v>
      </c>
      <c r="E636" s="234">
        <f t="shared" si="39"/>
        <v>160.29808456711109</v>
      </c>
      <c r="F636" s="239"/>
      <c r="G636" s="188" t="str">
        <f t="shared" si="40"/>
        <v/>
      </c>
      <c r="H636" s="236" t="str">
        <f t="shared" si="41"/>
        <v/>
      </c>
    </row>
    <row r="637" spans="1:8">
      <c r="A637" s="232">
        <f t="shared" si="38"/>
        <v>635</v>
      </c>
      <c r="B637" s="233">
        <f>VLOOKUP(DATE(YEAR(Dat_01!B$2)-2,MONTH(Dat_01!B$2),1)+A637,[5]IndSolar10!$D:$D,1,)</f>
        <v>45774</v>
      </c>
      <c r="C637" s="234">
        <f>VLOOKUP($B637,[5]IndSolar10!$D:$M,4)/1000</f>
        <v>131.6669</v>
      </c>
      <c r="D637" s="235">
        <f>VLOOKUP($B637,[5]IndSolar10!$D:$M,7)/1000</f>
        <v>160.29808456711109</v>
      </c>
      <c r="E637" s="234">
        <f t="shared" si="39"/>
        <v>131.6669</v>
      </c>
      <c r="F637" s="239"/>
      <c r="G637" s="188" t="str">
        <f t="shared" si="40"/>
        <v/>
      </c>
      <c r="H637" s="236" t="str">
        <f t="shared" si="41"/>
        <v/>
      </c>
    </row>
    <row r="638" spans="1:8">
      <c r="A638" s="232">
        <f t="shared" si="38"/>
        <v>636</v>
      </c>
      <c r="B638" s="233">
        <f>VLOOKUP(DATE(YEAR(Dat_01!B$2)-2,MONTH(Dat_01!B$2),1)+A638,[5]IndSolar10!$D:$D,1,)</f>
        <v>45775</v>
      </c>
      <c r="C638" s="234">
        <f>VLOOKUP($B638,[5]IndSolar10!$D:$M,4)/1000</f>
        <v>70.383803</v>
      </c>
      <c r="D638" s="235">
        <f>VLOOKUP($B638,[5]IndSolar10!$D:$M,7)/1000</f>
        <v>160.29808456711109</v>
      </c>
      <c r="E638" s="234">
        <f t="shared" si="39"/>
        <v>70.383803</v>
      </c>
      <c r="F638" s="239"/>
      <c r="G638" s="188" t="str">
        <f t="shared" si="40"/>
        <v/>
      </c>
      <c r="H638" s="236" t="str">
        <f t="shared" si="41"/>
        <v/>
      </c>
    </row>
    <row r="639" spans="1:8">
      <c r="A639" s="232">
        <f t="shared" si="38"/>
        <v>637</v>
      </c>
      <c r="B639" s="233">
        <f>VLOOKUP(DATE(YEAR(Dat_01!B$2)-2,MONTH(Dat_01!B$2),1)+A639,[5]IndSolar10!$D:$D,1,)</f>
        <v>45776</v>
      </c>
      <c r="C639" s="234">
        <f>VLOOKUP($B639,[5]IndSolar10!$D:$M,4)/1000</f>
        <v>89.600320999999994</v>
      </c>
      <c r="D639" s="235">
        <f>VLOOKUP($B639,[5]IndSolar10!$D:$M,7)/1000</f>
        <v>160.29808456711109</v>
      </c>
      <c r="E639" s="234">
        <f t="shared" si="39"/>
        <v>89.600320999999994</v>
      </c>
      <c r="F639" s="239"/>
      <c r="G639" s="188" t="str">
        <f t="shared" si="40"/>
        <v/>
      </c>
      <c r="H639" s="236" t="str">
        <f t="shared" si="41"/>
        <v/>
      </c>
    </row>
    <row r="640" spans="1:8">
      <c r="A640" s="232">
        <f t="shared" si="38"/>
        <v>638</v>
      </c>
      <c r="B640" s="233">
        <f>VLOOKUP(DATE(YEAR(Dat_01!B$2)-2,MONTH(Dat_01!B$2),1)+A640,[5]IndSolar10!$D:$D,1,)</f>
        <v>45777</v>
      </c>
      <c r="C640" s="234">
        <f>VLOOKUP($B640,[5]IndSolar10!$D:$M,4)/1000</f>
        <v>104.38399700000001</v>
      </c>
      <c r="D640" s="235">
        <f>VLOOKUP($B640,[5]IndSolar10!$D:$M,7)/1000</f>
        <v>160.29808456711109</v>
      </c>
      <c r="E640" s="234">
        <f t="shared" si="39"/>
        <v>104.38399700000001</v>
      </c>
      <c r="F640" s="239"/>
      <c r="G640" s="188" t="str">
        <f t="shared" si="40"/>
        <v/>
      </c>
      <c r="H640" s="236" t="str">
        <f t="shared" si="41"/>
        <v/>
      </c>
    </row>
    <row r="641" spans="1:8">
      <c r="A641" s="232">
        <f t="shared" si="38"/>
        <v>639</v>
      </c>
      <c r="B641" s="233">
        <f>VLOOKUP(DATE(YEAR(Dat_01!B$2)-2,MONTH(Dat_01!B$2),1)+A641,[5]IndSolar10!$D:$D,1,)</f>
        <v>45778</v>
      </c>
      <c r="C641" s="234">
        <f>VLOOKUP($B641,[5]IndSolar10!$D:$M,4)/1000</f>
        <v>115.74727</v>
      </c>
      <c r="D641" s="235">
        <f>VLOOKUP($B641,[5]IndSolar10!$D:$M,7)/1000</f>
        <v>187.39538365779407</v>
      </c>
      <c r="E641" s="234">
        <f t="shared" si="39"/>
        <v>115.74727</v>
      </c>
      <c r="F641" s="239"/>
      <c r="G641" s="188" t="str">
        <f t="shared" si="40"/>
        <v/>
      </c>
      <c r="H641" s="236" t="str">
        <f t="shared" si="41"/>
        <v/>
      </c>
    </row>
    <row r="642" spans="1:8">
      <c r="A642" s="232">
        <f t="shared" si="38"/>
        <v>640</v>
      </c>
      <c r="B642" s="233">
        <f>VLOOKUP(DATE(YEAR(Dat_01!B$2)-2,MONTH(Dat_01!B$2),1)+A642,[5]IndSolar10!$D:$D,1,)</f>
        <v>45779</v>
      </c>
      <c r="C642" s="234">
        <f>VLOOKUP($B642,[5]IndSolar10!$D:$M,4)/1000</f>
        <v>100.823173</v>
      </c>
      <c r="D642" s="235">
        <f>VLOOKUP($B642,[5]IndSolar10!$D:$M,7)/1000</f>
        <v>187.39538365779407</v>
      </c>
      <c r="E642" s="234">
        <f t="shared" si="39"/>
        <v>100.823173</v>
      </c>
      <c r="F642" s="237"/>
      <c r="G642" s="188" t="str">
        <f t="shared" si="40"/>
        <v/>
      </c>
      <c r="H642" s="236" t="str">
        <f t="shared" si="41"/>
        <v/>
      </c>
    </row>
    <row r="643" spans="1:8">
      <c r="A643" s="232">
        <f t="shared" si="38"/>
        <v>641</v>
      </c>
      <c r="B643" s="233">
        <f>VLOOKUP(DATE(YEAR(Dat_01!B$2)-2,MONTH(Dat_01!B$2),1)+A643,[5]IndSolar10!$D:$D,1,)</f>
        <v>45780</v>
      </c>
      <c r="C643" s="234">
        <f>VLOOKUP($B643,[5]IndSolar10!$D:$M,4)/1000</f>
        <v>135.01266200000001</v>
      </c>
      <c r="D643" s="235">
        <f>VLOOKUP($B643,[5]IndSolar10!$D:$M,7)/1000</f>
        <v>187.39538365779407</v>
      </c>
      <c r="E643" s="234">
        <f t="shared" si="39"/>
        <v>135.01266200000001</v>
      </c>
      <c r="F643" s="237"/>
      <c r="G643" s="188" t="str">
        <f t="shared" si="40"/>
        <v/>
      </c>
      <c r="H643" s="236" t="str">
        <f t="shared" si="41"/>
        <v/>
      </c>
    </row>
    <row r="644" spans="1:8">
      <c r="A644" s="232">
        <f t="shared" ref="A644:A707" si="42">+A643+1</f>
        <v>642</v>
      </c>
      <c r="B644" s="233">
        <f>VLOOKUP(DATE(YEAR(Dat_01!B$2)-2,MONTH(Dat_01!B$2),1)+A644,[5]IndSolar10!$D:$D,1,)</f>
        <v>45781</v>
      </c>
      <c r="C644" s="234">
        <f>VLOOKUP($B644,[5]IndSolar10!$D:$M,4)/1000</f>
        <v>112.41585600000001</v>
      </c>
      <c r="D644" s="235">
        <f>VLOOKUP($B644,[5]IndSolar10!$D:$M,7)/1000</f>
        <v>187.39538365779407</v>
      </c>
      <c r="E644" s="234">
        <f t="shared" ref="E644:E707" si="43">IF(C644&gt;D644,D644,C644)</f>
        <v>112.41585600000001</v>
      </c>
      <c r="F644" s="239"/>
      <c r="G644" s="188" t="str">
        <f t="shared" ref="G644:G707" si="44">IF(DAY(B644)=15,IF(MONTH(B644)=1,"E",IF(MONTH(B644)=2,"F",IF(MONTH(B644)=3,"M",IF(MONTH(B644)=4,"A",IF(MONTH(B644)=5,"M",IF(MONTH(B644)=6,"J",IF(MONTH(B644)=7,"J",IF(MONTH(B644)=8,"A",IF(MONTH(B644)=9,"S",IF(MONTH(B644)=10,"O",IF(MONTH(B644)=11,"N",IF(MONTH(B644)=12,"D","")))))))))))),"")</f>
        <v/>
      </c>
      <c r="H644" s="236" t="str">
        <f t="shared" ref="H644:H707" si="45">IF(DAY($B644)=15,TEXT(D644,"#,0"),"")</f>
        <v/>
      </c>
    </row>
    <row r="645" spans="1:8">
      <c r="A645" s="232">
        <f t="shared" si="42"/>
        <v>643</v>
      </c>
      <c r="B645" s="233">
        <f>VLOOKUP(DATE(YEAR(Dat_01!B$2)-2,MONTH(Dat_01!B$2),1)+A645,[5]IndSolar10!$D:$D,1,)</f>
        <v>45782</v>
      </c>
      <c r="C645" s="234">
        <f>VLOOKUP($B645,[5]IndSolar10!$D:$M,4)/1000</f>
        <v>120.00466400000001</v>
      </c>
      <c r="D645" s="235">
        <f>VLOOKUP($B645,[5]IndSolar10!$D:$M,7)/1000</f>
        <v>187.39538365779407</v>
      </c>
      <c r="E645" s="234">
        <f t="shared" si="43"/>
        <v>120.00466400000001</v>
      </c>
      <c r="F645" s="239"/>
      <c r="G645" s="188" t="str">
        <f t="shared" si="44"/>
        <v/>
      </c>
      <c r="H645" s="236" t="str">
        <f t="shared" si="45"/>
        <v/>
      </c>
    </row>
    <row r="646" spans="1:8">
      <c r="A646" s="232">
        <f t="shared" si="42"/>
        <v>644</v>
      </c>
      <c r="B646" s="233">
        <f>VLOOKUP(DATE(YEAR(Dat_01!B$2)-2,MONTH(Dat_01!B$2),1)+A646,[5]IndSolar10!$D:$D,1,)</f>
        <v>45783</v>
      </c>
      <c r="C646" s="234">
        <f>VLOOKUP($B646,[5]IndSolar10!$D:$M,4)/1000</f>
        <v>134.54842500000001</v>
      </c>
      <c r="D646" s="235">
        <f>VLOOKUP($B646,[5]IndSolar10!$D:$M,7)/1000</f>
        <v>187.39538365779407</v>
      </c>
      <c r="E646" s="234">
        <f t="shared" si="43"/>
        <v>134.54842500000001</v>
      </c>
      <c r="F646" s="239"/>
      <c r="G646" s="188" t="str">
        <f t="shared" si="44"/>
        <v/>
      </c>
      <c r="H646" s="236" t="str">
        <f t="shared" si="45"/>
        <v/>
      </c>
    </row>
    <row r="647" spans="1:8">
      <c r="A647" s="232">
        <f t="shared" si="42"/>
        <v>645</v>
      </c>
      <c r="B647" s="233">
        <f>VLOOKUP(DATE(YEAR(Dat_01!B$2)-2,MONTH(Dat_01!B$2),1)+A647,[5]IndSolar10!$D:$D,1,)</f>
        <v>45784</v>
      </c>
      <c r="C647" s="234">
        <f>VLOOKUP($B647,[5]IndSolar10!$D:$M,4)/1000</f>
        <v>164.236514</v>
      </c>
      <c r="D647" s="235">
        <f>VLOOKUP($B647,[5]IndSolar10!$D:$M,7)/1000</f>
        <v>187.39538365779407</v>
      </c>
      <c r="E647" s="234">
        <f t="shared" si="43"/>
        <v>164.236514</v>
      </c>
      <c r="F647" s="239"/>
      <c r="G647" s="188" t="str">
        <f t="shared" si="44"/>
        <v/>
      </c>
      <c r="H647" s="236" t="str">
        <f t="shared" si="45"/>
        <v/>
      </c>
    </row>
    <row r="648" spans="1:8">
      <c r="A648" s="232">
        <f t="shared" si="42"/>
        <v>646</v>
      </c>
      <c r="B648" s="233">
        <f>VLOOKUP(DATE(YEAR(Dat_01!B$2)-2,MONTH(Dat_01!B$2),1)+A648,[5]IndSolar10!$D:$D,1,)</f>
        <v>45785</v>
      </c>
      <c r="C648" s="234">
        <f>VLOOKUP($B648,[5]IndSolar10!$D:$M,4)/1000</f>
        <v>128.951571</v>
      </c>
      <c r="D648" s="235">
        <f>VLOOKUP($B648,[5]IndSolar10!$D:$M,7)/1000</f>
        <v>187.39538365779407</v>
      </c>
      <c r="E648" s="234">
        <f t="shared" si="43"/>
        <v>128.951571</v>
      </c>
      <c r="F648" s="239"/>
      <c r="G648" s="188" t="str">
        <f t="shared" si="44"/>
        <v/>
      </c>
      <c r="H648" s="236" t="str">
        <f t="shared" si="45"/>
        <v/>
      </c>
    </row>
    <row r="649" spans="1:8">
      <c r="A649" s="232">
        <f t="shared" si="42"/>
        <v>647</v>
      </c>
      <c r="B649" s="233">
        <f>VLOOKUP(DATE(YEAR(Dat_01!B$2)-2,MONTH(Dat_01!B$2),1)+A649,[5]IndSolar10!$D:$D,1,)</f>
        <v>45786</v>
      </c>
      <c r="C649" s="234">
        <f>VLOOKUP($B649,[5]IndSolar10!$D:$M,4)/1000</f>
        <v>146.80645100000001</v>
      </c>
      <c r="D649" s="235">
        <f>VLOOKUP($B649,[5]IndSolar10!$D:$M,7)/1000</f>
        <v>187.39538365779407</v>
      </c>
      <c r="E649" s="234">
        <f t="shared" si="43"/>
        <v>146.80645100000001</v>
      </c>
      <c r="F649" s="239"/>
      <c r="G649" s="188" t="str">
        <f t="shared" si="44"/>
        <v/>
      </c>
      <c r="H649" s="236" t="str">
        <f t="shared" si="45"/>
        <v/>
      </c>
    </row>
    <row r="650" spans="1:8">
      <c r="A650" s="232">
        <f t="shared" si="42"/>
        <v>648</v>
      </c>
      <c r="B650" s="233">
        <f>VLOOKUP(DATE(YEAR(Dat_01!B$2)-2,MONTH(Dat_01!B$2),1)+A650,[5]IndSolar10!$D:$D,1,)</f>
        <v>45787</v>
      </c>
      <c r="C650" s="234">
        <f>VLOOKUP($B650,[5]IndSolar10!$D:$M,4)/1000</f>
        <v>111.88610899999999</v>
      </c>
      <c r="D650" s="235">
        <f>VLOOKUP($B650,[5]IndSolar10!$D:$M,7)/1000</f>
        <v>187.39538365779407</v>
      </c>
      <c r="E650" s="234">
        <f t="shared" si="43"/>
        <v>111.88610899999999</v>
      </c>
      <c r="F650" s="239"/>
      <c r="G650" s="188" t="str">
        <f t="shared" si="44"/>
        <v/>
      </c>
      <c r="H650" s="236" t="str">
        <f t="shared" si="45"/>
        <v/>
      </c>
    </row>
    <row r="651" spans="1:8">
      <c r="A651" s="232">
        <f t="shared" si="42"/>
        <v>649</v>
      </c>
      <c r="B651" s="233">
        <f>VLOOKUP(DATE(YEAR(Dat_01!B$2)-2,MONTH(Dat_01!B$2),1)+A651,[5]IndSolar10!$D:$D,1,)</f>
        <v>45788</v>
      </c>
      <c r="C651" s="234">
        <f>VLOOKUP($B651,[5]IndSolar10!$D:$M,4)/1000</f>
        <v>115.4772</v>
      </c>
      <c r="D651" s="235">
        <f>VLOOKUP($B651,[5]IndSolar10!$D:$M,7)/1000</f>
        <v>187.39538365779407</v>
      </c>
      <c r="E651" s="234">
        <f t="shared" si="43"/>
        <v>115.4772</v>
      </c>
      <c r="F651" s="239"/>
      <c r="G651" s="188" t="str">
        <f t="shared" si="44"/>
        <v/>
      </c>
      <c r="H651" s="236" t="str">
        <f t="shared" si="45"/>
        <v/>
      </c>
    </row>
    <row r="652" spans="1:8">
      <c r="A652" s="232">
        <f t="shared" si="42"/>
        <v>650</v>
      </c>
      <c r="B652" s="233">
        <f>VLOOKUP(DATE(YEAR(Dat_01!B$2)-2,MONTH(Dat_01!B$2),1)+A652,[5]IndSolar10!$D:$D,1,)</f>
        <v>45789</v>
      </c>
      <c r="C652" s="234">
        <f>VLOOKUP($B652,[5]IndSolar10!$D:$M,4)/1000</f>
        <v>162.20896500000001</v>
      </c>
      <c r="D652" s="235">
        <f>VLOOKUP($B652,[5]IndSolar10!$D:$M,7)/1000</f>
        <v>187.39538365779407</v>
      </c>
      <c r="E652" s="234">
        <f t="shared" si="43"/>
        <v>162.20896500000001</v>
      </c>
      <c r="F652" s="239"/>
      <c r="G652" s="188" t="str">
        <f t="shared" si="44"/>
        <v/>
      </c>
      <c r="H652" s="236" t="str">
        <f t="shared" si="45"/>
        <v/>
      </c>
    </row>
    <row r="653" spans="1:8">
      <c r="A653" s="232">
        <f t="shared" si="42"/>
        <v>651</v>
      </c>
      <c r="B653" s="233">
        <f>VLOOKUP(DATE(YEAR(Dat_01!B$2)-2,MONTH(Dat_01!B$2),1)+A653,[5]IndSolar10!$D:$D,1,)</f>
        <v>45790</v>
      </c>
      <c r="C653" s="234">
        <f>VLOOKUP($B653,[5]IndSolar10!$D:$M,4)/1000</f>
        <v>151.83476099999999</v>
      </c>
      <c r="D653" s="235">
        <f>VLOOKUP($B653,[5]IndSolar10!$D:$M,7)/1000</f>
        <v>187.39538365779407</v>
      </c>
      <c r="E653" s="234">
        <f t="shared" si="43"/>
        <v>151.83476099999999</v>
      </c>
      <c r="F653" s="239"/>
      <c r="G653" s="188" t="str">
        <f t="shared" si="44"/>
        <v/>
      </c>
      <c r="H653" s="236" t="str">
        <f t="shared" si="45"/>
        <v/>
      </c>
    </row>
    <row r="654" spans="1:8">
      <c r="A654" s="232">
        <f t="shared" si="42"/>
        <v>652</v>
      </c>
      <c r="B654" s="233">
        <f>VLOOKUP(DATE(YEAR(Dat_01!B$2)-2,MONTH(Dat_01!B$2),1)+A654,[5]IndSolar10!$D:$D,1,)</f>
        <v>45791</v>
      </c>
      <c r="C654" s="234">
        <f>VLOOKUP($B654,[5]IndSolar10!$D:$M,4)/1000</f>
        <v>158.30367199999998</v>
      </c>
      <c r="D654" s="235">
        <f>VLOOKUP($B654,[5]IndSolar10!$D:$M,7)/1000</f>
        <v>187.39538365779407</v>
      </c>
      <c r="E654" s="234">
        <f t="shared" si="43"/>
        <v>158.30367199999998</v>
      </c>
      <c r="F654" s="239"/>
      <c r="G654" s="188" t="str">
        <f t="shared" si="44"/>
        <v/>
      </c>
      <c r="H654" s="236" t="str">
        <f t="shared" si="45"/>
        <v/>
      </c>
    </row>
    <row r="655" spans="1:8">
      <c r="A655" s="232">
        <f t="shared" si="42"/>
        <v>653</v>
      </c>
      <c r="B655" s="233">
        <f>VLOOKUP(DATE(YEAR(Dat_01!B$2)-2,MONTH(Dat_01!B$2),1)+A655,[5]IndSolar10!$D:$D,1,)</f>
        <v>45792</v>
      </c>
      <c r="C655" s="234">
        <f>VLOOKUP($B655,[5]IndSolar10!$D:$M,4)/1000</f>
        <v>137.30244300000001</v>
      </c>
      <c r="D655" s="235">
        <f>VLOOKUP($B655,[5]IndSolar10!$D:$M,7)/1000</f>
        <v>187.39538365779407</v>
      </c>
      <c r="E655" s="234">
        <f t="shared" si="43"/>
        <v>137.30244300000001</v>
      </c>
      <c r="F655" s="239"/>
      <c r="G655" s="188" t="str">
        <f t="shared" si="44"/>
        <v>M</v>
      </c>
      <c r="H655" s="236" t="str">
        <f t="shared" si="45"/>
        <v>187,4</v>
      </c>
    </row>
    <row r="656" spans="1:8">
      <c r="A656" s="232">
        <f t="shared" si="42"/>
        <v>654</v>
      </c>
      <c r="B656" s="233">
        <f>VLOOKUP(DATE(YEAR(Dat_01!B$2)-2,MONTH(Dat_01!B$2),1)+A656,[5]IndSolar10!$D:$D,1,)</f>
        <v>45793</v>
      </c>
      <c r="C656" s="234">
        <f>VLOOKUP($B656,[5]IndSolar10!$D:$M,4)/1000</f>
        <v>158.61347499999997</v>
      </c>
      <c r="D656" s="235">
        <f>VLOOKUP($B656,[5]IndSolar10!$D:$M,7)/1000</f>
        <v>187.39538365779407</v>
      </c>
      <c r="E656" s="234">
        <f t="shared" si="43"/>
        <v>158.61347499999997</v>
      </c>
      <c r="F656" s="239"/>
      <c r="G656" s="188" t="str">
        <f t="shared" si="44"/>
        <v/>
      </c>
      <c r="H656" s="236" t="str">
        <f t="shared" si="45"/>
        <v/>
      </c>
    </row>
    <row r="657" spans="1:8">
      <c r="A657" s="232">
        <f t="shared" si="42"/>
        <v>655</v>
      </c>
      <c r="B657" s="233">
        <f>VLOOKUP(DATE(YEAR(Dat_01!B$2)-2,MONTH(Dat_01!B$2),1)+A657,[5]IndSolar10!$D:$D,1,)</f>
        <v>45794</v>
      </c>
      <c r="C657" s="234">
        <f>VLOOKUP($B657,[5]IndSolar10!$D:$M,4)/1000</f>
        <v>155.76477700000001</v>
      </c>
      <c r="D657" s="235">
        <f>VLOOKUP($B657,[5]IndSolar10!$D:$M,7)/1000</f>
        <v>187.39538365779407</v>
      </c>
      <c r="E657" s="234">
        <f t="shared" si="43"/>
        <v>155.76477700000001</v>
      </c>
      <c r="F657" s="239"/>
      <c r="G657" s="188" t="str">
        <f t="shared" si="44"/>
        <v/>
      </c>
      <c r="H657" s="236" t="str">
        <f t="shared" si="45"/>
        <v/>
      </c>
    </row>
    <row r="658" spans="1:8">
      <c r="A658" s="232">
        <f t="shared" si="42"/>
        <v>656</v>
      </c>
      <c r="B658" s="233">
        <f>VLOOKUP(DATE(YEAR(Dat_01!B$2)-2,MONTH(Dat_01!B$2),1)+A658,[5]IndSolar10!$D:$D,1,)</f>
        <v>45795</v>
      </c>
      <c r="C658" s="234">
        <f>VLOOKUP($B658,[5]IndSolar10!$D:$M,4)/1000</f>
        <v>143.92953699999998</v>
      </c>
      <c r="D658" s="235">
        <f>VLOOKUP($B658,[5]IndSolar10!$D:$M,7)/1000</f>
        <v>187.39538365779407</v>
      </c>
      <c r="E658" s="234">
        <f t="shared" si="43"/>
        <v>143.92953699999998</v>
      </c>
      <c r="F658" s="239"/>
      <c r="G658" s="188" t="str">
        <f t="shared" si="44"/>
        <v/>
      </c>
      <c r="H658" s="236" t="str">
        <f t="shared" si="45"/>
        <v/>
      </c>
    </row>
    <row r="659" spans="1:8">
      <c r="A659" s="232">
        <f t="shared" si="42"/>
        <v>657</v>
      </c>
      <c r="B659" s="233">
        <f>VLOOKUP(DATE(YEAR(Dat_01!B$2)-2,MONTH(Dat_01!B$2),1)+A659,[5]IndSolar10!$D:$D,1,)</f>
        <v>45796</v>
      </c>
      <c r="C659" s="234">
        <f>VLOOKUP($B659,[5]IndSolar10!$D:$M,4)/1000</f>
        <v>162.59295699999998</v>
      </c>
      <c r="D659" s="235">
        <f>VLOOKUP($B659,[5]IndSolar10!$D:$M,7)/1000</f>
        <v>187.39538365779407</v>
      </c>
      <c r="E659" s="234">
        <f t="shared" si="43"/>
        <v>162.59295699999998</v>
      </c>
      <c r="F659" s="239"/>
      <c r="G659" s="188" t="str">
        <f t="shared" si="44"/>
        <v/>
      </c>
      <c r="H659" s="236" t="str">
        <f t="shared" si="45"/>
        <v/>
      </c>
    </row>
    <row r="660" spans="1:8">
      <c r="A660" s="232">
        <f t="shared" si="42"/>
        <v>658</v>
      </c>
      <c r="B660" s="233">
        <f>VLOOKUP(DATE(YEAR(Dat_01!B$2)-2,MONTH(Dat_01!B$2),1)+A660,[5]IndSolar10!$D:$D,1,)</f>
        <v>45797</v>
      </c>
      <c r="C660" s="234">
        <f>VLOOKUP($B660,[5]IndSolar10!$D:$M,4)/1000</f>
        <v>174.37386799999999</v>
      </c>
      <c r="D660" s="235">
        <f>VLOOKUP($B660,[5]IndSolar10!$D:$M,7)/1000</f>
        <v>187.39538365779407</v>
      </c>
      <c r="E660" s="234">
        <f t="shared" si="43"/>
        <v>174.37386799999999</v>
      </c>
      <c r="F660" s="239"/>
      <c r="G660" s="188" t="str">
        <f t="shared" si="44"/>
        <v/>
      </c>
      <c r="H660" s="236" t="str">
        <f t="shared" si="45"/>
        <v/>
      </c>
    </row>
    <row r="661" spans="1:8">
      <c r="A661" s="232">
        <f t="shared" si="42"/>
        <v>659</v>
      </c>
      <c r="B661" s="233">
        <f>VLOOKUP(DATE(YEAR(Dat_01!B$2)-2,MONTH(Dat_01!B$2),1)+A661,[5]IndSolar10!$D:$D,1,)</f>
        <v>45798</v>
      </c>
      <c r="C661" s="234">
        <f>VLOOKUP($B661,[5]IndSolar10!$D:$M,4)/1000</f>
        <v>195.869326</v>
      </c>
      <c r="D661" s="235">
        <f>VLOOKUP($B661,[5]IndSolar10!$D:$M,7)/1000</f>
        <v>187.39538365779407</v>
      </c>
      <c r="E661" s="234">
        <f t="shared" si="43"/>
        <v>187.39538365779407</v>
      </c>
      <c r="F661" s="239"/>
      <c r="G661" s="188" t="str">
        <f t="shared" si="44"/>
        <v/>
      </c>
      <c r="H661" s="236" t="str">
        <f t="shared" si="45"/>
        <v/>
      </c>
    </row>
    <row r="662" spans="1:8">
      <c r="A662" s="232">
        <f t="shared" si="42"/>
        <v>660</v>
      </c>
      <c r="B662" s="233">
        <f>VLOOKUP(DATE(YEAR(Dat_01!B$2)-2,MONTH(Dat_01!B$2),1)+A662,[5]IndSolar10!$D:$D,1,)</f>
        <v>45799</v>
      </c>
      <c r="C662" s="234">
        <f>VLOOKUP($B662,[5]IndSolar10!$D:$M,4)/1000</f>
        <v>172.10612700000001</v>
      </c>
      <c r="D662" s="235">
        <f>VLOOKUP($B662,[5]IndSolar10!$D:$M,7)/1000</f>
        <v>187.39538365779407</v>
      </c>
      <c r="E662" s="234">
        <f t="shared" si="43"/>
        <v>172.10612700000001</v>
      </c>
      <c r="F662" s="239"/>
      <c r="G662" s="188" t="str">
        <f t="shared" si="44"/>
        <v/>
      </c>
      <c r="H662" s="236" t="str">
        <f t="shared" si="45"/>
        <v/>
      </c>
    </row>
    <row r="663" spans="1:8">
      <c r="A663" s="232">
        <f t="shared" si="42"/>
        <v>661</v>
      </c>
      <c r="B663" s="233">
        <f>VLOOKUP(DATE(YEAR(Dat_01!B$2)-2,MONTH(Dat_01!B$2),1)+A663,[5]IndSolar10!$D:$D,1,)</f>
        <v>45800</v>
      </c>
      <c r="C663" s="234">
        <f>VLOOKUP($B663,[5]IndSolar10!$D:$M,4)/1000</f>
        <v>171.74784299999999</v>
      </c>
      <c r="D663" s="235">
        <f>VLOOKUP($B663,[5]IndSolar10!$D:$M,7)/1000</f>
        <v>187.39538365779407</v>
      </c>
      <c r="E663" s="234">
        <f t="shared" si="43"/>
        <v>171.74784299999999</v>
      </c>
      <c r="F663" s="239"/>
      <c r="G663" s="188" t="str">
        <f t="shared" si="44"/>
        <v/>
      </c>
      <c r="H663" s="236" t="str">
        <f t="shared" si="45"/>
        <v/>
      </c>
    </row>
    <row r="664" spans="1:8">
      <c r="A664" s="232">
        <f t="shared" si="42"/>
        <v>662</v>
      </c>
      <c r="B664" s="233">
        <f>VLOOKUP(DATE(YEAR(Dat_01!B$2)-2,MONTH(Dat_01!B$2),1)+A664,[5]IndSolar10!$D:$D,1,)</f>
        <v>45801</v>
      </c>
      <c r="C664" s="234">
        <f>VLOOKUP($B664,[5]IndSolar10!$D:$M,4)/1000</f>
        <v>163.75109</v>
      </c>
      <c r="D664" s="235">
        <f>VLOOKUP($B664,[5]IndSolar10!$D:$M,7)/1000</f>
        <v>187.39538365779407</v>
      </c>
      <c r="E664" s="234">
        <f t="shared" si="43"/>
        <v>163.75109</v>
      </c>
      <c r="F664" s="239"/>
      <c r="G664" s="188" t="str">
        <f t="shared" si="44"/>
        <v/>
      </c>
      <c r="H664" s="236" t="str">
        <f t="shared" si="45"/>
        <v/>
      </c>
    </row>
    <row r="665" spans="1:8">
      <c r="A665" s="232">
        <f t="shared" si="42"/>
        <v>663</v>
      </c>
      <c r="B665" s="233">
        <f>VLOOKUP(DATE(YEAR(Dat_01!B$2)-2,MONTH(Dat_01!B$2),1)+A665,[5]IndSolar10!$D:$D,1,)</f>
        <v>45802</v>
      </c>
      <c r="C665" s="234">
        <f>VLOOKUP($B665,[5]IndSolar10!$D:$M,4)/1000</f>
        <v>149.07814199999999</v>
      </c>
      <c r="D665" s="235">
        <f>VLOOKUP($B665,[5]IndSolar10!$D:$M,7)/1000</f>
        <v>187.39538365779407</v>
      </c>
      <c r="E665" s="234">
        <f t="shared" si="43"/>
        <v>149.07814199999999</v>
      </c>
      <c r="F665" s="239"/>
      <c r="G665" s="188" t="str">
        <f t="shared" si="44"/>
        <v/>
      </c>
      <c r="H665" s="236" t="str">
        <f t="shared" si="45"/>
        <v/>
      </c>
    </row>
    <row r="666" spans="1:8">
      <c r="A666" s="232">
        <f t="shared" si="42"/>
        <v>664</v>
      </c>
      <c r="B666" s="233">
        <f>VLOOKUP(DATE(YEAR(Dat_01!B$2)-2,MONTH(Dat_01!B$2),1)+A666,[5]IndSolar10!$D:$D,1,)</f>
        <v>45803</v>
      </c>
      <c r="C666" s="234">
        <f>VLOOKUP($B666,[5]IndSolar10!$D:$M,4)/1000</f>
        <v>207.67469</v>
      </c>
      <c r="D666" s="235">
        <f>VLOOKUP($B666,[5]IndSolar10!$D:$M,7)/1000</f>
        <v>187.39538365779407</v>
      </c>
      <c r="E666" s="234">
        <f t="shared" si="43"/>
        <v>187.39538365779407</v>
      </c>
      <c r="F666" s="239"/>
      <c r="G666" s="188" t="str">
        <f t="shared" si="44"/>
        <v/>
      </c>
      <c r="H666" s="236" t="str">
        <f t="shared" si="45"/>
        <v/>
      </c>
    </row>
    <row r="667" spans="1:8">
      <c r="A667" s="232">
        <f t="shared" si="42"/>
        <v>665</v>
      </c>
      <c r="B667" s="233">
        <f>VLOOKUP(DATE(YEAR(Dat_01!B$2)-2,MONTH(Dat_01!B$2),1)+A667,[5]IndSolar10!$D:$D,1,)</f>
        <v>45804</v>
      </c>
      <c r="C667" s="234">
        <f>VLOOKUP($B667,[5]IndSolar10!$D:$M,4)/1000</f>
        <v>204.90346700000001</v>
      </c>
      <c r="D667" s="235">
        <f>VLOOKUP($B667,[5]IndSolar10!$D:$M,7)/1000</f>
        <v>187.39538365779407</v>
      </c>
      <c r="E667" s="234">
        <f t="shared" si="43"/>
        <v>187.39538365779407</v>
      </c>
      <c r="F667" s="239"/>
      <c r="G667" s="188" t="str">
        <f t="shared" si="44"/>
        <v/>
      </c>
      <c r="H667" s="236" t="str">
        <f t="shared" si="45"/>
        <v/>
      </c>
    </row>
    <row r="668" spans="1:8">
      <c r="A668" s="232">
        <f t="shared" si="42"/>
        <v>666</v>
      </c>
      <c r="B668" s="233">
        <f>VLOOKUP(DATE(YEAR(Dat_01!B$2)-2,MONTH(Dat_01!B$2),1)+A668,[5]IndSolar10!$D:$D,1,)</f>
        <v>45805</v>
      </c>
      <c r="C668" s="234">
        <f>VLOOKUP($B668,[5]IndSolar10!$D:$M,4)/1000</f>
        <v>201.217085</v>
      </c>
      <c r="D668" s="235">
        <f>VLOOKUP($B668,[5]IndSolar10!$D:$M,7)/1000</f>
        <v>187.39538365779407</v>
      </c>
      <c r="E668" s="234">
        <f t="shared" si="43"/>
        <v>187.39538365779407</v>
      </c>
      <c r="F668" s="239"/>
      <c r="G668" s="188" t="str">
        <f t="shared" si="44"/>
        <v/>
      </c>
      <c r="H668" s="236" t="str">
        <f t="shared" si="45"/>
        <v/>
      </c>
    </row>
    <row r="669" spans="1:8">
      <c r="A669" s="232">
        <f t="shared" si="42"/>
        <v>667</v>
      </c>
      <c r="B669" s="233">
        <f>VLOOKUP(DATE(YEAR(Dat_01!B$2)-2,MONTH(Dat_01!B$2),1)+A669,[5]IndSolar10!$D:$D,1,)</f>
        <v>45806</v>
      </c>
      <c r="C669" s="234">
        <f>VLOOKUP($B669,[5]IndSolar10!$D:$M,4)/1000</f>
        <v>205.585588</v>
      </c>
      <c r="D669" s="235">
        <f>VLOOKUP($B669,[5]IndSolar10!$D:$M,7)/1000</f>
        <v>187.39538365779407</v>
      </c>
      <c r="E669" s="234">
        <f t="shared" si="43"/>
        <v>187.39538365779407</v>
      </c>
      <c r="F669" s="239"/>
      <c r="G669" s="188" t="str">
        <f t="shared" si="44"/>
        <v/>
      </c>
      <c r="H669" s="236" t="str">
        <f t="shared" si="45"/>
        <v/>
      </c>
    </row>
    <row r="670" spans="1:8">
      <c r="A670" s="232">
        <f t="shared" si="42"/>
        <v>668</v>
      </c>
      <c r="B670" s="233">
        <f>VLOOKUP(DATE(YEAR(Dat_01!B$2)-2,MONTH(Dat_01!B$2),1)+A670,[5]IndSolar10!$D:$D,1,)</f>
        <v>45807</v>
      </c>
      <c r="C670" s="234">
        <f>VLOOKUP($B670,[5]IndSolar10!$D:$M,4)/1000</f>
        <v>190.03045300000002</v>
      </c>
      <c r="D670" s="235">
        <f>VLOOKUP($B670,[5]IndSolar10!$D:$M,7)/1000</f>
        <v>187.39538365779407</v>
      </c>
      <c r="E670" s="234">
        <f t="shared" si="43"/>
        <v>187.39538365779407</v>
      </c>
      <c r="F670" s="239"/>
      <c r="G670" s="188" t="str">
        <f t="shared" si="44"/>
        <v/>
      </c>
      <c r="H670" s="236" t="str">
        <f t="shared" si="45"/>
        <v/>
      </c>
    </row>
    <row r="671" spans="1:8">
      <c r="A671" s="232">
        <f t="shared" si="42"/>
        <v>669</v>
      </c>
      <c r="B671" s="233">
        <f>VLOOKUP(DATE(YEAR(Dat_01!B$2)-2,MONTH(Dat_01!B$2),1)+A671,[5]IndSolar10!$D:$D,1,)</f>
        <v>45808</v>
      </c>
      <c r="C671" s="234">
        <f>VLOOKUP($B671,[5]IndSolar10!$D:$M,4)/1000</f>
        <v>173.94020900000001</v>
      </c>
      <c r="D671" s="235">
        <f>VLOOKUP($B671,[5]IndSolar10!$D:$M,7)/1000</f>
        <v>187.39538365779407</v>
      </c>
      <c r="E671" s="234">
        <f t="shared" si="43"/>
        <v>173.94020900000001</v>
      </c>
      <c r="F671" s="239"/>
      <c r="G671" s="188" t="str">
        <f t="shared" si="44"/>
        <v/>
      </c>
      <c r="H671" s="236" t="str">
        <f t="shared" si="45"/>
        <v/>
      </c>
    </row>
    <row r="672" spans="1:8">
      <c r="A672" s="232">
        <f t="shared" si="42"/>
        <v>670</v>
      </c>
      <c r="B672" s="233">
        <f>VLOOKUP(DATE(YEAR(Dat_01!B$2)-2,MONTH(Dat_01!B$2),1)+A672,[5]IndSolar10!$D:$D,1,)</f>
        <v>45809</v>
      </c>
      <c r="C672" s="234">
        <f>VLOOKUP($B672,[5]IndSolar10!$D:$M,4)/1000</f>
        <v>147.61089599999997</v>
      </c>
      <c r="D672" s="235">
        <f>VLOOKUP($B672,[5]IndSolar10!$D:$M,7)/1000</f>
        <v>192.45897258246356</v>
      </c>
      <c r="E672" s="234">
        <f t="shared" si="43"/>
        <v>147.61089599999997</v>
      </c>
      <c r="F672" s="239"/>
      <c r="G672" s="188" t="str">
        <f t="shared" si="44"/>
        <v/>
      </c>
      <c r="H672" s="236" t="str">
        <f t="shared" si="45"/>
        <v/>
      </c>
    </row>
    <row r="673" spans="1:8">
      <c r="A673" s="232">
        <f t="shared" si="42"/>
        <v>671</v>
      </c>
      <c r="B673" s="233">
        <f>VLOOKUP(DATE(YEAR(Dat_01!B$2)-2,MONTH(Dat_01!B$2),1)+A673,[5]IndSolar10!$D:$D,1,)</f>
        <v>45810</v>
      </c>
      <c r="C673" s="234">
        <f>VLOOKUP($B673,[5]IndSolar10!$D:$M,4)/1000</f>
        <v>177.80748299999999</v>
      </c>
      <c r="D673" s="235">
        <f>VLOOKUP($B673,[5]IndSolar10!$D:$M,7)/1000</f>
        <v>192.45897258246356</v>
      </c>
      <c r="E673" s="234">
        <f t="shared" si="43"/>
        <v>177.80748299999999</v>
      </c>
      <c r="F673" s="237"/>
      <c r="G673" s="188" t="str">
        <f t="shared" si="44"/>
        <v/>
      </c>
      <c r="H673" s="236" t="str">
        <f t="shared" si="45"/>
        <v/>
      </c>
    </row>
    <row r="674" spans="1:8">
      <c r="A674" s="232">
        <f t="shared" si="42"/>
        <v>672</v>
      </c>
      <c r="B674" s="233">
        <f>VLOOKUP(DATE(YEAR(Dat_01!B$2)-2,MONTH(Dat_01!B$2),1)+A674,[5]IndSolar10!$D:$D,1,)</f>
        <v>45811</v>
      </c>
      <c r="C674" s="234">
        <f>VLOOKUP($B674,[5]IndSolar10!$D:$M,4)/1000</f>
        <v>157.96417500000001</v>
      </c>
      <c r="D674" s="235">
        <f>VLOOKUP($B674,[5]IndSolar10!$D:$M,7)/1000</f>
        <v>192.45897258246356</v>
      </c>
      <c r="E674" s="234">
        <f t="shared" si="43"/>
        <v>157.96417500000001</v>
      </c>
      <c r="F674" s="237"/>
      <c r="G674" s="188" t="str">
        <f t="shared" si="44"/>
        <v/>
      </c>
      <c r="H674" s="236" t="str">
        <f t="shared" si="45"/>
        <v/>
      </c>
    </row>
    <row r="675" spans="1:8">
      <c r="A675" s="232">
        <f t="shared" si="42"/>
        <v>673</v>
      </c>
      <c r="B675" s="233">
        <f>VLOOKUP(DATE(YEAR(Dat_01!B$2)-2,MONTH(Dat_01!B$2),1)+A675,[5]IndSolar10!$D:$D,1,)</f>
        <v>45812</v>
      </c>
      <c r="C675" s="234">
        <f>VLOOKUP($B675,[5]IndSolar10!$D:$M,4)/1000</f>
        <v>209.92247100000003</v>
      </c>
      <c r="D675" s="235">
        <f>VLOOKUP($B675,[5]IndSolar10!$D:$M,7)/1000</f>
        <v>192.45897258246356</v>
      </c>
      <c r="E675" s="234">
        <f t="shared" si="43"/>
        <v>192.45897258246356</v>
      </c>
      <c r="F675" s="239"/>
      <c r="G675" s="188" t="str">
        <f t="shared" si="44"/>
        <v/>
      </c>
      <c r="H675" s="236" t="str">
        <f t="shared" si="45"/>
        <v/>
      </c>
    </row>
    <row r="676" spans="1:8">
      <c r="A676" s="232">
        <f t="shared" si="42"/>
        <v>674</v>
      </c>
      <c r="B676" s="233">
        <f>VLOOKUP(DATE(YEAR(Dat_01!B$2)-2,MONTH(Dat_01!B$2),1)+A676,[5]IndSolar10!$D:$D,1,)</f>
        <v>45813</v>
      </c>
      <c r="C676" s="234">
        <f>VLOOKUP($B676,[5]IndSolar10!$D:$M,4)/1000</f>
        <v>221.812344</v>
      </c>
      <c r="D676" s="235">
        <f>VLOOKUP($B676,[5]IndSolar10!$D:$M,7)/1000</f>
        <v>192.45897258246356</v>
      </c>
      <c r="E676" s="234">
        <f t="shared" si="43"/>
        <v>192.45897258246356</v>
      </c>
      <c r="F676" s="239"/>
      <c r="G676" s="188" t="str">
        <f t="shared" si="44"/>
        <v/>
      </c>
      <c r="H676" s="236" t="str">
        <f t="shared" si="45"/>
        <v/>
      </c>
    </row>
    <row r="677" spans="1:8">
      <c r="A677" s="232">
        <f t="shared" si="42"/>
        <v>675</v>
      </c>
      <c r="B677" s="233">
        <f>VLOOKUP(DATE(YEAR(Dat_01!B$2)-2,MONTH(Dat_01!B$2),1)+A677,[5]IndSolar10!$D:$D,1,)</f>
        <v>45814</v>
      </c>
      <c r="C677" s="234">
        <f>VLOOKUP($B677,[5]IndSolar10!$D:$M,4)/1000</f>
        <v>231.49402699999999</v>
      </c>
      <c r="D677" s="235">
        <f>VLOOKUP($B677,[5]IndSolar10!$D:$M,7)/1000</f>
        <v>192.45897258246356</v>
      </c>
      <c r="E677" s="234">
        <f t="shared" si="43"/>
        <v>192.45897258246356</v>
      </c>
      <c r="F677" s="239"/>
      <c r="G677" s="188" t="str">
        <f t="shared" si="44"/>
        <v/>
      </c>
      <c r="H677" s="236" t="str">
        <f t="shared" si="45"/>
        <v/>
      </c>
    </row>
    <row r="678" spans="1:8">
      <c r="A678" s="232">
        <f t="shared" si="42"/>
        <v>676</v>
      </c>
      <c r="B678" s="233">
        <f>VLOOKUP(DATE(YEAR(Dat_01!B$2)-2,MONTH(Dat_01!B$2),1)+A678,[5]IndSolar10!$D:$D,1,)</f>
        <v>45815</v>
      </c>
      <c r="C678" s="234">
        <f>VLOOKUP($B678,[5]IndSolar10!$D:$M,4)/1000</f>
        <v>196.97096100000002</v>
      </c>
      <c r="D678" s="235">
        <f>VLOOKUP($B678,[5]IndSolar10!$D:$M,7)/1000</f>
        <v>192.45897258246356</v>
      </c>
      <c r="E678" s="234">
        <f t="shared" si="43"/>
        <v>192.45897258246356</v>
      </c>
      <c r="F678" s="239"/>
      <c r="G678" s="188" t="str">
        <f t="shared" si="44"/>
        <v/>
      </c>
      <c r="H678" s="236" t="str">
        <f t="shared" si="45"/>
        <v/>
      </c>
    </row>
    <row r="679" spans="1:8">
      <c r="A679" s="232">
        <f t="shared" si="42"/>
        <v>677</v>
      </c>
      <c r="B679" s="233">
        <f>VLOOKUP(DATE(YEAR(Dat_01!B$2)-2,MONTH(Dat_01!B$2),1)+A679,[5]IndSolar10!$D:$D,1,)</f>
        <v>45816</v>
      </c>
      <c r="C679" s="234">
        <f>VLOOKUP($B679,[5]IndSolar10!$D:$M,4)/1000</f>
        <v>168.30374399999999</v>
      </c>
      <c r="D679" s="235">
        <f>VLOOKUP($B679,[5]IndSolar10!$D:$M,7)/1000</f>
        <v>192.45897258246356</v>
      </c>
      <c r="E679" s="234">
        <f t="shared" si="43"/>
        <v>168.30374399999999</v>
      </c>
      <c r="F679" s="239"/>
      <c r="G679" s="188" t="str">
        <f t="shared" si="44"/>
        <v/>
      </c>
      <c r="H679" s="236" t="str">
        <f t="shared" si="45"/>
        <v/>
      </c>
    </row>
    <row r="680" spans="1:8">
      <c r="A680" s="232">
        <f t="shared" si="42"/>
        <v>678</v>
      </c>
      <c r="B680" s="233">
        <f>VLOOKUP(DATE(YEAR(Dat_01!B$2)-2,MONTH(Dat_01!B$2),1)+A680,[5]IndSolar10!$D:$D,1,)</f>
        <v>45817</v>
      </c>
      <c r="C680" s="234">
        <f>VLOOKUP($B680,[5]IndSolar10!$D:$M,4)/1000</f>
        <v>192.72122399999998</v>
      </c>
      <c r="D680" s="235">
        <f>VLOOKUP($B680,[5]IndSolar10!$D:$M,7)/1000</f>
        <v>192.45897258246356</v>
      </c>
      <c r="E680" s="234">
        <f t="shared" si="43"/>
        <v>192.45897258246356</v>
      </c>
      <c r="F680" s="239"/>
      <c r="G680" s="188" t="str">
        <f t="shared" si="44"/>
        <v/>
      </c>
      <c r="H680" s="236" t="str">
        <f t="shared" si="45"/>
        <v/>
      </c>
    </row>
    <row r="681" spans="1:8">
      <c r="A681" s="232">
        <f t="shared" si="42"/>
        <v>679</v>
      </c>
      <c r="B681" s="233">
        <f>VLOOKUP(DATE(YEAR(Dat_01!B$2)-2,MONTH(Dat_01!B$2),1)+A681,[5]IndSolar10!$D:$D,1,)</f>
        <v>45818</v>
      </c>
      <c r="C681" s="234">
        <f>VLOOKUP($B681,[5]IndSolar10!$D:$M,4)/1000</f>
        <v>164.80872799999997</v>
      </c>
      <c r="D681" s="235">
        <f>VLOOKUP($B681,[5]IndSolar10!$D:$M,7)/1000</f>
        <v>192.45897258246356</v>
      </c>
      <c r="E681" s="234">
        <f t="shared" si="43"/>
        <v>164.80872799999997</v>
      </c>
      <c r="F681" s="239"/>
      <c r="G681" s="188" t="str">
        <f t="shared" si="44"/>
        <v/>
      </c>
      <c r="H681" s="236" t="str">
        <f t="shared" si="45"/>
        <v/>
      </c>
    </row>
    <row r="682" spans="1:8">
      <c r="A682" s="232">
        <f t="shared" si="42"/>
        <v>680</v>
      </c>
      <c r="B682" s="233">
        <f>VLOOKUP(DATE(YEAR(Dat_01!B$2)-2,MONTH(Dat_01!B$2),1)+A682,[5]IndSolar10!$D:$D,1,)</f>
        <v>45819</v>
      </c>
      <c r="C682" s="234">
        <f>VLOOKUP($B682,[5]IndSolar10!$D:$M,4)/1000</f>
        <v>174.60366300000001</v>
      </c>
      <c r="D682" s="235">
        <f>VLOOKUP($B682,[5]IndSolar10!$D:$M,7)/1000</f>
        <v>192.45897258246356</v>
      </c>
      <c r="E682" s="234">
        <f t="shared" si="43"/>
        <v>174.60366300000001</v>
      </c>
      <c r="F682" s="239"/>
      <c r="G682" s="188" t="str">
        <f t="shared" si="44"/>
        <v/>
      </c>
      <c r="H682" s="236" t="str">
        <f t="shared" si="45"/>
        <v/>
      </c>
    </row>
    <row r="683" spans="1:8">
      <c r="A683" s="232">
        <f t="shared" si="42"/>
        <v>681</v>
      </c>
      <c r="B683" s="233">
        <f>VLOOKUP(DATE(YEAR(Dat_01!B$2)-2,MONTH(Dat_01!B$2),1)+A683,[5]IndSolar10!$D:$D,1,)</f>
        <v>45820</v>
      </c>
      <c r="C683" s="234">
        <f>VLOOKUP($B683,[5]IndSolar10!$D:$M,4)/1000</f>
        <v>222.26020700000001</v>
      </c>
      <c r="D683" s="235">
        <f>VLOOKUP($B683,[5]IndSolar10!$D:$M,7)/1000</f>
        <v>192.45897258246356</v>
      </c>
      <c r="E683" s="234">
        <f t="shared" si="43"/>
        <v>192.45897258246356</v>
      </c>
      <c r="F683" s="239"/>
      <c r="G683" s="188" t="str">
        <f t="shared" si="44"/>
        <v/>
      </c>
      <c r="H683" s="236" t="str">
        <f t="shared" si="45"/>
        <v/>
      </c>
    </row>
    <row r="684" spans="1:8">
      <c r="A684" s="232">
        <f t="shared" si="42"/>
        <v>682</v>
      </c>
      <c r="B684" s="233">
        <f>VLOOKUP(DATE(YEAR(Dat_01!B$2)-2,MONTH(Dat_01!B$2),1)+A684,[5]IndSolar10!$D:$D,1,)</f>
        <v>45821</v>
      </c>
      <c r="C684" s="234">
        <f>VLOOKUP($B684,[5]IndSolar10!$D:$M,4)/1000</f>
        <v>216.04410899999999</v>
      </c>
      <c r="D684" s="235">
        <f>VLOOKUP($B684,[5]IndSolar10!$D:$M,7)/1000</f>
        <v>192.45897258246356</v>
      </c>
      <c r="E684" s="234">
        <f t="shared" si="43"/>
        <v>192.45897258246356</v>
      </c>
      <c r="F684" s="239"/>
      <c r="G684" s="188" t="str">
        <f t="shared" si="44"/>
        <v/>
      </c>
      <c r="H684" s="236" t="str">
        <f t="shared" si="45"/>
        <v/>
      </c>
    </row>
    <row r="685" spans="1:8">
      <c r="A685" s="232">
        <f t="shared" si="42"/>
        <v>683</v>
      </c>
      <c r="B685" s="233">
        <f>VLOOKUP(DATE(YEAR(Dat_01!B$2)-2,MONTH(Dat_01!B$2),1)+A685,[5]IndSolar10!$D:$D,1,)</f>
        <v>45822</v>
      </c>
      <c r="C685" s="234">
        <f>VLOOKUP($B685,[5]IndSolar10!$D:$M,4)/1000</f>
        <v>195.93885800000001</v>
      </c>
      <c r="D685" s="235">
        <f>VLOOKUP($B685,[5]IndSolar10!$D:$M,7)/1000</f>
        <v>192.45897258246356</v>
      </c>
      <c r="E685" s="234">
        <f t="shared" si="43"/>
        <v>192.45897258246356</v>
      </c>
      <c r="F685" s="239"/>
      <c r="G685" s="188" t="str">
        <f t="shared" si="44"/>
        <v/>
      </c>
      <c r="H685" s="236" t="str">
        <f t="shared" si="45"/>
        <v/>
      </c>
    </row>
    <row r="686" spans="1:8">
      <c r="A686" s="232">
        <f t="shared" si="42"/>
        <v>684</v>
      </c>
      <c r="B686" s="233">
        <f>VLOOKUP(DATE(YEAR(Dat_01!B$2)-2,MONTH(Dat_01!B$2),1)+A686,[5]IndSolar10!$D:$D,1,)</f>
        <v>45823</v>
      </c>
      <c r="C686" s="234">
        <f>VLOOKUP($B686,[5]IndSolar10!$D:$M,4)/1000</f>
        <v>172.63308800000001</v>
      </c>
      <c r="D686" s="235">
        <f>VLOOKUP($B686,[5]IndSolar10!$D:$M,7)/1000</f>
        <v>192.45897258246356</v>
      </c>
      <c r="E686" s="234">
        <f t="shared" si="43"/>
        <v>172.63308800000001</v>
      </c>
      <c r="F686" s="239"/>
      <c r="G686" s="188" t="str">
        <f t="shared" si="44"/>
        <v>J</v>
      </c>
      <c r="H686" s="236" t="str">
        <f t="shared" si="45"/>
        <v>192,5</v>
      </c>
    </row>
    <row r="687" spans="1:8">
      <c r="A687" s="232">
        <f t="shared" si="42"/>
        <v>685</v>
      </c>
      <c r="B687" s="233">
        <f>VLOOKUP(DATE(YEAR(Dat_01!B$2)-2,MONTH(Dat_01!B$2),1)+A687,[5]IndSolar10!$D:$D,1,)</f>
        <v>45824</v>
      </c>
      <c r="C687" s="234">
        <f>VLOOKUP($B687,[5]IndSolar10!$D:$M,4)/1000</f>
        <v>217.602845</v>
      </c>
      <c r="D687" s="235">
        <f>VLOOKUP($B687,[5]IndSolar10!$D:$M,7)/1000</f>
        <v>192.45897258246356</v>
      </c>
      <c r="E687" s="234">
        <f t="shared" si="43"/>
        <v>192.45897258246356</v>
      </c>
      <c r="F687" s="239"/>
      <c r="G687" s="188" t="str">
        <f t="shared" si="44"/>
        <v/>
      </c>
      <c r="H687" s="236" t="str">
        <f t="shared" si="45"/>
        <v/>
      </c>
    </row>
    <row r="688" spans="1:8">
      <c r="A688" s="232">
        <f t="shared" si="42"/>
        <v>686</v>
      </c>
      <c r="B688" s="233">
        <f>VLOOKUP(DATE(YEAR(Dat_01!B$2)-2,MONTH(Dat_01!B$2),1)+A688,[5]IndSolar10!$D:$D,1,)</f>
        <v>45825</v>
      </c>
      <c r="C688" s="234">
        <f>VLOOKUP($B688,[5]IndSolar10!$D:$M,4)/1000</f>
        <v>216.64721099999997</v>
      </c>
      <c r="D688" s="235">
        <f>VLOOKUP($B688,[5]IndSolar10!$D:$M,7)/1000</f>
        <v>192.45897258246356</v>
      </c>
      <c r="E688" s="234">
        <f t="shared" si="43"/>
        <v>192.45897258246356</v>
      </c>
      <c r="F688" s="239"/>
      <c r="G688" s="188" t="str">
        <f t="shared" si="44"/>
        <v/>
      </c>
      <c r="H688" s="236" t="str">
        <f t="shared" si="45"/>
        <v/>
      </c>
    </row>
    <row r="689" spans="1:8">
      <c r="A689" s="232">
        <f t="shared" si="42"/>
        <v>687</v>
      </c>
      <c r="B689" s="233">
        <f>VLOOKUP(DATE(YEAR(Dat_01!B$2)-2,MONTH(Dat_01!B$2),1)+A689,[5]IndSolar10!$D:$D,1,)</f>
        <v>45826</v>
      </c>
      <c r="C689" s="234">
        <f>VLOOKUP($B689,[5]IndSolar10!$D:$M,4)/1000</f>
        <v>218.196471</v>
      </c>
      <c r="D689" s="235">
        <f>VLOOKUP($B689,[5]IndSolar10!$D:$M,7)/1000</f>
        <v>192.45897258246356</v>
      </c>
      <c r="E689" s="234">
        <f t="shared" si="43"/>
        <v>192.45897258246356</v>
      </c>
      <c r="F689" s="239"/>
      <c r="G689" s="188" t="str">
        <f t="shared" si="44"/>
        <v/>
      </c>
      <c r="H689" s="236" t="str">
        <f t="shared" si="45"/>
        <v/>
      </c>
    </row>
    <row r="690" spans="1:8">
      <c r="A690" s="232">
        <f t="shared" si="42"/>
        <v>688</v>
      </c>
      <c r="B690" s="233">
        <f>VLOOKUP(DATE(YEAR(Dat_01!B$2)-2,MONTH(Dat_01!B$2),1)+A690,[5]IndSolar10!$D:$D,1,)</f>
        <v>45827</v>
      </c>
      <c r="C690" s="234">
        <f>VLOOKUP($B690,[5]IndSolar10!$D:$M,4)/1000</f>
        <v>185.98578700000002</v>
      </c>
      <c r="D690" s="235">
        <f>VLOOKUP($B690,[5]IndSolar10!$D:$M,7)/1000</f>
        <v>192.45897258246356</v>
      </c>
      <c r="E690" s="234">
        <f t="shared" si="43"/>
        <v>185.98578700000002</v>
      </c>
      <c r="F690" s="239"/>
      <c r="G690" s="188" t="str">
        <f t="shared" si="44"/>
        <v/>
      </c>
      <c r="H690" s="236" t="str">
        <f t="shared" si="45"/>
        <v/>
      </c>
    </row>
    <row r="691" spans="1:8">
      <c r="A691" s="232">
        <f t="shared" si="42"/>
        <v>689</v>
      </c>
      <c r="B691" s="233">
        <f>VLOOKUP(DATE(YEAR(Dat_01!B$2)-2,MONTH(Dat_01!B$2),1)+A691,[5]IndSolar10!$D:$D,1,)</f>
        <v>45828</v>
      </c>
      <c r="C691" s="234">
        <f>VLOOKUP($B691,[5]IndSolar10!$D:$M,4)/1000</f>
        <v>224.685509</v>
      </c>
      <c r="D691" s="235">
        <f>VLOOKUP($B691,[5]IndSolar10!$D:$M,7)/1000</f>
        <v>192.45897258246356</v>
      </c>
      <c r="E691" s="234">
        <f t="shared" si="43"/>
        <v>192.45897258246356</v>
      </c>
      <c r="F691" s="239"/>
      <c r="G691" s="188" t="str">
        <f t="shared" si="44"/>
        <v/>
      </c>
      <c r="H691" s="236" t="str">
        <f t="shared" si="45"/>
        <v/>
      </c>
    </row>
    <row r="692" spans="1:8">
      <c r="A692" s="232">
        <f t="shared" si="42"/>
        <v>690</v>
      </c>
      <c r="B692" s="233">
        <f>VLOOKUP(DATE(YEAR(Dat_01!B$2)-2,MONTH(Dat_01!B$2),1)+A692,[5]IndSolar10!$D:$D,1,)</f>
        <v>45829</v>
      </c>
      <c r="C692" s="234">
        <f>VLOOKUP($B692,[5]IndSolar10!$D:$M,4)/1000</f>
        <v>212.779312</v>
      </c>
      <c r="D692" s="235">
        <f>VLOOKUP($B692,[5]IndSolar10!$D:$M,7)/1000</f>
        <v>192.45897258246356</v>
      </c>
      <c r="E692" s="234">
        <f t="shared" si="43"/>
        <v>192.45897258246356</v>
      </c>
      <c r="F692" s="239"/>
      <c r="G692" s="188" t="str">
        <f t="shared" si="44"/>
        <v/>
      </c>
      <c r="H692" s="236" t="str">
        <f t="shared" si="45"/>
        <v/>
      </c>
    </row>
    <row r="693" spans="1:8">
      <c r="A693" s="232">
        <f t="shared" si="42"/>
        <v>691</v>
      </c>
      <c r="B693" s="233">
        <f>VLOOKUP(DATE(YEAR(Dat_01!B$2)-2,MONTH(Dat_01!B$2),1)+A693,[5]IndSolar10!$D:$D,1,)</f>
        <v>45830</v>
      </c>
      <c r="C693" s="234">
        <f>VLOOKUP($B693,[5]IndSolar10!$D:$M,4)/1000</f>
        <v>182.764929</v>
      </c>
      <c r="D693" s="235">
        <f>VLOOKUP($B693,[5]IndSolar10!$D:$M,7)/1000</f>
        <v>192.45897258246356</v>
      </c>
      <c r="E693" s="234">
        <f t="shared" si="43"/>
        <v>182.764929</v>
      </c>
      <c r="F693" s="239"/>
      <c r="G693" s="188" t="str">
        <f t="shared" si="44"/>
        <v/>
      </c>
      <c r="H693" s="236" t="str">
        <f t="shared" si="45"/>
        <v/>
      </c>
    </row>
    <row r="694" spans="1:8">
      <c r="A694" s="232">
        <f t="shared" si="42"/>
        <v>692</v>
      </c>
      <c r="B694" s="233">
        <f>VLOOKUP(DATE(YEAR(Dat_01!B$2)-2,MONTH(Dat_01!B$2),1)+A694,[5]IndSolar10!$D:$D,1,)</f>
        <v>45831</v>
      </c>
      <c r="C694" s="234">
        <f>VLOOKUP($B694,[5]IndSolar10!$D:$M,4)/1000</f>
        <v>192.61489499999999</v>
      </c>
      <c r="D694" s="235">
        <f>VLOOKUP($B694,[5]IndSolar10!$D:$M,7)/1000</f>
        <v>192.45897258246356</v>
      </c>
      <c r="E694" s="234">
        <f t="shared" si="43"/>
        <v>192.45897258246356</v>
      </c>
      <c r="F694" s="239"/>
      <c r="G694" s="188" t="str">
        <f t="shared" si="44"/>
        <v/>
      </c>
      <c r="H694" s="236" t="str">
        <f t="shared" si="45"/>
        <v/>
      </c>
    </row>
    <row r="695" spans="1:8">
      <c r="A695" s="232">
        <f t="shared" si="42"/>
        <v>693</v>
      </c>
      <c r="B695" s="233">
        <f>VLOOKUP(DATE(YEAR(Dat_01!B$2)-2,MONTH(Dat_01!B$2),1)+A695,[5]IndSolar10!$D:$D,1,)</f>
        <v>45832</v>
      </c>
      <c r="C695" s="234">
        <f>VLOOKUP($B695,[5]IndSolar10!$D:$M,4)/1000</f>
        <v>178.55257999999998</v>
      </c>
      <c r="D695" s="235">
        <f>VLOOKUP($B695,[5]IndSolar10!$D:$M,7)/1000</f>
        <v>192.45897258246356</v>
      </c>
      <c r="E695" s="234">
        <f t="shared" si="43"/>
        <v>178.55257999999998</v>
      </c>
      <c r="F695" s="239"/>
      <c r="G695" s="188" t="str">
        <f t="shared" si="44"/>
        <v/>
      </c>
      <c r="H695" s="236" t="str">
        <f t="shared" si="45"/>
        <v/>
      </c>
    </row>
    <row r="696" spans="1:8">
      <c r="A696" s="232">
        <f t="shared" si="42"/>
        <v>694</v>
      </c>
      <c r="B696" s="233">
        <f>VLOOKUP(DATE(YEAR(Dat_01!B$2)-2,MONTH(Dat_01!B$2),1)+A696,[5]IndSolar10!$D:$D,1,)</f>
        <v>45833</v>
      </c>
      <c r="C696" s="234">
        <f>VLOOKUP($B696,[5]IndSolar10!$D:$M,4)/1000</f>
        <v>233.79758999999999</v>
      </c>
      <c r="D696" s="235">
        <f>VLOOKUP($B696,[5]IndSolar10!$D:$M,7)/1000</f>
        <v>192.45897258246356</v>
      </c>
      <c r="E696" s="234">
        <f t="shared" si="43"/>
        <v>192.45897258246356</v>
      </c>
      <c r="F696" s="239"/>
      <c r="G696" s="188" t="str">
        <f t="shared" si="44"/>
        <v/>
      </c>
      <c r="H696" s="236" t="str">
        <f t="shared" si="45"/>
        <v/>
      </c>
    </row>
    <row r="697" spans="1:8">
      <c r="A697" s="232">
        <f t="shared" si="42"/>
        <v>695</v>
      </c>
      <c r="B697" s="233">
        <f>VLOOKUP(DATE(YEAR(Dat_01!B$2)-2,MONTH(Dat_01!B$2),1)+A697,[5]IndSolar10!$D:$D,1,)</f>
        <v>45834</v>
      </c>
      <c r="C697" s="234">
        <f>VLOOKUP($B697,[5]IndSolar10!$D:$M,4)/1000</f>
        <v>247.79890700000001</v>
      </c>
      <c r="D697" s="235">
        <f>VLOOKUP($B697,[5]IndSolar10!$D:$M,7)/1000</f>
        <v>192.45897258246356</v>
      </c>
      <c r="E697" s="234">
        <f t="shared" si="43"/>
        <v>192.45897258246356</v>
      </c>
      <c r="F697" s="239"/>
      <c r="G697" s="188" t="str">
        <f t="shared" si="44"/>
        <v/>
      </c>
      <c r="H697" s="236" t="str">
        <f t="shared" si="45"/>
        <v/>
      </c>
    </row>
    <row r="698" spans="1:8">
      <c r="A698" s="232">
        <f t="shared" si="42"/>
        <v>696</v>
      </c>
      <c r="B698" s="233">
        <f>VLOOKUP(DATE(YEAR(Dat_01!B$2)-2,MONTH(Dat_01!B$2),1)+A698,[5]IndSolar10!$D:$D,1,)</f>
        <v>45835</v>
      </c>
      <c r="C698" s="234">
        <f>VLOOKUP($B698,[5]IndSolar10!$D:$M,4)/1000</f>
        <v>246.36508000000001</v>
      </c>
      <c r="D698" s="235">
        <f>VLOOKUP($B698,[5]IndSolar10!$D:$M,7)/1000</f>
        <v>192.45897258246356</v>
      </c>
      <c r="E698" s="234">
        <f t="shared" si="43"/>
        <v>192.45897258246356</v>
      </c>
      <c r="F698" s="239"/>
      <c r="G698" s="188" t="str">
        <f t="shared" si="44"/>
        <v/>
      </c>
      <c r="H698" s="236" t="str">
        <f t="shared" si="45"/>
        <v/>
      </c>
    </row>
    <row r="699" spans="1:8">
      <c r="A699" s="232">
        <f t="shared" si="42"/>
        <v>697</v>
      </c>
      <c r="B699" s="233">
        <f>VLOOKUP(DATE(YEAR(Dat_01!B$2)-2,MONTH(Dat_01!B$2),1)+A699,[5]IndSolar10!$D:$D,1,)</f>
        <v>45836</v>
      </c>
      <c r="C699" s="234">
        <f>VLOOKUP($B699,[5]IndSolar10!$D:$M,4)/1000</f>
        <v>228.72767599999997</v>
      </c>
      <c r="D699" s="235">
        <f>VLOOKUP($B699,[5]IndSolar10!$D:$M,7)/1000</f>
        <v>192.45897258246356</v>
      </c>
      <c r="E699" s="234">
        <f t="shared" si="43"/>
        <v>192.45897258246356</v>
      </c>
      <c r="F699" s="239"/>
      <c r="G699" s="188" t="str">
        <f t="shared" si="44"/>
        <v/>
      </c>
      <c r="H699" s="236" t="str">
        <f t="shared" si="45"/>
        <v/>
      </c>
    </row>
    <row r="700" spans="1:8">
      <c r="A700" s="232">
        <f t="shared" si="42"/>
        <v>698</v>
      </c>
      <c r="B700" s="233">
        <f>VLOOKUP(DATE(YEAR(Dat_01!B$2)-2,MONTH(Dat_01!B$2),1)+A700,[5]IndSolar10!$D:$D,1,)</f>
        <v>45837</v>
      </c>
      <c r="C700" s="234">
        <f>VLOOKUP($B700,[5]IndSolar10!$D:$M,4)/1000</f>
        <v>211.728388</v>
      </c>
      <c r="D700" s="235">
        <f>VLOOKUP($B700,[5]IndSolar10!$D:$M,7)/1000</f>
        <v>192.45897258246356</v>
      </c>
      <c r="E700" s="234">
        <f t="shared" si="43"/>
        <v>192.45897258246356</v>
      </c>
      <c r="F700" s="239"/>
      <c r="G700" s="188" t="str">
        <f t="shared" si="44"/>
        <v/>
      </c>
      <c r="H700" s="236" t="str">
        <f t="shared" si="45"/>
        <v/>
      </c>
    </row>
    <row r="701" spans="1:8">
      <c r="A701" s="232">
        <f t="shared" si="42"/>
        <v>699</v>
      </c>
      <c r="B701" s="233">
        <f>VLOOKUP(DATE(YEAR(Dat_01!B$2)-2,MONTH(Dat_01!B$2),1)+A701,[5]IndSolar10!$D:$D,1,)</f>
        <v>45838</v>
      </c>
      <c r="C701" s="234">
        <f>VLOOKUP($B701,[5]IndSolar10!$D:$M,4)/1000</f>
        <v>206.771604</v>
      </c>
      <c r="D701" s="235">
        <f>VLOOKUP($B701,[5]IndSolar10!$D:$M,7)/1000</f>
        <v>192.45897258246356</v>
      </c>
      <c r="E701" s="234">
        <f t="shared" si="43"/>
        <v>192.45897258246356</v>
      </c>
      <c r="F701" s="237"/>
      <c r="G701" s="188" t="str">
        <f t="shared" si="44"/>
        <v/>
      </c>
      <c r="H701" s="236" t="str">
        <f t="shared" si="45"/>
        <v/>
      </c>
    </row>
    <row r="702" spans="1:8">
      <c r="A702" s="232">
        <f t="shared" si="42"/>
        <v>700</v>
      </c>
      <c r="B702" s="233">
        <f>VLOOKUP(DATE(YEAR(Dat_01!B$2)-2,MONTH(Dat_01!B$2),1)+A702,[5]IndSolar10!$D:$D,1,)</f>
        <v>45839</v>
      </c>
      <c r="C702" s="234">
        <f>VLOOKUP($B702,[5]IndSolar10!$D:$M,4)/1000</f>
        <v>221.46423199999998</v>
      </c>
      <c r="D702" s="235">
        <f>VLOOKUP($B702,[5]IndSolar10!$D:$M,7)/1000</f>
        <v>199.07886965369516</v>
      </c>
      <c r="E702" s="234">
        <f t="shared" si="43"/>
        <v>199.07886965369516</v>
      </c>
      <c r="F702" s="237"/>
      <c r="G702" s="188" t="str">
        <f t="shared" si="44"/>
        <v/>
      </c>
      <c r="H702" s="236" t="str">
        <f t="shared" si="45"/>
        <v/>
      </c>
    </row>
    <row r="703" spans="1:8">
      <c r="A703" s="232">
        <f t="shared" si="42"/>
        <v>701</v>
      </c>
      <c r="B703" s="233">
        <f>VLOOKUP(DATE(YEAR(Dat_01!B$2)-2,MONTH(Dat_01!B$2),1)+A703,[5]IndSolar10!$D:$D,1,)</f>
        <v>45840</v>
      </c>
      <c r="C703" s="234">
        <f>VLOOKUP($B703,[5]IndSolar10!$D:$M,4)/1000</f>
        <v>213.39008299999998</v>
      </c>
      <c r="D703" s="235">
        <f>VLOOKUP($B703,[5]IndSolar10!$D:$M,7)/1000</f>
        <v>199.07886965369516</v>
      </c>
      <c r="E703" s="234">
        <f t="shared" si="43"/>
        <v>199.07886965369516</v>
      </c>
      <c r="F703" s="239"/>
      <c r="G703" s="188" t="str">
        <f t="shared" si="44"/>
        <v/>
      </c>
      <c r="H703" s="236" t="str">
        <f t="shared" si="45"/>
        <v/>
      </c>
    </row>
    <row r="704" spans="1:8">
      <c r="A704" s="232">
        <f t="shared" si="42"/>
        <v>702</v>
      </c>
      <c r="B704" s="233">
        <f>VLOOKUP(DATE(YEAR(Dat_01!B$2)-2,MONTH(Dat_01!B$2),1)+A704,[5]IndSolar10!$D:$D,1,)</f>
        <v>45841</v>
      </c>
      <c r="C704" s="234">
        <f>VLOOKUP($B704,[5]IndSolar10!$D:$M,4)/1000</f>
        <v>213.58890500000001</v>
      </c>
      <c r="D704" s="235">
        <f>VLOOKUP($B704,[5]IndSolar10!$D:$M,7)/1000</f>
        <v>199.07886965369516</v>
      </c>
      <c r="E704" s="234">
        <f t="shared" si="43"/>
        <v>199.07886965369516</v>
      </c>
      <c r="F704" s="239"/>
      <c r="G704" s="188" t="str">
        <f t="shared" si="44"/>
        <v/>
      </c>
      <c r="H704" s="236" t="str">
        <f t="shared" si="45"/>
        <v/>
      </c>
    </row>
    <row r="705" spans="1:8">
      <c r="A705" s="232">
        <f t="shared" si="42"/>
        <v>703</v>
      </c>
      <c r="B705" s="233">
        <f>VLOOKUP(DATE(YEAR(Dat_01!B$2)-2,MONTH(Dat_01!B$2),1)+A705,[5]IndSolar10!$D:$D,1,)</f>
        <v>45842</v>
      </c>
      <c r="C705" s="234">
        <f>VLOOKUP($B705,[5]IndSolar10!$D:$M,4)/1000</f>
        <v>207.25037300000002</v>
      </c>
      <c r="D705" s="235">
        <f>VLOOKUP($B705,[5]IndSolar10!$D:$M,7)/1000</f>
        <v>199.07886965369516</v>
      </c>
      <c r="E705" s="234">
        <f t="shared" si="43"/>
        <v>199.07886965369516</v>
      </c>
      <c r="F705" s="239"/>
      <c r="G705" s="188" t="str">
        <f t="shared" si="44"/>
        <v/>
      </c>
      <c r="H705" s="236" t="str">
        <f t="shared" si="45"/>
        <v/>
      </c>
    </row>
    <row r="706" spans="1:8">
      <c r="A706" s="232">
        <f t="shared" si="42"/>
        <v>704</v>
      </c>
      <c r="B706" s="233">
        <f>VLOOKUP(DATE(YEAR(Dat_01!B$2)-2,MONTH(Dat_01!B$2),1)+A706,[5]IndSolar10!$D:$D,1,)</f>
        <v>45843</v>
      </c>
      <c r="C706" s="234">
        <f>VLOOKUP($B706,[5]IndSolar10!$D:$M,4)/1000</f>
        <v>205.45465199999998</v>
      </c>
      <c r="D706" s="235">
        <f>VLOOKUP($B706,[5]IndSolar10!$D:$M,7)/1000</f>
        <v>199.07886965369516</v>
      </c>
      <c r="E706" s="234">
        <f t="shared" si="43"/>
        <v>199.07886965369516</v>
      </c>
      <c r="F706" s="239"/>
      <c r="G706" s="188" t="str">
        <f t="shared" si="44"/>
        <v/>
      </c>
      <c r="H706" s="236" t="str">
        <f t="shared" si="45"/>
        <v/>
      </c>
    </row>
    <row r="707" spans="1:8">
      <c r="A707" s="232">
        <f t="shared" si="42"/>
        <v>705</v>
      </c>
      <c r="B707" s="233">
        <f>VLOOKUP(DATE(YEAR(Dat_01!B$2)-2,MONTH(Dat_01!B$2),1)+A707,[5]IndSolar10!$D:$D,1,)</f>
        <v>45844</v>
      </c>
      <c r="C707" s="234">
        <f>VLOOKUP($B707,[5]IndSolar10!$D:$M,4)/1000</f>
        <v>199.57184900000001</v>
      </c>
      <c r="D707" s="235">
        <f>VLOOKUP($B707,[5]IndSolar10!$D:$M,7)/1000</f>
        <v>199.07886965369516</v>
      </c>
      <c r="E707" s="234">
        <f t="shared" si="43"/>
        <v>199.07886965369516</v>
      </c>
      <c r="F707" s="239"/>
      <c r="G707" s="188" t="str">
        <f t="shared" si="44"/>
        <v/>
      </c>
      <c r="H707" s="236" t="str">
        <f t="shared" si="45"/>
        <v/>
      </c>
    </row>
    <row r="708" spans="1:8">
      <c r="A708" s="232">
        <f t="shared" ref="A708:A763" si="46">+A707+1</f>
        <v>706</v>
      </c>
      <c r="B708" s="233">
        <f>VLOOKUP(DATE(YEAR(Dat_01!B$2)-2,MONTH(Dat_01!B$2),1)+A708,[5]IndSolar10!$D:$D,1,)</f>
        <v>45845</v>
      </c>
      <c r="C708" s="234">
        <f>VLOOKUP($B708,[5]IndSolar10!$D:$M,4)/1000</f>
        <v>232.91583</v>
      </c>
      <c r="D708" s="235">
        <f>VLOOKUP($B708,[5]IndSolar10!$D:$M,7)/1000</f>
        <v>199.07886965369516</v>
      </c>
      <c r="E708" s="234">
        <f t="shared" ref="E708:E760" si="47">IF(C708&gt;D708,D708,C708)</f>
        <v>199.07886965369516</v>
      </c>
      <c r="F708" s="239"/>
      <c r="G708" s="188" t="str">
        <f t="shared" ref="G708:G745" si="48">IF(DAY(B708)=15,IF(MONTH(B708)=1,"E",IF(MONTH(B708)=2,"F",IF(MONTH(B708)=3,"M",IF(MONTH(B708)=4,"A",IF(MONTH(B708)=5,"M",IF(MONTH(B708)=6,"J",IF(MONTH(B708)=7,"J",IF(MONTH(B708)=8,"A",IF(MONTH(B708)=9,"S",IF(MONTH(B708)=10,"O",IF(MONTH(B708)=11,"N",IF(MONTH(B708)=12,"D","")))))))))))),"")</f>
        <v/>
      </c>
      <c r="H708" s="236" t="str">
        <f t="shared" ref="H708:H745" si="49">IF(DAY($B708)=15,TEXT(D708,"#,0"),"")</f>
        <v/>
      </c>
    </row>
    <row r="709" spans="1:8">
      <c r="A709" s="232">
        <f t="shared" si="46"/>
        <v>707</v>
      </c>
      <c r="B709" s="233">
        <f>VLOOKUP(DATE(YEAR(Dat_01!B$2)-2,MONTH(Dat_01!B$2),1)+A709,[5]IndSolar10!$D:$D,1,)</f>
        <v>45846</v>
      </c>
      <c r="C709" s="234">
        <f>VLOOKUP($B709,[5]IndSolar10!$D:$M,4)/1000</f>
        <v>212.45212699999999</v>
      </c>
      <c r="D709" s="235">
        <f>VLOOKUP($B709,[5]IndSolar10!$D:$M,7)/1000</f>
        <v>199.07886965369516</v>
      </c>
      <c r="E709" s="234">
        <f t="shared" si="47"/>
        <v>199.07886965369516</v>
      </c>
      <c r="F709" s="239"/>
      <c r="G709" s="188" t="str">
        <f t="shared" si="48"/>
        <v/>
      </c>
      <c r="H709" s="236" t="str">
        <f t="shared" si="49"/>
        <v/>
      </c>
    </row>
    <row r="710" spans="1:8">
      <c r="A710" s="232">
        <f t="shared" si="46"/>
        <v>708</v>
      </c>
      <c r="B710" s="233">
        <f>VLOOKUP(DATE(YEAR(Dat_01!B$2)-2,MONTH(Dat_01!B$2),1)+A710,[5]IndSolar10!$D:$D,1,)</f>
        <v>45847</v>
      </c>
      <c r="C710" s="234">
        <f>VLOOKUP($B710,[5]IndSolar10!$D:$M,4)/1000</f>
        <v>199.059191</v>
      </c>
      <c r="D710" s="235">
        <f>VLOOKUP($B710,[5]IndSolar10!$D:$M,7)/1000</f>
        <v>199.07886965369516</v>
      </c>
      <c r="E710" s="234">
        <f t="shared" si="47"/>
        <v>199.059191</v>
      </c>
      <c r="F710" s="239"/>
      <c r="G710" s="188" t="str">
        <f t="shared" si="48"/>
        <v/>
      </c>
      <c r="H710" s="236" t="str">
        <f t="shared" si="49"/>
        <v/>
      </c>
    </row>
    <row r="711" spans="1:8">
      <c r="A711" s="232">
        <f t="shared" si="46"/>
        <v>709</v>
      </c>
      <c r="B711" s="233">
        <f>VLOOKUP(DATE(YEAR(Dat_01!B$2)-2,MONTH(Dat_01!B$2),1)+A711,[5]IndSolar10!$D:$D,1,)</f>
        <v>45848</v>
      </c>
      <c r="C711" s="234">
        <f>VLOOKUP($B711,[5]IndSolar10!$D:$M,4)/1000</f>
        <v>220.00045300000002</v>
      </c>
      <c r="D711" s="235">
        <f>VLOOKUP($B711,[5]IndSolar10!$D:$M,7)/1000</f>
        <v>199.07886965369516</v>
      </c>
      <c r="E711" s="234">
        <f t="shared" si="47"/>
        <v>199.07886965369516</v>
      </c>
      <c r="F711" s="239"/>
      <c r="G711" s="188" t="str">
        <f t="shared" si="48"/>
        <v/>
      </c>
      <c r="H711" s="236" t="str">
        <f t="shared" si="49"/>
        <v/>
      </c>
    </row>
    <row r="712" spans="1:8">
      <c r="A712" s="232">
        <f t="shared" si="46"/>
        <v>710</v>
      </c>
      <c r="B712" s="233">
        <f>VLOOKUP(DATE(YEAR(Dat_01!B$2)-2,MONTH(Dat_01!B$2),1)+A712,[5]IndSolar10!$D:$D,1,)</f>
        <v>45849</v>
      </c>
      <c r="C712" s="234">
        <f>VLOOKUP($B712,[5]IndSolar10!$D:$M,4)/1000</f>
        <v>209.46011899999996</v>
      </c>
      <c r="D712" s="235">
        <f>VLOOKUP($B712,[5]IndSolar10!$D:$M,7)/1000</f>
        <v>199.07886965369516</v>
      </c>
      <c r="E712" s="234">
        <f t="shared" si="47"/>
        <v>199.07886965369516</v>
      </c>
      <c r="F712" s="239"/>
      <c r="G712" s="188" t="str">
        <f t="shared" si="48"/>
        <v/>
      </c>
      <c r="H712" s="236" t="str">
        <f t="shared" si="49"/>
        <v/>
      </c>
    </row>
    <row r="713" spans="1:8">
      <c r="A713" s="232">
        <f t="shared" si="46"/>
        <v>711</v>
      </c>
      <c r="B713" s="233">
        <f>VLOOKUP(DATE(YEAR(Dat_01!B$2)-2,MONTH(Dat_01!B$2),1)+A713,[5]IndSolar10!$D:$D,1,)</f>
        <v>45850</v>
      </c>
      <c r="C713" s="234">
        <f>VLOOKUP($B713,[5]IndSolar10!$D:$M,4)/1000</f>
        <v>172.47162400000002</v>
      </c>
      <c r="D713" s="235">
        <f>VLOOKUP($B713,[5]IndSolar10!$D:$M,7)/1000</f>
        <v>199.07886965369516</v>
      </c>
      <c r="E713" s="234">
        <f t="shared" si="47"/>
        <v>172.47162400000002</v>
      </c>
      <c r="F713" s="239"/>
      <c r="G713" s="188" t="str">
        <f t="shared" si="48"/>
        <v/>
      </c>
      <c r="H713" s="236" t="str">
        <f t="shared" si="49"/>
        <v/>
      </c>
    </row>
    <row r="714" spans="1:8">
      <c r="A714" s="232">
        <f t="shared" si="46"/>
        <v>712</v>
      </c>
      <c r="B714" s="233">
        <f>VLOOKUP(DATE(YEAR(Dat_01!B$2)-2,MONTH(Dat_01!B$2),1)+A714,[5]IndSolar10!$D:$D,1,)</f>
        <v>45851</v>
      </c>
      <c r="C714" s="234">
        <f>VLOOKUP($B714,[5]IndSolar10!$D:$M,4)/1000</f>
        <v>223.38682399999999</v>
      </c>
      <c r="D714" s="235">
        <f>VLOOKUP($B714,[5]IndSolar10!$D:$M,7)/1000</f>
        <v>199.07886965369516</v>
      </c>
      <c r="E714" s="234">
        <f t="shared" si="47"/>
        <v>199.07886965369516</v>
      </c>
      <c r="F714" s="239"/>
      <c r="G714" s="188" t="str">
        <f t="shared" si="48"/>
        <v/>
      </c>
      <c r="H714" s="236" t="str">
        <f t="shared" si="49"/>
        <v/>
      </c>
    </row>
    <row r="715" spans="1:8">
      <c r="A715" s="232">
        <f t="shared" si="46"/>
        <v>713</v>
      </c>
      <c r="B715" s="233">
        <f>VLOOKUP(DATE(YEAR(Dat_01!B$2)-2,MONTH(Dat_01!B$2),1)+A715,[5]IndSolar10!$D:$D,1,)</f>
        <v>45852</v>
      </c>
      <c r="C715" s="234">
        <f>VLOOKUP($B715,[5]IndSolar10!$D:$M,4)/1000</f>
        <v>245.95958000000002</v>
      </c>
      <c r="D715" s="235">
        <f>VLOOKUP($B715,[5]IndSolar10!$D:$M,7)/1000</f>
        <v>199.07886965369516</v>
      </c>
      <c r="E715" s="234">
        <f t="shared" si="47"/>
        <v>199.07886965369516</v>
      </c>
      <c r="F715" s="239"/>
      <c r="G715" s="188" t="str">
        <f t="shared" si="48"/>
        <v/>
      </c>
      <c r="H715" s="236" t="str">
        <f t="shared" si="49"/>
        <v/>
      </c>
    </row>
    <row r="716" spans="1:8">
      <c r="A716" s="232">
        <f t="shared" si="46"/>
        <v>714</v>
      </c>
      <c r="B716" s="233">
        <f>VLOOKUP(DATE(YEAR(Dat_01!B$2)-2,MONTH(Dat_01!B$2),1)+A716,[5]IndSolar10!$D:$D,1,)</f>
        <v>45853</v>
      </c>
      <c r="C716" s="234">
        <f>VLOOKUP($B716,[5]IndSolar10!$D:$M,4)/1000</f>
        <v>234.22268199999999</v>
      </c>
      <c r="D716" s="235">
        <f>VLOOKUP($B716,[5]IndSolar10!$D:$M,7)/1000</f>
        <v>199.07886965369516</v>
      </c>
      <c r="E716" s="234">
        <f t="shared" si="47"/>
        <v>199.07886965369516</v>
      </c>
      <c r="F716" s="239"/>
      <c r="G716" s="188" t="str">
        <f t="shared" si="48"/>
        <v>J</v>
      </c>
      <c r="H716" s="236" t="str">
        <f t="shared" si="49"/>
        <v>199,1</v>
      </c>
    </row>
    <row r="717" spans="1:8">
      <c r="A717" s="232">
        <f t="shared" si="46"/>
        <v>715</v>
      </c>
      <c r="B717" s="233">
        <f>VLOOKUP(DATE(YEAR(Dat_01!B$2)-2,MONTH(Dat_01!B$2),1)+A717,[5]IndSolar10!$D:$D,1,)</f>
        <v>45854</v>
      </c>
      <c r="C717" s="234">
        <f>VLOOKUP($B717,[5]IndSolar10!$D:$M,4)/1000</f>
        <v>240.22070499999998</v>
      </c>
      <c r="D717" s="235">
        <f>VLOOKUP($B717,[5]IndSolar10!$D:$M,7)/1000</f>
        <v>199.07886965369516</v>
      </c>
      <c r="E717" s="234">
        <f t="shared" si="47"/>
        <v>199.07886965369516</v>
      </c>
      <c r="F717" s="239"/>
      <c r="G717" s="188" t="str">
        <f t="shared" si="48"/>
        <v/>
      </c>
      <c r="H717" s="236" t="str">
        <f t="shared" si="49"/>
        <v/>
      </c>
    </row>
    <row r="718" spans="1:8">
      <c r="A718" s="232">
        <f t="shared" si="46"/>
        <v>716</v>
      </c>
      <c r="B718" s="233">
        <f>VLOOKUP(DATE(YEAR(Dat_01!B$2)-2,MONTH(Dat_01!B$2),1)+A718,[5]IndSolar10!$D:$D,1,)</f>
        <v>45855</v>
      </c>
      <c r="C718" s="234">
        <f>VLOOKUP($B718,[5]IndSolar10!$D:$M,4)/1000</f>
        <v>219.513049</v>
      </c>
      <c r="D718" s="235">
        <f>VLOOKUP($B718,[5]IndSolar10!$D:$M,7)/1000</f>
        <v>199.07886965369516</v>
      </c>
      <c r="E718" s="234">
        <f t="shared" si="47"/>
        <v>199.07886965369516</v>
      </c>
      <c r="F718" s="239"/>
      <c r="G718" s="188" t="str">
        <f t="shared" si="48"/>
        <v/>
      </c>
      <c r="H718" s="236" t="str">
        <f t="shared" si="49"/>
        <v/>
      </c>
    </row>
    <row r="719" spans="1:8">
      <c r="A719" s="232">
        <f t="shared" si="46"/>
        <v>717</v>
      </c>
      <c r="B719" s="233">
        <f>VLOOKUP(DATE(YEAR(Dat_01!B$2)-2,MONTH(Dat_01!B$2),1)+A719,[5]IndSolar10!$D:$D,1,)</f>
        <v>45856</v>
      </c>
      <c r="C719" s="234">
        <f>VLOOKUP($B719,[5]IndSolar10!$D:$M,4)/1000</f>
        <v>211.09833899999998</v>
      </c>
      <c r="D719" s="235">
        <f>VLOOKUP($B719,[5]IndSolar10!$D:$M,7)/1000</f>
        <v>199.07886965369516</v>
      </c>
      <c r="E719" s="234">
        <f t="shared" si="47"/>
        <v>199.07886965369516</v>
      </c>
      <c r="F719" s="239"/>
      <c r="G719" s="188" t="str">
        <f t="shared" si="48"/>
        <v/>
      </c>
      <c r="H719" s="236" t="str">
        <f t="shared" si="49"/>
        <v/>
      </c>
    </row>
    <row r="720" spans="1:8">
      <c r="A720" s="232">
        <f t="shared" si="46"/>
        <v>718</v>
      </c>
      <c r="B720" s="233">
        <f>VLOOKUP(DATE(YEAR(Dat_01!B$2)-2,MONTH(Dat_01!B$2),1)+A720,[5]IndSolar10!$D:$D,1,)</f>
        <v>45857</v>
      </c>
      <c r="C720" s="234">
        <f>VLOOKUP($B720,[5]IndSolar10!$D:$M,4)/1000</f>
        <v>187.651252</v>
      </c>
      <c r="D720" s="235">
        <f>VLOOKUP($B720,[5]IndSolar10!$D:$M,7)/1000</f>
        <v>199.07886965369516</v>
      </c>
      <c r="E720" s="234">
        <f t="shared" si="47"/>
        <v>187.651252</v>
      </c>
      <c r="F720" s="239"/>
      <c r="G720" s="188" t="str">
        <f t="shared" si="48"/>
        <v/>
      </c>
      <c r="H720" s="236" t="str">
        <f t="shared" si="49"/>
        <v/>
      </c>
    </row>
    <row r="721" spans="1:8">
      <c r="A721" s="232">
        <f t="shared" si="46"/>
        <v>719</v>
      </c>
      <c r="B721" s="233">
        <f>VLOOKUP(DATE(YEAR(Dat_01!B$2)-2,MONTH(Dat_01!B$2),1)+A721,[5]IndSolar10!$D:$D,1,)</f>
        <v>45858</v>
      </c>
      <c r="C721" s="234">
        <f>VLOOKUP($B721,[5]IndSolar10!$D:$M,4)/1000</f>
        <v>165.63003499999999</v>
      </c>
      <c r="D721" s="235">
        <f>VLOOKUP($B721,[5]IndSolar10!$D:$M,7)/1000</f>
        <v>199.07886965369516</v>
      </c>
      <c r="E721" s="234">
        <f t="shared" si="47"/>
        <v>165.63003499999999</v>
      </c>
      <c r="F721" s="239"/>
      <c r="G721" s="188" t="str">
        <f t="shared" si="48"/>
        <v/>
      </c>
      <c r="H721" s="236" t="str">
        <f t="shared" si="49"/>
        <v/>
      </c>
    </row>
    <row r="722" spans="1:8">
      <c r="A722" s="232">
        <f t="shared" si="46"/>
        <v>720</v>
      </c>
      <c r="B722" s="233">
        <f>VLOOKUP(DATE(YEAR(Dat_01!B$2)-2,MONTH(Dat_01!B$2),1)+A722,[5]IndSolar10!$D:$D,1,)</f>
        <v>45859</v>
      </c>
      <c r="C722" s="234">
        <f>VLOOKUP($B722,[5]IndSolar10!$D:$M,4)/1000</f>
        <v>233.70477299999999</v>
      </c>
      <c r="D722" s="235">
        <f>VLOOKUP($B722,[5]IndSolar10!$D:$M,7)/1000</f>
        <v>199.07886965369516</v>
      </c>
      <c r="E722" s="234">
        <f t="shared" si="47"/>
        <v>199.07886965369516</v>
      </c>
      <c r="F722" s="239"/>
      <c r="G722" s="188" t="str">
        <f t="shared" si="48"/>
        <v/>
      </c>
      <c r="H722" s="236" t="str">
        <f t="shared" si="49"/>
        <v/>
      </c>
    </row>
    <row r="723" spans="1:8">
      <c r="A723" s="232">
        <f t="shared" si="46"/>
        <v>721</v>
      </c>
      <c r="B723" s="233">
        <f>VLOOKUP(DATE(YEAR(Dat_01!B$2)-2,MONTH(Dat_01!B$2),1)+A723,[5]IndSolar10!$D:$D,1,)</f>
        <v>45860</v>
      </c>
      <c r="C723" s="234">
        <f>VLOOKUP($B723,[5]IndSolar10!$D:$M,4)/1000</f>
        <v>218.834282</v>
      </c>
      <c r="D723" s="235">
        <f>VLOOKUP($B723,[5]IndSolar10!$D:$M,7)/1000</f>
        <v>199.07886965369516</v>
      </c>
      <c r="E723" s="234">
        <f t="shared" si="47"/>
        <v>199.07886965369516</v>
      </c>
      <c r="F723" s="239"/>
      <c r="G723" s="188" t="str">
        <f t="shared" si="48"/>
        <v/>
      </c>
      <c r="H723" s="236" t="str">
        <f t="shared" si="49"/>
        <v/>
      </c>
    </row>
    <row r="724" spans="1:8">
      <c r="A724" s="232">
        <f t="shared" si="46"/>
        <v>722</v>
      </c>
      <c r="B724" s="233">
        <f>VLOOKUP(DATE(YEAR(Dat_01!B$2)-2,MONTH(Dat_01!B$2),1)+A724,[5]IndSolar10!$D:$D,1,)</f>
        <v>45861</v>
      </c>
      <c r="C724" s="234">
        <f>VLOOKUP($B724,[5]IndSolar10!$D:$M,4)/1000</f>
        <v>172.893992</v>
      </c>
      <c r="D724" s="235">
        <f>VLOOKUP($B724,[5]IndSolar10!$D:$M,7)/1000</f>
        <v>199.07886965369516</v>
      </c>
      <c r="E724" s="234">
        <f t="shared" si="47"/>
        <v>172.893992</v>
      </c>
      <c r="F724" s="239"/>
      <c r="G724" s="188" t="str">
        <f t="shared" si="48"/>
        <v/>
      </c>
      <c r="H724" s="236" t="str">
        <f t="shared" si="49"/>
        <v/>
      </c>
    </row>
    <row r="725" spans="1:8">
      <c r="A725" s="232">
        <f t="shared" si="46"/>
        <v>723</v>
      </c>
      <c r="B725" s="233">
        <f>VLOOKUP(DATE(YEAR(Dat_01!B$2)-2,MONTH(Dat_01!B$2),1)+A725,[5]IndSolar10!$D:$D,1,)</f>
        <v>45862</v>
      </c>
      <c r="C725" s="234">
        <f>VLOOKUP($B725,[5]IndSolar10!$D:$M,4)/1000</f>
        <v>179.531012</v>
      </c>
      <c r="D725" s="235">
        <f>VLOOKUP($B725,[5]IndSolar10!$D:$M,7)/1000</f>
        <v>199.07886965369516</v>
      </c>
      <c r="E725" s="234">
        <f t="shared" si="47"/>
        <v>179.531012</v>
      </c>
      <c r="F725" s="239"/>
      <c r="G725" s="188" t="str">
        <f t="shared" si="48"/>
        <v/>
      </c>
      <c r="H725" s="236" t="str">
        <f t="shared" si="49"/>
        <v/>
      </c>
    </row>
    <row r="726" spans="1:8">
      <c r="A726" s="232">
        <f t="shared" si="46"/>
        <v>724</v>
      </c>
      <c r="B726" s="233">
        <f>VLOOKUP(DATE(YEAR(Dat_01!B$2)-2,MONTH(Dat_01!B$2),1)+A726,[5]IndSolar10!$D:$D,1,)</f>
        <v>45863</v>
      </c>
      <c r="C726" s="234">
        <f>VLOOKUP($B726,[5]IndSolar10!$D:$M,4)/1000</f>
        <v>194.69191999999998</v>
      </c>
      <c r="D726" s="235">
        <f>VLOOKUP($B726,[5]IndSolar10!$D:$M,7)/1000</f>
        <v>199.07886965369516</v>
      </c>
      <c r="E726" s="234">
        <f t="shared" si="47"/>
        <v>194.69191999999998</v>
      </c>
      <c r="F726" s="239"/>
      <c r="G726" s="188" t="str">
        <f t="shared" si="48"/>
        <v/>
      </c>
      <c r="H726" s="236" t="str">
        <f t="shared" si="49"/>
        <v/>
      </c>
    </row>
    <row r="727" spans="1:8">
      <c r="A727" s="232">
        <f t="shared" si="46"/>
        <v>725</v>
      </c>
      <c r="B727" s="233">
        <f>VLOOKUP(DATE(YEAR(Dat_01!B$2)-2,MONTH(Dat_01!B$2),1)+A727,[5]IndSolar10!$D:$D,1,)</f>
        <v>45864</v>
      </c>
      <c r="C727" s="234">
        <f>VLOOKUP($B727,[5]IndSolar10!$D:$M,4)/1000</f>
        <v>198.72278900000001</v>
      </c>
      <c r="D727" s="235">
        <f>VLOOKUP($B727,[5]IndSolar10!$D:$M,7)/1000</f>
        <v>199.07886965369516</v>
      </c>
      <c r="E727" s="234">
        <f t="shared" si="47"/>
        <v>198.72278900000001</v>
      </c>
      <c r="F727" s="239"/>
      <c r="G727" s="188" t="str">
        <f t="shared" si="48"/>
        <v/>
      </c>
      <c r="H727" s="236" t="str">
        <f t="shared" si="49"/>
        <v/>
      </c>
    </row>
    <row r="728" spans="1:8">
      <c r="A728" s="232">
        <f t="shared" si="46"/>
        <v>726</v>
      </c>
      <c r="B728" s="233">
        <f>VLOOKUP(DATE(YEAR(Dat_01!B$2)-2,MONTH(Dat_01!B$2),1)+A728,[5]IndSolar10!$D:$D,1,)</f>
        <v>45865</v>
      </c>
      <c r="C728" s="234">
        <f>VLOOKUP($B728,[5]IndSolar10!$D:$M,4)/1000</f>
        <v>180.45922100000001</v>
      </c>
      <c r="D728" s="235">
        <f>VLOOKUP($B728,[5]IndSolar10!$D:$M,7)/1000</f>
        <v>199.07886965369516</v>
      </c>
      <c r="E728" s="234">
        <f t="shared" si="47"/>
        <v>180.45922100000001</v>
      </c>
      <c r="F728" s="239"/>
      <c r="G728" s="188" t="str">
        <f t="shared" si="48"/>
        <v/>
      </c>
      <c r="H728" s="236" t="str">
        <f t="shared" si="49"/>
        <v/>
      </c>
    </row>
    <row r="729" spans="1:8">
      <c r="A729" s="232">
        <f t="shared" si="46"/>
        <v>727</v>
      </c>
      <c r="B729" s="233">
        <f>VLOOKUP(DATE(YEAR(Dat_01!B$2)-2,MONTH(Dat_01!B$2),1)+A729,[5]IndSolar10!$D:$D,1,)</f>
        <v>45866</v>
      </c>
      <c r="C729" s="234">
        <f>VLOOKUP($B729,[5]IndSolar10!$D:$M,4)/1000</f>
        <v>197.223859</v>
      </c>
      <c r="D729" s="235">
        <f>VLOOKUP($B729,[5]IndSolar10!$D:$M,7)/1000</f>
        <v>199.07886965369516</v>
      </c>
      <c r="E729" s="234">
        <f t="shared" si="47"/>
        <v>197.223859</v>
      </c>
      <c r="F729" s="239"/>
      <c r="G729" s="188" t="str">
        <f t="shared" si="48"/>
        <v/>
      </c>
      <c r="H729" s="236" t="str">
        <f t="shared" si="49"/>
        <v/>
      </c>
    </row>
    <row r="730" spans="1:8">
      <c r="A730" s="232">
        <f t="shared" si="46"/>
        <v>728</v>
      </c>
      <c r="B730" s="233">
        <f>VLOOKUP(DATE(YEAR(Dat_01!B$2)-2,MONTH(Dat_01!B$2),1)+A730,[5]IndSolar10!$D:$D,1,)</f>
        <v>45867</v>
      </c>
      <c r="C730" s="234">
        <f>VLOOKUP($B730,[5]IndSolar10!$D:$M,4)/1000</f>
        <v>180.407545</v>
      </c>
      <c r="D730" s="235">
        <f>VLOOKUP($B730,[5]IndSolar10!$D:$M,7)/1000</f>
        <v>199.07886965369516</v>
      </c>
      <c r="E730" s="234">
        <f t="shared" si="47"/>
        <v>180.407545</v>
      </c>
      <c r="F730" s="239"/>
      <c r="G730" s="188" t="str">
        <f t="shared" si="48"/>
        <v/>
      </c>
      <c r="H730" s="236" t="str">
        <f t="shared" si="49"/>
        <v/>
      </c>
    </row>
    <row r="731" spans="1:8">
      <c r="A731" s="232">
        <f t="shared" si="46"/>
        <v>729</v>
      </c>
      <c r="B731" s="233">
        <f>VLOOKUP(DATE(YEAR(Dat_01!B$2)-2,MONTH(Dat_01!B$2),1)+A731,[5]IndSolar10!$D:$D,1,)</f>
        <v>45868</v>
      </c>
      <c r="C731" s="234">
        <f>VLOOKUP($B731,[5]IndSolar10!$D:$M,4)/1000</f>
        <v>197.93939800000001</v>
      </c>
      <c r="D731" s="235">
        <f>VLOOKUP($B731,[5]IndSolar10!$D:$M,7)/1000</f>
        <v>199.07886965369516</v>
      </c>
      <c r="E731" s="234">
        <f t="shared" si="47"/>
        <v>197.93939800000001</v>
      </c>
      <c r="F731" s="239"/>
      <c r="G731" s="188" t="str">
        <f t="shared" si="48"/>
        <v/>
      </c>
      <c r="H731" s="236" t="str">
        <f t="shared" si="49"/>
        <v/>
      </c>
    </row>
    <row r="732" spans="1:8">
      <c r="A732" s="232">
        <f t="shared" si="46"/>
        <v>730</v>
      </c>
      <c r="B732" s="233">
        <f>VLOOKUP(DATE(YEAR(Dat_01!B$2)-2,MONTH(Dat_01!B$2),1)+A732,[5]IndSolar10!$D:$D,1,)</f>
        <v>45869</v>
      </c>
      <c r="C732" s="234">
        <f>VLOOKUP($B732,[5]IndSolar10!$D:$M,4)/1000</f>
        <v>205.183224</v>
      </c>
      <c r="D732" s="235">
        <f>VLOOKUP($B732,[5]IndSolar10!$D:$M,7)/1000</f>
        <v>199.07886965369516</v>
      </c>
      <c r="E732" s="234">
        <f t="shared" si="47"/>
        <v>199.07886965369516</v>
      </c>
      <c r="F732" s="237"/>
      <c r="G732" s="188" t="str">
        <f t="shared" si="48"/>
        <v/>
      </c>
      <c r="H732" s="236" t="str">
        <f t="shared" si="49"/>
        <v/>
      </c>
    </row>
    <row r="733" spans="1:8">
      <c r="A733" s="232">
        <f t="shared" si="46"/>
        <v>731</v>
      </c>
      <c r="B733" s="233">
        <f>VLOOKUP(DATE(YEAR(Dat_01!B$2)-2,MONTH(Dat_01!B$2),1)+A733,[5]IndSolar10!$D:$D,1,)</f>
        <v>45870</v>
      </c>
      <c r="C733" s="234">
        <f>VLOOKUP($B733,[5]IndSolar10!$D:$M,4)/1000</f>
        <v>192.22907000000001</v>
      </c>
      <c r="D733" s="235">
        <f>VLOOKUP($B733,[5]IndSolar10!$D:$M,7)/1000</f>
        <v>184.53236253443615</v>
      </c>
      <c r="E733" s="234">
        <f t="shared" si="47"/>
        <v>184.53236253443615</v>
      </c>
      <c r="F733" s="237"/>
      <c r="G733" s="188" t="str">
        <f t="shared" si="48"/>
        <v/>
      </c>
      <c r="H733" s="236" t="str">
        <f t="shared" si="49"/>
        <v/>
      </c>
    </row>
    <row r="734" spans="1:8">
      <c r="A734" s="232">
        <f t="shared" si="46"/>
        <v>732</v>
      </c>
      <c r="B734" s="233">
        <f>VLOOKUP(DATE(YEAR(Dat_01!B$2)-2,MONTH(Dat_01!B$2),1)+A734,[5]IndSolar10!$D:$D,1,)</f>
        <v>45871</v>
      </c>
      <c r="C734" s="234">
        <f>VLOOKUP($B734,[5]IndSolar10!$D:$M,4)/1000</f>
        <v>192.07727400000002</v>
      </c>
      <c r="D734" s="235">
        <f>VLOOKUP($B734,[5]IndSolar10!$D:$M,7)/1000</f>
        <v>184.53236253443615</v>
      </c>
      <c r="E734" s="234">
        <f t="shared" si="47"/>
        <v>184.53236253443615</v>
      </c>
      <c r="F734" s="239"/>
      <c r="G734" s="188" t="str">
        <f t="shared" si="48"/>
        <v/>
      </c>
      <c r="H734" s="236" t="str">
        <f t="shared" si="49"/>
        <v/>
      </c>
    </row>
    <row r="735" spans="1:8">
      <c r="A735" s="232">
        <f t="shared" si="46"/>
        <v>733</v>
      </c>
      <c r="B735" s="233">
        <f>VLOOKUP(DATE(YEAR(Dat_01!B$2)-2,MONTH(Dat_01!B$2),1)+A735,[5]IndSolar10!$D:$D,1,)</f>
        <v>45872</v>
      </c>
      <c r="C735" s="234">
        <f>VLOOKUP($B735,[5]IndSolar10!$D:$M,4)/1000</f>
        <v>173.05847800000001</v>
      </c>
      <c r="D735" s="235">
        <f>VLOOKUP($B735,[5]IndSolar10!$D:$M,7)/1000</f>
        <v>184.53236253443615</v>
      </c>
      <c r="E735" s="234">
        <f t="shared" si="47"/>
        <v>173.05847800000001</v>
      </c>
      <c r="F735" s="239"/>
      <c r="G735" s="188" t="str">
        <f t="shared" si="48"/>
        <v/>
      </c>
      <c r="H735" s="236" t="str">
        <f t="shared" si="49"/>
        <v/>
      </c>
    </row>
    <row r="736" spans="1:8">
      <c r="A736" s="232">
        <f t="shared" si="46"/>
        <v>734</v>
      </c>
      <c r="B736" s="233">
        <f>VLOOKUP(DATE(YEAR(Dat_01!B$2)-2,MONTH(Dat_01!B$2),1)+A736,[5]IndSolar10!$D:$D,1,)</f>
        <v>45873</v>
      </c>
      <c r="C736" s="234">
        <f>VLOOKUP($B736,[5]IndSolar10!$D:$M,4)/1000</f>
        <v>215.648616</v>
      </c>
      <c r="D736" s="235">
        <f>VLOOKUP($B736,[5]IndSolar10!$D:$M,7)/1000</f>
        <v>184.53236253443615</v>
      </c>
      <c r="E736" s="234">
        <f t="shared" si="47"/>
        <v>184.53236253443615</v>
      </c>
      <c r="F736" s="239"/>
      <c r="G736" s="188" t="str">
        <f t="shared" si="48"/>
        <v/>
      </c>
      <c r="H736" s="236" t="str">
        <f t="shared" si="49"/>
        <v/>
      </c>
    </row>
    <row r="737" spans="1:8">
      <c r="A737" s="232">
        <f t="shared" si="46"/>
        <v>735</v>
      </c>
      <c r="B737" s="233">
        <f>VLOOKUP(DATE(YEAR(Dat_01!B$2)-2,MONTH(Dat_01!B$2),1)+A737,[5]IndSolar10!$D:$D,1,)</f>
        <v>45874</v>
      </c>
      <c r="C737" s="234">
        <f>VLOOKUP($B737,[5]IndSolar10!$D:$M,4)/1000</f>
        <v>197.88651099999998</v>
      </c>
      <c r="D737" s="235">
        <f>VLOOKUP($B737,[5]IndSolar10!$D:$M,7)/1000</f>
        <v>184.53236253443615</v>
      </c>
      <c r="E737" s="234">
        <f t="shared" si="47"/>
        <v>184.53236253443615</v>
      </c>
      <c r="F737" s="239"/>
      <c r="G737" s="188" t="str">
        <f t="shared" si="48"/>
        <v/>
      </c>
      <c r="H737" s="236" t="str">
        <f t="shared" si="49"/>
        <v/>
      </c>
    </row>
    <row r="738" spans="1:8">
      <c r="A738" s="232">
        <f t="shared" si="46"/>
        <v>736</v>
      </c>
      <c r="B738" s="233">
        <f>VLOOKUP(DATE(YEAR(Dat_01!B$2)-2,MONTH(Dat_01!B$2),1)+A738,[5]IndSolar10!$D:$D,1,)</f>
        <v>45875</v>
      </c>
      <c r="C738" s="234">
        <f>VLOOKUP($B738,[5]IndSolar10!$D:$M,4)/1000</f>
        <v>207.987641</v>
      </c>
      <c r="D738" s="235">
        <f>VLOOKUP($B738,[5]IndSolar10!$D:$M,7)/1000</f>
        <v>184.53236253443615</v>
      </c>
      <c r="E738" s="234">
        <f t="shared" si="47"/>
        <v>184.53236253443615</v>
      </c>
      <c r="F738" s="239"/>
      <c r="G738" s="188" t="str">
        <f t="shared" si="48"/>
        <v/>
      </c>
      <c r="H738" s="236" t="str">
        <f t="shared" si="49"/>
        <v/>
      </c>
    </row>
    <row r="739" spans="1:8">
      <c r="A739" s="232">
        <f t="shared" si="46"/>
        <v>737</v>
      </c>
      <c r="B739" s="233">
        <f>VLOOKUP(DATE(YEAR(Dat_01!B$2)-2,MONTH(Dat_01!B$2),1)+A739,[5]IndSolar10!$D:$D,1,)</f>
        <v>45876</v>
      </c>
      <c r="C739" s="234">
        <f>VLOOKUP($B739,[5]IndSolar10!$D:$M,4)/1000</f>
        <v>225.12551099999999</v>
      </c>
      <c r="D739" s="235">
        <f>VLOOKUP($B739,[5]IndSolar10!$D:$M,7)/1000</f>
        <v>184.53236253443615</v>
      </c>
      <c r="E739" s="234">
        <f t="shared" si="47"/>
        <v>184.53236253443615</v>
      </c>
      <c r="F739" s="239"/>
      <c r="G739" s="188" t="str">
        <f t="shared" si="48"/>
        <v/>
      </c>
      <c r="H739" s="236" t="str">
        <f t="shared" si="49"/>
        <v/>
      </c>
    </row>
    <row r="740" spans="1:8">
      <c r="A740" s="232">
        <f t="shared" si="46"/>
        <v>738</v>
      </c>
      <c r="B740" s="233">
        <f>VLOOKUP(DATE(YEAR(Dat_01!B$2)-2,MONTH(Dat_01!B$2),1)+A740,[5]IndSolar10!$D:$D,1,)</f>
        <v>45877</v>
      </c>
      <c r="C740" s="234">
        <f>VLOOKUP($B740,[5]IndSolar10!$D:$M,4)/1000</f>
        <v>206.276929</v>
      </c>
      <c r="D740" s="235">
        <f>VLOOKUP($B740,[5]IndSolar10!$D:$M,7)/1000</f>
        <v>184.53236253443615</v>
      </c>
      <c r="E740" s="234">
        <f t="shared" si="47"/>
        <v>184.53236253443615</v>
      </c>
      <c r="F740" s="239"/>
      <c r="G740" s="188" t="str">
        <f t="shared" si="48"/>
        <v/>
      </c>
      <c r="H740" s="236" t="str">
        <f t="shared" si="49"/>
        <v/>
      </c>
    </row>
    <row r="741" spans="1:8">
      <c r="A741" s="232">
        <f t="shared" si="46"/>
        <v>739</v>
      </c>
      <c r="B741" s="233">
        <f>VLOOKUP(DATE(YEAR(Dat_01!B$2)-2,MONTH(Dat_01!B$2),1)+A741,[5]IndSolar10!$D:$D,1,)</f>
        <v>45878</v>
      </c>
      <c r="C741" s="234">
        <f>VLOOKUP($B741,[5]IndSolar10!$D:$M,4)/1000</f>
        <v>202.83051999999998</v>
      </c>
      <c r="D741" s="235">
        <f>VLOOKUP($B741,[5]IndSolar10!$D:$M,7)/1000</f>
        <v>184.53236253443615</v>
      </c>
      <c r="E741" s="234">
        <f t="shared" si="47"/>
        <v>184.53236253443615</v>
      </c>
      <c r="F741" s="239"/>
      <c r="G741" s="188" t="str">
        <f t="shared" si="48"/>
        <v/>
      </c>
      <c r="H741" s="236" t="str">
        <f t="shared" si="49"/>
        <v/>
      </c>
    </row>
    <row r="742" spans="1:8">
      <c r="A742" s="232">
        <f t="shared" si="46"/>
        <v>740</v>
      </c>
      <c r="B742" s="233">
        <f>VLOOKUP(DATE(YEAR(Dat_01!B$2)-2,MONTH(Dat_01!B$2),1)+A742,[5]IndSolar10!$D:$D,1,)</f>
        <v>45879</v>
      </c>
      <c r="C742" s="234">
        <f>VLOOKUP($B742,[5]IndSolar10!$D:$M,4)/1000</f>
        <v>181.33185599999999</v>
      </c>
      <c r="D742" s="235">
        <f>VLOOKUP($B742,[5]IndSolar10!$D:$M,7)/1000</f>
        <v>184.53236253443615</v>
      </c>
      <c r="E742" s="234">
        <f t="shared" si="47"/>
        <v>181.33185599999999</v>
      </c>
      <c r="F742" s="239"/>
      <c r="G742" s="188" t="str">
        <f t="shared" si="48"/>
        <v/>
      </c>
      <c r="H742" s="236" t="str">
        <f t="shared" si="49"/>
        <v/>
      </c>
    </row>
    <row r="743" spans="1:8">
      <c r="A743" s="232">
        <f t="shared" si="46"/>
        <v>741</v>
      </c>
      <c r="B743" s="233">
        <f>VLOOKUP(DATE(YEAR(Dat_01!B$2)-2,MONTH(Dat_01!B$2),1)+A743,[5]IndSolar10!$D:$D,1,)</f>
        <v>45880</v>
      </c>
      <c r="C743" s="234">
        <f>VLOOKUP($B743,[5]IndSolar10!$D:$M,4)/1000</f>
        <v>217.44421499999999</v>
      </c>
      <c r="D743" s="235">
        <f>VLOOKUP($B743,[5]IndSolar10!$D:$M,7)/1000</f>
        <v>184.53236253443615</v>
      </c>
      <c r="E743" s="234">
        <f t="shared" si="47"/>
        <v>184.53236253443615</v>
      </c>
      <c r="F743" s="239"/>
      <c r="G743" s="188" t="str">
        <f t="shared" si="48"/>
        <v/>
      </c>
      <c r="H743" s="236" t="str">
        <f t="shared" si="49"/>
        <v/>
      </c>
    </row>
    <row r="744" spans="1:8">
      <c r="A744" s="232">
        <f t="shared" si="46"/>
        <v>742</v>
      </c>
      <c r="B744" s="233">
        <f>VLOOKUP(DATE(YEAR(Dat_01!B$2)-2,MONTH(Dat_01!B$2),1)+A744,[5]IndSolar10!$D:$D,1,)</f>
        <v>45881</v>
      </c>
      <c r="C744" s="234">
        <f>VLOOKUP($B744,[5]IndSolar10!$D:$M,4)/1000</f>
        <v>182.962986</v>
      </c>
      <c r="D744" s="235">
        <f>VLOOKUP($B744,[5]IndSolar10!$D:$M,7)/1000</f>
        <v>184.53236253443615</v>
      </c>
      <c r="E744" s="234">
        <f t="shared" si="47"/>
        <v>182.962986</v>
      </c>
      <c r="F744" s="239"/>
      <c r="G744" s="188" t="str">
        <f t="shared" si="48"/>
        <v/>
      </c>
      <c r="H744" s="236" t="str">
        <f t="shared" si="49"/>
        <v/>
      </c>
    </row>
    <row r="745" spans="1:8">
      <c r="A745" s="232">
        <f t="shared" si="46"/>
        <v>743</v>
      </c>
      <c r="B745" s="233">
        <f>VLOOKUP(DATE(YEAR(Dat_01!B$2)-2,MONTH(Dat_01!B$2),1)+A745,[5]IndSolar10!$D:$D,1,)</f>
        <v>45882</v>
      </c>
      <c r="C745" s="234">
        <f>VLOOKUP($B745,[5]IndSolar10!$D:$M,4)/1000</f>
        <v>175.88231400000001</v>
      </c>
      <c r="D745" s="235">
        <f>VLOOKUP($B745,[5]IndSolar10!$D:$M,7)/1000</f>
        <v>184.53236253443615</v>
      </c>
      <c r="E745" s="234">
        <f t="shared" si="47"/>
        <v>175.88231400000001</v>
      </c>
      <c r="F745" s="239"/>
      <c r="G745" s="188" t="str">
        <f t="shared" si="48"/>
        <v/>
      </c>
      <c r="H745" s="236" t="str">
        <f t="shared" si="49"/>
        <v/>
      </c>
    </row>
    <row r="746" spans="1:8">
      <c r="A746" s="232">
        <f t="shared" si="46"/>
        <v>744</v>
      </c>
      <c r="B746" s="233">
        <f>VLOOKUP(DATE(YEAR(Dat_01!B$2)-2,MONTH(Dat_01!B$2),1)+A746,[5]IndSolar10!$D:$D,1,)</f>
        <v>45883</v>
      </c>
      <c r="C746" s="234">
        <f>VLOOKUP($B746,[5]IndSolar10!$D:$M,4)/1000</f>
        <v>190.96251699999999</v>
      </c>
      <c r="D746" s="235">
        <f>VLOOKUP($B746,[5]IndSolar10!$D:$M,7)/1000</f>
        <v>184.53236253443615</v>
      </c>
      <c r="E746" s="234">
        <f t="shared" si="47"/>
        <v>184.53236253443615</v>
      </c>
      <c r="F746" s="239"/>
      <c r="G746" s="188" t="str">
        <f t="shared" ref="G746:G760" si="50">IF(DAY(B746)=15,IF(MONTH(B746)=1,"E",IF(MONTH(B746)=2,"F",IF(MONTH(B746)=3,"M",IF(MONTH(B746)=4,"A",IF(MONTH(B746)=5,"M",IF(MONTH(B746)=6,"J",IF(MONTH(B746)=7,"J",IF(MONTH(B746)=8,"A",IF(MONTH(B746)=9,"S",IF(MONTH(B746)=10,"O",IF(MONTH(B746)=11,"N",IF(MONTH(B746)=12,"D","")))))))))))),"")</f>
        <v/>
      </c>
      <c r="H746" s="236" t="str">
        <f t="shared" ref="H746:H760" si="51">IF(DAY($B746)=15,TEXT(D746,"#,0"),"")</f>
        <v/>
      </c>
    </row>
    <row r="747" spans="1:8">
      <c r="A747" s="232">
        <f t="shared" si="46"/>
        <v>745</v>
      </c>
      <c r="B747" s="233">
        <f>VLOOKUP(DATE(YEAR(Dat_01!B$2)-2,MONTH(Dat_01!B$2),1)+A747,[5]IndSolar10!$D:$D,1,)</f>
        <v>45884</v>
      </c>
      <c r="C747" s="234">
        <f>VLOOKUP($B747,[5]IndSolar10!$D:$M,4)/1000</f>
        <v>208.204375</v>
      </c>
      <c r="D747" s="235">
        <f>VLOOKUP($B747,[5]IndSolar10!$D:$M,7)/1000</f>
        <v>184.53236253443615</v>
      </c>
      <c r="E747" s="234">
        <f t="shared" si="47"/>
        <v>184.53236253443615</v>
      </c>
      <c r="F747" s="239"/>
      <c r="G747" s="188" t="str">
        <f t="shared" si="50"/>
        <v>A</v>
      </c>
      <c r="H747" s="236" t="str">
        <f t="shared" si="51"/>
        <v>184,5</v>
      </c>
    </row>
    <row r="748" spans="1:8">
      <c r="A748" s="232">
        <f t="shared" si="46"/>
        <v>746</v>
      </c>
      <c r="B748" s="233">
        <f>VLOOKUP(DATE(YEAR(Dat_01!B$2)-2,MONTH(Dat_01!B$2),1)+A748,[5]IndSolar10!$D:$D,1,)</f>
        <v>45885</v>
      </c>
      <c r="C748" s="234">
        <f>VLOOKUP($B748,[5]IndSolar10!$D:$M,4)/1000</f>
        <v>197.827832</v>
      </c>
      <c r="D748" s="235">
        <f>VLOOKUP($B748,[5]IndSolar10!$D:$M,7)/1000</f>
        <v>184.53236253443615</v>
      </c>
      <c r="E748" s="234">
        <f t="shared" si="47"/>
        <v>184.53236253443615</v>
      </c>
      <c r="F748" s="239"/>
      <c r="G748" s="188" t="str">
        <f t="shared" si="50"/>
        <v/>
      </c>
      <c r="H748" s="236" t="str">
        <f t="shared" si="51"/>
        <v/>
      </c>
    </row>
    <row r="749" spans="1:8">
      <c r="A749" s="232">
        <f t="shared" si="46"/>
        <v>747</v>
      </c>
      <c r="B749" s="233">
        <f>VLOOKUP(DATE(YEAR(Dat_01!B$2)-2,MONTH(Dat_01!B$2),1)+A749,[5]IndSolar10!$D:$D,1,)</f>
        <v>45886</v>
      </c>
      <c r="C749" s="234">
        <f>VLOOKUP($B749,[5]IndSolar10!$D:$M,4)/1000</f>
        <v>179.20480600000002</v>
      </c>
      <c r="D749" s="235">
        <f>VLOOKUP($B749,[5]IndSolar10!$D:$M,7)/1000</f>
        <v>184.53236253443615</v>
      </c>
      <c r="E749" s="234">
        <f t="shared" si="47"/>
        <v>179.20480600000002</v>
      </c>
      <c r="F749" s="239"/>
      <c r="G749" s="188" t="str">
        <f t="shared" si="50"/>
        <v/>
      </c>
      <c r="H749" s="236" t="str">
        <f t="shared" si="51"/>
        <v/>
      </c>
    </row>
    <row r="750" spans="1:8">
      <c r="A750" s="232">
        <f t="shared" si="46"/>
        <v>748</v>
      </c>
      <c r="B750" s="233">
        <f>VLOOKUP(DATE(YEAR(Dat_01!B$2)-2,MONTH(Dat_01!B$2),1)+A750,[5]IndSolar10!$D:$D,1,)</f>
        <v>45887</v>
      </c>
      <c r="C750" s="234">
        <f>VLOOKUP($B750,[5]IndSolar10!$D:$M,4)/1000</f>
        <v>145.831773</v>
      </c>
      <c r="D750" s="235">
        <f>VLOOKUP($B750,[5]IndSolar10!$D:$M,7)/1000</f>
        <v>184.53236253443615</v>
      </c>
      <c r="E750" s="234">
        <f t="shared" si="47"/>
        <v>145.831773</v>
      </c>
      <c r="F750" s="239"/>
      <c r="G750" s="188" t="str">
        <f t="shared" si="50"/>
        <v/>
      </c>
      <c r="H750" s="236" t="str">
        <f t="shared" si="51"/>
        <v/>
      </c>
    </row>
    <row r="751" spans="1:8">
      <c r="A751" s="232">
        <f t="shared" si="46"/>
        <v>749</v>
      </c>
      <c r="B751" s="233">
        <f>VLOOKUP(DATE(YEAR(Dat_01!B$2)-2,MONTH(Dat_01!B$2),1)+A751,[5]IndSolar10!$D:$D,1,)</f>
        <v>45888</v>
      </c>
      <c r="C751" s="234">
        <f>VLOOKUP($B751,[5]IndSolar10!$D:$M,4)/1000</f>
        <v>183.48675900000001</v>
      </c>
      <c r="D751" s="235">
        <f>VLOOKUP($B751,[5]IndSolar10!$D:$M,7)/1000</f>
        <v>184.53236253443615</v>
      </c>
      <c r="E751" s="234">
        <f t="shared" si="47"/>
        <v>183.48675900000001</v>
      </c>
      <c r="F751" s="239"/>
      <c r="G751" s="188" t="str">
        <f t="shared" si="50"/>
        <v/>
      </c>
      <c r="H751" s="236" t="str">
        <f t="shared" si="51"/>
        <v/>
      </c>
    </row>
    <row r="752" spans="1:8">
      <c r="A752" s="232">
        <f t="shared" si="46"/>
        <v>750</v>
      </c>
      <c r="B752" s="233">
        <f>VLOOKUP(DATE(YEAR(Dat_01!B$2)-2,MONTH(Dat_01!B$2),1)+A752,[5]IndSolar10!$D:$D,1,)</f>
        <v>45889</v>
      </c>
      <c r="C752" s="234">
        <f>VLOOKUP($B752,[5]IndSolar10!$D:$M,4)/1000</f>
        <v>176.32563499999998</v>
      </c>
      <c r="D752" s="235">
        <f>VLOOKUP($B752,[5]IndSolar10!$D:$M,7)/1000</f>
        <v>184.53236253443615</v>
      </c>
      <c r="E752" s="234">
        <f t="shared" si="47"/>
        <v>176.32563499999998</v>
      </c>
      <c r="F752" s="239"/>
      <c r="G752" s="188" t="str">
        <f t="shared" si="50"/>
        <v/>
      </c>
      <c r="H752" s="236" t="str">
        <f t="shared" si="51"/>
        <v/>
      </c>
    </row>
    <row r="753" spans="1:8">
      <c r="A753" s="232">
        <f t="shared" si="46"/>
        <v>751</v>
      </c>
      <c r="B753" s="233">
        <f>VLOOKUP(DATE(YEAR(Dat_01!B$2)-2,MONTH(Dat_01!B$2),1)+A753,[5]IndSolar10!$D:$D,1,)</f>
        <v>45890</v>
      </c>
      <c r="C753" s="234">
        <f>VLOOKUP($B753,[5]IndSolar10!$D:$M,4)/1000</f>
        <v>195.13361499999999</v>
      </c>
      <c r="D753" s="235">
        <f>VLOOKUP($B753,[5]IndSolar10!$D:$M,7)/1000</f>
        <v>184.53236253443615</v>
      </c>
      <c r="E753" s="234">
        <f t="shared" si="47"/>
        <v>184.53236253443615</v>
      </c>
      <c r="F753" s="239"/>
      <c r="G753" s="188" t="str">
        <f t="shared" si="50"/>
        <v/>
      </c>
      <c r="H753" s="236" t="str">
        <f t="shared" si="51"/>
        <v/>
      </c>
    </row>
    <row r="754" spans="1:8">
      <c r="A754" s="232">
        <f t="shared" si="46"/>
        <v>752</v>
      </c>
      <c r="B754" s="233">
        <f>VLOOKUP(DATE(YEAR(Dat_01!B$2)-2,MONTH(Dat_01!B$2),1)+A754,[5]IndSolar10!$D:$D,1,)</f>
        <v>45891</v>
      </c>
      <c r="C754" s="234">
        <f>VLOOKUP($B754,[5]IndSolar10!$D:$M,4)/1000</f>
        <v>187.21181999999999</v>
      </c>
      <c r="D754" s="235">
        <f>VLOOKUP($B754,[5]IndSolar10!$D:$M,7)/1000</f>
        <v>184.53236253443615</v>
      </c>
      <c r="E754" s="234">
        <f t="shared" si="47"/>
        <v>184.53236253443615</v>
      </c>
      <c r="F754" s="239"/>
      <c r="G754" s="188" t="str">
        <f t="shared" si="50"/>
        <v/>
      </c>
      <c r="H754" s="236" t="str">
        <f t="shared" si="51"/>
        <v/>
      </c>
    </row>
    <row r="755" spans="1:8">
      <c r="A755" s="232">
        <f t="shared" si="46"/>
        <v>753</v>
      </c>
      <c r="B755" s="233">
        <f>VLOOKUP(DATE(YEAR(Dat_01!B$2)-2,MONTH(Dat_01!B$2),1)+A755,[5]IndSolar10!$D:$D,1,)</f>
        <v>45892</v>
      </c>
      <c r="C755" s="234">
        <f>VLOOKUP($B755,[5]IndSolar10!$D:$M,4)/1000</f>
        <v>196.00050399999998</v>
      </c>
      <c r="D755" s="235">
        <f>VLOOKUP($B755,[5]IndSolar10!$D:$M,7)/1000</f>
        <v>184.53236253443615</v>
      </c>
      <c r="E755" s="234">
        <f t="shared" si="47"/>
        <v>184.53236253443615</v>
      </c>
      <c r="F755" s="239"/>
      <c r="G755" s="188" t="str">
        <f t="shared" si="50"/>
        <v/>
      </c>
      <c r="H755" s="236" t="str">
        <f t="shared" si="51"/>
        <v/>
      </c>
    </row>
    <row r="756" spans="1:8">
      <c r="A756" s="232">
        <f t="shared" si="46"/>
        <v>754</v>
      </c>
      <c r="B756" s="233">
        <f>VLOOKUP(DATE(YEAR(Dat_01!B$2)-2,MONTH(Dat_01!B$2),1)+A756,[5]IndSolar10!$D:$D,1,)</f>
        <v>45893</v>
      </c>
      <c r="C756" s="234">
        <f>VLOOKUP($B756,[5]IndSolar10!$D:$M,4)/1000</f>
        <v>163.31229999999999</v>
      </c>
      <c r="D756" s="235">
        <f>VLOOKUP($B756,[5]IndSolar10!$D:$M,7)/1000</f>
        <v>184.53236253443615</v>
      </c>
      <c r="E756" s="234">
        <f t="shared" si="47"/>
        <v>163.31229999999999</v>
      </c>
      <c r="F756" s="239"/>
      <c r="G756" s="188" t="str">
        <f t="shared" si="50"/>
        <v/>
      </c>
      <c r="H756" s="236" t="str">
        <f t="shared" si="51"/>
        <v/>
      </c>
    </row>
    <row r="757" spans="1:8">
      <c r="A757" s="232">
        <f t="shared" si="46"/>
        <v>755</v>
      </c>
      <c r="B757" s="233">
        <f>VLOOKUP(DATE(YEAR(Dat_01!B$2)-2,MONTH(Dat_01!B$2),1)+A757,[5]IndSolar10!$D:$D,1,)</f>
        <v>45894</v>
      </c>
      <c r="C757" s="234">
        <f>VLOOKUP($B757,[5]IndSolar10!$D:$M,4)/1000</f>
        <v>167.09845500000003</v>
      </c>
      <c r="D757" s="235">
        <f>VLOOKUP($B757,[5]IndSolar10!$D:$M,7)/1000</f>
        <v>184.53236253443615</v>
      </c>
      <c r="E757" s="234">
        <f t="shared" si="47"/>
        <v>167.09845500000003</v>
      </c>
      <c r="F757" s="239"/>
      <c r="G757" s="188" t="str">
        <f t="shared" si="50"/>
        <v/>
      </c>
      <c r="H757" s="236" t="str">
        <f t="shared" si="51"/>
        <v/>
      </c>
    </row>
    <row r="758" spans="1:8">
      <c r="A758" s="232">
        <f t="shared" si="46"/>
        <v>756</v>
      </c>
      <c r="B758" s="233">
        <f>VLOOKUP(DATE(YEAR(Dat_01!B$2)-2,MONTH(Dat_01!B$2),1)+A758,[5]IndSolar10!$D:$D,1,)</f>
        <v>45895</v>
      </c>
      <c r="C758" s="234">
        <f>VLOOKUP($B758,[5]IndSolar10!$D:$M,4)/1000</f>
        <v>172.65194399999999</v>
      </c>
      <c r="D758" s="235">
        <f>VLOOKUP($B758,[5]IndSolar10!$D:$M,7)/1000</f>
        <v>184.53236253443615</v>
      </c>
      <c r="E758" s="234">
        <f t="shared" si="47"/>
        <v>172.65194399999999</v>
      </c>
      <c r="F758" s="239"/>
      <c r="G758" s="188" t="str">
        <f t="shared" si="50"/>
        <v/>
      </c>
      <c r="H758" s="236" t="str">
        <f t="shared" si="51"/>
        <v/>
      </c>
    </row>
    <row r="759" spans="1:8">
      <c r="A759" s="232">
        <f t="shared" si="46"/>
        <v>757</v>
      </c>
      <c r="B759" s="233">
        <f>VLOOKUP(DATE(YEAR(Dat_01!B$2)-2,MONTH(Dat_01!B$2),1)+A759,[5]IndSolar10!$D:$D,1,)</f>
        <v>45896</v>
      </c>
      <c r="C759" s="234">
        <f>VLOOKUP($B759,[5]IndSolar10!$D:$M,4)/1000</f>
        <v>175.675882</v>
      </c>
      <c r="D759" s="235">
        <f>VLOOKUP($B759,[5]IndSolar10!$D:$M,7)/1000</f>
        <v>184.53236253443615</v>
      </c>
      <c r="E759" s="234">
        <f t="shared" si="47"/>
        <v>175.675882</v>
      </c>
      <c r="F759" s="239"/>
      <c r="G759" s="188" t="str">
        <f t="shared" si="50"/>
        <v/>
      </c>
      <c r="H759" s="236" t="str">
        <f t="shared" si="51"/>
        <v/>
      </c>
    </row>
    <row r="760" spans="1:8">
      <c r="A760" s="232">
        <f t="shared" si="46"/>
        <v>758</v>
      </c>
      <c r="B760" s="233">
        <f>VLOOKUP(DATE(YEAR(Dat_01!B$2)-2,MONTH(Dat_01!B$2),1)+A760,[5]IndSolar10!$D:$D,1,)</f>
        <v>45897</v>
      </c>
      <c r="C760" s="234">
        <f>VLOOKUP($B760,[5]IndSolar10!$D:$M,4)/1000</f>
        <v>170.85877099999999</v>
      </c>
      <c r="D760" s="235">
        <f>VLOOKUP($B760,[5]IndSolar10!$D:$M,7)/1000</f>
        <v>184.53236253443615</v>
      </c>
      <c r="E760" s="234">
        <f t="shared" si="47"/>
        <v>170.85877099999999</v>
      </c>
      <c r="F760" s="239"/>
      <c r="G760" s="188" t="str">
        <f t="shared" si="50"/>
        <v/>
      </c>
      <c r="H760" s="236" t="str">
        <f t="shared" si="51"/>
        <v/>
      </c>
    </row>
    <row r="761" spans="1:8">
      <c r="A761" s="232">
        <f t="shared" si="46"/>
        <v>759</v>
      </c>
      <c r="B761" s="233">
        <f>VLOOKUP(DATE(YEAR(Dat_01!B$2)-2,MONTH(Dat_01!B$2),1)+A761,[5]IndSolar10!$D:$D,1,)</f>
        <v>45898</v>
      </c>
      <c r="C761" s="234">
        <f>VLOOKUP($B761,[5]IndSolar10!$D:$M,4)/1000</f>
        <v>163.48676800000001</v>
      </c>
      <c r="D761" s="235">
        <f>VLOOKUP($B761,[5]IndSolar10!$D:$M,7)/1000</f>
        <v>184.53236253443615</v>
      </c>
      <c r="E761" s="234">
        <f t="shared" ref="E761:E762" si="52">IF(C761&gt;D761,D761,C761)</f>
        <v>163.48676800000001</v>
      </c>
      <c r="F761" s="239"/>
      <c r="G761" s="188"/>
      <c r="H761" s="236"/>
    </row>
    <row r="762" spans="1:8">
      <c r="A762" s="232">
        <f t="shared" si="46"/>
        <v>760</v>
      </c>
      <c r="B762" s="233">
        <f>VLOOKUP(DATE(YEAR(Dat_01!B$2)-2,MONTH(Dat_01!B$2),1)+A762,[5]IndSolar10!$D:$D,1,)</f>
        <v>45899</v>
      </c>
      <c r="C762" s="234">
        <f>VLOOKUP($B762,[5]IndSolar10!$D:$M,4)/1000</f>
        <v>184.79747599999999</v>
      </c>
      <c r="D762" s="235">
        <f>VLOOKUP($B762,[5]IndSolar10!$D:$M,7)/1000</f>
        <v>184.53236253443615</v>
      </c>
      <c r="E762" s="234">
        <f t="shared" si="52"/>
        <v>184.53236253443615</v>
      </c>
      <c r="F762" s="239"/>
      <c r="G762" s="188"/>
      <c r="H762" s="236"/>
    </row>
    <row r="763" spans="1:8">
      <c r="A763" s="232">
        <f t="shared" si="46"/>
        <v>761</v>
      </c>
      <c r="B763" s="233">
        <f>VLOOKUP(DATE(YEAR(Dat_01!B$2)-2,MONTH(Dat_01!B$2),1)+A763,[5]IndSolar10!$D:$D,1,)</f>
        <v>45900</v>
      </c>
      <c r="C763" s="234">
        <f>VLOOKUP($B763,[5]IndSolar10!$D:$M,4)/1000</f>
        <v>137.86453700000001</v>
      </c>
      <c r="D763" s="235">
        <f>VLOOKUP($B763,[5]IndSolar10!$D:$M,7)/1000</f>
        <v>184.53236253443615</v>
      </c>
      <c r="E763" s="234">
        <f t="shared" ref="E763" si="53">IF(C763&gt;D763,D763,C763)</f>
        <v>137.86453700000001</v>
      </c>
      <c r="F763" s="239"/>
      <c r="G763" s="188"/>
      <c r="H763" s="236"/>
    </row>
    <row r="764" spans="1:8">
      <c r="B764" s="233"/>
    </row>
    <row r="765" spans="1:8">
      <c r="B765" s="233"/>
    </row>
    <row r="766" spans="1:8">
      <c r="B766" s="233"/>
    </row>
    <row r="767" spans="1:8">
      <c r="B767" s="233"/>
    </row>
    <row r="768" spans="1:8">
      <c r="B768" s="233"/>
    </row>
    <row r="769" spans="2:2">
      <c r="B769" s="233"/>
    </row>
    <row r="770" spans="2:2">
      <c r="B770" s="233"/>
    </row>
    <row r="771" spans="2:2">
      <c r="B771" s="233"/>
    </row>
    <row r="772" spans="2:2">
      <c r="B772" s="233"/>
    </row>
    <row r="773" spans="2:2">
      <c r="B773" s="233"/>
    </row>
    <row r="774" spans="2:2">
      <c r="B774" s="233"/>
    </row>
    <row r="775" spans="2:2">
      <c r="B775" s="233"/>
    </row>
    <row r="776" spans="2:2">
      <c r="B776" s="233"/>
    </row>
    <row r="777" spans="2:2">
      <c r="B777" s="233"/>
    </row>
    <row r="778" spans="2:2">
      <c r="B778" s="233"/>
    </row>
    <row r="779" spans="2:2">
      <c r="B779" s="233"/>
    </row>
    <row r="780" spans="2:2">
      <c r="B780" s="233"/>
    </row>
    <row r="781" spans="2:2">
      <c r="B781" s="233"/>
    </row>
    <row r="782" spans="2:2">
      <c r="B782" s="233"/>
    </row>
    <row r="783" spans="2:2">
      <c r="B783" s="233"/>
    </row>
    <row r="784" spans="2:2">
      <c r="B784" s="233"/>
    </row>
    <row r="785" spans="2:2">
      <c r="B785" s="233"/>
    </row>
    <row r="786" spans="2:2">
      <c r="B786" s="233"/>
    </row>
    <row r="787" spans="2:2">
      <c r="B787" s="233"/>
    </row>
    <row r="788" spans="2:2">
      <c r="B788" s="233"/>
    </row>
    <row r="789" spans="2:2">
      <c r="B789" s="233"/>
    </row>
    <row r="790" spans="2:2">
      <c r="B790" s="233"/>
    </row>
    <row r="791" spans="2:2">
      <c r="B791" s="233"/>
    </row>
    <row r="792" spans="2:2">
      <c r="B792" s="233"/>
    </row>
    <row r="793" spans="2:2">
      <c r="B793" s="233"/>
    </row>
    <row r="794" spans="2:2">
      <c r="B794" s="233"/>
    </row>
    <row r="795" spans="2:2">
      <c r="B795" s="233"/>
    </row>
    <row r="796" spans="2:2">
      <c r="B796" s="233"/>
    </row>
    <row r="797" spans="2:2">
      <c r="B797" s="233"/>
    </row>
    <row r="798" spans="2:2">
      <c r="B798" s="233"/>
    </row>
    <row r="799" spans="2:2">
      <c r="B799" s="233"/>
    </row>
    <row r="800" spans="2:2">
      <c r="B800" s="233"/>
    </row>
    <row r="801" spans="2:2">
      <c r="B801" s="233"/>
    </row>
    <row r="802" spans="2:2">
      <c r="B802" s="233"/>
    </row>
    <row r="803" spans="2:2">
      <c r="B803" s="233"/>
    </row>
    <row r="804" spans="2:2">
      <c r="B804" s="233"/>
    </row>
    <row r="805" spans="2:2">
      <c r="B805" s="233"/>
    </row>
    <row r="806" spans="2:2">
      <c r="B806" s="23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pageSetUpPr autoPageBreaks="0"/>
  </sheetPr>
  <dimension ref="A1:S53"/>
  <sheetViews>
    <sheetView showGridLines="0" showRowColHeaders="0" workbookViewId="0">
      <selection activeCell="B2" sqref="B2"/>
    </sheetView>
  </sheetViews>
  <sheetFormatPr baseColWidth="10" defaultRowHeight="13.2"/>
  <cols>
    <col min="1" max="1" width="0.44140625" style="5" customWidth="1"/>
    <col min="2" max="2" width="2.5546875" style="5" customWidth="1"/>
    <col min="3" max="3" width="23.5546875" style="5" customWidth="1"/>
    <col min="4" max="4" width="1.44140625" style="5" customWidth="1"/>
    <col min="5" max="5" width="27.5546875" style="17" customWidth="1"/>
    <col min="6" max="6" width="10.5546875" style="22" customWidth="1"/>
    <col min="7" max="7" width="10.5546875" style="17" customWidth="1"/>
    <col min="8" max="8" width="10.5546875" style="22" customWidth="1"/>
    <col min="9" max="9" width="10.5546875" style="17" customWidth="1"/>
    <col min="10" max="10" width="10.5546875" style="22" customWidth="1"/>
    <col min="11" max="11" width="10.5546875" style="17" customWidth="1"/>
    <col min="12" max="13" width="11.44140625" style="17"/>
    <col min="14" max="17" width="11.5546875" style="17" bestFit="1" customWidth="1"/>
    <col min="18" max="18" width="12.44140625" style="17" bestFit="1" customWidth="1"/>
    <col min="19" max="19" width="11.5546875" style="17" bestFit="1" customWidth="1"/>
    <col min="20" max="246" width="11.44140625" style="17"/>
    <col min="247" max="247" width="0.44140625" style="17" customWidth="1"/>
    <col min="248" max="248" width="2.5546875" style="17" customWidth="1"/>
    <col min="249" max="249" width="15.44140625" style="17" customWidth="1"/>
    <col min="250" max="250" width="1.44140625" style="17" customWidth="1"/>
    <col min="251" max="251" width="27.5546875" style="17" customWidth="1"/>
    <col min="252" max="252" width="6.5546875" style="17" customWidth="1"/>
    <col min="253" max="253" width="1.5546875" style="17" customWidth="1"/>
    <col min="254" max="254" width="10.5546875" style="17" customWidth="1"/>
    <col min="255" max="255" width="5.5546875" style="17" customWidth="1"/>
    <col min="256" max="256" width="1.5546875" style="17" customWidth="1"/>
    <col min="257" max="257" width="10.5546875" style="17" customWidth="1"/>
    <col min="258" max="258" width="6.5546875" style="17" customWidth="1"/>
    <col min="259" max="259" width="1.5546875" style="17" customWidth="1"/>
    <col min="260" max="260" width="10.5546875" style="17" customWidth="1"/>
    <col min="261" max="261" width="9.5546875" style="17" customWidth="1"/>
    <col min="262" max="262" width="13.44140625" style="17" bestFit="1" customWidth="1"/>
    <col min="263" max="263" width="7.5546875" style="17" customWidth="1"/>
    <col min="264" max="264" width="11.44140625" style="17"/>
    <col min="265" max="265" width="13.44140625" style="17" bestFit="1" customWidth="1"/>
    <col min="266" max="502" width="11.44140625" style="17"/>
    <col min="503" max="503" width="0.44140625" style="17" customWidth="1"/>
    <col min="504" max="504" width="2.5546875" style="17" customWidth="1"/>
    <col min="505" max="505" width="15.44140625" style="17" customWidth="1"/>
    <col min="506" max="506" width="1.44140625" style="17" customWidth="1"/>
    <col min="507" max="507" width="27.5546875" style="17" customWidth="1"/>
    <col min="508" max="508" width="6.5546875" style="17" customWidth="1"/>
    <col min="509" max="509" width="1.5546875" style="17" customWidth="1"/>
    <col min="510" max="510" width="10.5546875" style="17" customWidth="1"/>
    <col min="511" max="511" width="5.5546875" style="17" customWidth="1"/>
    <col min="512" max="512" width="1.5546875" style="17" customWidth="1"/>
    <col min="513" max="513" width="10.5546875" style="17" customWidth="1"/>
    <col min="514" max="514" width="6.5546875" style="17" customWidth="1"/>
    <col min="515" max="515" width="1.5546875" style="17" customWidth="1"/>
    <col min="516" max="516" width="10.5546875" style="17" customWidth="1"/>
    <col min="517" max="517" width="9.5546875" style="17" customWidth="1"/>
    <col min="518" max="518" width="13.44140625" style="17" bestFit="1" customWidth="1"/>
    <col min="519" max="519" width="7.5546875" style="17" customWidth="1"/>
    <col min="520" max="520" width="11.44140625" style="17"/>
    <col min="521" max="521" width="13.44140625" style="17" bestFit="1" customWidth="1"/>
    <col min="522" max="758" width="11.44140625" style="17"/>
    <col min="759" max="759" width="0.44140625" style="17" customWidth="1"/>
    <col min="760" max="760" width="2.5546875" style="17" customWidth="1"/>
    <col min="761" max="761" width="15.44140625" style="17" customWidth="1"/>
    <col min="762" max="762" width="1.44140625" style="17" customWidth="1"/>
    <col min="763" max="763" width="27.5546875" style="17" customWidth="1"/>
    <col min="764" max="764" width="6.5546875" style="17" customWidth="1"/>
    <col min="765" max="765" width="1.5546875" style="17" customWidth="1"/>
    <col min="766" max="766" width="10.5546875" style="17" customWidth="1"/>
    <col min="767" max="767" width="5.5546875" style="17" customWidth="1"/>
    <col min="768" max="768" width="1.5546875" style="17" customWidth="1"/>
    <col min="769" max="769" width="10.5546875" style="17" customWidth="1"/>
    <col min="770" max="770" width="6.5546875" style="17" customWidth="1"/>
    <col min="771" max="771" width="1.5546875" style="17" customWidth="1"/>
    <col min="772" max="772" width="10.5546875" style="17" customWidth="1"/>
    <col min="773" max="773" width="9.5546875" style="17" customWidth="1"/>
    <col min="774" max="774" width="13.44140625" style="17" bestFit="1" customWidth="1"/>
    <col min="775" max="775" width="7.5546875" style="17" customWidth="1"/>
    <col min="776" max="776" width="11.44140625" style="17"/>
    <col min="777" max="777" width="13.44140625" style="17" bestFit="1" customWidth="1"/>
    <col min="778" max="1014" width="11.44140625" style="17"/>
    <col min="1015" max="1015" width="0.44140625" style="17" customWidth="1"/>
    <col min="1016" max="1016" width="2.5546875" style="17" customWidth="1"/>
    <col min="1017" max="1017" width="15.44140625" style="17" customWidth="1"/>
    <col min="1018" max="1018" width="1.44140625" style="17" customWidth="1"/>
    <col min="1019" max="1019" width="27.5546875" style="17" customWidth="1"/>
    <col min="1020" max="1020" width="6.5546875" style="17" customWidth="1"/>
    <col min="1021" max="1021" width="1.5546875" style="17" customWidth="1"/>
    <col min="1022" max="1022" width="10.5546875" style="17" customWidth="1"/>
    <col min="1023" max="1023" width="5.5546875" style="17" customWidth="1"/>
    <col min="1024" max="1024" width="1.5546875" style="17" customWidth="1"/>
    <col min="1025" max="1025" width="10.5546875" style="17" customWidth="1"/>
    <col min="1026" max="1026" width="6.5546875" style="17" customWidth="1"/>
    <col min="1027" max="1027" width="1.5546875" style="17" customWidth="1"/>
    <col min="1028" max="1028" width="10.5546875" style="17" customWidth="1"/>
    <col min="1029" max="1029" width="9.5546875" style="17" customWidth="1"/>
    <col min="1030" max="1030" width="13.44140625" style="17" bestFit="1" customWidth="1"/>
    <col min="1031" max="1031" width="7.5546875" style="17" customWidth="1"/>
    <col min="1032" max="1032" width="11.44140625" style="17"/>
    <col min="1033" max="1033" width="13.44140625" style="17" bestFit="1" customWidth="1"/>
    <col min="1034" max="1270" width="11.44140625" style="17"/>
    <col min="1271" max="1271" width="0.44140625" style="17" customWidth="1"/>
    <col min="1272" max="1272" width="2.5546875" style="17" customWidth="1"/>
    <col min="1273" max="1273" width="15.44140625" style="17" customWidth="1"/>
    <col min="1274" max="1274" width="1.44140625" style="17" customWidth="1"/>
    <col min="1275" max="1275" width="27.5546875" style="17" customWidth="1"/>
    <col min="1276" max="1276" width="6.5546875" style="17" customWidth="1"/>
    <col min="1277" max="1277" width="1.5546875" style="17" customWidth="1"/>
    <col min="1278" max="1278" width="10.5546875" style="17" customWidth="1"/>
    <col min="1279" max="1279" width="5.5546875" style="17" customWidth="1"/>
    <col min="1280" max="1280" width="1.5546875" style="17" customWidth="1"/>
    <col min="1281" max="1281" width="10.5546875" style="17" customWidth="1"/>
    <col min="1282" max="1282" width="6.5546875" style="17" customWidth="1"/>
    <col min="1283" max="1283" width="1.5546875" style="17" customWidth="1"/>
    <col min="1284" max="1284" width="10.5546875" style="17" customWidth="1"/>
    <col min="1285" max="1285" width="9.5546875" style="17" customWidth="1"/>
    <col min="1286" max="1286" width="13.44140625" style="17" bestFit="1" customWidth="1"/>
    <col min="1287" max="1287" width="7.5546875" style="17" customWidth="1"/>
    <col min="1288" max="1288" width="11.44140625" style="17"/>
    <col min="1289" max="1289" width="13.44140625" style="17" bestFit="1" customWidth="1"/>
    <col min="1290" max="1526" width="11.44140625" style="17"/>
    <col min="1527" max="1527" width="0.44140625" style="17" customWidth="1"/>
    <col min="1528" max="1528" width="2.5546875" style="17" customWidth="1"/>
    <col min="1529" max="1529" width="15.44140625" style="17" customWidth="1"/>
    <col min="1530" max="1530" width="1.44140625" style="17" customWidth="1"/>
    <col min="1531" max="1531" width="27.5546875" style="17" customWidth="1"/>
    <col min="1532" max="1532" width="6.5546875" style="17" customWidth="1"/>
    <col min="1533" max="1533" width="1.5546875" style="17" customWidth="1"/>
    <col min="1534" max="1534" width="10.5546875" style="17" customWidth="1"/>
    <col min="1535" max="1535" width="5.5546875" style="17" customWidth="1"/>
    <col min="1536" max="1536" width="1.5546875" style="17" customWidth="1"/>
    <col min="1537" max="1537" width="10.5546875" style="17" customWidth="1"/>
    <col min="1538" max="1538" width="6.5546875" style="17" customWidth="1"/>
    <col min="1539" max="1539" width="1.5546875" style="17" customWidth="1"/>
    <col min="1540" max="1540" width="10.5546875" style="17" customWidth="1"/>
    <col min="1541" max="1541" width="9.5546875" style="17" customWidth="1"/>
    <col min="1542" max="1542" width="13.44140625" style="17" bestFit="1" customWidth="1"/>
    <col min="1543" max="1543" width="7.5546875" style="17" customWidth="1"/>
    <col min="1544" max="1544" width="11.44140625" style="17"/>
    <col min="1545" max="1545" width="13.44140625" style="17" bestFit="1" customWidth="1"/>
    <col min="1546" max="1782" width="11.44140625" style="17"/>
    <col min="1783" max="1783" width="0.44140625" style="17" customWidth="1"/>
    <col min="1784" max="1784" width="2.5546875" style="17" customWidth="1"/>
    <col min="1785" max="1785" width="15.44140625" style="17" customWidth="1"/>
    <col min="1786" max="1786" width="1.44140625" style="17" customWidth="1"/>
    <col min="1787" max="1787" width="27.5546875" style="17" customWidth="1"/>
    <col min="1788" max="1788" width="6.5546875" style="17" customWidth="1"/>
    <col min="1789" max="1789" width="1.5546875" style="17" customWidth="1"/>
    <col min="1790" max="1790" width="10.5546875" style="17" customWidth="1"/>
    <col min="1791" max="1791" width="5.5546875" style="17" customWidth="1"/>
    <col min="1792" max="1792" width="1.5546875" style="17" customWidth="1"/>
    <col min="1793" max="1793" width="10.5546875" style="17" customWidth="1"/>
    <col min="1794" max="1794" width="6.5546875" style="17" customWidth="1"/>
    <col min="1795" max="1795" width="1.5546875" style="17" customWidth="1"/>
    <col min="1796" max="1796" width="10.5546875" style="17" customWidth="1"/>
    <col min="1797" max="1797" width="9.5546875" style="17" customWidth="1"/>
    <col min="1798" max="1798" width="13.44140625" style="17" bestFit="1" customWidth="1"/>
    <col min="1799" max="1799" width="7.5546875" style="17" customWidth="1"/>
    <col min="1800" max="1800" width="11.44140625" style="17"/>
    <col min="1801" max="1801" width="13.44140625" style="17" bestFit="1" customWidth="1"/>
    <col min="1802" max="2038" width="11.44140625" style="17"/>
    <col min="2039" max="2039" width="0.44140625" style="17" customWidth="1"/>
    <col min="2040" max="2040" width="2.5546875" style="17" customWidth="1"/>
    <col min="2041" max="2041" width="15.44140625" style="17" customWidth="1"/>
    <col min="2042" max="2042" width="1.44140625" style="17" customWidth="1"/>
    <col min="2043" max="2043" width="27.5546875" style="17" customWidth="1"/>
    <col min="2044" max="2044" width="6.5546875" style="17" customWidth="1"/>
    <col min="2045" max="2045" width="1.5546875" style="17" customWidth="1"/>
    <col min="2046" max="2046" width="10.5546875" style="17" customWidth="1"/>
    <col min="2047" max="2047" width="5.5546875" style="17" customWidth="1"/>
    <col min="2048" max="2048" width="1.5546875" style="17" customWidth="1"/>
    <col min="2049" max="2049" width="10.5546875" style="17" customWidth="1"/>
    <col min="2050" max="2050" width="6.5546875" style="17" customWidth="1"/>
    <col min="2051" max="2051" width="1.5546875" style="17" customWidth="1"/>
    <col min="2052" max="2052" width="10.5546875" style="17" customWidth="1"/>
    <col min="2053" max="2053" width="9.5546875" style="17" customWidth="1"/>
    <col min="2054" max="2054" width="13.44140625" style="17" bestFit="1" customWidth="1"/>
    <col min="2055" max="2055" width="7.5546875" style="17" customWidth="1"/>
    <col min="2056" max="2056" width="11.44140625" style="17"/>
    <col min="2057" max="2057" width="13.44140625" style="17" bestFit="1" customWidth="1"/>
    <col min="2058" max="2294" width="11.44140625" style="17"/>
    <col min="2295" max="2295" width="0.44140625" style="17" customWidth="1"/>
    <col min="2296" max="2296" width="2.5546875" style="17" customWidth="1"/>
    <col min="2297" max="2297" width="15.44140625" style="17" customWidth="1"/>
    <col min="2298" max="2298" width="1.44140625" style="17" customWidth="1"/>
    <col min="2299" max="2299" width="27.5546875" style="17" customWidth="1"/>
    <col min="2300" max="2300" width="6.5546875" style="17" customWidth="1"/>
    <col min="2301" max="2301" width="1.5546875" style="17" customWidth="1"/>
    <col min="2302" max="2302" width="10.5546875" style="17" customWidth="1"/>
    <col min="2303" max="2303" width="5.5546875" style="17" customWidth="1"/>
    <col min="2304" max="2304" width="1.5546875" style="17" customWidth="1"/>
    <col min="2305" max="2305" width="10.5546875" style="17" customWidth="1"/>
    <col min="2306" max="2306" width="6.5546875" style="17" customWidth="1"/>
    <col min="2307" max="2307" width="1.5546875" style="17" customWidth="1"/>
    <col min="2308" max="2308" width="10.5546875" style="17" customWidth="1"/>
    <col min="2309" max="2309" width="9.5546875" style="17" customWidth="1"/>
    <col min="2310" max="2310" width="13.44140625" style="17" bestFit="1" customWidth="1"/>
    <col min="2311" max="2311" width="7.5546875" style="17" customWidth="1"/>
    <col min="2312" max="2312" width="11.44140625" style="17"/>
    <col min="2313" max="2313" width="13.44140625" style="17" bestFit="1" customWidth="1"/>
    <col min="2314" max="2550" width="11.44140625" style="17"/>
    <col min="2551" max="2551" width="0.44140625" style="17" customWidth="1"/>
    <col min="2552" max="2552" width="2.5546875" style="17" customWidth="1"/>
    <col min="2553" max="2553" width="15.44140625" style="17" customWidth="1"/>
    <col min="2554" max="2554" width="1.44140625" style="17" customWidth="1"/>
    <col min="2555" max="2555" width="27.5546875" style="17" customWidth="1"/>
    <col min="2556" max="2556" width="6.5546875" style="17" customWidth="1"/>
    <col min="2557" max="2557" width="1.5546875" style="17" customWidth="1"/>
    <col min="2558" max="2558" width="10.5546875" style="17" customWidth="1"/>
    <col min="2559" max="2559" width="5.5546875" style="17" customWidth="1"/>
    <col min="2560" max="2560" width="1.5546875" style="17" customWidth="1"/>
    <col min="2561" max="2561" width="10.5546875" style="17" customWidth="1"/>
    <col min="2562" max="2562" width="6.5546875" style="17" customWidth="1"/>
    <col min="2563" max="2563" width="1.5546875" style="17" customWidth="1"/>
    <col min="2564" max="2564" width="10.5546875" style="17" customWidth="1"/>
    <col min="2565" max="2565" width="9.5546875" style="17" customWidth="1"/>
    <col min="2566" max="2566" width="13.44140625" style="17" bestFit="1" customWidth="1"/>
    <col min="2567" max="2567" width="7.5546875" style="17" customWidth="1"/>
    <col min="2568" max="2568" width="11.44140625" style="17"/>
    <col min="2569" max="2569" width="13.44140625" style="17" bestFit="1" customWidth="1"/>
    <col min="2570" max="2806" width="11.44140625" style="17"/>
    <col min="2807" max="2807" width="0.44140625" style="17" customWidth="1"/>
    <col min="2808" max="2808" width="2.5546875" style="17" customWidth="1"/>
    <col min="2809" max="2809" width="15.44140625" style="17" customWidth="1"/>
    <col min="2810" max="2810" width="1.44140625" style="17" customWidth="1"/>
    <col min="2811" max="2811" width="27.5546875" style="17" customWidth="1"/>
    <col min="2812" max="2812" width="6.5546875" style="17" customWidth="1"/>
    <col min="2813" max="2813" width="1.5546875" style="17" customWidth="1"/>
    <col min="2814" max="2814" width="10.5546875" style="17" customWidth="1"/>
    <col min="2815" max="2815" width="5.5546875" style="17" customWidth="1"/>
    <col min="2816" max="2816" width="1.5546875" style="17" customWidth="1"/>
    <col min="2817" max="2817" width="10.5546875" style="17" customWidth="1"/>
    <col min="2818" max="2818" width="6.5546875" style="17" customWidth="1"/>
    <col min="2819" max="2819" width="1.5546875" style="17" customWidth="1"/>
    <col min="2820" max="2820" width="10.5546875" style="17" customWidth="1"/>
    <col min="2821" max="2821" width="9.5546875" style="17" customWidth="1"/>
    <col min="2822" max="2822" width="13.44140625" style="17" bestFit="1" customWidth="1"/>
    <col min="2823" max="2823" width="7.5546875" style="17" customWidth="1"/>
    <col min="2824" max="2824" width="11.44140625" style="17"/>
    <col min="2825" max="2825" width="13.44140625" style="17" bestFit="1" customWidth="1"/>
    <col min="2826" max="3062" width="11.44140625" style="17"/>
    <col min="3063" max="3063" width="0.44140625" style="17" customWidth="1"/>
    <col min="3064" max="3064" width="2.5546875" style="17" customWidth="1"/>
    <col min="3065" max="3065" width="15.44140625" style="17" customWidth="1"/>
    <col min="3066" max="3066" width="1.44140625" style="17" customWidth="1"/>
    <col min="3067" max="3067" width="27.5546875" style="17" customWidth="1"/>
    <col min="3068" max="3068" width="6.5546875" style="17" customWidth="1"/>
    <col min="3069" max="3069" width="1.5546875" style="17" customWidth="1"/>
    <col min="3070" max="3070" width="10.5546875" style="17" customWidth="1"/>
    <col min="3071" max="3071" width="5.5546875" style="17" customWidth="1"/>
    <col min="3072" max="3072" width="1.5546875" style="17" customWidth="1"/>
    <col min="3073" max="3073" width="10.5546875" style="17" customWidth="1"/>
    <col min="3074" max="3074" width="6.5546875" style="17" customWidth="1"/>
    <col min="3075" max="3075" width="1.5546875" style="17" customWidth="1"/>
    <col min="3076" max="3076" width="10.5546875" style="17" customWidth="1"/>
    <col min="3077" max="3077" width="9.5546875" style="17" customWidth="1"/>
    <col min="3078" max="3078" width="13.44140625" style="17" bestFit="1" customWidth="1"/>
    <col min="3079" max="3079" width="7.5546875" style="17" customWidth="1"/>
    <col min="3080" max="3080" width="11.44140625" style="17"/>
    <col min="3081" max="3081" width="13.44140625" style="17" bestFit="1" customWidth="1"/>
    <col min="3082" max="3318" width="11.44140625" style="17"/>
    <col min="3319" max="3319" width="0.44140625" style="17" customWidth="1"/>
    <col min="3320" max="3320" width="2.5546875" style="17" customWidth="1"/>
    <col min="3321" max="3321" width="15.44140625" style="17" customWidth="1"/>
    <col min="3322" max="3322" width="1.44140625" style="17" customWidth="1"/>
    <col min="3323" max="3323" width="27.5546875" style="17" customWidth="1"/>
    <col min="3324" max="3324" width="6.5546875" style="17" customWidth="1"/>
    <col min="3325" max="3325" width="1.5546875" style="17" customWidth="1"/>
    <col min="3326" max="3326" width="10.5546875" style="17" customWidth="1"/>
    <col min="3327" max="3327" width="5.5546875" style="17" customWidth="1"/>
    <col min="3328" max="3328" width="1.5546875" style="17" customWidth="1"/>
    <col min="3329" max="3329" width="10.5546875" style="17" customWidth="1"/>
    <col min="3330" max="3330" width="6.5546875" style="17" customWidth="1"/>
    <col min="3331" max="3331" width="1.5546875" style="17" customWidth="1"/>
    <col min="3332" max="3332" width="10.5546875" style="17" customWidth="1"/>
    <col min="3333" max="3333" width="9.5546875" style="17" customWidth="1"/>
    <col min="3334" max="3334" width="13.44140625" style="17" bestFit="1" customWidth="1"/>
    <col min="3335" max="3335" width="7.5546875" style="17" customWidth="1"/>
    <col min="3336" max="3336" width="11.44140625" style="17"/>
    <col min="3337" max="3337" width="13.44140625" style="17" bestFit="1" customWidth="1"/>
    <col min="3338" max="3574" width="11.44140625" style="17"/>
    <col min="3575" max="3575" width="0.44140625" style="17" customWidth="1"/>
    <col min="3576" max="3576" width="2.5546875" style="17" customWidth="1"/>
    <col min="3577" max="3577" width="15.44140625" style="17" customWidth="1"/>
    <col min="3578" max="3578" width="1.44140625" style="17" customWidth="1"/>
    <col min="3579" max="3579" width="27.5546875" style="17" customWidth="1"/>
    <col min="3580" max="3580" width="6.5546875" style="17" customWidth="1"/>
    <col min="3581" max="3581" width="1.5546875" style="17" customWidth="1"/>
    <col min="3582" max="3582" width="10.5546875" style="17" customWidth="1"/>
    <col min="3583" max="3583" width="5.5546875" style="17" customWidth="1"/>
    <col min="3584" max="3584" width="1.5546875" style="17" customWidth="1"/>
    <col min="3585" max="3585" width="10.5546875" style="17" customWidth="1"/>
    <col min="3586" max="3586" width="6.5546875" style="17" customWidth="1"/>
    <col min="3587" max="3587" width="1.5546875" style="17" customWidth="1"/>
    <col min="3588" max="3588" width="10.5546875" style="17" customWidth="1"/>
    <col min="3589" max="3589" width="9.5546875" style="17" customWidth="1"/>
    <col min="3590" max="3590" width="13.44140625" style="17" bestFit="1" customWidth="1"/>
    <col min="3591" max="3591" width="7.5546875" style="17" customWidth="1"/>
    <col min="3592" max="3592" width="11.44140625" style="17"/>
    <col min="3593" max="3593" width="13.44140625" style="17" bestFit="1" customWidth="1"/>
    <col min="3594" max="3830" width="11.44140625" style="17"/>
    <col min="3831" max="3831" width="0.44140625" style="17" customWidth="1"/>
    <col min="3832" max="3832" width="2.5546875" style="17" customWidth="1"/>
    <col min="3833" max="3833" width="15.44140625" style="17" customWidth="1"/>
    <col min="3834" max="3834" width="1.44140625" style="17" customWidth="1"/>
    <col min="3835" max="3835" width="27.5546875" style="17" customWidth="1"/>
    <col min="3836" max="3836" width="6.5546875" style="17" customWidth="1"/>
    <col min="3837" max="3837" width="1.5546875" style="17" customWidth="1"/>
    <col min="3838" max="3838" width="10.5546875" style="17" customWidth="1"/>
    <col min="3839" max="3839" width="5.5546875" style="17" customWidth="1"/>
    <col min="3840" max="3840" width="1.5546875" style="17" customWidth="1"/>
    <col min="3841" max="3841" width="10.5546875" style="17" customWidth="1"/>
    <col min="3842" max="3842" width="6.5546875" style="17" customWidth="1"/>
    <col min="3843" max="3843" width="1.5546875" style="17" customWidth="1"/>
    <col min="3844" max="3844" width="10.5546875" style="17" customWidth="1"/>
    <col min="3845" max="3845" width="9.5546875" style="17" customWidth="1"/>
    <col min="3846" max="3846" width="13.44140625" style="17" bestFit="1" customWidth="1"/>
    <col min="3847" max="3847" width="7.5546875" style="17" customWidth="1"/>
    <col min="3848" max="3848" width="11.44140625" style="17"/>
    <col min="3849" max="3849" width="13.44140625" style="17" bestFit="1" customWidth="1"/>
    <col min="3850" max="4086" width="11.44140625" style="17"/>
    <col min="4087" max="4087" width="0.44140625" style="17" customWidth="1"/>
    <col min="4088" max="4088" width="2.5546875" style="17" customWidth="1"/>
    <col min="4089" max="4089" width="15.44140625" style="17" customWidth="1"/>
    <col min="4090" max="4090" width="1.44140625" style="17" customWidth="1"/>
    <col min="4091" max="4091" width="27.5546875" style="17" customWidth="1"/>
    <col min="4092" max="4092" width="6.5546875" style="17" customWidth="1"/>
    <col min="4093" max="4093" width="1.5546875" style="17" customWidth="1"/>
    <col min="4094" max="4094" width="10.5546875" style="17" customWidth="1"/>
    <col min="4095" max="4095" width="5.5546875" style="17" customWidth="1"/>
    <col min="4096" max="4096" width="1.5546875" style="17" customWidth="1"/>
    <col min="4097" max="4097" width="10.5546875" style="17" customWidth="1"/>
    <col min="4098" max="4098" width="6.5546875" style="17" customWidth="1"/>
    <col min="4099" max="4099" width="1.5546875" style="17" customWidth="1"/>
    <col min="4100" max="4100" width="10.5546875" style="17" customWidth="1"/>
    <col min="4101" max="4101" width="9.5546875" style="17" customWidth="1"/>
    <col min="4102" max="4102" width="13.44140625" style="17" bestFit="1" customWidth="1"/>
    <col min="4103" max="4103" width="7.5546875" style="17" customWidth="1"/>
    <col min="4104" max="4104" width="11.44140625" style="17"/>
    <col min="4105" max="4105" width="13.44140625" style="17" bestFit="1" customWidth="1"/>
    <col min="4106" max="4342" width="11.44140625" style="17"/>
    <col min="4343" max="4343" width="0.44140625" style="17" customWidth="1"/>
    <col min="4344" max="4344" width="2.5546875" style="17" customWidth="1"/>
    <col min="4345" max="4345" width="15.44140625" style="17" customWidth="1"/>
    <col min="4346" max="4346" width="1.44140625" style="17" customWidth="1"/>
    <col min="4347" max="4347" width="27.5546875" style="17" customWidth="1"/>
    <col min="4348" max="4348" width="6.5546875" style="17" customWidth="1"/>
    <col min="4349" max="4349" width="1.5546875" style="17" customWidth="1"/>
    <col min="4350" max="4350" width="10.5546875" style="17" customWidth="1"/>
    <col min="4351" max="4351" width="5.5546875" style="17" customWidth="1"/>
    <col min="4352" max="4352" width="1.5546875" style="17" customWidth="1"/>
    <col min="4353" max="4353" width="10.5546875" style="17" customWidth="1"/>
    <col min="4354" max="4354" width="6.5546875" style="17" customWidth="1"/>
    <col min="4355" max="4355" width="1.5546875" style="17" customWidth="1"/>
    <col min="4356" max="4356" width="10.5546875" style="17" customWidth="1"/>
    <col min="4357" max="4357" width="9.5546875" style="17" customWidth="1"/>
    <col min="4358" max="4358" width="13.44140625" style="17" bestFit="1" customWidth="1"/>
    <col min="4359" max="4359" width="7.5546875" style="17" customWidth="1"/>
    <col min="4360" max="4360" width="11.44140625" style="17"/>
    <col min="4361" max="4361" width="13.44140625" style="17" bestFit="1" customWidth="1"/>
    <col min="4362" max="4598" width="11.44140625" style="17"/>
    <col min="4599" max="4599" width="0.44140625" style="17" customWidth="1"/>
    <col min="4600" max="4600" width="2.5546875" style="17" customWidth="1"/>
    <col min="4601" max="4601" width="15.44140625" style="17" customWidth="1"/>
    <col min="4602" max="4602" width="1.44140625" style="17" customWidth="1"/>
    <col min="4603" max="4603" width="27.5546875" style="17" customWidth="1"/>
    <col min="4604" max="4604" width="6.5546875" style="17" customWidth="1"/>
    <col min="4605" max="4605" width="1.5546875" style="17" customWidth="1"/>
    <col min="4606" max="4606" width="10.5546875" style="17" customWidth="1"/>
    <col min="4607" max="4607" width="5.5546875" style="17" customWidth="1"/>
    <col min="4608" max="4608" width="1.5546875" style="17" customWidth="1"/>
    <col min="4609" max="4609" width="10.5546875" style="17" customWidth="1"/>
    <col min="4610" max="4610" width="6.5546875" style="17" customWidth="1"/>
    <col min="4611" max="4611" width="1.5546875" style="17" customWidth="1"/>
    <col min="4612" max="4612" width="10.5546875" style="17" customWidth="1"/>
    <col min="4613" max="4613" width="9.5546875" style="17" customWidth="1"/>
    <col min="4614" max="4614" width="13.44140625" style="17" bestFit="1" customWidth="1"/>
    <col min="4615" max="4615" width="7.5546875" style="17" customWidth="1"/>
    <col min="4616" max="4616" width="11.44140625" style="17"/>
    <col min="4617" max="4617" width="13.44140625" style="17" bestFit="1" customWidth="1"/>
    <col min="4618" max="4854" width="11.44140625" style="17"/>
    <col min="4855" max="4855" width="0.44140625" style="17" customWidth="1"/>
    <col min="4856" max="4856" width="2.5546875" style="17" customWidth="1"/>
    <col min="4857" max="4857" width="15.44140625" style="17" customWidth="1"/>
    <col min="4858" max="4858" width="1.44140625" style="17" customWidth="1"/>
    <col min="4859" max="4859" width="27.5546875" style="17" customWidth="1"/>
    <col min="4860" max="4860" width="6.5546875" style="17" customWidth="1"/>
    <col min="4861" max="4861" width="1.5546875" style="17" customWidth="1"/>
    <col min="4862" max="4862" width="10.5546875" style="17" customWidth="1"/>
    <col min="4863" max="4863" width="5.5546875" style="17" customWidth="1"/>
    <col min="4864" max="4864" width="1.5546875" style="17" customWidth="1"/>
    <col min="4865" max="4865" width="10.5546875" style="17" customWidth="1"/>
    <col min="4866" max="4866" width="6.5546875" style="17" customWidth="1"/>
    <col min="4867" max="4867" width="1.5546875" style="17" customWidth="1"/>
    <col min="4868" max="4868" width="10.5546875" style="17" customWidth="1"/>
    <col min="4869" max="4869" width="9.5546875" style="17" customWidth="1"/>
    <col min="4870" max="4870" width="13.44140625" style="17" bestFit="1" customWidth="1"/>
    <col min="4871" max="4871" width="7.5546875" style="17" customWidth="1"/>
    <col min="4872" max="4872" width="11.44140625" style="17"/>
    <col min="4873" max="4873" width="13.44140625" style="17" bestFit="1" customWidth="1"/>
    <col min="4874" max="5110" width="11.44140625" style="17"/>
    <col min="5111" max="5111" width="0.44140625" style="17" customWidth="1"/>
    <col min="5112" max="5112" width="2.5546875" style="17" customWidth="1"/>
    <col min="5113" max="5113" width="15.44140625" style="17" customWidth="1"/>
    <col min="5114" max="5114" width="1.44140625" style="17" customWidth="1"/>
    <col min="5115" max="5115" width="27.5546875" style="17" customWidth="1"/>
    <col min="5116" max="5116" width="6.5546875" style="17" customWidth="1"/>
    <col min="5117" max="5117" width="1.5546875" style="17" customWidth="1"/>
    <col min="5118" max="5118" width="10.5546875" style="17" customWidth="1"/>
    <col min="5119" max="5119" width="5.5546875" style="17" customWidth="1"/>
    <col min="5120" max="5120" width="1.5546875" style="17" customWidth="1"/>
    <col min="5121" max="5121" width="10.5546875" style="17" customWidth="1"/>
    <col min="5122" max="5122" width="6.5546875" style="17" customWidth="1"/>
    <col min="5123" max="5123" width="1.5546875" style="17" customWidth="1"/>
    <col min="5124" max="5124" width="10.5546875" style="17" customWidth="1"/>
    <col min="5125" max="5125" width="9.5546875" style="17" customWidth="1"/>
    <col min="5126" max="5126" width="13.44140625" style="17" bestFit="1" customWidth="1"/>
    <col min="5127" max="5127" width="7.5546875" style="17" customWidth="1"/>
    <col min="5128" max="5128" width="11.44140625" style="17"/>
    <col min="5129" max="5129" width="13.44140625" style="17" bestFit="1" customWidth="1"/>
    <col min="5130" max="5366" width="11.44140625" style="17"/>
    <col min="5367" max="5367" width="0.44140625" style="17" customWidth="1"/>
    <col min="5368" max="5368" width="2.5546875" style="17" customWidth="1"/>
    <col min="5369" max="5369" width="15.44140625" style="17" customWidth="1"/>
    <col min="5370" max="5370" width="1.44140625" style="17" customWidth="1"/>
    <col min="5371" max="5371" width="27.5546875" style="17" customWidth="1"/>
    <col min="5372" max="5372" width="6.5546875" style="17" customWidth="1"/>
    <col min="5373" max="5373" width="1.5546875" style="17" customWidth="1"/>
    <col min="5374" max="5374" width="10.5546875" style="17" customWidth="1"/>
    <col min="5375" max="5375" width="5.5546875" style="17" customWidth="1"/>
    <col min="5376" max="5376" width="1.5546875" style="17" customWidth="1"/>
    <col min="5377" max="5377" width="10.5546875" style="17" customWidth="1"/>
    <col min="5378" max="5378" width="6.5546875" style="17" customWidth="1"/>
    <col min="5379" max="5379" width="1.5546875" style="17" customWidth="1"/>
    <col min="5380" max="5380" width="10.5546875" style="17" customWidth="1"/>
    <col min="5381" max="5381" width="9.5546875" style="17" customWidth="1"/>
    <col min="5382" max="5382" width="13.44140625" style="17" bestFit="1" customWidth="1"/>
    <col min="5383" max="5383" width="7.5546875" style="17" customWidth="1"/>
    <col min="5384" max="5384" width="11.44140625" style="17"/>
    <col min="5385" max="5385" width="13.44140625" style="17" bestFit="1" customWidth="1"/>
    <col min="5386" max="5622" width="11.44140625" style="17"/>
    <col min="5623" max="5623" width="0.44140625" style="17" customWidth="1"/>
    <col min="5624" max="5624" width="2.5546875" style="17" customWidth="1"/>
    <col min="5625" max="5625" width="15.44140625" style="17" customWidth="1"/>
    <col min="5626" max="5626" width="1.44140625" style="17" customWidth="1"/>
    <col min="5627" max="5627" width="27.5546875" style="17" customWidth="1"/>
    <col min="5628" max="5628" width="6.5546875" style="17" customWidth="1"/>
    <col min="5629" max="5629" width="1.5546875" style="17" customWidth="1"/>
    <col min="5630" max="5630" width="10.5546875" style="17" customWidth="1"/>
    <col min="5631" max="5631" width="5.5546875" style="17" customWidth="1"/>
    <col min="5632" max="5632" width="1.5546875" style="17" customWidth="1"/>
    <col min="5633" max="5633" width="10.5546875" style="17" customWidth="1"/>
    <col min="5634" max="5634" width="6.5546875" style="17" customWidth="1"/>
    <col min="5635" max="5635" width="1.5546875" style="17" customWidth="1"/>
    <col min="5636" max="5636" width="10.5546875" style="17" customWidth="1"/>
    <col min="5637" max="5637" width="9.5546875" style="17" customWidth="1"/>
    <col min="5638" max="5638" width="13.44140625" style="17" bestFit="1" customWidth="1"/>
    <col min="5639" max="5639" width="7.5546875" style="17" customWidth="1"/>
    <col min="5640" max="5640" width="11.44140625" style="17"/>
    <col min="5641" max="5641" width="13.44140625" style="17" bestFit="1" customWidth="1"/>
    <col min="5642" max="5878" width="11.44140625" style="17"/>
    <col min="5879" max="5879" width="0.44140625" style="17" customWidth="1"/>
    <col min="5880" max="5880" width="2.5546875" style="17" customWidth="1"/>
    <col min="5881" max="5881" width="15.44140625" style="17" customWidth="1"/>
    <col min="5882" max="5882" width="1.44140625" style="17" customWidth="1"/>
    <col min="5883" max="5883" width="27.5546875" style="17" customWidth="1"/>
    <col min="5884" max="5884" width="6.5546875" style="17" customWidth="1"/>
    <col min="5885" max="5885" width="1.5546875" style="17" customWidth="1"/>
    <col min="5886" max="5886" width="10.5546875" style="17" customWidth="1"/>
    <col min="5887" max="5887" width="5.5546875" style="17" customWidth="1"/>
    <col min="5888" max="5888" width="1.5546875" style="17" customWidth="1"/>
    <col min="5889" max="5889" width="10.5546875" style="17" customWidth="1"/>
    <col min="5890" max="5890" width="6.5546875" style="17" customWidth="1"/>
    <col min="5891" max="5891" width="1.5546875" style="17" customWidth="1"/>
    <col min="5892" max="5892" width="10.5546875" style="17" customWidth="1"/>
    <col min="5893" max="5893" width="9.5546875" style="17" customWidth="1"/>
    <col min="5894" max="5894" width="13.44140625" style="17" bestFit="1" customWidth="1"/>
    <col min="5895" max="5895" width="7.5546875" style="17" customWidth="1"/>
    <col min="5896" max="5896" width="11.44140625" style="17"/>
    <col min="5897" max="5897" width="13.44140625" style="17" bestFit="1" customWidth="1"/>
    <col min="5898" max="6134" width="11.44140625" style="17"/>
    <col min="6135" max="6135" width="0.44140625" style="17" customWidth="1"/>
    <col min="6136" max="6136" width="2.5546875" style="17" customWidth="1"/>
    <col min="6137" max="6137" width="15.44140625" style="17" customWidth="1"/>
    <col min="6138" max="6138" width="1.44140625" style="17" customWidth="1"/>
    <col min="6139" max="6139" width="27.5546875" style="17" customWidth="1"/>
    <col min="6140" max="6140" width="6.5546875" style="17" customWidth="1"/>
    <col min="6141" max="6141" width="1.5546875" style="17" customWidth="1"/>
    <col min="6142" max="6142" width="10.5546875" style="17" customWidth="1"/>
    <col min="6143" max="6143" width="5.5546875" style="17" customWidth="1"/>
    <col min="6144" max="6144" width="1.5546875" style="17" customWidth="1"/>
    <col min="6145" max="6145" width="10.5546875" style="17" customWidth="1"/>
    <col min="6146" max="6146" width="6.5546875" style="17" customWidth="1"/>
    <col min="6147" max="6147" width="1.5546875" style="17" customWidth="1"/>
    <col min="6148" max="6148" width="10.5546875" style="17" customWidth="1"/>
    <col min="6149" max="6149" width="9.5546875" style="17" customWidth="1"/>
    <col min="6150" max="6150" width="13.44140625" style="17" bestFit="1" customWidth="1"/>
    <col min="6151" max="6151" width="7.5546875" style="17" customWidth="1"/>
    <col min="6152" max="6152" width="11.44140625" style="17"/>
    <col min="6153" max="6153" width="13.44140625" style="17" bestFit="1" customWidth="1"/>
    <col min="6154" max="6390" width="11.44140625" style="17"/>
    <col min="6391" max="6391" width="0.44140625" style="17" customWidth="1"/>
    <col min="6392" max="6392" width="2.5546875" style="17" customWidth="1"/>
    <col min="6393" max="6393" width="15.44140625" style="17" customWidth="1"/>
    <col min="6394" max="6394" width="1.44140625" style="17" customWidth="1"/>
    <col min="6395" max="6395" width="27.5546875" style="17" customWidth="1"/>
    <col min="6396" max="6396" width="6.5546875" style="17" customWidth="1"/>
    <col min="6397" max="6397" width="1.5546875" style="17" customWidth="1"/>
    <col min="6398" max="6398" width="10.5546875" style="17" customWidth="1"/>
    <col min="6399" max="6399" width="5.5546875" style="17" customWidth="1"/>
    <col min="6400" max="6400" width="1.5546875" style="17" customWidth="1"/>
    <col min="6401" max="6401" width="10.5546875" style="17" customWidth="1"/>
    <col min="6402" max="6402" width="6.5546875" style="17" customWidth="1"/>
    <col min="6403" max="6403" width="1.5546875" style="17" customWidth="1"/>
    <col min="6404" max="6404" width="10.5546875" style="17" customWidth="1"/>
    <col min="6405" max="6405" width="9.5546875" style="17" customWidth="1"/>
    <col min="6406" max="6406" width="13.44140625" style="17" bestFit="1" customWidth="1"/>
    <col min="6407" max="6407" width="7.5546875" style="17" customWidth="1"/>
    <col min="6408" max="6408" width="11.44140625" style="17"/>
    <col min="6409" max="6409" width="13.44140625" style="17" bestFit="1" customWidth="1"/>
    <col min="6410" max="6646" width="11.44140625" style="17"/>
    <col min="6647" max="6647" width="0.44140625" style="17" customWidth="1"/>
    <col min="6648" max="6648" width="2.5546875" style="17" customWidth="1"/>
    <col min="6649" max="6649" width="15.44140625" style="17" customWidth="1"/>
    <col min="6650" max="6650" width="1.44140625" style="17" customWidth="1"/>
    <col min="6651" max="6651" width="27.5546875" style="17" customWidth="1"/>
    <col min="6652" max="6652" width="6.5546875" style="17" customWidth="1"/>
    <col min="6653" max="6653" width="1.5546875" style="17" customWidth="1"/>
    <col min="6654" max="6654" width="10.5546875" style="17" customWidth="1"/>
    <col min="6655" max="6655" width="5.5546875" style="17" customWidth="1"/>
    <col min="6656" max="6656" width="1.5546875" style="17" customWidth="1"/>
    <col min="6657" max="6657" width="10.5546875" style="17" customWidth="1"/>
    <col min="6658" max="6658" width="6.5546875" style="17" customWidth="1"/>
    <col min="6659" max="6659" width="1.5546875" style="17" customWidth="1"/>
    <col min="6660" max="6660" width="10.5546875" style="17" customWidth="1"/>
    <col min="6661" max="6661" width="9.5546875" style="17" customWidth="1"/>
    <col min="6662" max="6662" width="13.44140625" style="17" bestFit="1" customWidth="1"/>
    <col min="6663" max="6663" width="7.5546875" style="17" customWidth="1"/>
    <col min="6664" max="6664" width="11.44140625" style="17"/>
    <col min="6665" max="6665" width="13.44140625" style="17" bestFit="1" customWidth="1"/>
    <col min="6666" max="6902" width="11.44140625" style="17"/>
    <col min="6903" max="6903" width="0.44140625" style="17" customWidth="1"/>
    <col min="6904" max="6904" width="2.5546875" style="17" customWidth="1"/>
    <col min="6905" max="6905" width="15.44140625" style="17" customWidth="1"/>
    <col min="6906" max="6906" width="1.44140625" style="17" customWidth="1"/>
    <col min="6907" max="6907" width="27.5546875" style="17" customWidth="1"/>
    <col min="6908" max="6908" width="6.5546875" style="17" customWidth="1"/>
    <col min="6909" max="6909" width="1.5546875" style="17" customWidth="1"/>
    <col min="6910" max="6910" width="10.5546875" style="17" customWidth="1"/>
    <col min="6911" max="6911" width="5.5546875" style="17" customWidth="1"/>
    <col min="6912" max="6912" width="1.5546875" style="17" customWidth="1"/>
    <col min="6913" max="6913" width="10.5546875" style="17" customWidth="1"/>
    <col min="6914" max="6914" width="6.5546875" style="17" customWidth="1"/>
    <col min="6915" max="6915" width="1.5546875" style="17" customWidth="1"/>
    <col min="6916" max="6916" width="10.5546875" style="17" customWidth="1"/>
    <col min="6917" max="6917" width="9.5546875" style="17" customWidth="1"/>
    <col min="6918" max="6918" width="13.44140625" style="17" bestFit="1" customWidth="1"/>
    <col min="6919" max="6919" width="7.5546875" style="17" customWidth="1"/>
    <col min="6920" max="6920" width="11.44140625" style="17"/>
    <col min="6921" max="6921" width="13.44140625" style="17" bestFit="1" customWidth="1"/>
    <col min="6922" max="7158" width="11.44140625" style="17"/>
    <col min="7159" max="7159" width="0.44140625" style="17" customWidth="1"/>
    <col min="7160" max="7160" width="2.5546875" style="17" customWidth="1"/>
    <col min="7161" max="7161" width="15.44140625" style="17" customWidth="1"/>
    <col min="7162" max="7162" width="1.44140625" style="17" customWidth="1"/>
    <col min="7163" max="7163" width="27.5546875" style="17" customWidth="1"/>
    <col min="7164" max="7164" width="6.5546875" style="17" customWidth="1"/>
    <col min="7165" max="7165" width="1.5546875" style="17" customWidth="1"/>
    <col min="7166" max="7166" width="10.5546875" style="17" customWidth="1"/>
    <col min="7167" max="7167" width="5.5546875" style="17" customWidth="1"/>
    <col min="7168" max="7168" width="1.5546875" style="17" customWidth="1"/>
    <col min="7169" max="7169" width="10.5546875" style="17" customWidth="1"/>
    <col min="7170" max="7170" width="6.5546875" style="17" customWidth="1"/>
    <col min="7171" max="7171" width="1.5546875" style="17" customWidth="1"/>
    <col min="7172" max="7172" width="10.5546875" style="17" customWidth="1"/>
    <col min="7173" max="7173" width="9.5546875" style="17" customWidth="1"/>
    <col min="7174" max="7174" width="13.44140625" style="17" bestFit="1" customWidth="1"/>
    <col min="7175" max="7175" width="7.5546875" style="17" customWidth="1"/>
    <col min="7176" max="7176" width="11.44140625" style="17"/>
    <col min="7177" max="7177" width="13.44140625" style="17" bestFit="1" customWidth="1"/>
    <col min="7178" max="7414" width="11.44140625" style="17"/>
    <col min="7415" max="7415" width="0.44140625" style="17" customWidth="1"/>
    <col min="7416" max="7416" width="2.5546875" style="17" customWidth="1"/>
    <col min="7417" max="7417" width="15.44140625" style="17" customWidth="1"/>
    <col min="7418" max="7418" width="1.44140625" style="17" customWidth="1"/>
    <col min="7419" max="7419" width="27.5546875" style="17" customWidth="1"/>
    <col min="7420" max="7420" width="6.5546875" style="17" customWidth="1"/>
    <col min="7421" max="7421" width="1.5546875" style="17" customWidth="1"/>
    <col min="7422" max="7422" width="10.5546875" style="17" customWidth="1"/>
    <col min="7423" max="7423" width="5.5546875" style="17" customWidth="1"/>
    <col min="7424" max="7424" width="1.5546875" style="17" customWidth="1"/>
    <col min="7425" max="7425" width="10.5546875" style="17" customWidth="1"/>
    <col min="7426" max="7426" width="6.5546875" style="17" customWidth="1"/>
    <col min="7427" max="7427" width="1.5546875" style="17" customWidth="1"/>
    <col min="7428" max="7428" width="10.5546875" style="17" customWidth="1"/>
    <col min="7429" max="7429" width="9.5546875" style="17" customWidth="1"/>
    <col min="7430" max="7430" width="13.44140625" style="17" bestFit="1" customWidth="1"/>
    <col min="7431" max="7431" width="7.5546875" style="17" customWidth="1"/>
    <col min="7432" max="7432" width="11.44140625" style="17"/>
    <col min="7433" max="7433" width="13.44140625" style="17" bestFit="1" customWidth="1"/>
    <col min="7434" max="7670" width="11.44140625" style="17"/>
    <col min="7671" max="7671" width="0.44140625" style="17" customWidth="1"/>
    <col min="7672" max="7672" width="2.5546875" style="17" customWidth="1"/>
    <col min="7673" max="7673" width="15.44140625" style="17" customWidth="1"/>
    <col min="7674" max="7674" width="1.44140625" style="17" customWidth="1"/>
    <col min="7675" max="7675" width="27.5546875" style="17" customWidth="1"/>
    <col min="7676" max="7676" width="6.5546875" style="17" customWidth="1"/>
    <col min="7677" max="7677" width="1.5546875" style="17" customWidth="1"/>
    <col min="7678" max="7678" width="10.5546875" style="17" customWidth="1"/>
    <col min="7679" max="7679" width="5.5546875" style="17" customWidth="1"/>
    <col min="7680" max="7680" width="1.5546875" style="17" customWidth="1"/>
    <col min="7681" max="7681" width="10.5546875" style="17" customWidth="1"/>
    <col min="7682" max="7682" width="6.5546875" style="17" customWidth="1"/>
    <col min="7683" max="7683" width="1.5546875" style="17" customWidth="1"/>
    <col min="7684" max="7684" width="10.5546875" style="17" customWidth="1"/>
    <col min="7685" max="7685" width="9.5546875" style="17" customWidth="1"/>
    <col min="7686" max="7686" width="13.44140625" style="17" bestFit="1" customWidth="1"/>
    <col min="7687" max="7687" width="7.5546875" style="17" customWidth="1"/>
    <col min="7688" max="7688" width="11.44140625" style="17"/>
    <col min="7689" max="7689" width="13.44140625" style="17" bestFit="1" customWidth="1"/>
    <col min="7690" max="7926" width="11.44140625" style="17"/>
    <col min="7927" max="7927" width="0.44140625" style="17" customWidth="1"/>
    <col min="7928" max="7928" width="2.5546875" style="17" customWidth="1"/>
    <col min="7929" max="7929" width="15.44140625" style="17" customWidth="1"/>
    <col min="7930" max="7930" width="1.44140625" style="17" customWidth="1"/>
    <col min="7931" max="7931" width="27.5546875" style="17" customWidth="1"/>
    <col min="7932" max="7932" width="6.5546875" style="17" customWidth="1"/>
    <col min="7933" max="7933" width="1.5546875" style="17" customWidth="1"/>
    <col min="7934" max="7934" width="10.5546875" style="17" customWidth="1"/>
    <col min="7935" max="7935" width="5.5546875" style="17" customWidth="1"/>
    <col min="7936" max="7936" width="1.5546875" style="17" customWidth="1"/>
    <col min="7937" max="7937" width="10.5546875" style="17" customWidth="1"/>
    <col min="7938" max="7938" width="6.5546875" style="17" customWidth="1"/>
    <col min="7939" max="7939" width="1.5546875" style="17" customWidth="1"/>
    <col min="7940" max="7940" width="10.5546875" style="17" customWidth="1"/>
    <col min="7941" max="7941" width="9.5546875" style="17" customWidth="1"/>
    <col min="7942" max="7942" width="13.44140625" style="17" bestFit="1" customWidth="1"/>
    <col min="7943" max="7943" width="7.5546875" style="17" customWidth="1"/>
    <col min="7944" max="7944" width="11.44140625" style="17"/>
    <col min="7945" max="7945" width="13.44140625" style="17" bestFit="1" customWidth="1"/>
    <col min="7946" max="8182" width="11.44140625" style="17"/>
    <col min="8183" max="8183" width="0.44140625" style="17" customWidth="1"/>
    <col min="8184" max="8184" width="2.5546875" style="17" customWidth="1"/>
    <col min="8185" max="8185" width="15.44140625" style="17" customWidth="1"/>
    <col min="8186" max="8186" width="1.44140625" style="17" customWidth="1"/>
    <col min="8187" max="8187" width="27.5546875" style="17" customWidth="1"/>
    <col min="8188" max="8188" width="6.5546875" style="17" customWidth="1"/>
    <col min="8189" max="8189" width="1.5546875" style="17" customWidth="1"/>
    <col min="8190" max="8190" width="10.5546875" style="17" customWidth="1"/>
    <col min="8191" max="8191" width="5.5546875" style="17" customWidth="1"/>
    <col min="8192" max="8192" width="1.5546875" style="17" customWidth="1"/>
    <col min="8193" max="8193" width="10.5546875" style="17" customWidth="1"/>
    <col min="8194" max="8194" width="6.5546875" style="17" customWidth="1"/>
    <col min="8195" max="8195" width="1.5546875" style="17" customWidth="1"/>
    <col min="8196" max="8196" width="10.5546875" style="17" customWidth="1"/>
    <col min="8197" max="8197" width="9.5546875" style="17" customWidth="1"/>
    <col min="8198" max="8198" width="13.44140625" style="17" bestFit="1" customWidth="1"/>
    <col min="8199" max="8199" width="7.5546875" style="17" customWidth="1"/>
    <col min="8200" max="8200" width="11.44140625" style="17"/>
    <col min="8201" max="8201" width="13.44140625" style="17" bestFit="1" customWidth="1"/>
    <col min="8202" max="8438" width="11.44140625" style="17"/>
    <col min="8439" max="8439" width="0.44140625" style="17" customWidth="1"/>
    <col min="8440" max="8440" width="2.5546875" style="17" customWidth="1"/>
    <col min="8441" max="8441" width="15.44140625" style="17" customWidth="1"/>
    <col min="8442" max="8442" width="1.44140625" style="17" customWidth="1"/>
    <col min="8443" max="8443" width="27.5546875" style="17" customWidth="1"/>
    <col min="8444" max="8444" width="6.5546875" style="17" customWidth="1"/>
    <col min="8445" max="8445" width="1.5546875" style="17" customWidth="1"/>
    <col min="8446" max="8446" width="10.5546875" style="17" customWidth="1"/>
    <col min="8447" max="8447" width="5.5546875" style="17" customWidth="1"/>
    <col min="8448" max="8448" width="1.5546875" style="17" customWidth="1"/>
    <col min="8449" max="8449" width="10.5546875" style="17" customWidth="1"/>
    <col min="8450" max="8450" width="6.5546875" style="17" customWidth="1"/>
    <col min="8451" max="8451" width="1.5546875" style="17" customWidth="1"/>
    <col min="8452" max="8452" width="10.5546875" style="17" customWidth="1"/>
    <col min="8453" max="8453" width="9.5546875" style="17" customWidth="1"/>
    <col min="8454" max="8454" width="13.44140625" style="17" bestFit="1" customWidth="1"/>
    <col min="8455" max="8455" width="7.5546875" style="17" customWidth="1"/>
    <col min="8456" max="8456" width="11.44140625" style="17"/>
    <col min="8457" max="8457" width="13.44140625" style="17" bestFit="1" customWidth="1"/>
    <col min="8458" max="8694" width="11.44140625" style="17"/>
    <col min="8695" max="8695" width="0.44140625" style="17" customWidth="1"/>
    <col min="8696" max="8696" width="2.5546875" style="17" customWidth="1"/>
    <col min="8697" max="8697" width="15.44140625" style="17" customWidth="1"/>
    <col min="8698" max="8698" width="1.44140625" style="17" customWidth="1"/>
    <col min="8699" max="8699" width="27.5546875" style="17" customWidth="1"/>
    <col min="8700" max="8700" width="6.5546875" style="17" customWidth="1"/>
    <col min="8701" max="8701" width="1.5546875" style="17" customWidth="1"/>
    <col min="8702" max="8702" width="10.5546875" style="17" customWidth="1"/>
    <col min="8703" max="8703" width="5.5546875" style="17" customWidth="1"/>
    <col min="8704" max="8704" width="1.5546875" style="17" customWidth="1"/>
    <col min="8705" max="8705" width="10.5546875" style="17" customWidth="1"/>
    <col min="8706" max="8706" width="6.5546875" style="17" customWidth="1"/>
    <col min="8707" max="8707" width="1.5546875" style="17" customWidth="1"/>
    <col min="8708" max="8708" width="10.5546875" style="17" customWidth="1"/>
    <col min="8709" max="8709" width="9.5546875" style="17" customWidth="1"/>
    <col min="8710" max="8710" width="13.44140625" style="17" bestFit="1" customWidth="1"/>
    <col min="8711" max="8711" width="7.5546875" style="17" customWidth="1"/>
    <col min="8712" max="8712" width="11.44140625" style="17"/>
    <col min="8713" max="8713" width="13.44140625" style="17" bestFit="1" customWidth="1"/>
    <col min="8714" max="8950" width="11.44140625" style="17"/>
    <col min="8951" max="8951" width="0.44140625" style="17" customWidth="1"/>
    <col min="8952" max="8952" width="2.5546875" style="17" customWidth="1"/>
    <col min="8953" max="8953" width="15.44140625" style="17" customWidth="1"/>
    <col min="8954" max="8954" width="1.44140625" style="17" customWidth="1"/>
    <col min="8955" max="8955" width="27.5546875" style="17" customWidth="1"/>
    <col min="8956" max="8956" width="6.5546875" style="17" customWidth="1"/>
    <col min="8957" max="8957" width="1.5546875" style="17" customWidth="1"/>
    <col min="8958" max="8958" width="10.5546875" style="17" customWidth="1"/>
    <col min="8959" max="8959" width="5.5546875" style="17" customWidth="1"/>
    <col min="8960" max="8960" width="1.5546875" style="17" customWidth="1"/>
    <col min="8961" max="8961" width="10.5546875" style="17" customWidth="1"/>
    <col min="8962" max="8962" width="6.5546875" style="17" customWidth="1"/>
    <col min="8963" max="8963" width="1.5546875" style="17" customWidth="1"/>
    <col min="8964" max="8964" width="10.5546875" style="17" customWidth="1"/>
    <col min="8965" max="8965" width="9.5546875" style="17" customWidth="1"/>
    <col min="8966" max="8966" width="13.44140625" style="17" bestFit="1" customWidth="1"/>
    <col min="8967" max="8967" width="7.5546875" style="17" customWidth="1"/>
    <col min="8968" max="8968" width="11.44140625" style="17"/>
    <col min="8969" max="8969" width="13.44140625" style="17" bestFit="1" customWidth="1"/>
    <col min="8970" max="9206" width="11.44140625" style="17"/>
    <col min="9207" max="9207" width="0.44140625" style="17" customWidth="1"/>
    <col min="9208" max="9208" width="2.5546875" style="17" customWidth="1"/>
    <col min="9209" max="9209" width="15.44140625" style="17" customWidth="1"/>
    <col min="9210" max="9210" width="1.44140625" style="17" customWidth="1"/>
    <col min="9211" max="9211" width="27.5546875" style="17" customWidth="1"/>
    <col min="9212" max="9212" width="6.5546875" style="17" customWidth="1"/>
    <col min="9213" max="9213" width="1.5546875" style="17" customWidth="1"/>
    <col min="9214" max="9214" width="10.5546875" style="17" customWidth="1"/>
    <col min="9215" max="9215" width="5.5546875" style="17" customWidth="1"/>
    <col min="9216" max="9216" width="1.5546875" style="17" customWidth="1"/>
    <col min="9217" max="9217" width="10.5546875" style="17" customWidth="1"/>
    <col min="9218" max="9218" width="6.5546875" style="17" customWidth="1"/>
    <col min="9219" max="9219" width="1.5546875" style="17" customWidth="1"/>
    <col min="9220" max="9220" width="10.5546875" style="17" customWidth="1"/>
    <col min="9221" max="9221" width="9.5546875" style="17" customWidth="1"/>
    <col min="9222" max="9222" width="13.44140625" style="17" bestFit="1" customWidth="1"/>
    <col min="9223" max="9223" width="7.5546875" style="17" customWidth="1"/>
    <col min="9224" max="9224" width="11.44140625" style="17"/>
    <col min="9225" max="9225" width="13.44140625" style="17" bestFit="1" customWidth="1"/>
    <col min="9226" max="9462" width="11.44140625" style="17"/>
    <col min="9463" max="9463" width="0.44140625" style="17" customWidth="1"/>
    <col min="9464" max="9464" width="2.5546875" style="17" customWidth="1"/>
    <col min="9465" max="9465" width="15.44140625" style="17" customWidth="1"/>
    <col min="9466" max="9466" width="1.44140625" style="17" customWidth="1"/>
    <col min="9467" max="9467" width="27.5546875" style="17" customWidth="1"/>
    <col min="9468" max="9468" width="6.5546875" style="17" customWidth="1"/>
    <col min="9469" max="9469" width="1.5546875" style="17" customWidth="1"/>
    <col min="9470" max="9470" width="10.5546875" style="17" customWidth="1"/>
    <col min="9471" max="9471" width="5.5546875" style="17" customWidth="1"/>
    <col min="9472" max="9472" width="1.5546875" style="17" customWidth="1"/>
    <col min="9473" max="9473" width="10.5546875" style="17" customWidth="1"/>
    <col min="9474" max="9474" width="6.5546875" style="17" customWidth="1"/>
    <col min="9475" max="9475" width="1.5546875" style="17" customWidth="1"/>
    <col min="9476" max="9476" width="10.5546875" style="17" customWidth="1"/>
    <col min="9477" max="9477" width="9.5546875" style="17" customWidth="1"/>
    <col min="9478" max="9478" width="13.44140625" style="17" bestFit="1" customWidth="1"/>
    <col min="9479" max="9479" width="7.5546875" style="17" customWidth="1"/>
    <col min="9480" max="9480" width="11.44140625" style="17"/>
    <col min="9481" max="9481" width="13.44140625" style="17" bestFit="1" customWidth="1"/>
    <col min="9482" max="9718" width="11.44140625" style="17"/>
    <col min="9719" max="9719" width="0.44140625" style="17" customWidth="1"/>
    <col min="9720" max="9720" width="2.5546875" style="17" customWidth="1"/>
    <col min="9721" max="9721" width="15.44140625" style="17" customWidth="1"/>
    <col min="9722" max="9722" width="1.44140625" style="17" customWidth="1"/>
    <col min="9723" max="9723" width="27.5546875" style="17" customWidth="1"/>
    <col min="9724" max="9724" width="6.5546875" style="17" customWidth="1"/>
    <col min="9725" max="9725" width="1.5546875" style="17" customWidth="1"/>
    <col min="9726" max="9726" width="10.5546875" style="17" customWidth="1"/>
    <col min="9727" max="9727" width="5.5546875" style="17" customWidth="1"/>
    <col min="9728" max="9728" width="1.5546875" style="17" customWidth="1"/>
    <col min="9729" max="9729" width="10.5546875" style="17" customWidth="1"/>
    <col min="9730" max="9730" width="6.5546875" style="17" customWidth="1"/>
    <col min="9731" max="9731" width="1.5546875" style="17" customWidth="1"/>
    <col min="9732" max="9732" width="10.5546875" style="17" customWidth="1"/>
    <col min="9733" max="9733" width="9.5546875" style="17" customWidth="1"/>
    <col min="9734" max="9734" width="13.44140625" style="17" bestFit="1" customWidth="1"/>
    <col min="9735" max="9735" width="7.5546875" style="17" customWidth="1"/>
    <col min="9736" max="9736" width="11.44140625" style="17"/>
    <col min="9737" max="9737" width="13.44140625" style="17" bestFit="1" customWidth="1"/>
    <col min="9738" max="9974" width="11.44140625" style="17"/>
    <col min="9975" max="9975" width="0.44140625" style="17" customWidth="1"/>
    <col min="9976" max="9976" width="2.5546875" style="17" customWidth="1"/>
    <col min="9977" max="9977" width="15.44140625" style="17" customWidth="1"/>
    <col min="9978" max="9978" width="1.44140625" style="17" customWidth="1"/>
    <col min="9979" max="9979" width="27.5546875" style="17" customWidth="1"/>
    <col min="9980" max="9980" width="6.5546875" style="17" customWidth="1"/>
    <col min="9981" max="9981" width="1.5546875" style="17" customWidth="1"/>
    <col min="9982" max="9982" width="10.5546875" style="17" customWidth="1"/>
    <col min="9983" max="9983" width="5.5546875" style="17" customWidth="1"/>
    <col min="9984" max="9984" width="1.5546875" style="17" customWidth="1"/>
    <col min="9985" max="9985" width="10.5546875" style="17" customWidth="1"/>
    <col min="9986" max="9986" width="6.5546875" style="17" customWidth="1"/>
    <col min="9987" max="9987" width="1.5546875" style="17" customWidth="1"/>
    <col min="9988" max="9988" width="10.5546875" style="17" customWidth="1"/>
    <col min="9989" max="9989" width="9.5546875" style="17" customWidth="1"/>
    <col min="9990" max="9990" width="13.44140625" style="17" bestFit="1" customWidth="1"/>
    <col min="9991" max="9991" width="7.5546875" style="17" customWidth="1"/>
    <col min="9992" max="9992" width="11.44140625" style="17"/>
    <col min="9993" max="9993" width="13.44140625" style="17" bestFit="1" customWidth="1"/>
    <col min="9994" max="10230" width="11.44140625" style="17"/>
    <col min="10231" max="10231" width="0.44140625" style="17" customWidth="1"/>
    <col min="10232" max="10232" width="2.5546875" style="17" customWidth="1"/>
    <col min="10233" max="10233" width="15.44140625" style="17" customWidth="1"/>
    <col min="10234" max="10234" width="1.44140625" style="17" customWidth="1"/>
    <col min="10235" max="10235" width="27.5546875" style="17" customWidth="1"/>
    <col min="10236" max="10236" width="6.5546875" style="17" customWidth="1"/>
    <col min="10237" max="10237" width="1.5546875" style="17" customWidth="1"/>
    <col min="10238" max="10238" width="10.5546875" style="17" customWidth="1"/>
    <col min="10239" max="10239" width="5.5546875" style="17" customWidth="1"/>
    <col min="10240" max="10240" width="1.5546875" style="17" customWidth="1"/>
    <col min="10241" max="10241" width="10.5546875" style="17" customWidth="1"/>
    <col min="10242" max="10242" width="6.5546875" style="17" customWidth="1"/>
    <col min="10243" max="10243" width="1.5546875" style="17" customWidth="1"/>
    <col min="10244" max="10244" width="10.5546875" style="17" customWidth="1"/>
    <col min="10245" max="10245" width="9.5546875" style="17" customWidth="1"/>
    <col min="10246" max="10246" width="13.44140625" style="17" bestFit="1" customWidth="1"/>
    <col min="10247" max="10247" width="7.5546875" style="17" customWidth="1"/>
    <col min="10248" max="10248" width="11.44140625" style="17"/>
    <col min="10249" max="10249" width="13.44140625" style="17" bestFit="1" customWidth="1"/>
    <col min="10250" max="10486" width="11.44140625" style="17"/>
    <col min="10487" max="10487" width="0.44140625" style="17" customWidth="1"/>
    <col min="10488" max="10488" width="2.5546875" style="17" customWidth="1"/>
    <col min="10489" max="10489" width="15.44140625" style="17" customWidth="1"/>
    <col min="10490" max="10490" width="1.44140625" style="17" customWidth="1"/>
    <col min="10491" max="10491" width="27.5546875" style="17" customWidth="1"/>
    <col min="10492" max="10492" width="6.5546875" style="17" customWidth="1"/>
    <col min="10493" max="10493" width="1.5546875" style="17" customWidth="1"/>
    <col min="10494" max="10494" width="10.5546875" style="17" customWidth="1"/>
    <col min="10495" max="10495" width="5.5546875" style="17" customWidth="1"/>
    <col min="10496" max="10496" width="1.5546875" style="17" customWidth="1"/>
    <col min="10497" max="10497" width="10.5546875" style="17" customWidth="1"/>
    <col min="10498" max="10498" width="6.5546875" style="17" customWidth="1"/>
    <col min="10499" max="10499" width="1.5546875" style="17" customWidth="1"/>
    <col min="10500" max="10500" width="10.5546875" style="17" customWidth="1"/>
    <col min="10501" max="10501" width="9.5546875" style="17" customWidth="1"/>
    <col min="10502" max="10502" width="13.44140625" style="17" bestFit="1" customWidth="1"/>
    <col min="10503" max="10503" width="7.5546875" style="17" customWidth="1"/>
    <col min="10504" max="10504" width="11.44140625" style="17"/>
    <col min="10505" max="10505" width="13.44140625" style="17" bestFit="1" customWidth="1"/>
    <col min="10506" max="10742" width="11.44140625" style="17"/>
    <col min="10743" max="10743" width="0.44140625" style="17" customWidth="1"/>
    <col min="10744" max="10744" width="2.5546875" style="17" customWidth="1"/>
    <col min="10745" max="10745" width="15.44140625" style="17" customWidth="1"/>
    <col min="10746" max="10746" width="1.44140625" style="17" customWidth="1"/>
    <col min="10747" max="10747" width="27.5546875" style="17" customWidth="1"/>
    <col min="10748" max="10748" width="6.5546875" style="17" customWidth="1"/>
    <col min="10749" max="10749" width="1.5546875" style="17" customWidth="1"/>
    <col min="10750" max="10750" width="10.5546875" style="17" customWidth="1"/>
    <col min="10751" max="10751" width="5.5546875" style="17" customWidth="1"/>
    <col min="10752" max="10752" width="1.5546875" style="17" customWidth="1"/>
    <col min="10753" max="10753" width="10.5546875" style="17" customWidth="1"/>
    <col min="10754" max="10754" width="6.5546875" style="17" customWidth="1"/>
    <col min="10755" max="10755" width="1.5546875" style="17" customWidth="1"/>
    <col min="10756" max="10756" width="10.5546875" style="17" customWidth="1"/>
    <col min="10757" max="10757" width="9.5546875" style="17" customWidth="1"/>
    <col min="10758" max="10758" width="13.44140625" style="17" bestFit="1" customWidth="1"/>
    <col min="10759" max="10759" width="7.5546875" style="17" customWidth="1"/>
    <col min="10760" max="10760" width="11.44140625" style="17"/>
    <col min="10761" max="10761" width="13.44140625" style="17" bestFit="1" customWidth="1"/>
    <col min="10762" max="10998" width="11.44140625" style="17"/>
    <col min="10999" max="10999" width="0.44140625" style="17" customWidth="1"/>
    <col min="11000" max="11000" width="2.5546875" style="17" customWidth="1"/>
    <col min="11001" max="11001" width="15.44140625" style="17" customWidth="1"/>
    <col min="11002" max="11002" width="1.44140625" style="17" customWidth="1"/>
    <col min="11003" max="11003" width="27.5546875" style="17" customWidth="1"/>
    <col min="11004" max="11004" width="6.5546875" style="17" customWidth="1"/>
    <col min="11005" max="11005" width="1.5546875" style="17" customWidth="1"/>
    <col min="11006" max="11006" width="10.5546875" style="17" customWidth="1"/>
    <col min="11007" max="11007" width="5.5546875" style="17" customWidth="1"/>
    <col min="11008" max="11008" width="1.5546875" style="17" customWidth="1"/>
    <col min="11009" max="11009" width="10.5546875" style="17" customWidth="1"/>
    <col min="11010" max="11010" width="6.5546875" style="17" customWidth="1"/>
    <col min="11011" max="11011" width="1.5546875" style="17" customWidth="1"/>
    <col min="11012" max="11012" width="10.5546875" style="17" customWidth="1"/>
    <col min="11013" max="11013" width="9.5546875" style="17" customWidth="1"/>
    <col min="11014" max="11014" width="13.44140625" style="17" bestFit="1" customWidth="1"/>
    <col min="11015" max="11015" width="7.5546875" style="17" customWidth="1"/>
    <col min="11016" max="11016" width="11.44140625" style="17"/>
    <col min="11017" max="11017" width="13.44140625" style="17" bestFit="1" customWidth="1"/>
    <col min="11018" max="11254" width="11.44140625" style="17"/>
    <col min="11255" max="11255" width="0.44140625" style="17" customWidth="1"/>
    <col min="11256" max="11256" width="2.5546875" style="17" customWidth="1"/>
    <col min="11257" max="11257" width="15.44140625" style="17" customWidth="1"/>
    <col min="11258" max="11258" width="1.44140625" style="17" customWidth="1"/>
    <col min="11259" max="11259" width="27.5546875" style="17" customWidth="1"/>
    <col min="11260" max="11260" width="6.5546875" style="17" customWidth="1"/>
    <col min="11261" max="11261" width="1.5546875" style="17" customWidth="1"/>
    <col min="11262" max="11262" width="10.5546875" style="17" customWidth="1"/>
    <col min="11263" max="11263" width="5.5546875" style="17" customWidth="1"/>
    <col min="11264" max="11264" width="1.5546875" style="17" customWidth="1"/>
    <col min="11265" max="11265" width="10.5546875" style="17" customWidth="1"/>
    <col min="11266" max="11266" width="6.5546875" style="17" customWidth="1"/>
    <col min="11267" max="11267" width="1.5546875" style="17" customWidth="1"/>
    <col min="11268" max="11268" width="10.5546875" style="17" customWidth="1"/>
    <col min="11269" max="11269" width="9.5546875" style="17" customWidth="1"/>
    <col min="11270" max="11270" width="13.44140625" style="17" bestFit="1" customWidth="1"/>
    <col min="11271" max="11271" width="7.5546875" style="17" customWidth="1"/>
    <col min="11272" max="11272" width="11.44140625" style="17"/>
    <col min="11273" max="11273" width="13.44140625" style="17" bestFit="1" customWidth="1"/>
    <col min="11274" max="11510" width="11.44140625" style="17"/>
    <col min="11511" max="11511" width="0.44140625" style="17" customWidth="1"/>
    <col min="11512" max="11512" width="2.5546875" style="17" customWidth="1"/>
    <col min="11513" max="11513" width="15.44140625" style="17" customWidth="1"/>
    <col min="11514" max="11514" width="1.44140625" style="17" customWidth="1"/>
    <col min="11515" max="11515" width="27.5546875" style="17" customWidth="1"/>
    <col min="11516" max="11516" width="6.5546875" style="17" customWidth="1"/>
    <col min="11517" max="11517" width="1.5546875" style="17" customWidth="1"/>
    <col min="11518" max="11518" width="10.5546875" style="17" customWidth="1"/>
    <col min="11519" max="11519" width="5.5546875" style="17" customWidth="1"/>
    <col min="11520" max="11520" width="1.5546875" style="17" customWidth="1"/>
    <col min="11521" max="11521" width="10.5546875" style="17" customWidth="1"/>
    <col min="11522" max="11522" width="6.5546875" style="17" customWidth="1"/>
    <col min="11523" max="11523" width="1.5546875" style="17" customWidth="1"/>
    <col min="11524" max="11524" width="10.5546875" style="17" customWidth="1"/>
    <col min="11525" max="11525" width="9.5546875" style="17" customWidth="1"/>
    <col min="11526" max="11526" width="13.44140625" style="17" bestFit="1" customWidth="1"/>
    <col min="11527" max="11527" width="7.5546875" style="17" customWidth="1"/>
    <col min="11528" max="11528" width="11.44140625" style="17"/>
    <col min="11529" max="11529" width="13.44140625" style="17" bestFit="1" customWidth="1"/>
    <col min="11530" max="11766" width="11.44140625" style="17"/>
    <col min="11767" max="11767" width="0.44140625" style="17" customWidth="1"/>
    <col min="11768" max="11768" width="2.5546875" style="17" customWidth="1"/>
    <col min="11769" max="11769" width="15.44140625" style="17" customWidth="1"/>
    <col min="11770" max="11770" width="1.44140625" style="17" customWidth="1"/>
    <col min="11771" max="11771" width="27.5546875" style="17" customWidth="1"/>
    <col min="11772" max="11772" width="6.5546875" style="17" customWidth="1"/>
    <col min="11773" max="11773" width="1.5546875" style="17" customWidth="1"/>
    <col min="11774" max="11774" width="10.5546875" style="17" customWidth="1"/>
    <col min="11775" max="11775" width="5.5546875" style="17" customWidth="1"/>
    <col min="11776" max="11776" width="1.5546875" style="17" customWidth="1"/>
    <col min="11777" max="11777" width="10.5546875" style="17" customWidth="1"/>
    <col min="11778" max="11778" width="6.5546875" style="17" customWidth="1"/>
    <col min="11779" max="11779" width="1.5546875" style="17" customWidth="1"/>
    <col min="11780" max="11780" width="10.5546875" style="17" customWidth="1"/>
    <col min="11781" max="11781" width="9.5546875" style="17" customWidth="1"/>
    <col min="11782" max="11782" width="13.44140625" style="17" bestFit="1" customWidth="1"/>
    <col min="11783" max="11783" width="7.5546875" style="17" customWidth="1"/>
    <col min="11784" max="11784" width="11.44140625" style="17"/>
    <col min="11785" max="11785" width="13.44140625" style="17" bestFit="1" customWidth="1"/>
    <col min="11786" max="12022" width="11.44140625" style="17"/>
    <col min="12023" max="12023" width="0.44140625" style="17" customWidth="1"/>
    <col min="12024" max="12024" width="2.5546875" style="17" customWidth="1"/>
    <col min="12025" max="12025" width="15.44140625" style="17" customWidth="1"/>
    <col min="12026" max="12026" width="1.44140625" style="17" customWidth="1"/>
    <col min="12027" max="12027" width="27.5546875" style="17" customWidth="1"/>
    <col min="12028" max="12028" width="6.5546875" style="17" customWidth="1"/>
    <col min="12029" max="12029" width="1.5546875" style="17" customWidth="1"/>
    <col min="12030" max="12030" width="10.5546875" style="17" customWidth="1"/>
    <col min="12031" max="12031" width="5.5546875" style="17" customWidth="1"/>
    <col min="12032" max="12032" width="1.5546875" style="17" customWidth="1"/>
    <col min="12033" max="12033" width="10.5546875" style="17" customWidth="1"/>
    <col min="12034" max="12034" width="6.5546875" style="17" customWidth="1"/>
    <col min="12035" max="12035" width="1.5546875" style="17" customWidth="1"/>
    <col min="12036" max="12036" width="10.5546875" style="17" customWidth="1"/>
    <col min="12037" max="12037" width="9.5546875" style="17" customWidth="1"/>
    <col min="12038" max="12038" width="13.44140625" style="17" bestFit="1" customWidth="1"/>
    <col min="12039" max="12039" width="7.5546875" style="17" customWidth="1"/>
    <col min="12040" max="12040" width="11.44140625" style="17"/>
    <col min="12041" max="12041" width="13.44140625" style="17" bestFit="1" customWidth="1"/>
    <col min="12042" max="12278" width="11.44140625" style="17"/>
    <col min="12279" max="12279" width="0.44140625" style="17" customWidth="1"/>
    <col min="12280" max="12280" width="2.5546875" style="17" customWidth="1"/>
    <col min="12281" max="12281" width="15.44140625" style="17" customWidth="1"/>
    <col min="12282" max="12282" width="1.44140625" style="17" customWidth="1"/>
    <col min="12283" max="12283" width="27.5546875" style="17" customWidth="1"/>
    <col min="12284" max="12284" width="6.5546875" style="17" customWidth="1"/>
    <col min="12285" max="12285" width="1.5546875" style="17" customWidth="1"/>
    <col min="12286" max="12286" width="10.5546875" style="17" customWidth="1"/>
    <col min="12287" max="12287" width="5.5546875" style="17" customWidth="1"/>
    <col min="12288" max="12288" width="1.5546875" style="17" customWidth="1"/>
    <col min="12289" max="12289" width="10.5546875" style="17" customWidth="1"/>
    <col min="12290" max="12290" width="6.5546875" style="17" customWidth="1"/>
    <col min="12291" max="12291" width="1.5546875" style="17" customWidth="1"/>
    <col min="12292" max="12292" width="10.5546875" style="17" customWidth="1"/>
    <col min="12293" max="12293" width="9.5546875" style="17" customWidth="1"/>
    <col min="12294" max="12294" width="13.44140625" style="17" bestFit="1" customWidth="1"/>
    <col min="12295" max="12295" width="7.5546875" style="17" customWidth="1"/>
    <col min="12296" max="12296" width="11.44140625" style="17"/>
    <col min="12297" max="12297" width="13.44140625" style="17" bestFit="1" customWidth="1"/>
    <col min="12298" max="12534" width="11.44140625" style="17"/>
    <col min="12535" max="12535" width="0.44140625" style="17" customWidth="1"/>
    <col min="12536" max="12536" width="2.5546875" style="17" customWidth="1"/>
    <col min="12537" max="12537" width="15.44140625" style="17" customWidth="1"/>
    <col min="12538" max="12538" width="1.44140625" style="17" customWidth="1"/>
    <col min="12539" max="12539" width="27.5546875" style="17" customWidth="1"/>
    <col min="12540" max="12540" width="6.5546875" style="17" customWidth="1"/>
    <col min="12541" max="12541" width="1.5546875" style="17" customWidth="1"/>
    <col min="12542" max="12542" width="10.5546875" style="17" customWidth="1"/>
    <col min="12543" max="12543" width="5.5546875" style="17" customWidth="1"/>
    <col min="12544" max="12544" width="1.5546875" style="17" customWidth="1"/>
    <col min="12545" max="12545" width="10.5546875" style="17" customWidth="1"/>
    <col min="12546" max="12546" width="6.5546875" style="17" customWidth="1"/>
    <col min="12547" max="12547" width="1.5546875" style="17" customWidth="1"/>
    <col min="12548" max="12548" width="10.5546875" style="17" customWidth="1"/>
    <col min="12549" max="12549" width="9.5546875" style="17" customWidth="1"/>
    <col min="12550" max="12550" width="13.44140625" style="17" bestFit="1" customWidth="1"/>
    <col min="12551" max="12551" width="7.5546875" style="17" customWidth="1"/>
    <col min="12552" max="12552" width="11.44140625" style="17"/>
    <col min="12553" max="12553" width="13.44140625" style="17" bestFit="1" customWidth="1"/>
    <col min="12554" max="12790" width="11.44140625" style="17"/>
    <col min="12791" max="12791" width="0.44140625" style="17" customWidth="1"/>
    <col min="12792" max="12792" width="2.5546875" style="17" customWidth="1"/>
    <col min="12793" max="12793" width="15.44140625" style="17" customWidth="1"/>
    <col min="12794" max="12794" width="1.44140625" style="17" customWidth="1"/>
    <col min="12795" max="12795" width="27.5546875" style="17" customWidth="1"/>
    <col min="12796" max="12796" width="6.5546875" style="17" customWidth="1"/>
    <col min="12797" max="12797" width="1.5546875" style="17" customWidth="1"/>
    <col min="12798" max="12798" width="10.5546875" style="17" customWidth="1"/>
    <col min="12799" max="12799" width="5.5546875" style="17" customWidth="1"/>
    <col min="12800" max="12800" width="1.5546875" style="17" customWidth="1"/>
    <col min="12801" max="12801" width="10.5546875" style="17" customWidth="1"/>
    <col min="12802" max="12802" width="6.5546875" style="17" customWidth="1"/>
    <col min="12803" max="12803" width="1.5546875" style="17" customWidth="1"/>
    <col min="12804" max="12804" width="10.5546875" style="17" customWidth="1"/>
    <col min="12805" max="12805" width="9.5546875" style="17" customWidth="1"/>
    <col min="12806" max="12806" width="13.44140625" style="17" bestFit="1" customWidth="1"/>
    <col min="12807" max="12807" width="7.5546875" style="17" customWidth="1"/>
    <col min="12808" max="12808" width="11.44140625" style="17"/>
    <col min="12809" max="12809" width="13.44140625" style="17" bestFit="1" customWidth="1"/>
    <col min="12810" max="13046" width="11.44140625" style="17"/>
    <col min="13047" max="13047" width="0.44140625" style="17" customWidth="1"/>
    <col min="13048" max="13048" width="2.5546875" style="17" customWidth="1"/>
    <col min="13049" max="13049" width="15.44140625" style="17" customWidth="1"/>
    <col min="13050" max="13050" width="1.44140625" style="17" customWidth="1"/>
    <col min="13051" max="13051" width="27.5546875" style="17" customWidth="1"/>
    <col min="13052" max="13052" width="6.5546875" style="17" customWidth="1"/>
    <col min="13053" max="13053" width="1.5546875" style="17" customWidth="1"/>
    <col min="13054" max="13054" width="10.5546875" style="17" customWidth="1"/>
    <col min="13055" max="13055" width="5.5546875" style="17" customWidth="1"/>
    <col min="13056" max="13056" width="1.5546875" style="17" customWidth="1"/>
    <col min="13057" max="13057" width="10.5546875" style="17" customWidth="1"/>
    <col min="13058" max="13058" width="6.5546875" style="17" customWidth="1"/>
    <col min="13059" max="13059" width="1.5546875" style="17" customWidth="1"/>
    <col min="13060" max="13060" width="10.5546875" style="17" customWidth="1"/>
    <col min="13061" max="13061" width="9.5546875" style="17" customWidth="1"/>
    <col min="13062" max="13062" width="13.44140625" style="17" bestFit="1" customWidth="1"/>
    <col min="13063" max="13063" width="7.5546875" style="17" customWidth="1"/>
    <col min="13064" max="13064" width="11.44140625" style="17"/>
    <col min="13065" max="13065" width="13.44140625" style="17" bestFit="1" customWidth="1"/>
    <col min="13066" max="13302" width="11.44140625" style="17"/>
    <col min="13303" max="13303" width="0.44140625" style="17" customWidth="1"/>
    <col min="13304" max="13304" width="2.5546875" style="17" customWidth="1"/>
    <col min="13305" max="13305" width="15.44140625" style="17" customWidth="1"/>
    <col min="13306" max="13306" width="1.44140625" style="17" customWidth="1"/>
    <col min="13307" max="13307" width="27.5546875" style="17" customWidth="1"/>
    <col min="13308" max="13308" width="6.5546875" style="17" customWidth="1"/>
    <col min="13309" max="13309" width="1.5546875" style="17" customWidth="1"/>
    <col min="13310" max="13310" width="10.5546875" style="17" customWidth="1"/>
    <col min="13311" max="13311" width="5.5546875" style="17" customWidth="1"/>
    <col min="13312" max="13312" width="1.5546875" style="17" customWidth="1"/>
    <col min="13313" max="13313" width="10.5546875" style="17" customWidth="1"/>
    <col min="13314" max="13314" width="6.5546875" style="17" customWidth="1"/>
    <col min="13315" max="13315" width="1.5546875" style="17" customWidth="1"/>
    <col min="13316" max="13316" width="10.5546875" style="17" customWidth="1"/>
    <col min="13317" max="13317" width="9.5546875" style="17" customWidth="1"/>
    <col min="13318" max="13318" width="13.44140625" style="17" bestFit="1" customWidth="1"/>
    <col min="13319" max="13319" width="7.5546875" style="17" customWidth="1"/>
    <col min="13320" max="13320" width="11.44140625" style="17"/>
    <col min="13321" max="13321" width="13.44140625" style="17" bestFit="1" customWidth="1"/>
    <col min="13322" max="13558" width="11.44140625" style="17"/>
    <col min="13559" max="13559" width="0.44140625" style="17" customWidth="1"/>
    <col min="13560" max="13560" width="2.5546875" style="17" customWidth="1"/>
    <col min="13561" max="13561" width="15.44140625" style="17" customWidth="1"/>
    <col min="13562" max="13562" width="1.44140625" style="17" customWidth="1"/>
    <col min="13563" max="13563" width="27.5546875" style="17" customWidth="1"/>
    <col min="13564" max="13564" width="6.5546875" style="17" customWidth="1"/>
    <col min="13565" max="13565" width="1.5546875" style="17" customWidth="1"/>
    <col min="13566" max="13566" width="10.5546875" style="17" customWidth="1"/>
    <col min="13567" max="13567" width="5.5546875" style="17" customWidth="1"/>
    <col min="13568" max="13568" width="1.5546875" style="17" customWidth="1"/>
    <col min="13569" max="13569" width="10.5546875" style="17" customWidth="1"/>
    <col min="13570" max="13570" width="6.5546875" style="17" customWidth="1"/>
    <col min="13571" max="13571" width="1.5546875" style="17" customWidth="1"/>
    <col min="13572" max="13572" width="10.5546875" style="17" customWidth="1"/>
    <col min="13573" max="13573" width="9.5546875" style="17" customWidth="1"/>
    <col min="13574" max="13574" width="13.44140625" style="17" bestFit="1" customWidth="1"/>
    <col min="13575" max="13575" width="7.5546875" style="17" customWidth="1"/>
    <col min="13576" max="13576" width="11.44140625" style="17"/>
    <col min="13577" max="13577" width="13.44140625" style="17" bestFit="1" customWidth="1"/>
    <col min="13578" max="13814" width="11.44140625" style="17"/>
    <col min="13815" max="13815" width="0.44140625" style="17" customWidth="1"/>
    <col min="13816" max="13816" width="2.5546875" style="17" customWidth="1"/>
    <col min="13817" max="13817" width="15.44140625" style="17" customWidth="1"/>
    <col min="13818" max="13818" width="1.44140625" style="17" customWidth="1"/>
    <col min="13819" max="13819" width="27.5546875" style="17" customWidth="1"/>
    <col min="13820" max="13820" width="6.5546875" style="17" customWidth="1"/>
    <col min="13821" max="13821" width="1.5546875" style="17" customWidth="1"/>
    <col min="13822" max="13822" width="10.5546875" style="17" customWidth="1"/>
    <col min="13823" max="13823" width="5.5546875" style="17" customWidth="1"/>
    <col min="13824" max="13824" width="1.5546875" style="17" customWidth="1"/>
    <col min="13825" max="13825" width="10.5546875" style="17" customWidth="1"/>
    <col min="13826" max="13826" width="6.5546875" style="17" customWidth="1"/>
    <col min="13827" max="13827" width="1.5546875" style="17" customWidth="1"/>
    <col min="13828" max="13828" width="10.5546875" style="17" customWidth="1"/>
    <col min="13829" max="13829" width="9.5546875" style="17" customWidth="1"/>
    <col min="13830" max="13830" width="13.44140625" style="17" bestFit="1" customWidth="1"/>
    <col min="13831" max="13831" width="7.5546875" style="17" customWidth="1"/>
    <col min="13832" max="13832" width="11.44140625" style="17"/>
    <col min="13833" max="13833" width="13.44140625" style="17" bestFit="1" customWidth="1"/>
    <col min="13834" max="14070" width="11.44140625" style="17"/>
    <col min="14071" max="14071" width="0.44140625" style="17" customWidth="1"/>
    <col min="14072" max="14072" width="2.5546875" style="17" customWidth="1"/>
    <col min="14073" max="14073" width="15.44140625" style="17" customWidth="1"/>
    <col min="14074" max="14074" width="1.44140625" style="17" customWidth="1"/>
    <col min="14075" max="14075" width="27.5546875" style="17" customWidth="1"/>
    <col min="14076" max="14076" width="6.5546875" style="17" customWidth="1"/>
    <col min="14077" max="14077" width="1.5546875" style="17" customWidth="1"/>
    <col min="14078" max="14078" width="10.5546875" style="17" customWidth="1"/>
    <col min="14079" max="14079" width="5.5546875" style="17" customWidth="1"/>
    <col min="14080" max="14080" width="1.5546875" style="17" customWidth="1"/>
    <col min="14081" max="14081" width="10.5546875" style="17" customWidth="1"/>
    <col min="14082" max="14082" width="6.5546875" style="17" customWidth="1"/>
    <col min="14083" max="14083" width="1.5546875" style="17" customWidth="1"/>
    <col min="14084" max="14084" width="10.5546875" style="17" customWidth="1"/>
    <col min="14085" max="14085" width="9.5546875" style="17" customWidth="1"/>
    <col min="14086" max="14086" width="13.44140625" style="17" bestFit="1" customWidth="1"/>
    <col min="14087" max="14087" width="7.5546875" style="17" customWidth="1"/>
    <col min="14088" max="14088" width="11.44140625" style="17"/>
    <col min="14089" max="14089" width="13.44140625" style="17" bestFit="1" customWidth="1"/>
    <col min="14090" max="14326" width="11.44140625" style="17"/>
    <col min="14327" max="14327" width="0.44140625" style="17" customWidth="1"/>
    <col min="14328" max="14328" width="2.5546875" style="17" customWidth="1"/>
    <col min="14329" max="14329" width="15.44140625" style="17" customWidth="1"/>
    <col min="14330" max="14330" width="1.44140625" style="17" customWidth="1"/>
    <col min="14331" max="14331" width="27.5546875" style="17" customWidth="1"/>
    <col min="14332" max="14332" width="6.5546875" style="17" customWidth="1"/>
    <col min="14333" max="14333" width="1.5546875" style="17" customWidth="1"/>
    <col min="14334" max="14334" width="10.5546875" style="17" customWidth="1"/>
    <col min="14335" max="14335" width="5.5546875" style="17" customWidth="1"/>
    <col min="14336" max="14336" width="1.5546875" style="17" customWidth="1"/>
    <col min="14337" max="14337" width="10.5546875" style="17" customWidth="1"/>
    <col min="14338" max="14338" width="6.5546875" style="17" customWidth="1"/>
    <col min="14339" max="14339" width="1.5546875" style="17" customWidth="1"/>
    <col min="14340" max="14340" width="10.5546875" style="17" customWidth="1"/>
    <col min="14341" max="14341" width="9.5546875" style="17" customWidth="1"/>
    <col min="14342" max="14342" width="13.44140625" style="17" bestFit="1" customWidth="1"/>
    <col min="14343" max="14343" width="7.5546875" style="17" customWidth="1"/>
    <col min="14344" max="14344" width="11.44140625" style="17"/>
    <col min="14345" max="14345" width="13.44140625" style="17" bestFit="1" customWidth="1"/>
    <col min="14346" max="14582" width="11.44140625" style="17"/>
    <col min="14583" max="14583" width="0.44140625" style="17" customWidth="1"/>
    <col min="14584" max="14584" width="2.5546875" style="17" customWidth="1"/>
    <col min="14585" max="14585" width="15.44140625" style="17" customWidth="1"/>
    <col min="14586" max="14586" width="1.44140625" style="17" customWidth="1"/>
    <col min="14587" max="14587" width="27.5546875" style="17" customWidth="1"/>
    <col min="14588" max="14588" width="6.5546875" style="17" customWidth="1"/>
    <col min="14589" max="14589" width="1.5546875" style="17" customWidth="1"/>
    <col min="14590" max="14590" width="10.5546875" style="17" customWidth="1"/>
    <col min="14591" max="14591" width="5.5546875" style="17" customWidth="1"/>
    <col min="14592" max="14592" width="1.5546875" style="17" customWidth="1"/>
    <col min="14593" max="14593" width="10.5546875" style="17" customWidth="1"/>
    <col min="14594" max="14594" width="6.5546875" style="17" customWidth="1"/>
    <col min="14595" max="14595" width="1.5546875" style="17" customWidth="1"/>
    <col min="14596" max="14596" width="10.5546875" style="17" customWidth="1"/>
    <col min="14597" max="14597" width="9.5546875" style="17" customWidth="1"/>
    <col min="14598" max="14598" width="13.44140625" style="17" bestFit="1" customWidth="1"/>
    <col min="14599" max="14599" width="7.5546875" style="17" customWidth="1"/>
    <col min="14600" max="14600" width="11.44140625" style="17"/>
    <col min="14601" max="14601" width="13.44140625" style="17" bestFit="1" customWidth="1"/>
    <col min="14602" max="14838" width="11.44140625" style="17"/>
    <col min="14839" max="14839" width="0.44140625" style="17" customWidth="1"/>
    <col min="14840" max="14840" width="2.5546875" style="17" customWidth="1"/>
    <col min="14841" max="14841" width="15.44140625" style="17" customWidth="1"/>
    <col min="14842" max="14842" width="1.44140625" style="17" customWidth="1"/>
    <col min="14843" max="14843" width="27.5546875" style="17" customWidth="1"/>
    <col min="14844" max="14844" width="6.5546875" style="17" customWidth="1"/>
    <col min="14845" max="14845" width="1.5546875" style="17" customWidth="1"/>
    <col min="14846" max="14846" width="10.5546875" style="17" customWidth="1"/>
    <col min="14847" max="14847" width="5.5546875" style="17" customWidth="1"/>
    <col min="14848" max="14848" width="1.5546875" style="17" customWidth="1"/>
    <col min="14849" max="14849" width="10.5546875" style="17" customWidth="1"/>
    <col min="14850" max="14850" width="6.5546875" style="17" customWidth="1"/>
    <col min="14851" max="14851" width="1.5546875" style="17" customWidth="1"/>
    <col min="14852" max="14852" width="10.5546875" style="17" customWidth="1"/>
    <col min="14853" max="14853" width="9.5546875" style="17" customWidth="1"/>
    <col min="14854" max="14854" width="13.44140625" style="17" bestFit="1" customWidth="1"/>
    <col min="14855" max="14855" width="7.5546875" style="17" customWidth="1"/>
    <col min="14856" max="14856" width="11.44140625" style="17"/>
    <col min="14857" max="14857" width="13.44140625" style="17" bestFit="1" customWidth="1"/>
    <col min="14858" max="15094" width="11.44140625" style="17"/>
    <col min="15095" max="15095" width="0.44140625" style="17" customWidth="1"/>
    <col min="15096" max="15096" width="2.5546875" style="17" customWidth="1"/>
    <col min="15097" max="15097" width="15.44140625" style="17" customWidth="1"/>
    <col min="15098" max="15098" width="1.44140625" style="17" customWidth="1"/>
    <col min="15099" max="15099" width="27.5546875" style="17" customWidth="1"/>
    <col min="15100" max="15100" width="6.5546875" style="17" customWidth="1"/>
    <col min="15101" max="15101" width="1.5546875" style="17" customWidth="1"/>
    <col min="15102" max="15102" width="10.5546875" style="17" customWidth="1"/>
    <col min="15103" max="15103" width="5.5546875" style="17" customWidth="1"/>
    <col min="15104" max="15104" width="1.5546875" style="17" customWidth="1"/>
    <col min="15105" max="15105" width="10.5546875" style="17" customWidth="1"/>
    <col min="15106" max="15106" width="6.5546875" style="17" customWidth="1"/>
    <col min="15107" max="15107" width="1.5546875" style="17" customWidth="1"/>
    <col min="15108" max="15108" width="10.5546875" style="17" customWidth="1"/>
    <col min="15109" max="15109" width="9.5546875" style="17" customWidth="1"/>
    <col min="15110" max="15110" width="13.44140625" style="17" bestFit="1" customWidth="1"/>
    <col min="15111" max="15111" width="7.5546875" style="17" customWidth="1"/>
    <col min="15112" max="15112" width="11.44140625" style="17"/>
    <col min="15113" max="15113" width="13.44140625" style="17" bestFit="1" customWidth="1"/>
    <col min="15114" max="15350" width="11.44140625" style="17"/>
    <col min="15351" max="15351" width="0.44140625" style="17" customWidth="1"/>
    <col min="15352" max="15352" width="2.5546875" style="17" customWidth="1"/>
    <col min="15353" max="15353" width="15.44140625" style="17" customWidth="1"/>
    <col min="15354" max="15354" width="1.44140625" style="17" customWidth="1"/>
    <col min="15355" max="15355" width="27.5546875" style="17" customWidth="1"/>
    <col min="15356" max="15356" width="6.5546875" style="17" customWidth="1"/>
    <col min="15357" max="15357" width="1.5546875" style="17" customWidth="1"/>
    <col min="15358" max="15358" width="10.5546875" style="17" customWidth="1"/>
    <col min="15359" max="15359" width="5.5546875" style="17" customWidth="1"/>
    <col min="15360" max="15360" width="1.5546875" style="17" customWidth="1"/>
    <col min="15361" max="15361" width="10.5546875" style="17" customWidth="1"/>
    <col min="15362" max="15362" width="6.5546875" style="17" customWidth="1"/>
    <col min="15363" max="15363" width="1.5546875" style="17" customWidth="1"/>
    <col min="15364" max="15364" width="10.5546875" style="17" customWidth="1"/>
    <col min="15365" max="15365" width="9.5546875" style="17" customWidth="1"/>
    <col min="15366" max="15366" width="13.44140625" style="17" bestFit="1" customWidth="1"/>
    <col min="15367" max="15367" width="7.5546875" style="17" customWidth="1"/>
    <col min="15368" max="15368" width="11.44140625" style="17"/>
    <col min="15369" max="15369" width="13.44140625" style="17" bestFit="1" customWidth="1"/>
    <col min="15370" max="15606" width="11.44140625" style="17"/>
    <col min="15607" max="15607" width="0.44140625" style="17" customWidth="1"/>
    <col min="15608" max="15608" width="2.5546875" style="17" customWidth="1"/>
    <col min="15609" max="15609" width="15.44140625" style="17" customWidth="1"/>
    <col min="15610" max="15610" width="1.44140625" style="17" customWidth="1"/>
    <col min="15611" max="15611" width="27.5546875" style="17" customWidth="1"/>
    <col min="15612" max="15612" width="6.5546875" style="17" customWidth="1"/>
    <col min="15613" max="15613" width="1.5546875" style="17" customWidth="1"/>
    <col min="15614" max="15614" width="10.5546875" style="17" customWidth="1"/>
    <col min="15615" max="15615" width="5.5546875" style="17" customWidth="1"/>
    <col min="15616" max="15616" width="1.5546875" style="17" customWidth="1"/>
    <col min="15617" max="15617" width="10.5546875" style="17" customWidth="1"/>
    <col min="15618" max="15618" width="6.5546875" style="17" customWidth="1"/>
    <col min="15619" max="15619" width="1.5546875" style="17" customWidth="1"/>
    <col min="15620" max="15620" width="10.5546875" style="17" customWidth="1"/>
    <col min="15621" max="15621" width="9.5546875" style="17" customWidth="1"/>
    <col min="15622" max="15622" width="13.44140625" style="17" bestFit="1" customWidth="1"/>
    <col min="15623" max="15623" width="7.5546875" style="17" customWidth="1"/>
    <col min="15624" max="15624" width="11.44140625" style="17"/>
    <col min="15625" max="15625" width="13.44140625" style="17" bestFit="1" customWidth="1"/>
    <col min="15626" max="15862" width="11.44140625" style="17"/>
    <col min="15863" max="15863" width="0.44140625" style="17" customWidth="1"/>
    <col min="15864" max="15864" width="2.5546875" style="17" customWidth="1"/>
    <col min="15865" max="15865" width="15.44140625" style="17" customWidth="1"/>
    <col min="15866" max="15866" width="1.44140625" style="17" customWidth="1"/>
    <col min="15867" max="15867" width="27.5546875" style="17" customWidth="1"/>
    <col min="15868" max="15868" width="6.5546875" style="17" customWidth="1"/>
    <col min="15869" max="15869" width="1.5546875" style="17" customWidth="1"/>
    <col min="15870" max="15870" width="10.5546875" style="17" customWidth="1"/>
    <col min="15871" max="15871" width="5.5546875" style="17" customWidth="1"/>
    <col min="15872" max="15872" width="1.5546875" style="17" customWidth="1"/>
    <col min="15873" max="15873" width="10.5546875" style="17" customWidth="1"/>
    <col min="15874" max="15874" width="6.5546875" style="17" customWidth="1"/>
    <col min="15875" max="15875" width="1.5546875" style="17" customWidth="1"/>
    <col min="15876" max="15876" width="10.5546875" style="17" customWidth="1"/>
    <col min="15877" max="15877" width="9.5546875" style="17" customWidth="1"/>
    <col min="15878" max="15878" width="13.44140625" style="17" bestFit="1" customWidth="1"/>
    <col min="15879" max="15879" width="7.5546875" style="17" customWidth="1"/>
    <col min="15880" max="15880" width="11.44140625" style="17"/>
    <col min="15881" max="15881" width="13.44140625" style="17" bestFit="1" customWidth="1"/>
    <col min="15882" max="16118" width="11.44140625" style="17"/>
    <col min="16119" max="16119" width="0.44140625" style="17" customWidth="1"/>
    <col min="16120" max="16120" width="2.5546875" style="17" customWidth="1"/>
    <col min="16121" max="16121" width="15.44140625" style="17" customWidth="1"/>
    <col min="16122" max="16122" width="1.44140625" style="17" customWidth="1"/>
    <col min="16123" max="16123" width="27.5546875" style="17" customWidth="1"/>
    <col min="16124" max="16124" width="6.5546875" style="17" customWidth="1"/>
    <col min="16125" max="16125" width="1.5546875" style="17" customWidth="1"/>
    <col min="16126" max="16126" width="10.5546875" style="17" customWidth="1"/>
    <col min="16127" max="16127" width="5.5546875" style="17" customWidth="1"/>
    <col min="16128" max="16128" width="1.5546875" style="17" customWidth="1"/>
    <col min="16129" max="16129" width="10.5546875" style="17" customWidth="1"/>
    <col min="16130" max="16130" width="6.5546875" style="17" customWidth="1"/>
    <col min="16131" max="16131" width="1.5546875" style="17" customWidth="1"/>
    <col min="16132" max="16132" width="10.5546875" style="17" customWidth="1"/>
    <col min="16133" max="16133" width="9.5546875" style="17" customWidth="1"/>
    <col min="16134" max="16134" width="13.44140625" style="17" bestFit="1" customWidth="1"/>
    <col min="16135" max="16135" width="7.5546875" style="17" customWidth="1"/>
    <col min="16136" max="16136" width="11.44140625" style="17"/>
    <col min="16137" max="16137" width="13.44140625" style="17" bestFit="1" customWidth="1"/>
    <col min="16138" max="16384" width="11.44140625" style="17"/>
  </cols>
  <sheetData>
    <row r="1" spans="1:19" s="5" customFormat="1" ht="0.75" customHeight="1"/>
    <row r="2" spans="1:19" s="5" customFormat="1" ht="21" customHeight="1">
      <c r="E2" s="6"/>
      <c r="K2" s="100" t="s">
        <v>1</v>
      </c>
    </row>
    <row r="3" spans="1:19" s="5" customFormat="1" ht="15" customHeight="1">
      <c r="E3" s="24"/>
      <c r="F3" s="24"/>
      <c r="G3" s="24"/>
      <c r="H3" s="24"/>
      <c r="I3" s="24"/>
      <c r="J3" s="24"/>
      <c r="K3" s="101" t="str">
        <f>Indice!E3</f>
        <v>Agosto 2025</v>
      </c>
    </row>
    <row r="4" spans="1:19" s="7" customFormat="1" ht="20.25" customHeight="1">
      <c r="B4" s="8"/>
      <c r="C4" s="99" t="s">
        <v>64</v>
      </c>
      <c r="L4" s="9"/>
    </row>
    <row r="5" spans="1:19" s="7" customFormat="1" ht="12.75" customHeight="1">
      <c r="B5" s="8"/>
      <c r="C5" s="10"/>
      <c r="L5" s="9"/>
    </row>
    <row r="6" spans="1:19" s="7" customFormat="1" ht="13.5" customHeight="1">
      <c r="B6" s="8"/>
      <c r="C6" s="11"/>
      <c r="D6" s="12"/>
      <c r="E6" s="12"/>
      <c r="L6" s="9"/>
    </row>
    <row r="7" spans="1:19" s="7" customFormat="1" ht="12.75" customHeight="1">
      <c r="B7" s="8"/>
      <c r="C7" s="310" t="s">
        <v>60</v>
      </c>
      <c r="D7" s="12"/>
      <c r="E7" s="13"/>
      <c r="F7" s="311" t="str">
        <f>K3</f>
        <v>Agosto 2025</v>
      </c>
      <c r="G7" s="312"/>
      <c r="H7" s="313" t="s">
        <v>61</v>
      </c>
      <c r="I7" s="313"/>
      <c r="J7" s="313" t="s">
        <v>68</v>
      </c>
      <c r="K7" s="313"/>
      <c r="L7" s="9"/>
    </row>
    <row r="8" spans="1:19" ht="12.75" customHeight="1">
      <c r="A8" s="7"/>
      <c r="B8" s="8"/>
      <c r="C8" s="310"/>
      <c r="D8" s="12"/>
      <c r="E8" s="14"/>
      <c r="F8" s="15" t="s">
        <v>0</v>
      </c>
      <c r="G8" s="25" t="str">
        <f>CONCATENATE("% ",MID(YEAR(F7),3,2),"/",MID(YEAR(F7)-1,3,2))</f>
        <v>% 25/24</v>
      </c>
      <c r="H8" s="15" t="s">
        <v>0</v>
      </c>
      <c r="I8" s="25" t="str">
        <f>G8</f>
        <v>% 25/24</v>
      </c>
      <c r="J8" s="15" t="s">
        <v>0</v>
      </c>
      <c r="K8" s="25" t="str">
        <f>G8</f>
        <v>% 25/24</v>
      </c>
      <c r="L8" s="16"/>
    </row>
    <row r="9" spans="1:19">
      <c r="A9" s="7"/>
      <c r="B9" s="8"/>
      <c r="C9" s="18"/>
      <c r="D9" s="12"/>
      <c r="E9" s="87" t="s">
        <v>2</v>
      </c>
      <c r="F9" s="88">
        <f>VLOOKUP("Hidráulica",Dat_01!$A$8:$J$30,2,FALSE)/1000</f>
        <v>1781.8070495100001</v>
      </c>
      <c r="G9" s="89">
        <f>VLOOKUP("Hidráulica",Dat_01!$A$8:$J$30,4,FALSE)*100</f>
        <v>-1.5286528100000001</v>
      </c>
      <c r="H9" s="88">
        <f>VLOOKUP("Hidráulica",Dat_01!$A$8:$J$30,5,FALSE)/1000</f>
        <v>25004.182324205998</v>
      </c>
      <c r="I9" s="89">
        <f>VLOOKUP("Hidráulica",Dat_01!$A$8:$J$30,7,FALSE)*100</f>
        <v>-0.77006158000000002</v>
      </c>
      <c r="J9" s="88">
        <f>VLOOKUP("Hidráulica",Dat_01!$A$8:$J$30,8,FALSE)/1000</f>
        <v>34746.157439203002</v>
      </c>
      <c r="K9" s="89">
        <f>VLOOKUP("Hidráulica",Dat_01!$A$8:$J$30,10,FALSE)*100</f>
        <v>-1.20319054</v>
      </c>
      <c r="L9" s="19"/>
      <c r="M9" s="168"/>
      <c r="N9" s="168"/>
      <c r="O9" s="169"/>
      <c r="P9" s="168"/>
      <c r="Q9" s="169"/>
      <c r="R9" s="168"/>
      <c r="S9" s="169"/>
    </row>
    <row r="10" spans="1:19">
      <c r="A10" s="7"/>
      <c r="B10" s="8"/>
      <c r="C10" s="18"/>
      <c r="D10" s="12"/>
      <c r="E10" s="87" t="s">
        <v>5</v>
      </c>
      <c r="F10" s="88">
        <f>VLOOKUP("Eólica",Dat_01!$A$8:$J$30,2,FALSE)/1000</f>
        <v>3597.9840709999999</v>
      </c>
      <c r="G10" s="89">
        <f>VLOOKUP("Eólica",Dat_01!$A$8:$J$30,4,FALSE)*100</f>
        <v>-4.0786398999999998</v>
      </c>
      <c r="H10" s="88">
        <f>VLOOKUP("Eólica",Dat_01!$A$8:$J$30,5,FALSE)/1000</f>
        <v>36529.769194</v>
      </c>
      <c r="I10" s="89">
        <f>VLOOKUP("Eólica",Dat_01!$A$8:$J$30,7,FALSE)*100</f>
        <v>-7.3735227099999996</v>
      </c>
      <c r="J10" s="88">
        <f>VLOOKUP("Eólica",Dat_01!$A$8:$J$30,8,FALSE)/1000</f>
        <v>56611.098305</v>
      </c>
      <c r="K10" s="89">
        <f>VLOOKUP("Eólica",Dat_01!$A$8:$J$30,10,FALSE)*100</f>
        <v>-7.7354187500000009</v>
      </c>
      <c r="L10" s="19"/>
      <c r="M10" s="168"/>
      <c r="N10" s="168"/>
      <c r="O10" s="169"/>
      <c r="P10" s="168"/>
      <c r="Q10" s="169"/>
      <c r="R10" s="168"/>
      <c r="S10" s="169"/>
    </row>
    <row r="11" spans="1:19">
      <c r="A11" s="7"/>
      <c r="B11" s="8"/>
      <c r="C11" s="11"/>
      <c r="D11" s="12"/>
      <c r="E11" s="87" t="s">
        <v>6</v>
      </c>
      <c r="F11" s="88">
        <f>VLOOKUP("Solar fotovoltaica",Dat_01!$A$8:$J$30,2,FALSE)/1000</f>
        <v>5702.7467219999999</v>
      </c>
      <c r="G11" s="89">
        <f>VLOOKUP("Solar fotovoltaica",Dat_01!$A$8:$J$30,4,FALSE)*100</f>
        <v>7.7735710999999998</v>
      </c>
      <c r="H11" s="88">
        <f>VLOOKUP("Solar fotovoltaica",Dat_01!$A$8:$J$30,5,FALSE)/1000</f>
        <v>34976.892758000002</v>
      </c>
      <c r="I11" s="89">
        <f>VLOOKUP("Solar fotovoltaica",Dat_01!$A$8:$J$30,7,FALSE)*100</f>
        <v>8.9025403399999998</v>
      </c>
      <c r="J11" s="88">
        <f>VLOOKUP("Solar fotovoltaica",Dat_01!$A$8:$J$30,8,FALSE)/1000</f>
        <v>46541.178018999999</v>
      </c>
      <c r="K11" s="89">
        <f>VLOOKUP("Solar fotovoltaica",Dat_01!$A$8:$J$30,10,FALSE)*100</f>
        <v>11.33035042</v>
      </c>
      <c r="L11" s="19"/>
      <c r="M11" s="168"/>
      <c r="N11" s="168"/>
      <c r="O11" s="169"/>
      <c r="P11" s="168"/>
      <c r="Q11" s="169"/>
      <c r="R11" s="168"/>
      <c r="S11" s="169"/>
    </row>
    <row r="12" spans="1:19">
      <c r="A12" s="7"/>
      <c r="B12" s="8"/>
      <c r="C12" s="11"/>
      <c r="D12" s="12"/>
      <c r="E12" s="87" t="s">
        <v>7</v>
      </c>
      <c r="F12" s="88">
        <f>VLOOKUP("Solar térmica",Dat_01!$A$8:$J$30,2,FALSE)/1000</f>
        <v>488.094492</v>
      </c>
      <c r="G12" s="89">
        <f>VLOOKUP("Solar térmica",Dat_01!$A$8:$J$30,4,FALSE)*100</f>
        <v>-27.276079889999998</v>
      </c>
      <c r="H12" s="88">
        <f>VLOOKUP("Solar térmica",Dat_01!$A$8:$J$30,5,FALSE)/1000</f>
        <v>2889.978873</v>
      </c>
      <c r="I12" s="89">
        <f>VLOOKUP("Solar térmica",Dat_01!$A$8:$J$30,7,FALSE)*100</f>
        <v>-12.580750360000001</v>
      </c>
      <c r="J12" s="88">
        <f>VLOOKUP("Solar térmica",Dat_01!$A$8:$J$30,8,FALSE)/1000</f>
        <v>3711.4655720000001</v>
      </c>
      <c r="K12" s="89">
        <f>VLOOKUP("Solar térmica",Dat_01!$A$8:$J$30,10,FALSE)*100</f>
        <v>-10.28571561</v>
      </c>
      <c r="L12" s="19"/>
      <c r="M12" s="168"/>
      <c r="N12" s="168"/>
      <c r="O12" s="169"/>
      <c r="P12" s="168"/>
      <c r="Q12" s="169"/>
      <c r="R12" s="168"/>
      <c r="S12" s="169"/>
    </row>
    <row r="13" spans="1:19">
      <c r="A13" s="7"/>
      <c r="B13" s="8"/>
      <c r="C13" s="20"/>
      <c r="D13" s="12"/>
      <c r="E13" s="87" t="s">
        <v>131</v>
      </c>
      <c r="F13" s="88">
        <f>VLOOKUP("Otras renovables",Dat_01!$A$8:$J$30,2,FALSE)/1000</f>
        <v>335.55956400000002</v>
      </c>
      <c r="G13" s="89">
        <f>VLOOKUP("Otras renovables",Dat_01!$A$8:$J$30,4,FALSE)*100</f>
        <v>5.4860951199999999</v>
      </c>
      <c r="H13" s="88">
        <f>VLOOKUP("Otras renovables",Dat_01!$A$8:$J$30,5,FALSE)/1000</f>
        <v>2573.1149999999998</v>
      </c>
      <c r="I13" s="89">
        <f>VLOOKUP("Otras renovables",Dat_01!$A$8:$J$30,7,FALSE)*100</f>
        <v>4.3504085900000007</v>
      </c>
      <c r="J13" s="88">
        <f>VLOOKUP("Otras renovables",Dat_01!$A$8:$J$30,8,FALSE)/1000</f>
        <v>3787.785433</v>
      </c>
      <c r="K13" s="89">
        <f>VLOOKUP("Otras renovables",Dat_01!$A$8:$J$30,10,FALSE)*100</f>
        <v>7.9830407500000007</v>
      </c>
      <c r="L13" s="19"/>
      <c r="M13" s="168"/>
      <c r="N13" s="168"/>
      <c r="O13" s="169"/>
      <c r="P13" s="168"/>
      <c r="Q13" s="169"/>
      <c r="R13" s="168"/>
      <c r="S13" s="169"/>
    </row>
    <row r="14" spans="1:19" ht="12.75" customHeight="1">
      <c r="A14" s="7"/>
      <c r="B14" s="8"/>
      <c r="C14" s="11"/>
      <c r="D14" s="12"/>
      <c r="E14" s="87" t="s">
        <v>79</v>
      </c>
      <c r="F14" s="88">
        <f>VLOOKUP("Residuos renovables",Dat_01!$A$8:$J$30,2,FALSE)/1000</f>
        <v>59.049389499999997</v>
      </c>
      <c r="G14" s="89">
        <f>VLOOKUP("Residuos renovables",Dat_01!$A$8:$J$30,4,FALSE)*100</f>
        <v>-5.0336856499999998</v>
      </c>
      <c r="H14" s="88">
        <f>VLOOKUP("Residuos renovables",Dat_01!$A$8:$J$30,5,FALSE)/1000</f>
        <v>362.91868849999997</v>
      </c>
      <c r="I14" s="89">
        <f>VLOOKUP("Residuos renovables",Dat_01!$A$8:$J$30,7,FALSE)*100</f>
        <v>-10.323724149999999</v>
      </c>
      <c r="J14" s="88">
        <f>VLOOKUP("Residuos renovables",Dat_01!$A$8:$J$30,8,FALSE)/1000</f>
        <v>611.80819050000002</v>
      </c>
      <c r="K14" s="89">
        <f>VLOOKUP("Residuos renovables",Dat_01!$A$8:$J$30,10,FALSE)*100</f>
        <v>-5.9996615200000001</v>
      </c>
      <c r="L14" s="19"/>
      <c r="M14" s="168"/>
      <c r="N14" s="168"/>
      <c r="O14" s="169"/>
      <c r="P14" s="168"/>
      <c r="Q14" s="169"/>
      <c r="R14" s="168"/>
      <c r="S14" s="169"/>
    </row>
    <row r="15" spans="1:19" ht="12.75" customHeight="1">
      <c r="A15" s="7"/>
      <c r="B15" s="8"/>
      <c r="C15" s="11"/>
      <c r="D15" s="12"/>
      <c r="E15" s="90" t="s">
        <v>129</v>
      </c>
      <c r="F15" s="91">
        <f>SUM(F9:F14)</f>
        <v>11965.241288009998</v>
      </c>
      <c r="G15" s="92">
        <f>((SUM(Dat_01!B8,Dat_01!B14:B17,Dat_01!B19)/SUM(Dat_01!C8,Dat_01!C14:C17,Dat_01!C19))-1)*100</f>
        <v>0.52034432523502261</v>
      </c>
      <c r="H15" s="91">
        <f>SUM(H9:H14)</f>
        <v>102336.856837706</v>
      </c>
      <c r="I15" s="92">
        <f>((SUM(Dat_01!E8,Dat_01!E14:E17,Dat_01!E19)/SUM(Dat_01!F8,Dat_01!F14:F17,Dat_01!F19))-1)*100</f>
        <v>-0.57623508024641223</v>
      </c>
      <c r="J15" s="91">
        <f>SUM(J9:J14)</f>
        <v>146009.49295870299</v>
      </c>
      <c r="K15" s="92">
        <f>((SUM(Dat_01!H8,Dat_01!H14:H17,Dat_01!H19)/SUM(Dat_01!I8,Dat_01!I14:I17,Dat_01!I19))-1)*100</f>
        <v>-0.42102702790574043</v>
      </c>
      <c r="L15" s="19"/>
      <c r="M15" s="168"/>
      <c r="N15" s="168"/>
      <c r="O15" s="169"/>
      <c r="P15" s="168"/>
      <c r="Q15" s="169"/>
      <c r="R15" s="168"/>
      <c r="S15" s="169"/>
    </row>
    <row r="16" spans="1:19">
      <c r="A16" s="7"/>
      <c r="B16" s="8"/>
      <c r="C16" s="11"/>
      <c r="D16" s="12"/>
      <c r="E16" s="87" t="s">
        <v>3</v>
      </c>
      <c r="F16" s="88">
        <f>VLOOKUP("Nuclear",Dat_01!$A$8:$J$30,2,FALSE)/1000</f>
        <v>5094.8395760000003</v>
      </c>
      <c r="G16" s="89">
        <f>VLOOKUP("Nuclear",Dat_01!$A$8:$J$30,4,FALSE)*100</f>
        <v>-0.64595073000000003</v>
      </c>
      <c r="H16" s="88">
        <f>VLOOKUP("Nuclear",Dat_01!$A$8:$J$30,5,FALSE)/1000</f>
        <v>35105.250994000002</v>
      </c>
      <c r="I16" s="89">
        <f>VLOOKUP("Nuclear",Dat_01!$A$8:$J$30,7,FALSE)*100</f>
        <v>0.70827741</v>
      </c>
      <c r="J16" s="88">
        <f>VLOOKUP("Nuclear",Dat_01!$A$8:$J$30,8,FALSE)/1000</f>
        <v>52637.696806999993</v>
      </c>
      <c r="K16" s="89">
        <f>VLOOKUP("Nuclear",Dat_01!$A$8:$J$30,10,FALSE)*100</f>
        <v>1.17209037</v>
      </c>
      <c r="L16" s="19"/>
      <c r="M16" s="168"/>
      <c r="N16" s="168"/>
      <c r="O16" s="169"/>
      <c r="P16" s="168"/>
      <c r="Q16" s="169"/>
      <c r="R16" s="168"/>
      <c r="S16" s="169"/>
    </row>
    <row r="17" spans="1:19">
      <c r="A17" s="7"/>
      <c r="B17" s="8"/>
      <c r="C17" s="11"/>
      <c r="D17" s="12"/>
      <c r="E17" s="87" t="s">
        <v>209</v>
      </c>
      <c r="F17" s="88">
        <f>VLOOKUP("Ciclo combinado",Dat_01!$A$8:$J$30,2,FALSE)/1000</f>
        <v>3538.346309</v>
      </c>
      <c r="G17" s="89">
        <f>VLOOKUP("Ciclo combinado",Dat_01!$A$8:$J$30,4,FALSE)*100</f>
        <v>21.407875919999999</v>
      </c>
      <c r="H17" s="88">
        <f>VLOOKUP("Ciclo combinado",Dat_01!$A$8:$J$30,5,FALSE)/1000</f>
        <v>23185.851081999997</v>
      </c>
      <c r="I17" s="89">
        <f>VLOOKUP("Ciclo combinado",Dat_01!$A$8:$J$30,7,FALSE)*100</f>
        <v>40.761544180000001</v>
      </c>
      <c r="J17" s="88">
        <f>VLOOKUP("Ciclo combinado",Dat_01!$A$8:$J$30,8,FALSE)/1000</f>
        <v>35820.759406000005</v>
      </c>
      <c r="K17" s="89">
        <f>VLOOKUP("Ciclo combinado",Dat_01!$A$8:$J$30,10,FALSE)*100</f>
        <v>22.11164797</v>
      </c>
      <c r="L17" s="19"/>
      <c r="M17" s="168"/>
      <c r="N17" s="168"/>
      <c r="O17" s="169"/>
      <c r="P17" s="168"/>
      <c r="Q17" s="169"/>
      <c r="R17" s="168"/>
      <c r="S17" s="169"/>
    </row>
    <row r="18" spans="1:19">
      <c r="A18" s="7"/>
      <c r="B18" s="8"/>
      <c r="C18" s="11"/>
      <c r="D18" s="12"/>
      <c r="E18" s="87" t="s">
        <v>4</v>
      </c>
      <c r="F18" s="88">
        <f>VLOOKUP("Carbón",Dat_01!$A$8:$J$30,2,FALSE)/1000</f>
        <v>1.1E-4</v>
      </c>
      <c r="G18" s="89">
        <f>VLOOKUP("Carbón",Dat_01!$A$8:$J$30,4,FALSE)*100</f>
        <v>-99.99995097</v>
      </c>
      <c r="H18" s="88">
        <f>VLOOKUP("Carbón",Dat_01!$A$8:$J$30,5,FALSE)/1000</f>
        <v>1339.4984569999999</v>
      </c>
      <c r="I18" s="89">
        <f>VLOOKUP("Carbón",Dat_01!$A$8:$J$30,7,FALSE)*100</f>
        <v>-23.840707729999998</v>
      </c>
      <c r="J18" s="88">
        <f>VLOOKUP("Carbón",Dat_01!$A$8:$J$30,8,FALSE)/1000</f>
        <v>2553.0759440000002</v>
      </c>
      <c r="K18" s="89">
        <f>VLOOKUP("Carbón",Dat_01!$A$8:$J$30,10,FALSE)*100</f>
        <v>-14.92683151</v>
      </c>
      <c r="L18" s="19"/>
      <c r="M18" s="168"/>
      <c r="N18" s="168"/>
      <c r="O18" s="169"/>
      <c r="P18" s="168"/>
      <c r="Q18" s="169"/>
      <c r="R18" s="168"/>
      <c r="S18" s="169"/>
    </row>
    <row r="19" spans="1:19">
      <c r="A19" s="7"/>
      <c r="B19" s="8"/>
      <c r="C19" s="11"/>
      <c r="D19" s="12"/>
      <c r="E19" s="87" t="s">
        <v>135</v>
      </c>
      <c r="F19" s="88">
        <f>VLOOKUP("Turbina de vapor",Dat_01!$A$8:$J$30,2,FALSE)/1000</f>
        <v>164.26569699999999</v>
      </c>
      <c r="G19" s="89" t="s">
        <v>18</v>
      </c>
      <c r="H19" s="88">
        <f>VLOOKUP("Turbina de vapor",Dat_01!$A$8:$J$30,5,FALSE)/1000</f>
        <v>272.88267099999996</v>
      </c>
      <c r="I19" s="89" t="s">
        <v>18</v>
      </c>
      <c r="J19" s="88">
        <f>VLOOKUP("Turbina de vapor",Dat_01!$A$8:$J$30,8,FALSE)/1000</f>
        <v>272.88267099999996</v>
      </c>
      <c r="K19" s="89" t="s">
        <v>18</v>
      </c>
      <c r="L19" s="19"/>
      <c r="M19" s="168"/>
      <c r="N19" s="168"/>
      <c r="O19" s="169"/>
      <c r="P19" s="168"/>
      <c r="Q19" s="169"/>
      <c r="R19" s="168"/>
      <c r="S19" s="169"/>
    </row>
    <row r="20" spans="1:19">
      <c r="A20" s="7"/>
      <c r="B20" s="8"/>
      <c r="C20" s="155">
        <f>ABS(F14)</f>
        <v>59.049389499999997</v>
      </c>
      <c r="D20" s="12"/>
      <c r="E20" s="87" t="s">
        <v>9</v>
      </c>
      <c r="F20" s="88">
        <f>VLOOKUP("Cogeneración",Dat_01!$A$8:$J$30,2,FALSE)/1000</f>
        <v>1208.5679930000001</v>
      </c>
      <c r="G20" s="89">
        <f>VLOOKUP("Cogeneración",Dat_01!$A$8:$J$30,4,FALSE)*100</f>
        <v>-13.803222179999999</v>
      </c>
      <c r="H20" s="88">
        <f>VLOOKUP("Cogeneración",Dat_01!$A$8:$J$30,5,FALSE)/1000</f>
        <v>10121.240846999999</v>
      </c>
      <c r="I20" s="89">
        <f>VLOOKUP("Cogeneración",Dat_01!$A$8:$J$30,7,FALSE)*100</f>
        <v>-6.1851594800000003</v>
      </c>
      <c r="J20" s="88">
        <f>VLOOKUP("Cogeneración",Dat_01!$A$8:$J$30,8,FALSE)/1000</f>
        <v>15706.853118000001</v>
      </c>
      <c r="K20" s="89">
        <f>VLOOKUP("Cogeneración",Dat_01!$A$8:$J$30,10,FALSE)*100</f>
        <v>0.25804338999999998</v>
      </c>
      <c r="L20" s="19"/>
      <c r="M20" s="168"/>
      <c r="N20" s="168"/>
      <c r="O20" s="169"/>
      <c r="P20" s="168"/>
      <c r="Q20" s="169"/>
      <c r="R20" s="168"/>
      <c r="S20" s="169"/>
    </row>
    <row r="21" spans="1:19">
      <c r="A21" s="7"/>
      <c r="B21" s="8"/>
      <c r="C21" s="11"/>
      <c r="D21" s="12"/>
      <c r="E21" s="87" t="s">
        <v>67</v>
      </c>
      <c r="F21" s="88">
        <f>VLOOKUP("Residuos no renovables",Dat_01!$A$8:$J$30,2,FALSE)/1000</f>
        <v>93.167946499999999</v>
      </c>
      <c r="G21" s="89">
        <f>VLOOKUP("Residuos no renovables",Dat_01!$A$8:$J$30,4,FALSE)*100</f>
        <v>-33.763039299999996</v>
      </c>
      <c r="H21" s="88">
        <f>VLOOKUP("Residuos no renovables",Dat_01!$A$8:$J$30,5,FALSE)/1000</f>
        <v>592.2067485</v>
      </c>
      <c r="I21" s="89">
        <f>VLOOKUP("Residuos no renovables",Dat_01!$A$8:$J$30,7,FALSE)*100</f>
        <v>-18.679145810000001</v>
      </c>
      <c r="J21" s="88">
        <f>VLOOKUP("Residuos no renovables",Dat_01!$A$8:$J$30,8,FALSE)/1000</f>
        <v>1059.0372245000001</v>
      </c>
      <c r="K21" s="89">
        <f>VLOOKUP("Residuos no renovables",Dat_01!$A$8:$J$30,10,FALSE)*100</f>
        <v>-6.9855884800000005</v>
      </c>
      <c r="L21" s="19"/>
      <c r="M21" s="168"/>
      <c r="N21" s="168"/>
      <c r="O21" s="169"/>
      <c r="P21" s="168"/>
      <c r="Q21" s="169"/>
      <c r="R21" s="168"/>
      <c r="S21" s="169"/>
    </row>
    <row r="22" spans="1:19">
      <c r="A22" s="7"/>
      <c r="B22" s="8"/>
      <c r="C22" s="11"/>
      <c r="D22" s="12"/>
      <c r="E22" s="90" t="s">
        <v>130</v>
      </c>
      <c r="F22" s="91">
        <f>SUM(F16:F21)</f>
        <v>10099.187631500003</v>
      </c>
      <c r="G22" s="92">
        <f>((SUM(Dat_01!B9:B13,Dat_01!B18,Dat_01!B20)/SUM(Dat_01!C9:C13,Dat_01!C18,Dat_01!C20))-1)*100</f>
        <v>2.9528353601970592</v>
      </c>
      <c r="H22" s="91">
        <f>SUM(H16:H21)</f>
        <v>70616.930799499998</v>
      </c>
      <c r="I22" s="92">
        <f>((SUM(Dat_01!E9:E13,Dat_01!E18,Dat_01!E20)/SUM(Dat_01!F9:F13,Dat_01!F18,Dat_01!F20))-1)*100</f>
        <v>9.3045665974325953</v>
      </c>
      <c r="J22" s="91">
        <f>SUM(J16:J21)</f>
        <v>108050.3051705</v>
      </c>
      <c r="K22" s="92">
        <f>((SUM(Dat_01!H9:H13,Dat_01!H18,Dat_01!H20)/SUM(Dat_01!I9:I13,Dat_01!I18,Dat_01!I20))-1)*100</f>
        <v>6.8024767982161283</v>
      </c>
      <c r="L22" s="19"/>
      <c r="M22" s="168"/>
      <c r="N22" s="168"/>
      <c r="O22" s="169"/>
      <c r="P22" s="168"/>
      <c r="Q22" s="169"/>
      <c r="R22" s="168"/>
      <c r="S22" s="169"/>
    </row>
    <row r="23" spans="1:19">
      <c r="A23" s="7"/>
      <c r="B23" s="8"/>
      <c r="C23" s="11"/>
      <c r="D23" s="12"/>
      <c r="E23" s="87" t="s">
        <v>211</v>
      </c>
      <c r="F23" s="88">
        <f>VLOOKUP("Turbinación bombeo",Dat_01!$A$8:$J$30,2,FALSE)/1000</f>
        <v>575.76503984199996</v>
      </c>
      <c r="G23" s="89">
        <f>VLOOKUP("Turbinación bombeo",Dat_01!$A$8:$J$30,4,FALSE)*100</f>
        <v>34.869921329999997</v>
      </c>
      <c r="H23" s="88">
        <f>VLOOKUP("Turbinación bombeo",Dat_01!$A$8:$J$30,5,FALSE)/1000</f>
        <v>4013.7927390939999</v>
      </c>
      <c r="I23" s="89">
        <f>VLOOKUP("Turbinación bombeo",Dat_01!$A$8:$J$30,7,FALSE)*100</f>
        <v>-1.2585805999999999</v>
      </c>
      <c r="J23" s="88">
        <f>VLOOKUP("Turbinación bombeo",Dat_01!$A$8:$J$30,8,FALSE)/1000</f>
        <v>5407.2591710569995</v>
      </c>
      <c r="K23" s="89">
        <f>VLOOKUP("Turbinación bombeo",Dat_01!$A$8:$J$30,10,FALSE)*100</f>
        <v>-6.8991776699999994</v>
      </c>
      <c r="L23" s="19"/>
      <c r="M23" s="168"/>
      <c r="N23" s="168"/>
      <c r="O23" s="169"/>
      <c r="P23" s="168"/>
      <c r="Q23" s="169"/>
      <c r="R23" s="168"/>
      <c r="S23" s="169"/>
    </row>
    <row r="24" spans="1:19">
      <c r="A24" s="7"/>
      <c r="B24" s="8"/>
      <c r="C24" s="11"/>
      <c r="D24" s="12"/>
      <c r="E24" s="93" t="s">
        <v>12</v>
      </c>
      <c r="F24" s="88">
        <f>VLOOKUP("Consumo de bombeo",Dat_01!$A$8:$J$30,2,FALSE)/1000</f>
        <v>-859.57777399999998</v>
      </c>
      <c r="G24" s="89">
        <f>VLOOKUP("Consumo de bombeo",Dat_01!$A$8:$J$30,4,FALSE)*100</f>
        <v>29.970320169999997</v>
      </c>
      <c r="H24" s="88">
        <f>VLOOKUP("Consumo de bombeo",Dat_01!$A$8:$J$30,5,FALSE)/1000</f>
        <v>-6326.0086620929997</v>
      </c>
      <c r="I24" s="89">
        <f>VLOOKUP("Consumo de bombeo",Dat_01!$A$8:$J$30,7,FALSE)*100</f>
        <v>-1.7810259700000002</v>
      </c>
      <c r="J24" s="88">
        <f>VLOOKUP("Consumo de bombeo",Dat_01!$A$8:$J$30,8,FALSE)/1000</f>
        <v>-8549.4979175829994</v>
      </c>
      <c r="K24" s="89">
        <f>VLOOKUP("Consumo de bombeo",Dat_01!$A$8:$J$30,10,FALSE)*100</f>
        <v>-7.3521093200000003</v>
      </c>
      <c r="L24" s="19"/>
      <c r="M24" s="168"/>
      <c r="N24" s="168"/>
      <c r="O24" s="169"/>
      <c r="P24" s="168"/>
      <c r="Q24" s="169"/>
      <c r="R24" s="168"/>
      <c r="S24" s="169"/>
    </row>
    <row r="25" spans="1:19">
      <c r="A25" s="7"/>
      <c r="B25" s="8"/>
      <c r="C25" s="11"/>
      <c r="D25" s="12"/>
      <c r="E25" s="93" t="s">
        <v>203</v>
      </c>
      <c r="F25" s="88">
        <f>VLOOKUP("Entrega batería",Dat_01!$A$8:$J$30,2,FALSE)/1000</f>
        <v>0.27729999999999999</v>
      </c>
      <c r="G25" s="89">
        <f>IF(VLOOKUP("Entrega batería",Dat_01!$A$8:$J$30,4,FALSE)=-100%,"-",VLOOKUP("Entrega batería",Dat_01!$A$8:$J$30,4,FALSE)*100)</f>
        <v>-71.812116010000011</v>
      </c>
      <c r="H25" s="88">
        <f>VLOOKUP("Entrega batería",Dat_01!$A$8:$J$30,5,FALSE)/1000</f>
        <v>4.7584200000000001</v>
      </c>
      <c r="I25" s="89">
        <f>VLOOKUP("Entrega batería",Dat_01!$A$8:$J$30,7,FALSE)*100</f>
        <v>-11.82072464</v>
      </c>
      <c r="J25" s="88">
        <f>VLOOKUP("Entrega batería",Dat_01!$A$8:$J$30,8,FALSE)/1000</f>
        <v>8.4612099999999995</v>
      </c>
      <c r="K25" s="89">
        <f>VLOOKUP("Entrega batería",Dat_01!$A$8:$J$30,10,FALSE)*100</f>
        <v>16.38970063</v>
      </c>
      <c r="L25" s="19"/>
      <c r="M25" s="168"/>
      <c r="N25" s="168"/>
      <c r="O25" s="169"/>
      <c r="P25" s="168"/>
      <c r="Q25" s="169"/>
      <c r="R25" s="168"/>
      <c r="S25" s="169"/>
    </row>
    <row r="26" spans="1:19">
      <c r="A26" s="7"/>
      <c r="B26" s="8"/>
      <c r="C26" s="11"/>
      <c r="D26" s="12"/>
      <c r="E26" s="93" t="s">
        <v>204</v>
      </c>
      <c r="F26" s="88">
        <f>VLOOKUP("Carga batería",Dat_01!$A$8:$J$30,2,FALSE)/1000</f>
        <v>-0.66012999999999999</v>
      </c>
      <c r="G26" s="89">
        <f>IF(VLOOKUP("Carga batería",Dat_01!$A$8:$J$30,4,FALSE)=-100%,"-",VLOOKUP("Carga batería",Dat_01!$A$8:$J$30,4,FALSE)*100)</f>
        <v>-45.157305229999999</v>
      </c>
      <c r="H26" s="88">
        <f>VLOOKUP("Carga batería",Dat_01!$A$8:$J$30,5,FALSE)/1000</f>
        <v>-6.1562239999999999</v>
      </c>
      <c r="I26" s="89">
        <f>VLOOKUP("Carga batería",Dat_01!$A$8:$J$30,7,FALSE)*100</f>
        <v>-8.4289184500000012</v>
      </c>
      <c r="J26" s="88">
        <f>VLOOKUP("Carga batería",Dat_01!$A$8:$J$30,8,FALSE)/1000</f>
        <v>-10.621778000000001</v>
      </c>
      <c r="K26" s="89">
        <f>VLOOKUP("Carga batería",Dat_01!$A$8:$J$30,10,FALSE)*100</f>
        <v>16.79395113</v>
      </c>
      <c r="L26" s="19"/>
      <c r="M26" s="168"/>
      <c r="N26" s="168"/>
      <c r="O26" s="169"/>
      <c r="P26" s="168"/>
      <c r="Q26" s="169"/>
      <c r="R26" s="168"/>
      <c r="S26" s="169"/>
    </row>
    <row r="27" spans="1:19">
      <c r="A27" s="7"/>
      <c r="B27" s="8"/>
      <c r="C27" s="11"/>
      <c r="D27" s="12"/>
      <c r="E27" s="90" t="s">
        <v>205</v>
      </c>
      <c r="F27" s="91">
        <f>SUM(F23:F26)</f>
        <v>-284.19556415799997</v>
      </c>
      <c r="G27" s="92">
        <f>((SUM(Dat_01!B22:B25)/SUM(Dat_01!C22:C25))-1)*100</f>
        <v>21.098860855446389</v>
      </c>
      <c r="H27" s="91">
        <f>SUM(H23:H26)</f>
        <v>-2313.6137269989995</v>
      </c>
      <c r="I27" s="92">
        <f>((SUM(Dat_01!E22:E25)/SUM(Dat_01!F22:F25))-1)*100</f>
        <v>-2.6704451798324036</v>
      </c>
      <c r="J27" s="91">
        <f>SUM(J23:J26)</f>
        <v>-3144.3993145260001</v>
      </c>
      <c r="K27" s="92">
        <f>((SUM(Dat_01!H22:H25)/SUM(Dat_01!I22:I25))-1)*100</f>
        <v>-8.1071511761276032</v>
      </c>
      <c r="L27" s="19"/>
      <c r="M27" s="168"/>
      <c r="N27" s="168"/>
      <c r="O27" s="169"/>
      <c r="P27" s="168"/>
      <c r="Q27" s="169"/>
      <c r="R27" s="168"/>
      <c r="S27" s="169"/>
    </row>
    <row r="28" spans="1:19">
      <c r="A28" s="7"/>
      <c r="B28" s="8"/>
      <c r="C28" s="11"/>
      <c r="D28" s="12"/>
      <c r="E28" s="93" t="s">
        <v>72</v>
      </c>
      <c r="F28" s="88">
        <f>VLOOKUP("Enlace Península-Baleares",Dat_01!$A$8:$J$30,2,FALSE)/1000</f>
        <v>-208.61120199999999</v>
      </c>
      <c r="G28" s="89">
        <f>VLOOKUP("Enlace Península-Baleares",Dat_01!$A$8:$J$30,4,FALSE)*100</f>
        <v>10.98905914</v>
      </c>
      <c r="H28" s="88">
        <f>VLOOKUP("Enlace Península-Baleares",Dat_01!$A$8:$J$30,5,FALSE)/1000</f>
        <v>-1053.2873910000001</v>
      </c>
      <c r="I28" s="89">
        <f>VLOOKUP("Enlace Península-Baleares",Dat_01!$A$8:$J$30,7,FALSE)*100</f>
        <v>-5.7101371300000006</v>
      </c>
      <c r="J28" s="88">
        <f>VLOOKUP("Enlace Península-Baleares",Dat_01!$A$8:$J$30,8,FALSE)/1000</f>
        <v>-1516.021436</v>
      </c>
      <c r="K28" s="89">
        <f>VLOOKUP("Enlace Península-Baleares",Dat_01!$A$8:$J$30,10,FALSE)*100</f>
        <v>-2.97785631</v>
      </c>
      <c r="L28" s="19"/>
      <c r="M28" s="168"/>
      <c r="N28" s="168"/>
      <c r="O28" s="169"/>
      <c r="P28" s="168"/>
      <c r="Q28" s="169"/>
      <c r="R28" s="168"/>
      <c r="S28" s="169"/>
    </row>
    <row r="29" spans="1:19" ht="12.75" customHeight="1">
      <c r="E29" s="93" t="s">
        <v>73</v>
      </c>
      <c r="F29" s="94">
        <f>VLOOKUP("Saldos intercambios internacionales",Dat_01!$A$8:$J$30,2,FALSE)/1000</f>
        <v>-941.57377500000007</v>
      </c>
      <c r="G29" s="95">
        <f>IF(OR(VLOOKUP("Saldos intercambios internacionales",Dat_01!$A$8:$J$30,3,FALSE)=0,AND(VLOOKUP("Saldos intercambios internacionales",Dat_01!$A$8:$J$30,3,FALSE)&lt;0,VLOOKUP("Saldos intercambios internacionales",Dat_01!$A$8:$J$30,2,FALSE)&gt;0),AND(VLOOKUP("Saldos intercambios internacionales",Dat_01!$A$8:$J$30,3,FALSE)&gt;0,VLOOKUP("Saldos intercambios internacionales",Dat_01!$A$8:$J$30,2,FALSE)&lt;0)),"-",VLOOKUP("Saldos intercambios internacionales",Dat_01!$A$8:$J$30,4,FALSE)*100)</f>
        <v>135.52674422999999</v>
      </c>
      <c r="H29" s="94">
        <f>VLOOKUP("Saldos intercambios internacionales",Dat_01!$A$8:$J$30,5,FALSE)/1000</f>
        <v>-9263.4002760000003</v>
      </c>
      <c r="I29" s="95">
        <f>IF(OR(VLOOKUP("Saldos intercambios internacionales",Dat_01!$A$8:$J$30,6,FALSE)=0,AND(VLOOKUP("Saldos intercambios internacionales",Dat_01!$A$8:$J$30,6,FALSE)&lt;0,VLOOKUP("Saldos intercambios internacionales",Dat_01!$A$8:$J$30,5,FALSE)&gt;0),AND(VLOOKUP("Saldos intercambios internacionales",Dat_01!$A$8:$J$30,6,FALSE)&gt;0,VLOOKUP("Saldos intercambios internacionales",Dat_01!$A$8:$J$30,5,FALSE)&lt;0)),"-",VLOOKUP("Saldos intercambios internacionales",Dat_01!$A$8:$J$30,7,FALSE)*100)</f>
        <v>28.267015540000003</v>
      </c>
      <c r="J29" s="94">
        <f>VLOOKUP("Saldos intercambios internacionales",Dat_01!$A$8:$J$30,8,FALSE)/1000</f>
        <v>-12268.428992000001</v>
      </c>
      <c r="K29" s="95">
        <f>IF(OR(VLOOKUP("Saldos intercambios internacionales",Dat_01!$A$8:$J$30,9,FALSE)=0,AND(VLOOKUP("Saldos intercambios internacionales",Dat_01!$A$8:$J$30,9,FALSE)&lt;0,VLOOKUP("Saldos intercambios internacionales",Dat_01!$A$8:$J$30,8,FALSE)&gt;0),AND(VLOOKUP("Saldos intercambios internacionales",Dat_01!$A$8:$J$30,9,FALSE)&gt;0,VLOOKUP("Saldos intercambios internacionales",Dat_01!$A$8:$J$30,8,FALSE)&lt;0)),"-",VLOOKUP("Saldos intercambios internacionales",Dat_01!$A$8:$J$30,10,FALSE)*100)</f>
        <v>24.384701880000001</v>
      </c>
      <c r="L29" s="19"/>
      <c r="M29" s="168"/>
      <c r="N29" s="168"/>
      <c r="O29" s="169"/>
      <c r="P29" s="168"/>
      <c r="Q29" s="169"/>
      <c r="R29" s="168"/>
      <c r="S29" s="169"/>
    </row>
    <row r="30" spans="1:19" ht="16.350000000000001" customHeight="1">
      <c r="E30" s="96" t="s">
        <v>13</v>
      </c>
      <c r="F30" s="97">
        <f>VLOOKUP("Demanda transporte (b.c.)",Dat_01!$A$8:$J$30,2,FALSE)/1000</f>
        <v>20630.048378352003</v>
      </c>
      <c r="G30" s="98">
        <f>VLOOKUP("Demanda transporte (b.c.)",Dat_01!$A$8:$J$30,4,FALSE)*100</f>
        <v>-1.24637208</v>
      </c>
      <c r="H30" s="97">
        <f>VLOOKUP("Demanda transporte (b.c.)",Dat_01!$A$8:$J$30,5,FALSE)/1000</f>
        <v>160323.48624320701</v>
      </c>
      <c r="I30" s="98">
        <f>VLOOKUP("Demanda transporte (b.c.)",Dat_01!$A$8:$J$30,7,FALSE)*100</f>
        <v>2.2344088200000001</v>
      </c>
      <c r="J30" s="97">
        <f>VLOOKUP("Demanda transporte (b.c.)",Dat_01!$A$8:$J$30,8,FALSE)/1000</f>
        <v>237130.94838667699</v>
      </c>
      <c r="K30" s="98">
        <f>VLOOKUP("Demanda transporte (b.c.)",Dat_01!$A$8:$J$30,10,FALSE)*100</f>
        <v>1.7958645700000002</v>
      </c>
      <c r="L30" s="19"/>
    </row>
    <row r="31" spans="1:19" ht="16.350000000000001" customHeight="1">
      <c r="E31" s="316" t="s">
        <v>80</v>
      </c>
      <c r="F31" s="317"/>
      <c r="G31" s="317"/>
      <c r="H31" s="317"/>
      <c r="I31" s="317"/>
      <c r="J31" s="317"/>
      <c r="K31" s="317"/>
      <c r="L31" s="16"/>
      <c r="M31" s="315"/>
      <c r="N31" s="315"/>
      <c r="O31" s="315"/>
      <c r="P31" s="315"/>
      <c r="Q31" s="315"/>
      <c r="R31" s="315"/>
      <c r="S31" s="315"/>
    </row>
    <row r="32" spans="1:19" ht="12.75" customHeight="1">
      <c r="E32" s="315" t="s">
        <v>52</v>
      </c>
      <c r="F32" s="315"/>
      <c r="G32" s="315"/>
      <c r="H32" s="315"/>
      <c r="I32" s="315"/>
      <c r="J32" s="315"/>
      <c r="K32" s="315"/>
      <c r="L32" s="16"/>
    </row>
    <row r="33" spans="5:12" ht="12.75" customHeight="1">
      <c r="E33" s="315" t="s">
        <v>69</v>
      </c>
      <c r="F33" s="315"/>
      <c r="G33" s="315"/>
      <c r="H33" s="315"/>
      <c r="I33" s="315"/>
      <c r="J33" s="315"/>
      <c r="K33" s="315"/>
      <c r="L33" s="16"/>
    </row>
    <row r="34" spans="5:12" ht="12.75" customHeight="1">
      <c r="E34" s="315" t="s">
        <v>132</v>
      </c>
      <c r="F34" s="315"/>
      <c r="G34" s="315"/>
      <c r="H34" s="315"/>
      <c r="I34" s="315"/>
      <c r="J34" s="315"/>
      <c r="K34" s="315"/>
      <c r="L34" s="16"/>
    </row>
    <row r="35" spans="5:12" ht="12.75" customHeight="1">
      <c r="E35" s="315" t="s">
        <v>210</v>
      </c>
      <c r="F35" s="315"/>
      <c r="G35" s="315"/>
      <c r="H35" s="315"/>
      <c r="I35" s="315"/>
      <c r="J35" s="315"/>
      <c r="K35" s="315"/>
      <c r="L35" s="16"/>
    </row>
    <row r="36" spans="5:12" ht="12.75" customHeight="1">
      <c r="E36" s="314" t="s">
        <v>212</v>
      </c>
      <c r="F36" s="314"/>
      <c r="G36" s="314"/>
      <c r="H36" s="314"/>
      <c r="I36" s="314"/>
      <c r="J36" s="314"/>
      <c r="K36" s="314"/>
      <c r="L36" s="16"/>
    </row>
    <row r="37" spans="5:12" ht="12.75" customHeight="1">
      <c r="E37" s="314" t="s">
        <v>71</v>
      </c>
      <c r="F37" s="314"/>
      <c r="G37" s="314"/>
      <c r="H37" s="314"/>
      <c r="I37" s="314"/>
      <c r="J37" s="314"/>
      <c r="K37" s="314"/>
    </row>
    <row r="38" spans="5:12" ht="24" customHeight="1">
      <c r="E38" s="314" t="s">
        <v>76</v>
      </c>
      <c r="F38" s="314"/>
      <c r="G38" s="314"/>
      <c r="H38" s="314"/>
      <c r="I38" s="314"/>
      <c r="J38" s="314"/>
      <c r="K38" s="314"/>
    </row>
    <row r="39" spans="5:12">
      <c r="F39" s="220"/>
      <c r="G39" s="220"/>
      <c r="H39" s="220"/>
      <c r="I39" s="220"/>
      <c r="J39" s="220"/>
      <c r="K39" s="220"/>
    </row>
    <row r="40" spans="5:12">
      <c r="E40" s="21"/>
      <c r="F40" s="21"/>
    </row>
    <row r="41" spans="5:12">
      <c r="E41" s="21"/>
      <c r="F41" s="21"/>
    </row>
    <row r="42" spans="5:12">
      <c r="E42" s="21"/>
      <c r="F42" s="21"/>
    </row>
    <row r="43" spans="5:12">
      <c r="F43" s="21"/>
    </row>
    <row r="44" spans="5:12">
      <c r="E44" s="21"/>
      <c r="F44" s="23"/>
    </row>
    <row r="45" spans="5:12">
      <c r="E45" s="21"/>
      <c r="F45" s="21"/>
    </row>
    <row r="46" spans="5:12">
      <c r="E46" s="21"/>
      <c r="F46" s="21"/>
    </row>
    <row r="47" spans="5:12">
      <c r="E47" s="21"/>
      <c r="F47" s="21"/>
    </row>
    <row r="48" spans="5:12">
      <c r="E48" s="21"/>
      <c r="F48" s="21"/>
    </row>
    <row r="49" spans="1:19">
      <c r="E49" s="21"/>
      <c r="F49" s="21"/>
    </row>
    <row r="50" spans="1:19">
      <c r="E50" s="21"/>
      <c r="F50" s="21"/>
    </row>
    <row r="51" spans="1:19">
      <c r="E51" s="21"/>
      <c r="F51" s="21"/>
    </row>
    <row r="53" spans="1:19" s="22" customFormat="1">
      <c r="A53" s="5"/>
      <c r="B53" s="5"/>
      <c r="C53" s="5"/>
      <c r="D53" s="5"/>
      <c r="E53" s="17"/>
      <c r="F53" s="17"/>
      <c r="G53" s="17"/>
      <c r="I53" s="17"/>
      <c r="K53" s="17"/>
      <c r="L53" s="17"/>
      <c r="M53" s="17"/>
      <c r="N53" s="17"/>
      <c r="O53" s="17"/>
      <c r="P53" s="17"/>
      <c r="Q53" s="17"/>
      <c r="R53" s="17"/>
      <c r="S53" s="17"/>
    </row>
  </sheetData>
  <mergeCells count="13">
    <mergeCell ref="M31:S31"/>
    <mergeCell ref="E37:K37"/>
    <mergeCell ref="E32:K32"/>
    <mergeCell ref="E33:K33"/>
    <mergeCell ref="E34:K34"/>
    <mergeCell ref="E36:K36"/>
    <mergeCell ref="E31:K31"/>
    <mergeCell ref="E35:K35"/>
    <mergeCell ref="C7:C8"/>
    <mergeCell ref="F7:G7"/>
    <mergeCell ref="H7:I7"/>
    <mergeCell ref="J7:K7"/>
    <mergeCell ref="E38:K38"/>
  </mergeCell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pageSetUpPr fitToPage="1"/>
  </sheetPr>
  <dimension ref="A1:H40"/>
  <sheetViews>
    <sheetView showGridLines="0" showRowColHeaders="0" workbookViewId="0">
      <selection activeCell="B2" sqref="B2"/>
    </sheetView>
  </sheetViews>
  <sheetFormatPr baseColWidth="10" defaultRowHeight="13.2"/>
  <cols>
    <col min="1" max="1" width="0.44140625" style="26" customWidth="1"/>
    <col min="2" max="2" width="2.5546875" style="26" customWidth="1"/>
    <col min="3" max="3" width="23.5546875" style="26" customWidth="1"/>
    <col min="4" max="4" width="1.44140625" style="26" customWidth="1"/>
    <col min="5" max="5" width="58.5546875" style="26" customWidth="1"/>
    <col min="6" max="7" width="11.44140625" style="36"/>
    <col min="8" max="8" width="15.5546875" style="36" customWidth="1"/>
    <col min="9" max="252" width="11.44140625" style="36"/>
    <col min="253" max="253" width="0.44140625" style="36" customWidth="1"/>
    <col min="254" max="254" width="2.5546875" style="36" customWidth="1"/>
    <col min="255" max="255" width="18.5546875" style="36" customWidth="1"/>
    <col min="256" max="256" width="1.44140625" style="36" customWidth="1"/>
    <col min="257" max="257" width="58.5546875" style="36" customWidth="1"/>
    <col min="258" max="259" width="11.44140625" style="36"/>
    <col min="260" max="260" width="2.44140625" style="36" customWidth="1"/>
    <col min="261" max="261" width="11.44140625" style="36"/>
    <col min="262" max="262" width="9.5546875" style="36" customWidth="1"/>
    <col min="263" max="508" width="11.44140625" style="36"/>
    <col min="509" max="509" width="0.44140625" style="36" customWidth="1"/>
    <col min="510" max="510" width="2.5546875" style="36" customWidth="1"/>
    <col min="511" max="511" width="18.5546875" style="36" customWidth="1"/>
    <col min="512" max="512" width="1.44140625" style="36" customWidth="1"/>
    <col min="513" max="513" width="58.5546875" style="36" customWidth="1"/>
    <col min="514" max="515" width="11.44140625" style="36"/>
    <col min="516" max="516" width="2.44140625" style="36" customWidth="1"/>
    <col min="517" max="517" width="11.44140625" style="36"/>
    <col min="518" max="518" width="9.5546875" style="36" customWidth="1"/>
    <col min="519" max="764" width="11.44140625" style="36"/>
    <col min="765" max="765" width="0.44140625" style="36" customWidth="1"/>
    <col min="766" max="766" width="2.5546875" style="36" customWidth="1"/>
    <col min="767" max="767" width="18.5546875" style="36" customWidth="1"/>
    <col min="768" max="768" width="1.44140625" style="36" customWidth="1"/>
    <col min="769" max="769" width="58.5546875" style="36" customWidth="1"/>
    <col min="770" max="771" width="11.44140625" style="36"/>
    <col min="772" max="772" width="2.44140625" style="36" customWidth="1"/>
    <col min="773" max="773" width="11.44140625" style="36"/>
    <col min="774" max="774" width="9.5546875" style="36" customWidth="1"/>
    <col min="775" max="1020" width="11.44140625" style="36"/>
    <col min="1021" max="1021" width="0.44140625" style="36" customWidth="1"/>
    <col min="1022" max="1022" width="2.5546875" style="36" customWidth="1"/>
    <col min="1023" max="1023" width="18.5546875" style="36" customWidth="1"/>
    <col min="1024" max="1024" width="1.44140625" style="36" customWidth="1"/>
    <col min="1025" max="1025" width="58.5546875" style="36" customWidth="1"/>
    <col min="1026" max="1027" width="11.44140625" style="36"/>
    <col min="1028" max="1028" width="2.44140625" style="36" customWidth="1"/>
    <col min="1029" max="1029" width="11.44140625" style="36"/>
    <col min="1030" max="1030" width="9.5546875" style="36" customWidth="1"/>
    <col min="1031" max="1276" width="11.44140625" style="36"/>
    <col min="1277" max="1277" width="0.44140625" style="36" customWidth="1"/>
    <col min="1278" max="1278" width="2.5546875" style="36" customWidth="1"/>
    <col min="1279" max="1279" width="18.5546875" style="36" customWidth="1"/>
    <col min="1280" max="1280" width="1.44140625" style="36" customWidth="1"/>
    <col min="1281" max="1281" width="58.5546875" style="36" customWidth="1"/>
    <col min="1282" max="1283" width="11.44140625" style="36"/>
    <col min="1284" max="1284" width="2.44140625" style="36" customWidth="1"/>
    <col min="1285" max="1285" width="11.44140625" style="36"/>
    <col min="1286" max="1286" width="9.5546875" style="36" customWidth="1"/>
    <col min="1287" max="1532" width="11.44140625" style="36"/>
    <col min="1533" max="1533" width="0.44140625" style="36" customWidth="1"/>
    <col min="1534" max="1534" width="2.5546875" style="36" customWidth="1"/>
    <col min="1535" max="1535" width="18.5546875" style="36" customWidth="1"/>
    <col min="1536" max="1536" width="1.44140625" style="36" customWidth="1"/>
    <col min="1537" max="1537" width="58.5546875" style="36" customWidth="1"/>
    <col min="1538" max="1539" width="11.44140625" style="36"/>
    <col min="1540" max="1540" width="2.44140625" style="36" customWidth="1"/>
    <col min="1541" max="1541" width="11.44140625" style="36"/>
    <col min="1542" max="1542" width="9.5546875" style="36" customWidth="1"/>
    <col min="1543" max="1788" width="11.44140625" style="36"/>
    <col min="1789" max="1789" width="0.44140625" style="36" customWidth="1"/>
    <col min="1790" max="1790" width="2.5546875" style="36" customWidth="1"/>
    <col min="1791" max="1791" width="18.5546875" style="36" customWidth="1"/>
    <col min="1792" max="1792" width="1.44140625" style="36" customWidth="1"/>
    <col min="1793" max="1793" width="58.5546875" style="36" customWidth="1"/>
    <col min="1794" max="1795" width="11.44140625" style="36"/>
    <col min="1796" max="1796" width="2.44140625" style="36" customWidth="1"/>
    <col min="1797" max="1797" width="11.44140625" style="36"/>
    <col min="1798" max="1798" width="9.5546875" style="36" customWidth="1"/>
    <col min="1799" max="2044" width="11.44140625" style="36"/>
    <col min="2045" max="2045" width="0.44140625" style="36" customWidth="1"/>
    <col min="2046" max="2046" width="2.5546875" style="36" customWidth="1"/>
    <col min="2047" max="2047" width="18.5546875" style="36" customWidth="1"/>
    <col min="2048" max="2048" width="1.44140625" style="36" customWidth="1"/>
    <col min="2049" max="2049" width="58.5546875" style="36" customWidth="1"/>
    <col min="2050" max="2051" width="11.44140625" style="36"/>
    <col min="2052" max="2052" width="2.44140625" style="36" customWidth="1"/>
    <col min="2053" max="2053" width="11.44140625" style="36"/>
    <col min="2054" max="2054" width="9.5546875" style="36" customWidth="1"/>
    <col min="2055" max="2300" width="11.44140625" style="36"/>
    <col min="2301" max="2301" width="0.44140625" style="36" customWidth="1"/>
    <col min="2302" max="2302" width="2.5546875" style="36" customWidth="1"/>
    <col min="2303" max="2303" width="18.5546875" style="36" customWidth="1"/>
    <col min="2304" max="2304" width="1.44140625" style="36" customWidth="1"/>
    <col min="2305" max="2305" width="58.5546875" style="36" customWidth="1"/>
    <col min="2306" max="2307" width="11.44140625" style="36"/>
    <col min="2308" max="2308" width="2.44140625" style="36" customWidth="1"/>
    <col min="2309" max="2309" width="11.44140625" style="36"/>
    <col min="2310" max="2310" width="9.5546875" style="36" customWidth="1"/>
    <col min="2311" max="2556" width="11.44140625" style="36"/>
    <col min="2557" max="2557" width="0.44140625" style="36" customWidth="1"/>
    <col min="2558" max="2558" width="2.5546875" style="36" customWidth="1"/>
    <col min="2559" max="2559" width="18.5546875" style="36" customWidth="1"/>
    <col min="2560" max="2560" width="1.44140625" style="36" customWidth="1"/>
    <col min="2561" max="2561" width="58.5546875" style="36" customWidth="1"/>
    <col min="2562" max="2563" width="11.44140625" style="36"/>
    <col min="2564" max="2564" width="2.44140625" style="36" customWidth="1"/>
    <col min="2565" max="2565" width="11.44140625" style="36"/>
    <col min="2566" max="2566" width="9.5546875" style="36" customWidth="1"/>
    <col min="2567" max="2812" width="11.44140625" style="36"/>
    <col min="2813" max="2813" width="0.44140625" style="36" customWidth="1"/>
    <col min="2814" max="2814" width="2.5546875" style="36" customWidth="1"/>
    <col min="2815" max="2815" width="18.5546875" style="36" customWidth="1"/>
    <col min="2816" max="2816" width="1.44140625" style="36" customWidth="1"/>
    <col min="2817" max="2817" width="58.5546875" style="36" customWidth="1"/>
    <col min="2818" max="2819" width="11.44140625" style="36"/>
    <col min="2820" max="2820" width="2.44140625" style="36" customWidth="1"/>
    <col min="2821" max="2821" width="11.44140625" style="36"/>
    <col min="2822" max="2822" width="9.5546875" style="36" customWidth="1"/>
    <col min="2823" max="3068" width="11.44140625" style="36"/>
    <col min="3069" max="3069" width="0.44140625" style="36" customWidth="1"/>
    <col min="3070" max="3070" width="2.5546875" style="36" customWidth="1"/>
    <col min="3071" max="3071" width="18.5546875" style="36" customWidth="1"/>
    <col min="3072" max="3072" width="1.44140625" style="36" customWidth="1"/>
    <col min="3073" max="3073" width="58.5546875" style="36" customWidth="1"/>
    <col min="3074" max="3075" width="11.44140625" style="36"/>
    <col min="3076" max="3076" width="2.44140625" style="36" customWidth="1"/>
    <col min="3077" max="3077" width="11.44140625" style="36"/>
    <col min="3078" max="3078" width="9.5546875" style="36" customWidth="1"/>
    <col min="3079" max="3324" width="11.44140625" style="36"/>
    <col min="3325" max="3325" width="0.44140625" style="36" customWidth="1"/>
    <col min="3326" max="3326" width="2.5546875" style="36" customWidth="1"/>
    <col min="3327" max="3327" width="18.5546875" style="36" customWidth="1"/>
    <col min="3328" max="3328" width="1.44140625" style="36" customWidth="1"/>
    <col min="3329" max="3329" width="58.5546875" style="36" customWidth="1"/>
    <col min="3330" max="3331" width="11.44140625" style="36"/>
    <col min="3332" max="3332" width="2.44140625" style="36" customWidth="1"/>
    <col min="3333" max="3333" width="11.44140625" style="36"/>
    <col min="3334" max="3334" width="9.5546875" style="36" customWidth="1"/>
    <col min="3335" max="3580" width="11.44140625" style="36"/>
    <col min="3581" max="3581" width="0.44140625" style="36" customWidth="1"/>
    <col min="3582" max="3582" width="2.5546875" style="36" customWidth="1"/>
    <col min="3583" max="3583" width="18.5546875" style="36" customWidth="1"/>
    <col min="3584" max="3584" width="1.44140625" style="36" customWidth="1"/>
    <col min="3585" max="3585" width="58.5546875" style="36" customWidth="1"/>
    <col min="3586" max="3587" width="11.44140625" style="36"/>
    <col min="3588" max="3588" width="2.44140625" style="36" customWidth="1"/>
    <col min="3589" max="3589" width="11.44140625" style="36"/>
    <col min="3590" max="3590" width="9.5546875" style="36" customWidth="1"/>
    <col min="3591" max="3836" width="11.44140625" style="36"/>
    <col min="3837" max="3837" width="0.44140625" style="36" customWidth="1"/>
    <col min="3838" max="3838" width="2.5546875" style="36" customWidth="1"/>
    <col min="3839" max="3839" width="18.5546875" style="36" customWidth="1"/>
    <col min="3840" max="3840" width="1.44140625" style="36" customWidth="1"/>
    <col min="3841" max="3841" width="58.5546875" style="36" customWidth="1"/>
    <col min="3842" max="3843" width="11.44140625" style="36"/>
    <col min="3844" max="3844" width="2.44140625" style="36" customWidth="1"/>
    <col min="3845" max="3845" width="11.44140625" style="36"/>
    <col min="3846" max="3846" width="9.5546875" style="36" customWidth="1"/>
    <col min="3847" max="4092" width="11.44140625" style="36"/>
    <col min="4093" max="4093" width="0.44140625" style="36" customWidth="1"/>
    <col min="4094" max="4094" width="2.5546875" style="36" customWidth="1"/>
    <col min="4095" max="4095" width="18.5546875" style="36" customWidth="1"/>
    <col min="4096" max="4096" width="1.44140625" style="36" customWidth="1"/>
    <col min="4097" max="4097" width="58.5546875" style="36" customWidth="1"/>
    <col min="4098" max="4099" width="11.44140625" style="36"/>
    <col min="4100" max="4100" width="2.44140625" style="36" customWidth="1"/>
    <col min="4101" max="4101" width="11.44140625" style="36"/>
    <col min="4102" max="4102" width="9.5546875" style="36" customWidth="1"/>
    <col min="4103" max="4348" width="11.44140625" style="36"/>
    <col min="4349" max="4349" width="0.44140625" style="36" customWidth="1"/>
    <col min="4350" max="4350" width="2.5546875" style="36" customWidth="1"/>
    <col min="4351" max="4351" width="18.5546875" style="36" customWidth="1"/>
    <col min="4352" max="4352" width="1.44140625" style="36" customWidth="1"/>
    <col min="4353" max="4353" width="58.5546875" style="36" customWidth="1"/>
    <col min="4354" max="4355" width="11.44140625" style="36"/>
    <col min="4356" max="4356" width="2.44140625" style="36" customWidth="1"/>
    <col min="4357" max="4357" width="11.44140625" style="36"/>
    <col min="4358" max="4358" width="9.5546875" style="36" customWidth="1"/>
    <col min="4359" max="4604" width="11.44140625" style="36"/>
    <col min="4605" max="4605" width="0.44140625" style="36" customWidth="1"/>
    <col min="4606" max="4606" width="2.5546875" style="36" customWidth="1"/>
    <col min="4607" max="4607" width="18.5546875" style="36" customWidth="1"/>
    <col min="4608" max="4608" width="1.44140625" style="36" customWidth="1"/>
    <col min="4609" max="4609" width="58.5546875" style="36" customWidth="1"/>
    <col min="4610" max="4611" width="11.44140625" style="36"/>
    <col min="4612" max="4612" width="2.44140625" style="36" customWidth="1"/>
    <col min="4613" max="4613" width="11.44140625" style="36"/>
    <col min="4614" max="4614" width="9.5546875" style="36" customWidth="1"/>
    <col min="4615" max="4860" width="11.44140625" style="36"/>
    <col min="4861" max="4861" width="0.44140625" style="36" customWidth="1"/>
    <col min="4862" max="4862" width="2.5546875" style="36" customWidth="1"/>
    <col min="4863" max="4863" width="18.5546875" style="36" customWidth="1"/>
    <col min="4864" max="4864" width="1.44140625" style="36" customWidth="1"/>
    <col min="4865" max="4865" width="58.5546875" style="36" customWidth="1"/>
    <col min="4866" max="4867" width="11.44140625" style="36"/>
    <col min="4868" max="4868" width="2.44140625" style="36" customWidth="1"/>
    <col min="4869" max="4869" width="11.44140625" style="36"/>
    <col min="4870" max="4870" width="9.5546875" style="36" customWidth="1"/>
    <col min="4871" max="5116" width="11.44140625" style="36"/>
    <col min="5117" max="5117" width="0.44140625" style="36" customWidth="1"/>
    <col min="5118" max="5118" width="2.5546875" style="36" customWidth="1"/>
    <col min="5119" max="5119" width="18.5546875" style="36" customWidth="1"/>
    <col min="5120" max="5120" width="1.44140625" style="36" customWidth="1"/>
    <col min="5121" max="5121" width="58.5546875" style="36" customWidth="1"/>
    <col min="5122" max="5123" width="11.44140625" style="36"/>
    <col min="5124" max="5124" width="2.44140625" style="36" customWidth="1"/>
    <col min="5125" max="5125" width="11.44140625" style="36"/>
    <col min="5126" max="5126" width="9.5546875" style="36" customWidth="1"/>
    <col min="5127" max="5372" width="11.44140625" style="36"/>
    <col min="5373" max="5373" width="0.44140625" style="36" customWidth="1"/>
    <col min="5374" max="5374" width="2.5546875" style="36" customWidth="1"/>
    <col min="5375" max="5375" width="18.5546875" style="36" customWidth="1"/>
    <col min="5376" max="5376" width="1.44140625" style="36" customWidth="1"/>
    <col min="5377" max="5377" width="58.5546875" style="36" customWidth="1"/>
    <col min="5378" max="5379" width="11.44140625" style="36"/>
    <col min="5380" max="5380" width="2.44140625" style="36" customWidth="1"/>
    <col min="5381" max="5381" width="11.44140625" style="36"/>
    <col min="5382" max="5382" width="9.5546875" style="36" customWidth="1"/>
    <col min="5383" max="5628" width="11.44140625" style="36"/>
    <col min="5629" max="5629" width="0.44140625" style="36" customWidth="1"/>
    <col min="5630" max="5630" width="2.5546875" style="36" customWidth="1"/>
    <col min="5631" max="5631" width="18.5546875" style="36" customWidth="1"/>
    <col min="5632" max="5632" width="1.44140625" style="36" customWidth="1"/>
    <col min="5633" max="5633" width="58.5546875" style="36" customWidth="1"/>
    <col min="5634" max="5635" width="11.44140625" style="36"/>
    <col min="5636" max="5636" width="2.44140625" style="36" customWidth="1"/>
    <col min="5637" max="5637" width="11.44140625" style="36"/>
    <col min="5638" max="5638" width="9.5546875" style="36" customWidth="1"/>
    <col min="5639" max="5884" width="11.44140625" style="36"/>
    <col min="5885" max="5885" width="0.44140625" style="36" customWidth="1"/>
    <col min="5886" max="5886" width="2.5546875" style="36" customWidth="1"/>
    <col min="5887" max="5887" width="18.5546875" style="36" customWidth="1"/>
    <col min="5888" max="5888" width="1.44140625" style="36" customWidth="1"/>
    <col min="5889" max="5889" width="58.5546875" style="36" customWidth="1"/>
    <col min="5890" max="5891" width="11.44140625" style="36"/>
    <col min="5892" max="5892" width="2.44140625" style="36" customWidth="1"/>
    <col min="5893" max="5893" width="11.44140625" style="36"/>
    <col min="5894" max="5894" width="9.5546875" style="36" customWidth="1"/>
    <col min="5895" max="6140" width="11.44140625" style="36"/>
    <col min="6141" max="6141" width="0.44140625" style="36" customWidth="1"/>
    <col min="6142" max="6142" width="2.5546875" style="36" customWidth="1"/>
    <col min="6143" max="6143" width="18.5546875" style="36" customWidth="1"/>
    <col min="6144" max="6144" width="1.44140625" style="36" customWidth="1"/>
    <col min="6145" max="6145" width="58.5546875" style="36" customWidth="1"/>
    <col min="6146" max="6147" width="11.44140625" style="36"/>
    <col min="6148" max="6148" width="2.44140625" style="36" customWidth="1"/>
    <col min="6149" max="6149" width="11.44140625" style="36"/>
    <col min="6150" max="6150" width="9.5546875" style="36" customWidth="1"/>
    <col min="6151" max="6396" width="11.44140625" style="36"/>
    <col min="6397" max="6397" width="0.44140625" style="36" customWidth="1"/>
    <col min="6398" max="6398" width="2.5546875" style="36" customWidth="1"/>
    <col min="6399" max="6399" width="18.5546875" style="36" customWidth="1"/>
    <col min="6400" max="6400" width="1.44140625" style="36" customWidth="1"/>
    <col min="6401" max="6401" width="58.5546875" style="36" customWidth="1"/>
    <col min="6402" max="6403" width="11.44140625" style="36"/>
    <col min="6404" max="6404" width="2.44140625" style="36" customWidth="1"/>
    <col min="6405" max="6405" width="11.44140625" style="36"/>
    <col min="6406" max="6406" width="9.5546875" style="36" customWidth="1"/>
    <col min="6407" max="6652" width="11.44140625" style="36"/>
    <col min="6653" max="6653" width="0.44140625" style="36" customWidth="1"/>
    <col min="6654" max="6654" width="2.5546875" style="36" customWidth="1"/>
    <col min="6655" max="6655" width="18.5546875" style="36" customWidth="1"/>
    <col min="6656" max="6656" width="1.44140625" style="36" customWidth="1"/>
    <col min="6657" max="6657" width="58.5546875" style="36" customWidth="1"/>
    <col min="6658" max="6659" width="11.44140625" style="36"/>
    <col min="6660" max="6660" width="2.44140625" style="36" customWidth="1"/>
    <col min="6661" max="6661" width="11.44140625" style="36"/>
    <col min="6662" max="6662" width="9.5546875" style="36" customWidth="1"/>
    <col min="6663" max="6908" width="11.44140625" style="36"/>
    <col min="6909" max="6909" width="0.44140625" style="36" customWidth="1"/>
    <col min="6910" max="6910" width="2.5546875" style="36" customWidth="1"/>
    <col min="6911" max="6911" width="18.5546875" style="36" customWidth="1"/>
    <col min="6912" max="6912" width="1.44140625" style="36" customWidth="1"/>
    <col min="6913" max="6913" width="58.5546875" style="36" customWidth="1"/>
    <col min="6914" max="6915" width="11.44140625" style="36"/>
    <col min="6916" max="6916" width="2.44140625" style="36" customWidth="1"/>
    <col min="6917" max="6917" width="11.44140625" style="36"/>
    <col min="6918" max="6918" width="9.5546875" style="36" customWidth="1"/>
    <col min="6919" max="7164" width="11.44140625" style="36"/>
    <col min="7165" max="7165" width="0.44140625" style="36" customWidth="1"/>
    <col min="7166" max="7166" width="2.5546875" style="36" customWidth="1"/>
    <col min="7167" max="7167" width="18.5546875" style="36" customWidth="1"/>
    <col min="7168" max="7168" width="1.44140625" style="36" customWidth="1"/>
    <col min="7169" max="7169" width="58.5546875" style="36" customWidth="1"/>
    <col min="7170" max="7171" width="11.44140625" style="36"/>
    <col min="7172" max="7172" width="2.44140625" style="36" customWidth="1"/>
    <col min="7173" max="7173" width="11.44140625" style="36"/>
    <col min="7174" max="7174" width="9.5546875" style="36" customWidth="1"/>
    <col min="7175" max="7420" width="11.44140625" style="36"/>
    <col min="7421" max="7421" width="0.44140625" style="36" customWidth="1"/>
    <col min="7422" max="7422" width="2.5546875" style="36" customWidth="1"/>
    <col min="7423" max="7423" width="18.5546875" style="36" customWidth="1"/>
    <col min="7424" max="7424" width="1.44140625" style="36" customWidth="1"/>
    <col min="7425" max="7425" width="58.5546875" style="36" customWidth="1"/>
    <col min="7426" max="7427" width="11.44140625" style="36"/>
    <col min="7428" max="7428" width="2.44140625" style="36" customWidth="1"/>
    <col min="7429" max="7429" width="11.44140625" style="36"/>
    <col min="7430" max="7430" width="9.5546875" style="36" customWidth="1"/>
    <col min="7431" max="7676" width="11.44140625" style="36"/>
    <col min="7677" max="7677" width="0.44140625" style="36" customWidth="1"/>
    <col min="7678" max="7678" width="2.5546875" style="36" customWidth="1"/>
    <col min="7679" max="7679" width="18.5546875" style="36" customWidth="1"/>
    <col min="7680" max="7680" width="1.44140625" style="36" customWidth="1"/>
    <col min="7681" max="7681" width="58.5546875" style="36" customWidth="1"/>
    <col min="7682" max="7683" width="11.44140625" style="36"/>
    <col min="7684" max="7684" width="2.44140625" style="36" customWidth="1"/>
    <col min="7685" max="7685" width="11.44140625" style="36"/>
    <col min="7686" max="7686" width="9.5546875" style="36" customWidth="1"/>
    <col min="7687" max="7932" width="11.44140625" style="36"/>
    <col min="7933" max="7933" width="0.44140625" style="36" customWidth="1"/>
    <col min="7934" max="7934" width="2.5546875" style="36" customWidth="1"/>
    <col min="7935" max="7935" width="18.5546875" style="36" customWidth="1"/>
    <col min="7936" max="7936" width="1.44140625" style="36" customWidth="1"/>
    <col min="7937" max="7937" width="58.5546875" style="36" customWidth="1"/>
    <col min="7938" max="7939" width="11.44140625" style="36"/>
    <col min="7940" max="7940" width="2.44140625" style="36" customWidth="1"/>
    <col min="7941" max="7941" width="11.44140625" style="36"/>
    <col min="7942" max="7942" width="9.5546875" style="36" customWidth="1"/>
    <col min="7943" max="8188" width="11.44140625" style="36"/>
    <col min="8189" max="8189" width="0.44140625" style="36" customWidth="1"/>
    <col min="8190" max="8190" width="2.5546875" style="36" customWidth="1"/>
    <col min="8191" max="8191" width="18.5546875" style="36" customWidth="1"/>
    <col min="8192" max="8192" width="1.44140625" style="36" customWidth="1"/>
    <col min="8193" max="8193" width="58.5546875" style="36" customWidth="1"/>
    <col min="8194" max="8195" width="11.44140625" style="36"/>
    <col min="8196" max="8196" width="2.44140625" style="36" customWidth="1"/>
    <col min="8197" max="8197" width="11.44140625" style="36"/>
    <col min="8198" max="8198" width="9.5546875" style="36" customWidth="1"/>
    <col min="8199" max="8444" width="11.44140625" style="36"/>
    <col min="8445" max="8445" width="0.44140625" style="36" customWidth="1"/>
    <col min="8446" max="8446" width="2.5546875" style="36" customWidth="1"/>
    <col min="8447" max="8447" width="18.5546875" style="36" customWidth="1"/>
    <col min="8448" max="8448" width="1.44140625" style="36" customWidth="1"/>
    <col min="8449" max="8449" width="58.5546875" style="36" customWidth="1"/>
    <col min="8450" max="8451" width="11.44140625" style="36"/>
    <col min="8452" max="8452" width="2.44140625" style="36" customWidth="1"/>
    <col min="8453" max="8453" width="11.44140625" style="36"/>
    <col min="8454" max="8454" width="9.5546875" style="36" customWidth="1"/>
    <col min="8455" max="8700" width="11.44140625" style="36"/>
    <col min="8701" max="8701" width="0.44140625" style="36" customWidth="1"/>
    <col min="8702" max="8702" width="2.5546875" style="36" customWidth="1"/>
    <col min="8703" max="8703" width="18.5546875" style="36" customWidth="1"/>
    <col min="8704" max="8704" width="1.44140625" style="36" customWidth="1"/>
    <col min="8705" max="8705" width="58.5546875" style="36" customWidth="1"/>
    <col min="8706" max="8707" width="11.44140625" style="36"/>
    <col min="8708" max="8708" width="2.44140625" style="36" customWidth="1"/>
    <col min="8709" max="8709" width="11.44140625" style="36"/>
    <col min="8710" max="8710" width="9.5546875" style="36" customWidth="1"/>
    <col min="8711" max="8956" width="11.44140625" style="36"/>
    <col min="8957" max="8957" width="0.44140625" style="36" customWidth="1"/>
    <col min="8958" max="8958" width="2.5546875" style="36" customWidth="1"/>
    <col min="8959" max="8959" width="18.5546875" style="36" customWidth="1"/>
    <col min="8960" max="8960" width="1.44140625" style="36" customWidth="1"/>
    <col min="8961" max="8961" width="58.5546875" style="36" customWidth="1"/>
    <col min="8962" max="8963" width="11.44140625" style="36"/>
    <col min="8964" max="8964" width="2.44140625" style="36" customWidth="1"/>
    <col min="8965" max="8965" width="11.44140625" style="36"/>
    <col min="8966" max="8966" width="9.5546875" style="36" customWidth="1"/>
    <col min="8967" max="9212" width="11.44140625" style="36"/>
    <col min="9213" max="9213" width="0.44140625" style="36" customWidth="1"/>
    <col min="9214" max="9214" width="2.5546875" style="36" customWidth="1"/>
    <col min="9215" max="9215" width="18.5546875" style="36" customWidth="1"/>
    <col min="9216" max="9216" width="1.44140625" style="36" customWidth="1"/>
    <col min="9217" max="9217" width="58.5546875" style="36" customWidth="1"/>
    <col min="9218" max="9219" width="11.44140625" style="36"/>
    <col min="9220" max="9220" width="2.44140625" style="36" customWidth="1"/>
    <col min="9221" max="9221" width="11.44140625" style="36"/>
    <col min="9222" max="9222" width="9.5546875" style="36" customWidth="1"/>
    <col min="9223" max="9468" width="11.44140625" style="36"/>
    <col min="9469" max="9469" width="0.44140625" style="36" customWidth="1"/>
    <col min="9470" max="9470" width="2.5546875" style="36" customWidth="1"/>
    <col min="9471" max="9471" width="18.5546875" style="36" customWidth="1"/>
    <col min="9472" max="9472" width="1.44140625" style="36" customWidth="1"/>
    <col min="9473" max="9473" width="58.5546875" style="36" customWidth="1"/>
    <col min="9474" max="9475" width="11.44140625" style="36"/>
    <col min="9476" max="9476" width="2.44140625" style="36" customWidth="1"/>
    <col min="9477" max="9477" width="11.44140625" style="36"/>
    <col min="9478" max="9478" width="9.5546875" style="36" customWidth="1"/>
    <col min="9479" max="9724" width="11.44140625" style="36"/>
    <col min="9725" max="9725" width="0.44140625" style="36" customWidth="1"/>
    <col min="9726" max="9726" width="2.5546875" style="36" customWidth="1"/>
    <col min="9727" max="9727" width="18.5546875" style="36" customWidth="1"/>
    <col min="9728" max="9728" width="1.44140625" style="36" customWidth="1"/>
    <col min="9729" max="9729" width="58.5546875" style="36" customWidth="1"/>
    <col min="9730" max="9731" width="11.44140625" style="36"/>
    <col min="9732" max="9732" width="2.44140625" style="36" customWidth="1"/>
    <col min="9733" max="9733" width="11.44140625" style="36"/>
    <col min="9734" max="9734" width="9.5546875" style="36" customWidth="1"/>
    <col min="9735" max="9980" width="11.44140625" style="36"/>
    <col min="9981" max="9981" width="0.44140625" style="36" customWidth="1"/>
    <col min="9982" max="9982" width="2.5546875" style="36" customWidth="1"/>
    <col min="9983" max="9983" width="18.5546875" style="36" customWidth="1"/>
    <col min="9984" max="9984" width="1.44140625" style="36" customWidth="1"/>
    <col min="9985" max="9985" width="58.5546875" style="36" customWidth="1"/>
    <col min="9986" max="9987" width="11.44140625" style="36"/>
    <col min="9988" max="9988" width="2.44140625" style="36" customWidth="1"/>
    <col min="9989" max="9989" width="11.44140625" style="36"/>
    <col min="9990" max="9990" width="9.5546875" style="36" customWidth="1"/>
    <col min="9991" max="10236" width="11.44140625" style="36"/>
    <col min="10237" max="10237" width="0.44140625" style="36" customWidth="1"/>
    <col min="10238" max="10238" width="2.5546875" style="36" customWidth="1"/>
    <col min="10239" max="10239" width="18.5546875" style="36" customWidth="1"/>
    <col min="10240" max="10240" width="1.44140625" style="36" customWidth="1"/>
    <col min="10241" max="10241" width="58.5546875" style="36" customWidth="1"/>
    <col min="10242" max="10243" width="11.44140625" style="36"/>
    <col min="10244" max="10244" width="2.44140625" style="36" customWidth="1"/>
    <col min="10245" max="10245" width="11.44140625" style="36"/>
    <col min="10246" max="10246" width="9.5546875" style="36" customWidth="1"/>
    <col min="10247" max="10492" width="11.44140625" style="36"/>
    <col min="10493" max="10493" width="0.44140625" style="36" customWidth="1"/>
    <col min="10494" max="10494" width="2.5546875" style="36" customWidth="1"/>
    <col min="10495" max="10495" width="18.5546875" style="36" customWidth="1"/>
    <col min="10496" max="10496" width="1.44140625" style="36" customWidth="1"/>
    <col min="10497" max="10497" width="58.5546875" style="36" customWidth="1"/>
    <col min="10498" max="10499" width="11.44140625" style="36"/>
    <col min="10500" max="10500" width="2.44140625" style="36" customWidth="1"/>
    <col min="10501" max="10501" width="11.44140625" style="36"/>
    <col min="10502" max="10502" width="9.5546875" style="36" customWidth="1"/>
    <col min="10503" max="10748" width="11.44140625" style="36"/>
    <col min="10749" max="10749" width="0.44140625" style="36" customWidth="1"/>
    <col min="10750" max="10750" width="2.5546875" style="36" customWidth="1"/>
    <col min="10751" max="10751" width="18.5546875" style="36" customWidth="1"/>
    <col min="10752" max="10752" width="1.44140625" style="36" customWidth="1"/>
    <col min="10753" max="10753" width="58.5546875" style="36" customWidth="1"/>
    <col min="10754" max="10755" width="11.44140625" style="36"/>
    <col min="10756" max="10756" width="2.44140625" style="36" customWidth="1"/>
    <col min="10757" max="10757" width="11.44140625" style="36"/>
    <col min="10758" max="10758" width="9.5546875" style="36" customWidth="1"/>
    <col min="10759" max="11004" width="11.44140625" style="36"/>
    <col min="11005" max="11005" width="0.44140625" style="36" customWidth="1"/>
    <col min="11006" max="11006" width="2.5546875" style="36" customWidth="1"/>
    <col min="11007" max="11007" width="18.5546875" style="36" customWidth="1"/>
    <col min="11008" max="11008" width="1.44140625" style="36" customWidth="1"/>
    <col min="11009" max="11009" width="58.5546875" style="36" customWidth="1"/>
    <col min="11010" max="11011" width="11.44140625" style="36"/>
    <col min="11012" max="11012" width="2.44140625" style="36" customWidth="1"/>
    <col min="11013" max="11013" width="11.44140625" style="36"/>
    <col min="11014" max="11014" width="9.5546875" style="36" customWidth="1"/>
    <col min="11015" max="11260" width="11.44140625" style="36"/>
    <col min="11261" max="11261" width="0.44140625" style="36" customWidth="1"/>
    <col min="11262" max="11262" width="2.5546875" style="36" customWidth="1"/>
    <col min="11263" max="11263" width="18.5546875" style="36" customWidth="1"/>
    <col min="11264" max="11264" width="1.44140625" style="36" customWidth="1"/>
    <col min="11265" max="11265" width="58.5546875" style="36" customWidth="1"/>
    <col min="11266" max="11267" width="11.44140625" style="36"/>
    <col min="11268" max="11268" width="2.44140625" style="36" customWidth="1"/>
    <col min="11269" max="11269" width="11.44140625" style="36"/>
    <col min="11270" max="11270" width="9.5546875" style="36" customWidth="1"/>
    <col min="11271" max="11516" width="11.44140625" style="36"/>
    <col min="11517" max="11517" width="0.44140625" style="36" customWidth="1"/>
    <col min="11518" max="11518" width="2.5546875" style="36" customWidth="1"/>
    <col min="11519" max="11519" width="18.5546875" style="36" customWidth="1"/>
    <col min="11520" max="11520" width="1.44140625" style="36" customWidth="1"/>
    <col min="11521" max="11521" width="58.5546875" style="36" customWidth="1"/>
    <col min="11522" max="11523" width="11.44140625" style="36"/>
    <col min="11524" max="11524" width="2.44140625" style="36" customWidth="1"/>
    <col min="11525" max="11525" width="11.44140625" style="36"/>
    <col min="11526" max="11526" width="9.5546875" style="36" customWidth="1"/>
    <col min="11527" max="11772" width="11.44140625" style="36"/>
    <col min="11773" max="11773" width="0.44140625" style="36" customWidth="1"/>
    <col min="11774" max="11774" width="2.5546875" style="36" customWidth="1"/>
    <col min="11775" max="11775" width="18.5546875" style="36" customWidth="1"/>
    <col min="11776" max="11776" width="1.44140625" style="36" customWidth="1"/>
    <col min="11777" max="11777" width="58.5546875" style="36" customWidth="1"/>
    <col min="11778" max="11779" width="11.44140625" style="36"/>
    <col min="11780" max="11780" width="2.44140625" style="36" customWidth="1"/>
    <col min="11781" max="11781" width="11.44140625" style="36"/>
    <col min="11782" max="11782" width="9.5546875" style="36" customWidth="1"/>
    <col min="11783" max="12028" width="11.44140625" style="36"/>
    <col min="12029" max="12029" width="0.44140625" style="36" customWidth="1"/>
    <col min="12030" max="12030" width="2.5546875" style="36" customWidth="1"/>
    <col min="12031" max="12031" width="18.5546875" style="36" customWidth="1"/>
    <col min="12032" max="12032" width="1.44140625" style="36" customWidth="1"/>
    <col min="12033" max="12033" width="58.5546875" style="36" customWidth="1"/>
    <col min="12034" max="12035" width="11.44140625" style="36"/>
    <col min="12036" max="12036" width="2.44140625" style="36" customWidth="1"/>
    <col min="12037" max="12037" width="11.44140625" style="36"/>
    <col min="12038" max="12038" width="9.5546875" style="36" customWidth="1"/>
    <col min="12039" max="12284" width="11.44140625" style="36"/>
    <col min="12285" max="12285" width="0.44140625" style="36" customWidth="1"/>
    <col min="12286" max="12286" width="2.5546875" style="36" customWidth="1"/>
    <col min="12287" max="12287" width="18.5546875" style="36" customWidth="1"/>
    <col min="12288" max="12288" width="1.44140625" style="36" customWidth="1"/>
    <col min="12289" max="12289" width="58.5546875" style="36" customWidth="1"/>
    <col min="12290" max="12291" width="11.44140625" style="36"/>
    <col min="12292" max="12292" width="2.44140625" style="36" customWidth="1"/>
    <col min="12293" max="12293" width="11.44140625" style="36"/>
    <col min="12294" max="12294" width="9.5546875" style="36" customWidth="1"/>
    <col min="12295" max="12540" width="11.44140625" style="36"/>
    <col min="12541" max="12541" width="0.44140625" style="36" customWidth="1"/>
    <col min="12542" max="12542" width="2.5546875" style="36" customWidth="1"/>
    <col min="12543" max="12543" width="18.5546875" style="36" customWidth="1"/>
    <col min="12544" max="12544" width="1.44140625" style="36" customWidth="1"/>
    <col min="12545" max="12545" width="58.5546875" style="36" customWidth="1"/>
    <col min="12546" max="12547" width="11.44140625" style="36"/>
    <col min="12548" max="12548" width="2.44140625" style="36" customWidth="1"/>
    <col min="12549" max="12549" width="11.44140625" style="36"/>
    <col min="12550" max="12550" width="9.5546875" style="36" customWidth="1"/>
    <col min="12551" max="12796" width="11.44140625" style="36"/>
    <col min="12797" max="12797" width="0.44140625" style="36" customWidth="1"/>
    <col min="12798" max="12798" width="2.5546875" style="36" customWidth="1"/>
    <col min="12799" max="12799" width="18.5546875" style="36" customWidth="1"/>
    <col min="12800" max="12800" width="1.44140625" style="36" customWidth="1"/>
    <col min="12801" max="12801" width="58.5546875" style="36" customWidth="1"/>
    <col min="12802" max="12803" width="11.44140625" style="36"/>
    <col min="12804" max="12804" width="2.44140625" style="36" customWidth="1"/>
    <col min="12805" max="12805" width="11.44140625" style="36"/>
    <col min="12806" max="12806" width="9.5546875" style="36" customWidth="1"/>
    <col min="12807" max="13052" width="11.44140625" style="36"/>
    <col min="13053" max="13053" width="0.44140625" style="36" customWidth="1"/>
    <col min="13054" max="13054" width="2.5546875" style="36" customWidth="1"/>
    <col min="13055" max="13055" width="18.5546875" style="36" customWidth="1"/>
    <col min="13056" max="13056" width="1.44140625" style="36" customWidth="1"/>
    <col min="13057" max="13057" width="58.5546875" style="36" customWidth="1"/>
    <col min="13058" max="13059" width="11.44140625" style="36"/>
    <col min="13060" max="13060" width="2.44140625" style="36" customWidth="1"/>
    <col min="13061" max="13061" width="11.44140625" style="36"/>
    <col min="13062" max="13062" width="9.5546875" style="36" customWidth="1"/>
    <col min="13063" max="13308" width="11.44140625" style="36"/>
    <col min="13309" max="13309" width="0.44140625" style="36" customWidth="1"/>
    <col min="13310" max="13310" width="2.5546875" style="36" customWidth="1"/>
    <col min="13311" max="13311" width="18.5546875" style="36" customWidth="1"/>
    <col min="13312" max="13312" width="1.44140625" style="36" customWidth="1"/>
    <col min="13313" max="13313" width="58.5546875" style="36" customWidth="1"/>
    <col min="13314" max="13315" width="11.44140625" style="36"/>
    <col min="13316" max="13316" width="2.44140625" style="36" customWidth="1"/>
    <col min="13317" max="13317" width="11.44140625" style="36"/>
    <col min="13318" max="13318" width="9.5546875" style="36" customWidth="1"/>
    <col min="13319" max="13564" width="11.44140625" style="36"/>
    <col min="13565" max="13565" width="0.44140625" style="36" customWidth="1"/>
    <col min="13566" max="13566" width="2.5546875" style="36" customWidth="1"/>
    <col min="13567" max="13567" width="18.5546875" style="36" customWidth="1"/>
    <col min="13568" max="13568" width="1.44140625" style="36" customWidth="1"/>
    <col min="13569" max="13569" width="58.5546875" style="36" customWidth="1"/>
    <col min="13570" max="13571" width="11.44140625" style="36"/>
    <col min="13572" max="13572" width="2.44140625" style="36" customWidth="1"/>
    <col min="13573" max="13573" width="11.44140625" style="36"/>
    <col min="13574" max="13574" width="9.5546875" style="36" customWidth="1"/>
    <col min="13575" max="13820" width="11.44140625" style="36"/>
    <col min="13821" max="13821" width="0.44140625" style="36" customWidth="1"/>
    <col min="13822" max="13822" width="2.5546875" style="36" customWidth="1"/>
    <col min="13823" max="13823" width="18.5546875" style="36" customWidth="1"/>
    <col min="13824" max="13824" width="1.44140625" style="36" customWidth="1"/>
    <col min="13825" max="13825" width="58.5546875" style="36" customWidth="1"/>
    <col min="13826" max="13827" width="11.44140625" style="36"/>
    <col min="13828" max="13828" width="2.44140625" style="36" customWidth="1"/>
    <col min="13829" max="13829" width="11.44140625" style="36"/>
    <col min="13830" max="13830" width="9.5546875" style="36" customWidth="1"/>
    <col min="13831" max="14076" width="11.44140625" style="36"/>
    <col min="14077" max="14077" width="0.44140625" style="36" customWidth="1"/>
    <col min="14078" max="14078" width="2.5546875" style="36" customWidth="1"/>
    <col min="14079" max="14079" width="18.5546875" style="36" customWidth="1"/>
    <col min="14080" max="14080" width="1.44140625" style="36" customWidth="1"/>
    <col min="14081" max="14081" width="58.5546875" style="36" customWidth="1"/>
    <col min="14082" max="14083" width="11.44140625" style="36"/>
    <col min="14084" max="14084" width="2.44140625" style="36" customWidth="1"/>
    <col min="14085" max="14085" width="11.44140625" style="36"/>
    <col min="14086" max="14086" width="9.5546875" style="36" customWidth="1"/>
    <col min="14087" max="14332" width="11.44140625" style="36"/>
    <col min="14333" max="14333" width="0.44140625" style="36" customWidth="1"/>
    <col min="14334" max="14334" width="2.5546875" style="36" customWidth="1"/>
    <col min="14335" max="14335" width="18.5546875" style="36" customWidth="1"/>
    <col min="14336" max="14336" width="1.44140625" style="36" customWidth="1"/>
    <col min="14337" max="14337" width="58.5546875" style="36" customWidth="1"/>
    <col min="14338" max="14339" width="11.44140625" style="36"/>
    <col min="14340" max="14340" width="2.44140625" style="36" customWidth="1"/>
    <col min="14341" max="14341" width="11.44140625" style="36"/>
    <col min="14342" max="14342" width="9.5546875" style="36" customWidth="1"/>
    <col min="14343" max="14588" width="11.44140625" style="36"/>
    <col min="14589" max="14589" width="0.44140625" style="36" customWidth="1"/>
    <col min="14590" max="14590" width="2.5546875" style="36" customWidth="1"/>
    <col min="14591" max="14591" width="18.5546875" style="36" customWidth="1"/>
    <col min="14592" max="14592" width="1.44140625" style="36" customWidth="1"/>
    <col min="14593" max="14593" width="58.5546875" style="36" customWidth="1"/>
    <col min="14594" max="14595" width="11.44140625" style="36"/>
    <col min="14596" max="14596" width="2.44140625" style="36" customWidth="1"/>
    <col min="14597" max="14597" width="11.44140625" style="36"/>
    <col min="14598" max="14598" width="9.5546875" style="36" customWidth="1"/>
    <col min="14599" max="14844" width="11.44140625" style="36"/>
    <col min="14845" max="14845" width="0.44140625" style="36" customWidth="1"/>
    <col min="14846" max="14846" width="2.5546875" style="36" customWidth="1"/>
    <col min="14847" max="14847" width="18.5546875" style="36" customWidth="1"/>
    <col min="14848" max="14848" width="1.44140625" style="36" customWidth="1"/>
    <col min="14849" max="14849" width="58.5546875" style="36" customWidth="1"/>
    <col min="14850" max="14851" width="11.44140625" style="36"/>
    <col min="14852" max="14852" width="2.44140625" style="36" customWidth="1"/>
    <col min="14853" max="14853" width="11.44140625" style="36"/>
    <col min="14854" max="14854" width="9.5546875" style="36" customWidth="1"/>
    <col min="14855" max="15100" width="11.44140625" style="36"/>
    <col min="15101" max="15101" width="0.44140625" style="36" customWidth="1"/>
    <col min="15102" max="15102" width="2.5546875" style="36" customWidth="1"/>
    <col min="15103" max="15103" width="18.5546875" style="36" customWidth="1"/>
    <col min="15104" max="15104" width="1.44140625" style="36" customWidth="1"/>
    <col min="15105" max="15105" width="58.5546875" style="36" customWidth="1"/>
    <col min="15106" max="15107" width="11.44140625" style="36"/>
    <col min="15108" max="15108" width="2.44140625" style="36" customWidth="1"/>
    <col min="15109" max="15109" width="11.44140625" style="36"/>
    <col min="15110" max="15110" width="9.5546875" style="36" customWidth="1"/>
    <col min="15111" max="15356" width="11.44140625" style="36"/>
    <col min="15357" max="15357" width="0.44140625" style="36" customWidth="1"/>
    <col min="15358" max="15358" width="2.5546875" style="36" customWidth="1"/>
    <col min="15359" max="15359" width="18.5546875" style="36" customWidth="1"/>
    <col min="15360" max="15360" width="1.44140625" style="36" customWidth="1"/>
    <col min="15361" max="15361" width="58.5546875" style="36" customWidth="1"/>
    <col min="15362" max="15363" width="11.44140625" style="36"/>
    <col min="15364" max="15364" width="2.44140625" style="36" customWidth="1"/>
    <col min="15365" max="15365" width="11.44140625" style="36"/>
    <col min="15366" max="15366" width="9.5546875" style="36" customWidth="1"/>
    <col min="15367" max="15612" width="11.44140625" style="36"/>
    <col min="15613" max="15613" width="0.44140625" style="36" customWidth="1"/>
    <col min="15614" max="15614" width="2.5546875" style="36" customWidth="1"/>
    <col min="15615" max="15615" width="18.5546875" style="36" customWidth="1"/>
    <col min="15616" max="15616" width="1.44140625" style="36" customWidth="1"/>
    <col min="15617" max="15617" width="58.5546875" style="36" customWidth="1"/>
    <col min="15618" max="15619" width="11.44140625" style="36"/>
    <col min="15620" max="15620" width="2.44140625" style="36" customWidth="1"/>
    <col min="15621" max="15621" width="11.44140625" style="36"/>
    <col min="15622" max="15622" width="9.5546875" style="36" customWidth="1"/>
    <col min="15623" max="15868" width="11.44140625" style="36"/>
    <col min="15869" max="15869" width="0.44140625" style="36" customWidth="1"/>
    <col min="15870" max="15870" width="2.5546875" style="36" customWidth="1"/>
    <col min="15871" max="15871" width="18.5546875" style="36" customWidth="1"/>
    <col min="15872" max="15872" width="1.44140625" style="36" customWidth="1"/>
    <col min="15873" max="15873" width="58.5546875" style="36" customWidth="1"/>
    <col min="15874" max="15875" width="11.44140625" style="36"/>
    <col min="15876" max="15876" width="2.44140625" style="36" customWidth="1"/>
    <col min="15877" max="15877" width="11.44140625" style="36"/>
    <col min="15878" max="15878" width="9.5546875" style="36" customWidth="1"/>
    <col min="15879" max="16124" width="11.44140625" style="36"/>
    <col min="16125" max="16125" width="0.44140625" style="36" customWidth="1"/>
    <col min="16126" max="16126" width="2.5546875" style="36" customWidth="1"/>
    <col min="16127" max="16127" width="18.5546875" style="36" customWidth="1"/>
    <col min="16128" max="16128" width="1.44140625" style="36" customWidth="1"/>
    <col min="16129" max="16129" width="58.5546875" style="36" customWidth="1"/>
    <col min="16130" max="16131" width="11.44140625" style="36"/>
    <col min="16132" max="16132" width="2.44140625" style="36" customWidth="1"/>
    <col min="16133" max="16133" width="11.44140625" style="36"/>
    <col min="16134" max="16134" width="9.5546875" style="36" customWidth="1"/>
    <col min="16135" max="16384" width="11.44140625" style="36"/>
  </cols>
  <sheetData>
    <row r="1" spans="2:6" s="26" customFormat="1" ht="0.75" customHeight="1"/>
    <row r="2" spans="2:6" s="26" customFormat="1" ht="21" customHeight="1">
      <c r="E2" s="100" t="s">
        <v>1</v>
      </c>
    </row>
    <row r="3" spans="2:6" s="26" customFormat="1" ht="15" customHeight="1">
      <c r="E3" s="101" t="str">
        <f>Indice!E3</f>
        <v>Agosto 2025</v>
      </c>
    </row>
    <row r="4" spans="2:6" s="29" customFormat="1" ht="20.25" customHeight="1">
      <c r="B4" s="28"/>
      <c r="C4" s="99" t="s">
        <v>64</v>
      </c>
    </row>
    <row r="5" spans="2:6" s="29" customFormat="1" ht="12.75" customHeight="1">
      <c r="B5" s="28"/>
      <c r="C5" s="30"/>
    </row>
    <row r="6" spans="2:6" s="29" customFormat="1" ht="13.5" customHeight="1">
      <c r="B6" s="28"/>
      <c r="C6" s="31"/>
      <c r="D6" s="32"/>
      <c r="E6" s="32"/>
    </row>
    <row r="7" spans="2:6" s="29" customFormat="1" ht="12.75" customHeight="1">
      <c r="B7" s="28"/>
      <c r="C7" s="319" t="s">
        <v>208</v>
      </c>
      <c r="D7" s="32"/>
      <c r="E7" s="39"/>
    </row>
    <row r="8" spans="2:6" s="29" customFormat="1" ht="12.75" customHeight="1">
      <c r="B8" s="28"/>
      <c r="C8" s="319"/>
      <c r="D8" s="32"/>
      <c r="E8" s="39"/>
    </row>
    <row r="9" spans="2:6" s="29" customFormat="1" ht="12.75" customHeight="1">
      <c r="B9" s="28"/>
      <c r="C9" s="319"/>
      <c r="D9" s="32"/>
      <c r="E9" s="39"/>
    </row>
    <row r="10" spans="2:6" s="29" customFormat="1" ht="12.75" customHeight="1">
      <c r="B10" s="28"/>
      <c r="C10" s="126" t="str">
        <f>CONCATENATE(TEXT(Dat_01!B47,"0.0")," MW")</f>
        <v>127.514 MW</v>
      </c>
      <c r="D10" s="32"/>
      <c r="E10" s="39"/>
      <c r="F10" s="33"/>
    </row>
    <row r="11" spans="2:6" s="29" customFormat="1" ht="12.75" customHeight="1">
      <c r="B11" s="28"/>
      <c r="D11" s="32"/>
      <c r="E11" s="39"/>
      <c r="F11" s="33"/>
    </row>
    <row r="12" spans="2:6" s="29" customFormat="1" ht="12.75" customHeight="1">
      <c r="B12" s="28"/>
      <c r="D12" s="32"/>
      <c r="E12" s="32"/>
      <c r="F12" s="33"/>
    </row>
    <row r="13" spans="2:6" s="29" customFormat="1" ht="12.75" customHeight="1">
      <c r="B13" s="28"/>
      <c r="C13" s="35"/>
      <c r="D13" s="32"/>
      <c r="E13" s="32"/>
      <c r="F13" s="33"/>
    </row>
    <row r="14" spans="2:6" s="29" customFormat="1" ht="12.75" customHeight="1">
      <c r="B14" s="28"/>
      <c r="C14" s="35"/>
      <c r="D14" s="32"/>
      <c r="E14" s="32"/>
      <c r="F14" s="33"/>
    </row>
    <row r="15" spans="2:6" s="29" customFormat="1" ht="12.75" customHeight="1">
      <c r="B15" s="28"/>
      <c r="C15" s="35"/>
      <c r="D15" s="32"/>
      <c r="E15" s="32"/>
      <c r="F15" s="33"/>
    </row>
    <row r="16" spans="2:6" s="29" customFormat="1" ht="12.75" customHeight="1">
      <c r="B16" s="28"/>
      <c r="C16" s="35"/>
      <c r="D16" s="32"/>
      <c r="E16" s="32"/>
      <c r="F16" s="33"/>
    </row>
    <row r="17" spans="2:6" s="29" customFormat="1" ht="12.75" customHeight="1">
      <c r="B17" s="28"/>
      <c r="D17" s="32"/>
      <c r="E17" s="32"/>
      <c r="F17" s="33"/>
    </row>
    <row r="18" spans="2:6" s="29" customFormat="1" ht="12.75" customHeight="1">
      <c r="B18" s="28"/>
      <c r="D18" s="32"/>
      <c r="E18" s="32"/>
      <c r="F18" s="33"/>
    </row>
    <row r="19" spans="2:6" s="29" customFormat="1" ht="12.75" customHeight="1">
      <c r="B19" s="28"/>
      <c r="C19" s="35"/>
      <c r="D19" s="32"/>
      <c r="E19" s="32"/>
      <c r="F19" s="33"/>
    </row>
    <row r="20" spans="2:6" s="29" customFormat="1" ht="12.75" customHeight="1">
      <c r="B20" s="28"/>
      <c r="C20" s="31"/>
      <c r="D20" s="32"/>
      <c r="E20" s="32"/>
      <c r="F20" s="33"/>
    </row>
    <row r="21" spans="2:6" s="29" customFormat="1" ht="12.75" customHeight="1">
      <c r="B21" s="28"/>
      <c r="C21" s="31"/>
      <c r="D21" s="32"/>
      <c r="E21" s="32"/>
      <c r="F21" s="33"/>
    </row>
    <row r="22" spans="2:6" s="29" customFormat="1" ht="12.75" customHeight="1">
      <c r="B22" s="28"/>
      <c r="C22" s="31"/>
      <c r="D22" s="32"/>
      <c r="E22" s="32"/>
    </row>
    <row r="23" spans="2:6" ht="12.75" customHeight="1">
      <c r="C23" s="318" t="s">
        <v>57</v>
      </c>
      <c r="E23" s="41"/>
    </row>
    <row r="24" spans="2:6" ht="12.75" customHeight="1">
      <c r="C24" s="318"/>
      <c r="E24" s="37"/>
    </row>
    <row r="25" spans="2:6" ht="12.75" customHeight="1">
      <c r="C25" s="126"/>
      <c r="E25" s="38"/>
    </row>
    <row r="26" spans="2:6" ht="12.75" customHeight="1">
      <c r="C26" s="126"/>
    </row>
    <row r="27" spans="2:6">
      <c r="C27" s="126"/>
    </row>
    <row r="28" spans="2:6">
      <c r="C28" s="40"/>
      <c r="F28" s="33"/>
    </row>
    <row r="29" spans="2:6">
      <c r="C29" s="40"/>
      <c r="F29" s="33"/>
    </row>
    <row r="30" spans="2:6">
      <c r="C30" s="34"/>
      <c r="F30" s="33"/>
    </row>
    <row r="31" spans="2:6">
      <c r="F31" s="33"/>
    </row>
    <row r="32" spans="2:6" ht="12.75" customHeight="1">
      <c r="F32" s="33"/>
    </row>
    <row r="33" spans="5:8">
      <c r="F33" s="33"/>
    </row>
    <row r="34" spans="5:8">
      <c r="F34" s="33"/>
    </row>
    <row r="35" spans="5:8">
      <c r="F35" s="33"/>
    </row>
    <row r="36" spans="5:8">
      <c r="F36" s="33"/>
    </row>
    <row r="37" spans="5:8">
      <c r="F37" s="33"/>
    </row>
    <row r="38" spans="5:8">
      <c r="F38" s="33"/>
    </row>
    <row r="39" spans="5:8">
      <c r="E39" s="41"/>
      <c r="F39" s="33"/>
    </row>
    <row r="40" spans="5:8">
      <c r="F40" s="33"/>
      <c r="H40" s="102"/>
    </row>
  </sheetData>
  <mergeCells count="2">
    <mergeCell ref="C23:C24"/>
    <mergeCell ref="C7:C9"/>
  </mergeCells>
  <printOptions horizontalCentered="1" verticalCentered="1"/>
  <pageMargins left="0.78740157480314965" right="0.78740157480314965" top="0.98425196850393704" bottom="0.98425196850393704" header="0" footer="0"/>
  <pageSetup paperSize="9" scale="9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pageSetUpPr fitToPage="1"/>
  </sheetPr>
  <dimension ref="A1:G30"/>
  <sheetViews>
    <sheetView showGridLines="0" showRowColHeaders="0" workbookViewId="0">
      <selection activeCell="B2" sqref="B2"/>
    </sheetView>
  </sheetViews>
  <sheetFormatPr baseColWidth="10" defaultRowHeight="13.2"/>
  <cols>
    <col min="1" max="1" width="0.44140625" style="26" customWidth="1"/>
    <col min="2" max="2" width="2.5546875" style="26" customWidth="1"/>
    <col min="3" max="3" width="23.5546875" style="26" customWidth="1"/>
    <col min="4" max="4" width="1.44140625" style="26" customWidth="1"/>
    <col min="5" max="5" width="58.5546875" style="26" customWidth="1"/>
    <col min="6" max="6" width="1.44140625" style="26" customWidth="1"/>
    <col min="7" max="7" width="58.5546875" style="36" customWidth="1"/>
    <col min="8" max="8" width="11.44140625" style="36"/>
    <col min="9" max="9" width="15.5546875" style="36" customWidth="1"/>
    <col min="10" max="255" width="11.44140625" style="36"/>
    <col min="256" max="256" width="0.44140625" style="36" customWidth="1"/>
    <col min="257" max="257" width="2.5546875" style="36" customWidth="1"/>
    <col min="258" max="258" width="18.5546875" style="36" customWidth="1"/>
    <col min="259" max="259" width="1.44140625" style="36" customWidth="1"/>
    <col min="260" max="260" width="58.5546875" style="36" customWidth="1"/>
    <col min="261" max="262" width="11.44140625" style="36"/>
    <col min="263" max="263" width="2.44140625" style="36" customWidth="1"/>
    <col min="264" max="264" width="11.44140625" style="36"/>
    <col min="265" max="265" width="9.5546875" style="36" customWidth="1"/>
    <col min="266" max="511" width="11.44140625" style="36"/>
    <col min="512" max="512" width="0.44140625" style="36" customWidth="1"/>
    <col min="513" max="513" width="2.5546875" style="36" customWidth="1"/>
    <col min="514" max="514" width="18.5546875" style="36" customWidth="1"/>
    <col min="515" max="515" width="1.44140625" style="36" customWidth="1"/>
    <col min="516" max="516" width="58.5546875" style="36" customWidth="1"/>
    <col min="517" max="518" width="11.44140625" style="36"/>
    <col min="519" max="519" width="2.44140625" style="36" customWidth="1"/>
    <col min="520" max="520" width="11.44140625" style="36"/>
    <col min="521" max="521" width="9.5546875" style="36" customWidth="1"/>
    <col min="522" max="767" width="11.44140625" style="36"/>
    <col min="768" max="768" width="0.44140625" style="36" customWidth="1"/>
    <col min="769" max="769" width="2.5546875" style="36" customWidth="1"/>
    <col min="770" max="770" width="18.5546875" style="36" customWidth="1"/>
    <col min="771" max="771" width="1.44140625" style="36" customWidth="1"/>
    <col min="772" max="772" width="58.5546875" style="36" customWidth="1"/>
    <col min="773" max="774" width="11.44140625" style="36"/>
    <col min="775" max="775" width="2.44140625" style="36" customWidth="1"/>
    <col min="776" max="776" width="11.44140625" style="36"/>
    <col min="777" max="777" width="9.5546875" style="36" customWidth="1"/>
    <col min="778" max="1023" width="11.44140625" style="36"/>
    <col min="1024" max="1024" width="0.44140625" style="36" customWidth="1"/>
    <col min="1025" max="1025" width="2.5546875" style="36" customWidth="1"/>
    <col min="1026" max="1026" width="18.5546875" style="36" customWidth="1"/>
    <col min="1027" max="1027" width="1.44140625" style="36" customWidth="1"/>
    <col min="1028" max="1028" width="58.5546875" style="36" customWidth="1"/>
    <col min="1029" max="1030" width="11.44140625" style="36"/>
    <col min="1031" max="1031" width="2.44140625" style="36" customWidth="1"/>
    <col min="1032" max="1032" width="11.44140625" style="36"/>
    <col min="1033" max="1033" width="9.5546875" style="36" customWidth="1"/>
    <col min="1034" max="1279" width="11.44140625" style="36"/>
    <col min="1280" max="1280" width="0.44140625" style="36" customWidth="1"/>
    <col min="1281" max="1281" width="2.5546875" style="36" customWidth="1"/>
    <col min="1282" max="1282" width="18.5546875" style="36" customWidth="1"/>
    <col min="1283" max="1283" width="1.44140625" style="36" customWidth="1"/>
    <col min="1284" max="1284" width="58.5546875" style="36" customWidth="1"/>
    <col min="1285" max="1286" width="11.44140625" style="36"/>
    <col min="1287" max="1287" width="2.44140625" style="36" customWidth="1"/>
    <col min="1288" max="1288" width="11.44140625" style="36"/>
    <col min="1289" max="1289" width="9.5546875" style="36" customWidth="1"/>
    <col min="1290" max="1535" width="11.44140625" style="36"/>
    <col min="1536" max="1536" width="0.44140625" style="36" customWidth="1"/>
    <col min="1537" max="1537" width="2.5546875" style="36" customWidth="1"/>
    <col min="1538" max="1538" width="18.5546875" style="36" customWidth="1"/>
    <col min="1539" max="1539" width="1.44140625" style="36" customWidth="1"/>
    <col min="1540" max="1540" width="58.5546875" style="36" customWidth="1"/>
    <col min="1541" max="1542" width="11.44140625" style="36"/>
    <col min="1543" max="1543" width="2.44140625" style="36" customWidth="1"/>
    <col min="1544" max="1544" width="11.44140625" style="36"/>
    <col min="1545" max="1545" width="9.5546875" style="36" customWidth="1"/>
    <col min="1546" max="1791" width="11.44140625" style="36"/>
    <col min="1792" max="1792" width="0.44140625" style="36" customWidth="1"/>
    <col min="1793" max="1793" width="2.5546875" style="36" customWidth="1"/>
    <col min="1794" max="1794" width="18.5546875" style="36" customWidth="1"/>
    <col min="1795" max="1795" width="1.44140625" style="36" customWidth="1"/>
    <col min="1796" max="1796" width="58.5546875" style="36" customWidth="1"/>
    <col min="1797" max="1798" width="11.44140625" style="36"/>
    <col min="1799" max="1799" width="2.44140625" style="36" customWidth="1"/>
    <col min="1800" max="1800" width="11.44140625" style="36"/>
    <col min="1801" max="1801" width="9.5546875" style="36" customWidth="1"/>
    <col min="1802" max="2047" width="11.44140625" style="36"/>
    <col min="2048" max="2048" width="0.44140625" style="36" customWidth="1"/>
    <col min="2049" max="2049" width="2.5546875" style="36" customWidth="1"/>
    <col min="2050" max="2050" width="18.5546875" style="36" customWidth="1"/>
    <col min="2051" max="2051" width="1.44140625" style="36" customWidth="1"/>
    <col min="2052" max="2052" width="58.5546875" style="36" customWidth="1"/>
    <col min="2053" max="2054" width="11.44140625" style="36"/>
    <col min="2055" max="2055" width="2.44140625" style="36" customWidth="1"/>
    <col min="2056" max="2056" width="11.44140625" style="36"/>
    <col min="2057" max="2057" width="9.5546875" style="36" customWidth="1"/>
    <col min="2058" max="2303" width="11.44140625" style="36"/>
    <col min="2304" max="2304" width="0.44140625" style="36" customWidth="1"/>
    <col min="2305" max="2305" width="2.5546875" style="36" customWidth="1"/>
    <col min="2306" max="2306" width="18.5546875" style="36" customWidth="1"/>
    <col min="2307" max="2307" width="1.44140625" style="36" customWidth="1"/>
    <col min="2308" max="2308" width="58.5546875" style="36" customWidth="1"/>
    <col min="2309" max="2310" width="11.44140625" style="36"/>
    <col min="2311" max="2311" width="2.44140625" style="36" customWidth="1"/>
    <col min="2312" max="2312" width="11.44140625" style="36"/>
    <col min="2313" max="2313" width="9.5546875" style="36" customWidth="1"/>
    <col min="2314" max="2559" width="11.44140625" style="36"/>
    <col min="2560" max="2560" width="0.44140625" style="36" customWidth="1"/>
    <col min="2561" max="2561" width="2.5546875" style="36" customWidth="1"/>
    <col min="2562" max="2562" width="18.5546875" style="36" customWidth="1"/>
    <col min="2563" max="2563" width="1.44140625" style="36" customWidth="1"/>
    <col min="2564" max="2564" width="58.5546875" style="36" customWidth="1"/>
    <col min="2565" max="2566" width="11.44140625" style="36"/>
    <col min="2567" max="2567" width="2.44140625" style="36" customWidth="1"/>
    <col min="2568" max="2568" width="11.44140625" style="36"/>
    <col min="2569" max="2569" width="9.5546875" style="36" customWidth="1"/>
    <col min="2570" max="2815" width="11.44140625" style="36"/>
    <col min="2816" max="2816" width="0.44140625" style="36" customWidth="1"/>
    <col min="2817" max="2817" width="2.5546875" style="36" customWidth="1"/>
    <col min="2818" max="2818" width="18.5546875" style="36" customWidth="1"/>
    <col min="2819" max="2819" width="1.44140625" style="36" customWidth="1"/>
    <col min="2820" max="2820" width="58.5546875" style="36" customWidth="1"/>
    <col min="2821" max="2822" width="11.44140625" style="36"/>
    <col min="2823" max="2823" width="2.44140625" style="36" customWidth="1"/>
    <col min="2824" max="2824" width="11.44140625" style="36"/>
    <col min="2825" max="2825" width="9.5546875" style="36" customWidth="1"/>
    <col min="2826" max="3071" width="11.44140625" style="36"/>
    <col min="3072" max="3072" width="0.44140625" style="36" customWidth="1"/>
    <col min="3073" max="3073" width="2.5546875" style="36" customWidth="1"/>
    <col min="3074" max="3074" width="18.5546875" style="36" customWidth="1"/>
    <col min="3075" max="3075" width="1.44140625" style="36" customWidth="1"/>
    <col min="3076" max="3076" width="58.5546875" style="36" customWidth="1"/>
    <col min="3077" max="3078" width="11.44140625" style="36"/>
    <col min="3079" max="3079" width="2.44140625" style="36" customWidth="1"/>
    <col min="3080" max="3080" width="11.44140625" style="36"/>
    <col min="3081" max="3081" width="9.5546875" style="36" customWidth="1"/>
    <col min="3082" max="3327" width="11.44140625" style="36"/>
    <col min="3328" max="3328" width="0.44140625" style="36" customWidth="1"/>
    <col min="3329" max="3329" width="2.5546875" style="36" customWidth="1"/>
    <col min="3330" max="3330" width="18.5546875" style="36" customWidth="1"/>
    <col min="3331" max="3331" width="1.44140625" style="36" customWidth="1"/>
    <col min="3332" max="3332" width="58.5546875" style="36" customWidth="1"/>
    <col min="3333" max="3334" width="11.44140625" style="36"/>
    <col min="3335" max="3335" width="2.44140625" style="36" customWidth="1"/>
    <col min="3336" max="3336" width="11.44140625" style="36"/>
    <col min="3337" max="3337" width="9.5546875" style="36" customWidth="1"/>
    <col min="3338" max="3583" width="11.44140625" style="36"/>
    <col min="3584" max="3584" width="0.44140625" style="36" customWidth="1"/>
    <col min="3585" max="3585" width="2.5546875" style="36" customWidth="1"/>
    <col min="3586" max="3586" width="18.5546875" style="36" customWidth="1"/>
    <col min="3587" max="3587" width="1.44140625" style="36" customWidth="1"/>
    <col min="3588" max="3588" width="58.5546875" style="36" customWidth="1"/>
    <col min="3589" max="3590" width="11.44140625" style="36"/>
    <col min="3591" max="3591" width="2.44140625" style="36" customWidth="1"/>
    <col min="3592" max="3592" width="11.44140625" style="36"/>
    <col min="3593" max="3593" width="9.5546875" style="36" customWidth="1"/>
    <col min="3594" max="3839" width="11.44140625" style="36"/>
    <col min="3840" max="3840" width="0.44140625" style="36" customWidth="1"/>
    <col min="3841" max="3841" width="2.5546875" style="36" customWidth="1"/>
    <col min="3842" max="3842" width="18.5546875" style="36" customWidth="1"/>
    <col min="3843" max="3843" width="1.44140625" style="36" customWidth="1"/>
    <col min="3844" max="3844" width="58.5546875" style="36" customWidth="1"/>
    <col min="3845" max="3846" width="11.44140625" style="36"/>
    <col min="3847" max="3847" width="2.44140625" style="36" customWidth="1"/>
    <col min="3848" max="3848" width="11.44140625" style="36"/>
    <col min="3849" max="3849" width="9.5546875" style="36" customWidth="1"/>
    <col min="3850" max="4095" width="11.44140625" style="36"/>
    <col min="4096" max="4096" width="0.44140625" style="36" customWidth="1"/>
    <col min="4097" max="4097" width="2.5546875" style="36" customWidth="1"/>
    <col min="4098" max="4098" width="18.5546875" style="36" customWidth="1"/>
    <col min="4099" max="4099" width="1.44140625" style="36" customWidth="1"/>
    <col min="4100" max="4100" width="58.5546875" style="36" customWidth="1"/>
    <col min="4101" max="4102" width="11.44140625" style="36"/>
    <col min="4103" max="4103" width="2.44140625" style="36" customWidth="1"/>
    <col min="4104" max="4104" width="11.44140625" style="36"/>
    <col min="4105" max="4105" width="9.5546875" style="36" customWidth="1"/>
    <col min="4106" max="4351" width="11.44140625" style="36"/>
    <col min="4352" max="4352" width="0.44140625" style="36" customWidth="1"/>
    <col min="4353" max="4353" width="2.5546875" style="36" customWidth="1"/>
    <col min="4354" max="4354" width="18.5546875" style="36" customWidth="1"/>
    <col min="4355" max="4355" width="1.44140625" style="36" customWidth="1"/>
    <col min="4356" max="4356" width="58.5546875" style="36" customWidth="1"/>
    <col min="4357" max="4358" width="11.44140625" style="36"/>
    <col min="4359" max="4359" width="2.44140625" style="36" customWidth="1"/>
    <col min="4360" max="4360" width="11.44140625" style="36"/>
    <col min="4361" max="4361" width="9.5546875" style="36" customWidth="1"/>
    <col min="4362" max="4607" width="11.44140625" style="36"/>
    <col min="4608" max="4608" width="0.44140625" style="36" customWidth="1"/>
    <col min="4609" max="4609" width="2.5546875" style="36" customWidth="1"/>
    <col min="4610" max="4610" width="18.5546875" style="36" customWidth="1"/>
    <col min="4611" max="4611" width="1.44140625" style="36" customWidth="1"/>
    <col min="4612" max="4612" width="58.5546875" style="36" customWidth="1"/>
    <col min="4613" max="4614" width="11.44140625" style="36"/>
    <col min="4615" max="4615" width="2.44140625" style="36" customWidth="1"/>
    <col min="4616" max="4616" width="11.44140625" style="36"/>
    <col min="4617" max="4617" width="9.5546875" style="36" customWidth="1"/>
    <col min="4618" max="4863" width="11.44140625" style="36"/>
    <col min="4864" max="4864" width="0.44140625" style="36" customWidth="1"/>
    <col min="4865" max="4865" width="2.5546875" style="36" customWidth="1"/>
    <col min="4866" max="4866" width="18.5546875" style="36" customWidth="1"/>
    <col min="4867" max="4867" width="1.44140625" style="36" customWidth="1"/>
    <col min="4868" max="4868" width="58.5546875" style="36" customWidth="1"/>
    <col min="4869" max="4870" width="11.44140625" style="36"/>
    <col min="4871" max="4871" width="2.44140625" style="36" customWidth="1"/>
    <col min="4872" max="4872" width="11.44140625" style="36"/>
    <col min="4873" max="4873" width="9.5546875" style="36" customWidth="1"/>
    <col min="4874" max="5119" width="11.44140625" style="36"/>
    <col min="5120" max="5120" width="0.44140625" style="36" customWidth="1"/>
    <col min="5121" max="5121" width="2.5546875" style="36" customWidth="1"/>
    <col min="5122" max="5122" width="18.5546875" style="36" customWidth="1"/>
    <col min="5123" max="5123" width="1.44140625" style="36" customWidth="1"/>
    <col min="5124" max="5124" width="58.5546875" style="36" customWidth="1"/>
    <col min="5125" max="5126" width="11.44140625" style="36"/>
    <col min="5127" max="5127" width="2.44140625" style="36" customWidth="1"/>
    <col min="5128" max="5128" width="11.44140625" style="36"/>
    <col min="5129" max="5129" width="9.5546875" style="36" customWidth="1"/>
    <col min="5130" max="5375" width="11.44140625" style="36"/>
    <col min="5376" max="5376" width="0.44140625" style="36" customWidth="1"/>
    <col min="5377" max="5377" width="2.5546875" style="36" customWidth="1"/>
    <col min="5378" max="5378" width="18.5546875" style="36" customWidth="1"/>
    <col min="5379" max="5379" width="1.44140625" style="36" customWidth="1"/>
    <col min="5380" max="5380" width="58.5546875" style="36" customWidth="1"/>
    <col min="5381" max="5382" width="11.44140625" style="36"/>
    <col min="5383" max="5383" width="2.44140625" style="36" customWidth="1"/>
    <col min="5384" max="5384" width="11.44140625" style="36"/>
    <col min="5385" max="5385" width="9.5546875" style="36" customWidth="1"/>
    <col min="5386" max="5631" width="11.44140625" style="36"/>
    <col min="5632" max="5632" width="0.44140625" style="36" customWidth="1"/>
    <col min="5633" max="5633" width="2.5546875" style="36" customWidth="1"/>
    <col min="5634" max="5634" width="18.5546875" style="36" customWidth="1"/>
    <col min="5635" max="5635" width="1.44140625" style="36" customWidth="1"/>
    <col min="5636" max="5636" width="58.5546875" style="36" customWidth="1"/>
    <col min="5637" max="5638" width="11.44140625" style="36"/>
    <col min="5639" max="5639" width="2.44140625" style="36" customWidth="1"/>
    <col min="5640" max="5640" width="11.44140625" style="36"/>
    <col min="5641" max="5641" width="9.5546875" style="36" customWidth="1"/>
    <col min="5642" max="5887" width="11.44140625" style="36"/>
    <col min="5888" max="5888" width="0.44140625" style="36" customWidth="1"/>
    <col min="5889" max="5889" width="2.5546875" style="36" customWidth="1"/>
    <col min="5890" max="5890" width="18.5546875" style="36" customWidth="1"/>
    <col min="5891" max="5891" width="1.44140625" style="36" customWidth="1"/>
    <col min="5892" max="5892" width="58.5546875" style="36" customWidth="1"/>
    <col min="5893" max="5894" width="11.44140625" style="36"/>
    <col min="5895" max="5895" width="2.44140625" style="36" customWidth="1"/>
    <col min="5896" max="5896" width="11.44140625" style="36"/>
    <col min="5897" max="5897" width="9.5546875" style="36" customWidth="1"/>
    <col min="5898" max="6143" width="11.44140625" style="36"/>
    <col min="6144" max="6144" width="0.44140625" style="36" customWidth="1"/>
    <col min="6145" max="6145" width="2.5546875" style="36" customWidth="1"/>
    <col min="6146" max="6146" width="18.5546875" style="36" customWidth="1"/>
    <col min="6147" max="6147" width="1.44140625" style="36" customWidth="1"/>
    <col min="6148" max="6148" width="58.5546875" style="36" customWidth="1"/>
    <col min="6149" max="6150" width="11.44140625" style="36"/>
    <col min="6151" max="6151" width="2.44140625" style="36" customWidth="1"/>
    <col min="6152" max="6152" width="11.44140625" style="36"/>
    <col min="6153" max="6153" width="9.5546875" style="36" customWidth="1"/>
    <col min="6154" max="6399" width="11.44140625" style="36"/>
    <col min="6400" max="6400" width="0.44140625" style="36" customWidth="1"/>
    <col min="6401" max="6401" width="2.5546875" style="36" customWidth="1"/>
    <col min="6402" max="6402" width="18.5546875" style="36" customWidth="1"/>
    <col min="6403" max="6403" width="1.44140625" style="36" customWidth="1"/>
    <col min="6404" max="6404" width="58.5546875" style="36" customWidth="1"/>
    <col min="6405" max="6406" width="11.44140625" style="36"/>
    <col min="6407" max="6407" width="2.44140625" style="36" customWidth="1"/>
    <col min="6408" max="6408" width="11.44140625" style="36"/>
    <col min="6409" max="6409" width="9.5546875" style="36" customWidth="1"/>
    <col min="6410" max="6655" width="11.44140625" style="36"/>
    <col min="6656" max="6656" width="0.44140625" style="36" customWidth="1"/>
    <col min="6657" max="6657" width="2.5546875" style="36" customWidth="1"/>
    <col min="6658" max="6658" width="18.5546875" style="36" customWidth="1"/>
    <col min="6659" max="6659" width="1.44140625" style="36" customWidth="1"/>
    <col min="6660" max="6660" width="58.5546875" style="36" customWidth="1"/>
    <col min="6661" max="6662" width="11.44140625" style="36"/>
    <col min="6663" max="6663" width="2.44140625" style="36" customWidth="1"/>
    <col min="6664" max="6664" width="11.44140625" style="36"/>
    <col min="6665" max="6665" width="9.5546875" style="36" customWidth="1"/>
    <col min="6666" max="6911" width="11.44140625" style="36"/>
    <col min="6912" max="6912" width="0.44140625" style="36" customWidth="1"/>
    <col min="6913" max="6913" width="2.5546875" style="36" customWidth="1"/>
    <col min="6914" max="6914" width="18.5546875" style="36" customWidth="1"/>
    <col min="6915" max="6915" width="1.44140625" style="36" customWidth="1"/>
    <col min="6916" max="6916" width="58.5546875" style="36" customWidth="1"/>
    <col min="6917" max="6918" width="11.44140625" style="36"/>
    <col min="6919" max="6919" width="2.44140625" style="36" customWidth="1"/>
    <col min="6920" max="6920" width="11.44140625" style="36"/>
    <col min="6921" max="6921" width="9.5546875" style="36" customWidth="1"/>
    <col min="6922" max="7167" width="11.44140625" style="36"/>
    <col min="7168" max="7168" width="0.44140625" style="36" customWidth="1"/>
    <col min="7169" max="7169" width="2.5546875" style="36" customWidth="1"/>
    <col min="7170" max="7170" width="18.5546875" style="36" customWidth="1"/>
    <col min="7171" max="7171" width="1.44140625" style="36" customWidth="1"/>
    <col min="7172" max="7172" width="58.5546875" style="36" customWidth="1"/>
    <col min="7173" max="7174" width="11.44140625" style="36"/>
    <col min="7175" max="7175" width="2.44140625" style="36" customWidth="1"/>
    <col min="7176" max="7176" width="11.44140625" style="36"/>
    <col min="7177" max="7177" width="9.5546875" style="36" customWidth="1"/>
    <col min="7178" max="7423" width="11.44140625" style="36"/>
    <col min="7424" max="7424" width="0.44140625" style="36" customWidth="1"/>
    <col min="7425" max="7425" width="2.5546875" style="36" customWidth="1"/>
    <col min="7426" max="7426" width="18.5546875" style="36" customWidth="1"/>
    <col min="7427" max="7427" width="1.44140625" style="36" customWidth="1"/>
    <col min="7428" max="7428" width="58.5546875" style="36" customWidth="1"/>
    <col min="7429" max="7430" width="11.44140625" style="36"/>
    <col min="7431" max="7431" width="2.44140625" style="36" customWidth="1"/>
    <col min="7432" max="7432" width="11.44140625" style="36"/>
    <col min="7433" max="7433" width="9.5546875" style="36" customWidth="1"/>
    <col min="7434" max="7679" width="11.44140625" style="36"/>
    <col min="7680" max="7680" width="0.44140625" style="36" customWidth="1"/>
    <col min="7681" max="7681" width="2.5546875" style="36" customWidth="1"/>
    <col min="7682" max="7682" width="18.5546875" style="36" customWidth="1"/>
    <col min="7683" max="7683" width="1.44140625" style="36" customWidth="1"/>
    <col min="7684" max="7684" width="58.5546875" style="36" customWidth="1"/>
    <col min="7685" max="7686" width="11.44140625" style="36"/>
    <col min="7687" max="7687" width="2.44140625" style="36" customWidth="1"/>
    <col min="7688" max="7688" width="11.44140625" style="36"/>
    <col min="7689" max="7689" width="9.5546875" style="36" customWidth="1"/>
    <col min="7690" max="7935" width="11.44140625" style="36"/>
    <col min="7936" max="7936" width="0.44140625" style="36" customWidth="1"/>
    <col min="7937" max="7937" width="2.5546875" style="36" customWidth="1"/>
    <col min="7938" max="7938" width="18.5546875" style="36" customWidth="1"/>
    <col min="7939" max="7939" width="1.44140625" style="36" customWidth="1"/>
    <col min="7940" max="7940" width="58.5546875" style="36" customWidth="1"/>
    <col min="7941" max="7942" width="11.44140625" style="36"/>
    <col min="7943" max="7943" width="2.44140625" style="36" customWidth="1"/>
    <col min="7944" max="7944" width="11.44140625" style="36"/>
    <col min="7945" max="7945" width="9.5546875" style="36" customWidth="1"/>
    <col min="7946" max="8191" width="11.44140625" style="36"/>
    <col min="8192" max="8192" width="0.44140625" style="36" customWidth="1"/>
    <col min="8193" max="8193" width="2.5546875" style="36" customWidth="1"/>
    <col min="8194" max="8194" width="18.5546875" style="36" customWidth="1"/>
    <col min="8195" max="8195" width="1.44140625" style="36" customWidth="1"/>
    <col min="8196" max="8196" width="58.5546875" style="36" customWidth="1"/>
    <col min="8197" max="8198" width="11.44140625" style="36"/>
    <col min="8199" max="8199" width="2.44140625" style="36" customWidth="1"/>
    <col min="8200" max="8200" width="11.44140625" style="36"/>
    <col min="8201" max="8201" width="9.5546875" style="36" customWidth="1"/>
    <col min="8202" max="8447" width="11.44140625" style="36"/>
    <col min="8448" max="8448" width="0.44140625" style="36" customWidth="1"/>
    <col min="8449" max="8449" width="2.5546875" style="36" customWidth="1"/>
    <col min="8450" max="8450" width="18.5546875" style="36" customWidth="1"/>
    <col min="8451" max="8451" width="1.44140625" style="36" customWidth="1"/>
    <col min="8452" max="8452" width="58.5546875" style="36" customWidth="1"/>
    <col min="8453" max="8454" width="11.44140625" style="36"/>
    <col min="8455" max="8455" width="2.44140625" style="36" customWidth="1"/>
    <col min="8456" max="8456" width="11.44140625" style="36"/>
    <col min="8457" max="8457" width="9.5546875" style="36" customWidth="1"/>
    <col min="8458" max="8703" width="11.44140625" style="36"/>
    <col min="8704" max="8704" width="0.44140625" style="36" customWidth="1"/>
    <col min="8705" max="8705" width="2.5546875" style="36" customWidth="1"/>
    <col min="8706" max="8706" width="18.5546875" style="36" customWidth="1"/>
    <col min="8707" max="8707" width="1.44140625" style="36" customWidth="1"/>
    <col min="8708" max="8708" width="58.5546875" style="36" customWidth="1"/>
    <col min="8709" max="8710" width="11.44140625" style="36"/>
    <col min="8711" max="8711" width="2.44140625" style="36" customWidth="1"/>
    <col min="8712" max="8712" width="11.44140625" style="36"/>
    <col min="8713" max="8713" width="9.5546875" style="36" customWidth="1"/>
    <col min="8714" max="8959" width="11.44140625" style="36"/>
    <col min="8960" max="8960" width="0.44140625" style="36" customWidth="1"/>
    <col min="8961" max="8961" width="2.5546875" style="36" customWidth="1"/>
    <col min="8962" max="8962" width="18.5546875" style="36" customWidth="1"/>
    <col min="8963" max="8963" width="1.44140625" style="36" customWidth="1"/>
    <col min="8964" max="8964" width="58.5546875" style="36" customWidth="1"/>
    <col min="8965" max="8966" width="11.44140625" style="36"/>
    <col min="8967" max="8967" width="2.44140625" style="36" customWidth="1"/>
    <col min="8968" max="8968" width="11.44140625" style="36"/>
    <col min="8969" max="8969" width="9.5546875" style="36" customWidth="1"/>
    <col min="8970" max="9215" width="11.44140625" style="36"/>
    <col min="9216" max="9216" width="0.44140625" style="36" customWidth="1"/>
    <col min="9217" max="9217" width="2.5546875" style="36" customWidth="1"/>
    <col min="9218" max="9218" width="18.5546875" style="36" customWidth="1"/>
    <col min="9219" max="9219" width="1.44140625" style="36" customWidth="1"/>
    <col min="9220" max="9220" width="58.5546875" style="36" customWidth="1"/>
    <col min="9221" max="9222" width="11.44140625" style="36"/>
    <col min="9223" max="9223" width="2.44140625" style="36" customWidth="1"/>
    <col min="9224" max="9224" width="11.44140625" style="36"/>
    <col min="9225" max="9225" width="9.5546875" style="36" customWidth="1"/>
    <col min="9226" max="9471" width="11.44140625" style="36"/>
    <col min="9472" max="9472" width="0.44140625" style="36" customWidth="1"/>
    <col min="9473" max="9473" width="2.5546875" style="36" customWidth="1"/>
    <col min="9474" max="9474" width="18.5546875" style="36" customWidth="1"/>
    <col min="9475" max="9475" width="1.44140625" style="36" customWidth="1"/>
    <col min="9476" max="9476" width="58.5546875" style="36" customWidth="1"/>
    <col min="9477" max="9478" width="11.44140625" style="36"/>
    <col min="9479" max="9479" width="2.44140625" style="36" customWidth="1"/>
    <col min="9480" max="9480" width="11.44140625" style="36"/>
    <col min="9481" max="9481" width="9.5546875" style="36" customWidth="1"/>
    <col min="9482" max="9727" width="11.44140625" style="36"/>
    <col min="9728" max="9728" width="0.44140625" style="36" customWidth="1"/>
    <col min="9729" max="9729" width="2.5546875" style="36" customWidth="1"/>
    <col min="9730" max="9730" width="18.5546875" style="36" customWidth="1"/>
    <col min="9731" max="9731" width="1.44140625" style="36" customWidth="1"/>
    <col min="9732" max="9732" width="58.5546875" style="36" customWidth="1"/>
    <col min="9733" max="9734" width="11.44140625" style="36"/>
    <col min="9735" max="9735" width="2.44140625" style="36" customWidth="1"/>
    <col min="9736" max="9736" width="11.44140625" style="36"/>
    <col min="9737" max="9737" width="9.5546875" style="36" customWidth="1"/>
    <col min="9738" max="9983" width="11.44140625" style="36"/>
    <col min="9984" max="9984" width="0.44140625" style="36" customWidth="1"/>
    <col min="9985" max="9985" width="2.5546875" style="36" customWidth="1"/>
    <col min="9986" max="9986" width="18.5546875" style="36" customWidth="1"/>
    <col min="9987" max="9987" width="1.44140625" style="36" customWidth="1"/>
    <col min="9988" max="9988" width="58.5546875" style="36" customWidth="1"/>
    <col min="9989" max="9990" width="11.44140625" style="36"/>
    <col min="9991" max="9991" width="2.44140625" style="36" customWidth="1"/>
    <col min="9992" max="9992" width="11.44140625" style="36"/>
    <col min="9993" max="9993" width="9.5546875" style="36" customWidth="1"/>
    <col min="9994" max="10239" width="11.44140625" style="36"/>
    <col min="10240" max="10240" width="0.44140625" style="36" customWidth="1"/>
    <col min="10241" max="10241" width="2.5546875" style="36" customWidth="1"/>
    <col min="10242" max="10242" width="18.5546875" style="36" customWidth="1"/>
    <col min="10243" max="10243" width="1.44140625" style="36" customWidth="1"/>
    <col min="10244" max="10244" width="58.5546875" style="36" customWidth="1"/>
    <col min="10245" max="10246" width="11.44140625" style="36"/>
    <col min="10247" max="10247" width="2.44140625" style="36" customWidth="1"/>
    <col min="10248" max="10248" width="11.44140625" style="36"/>
    <col min="10249" max="10249" width="9.5546875" style="36" customWidth="1"/>
    <col min="10250" max="10495" width="11.44140625" style="36"/>
    <col min="10496" max="10496" width="0.44140625" style="36" customWidth="1"/>
    <col min="10497" max="10497" width="2.5546875" style="36" customWidth="1"/>
    <col min="10498" max="10498" width="18.5546875" style="36" customWidth="1"/>
    <col min="10499" max="10499" width="1.44140625" style="36" customWidth="1"/>
    <col min="10500" max="10500" width="58.5546875" style="36" customWidth="1"/>
    <col min="10501" max="10502" width="11.44140625" style="36"/>
    <col min="10503" max="10503" width="2.44140625" style="36" customWidth="1"/>
    <col min="10504" max="10504" width="11.44140625" style="36"/>
    <col min="10505" max="10505" width="9.5546875" style="36" customWidth="1"/>
    <col min="10506" max="10751" width="11.44140625" style="36"/>
    <col min="10752" max="10752" width="0.44140625" style="36" customWidth="1"/>
    <col min="10753" max="10753" width="2.5546875" style="36" customWidth="1"/>
    <col min="10754" max="10754" width="18.5546875" style="36" customWidth="1"/>
    <col min="10755" max="10755" width="1.44140625" style="36" customWidth="1"/>
    <col min="10756" max="10756" width="58.5546875" style="36" customWidth="1"/>
    <col min="10757" max="10758" width="11.44140625" style="36"/>
    <col min="10759" max="10759" width="2.44140625" style="36" customWidth="1"/>
    <col min="10760" max="10760" width="11.44140625" style="36"/>
    <col min="10761" max="10761" width="9.5546875" style="36" customWidth="1"/>
    <col min="10762" max="11007" width="11.44140625" style="36"/>
    <col min="11008" max="11008" width="0.44140625" style="36" customWidth="1"/>
    <col min="11009" max="11009" width="2.5546875" style="36" customWidth="1"/>
    <col min="11010" max="11010" width="18.5546875" style="36" customWidth="1"/>
    <col min="11011" max="11011" width="1.44140625" style="36" customWidth="1"/>
    <col min="11012" max="11012" width="58.5546875" style="36" customWidth="1"/>
    <col min="11013" max="11014" width="11.44140625" style="36"/>
    <col min="11015" max="11015" width="2.44140625" style="36" customWidth="1"/>
    <col min="11016" max="11016" width="11.44140625" style="36"/>
    <col min="11017" max="11017" width="9.5546875" style="36" customWidth="1"/>
    <col min="11018" max="11263" width="11.44140625" style="36"/>
    <col min="11264" max="11264" width="0.44140625" style="36" customWidth="1"/>
    <col min="11265" max="11265" width="2.5546875" style="36" customWidth="1"/>
    <col min="11266" max="11266" width="18.5546875" style="36" customWidth="1"/>
    <col min="11267" max="11267" width="1.44140625" style="36" customWidth="1"/>
    <col min="11268" max="11268" width="58.5546875" style="36" customWidth="1"/>
    <col min="11269" max="11270" width="11.44140625" style="36"/>
    <col min="11271" max="11271" width="2.44140625" style="36" customWidth="1"/>
    <col min="11272" max="11272" width="11.44140625" style="36"/>
    <col min="11273" max="11273" width="9.5546875" style="36" customWidth="1"/>
    <col min="11274" max="11519" width="11.44140625" style="36"/>
    <col min="11520" max="11520" width="0.44140625" style="36" customWidth="1"/>
    <col min="11521" max="11521" width="2.5546875" style="36" customWidth="1"/>
    <col min="11522" max="11522" width="18.5546875" style="36" customWidth="1"/>
    <col min="11523" max="11523" width="1.44140625" style="36" customWidth="1"/>
    <col min="11524" max="11524" width="58.5546875" style="36" customWidth="1"/>
    <col min="11525" max="11526" width="11.44140625" style="36"/>
    <col min="11527" max="11527" width="2.44140625" style="36" customWidth="1"/>
    <col min="11528" max="11528" width="11.44140625" style="36"/>
    <col min="11529" max="11529" width="9.5546875" style="36" customWidth="1"/>
    <col min="11530" max="11775" width="11.44140625" style="36"/>
    <col min="11776" max="11776" width="0.44140625" style="36" customWidth="1"/>
    <col min="11777" max="11777" width="2.5546875" style="36" customWidth="1"/>
    <col min="11778" max="11778" width="18.5546875" style="36" customWidth="1"/>
    <col min="11779" max="11779" width="1.44140625" style="36" customWidth="1"/>
    <col min="11780" max="11780" width="58.5546875" style="36" customWidth="1"/>
    <col min="11781" max="11782" width="11.44140625" style="36"/>
    <col min="11783" max="11783" width="2.44140625" style="36" customWidth="1"/>
    <col min="11784" max="11784" width="11.44140625" style="36"/>
    <col min="11785" max="11785" width="9.5546875" style="36" customWidth="1"/>
    <col min="11786" max="12031" width="11.44140625" style="36"/>
    <col min="12032" max="12032" width="0.44140625" style="36" customWidth="1"/>
    <col min="12033" max="12033" width="2.5546875" style="36" customWidth="1"/>
    <col min="12034" max="12034" width="18.5546875" style="36" customWidth="1"/>
    <col min="12035" max="12035" width="1.44140625" style="36" customWidth="1"/>
    <col min="12036" max="12036" width="58.5546875" style="36" customWidth="1"/>
    <col min="12037" max="12038" width="11.44140625" style="36"/>
    <col min="12039" max="12039" width="2.44140625" style="36" customWidth="1"/>
    <col min="12040" max="12040" width="11.44140625" style="36"/>
    <col min="12041" max="12041" width="9.5546875" style="36" customWidth="1"/>
    <col min="12042" max="12287" width="11.44140625" style="36"/>
    <col min="12288" max="12288" width="0.44140625" style="36" customWidth="1"/>
    <col min="12289" max="12289" width="2.5546875" style="36" customWidth="1"/>
    <col min="12290" max="12290" width="18.5546875" style="36" customWidth="1"/>
    <col min="12291" max="12291" width="1.44140625" style="36" customWidth="1"/>
    <col min="12292" max="12292" width="58.5546875" style="36" customWidth="1"/>
    <col min="12293" max="12294" width="11.44140625" style="36"/>
    <col min="12295" max="12295" width="2.44140625" style="36" customWidth="1"/>
    <col min="12296" max="12296" width="11.44140625" style="36"/>
    <col min="12297" max="12297" width="9.5546875" style="36" customWidth="1"/>
    <col min="12298" max="12543" width="11.44140625" style="36"/>
    <col min="12544" max="12544" width="0.44140625" style="36" customWidth="1"/>
    <col min="12545" max="12545" width="2.5546875" style="36" customWidth="1"/>
    <col min="12546" max="12546" width="18.5546875" style="36" customWidth="1"/>
    <col min="12547" max="12547" width="1.44140625" style="36" customWidth="1"/>
    <col min="12548" max="12548" width="58.5546875" style="36" customWidth="1"/>
    <col min="12549" max="12550" width="11.44140625" style="36"/>
    <col min="12551" max="12551" width="2.44140625" style="36" customWidth="1"/>
    <col min="12552" max="12552" width="11.44140625" style="36"/>
    <col min="12553" max="12553" width="9.5546875" style="36" customWidth="1"/>
    <col min="12554" max="12799" width="11.44140625" style="36"/>
    <col min="12800" max="12800" width="0.44140625" style="36" customWidth="1"/>
    <col min="12801" max="12801" width="2.5546875" style="36" customWidth="1"/>
    <col min="12802" max="12802" width="18.5546875" style="36" customWidth="1"/>
    <col min="12803" max="12803" width="1.44140625" style="36" customWidth="1"/>
    <col min="12804" max="12804" width="58.5546875" style="36" customWidth="1"/>
    <col min="12805" max="12806" width="11.44140625" style="36"/>
    <col min="12807" max="12807" width="2.44140625" style="36" customWidth="1"/>
    <col min="12808" max="12808" width="11.44140625" style="36"/>
    <col min="12809" max="12809" width="9.5546875" style="36" customWidth="1"/>
    <col min="12810" max="13055" width="11.44140625" style="36"/>
    <col min="13056" max="13056" width="0.44140625" style="36" customWidth="1"/>
    <col min="13057" max="13057" width="2.5546875" style="36" customWidth="1"/>
    <col min="13058" max="13058" width="18.5546875" style="36" customWidth="1"/>
    <col min="13059" max="13059" width="1.44140625" style="36" customWidth="1"/>
    <col min="13060" max="13060" width="58.5546875" style="36" customWidth="1"/>
    <col min="13061" max="13062" width="11.44140625" style="36"/>
    <col min="13063" max="13063" width="2.44140625" style="36" customWidth="1"/>
    <col min="13064" max="13064" width="11.44140625" style="36"/>
    <col min="13065" max="13065" width="9.5546875" style="36" customWidth="1"/>
    <col min="13066" max="13311" width="11.44140625" style="36"/>
    <col min="13312" max="13312" width="0.44140625" style="36" customWidth="1"/>
    <col min="13313" max="13313" width="2.5546875" style="36" customWidth="1"/>
    <col min="13314" max="13314" width="18.5546875" style="36" customWidth="1"/>
    <col min="13315" max="13315" width="1.44140625" style="36" customWidth="1"/>
    <col min="13316" max="13316" width="58.5546875" style="36" customWidth="1"/>
    <col min="13317" max="13318" width="11.44140625" style="36"/>
    <col min="13319" max="13319" width="2.44140625" style="36" customWidth="1"/>
    <col min="13320" max="13320" width="11.44140625" style="36"/>
    <col min="13321" max="13321" width="9.5546875" style="36" customWidth="1"/>
    <col min="13322" max="13567" width="11.44140625" style="36"/>
    <col min="13568" max="13568" width="0.44140625" style="36" customWidth="1"/>
    <col min="13569" max="13569" width="2.5546875" style="36" customWidth="1"/>
    <col min="13570" max="13570" width="18.5546875" style="36" customWidth="1"/>
    <col min="13571" max="13571" width="1.44140625" style="36" customWidth="1"/>
    <col min="13572" max="13572" width="58.5546875" style="36" customWidth="1"/>
    <col min="13573" max="13574" width="11.44140625" style="36"/>
    <col min="13575" max="13575" width="2.44140625" style="36" customWidth="1"/>
    <col min="13576" max="13576" width="11.44140625" style="36"/>
    <col min="13577" max="13577" width="9.5546875" style="36" customWidth="1"/>
    <col min="13578" max="13823" width="11.44140625" style="36"/>
    <col min="13824" max="13824" width="0.44140625" style="36" customWidth="1"/>
    <col min="13825" max="13825" width="2.5546875" style="36" customWidth="1"/>
    <col min="13826" max="13826" width="18.5546875" style="36" customWidth="1"/>
    <col min="13827" max="13827" width="1.44140625" style="36" customWidth="1"/>
    <col min="13828" max="13828" width="58.5546875" style="36" customWidth="1"/>
    <col min="13829" max="13830" width="11.44140625" style="36"/>
    <col min="13831" max="13831" width="2.44140625" style="36" customWidth="1"/>
    <col min="13832" max="13832" width="11.44140625" style="36"/>
    <col min="13833" max="13833" width="9.5546875" style="36" customWidth="1"/>
    <col min="13834" max="14079" width="11.44140625" style="36"/>
    <col min="14080" max="14080" width="0.44140625" style="36" customWidth="1"/>
    <col min="14081" max="14081" width="2.5546875" style="36" customWidth="1"/>
    <col min="14082" max="14082" width="18.5546875" style="36" customWidth="1"/>
    <col min="14083" max="14083" width="1.44140625" style="36" customWidth="1"/>
    <col min="14084" max="14084" width="58.5546875" style="36" customWidth="1"/>
    <col min="14085" max="14086" width="11.44140625" style="36"/>
    <col min="14087" max="14087" width="2.44140625" style="36" customWidth="1"/>
    <col min="14088" max="14088" width="11.44140625" style="36"/>
    <col min="14089" max="14089" width="9.5546875" style="36" customWidth="1"/>
    <col min="14090" max="14335" width="11.44140625" style="36"/>
    <col min="14336" max="14336" width="0.44140625" style="36" customWidth="1"/>
    <col min="14337" max="14337" width="2.5546875" style="36" customWidth="1"/>
    <col min="14338" max="14338" width="18.5546875" style="36" customWidth="1"/>
    <col min="14339" max="14339" width="1.44140625" style="36" customWidth="1"/>
    <col min="14340" max="14340" width="58.5546875" style="36" customWidth="1"/>
    <col min="14341" max="14342" width="11.44140625" style="36"/>
    <col min="14343" max="14343" width="2.44140625" style="36" customWidth="1"/>
    <col min="14344" max="14344" width="11.44140625" style="36"/>
    <col min="14345" max="14345" width="9.5546875" style="36" customWidth="1"/>
    <col min="14346" max="14591" width="11.44140625" style="36"/>
    <col min="14592" max="14592" width="0.44140625" style="36" customWidth="1"/>
    <col min="14593" max="14593" width="2.5546875" style="36" customWidth="1"/>
    <col min="14594" max="14594" width="18.5546875" style="36" customWidth="1"/>
    <col min="14595" max="14595" width="1.44140625" style="36" customWidth="1"/>
    <col min="14596" max="14596" width="58.5546875" style="36" customWidth="1"/>
    <col min="14597" max="14598" width="11.44140625" style="36"/>
    <col min="14599" max="14599" width="2.44140625" style="36" customWidth="1"/>
    <col min="14600" max="14600" width="11.44140625" style="36"/>
    <col min="14601" max="14601" width="9.5546875" style="36" customWidth="1"/>
    <col min="14602" max="14847" width="11.44140625" style="36"/>
    <col min="14848" max="14848" width="0.44140625" style="36" customWidth="1"/>
    <col min="14849" max="14849" width="2.5546875" style="36" customWidth="1"/>
    <col min="14850" max="14850" width="18.5546875" style="36" customWidth="1"/>
    <col min="14851" max="14851" width="1.44140625" style="36" customWidth="1"/>
    <col min="14852" max="14852" width="58.5546875" style="36" customWidth="1"/>
    <col min="14853" max="14854" width="11.44140625" style="36"/>
    <col min="14855" max="14855" width="2.44140625" style="36" customWidth="1"/>
    <col min="14856" max="14856" width="11.44140625" style="36"/>
    <col min="14857" max="14857" width="9.5546875" style="36" customWidth="1"/>
    <col min="14858" max="15103" width="11.44140625" style="36"/>
    <col min="15104" max="15104" width="0.44140625" style="36" customWidth="1"/>
    <col min="15105" max="15105" width="2.5546875" style="36" customWidth="1"/>
    <col min="15106" max="15106" width="18.5546875" style="36" customWidth="1"/>
    <col min="15107" max="15107" width="1.44140625" style="36" customWidth="1"/>
    <col min="15108" max="15108" width="58.5546875" style="36" customWidth="1"/>
    <col min="15109" max="15110" width="11.44140625" style="36"/>
    <col min="15111" max="15111" width="2.44140625" style="36" customWidth="1"/>
    <col min="15112" max="15112" width="11.44140625" style="36"/>
    <col min="15113" max="15113" width="9.5546875" style="36" customWidth="1"/>
    <col min="15114" max="15359" width="11.44140625" style="36"/>
    <col min="15360" max="15360" width="0.44140625" style="36" customWidth="1"/>
    <col min="15361" max="15361" width="2.5546875" style="36" customWidth="1"/>
    <col min="15362" max="15362" width="18.5546875" style="36" customWidth="1"/>
    <col min="15363" max="15363" width="1.44140625" style="36" customWidth="1"/>
    <col min="15364" max="15364" width="58.5546875" style="36" customWidth="1"/>
    <col min="15365" max="15366" width="11.44140625" style="36"/>
    <col min="15367" max="15367" width="2.44140625" style="36" customWidth="1"/>
    <col min="15368" max="15368" width="11.44140625" style="36"/>
    <col min="15369" max="15369" width="9.5546875" style="36" customWidth="1"/>
    <col min="15370" max="15615" width="11.44140625" style="36"/>
    <col min="15616" max="15616" width="0.44140625" style="36" customWidth="1"/>
    <col min="15617" max="15617" width="2.5546875" style="36" customWidth="1"/>
    <col min="15618" max="15618" width="18.5546875" style="36" customWidth="1"/>
    <col min="15619" max="15619" width="1.44140625" style="36" customWidth="1"/>
    <col min="15620" max="15620" width="58.5546875" style="36" customWidth="1"/>
    <col min="15621" max="15622" width="11.44140625" style="36"/>
    <col min="15623" max="15623" width="2.44140625" style="36" customWidth="1"/>
    <col min="15624" max="15624" width="11.44140625" style="36"/>
    <col min="15625" max="15625" width="9.5546875" style="36" customWidth="1"/>
    <col min="15626" max="15871" width="11.44140625" style="36"/>
    <col min="15872" max="15872" width="0.44140625" style="36" customWidth="1"/>
    <col min="15873" max="15873" width="2.5546875" style="36" customWidth="1"/>
    <col min="15874" max="15874" width="18.5546875" style="36" customWidth="1"/>
    <col min="15875" max="15875" width="1.44140625" style="36" customWidth="1"/>
    <col min="15876" max="15876" width="58.5546875" style="36" customWidth="1"/>
    <col min="15877" max="15878" width="11.44140625" style="36"/>
    <col min="15879" max="15879" width="2.44140625" style="36" customWidth="1"/>
    <col min="15880" max="15880" width="11.44140625" style="36"/>
    <col min="15881" max="15881" width="9.5546875" style="36" customWidth="1"/>
    <col min="15882" max="16127" width="11.44140625" style="36"/>
    <col min="16128" max="16128" width="0.44140625" style="36" customWidth="1"/>
    <col min="16129" max="16129" width="2.5546875" style="36" customWidth="1"/>
    <col min="16130" max="16130" width="18.5546875" style="36" customWidth="1"/>
    <col min="16131" max="16131" width="1.44140625" style="36" customWidth="1"/>
    <col min="16132" max="16132" width="58.5546875" style="36" customWidth="1"/>
    <col min="16133" max="16134" width="11.44140625" style="36"/>
    <col min="16135" max="16135" width="2.44140625" style="36" customWidth="1"/>
    <col min="16136" max="16136" width="11.44140625" style="36"/>
    <col min="16137" max="16137" width="9.5546875" style="36" customWidth="1"/>
    <col min="16138" max="16384" width="11.44140625" style="36"/>
  </cols>
  <sheetData>
    <row r="1" spans="2:7" s="26" customFormat="1" ht="0.75" customHeight="1"/>
    <row r="2" spans="2:7" s="26" customFormat="1" ht="21" customHeight="1">
      <c r="E2" s="1"/>
      <c r="G2" s="100" t="s">
        <v>1</v>
      </c>
    </row>
    <row r="3" spans="2:7" s="26" customFormat="1" ht="15" customHeight="1">
      <c r="E3" s="27"/>
      <c r="G3" s="101" t="str">
        <f>Indice!E3</f>
        <v>Agosto 2025</v>
      </c>
    </row>
    <row r="4" spans="2:7" s="29" customFormat="1" ht="20.25" customHeight="1">
      <c r="B4" s="28"/>
      <c r="C4" s="99" t="s">
        <v>64</v>
      </c>
    </row>
    <row r="5" spans="2:7" s="29" customFormat="1" ht="12.75" customHeight="1">
      <c r="B5" s="28"/>
      <c r="C5" s="30"/>
    </row>
    <row r="6" spans="2:7" s="29" customFormat="1" ht="13.5" customHeight="1">
      <c r="B6" s="28"/>
      <c r="C6" s="31"/>
      <c r="D6" s="32"/>
      <c r="E6" s="32"/>
      <c r="F6" s="32"/>
    </row>
    <row r="7" spans="2:7" s="29" customFormat="1" ht="12.75" customHeight="1">
      <c r="B7" s="28"/>
      <c r="C7" s="320" t="s">
        <v>70</v>
      </c>
      <c r="D7" s="32"/>
      <c r="E7" s="39"/>
      <c r="F7" s="32"/>
    </row>
    <row r="8" spans="2:7" s="29" customFormat="1" ht="12.75" customHeight="1">
      <c r="B8" s="28"/>
      <c r="C8" s="320"/>
      <c r="D8" s="32"/>
      <c r="E8" s="39"/>
      <c r="F8" s="32"/>
    </row>
    <row r="9" spans="2:7" s="29" customFormat="1" ht="12.75" customHeight="1">
      <c r="B9" s="28"/>
      <c r="C9" s="320"/>
      <c r="D9" s="32"/>
      <c r="E9" s="39"/>
      <c r="F9" s="32"/>
    </row>
    <row r="10" spans="2:7" s="29" customFormat="1" ht="12.75" customHeight="1">
      <c r="B10" s="28"/>
      <c r="C10" s="320"/>
      <c r="D10" s="32"/>
      <c r="E10" s="39"/>
      <c r="F10" s="32"/>
    </row>
    <row r="11" spans="2:7" s="29" customFormat="1" ht="12.75" customHeight="1">
      <c r="B11" s="28"/>
      <c r="C11" s="127"/>
      <c r="D11" s="32"/>
      <c r="E11" s="32"/>
      <c r="F11" s="32"/>
    </row>
    <row r="12" spans="2:7" s="29" customFormat="1" ht="12.75" customHeight="1">
      <c r="B12" s="28"/>
      <c r="D12" s="32"/>
      <c r="E12" s="32"/>
      <c r="F12" s="32"/>
    </row>
    <row r="13" spans="2:7" s="29" customFormat="1" ht="12.75" customHeight="1">
      <c r="B13" s="28"/>
      <c r="D13" s="32"/>
      <c r="E13" s="32"/>
      <c r="F13" s="32"/>
    </row>
    <row r="14" spans="2:7" s="29" customFormat="1" ht="12.75" customHeight="1">
      <c r="B14" s="28"/>
      <c r="D14" s="32"/>
      <c r="E14" s="32"/>
      <c r="F14" s="32"/>
    </row>
    <row r="15" spans="2:7" s="29" customFormat="1" ht="12.75" customHeight="1">
      <c r="B15" s="28"/>
      <c r="D15" s="32"/>
      <c r="E15" s="32"/>
      <c r="F15" s="32"/>
    </row>
    <row r="16" spans="2:7" s="29" customFormat="1" ht="12.75" customHeight="1">
      <c r="B16" s="28"/>
      <c r="D16" s="32"/>
      <c r="E16" s="32"/>
      <c r="F16" s="32"/>
    </row>
    <row r="17" spans="2:7" s="29" customFormat="1" ht="12.75" customHeight="1">
      <c r="B17" s="28"/>
      <c r="D17" s="32"/>
      <c r="E17" s="32"/>
      <c r="F17" s="32"/>
    </row>
    <row r="18" spans="2:7" s="29" customFormat="1" ht="12.75" customHeight="1">
      <c r="B18" s="28"/>
      <c r="C18" s="35"/>
      <c r="D18" s="32"/>
      <c r="E18" s="32"/>
      <c r="F18" s="32"/>
    </row>
    <row r="19" spans="2:7" s="29" customFormat="1" ht="12.75" customHeight="1">
      <c r="B19" s="28"/>
      <c r="C19" s="31"/>
      <c r="D19" s="32"/>
      <c r="E19" s="32"/>
      <c r="F19" s="32"/>
    </row>
    <row r="20" spans="2:7" s="29" customFormat="1" ht="12.75" customHeight="1">
      <c r="B20" s="28"/>
      <c r="C20" s="31"/>
      <c r="D20" s="32"/>
      <c r="E20" s="32"/>
      <c r="F20" s="32"/>
    </row>
    <row r="21" spans="2:7" s="29" customFormat="1" ht="12.75" customHeight="1">
      <c r="B21" s="28"/>
      <c r="C21" s="31"/>
      <c r="D21" s="32"/>
      <c r="E21" s="32"/>
      <c r="F21" s="32"/>
    </row>
    <row r="22" spans="2:7">
      <c r="E22" s="110"/>
      <c r="G22" s="230"/>
    </row>
    <row r="23" spans="2:7">
      <c r="E23" s="37"/>
    </row>
    <row r="24" spans="2:7">
      <c r="E24" s="38"/>
    </row>
    <row r="25" spans="2:7" ht="12.75" customHeight="1">
      <c r="C25" s="40"/>
    </row>
    <row r="26" spans="2:7">
      <c r="C26" s="40"/>
    </row>
    <row r="27" spans="2:7">
      <c r="C27" s="40"/>
    </row>
    <row r="28" spans="2:7">
      <c r="C28" s="34"/>
    </row>
    <row r="30" spans="2:7" ht="12.75" customHeight="1"/>
  </sheetData>
  <mergeCells count="1">
    <mergeCell ref="C7:C10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C1:Y51"/>
  <sheetViews>
    <sheetView showGridLines="0" showRowColHeaders="0" topLeftCell="A2" workbookViewId="0">
      <selection activeCell="B2" sqref="B2"/>
    </sheetView>
  </sheetViews>
  <sheetFormatPr baseColWidth="10" defaultRowHeight="13.2"/>
  <cols>
    <col min="1" max="1" width="0.44140625" customWidth="1"/>
    <col min="2" max="2" width="2.5546875" customWidth="1"/>
    <col min="3" max="3" width="23.5546875" customWidth="1"/>
    <col min="4" max="4" width="1.44140625" customWidth="1"/>
    <col min="5" max="5" width="105.5546875" customWidth="1"/>
    <col min="7" max="7" width="30.44140625" bestFit="1" customWidth="1"/>
  </cols>
  <sheetData>
    <row r="1" spans="3:25" ht="0.6" customHeight="1"/>
    <row r="2" spans="3:25" ht="21" customHeight="1">
      <c r="E2" s="100" t="s">
        <v>1</v>
      </c>
    </row>
    <row r="3" spans="3:25" ht="15" customHeight="1">
      <c r="E3" s="109" t="str">
        <f>Indice!E3</f>
        <v>Agosto 2025</v>
      </c>
    </row>
    <row r="4" spans="3:25" ht="20.100000000000001" customHeight="1">
      <c r="C4" s="99" t="s">
        <v>64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20" t="s">
        <v>59</v>
      </c>
      <c r="E7" s="4"/>
    </row>
    <row r="8" spans="3:25">
      <c r="C8" s="320"/>
      <c r="E8" s="4"/>
    </row>
    <row r="9" spans="3:25">
      <c r="C9" s="320"/>
      <c r="E9" s="4"/>
    </row>
    <row r="10" spans="3:25"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5:5">
      <c r="E17" s="4"/>
    </row>
    <row r="18" spans="5:5">
      <c r="E18" s="4"/>
    </row>
    <row r="19" spans="5:5">
      <c r="E19" s="4"/>
    </row>
    <row r="20" spans="5:5">
      <c r="E20" s="4"/>
    </row>
    <row r="21" spans="5:5">
      <c r="E21" s="4"/>
    </row>
    <row r="22" spans="5:5">
      <c r="E22" s="4"/>
    </row>
    <row r="26" spans="5:5">
      <c r="E26" s="41"/>
    </row>
    <row r="40" spans="3:5">
      <c r="E40" s="41"/>
    </row>
    <row r="42" spans="3:5">
      <c r="C42" s="114"/>
    </row>
    <row r="43" spans="3:5">
      <c r="C43" s="114"/>
    </row>
    <row r="44" spans="3:5">
      <c r="C44" s="114"/>
    </row>
    <row r="50" spans="8:20"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</row>
    <row r="51" spans="8:20"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</row>
  </sheetData>
  <mergeCells count="1">
    <mergeCell ref="C7:C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C1:Y65"/>
  <sheetViews>
    <sheetView showGridLines="0" showRowColHeaders="0" topLeftCell="A2" workbookViewId="0">
      <selection activeCell="B2" sqref="B2"/>
    </sheetView>
  </sheetViews>
  <sheetFormatPr baseColWidth="10" defaultRowHeight="13.2"/>
  <cols>
    <col min="1" max="1" width="0.44140625" customWidth="1"/>
    <col min="2" max="2" width="2.5546875" customWidth="1"/>
    <col min="3" max="3" width="23.5546875" customWidth="1"/>
    <col min="4" max="4" width="1.44140625" customWidth="1"/>
    <col min="5" max="5" width="105.5546875" customWidth="1"/>
    <col min="7" max="7" width="30.44140625" bestFit="1" customWidth="1"/>
  </cols>
  <sheetData>
    <row r="1" spans="3:25" ht="0.6" customHeight="1"/>
    <row r="2" spans="3:25" ht="21" customHeight="1">
      <c r="E2" s="100" t="s">
        <v>1</v>
      </c>
    </row>
    <row r="3" spans="3:25" ht="15" customHeight="1">
      <c r="E3" s="109" t="str">
        <f>Indice!E3</f>
        <v>Agosto 2025</v>
      </c>
    </row>
    <row r="4" spans="3:25" ht="20.100000000000001" customHeight="1">
      <c r="C4" s="99" t="s">
        <v>64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20" t="s">
        <v>161</v>
      </c>
      <c r="E7" s="4"/>
    </row>
    <row r="8" spans="3:25">
      <c r="C8" s="320"/>
      <c r="E8" s="4"/>
    </row>
    <row r="9" spans="3:25">
      <c r="C9" s="320"/>
      <c r="E9" s="4"/>
    </row>
    <row r="10" spans="3:25">
      <c r="C10" s="320"/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3:5">
      <c r="E17" s="4"/>
    </row>
    <row r="18" spans="3:5">
      <c r="E18" s="4"/>
    </row>
    <row r="19" spans="3:5">
      <c r="E19" s="4"/>
    </row>
    <row r="20" spans="3:5">
      <c r="E20" s="4"/>
    </row>
    <row r="21" spans="3:5">
      <c r="E21" s="4"/>
    </row>
    <row r="22" spans="3:5">
      <c r="E22" s="4"/>
    </row>
    <row r="23" spans="3:5">
      <c r="E23" s="41"/>
    </row>
    <row r="25" spans="3:5">
      <c r="C25" s="43"/>
    </row>
    <row r="26" spans="3:5">
      <c r="C26" s="43"/>
    </row>
    <row r="27" spans="3:5">
      <c r="C27" s="43"/>
    </row>
    <row r="33" spans="5:20" ht="12.75" customHeight="1"/>
    <row r="35" spans="5:20">
      <c r="G35" s="46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5:20">
      <c r="G36" s="46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5:20">
      <c r="G37" s="46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5:20">
      <c r="G38" s="46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5:20">
      <c r="G39" s="46"/>
    </row>
    <row r="40" spans="5:20">
      <c r="E40" s="41"/>
      <c r="G40" s="46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</row>
    <row r="41" spans="5:20">
      <c r="G41" s="46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</row>
    <row r="42" spans="5:20">
      <c r="G42" s="46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</row>
    <row r="43" spans="5:20">
      <c r="G43" s="46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</row>
    <row r="44" spans="5:20">
      <c r="G44" s="46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</row>
    <row r="45" spans="5:20">
      <c r="G45" s="46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</row>
    <row r="46" spans="5:20">
      <c r="G46" s="46"/>
    </row>
    <row r="47" spans="5:20">
      <c r="G47" s="46"/>
    </row>
    <row r="48" spans="5:20">
      <c r="G48" s="46"/>
    </row>
    <row r="49" spans="5:7">
      <c r="G49" s="46"/>
    </row>
    <row r="50" spans="5:7">
      <c r="G50" s="46"/>
    </row>
    <row r="51" spans="5:7">
      <c r="G51" s="46"/>
    </row>
    <row r="52" spans="5:7">
      <c r="G52" s="46"/>
    </row>
    <row r="53" spans="5:7">
      <c r="G53" s="46"/>
    </row>
    <row r="54" spans="5:7">
      <c r="G54" s="46"/>
    </row>
    <row r="55" spans="5:7">
      <c r="G55" s="46"/>
    </row>
    <row r="56" spans="5:7">
      <c r="G56" s="46"/>
    </row>
    <row r="57" spans="5:7">
      <c r="E57" s="41"/>
      <c r="G57" s="46"/>
    </row>
    <row r="58" spans="5:7">
      <c r="G58" s="46"/>
    </row>
    <row r="59" spans="5:7">
      <c r="G59" s="46"/>
    </row>
    <row r="60" spans="5:7">
      <c r="G60" s="46"/>
    </row>
    <row r="61" spans="5:7">
      <c r="G61" s="46"/>
    </row>
    <row r="62" spans="5:7">
      <c r="G62" s="46"/>
    </row>
    <row r="63" spans="5:7">
      <c r="G63" s="46"/>
    </row>
    <row r="64" spans="5:7">
      <c r="G64" s="46"/>
    </row>
    <row r="65" spans="7:7">
      <c r="G65" s="46"/>
    </row>
  </sheetData>
  <mergeCells count="1">
    <mergeCell ref="C7:C10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C1:Y44"/>
  <sheetViews>
    <sheetView showGridLines="0" showRowColHeaders="0" topLeftCell="B2" zoomScaleNormal="100" workbookViewId="0">
      <selection activeCell="C7" sqref="C7:C8"/>
    </sheetView>
  </sheetViews>
  <sheetFormatPr baseColWidth="10" defaultRowHeight="13.2"/>
  <cols>
    <col min="1" max="1" width="0.44140625" customWidth="1"/>
    <col min="2" max="2" width="2.5546875" customWidth="1"/>
    <col min="3" max="3" width="23.5546875" customWidth="1"/>
    <col min="4" max="4" width="1.44140625" customWidth="1"/>
    <col min="5" max="5" width="105.5546875" customWidth="1"/>
    <col min="7" max="7" width="30.44140625" bestFit="1" customWidth="1"/>
  </cols>
  <sheetData>
    <row r="1" spans="3:25" ht="0.6" customHeight="1"/>
    <row r="2" spans="3:25" ht="21" customHeight="1">
      <c r="E2" s="100" t="s">
        <v>1</v>
      </c>
    </row>
    <row r="3" spans="3:25" ht="15" customHeight="1">
      <c r="E3" s="109" t="str">
        <f>Indice!E3</f>
        <v>Agosto 2025</v>
      </c>
    </row>
    <row r="4" spans="3:25" ht="20.100000000000001" customHeight="1">
      <c r="C4" s="99" t="s">
        <v>64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20" t="s">
        <v>53</v>
      </c>
      <c r="E7" s="4"/>
    </row>
    <row r="8" spans="3:25">
      <c r="C8" s="320"/>
      <c r="E8" s="4"/>
    </row>
    <row r="9" spans="3:25">
      <c r="C9" s="114"/>
      <c r="E9" s="4"/>
    </row>
    <row r="10" spans="3:25"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5:11">
      <c r="E17" s="4"/>
    </row>
    <row r="18" spans="5:11">
      <c r="E18" s="4"/>
    </row>
    <row r="19" spans="5:11">
      <c r="E19" s="4"/>
    </row>
    <row r="20" spans="5:11">
      <c r="E20" s="4"/>
    </row>
    <row r="21" spans="5:11">
      <c r="E21" s="4"/>
    </row>
    <row r="22" spans="5:11">
      <c r="E22" s="4"/>
    </row>
    <row r="26" spans="5:11">
      <c r="E26" s="240"/>
      <c r="F26" s="241"/>
      <c r="G26" s="241"/>
      <c r="H26" s="241"/>
      <c r="I26" s="241"/>
      <c r="J26" s="241"/>
      <c r="K26" s="241"/>
    </row>
    <row r="40" spans="3:5">
      <c r="E40" s="41"/>
    </row>
    <row r="42" spans="3:5">
      <c r="C42" s="114"/>
    </row>
    <row r="43" spans="3:5">
      <c r="C43" s="114"/>
    </row>
    <row r="44" spans="3:5">
      <c r="C44" s="114"/>
    </row>
  </sheetData>
  <mergeCells count="1">
    <mergeCell ref="C7:C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C1:Y44"/>
  <sheetViews>
    <sheetView showGridLines="0" showRowColHeaders="0" topLeftCell="A2" workbookViewId="0">
      <selection activeCell="B2" sqref="B2"/>
    </sheetView>
  </sheetViews>
  <sheetFormatPr baseColWidth="10" defaultRowHeight="13.2"/>
  <cols>
    <col min="1" max="1" width="0.44140625" customWidth="1"/>
    <col min="2" max="2" width="2.5546875" customWidth="1"/>
    <col min="3" max="3" width="23.5546875" customWidth="1"/>
    <col min="4" max="4" width="1.44140625" customWidth="1"/>
    <col min="5" max="5" width="105.5546875" customWidth="1"/>
    <col min="7" max="7" width="30.44140625" bestFit="1" customWidth="1"/>
  </cols>
  <sheetData>
    <row r="1" spans="3:25" ht="0.6" customHeight="1"/>
    <row r="2" spans="3:25" ht="21" customHeight="1">
      <c r="E2" s="100" t="s">
        <v>1</v>
      </c>
    </row>
    <row r="3" spans="3:25" ht="15" customHeight="1">
      <c r="E3" s="109" t="str">
        <f>Indice!E3</f>
        <v>Agosto 2025</v>
      </c>
    </row>
    <row r="4" spans="3:25" ht="20.100000000000001" customHeight="1">
      <c r="C4" s="99" t="s">
        <v>64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20" t="s">
        <v>58</v>
      </c>
      <c r="E7" s="4"/>
    </row>
    <row r="8" spans="3:25">
      <c r="C8" s="320"/>
      <c r="E8" s="4"/>
    </row>
    <row r="9" spans="3:25">
      <c r="C9" s="114"/>
      <c r="E9" s="4"/>
    </row>
    <row r="10" spans="3:25"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5:5">
      <c r="E17" s="4"/>
    </row>
    <row r="18" spans="5:5">
      <c r="E18" s="4"/>
    </row>
    <row r="19" spans="5:5">
      <c r="E19" s="4"/>
    </row>
    <row r="20" spans="5:5">
      <c r="E20" s="4"/>
    </row>
    <row r="21" spans="5:5">
      <c r="E21" s="4"/>
    </row>
    <row r="22" spans="5:5">
      <c r="E22" s="4"/>
    </row>
    <row r="26" spans="5:5">
      <c r="E26" s="240"/>
    </row>
    <row r="40" spans="3:5">
      <c r="E40" s="41"/>
    </row>
    <row r="42" spans="3:5">
      <c r="C42" s="114"/>
    </row>
    <row r="43" spans="3:5">
      <c r="C43" s="114"/>
    </row>
    <row r="44" spans="3:5">
      <c r="C44" s="114"/>
    </row>
  </sheetData>
  <mergeCells count="1">
    <mergeCell ref="C7:C8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8A6FF07076DA458DD70211006EEBB4" ma:contentTypeVersion="11" ma:contentTypeDescription="Crear nuevo documento." ma:contentTypeScope="" ma:versionID="0513c025a64e9d2787fc2c146f04ed30">
  <xsd:schema xmlns:xsd="http://www.w3.org/2001/XMLSchema" xmlns:xs="http://www.w3.org/2001/XMLSchema" xmlns:p="http://schemas.microsoft.com/office/2006/metadata/properties" xmlns:ns3="fdc812d0-7ad8-4a82-9195-c1c1a8745337" xmlns:ns4="8a808b56-9519-4f3c-a07e-328060d9d6d3" targetNamespace="http://schemas.microsoft.com/office/2006/metadata/properties" ma:root="true" ma:fieldsID="fb87618cb5fba00c03cf8ff8d3915a45" ns3:_="" ns4:_="">
    <xsd:import namespace="fdc812d0-7ad8-4a82-9195-c1c1a8745337"/>
    <xsd:import namespace="8a808b56-9519-4f3c-a07e-328060d9d6d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812d0-7ad8-4a82-9195-c1c1a87453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808b56-9519-4f3c-a07e-328060d9d6d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2918D3-A825-4D28-8B00-5D0085677D3F}">
  <ds:schemaRefs>
    <ds:schemaRef ds:uri="http://www.w3.org/XML/1998/namespace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fdc812d0-7ad8-4a82-9195-c1c1a8745337"/>
    <ds:schemaRef ds:uri="http://purl.org/dc/elements/1.1/"/>
    <ds:schemaRef ds:uri="http://schemas.microsoft.com/office/2006/metadata/properties"/>
    <ds:schemaRef ds:uri="8a808b56-9519-4f3c-a07e-328060d9d6d3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D93C2BE-1329-4C25-BD8A-3B9DE7007D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261CDC8-3AB5-4340-936C-C01F0D779A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c812d0-7ad8-4a82-9195-c1c1a8745337"/>
    <ds:schemaRef ds:uri="8a808b56-9519-4f3c-a07e-328060d9d6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P1</vt:lpstr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P16</vt:lpstr>
      <vt:lpstr>P15</vt:lpstr>
      <vt:lpstr>P17</vt:lpstr>
      <vt:lpstr>P18</vt:lpstr>
      <vt:lpstr>P18 DESGLOSE</vt:lpstr>
      <vt:lpstr>P19</vt:lpstr>
      <vt:lpstr>Dat_01</vt:lpstr>
      <vt:lpstr>Dat_02</vt:lpstr>
      <vt:lpstr>Data 2</vt:lpstr>
      <vt:lpstr>Data 3</vt:lpstr>
      <vt:lpstr>Data 4</vt:lpstr>
      <vt:lpstr>Dat_04 CONSEJO</vt:lpstr>
      <vt:lpstr>Data 5</vt:lpstr>
    </vt:vector>
  </TitlesOfParts>
  <Company>Red Electrica de España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SEVPENMA</dc:creator>
  <cp:lastModifiedBy>Sevilla Penas, Marta</cp:lastModifiedBy>
  <dcterms:created xsi:type="dcterms:W3CDTF">2016-08-09T07:04:21Z</dcterms:created>
  <dcterms:modified xsi:type="dcterms:W3CDTF">2025-09-16T08:22:31Z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0x0101005B8A6FF07076DA458DD70211006EEBB4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